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ml.chartshap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trlProps/ctrlProp1.xml" ContentType="application/vnd.ms-excel.controlproperties+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8.xml" ContentType="application/vnd.openxmlformats-officedocument.drawing+xml"/>
  <Override PartName="/xl/ctrlProps/ctrlProp2.xml" ContentType="application/vnd.ms-excel.controlproperties+xml"/>
  <Override PartName="/xl/charts/chart24.xml" ContentType="application/vnd.openxmlformats-officedocument.drawingml.chart+xml"/>
  <Override PartName="/xl/charts/chart25.xml" ContentType="application/vnd.openxmlformats-officedocument.drawingml.chart+xml"/>
  <Override PartName="/xl/drawings/drawing9.xml" ContentType="application/vnd.openxmlformats-officedocument.drawingml.chartshap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33.xml" ContentType="application/vnd.openxmlformats-officedocument.drawingml.chart+xml"/>
  <Override PartName="/xl/drawings/drawing12.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52.xml" ContentType="application/vnd.openxmlformats-officedocument.drawingml.chart+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2" Type="http://schemas.openxmlformats.org/officeDocument/2006/relationships/extended-properties" Target="docProps/app.xml" /><Relationship Id="rId3"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7" lowestEdited="7" rupBuild="25601"/>
  <workbookPr codeName="ThisWorkbook" defaultThemeVersion="166925"/>
  <bookViews>
    <workbookView xWindow="-110" yWindow="-110" windowWidth="19420" windowHeight="10420" activeTab="1"/>
  </bookViews>
  <sheets>
    <sheet name="Home" sheetId="2" r:id="rId1"/>
    <sheet name="What is Acorn" sheetId="3" r:id="rId2"/>
    <sheet name="Overview" sheetId="4" r:id="rId3"/>
    <sheet name="Customer View Chart" sheetId="5" r:id="rId4"/>
    <sheet name="Profile Features" sheetId="6" r:id="rId5"/>
    <sheet name="Category" sheetId="7" r:id="rId6"/>
    <sheet name="Group" sheetId="8" r:id="rId7"/>
    <sheet name="Group (Sorted)" sheetId="9" r:id="rId8"/>
    <sheet name="Type" sheetId="10" r:id="rId9"/>
    <sheet name="Type (Sorted)" sheetId="11" r:id="rId10"/>
    <sheet name="Data - Overview" sheetId="12" r:id="rId11" state="hidden"/>
    <sheet name="Data - Knowledge" sheetId="13" r:id="rId12" state="hidden"/>
    <sheet name="Features Data" sheetId="14" r:id="rId13" state="hidden"/>
    <sheet name="Knowledge - Percentages" sheetId="15" r:id="rId14" state="hidden"/>
    <sheet name="Version control" sheetId="16" r:id="rId15" state="hidden"/>
    <sheet name="Input Sheet" sheetId="17" r:id="rId16" state="hidden"/>
  </sheets>
  <externalReferences>
    <externalReference r:id="rId17"/>
  </externalReferences>
  <definedNames>
    <definedName name="_xlnm._FilterDatabase" comment="" localSheetId="11" hidden="1">'Data - Knowledge'!$A$8:$BQ$778</definedName>
    <definedName name="_xlnm._FilterDatabase" comment="" localSheetId="12" hidden="1">'Features Data'!$L$1:$P$104</definedName>
    <definedName name="_xlnm._FilterDatabase" comment="" localSheetId="13" hidden="1">'Knowledge - Percentages'!$A$1:$CP$889</definedName>
    <definedName name="BASE_PROFILE_DESC" comment="">'Input Sheet'!$C$4</definedName>
    <definedName name="BASE_PROFILE_RESULT_COUNT" comment="">'Input Sheet'!$C$7:$D$68</definedName>
    <definedName name="ceTypeSelected" comment="">'[1]Control_Explore'!$C$10:$C$68</definedName>
    <definedName name="dtTopTenIndex" comment="">'[1]Control_Discover'!$EF$17:$EF$26</definedName>
    <definedName name="dtType" comment="">'[1]Control_Discover'!$EG$17:$EG$26</definedName>
    <definedName name="dtTypeLabel" comment="">'[1]Control_Discover'!$EH$17:$EH$26</definedName>
    <definedName name="dtUKPercent" comment="">'[1]Control_Discover'!$EI$17:$EI$26</definedName>
    <definedName name="ecIndex" comment="">'[1]Control_Explore'!$BY$10:$BY$109</definedName>
    <definedName name="ecVarNames" comment="">'[1]Control_Explore'!$N$10:$N$109</definedName>
    <definedName name="Feature_List" comment="">'Features Data'!$W$2:$W$17</definedName>
    <definedName name="KM_PCT" comment="">'Knowledge - Percentages'!$AJ:$CP</definedName>
    <definedName name="listECSubject" comment="">'[1]Control_Explore'!$F$14</definedName>
    <definedName name="listSubject1" comment="">'[1]Control_Discover'!$AD$17</definedName>
    <definedName name="listSubject10" comment="">'[1]Control_Discover'!$AM$17</definedName>
    <definedName name="listSubject2" comment="">'[1]Control_Discover'!$AE$17</definedName>
    <definedName name="listSubject3" comment="">'[1]Control_Discover'!$AF$17</definedName>
    <definedName name="listSubject4" comment="">'[1]Control_Discover'!$AG$17</definedName>
    <definedName name="listSubject5" comment="">'[1]Control_Discover'!$AH$17</definedName>
    <definedName name="listSubject6" comment="">'[1]Control_Discover'!$AI$17</definedName>
    <definedName name="listSubject7" comment="">'[1]Control_Discover'!$AJ$17</definedName>
    <definedName name="listSubject8" comment="">'[1]Control_Discover'!$AK$17</definedName>
    <definedName name="listSubject9" comment="">'[1]Control_Discover'!$AL$17</definedName>
    <definedName name="listTheme" comment="">'[1]Control_Discover'!$Z$10:$Z$32</definedName>
    <definedName name="listVariable1" comment="">'[1]Control_Discover'!$AN$17</definedName>
    <definedName name="listVariable10" comment="">'[1]Control_Discover'!$AW$17</definedName>
    <definedName name="listVariable2" comment="">'[1]Control_Discover'!$AO$17</definedName>
    <definedName name="listVariable3" comment="">'[1]Control_Discover'!$AP$17</definedName>
    <definedName name="listVariable4" comment="">'[1]Control_Discover'!$AQ$17</definedName>
    <definedName name="listVariable5" comment="">'[1]Control_Discover'!$AR$17</definedName>
    <definedName name="listVariable6" comment="">'[1]Control_Discover'!$AS$17</definedName>
    <definedName name="listVariable7" comment="">'[1]Control_Discover'!$AT$17</definedName>
    <definedName name="listVariable8" comment="">'[1]Control_Discover'!$AU$17</definedName>
    <definedName name="listVariable9" comment="">'[1]Control_Discover'!$AV$17</definedName>
    <definedName name="listWeight" comment="">'[1]Control_Discover'!$AA$10:$AA$19</definedName>
    <definedName name="None" comment="">'[1]Control_Discover'!$AC$17</definedName>
    <definedName name="PF_List01" comment="">OFFSET('Features Data'!$S$4,0,0,'Features Data'!$S$26)</definedName>
    <definedName name="PF_List02" comment="">OFFSET('Features Data'!$T$4,0,0,'Features Data'!$T$26)</definedName>
    <definedName name="PF_List03" comment="">OFFSET('Features Data'!$U$4,0,0,'Features Data'!$U$26)</definedName>
    <definedName name="_xlnm.Print_Area" comment="" localSheetId="5">Category!$A$1:$M$55</definedName>
    <definedName name="_xlnm.Print_Area" comment="" localSheetId="3">'Customer View Chart'!$A$1:$R$57</definedName>
    <definedName name="_xlnm.Print_Area" comment="" localSheetId="6">Group!$A$1:$M$78</definedName>
    <definedName name="_xlnm.Print_Area" comment="" localSheetId="7">'Group (Sorted)'!$A$1:$M$35</definedName>
    <definedName name="_xlnm.Print_Area" comment="" localSheetId="0">Home!$A$1:$Q$43</definedName>
    <definedName name="_xlnm.Print_Area" comment="" localSheetId="2">Overview!$A$1:$P$201</definedName>
    <definedName name="_xlnm.Print_Area" comment="" localSheetId="4">'Profile Features'!$A$1:$H$100</definedName>
    <definedName name="_xlnm.Print_Area" comment="" localSheetId="8">Type!$A$1:$M$103</definedName>
    <definedName name="_xlnm.Print_Area" comment="" localSheetId="9">'Type (Sorted)'!$A$1:$M$79</definedName>
    <definedName name="_xlnm.Print_Area" comment="" localSheetId="1">'What is Acorn'!$A$1:$R$106</definedName>
    <definedName name="_xlnm.Print_Titles" comment="" localSheetId="2">Overview!$1:$13</definedName>
    <definedName name="PROFILE_DESC" comment="">'Input Sheet'!$B$4</definedName>
    <definedName name="PROFILE_RESULT_COUNT" comment="">'Input Sheet'!$A$7:$B$68</definedName>
    <definedName name="TypeLabel" comment="">'[1]Control_Main'!$N$5:$N$66</definedName>
  </definedNames>
  <calcPr fullPrecision="1"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tc={5F292C78-EEF3-4322-9016-C4A9C4ABDEAA}</author>
  </authors>
  <commentList>
    <comment ref="D274" authorId="0">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<sst xmlns="http://schemas.openxmlformats.org/spreadsheetml/2006/main" uniqueCount="2136" count="10406">
  <si>
    <t>Acorn Category</t>
  </si>
  <si>
    <t>Acorn Group</t>
  </si>
  <si>
    <t>Acorn Type</t>
  </si>
  <si>
    <t>1
Affluent Achievers</t>
  </si>
  <si>
    <t>1.A Lavish Lifestyles</t>
  </si>
  <si>
    <t>1.A.1</t>
  </si>
  <si>
    <t>Exclusive enclaves</t>
  </si>
  <si>
    <t>1.A.2</t>
  </si>
  <si>
    <t>Metropolitan money</t>
  </si>
  <si>
    <t>1.A.3</t>
  </si>
  <si>
    <t>Large house luxury</t>
  </si>
  <si>
    <t>1.B Executive Wealth</t>
  </si>
  <si>
    <t>1.B.4</t>
  </si>
  <si>
    <t>Asset rich families</t>
  </si>
  <si>
    <t>1.B.5</t>
  </si>
  <si>
    <t>Wealthy countryside commuters</t>
  </si>
  <si>
    <t>1.B.6</t>
  </si>
  <si>
    <t>Financially comfortable families</t>
  </si>
  <si>
    <t>1.B.7</t>
  </si>
  <si>
    <t>Affluent professionals</t>
  </si>
  <si>
    <t>1.B.8</t>
  </si>
  <si>
    <t>Prosperous suburban families</t>
  </si>
  <si>
    <t>1.B.9</t>
  </si>
  <si>
    <t>Well-off edge of towners</t>
  </si>
  <si>
    <t>1.C Mature Money</t>
  </si>
  <si>
    <t>1.C.10</t>
  </si>
  <si>
    <t>Better-off villagers</t>
  </si>
  <si>
    <t>1.C.11</t>
  </si>
  <si>
    <t>Settled suburbia, older people</t>
  </si>
  <si>
    <t>1.C.12</t>
  </si>
  <si>
    <t>Retired and empty nesters</t>
  </si>
  <si>
    <t>1.C.13</t>
  </si>
  <si>
    <t>Upmarket downsizers</t>
  </si>
  <si>
    <t>2
Rising Prosperity</t>
  </si>
  <si>
    <t>2.D City Sophisticates</t>
  </si>
  <si>
    <t>2.D.14</t>
  </si>
  <si>
    <t>Townhouse cosmopolitans</t>
  </si>
  <si>
    <t>2.D.15</t>
  </si>
  <si>
    <t>Younger professionals in smaller flats</t>
  </si>
  <si>
    <t>2.D.16</t>
  </si>
  <si>
    <t>Metropolitan professionals</t>
  </si>
  <si>
    <t>2.D.17</t>
  </si>
  <si>
    <t>Socialising young renters</t>
  </si>
  <si>
    <t>2.E Career Climbers</t>
  </si>
  <si>
    <t>2.E.18</t>
  </si>
  <si>
    <t>Career driven young families</t>
  </si>
  <si>
    <t>2.E.19</t>
  </si>
  <si>
    <t>First time buyers in small, modern homes</t>
  </si>
  <si>
    <t>2.E.20</t>
  </si>
  <si>
    <t>Mixed metropolitan areas</t>
  </si>
  <si>
    <t>3
Comfortable Communties</t>
  </si>
  <si>
    <t>3.F Countryside Communities</t>
  </si>
  <si>
    <t>3.F.21</t>
  </si>
  <si>
    <t>Farms and cottages</t>
  </si>
  <si>
    <t>3.F.22</t>
  </si>
  <si>
    <t>Larger families in rural areas</t>
  </si>
  <si>
    <t>3.F.23</t>
  </si>
  <si>
    <t>Owner occupiers in small towns and villages</t>
  </si>
  <si>
    <t>3.G Successful Suburbs</t>
  </si>
  <si>
    <t>3.G.24</t>
  </si>
  <si>
    <t>Comfortably-off families in modern housing</t>
  </si>
  <si>
    <t>3.G.25</t>
  </si>
  <si>
    <t>Larger family homes, multi-ethnic areas</t>
  </si>
  <si>
    <t>3.G.26</t>
  </si>
  <si>
    <t>Semi-professional families, owner occupied neighbourhoods</t>
  </si>
  <si>
    <t>3.H Steady Neighbourhoods</t>
  </si>
  <si>
    <t>3.H.27</t>
  </si>
  <si>
    <t>Suburban semis, conventional attitudes</t>
  </si>
  <si>
    <t>3.H.28</t>
  </si>
  <si>
    <t>Owner occupied terraces, average income</t>
  </si>
  <si>
    <t>3.H.29</t>
  </si>
  <si>
    <t>Established suburbs, older families</t>
  </si>
  <si>
    <t>3.I Comfortable Seniors</t>
  </si>
  <si>
    <t>3.I.30</t>
  </si>
  <si>
    <t>Older people, neat and tidy neighbourhoods</t>
  </si>
  <si>
    <t>3.I.31</t>
  </si>
  <si>
    <t>Elderly singles in purpose-built accommodation</t>
  </si>
  <si>
    <t>3.J Starting Out</t>
  </si>
  <si>
    <t>3.J.32</t>
  </si>
  <si>
    <t>Educated families in terraces, young children</t>
  </si>
  <si>
    <t>3.J.33</t>
  </si>
  <si>
    <t>Smaller houses and starter homes</t>
  </si>
  <si>
    <t>4
Financially Stretched</t>
  </si>
  <si>
    <t>4.K Student Life</t>
  </si>
  <si>
    <t>4.K.34</t>
  </si>
  <si>
    <t>Student flats and halls of residence</t>
  </si>
  <si>
    <t>4.K.35</t>
  </si>
  <si>
    <t>Term-time terraces</t>
  </si>
  <si>
    <t>4.K.36</t>
  </si>
  <si>
    <t>Educated young people in flats and tenements</t>
  </si>
  <si>
    <t>4.L Modest Means</t>
  </si>
  <si>
    <t>4.L.37</t>
  </si>
  <si>
    <t>Low cost flats in suburban areas</t>
  </si>
  <si>
    <t>4.L.38</t>
  </si>
  <si>
    <t>Semi-skilled workers in traditional neighbourhoods</t>
  </si>
  <si>
    <t>4.L.39</t>
  </si>
  <si>
    <t>Fading owner occupied terraces</t>
  </si>
  <si>
    <t>4.L.40</t>
  </si>
  <si>
    <t>High occupancy terraces, culturally diverse family areas</t>
  </si>
  <si>
    <t>4.M Striving Families</t>
  </si>
  <si>
    <t>4.M.41</t>
  </si>
  <si>
    <t>Labouring semi-rural estates</t>
  </si>
  <si>
    <t>4.M.42</t>
  </si>
  <si>
    <t>Struggling young families in post-war terraces</t>
  </si>
  <si>
    <t>4.M.43</t>
  </si>
  <si>
    <t>Families in right-to-buy estates</t>
  </si>
  <si>
    <t>4.M.44</t>
  </si>
  <si>
    <t>Post-war estates, limited means</t>
  </si>
  <si>
    <t>4.N Poorer Families</t>
  </si>
  <si>
    <t>4.N.45</t>
  </si>
  <si>
    <t>Pensioners in social housing, semis and terraces</t>
  </si>
  <si>
    <t>4.N.46</t>
  </si>
  <si>
    <t>Elderly people in social rented flats</t>
  </si>
  <si>
    <t>4.N.47</t>
  </si>
  <si>
    <t>Low income older people in smaller semis</t>
  </si>
  <si>
    <t>4.N.48</t>
  </si>
  <si>
    <t>Pensioners and singles in social rented flats</t>
  </si>
  <si>
    <t>5
Urban Adversity</t>
  </si>
  <si>
    <t>5.O Young Hardship</t>
  </si>
  <si>
    <t>5.O.49</t>
  </si>
  <si>
    <t>Young families in low cost private flats</t>
  </si>
  <si>
    <t>5.O.50</t>
  </si>
  <si>
    <t>Struggling younger people in mixed tenure</t>
  </si>
  <si>
    <t>5.O.51</t>
  </si>
  <si>
    <t>Young people in small, low cost terraces</t>
  </si>
  <si>
    <t>5.P Struggling Estates</t>
  </si>
  <si>
    <t>5.P.52</t>
  </si>
  <si>
    <t>Poorer families, many children, terraced housing</t>
  </si>
  <si>
    <t>5.P.53</t>
  </si>
  <si>
    <t>Low income terraces</t>
  </si>
  <si>
    <t>5.P.54</t>
  </si>
  <si>
    <t>Multi-ethnic, purpose-built estates</t>
  </si>
  <si>
    <t>5.P.55</t>
  </si>
  <si>
    <t>Deprived and ethnically diverse in flats</t>
  </si>
  <si>
    <t>5.P.56</t>
  </si>
  <si>
    <t>Low income large families in social rented semis</t>
  </si>
  <si>
    <t>5.Q Difficult Circumstances</t>
  </si>
  <si>
    <t>5.Q.57</t>
  </si>
  <si>
    <t>Social rented flats, families and single parents</t>
  </si>
  <si>
    <t>5.Q.58</t>
  </si>
  <si>
    <t>Singles and young families, some receiving benefits</t>
  </si>
  <si>
    <t>5.Q.59</t>
  </si>
  <si>
    <t>Deprived areas and high-rise flats</t>
  </si>
  <si>
    <t>6
Not Private Households</t>
  </si>
  <si>
    <t>6.R Not Private Households</t>
  </si>
  <si>
    <t>6.R.60</t>
  </si>
  <si>
    <t xml:space="preserve">Active communal population </t>
  </si>
  <si>
    <t>6.R.61</t>
  </si>
  <si>
    <t>Inactive communal population</t>
  </si>
  <si>
    <t>6.R.62</t>
  </si>
  <si>
    <t>Business areas without resident population</t>
  </si>
  <si>
    <t>KEY FEATURES</t>
  </si>
  <si>
    <t>(Based on most over-represented in the profile)</t>
  </si>
  <si>
    <t>DEMOGRAPHICS</t>
  </si>
  <si>
    <t>AGE</t>
  </si>
  <si>
    <t>FAMILY</t>
  </si>
  <si>
    <t>KEY INSIGHTS</t>
  </si>
  <si>
    <t>INCOME</t>
  </si>
  <si>
    <t>SOCIAL GRADE</t>
  </si>
  <si>
    <t>EMPLOYMENT</t>
  </si>
  <si>
    <t>MOTOR &amp; HOME</t>
  </si>
  <si>
    <t>CARS</t>
  </si>
  <si>
    <t>CAR TYPE</t>
  </si>
  <si>
    <t>TENURE</t>
  </si>
  <si>
    <t>TYPE</t>
  </si>
  <si>
    <t>BEDROOMS</t>
  </si>
  <si>
    <t>SIZE</t>
  </si>
  <si>
    <t>FINANCIAL BEHAVIOUR &amp; ATTITUDES</t>
  </si>
  <si>
    <t>SPEND &amp; SAVE</t>
  </si>
  <si>
    <t>FUTURE PLANNING</t>
  </si>
  <si>
    <t>APPROACH TO FINANCE</t>
  </si>
  <si>
    <t>CHANNEL PREFERENCE, DIGITAL ATTITUDES &amp; SOCIAL MEDIA ACTIVITY</t>
  </si>
  <si>
    <t>ATTITUDES</t>
  </si>
  <si>
    <t>MARKETING - FUTURE RESPONSE</t>
  </si>
  <si>
    <t>SOCIAL MEDIA ACTIVITY</t>
  </si>
  <si>
    <t>TOP 5 SOCIAL MEDIA ACTIVITIES</t>
  </si>
  <si>
    <t>PLATFORMS USED 1+ TIMES PER WEEK</t>
  </si>
  <si>
    <t>WEBSITES</t>
  </si>
  <si>
    <t>HOME &amp; FINANCE</t>
  </si>
  <si>
    <t>SHOPPING</t>
  </si>
  <si>
    <t>LIFESTYLE</t>
  </si>
  <si>
    <t>GENERAL</t>
  </si>
  <si>
    <t>Show Definitions</t>
  </si>
  <si>
    <t>Index</t>
  </si>
  <si>
    <t>4.N Poorer Pensioners</t>
  </si>
  <si>
    <t>Volume</t>
  </si>
  <si>
    <t>Customer %</t>
  </si>
  <si>
    <t>Capped %</t>
  </si>
  <si>
    <t>1.A</t>
  </si>
  <si>
    <t>1.B</t>
  </si>
  <si>
    <t>1.C</t>
  </si>
  <si>
    <t>2.D</t>
  </si>
  <si>
    <t>2.E</t>
  </si>
  <si>
    <t>3.F</t>
  </si>
  <si>
    <t>3.G</t>
  </si>
  <si>
    <t>3.H</t>
  </si>
  <si>
    <t>3.I</t>
  </si>
  <si>
    <t>3.J</t>
  </si>
  <si>
    <t>4.K</t>
  </si>
  <si>
    <t>4.L</t>
  </si>
  <si>
    <t>4.M</t>
  </si>
  <si>
    <t>4.N</t>
  </si>
  <si>
    <t>5.O</t>
  </si>
  <si>
    <t>5.P</t>
  </si>
  <si>
    <t>5.Q</t>
  </si>
  <si>
    <t>6.R</t>
  </si>
  <si>
    <t>Core</t>
  </si>
  <si>
    <r>
      <t>These Groups form the Core</t>
    </r>
    <r>
      <rPr>
        <b/>
        <sz val="10"/>
        <color theme="0"/>
        <rFont val="Calibri"/>
        <family val="2"/>
        <charset val="0"/>
      </rPr>
      <t xml:space="preserve"> market.</t>
    </r>
    <r>
      <rPr>
        <sz val="10"/>
        <color theme="0"/>
        <rFont val="Calibri"/>
        <family val="2"/>
        <charset val="0"/>
      </rPr>
      <t xml:space="preserve"> There is a high volume of these demographic groups in the profile demonstrating they have been engaged successfully and there is an over index against the base indicating that these form the core market.</t>
    </r>
  </si>
  <si>
    <t>Niche</t>
  </si>
  <si>
    <t>These Groups form the Niche market which highlights opportunity for growth.  Whilst the volume/proportion of these groups is low there is evidence of engagement.  These groups over index against the base, indicating opportunity should engagement increase.</t>
  </si>
  <si>
    <t>Opportunity</t>
  </si>
  <si>
    <t>These Groups are present in high volumes, however they are under represented compared to the base, showing that these groups are engaged and there is further opportunity to grow.</t>
  </si>
  <si>
    <t>Low Priority</t>
  </si>
  <si>
    <t>These Groups are low in volume and under-index against the base showing they are unlikely to be customers.  They are disengaged with your organisation, which indicates a lower priority than other groups.</t>
  </si>
  <si>
    <r>
      <t xml:space="preserve">1. Click in the top red box and select your </t>
    </r>
    <r>
      <rPr>
        <b/>
        <sz val="11"/>
        <color theme="1"/>
        <rFont val="Calibri"/>
        <family val="2"/>
        <charset val="0"/>
      </rPr>
      <t>theme</t>
    </r>
  </si>
  <si>
    <r>
      <t xml:space="preserve">2. Click in the bottom red box and select your </t>
    </r>
    <r>
      <rPr>
        <b/>
        <sz val="11"/>
        <color theme="1"/>
        <rFont val="Calibri"/>
        <family val="2"/>
        <charset val="0"/>
      </rPr>
      <t>subject</t>
    </r>
  </si>
  <si>
    <t>Population &amp; Family</t>
  </si>
  <si>
    <t>Age</t>
  </si>
  <si>
    <t>Variable</t>
  </si>
  <si>
    <t>0                                  100                            200+</t>
  </si>
  <si>
    <t>Acorn Category Description</t>
  </si>
  <si>
    <t>Profile</t>
  </si>
  <si>
    <t>%</t>
  </si>
  <si>
    <t>Base</t>
  </si>
  <si>
    <t>Penetration %</t>
  </si>
  <si>
    <t>Z-Score</t>
  </si>
  <si>
    <t>1. Affluent Achievers</t>
  </si>
  <si>
    <t>2. Rising Prosperity</t>
  </si>
  <si>
    <t>3. Comfortable Communities</t>
  </si>
  <si>
    <t>4. Financially Stretched</t>
  </si>
  <si>
    <t>5. Urban Adversity</t>
  </si>
  <si>
    <t>6. Not Private Households</t>
  </si>
  <si>
    <t>Total (Excluding Business addresses without residential pop.)</t>
  </si>
  <si>
    <t>Sorted by</t>
  </si>
  <si>
    <t>Acorn Group Description</t>
  </si>
  <si>
    <t>1.</t>
  </si>
  <si>
    <t>Affluent Achievers</t>
  </si>
  <si>
    <t>A</t>
  </si>
  <si>
    <t>B</t>
  </si>
  <si>
    <t>C</t>
  </si>
  <si>
    <t>2.</t>
  </si>
  <si>
    <t>Rising Prosperity</t>
  </si>
  <si>
    <t>D</t>
  </si>
  <si>
    <t>E</t>
  </si>
  <si>
    <t>3.</t>
  </si>
  <si>
    <t>Comfortable Communities</t>
  </si>
  <si>
    <t>F</t>
  </si>
  <si>
    <t>G</t>
  </si>
  <si>
    <t>H</t>
  </si>
  <si>
    <t>I</t>
  </si>
  <si>
    <t>J</t>
  </si>
  <si>
    <t>4.</t>
  </si>
  <si>
    <t>Financially Stretched</t>
  </si>
  <si>
    <t>K</t>
  </si>
  <si>
    <t>L</t>
  </si>
  <si>
    <t>M</t>
  </si>
  <si>
    <t>N</t>
  </si>
  <si>
    <t>5.</t>
  </si>
  <si>
    <t>Urban Adversity</t>
  </si>
  <si>
    <t>O</t>
  </si>
  <si>
    <t>P</t>
  </si>
  <si>
    <t>Q</t>
  </si>
  <si>
    <t>6.</t>
  </si>
  <si>
    <t>Not Private Households</t>
  </si>
  <si>
    <t>R</t>
  </si>
  <si>
    <t>A Lavish Lifestyles</t>
  </si>
  <si>
    <t>B Executive Wealth</t>
  </si>
  <si>
    <t>C Mature Money</t>
  </si>
  <si>
    <t>D City Sophisticates</t>
  </si>
  <si>
    <t>E Career Climbers</t>
  </si>
  <si>
    <t>F Countryside Communities</t>
  </si>
  <si>
    <t>G Successful Suburbs</t>
  </si>
  <si>
    <t>H Steady Neighbourhoods</t>
  </si>
  <si>
    <t>I Comfortable Seniors</t>
  </si>
  <si>
    <t>J Starting Out</t>
  </si>
  <si>
    <t>K Student Life</t>
  </si>
  <si>
    <t>L Modest Means</t>
  </si>
  <si>
    <t>M Striving Families</t>
  </si>
  <si>
    <t>N Poorer Pensioners</t>
  </si>
  <si>
    <t>O Young Hardship</t>
  </si>
  <si>
    <t>P Struggling Estates</t>
  </si>
  <si>
    <t>Q Difficult Circumstances</t>
  </si>
  <si>
    <t>R Not Private Households</t>
  </si>
  <si>
    <t>Acorn Type Description</t>
  </si>
  <si>
    <t>1.A. Lavish Lifestyles</t>
  </si>
  <si>
    <t>1.A.1 Exclusive enclaves</t>
  </si>
  <si>
    <t>1.A.2 Metropolitan money</t>
  </si>
  <si>
    <t>1.A.3 Large house luxury</t>
  </si>
  <si>
    <t>1.B.4 Asset rich families</t>
  </si>
  <si>
    <t>1.B.5 Wealthy countryside commuters</t>
  </si>
  <si>
    <t>1.B.6 Financially comfortable families</t>
  </si>
  <si>
    <t>1.B.7 Affluent professionals</t>
  </si>
  <si>
    <t>1.B.8 Prosperous suburban families</t>
  </si>
  <si>
    <t>1.B.9 Well-off edge of towners</t>
  </si>
  <si>
    <t>1.C.10 Better-off villagers</t>
  </si>
  <si>
    <t>1.C.11 Settled suburbia, older people</t>
  </si>
  <si>
    <t>1.C.12 Retired and empty nesters</t>
  </si>
  <si>
    <t>1.C.13 Upmarket downsizers</t>
  </si>
  <si>
    <t>2.D. City Sophisticates</t>
  </si>
  <si>
    <t>2.D.14 Townhouse cosmopolitans</t>
  </si>
  <si>
    <t>2.D.15 Younger professionals in smaller flats</t>
  </si>
  <si>
    <t>2.D.16 Metropolitan professionals</t>
  </si>
  <si>
    <t>2.D.17 Socialising young renters</t>
  </si>
  <si>
    <t>2.E.18 Career driven young families</t>
  </si>
  <si>
    <t>2.E.19 First time buyers in small, modern homes</t>
  </si>
  <si>
    <t>2.E.20 Mixed metropolitan areas</t>
  </si>
  <si>
    <t>3.F.21 Farms and cottages</t>
  </si>
  <si>
    <t>3.F.22 Larger families in rural areas</t>
  </si>
  <si>
    <t>3.F.23 Owner occupiers in small towns and villages</t>
  </si>
  <si>
    <t>3.G.24 Comfortably-off families in modern housing</t>
  </si>
  <si>
    <t>3.G.25 Larger family homes, multi-ethnic areas</t>
  </si>
  <si>
    <t>3.G.26 Semi-professional families, owner occupied neighbourhoods</t>
  </si>
  <si>
    <t>3.H.27 Suburban semis, conventional attitudes</t>
  </si>
  <si>
    <t>3.H.28 Owner occupied terraces, average income</t>
  </si>
  <si>
    <t>3.H.29 Established suburbs, older families</t>
  </si>
  <si>
    <t>3.I.30 Older people, neat and tidy neighbourhoods</t>
  </si>
  <si>
    <t>3.I.31 Elderly singles in purpose-built accommodation</t>
  </si>
  <si>
    <t>3.J.32 Educated families in terraces, young children</t>
  </si>
  <si>
    <t>3.J.33 Smaller houses and starter homes</t>
  </si>
  <si>
    <t>4.K.34 Student flats and halls of residence</t>
  </si>
  <si>
    <t>4.K.35 Term-time terraces</t>
  </si>
  <si>
    <t>4.K.36 Educated young people in flats and tenements</t>
  </si>
  <si>
    <t>4.L.37 Low cost flats in suburban areas</t>
  </si>
  <si>
    <t>4.L.38 Semi-skilled workers in traditional neighbourhoods</t>
  </si>
  <si>
    <t>4.L.39 Fading owner occupied terraces</t>
  </si>
  <si>
    <t>4.L.40 High occupancy terraces, culturally diverse family areas</t>
  </si>
  <si>
    <t>4.M.41 Labouring semi-rural estates</t>
  </si>
  <si>
    <t>4.M.42 Struggling young families in post-war terraces</t>
  </si>
  <si>
    <t>4.M.43 Families in right-to-buy estates</t>
  </si>
  <si>
    <t>4.M.44 Post-war estates, limited means</t>
  </si>
  <si>
    <t>4.N.45 Pensioners in social housing, semis and terraces</t>
  </si>
  <si>
    <t>4.N.46 Elderly people in social rented flats</t>
  </si>
  <si>
    <t>4.N.47 Low income older people in smaller semis</t>
  </si>
  <si>
    <t>4.N.48 Pensioners and singles in social rented flats</t>
  </si>
  <si>
    <t>5.O.49 Young families in low cost private flats</t>
  </si>
  <si>
    <t>5.O.50 Struggling younger people in mixed tenure</t>
  </si>
  <si>
    <t>5.O.51 Young people in small, low cost terraces</t>
  </si>
  <si>
    <t>5.P.52 Poorer families, many children, terraced housing</t>
  </si>
  <si>
    <t>5.P.53 Low income terraces</t>
  </si>
  <si>
    <t>5.P.54 Multi-ethnic, purpose-built estates</t>
  </si>
  <si>
    <t>5.P.55 Deprived and ethnically diverse in flats</t>
  </si>
  <si>
    <t>5.P.56 Low income large families in social rented semis</t>
  </si>
  <si>
    <t>5.Q.57 Social rented flats, families and single parents</t>
  </si>
  <si>
    <t>5.Q.58 Singles and young families, some receiving benefits</t>
  </si>
  <si>
    <t>5.Q.59 Deprived areas and high-rise flats</t>
  </si>
  <si>
    <t>6.R.60 Active communal population</t>
  </si>
  <si>
    <t>6.R.61 Inactive Communal Population</t>
  </si>
  <si>
    <t>6.R.62 Business addresses without residential population</t>
  </si>
  <si>
    <t>Key Insights</t>
  </si>
  <si>
    <t>Label</t>
  </si>
  <si>
    <t>Detail</t>
  </si>
  <si>
    <t xml:space="preserve">Household age </t>
  </si>
  <si>
    <t>Family</t>
  </si>
  <si>
    <t>Income</t>
  </si>
  <si>
    <t>Social Grade</t>
  </si>
  <si>
    <t>Jobs</t>
  </si>
  <si>
    <t>CarType</t>
  </si>
  <si>
    <t>HouseType</t>
  </si>
  <si>
    <t>Tenure</t>
  </si>
  <si>
    <t>Beds</t>
  </si>
  <si>
    <t>Size</t>
  </si>
  <si>
    <t>Social media</t>
  </si>
  <si>
    <t>Activity</t>
  </si>
  <si>
    <t>Criteria</t>
  </si>
  <si>
    <t xml:space="preserve">Highest Profile </t>
  </si>
  <si>
    <t>Highest Index</t>
  </si>
  <si>
    <t>&lt;95</t>
  </si>
  <si>
    <t>younger</t>
  </si>
  <si>
    <t>95-99</t>
  </si>
  <si>
    <t>slightly younger</t>
  </si>
  <si>
    <t>99-101</t>
  </si>
  <si>
    <t>about the same</t>
  </si>
  <si>
    <t>&gt;105</t>
  </si>
  <si>
    <t>older</t>
  </si>
  <si>
    <t>101-105</t>
  </si>
  <si>
    <t>slightly older</t>
  </si>
  <si>
    <t>AVERAGE AGE INDEX</t>
  </si>
  <si>
    <t>Demographics</t>
  </si>
  <si>
    <t>ID</t>
  </si>
  <si>
    <t>Description</t>
  </si>
  <si>
    <t>Midpoint</t>
  </si>
  <si>
    <t>Av Age Calc profile</t>
  </si>
  <si>
    <t>Avg age calc base</t>
  </si>
  <si>
    <t>Potential Overview Description</t>
  </si>
  <si>
    <t>Rank Profile</t>
  </si>
  <si>
    <t>Index Rank</t>
  </si>
  <si>
    <t>Desc - Prefix</t>
  </si>
  <si>
    <t>Desc - Suffix</t>
  </si>
  <si>
    <t>Desc - Graph</t>
  </si>
  <si>
    <t>age0004</t>
  </si>
  <si>
    <t xml:space="preserve"> 0-4</t>
  </si>
  <si>
    <t>age0517</t>
  </si>
  <si>
    <t xml:space="preserve"> 5-17</t>
  </si>
  <si>
    <t>age1824</t>
  </si>
  <si>
    <t>18-24</t>
  </si>
  <si>
    <t>age2534</t>
  </si>
  <si>
    <t>25-34</t>
  </si>
  <si>
    <t>age3549</t>
  </si>
  <si>
    <t>35-49</t>
  </si>
  <si>
    <t>age5064</t>
  </si>
  <si>
    <t>50-64</t>
  </si>
  <si>
    <t>age6574</t>
  </si>
  <si>
    <t>65-74</t>
  </si>
  <si>
    <t>age75p</t>
  </si>
  <si>
    <t>75 plus</t>
  </si>
  <si>
    <t>Total</t>
  </si>
  <si>
    <t>Type</t>
  </si>
  <si>
    <t>Highest index</t>
  </si>
  <si>
    <t>Percentage</t>
  </si>
  <si>
    <t>Highest Profile</t>
  </si>
  <si>
    <t>Rank Index</t>
  </si>
  <si>
    <t>A2_HOUSE8</t>
  </si>
  <si>
    <t>Terraced</t>
  </si>
  <si>
    <t>A2_HOUSE7</t>
  </si>
  <si>
    <t>Semi-detached</t>
  </si>
  <si>
    <t>A2_HOUSE6</t>
  </si>
  <si>
    <t>Flat or maisonette</t>
  </si>
  <si>
    <t>A2_HOUSE5</t>
  </si>
  <si>
    <t>Detached</t>
  </si>
  <si>
    <t>TENURE2</t>
  </si>
  <si>
    <t>Owned outright</t>
  </si>
  <si>
    <t>TENURE1</t>
  </si>
  <si>
    <t>Mortgaged</t>
  </si>
  <si>
    <t>TENURE7</t>
  </si>
  <si>
    <t>Shared/Equity Ownership</t>
  </si>
  <si>
    <t>TENURE4</t>
  </si>
  <si>
    <t>Privately rented</t>
  </si>
  <si>
    <t>TENURE9</t>
  </si>
  <si>
    <t>Social renting</t>
  </si>
  <si>
    <t>Bedrooms</t>
  </si>
  <si>
    <t>NBEDS1</t>
  </si>
  <si>
    <t>NBEDS2</t>
  </si>
  <si>
    <t>NBEDS3</t>
  </si>
  <si>
    <t>NBEDS4</t>
  </si>
  <si>
    <t>NBEDS5P</t>
  </si>
  <si>
    <t>5+</t>
  </si>
  <si>
    <t>House Value</t>
  </si>
  <si>
    <t>hhdval0to100k</t>
  </si>
  <si>
    <t>up to 100k</t>
  </si>
  <si>
    <t>hhdval100to150k</t>
  </si>
  <si>
    <t>100k-150k</t>
  </si>
  <si>
    <t>hhdval150to250k</t>
  </si>
  <si>
    <t>150k-250k</t>
  </si>
  <si>
    <t>hhdval250to500k</t>
  </si>
  <si>
    <t>250k-500k</t>
  </si>
  <si>
    <t>hhdval500to750k</t>
  </si>
  <si>
    <t>500k-750k</t>
  </si>
  <si>
    <t>hhdval750kto1m</t>
  </si>
  <si>
    <t>750k-1m</t>
  </si>
  <si>
    <t>hhdval1mplus</t>
  </si>
  <si>
    <t>1m+</t>
  </si>
  <si>
    <t>RCD_HHTYPE_DV_103</t>
  </si>
  <si>
    <t>Couple - no children</t>
  </si>
  <si>
    <t>RCD_HHTYPE_DV_104</t>
  </si>
  <si>
    <t>Couple with children</t>
  </si>
  <si>
    <t>RCD_HHTYPE_DV_102</t>
  </si>
  <si>
    <t>Lone parent</t>
  </si>
  <si>
    <t>RCD_HHTYPE_DV_101</t>
  </si>
  <si>
    <t>Single person - no children</t>
  </si>
  <si>
    <t>RCD_HHTYPE_DV_105</t>
  </si>
  <si>
    <t>Other: two or more adults</t>
  </si>
  <si>
    <t>Children at home</t>
  </si>
  <si>
    <t>A2_CHILDREN1</t>
  </si>
  <si>
    <t>A2_CHILDREN2A</t>
  </si>
  <si>
    <t>A2_CHILDREN2B</t>
  </si>
  <si>
    <t>A2_CHILDREN3</t>
  </si>
  <si>
    <t>3+</t>
  </si>
  <si>
    <t xml:space="preserve">Profile Rank </t>
  </si>
  <si>
    <t>A2_HHD1</t>
  </si>
  <si>
    <t>1  person</t>
  </si>
  <si>
    <t>A2_HHD2</t>
  </si>
  <si>
    <t>2 people</t>
  </si>
  <si>
    <t>A2_HHD5</t>
  </si>
  <si>
    <t>3-4 people</t>
  </si>
  <si>
    <t>A2_HHD6</t>
  </si>
  <si>
    <t>5+ people</t>
  </si>
  <si>
    <t>Profile Rank</t>
  </si>
  <si>
    <t xml:space="preserve">Index Rank </t>
  </si>
  <si>
    <t>CLASS1</t>
  </si>
  <si>
    <t>CLASS2</t>
  </si>
  <si>
    <t>CLASS3</t>
  </si>
  <si>
    <t>C1</t>
  </si>
  <si>
    <t>CLASS4</t>
  </si>
  <si>
    <t>C2</t>
  </si>
  <si>
    <t>CLASS5</t>
  </si>
  <si>
    <t>CLASS6</t>
  </si>
  <si>
    <t>Employment</t>
  </si>
  <si>
    <t>OCCD2</t>
  </si>
  <si>
    <t>Director / Managerial</t>
  </si>
  <si>
    <t>OCCD6</t>
  </si>
  <si>
    <t>Professional</t>
  </si>
  <si>
    <t>OCCD3</t>
  </si>
  <si>
    <t>Looking after home</t>
  </si>
  <si>
    <t>OCCD5</t>
  </si>
  <si>
    <t>Office Worker</t>
  </si>
  <si>
    <t>OCCD8</t>
  </si>
  <si>
    <t>Retired</t>
  </si>
  <si>
    <t>OCCD9</t>
  </si>
  <si>
    <t>Self Employed</t>
  </si>
  <si>
    <t>OCCD10</t>
  </si>
  <si>
    <t>Shop Worker</t>
  </si>
  <si>
    <t>OCCD11</t>
  </si>
  <si>
    <t>Skilled / Manual Worker</t>
  </si>
  <si>
    <t>OCCD12</t>
  </si>
  <si>
    <t>Student</t>
  </si>
  <si>
    <t>OCCD13</t>
  </si>
  <si>
    <t>Unemployed</t>
  </si>
  <si>
    <t>Cars</t>
  </si>
  <si>
    <t>car0</t>
  </si>
  <si>
    <t>0 Cars</t>
  </si>
  <si>
    <t>car1</t>
  </si>
  <si>
    <t>1 Car</t>
  </si>
  <si>
    <t>car2</t>
  </si>
  <si>
    <t>2 Cars</t>
  </si>
  <si>
    <t>car3p</t>
  </si>
  <si>
    <t>3+ Cars</t>
  </si>
  <si>
    <t>Car Type</t>
  </si>
  <si>
    <t>Highest profile</t>
  </si>
  <si>
    <t>carsaloon</t>
  </si>
  <si>
    <t>Saloon</t>
  </si>
  <si>
    <t>carhatchback</t>
  </si>
  <si>
    <t>Hatchback</t>
  </si>
  <si>
    <t>carestate</t>
  </si>
  <si>
    <t>Estate</t>
  </si>
  <si>
    <t>carlux</t>
  </si>
  <si>
    <t>Luxury car</t>
  </si>
  <si>
    <t>carother</t>
  </si>
  <si>
    <t xml:space="preserve">Other </t>
  </si>
  <si>
    <t>Marketing - Future Response</t>
  </si>
  <si>
    <t>respond1</t>
  </si>
  <si>
    <t>Leaflet</t>
  </si>
  <si>
    <t>respond2</t>
  </si>
  <si>
    <t>Mail Occupant</t>
  </si>
  <si>
    <t>respond3</t>
  </si>
  <si>
    <t>Cold / Warm Mail</t>
  </si>
  <si>
    <t>respond4</t>
  </si>
  <si>
    <t>Newspaper / Mags</t>
  </si>
  <si>
    <t>respond5</t>
  </si>
  <si>
    <t>TV / Radio</t>
  </si>
  <si>
    <t>respond6</t>
  </si>
  <si>
    <t>Leaflets /Samples</t>
  </si>
  <si>
    <t>respond7</t>
  </si>
  <si>
    <t>Posters</t>
  </si>
  <si>
    <t>respond8</t>
  </si>
  <si>
    <t xml:space="preserve">Internet </t>
  </si>
  <si>
    <t>respond9</t>
  </si>
  <si>
    <t>Text</t>
  </si>
  <si>
    <t>respond10</t>
  </si>
  <si>
    <t>Phone</t>
  </si>
  <si>
    <t>respond11</t>
  </si>
  <si>
    <t>Email</t>
  </si>
  <si>
    <t>respond12</t>
  </si>
  <si>
    <t>Cold Email</t>
  </si>
  <si>
    <t>respond13</t>
  </si>
  <si>
    <t>Warm Email</t>
  </si>
  <si>
    <t>respond14</t>
  </si>
  <si>
    <t xml:space="preserve">Cinema </t>
  </si>
  <si>
    <t>respond15</t>
  </si>
  <si>
    <t>On Pack</t>
  </si>
  <si>
    <t>Household Income</t>
  </si>
  <si>
    <t>rcd_hhdyrinc_101</t>
  </si>
  <si>
    <t>0 - 20k</t>
  </si>
  <si>
    <t>rcd_hhdyrinc_102</t>
  </si>
  <si>
    <t>20k - 40k</t>
  </si>
  <si>
    <t>rcd_hhdyrinc_103</t>
  </si>
  <si>
    <t>40k - 60k</t>
  </si>
  <si>
    <t>rcd_hhdyrinc_104</t>
  </si>
  <si>
    <t>60k - 80k</t>
  </si>
  <si>
    <t>rcd_hhdyrinc_105</t>
  </si>
  <si>
    <t>80k - 100k</t>
  </si>
  <si>
    <t>rcd_hhdyrinc_106</t>
  </si>
  <si>
    <t>100k +</t>
  </si>
  <si>
    <t xml:space="preserve">Approach to Finance </t>
  </si>
  <si>
    <t>dislikedebt</t>
  </si>
  <si>
    <t>I don't like the idea of being in debt</t>
  </si>
  <si>
    <t>managmoney</t>
  </si>
  <si>
    <t>I am very good at managing money</t>
  </si>
  <si>
    <t>wellinsure</t>
  </si>
  <si>
    <t>It is important to be well insured for everything</t>
  </si>
  <si>
    <t>pens_selfown</t>
  </si>
  <si>
    <t>Financial security after retirement is your own responsibility</t>
  </si>
  <si>
    <t>utilswitch</t>
  </si>
  <si>
    <t>Switching utilities suppliers is well worth the effort</t>
  </si>
  <si>
    <t>likecash</t>
  </si>
  <si>
    <t>I like to use cash when making purchases</t>
  </si>
  <si>
    <t>takefinadv</t>
  </si>
  <si>
    <t>I do not make financial decisions without talking to a professional</t>
  </si>
  <si>
    <t>takefinrisk</t>
  </si>
  <si>
    <t>I do not mind taking risks with my money</t>
  </si>
  <si>
    <t>privprotect</t>
  </si>
  <si>
    <t>I am always careful that my personal details are not public</t>
  </si>
  <si>
    <t>likechatbots</t>
  </si>
  <si>
    <t>I love the ease of using chat bots to get answers</t>
  </si>
  <si>
    <t xml:space="preserve">Spend and save </t>
  </si>
  <si>
    <t>finsit_savalot</t>
  </si>
  <si>
    <t>Saving a lot</t>
  </si>
  <si>
    <t>finsit_savlittle</t>
  </si>
  <si>
    <t>Saving a little</t>
  </si>
  <si>
    <t>finsit_even</t>
  </si>
  <si>
    <t>Just managing to make ends meet</t>
  </si>
  <si>
    <t>finsit_debt</t>
  </si>
  <si>
    <t>Drawing on savings or running into debt</t>
  </si>
  <si>
    <t>Currently Saving</t>
  </si>
  <si>
    <t>P600T</t>
  </si>
  <si>
    <t>Total weekly household expenditure</t>
  </si>
  <si>
    <t>P601T</t>
  </si>
  <si>
    <t>Food and non-alcoholic beverages</t>
  </si>
  <si>
    <t>ALC</t>
  </si>
  <si>
    <t>Alcoholic beverages (off-sales)</t>
  </si>
  <si>
    <t>TOB</t>
  </si>
  <si>
    <t>Tobacco</t>
  </si>
  <si>
    <t>P603T</t>
  </si>
  <si>
    <t>Clothing and footwear</t>
  </si>
  <si>
    <t>P604T</t>
  </si>
  <si>
    <t>Housing, water, electricity, gas and other fuels</t>
  </si>
  <si>
    <t>P605T</t>
  </si>
  <si>
    <t>Furnishings, household equipment and routine maintenance</t>
  </si>
  <si>
    <t>P606T</t>
  </si>
  <si>
    <t>Health</t>
  </si>
  <si>
    <t>P607T</t>
  </si>
  <si>
    <t>Transport</t>
  </si>
  <si>
    <t>P608T</t>
  </si>
  <si>
    <t>Communication</t>
  </si>
  <si>
    <t>P609T</t>
  </si>
  <si>
    <t>Recreation and Culture</t>
  </si>
  <si>
    <t>P610T</t>
  </si>
  <si>
    <t>Education</t>
  </si>
  <si>
    <t>P611T</t>
  </si>
  <si>
    <t>Restaurants and hotels</t>
  </si>
  <si>
    <t>P612T</t>
  </si>
  <si>
    <t>Miscellaneous goods and services</t>
  </si>
  <si>
    <t>WEBSPEND</t>
  </si>
  <si>
    <t>Total Online Expenditure</t>
  </si>
  <si>
    <t>CDS_1PLUS</t>
  </si>
  <si>
    <t>credit card</t>
  </si>
  <si>
    <t>CDS_2PLUS</t>
  </si>
  <si>
    <t>2+ credit cards</t>
  </si>
  <si>
    <t>CDS_SPE500PLUS</t>
  </si>
  <si>
    <t>£500+ in last month on a credit card</t>
  </si>
  <si>
    <t>CDS_USE6T1M</t>
  </si>
  <si>
    <t>Uses credit card 6+ times per month</t>
  </si>
  <si>
    <t>CDS_REVOL</t>
  </si>
  <si>
    <t>Makes minimum payment on card</t>
  </si>
  <si>
    <t>CDS_TRANS</t>
  </si>
  <si>
    <t>Pays credit card balance in full</t>
  </si>
  <si>
    <t xml:space="preserve">Future Planning </t>
  </si>
  <si>
    <t>ca_have</t>
  </si>
  <si>
    <t>Has current account</t>
  </si>
  <si>
    <t>sv_have</t>
  </si>
  <si>
    <t>Has savings account</t>
  </si>
  <si>
    <t>unreg_have</t>
  </si>
  <si>
    <t>Has commoditised financial product</t>
  </si>
  <si>
    <t>reg_have</t>
  </si>
  <si>
    <t>Has considered financial product</t>
  </si>
  <si>
    <t>SAV_INSTANT</t>
  </si>
  <si>
    <t>Has instant access account</t>
  </si>
  <si>
    <t>SAV_CASHISA</t>
  </si>
  <si>
    <t>Has Cash ISA</t>
  </si>
  <si>
    <t>INV_SHARESISA</t>
  </si>
  <si>
    <t>Has Stocks and Shares ISA</t>
  </si>
  <si>
    <t>INV_UNITTRUST</t>
  </si>
  <si>
    <t>Has Unit Trusts</t>
  </si>
  <si>
    <t>INV_SHARES</t>
  </si>
  <si>
    <t>Has stocks and shares</t>
  </si>
  <si>
    <t>INV_BONDS</t>
  </si>
  <si>
    <t>Has investment bonds</t>
  </si>
  <si>
    <t>SAV_NATSAV</t>
  </si>
  <si>
    <t>Has a National Savings product</t>
  </si>
  <si>
    <t>INV_ANY</t>
  </si>
  <si>
    <t>Has Investments</t>
  </si>
  <si>
    <t>INV_VAL6</t>
  </si>
  <si>
    <t>Value of investments £25,000+</t>
  </si>
  <si>
    <t>SAV_VALA</t>
  </si>
  <si>
    <t>Savings value £1 - £500</t>
  </si>
  <si>
    <t>SAV_VAL3</t>
  </si>
  <si>
    <t>Savings value £500 - £2,500</t>
  </si>
  <si>
    <t>SAV_VAL4</t>
  </si>
  <si>
    <t>Savings value £2,500 - £10,000</t>
  </si>
  <si>
    <t>SAV_VALC</t>
  </si>
  <si>
    <t>Savings value £10,000+</t>
  </si>
  <si>
    <t>PHLTH</t>
  </si>
  <si>
    <t>Has Private Health Care</t>
  </si>
  <si>
    <t>CHLTH</t>
  </si>
  <si>
    <t>Has Company Health Care</t>
  </si>
  <si>
    <t>LIF_ASSUR</t>
  </si>
  <si>
    <t>Has Life Assurance</t>
  </si>
  <si>
    <t>LIF_PROTECT</t>
  </si>
  <si>
    <t>Has life protection policy</t>
  </si>
  <si>
    <t>PEN_OTHER</t>
  </si>
  <si>
    <t>Plans to use other investments for retirement</t>
  </si>
  <si>
    <t>Social media usage</t>
  </si>
  <si>
    <t>netfreq1</t>
  </si>
  <si>
    <t>Light</t>
  </si>
  <si>
    <t>netfreq2t10</t>
  </si>
  <si>
    <t>Moderate</t>
  </si>
  <si>
    <t>netfreq10p</t>
  </si>
  <si>
    <t>Heavy</t>
  </si>
  <si>
    <t>ONHOURS0</t>
  </si>
  <si>
    <t>Not at all</t>
  </si>
  <si>
    <t>ONHOURS1</t>
  </si>
  <si>
    <t>Less than 2 hours</t>
  </si>
  <si>
    <t>ONHOURS2</t>
  </si>
  <si>
    <t>3-7 hours</t>
  </si>
  <si>
    <t>ONHOURS3</t>
  </si>
  <si>
    <t>8-19 hours</t>
  </si>
  <si>
    <t>ONHOURS4</t>
  </si>
  <si>
    <t>20 hours or more</t>
  </si>
  <si>
    <t>Attitudes</t>
  </si>
  <si>
    <t>worronlpriv</t>
  </si>
  <si>
    <t>I am worried that any personal information I enter online will not remain secure</t>
  </si>
  <si>
    <t>comp_confuse</t>
  </si>
  <si>
    <t>Computers confuse me, I'll never get used to them</t>
  </si>
  <si>
    <t>buynewtech</t>
  </si>
  <si>
    <t>I love to buy new gadgets and appliances</t>
  </si>
  <si>
    <t>cheapertech</t>
  </si>
  <si>
    <t>I wait until technology becomes cheaper before considering a purchase</t>
  </si>
  <si>
    <t>easyshoponline</t>
  </si>
  <si>
    <t>Shopping online makes my life easier</t>
  </si>
  <si>
    <t>Social Media Activity</t>
  </si>
  <si>
    <t>Max index name</t>
  </si>
  <si>
    <t>Max index</t>
  </si>
  <si>
    <t xml:space="preserve">Max profile name </t>
  </si>
  <si>
    <t>Insight</t>
  </si>
  <si>
    <t>socmed_lessthanmonthly</t>
  </si>
  <si>
    <t>less than monthly</t>
  </si>
  <si>
    <t>socmed_lessthanweekly</t>
  </si>
  <si>
    <t>Monthly</t>
  </si>
  <si>
    <t>socmed_weekly</t>
  </si>
  <si>
    <t>1-6 days per week</t>
  </si>
  <si>
    <t>socmed_daily</t>
  </si>
  <si>
    <t>Daily</t>
  </si>
  <si>
    <t xml:space="preserve">Top 5 Social Media activities </t>
  </si>
  <si>
    <t>act_email</t>
  </si>
  <si>
    <t>Sending/ Reading Emails</t>
  </si>
  <si>
    <t>act_im</t>
  </si>
  <si>
    <t>Instant messaging</t>
  </si>
  <si>
    <t>act_commentonblogs</t>
  </si>
  <si>
    <t xml:space="preserve">Comments on blogs </t>
  </si>
  <si>
    <t>act_vidcalling_1to1</t>
  </si>
  <si>
    <t>1-1 video calling</t>
  </si>
  <si>
    <t>act_readreviews</t>
  </si>
  <si>
    <t>Reads ratings / reviews</t>
  </si>
  <si>
    <t>Platforms used 1+ Times per week</t>
  </si>
  <si>
    <t>facebook</t>
  </si>
  <si>
    <t>Facebook</t>
  </si>
  <si>
    <t>Twitter</t>
  </si>
  <si>
    <t>Instagram</t>
  </si>
  <si>
    <t>LinkedIn</t>
  </si>
  <si>
    <t>General</t>
  </si>
  <si>
    <t>site_yahoo</t>
  </si>
  <si>
    <t>Yahoo!</t>
  </si>
  <si>
    <t>site_wiki</t>
  </si>
  <si>
    <t>Wikipedia</t>
  </si>
  <si>
    <t>vod_youtube</t>
  </si>
  <si>
    <t>Youtube</t>
  </si>
  <si>
    <t>site_ebay</t>
  </si>
  <si>
    <t>eBay</t>
  </si>
  <si>
    <t>site_direct</t>
  </si>
  <si>
    <t>Direct.gov.uk</t>
  </si>
  <si>
    <t>Lifestyle</t>
  </si>
  <si>
    <t>site_bbcnews</t>
  </si>
  <si>
    <t>BBC News</t>
  </si>
  <si>
    <t>site_bbcsport</t>
  </si>
  <si>
    <t>BBC Sport</t>
  </si>
  <si>
    <t>site_skysports</t>
  </si>
  <si>
    <t>Sky Sports</t>
  </si>
  <si>
    <t>site_tripadvisor</t>
  </si>
  <si>
    <t>Tripadvisor</t>
  </si>
  <si>
    <t>site_spotify</t>
  </si>
  <si>
    <t>Spotify</t>
  </si>
  <si>
    <t>site_imdb</t>
  </si>
  <si>
    <t>IMDB</t>
  </si>
  <si>
    <t>Shopping</t>
  </si>
  <si>
    <t>site_amazon</t>
  </si>
  <si>
    <t>Amazon</t>
  </si>
  <si>
    <t>site_asos</t>
  </si>
  <si>
    <t>ASOS</t>
  </si>
  <si>
    <t>site_argos</t>
  </si>
  <si>
    <t>Argos</t>
  </si>
  <si>
    <t>site_tesco</t>
  </si>
  <si>
    <t>Tesco</t>
  </si>
  <si>
    <t>site_boots</t>
  </si>
  <si>
    <t>Boots</t>
  </si>
  <si>
    <t>site_johnlewis</t>
  </si>
  <si>
    <t>John Lewis</t>
  </si>
  <si>
    <t>site_groupon</t>
  </si>
  <si>
    <t>Groupon</t>
  </si>
  <si>
    <t>Home and Finance</t>
  </si>
  <si>
    <t>site_moneysavingexpert</t>
  </si>
  <si>
    <t>Money Saving Expert</t>
  </si>
  <si>
    <t>site_Comparethemarket</t>
  </si>
  <si>
    <t>Compare the Market</t>
  </si>
  <si>
    <t>site_Moneysupermarket</t>
  </si>
  <si>
    <t>MoneySupermarket</t>
  </si>
  <si>
    <t>site_NHS</t>
  </si>
  <si>
    <t>NHS Choices/ NHS.co.uk</t>
  </si>
  <si>
    <t>site_rightmove</t>
  </si>
  <si>
    <t>Right Move</t>
  </si>
  <si>
    <t>site_zoopla</t>
  </si>
  <si>
    <t>Zoopla</t>
  </si>
  <si>
    <t>Category checkbox formula</t>
  </si>
  <si>
    <t>Checkbox</t>
  </si>
  <si>
    <t>Profile -&gt;</t>
  </si>
  <si>
    <t>Base -&gt;</t>
  </si>
  <si>
    <t>Profile (%) -&gt;</t>
  </si>
  <si>
    <t>Base (%) -&gt;</t>
  </si>
  <si>
    <t>Subject</t>
  </si>
  <si>
    <t>Theme</t>
  </si>
  <si>
    <t>Profile %</t>
  </si>
  <si>
    <t>Profile #</t>
  </si>
  <si>
    <t>Base %</t>
  </si>
  <si>
    <t>Base #</t>
  </si>
  <si>
    <t>Profile Similarity</t>
  </si>
  <si>
    <t>POPULATION</t>
  </si>
  <si>
    <t>Age 0-4</t>
  </si>
  <si>
    <t>Age 5-17</t>
  </si>
  <si>
    <t>Age 18-24</t>
  </si>
  <si>
    <t>Age 25-34</t>
  </si>
  <si>
    <t>Age 35-49</t>
  </si>
  <si>
    <t>Age 50-64</t>
  </si>
  <si>
    <t>Aged 65-74</t>
  </si>
  <si>
    <t>Aged 75 plus</t>
  </si>
  <si>
    <t>rcd_gor_dv_101</t>
  </si>
  <si>
    <t>POPULATION (16+)</t>
  </si>
  <si>
    <t>Geography</t>
  </si>
  <si>
    <t>England</t>
  </si>
  <si>
    <t>rcd_gor_dv_102</t>
  </si>
  <si>
    <t>Wales</t>
  </si>
  <si>
    <t>rcd_gor_dv_103</t>
  </si>
  <si>
    <t>Scotland</t>
  </si>
  <si>
    <t>rcd_gor_dv_104</t>
  </si>
  <si>
    <t>Northern Ireland</t>
  </si>
  <si>
    <t>rcd_RACEL_DV_101</t>
  </si>
  <si>
    <t>Ethnicity</t>
  </si>
  <si>
    <t>White</t>
  </si>
  <si>
    <t>rcd_RACEL_DV_102</t>
  </si>
  <si>
    <t>Mixed</t>
  </si>
  <si>
    <t>rcd_RACEL_DV_103</t>
  </si>
  <si>
    <t>Asian</t>
  </si>
  <si>
    <t>rcd_RACEL_DV_104</t>
  </si>
  <si>
    <t>Black</t>
  </si>
  <si>
    <t>rcd_RACEL_DV_105</t>
  </si>
  <si>
    <t>Other ethnicity</t>
  </si>
  <si>
    <t>rcd_plbornc_101</t>
  </si>
  <si>
    <t>Country of Birth</t>
  </si>
  <si>
    <t>UK/ROI</t>
  </si>
  <si>
    <t>rcd_plbornc_102</t>
  </si>
  <si>
    <t>Rest of Europe</t>
  </si>
  <si>
    <t>rcd_plbornc_103</t>
  </si>
  <si>
    <t>Australia and New Zealand</t>
  </si>
  <si>
    <t>rcd_plbornc_104</t>
  </si>
  <si>
    <t>North America</t>
  </si>
  <si>
    <t>rcd_plbornc_105</t>
  </si>
  <si>
    <t>Middle East and Asia</t>
  </si>
  <si>
    <t>rcd_plbornc_106</t>
  </si>
  <si>
    <t>Africa</t>
  </si>
  <si>
    <t>rcd_plbornc_107</t>
  </si>
  <si>
    <t>Other</t>
  </si>
  <si>
    <t>rcd_religion_101</t>
  </si>
  <si>
    <t>Religion</t>
  </si>
  <si>
    <t>Christian</t>
  </si>
  <si>
    <t>rcd_religion_102</t>
  </si>
  <si>
    <t>Jewish</t>
  </si>
  <si>
    <t>rcd_religion_103</t>
  </si>
  <si>
    <t>Buddhist</t>
  </si>
  <si>
    <t>rcd_religion_104</t>
  </si>
  <si>
    <t>Muslim</t>
  </si>
  <si>
    <t>rcd_religion_105</t>
  </si>
  <si>
    <t>Hindu</t>
  </si>
  <si>
    <t>rcd_religion_106</t>
  </si>
  <si>
    <t>Sikh</t>
  </si>
  <si>
    <t>rcd_religion_107</t>
  </si>
  <si>
    <t>Other Religion</t>
  </si>
  <si>
    <t>rcd_religion_108</t>
  </si>
  <si>
    <t>No Religion</t>
  </si>
  <si>
    <t>HOUSING</t>
  </si>
  <si>
    <t>House Type</t>
  </si>
  <si>
    <t>Detached house</t>
  </si>
  <si>
    <t>Semi-detached house</t>
  </si>
  <si>
    <t>Terraced house</t>
  </si>
  <si>
    <t>House Tenure</t>
  </si>
  <si>
    <t>House Size</t>
  </si>
  <si>
    <t>Number of Beds : 1</t>
  </si>
  <si>
    <t>Number of Beds : 2</t>
  </si>
  <si>
    <t>Number of Beds : 3</t>
  </si>
  <si>
    <t>Number of Beds : 4</t>
  </si>
  <si>
    <t>Number of Beds : 5 plus</t>
  </si>
  <si>
    <t>House Value up to 100k</t>
  </si>
  <si>
    <t>House Value 100k-150k</t>
  </si>
  <si>
    <t>House Value 150k-250k</t>
  </si>
  <si>
    <t>House Value 250k-500k</t>
  </si>
  <si>
    <t>House Value 500k-750k</t>
  </si>
  <si>
    <t>House Value 750k-1m</t>
  </si>
  <si>
    <t>House Value 1m+</t>
  </si>
  <si>
    <t>move_ind</t>
  </si>
  <si>
    <t>House Move</t>
  </si>
  <si>
    <t>Individual likely to move</t>
  </si>
  <si>
    <t>move_shr1</t>
  </si>
  <si>
    <t>Individual moves to a property on their own</t>
  </si>
  <si>
    <t>move_shr2</t>
  </si>
  <si>
    <t>Individual moves to a property with one other person in the household</t>
  </si>
  <si>
    <t>move_shr3p</t>
  </si>
  <si>
    <t>Individual moves to a property with two or more other people in the household</t>
  </si>
  <si>
    <t>move_ooc</t>
  </si>
  <si>
    <t>Individual moves to owner occupied housing</t>
  </si>
  <si>
    <t>move_priv</t>
  </si>
  <si>
    <t>Individual moves to private renting</t>
  </si>
  <si>
    <t>move_soc</t>
  </si>
  <si>
    <t>Individual moves to social renting</t>
  </si>
  <si>
    <t>move_f</t>
  </si>
  <si>
    <t>Individual moves to flat</t>
  </si>
  <si>
    <t>move_t</t>
  </si>
  <si>
    <t>Individual moves to terraced house</t>
  </si>
  <si>
    <t>move_s</t>
  </si>
  <si>
    <t>Individual moves to semi-detached</t>
  </si>
  <si>
    <t>move_d</t>
  </si>
  <si>
    <t>Individual moves to detached house</t>
  </si>
  <si>
    <t>durable3</t>
  </si>
  <si>
    <t>Durables</t>
  </si>
  <si>
    <t>Have dishwasher</t>
  </si>
  <si>
    <t>durable5</t>
  </si>
  <si>
    <t>Have tumble dryer</t>
  </si>
  <si>
    <t>Structure</t>
  </si>
  <si>
    <t>Single person, no children</t>
  </si>
  <si>
    <t>Single parent</t>
  </si>
  <si>
    <t>Couple, no children</t>
  </si>
  <si>
    <t>Other: two or more adults, may include a couple, may have children</t>
  </si>
  <si>
    <t>RCD_NKIDS05_101</t>
  </si>
  <si>
    <t>Number of Children by Age</t>
  </si>
  <si>
    <t>Children aged 0-5: 0</t>
  </si>
  <si>
    <t>RCD_NKIDS05_102</t>
  </si>
  <si>
    <t>Children aged 0-5: 1</t>
  </si>
  <si>
    <t>RCD_NKIDS05_103</t>
  </si>
  <si>
    <t>Children aged 0-5 : 2+</t>
  </si>
  <si>
    <t>RCD_NKIDS615_101</t>
  </si>
  <si>
    <t>Children aged 6-15: 0</t>
  </si>
  <si>
    <t>RCD_NKIDS615_102</t>
  </si>
  <si>
    <t>Children aged 6-15: 1</t>
  </si>
  <si>
    <t>RCD_NKIDS615_103</t>
  </si>
  <si>
    <t>Children aged 6-15: 2+</t>
  </si>
  <si>
    <t>Children in household</t>
  </si>
  <si>
    <t>Children at home : 0</t>
  </si>
  <si>
    <t>Children at home : 1</t>
  </si>
  <si>
    <t>Children at home : 2</t>
  </si>
  <si>
    <t>Children at home : 3+</t>
  </si>
  <si>
    <t>Household Size</t>
  </si>
  <si>
    <t>Household size : 1 person</t>
  </si>
  <si>
    <t>Household size : 2 persons</t>
  </si>
  <si>
    <t>Household size : 3-4 persons</t>
  </si>
  <si>
    <t>Household size : 5+ persons</t>
  </si>
  <si>
    <t>rcd_jbnssec8_dv_101</t>
  </si>
  <si>
    <t>ECONOMY</t>
  </si>
  <si>
    <t>NS SEC (% of people in employment)</t>
  </si>
  <si>
    <t>Higher managerial, administrative and professional occupations</t>
  </si>
  <si>
    <t>rcd_jbnssec8_dv_102</t>
  </si>
  <si>
    <t>Lower managerial, administrative and professional occupations</t>
  </si>
  <si>
    <t>rcd_jbnssec8_dv_103</t>
  </si>
  <si>
    <t>Intermediate occupations</t>
  </si>
  <si>
    <t>rcd_jbnssec8_dv_104</t>
  </si>
  <si>
    <t>Small employers and own account workers</t>
  </si>
  <si>
    <t>rcd_jbnssec8_dv_105</t>
  </si>
  <si>
    <t>Lower supervisory and technical occupations</t>
  </si>
  <si>
    <t>rcd_jbnssec8_dv_106</t>
  </si>
  <si>
    <t>Semi-routine occupations</t>
  </si>
  <si>
    <t>rcd_jbnssec8_dv_107</t>
  </si>
  <si>
    <t>Routine occupations</t>
  </si>
  <si>
    <t>Occupation</t>
  </si>
  <si>
    <t>rcd_qfhigh_101</t>
  </si>
  <si>
    <t>EDUCATION</t>
  </si>
  <si>
    <t>Highest Level of Qualifications (Adults)</t>
  </si>
  <si>
    <t>Degree or higher degree</t>
  </si>
  <si>
    <t>rcd_qfhigh_102</t>
  </si>
  <si>
    <t>Higher education below degree level</t>
  </si>
  <si>
    <t>rcd_qfhigh_103</t>
  </si>
  <si>
    <t>A-levels/ AS levels or Highers</t>
  </si>
  <si>
    <t>rcd_qfhigh_104</t>
  </si>
  <si>
    <t>GCSE / O levels / CSE / School Certificate</t>
  </si>
  <si>
    <t>rcd_qfhigh_105</t>
  </si>
  <si>
    <t>None of the above</t>
  </si>
  <si>
    <t>Num_reading</t>
  </si>
  <si>
    <t>England: Pupils at the end of KS1</t>
  </si>
  <si>
    <t>Achieving expected level in reading</t>
  </si>
  <si>
    <t>Num_writing</t>
  </si>
  <si>
    <t>Achieving expected level in writing</t>
  </si>
  <si>
    <t>Num_maths</t>
  </si>
  <si>
    <t>Achieving expected level in maths</t>
  </si>
  <si>
    <t>Num_science</t>
  </si>
  <si>
    <t>Achieving expected level in science</t>
  </si>
  <si>
    <t>Num_All_Reading</t>
  </si>
  <si>
    <t>England: Pupils at the end of KS2</t>
  </si>
  <si>
    <t>Num_All_Writing</t>
  </si>
  <si>
    <t>Num_All_maths</t>
  </si>
  <si>
    <t>Num_All_RWM</t>
  </si>
  <si>
    <t>Achieving expected level in reading, writing and maths</t>
  </si>
  <si>
    <t>LEVEL2_all</t>
  </si>
  <si>
    <t>England: Pupils at the end of KS4</t>
  </si>
  <si>
    <t>Achieving 5+ A*-C at GCSE or equivalent</t>
  </si>
  <si>
    <t>LEVEL2_EM_all</t>
  </si>
  <si>
    <t>Achieving 5+ A*-C (including English and Maths) at GCSE or equivalent</t>
  </si>
  <si>
    <t>NS4T5PAL5P</t>
  </si>
  <si>
    <t>Scotland: Pupils in the S4 cohort</t>
  </si>
  <si>
    <t>Attained 5 awards at SCQF level 5 and above</t>
  </si>
  <si>
    <t>NS5T3PAL6P</t>
  </si>
  <si>
    <t>Scotland: Pupils in the S5 cohort</t>
  </si>
  <si>
    <t>Attained 3 awards at SCQF level 6 and above</t>
  </si>
  <si>
    <t>NS5T5PAL6P</t>
  </si>
  <si>
    <t>Attained 5 awards at SCQF level 6 and above</t>
  </si>
  <si>
    <t>rcd_worktrav_101</t>
  </si>
  <si>
    <t>TRANSPORT</t>
  </si>
  <si>
    <t>Travel To Work (% of Workers)</t>
  </si>
  <si>
    <t>Train / Tube / Tram</t>
  </si>
  <si>
    <t>rcd_worktrav_102</t>
  </si>
  <si>
    <t>Car, van or motorbike (driver or passenger)</t>
  </si>
  <si>
    <t>rcd_worktrav_103</t>
  </si>
  <si>
    <t>Bus, Minibus, Coach</t>
  </si>
  <si>
    <t>rcd_worktrav_104</t>
  </si>
  <si>
    <t>Bicycle</t>
  </si>
  <si>
    <t>rcd_worktrav_105</t>
  </si>
  <si>
    <t>On foot</t>
  </si>
  <si>
    <t>rcd_worktrav_106</t>
  </si>
  <si>
    <t>Other (incl. Taxi/Minicab)</t>
  </si>
  <si>
    <t>rcd_worktrav_107</t>
  </si>
  <si>
    <t>Works mainly from home</t>
  </si>
  <si>
    <t>Car Ownership</t>
  </si>
  <si>
    <t>Number of Cars 0</t>
  </si>
  <si>
    <t>Number of Cars 1</t>
  </si>
  <si>
    <t>Number of Cars 2</t>
  </si>
  <si>
    <t>Number of Cars 3+</t>
  </si>
  <si>
    <t>car1recent</t>
  </si>
  <si>
    <t>Less than 3 years old</t>
  </si>
  <si>
    <t>car1co</t>
  </si>
  <si>
    <t>Main Car (% of car owners)</t>
  </si>
  <si>
    <t>Company Car</t>
  </si>
  <si>
    <t>car1priv</t>
  </si>
  <si>
    <t>Privately Owned</t>
  </si>
  <si>
    <t>Other kind of car</t>
  </si>
  <si>
    <t>car1btnew</t>
  </si>
  <si>
    <t>Bought Main Car New</t>
  </si>
  <si>
    <t>car1btused</t>
  </si>
  <si>
    <t>Bought Main Car Used</t>
  </si>
  <si>
    <t>receive1</t>
  </si>
  <si>
    <t>MARKETING CHANNELS</t>
  </si>
  <si>
    <t>Channels Received (Types of marketing seen, or received, during the last few weeks)</t>
  </si>
  <si>
    <t>Leaflets - Door or Newspaper</t>
  </si>
  <si>
    <t>receive2</t>
  </si>
  <si>
    <t>receive3</t>
  </si>
  <si>
    <t>Cold or Warm Mail</t>
  </si>
  <si>
    <t>receive4</t>
  </si>
  <si>
    <t>Newspaper, Mag Ads or Cust Mags</t>
  </si>
  <si>
    <t>receive5</t>
  </si>
  <si>
    <t>TV or Radio</t>
  </si>
  <si>
    <t>receive6</t>
  </si>
  <si>
    <t>Leaflets or Samples handed to you in a Street or Shop</t>
  </si>
  <si>
    <t>receive7</t>
  </si>
  <si>
    <t>receive8</t>
  </si>
  <si>
    <t>receive9</t>
  </si>
  <si>
    <t>Internet Ads</t>
  </si>
  <si>
    <t>receive10</t>
  </si>
  <si>
    <t>Mobile Message</t>
  </si>
  <si>
    <t>receive11</t>
  </si>
  <si>
    <t>Telemarketing</t>
  </si>
  <si>
    <t>receive12</t>
  </si>
  <si>
    <t>Cinema Ads</t>
  </si>
  <si>
    <t>Future Responses (Types of marketing prepared to respond to, request information from, or make purchases from in the future)</t>
  </si>
  <si>
    <t>FINANCE</t>
  </si>
  <si>
    <t>Household Annual Income</t>
  </si>
  <si>
    <t>£0-£20,000</t>
  </si>
  <si>
    <t>£20,000-£40,000</t>
  </si>
  <si>
    <t>£40,000-£60,000</t>
  </si>
  <si>
    <t>£60,000-£80,000</t>
  </si>
  <si>
    <t>£80,000-£100,000</t>
  </si>
  <si>
    <t>£100,000+</t>
  </si>
  <si>
    <t>incmean</t>
  </si>
  <si>
    <t>Average (Mean) Household Income</t>
  </si>
  <si>
    <t>gross</t>
  </si>
  <si>
    <t>Disposable Income</t>
  </si>
  <si>
    <t>Income after Income tax and National Insurance</t>
  </si>
  <si>
    <t>net</t>
  </si>
  <si>
    <t>Disposable Income after all modelled outgoings</t>
  </si>
  <si>
    <t>taxni</t>
  </si>
  <si>
    <t>Outgoings</t>
  </si>
  <si>
    <t>Income tax, NI</t>
  </si>
  <si>
    <t>housing</t>
  </si>
  <si>
    <t>Mortgage, social rent, private rent</t>
  </si>
  <si>
    <t>bills</t>
  </si>
  <si>
    <t>Council tax, utilities, water, structure insurance, NI domestic rates</t>
  </si>
  <si>
    <t>foodclothing</t>
  </si>
  <si>
    <t>Food, clothing</t>
  </si>
  <si>
    <t>miscl</t>
  </si>
  <si>
    <t>Childcare, student loans, pension</t>
  </si>
  <si>
    <t>ttw</t>
  </si>
  <si>
    <t>Travel to work</t>
  </si>
  <si>
    <t>Financial Attitudes</t>
  </si>
  <si>
    <t>benbase1</t>
  </si>
  <si>
    <t>Benefits</t>
  </si>
  <si>
    <t>Income support</t>
  </si>
  <si>
    <t>benbase2</t>
  </si>
  <si>
    <t>Job seeker's allowance</t>
  </si>
  <si>
    <t>benbase3</t>
  </si>
  <si>
    <t>Child benefit</t>
  </si>
  <si>
    <t>benbase4</t>
  </si>
  <si>
    <t>Universal credit</t>
  </si>
  <si>
    <t>Financial Situation</t>
  </si>
  <si>
    <t>smartband</t>
  </si>
  <si>
    <t>Contactless</t>
  </si>
  <si>
    <t>Has a smartwatch, fitness band or payment band</t>
  </si>
  <si>
    <t>cur_contless</t>
  </si>
  <si>
    <t>Uses contactless payments on debit card</t>
  </si>
  <si>
    <t>Credit Cards</t>
  </si>
  <si>
    <t>Has credit card</t>
  </si>
  <si>
    <t>Has 2+ credit cards</t>
  </si>
  <si>
    <t>Spent £500+ in last month on a credit card</t>
  </si>
  <si>
    <t>Usually makes minimum payment on card</t>
  </si>
  <si>
    <t>Always pays credit card balance in full</t>
  </si>
  <si>
    <t>Current account, Savings and Investments</t>
  </si>
  <si>
    <t>LOA_HAS</t>
  </si>
  <si>
    <t>Loans</t>
  </si>
  <si>
    <t>Has loan</t>
  </si>
  <si>
    <t>LOA_UNS</t>
  </si>
  <si>
    <t>Has unsecured loan</t>
  </si>
  <si>
    <t>LOA_2PLUS</t>
  </si>
  <si>
    <t>Has 2+ loans</t>
  </si>
  <si>
    <t>UNSECGT15K</t>
  </si>
  <si>
    <t>Unsecured debt greater than £15,000</t>
  </si>
  <si>
    <t>Insurance and Pensions</t>
  </si>
  <si>
    <t>ca_fac</t>
  </si>
  <si>
    <t>FINANCIAL CHANNEL</t>
  </si>
  <si>
    <t>Arrange current account (% of those who arranged CA in last 12 months)</t>
  </si>
  <si>
    <t>In branch or other face to face</t>
  </si>
  <si>
    <t>ca_net</t>
  </si>
  <si>
    <t>Online</t>
  </si>
  <si>
    <t>ca_pho</t>
  </si>
  <si>
    <t>By phone</t>
  </si>
  <si>
    <t>ca_pst</t>
  </si>
  <si>
    <t>By post</t>
  </si>
  <si>
    <t>ca_pcs</t>
  </si>
  <si>
    <t>Used price comparison site</t>
  </si>
  <si>
    <t>unreg_fac</t>
  </si>
  <si>
    <t>Arrange commoditised financial product (% of those who arranged in last 12 months, or any with a loan)</t>
  </si>
  <si>
    <t>unreg_net</t>
  </si>
  <si>
    <t>unreg_pho</t>
  </si>
  <si>
    <t>unreg_pst</t>
  </si>
  <si>
    <t>unreg_pcs</t>
  </si>
  <si>
    <t>reg_fac</t>
  </si>
  <si>
    <t>Arrange mortgage (% of all people with a mortgage)</t>
  </si>
  <si>
    <t>reg_net</t>
  </si>
  <si>
    <t>reg_pho</t>
  </si>
  <si>
    <t>reg_pst</t>
  </si>
  <si>
    <t>reg_pcs</t>
  </si>
  <si>
    <t>reg_ifa</t>
  </si>
  <si>
    <t>Used IFA</t>
  </si>
  <si>
    <t>manca_branch</t>
  </si>
  <si>
    <t>Manage current account</t>
  </si>
  <si>
    <t>In branch</t>
  </si>
  <si>
    <t>manca_net</t>
  </si>
  <si>
    <t>manca_mobnet</t>
  </si>
  <si>
    <t>Online mobile</t>
  </si>
  <si>
    <t>manca_fixnet</t>
  </si>
  <si>
    <t>Online at home or work</t>
  </si>
  <si>
    <t>manca_pho</t>
  </si>
  <si>
    <t>manca_pst</t>
  </si>
  <si>
    <t>mansv_branch</t>
  </si>
  <si>
    <t>Manage savings account</t>
  </si>
  <si>
    <t>mansv_net</t>
  </si>
  <si>
    <t>mansv_mobnet</t>
  </si>
  <si>
    <t>mansv_fixnet</t>
  </si>
  <si>
    <t>mansv_pho</t>
  </si>
  <si>
    <t>mansv_pst</t>
  </si>
  <si>
    <t>actmanca_branch</t>
  </si>
  <si>
    <t>Actively manage current account</t>
  </si>
  <si>
    <t>actmanca_net</t>
  </si>
  <si>
    <t>actmanca_mobnet</t>
  </si>
  <si>
    <t>actmanca_fixnet</t>
  </si>
  <si>
    <t>actmanca_pho</t>
  </si>
  <si>
    <t>Expenditure per adult per week</t>
  </si>
  <si>
    <t>Total Expenditure</t>
  </si>
  <si>
    <t>- Food and non-alcoholic beverages</t>
  </si>
  <si>
    <t>- Alcoholic beverages (off-sales)</t>
  </si>
  <si>
    <t>- Tobacco</t>
  </si>
  <si>
    <t>- Clothing and footwear</t>
  </si>
  <si>
    <t>- Housing, water, electricity, gas and other fuels</t>
  </si>
  <si>
    <t>- Furnishings, household equipment and routine maintenance</t>
  </si>
  <si>
    <t>- Health</t>
  </si>
  <si>
    <t>- Transport</t>
  </si>
  <si>
    <t>- Communication</t>
  </si>
  <si>
    <t>- Recreation and Culture</t>
  </si>
  <si>
    <t>- Education</t>
  </si>
  <si>
    <t>- Restaurants and hotels</t>
  </si>
  <si>
    <t>- Miscellaneous goods and services</t>
  </si>
  <si>
    <t>onlineuse12</t>
  </si>
  <si>
    <t>INTERNET</t>
  </si>
  <si>
    <t>Internet Access: Overall</t>
  </si>
  <si>
    <t>Used the internet in the last month</t>
  </si>
  <si>
    <t>onlineuse5</t>
  </si>
  <si>
    <t>Never used the internet</t>
  </si>
  <si>
    <t>DIGITAL</t>
  </si>
  <si>
    <t>Internet Access: Frequency</t>
  </si>
  <si>
    <t>Light (up to 1 hour per week)</t>
  </si>
  <si>
    <t>Moderate (up to 10 hours per week)</t>
  </si>
  <si>
    <t>Heavy (10+ hours per week)</t>
  </si>
  <si>
    <t>Internet Access: Usage in Last Week</t>
  </si>
  <si>
    <t>Digital Attitudes</t>
  </si>
  <si>
    <t>TECH18</t>
  </si>
  <si>
    <t>Technology at Home</t>
  </si>
  <si>
    <t>Portable Media Player</t>
  </si>
  <si>
    <t>TECH19</t>
  </si>
  <si>
    <t>Videogame console</t>
  </si>
  <si>
    <t>mobhas</t>
  </si>
  <si>
    <t>DEVICES</t>
  </si>
  <si>
    <t>Mobile phone</t>
  </si>
  <si>
    <t>Has mobile</t>
  </si>
  <si>
    <t>mob_smart</t>
  </si>
  <si>
    <t>Has smartphone</t>
  </si>
  <si>
    <t>ips_iphone</t>
  </si>
  <si>
    <t>Has iPhone</t>
  </si>
  <si>
    <t>TECH29</t>
  </si>
  <si>
    <t>Tablet Devices</t>
  </si>
  <si>
    <t>Has Tablet (e.g. iPad, Samsung Galaxy Tab, Sony Xperia)</t>
  </si>
  <si>
    <t>Overall Social Media Activity</t>
  </si>
  <si>
    <t>Sometimes, less than monthly</t>
  </si>
  <si>
    <t>Monthly, less than weekly</t>
  </si>
  <si>
    <t>act_shareupload</t>
  </si>
  <si>
    <t>Social Media Activity (one or more times per week unless otherwise stated)</t>
  </si>
  <si>
    <t>Shares / uploads</t>
  </si>
  <si>
    <t>act_uploadorigcontent</t>
  </si>
  <si>
    <t>Uploads original content</t>
  </si>
  <si>
    <t>act_postreviews</t>
  </si>
  <si>
    <t>Posts ratings / reviews</t>
  </si>
  <si>
    <t>act_groupsandforums</t>
  </si>
  <si>
    <t>Takes part in groups / forums</t>
  </si>
  <si>
    <t>act_readblogs</t>
  </si>
  <si>
    <t>Reads blogs</t>
  </si>
  <si>
    <t>Comments on blogs [has ever]</t>
  </si>
  <si>
    <t>act_createblogs</t>
  </si>
  <si>
    <t>Creates own blogs [has ever]</t>
  </si>
  <si>
    <t>act_managesite</t>
  </si>
  <si>
    <t>Manages own website [has ever]</t>
  </si>
  <si>
    <t>1-1 video calling (e.g. Skype)</t>
  </si>
  <si>
    <t>act_vidcalling_group</t>
  </si>
  <si>
    <t>Group video calling (e.g. Skype)</t>
  </si>
  <si>
    <t>blogger</t>
  </si>
  <si>
    <t>Blogger</t>
  </si>
  <si>
    <t>bumble</t>
  </si>
  <si>
    <t>Bumble</t>
  </si>
  <si>
    <t>fbmessenger</t>
  </si>
  <si>
    <t>Facebook Messenger</t>
  </si>
  <si>
    <t>flickr</t>
  </si>
  <si>
    <t>Flickr</t>
  </si>
  <si>
    <t>instagram</t>
  </si>
  <si>
    <t>linkedin</t>
  </si>
  <si>
    <t>pinterest</t>
  </si>
  <si>
    <t>Pinterest</t>
  </si>
  <si>
    <t>reddit</t>
  </si>
  <si>
    <t>Reddit</t>
  </si>
  <si>
    <t>skype</t>
  </si>
  <si>
    <t>Skype</t>
  </si>
  <si>
    <t>snapchat</t>
  </si>
  <si>
    <t>Snapchat</t>
  </si>
  <si>
    <t>tiktok</t>
  </si>
  <si>
    <t>TikTok</t>
  </si>
  <si>
    <t>tinder</t>
  </si>
  <si>
    <t>Tinder</t>
  </si>
  <si>
    <t>tumblr</t>
  </si>
  <si>
    <t>Tumblr</t>
  </si>
  <si>
    <t>twitter</t>
  </si>
  <si>
    <t>wechat</t>
  </si>
  <si>
    <t>WeChat</t>
  </si>
  <si>
    <t>whatsapp</t>
  </si>
  <si>
    <t>WhatsApp</t>
  </si>
  <si>
    <t>vod_subscribe</t>
  </si>
  <si>
    <t>TV Subscription services</t>
  </si>
  <si>
    <t>Any subscription service</t>
  </si>
  <si>
    <t>vod_netflix</t>
  </si>
  <si>
    <t>Netflix</t>
  </si>
  <si>
    <t>vod_amzprime</t>
  </si>
  <si>
    <t>Amazon Prime</t>
  </si>
  <si>
    <t>vod_skyplayer</t>
  </si>
  <si>
    <t>Sky Player</t>
  </si>
  <si>
    <t>vod_skygo</t>
  </si>
  <si>
    <t>Sky Go</t>
  </si>
  <si>
    <t>vod_nowtv</t>
  </si>
  <si>
    <t>Now TV</t>
  </si>
  <si>
    <t>vod_eetv</t>
  </si>
  <si>
    <t>EE TV</t>
  </si>
  <si>
    <t>vod_appletv</t>
  </si>
  <si>
    <t>Apple TV</t>
  </si>
  <si>
    <t>vod_btsport</t>
  </si>
  <si>
    <t>BT Sport</t>
  </si>
  <si>
    <t>vod_settop</t>
  </si>
  <si>
    <t>via set-top box</t>
  </si>
  <si>
    <t>vod_free</t>
  </si>
  <si>
    <t>TV free online catchup / video services</t>
  </si>
  <si>
    <t>Any free online TV / video service</t>
  </si>
  <si>
    <t>YouTube</t>
  </si>
  <si>
    <t>vod_iplayer</t>
  </si>
  <si>
    <t>BBC iPlayer</t>
  </si>
  <si>
    <t>vod_itvhub</t>
  </si>
  <si>
    <t>ITV Hub</t>
  </si>
  <si>
    <t>vod_all4</t>
  </si>
  <si>
    <t>All 4</t>
  </si>
  <si>
    <t>vod_demand5</t>
  </si>
  <si>
    <t>Demand Five</t>
  </si>
  <si>
    <t>vod_stvplayer</t>
  </si>
  <si>
    <t>STV Player</t>
  </si>
  <si>
    <t>bookholiday</t>
  </si>
  <si>
    <t>Online activity (one or more times per week)</t>
  </si>
  <si>
    <t>Book Travel/Holiday</t>
  </si>
  <si>
    <t>gambling</t>
  </si>
  <si>
    <t>Gambling/Betting</t>
  </si>
  <si>
    <t>managefinances</t>
  </si>
  <si>
    <t>Manage my personal finances/bank account</t>
  </si>
  <si>
    <t>auctions</t>
  </si>
  <si>
    <t>Online auctions (e.g. eBay)</t>
  </si>
  <si>
    <t>shopping</t>
  </si>
  <si>
    <t>Online shopping</t>
  </si>
  <si>
    <t>souceinfo</t>
  </si>
  <si>
    <t>Source info on products/services online</t>
  </si>
  <si>
    <t>searchengine</t>
  </si>
  <si>
    <t>Use a search engine (e.g. Google)</t>
  </si>
  <si>
    <t>res_cars</t>
  </si>
  <si>
    <t>Researched the last purchase online before buying</t>
  </si>
  <si>
    <t>Cars/Automotive</t>
  </si>
  <si>
    <t>res_tech</t>
  </si>
  <si>
    <t>Consumer technology (e.g. tablets, laptops, smartphones, smart watches)</t>
  </si>
  <si>
    <t>res_tickets</t>
  </si>
  <si>
    <t>Entertainment tickets (e.g. cinema, theatre, days out)</t>
  </si>
  <si>
    <t>res_clothes</t>
  </si>
  <si>
    <t>Fashion/Clothing</t>
  </si>
  <si>
    <t>res_groceries</t>
  </si>
  <si>
    <t>Groceries</t>
  </si>
  <si>
    <t>res_holidays</t>
  </si>
  <si>
    <t>Holiday/Travel</t>
  </si>
  <si>
    <t>res_domesticappl</t>
  </si>
  <si>
    <t>Domestic appliances</t>
  </si>
  <si>
    <t>res_luxurygoods</t>
  </si>
  <si>
    <t>Luxury goods and services</t>
  </si>
  <si>
    <t>res_music</t>
  </si>
  <si>
    <t>Music (e.g. downloads, streaming, CDs)</t>
  </si>
  <si>
    <t>res_finance</t>
  </si>
  <si>
    <t>Personal finance/Banking</t>
  </si>
  <si>
    <t>res_groomingprod</t>
  </si>
  <si>
    <t>Beauty/Personal grooming</t>
  </si>
  <si>
    <t>res_alcohol</t>
  </si>
  <si>
    <t>Alcoholic drinks</t>
  </si>
  <si>
    <t>res_gaming</t>
  </si>
  <si>
    <t>Gaming (e.g. consoles, PC, online)</t>
  </si>
  <si>
    <t>res_sportsequip</t>
  </si>
  <si>
    <t>Sport/Sportswear/Sports equipment</t>
  </si>
  <si>
    <t>res_diy</t>
  </si>
  <si>
    <t>Home DIY and decoration</t>
  </si>
  <si>
    <t>pur_onl_cars</t>
  </si>
  <si>
    <t>Bought the last purchase online using any device</t>
  </si>
  <si>
    <t>pur_onl_tech</t>
  </si>
  <si>
    <t>pur_onl_tickets</t>
  </si>
  <si>
    <t>pur_onl_clothes</t>
  </si>
  <si>
    <t>pur_onl_groceries</t>
  </si>
  <si>
    <t>pur_onl_holidays</t>
  </si>
  <si>
    <t>pur_onl_domesticappl</t>
  </si>
  <si>
    <t>pur_onl_luxurygoods</t>
  </si>
  <si>
    <t>pur_onl_music</t>
  </si>
  <si>
    <t>pur_onl_finance</t>
  </si>
  <si>
    <t>pur_onl_groomingprod</t>
  </si>
  <si>
    <t>pur_onl_alcohol</t>
  </si>
  <si>
    <t>pur_onl_gaming</t>
  </si>
  <si>
    <t>pur_onl_sportsequip</t>
  </si>
  <si>
    <t>pur_onl_diy</t>
  </si>
  <si>
    <t>site_airbnb</t>
  </si>
  <si>
    <t>Favourite web sites</t>
  </si>
  <si>
    <t>Airbnb</t>
  </si>
  <si>
    <t>site_itunes</t>
  </si>
  <si>
    <t>Apple/iTunes store</t>
  </si>
  <si>
    <t>site_audible</t>
  </si>
  <si>
    <t>Audible (Amazon eBooks)</t>
  </si>
  <si>
    <t>site_autotrader</t>
  </si>
  <si>
    <t>Auto Trader</t>
  </si>
  <si>
    <t>site_bbcgoodfood</t>
  </si>
  <si>
    <t>BBC Good Food</t>
  </si>
  <si>
    <t>site_bet365</t>
  </si>
  <si>
    <t>Bet365</t>
  </si>
  <si>
    <t>site_bing</t>
  </si>
  <si>
    <t>Bing</t>
  </si>
  <si>
    <t>site_buzzfeed</t>
  </si>
  <si>
    <t>BuzzFeed</t>
  </si>
  <si>
    <t>site_carphonewarehouse</t>
  </si>
  <si>
    <t>Carphone Warehouse</t>
  </si>
  <si>
    <t>site_comparethemarket</t>
  </si>
  <si>
    <t>site_confused</t>
  </si>
  <si>
    <t>Confused</t>
  </si>
  <si>
    <t>site_currys</t>
  </si>
  <si>
    <t>Currys</t>
  </si>
  <si>
    <t>site_digitalspy</t>
  </si>
  <si>
    <t>DigitalSpy</t>
  </si>
  <si>
    <t>site_etsy</t>
  </si>
  <si>
    <t>Etsy</t>
  </si>
  <si>
    <t>site_expedia</t>
  </si>
  <si>
    <t>Expedia</t>
  </si>
  <si>
    <t>site_freecycle</t>
  </si>
  <si>
    <t>Freecycle</t>
  </si>
  <si>
    <t>site_game</t>
  </si>
  <si>
    <t>Game</t>
  </si>
  <si>
    <t>site_gmail</t>
  </si>
  <si>
    <t>Gmail</t>
  </si>
  <si>
    <t>site_google</t>
  </si>
  <si>
    <t>Google</t>
  </si>
  <si>
    <t>site_gumtree</t>
  </si>
  <si>
    <t>Gumtree</t>
  </si>
  <si>
    <t>site_healthline</t>
  </si>
  <si>
    <t>Healthline</t>
  </si>
  <si>
    <t>site_hotels</t>
  </si>
  <si>
    <t>Hotels.com</t>
  </si>
  <si>
    <t>site_hotukdeals</t>
  </si>
  <si>
    <t>HotUKDeals</t>
  </si>
  <si>
    <t>site_huffingtonpost</t>
  </si>
  <si>
    <t>Huffington Post</t>
  </si>
  <si>
    <t>site_hungryhouse</t>
  </si>
  <si>
    <t>Hungry House</t>
  </si>
  <si>
    <t>site_ikea</t>
  </si>
  <si>
    <t>IKEA</t>
  </si>
  <si>
    <t>Internet Movie Database (IMDb)</t>
  </si>
  <si>
    <t>site_jamieoliver</t>
  </si>
  <si>
    <t>Jamie Oliver</t>
  </si>
  <si>
    <t>site_justeat</t>
  </si>
  <si>
    <t>JustEat</t>
  </si>
  <si>
    <t>site_lastminute</t>
  </si>
  <si>
    <t>Lastminute</t>
  </si>
  <si>
    <t>site_marksandspencer</t>
  </si>
  <si>
    <t>Marks and Spencer</t>
  </si>
  <si>
    <t>site_microsoft</t>
  </si>
  <si>
    <t>Microsoft</t>
  </si>
  <si>
    <t>site_moneysupermarket</t>
  </si>
  <si>
    <t>site_msn</t>
  </si>
  <si>
    <t>msn/Windows Live</t>
  </si>
  <si>
    <t>site_mumsnet</t>
  </si>
  <si>
    <t>Mumsnet</t>
  </si>
  <si>
    <t>site_nationallottery</t>
  </si>
  <si>
    <t>National Lottery</t>
  </si>
  <si>
    <t>site_nationalrail</t>
  </si>
  <si>
    <t>National Rail</t>
  </si>
  <si>
    <t>site_netnums</t>
  </si>
  <si>
    <t>Netmums</t>
  </si>
  <si>
    <t>site_nhs</t>
  </si>
  <si>
    <t>nhs.uk</t>
  </si>
  <si>
    <t>site_notonthehighstreet</t>
  </si>
  <si>
    <t>Not On The High Street</t>
  </si>
  <si>
    <t>site_premierleague</t>
  </si>
  <si>
    <t>Premier League</t>
  </si>
  <si>
    <t>site_quidco</t>
  </si>
  <si>
    <t>Quidco</t>
  </si>
  <si>
    <t>site_quora</t>
  </si>
  <si>
    <t>Quora</t>
  </si>
  <si>
    <t>site_santander</t>
  </si>
  <si>
    <t>Santander</t>
  </si>
  <si>
    <t>site_selfridges</t>
  </si>
  <si>
    <t>Selfridges</t>
  </si>
  <si>
    <t>site_skynews</t>
  </si>
  <si>
    <t>Sky News</t>
  </si>
  <si>
    <t>site_soundcloud</t>
  </si>
  <si>
    <t>SoundCloud</t>
  </si>
  <si>
    <t>site_theladbible</t>
  </si>
  <si>
    <t>TheLadBible</t>
  </si>
  <si>
    <t>site_ticketmaster</t>
  </si>
  <si>
    <t>Ticketmaster</t>
  </si>
  <si>
    <t>site_topshop</t>
  </si>
  <si>
    <t>Topshop</t>
  </si>
  <si>
    <t>tripadvisor</t>
  </si>
  <si>
    <t>site_trivago</t>
  </si>
  <si>
    <t>Trivago</t>
  </si>
  <si>
    <t>site_tui</t>
  </si>
  <si>
    <t>TUI</t>
  </si>
  <si>
    <t>site_twitch</t>
  </si>
  <si>
    <t>Twitch.TV</t>
  </si>
  <si>
    <t>site_very</t>
  </si>
  <si>
    <t>Very</t>
  </si>
  <si>
    <t>site_vevo</t>
  </si>
  <si>
    <t>VEVO</t>
  </si>
  <si>
    <t>site_vice</t>
  </si>
  <si>
    <t>Vice</t>
  </si>
  <si>
    <t>site_wikihow</t>
  </si>
  <si>
    <t>WikiHow</t>
  </si>
  <si>
    <t>site_williamhill</t>
  </si>
  <si>
    <t>William Hill</t>
  </si>
  <si>
    <t>shopm10</t>
  </si>
  <si>
    <t>Supermarket: shop at (1+ times per month)</t>
  </si>
  <si>
    <t>Aldi</t>
  </si>
  <si>
    <t>shopm1</t>
  </si>
  <si>
    <t>Asda</t>
  </si>
  <si>
    <t>shopm2</t>
  </si>
  <si>
    <t>Co-op</t>
  </si>
  <si>
    <t>shopm11</t>
  </si>
  <si>
    <t>Lidl</t>
  </si>
  <si>
    <t>shopm3</t>
  </si>
  <si>
    <t>M &amp; S</t>
  </si>
  <si>
    <t>shopm4</t>
  </si>
  <si>
    <t>Morrisons</t>
  </si>
  <si>
    <t>shopm5</t>
  </si>
  <si>
    <t>Sainsburys</t>
  </si>
  <si>
    <t>shopm6</t>
  </si>
  <si>
    <t>shopm8</t>
  </si>
  <si>
    <t>Waitrose</t>
  </si>
  <si>
    <t>fairtrade</t>
  </si>
  <si>
    <t>Food Shopping</t>
  </si>
  <si>
    <t>Fairtrade</t>
  </si>
  <si>
    <t>food_p</t>
  </si>
  <si>
    <t>Premium Ranges</t>
  </si>
  <si>
    <t>food_b</t>
  </si>
  <si>
    <t>Budget Ranges</t>
  </si>
  <si>
    <t>food_health</t>
  </si>
  <si>
    <t>Healthy Option Ranges</t>
  </si>
  <si>
    <t>gspend12</t>
  </si>
  <si>
    <t>Weekly supermarket spend</t>
  </si>
  <si>
    <t>£0-50</t>
  </si>
  <si>
    <t>gspend3</t>
  </si>
  <si>
    <t>£50-75</t>
  </si>
  <si>
    <t>gspend4</t>
  </si>
  <si>
    <t>£75-100</t>
  </si>
  <si>
    <t>gspend5</t>
  </si>
  <si>
    <t>£100+</t>
  </si>
  <si>
    <t>clothing_p</t>
  </si>
  <si>
    <t>Clothing &amp; Footwear Stores</t>
  </si>
  <si>
    <t>Premium</t>
  </si>
  <si>
    <t>clothing_m</t>
  </si>
  <si>
    <t>Mass Market</t>
  </si>
  <si>
    <t>clothing_v</t>
  </si>
  <si>
    <t>Value</t>
  </si>
  <si>
    <t>furn_p</t>
  </si>
  <si>
    <t>Furniture &amp; Fittings Stores</t>
  </si>
  <si>
    <t>furn_m</t>
  </si>
  <si>
    <t>furn_v</t>
  </si>
  <si>
    <t>electric_p</t>
  </si>
  <si>
    <t>Electrical Stores</t>
  </si>
  <si>
    <t>electric_m</t>
  </si>
  <si>
    <t>electric_v</t>
  </si>
  <si>
    <t>willpaymore</t>
  </si>
  <si>
    <t>I am prepared to pay more for products that make life easier</t>
  </si>
  <si>
    <t>worthpaymore</t>
  </si>
  <si>
    <t>It's worth paying extra for quality goods</t>
  </si>
  <si>
    <t>natgoods</t>
  </si>
  <si>
    <t>I buy goods produced in my own country whenever I can</t>
  </si>
  <si>
    <t>premgoods</t>
  </si>
  <si>
    <t>I tend to go for premium rather than standard goods/services</t>
  </si>
  <si>
    <t>paycash</t>
  </si>
  <si>
    <t>I like to pay cash for everything I buy</t>
  </si>
  <si>
    <t>planshopping</t>
  </si>
  <si>
    <t>I decide what I want before I do the weekly shopping</t>
  </si>
  <si>
    <t>avoidmajors</t>
  </si>
  <si>
    <t>I prefer not to shop in major high street chains</t>
  </si>
  <si>
    <t>lowestprices</t>
  </si>
  <si>
    <t>I look for the lowest possible prices when I go shopping</t>
  </si>
  <si>
    <t>grocerybore</t>
  </si>
  <si>
    <t>Shopping for groceries is a bore</t>
  </si>
  <si>
    <t>qual_smkt</t>
  </si>
  <si>
    <t>I only shop at supermarkets that sell good quality fresh food</t>
  </si>
  <si>
    <t>researchsrce</t>
  </si>
  <si>
    <t>I check a number of sources before making a significant purchase</t>
  </si>
  <si>
    <t>smkt_loyalty</t>
  </si>
  <si>
    <t>Supermarket Loyalty card user</t>
  </si>
  <si>
    <t>eco_tap</t>
  </si>
  <si>
    <t>ENVIRONMENT</t>
  </si>
  <si>
    <t>Action</t>
  </si>
  <si>
    <t>Rarely keep the tap running while brushing teeth</t>
  </si>
  <si>
    <t>eco_heating</t>
  </si>
  <si>
    <t>Rarely leave the heating on when out for a few hours</t>
  </si>
  <si>
    <t>eco_shopbag</t>
  </si>
  <si>
    <t>Take own shopping bag when shopping</t>
  </si>
  <si>
    <t>eco_reuse</t>
  </si>
  <si>
    <t>Re-use items like empty bottles, tubs, jars, envelopes or paper</t>
  </si>
  <si>
    <t>eco_recycle</t>
  </si>
  <si>
    <t>Recycle items rather than throwing them away</t>
  </si>
  <si>
    <t>eco_energy</t>
  </si>
  <si>
    <t>Make an effort to cut down on the use of gas/electricity at home</t>
  </si>
  <si>
    <t>eco_water</t>
  </si>
  <si>
    <t>Make an effort to cut down on water usage at home</t>
  </si>
  <si>
    <t>eco_toomuch</t>
  </si>
  <si>
    <t>Attitude</t>
  </si>
  <si>
    <t>There is too much concern with the environment: Agree</t>
  </si>
  <si>
    <t>causec2a</t>
  </si>
  <si>
    <t>COMMUNITY SAFETY</t>
  </si>
  <si>
    <t>Crime Survey for England - Major Causes of Crime in Britain Today:</t>
  </si>
  <si>
    <t>Too lenient sentencing</t>
  </si>
  <si>
    <t>causec2b</t>
  </si>
  <si>
    <t>Poverty</t>
  </si>
  <si>
    <t>causec2c</t>
  </si>
  <si>
    <t>Lack of discipline from school</t>
  </si>
  <si>
    <t>causec2d</t>
  </si>
  <si>
    <t>Lack of discipline from parents</t>
  </si>
  <si>
    <t>causec2e</t>
  </si>
  <si>
    <t>Drugs</t>
  </si>
  <si>
    <t>causec2f</t>
  </si>
  <si>
    <t>Alcohol</t>
  </si>
  <si>
    <t>causec2g</t>
  </si>
  <si>
    <t>Unemployment</t>
  </si>
  <si>
    <t>causec2h</t>
  </si>
  <si>
    <t>Breakdown of family</t>
  </si>
  <si>
    <t>causec2i</t>
  </si>
  <si>
    <t>Too few police</t>
  </si>
  <si>
    <t>wburgl</t>
  </si>
  <si>
    <t>Crime Survey for England - Very Worried About:</t>
  </si>
  <si>
    <t>Home being broken into</t>
  </si>
  <si>
    <t>wmugged</t>
  </si>
  <si>
    <t>Being mugged and robbed</t>
  </si>
  <si>
    <t>wcarstol</t>
  </si>
  <si>
    <t>Having my car stolen</t>
  </si>
  <si>
    <t>wfromcar</t>
  </si>
  <si>
    <t>Things being stolen from my car</t>
  </si>
  <si>
    <t>wattack</t>
  </si>
  <si>
    <t>Being physically attacked by strangers</t>
  </si>
  <si>
    <t>wraped</t>
  </si>
  <si>
    <t>Being raped</t>
  </si>
  <si>
    <t>wraceatt</t>
  </si>
  <si>
    <t>Being attacked because of skin colour, ethnic origin or religion</t>
  </si>
  <si>
    <t>patt1</t>
  </si>
  <si>
    <t>Crime Survey for England - Police in this Area:</t>
  </si>
  <si>
    <t>Can be relied on to be there when you need them</t>
  </si>
  <si>
    <t>patt2</t>
  </si>
  <si>
    <t>Would treat you with respect if you had contact with them</t>
  </si>
  <si>
    <t>patt3</t>
  </si>
  <si>
    <t>The police in this area treat everyone fairly regardless of who they are</t>
  </si>
  <si>
    <t>patt5</t>
  </si>
  <si>
    <t>The police in this area understand the issues that affect this community</t>
  </si>
  <si>
    <t>patt6</t>
  </si>
  <si>
    <t>The police in this area are dealing with the things that matter to this community</t>
  </si>
  <si>
    <t>patt7</t>
  </si>
  <si>
    <t>I have confidence in the police after taking everything into account</t>
  </si>
  <si>
    <t>DAILY11</t>
  </si>
  <si>
    <t>Daily Newspapers</t>
  </si>
  <si>
    <t>The Sun</t>
  </si>
  <si>
    <t>DAILY3</t>
  </si>
  <si>
    <t>Daily Mirror</t>
  </si>
  <si>
    <t>DAILY4</t>
  </si>
  <si>
    <t>Daily Record</t>
  </si>
  <si>
    <t>DAILY10</t>
  </si>
  <si>
    <t>Daily Star</t>
  </si>
  <si>
    <t>DAILY2</t>
  </si>
  <si>
    <t>Daily Mail</t>
  </si>
  <si>
    <t>DAILY1</t>
  </si>
  <si>
    <t>Daily Express</t>
  </si>
  <si>
    <t>DAILY6</t>
  </si>
  <si>
    <t>Daily Telegraph</t>
  </si>
  <si>
    <t>DAILY8</t>
  </si>
  <si>
    <t>The Guardian</t>
  </si>
  <si>
    <t>DAILY12</t>
  </si>
  <si>
    <t>The Times</t>
  </si>
  <si>
    <t>sunday3</t>
  </si>
  <si>
    <t>Sunday Newspapers</t>
  </si>
  <si>
    <t>Sun Sunday</t>
  </si>
  <si>
    <t>sunday6</t>
  </si>
  <si>
    <t>Sunday Mirror</t>
  </si>
  <si>
    <t>sunday7</t>
  </si>
  <si>
    <t>Sunday People</t>
  </si>
  <si>
    <t>sunday2</t>
  </si>
  <si>
    <t>Mail on Sunday</t>
  </si>
  <si>
    <t>sunday5</t>
  </si>
  <si>
    <t>Sunday Express</t>
  </si>
  <si>
    <t>sunday9</t>
  </si>
  <si>
    <t>Sunday Telegraph</t>
  </si>
  <si>
    <t>sunday4</t>
  </si>
  <si>
    <t>The Observer</t>
  </si>
  <si>
    <t>sunday10</t>
  </si>
  <si>
    <t>Sunday Times</t>
  </si>
  <si>
    <t>MAGBIZEDU</t>
  </si>
  <si>
    <t>Magazines Read</t>
  </si>
  <si>
    <t>Business/Educational/Science</t>
  </si>
  <si>
    <t>MAGCELEB</t>
  </si>
  <si>
    <t>Celebrity</t>
  </si>
  <si>
    <t>MAGFASHION</t>
  </si>
  <si>
    <t>Fashion</t>
  </si>
  <si>
    <t>MAGCOOK</t>
  </si>
  <si>
    <t>Food and Cooking</t>
  </si>
  <si>
    <t>MAGHEALTH</t>
  </si>
  <si>
    <t>MAGHOME</t>
  </si>
  <si>
    <t>Home and Gardening</t>
  </si>
  <si>
    <t>MAGIT</t>
  </si>
  <si>
    <t>Computers and Electrical</t>
  </si>
  <si>
    <t>MAGMENSTYLE</t>
  </si>
  <si>
    <t>Men Style and Generic</t>
  </si>
  <si>
    <t>MAGMOTOR</t>
  </si>
  <si>
    <t>Motor</t>
  </si>
  <si>
    <t>MAGMUSICFILM</t>
  </si>
  <si>
    <t>Music and Film</t>
  </si>
  <si>
    <t>MAGSPORT</t>
  </si>
  <si>
    <t>Sport</t>
  </si>
  <si>
    <t>MAGTRAVEL</t>
  </si>
  <si>
    <t>Travel</t>
  </si>
  <si>
    <t>MAGTV</t>
  </si>
  <si>
    <t>TV</t>
  </si>
  <si>
    <t>MAGWOMEN</t>
  </si>
  <si>
    <t>Women's</t>
  </si>
  <si>
    <t>MAGWOMENGLOSS</t>
  </si>
  <si>
    <t>Women's Glossy</t>
  </si>
  <si>
    <t>CHARITY1</t>
  </si>
  <si>
    <t>Charities</t>
  </si>
  <si>
    <t>Animal Welfare</t>
  </si>
  <si>
    <t>CHARITY2</t>
  </si>
  <si>
    <t>Children's Welfare</t>
  </si>
  <si>
    <t>CHARITY3</t>
  </si>
  <si>
    <t>Disability</t>
  </si>
  <si>
    <t>CHARITY5</t>
  </si>
  <si>
    <t>Elderly</t>
  </si>
  <si>
    <t>CHARITY7</t>
  </si>
  <si>
    <t>Medical</t>
  </si>
  <si>
    <t>CHARITY8</t>
  </si>
  <si>
    <t>Overseas Development</t>
  </si>
  <si>
    <t>CHARITY11</t>
  </si>
  <si>
    <t>Cancer</t>
  </si>
  <si>
    <t>CHARITY13</t>
  </si>
  <si>
    <t>Visual Impairment</t>
  </si>
  <si>
    <t>CHARITY15</t>
  </si>
  <si>
    <t>Mental Health</t>
  </si>
  <si>
    <t>CHARITY10</t>
  </si>
  <si>
    <t>Regularly donate to charity</t>
  </si>
  <si>
    <t>charitywill</t>
  </si>
  <si>
    <t>Consider Charity Legacy</t>
  </si>
  <si>
    <t>INTERESTS1</t>
  </si>
  <si>
    <t>Interests &amp; Hobbies</t>
  </si>
  <si>
    <t>Angling</t>
  </si>
  <si>
    <t>INTERESTS4</t>
  </si>
  <si>
    <t>Charity / Voluntary Work</t>
  </si>
  <si>
    <t>INTERESTS5</t>
  </si>
  <si>
    <t>Cinema</t>
  </si>
  <si>
    <t>INTERESTS6</t>
  </si>
  <si>
    <t>Cookery</t>
  </si>
  <si>
    <t>INTERESTS9</t>
  </si>
  <si>
    <t>DIY</t>
  </si>
  <si>
    <t>INTERESTS55</t>
  </si>
  <si>
    <t>Antiques or Fine Art</t>
  </si>
  <si>
    <t>INTERESTS10</t>
  </si>
  <si>
    <t>Eating Out</t>
  </si>
  <si>
    <t>INTERESTS12</t>
  </si>
  <si>
    <t>Exercise / Sports</t>
  </si>
  <si>
    <t>INTERESTS17</t>
  </si>
  <si>
    <t>Foreign Travel</t>
  </si>
  <si>
    <t>INTERESTS43</t>
  </si>
  <si>
    <t>Gambling (offline)</t>
  </si>
  <si>
    <t>INTERESTS18</t>
  </si>
  <si>
    <t>Gardening</t>
  </si>
  <si>
    <t>INTERESTS19</t>
  </si>
  <si>
    <t>Playing Golf</t>
  </si>
  <si>
    <t>INTERESTS44</t>
  </si>
  <si>
    <t>Healthy Eating</t>
  </si>
  <si>
    <t>INTERESTS21</t>
  </si>
  <si>
    <t>Hiking / Walking</t>
  </si>
  <si>
    <t>INTERESTS47</t>
  </si>
  <si>
    <t>Organic Foods</t>
  </si>
  <si>
    <t>INTERESTS48</t>
  </si>
  <si>
    <t>Pets</t>
  </si>
  <si>
    <t>INTERESTS28</t>
  </si>
  <si>
    <t>Reading Books</t>
  </si>
  <si>
    <t>INTERESTS29</t>
  </si>
  <si>
    <t>Records / Tapes / CDs</t>
  </si>
  <si>
    <t>INTERESTS51</t>
  </si>
  <si>
    <t>INTERESTS52</t>
  </si>
  <si>
    <t>Vegetarian Products</t>
  </si>
  <si>
    <t>footteam</t>
  </si>
  <si>
    <t>Follows Sports</t>
  </si>
  <si>
    <t>Football</t>
  </si>
  <si>
    <t>interests30</t>
  </si>
  <si>
    <t>Rugby</t>
  </si>
  <si>
    <t>athletics</t>
  </si>
  <si>
    <t>Athletics / Marathon</t>
  </si>
  <si>
    <t>cricket</t>
  </si>
  <si>
    <t>Cricket</t>
  </si>
  <si>
    <t>cycling</t>
  </si>
  <si>
    <t>Cycling</t>
  </si>
  <si>
    <t>motorsport</t>
  </si>
  <si>
    <t>Motorsport</t>
  </si>
  <si>
    <t>tennis</t>
  </si>
  <si>
    <t>Tennis</t>
  </si>
  <si>
    <t>sailing</t>
  </si>
  <si>
    <t>Sailing</t>
  </si>
  <si>
    <t>pub_p</t>
  </si>
  <si>
    <t>Visited Pubs in the past 12 months</t>
  </si>
  <si>
    <t>pub_m</t>
  </si>
  <si>
    <t>pub_v</t>
  </si>
  <si>
    <t>restrnt_p</t>
  </si>
  <si>
    <t>Restaurants - Most Often</t>
  </si>
  <si>
    <t>restrnt_m</t>
  </si>
  <si>
    <t>restrnt_v</t>
  </si>
  <si>
    <t>holdest6</t>
  </si>
  <si>
    <t>Holiday Destination/Type</t>
  </si>
  <si>
    <t>Holiday in UK / Ireland</t>
  </si>
  <si>
    <t>holdest1</t>
  </si>
  <si>
    <t>Holiday in Africa</t>
  </si>
  <si>
    <t>holdest2</t>
  </si>
  <si>
    <t>Holiday in Asia</t>
  </si>
  <si>
    <t>holdest3</t>
  </si>
  <si>
    <t>Holiday in Australia / New Zealand</t>
  </si>
  <si>
    <t>holdest4</t>
  </si>
  <si>
    <t>Holiday in Caribbean</t>
  </si>
  <si>
    <t>holdest5</t>
  </si>
  <si>
    <t>Holiday in Spain / Mediterranean</t>
  </si>
  <si>
    <t>holdest7</t>
  </si>
  <si>
    <t>Holiday in Europe (other)</t>
  </si>
  <si>
    <t>holdest8</t>
  </si>
  <si>
    <t>Holiday in USA / Canada</t>
  </si>
  <si>
    <t>holtype1</t>
  </si>
  <si>
    <t>Activity / Outdoor Sports</t>
  </si>
  <si>
    <t>holtype11</t>
  </si>
  <si>
    <t>Holiday : caravan</t>
  </si>
  <si>
    <t>holtype2</t>
  </si>
  <si>
    <t>Holiday : coach tour</t>
  </si>
  <si>
    <t>holtype3</t>
  </si>
  <si>
    <t>Holiday : Cruise</t>
  </si>
  <si>
    <t>holtype4</t>
  </si>
  <si>
    <t>Holiday : Package</t>
  </si>
  <si>
    <t>holtype6</t>
  </si>
  <si>
    <t>Holiday : Self-catering</t>
  </si>
  <si>
    <t>holtype7</t>
  </si>
  <si>
    <t>Holiday : Weekend short break</t>
  </si>
  <si>
    <t>smoker</t>
  </si>
  <si>
    <t>Behaviours</t>
  </si>
  <si>
    <t>Current cigarette smoker</t>
  </si>
  <si>
    <t>exercise</t>
  </si>
  <si>
    <t>Takes regular exercise</t>
  </si>
  <si>
    <t>challenge</t>
  </si>
  <si>
    <t>I like to pursue a life of challenge, novelty and change</t>
  </si>
  <si>
    <t>happystdliv</t>
  </si>
  <si>
    <t>I am perfectly happy with my standard of living</t>
  </si>
  <si>
    <t>selfworry</t>
  </si>
  <si>
    <t>I worry a lot about myself</t>
  </si>
  <si>
    <t>ORGM3</t>
  </si>
  <si>
    <t>SOCIAL CAPITAL</t>
  </si>
  <si>
    <t>Community</t>
  </si>
  <si>
    <t>Member of environmental group</t>
  </si>
  <si>
    <t>SCLFSATO_lo</t>
  </si>
  <si>
    <t>Contentment</t>
  </si>
  <si>
    <t>Dissatisfied with: Life overall</t>
  </si>
  <si>
    <t>SCLFSAT1_lo</t>
  </si>
  <si>
    <t>Dissatisfied with: Health</t>
  </si>
  <si>
    <t>SCLFSAT2_lo</t>
  </si>
  <si>
    <t>Dissatisfied with: Income of household</t>
  </si>
  <si>
    <t>JBSAT_lo</t>
  </si>
  <si>
    <t>Dissatisfied with: Job</t>
  </si>
  <si>
    <t>SCLFSAT7_lo</t>
  </si>
  <si>
    <t>Dissatisfied with: Amount of leisure time</t>
  </si>
  <si>
    <t>SCLFSATO_med</t>
  </si>
  <si>
    <t>Neither satisfied nor dissatisfied with: Life overall</t>
  </si>
  <si>
    <t>SCLFSAT1_med</t>
  </si>
  <si>
    <t>Neither satisfied nor dissatisfied with: Health</t>
  </si>
  <si>
    <t>SCLFSAT2_med</t>
  </si>
  <si>
    <t>Neither satisfied nor dissatisfied with: Income of household</t>
  </si>
  <si>
    <t>JBSAT_med</t>
  </si>
  <si>
    <t>Neither satisfied nor dissatisfied with: Job</t>
  </si>
  <si>
    <t>SCLFSAT7_med</t>
  </si>
  <si>
    <t>Neither satisfied nor dissatisfied with: Amount of leisure time</t>
  </si>
  <si>
    <t>SCLFSATO_hi</t>
  </si>
  <si>
    <t>Satisfied with: Life overall</t>
  </si>
  <si>
    <t>SCLFSAT1_hi</t>
  </si>
  <si>
    <t>Satisfied with: Health</t>
  </si>
  <si>
    <t>SCLFSAT2_hi</t>
  </si>
  <si>
    <t>Satisfied with: Income of household</t>
  </si>
  <si>
    <t>JBSAT_hi</t>
  </si>
  <si>
    <t>Satisfied with: Job</t>
  </si>
  <si>
    <t>SCLFSAT7_hi</t>
  </si>
  <si>
    <t>Satisfied with: Amount of leisure time</t>
  </si>
  <si>
    <t>banktool</t>
  </si>
  <si>
    <t>FinTech</t>
  </si>
  <si>
    <t>Banking Tools</t>
  </si>
  <si>
    <t>mmgttool</t>
  </si>
  <si>
    <t>Money Management Tools</t>
  </si>
  <si>
    <t>car_enqc_app</t>
  </si>
  <si>
    <t>CHANNEL PREFERENCE</t>
  </si>
  <si>
    <t>Make enquiry on car dealership or manufacturer</t>
  </si>
  <si>
    <t>Mobile App</t>
  </si>
  <si>
    <t>car_enqc_call</t>
  </si>
  <si>
    <t>Telephone Call</t>
  </si>
  <si>
    <t>car_enqc_email</t>
  </si>
  <si>
    <t>car_enqc_f2f</t>
  </si>
  <si>
    <t>Face to face</t>
  </si>
  <si>
    <t>car_enqc_mail</t>
  </si>
  <si>
    <t>Mail</t>
  </si>
  <si>
    <t>car_enqc_txt</t>
  </si>
  <si>
    <t>Text message</t>
  </si>
  <si>
    <t>car_enqc_web</t>
  </si>
  <si>
    <t>Website (inc chatbot)</t>
  </si>
  <si>
    <t>car_sub_app</t>
  </si>
  <si>
    <t>Submit info to cars dealership or manufacturer</t>
  </si>
  <si>
    <t>car_sub_call</t>
  </si>
  <si>
    <t>car_sub_email</t>
  </si>
  <si>
    <t>car_sub_f2f</t>
  </si>
  <si>
    <t>car_sub_mail</t>
  </si>
  <si>
    <t>car_sub_txt</t>
  </si>
  <si>
    <t>car_sub_web</t>
  </si>
  <si>
    <t>car_mark_app</t>
  </si>
  <si>
    <t>Get info/marketing from car dealership or manufacturer</t>
  </si>
  <si>
    <t>car_mark_call</t>
  </si>
  <si>
    <t>car_mark_email</t>
  </si>
  <si>
    <t>car_mark_f2f</t>
  </si>
  <si>
    <t>car_mark_mail</t>
  </si>
  <si>
    <t>car_mark_txt</t>
  </si>
  <si>
    <t>car_mark_web</t>
  </si>
  <si>
    <t>car_res_app</t>
  </si>
  <si>
    <t>Research car dealership or manufacturer</t>
  </si>
  <si>
    <t>car_res_call</t>
  </si>
  <si>
    <t>car_res_email</t>
  </si>
  <si>
    <t>car_res_f2f</t>
  </si>
  <si>
    <t>car_res_mail</t>
  </si>
  <si>
    <t>car_res_txt</t>
  </si>
  <si>
    <t>car_res_web</t>
  </si>
  <si>
    <t>loc_enqc_app</t>
  </si>
  <si>
    <t>Make enquiry on local services, events, news</t>
  </si>
  <si>
    <t>loc_enqc_call</t>
  </si>
  <si>
    <t>loc_enqc_email</t>
  </si>
  <si>
    <t>loc_enqc_f2f</t>
  </si>
  <si>
    <t>loc_enqc_mail</t>
  </si>
  <si>
    <t>loc_enqc_txt</t>
  </si>
  <si>
    <t>loc_enqc_web</t>
  </si>
  <si>
    <t>loc_sub_app</t>
  </si>
  <si>
    <t>Submit info to local services, events, news</t>
  </si>
  <si>
    <t>loc_sub_call</t>
  </si>
  <si>
    <t>loc_sub_email</t>
  </si>
  <si>
    <t>loc_sub_f2f</t>
  </si>
  <si>
    <t>loc_sub_mail</t>
  </si>
  <si>
    <t>loc_sub_txt</t>
  </si>
  <si>
    <t>loc_sub_web</t>
  </si>
  <si>
    <t>loc_mark_app</t>
  </si>
  <si>
    <t>Get info/marketing on local services, events, news</t>
  </si>
  <si>
    <t>loc_mark_call</t>
  </si>
  <si>
    <t>loc_mark_email</t>
  </si>
  <si>
    <t>loc_mark_f2f</t>
  </si>
  <si>
    <t>loc_mark_mail</t>
  </si>
  <si>
    <t>loc_mark_txt</t>
  </si>
  <si>
    <t>loc_mark_web</t>
  </si>
  <si>
    <t>loc_res_app</t>
  </si>
  <si>
    <t>Research local services, events, news</t>
  </si>
  <si>
    <t>loc_res_call</t>
  </si>
  <si>
    <t>loc_res_email</t>
  </si>
  <si>
    <t>loc_res_f2f</t>
  </si>
  <si>
    <t>loc_res_mail</t>
  </si>
  <si>
    <t>loc_res_txt</t>
  </si>
  <si>
    <t>loc_res_web</t>
  </si>
  <si>
    <t>utl_enqc_app</t>
  </si>
  <si>
    <t>Make enquiry on utilities</t>
  </si>
  <si>
    <t>utl_enqc_call</t>
  </si>
  <si>
    <t>utl_enqc_email</t>
  </si>
  <si>
    <t>utl_enqc_f2f</t>
  </si>
  <si>
    <t>utl_enqc_mail</t>
  </si>
  <si>
    <t>utl_enqc_txt</t>
  </si>
  <si>
    <t>utl_enqc_web</t>
  </si>
  <si>
    <t>utl_sub_app</t>
  </si>
  <si>
    <t>Submit info to on utilities</t>
  </si>
  <si>
    <t>utl_sub_call</t>
  </si>
  <si>
    <t>utl_sub_email</t>
  </si>
  <si>
    <t>utl_sub_f2f</t>
  </si>
  <si>
    <t>utl_sub_mail</t>
  </si>
  <si>
    <t>utl_sub_txt</t>
  </si>
  <si>
    <t>utl_sub_web</t>
  </si>
  <si>
    <t>utl_mark_app</t>
  </si>
  <si>
    <t>Get info/marketing on utilities</t>
  </si>
  <si>
    <t>utl_mark_call</t>
  </si>
  <si>
    <t>utl_mark_email</t>
  </si>
  <si>
    <t>utl_mark_f2f</t>
  </si>
  <si>
    <t>utl_mark_mail</t>
  </si>
  <si>
    <t>utl_mark_txt</t>
  </si>
  <si>
    <t>utl_mark_web</t>
  </si>
  <si>
    <t>utl_res_app</t>
  </si>
  <si>
    <t>Research utilities</t>
  </si>
  <si>
    <t>utl_res_call</t>
  </si>
  <si>
    <t>utl_res_email</t>
  </si>
  <si>
    <t>utl_res_f2f</t>
  </si>
  <si>
    <t>utl_res_mail</t>
  </si>
  <si>
    <t>utl_res_txt</t>
  </si>
  <si>
    <t>utl_res_web</t>
  </si>
  <si>
    <t>retles_enqc_app</t>
  </si>
  <si>
    <t>Make enquiry on retail and leisure</t>
  </si>
  <si>
    <t>retles_enqc_call</t>
  </si>
  <si>
    <t>retles_enqc_eml</t>
  </si>
  <si>
    <t>retles_enqc_f2f</t>
  </si>
  <si>
    <t>retles_enqc_mail</t>
  </si>
  <si>
    <t>retles_enqc_txt</t>
  </si>
  <si>
    <t>retles_enqc_web</t>
  </si>
  <si>
    <t>retles_sub_app</t>
  </si>
  <si>
    <t>Submit info to retail and leisure</t>
  </si>
  <si>
    <t>retles_sub_call</t>
  </si>
  <si>
    <t>retles_sub_eml</t>
  </si>
  <si>
    <t>retles_sub_f2f</t>
  </si>
  <si>
    <t>retles_sub_mail</t>
  </si>
  <si>
    <t>retles_sub_txt</t>
  </si>
  <si>
    <t>retles_sub_web</t>
  </si>
  <si>
    <t>retles_mark_app</t>
  </si>
  <si>
    <t>Get info/marketing on retail and leisure</t>
  </si>
  <si>
    <t>retles_mark_call</t>
  </si>
  <si>
    <t>retles_mark_eml</t>
  </si>
  <si>
    <t>retles_mark_f2f</t>
  </si>
  <si>
    <t>retles_mark_mail</t>
  </si>
  <si>
    <t>retles_mark_txt</t>
  </si>
  <si>
    <t>retles_mark_web</t>
  </si>
  <si>
    <t>retles_res_app</t>
  </si>
  <si>
    <t>Research retail and leisure</t>
  </si>
  <si>
    <t>retles_res_call</t>
  </si>
  <si>
    <t>retles_res_eml</t>
  </si>
  <si>
    <t>retles_res_f2f</t>
  </si>
  <si>
    <t>retles_res_mail</t>
  </si>
  <si>
    <t>retles_res_txt</t>
  </si>
  <si>
    <t>retles_res_web</t>
  </si>
  <si>
    <t>Key</t>
  </si>
  <si>
    <t>Feature_Type</t>
  </si>
  <si>
    <t>No</t>
  </si>
  <si>
    <t>Feature_Description_Key</t>
  </si>
  <si>
    <t>Feature</t>
  </si>
  <si>
    <t>Lookup</t>
  </si>
  <si>
    <t>Column1</t>
  </si>
  <si>
    <t>Order</t>
  </si>
  <si>
    <t>Subject + Order</t>
  </si>
  <si>
    <t>Count Theme</t>
  </si>
  <si>
    <t>Community, Health &amp; Wellbeing</t>
  </si>
  <si>
    <t>List 1</t>
  </si>
  <si>
    <t>Housing &amp; Transport</t>
  </si>
  <si>
    <t>Work &amp; Welfare</t>
  </si>
  <si>
    <t>Marketing</t>
  </si>
  <si>
    <t>Shopping &amp; Retail</t>
  </si>
  <si>
    <t>Digital: Behaviour</t>
  </si>
  <si>
    <t>Digital: Products</t>
  </si>
  <si>
    <t>Digital: Mobile Devices</t>
  </si>
  <si>
    <t>Digital: Web Sites</t>
  </si>
  <si>
    <t>Social Media</t>
  </si>
  <si>
    <t>Leisure</t>
  </si>
  <si>
    <t>Finance &amp; Money</t>
  </si>
  <si>
    <t>Financial Channel</t>
  </si>
  <si>
    <t>Environment</t>
  </si>
  <si>
    <t>Channel Preference</t>
  </si>
  <si>
    <t>CSVRow</t>
  </si>
  <si>
    <t>Survey</t>
  </si>
  <si>
    <t>Format</t>
  </si>
  <si>
    <t>Multiplier</t>
  </si>
  <si>
    <t>_</t>
  </si>
  <si>
    <t>L0_UK</t>
  </si>
  <si>
    <t>L1_1</t>
  </si>
  <si>
    <t>L1_2</t>
  </si>
  <si>
    <t>L1_3</t>
  </si>
  <si>
    <t>L1_4</t>
  </si>
  <si>
    <t>L1_5</t>
  </si>
  <si>
    <t>L2_A</t>
  </si>
  <si>
    <t>L2_B</t>
  </si>
  <si>
    <t>L2_C</t>
  </si>
  <si>
    <t>L2_D</t>
  </si>
  <si>
    <t>L2_E</t>
  </si>
  <si>
    <t>L2_F</t>
  </si>
  <si>
    <t>L2_G</t>
  </si>
  <si>
    <t>L2_H</t>
  </si>
  <si>
    <t>L2_I</t>
  </si>
  <si>
    <t>L2_J</t>
  </si>
  <si>
    <t>L2_K</t>
  </si>
  <si>
    <t>L2_L</t>
  </si>
  <si>
    <t>L2_M</t>
  </si>
  <si>
    <t>L2_N</t>
  </si>
  <si>
    <t>L2_O</t>
  </si>
  <si>
    <t>L2_P</t>
  </si>
  <si>
    <t>L2_Q</t>
  </si>
  <si>
    <t>L3_01</t>
  </si>
  <si>
    <t>L3_02</t>
  </si>
  <si>
    <t>L3_03</t>
  </si>
  <si>
    <t>L3_04</t>
  </si>
  <si>
    <t>L3_05</t>
  </si>
  <si>
    <t>L3_06</t>
  </si>
  <si>
    <t>L3_07</t>
  </si>
  <si>
    <t>L3_08</t>
  </si>
  <si>
    <t>L3_09</t>
  </si>
  <si>
    <t>L3_10</t>
  </si>
  <si>
    <t>L3_11</t>
  </si>
  <si>
    <t>L3_12</t>
  </si>
  <si>
    <t>L3_13</t>
  </si>
  <si>
    <t>L3_14</t>
  </si>
  <si>
    <t>L3_15</t>
  </si>
  <si>
    <t>L3_16</t>
  </si>
  <si>
    <t>L3_17</t>
  </si>
  <si>
    <t>L3_18</t>
  </si>
  <si>
    <t>L3_19</t>
  </si>
  <si>
    <t>L3_20</t>
  </si>
  <si>
    <t>L3_21</t>
  </si>
  <si>
    <t>L3_22</t>
  </si>
  <si>
    <t>L3_23</t>
  </si>
  <si>
    <t>L3_24</t>
  </si>
  <si>
    <t>L3_25</t>
  </si>
  <si>
    <t>L3_26</t>
  </si>
  <si>
    <t>L3_27</t>
  </si>
  <si>
    <t>L3_28</t>
  </si>
  <si>
    <t>L3_29</t>
  </si>
  <si>
    <t>L3_30</t>
  </si>
  <si>
    <t>L3_31</t>
  </si>
  <si>
    <t>L3_32</t>
  </si>
  <si>
    <t>L3_33</t>
  </si>
  <si>
    <t>L3_34</t>
  </si>
  <si>
    <t>L3_35</t>
  </si>
  <si>
    <t>L3_36</t>
  </si>
  <si>
    <t>L3_37</t>
  </si>
  <si>
    <t>L3_38</t>
  </si>
  <si>
    <t>L3_39</t>
  </si>
  <si>
    <t>L3_40</t>
  </si>
  <si>
    <t>L3_41</t>
  </si>
  <si>
    <t>L3_42</t>
  </si>
  <si>
    <t>L3_43</t>
  </si>
  <si>
    <t>L3_44</t>
  </si>
  <si>
    <t>L3_45</t>
  </si>
  <si>
    <t>L3_46</t>
  </si>
  <si>
    <t>L3_47</t>
  </si>
  <si>
    <t>L3_48</t>
  </si>
  <si>
    <t>L3_49</t>
  </si>
  <si>
    <t>L3_50</t>
  </si>
  <si>
    <t>L3_51</t>
  </si>
  <si>
    <t>L3_52</t>
  </si>
  <si>
    <t>L3_53</t>
  </si>
  <si>
    <t>L3_54</t>
  </si>
  <si>
    <t>L3_55</t>
  </si>
  <si>
    <t>L3_56</t>
  </si>
  <si>
    <t>L3_57</t>
  </si>
  <si>
    <t>L3_58</t>
  </si>
  <si>
    <t>L3_59</t>
  </si>
  <si>
    <t>PRJ</t>
  </si>
  <si>
    <t>US</t>
  </si>
  <si>
    <t>FRS</t>
  </si>
  <si>
    <t>OC</t>
  </si>
  <si>
    <t>TGI</t>
  </si>
  <si>
    <t>NESS</t>
  </si>
  <si>
    <t>BPS</t>
  </si>
  <si>
    <t>PAY</t>
  </si>
  <si>
    <t>#,##0</t>
  </si>
  <si>
    <t>YG</t>
  </si>
  <si>
    <t>LCF</t>
  </si>
  <si>
    <t>#,##0.0</t>
  </si>
  <si>
    <t>TOL</t>
  </si>
  <si>
    <t>CSE</t>
  </si>
  <si>
    <t>CPS</t>
  </si>
  <si>
    <t>KM Type</t>
  </si>
  <si>
    <t xml:space="preserve">Acorn </t>
  </si>
  <si>
    <t>KM Version</t>
  </si>
  <si>
    <t>KM release date</t>
  </si>
  <si>
    <t>Received 20211129</t>
  </si>
  <si>
    <t>Extra Actions</t>
  </si>
  <si>
    <t>Delete High Street Retailers (Pre Release)</t>
  </si>
  <si>
    <t>Update key features with highest index values previously highest profile % (20220128)</t>
  </si>
  <si>
    <t>Insert new image for children at home on key features (20220128)</t>
  </si>
  <si>
    <t>update social grade graph with highest index previously profile %  (20220128)</t>
  </si>
  <si>
    <t>ward name: Blacon Ward</t>
  </si>
  <si>
    <t>Cheshire West and Chester Acorn 2022</t>
  </si>
  <si>
    <t>Profile Type</t>
  </si>
  <si>
    <t>Base Type</t>
  </si>
</sst>
</file>

<file path=xl/styles.xml><?xml version="1.0" encoding="utf-8"?>
<styleSheet xmlns:mc="http://schemas.openxmlformats.org/markup-compatibility/2006" xmlns:x14ac="http://schemas.microsoft.com/office/spreadsheetml/2009/9/ac" xmlns="http://schemas.openxmlformats.org/spreadsheetml/2006/main" mc:Ignorable="x14ac">
  <numFmts count="9">
    <numFmt numFmtId="43" formatCode="_(* #,##0.00_);_(* \(#,##0.00\);_(* &quot;-&quot;??_);_(@_)"/>
    <numFmt numFmtId="164" formatCode="&quot;£&quot;#,##0"/>
    <numFmt numFmtId="165" formatCode="0.0%"/>
    <numFmt numFmtId="166" formatCode=";;;"/>
    <numFmt numFmtId="167" formatCode="0.0"/>
    <numFmt numFmtId="168" formatCode="_-* #,##0_-;\-* #,##0_-;_-* &quot;-&quot;??_-;_-@_-"/>
    <numFmt numFmtId="169" formatCode="_-&quot;£&quot;* #,##0_-;\-&quot;£&quot;* #,##0_-;_-&quot;£&quot;* &quot;-&quot;??_-;_-@_-"/>
    <numFmt numFmtId="170" formatCode="#,##0.0"/>
    <numFmt numFmtId="171" formatCode="0&quot;%&quot;"/>
  </numFmts>
  <fonts count="497">
    <font>
      <sz val="11"/>
      <color theme="1"/>
      <name val="Calibri"/>
      <family val="2"/>
      <charset val="0"/>
      <scheme val="minor"/>
    </font>
    <font>
      <sz val="11"/>
      <color rgb="FF006100"/>
      <name val="Calibri"/>
      <family val="2"/>
      <charset val="0"/>
      <scheme val="minor"/>
    </font>
    <font>
      <sz val="11"/>
      <color rgb="FF9C0006"/>
      <name val="Calibri"/>
      <family val="2"/>
      <charset val="0"/>
      <scheme val="minor"/>
    </font>
    <font>
      <sz val="11"/>
      <color rgb="FF9C5700"/>
      <name val="Calibri"/>
      <family val="2"/>
      <charset val="0"/>
      <scheme val="minor"/>
    </font>
    <font>
      <sz val="11"/>
      <color theme="1"/>
      <name val="Calibri"/>
      <family val="2"/>
      <charset val="0"/>
      <scheme val="minor"/>
    </font>
    <font>
      <b/>
      <sz val="11"/>
      <color theme="0"/>
      <name val="Calibri"/>
      <family val="2"/>
      <charset val="0"/>
      <scheme val="minor"/>
    </font>
    <font>
      <sz val="11"/>
      <color theme="0"/>
      <name val="Calibri"/>
      <family val="2"/>
      <charset val="0"/>
      <scheme val="minor"/>
    </font>
    <font>
      <sz val="9"/>
      <color indexed="23"/>
      <name val="Verdana"/>
      <family val="2"/>
      <charset val="0"/>
    </font>
    <font>
      <sz val="8"/>
      <color indexed="23"/>
      <name val="Calibri (body)"/>
      <charset val="0"/>
    </font>
    <font>
      <b/>
      <sz val="9"/>
      <name val="Calibri"/>
      <family val="2"/>
      <charset val="0"/>
    </font>
    <font>
      <sz val="11"/>
      <name val="Calibri"/>
      <family val="2"/>
      <charset val="0"/>
    </font>
    <font>
      <sz val="11"/>
      <color rgb="FF938B8B"/>
      <name val="Calibri"/>
      <family val="2"/>
      <charset val="0"/>
    </font>
    <font>
      <sz val="10"/>
      <color theme="1"/>
      <name val="Calibri"/>
      <family val="2"/>
      <charset val="0"/>
    </font>
    <font>
      <b/>
      <sz val="14"/>
      <color theme="0"/>
      <name val="Calibri"/>
      <family val="2"/>
      <charset val="0"/>
    </font>
    <font>
      <b/>
      <sz val="12"/>
      <color theme="0"/>
      <name val="Calibri"/>
      <family val="2"/>
      <charset val="0"/>
    </font>
    <font>
      <b/>
      <sz val="10"/>
      <color theme="0"/>
      <name val="Calibri"/>
      <family val="2"/>
      <charset val="0"/>
    </font>
    <font>
      <sz val="10"/>
      <color theme="0"/>
      <name val="Calibri"/>
      <family val="2"/>
      <charset val="0"/>
    </font>
    <font>
      <b/>
      <sz val="10"/>
      <color theme="1"/>
      <name val="Calibri"/>
      <family val="2"/>
      <charset val="0"/>
    </font>
    <font>
      <b/>
      <sz val="12"/>
      <color theme="2" tint="-0.249977111117893"/>
      <name val="Calibri"/>
      <family val="2"/>
      <charset val="0"/>
    </font>
    <font>
      <b/>
      <sz val="10"/>
      <color theme="2" tint="-0.249977111117893"/>
      <name val="Calibri"/>
      <family val="2"/>
      <charset val="0"/>
    </font>
    <font>
      <sz val="10"/>
      <name val="Arial"/>
      <family val="2"/>
      <charset val="0"/>
    </font>
    <font>
      <b/>
      <sz val="18"/>
      <color theme="1"/>
      <name val="Calibri"/>
      <family val="2"/>
      <charset val="0"/>
      <scheme val="minor"/>
    </font>
    <font>
      <sz val="9"/>
      <color theme="1"/>
      <name val="Calibri"/>
      <family val="2"/>
      <charset val="0"/>
    </font>
    <font>
      <sz val="9"/>
      <name val="Calibri"/>
      <family val="2"/>
      <charset val="0"/>
    </font>
    <font>
      <b/>
      <sz val="9"/>
      <color rgb="FF938B8B"/>
      <name val="Calibri"/>
      <family val="2"/>
      <charset val="0"/>
    </font>
    <font>
      <sz val="14"/>
      <color theme="0"/>
      <name val="Calibri"/>
      <family val="2"/>
      <charset val="0"/>
    </font>
    <font>
      <b/>
      <sz val="9"/>
      <color theme="0"/>
      <name val="Calibri"/>
      <family val="2"/>
      <charset val="0"/>
    </font>
    <font>
      <b/>
      <sz val="14"/>
      <name val="Calibri"/>
      <family val="2"/>
      <charset val="0"/>
    </font>
    <font>
      <b/>
      <sz val="9"/>
      <color theme="1"/>
      <name val="Calibri"/>
      <family val="2"/>
      <charset val="0"/>
    </font>
    <font>
      <b/>
      <sz val="14"/>
      <color theme="1"/>
      <name val="Calibri"/>
      <family val="2"/>
      <charset val="0"/>
    </font>
    <font>
      <b/>
      <sz val="12"/>
      <color theme="1"/>
      <name val="Calibri"/>
      <family val="2"/>
      <charset val="0"/>
    </font>
    <font>
      <sz val="8"/>
      <color theme="1"/>
      <name val="Calibri"/>
      <family val="2"/>
      <charset val="0"/>
    </font>
    <font>
      <sz val="8"/>
      <name val="Calibri"/>
      <family val="2"/>
      <charset val="0"/>
    </font>
    <font>
      <sz val="14"/>
      <name val="Calibri"/>
      <family val="2"/>
      <charset val="0"/>
    </font>
    <font>
      <b/>
      <sz val="11"/>
      <color theme="1"/>
      <name val="Calibri"/>
      <family val="2"/>
      <charset val="0"/>
    </font>
    <font>
      <sz val="9"/>
      <color theme="0"/>
      <name val="Calibri"/>
      <family val="2"/>
      <charset val="0"/>
    </font>
    <font>
      <sz val="9"/>
      <color theme="2" tint="-0.499984740745262"/>
      <name val="Calibri"/>
      <family val="2"/>
      <charset val="0"/>
    </font>
    <font>
      <b/>
      <sz val="11"/>
      <color theme="2" tint="-0.499984740745262"/>
      <name val="Calibri"/>
      <family val="2"/>
      <charset val="0"/>
    </font>
    <font>
      <sz val="9"/>
      <color theme="0" tint="-0.499984740745262"/>
      <name val="Calibri"/>
      <family val="2"/>
      <charset val="0"/>
    </font>
    <font>
      <b/>
      <sz val="11"/>
      <color theme="0" tint="-0.499984740745262"/>
      <name val="Calibri"/>
      <family val="2"/>
      <charset val="0"/>
    </font>
    <font>
      <b/>
      <sz val="11"/>
      <color rgb="FF02C39A"/>
      <name val="Calibri"/>
      <family val="2"/>
      <charset val="0"/>
    </font>
    <font>
      <b/>
      <sz val="11"/>
      <color rgb="FF00A896"/>
      <name val="Calibri"/>
      <family val="2"/>
      <charset val="0"/>
    </font>
    <font>
      <b/>
      <sz val="11"/>
      <color rgb="FF028090"/>
      <name val="Calibri"/>
      <family val="2"/>
      <charset val="0"/>
    </font>
    <font>
      <b/>
      <sz val="11"/>
      <color rgb="FF05668D"/>
      <name val="Calibri"/>
      <family val="2"/>
      <charset val="0"/>
    </font>
    <font>
      <b/>
      <sz val="12"/>
      <color rgb="FF7030A0"/>
      <name val="Calibri"/>
      <family val="2"/>
      <charset val="0"/>
    </font>
    <font>
      <b/>
      <sz val="12"/>
      <color theme="9" tint="-0.249977111117893"/>
      <name val="Calibri"/>
      <family val="2"/>
      <charset val="0"/>
    </font>
    <font>
      <b/>
      <sz val="12"/>
      <color theme="8" tint="-0.249977111117893"/>
      <name val="Calibri"/>
      <family val="2"/>
      <charset val="0"/>
    </font>
    <font>
      <b/>
      <sz val="12"/>
      <color rgb="FFC00000"/>
      <name val="Calibri"/>
      <family val="2"/>
      <charset val="0"/>
    </font>
    <font>
      <b/>
      <sz val="11"/>
      <color rgb="FF467B2D"/>
      <name val="Calibri"/>
      <family val="2"/>
      <charset val="0"/>
    </font>
    <font>
      <b/>
      <sz val="11"/>
      <color rgb="FF376224"/>
      <name val="Calibri"/>
      <family val="2"/>
      <charset val="0"/>
    </font>
    <font>
      <b/>
      <sz val="11"/>
      <color rgb="FF2B4C1C"/>
      <name val="Calibri"/>
      <family val="2"/>
      <charset val="0"/>
    </font>
    <font>
      <b/>
      <sz val="11"/>
      <color rgb="FF1D3313"/>
      <name val="Calibri"/>
      <family val="2"/>
      <charset val="0"/>
    </font>
    <font>
      <b/>
      <sz val="16"/>
      <name val="Calibri"/>
      <family val="2"/>
      <charset val="0"/>
    </font>
    <font>
      <sz val="10"/>
      <name val="Calibri"/>
      <family val="2"/>
      <charset val="0"/>
    </font>
    <font>
      <sz val="12"/>
      <color theme="1"/>
      <name val="Calibri"/>
      <family val="2"/>
      <charset val="0"/>
    </font>
    <font>
      <b/>
      <sz val="12"/>
      <name val="Calibri"/>
      <family val="2"/>
      <charset val="0"/>
    </font>
    <font>
      <sz val="8"/>
      <color rgb="FF000000"/>
      <name val="Segoe UI"/>
      <family val="2"/>
      <charset val="0"/>
    </font>
    <font>
      <sz val="8"/>
      <color rgb="FF000000"/>
      <name val="Tahoma"/>
      <family val="2"/>
      <charset val="0"/>
    </font>
    <font>
      <sz val="11"/>
      <color rgb="FF1F497D"/>
      <name val="Calibri"/>
      <family val="2"/>
      <charset val="0"/>
    </font>
    <font>
      <sz val="10"/>
      <color rgb="FFFF0000"/>
      <name val="Calibri"/>
      <family val="2"/>
      <charset val="0"/>
    </font>
    <font>
      <sz val="8"/>
      <name val="Verdana"/>
      <family val="2"/>
      <charset val="0"/>
    </font>
    <font>
      <b/>
      <sz val="10"/>
      <name val="Calibri"/>
      <family val="2"/>
      <charset val="0"/>
    </font>
    <font>
      <sz val="9"/>
      <color rgb="FFFF0000"/>
      <name val="Calibri"/>
      <family val="2"/>
      <charset val="0"/>
    </font>
    <font>
      <b/>
      <sz val="9"/>
      <color rgb="FFFF0000"/>
      <name val="Calibri"/>
      <family val="2"/>
      <charset val="0"/>
    </font>
    <font>
      <b/>
      <sz val="18"/>
      <color rgb="FFFF0000"/>
      <name val="Calibri"/>
      <family val="2"/>
      <charset val="0"/>
    </font>
    <font>
      <b/>
      <sz val="18"/>
      <name val="Calibri"/>
      <family val="2"/>
      <charset val="0"/>
      <scheme val="minor"/>
    </font>
    <font>
      <b/>
      <sz val="16"/>
      <color theme="1"/>
      <name val="Calibri"/>
      <family val="2"/>
      <charset val="0"/>
      <scheme val="minor"/>
    </font>
    <font>
      <sz val="10"/>
      <color theme="1"/>
      <name val="Verdana"/>
      <family val="2"/>
      <charset val="0"/>
    </font>
    <font>
      <b/>
      <sz val="14"/>
      <color rgb="00384149"/>
      <name val="Calibri"/>
      <family val="2"/>
      <charset val="0"/>
    </font>
    <font>
      <b/>
      <sz val="14"/>
      <color rgb="00938B8B"/>
      <name val="Calibri"/>
      <family val="2"/>
      <charset val="0"/>
    </font>
    <font>
      <sz val="8"/>
      <color rgb="00333333"/>
      <name val="Calibri"/>
      <family val="2"/>
      <charset val="0"/>
    </font>
    <font>
      <sz val="10"/>
      <color rgb="00000000"/>
      <name val="+mn-lt"/>
      <family val="2"/>
      <charset val="0"/>
    </font>
    <font>
      <b/>
      <sz val="20"/>
      <color rgb="00000000"/>
      <name val="+mn-lt"/>
      <family val="2"/>
      <charset val="0"/>
    </font>
    <font>
      <b/>
      <sz val="20"/>
      <color rgb="00938B8B"/>
      <name val="+mn-lt"/>
      <family val="2"/>
      <charset val="0"/>
    </font>
    <font>
      <sz val="11"/>
      <color indexed="8"/>
      <name val="Calibri"/>
      <family val="2"/>
      <charset val="0"/>
    </font>
    <font>
      <u val="single"/>
      <sz val="11"/>
      <color indexed="8"/>
      <name val="Calibri"/>
      <family val="2"/>
      <charset val="0"/>
    </font>
    <font>
      <u val="single"/>
      <sz val="11"/>
      <color rgb="000563C1"/>
      <name val="Calibri"/>
      <family val="2"/>
      <charset val="0"/>
    </font>
    <font>
      <b/>
      <sz val="14"/>
      <color rgb="00CC071E"/>
      <name val="Calibri"/>
      <family val="2"/>
      <charset val="0"/>
    </font>
    <font>
      <b/>
      <sz val="8"/>
      <color rgb="00CC071E"/>
      <name val="Calibri"/>
      <family val="2"/>
      <charset val="0"/>
    </font>
    <font>
      <sz val="10"/>
      <color rgb="00000000"/>
      <name val="Calibri"/>
      <family val="2"/>
      <charset val="0"/>
    </font>
    <font>
      <b/>
      <sz val="12"/>
      <color rgb="00384149"/>
      <name val="Calibri"/>
      <family val="2"/>
      <charset val="0"/>
    </font>
    <font>
      <b/>
      <sz val="8"/>
      <color rgb="00000000"/>
      <name val="Calibri"/>
      <family val="2"/>
      <charset val="0"/>
    </font>
    <font>
      <b/>
      <sz val="12"/>
      <color rgb="00384149"/>
      <name val="+mn-lt"/>
      <family val="2"/>
      <charset val="0"/>
    </font>
    <font>
      <sz val="12"/>
      <color rgb="00384149"/>
      <name val="Calibri"/>
      <family val="2"/>
      <charset val="0"/>
    </font>
    <font>
      <b/>
      <sz val="11"/>
      <color indexed="8"/>
      <name val="+mn-lt"/>
      <family val="2"/>
      <charset val="0"/>
    </font>
    <font>
      <sz val="9"/>
      <color indexed="8"/>
      <name val="Calibri"/>
      <family val="2"/>
      <charset val="0"/>
    </font>
    <font>
      <b/>
      <sz val="14"/>
      <color rgb="00C00000"/>
      <name val="Calibri"/>
      <family val="2"/>
      <charset val="0"/>
    </font>
    <font>
      <sz val="8"/>
      <color rgb="00000000"/>
      <name val="+mn-lt"/>
      <family val="2"/>
      <charset val="0"/>
    </font>
    <font>
      <sz val="8"/>
      <color rgb="00000000"/>
      <name val="+mn-lt"/>
      <family val="2"/>
      <charset val="0"/>
    </font>
    <font>
      <sz val="8"/>
      <color rgb="00000000"/>
      <name val="+mn-lt"/>
      <family val="2"/>
      <charset val="0"/>
    </font>
    <font>
      <b/>
      <sz val="14"/>
      <color rgb="00C00000"/>
      <name val="Calibri"/>
      <family val="2"/>
      <charset val="0"/>
    </font>
    <font>
      <sz val="8"/>
      <color rgb="00000000"/>
      <name val="+mn-lt"/>
      <family val="2"/>
      <charset val="0"/>
    </font>
    <font>
      <sz val="8"/>
      <color rgb="00000000"/>
      <name val="+mn-lt"/>
      <family val="2"/>
      <charset val="0"/>
    </font>
    <font>
      <b/>
      <sz val="8"/>
      <color rgb="00000000"/>
      <name val="+mn-lt"/>
      <family val="2"/>
      <charset val="0"/>
    </font>
    <font>
      <sz val="8"/>
      <color rgb="00000000"/>
      <name val="+mn-lt"/>
      <family val="2"/>
      <charset val="0"/>
    </font>
    <font>
      <sz val="8"/>
      <color rgb="00000000"/>
      <name val="+mn-lt"/>
      <family val="2"/>
      <charset val="0"/>
    </font>
    <font>
      <b/>
      <sz val="14"/>
      <color rgb="00C00000"/>
      <name val="Calibri"/>
      <family val="2"/>
      <charset val="0"/>
    </font>
    <font>
      <b/>
      <sz val="14"/>
      <color rgb="00C00000"/>
      <name val="Calibri"/>
      <family val="2"/>
      <charset val="0"/>
    </font>
    <font>
      <b/>
      <sz val="10"/>
      <color rgb="00000000"/>
      <name val="Calibri"/>
      <family val="2"/>
      <charset val="0"/>
    </font>
    <font>
      <b/>
      <sz val="10.5"/>
      <color rgb="00000000"/>
      <name val="+mn-lt"/>
      <family val="2"/>
      <charset val="0"/>
    </font>
    <font>
      <b/>
      <u val="single"/>
      <sz val="10"/>
      <color rgb="FF000000"/>
      <name val="+mn-lt"/>
      <family val="2"/>
      <charset val="0"/>
    </font>
    <font>
      <sz val="10"/>
      <color indexed="8"/>
      <name val="Calibri"/>
      <family val="2"/>
      <charset val="0"/>
    </font>
    <font>
      <b/>
      <sz val="10.5"/>
      <color indexed="8"/>
      <name val="Calibri"/>
      <family val="2"/>
      <charset val="0"/>
    </font>
    <font>
      <b/>
      <sz val="10"/>
      <color rgb="00333333"/>
      <name val="+mn-lt"/>
      <family val="2"/>
      <charset val="0"/>
    </font>
    <font>
      <sz val="10"/>
      <color rgb="00333333"/>
      <name val="+mn-lt"/>
      <family val="2"/>
      <charset val="0"/>
    </font>
    <font>
      <sz val="10"/>
      <color rgb="00333333"/>
      <name val="+mn-lt"/>
      <family val="2"/>
      <charset val="0"/>
    </font>
    <font>
      <b/>
      <sz val="10"/>
      <color rgb="00333333"/>
      <name val="+mn-lt"/>
      <family val="2"/>
      <charset val="0"/>
    </font>
    <font>
      <sz val="10"/>
      <color rgb="00333333"/>
      <name val="+mn-lt"/>
      <family val="2"/>
      <charset val="0"/>
    </font>
    <font>
      <sz val="10"/>
      <color rgb="00333333"/>
      <name val="+mn-lt"/>
      <family val="2"/>
      <charset val="0"/>
    </font>
    <font>
      <sz val="10"/>
      <color rgb="00333333"/>
      <name val="+mn-lt"/>
      <family val="2"/>
      <charset val="0"/>
    </font>
    <font>
      <sz val="10"/>
      <color rgb="00333333"/>
      <name val="+mn-lt"/>
      <family val="2"/>
      <charset val="0"/>
    </font>
    <font>
      <b/>
      <sz val="10"/>
      <color rgb="00333333"/>
      <name val="+mn-lt"/>
      <family val="2"/>
      <charset val="0"/>
    </font>
    <font>
      <sz val="10"/>
      <color rgb="00333333"/>
      <name val="+mn-lt"/>
      <family val="2"/>
      <charset val="0"/>
    </font>
    <font>
      <sz val="10"/>
      <color rgb="00333333"/>
      <name val="+mn-lt"/>
      <family val="2"/>
      <charset val="0"/>
    </font>
    <font>
      <b/>
      <sz val="12"/>
      <color rgb="00000000"/>
      <name val="+mn-lt"/>
      <family val="2"/>
      <charset val="0"/>
    </font>
    <font>
      <b/>
      <sz val="12"/>
      <color rgb="00000000"/>
      <name val="+mn-lt"/>
      <family val="2"/>
      <charset val="0"/>
    </font>
    <font>
      <b/>
      <sz val="36"/>
      <color rgb="00000000"/>
      <name val="+mn-lt"/>
      <family val="2"/>
      <charset val="0"/>
    </font>
    <font>
      <b/>
      <sz val="10"/>
      <color indexed="8"/>
      <name val="Calibri"/>
      <family val="2"/>
      <charset val="0"/>
    </font>
    <font>
      <b/>
      <sz val="14"/>
      <color indexed="8"/>
      <name val="Calibri"/>
      <family val="2"/>
      <charset val="0"/>
    </font>
    <font>
      <b/>
      <sz val="14"/>
      <color rgb="00FF0000"/>
      <name val="Calibri"/>
      <family val="2"/>
      <charset val="0"/>
    </font>
    <font>
      <b/>
      <sz val="14"/>
      <color rgb="00767171"/>
      <name val="Calibri"/>
      <family val="2"/>
      <charset val="0"/>
    </font>
    <font>
      <b/>
      <sz val="14"/>
      <color rgb="007D38BA"/>
      <name val="Calibri"/>
      <family val="2"/>
      <charset val="0"/>
    </font>
    <font>
      <b/>
      <sz val="14"/>
      <color rgb="000233BE"/>
      <name val="Calibri"/>
      <family val="2"/>
      <charset val="0"/>
    </font>
    <font>
      <b/>
      <sz val="14"/>
      <color rgb="0092D050"/>
      <name val="Calibri"/>
      <family val="2"/>
      <charset val="0"/>
    </font>
    <font>
      <b/>
      <sz val="14"/>
      <color rgb="00FFC000"/>
      <name val="Calibri"/>
      <family val="2"/>
      <charset val="0"/>
    </font>
    <font>
      <b/>
      <sz val="14"/>
      <color rgb="00FF0000"/>
      <name val="+mn-lt"/>
      <family val="2"/>
      <charset val="0"/>
    </font>
    <font>
      <b/>
      <sz val="14"/>
      <color rgb="00808080"/>
      <name val="Calibri"/>
      <family val="2"/>
      <charset val="0"/>
    </font>
    <font>
      <b/>
      <sz val="14"/>
      <color rgb="00808080"/>
      <name val="+mn-lt"/>
      <family val="2"/>
      <charset val="0"/>
    </font>
    <font>
      <b/>
      <sz val="14"/>
      <color rgb="007D38BA"/>
      <name val="+mn-lt"/>
      <family val="2"/>
      <charset val="0"/>
    </font>
    <font>
      <b/>
      <sz val="14"/>
      <color rgb="000233BE"/>
      <name val="+mn-lt"/>
      <family val="2"/>
      <charset val="0"/>
    </font>
    <font>
      <b/>
      <sz val="14"/>
      <color rgb="0092D050"/>
      <name val="+mn-lt"/>
      <family val="2"/>
      <charset val="0"/>
    </font>
    <font>
      <b/>
      <sz val="14"/>
      <color rgb="00FFC000"/>
      <name val="+mn-lt"/>
      <family val="2"/>
      <charset val="0"/>
    </font>
    <font>
      <b/>
      <sz val="14"/>
      <color rgb="FF000000"/>
      <name val="Calibri"/>
      <family val="2"/>
      <charset val="0"/>
    </font>
    <font>
      <b/>
      <sz val="14"/>
      <color rgb="FF000000"/>
      <name val="+mn-lt"/>
      <family val="2"/>
      <charset val="0"/>
    </font>
    <font>
      <sz val="10"/>
      <color rgb="FF000000"/>
      <name val="Calibri"/>
      <family val="2"/>
      <charset val="0"/>
    </font>
    <font>
      <sz val="10"/>
      <color rgb="FF000000"/>
      <name val="+mn-lt"/>
      <family val="2"/>
      <charset val="0"/>
    </font>
    <font>
      <b/>
      <sz val="32"/>
      <color rgb="00000000"/>
      <name val="Calibri"/>
      <family val="2"/>
      <charset val="0"/>
    </font>
    <font>
      <b/>
      <sz val="60"/>
      <color rgb="FF000000"/>
      <name val="+mn-lt"/>
      <family val="2"/>
      <charset val="0"/>
    </font>
    <font>
      <sz val="6"/>
      <color indexed="8"/>
      <name val="Calibri"/>
      <family val="2"/>
      <charset val="0"/>
    </font>
    <font>
      <b/>
      <sz val="9"/>
      <color indexed="8"/>
      <name val="Calibri"/>
      <family val="2"/>
      <charset val="0"/>
    </font>
    <font>
      <b/>
      <sz val="9"/>
      <color indexed="8"/>
      <name val="+mn-lt"/>
      <family val="2"/>
      <charset val="0"/>
    </font>
    <font>
      <b/>
      <sz val="12"/>
      <color indexed="8"/>
      <name val="Calibri"/>
      <family val="2"/>
      <charset val="0"/>
    </font>
    <font>
      <b/>
      <sz val="12"/>
      <color rgb="00000000"/>
      <name val="Calibri"/>
      <family val="2"/>
      <charset val="0"/>
    </font>
    <font>
      <sz val="9"/>
      <color rgb="FFFFFFFF"/>
      <name val="Calibri"/>
      <family val="2"/>
      <charset val="0"/>
    </font>
    <font>
      <b/>
      <sz val="7"/>
      <color rgb="FFFFFFFF"/>
      <name val="Calibri"/>
      <family val="2"/>
      <charset val="0"/>
    </font>
    <font>
      <b/>
      <sz val="10.5"/>
      <color rgb="FF000000"/>
      <name val="+mn-lt"/>
      <family val="2"/>
      <charset val="0"/>
    </font>
    <font>
      <b/>
      <sz val="14"/>
      <color rgb="0092D050"/>
      <name val="Calibri"/>
      <family val="2"/>
      <charset val="0"/>
    </font>
    <font>
      <b/>
      <sz val="32"/>
      <color rgb="0092D050"/>
      <name val="Calibri"/>
      <family val="2"/>
      <charset val="0"/>
    </font>
    <font>
      <b/>
      <sz val="14"/>
      <color rgb="00033BED"/>
      <name val="Calibri"/>
      <family val="2"/>
      <charset val="0"/>
    </font>
    <font>
      <b/>
      <sz val="32"/>
      <color rgb="00033BED"/>
      <name val="Calibri"/>
      <family val="2"/>
      <charset val="0"/>
    </font>
    <font>
      <b/>
      <sz val="14"/>
      <color rgb="007D38BA"/>
      <name val="Calibri"/>
      <family val="2"/>
      <charset val="0"/>
    </font>
    <font>
      <b/>
      <sz val="32"/>
      <color rgb="007D38BA"/>
      <name val="Calibri"/>
      <family val="2"/>
      <charset val="0"/>
    </font>
    <font>
      <b/>
      <sz val="14"/>
      <color rgb="00767171"/>
      <name val="Calibri"/>
      <family val="2"/>
      <charset val="0"/>
    </font>
    <font>
      <b/>
      <sz val="32"/>
      <color rgb="00767171"/>
      <name val="Calibri"/>
      <family val="2"/>
      <charset val="0"/>
    </font>
    <font>
      <b/>
      <sz val="16"/>
      <color rgb="00ED1B2D"/>
      <name val="Calibri"/>
      <family val="2"/>
      <charset val="0"/>
    </font>
    <font>
      <b/>
      <sz val="11"/>
      <color rgb="008CC119"/>
      <name val="Calibri"/>
      <family val="2"/>
      <charset val="0"/>
    </font>
    <font>
      <b/>
      <sz val="11"/>
      <color rgb="001964C1"/>
      <name val="Calibri"/>
      <family val="2"/>
      <charset val="0"/>
    </font>
    <font>
      <b/>
      <sz val="11"/>
      <color rgb="007D38BA"/>
      <name val="Calibri"/>
      <family val="2"/>
      <charset val="0"/>
    </font>
    <font>
      <b/>
      <sz val="11"/>
      <color rgb="006C6F71"/>
      <name val="Calibri"/>
      <family val="2"/>
      <charset val="0"/>
    </font>
    <font>
      <sz val="10"/>
      <color rgb="0092D050"/>
      <name val="Calibri"/>
      <family val="2"/>
      <charset val="0"/>
    </font>
    <font>
      <sz val="10"/>
      <color rgb="0092D050"/>
      <name val="+mn-lt"/>
      <family val="2"/>
      <charset val="0"/>
    </font>
    <font>
      <sz val="10"/>
      <color rgb="001964C1"/>
      <name val="Calibri"/>
      <family val="2"/>
      <charset val="0"/>
    </font>
    <font>
      <sz val="9"/>
      <color rgb="001964C1"/>
      <name val="+mn-lt"/>
      <family val="2"/>
      <charset val="0"/>
    </font>
    <font>
      <sz val="10"/>
      <color rgb="007D38BA"/>
      <name val="Calibri"/>
      <family val="2"/>
      <charset val="0"/>
    </font>
    <font>
      <sz val="11"/>
      <color rgb="007D38BA"/>
      <name val="+mn-lt"/>
      <family val="2"/>
      <charset val="0"/>
    </font>
    <font>
      <sz val="10"/>
      <color rgb="006C6F71"/>
      <name val="Calibri"/>
      <family val="2"/>
      <charset val="0"/>
    </font>
    <font>
      <sz val="10"/>
      <color rgb="006C6F71"/>
      <name val="+mn-lt"/>
      <family val="2"/>
      <charset val="0"/>
    </font>
    <font>
      <sz val="9"/>
      <color rgb="00ED1B2D"/>
      <name val="Calibri"/>
      <family val="2"/>
      <charset val="0"/>
    </font>
    <font>
      <b/>
      <sz val="14"/>
      <color rgb="00ED1B2D"/>
      <name val="+mn-lt"/>
      <family val="2"/>
      <charset val="0"/>
    </font>
    <font>
      <b/>
      <sz val="11"/>
      <color rgb="008CC119"/>
      <name val="Calibri"/>
      <family val="2"/>
      <charset val="0"/>
    </font>
    <font>
      <b/>
      <sz val="16"/>
      <color rgb="007D38BA"/>
      <name val="Calibri"/>
      <family val="2"/>
      <charset val="0"/>
    </font>
    <font>
      <b/>
      <sz val="24"/>
      <color rgb="007D38BA"/>
      <name val="+mn-lt"/>
      <family val="2"/>
      <charset val="0"/>
    </font>
    <font>
      <b/>
      <sz val="11"/>
      <color rgb="007D38BA"/>
      <name val="Calibri"/>
      <family val="2"/>
      <charset val="0"/>
    </font>
    <font>
      <b/>
      <sz val="11"/>
      <color rgb="001964C1"/>
      <name val="Calibri"/>
      <family val="2"/>
      <charset val="0"/>
    </font>
    <font>
      <b/>
      <sz val="16"/>
      <color rgb="001964C1"/>
      <name val="Calibri"/>
      <family val="2"/>
      <charset val="0"/>
    </font>
    <font>
      <b/>
      <sz val="24"/>
      <color rgb="001964C1"/>
      <name val="+mn-lt"/>
      <family val="2"/>
      <charset val="0"/>
    </font>
    <font>
      <b/>
      <sz val="16"/>
      <color rgb="008CC119"/>
      <name val="Calibri"/>
      <family val="2"/>
      <charset val="0"/>
    </font>
    <font>
      <b/>
      <sz val="24"/>
      <color rgb="008CC119"/>
      <name val="+mn-lt"/>
      <family val="2"/>
      <charset val="0"/>
    </font>
    <font>
      <b/>
      <sz val="16"/>
      <color rgb="00EBC619"/>
      <name val="Calibri"/>
      <family val="2"/>
      <charset val="0"/>
    </font>
    <font>
      <b/>
      <sz val="24"/>
      <color rgb="00EBC619"/>
      <name val="+mn-lt"/>
      <family val="2"/>
      <charset val="0"/>
    </font>
    <font>
      <b/>
      <sz val="11"/>
      <color rgb="00EBC619"/>
      <name val="Calibri"/>
      <family val="2"/>
      <charset val="0"/>
    </font>
    <font>
      <sz val="10"/>
      <color rgb="007D38BA"/>
      <name val="Calibri"/>
      <family val="2"/>
      <charset val="0"/>
    </font>
    <font>
      <sz val="10"/>
      <color rgb="001964C1"/>
      <name val="Calibri"/>
      <family val="2"/>
      <charset val="0"/>
    </font>
    <font>
      <sz val="11"/>
      <color rgb="001964C1"/>
      <name val="+mn-lt"/>
      <family val="2"/>
      <charset val="0"/>
    </font>
    <font>
      <sz val="10"/>
      <color rgb="008CC119"/>
      <name val="Calibri"/>
      <family val="2"/>
      <charset val="0"/>
    </font>
    <font>
      <sz val="11"/>
      <color rgb="008CC119"/>
      <name val="+mn-lt"/>
      <family val="2"/>
      <charset val="0"/>
    </font>
    <font>
      <sz val="10"/>
      <color rgb="00EBC619"/>
      <name val="Calibri"/>
      <family val="2"/>
      <charset val="0"/>
    </font>
    <font>
      <sz val="11"/>
      <color rgb="00EBC619"/>
      <name val="+mn-lt"/>
      <family val="2"/>
      <charset val="0"/>
    </font>
    <font>
      <b/>
      <sz val="12"/>
      <color rgb="00EBC619"/>
      <name val="Calibri"/>
      <family val="2"/>
      <charset val="0"/>
    </font>
    <font>
      <b/>
      <sz val="12"/>
      <color rgb="008CC119"/>
      <name val="Calibri"/>
      <family val="2"/>
      <charset val="0"/>
    </font>
    <font>
      <b/>
      <sz val="12"/>
      <color rgb="001964C1"/>
      <name val="Calibri"/>
      <family val="2"/>
      <charset val="0"/>
    </font>
    <font>
      <b/>
      <sz val="12"/>
      <color rgb="007D38BA"/>
      <name val="Calibri"/>
      <family val="2"/>
      <charset val="0"/>
    </font>
    <font>
      <b/>
      <sz val="12"/>
      <color rgb="00FF0000"/>
      <name val="Calibri"/>
      <family val="2"/>
      <charset val="0"/>
    </font>
    <font>
      <sz val="11"/>
      <color rgb="00EBC619"/>
      <name val="Calibri"/>
      <family val="2"/>
      <charset val="0"/>
    </font>
    <font>
      <sz val="11"/>
      <color rgb="008CC119"/>
      <name val="Calibri"/>
      <family val="2"/>
      <charset val="0"/>
    </font>
    <font>
      <b/>
      <sz val="11"/>
      <color rgb="008CC119"/>
      <name val="+mn-lt"/>
      <family val="2"/>
      <charset val="0"/>
    </font>
    <font>
      <sz val="11"/>
      <color rgb="001964C1"/>
      <name val="Calibri"/>
      <family val="2"/>
      <charset val="0"/>
    </font>
    <font>
      <b/>
      <sz val="11"/>
      <color rgb="001964C1"/>
      <name val="+mn-lt"/>
      <family val="2"/>
      <charset val="0"/>
    </font>
    <font>
      <sz val="11"/>
      <color rgb="007D38BA"/>
      <name val="Calibri"/>
      <family val="2"/>
      <charset val="0"/>
    </font>
    <font>
      <b/>
      <sz val="10.5"/>
      <color rgb="007D38BA"/>
      <name val="+mn-lt"/>
      <family val="2"/>
      <charset val="0"/>
    </font>
    <font>
      <sz val="11"/>
      <color rgb="00FF0000"/>
      <name val="Calibri"/>
      <family val="2"/>
      <charset val="0"/>
    </font>
    <font>
      <b/>
      <sz val="11"/>
      <color rgb="00FF0000"/>
      <name val="+mn-lt"/>
      <family val="2"/>
      <charset val="0"/>
    </font>
    <font>
      <sz val="10"/>
      <color rgb="FFFFFFFF"/>
      <name val="Calibri"/>
      <family val="2"/>
      <charset val="0"/>
    </font>
    <font>
      <b/>
      <sz val="10"/>
      <color rgb="FFFFFFFF"/>
      <name val="Calibri"/>
      <family val="2"/>
      <charset val="0"/>
    </font>
    <font>
      <b/>
      <sz val="10.5"/>
      <color rgb="FF000000"/>
      <name val="+mn-lt"/>
      <family val="2"/>
      <charset val="0"/>
    </font>
    <font>
      <sz val="11"/>
      <color rgb="00ED7D31"/>
      <name val="Calibri"/>
      <family val="2"/>
      <charset val="0"/>
    </font>
    <font>
      <b/>
      <sz val="8"/>
      <color indexed="8"/>
      <name val="Calibri"/>
      <family val="2"/>
      <charset val="0"/>
    </font>
    <font>
      <sz val="11"/>
      <color rgb="00ED7D31"/>
      <name val="Calibri"/>
      <family val="2"/>
      <charset val="0"/>
    </font>
    <font>
      <b/>
      <sz val="10"/>
      <color rgb="00ED1B2D"/>
      <name val="Calibri"/>
      <family val="2"/>
      <charset val="0"/>
    </font>
    <font>
      <b/>
      <sz val="9"/>
      <color rgb="00ED1B2D"/>
      <name val="Calibri"/>
      <family val="2"/>
      <charset val="0"/>
    </font>
    <font>
      <sz val="14"/>
      <color rgb="003B3838"/>
      <name val="Calibri"/>
      <family val="2"/>
      <charset val="0"/>
    </font>
    <font>
      <b/>
      <sz val="24"/>
      <color rgb="003B3838"/>
      <name val="+mn-lt"/>
      <family val="2"/>
      <charset val="0"/>
    </font>
    <font>
      <b/>
      <sz val="10"/>
      <color rgb="006C6F71"/>
      <name val="Calibri"/>
      <family val="2"/>
      <charset val="0"/>
    </font>
    <font>
      <b/>
      <sz val="9"/>
      <color rgb="006C6F71"/>
      <name val="Calibri"/>
      <family val="2"/>
      <charset val="0"/>
    </font>
    <font>
      <b/>
      <sz val="10"/>
      <color rgb="007D38BA"/>
      <name val="Calibri"/>
      <family val="2"/>
      <charset val="0"/>
    </font>
    <font>
      <b/>
      <sz val="9"/>
      <color rgb="007D38BA"/>
      <name val="Calibri"/>
      <family val="2"/>
      <charset val="0"/>
    </font>
    <font>
      <sz val="11"/>
      <color rgb="00000000"/>
      <name val="Calibri"/>
      <family val="2"/>
      <charset val="0"/>
    </font>
    <font>
      <b/>
      <sz val="18"/>
      <color rgb="001964C1"/>
      <name val="+mn-lt"/>
      <family val="2"/>
      <charset val="0"/>
    </font>
    <font>
      <b/>
      <sz val="10"/>
      <color rgb="001964C1"/>
      <name val="Calibri"/>
      <family val="2"/>
      <charset val="0"/>
    </font>
    <font>
      <b/>
      <sz val="9"/>
      <color rgb="001964C1"/>
      <name val="Calibri"/>
      <family val="2"/>
      <charset val="0"/>
    </font>
    <font>
      <sz val="11"/>
      <color rgb="00000000"/>
      <name val="Calibri"/>
      <family val="2"/>
      <charset val="0"/>
    </font>
    <font>
      <b/>
      <sz val="18"/>
      <color rgb="008CC119"/>
      <name val="+mn-lt"/>
      <family val="2"/>
      <charset val="0"/>
    </font>
    <font>
      <b/>
      <sz val="10"/>
      <color rgb="008CC119"/>
      <name val="Calibri"/>
      <family val="2"/>
      <charset val="0"/>
    </font>
    <font>
      <b/>
      <sz val="9"/>
      <color rgb="008CC119"/>
      <name val="Calibri"/>
      <family val="2"/>
      <charset val="0"/>
    </font>
    <font>
      <b/>
      <sz val="10.5"/>
      <color rgb="FF000000"/>
      <name val="+mn-lt"/>
      <family val="2"/>
      <charset val="0"/>
    </font>
    <font>
      <b/>
      <sz val="16"/>
      <color rgb="00ED1B2D"/>
      <name val="Calibri"/>
      <family val="2"/>
      <charset val="0"/>
    </font>
    <font>
      <b/>
      <sz val="28"/>
      <color rgb="00ED1B2D"/>
      <name val="Calibri"/>
      <family val="2"/>
      <charset val="0"/>
    </font>
    <font>
      <b/>
      <sz val="16"/>
      <color rgb="001964C1"/>
      <name val="Calibri"/>
      <family val="2"/>
      <charset val="0"/>
    </font>
    <font>
      <b/>
      <sz val="28"/>
      <color rgb="001964C1"/>
      <name val="Calibri"/>
      <family val="2"/>
      <charset val="0"/>
    </font>
    <font>
      <b/>
      <sz val="16"/>
      <color rgb="006C6F71"/>
      <name val="Calibri"/>
      <family val="2"/>
      <charset val="0"/>
    </font>
    <font>
      <b/>
      <sz val="28"/>
      <color rgb="006C6F71"/>
      <name val="Calibri"/>
      <family val="2"/>
      <charset val="0"/>
    </font>
    <font>
      <b/>
      <sz val="16"/>
      <color rgb="007D38BA"/>
      <name val="Calibri"/>
      <family val="2"/>
      <charset val="0"/>
    </font>
    <font>
      <b/>
      <sz val="28"/>
      <color rgb="007D38BA"/>
      <name val="Calibri"/>
      <family val="2"/>
      <charset val="0"/>
    </font>
    <font>
      <b/>
      <sz val="11"/>
      <color rgb="00ED1B2D"/>
      <name val="Calibri"/>
      <family val="2"/>
      <charset val="0"/>
    </font>
    <font>
      <b/>
      <sz val="11"/>
      <color rgb="006C6F71"/>
      <name val="Calibri"/>
      <family val="2"/>
      <charset val="0"/>
    </font>
    <font>
      <b/>
      <sz val="11"/>
      <color rgb="007D38BA"/>
      <name val="Calibri"/>
      <family val="2"/>
      <charset val="0"/>
    </font>
    <font>
      <b/>
      <sz val="11"/>
      <color rgb="001964C1"/>
      <name val="Calibri"/>
      <family val="2"/>
      <charset val="0"/>
    </font>
    <font>
      <sz val="11"/>
      <color rgb="00ED1B2D"/>
      <name val="Calibri"/>
      <family val="2"/>
      <charset val="0"/>
    </font>
    <font>
      <sz val="10"/>
      <color rgb="00ED1B2D"/>
      <name val="Calibri"/>
      <family val="2"/>
      <charset val="0"/>
    </font>
    <font>
      <sz val="11"/>
      <color rgb="00595959"/>
      <name val="Calibri"/>
      <family val="2"/>
      <charset val="0"/>
    </font>
    <font>
      <sz val="10"/>
      <color rgb="00595959"/>
      <name val="Calibri"/>
      <family val="2"/>
      <charset val="0"/>
    </font>
    <font>
      <sz val="11"/>
      <color rgb="007D38BA"/>
      <name val="Calibri"/>
      <family val="2"/>
      <charset val="0"/>
    </font>
    <font>
      <sz val="11"/>
      <color rgb="001964C1"/>
      <name val="Calibri"/>
      <family val="2"/>
      <charset val="0"/>
    </font>
    <font>
      <b/>
      <sz val="16"/>
      <color rgb="0092D050"/>
      <name val="Calibri"/>
      <family val="2"/>
      <charset val="0"/>
    </font>
    <font>
      <b/>
      <sz val="48"/>
      <color rgb="0092D050"/>
      <name val="Calibri"/>
      <family val="2"/>
      <charset val="0"/>
    </font>
    <font>
      <b/>
      <sz val="11"/>
      <color rgb="0092D050"/>
      <name val="Calibri"/>
      <family val="2"/>
      <charset val="0"/>
    </font>
    <font>
      <b/>
      <sz val="16"/>
      <color rgb="001964C1"/>
      <name val="Calibri"/>
      <family val="2"/>
      <charset val="0"/>
    </font>
    <font>
      <b/>
      <sz val="36"/>
      <color rgb="001964C1"/>
      <name val="Calibri"/>
      <family val="2"/>
      <charset val="0"/>
    </font>
    <font>
      <b/>
      <sz val="11"/>
      <color rgb="001964C1"/>
      <name val="Calibri"/>
      <family val="2"/>
      <charset val="0"/>
    </font>
    <font>
      <b/>
      <sz val="16"/>
      <color rgb="007D38BA"/>
      <name val="Calibri"/>
      <family val="2"/>
      <charset val="0"/>
    </font>
    <font>
      <b/>
      <sz val="36"/>
      <color rgb="007D38BA"/>
      <name val="Calibri"/>
      <family val="2"/>
      <charset val="0"/>
    </font>
    <font>
      <b/>
      <sz val="11"/>
      <color rgb="007D38BA"/>
      <name val="Calibri"/>
      <family val="2"/>
      <charset val="0"/>
    </font>
    <font>
      <b/>
      <sz val="16"/>
      <color rgb="006C6F71"/>
      <name val="Calibri"/>
      <family val="2"/>
      <charset val="0"/>
    </font>
    <font>
      <b/>
      <sz val="36"/>
      <color rgb="006C6F71"/>
      <name val="Calibri"/>
      <family val="2"/>
      <charset val="0"/>
    </font>
    <font>
      <b/>
      <sz val="11"/>
      <color rgb="006C6F71"/>
      <name val="Calibri"/>
      <family val="2"/>
      <charset val="0"/>
    </font>
    <font>
      <b/>
      <sz val="16"/>
      <color rgb="00FF0000"/>
      <name val="Calibri"/>
      <family val="2"/>
      <charset val="0"/>
    </font>
    <font>
      <b/>
      <sz val="36"/>
      <color rgb="00FF0000"/>
      <name val="Calibri"/>
      <family val="2"/>
      <charset val="0"/>
    </font>
    <font>
      <b/>
      <sz val="11"/>
      <color rgb="00FF0000"/>
      <name val="Calibri"/>
      <family val="2"/>
      <charset val="0"/>
    </font>
    <font>
      <b/>
      <sz val="16"/>
      <color rgb="00FFC000"/>
      <name val="Calibri"/>
      <family val="2"/>
      <charset val="0"/>
    </font>
    <font>
      <b/>
      <sz val="36"/>
      <color rgb="00FFC000"/>
      <name val="Calibri"/>
      <family val="2"/>
      <charset val="0"/>
    </font>
    <font>
      <b/>
      <sz val="11"/>
      <color rgb="00FFC000"/>
      <name val="Calibri"/>
      <family val="2"/>
      <charset val="0"/>
    </font>
    <font>
      <sz val="9"/>
      <color rgb="00FFC000"/>
      <name val="Calibri"/>
      <family val="2"/>
      <charset val="0"/>
    </font>
    <font>
      <sz val="10.5"/>
      <color rgb="00FFC000"/>
      <name val="+mn-lt"/>
      <family val="2"/>
      <charset val="0"/>
    </font>
    <font>
      <sz val="9"/>
      <color rgb="0092D050"/>
      <name val="Calibri"/>
      <family val="2"/>
      <charset val="0"/>
    </font>
    <font>
      <sz val="10.5"/>
      <color rgb="0092D050"/>
      <name val="+mn-lt"/>
      <family val="2"/>
      <charset val="0"/>
    </font>
    <font>
      <sz val="9"/>
      <color rgb="001964C1"/>
      <name val="Calibri"/>
      <family val="2"/>
      <charset val="0"/>
    </font>
    <font>
      <sz val="10.5"/>
      <color rgb="001964C1"/>
      <name val="+mn-lt"/>
      <family val="2"/>
      <charset val="0"/>
    </font>
    <font>
      <sz val="9"/>
      <color rgb="007D38BA"/>
      <name val="Calibri"/>
      <family val="2"/>
      <charset val="0"/>
    </font>
    <font>
      <sz val="14"/>
      <color rgb="007D38BA"/>
      <name val="+mn-lt"/>
      <family val="2"/>
      <charset val="0"/>
    </font>
    <font>
      <sz val="9"/>
      <color rgb="006C6F71"/>
      <name val="Calibri"/>
      <family val="2"/>
      <charset val="0"/>
    </font>
    <font>
      <sz val="10.5"/>
      <color rgb="006C6F71"/>
      <name val="+mn-lt"/>
      <family val="2"/>
      <charset val="0"/>
    </font>
    <font>
      <sz val="9"/>
      <color rgb="00FF0000"/>
      <name val="Calibri"/>
      <family val="2"/>
      <charset val="0"/>
    </font>
    <font>
      <sz val="10.5"/>
      <color rgb="00FF0000"/>
      <name val="+mn-lt"/>
      <family val="2"/>
      <charset val="0"/>
    </font>
    <font>
      <b/>
      <sz val="12"/>
      <color rgb="006C6F71"/>
      <name val="Calibri"/>
      <family val="2"/>
      <charset val="0"/>
    </font>
    <font>
      <b/>
      <sz val="12"/>
      <color rgb="00ED1B2D"/>
      <name val="Calibri"/>
      <family val="2"/>
      <charset val="0"/>
    </font>
    <font>
      <b/>
      <sz val="8"/>
      <color rgb="00FF0000"/>
      <name val="Calibri"/>
      <family val="2"/>
      <charset val="0"/>
    </font>
    <font>
      <b/>
      <sz val="4"/>
      <color rgb="00FF0000"/>
      <name val="Calibri"/>
      <family val="2"/>
      <charset val="0"/>
    </font>
    <font>
      <b/>
      <sz val="8"/>
      <color rgb="00808080"/>
      <name val="Calibri"/>
      <family val="2"/>
      <charset val="0"/>
    </font>
    <font>
      <b/>
      <sz val="4"/>
      <color rgb="00808080"/>
      <name val="Calibri"/>
      <family val="2"/>
      <charset val="0"/>
    </font>
    <font>
      <b/>
      <sz val="8"/>
      <color rgb="007D38BA"/>
      <name val="Calibri"/>
      <family val="2"/>
      <charset val="0"/>
    </font>
    <font>
      <b/>
      <sz val="4"/>
      <color rgb="007D38BA"/>
      <name val="Calibri"/>
      <family val="2"/>
      <charset val="0"/>
    </font>
    <font>
      <b/>
      <sz val="8"/>
      <color rgb="001964C1"/>
      <name val="Calibri"/>
      <family val="2"/>
      <charset val="0"/>
    </font>
    <font>
      <b/>
      <sz val="4"/>
      <color rgb="001964C1"/>
      <name val="Calibri"/>
      <family val="2"/>
      <charset val="0"/>
    </font>
    <font>
      <b/>
      <sz val="8"/>
      <color rgb="00EBC619"/>
      <name val="Calibri"/>
      <family val="2"/>
      <charset val="0"/>
    </font>
    <font>
      <b/>
      <sz val="4"/>
      <color rgb="00EBC619"/>
      <name val="Calibri"/>
      <family val="2"/>
      <charset val="0"/>
    </font>
    <font>
      <b/>
      <sz val="9"/>
      <color rgb="FFFFFFFF"/>
      <name val="Calibri"/>
      <family val="2"/>
      <charset val="0"/>
    </font>
    <font>
      <b/>
      <sz val="10.5"/>
      <color rgb="FF000000"/>
      <name val="+mn-lt"/>
      <family val="2"/>
      <charset val="0"/>
    </font>
    <font>
      <b/>
      <sz val="16"/>
      <color rgb="00EBC619"/>
      <name val="Calibri"/>
      <family val="2"/>
      <charset val="0"/>
    </font>
    <font>
      <b/>
      <sz val="32"/>
      <color rgb="00EBC619"/>
      <name val="Calibri"/>
      <family val="2"/>
      <charset val="0"/>
    </font>
    <font>
      <b/>
      <sz val="16"/>
      <color rgb="0092D050"/>
      <name val="Calibri"/>
      <family val="2"/>
      <charset val="0"/>
    </font>
    <font>
      <b/>
      <sz val="16"/>
      <color rgb="001964C1"/>
      <name val="Calibri"/>
      <family val="2"/>
      <charset val="0"/>
    </font>
    <font>
      <b/>
      <sz val="32"/>
      <color rgb="001964C1"/>
      <name val="Calibri"/>
      <family val="2"/>
      <charset val="0"/>
    </font>
    <font>
      <b/>
      <sz val="16"/>
      <color rgb="007D38BA"/>
      <name val="Calibri"/>
      <family val="2"/>
      <charset val="0"/>
    </font>
    <font>
      <b/>
      <sz val="16"/>
      <color rgb="006C6F71"/>
      <name val="Calibri"/>
      <family val="2"/>
      <charset val="0"/>
    </font>
    <font>
      <b/>
      <sz val="32"/>
      <color rgb="006C6F71"/>
      <name val="Calibri"/>
      <family val="2"/>
      <charset val="0"/>
    </font>
    <font>
      <b/>
      <sz val="11"/>
      <color rgb="00EBC619"/>
      <name val="Calibri"/>
      <family val="2"/>
      <charset val="0"/>
    </font>
    <font>
      <b/>
      <sz val="10"/>
      <color rgb="00EBC619"/>
      <name val="Calibri"/>
      <family val="2"/>
      <charset val="0"/>
    </font>
    <font>
      <b/>
      <sz val="11"/>
      <color rgb="0092D050"/>
      <name val="Calibri"/>
      <family val="2"/>
      <charset val="0"/>
    </font>
    <font>
      <b/>
      <sz val="10"/>
      <color rgb="0092D050"/>
      <name val="Calibri"/>
      <family val="2"/>
      <charset val="0"/>
    </font>
    <font>
      <b/>
      <sz val="11"/>
      <color rgb="001964C1"/>
      <name val="Calibri"/>
      <family val="2"/>
      <charset val="0"/>
    </font>
    <font>
      <b/>
      <sz val="11"/>
      <color rgb="007D38BA"/>
      <name val="Calibri"/>
      <family val="2"/>
      <charset val="0"/>
    </font>
    <font>
      <b/>
      <sz val="11"/>
      <color rgb="006C6F71"/>
      <name val="Calibri"/>
      <family val="2"/>
      <charset val="0"/>
    </font>
    <font>
      <sz val="10"/>
      <color rgb="006C6F71"/>
      <name val="Calibri"/>
      <family val="2"/>
      <charset val="0"/>
    </font>
    <font>
      <sz val="8"/>
      <color rgb="006C6F71"/>
      <name val="Calibri"/>
      <family val="2"/>
      <charset val="0"/>
    </font>
    <font>
      <sz val="10"/>
      <color rgb="007D38BA"/>
      <name val="Calibri"/>
      <family val="2"/>
      <charset val="0"/>
    </font>
    <font>
      <sz val="8"/>
      <color rgb="007D38BA"/>
      <name val="Calibri"/>
      <family val="2"/>
      <charset val="0"/>
    </font>
    <font>
      <sz val="10"/>
      <color rgb="001964C1"/>
      <name val="Calibri"/>
      <family val="2"/>
      <charset val="0"/>
    </font>
    <font>
      <sz val="8"/>
      <color rgb="001964C1"/>
      <name val="Calibri"/>
      <family val="2"/>
      <charset val="0"/>
    </font>
    <font>
      <sz val="10"/>
      <color rgb="0092D050"/>
      <name val="Calibri"/>
      <family val="2"/>
      <charset val="0"/>
    </font>
    <font>
      <sz val="8"/>
      <color rgb="0092D050"/>
      <name val="Calibri"/>
      <family val="2"/>
      <charset val="0"/>
    </font>
    <font>
      <sz val="10"/>
      <color rgb="00EBC619"/>
      <name val="Calibri"/>
      <family val="2"/>
      <charset val="0"/>
    </font>
    <font>
      <sz val="8"/>
      <color rgb="00EBC619"/>
      <name val="Calibri"/>
      <family val="2"/>
      <charset val="0"/>
    </font>
    <font>
      <b/>
      <sz val="12"/>
      <color rgb="00595959"/>
      <name val="Calibri"/>
      <family val="2"/>
      <charset val="0"/>
    </font>
    <font>
      <b/>
      <sz val="10"/>
      <color rgb="00595959"/>
      <name val="+mn-lt"/>
      <family val="2"/>
      <charset val="0"/>
    </font>
    <font>
      <b/>
      <sz val="16"/>
      <color rgb="00808080"/>
      <name val="Calibri"/>
      <family val="2"/>
      <charset val="0"/>
    </font>
    <font>
      <b/>
      <sz val="40"/>
      <color rgb="00808080"/>
      <name val="+mn-lt"/>
      <family val="2"/>
      <charset val="0"/>
    </font>
    <font>
      <b/>
      <sz val="32"/>
      <color rgb="00808080"/>
      <name val="+mn-lt"/>
      <family val="2"/>
      <charset val="0"/>
    </font>
    <font>
      <b/>
      <sz val="18"/>
      <color rgb="00808080"/>
      <name val="Calibri"/>
      <family val="2"/>
      <charset val="0"/>
    </font>
    <font>
      <b/>
      <sz val="48"/>
      <color rgb="00808080"/>
      <name val="+mn-lt"/>
      <family val="2"/>
      <charset val="0"/>
    </font>
    <font>
      <b/>
      <sz val="36"/>
      <color rgb="00808080"/>
      <name val="Calibri"/>
      <family val="2"/>
      <charset val="0"/>
    </font>
    <font>
      <b/>
      <sz val="36"/>
      <color rgb="00808080"/>
      <name val="+mn-lt"/>
      <family val="2"/>
      <charset val="0"/>
    </font>
    <font>
      <b/>
      <sz val="12"/>
      <color rgb="00808080"/>
      <name val="Calibri"/>
      <family val="2"/>
      <charset val="0"/>
    </font>
    <font>
      <b/>
      <sz val="88"/>
      <color rgb="00808080"/>
      <name val="+mn-lt"/>
      <family val="2"/>
      <charset val="0"/>
    </font>
    <font>
      <b/>
      <sz val="14"/>
      <color rgb="00595959"/>
      <name val="Calibri"/>
      <family val="2"/>
      <charset val="0"/>
    </font>
    <font>
      <b/>
      <sz val="10.5"/>
      <color rgb="00595959"/>
      <name val="+mn-lt"/>
      <family val="2"/>
      <charset val="0"/>
    </font>
    <font>
      <b/>
      <sz val="10.5"/>
      <color rgb="00595959"/>
      <name val="Calibri"/>
      <family val="2"/>
      <charset val="0"/>
    </font>
    <font>
      <b/>
      <sz val="11"/>
      <color rgb="00595959"/>
      <name val="Calibri"/>
      <family val="2"/>
      <charset val="0"/>
    </font>
    <font>
      <b/>
      <sz val="16"/>
      <color rgb="007A19C1"/>
      <name val="Calibri"/>
      <family val="2"/>
      <charset val="0"/>
    </font>
    <font>
      <b/>
      <sz val="24"/>
      <color rgb="007A19C1"/>
      <name val="Calibri"/>
      <family val="2"/>
      <charset val="0"/>
    </font>
    <font>
      <b/>
      <sz val="11"/>
      <color rgb="007D38BA"/>
      <name val="Calibri"/>
      <family val="2"/>
      <charset val="0"/>
    </font>
    <font>
      <sz val="9"/>
      <color rgb="007A19C1"/>
      <name val="Calibri"/>
      <family val="2"/>
      <charset val="0"/>
    </font>
    <font>
      <sz val="6"/>
      <color rgb="007A19C1"/>
      <name val="Calibri"/>
      <family val="2"/>
      <charset val="0"/>
    </font>
    <font>
      <b/>
      <sz val="11"/>
      <color rgb="00FF0000"/>
      <name val="Calibri"/>
      <family val="2"/>
      <charset val="0"/>
    </font>
    <font>
      <b/>
      <sz val="10"/>
      <color rgb="00FF0000"/>
      <name val="Calibri"/>
      <family val="2"/>
      <charset val="0"/>
    </font>
    <font>
      <sz val="9"/>
      <color rgb="00FF0000"/>
      <name val="Calibri"/>
      <family val="2"/>
      <charset val="0"/>
    </font>
    <font>
      <sz val="6"/>
      <color rgb="00FF0000"/>
      <name val="Calibri"/>
      <family val="2"/>
      <charset val="0"/>
    </font>
    <font>
      <b/>
      <sz val="11"/>
      <color rgb="008CC119"/>
      <name val="Calibri"/>
      <family val="2"/>
      <charset val="0"/>
    </font>
    <font>
      <b/>
      <sz val="16"/>
      <color rgb="00FFC000"/>
      <name val="Calibri"/>
      <family val="2"/>
      <charset val="0"/>
    </font>
    <font>
      <b/>
      <sz val="24"/>
      <color rgb="00FFC000"/>
      <name val="Calibri"/>
      <family val="2"/>
      <charset val="0"/>
    </font>
    <font>
      <b/>
      <sz val="10"/>
      <color rgb="00FFC000"/>
      <name val="Calibri"/>
      <family val="2"/>
      <charset val="0"/>
    </font>
    <font>
      <b/>
      <sz val="8"/>
      <color rgb="00FFC000"/>
      <name val="Calibri"/>
      <family val="2"/>
      <charset val="0"/>
    </font>
    <font>
      <sz val="9"/>
      <color rgb="00FFC000"/>
      <name val="Calibri"/>
      <family val="2"/>
      <charset val="0"/>
    </font>
    <font>
      <sz val="6"/>
      <color rgb="00FFC000"/>
      <name val="Calibri"/>
      <family val="2"/>
      <charset val="0"/>
    </font>
    <font>
      <b/>
      <sz val="11"/>
      <color rgb="006C6F71"/>
      <name val="Calibri"/>
      <family val="2"/>
      <charset val="0"/>
    </font>
    <font>
      <sz val="9"/>
      <color rgb="006C6F71"/>
      <name val="Calibri"/>
      <family val="2"/>
      <charset val="0"/>
    </font>
    <font>
      <sz val="6"/>
      <color rgb="006C6F71"/>
      <name val="Calibri"/>
      <family val="2"/>
      <charset val="0"/>
    </font>
    <font>
      <b/>
      <sz val="16"/>
      <color rgb="001964C1"/>
      <name val="Calibri"/>
      <family val="2"/>
      <charset val="0"/>
    </font>
    <font>
      <b/>
      <sz val="24"/>
      <color rgb="001964C1"/>
      <name val="Calibri"/>
      <family val="2"/>
      <charset val="0"/>
    </font>
    <font>
      <b/>
      <sz val="11"/>
      <color rgb="001964C1"/>
      <name val="Calibri"/>
      <family val="2"/>
      <charset val="0"/>
    </font>
    <font>
      <sz val="9"/>
      <color rgb="001964C1"/>
      <name val="Calibri"/>
      <family val="2"/>
      <charset val="0"/>
    </font>
    <font>
      <sz val="6"/>
      <color rgb="001964C1"/>
      <name val="Calibri"/>
      <family val="2"/>
      <charset val="0"/>
    </font>
    <font>
      <sz val="10"/>
      <color rgb="00FFC000"/>
      <name val="Calibri"/>
      <family val="2"/>
      <charset val="0"/>
    </font>
    <font>
      <b/>
      <sz val="7"/>
      <color rgb="00FFC000"/>
      <name val="Calibri"/>
      <family val="2"/>
      <charset val="0"/>
    </font>
    <font>
      <sz val="10"/>
      <color rgb="008CC119"/>
      <name val="Calibri"/>
      <family val="2"/>
      <charset val="0"/>
    </font>
    <font>
      <b/>
      <sz val="7"/>
      <color rgb="008CC119"/>
      <name val="Calibri"/>
      <family val="2"/>
      <charset val="0"/>
    </font>
    <font>
      <sz val="10"/>
      <color rgb="001964C1"/>
      <name val="Calibri"/>
      <family val="2"/>
      <charset val="0"/>
    </font>
    <font>
      <b/>
      <sz val="7"/>
      <color rgb="001964C1"/>
      <name val="Calibri"/>
      <family val="2"/>
      <charset val="0"/>
    </font>
    <font>
      <sz val="10"/>
      <color rgb="007D38BA"/>
      <name val="Calibri"/>
      <family val="2"/>
      <charset val="0"/>
    </font>
    <font>
      <b/>
      <sz val="7"/>
      <color rgb="007D38BA"/>
      <name val="Calibri"/>
      <family val="2"/>
      <charset val="0"/>
    </font>
    <font>
      <sz val="9"/>
      <color rgb="00FF0000"/>
      <name val="Calibri"/>
      <family val="2"/>
      <charset val="0"/>
    </font>
    <font>
      <b/>
      <sz val="6"/>
      <color rgb="00FF0000"/>
      <name val="Calibri"/>
      <family val="2"/>
      <charset val="0"/>
    </font>
    <font>
      <b/>
      <sz val="10.5"/>
      <color rgb="FF000000"/>
      <name val="+mn-lt"/>
      <family val="2"/>
      <charset val="0"/>
    </font>
    <font>
      <b/>
      <sz val="12"/>
      <color rgb="00938B8B"/>
      <name val="Calibri"/>
      <family val="2"/>
      <charset val="0"/>
    </font>
    <font>
      <b/>
      <sz val="10.5"/>
      <color rgb="FFFFFFFF"/>
      <name val="+mn-lt"/>
      <family val="2"/>
      <charset val="0"/>
    </font>
    <font>
      <b/>
      <sz val="10.5"/>
      <color rgb="FF000000"/>
      <name val="+mn-lt"/>
      <family val="2"/>
      <charset val="0"/>
    </font>
    <font>
      <sz val="12"/>
      <color indexed="8"/>
      <name val="Calibri"/>
      <family val="2"/>
      <charset val="0"/>
    </font>
    <font>
      <b/>
      <sz val="8"/>
      <color rgb="FFFFFFFF"/>
      <name val="Calibri"/>
      <family val="2"/>
      <charset val="0"/>
    </font>
    <font>
      <b/>
      <sz val="10.5"/>
      <color rgb="FF000000"/>
      <name val="+mn-lt"/>
      <family val="2"/>
      <charset val="0"/>
    </font>
    <font>
      <b/>
      <sz val="10.5"/>
      <color rgb="FF000000"/>
      <name val="+mn-lt"/>
      <family val="2"/>
      <charset val="0"/>
    </font>
    <font>
      <sz val="11"/>
      <color rgb="00000000"/>
      <name val="Calibri"/>
      <family val="2"/>
      <charset val="0"/>
    </font>
    <font>
      <b/>
      <sz val="10.5"/>
      <color rgb="001964C1"/>
      <name val="+mn-lt"/>
      <family val="2"/>
      <charset val="0"/>
    </font>
    <font>
      <sz val="11"/>
      <color rgb="00000000"/>
      <name val="Calibri"/>
      <family val="2"/>
      <charset val="0"/>
    </font>
    <font>
      <b/>
      <sz val="10.5"/>
      <color rgb="007A19C1"/>
      <name val="+mn-lt"/>
      <family val="2"/>
      <charset val="0"/>
    </font>
    <font>
      <sz val="11"/>
      <color rgb="00000000"/>
      <name val="Calibri"/>
      <family val="2"/>
      <charset val="0"/>
    </font>
    <font>
      <b/>
      <sz val="10.5"/>
      <color rgb="006C6F71"/>
      <name val="+mn-lt"/>
      <family val="2"/>
      <charset val="0"/>
    </font>
    <font>
      <sz val="11"/>
      <color rgb="00000000"/>
      <name val="Calibri"/>
      <family val="2"/>
      <charset val="0"/>
    </font>
    <font>
      <b/>
      <sz val="10.5"/>
      <color rgb="00ED1B2D"/>
      <name val="+mn-lt"/>
      <family val="2"/>
      <charset val="0"/>
    </font>
    <font>
      <sz val="11"/>
      <color rgb="00000000"/>
      <name val="Calibri"/>
      <family val="2"/>
      <charset val="0"/>
    </font>
    <font>
      <sz val="11"/>
      <color rgb="00000000"/>
      <name val="Calibri"/>
      <family val="2"/>
      <charset val="0"/>
    </font>
    <font>
      <sz val="11"/>
      <color rgb="00000000"/>
      <name val="Calibri"/>
      <family val="2"/>
      <charset val="0"/>
    </font>
    <font>
      <sz val="11"/>
      <color rgb="00000000"/>
      <name val="Calibri"/>
      <family val="2"/>
      <charset val="0"/>
    </font>
    <font>
      <b/>
      <sz val="10.5"/>
      <color rgb="001964C1"/>
      <name val="Calibri"/>
      <family val="2"/>
      <charset val="0"/>
    </font>
    <font>
      <b/>
      <sz val="10.5"/>
      <color rgb="007D38BA"/>
      <name val="Calibri"/>
      <family val="2"/>
      <charset val="0"/>
    </font>
    <font>
      <b/>
      <sz val="10"/>
      <color rgb="006C6F71"/>
      <name val="Calibri"/>
      <family val="2"/>
      <charset val="0"/>
    </font>
    <font>
      <b/>
      <sz val="10"/>
      <color rgb="00FF0000"/>
      <name val="Calibri"/>
      <family val="2"/>
      <charset val="0"/>
    </font>
    <font>
      <sz val="11"/>
      <color rgb="00000000"/>
      <name val="Calibri"/>
      <family val="2"/>
      <charset val="0"/>
    </font>
    <font>
      <b/>
      <sz val="12"/>
      <color rgb="008CC119"/>
      <name val="+mn-lt"/>
      <family val="2"/>
      <charset val="0"/>
    </font>
    <font>
      <sz val="11"/>
      <color rgb="00000000"/>
      <name val="Calibri"/>
      <family val="2"/>
      <charset val="0"/>
    </font>
    <font>
      <b/>
      <sz val="10.5"/>
      <color rgb="008CC119"/>
      <name val="Calibri"/>
      <family val="2"/>
      <charset val="0"/>
    </font>
    <font>
      <b/>
      <sz val="16"/>
      <color rgb="007A19C1"/>
      <name val="Calibri"/>
      <family val="2"/>
      <charset val="0"/>
    </font>
    <font>
      <b/>
      <sz val="16"/>
      <color rgb="001964C1"/>
      <name val="Calibri"/>
      <family val="2"/>
      <charset val="0"/>
    </font>
    <font>
      <b/>
      <sz val="16"/>
      <color rgb="008CC119"/>
      <name val="Calibri"/>
      <family val="2"/>
      <charset val="0"/>
    </font>
    <font>
      <b/>
      <sz val="24"/>
      <color rgb="008CC119"/>
      <name val="Calibri"/>
      <family val="2"/>
      <charset val="0"/>
    </font>
    <font>
      <b/>
      <sz val="10"/>
      <color rgb="007D38BA"/>
      <name val="Calibri"/>
      <family val="2"/>
      <charset val="0"/>
    </font>
    <font>
      <b/>
      <sz val="10"/>
      <color rgb="001964C1"/>
      <name val="Calibri"/>
      <family val="2"/>
      <charset val="0"/>
    </font>
    <font>
      <b/>
      <sz val="10"/>
      <color rgb="008CC119"/>
      <name val="Calibri"/>
      <family val="2"/>
      <charset val="0"/>
    </font>
    <font>
      <b/>
      <sz val="8"/>
      <color rgb="008CC119"/>
      <name val="Calibri"/>
      <family val="2"/>
      <charset val="0"/>
    </font>
    <font>
      <sz val="12"/>
      <color rgb="007A19C1"/>
      <name val="Calibri"/>
      <family val="2"/>
      <charset val="0"/>
    </font>
    <font>
      <sz val="20"/>
      <color rgb="007A19C1"/>
      <name val="Calibri"/>
      <family val="2"/>
      <charset val="0"/>
    </font>
    <font>
      <sz val="12"/>
      <color rgb="001964C1"/>
      <name val="Calibri"/>
      <family val="2"/>
      <charset val="0"/>
    </font>
    <font>
      <sz val="20"/>
      <color rgb="001964C1"/>
      <name val="Calibri"/>
      <family val="2"/>
      <charset val="0"/>
    </font>
    <font>
      <sz val="12"/>
      <color rgb="008CC119"/>
      <name val="Calibri"/>
      <family val="2"/>
      <charset val="0"/>
    </font>
    <font>
      <sz val="20"/>
      <color rgb="008CC119"/>
      <name val="Calibri"/>
      <family val="2"/>
      <charset val="0"/>
    </font>
    <font>
      <b/>
      <sz val="16"/>
      <color rgb="00FF0000"/>
      <name val="Calibri"/>
      <family val="2"/>
      <charset val="0"/>
    </font>
    <font>
      <b/>
      <sz val="24"/>
      <color rgb="00FF0000"/>
      <name val="Calibri"/>
      <family val="2"/>
      <charset val="0"/>
    </font>
    <font>
      <b/>
      <sz val="10"/>
      <color rgb="00FF0000"/>
      <name val="Calibri"/>
      <family val="2"/>
      <charset val="0"/>
    </font>
    <font>
      <sz val="12"/>
      <color rgb="00FF0000"/>
      <name val="Calibri"/>
      <family val="2"/>
      <charset val="0"/>
    </font>
    <font>
      <sz val="20"/>
      <color rgb="00FF0000"/>
      <name val="Calibri"/>
      <family val="2"/>
      <charset val="0"/>
    </font>
    <font>
      <b/>
      <sz val="16"/>
      <color rgb="001964C1"/>
      <name val="Calibri"/>
      <family val="2"/>
      <charset val="0"/>
    </font>
    <font>
      <b/>
      <sz val="40"/>
      <color rgb="001964C1"/>
      <name val="Calibri"/>
      <family val="2"/>
      <charset val="0"/>
    </font>
    <font>
      <sz val="12"/>
      <color rgb="001964C1"/>
      <name val="Calibri"/>
      <family val="2"/>
      <charset val="0"/>
    </font>
    <font>
      <b/>
      <sz val="12"/>
      <color rgb="001964C1"/>
      <name val="Calibri"/>
      <family val="2"/>
      <charset val="0"/>
    </font>
    <font>
      <b/>
      <sz val="18"/>
      <color rgb="001964C1"/>
      <name val="Calibri"/>
      <family val="2"/>
      <charset val="0"/>
    </font>
    <font>
      <b/>
      <sz val="16"/>
      <color rgb="00FF0000"/>
      <name val="Calibri"/>
      <family val="2"/>
      <charset val="0"/>
    </font>
    <font>
      <b/>
      <sz val="40"/>
      <color rgb="00FF0000"/>
      <name val="Calibri"/>
      <family val="2"/>
      <charset val="0"/>
    </font>
    <font>
      <b/>
      <sz val="12"/>
      <color rgb="00FF0000"/>
      <name val="Calibri"/>
      <family val="2"/>
      <charset val="0"/>
    </font>
    <font>
      <sz val="12"/>
      <color rgb="00FF0000"/>
      <name val="Calibri"/>
      <family val="2"/>
      <charset val="0"/>
    </font>
    <font>
      <sz val="18"/>
      <color rgb="00FF0000"/>
      <name val="Calibri"/>
      <family val="2"/>
      <charset val="0"/>
    </font>
    <font>
      <b/>
      <sz val="16"/>
      <color rgb="008CC119"/>
      <name val="Calibri"/>
      <family val="2"/>
      <charset val="0"/>
    </font>
    <font>
      <b/>
      <sz val="80"/>
      <color rgb="008CC119"/>
      <name val="Calibri"/>
      <family val="2"/>
      <charset val="0"/>
    </font>
    <font>
      <b/>
      <sz val="12"/>
      <color rgb="008CC119"/>
      <name val="Calibri"/>
      <family val="2"/>
      <charset val="0"/>
    </font>
    <font>
      <sz val="12"/>
      <color rgb="008CC119"/>
      <name val="Calibri"/>
      <family val="2"/>
      <charset val="0"/>
    </font>
    <font>
      <sz val="18"/>
      <color rgb="008CC119"/>
      <name val="Calibri"/>
      <family val="2"/>
      <charset val="0"/>
    </font>
    <font>
      <b/>
      <sz val="16"/>
      <color rgb="007D38BA"/>
      <name val="Calibri"/>
      <family val="2"/>
      <charset val="0"/>
    </font>
    <font>
      <b/>
      <sz val="40"/>
      <color rgb="007D38BA"/>
      <name val="Calibri"/>
      <family val="2"/>
      <charset val="0"/>
    </font>
    <font>
      <b/>
      <sz val="12"/>
      <color rgb="007D38BA"/>
      <name val="Calibri"/>
      <family val="2"/>
      <charset val="0"/>
    </font>
    <font>
      <sz val="12"/>
      <color rgb="007D38BA"/>
      <name val="Calibri"/>
      <family val="2"/>
      <charset val="0"/>
    </font>
    <font>
      <sz val="18"/>
      <color rgb="007D38BA"/>
      <name val="Calibri"/>
      <family val="2"/>
      <charset val="0"/>
    </font>
    <font>
      <b/>
      <sz val="16"/>
      <color rgb="001964C1"/>
      <name val="Calibri"/>
      <family val="2"/>
      <charset val="0"/>
    </font>
    <font>
      <sz val="9"/>
      <color rgb="001964C1"/>
      <name val="Calibri"/>
      <family val="2"/>
      <charset val="0"/>
    </font>
    <font>
      <b/>
      <sz val="16"/>
      <color rgb="007A19C1"/>
      <name val="Calibri"/>
      <family val="2"/>
      <charset val="0"/>
    </font>
    <font>
      <sz val="9"/>
      <color rgb="007D38BA"/>
      <name val="Calibri"/>
      <family val="2"/>
      <charset val="0"/>
    </font>
    <font>
      <sz val="9"/>
      <color rgb="007D38BA"/>
      <name val="+mn-lt"/>
      <family val="2"/>
      <charset val="0"/>
    </font>
    <font>
      <b/>
      <sz val="16"/>
      <color rgb="008CC119"/>
      <name val="Calibri"/>
      <family val="2"/>
      <charset val="0"/>
    </font>
    <font>
      <sz val="9"/>
      <color rgb="008CC119"/>
      <name val="Calibri"/>
      <family val="2"/>
      <charset val="0"/>
    </font>
    <font>
      <sz val="9"/>
      <color rgb="008CC119"/>
      <name val="+mn-lt"/>
      <family val="2"/>
      <charset val="0"/>
    </font>
    <font>
      <b/>
      <sz val="16"/>
      <color rgb="006C6F71"/>
      <name val="Calibri"/>
      <family val="2"/>
      <charset val="0"/>
    </font>
    <font>
      <b/>
      <sz val="24"/>
      <color rgb="006C6F71"/>
      <name val="Calibri"/>
      <family val="2"/>
      <charset val="0"/>
    </font>
    <font>
      <sz val="9"/>
      <color rgb="006C6F71"/>
      <name val="Calibri"/>
      <family val="2"/>
      <charset val="0"/>
    </font>
    <font>
      <sz val="9"/>
      <color rgb="006C6F71"/>
      <name val="+mn-lt"/>
      <family val="2"/>
      <charset val="0"/>
    </font>
    <font>
      <b/>
      <sz val="16"/>
      <color rgb="00FF0000"/>
      <name val="Calibri"/>
      <family val="2"/>
      <charset val="0"/>
    </font>
    <font>
      <sz val="9"/>
      <color rgb="00FF0000"/>
      <name val="Calibri"/>
      <family val="2"/>
      <charset val="0"/>
    </font>
    <font>
      <sz val="9"/>
      <color rgb="00FF0000"/>
      <name val="+mn-lt"/>
      <family val="2"/>
      <charset val="0"/>
    </font>
    <font>
      <b/>
      <sz val="16"/>
      <color rgb="006C6F71"/>
      <name val="Calibri"/>
      <family val="2"/>
      <charset val="0"/>
    </font>
    <font>
      <b/>
      <sz val="28"/>
      <color rgb="006C6F71"/>
      <name val="+mn-lt"/>
      <family val="2"/>
      <charset val="0"/>
    </font>
    <font>
      <b/>
      <sz val="16"/>
      <color rgb="00FF0000"/>
      <name val="Calibri"/>
      <family val="2"/>
      <charset val="0"/>
    </font>
    <font>
      <b/>
      <sz val="44"/>
      <color rgb="00FF0000"/>
      <name val="+mn-lt"/>
      <family val="2"/>
      <charset val="0"/>
    </font>
    <font>
      <b/>
      <sz val="16"/>
      <color rgb="007A19C1"/>
      <name val="Calibri"/>
      <family val="2"/>
      <charset val="0"/>
    </font>
    <font>
      <b/>
      <sz val="28"/>
      <color rgb="007A19C1"/>
      <name val="+mn-lt"/>
      <family val="2"/>
      <charset val="0"/>
    </font>
    <font>
      <b/>
      <sz val="16"/>
      <color rgb="001964C1"/>
      <name val="Calibri"/>
      <family val="2"/>
      <charset val="0"/>
    </font>
    <font>
      <b/>
      <sz val="28"/>
      <color rgb="001964C1"/>
      <name val="+mn-lt"/>
      <family val="2"/>
      <charset val="0"/>
    </font>
    <font>
      <b/>
      <sz val="16"/>
      <color rgb="008CC119"/>
      <name val="Calibri"/>
      <family val="2"/>
      <charset val="0"/>
    </font>
    <font>
      <b/>
      <sz val="28"/>
      <color rgb="008CC119"/>
      <name val="+mn-lt"/>
      <family val="2"/>
      <charset val="0"/>
    </font>
    <font>
      <b/>
      <sz val="16"/>
      <color rgb="006C6F71"/>
      <name val="Calibri"/>
      <family val="2"/>
      <charset val="0"/>
    </font>
    <font>
      <b/>
      <sz val="16"/>
      <color rgb="008CC119"/>
      <name val="Calibri"/>
      <family val="2"/>
      <charset val="0"/>
    </font>
    <font>
      <b/>
      <sz val="36"/>
      <color rgb="008CC119"/>
      <name val="Calibri"/>
      <family val="2"/>
      <charset val="0"/>
    </font>
    <font>
      <sz val="9"/>
      <color rgb="008CC119"/>
      <name val="Calibri"/>
      <family val="2"/>
      <charset val="0"/>
    </font>
    <font>
      <sz val="6"/>
      <color rgb="008CC119"/>
      <name val="Calibri"/>
      <family val="2"/>
      <charset val="0"/>
    </font>
    <font>
      <b/>
      <sz val="16"/>
      <color rgb="00FF0000"/>
      <name val="Calibri"/>
      <family val="2"/>
      <charset val="0"/>
    </font>
    <font>
      <b/>
      <sz val="48"/>
      <color rgb="00FF0000"/>
      <name val="Calibri"/>
      <family val="2"/>
      <charset val="0"/>
    </font>
    <font>
      <b/>
      <sz val="14"/>
      <color rgb="00FF0000"/>
      <name val="+mn-lt"/>
      <family val="2"/>
      <charset val="0"/>
    </font>
    <font>
      <b/>
      <sz val="14"/>
      <color rgb="00808080"/>
      <name val="+mn-lt"/>
      <family val="2"/>
      <charset val="0"/>
    </font>
    <font>
      <b/>
      <sz val="14"/>
      <color rgb="007D38BA"/>
      <name val="+mn-lt"/>
      <family val="2"/>
      <charset val="0"/>
    </font>
    <font>
      <b/>
      <sz val="14"/>
      <color rgb="000233BE"/>
      <name val="+mn-lt"/>
      <family val="2"/>
      <charset val="0"/>
    </font>
    <font>
      <b/>
      <sz val="14"/>
      <color rgb="0092D050"/>
      <name val="+mn-lt"/>
      <family val="2"/>
      <charset val="0"/>
    </font>
    <font>
      <b/>
      <sz val="14"/>
      <color rgb="00FFC000"/>
      <name val="+mn-lt"/>
      <family val="2"/>
      <charset val="0"/>
    </font>
    <font>
      <b/>
      <sz val="14"/>
      <color rgb="00ED7D31"/>
      <name val="Calibri"/>
      <family val="2"/>
      <charset val="0"/>
    </font>
    <font>
      <b/>
      <sz val="14"/>
      <color rgb="00ED7D31"/>
      <name val="+mn-lt"/>
      <family val="2"/>
      <charset val="0"/>
    </font>
    <font>
      <b/>
      <sz val="14"/>
      <color rgb="FF000000"/>
      <name val="+mn-lt"/>
      <family val="2"/>
      <charset val="0"/>
    </font>
    <font>
      <sz val="7"/>
      <color indexed="8"/>
      <name val="Calibri"/>
      <family val="2"/>
      <charset val="0"/>
    </font>
    <font>
      <sz val="7"/>
      <color rgb="FF000000"/>
      <name val="Calibri"/>
      <family val="2"/>
      <charset val="0"/>
    </font>
    <font>
      <sz val="7"/>
      <color rgb="FF000000"/>
      <name val="+mn-lt"/>
      <family val="2"/>
      <charset val="0"/>
    </font>
    <font>
      <b/>
      <sz val="6"/>
      <color rgb="00595959"/>
      <name val="+mn-lt"/>
      <family val="2"/>
      <charset val="0"/>
    </font>
    <font>
      <b/>
      <sz val="11"/>
      <color indexed="8"/>
      <name val="Calibri"/>
      <family val="2"/>
      <charset val="0"/>
    </font>
    <font>
      <b/>
      <sz val="10.5"/>
      <color rgb="FFFFFFFF"/>
      <name val="Calibri"/>
      <family val="2"/>
      <charset val="0"/>
    </font>
    <font>
      <b/>
      <sz val="11"/>
      <color rgb="FFFFFFFF"/>
      <name val="Calibri"/>
      <family val="2"/>
      <charset val="0"/>
    </font>
    <font>
      <b/>
      <sz val="20"/>
      <color rgb="FF000000"/>
      <name val="+mn-lt"/>
      <family val="2"/>
      <charset val="0"/>
    </font>
    <font>
      <b/>
      <sz val="24"/>
      <color indexed="8"/>
      <name val="+mn-lt"/>
      <family val="2"/>
      <charset val="0"/>
    </font>
    <font>
      <b/>
      <sz val="11"/>
      <color rgb="FFFFFFFF"/>
      <name val="Calibri"/>
      <family val="2"/>
      <charset val="0"/>
    </font>
    <font>
      <b/>
      <sz val="11"/>
      <color rgb="FFFFFFFF"/>
      <name val="Calibri"/>
      <family val="2"/>
      <charset val="0"/>
    </font>
    <font>
      <b/>
      <sz val="11"/>
      <color rgb="FFFFFFFF"/>
      <name val="Calibri"/>
      <family val="2"/>
      <charset val="0"/>
    </font>
    <font>
      <sz val="14"/>
      <color rgb="00000000"/>
      <name val="Calibri"/>
      <family val="2"/>
      <charset val="0"/>
    </font>
    <font>
      <sz val="18"/>
      <color indexed="8"/>
      <name val="Calibri"/>
      <family val="2"/>
      <charset val="0"/>
    </font>
    <font>
      <sz val="14"/>
      <color indexed="8"/>
      <name val="Calibri"/>
      <family val="2"/>
      <charset val="0"/>
    </font>
    <font>
      <sz val="11"/>
      <color indexed="8"/>
      <name val="Calibri"/>
      <family val="2"/>
      <charset val="0"/>
    </font>
    <font>
      <sz val="11"/>
      <color indexed="8"/>
      <name val="Calibri"/>
      <family val="2"/>
      <charset val="0"/>
    </font>
    <font>
      <sz val="11"/>
      <color indexed="8"/>
      <name val="Calibri"/>
      <family val="2"/>
      <charset val="0"/>
    </font>
    <font>
      <sz val="11"/>
      <color indexed="8"/>
      <name val="Calibri"/>
      <family val="2"/>
      <charset val="0"/>
    </font>
    <font>
      <sz val="11"/>
      <color rgb="00ED7D31"/>
      <name val="Calibri"/>
      <family val="2"/>
      <charset val="0"/>
    </font>
    <font>
      <b/>
      <sz val="16"/>
      <color rgb="00000000"/>
      <name val="+mn-lt"/>
      <family val="2"/>
      <charset val="0"/>
    </font>
    <font>
      <b/>
      <sz val="16"/>
      <color rgb="00938B8B"/>
      <name val="+mn-lt"/>
      <family val="2"/>
      <charset val="0"/>
    </font>
    <font>
      <sz val="8"/>
      <name val="Segoe UI"/>
      <charset val="0"/>
    </font>
    <font>
      <sz val="10"/>
      <color indexed="8"/>
      <name val="Calibri"/>
      <family val="2"/>
      <charset val="0"/>
    </font>
    <font>
      <sz val="8"/>
      <name val="Tahoma"/>
      <charset val="0"/>
    </font>
    <font>
      <sz val="10"/>
      <color indexed="8"/>
      <name val="Calibri"/>
      <family val="2"/>
      <charset val="0"/>
    </font>
    <font>
      <sz val="10"/>
      <color indexed="8"/>
      <name val="Calibri"/>
      <family val="2"/>
      <charset val="0"/>
    </font>
    <font>
      <sz val="10"/>
      <color indexed="8"/>
      <name val="Calibri"/>
      <family val="2"/>
      <charset val="0"/>
    </font>
  </fonts>
  <fills count="37">
    <fill>
      <patternFill patternType="none">
        <fgColor indexed="64"/>
        <bgColor indexed="65"/>
      </patternFill>
    </fill>
    <fill>
      <patternFill patternType="gray125">
        <fgColor indexed="64"/>
        <bgColor indexed="65"/>
      </patternFill>
    </fill>
    <fill>
      <patternFill patternType="solid">
        <fgColor rgb="FFC6EFCE"/>
        <bgColor indexed="65"/>
      </patternFill>
    </fill>
    <fill>
      <patternFill patternType="solid">
        <fgColor rgb="FFFFC7CE"/>
        <bgColor indexed="65"/>
      </patternFill>
    </fill>
    <fill>
      <patternFill patternType="solid">
        <fgColor rgb="FFFFEB9C"/>
        <bgColor indexed="65"/>
      </patternFill>
    </fill>
    <fill>
      <patternFill patternType="solid">
        <fgColor theme="5"/>
        <bgColor indexed="65"/>
      </patternFill>
    </fill>
    <fill>
      <patternFill patternType="solid">
        <fgColor theme="6" tint="0.59999389629810485"/>
        <bgColor indexed="65"/>
      </patternFill>
    </fill>
    <fill>
      <patternFill patternType="solid">
        <fgColor indexed="9"/>
        <bgColor indexed="64"/>
      </patternFill>
    </fill>
    <fill>
      <patternFill patternType="solid">
        <fgColor rgb="FFC00000"/>
        <bgColor indexed="64"/>
      </patternFill>
    </fill>
    <fill>
      <patternFill patternType="solid">
        <fgColor rgb="FF304DEC"/>
        <bgColor indexed="64"/>
      </patternFill>
    </fill>
    <fill>
      <patternFill patternType="solid">
        <fgColor rgb="FF6F83F3"/>
        <bgColor indexed="64"/>
      </patternFill>
    </fill>
    <fill>
      <patternFill patternType="solid">
        <fgColor rgb="FFAAB8F5"/>
        <bgColor indexed="64"/>
      </patternFill>
    </fill>
    <fill>
      <patternFill patternType="solid">
        <fgColor rgb="FF500CB6"/>
        <bgColor indexed="64"/>
      </patternFill>
    </fill>
    <fill>
      <patternFill patternType="solid">
        <fgColor rgb="FF8556CA"/>
        <bgColor indexed="64"/>
      </patternFill>
    </fill>
    <fill>
      <patternFill patternType="solid">
        <fgColor rgb="FF4F9342"/>
        <bgColor indexed="64"/>
      </patternFill>
    </fill>
    <fill>
      <patternFill patternType="solid">
        <fgColor rgb="FF71A867"/>
        <bgColor indexed="64"/>
      </patternFill>
    </fill>
    <fill>
      <patternFill patternType="solid">
        <fgColor rgb="FF94BE8E"/>
        <bgColor indexed="64"/>
      </patternFill>
    </fill>
    <fill>
      <patternFill patternType="solid">
        <fgColor rgb="FFB9D2B4"/>
        <bgColor indexed="64"/>
      </patternFill>
    </fill>
    <fill>
      <patternFill patternType="solid">
        <fgColor rgb="FFDCE9D7"/>
        <bgColor indexed="64"/>
      </patternFill>
    </fill>
    <fill>
      <patternFill patternType="solid">
        <fgColor rgb="FFF47421"/>
        <bgColor indexed="64"/>
      </patternFill>
    </fill>
    <fill>
      <patternFill patternType="solid">
        <fgColor rgb="FFF79E64"/>
        <bgColor indexed="64"/>
      </patternFill>
    </fill>
    <fill>
      <patternFill patternType="solid">
        <fgColor rgb="FFFAC8A7"/>
        <bgColor indexed="64"/>
      </patternFill>
    </fill>
    <fill>
      <patternFill patternType="solid">
        <fgColor rgb="FFFDE3D2"/>
        <bgColor indexed="64"/>
      </patternFill>
    </fill>
    <fill>
      <patternFill patternType="solid">
        <fgColor rgb="FF00A1C5"/>
        <bgColor indexed="64"/>
      </patternFill>
    </fill>
    <fill>
      <patternFill patternType="solid">
        <fgColor rgb="FF4DBDD5"/>
        <bgColor indexed="64"/>
      </patternFill>
    </fill>
    <fill>
      <patternFill patternType="solid">
        <fgColor rgb="FF99D8E9"/>
        <bgColor indexed="64"/>
      </patternFill>
    </fill>
    <fill>
      <patternFill patternType="solid">
        <fgColor rgb="FFE44296"/>
        <bgColor indexed="64"/>
      </patternFill>
    </fill>
    <fill>
      <patternFill patternType="solid">
        <fgColor theme="1"/>
        <bgColor indexed="64"/>
      </patternFill>
    </fill>
    <fill>
      <patternFill patternType="solid">
        <fgColor theme="0"/>
        <bgColor indexed="64"/>
      </patternFill>
    </fill>
    <fill>
      <patternFill patternType="solid">
        <fgColor rgb="FF7D38BA"/>
        <bgColor indexed="64"/>
      </patternFill>
    </fill>
    <fill>
      <patternFill patternType="solid">
        <fgColor theme="5"/>
        <bgColor theme="5"/>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0"/>
        <bgColor theme="0" tint="-0.14999847407452621"/>
      </patternFill>
    </fill>
    <fill>
      <patternFill patternType="solid">
        <fgColor theme="6" tint="0.59999389629810485"/>
        <bgColor indexed="64"/>
      </patternFill>
    </fill>
    <fill>
      <patternFill patternType="solid">
        <fgColor theme="0"/>
        <bgColor indexed="65"/>
      </patternFill>
    </fill>
    <fill>
      <patternFill patternType="solid">
        <fgColor theme="2" tint="-0.249977111117893"/>
        <bgColor indexed="64"/>
      </patternFill>
    </fill>
  </fills>
  <borders count="27">
    <border>
      <left/>
      <right/>
      <top/>
      <bottom/>
      <diagonal/>
    </border>
    <border>
      <left style="thick">
        <color theme="0"/>
      </left>
      <right/>
      <top/>
      <bottom/>
      <diagonal/>
    </border>
    <border>
      <left/>
      <right style="thick">
        <color theme="0"/>
      </right>
      <top/>
      <bottom/>
      <diagonal/>
    </border>
    <border>
      <left/>
      <right style="dotted">
        <color rgb="FFC00000"/>
      </right>
      <top/>
      <bottom/>
      <diagonal/>
    </border>
    <border>
      <left style="medium">
        <color theme="0"/>
      </left>
      <right/>
      <top/>
      <bottom style="medium">
        <color theme="0"/>
      </bottom>
      <diagonal/>
    </border>
    <border>
      <left style="medium">
        <color theme="0"/>
      </left>
      <right/>
      <top style="medium">
        <color theme="0"/>
      </top>
      <bottom style="medium">
        <color theme="0"/>
      </bottom>
      <diagonal/>
    </border>
    <border>
      <left style="medium">
        <color theme="0"/>
      </left>
      <right/>
      <top style="medium">
        <color theme="0"/>
      </top>
      <bottom/>
      <diagonal/>
    </border>
    <border>
      <left/>
      <right/>
      <top style="medium">
        <color theme="1"/>
      </top>
      <bottom/>
      <diagonal/>
    </border>
    <border>
      <left/>
      <right/>
      <top/>
      <bottom style="medium">
        <color theme="1"/>
      </bottom>
      <diagonal/>
    </border>
    <border>
      <left/>
      <right/>
      <top style="double">
        <color theme="1"/>
      </top>
      <bottom style="medium">
        <color theme="1"/>
      </bottom>
      <diagonal/>
    </border>
    <border>
      <left/>
      <right/>
      <top style="medium">
        <color theme="1"/>
      </top>
      <bottom style="medium">
        <color theme="1"/>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
      <left style="dotted">
        <color rgb="FFC00000"/>
      </left>
      <right/>
      <top style="dotted">
        <color rgb="FFC00000"/>
      </top>
      <bottom style="dotted">
        <color rgb="FFC00000"/>
      </bottom>
      <diagonal/>
    </border>
    <border>
      <left/>
      <right/>
      <top style="dotted">
        <color rgb="FFC00000"/>
      </top>
      <bottom style="dotted">
        <color rgb="FFC00000"/>
      </bottom>
      <diagonal/>
    </border>
    <border>
      <left/>
      <right style="dotted">
        <color rgb="FFC00000"/>
      </right>
      <top style="dotted">
        <color rgb="FFC00000"/>
      </top>
      <bottom style="dotted">
        <color rgb="FFC00000"/>
      </bottom>
      <diagonal/>
    </border>
  </borders>
  <cellStyleXfs count="519">
    <xf numFmtId="0" fontId="0" fillId="0" borderId="0"/>
    <xf numFmtId="43" fontId="0" fillId="0" borderId="0" applyAlignment="0" applyBorder="0" applyFont="0" applyFill="0" applyProtection="0"/>
    <xf numFmtId="9" fontId="0" fillId="0" borderId="0" applyAlignment="0" applyBorder="0" applyFont="0" applyFill="0" applyProtection="0"/>
    <xf numFmtId="0" fontId="1" fillId="2" borderId="0" applyAlignment="0" applyBorder="0" applyNumberFormat="0" applyProtection="0"/>
    <xf numFmtId="0" fontId="2" fillId="3" borderId="0" applyAlignment="0" applyBorder="0" applyNumberFormat="0" applyProtection="0"/>
    <xf numFmtId="0" fontId="3" fillId="4" borderId="0" applyAlignment="0" applyBorder="0" applyNumberFormat="0" applyProtection="0"/>
    <xf numFmtId="0" fontId="6" fillId="5" borderId="0" applyAlignment="0" applyBorder="0" applyNumberFormat="0" applyProtection="0"/>
    <xf numFmtId="0" fontId="0" fillId="6" borderId="0" applyAlignment="0" applyBorder="0" applyNumberFormat="0" applyProtection="0"/>
    <xf numFmtId="0" fontId="0" fillId="0" borderId="0"/>
    <xf numFmtId="0" fontId="7" fillId="0" borderId="0">
      <alignment vertical="center" wrapText="1"/>
    </xf>
    <xf numFmtId="9" fontId="0" fillId="0" borderId="0" applyAlignment="0" applyBorder="0" applyFont="0" applyFill="0" applyProtection="0"/>
    <xf numFmtId="9" fontId="67" fillId="0" borderId="0" applyAlignment="0" applyBorder="0" applyFont="0" applyFill="0" applyProtection="0"/>
    <xf numFmtId="0" fontId="67" fillId="0" borderId="0"/>
    <xf numFmtId="0" fontId="20" fillId="0" borderId="0"/>
    <xf numFmtId="0" fontId="76" fillId="0" borderId="0" applyAlignment="0" applyBorder="0" applyNumberFormat="0" applyFill="0" applyProtection="0"/>
  </cellStyleXfs>
  <cellXfs>
    <xf numFmtId="0" fontId="0" fillId="0" borderId="0" xfId="0"/>
    <xf numFmtId="0" fontId="0" fillId="0" borderId="0" xfId="8"/>
    <xf numFmtId="0" fontId="8" fillId="7" borderId="0" xfId="9" applyAlignment="1" applyFont="1" applyFill="1">
      <alignment horizontal="right" vertical="center"/>
    </xf>
    <xf numFmtId="0" fontId="0" fillId="0" borderId="0" xfId="8" applyAlignment="1">
      <alignment vertical="center"/>
    </xf>
    <xf numFmtId="0" fontId="9" fillId="0" borderId="0" xfId="8" applyAlignment="1" applyFont="1">
      <alignment vertical="center"/>
    </xf>
    <xf numFmtId="0" fontId="10" fillId="0" borderId="0" xfId="8" applyAlignment="1" applyFont="1">
      <alignment vertical="center"/>
    </xf>
    <xf numFmtId="0" fontId="11" fillId="0" borderId="0" xfId="8" applyAlignment="1" applyFont="1">
      <alignment vertical="center"/>
    </xf>
    <xf numFmtId="0" fontId="12" fillId="0" borderId="0" xfId="8" applyAlignment="1" applyFont="1">
      <alignment vertical="center"/>
    </xf>
    <xf numFmtId="0" fontId="5" fillId="8" borderId="0" xfId="8" applyAlignment="1" applyFont="1" applyFill="1">
      <alignment vertical="center"/>
    </xf>
    <xf numFmtId="0" fontId="15" fillId="9" borderId="0" xfId="8" applyAlignment="1" applyFont="1" applyFill="1">
      <alignment vertical="center"/>
    </xf>
    <xf numFmtId="0" fontId="12" fillId="0" borderId="1" xfId="8" applyAlignment="1" applyBorder="1" applyFont="1">
      <alignment vertical="center"/>
    </xf>
    <xf numFmtId="0" fontId="12" fillId="0" borderId="2" xfId="8" applyAlignment="1" applyBorder="1" applyFont="1">
      <alignment vertical="center"/>
    </xf>
    <xf numFmtId="0" fontId="15" fillId="10" borderId="0" xfId="8" applyAlignment="1" applyFont="1" applyFill="1">
      <alignment vertical="center"/>
    </xf>
    <xf numFmtId="0" fontId="16" fillId="10" borderId="0" xfId="8" applyAlignment="1" applyFont="1" applyFill="1">
      <alignment vertical="center"/>
    </xf>
    <xf numFmtId="0" fontId="15" fillId="11" borderId="0" xfId="8" applyAlignment="1" applyFont="1" applyFill="1">
      <alignment vertical="center"/>
    </xf>
    <xf numFmtId="0" fontId="15" fillId="12" borderId="0" xfId="8" applyAlignment="1" applyFont="1" applyFill="1">
      <alignment vertical="center"/>
    </xf>
    <xf numFmtId="0" fontId="16" fillId="12" borderId="0" xfId="8" applyAlignment="1" applyFont="1" applyFill="1">
      <alignment vertical="center"/>
    </xf>
    <xf numFmtId="0" fontId="17" fillId="0" borderId="0" xfId="8" applyAlignment="1" applyFont="1">
      <alignment vertical="center"/>
    </xf>
    <xf numFmtId="0" fontId="15" fillId="13" borderId="0" xfId="8" applyAlignment="1" applyFont="1" applyFill="1">
      <alignment vertical="center"/>
    </xf>
    <xf numFmtId="0" fontId="16" fillId="13" borderId="0" xfId="8" applyAlignment="1" applyFont="1" applyFill="1">
      <alignment vertical="center"/>
    </xf>
    <xf numFmtId="0" fontId="15" fillId="14" borderId="0" xfId="8" applyAlignment="1" applyFont="1" applyFill="1">
      <alignment vertical="center"/>
    </xf>
    <xf numFmtId="0" fontId="17" fillId="0" borderId="1" xfId="8" applyAlignment="1" applyBorder="1" applyFont="1">
      <alignment vertical="center"/>
    </xf>
    <xf numFmtId="0" fontId="17" fillId="0" borderId="2" xfId="8" applyAlignment="1" applyBorder="1" applyFont="1">
      <alignment vertical="center"/>
    </xf>
    <xf numFmtId="0" fontId="15" fillId="15" borderId="0" xfId="8" applyAlignment="1" applyFont="1" applyFill="1">
      <alignment vertical="center"/>
    </xf>
    <xf numFmtId="0" fontId="15" fillId="16" borderId="0" xfId="8" applyAlignment="1" applyFont="1" applyFill="1">
      <alignment vertical="center"/>
    </xf>
    <xf numFmtId="0" fontId="15" fillId="17" borderId="0" xfId="8" applyAlignment="1" applyFont="1" applyFill="1">
      <alignment vertical="center"/>
    </xf>
    <xf numFmtId="0" fontId="19" fillId="18" borderId="0" xfId="8" applyAlignment="1" applyFont="1" applyFill="1">
      <alignment vertical="center"/>
    </xf>
    <xf numFmtId="0" fontId="15" fillId="18" borderId="0" xfId="8" applyAlignment="1" applyFont="1" applyFill="1">
      <alignment vertical="center"/>
    </xf>
    <xf numFmtId="0" fontId="15" fillId="19" borderId="0" xfId="8" applyAlignment="1" applyFont="1" applyFill="1">
      <alignment vertical="center"/>
    </xf>
    <xf numFmtId="0" fontId="15" fillId="20" borderId="0" xfId="8" applyAlignment="1" applyFont="1" applyFill="1">
      <alignment vertical="center"/>
    </xf>
    <xf numFmtId="0" fontId="15" fillId="21" borderId="0" xfId="8" applyAlignment="1" applyFont="1" applyFill="1">
      <alignment vertical="center"/>
    </xf>
    <xf numFmtId="0" fontId="19" fillId="22" borderId="0" xfId="8" applyAlignment="1" applyFont="1" applyFill="1">
      <alignment vertical="center"/>
    </xf>
    <xf numFmtId="0" fontId="15" fillId="22" borderId="0" xfId="8" applyAlignment="1" applyFont="1" applyFill="1">
      <alignment vertical="center"/>
    </xf>
    <xf numFmtId="0" fontId="15" fillId="23" borderId="0" xfId="8" applyAlignment="1" applyFont="1" applyFill="1">
      <alignment vertical="center"/>
    </xf>
    <xf numFmtId="0" fontId="15" fillId="24" borderId="0" xfId="8" applyAlignment="1" applyFont="1" applyFill="1">
      <alignment vertical="center"/>
    </xf>
    <xf numFmtId="0" fontId="15" fillId="25" borderId="0" xfId="8" applyAlignment="1" applyFont="1" applyFill="1">
      <alignment vertical="center"/>
    </xf>
    <xf numFmtId="0" fontId="15" fillId="26" borderId="0" xfId="8" applyAlignment="1" applyFont="1" applyFill="1">
      <alignment vertical="center"/>
    </xf>
    <xf numFmtId="0" fontId="22" fillId="0" borderId="0" xfId="8" applyFont="1" applyProtection="1">
      <protection locked="0"/>
    </xf>
    <xf numFmtId="0" fontId="22" fillId="0" borderId="0" xfId="8" applyFont="1"/>
    <xf numFmtId="0" fontId="23" fillId="0" borderId="0" xfId="8" applyFont="1"/>
    <xf numFmtId="0" fontId="24" fillId="0" borderId="0" xfId="8" applyFont="1"/>
    <xf numFmtId="0" fontId="13" fillId="27" borderId="0" xfId="8" applyAlignment="1" applyFont="1" applyFill="1">
      <alignment horizontal="left" vertical="center" indent="1"/>
    </xf>
    <xf numFmtId="0" fontId="25" fillId="27" borderId="0" xfId="8" applyFont="1" applyFill="1"/>
    <xf numFmtId="0" fontId="22" fillId="27" borderId="0" xfId="8" applyFont="1" applyFill="1"/>
    <xf numFmtId="0" fontId="26" fillId="27" borderId="0" xfId="8" applyAlignment="1" applyFont="1" applyFill="1">
      <alignment horizontal="right"/>
    </xf>
    <xf numFmtId="0" fontId="22" fillId="0" borderId="0" xfId="8" applyAlignment="1" applyFont="1">
      <alignment horizontal="center"/>
    </xf>
    <xf numFmtId="0" fontId="9" fillId="0" borderId="0" xfId="8" applyAlignment="1" applyFont="1">
      <alignment horizontal="right" indent="1"/>
    </xf>
    <xf numFmtId="0" fontId="27" fillId="0" borderId="0" xfId="8" applyFont="1"/>
    <xf numFmtId="0" fontId="28" fillId="0" borderId="0" xfId="8" applyAlignment="1" applyFont="1">
      <alignment vertical="center" wrapText="1"/>
    </xf>
    <xf numFmtId="0" fontId="27" fillId="0" borderId="0" xfId="8" applyAlignment="1" applyFont="1">
      <alignment horizontal="center"/>
    </xf>
    <xf numFmtId="0" fontId="29" fillId="0" borderId="0" xfId="8" applyFont="1"/>
    <xf numFmtId="0" fontId="30" fillId="0" borderId="0" xfId="8" applyAlignment="1" applyFont="1">
      <alignment vertical="center"/>
    </xf>
    <xf numFmtId="0" fontId="30" fillId="0" borderId="0" xfId="8" applyAlignment="1" applyFont="1">
      <alignment horizontal="right" vertical="center"/>
    </xf>
    <xf numFmtId="0" fontId="32" fillId="0" borderId="0" xfId="8" applyAlignment="1" applyFont="1">
      <alignment wrapText="1" shrinkToFit="1"/>
    </xf>
    <xf numFmtId="0" fontId="27" fillId="0" borderId="0" xfId="8" applyAlignment="1" applyFont="1">
      <alignment horizontal="left"/>
    </xf>
    <xf numFmtId="0" fontId="22" fillId="0" borderId="0" xfId="8" applyAlignment="1" applyFont="1">
      <alignment horizontal="right"/>
    </xf>
    <xf numFmtId="0" fontId="30" fillId="0" borderId="0" xfId="8" applyFont="1"/>
    <xf numFmtId="0" fontId="17" fillId="0" borderId="0" xfId="8" applyFont="1"/>
    <xf numFmtId="0" fontId="13" fillId="27" borderId="0" xfId="8" applyAlignment="1" applyFont="1" applyFill="1">
      <alignment vertical="top"/>
    </xf>
    <xf numFmtId="0" fontId="33" fillId="0" borderId="0" xfId="8" applyFont="1"/>
    <xf numFmtId="0" fontId="30" fillId="0" borderId="0" xfId="8" applyAlignment="1" applyFont="1">
      <alignment vertical="top"/>
    </xf>
    <xf numFmtId="0" fontId="31" fillId="0" borderId="0" xfId="8" applyAlignment="1" applyFont="1" applyProtection="1">
      <alignment horizontal="left" vertical="top" wrapText="1" indent="2"/>
      <protection hidden="1" locked="0"/>
    </xf>
    <xf numFmtId="0" fontId="27" fillId="0" borderId="0" xfId="8" applyAlignment="1" applyFont="1">
      <alignment horizontal="right"/>
    </xf>
    <xf numFmtId="0" fontId="29" fillId="0" borderId="0" xfId="8" applyAlignment="1" applyFont="1">
      <alignment horizontal="left" indent="4"/>
    </xf>
    <xf numFmtId="0" fontId="34" fillId="0" borderId="0" xfId="8" applyFont="1"/>
    <xf numFmtId="0" fontId="34" fillId="0" borderId="0" xfId="8" applyAlignment="1" applyFont="1">
      <alignment horizontal="center"/>
    </xf>
    <xf numFmtId="0" fontId="5" fillId="0" borderId="0" xfId="8" applyAlignment="1" applyFont="1">
      <alignment horizontal="left" indent="2"/>
    </xf>
    <xf numFmtId="0" fontId="6" fillId="0" borderId="0" xfId="8" applyFont="1"/>
    <xf numFmtId="9" fontId="5" fillId="0" borderId="0" xfId="8" applyAlignment="1" applyFont="1" applyNumberFormat="1">
      <alignment horizontal="center"/>
    </xf>
    <xf numFmtId="1" fontId="5" fillId="0" borderId="0" xfId="8" applyAlignment="1" applyFont="1" applyNumberFormat="1">
      <alignment horizontal="center"/>
    </xf>
    <xf numFmtId="0" fontId="5" fillId="0" borderId="0" xfId="8" applyAlignment="1" applyFont="1">
      <alignment horizontal="left" indent="3"/>
    </xf>
    <xf numFmtId="0" fontId="35" fillId="0" borderId="0" xfId="8" applyFont="1"/>
    <xf numFmtId="0" fontId="5" fillId="0" borderId="0" xfId="8" applyAlignment="1" applyFont="1">
      <alignment horizontal="left" indent="4"/>
    </xf>
    <xf numFmtId="0" fontId="36" fillId="0" borderId="0" xfId="8" applyFont="1"/>
    <xf numFmtId="0" fontId="37" fillId="0" borderId="0" xfId="8" applyFont="1"/>
    <xf numFmtId="9" fontId="37" fillId="0" borderId="0" xfId="8" applyAlignment="1" applyFont="1" applyNumberFormat="1">
      <alignment horizontal="center"/>
    </xf>
    <xf numFmtId="1" fontId="37" fillId="0" borderId="0" xfId="8" applyAlignment="1" applyFont="1" applyNumberFormat="1">
      <alignment horizontal="center"/>
    </xf>
    <xf numFmtId="0" fontId="38" fillId="0" borderId="0" xfId="8" applyFont="1"/>
    <xf numFmtId="0" fontId="39" fillId="0" borderId="0" xfId="8" applyFont="1"/>
    <xf numFmtId="9" fontId="39" fillId="0" borderId="0" xfId="8" applyAlignment="1" applyFont="1" applyNumberFormat="1">
      <alignment horizontal="center"/>
    </xf>
    <xf numFmtId="1" fontId="39" fillId="0" borderId="0" xfId="8" applyAlignment="1" applyFont="1" applyNumberFormat="1">
      <alignment horizontal="center"/>
    </xf>
    <xf numFmtId="0" fontId="5" fillId="0" borderId="0" xfId="8" applyFont="1"/>
    <xf numFmtId="0" fontId="12" fillId="0" borderId="0" xfId="8" applyFont="1"/>
    <xf numFmtId="0" fontId="31" fillId="0" borderId="0" xfId="8" applyAlignment="1" applyFont="1" applyProtection="1">
      <alignment horizontal="left" vertical="top" wrapText="1"/>
      <protection hidden="1" locked="0"/>
    </xf>
    <xf numFmtId="0" fontId="40" fillId="0" borderId="0" xfId="8" applyFont="1"/>
    <xf numFmtId="9" fontId="40" fillId="0" borderId="0" xfId="8" applyAlignment="1" applyFont="1" applyNumberFormat="1">
      <alignment horizontal="center"/>
    </xf>
    <xf numFmtId="1" fontId="40" fillId="0" borderId="0" xfId="8" applyFont="1" applyNumberFormat="1"/>
    <xf numFmtId="9" fontId="23" fillId="0" borderId="0" xfId="8" applyAlignment="1" applyFont="1" applyNumberFormat="1">
      <alignment horizontal="center"/>
    </xf>
    <xf numFmtId="1" fontId="23" fillId="0" borderId="0" xfId="8" applyAlignment="1" applyFont="1" applyNumberFormat="1">
      <alignment horizontal="center"/>
    </xf>
    <xf numFmtId="0" fontId="41" fillId="0" borderId="0" xfId="8" applyFont="1"/>
    <xf numFmtId="9" fontId="41" fillId="0" borderId="0" xfId="8" applyAlignment="1" applyFont="1" applyNumberFormat="1">
      <alignment horizontal="center"/>
    </xf>
    <xf numFmtId="1" fontId="41" fillId="0" borderId="0" xfId="8" applyFont="1" applyNumberFormat="1"/>
    <xf numFmtId="9" fontId="23" fillId="0" borderId="0" xfId="8" applyFont="1" applyNumberFormat="1"/>
    <xf numFmtId="0" fontId="42" fillId="0" borderId="0" xfId="8" applyFont="1"/>
    <xf numFmtId="9" fontId="42" fillId="0" borderId="0" xfId="8" applyAlignment="1" applyFont="1" applyNumberFormat="1">
      <alignment horizontal="center"/>
    </xf>
    <xf numFmtId="1" fontId="42" fillId="0" borderId="0" xfId="8" applyFont="1" applyNumberFormat="1"/>
    <xf numFmtId="0" fontId="43" fillId="0" borderId="0" xfId="8" applyFont="1"/>
    <xf numFmtId="9" fontId="43" fillId="0" borderId="0" xfId="8" applyAlignment="1" applyFont="1" applyNumberFormat="1">
      <alignment horizontal="center"/>
    </xf>
    <xf numFmtId="1" fontId="43" fillId="0" borderId="0" xfId="8" applyFont="1" applyNumberFormat="1"/>
    <xf numFmtId="165" fontId="23" fillId="0" borderId="0" xfId="8" applyAlignment="1" applyFont="1" applyNumberFormat="1">
      <alignment horizontal="left"/>
    </xf>
    <xf numFmtId="1" fontId="30" fillId="0" borderId="0" xfId="8" applyFont="1" applyNumberFormat="1"/>
    <xf numFmtId="0" fontId="29" fillId="28" borderId="0" xfId="8" applyAlignment="1" applyFont="1" applyFill="1">
      <alignment horizontal="left"/>
    </xf>
    <xf numFmtId="0" fontId="22" fillId="28" borderId="0" xfId="8" applyFont="1" applyFill="1"/>
    <xf numFmtId="0" fontId="22" fillId="28" borderId="0" xfId="8" applyAlignment="1" applyFont="1" applyFill="1" applyProtection="1">
      <alignment vertical="top"/>
      <protection hidden="1" locked="0"/>
    </xf>
    <xf numFmtId="0" fontId="44" fillId="0" borderId="0" xfId="8" applyFont="1"/>
    <xf numFmtId="165" fontId="44" fillId="0" borderId="0" xfId="8" applyAlignment="1" applyFont="1" applyNumberFormat="1">
      <alignment horizontal="left"/>
    </xf>
    <xf numFmtId="1" fontId="44" fillId="0" borderId="0" xfId="8" applyFont="1" applyNumberFormat="1"/>
    <xf numFmtId="0" fontId="22" fillId="0" borderId="0" xfId="8" applyAlignment="1" applyFont="1">
      <alignment horizontal="left"/>
    </xf>
    <xf numFmtId="1" fontId="22" fillId="0" borderId="0" xfId="8" applyFont="1" applyNumberFormat="1"/>
    <xf numFmtId="0" fontId="45" fillId="0" borderId="0" xfId="8" applyFont="1"/>
    <xf numFmtId="165" fontId="45" fillId="0" borderId="0" xfId="8" applyAlignment="1" applyFont="1" applyNumberFormat="1">
      <alignment horizontal="left"/>
    </xf>
    <xf numFmtId="1" fontId="45" fillId="0" borderId="0" xfId="8" applyFont="1" applyNumberFormat="1"/>
    <xf numFmtId="0" fontId="27" fillId="28" borderId="0" xfId="8" applyFont="1" applyFill="1"/>
    <xf numFmtId="0" fontId="46" fillId="0" borderId="0" xfId="8" applyFont="1"/>
    <xf numFmtId="165" fontId="46" fillId="0" borderId="0" xfId="8" applyAlignment="1" applyFont="1" applyNumberFormat="1">
      <alignment horizontal="left"/>
    </xf>
    <xf numFmtId="1" fontId="46" fillId="0" borderId="0" xfId="8" applyFont="1" applyNumberFormat="1"/>
    <xf numFmtId="9" fontId="22" fillId="28" borderId="0" xfId="8" applyFont="1" applyNumberFormat="1" applyFill="1"/>
    <xf numFmtId="0" fontId="47" fillId="0" borderId="0" xfId="8" applyFont="1"/>
    <xf numFmtId="165" fontId="47" fillId="0" borderId="0" xfId="8" applyAlignment="1" applyFont="1" applyNumberFormat="1">
      <alignment horizontal="left"/>
    </xf>
    <xf numFmtId="1" fontId="47" fillId="0" borderId="0" xfId="8" applyFont="1" applyNumberFormat="1"/>
    <xf numFmtId="0" fontId="48" fillId="0" borderId="0" xfId="8" applyFont="1"/>
    <xf numFmtId="9" fontId="48" fillId="0" borderId="0" xfId="8" applyAlignment="1" applyFont="1" applyNumberFormat="1">
      <alignment horizontal="center"/>
    </xf>
    <xf numFmtId="1" fontId="48" fillId="0" borderId="0" xfId="8" applyFont="1" applyNumberFormat="1"/>
    <xf numFmtId="0" fontId="49" fillId="0" borderId="0" xfId="8" applyFont="1"/>
    <xf numFmtId="9" fontId="49" fillId="0" borderId="0" xfId="8" applyAlignment="1" applyFont="1" applyNumberFormat="1">
      <alignment horizontal="center"/>
    </xf>
    <xf numFmtId="1" fontId="49" fillId="0" borderId="0" xfId="8" applyFont="1" applyNumberFormat="1"/>
    <xf numFmtId="0" fontId="50" fillId="0" borderId="0" xfId="8" applyFont="1"/>
    <xf numFmtId="9" fontId="50" fillId="0" borderId="0" xfId="8" applyAlignment="1" applyFont="1" applyNumberFormat="1">
      <alignment horizontal="center"/>
    </xf>
    <xf numFmtId="1" fontId="50" fillId="0" borderId="0" xfId="8" applyFont="1" applyNumberFormat="1"/>
    <xf numFmtId="0" fontId="51" fillId="0" borderId="0" xfId="8" applyFont="1"/>
    <xf numFmtId="9" fontId="51" fillId="0" borderId="0" xfId="8" applyAlignment="1" applyFont="1" applyNumberFormat="1">
      <alignment horizontal="center"/>
    </xf>
    <xf numFmtId="1" fontId="51" fillId="0" borderId="0" xfId="8" applyFont="1" applyNumberFormat="1"/>
    <xf numFmtId="0" fontId="52" fillId="0" borderId="0" xfId="8" applyAlignment="1" applyFont="1">
      <alignment horizontal="left" indent="1"/>
    </xf>
    <xf numFmtId="0" fontId="31" fillId="0" borderId="0" xfId="8" applyAlignment="1" applyFont="1" applyProtection="1">
      <alignment horizontal="left" vertical="top" wrapText="1" indent="1"/>
      <protection hidden="1" locked="0"/>
    </xf>
    <xf numFmtId="0" fontId="32" fillId="0" borderId="0" xfId="8" applyAlignment="1" applyFont="1" applyProtection="1">
      <alignment horizontal="left" vertical="top" wrapText="1" indent="1"/>
      <protection hidden="1" locked="0"/>
    </xf>
    <xf numFmtId="0" fontId="34" fillId="0" borderId="0" xfId="8" applyAlignment="1" applyFont="1">
      <alignment horizontal="right" vertical="center"/>
    </xf>
    <xf numFmtId="0" fontId="53" fillId="0" borderId="0" xfId="8" applyAlignment="1" applyFont="1">
      <alignment vertical="center"/>
    </xf>
    <xf numFmtId="3" fontId="54" fillId="0" borderId="0" xfId="8" applyAlignment="1" applyFont="1" applyNumberFormat="1">
      <alignment vertical="center"/>
    </xf>
    <xf numFmtId="0" fontId="17" fillId="0" borderId="0" xfId="8" applyAlignment="1" applyFont="1">
      <alignment horizontal="right" vertical="top"/>
    </xf>
    <xf numFmtId="0" fontId="12" fillId="0" borderId="0" xfId="8" applyAlignment="1" applyFont="1">
      <alignment horizontal="left" vertical="center" indent="3"/>
    </xf>
    <xf numFmtId="1" fontId="12" fillId="0" borderId="0" xfId="8" applyAlignment="1" applyFont="1" applyNumberFormat="1">
      <alignment vertical="center"/>
    </xf>
    <xf numFmtId="3" fontId="53" fillId="0" borderId="0" xfId="8" applyAlignment="1" applyFont="1" applyNumberFormat="1">
      <alignment vertical="center"/>
    </xf>
    <xf numFmtId="1" fontId="53" fillId="0" borderId="0" xfId="8" applyAlignment="1" applyFont="1" applyNumberFormat="1">
      <alignment vertical="center"/>
    </xf>
    <xf numFmtId="0" fontId="31" fillId="0" borderId="0" xfId="8" applyAlignment="1" applyFont="1">
      <alignment horizontal="right" vertical="center"/>
    </xf>
    <xf numFmtId="0" fontId="16" fillId="0" borderId="0" xfId="8" applyAlignment="1" applyFont="1" applyProtection="1">
      <alignment vertical="center"/>
      <protection hidden="1"/>
    </xf>
    <xf numFmtId="0" fontId="16" fillId="0" borderId="0" xfId="8" applyAlignment="1" applyFont="1">
      <alignment vertical="center"/>
    </xf>
    <xf numFmtId="3" fontId="16" fillId="0" borderId="0" xfId="8" applyAlignment="1" applyFont="1" applyNumberFormat="1" applyProtection="1">
      <alignment vertical="center"/>
      <protection hidden="1"/>
    </xf>
    <xf numFmtId="9" fontId="16" fillId="0" borderId="0" xfId="10" applyAlignment="1" applyFont="1" applyNumberFormat="1" applyProtection="1">
      <alignment vertical="center"/>
      <protection hidden="1"/>
    </xf>
    <xf numFmtId="1" fontId="16" fillId="0" borderId="0" xfId="8" applyAlignment="1" applyFont="1" applyNumberFormat="1" applyProtection="1">
      <alignment vertical="center"/>
      <protection hidden="1"/>
    </xf>
    <xf numFmtId="0" fontId="16" fillId="0" borderId="0" xfId="8" applyAlignment="1" applyFont="1" applyProtection="1">
      <alignment vertical="center"/>
      <protection hidden="1" locked="0"/>
    </xf>
    <xf numFmtId="3" fontId="16" fillId="0" borderId="0" xfId="8" applyAlignment="1" applyFont="1" applyNumberFormat="1" applyProtection="1">
      <alignment vertical="center"/>
      <protection hidden="1" locked="0"/>
    </xf>
    <xf numFmtId="1" fontId="16" fillId="0" borderId="0" xfId="8" applyAlignment="1" applyFont="1" applyNumberFormat="1" applyProtection="1">
      <alignment vertical="center"/>
      <protection hidden="1" locked="0"/>
    </xf>
    <xf numFmtId="3" fontId="16" fillId="0" borderId="0" xfId="8" applyAlignment="1" applyFont="1" applyNumberFormat="1" applyProtection="1">
      <alignment vertical="center" wrapText="1"/>
      <protection hidden="1" locked="0"/>
    </xf>
    <xf numFmtId="0" fontId="16" fillId="0" borderId="0" xfId="8" applyAlignment="1" applyFont="1" applyProtection="1">
      <alignment vertical="center" wrapText="1"/>
      <protection hidden="1" locked="0"/>
    </xf>
    <xf numFmtId="1" fontId="16" fillId="0" borderId="0" xfId="8" applyAlignment="1" applyFont="1" applyNumberFormat="1" applyProtection="1">
      <alignment vertical="center" wrapText="1"/>
      <protection hidden="1" locked="0"/>
    </xf>
    <xf numFmtId="0" fontId="55" fillId="0" borderId="3" xfId="8" applyAlignment="1" applyBorder="1" applyFont="1">
      <alignment horizontal="center" vertical="center"/>
    </xf>
    <xf numFmtId="0" fontId="34" fillId="0" borderId="0" xfId="8" applyAlignment="1" applyFont="1">
      <alignment horizontal="left" vertical="center" indent="2"/>
    </xf>
    <xf numFmtId="0" fontId="15" fillId="8" borderId="0" xfId="8" applyAlignment="1" applyFont="1" applyFill="1">
      <alignment vertical="center"/>
    </xf>
    <xf numFmtId="0" fontId="15" fillId="8" borderId="0" xfId="8" applyAlignment="1" applyFont="1" applyFill="1">
      <alignment horizontal="center" vertical="center"/>
    </xf>
    <xf numFmtId="0" fontId="15" fillId="0" borderId="0" xfId="8" applyAlignment="1" applyFont="1">
      <alignment vertical="center"/>
    </xf>
    <xf numFmtId="0" fontId="15" fillId="0" borderId="0" xfId="8" applyAlignment="1" applyFont="1">
      <alignment horizontal="center" vertical="center"/>
    </xf>
    <xf numFmtId="166" fontId="12" fillId="0" borderId="0" xfId="8" applyAlignment="1" applyFont="1" applyNumberFormat="1" applyProtection="1">
      <alignment vertical="center"/>
      <protection hidden="1" locked="0"/>
    </xf>
    <xf numFmtId="0" fontId="22" fillId="0" borderId="0" xfId="8" applyAlignment="1" applyFont="1" applyProtection="1">
      <alignment vertical="center"/>
      <protection hidden="1" locked="0"/>
    </xf>
    <xf numFmtId="1" fontId="17" fillId="0" borderId="0" xfId="8" applyAlignment="1" applyFont="1" applyNumberFormat="1" applyProtection="1">
      <alignment horizontal="center" vertical="center"/>
      <protection hidden="1" locked="0"/>
    </xf>
    <xf numFmtId="0" fontId="12" fillId="0" borderId="0" xfId="8" applyAlignment="1" applyFont="1" applyProtection="1">
      <alignment vertical="center"/>
      <protection hidden="1" locked="0"/>
    </xf>
    <xf numFmtId="1" fontId="12" fillId="0" borderId="0" xfId="8" applyAlignment="1" applyFont="1" applyNumberFormat="1" applyProtection="1">
      <alignment horizontal="center" vertical="center"/>
      <protection hidden="1" locked="0"/>
    </xf>
    <xf numFmtId="0" fontId="22" fillId="0" borderId="0" xfId="8" applyAlignment="1" applyFont="1" applyProtection="1">
      <alignment horizontal="left" vertical="center"/>
      <protection hidden="1" locked="0"/>
    </xf>
    <xf numFmtId="0" fontId="14" fillId="8" borderId="0" xfId="8" applyAlignment="1" applyFont="1" applyFill="1">
      <alignment vertical="center"/>
    </xf>
    <xf numFmtId="0" fontId="16" fillId="8" borderId="0" xfId="8" applyAlignment="1" applyFont="1" applyFill="1">
      <alignment vertical="center"/>
    </xf>
    <xf numFmtId="0" fontId="15" fillId="8" borderId="0" xfId="8" applyAlignment="1" applyFont="1" applyFill="1">
      <alignment horizontal="center" vertical="center" wrapText="1"/>
    </xf>
    <xf numFmtId="0" fontId="15" fillId="8" borderId="0" xfId="8" applyAlignment="1" applyFont="1" applyFill="1">
      <alignment horizontal="left" vertical="center"/>
    </xf>
    <xf numFmtId="0" fontId="15" fillId="8" borderId="0" xfId="8" applyAlignment="1" applyFont="1" applyFill="1">
      <alignment horizontal="right" vertical="center"/>
    </xf>
    <xf numFmtId="0" fontId="12" fillId="0" borderId="4" xfId="8" applyAlignment="1" applyBorder="1" applyFont="1">
      <alignment vertical="center"/>
    </xf>
    <xf numFmtId="0" fontId="12" fillId="0" borderId="0" xfId="8" applyAlignment="1" applyFont="1">
      <alignment horizontal="left" vertical="center" indent="1"/>
    </xf>
    <xf numFmtId="3" fontId="22" fillId="0" borderId="0" xfId="8" applyAlignment="1" applyFont="1" applyNumberFormat="1">
      <alignment vertical="center"/>
    </xf>
    <xf numFmtId="167" fontId="22" fillId="0" borderId="0" xfId="8" applyAlignment="1" applyFont="1" applyNumberFormat="1">
      <alignment horizontal="center" vertical="center"/>
    </xf>
    <xf numFmtId="1" fontId="22" fillId="0" borderId="0" xfId="8" applyAlignment="1" applyFont="1" applyNumberFormat="1">
      <alignment horizontal="center" vertical="center"/>
    </xf>
    <xf numFmtId="0" fontId="22" fillId="0" borderId="0" xfId="8" applyAlignment="1" applyFont="1">
      <alignment vertical="center"/>
    </xf>
    <xf numFmtId="0" fontId="12" fillId="0" borderId="5" xfId="8" applyAlignment="1" applyBorder="1" applyFont="1">
      <alignment vertical="center"/>
    </xf>
    <xf numFmtId="9" fontId="12" fillId="0" borderId="0" xfId="10" applyAlignment="1" applyFont="1" applyNumberFormat="1">
      <alignment vertical="center"/>
    </xf>
    <xf numFmtId="0" fontId="12" fillId="0" borderId="6" xfId="8" applyAlignment="1" applyBorder="1" applyFont="1">
      <alignment vertical="center"/>
    </xf>
    <xf numFmtId="3" fontId="28" fillId="0" borderId="0" xfId="8" applyAlignment="1" applyFont="1" applyNumberFormat="1">
      <alignment vertical="center"/>
    </xf>
    <xf numFmtId="167" fontId="28" fillId="0" borderId="0" xfId="8" applyAlignment="1" applyFont="1" applyNumberFormat="1">
      <alignment horizontal="center" vertical="center"/>
    </xf>
    <xf numFmtId="0" fontId="12" fillId="0" borderId="0" xfId="8" applyAlignment="1" applyFont="1">
      <alignment horizontal="right" vertical="center"/>
    </xf>
    <xf numFmtId="166" fontId="0" fillId="0" borderId="0" xfId="8" applyAlignment="1" applyNumberFormat="1">
      <alignment vertical="center"/>
    </xf>
    <xf numFmtId="166" fontId="12" fillId="0" borderId="0" xfId="8" applyAlignment="1" applyFont="1" applyNumberFormat="1" applyProtection="1">
      <alignment vertical="center"/>
      <protection locked="0"/>
    </xf>
    <xf numFmtId="166" fontId="12" fillId="0" borderId="0" xfId="8" applyAlignment="1" applyFont="1" applyNumberFormat="1">
      <alignment vertical="center"/>
    </xf>
    <xf numFmtId="0" fontId="5" fillId="9" borderId="0" xfId="8" applyAlignment="1" applyFont="1" applyFill="1">
      <alignment vertical="center"/>
    </xf>
    <xf numFmtId="166" fontId="58" fillId="0" borderId="0" xfId="8" applyFont="1" applyNumberFormat="1"/>
    <xf numFmtId="166" fontId="22" fillId="0" borderId="0" xfId="8" applyAlignment="1" applyFont="1" applyNumberFormat="1">
      <alignment vertical="center"/>
    </xf>
    <xf numFmtId="0" fontId="5" fillId="29" borderId="0" xfId="8" applyAlignment="1" applyFont="1" applyFill="1">
      <alignment vertical="center"/>
    </xf>
    <xf numFmtId="0" fontId="5" fillId="14" borderId="0" xfId="8" applyAlignment="1" applyFont="1" applyFill="1">
      <alignment vertical="center"/>
    </xf>
    <xf numFmtId="0" fontId="5" fillId="19" borderId="0" xfId="8" applyAlignment="1" applyFont="1" applyFill="1">
      <alignment vertical="center"/>
    </xf>
    <xf numFmtId="0" fontId="5" fillId="23" borderId="0" xfId="8" applyAlignment="1" applyFont="1" applyFill="1">
      <alignment vertical="center"/>
    </xf>
    <xf numFmtId="0" fontId="5" fillId="26" borderId="0" xfId="8" applyAlignment="1" applyFont="1" applyFill="1">
      <alignment vertical="center"/>
    </xf>
    <xf numFmtId="0" fontId="28" fillId="0" borderId="0" xfId="8" applyAlignment="1" applyFont="1">
      <alignment vertical="center"/>
    </xf>
    <xf numFmtId="0" fontId="10" fillId="0" borderId="0" xfId="8" applyFont="1"/>
    <xf numFmtId="0" fontId="32" fillId="0" borderId="0" xfId="8" applyAlignment="1" applyFont="1">
      <alignment horizontal="right" vertical="center"/>
    </xf>
    <xf numFmtId="0" fontId="59" fillId="0" borderId="0" xfId="8" applyAlignment="1" applyFont="1">
      <alignment vertical="center"/>
    </xf>
    <xf numFmtId="3" fontId="22" fillId="0" borderId="0" xfId="8" applyAlignment="1" applyFont="1" applyNumberFormat="1">
      <alignment horizontal="center" vertical="center"/>
    </xf>
    <xf numFmtId="3" fontId="28" fillId="0" borderId="0" xfId="8" applyAlignment="1" applyFont="1" applyNumberFormat="1">
      <alignment horizontal="center" vertical="center"/>
    </xf>
    <xf numFmtId="0" fontId="23" fillId="0" borderId="0" xfId="8" applyAlignment="1" applyFont="1">
      <alignment vertical="center"/>
    </xf>
    <xf numFmtId="0" fontId="35" fillId="0" borderId="0" xfId="8" applyAlignment="1" applyFont="1">
      <alignment vertical="center"/>
    </xf>
    <xf numFmtId="0" fontId="53" fillId="0" borderId="0" xfId="8" applyAlignment="1" applyFont="1" applyProtection="1">
      <alignment vertical="center"/>
      <protection hidden="1"/>
    </xf>
    <xf numFmtId="0" fontId="35" fillId="0" borderId="0" xfId="8" applyAlignment="1" applyFont="1" applyProtection="1">
      <alignment vertical="center"/>
      <protection hidden="1"/>
    </xf>
    <xf numFmtId="0" fontId="23" fillId="0" borderId="0" xfId="8" applyAlignment="1" applyFont="1" applyProtection="1">
      <alignment vertical="center"/>
      <protection hidden="1"/>
    </xf>
    <xf numFmtId="166" fontId="60" fillId="7" borderId="0" xfId="9" applyAlignment="1" applyFont="1" applyNumberFormat="1" applyFill="1">
      <alignment vertical="center"/>
    </xf>
    <xf numFmtId="0" fontId="12" fillId="0" borderId="0" xfId="10" applyAlignment="1" applyFont="1" applyNumberFormat="1">
      <alignment vertical="center"/>
    </xf>
    <xf numFmtId="0" fontId="55" fillId="0" borderId="0" xfId="8" applyAlignment="1" applyFont="1" quotePrefix="1">
      <alignment horizontal="right" vertical="center"/>
    </xf>
    <xf numFmtId="0" fontId="55" fillId="0" borderId="0" xfId="8" applyAlignment="1" applyFont="1">
      <alignment horizontal="right" vertical="center"/>
    </xf>
    <xf numFmtId="0" fontId="61" fillId="0" borderId="0" xfId="8" applyAlignment="1" applyFont="1">
      <alignment vertical="center"/>
    </xf>
    <xf numFmtId="3" fontId="23" fillId="0" borderId="0" xfId="8" applyAlignment="1" applyFont="1" applyNumberFormat="1">
      <alignment vertical="center"/>
    </xf>
    <xf numFmtId="166" fontId="53" fillId="0" borderId="0" xfId="8" applyAlignment="1" applyFont="1" applyNumberFormat="1">
      <alignment vertical="center"/>
    </xf>
    <xf numFmtId="166" fontId="12" fillId="0" borderId="0" xfId="8" applyAlignment="1" applyFont="1" applyNumberFormat="1" applyProtection="1">
      <alignment vertical="center"/>
      <protection hidden="1"/>
    </xf>
    <xf numFmtId="166" fontId="53" fillId="0" borderId="0" xfId="8" applyAlignment="1" applyFont="1" applyNumberFormat="1" applyProtection="1">
      <alignment vertical="center"/>
      <protection hidden="1"/>
    </xf>
    <xf numFmtId="166" fontId="53" fillId="28" borderId="0" xfId="8" applyAlignment="1" applyFont="1" applyNumberFormat="1" applyFill="1" applyProtection="1">
      <alignment vertical="center"/>
      <protection hidden="1"/>
    </xf>
    <xf numFmtId="0" fontId="12" fillId="0" borderId="0" xfId="8" applyAlignment="1" applyFont="1" applyProtection="1">
      <alignment vertical="center"/>
      <protection hidden="1"/>
    </xf>
    <xf numFmtId="0" fontId="10" fillId="0" borderId="0" xfId="0" applyFont="1"/>
    <xf numFmtId="0" fontId="21" fillId="0" borderId="0" xfId="8" applyFont="1"/>
    <xf numFmtId="0" fontId="0" fillId="0" borderId="0" xfId="8" quotePrefix="1"/>
    <xf numFmtId="0" fontId="62" fillId="28" borderId="0" xfId="8" applyFont="1" applyFill="1" applyProtection="1">
      <protection hidden="1"/>
    </xf>
    <xf numFmtId="0" fontId="62" fillId="28" borderId="0" xfId="8" applyFont="1" applyFill="1"/>
    <xf numFmtId="0" fontId="5" fillId="30" borderId="7" xfId="0" applyBorder="1" applyFont="1" applyFill="1"/>
    <xf numFmtId="0" fontId="0" fillId="31" borderId="7" xfId="0" applyBorder="1" applyFill="1"/>
    <xf numFmtId="2" fontId="0" fillId="31" borderId="7" xfId="0" applyBorder="1" applyNumberFormat="1" applyFill="1"/>
    <xf numFmtId="2" fontId="0" fillId="0" borderId="0" xfId="0" applyNumberFormat="1"/>
    <xf numFmtId="0" fontId="0" fillId="31" borderId="0" xfId="0" applyFill="1"/>
    <xf numFmtId="2" fontId="0" fillId="6" borderId="0" xfId="7" applyFont="1" applyNumberFormat="1" applyFill="1"/>
    <xf numFmtId="2" fontId="10" fillId="28" borderId="0" xfId="8" applyFont="1" applyNumberFormat="1" applyFill="1"/>
    <xf numFmtId="0" fontId="0" fillId="31" borderId="8" xfId="0" applyBorder="1" applyFill="1"/>
    <xf numFmtId="2" fontId="0" fillId="6" borderId="8" xfId="7" applyBorder="1" applyFont="1" applyNumberFormat="1" applyFill="1"/>
    <xf numFmtId="0" fontId="0" fillId="6" borderId="0" xfId="7" applyFill="1" applyProtection="1">
      <protection hidden="1" locked="0"/>
    </xf>
    <xf numFmtId="0" fontId="0" fillId="6" borderId="7" xfId="7" applyBorder="1" applyFont="1" applyFill="1"/>
    <xf numFmtId="0" fontId="10" fillId="28" borderId="0" xfId="8" applyFont="1" applyFill="1"/>
    <xf numFmtId="0" fontId="0" fillId="32" borderId="0" xfId="0" applyFill="1"/>
    <xf numFmtId="0" fontId="0" fillId="6" borderId="0" xfId="7" applyFont="1" applyFill="1"/>
    <xf numFmtId="0" fontId="0" fillId="0" borderId="8" xfId="0" applyBorder="1"/>
    <xf numFmtId="9" fontId="0" fillId="0" borderId="8" xfId="0" applyBorder="1" applyNumberFormat="1"/>
    <xf numFmtId="9" fontId="0" fillId="0" borderId="0" xfId="0" applyNumberFormat="1"/>
    <xf numFmtId="0" fontId="5" fillId="5" borderId="7" xfId="6" applyBorder="1" applyFont="1" applyFill="1"/>
    <xf numFmtId="0" fontId="6" fillId="5" borderId="0" xfId="6" applyFont="1" applyFill="1" applyProtection="1">
      <protection hidden="1" locked="0"/>
    </xf>
    <xf numFmtId="9" fontId="10" fillId="0" borderId="0" xfId="2" applyFont="1" applyNumberFormat="1"/>
    <xf numFmtId="9" fontId="0" fillId="0" borderId="0" xfId="2" applyFont="1" applyNumberFormat="1"/>
    <xf numFmtId="43" fontId="0" fillId="31" borderId="8" xfId="1" applyBorder="1" applyFont="1" applyNumberFormat="1" applyFill="1"/>
    <xf numFmtId="43" fontId="0" fillId="0" borderId="0" xfId="1" applyFont="1" applyNumberFormat="1"/>
    <xf numFmtId="0" fontId="21" fillId="0" borderId="0" xfId="0" applyFont="1"/>
    <xf numFmtId="0" fontId="62" fillId="28" borderId="0" xfId="8" applyFont="1" applyFill="1" applyProtection="1">
      <protection hidden="1" locked="0"/>
    </xf>
    <xf numFmtId="0" fontId="0" fillId="31" borderId="7" xfId="0" applyAlignment="1" applyBorder="1" applyFill="1">
      <alignment horizontal="right"/>
    </xf>
    <xf numFmtId="2" fontId="0" fillId="31" borderId="7" xfId="0" applyAlignment="1" applyBorder="1" applyNumberFormat="1" applyFill="1">
      <alignment horizontal="right"/>
    </xf>
    <xf numFmtId="0" fontId="0" fillId="31" borderId="7" xfId="0" applyAlignment="1" applyBorder="1" applyFill="1">
      <alignment horizontal="left"/>
    </xf>
    <xf numFmtId="9" fontId="0" fillId="31" borderId="7" xfId="2" applyAlignment="1" applyBorder="1" applyFont="1" applyNumberFormat="1" applyFill="1">
      <alignment horizontal="right"/>
    </xf>
    <xf numFmtId="168" fontId="0" fillId="31" borderId="7" xfId="1" applyAlignment="1" applyBorder="1" applyFont="1" applyNumberFormat="1" applyFill="1">
      <alignment horizontal="right"/>
    </xf>
    <xf numFmtId="1" fontId="0" fillId="31" borderId="7" xfId="0" applyAlignment="1" applyBorder="1" applyNumberFormat="1" applyFill="1">
      <alignment horizontal="right"/>
    </xf>
    <xf numFmtId="0" fontId="10" fillId="31" borderId="7" xfId="0" applyAlignment="1" applyBorder="1" applyFont="1" applyFill="1">
      <alignment horizontal="left"/>
    </xf>
    <xf numFmtId="0" fontId="0" fillId="31" borderId="7" xfId="0" applyAlignment="1" applyBorder="1" applyFill="1">
      <alignment horizontal="left" wrapText="1"/>
    </xf>
    <xf numFmtId="0" fontId="0" fillId="0" borderId="0" xfId="0" applyAlignment="1">
      <alignment horizontal="right"/>
    </xf>
    <xf numFmtId="2" fontId="0" fillId="0" borderId="0" xfId="0" applyAlignment="1" applyNumberFormat="1">
      <alignment horizontal="right"/>
    </xf>
    <xf numFmtId="0" fontId="0" fillId="0" borderId="0" xfId="0" applyAlignment="1">
      <alignment horizontal="left"/>
    </xf>
    <xf numFmtId="9" fontId="0" fillId="0" borderId="0" xfId="2" applyAlignment="1" applyFont="1" applyNumberFormat="1">
      <alignment horizontal="right"/>
    </xf>
    <xf numFmtId="168" fontId="0" fillId="0" borderId="0" xfId="1" applyAlignment="1" applyFont="1" applyNumberFormat="1">
      <alignment horizontal="right"/>
    </xf>
    <xf numFmtId="1" fontId="0" fillId="0" borderId="0" xfId="0" applyAlignment="1" applyNumberFormat="1">
      <alignment horizontal="right"/>
    </xf>
    <xf numFmtId="1" fontId="0" fillId="33" borderId="0" xfId="0" applyAlignment="1" applyNumberFormat="1" applyFill="1">
      <alignment horizontal="right"/>
    </xf>
    <xf numFmtId="0" fontId="10" fillId="0" borderId="0" xfId="0" applyAlignment="1" applyFont="1">
      <alignment horizontal="left"/>
    </xf>
    <xf numFmtId="0" fontId="0" fillId="31" borderId="0" xfId="0" applyAlignment="1" applyFill="1">
      <alignment horizontal="right"/>
    </xf>
    <xf numFmtId="2" fontId="0" fillId="31" borderId="0" xfId="0" applyAlignment="1" applyNumberFormat="1" applyFill="1">
      <alignment horizontal="right"/>
    </xf>
    <xf numFmtId="0" fontId="0" fillId="31" borderId="0" xfId="0" applyAlignment="1" applyFill="1">
      <alignment horizontal="left"/>
    </xf>
    <xf numFmtId="9" fontId="0" fillId="31" borderId="0" xfId="2" applyAlignment="1" applyFont="1" applyNumberFormat="1" applyFill="1">
      <alignment horizontal="right"/>
    </xf>
    <xf numFmtId="168" fontId="0" fillId="31" borderId="0" xfId="1" applyAlignment="1" applyFont="1" applyNumberFormat="1" applyFill="1">
      <alignment horizontal="right"/>
    </xf>
    <xf numFmtId="1" fontId="0" fillId="31" borderId="0" xfId="0" applyAlignment="1" applyNumberFormat="1" applyFill="1">
      <alignment horizontal="right"/>
    </xf>
    <xf numFmtId="0" fontId="10" fillId="31" borderId="0" xfId="0" applyAlignment="1" applyFont="1" applyFill="1">
      <alignment horizontal="left"/>
    </xf>
    <xf numFmtId="0" fontId="10" fillId="6" borderId="0" xfId="7" applyAlignment="1" applyFont="1" applyNumberFormat="1" applyFill="1">
      <alignment horizontal="left"/>
    </xf>
    <xf numFmtId="0" fontId="10" fillId="28" borderId="0" xfId="8" applyAlignment="1" applyFont="1" applyFill="1">
      <alignment horizontal="left"/>
    </xf>
    <xf numFmtId="0" fontId="0" fillId="34" borderId="9" xfId="0" applyBorder="1" applyFill="1"/>
    <xf numFmtId="2" fontId="0" fillId="34" borderId="9" xfId="0" applyBorder="1" applyNumberFormat="1" applyFill="1"/>
    <xf numFmtId="1" fontId="0" fillId="0" borderId="0" xfId="0" applyNumberFormat="1"/>
    <xf numFmtId="0" fontId="0" fillId="31" borderId="10" xfId="0" applyBorder="1" applyFill="1"/>
    <xf numFmtId="43" fontId="10" fillId="32" borderId="10" xfId="4" applyBorder="1" applyFont="1" applyNumberFormat="1" applyFill="1"/>
    <xf numFmtId="43" fontId="5" fillId="30" borderId="7" xfId="1" applyBorder="1" applyFont="1" applyNumberFormat="1" applyFill="1"/>
    <xf numFmtId="43" fontId="0" fillId="31" borderId="10" xfId="1" applyBorder="1" applyFont="1" applyNumberFormat="1" applyFill="1"/>
    <xf numFmtId="1" fontId="5" fillId="30" borderId="7" xfId="0" applyBorder="1" applyFont="1" applyNumberFormat="1" applyFill="1"/>
    <xf numFmtId="9" fontId="0" fillId="31" borderId="7" xfId="2" applyBorder="1" applyFont="1" applyNumberFormat="1" applyFill="1"/>
    <xf numFmtId="168" fontId="0" fillId="31" borderId="7" xfId="1" applyBorder="1" applyFont="1" applyNumberFormat="1" applyFill="1"/>
    <xf numFmtId="1" fontId="0" fillId="31" borderId="7" xfId="0" applyBorder="1" applyNumberFormat="1" applyFill="1"/>
    <xf numFmtId="0" fontId="10" fillId="31" borderId="7" xfId="0" applyBorder="1" applyFont="1" applyFill="1"/>
    <xf numFmtId="168" fontId="0" fillId="0" borderId="0" xfId="1" applyFont="1" applyNumberFormat="1"/>
    <xf numFmtId="9" fontId="0" fillId="31" borderId="0" xfId="2" applyFont="1" applyNumberFormat="1" applyFill="1"/>
    <xf numFmtId="168" fontId="0" fillId="31" borderId="0" xfId="1" applyFont="1" applyNumberFormat="1" applyFill="1"/>
    <xf numFmtId="1" fontId="0" fillId="31" borderId="0" xfId="0" applyNumberFormat="1" applyFill="1"/>
    <xf numFmtId="0" fontId="10" fillId="31" borderId="0" xfId="0" applyFont="1" applyFill="1"/>
    <xf numFmtId="9" fontId="0" fillId="0" borderId="8" xfId="2" applyBorder="1" applyFont="1" applyNumberFormat="1"/>
    <xf numFmtId="168" fontId="0" fillId="0" borderId="8" xfId="1" applyBorder="1" applyFont="1" applyNumberFormat="1"/>
    <xf numFmtId="1" fontId="10" fillId="28" borderId="8" xfId="4" applyBorder="1" applyFont="1" applyNumberFormat="1" applyFill="1"/>
    <xf numFmtId="1" fontId="0" fillId="0" borderId="8" xfId="0" applyBorder="1" applyNumberFormat="1"/>
    <xf numFmtId="0" fontId="10" fillId="0" borderId="8" xfId="0" applyBorder="1" applyFont="1"/>
    <xf numFmtId="0" fontId="0" fillId="0" borderId="8" xfId="0" applyAlignment="1" applyBorder="1">
      <alignment wrapText="1"/>
    </xf>
    <xf numFmtId="1" fontId="0" fillId="0" borderId="0" xfId="0" applyNumberFormat="1" quotePrefix="1"/>
    <xf numFmtId="0" fontId="0" fillId="0" borderId="0" xfId="0" applyAlignment="1">
      <alignment wrapText="1"/>
    </xf>
    <xf numFmtId="0" fontId="0" fillId="31" borderId="7" xfId="2" applyBorder="1" applyFont="1" applyNumberFormat="1" applyFill="1"/>
    <xf numFmtId="0" fontId="0" fillId="31" borderId="7" xfId="0" applyAlignment="1" applyBorder="1" applyFill="1">
      <alignment wrapText="1"/>
    </xf>
    <xf numFmtId="0" fontId="0" fillId="0" borderId="0" xfId="2" applyFont="1" applyNumberFormat="1"/>
    <xf numFmtId="1" fontId="0" fillId="33" borderId="0" xfId="0" applyNumberFormat="1" applyFill="1"/>
    <xf numFmtId="0" fontId="0" fillId="31" borderId="0" xfId="2" applyFont="1" applyNumberFormat="1" applyFill="1"/>
    <xf numFmtId="49" fontId="0" fillId="31" borderId="8" xfId="0" applyAlignment="1" applyBorder="1" applyNumberFormat="1" applyFill="1">
      <alignment horizontal="left"/>
    </xf>
    <xf numFmtId="9" fontId="0" fillId="31" borderId="8" xfId="2" applyBorder="1" applyFont="1" applyNumberFormat="1" applyFill="1"/>
    <xf numFmtId="0" fontId="0" fillId="31" borderId="8" xfId="2" applyBorder="1" applyFont="1" applyNumberFormat="1" applyFill="1"/>
    <xf numFmtId="1" fontId="0" fillId="31" borderId="8" xfId="0" applyBorder="1" applyNumberFormat="1" applyFill="1"/>
    <xf numFmtId="1" fontId="0" fillId="31" borderId="11" xfId="0" applyBorder="1" applyNumberFormat="1" applyFill="1"/>
    <xf numFmtId="0" fontId="10" fillId="6" borderId="8" xfId="7" applyBorder="1" applyFont="1" applyNumberFormat="1" applyFill="1"/>
    <xf numFmtId="0" fontId="0" fillId="31" borderId="8" xfId="0" applyAlignment="1" applyBorder="1" applyFill="1">
      <alignment horizontal="right"/>
    </xf>
    <xf numFmtId="168" fontId="0" fillId="31" borderId="8" xfId="1" applyBorder="1" applyFont="1" applyNumberFormat="1" applyFill="1"/>
    <xf numFmtId="0" fontId="10" fillId="28" borderId="0" xfId="8" applyFont="1" applyFill="1" applyProtection="1">
      <protection hidden="1" locked="0"/>
    </xf>
    <xf numFmtId="0" fontId="0" fillId="6" borderId="0" xfId="7" applyFont="1" applyNumberFormat="1" applyFill="1"/>
    <xf numFmtId="0" fontId="0" fillId="6" borderId="8" xfId="7" applyBorder="1" applyFont="1" applyNumberFormat="1" applyFill="1"/>
    <xf numFmtId="0" fontId="0" fillId="6" borderId="7" xfId="7" applyBorder="1" applyFont="1" applyNumberFormat="1" applyFill="1"/>
    <xf numFmtId="0" fontId="0" fillId="31" borderId="7" xfId="1" applyBorder="1" applyFont="1" applyNumberFormat="1" applyFill="1"/>
    <xf numFmtId="0" fontId="0" fillId="0" borderId="0" xfId="1" applyFont="1" applyNumberFormat="1"/>
    <xf numFmtId="0" fontId="0" fillId="31" borderId="0" xfId="1" applyFont="1" applyNumberFormat="1" applyFill="1"/>
    <xf numFmtId="0" fontId="0" fillId="0" borderId="8" xfId="0" applyAlignment="1" applyBorder="1">
      <alignment horizontal="right"/>
    </xf>
    <xf numFmtId="0" fontId="0" fillId="0" borderId="8" xfId="1" applyBorder="1" applyFont="1" applyNumberFormat="1"/>
    <xf numFmtId="1" fontId="0" fillId="33" borderId="11" xfId="0" applyBorder="1" applyNumberFormat="1" applyFill="1"/>
    <xf numFmtId="0" fontId="23" fillId="28" borderId="0" xfId="8" applyFont="1" applyFill="1"/>
    <xf numFmtId="0" fontId="0" fillId="6" borderId="8" xfId="7" applyBorder="1" applyFont="1" applyFill="1"/>
    <xf numFmtId="1" fontId="0" fillId="6" borderId="7" xfId="7" applyBorder="1" applyFont="1" applyNumberFormat="1" applyFill="1"/>
    <xf numFmtId="1" fontId="10" fillId="0" borderId="0" xfId="0" applyFont="1" applyNumberFormat="1"/>
    <xf numFmtId="1" fontId="10" fillId="31" borderId="0" xfId="0" applyFont="1" applyNumberFormat="1" applyFill="1"/>
    <xf numFmtId="1" fontId="10" fillId="0" borderId="8" xfId="0" applyBorder="1" applyFont="1" applyNumberFormat="1"/>
    <xf numFmtId="0" fontId="0" fillId="6" borderId="10" xfId="7" applyBorder="1" applyFont="1" applyFill="1"/>
    <xf numFmtId="0" fontId="10" fillId="6" borderId="0" xfId="7" applyFont="1" applyNumberFormat="1" applyFill="1"/>
    <xf numFmtId="0" fontId="10" fillId="28" borderId="8" xfId="8" applyBorder="1" applyFont="1" applyFill="1"/>
    <xf numFmtId="0" fontId="0" fillId="0" borderId="8" xfId="0" applyAlignment="1" applyBorder="1">
      <alignment horizontal="left"/>
    </xf>
    <xf numFmtId="0" fontId="5" fillId="30" borderId="7" xfId="8" applyBorder="1" applyFont="1" applyFill="1"/>
    <xf numFmtId="0" fontId="0" fillId="6" borderId="7" xfId="7" applyAlignment="1" applyBorder="1" applyFont="1" applyNumberFormat="1" applyFill="1"/>
    <xf numFmtId="0" fontId="0" fillId="33" borderId="0" xfId="0" applyFill="1"/>
    <xf numFmtId="9" fontId="0" fillId="33" borderId="0" xfId="2" applyFont="1" applyNumberFormat="1" applyFill="1"/>
    <xf numFmtId="168" fontId="0" fillId="33" borderId="0" xfId="1" applyFont="1" applyNumberFormat="1" applyFill="1"/>
    <xf numFmtId="0" fontId="10" fillId="35" borderId="0" xfId="7" applyFont="1" applyNumberFormat="1" applyFill="1"/>
    <xf numFmtId="168" fontId="0" fillId="6" borderId="0" xfId="7" applyFont="1" applyNumberFormat="1" applyFill="1"/>
    <xf numFmtId="0" fontId="0" fillId="6" borderId="0" xfId="7" applyAlignment="1" applyBorder="1" applyFont="1" applyNumberFormat="1" applyFill="1"/>
    <xf numFmtId="1" fontId="0" fillId="0" borderId="0" xfId="8" applyNumberFormat="1"/>
    <xf numFmtId="0" fontId="0" fillId="6" borderId="8" xfId="7" applyAlignment="1" applyBorder="1" applyFont="1" applyNumberFormat="1" applyFill="1"/>
    <xf numFmtId="9" fontId="62" fillId="28" borderId="0" xfId="8" applyFont="1" applyNumberFormat="1" applyFill="1" applyProtection="1">
      <protection hidden="1" locked="0"/>
    </xf>
    <xf numFmtId="1" fontId="62" fillId="28" borderId="0" xfId="8" applyFont="1" applyNumberFormat="1" applyFill="1" applyProtection="1">
      <protection hidden="1" locked="0"/>
    </xf>
    <xf numFmtId="43" fontId="5" fillId="30" borderId="7" xfId="0" applyBorder="1" applyFont="1" applyNumberFormat="1" applyFill="1"/>
    <xf numFmtId="0" fontId="63" fillId="28" borderId="0" xfId="8" applyFont="1" applyFill="1" applyProtection="1">
      <protection hidden="1" locked="0"/>
    </xf>
    <xf numFmtId="165" fontId="62" fillId="28" borderId="0" xfId="10" applyFont="1" applyNumberFormat="1" applyFill="1" applyProtection="1">
      <protection hidden="1" locked="0"/>
    </xf>
    <xf numFmtId="0" fontId="0" fillId="0" borderId="8" xfId="2" applyBorder="1" applyFont="1" applyNumberFormat="1"/>
    <xf numFmtId="169" fontId="0" fillId="0" borderId="0" xfId="1" applyFont="1" applyNumberFormat="1"/>
    <xf numFmtId="169" fontId="0" fillId="31" borderId="7" xfId="2" applyBorder="1" applyFont="1" applyNumberFormat="1" applyFill="1"/>
    <xf numFmtId="169" fontId="0" fillId="0" borderId="0" xfId="2" applyFont="1" applyNumberFormat="1"/>
    <xf numFmtId="169" fontId="0" fillId="31" borderId="0" xfId="2" applyFont="1" applyNumberFormat="1" applyFill="1"/>
    <xf numFmtId="169" fontId="0" fillId="31" borderId="8" xfId="2" applyBorder="1" applyFont="1" applyNumberFormat="1" applyFill="1"/>
    <xf numFmtId="9" fontId="5" fillId="30" borderId="7" xfId="2" applyBorder="1" applyFont="1" applyNumberFormat="1" applyFill="1"/>
    <xf numFmtId="165" fontId="0" fillId="6" borderId="10" xfId="7" applyBorder="1" applyFont="1" applyNumberFormat="1" applyFill="1"/>
    <xf numFmtId="168" fontId="0" fillId="6" borderId="10" xfId="7" applyBorder="1" applyFont="1" applyNumberFormat="1" applyFill="1"/>
    <xf numFmtId="0" fontId="64" fillId="28" borderId="0" xfId="8" applyFont="1" applyFill="1" applyProtection="1">
      <protection hidden="1" locked="0"/>
    </xf>
    <xf numFmtId="0" fontId="64" fillId="28" borderId="0" xfId="8" applyFont="1" applyFill="1" applyProtection="1">
      <protection hidden="1"/>
    </xf>
    <xf numFmtId="0" fontId="64" fillId="28" borderId="0" xfId="8" applyFont="1" applyFill="1"/>
    <xf numFmtId="9" fontId="21" fillId="0" borderId="0" xfId="2" applyFont="1" applyNumberFormat="1"/>
    <xf numFmtId="1" fontId="21" fillId="0" borderId="0" xfId="0" applyFont="1" applyNumberFormat="1"/>
    <xf numFmtId="0" fontId="65" fillId="0" borderId="0" xfId="0" applyFont="1"/>
    <xf numFmtId="0" fontId="10" fillId="6" borderId="7" xfId="7" applyBorder="1" applyFont="1" applyNumberFormat="1" applyFill="1"/>
    <xf numFmtId="9" fontId="10" fillId="28" borderId="0" xfId="8" applyFont="1" applyNumberFormat="1" applyFill="1" applyProtection="1">
      <protection hidden="1" locked="0"/>
    </xf>
    <xf numFmtId="1" fontId="62" fillId="28" borderId="0" xfId="8" applyAlignment="1" applyFont="1" applyNumberFormat="1" applyFill="1" applyProtection="1">
      <alignment horizontal="center"/>
      <protection hidden="1" locked="0"/>
    </xf>
    <xf numFmtId="0" fontId="0" fillId="0" borderId="8" xfId="8" applyBorder="1"/>
    <xf numFmtId="9" fontId="62" fillId="28" borderId="0" xfId="8" applyFont="1" applyNumberFormat="1" applyFill="1"/>
    <xf numFmtId="0" fontId="10" fillId="28" borderId="0" xfId="8" applyFont="1" applyFill="1" applyProtection="1">
      <protection hidden="1"/>
    </xf>
    <xf numFmtId="0" fontId="0" fillId="6" borderId="7" xfId="7" applyAlignment="1" applyBorder="1" applyFont="1" applyFill="1"/>
    <xf numFmtId="9" fontId="10" fillId="28" borderId="0" xfId="8" applyFont="1" applyNumberFormat="1" applyFill="1"/>
    <xf numFmtId="0" fontId="0" fillId="6" borderId="0" xfId="7" applyAlignment="1" applyFont="1" applyFill="1"/>
    <xf numFmtId="0" fontId="0" fillId="6" borderId="8" xfId="7" applyAlignment="1" applyBorder="1" applyFont="1" applyFill="1"/>
    <xf numFmtId="0" fontId="0" fillId="6" borderId="7" xfId="7" applyAlignment="1" applyBorder="1" applyFont="1" applyFill="1">
      <alignment wrapText="1"/>
    </xf>
    <xf numFmtId="0" fontId="66" fillId="0" borderId="0" xfId="0" applyFont="1"/>
    <xf numFmtId="170" fontId="22" fillId="0" borderId="0" xfId="8" applyAlignment="1" applyFont="1" applyNumberFormat="1">
      <alignment vertical="center"/>
    </xf>
    <xf numFmtId="9" fontId="0" fillId="0" borderId="0" xfId="11" applyFont="1" applyNumberFormat="1" applyFill="1"/>
    <xf numFmtId="0" fontId="67" fillId="0" borderId="0" xfId="12" applyFont="1"/>
    <xf numFmtId="9" fontId="0" fillId="0" borderId="0" xfId="11" applyAlignment="1" applyFont="1" applyNumberFormat="1" applyFill="1">
      <alignment horizontal="right"/>
    </xf>
    <xf numFmtId="0" fontId="0" fillId="0" borderId="0" xfId="11" applyFont="1" applyNumberFormat="1" applyFill="1"/>
    <xf numFmtId="165" fontId="0" fillId="0" borderId="0" xfId="11" applyFont="1" applyNumberFormat="1" applyFill="1"/>
    <xf numFmtId="9" fontId="0" fillId="0" borderId="0" xfId="11" applyAlignment="1" applyFont="1" applyNumberFormat="1" applyFill="1">
      <alignment wrapText="1"/>
    </xf>
    <xf numFmtId="1" fontId="0" fillId="0" borderId="0" xfId="11" applyFont="1" applyNumberFormat="1" applyFill="1"/>
    <xf numFmtId="10" fontId="0" fillId="0" borderId="0" xfId="0" applyNumberFormat="1"/>
    <xf numFmtId="0" fontId="3" fillId="4" borderId="12" xfId="5" applyBorder="1" applyFont="1" applyFill="1"/>
    <xf numFmtId="0" fontId="3" fillId="4" borderId="13" xfId="5" applyBorder="1" applyFont="1" applyFill="1"/>
    <xf numFmtId="0" fontId="3" fillId="4" borderId="14" xfId="5" applyBorder="1" applyFont="1" applyFill="1"/>
    <xf numFmtId="0" fontId="3" fillId="4" borderId="15" xfId="5" applyBorder="1" applyFont="1" applyFill="1"/>
    <xf numFmtId="0" fontId="0" fillId="0" borderId="14" xfId="0" applyBorder="1"/>
    <xf numFmtId="0" fontId="1" fillId="2" borderId="14" xfId="3" applyBorder="1" applyFont="1" applyFill="1"/>
    <xf numFmtId="0" fontId="1" fillId="2" borderId="16" xfId="3" applyBorder="1" applyFont="1" applyFill="1"/>
    <xf numFmtId="0" fontId="1" fillId="2" borderId="15" xfId="3" applyBorder="1" applyFont="1" applyFill="1"/>
    <xf numFmtId="0" fontId="0" fillId="0" borderId="17" xfId="8" applyBorder="1"/>
    <xf numFmtId="0" fontId="0" fillId="0" borderId="18" xfId="8" applyBorder="1"/>
    <xf numFmtId="0" fontId="0" fillId="0" borderId="19" xfId="8" applyBorder="1"/>
    <xf numFmtId="0" fontId="0" fillId="0" borderId="20" xfId="8" applyBorder="1"/>
    <xf numFmtId="0" fontId="0" fillId="0" borderId="16" xfId="8" applyBorder="1"/>
    <xf numFmtId="165" fontId="0" fillId="0" borderId="0" xfId="10" applyFont="1" applyNumberFormat="1"/>
    <xf numFmtId="1" fontId="0" fillId="0" borderId="0" xfId="10" applyFont="1" applyNumberFormat="1"/>
    <xf numFmtId="0" fontId="0" fillId="0" borderId="21" xfId="0" applyBorder="1"/>
    <xf numFmtId="0" fontId="0" fillId="0" borderId="22" xfId="0" applyBorder="1"/>
    <xf numFmtId="9" fontId="0" fillId="0" borderId="22" xfId="11" applyBorder="1" applyFont="1" applyNumberFormat="1"/>
    <xf numFmtId="1" fontId="0" fillId="0" borderId="22" xfId="11" applyBorder="1" applyFont="1" applyNumberFormat="1"/>
    <xf numFmtId="0" fontId="0" fillId="0" borderId="23" xfId="8" applyBorder="1"/>
    <xf numFmtId="9" fontId="0" fillId="0" borderId="0" xfId="8" applyNumberFormat="1"/>
    <xf numFmtId="167" fontId="0" fillId="0" borderId="0" xfId="0" applyNumberFormat="1"/>
    <xf numFmtId="3" fontId="0" fillId="0" borderId="0" xfId="0" applyNumberFormat="1"/>
    <xf numFmtId="170" fontId="0" fillId="0" borderId="0" xfId="0" applyNumberFormat="1"/>
    <xf numFmtId="0" fontId="20" fillId="0" borderId="0" xfId="13" applyFont="1"/>
    <xf numFmtId="1" fontId="20" fillId="0" borderId="0" xfId="13" applyFont="1" applyNumberFormat="1"/>
    <xf numFmtId="0" fontId="20" fillId="0" borderId="0" xfId="13" applyAlignment="1" applyFont="1">
      <alignment vertical="center"/>
    </xf>
    <xf numFmtId="0" fontId="13" fillId="26" borderId="0" xfId="8" applyAlignment="1" applyFont="1" applyFill="1">
      <alignment horizontal="center" vertical="center" wrapText="1"/>
    </xf>
    <xf numFmtId="0" fontId="14" fillId="26" borderId="1" xfId="8" applyAlignment="1" applyBorder="1" applyFont="1" applyFill="1">
      <alignment horizontal="left" vertical="center"/>
    </xf>
    <xf numFmtId="0" fontId="14" fillId="26" borderId="0" xfId="8" applyAlignment="1" applyFont="1" applyFill="1">
      <alignment horizontal="left" vertical="center"/>
    </xf>
    <xf numFmtId="0" fontId="14" fillId="26" borderId="2" xfId="8" applyAlignment="1" applyBorder="1" applyFont="1" applyFill="1">
      <alignment horizontal="left" vertical="center"/>
    </xf>
    <xf numFmtId="0" fontId="13" fillId="19" borderId="0" xfId="8" applyAlignment="1" applyFont="1" applyFill="1">
      <alignment horizontal="center" vertical="center" wrapText="1"/>
    </xf>
    <xf numFmtId="0" fontId="13" fillId="19" borderId="0" xfId="8" applyAlignment="1" applyFont="1" applyFill="1">
      <alignment horizontal="center" vertical="center"/>
    </xf>
    <xf numFmtId="0" fontId="14" fillId="19" borderId="1" xfId="8" applyAlignment="1" applyBorder="1" applyFont="1" applyFill="1">
      <alignment horizontal="left" vertical="center"/>
    </xf>
    <xf numFmtId="0" fontId="14" fillId="19" borderId="0" xfId="8" applyAlignment="1" applyFont="1" applyFill="1">
      <alignment horizontal="left" vertical="center"/>
    </xf>
    <xf numFmtId="0" fontId="14" fillId="19" borderId="2" xfId="8" applyAlignment="1" applyBorder="1" applyFont="1" applyFill="1">
      <alignment horizontal="left" vertical="center"/>
    </xf>
    <xf numFmtId="0" fontId="14" fillId="20" borderId="1" xfId="8" applyAlignment="1" applyBorder="1" applyFont="1" applyFill="1">
      <alignment horizontal="left" vertical="center"/>
    </xf>
    <xf numFmtId="0" fontId="14" fillId="20" borderId="0" xfId="8" applyAlignment="1" applyFont="1" applyFill="1">
      <alignment horizontal="left" vertical="center"/>
    </xf>
    <xf numFmtId="0" fontId="14" fillId="20" borderId="2" xfId="8" applyAlignment="1" applyBorder="1" applyFont="1" applyFill="1">
      <alignment horizontal="left" vertical="center"/>
    </xf>
    <xf numFmtId="0" fontId="14" fillId="21" borderId="1" xfId="8" applyAlignment="1" applyBorder="1" applyFont="1" applyFill="1">
      <alignment horizontal="left" vertical="center"/>
    </xf>
    <xf numFmtId="0" fontId="14" fillId="21" borderId="0" xfId="8" applyAlignment="1" applyFont="1" applyFill="1">
      <alignment horizontal="left" vertical="center"/>
    </xf>
    <xf numFmtId="0" fontId="14" fillId="21" borderId="2" xfId="8" applyAlignment="1" applyBorder="1" applyFont="1" applyFill="1">
      <alignment horizontal="left" vertical="center"/>
    </xf>
    <xf numFmtId="0" fontId="18" fillId="22" borderId="1" xfId="8" applyAlignment="1" applyBorder="1" applyFont="1" applyFill="1">
      <alignment horizontal="left" vertical="center"/>
    </xf>
    <xf numFmtId="0" fontId="18" fillId="22" borderId="0" xfId="8" applyAlignment="1" applyFont="1" applyFill="1">
      <alignment horizontal="left" vertical="center"/>
    </xf>
    <xf numFmtId="0" fontId="18" fillId="22" borderId="2" xfId="8" applyAlignment="1" applyBorder="1" applyFont="1" applyFill="1">
      <alignment horizontal="left" vertical="center"/>
    </xf>
    <xf numFmtId="0" fontId="13" fillId="23" borderId="0" xfId="8" applyAlignment="1" applyFont="1" applyFill="1">
      <alignment horizontal="center" vertical="center" wrapText="1"/>
    </xf>
    <xf numFmtId="0" fontId="14" fillId="23" borderId="1" xfId="8" applyAlignment="1" applyBorder="1" applyFont="1" applyFill="1">
      <alignment horizontal="left" vertical="center"/>
    </xf>
    <xf numFmtId="0" fontId="14" fillId="23" borderId="0" xfId="8" applyAlignment="1" applyFont="1" applyFill="1">
      <alignment horizontal="left" vertical="center"/>
    </xf>
    <xf numFmtId="0" fontId="14" fillId="23" borderId="2" xfId="8" applyAlignment="1" applyBorder="1" applyFont="1" applyFill="1">
      <alignment horizontal="left" vertical="center"/>
    </xf>
    <xf numFmtId="0" fontId="14" fillId="24" borderId="1" xfId="8" applyAlignment="1" applyBorder="1" applyFont="1" applyFill="1">
      <alignment horizontal="left" vertical="center"/>
    </xf>
    <xf numFmtId="0" fontId="14" fillId="24" borderId="0" xfId="8" applyAlignment="1" applyFont="1" applyFill="1">
      <alignment horizontal="left" vertical="center"/>
    </xf>
    <xf numFmtId="0" fontId="14" fillId="24" borderId="2" xfId="8" applyAlignment="1" applyBorder="1" applyFont="1" applyFill="1">
      <alignment horizontal="left" vertical="center"/>
    </xf>
    <xf numFmtId="0" fontId="14" fillId="25" borderId="1" xfId="8" applyAlignment="1" applyBorder="1" applyFont="1" applyFill="1">
      <alignment horizontal="left" vertical="center"/>
    </xf>
    <xf numFmtId="0" fontId="14" fillId="25" borderId="0" xfId="8" applyAlignment="1" applyFont="1" applyFill="1">
      <alignment horizontal="left" vertical="center"/>
    </xf>
    <xf numFmtId="0" fontId="14" fillId="25" borderId="2" xfId="8" applyAlignment="1" applyBorder="1" applyFont="1" applyFill="1">
      <alignment horizontal="left" vertical="center"/>
    </xf>
    <xf numFmtId="0" fontId="13" fillId="14" borderId="0" xfId="8" applyAlignment="1" applyFont="1" applyFill="1">
      <alignment horizontal="center" vertical="center" wrapText="1"/>
    </xf>
    <xf numFmtId="0" fontId="13" fillId="14" borderId="0" xfId="8" applyAlignment="1" applyFont="1" applyFill="1">
      <alignment horizontal="center" vertical="center"/>
    </xf>
    <xf numFmtId="0" fontId="14" fillId="14" borderId="1" xfId="8" applyAlignment="1" applyBorder="1" applyFont="1" applyFill="1">
      <alignment horizontal="left" vertical="center"/>
    </xf>
    <xf numFmtId="0" fontId="14" fillId="14" borderId="0" xfId="8" applyAlignment="1" applyFont="1" applyFill="1">
      <alignment horizontal="left" vertical="center"/>
    </xf>
    <xf numFmtId="0" fontId="14" fillId="14" borderId="2" xfId="8" applyAlignment="1" applyBorder="1" applyFont="1" applyFill="1">
      <alignment horizontal="left" vertical="center"/>
    </xf>
    <xf numFmtId="0" fontId="14" fillId="15" borderId="1" xfId="8" applyAlignment="1" applyBorder="1" applyFont="1" applyFill="1">
      <alignment horizontal="left" vertical="center"/>
    </xf>
    <xf numFmtId="0" fontId="14" fillId="15" borderId="0" xfId="8" applyAlignment="1" applyFont="1" applyFill="1">
      <alignment horizontal="left" vertical="center"/>
    </xf>
    <xf numFmtId="0" fontId="14" fillId="15" borderId="2" xfId="8" applyAlignment="1" applyBorder="1" applyFont="1" applyFill="1">
      <alignment horizontal="left" vertical="center"/>
    </xf>
    <xf numFmtId="0" fontId="14" fillId="16" borderId="1" xfId="8" applyAlignment="1" applyBorder="1" applyFont="1" applyFill="1">
      <alignment horizontal="left" vertical="center"/>
    </xf>
    <xf numFmtId="0" fontId="14" fillId="16" borderId="0" xfId="8" applyAlignment="1" applyFont="1" applyFill="1">
      <alignment horizontal="left" vertical="center"/>
    </xf>
    <xf numFmtId="0" fontId="14" fillId="16" borderId="2" xfId="8" applyAlignment="1" applyBorder="1" applyFont="1" applyFill="1">
      <alignment horizontal="left" vertical="center"/>
    </xf>
    <xf numFmtId="0" fontId="14" fillId="17" borderId="1" xfId="8" applyAlignment="1" applyBorder="1" applyFont="1" applyFill="1">
      <alignment horizontal="left" vertical="center"/>
    </xf>
    <xf numFmtId="0" fontId="14" fillId="17" borderId="0" xfId="8" applyAlignment="1" applyFont="1" applyFill="1">
      <alignment horizontal="left" vertical="center"/>
    </xf>
    <xf numFmtId="0" fontId="14" fillId="17" borderId="2" xfId="8" applyAlignment="1" applyBorder="1" applyFont="1" applyFill="1">
      <alignment horizontal="left" vertical="center"/>
    </xf>
    <xf numFmtId="0" fontId="18" fillId="18" borderId="1" xfId="8" applyAlignment="1" applyBorder="1" applyFont="1" applyFill="1">
      <alignment horizontal="left" vertical="center"/>
    </xf>
    <xf numFmtId="0" fontId="18" fillId="18" borderId="0" xfId="8" applyAlignment="1" applyFont="1" applyFill="1">
      <alignment horizontal="left" vertical="center"/>
    </xf>
    <xf numFmtId="0" fontId="18" fillId="18" borderId="2" xfId="8" applyAlignment="1" applyBorder="1" applyFont="1" applyFill="1">
      <alignment horizontal="left" vertical="center"/>
    </xf>
    <xf numFmtId="0" fontId="13" fillId="9" borderId="0" xfId="8" applyAlignment="1" applyFont="1" applyFill="1">
      <alignment horizontal="center" vertical="center" wrapText="1"/>
    </xf>
    <xf numFmtId="0" fontId="13" fillId="9" borderId="0" xfId="8" applyAlignment="1" applyFont="1" applyFill="1">
      <alignment horizontal="center" vertical="center"/>
    </xf>
    <xf numFmtId="0" fontId="14" fillId="9" borderId="1" xfId="8" applyAlignment="1" applyBorder="1" applyFont="1" applyFill="1">
      <alignment horizontal="left" vertical="center"/>
    </xf>
    <xf numFmtId="0" fontId="14" fillId="9" borderId="0" xfId="8" applyAlignment="1" applyFont="1" applyFill="1">
      <alignment horizontal="left" vertical="center"/>
    </xf>
    <xf numFmtId="0" fontId="14" fillId="9" borderId="2" xfId="8" applyAlignment="1" applyBorder="1" applyFont="1" applyFill="1">
      <alignment horizontal="left" vertical="center"/>
    </xf>
    <xf numFmtId="0" fontId="14" fillId="10" borderId="1" xfId="8" applyAlignment="1" applyBorder="1" applyFont="1" applyFill="1">
      <alignment horizontal="left" vertical="center"/>
    </xf>
    <xf numFmtId="0" fontId="14" fillId="10" borderId="0" xfId="8" applyAlignment="1" applyFont="1" applyFill="1">
      <alignment horizontal="left" vertical="center"/>
    </xf>
    <xf numFmtId="0" fontId="14" fillId="10" borderId="2" xfId="8" applyAlignment="1" applyBorder="1" applyFont="1" applyFill="1">
      <alignment horizontal="left" vertical="center"/>
    </xf>
    <xf numFmtId="0" fontId="14" fillId="11" borderId="1" xfId="8" applyAlignment="1" applyBorder="1" applyFont="1" applyFill="1">
      <alignment horizontal="left" vertical="center"/>
    </xf>
    <xf numFmtId="0" fontId="14" fillId="11" borderId="0" xfId="8" applyAlignment="1" applyFont="1" applyFill="1">
      <alignment horizontal="left" vertical="center"/>
    </xf>
    <xf numFmtId="0" fontId="14" fillId="11" borderId="2" xfId="8" applyAlignment="1" applyBorder="1" applyFont="1" applyFill="1">
      <alignment horizontal="left" vertical="center"/>
    </xf>
    <xf numFmtId="0" fontId="13" fillId="12" borderId="0" xfId="8" applyAlignment="1" applyFont="1" applyFill="1">
      <alignment horizontal="center" vertical="center" wrapText="1"/>
    </xf>
    <xf numFmtId="0" fontId="14" fillId="12" borderId="1" xfId="8" applyAlignment="1" applyBorder="1" applyFont="1" applyFill="1">
      <alignment horizontal="left" vertical="center"/>
    </xf>
    <xf numFmtId="0" fontId="14" fillId="12" borderId="0" xfId="8" applyAlignment="1" applyFont="1" applyFill="1">
      <alignment horizontal="left" vertical="center"/>
    </xf>
    <xf numFmtId="0" fontId="14" fillId="12" borderId="2" xfId="8" applyAlignment="1" applyBorder="1" applyFont="1" applyFill="1">
      <alignment horizontal="left" vertical="center"/>
    </xf>
    <xf numFmtId="0" fontId="14" fillId="13" borderId="1" xfId="8" applyAlignment="1" applyBorder="1" applyFont="1" applyFill="1">
      <alignment horizontal="left" vertical="center"/>
    </xf>
    <xf numFmtId="0" fontId="14" fillId="13" borderId="0" xfId="8" applyAlignment="1" applyFont="1" applyFill="1">
      <alignment horizontal="left" vertical="center"/>
    </xf>
    <xf numFmtId="0" fontId="14" fillId="13" borderId="2" xfId="8" applyAlignment="1" applyBorder="1" applyFont="1" applyFill="1">
      <alignment horizontal="left" vertical="center"/>
    </xf>
    <xf numFmtId="9" fontId="31" fillId="0" borderId="0" xfId="8" applyAlignment="1" applyFont="1" applyNumberFormat="1" applyProtection="1">
      <alignment horizontal="left" vertical="top" wrapText="1" indent="2"/>
      <protection hidden="1" locked="0"/>
    </xf>
    <xf numFmtId="0" fontId="23" fillId="0" borderId="0" xfId="8" applyAlignment="1" applyFont="1">
      <alignment horizontal="center" vertical="center" wrapText="1"/>
    </xf>
    <xf numFmtId="0" fontId="28" fillId="0" borderId="0" xfId="8" applyAlignment="1" applyFont="1">
      <alignment horizontal="center" vertical="center" wrapText="1"/>
    </xf>
    <xf numFmtId="164" fontId="22" fillId="0" borderId="0" xfId="8" applyAlignment="1" applyFont="1" applyNumberFormat="1">
      <alignment horizontal="center"/>
    </xf>
    <xf numFmtId="0" fontId="34" fillId="36" borderId="0" xfId="8" applyAlignment="1" applyFont="1" applyFill="1">
      <alignment horizontal="right" vertical="center"/>
    </xf>
    <xf numFmtId="0" fontId="34" fillId="0" borderId="24" xfId="8" applyAlignment="1" applyBorder="1" applyFont="1" applyProtection="1">
      <alignment horizontal="left" vertical="center"/>
      <protection locked="0"/>
    </xf>
    <xf numFmtId="0" fontId="34" fillId="0" borderId="25" xfId="8" applyAlignment="1" applyBorder="1" applyFont="1" applyProtection="1">
      <alignment horizontal="left" vertical="center"/>
      <protection locked="0"/>
    </xf>
    <xf numFmtId="0" fontId="34" fillId="0" borderId="26" xfId="8" applyAlignment="1" applyBorder="1" applyFont="1" applyProtection="1">
      <alignment horizontal="left" vertical="center"/>
      <protection locked="0"/>
    </xf>
    <xf numFmtId="0" fontId="34" fillId="0" borderId="0" xfId="8" applyAlignment="1" applyFont="1" applyProtection="1">
      <alignment horizontal="left" vertical="center"/>
      <protection locked="0"/>
    </xf>
    <xf numFmtId="0" fontId="5" fillId="9" borderId="0" xfId="8" applyAlignment="1" applyFont="1" applyFill="1" quotePrefix="1">
      <alignment horizontal="right" vertical="center"/>
    </xf>
    <xf numFmtId="0" fontId="5" fillId="9" borderId="0" xfId="8" applyAlignment="1" applyFont="1" applyFill="1">
      <alignment horizontal="right" vertical="center"/>
    </xf>
    <xf numFmtId="0" fontId="5" fillId="29" borderId="0" xfId="8" applyAlignment="1" applyFont="1" applyFill="1" quotePrefix="1">
      <alignment horizontal="right" vertical="center"/>
    </xf>
    <xf numFmtId="0" fontId="5" fillId="29" borderId="0" xfId="8" applyAlignment="1" applyFont="1" applyFill="1">
      <alignment horizontal="right" vertical="center"/>
    </xf>
    <xf numFmtId="0" fontId="5" fillId="14" borderId="0" xfId="8" applyAlignment="1" applyFont="1" applyFill="1" quotePrefix="1">
      <alignment horizontal="right" vertical="center"/>
    </xf>
    <xf numFmtId="0" fontId="5" fillId="14" borderId="0" xfId="8" applyAlignment="1" applyFont="1" applyFill="1">
      <alignment horizontal="right" vertical="center"/>
    </xf>
    <xf numFmtId="0" fontId="5" fillId="19" borderId="0" xfId="8" applyAlignment="1" applyFont="1" applyFill="1" quotePrefix="1">
      <alignment horizontal="right" vertical="center"/>
    </xf>
    <xf numFmtId="0" fontId="5" fillId="19" borderId="0" xfId="8" applyAlignment="1" applyFont="1" applyFill="1">
      <alignment horizontal="right" vertical="center"/>
    </xf>
    <xf numFmtId="0" fontId="5" fillId="23" borderId="0" xfId="8" applyAlignment="1" applyFont="1" applyFill="1" quotePrefix="1">
      <alignment horizontal="right" vertical="center"/>
    </xf>
    <xf numFmtId="0" fontId="5" fillId="23" borderId="0" xfId="8" applyAlignment="1" applyFont="1" applyFill="1">
      <alignment horizontal="right" vertical="center"/>
    </xf>
    <xf numFmtId="0" fontId="5" fillId="26" borderId="0" xfId="8" applyAlignment="1" applyFont="1" applyFill="1" quotePrefix="1">
      <alignment horizontal="right" vertical="center"/>
    </xf>
    <xf numFmtId="0" fontId="5" fillId="26" borderId="0" xfId="8" applyAlignment="1" applyFont="1" applyFill="1">
      <alignment horizontal="right" vertical="center"/>
    </xf>
    <xf numFmtId="0" fontId="14" fillId="9" borderId="0" xfId="8" applyAlignment="1" applyFont="1" applyFill="1" quotePrefix="1">
      <alignment horizontal="right" vertical="center"/>
    </xf>
    <xf numFmtId="0" fontId="14" fillId="9" borderId="0" xfId="8" applyAlignment="1" applyFont="1" applyFill="1">
      <alignment horizontal="right" vertical="center"/>
    </xf>
    <xf numFmtId="0" fontId="14" fillId="29" borderId="0" xfId="8" applyAlignment="1" applyFont="1" applyFill="1" quotePrefix="1">
      <alignment horizontal="right" vertical="center"/>
    </xf>
    <xf numFmtId="0" fontId="14" fillId="29" borderId="0" xfId="8" applyAlignment="1" applyFont="1" applyFill="1">
      <alignment horizontal="right" vertical="center"/>
    </xf>
    <xf numFmtId="0" fontId="14" fillId="14" borderId="0" xfId="8" applyAlignment="1" applyFont="1" applyFill="1" quotePrefix="1">
      <alignment horizontal="right" vertical="center"/>
    </xf>
    <xf numFmtId="0" fontId="14" fillId="14" borderId="0" xfId="8" applyAlignment="1" applyFont="1" applyFill="1">
      <alignment horizontal="right" vertical="center"/>
    </xf>
    <xf numFmtId="0" fontId="14" fillId="19" borderId="0" xfId="8" applyAlignment="1" applyFont="1" applyFill="1" quotePrefix="1">
      <alignment horizontal="right" vertical="center"/>
    </xf>
    <xf numFmtId="0" fontId="14" fillId="19" borderId="0" xfId="8" applyAlignment="1" applyFont="1" applyFill="1">
      <alignment horizontal="right" vertical="center"/>
    </xf>
    <xf numFmtId="0" fontId="14" fillId="23" borderId="0" xfId="8" applyAlignment="1" applyFont="1" applyFill="1" quotePrefix="1">
      <alignment horizontal="right" vertical="center"/>
    </xf>
    <xf numFmtId="0" fontId="14" fillId="23" borderId="0" xfId="8" applyAlignment="1" applyFont="1" applyFill="1">
      <alignment horizontal="right" vertical="center"/>
    </xf>
    <xf numFmtId="0" fontId="14" fillId="26" borderId="0" xfId="8" applyAlignment="1" applyFont="1" applyFill="1" quotePrefix="1">
      <alignment horizontal="right" vertical="center"/>
    </xf>
    <xf numFmtId="0" fontId="14" fillId="26" borderId="0" xfId="8" applyAlignment="1" applyFont="1" applyFill="1">
      <alignment horizontal="right" vertical="center"/>
    </xf>
  </cellXfs>
  <cellStyles count="15">
    <cellStyle name="40% - Accent3" xfId="7" builtinId="39"/>
    <cellStyle name="Accent2" xfId="6" builtinId="33"/>
    <cellStyle name="Bad" xfId="4" builtinId="27"/>
    <cellStyle name="Comma" xfId="1" builtinId="3"/>
    <cellStyle name="Good" xfId="3" builtinId="26"/>
    <cellStyle name="Neutral" xfId="5" builtinId="28"/>
    <cellStyle name="Normal" xfId="0" builtinId="0"/>
    <cellStyle name="Normal 2" xfId="8"/>
    <cellStyle name="Normal 2 2" xfId="9"/>
    <cellStyle name="Normal 4" xfId="13"/>
    <cellStyle name="Normal 6" xfId="12"/>
    <cellStyle name="Percent" xfId="2" builtinId="5"/>
    <cellStyle name="Percent 2" xfId="10"/>
    <cellStyle name="Percent 3" xfId="11"/>
    <cellStyle name="Hyperlink" xfId="14" builtinId="8"/>
  </cellStyles>
  <dxfs>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outline="0">
        <bottom style="thin">
          <color indexed="64"/>
        </bottom>
      </border>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border outline="0">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font>
    </dxf>
  </dxfs>
  <tableStyles count="0" defaultTableStyle="TableStyleMedium2" defaultPivotStyle="PivotStyleLight16"/>
  <extLst xmlns="http://schemas.openxmlformats.org/spreadsheetml/2006/main">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1" Type="http://schemas.openxmlformats.org/officeDocument/2006/relationships/worksheet" Target="worksheets/sheet11.xml" /><Relationship Id="rId6" Type="http://schemas.openxmlformats.org/officeDocument/2006/relationships/worksheet" Target="worksheets/sheet6.xml" /><Relationship Id="rId18" Type="http://schemas.openxmlformats.org/officeDocument/2006/relationships/theme" Target="theme/theme1.xml" /><Relationship Id="rId16" Type="http://schemas.openxmlformats.org/officeDocument/2006/relationships/worksheet" Target="worksheets/sheet16.xml" /><Relationship Id="rId21" Type="http://schemas.openxmlformats.org/officeDocument/2006/relationships/sheetMetadata" Target="metadata.xml" /><Relationship Id="rId12" Type="http://schemas.openxmlformats.org/officeDocument/2006/relationships/worksheet" Target="worksheets/sheet12.xml" /><Relationship Id="rId7" Type="http://schemas.openxmlformats.org/officeDocument/2006/relationships/worksheet" Target="worksheets/sheet7.xml" /><Relationship Id="rId2" Type="http://schemas.openxmlformats.org/officeDocument/2006/relationships/worksheet" Target="worksheets/sheet2.xml" /><Relationship Id="rId17" Type="http://schemas.openxmlformats.org/officeDocument/2006/relationships/externalLink" Target="/xl/externalLinks/externalLink1.xml" /><Relationship Id="rId3" Type="http://schemas.openxmlformats.org/officeDocument/2006/relationships/worksheet" Target="worksheets/sheet3.xml" /><Relationship Id="rId20" Type="http://schemas.openxmlformats.org/officeDocument/2006/relationships/sharedStrings" Target="sharedStrings.xml" /><Relationship Id="rId13" Type="http://schemas.openxmlformats.org/officeDocument/2006/relationships/worksheet" Target="worksheets/sheet13.xml" /><Relationship Id="rId8" Type="http://schemas.openxmlformats.org/officeDocument/2006/relationships/worksheet" Target="worksheets/sheet8.xml" /><Relationship Id="rId14" Type="http://schemas.openxmlformats.org/officeDocument/2006/relationships/worksheet" Target="worksheets/sheet14.xml" /><Relationship Id="rId4" Type="http://schemas.openxmlformats.org/officeDocument/2006/relationships/worksheet" Target="worksheets/sheet4.xml" /><Relationship Id="rId1" Type="http://schemas.openxmlformats.org/officeDocument/2006/relationships/worksheet" Target="worksheets/sheet1.xml" /><Relationship Id="rId9" Type="http://schemas.openxmlformats.org/officeDocument/2006/relationships/worksheet" Target="worksheets/sheet9.xml" /><Relationship Id="rId19" Type="http://schemas.openxmlformats.org/officeDocument/2006/relationships/styles" Target="styles.xml" /><Relationship Id="rId15" Type="http://schemas.openxmlformats.org/officeDocument/2006/relationships/worksheet" Target="worksheets/sheet15.xml" /><Relationship Id="rId10" Type="http://schemas.openxmlformats.org/officeDocument/2006/relationships/worksheet" Target="worksheets/sheet10.xml" /><Relationship Id="rId5" Type="http://schemas.openxmlformats.org/officeDocument/2006/relationships/worksheet" Target="worksheets/sheet5.xml" /><Relationship Id="rId22" Type="http://schemas.microsoft.com/office/2017/10/relationships/person" Target="persons/person.xml" /></Relationships>
</file>

<file path=xl/charts/_rels/chart19.xml.rels><?xml version="1.0" encoding="utf-8" standalone="yes"?><Relationships xmlns="http://schemas.openxmlformats.org/package/2006/relationships"><Relationship Id="rId3" Type="http://schemas.openxmlformats.org/officeDocument/2006/relationships/chartUserShapes" Target="/xl/drawings/drawing4.xml" /><Relationship Id="rId2" Type="http://schemas.microsoft.com/office/2011/relationships/chartColorStyle" Target="colors3.xml" /><Relationship Id="rId1" Type="http://schemas.microsoft.com/office/2011/relationships/chartStyle" Target="style3.xml" /></Relationships>
</file>

<file path=xl/charts/_rels/chart20.xml.rels><?xml version="1.0" encoding="utf-8" standalone="yes"?><Relationships xmlns="http://schemas.openxmlformats.org/package/2006/relationships"><Relationship Id="rId2" Type="http://schemas.microsoft.com/office/2011/relationships/chartColorStyle" Target="colors4.xml" /><Relationship Id="rId1" Type="http://schemas.microsoft.com/office/2011/relationships/chartStyle" Target="style4.xml" /></Relationships>
</file>

<file path=xl/charts/_rels/chart32.xml.rels><?xml version="1.0" encoding="utf-8" standalone="yes"?><Relationships xmlns="http://schemas.openxmlformats.org/package/2006/relationships"><Relationship Id="rId1" Type="http://schemas.openxmlformats.org/officeDocument/2006/relationships/chartUserShapes" Target="/xl/drawings/drawing9.xml" /></Relationships>
</file>

<file path=xl/charts/_rels/chart4.xml.rels><?xml version="1.0" encoding="utf-8" standalone="yes"?><Relationships xmlns="http://schemas.openxmlformats.org/package/2006/relationships"><Relationship Id="rId2" Type="http://schemas.microsoft.com/office/2011/relationships/chartColorStyle" Target="colors1.xml" /><Relationship Id="rId1" Type="http://schemas.microsoft.com/office/2011/relationships/chartStyle" Target="style1.xml" /></Relationships>
</file>

<file path=xl/charts/_rels/chart6.xml.rels><?xml version="1.0" encoding="utf-8" standalone="yes"?><Relationships xmlns="http://schemas.openxmlformats.org/package/2006/relationships"><Relationship Id="rId2" Type="http://schemas.microsoft.com/office/2011/relationships/chartColorStyle" Target="colors2.xml" /><Relationship Id="rId1" Type="http://schemas.microsoft.com/office/2011/relationships/chartStyle" Target="style2.xml" /></Relationships>
</file>

<file path=xl/charts/_rels/chart8.xml.rels><?xml version="1.0" encoding="utf-8" standalone="yes"?><Relationships xmlns="http://schemas.openxmlformats.org/package/2006/relationships"><Relationship Id="rId1" Type="http://schemas.openxmlformats.org/officeDocument/2006/relationships/chartUserShapes" Target="/xl/drawings/drawing3.xml" /></Relationships>
</file>

<file path=xl/charts/chart1.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422322209723789"/>
          <c:y val="0.13971186934966462"/>
          <c:w val="0.32012462727873303"/>
          <c:h val="0.29878298546015081"/>
        </c:manualLayout>
      </c:layout>
      <c:pieChart>
        <c:varyColors val="1"/>
        <c:ser>
          <c:idx val="0"/>
          <c:order val="0"/>
          <c:spPr/>
          <c:explosion val="0"/>
          <c:dLbls>
            <c:showLegendKey val="0"/>
            <c:showVal val="0"/>
            <c:showCatName val="0"/>
            <c:showSerName val="0"/>
            <c:showPercent val="0"/>
            <c:showBubbleSize val="0"/>
            <c:showLeaderLines val="1"/>
            <c:extLst>
              <c:ext xmlns:c15="http://schemas.microsoft.com/office/drawing/2012/chart" uri="{CE6537A1-D6FC-4f65-9D91-7224C49458BB}">
                <c15:showLeaderLines val="1"/>
                <c15:leaderLines>
                  <c:spPr>
                    <a:ln/>
                  </c:spPr>
                </c15:leaderLines>
              </c:ext>
            </c:extLst>
          </c:dLbls>
          <c:cat>
            <c:strRef>
              <c:f>'Data - Overview'!$B$172:$B$181</c:f>
              <c:strCache/>
            </c:strRef>
          </c:cat>
          <c:val>
            <c:numLit>
              <c:formatCode>General</c:formatCode>
              <c:ptCount val="1"/>
              <c:pt idx="0">
                <c:v>1</c:v>
              </c:pt>
            </c:numLit>
          </c:val>
        </c:ser>
        <c:dLbls>
          <c:showLegendKey val="0"/>
          <c:showVal val="0"/>
          <c:showCatName val="0"/>
          <c:showSerName val="0"/>
          <c:showPercent val="0"/>
          <c:showBubbleSize val="0"/>
          <c:showLeaderLines val="1"/>
        </c:dLbls>
        <c:firstSliceAng val="0"/>
      </c:pieChart>
      <c:spPr>
        <a:ln w="12700">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10.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41530696000359121"/>
          <c:y val="0.089509281542250685"/>
          <c:w val="0.91693860799928173"/>
          <c:h val="0.72055420149007"/>
        </c:manualLayout>
      </c:layout>
      <c:barChart>
        <c:barDir val="col"/>
        <c:grouping val="clustered"/>
        <c:varyColors val="0"/>
        <c:ser>
          <c:idx val="0"/>
          <c:order val="0"/>
          <c:spPr>
            <a:solidFill>
              <a:srgbClr val="ED1B2D"/>
            </a:solidFill>
          </c:spPr>
          <c:invertIfNegative val="0"/>
          <c:dLbls>
            <c:spPr>
              <a:noFill/>
              <a:ln>
                <a:noFill/>
                <a:round/>
              </a:ln>
              <a:effectLst/>
            </c:spPr>
            <c:txPr>
              <a:bodyPr/>
              <a:lstStyle/>
              <a:p>
                <a:pPr>
                  <a:defRPr lang="en-US" b="1" sz="1200" baseline="0">
                    <a:latin typeface="Calibri"/>
                    <a:ea typeface="Calibri"/>
                    <a:cs typeface="Calibri"/>
                  </a:defRPr>
                </a:pP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'Data - Overview'!$C$402:$C$406</c:f>
              <c:strCache/>
            </c:strRef>
          </c:cat>
          <c:val>
            <c:numRef>
              <c:f>'Data - Overview'!$D$402:$D$406</c:f>
              <c:numCache/>
            </c:numRef>
          </c:val>
        </c:ser>
        <c:dLbls>
          <c:showLegendKey val="0"/>
          <c:showVal val="0"/>
          <c:showCatName val="0"/>
          <c:showSerName val="0"/>
          <c:showPercent val="0"/>
          <c:showBubbleSize val="0"/>
          <c:showLeaderLines val="0"/>
        </c:dLbls>
        <c:gapWidth val="41"/>
        <c:axId val="104479744"/>
        <c:axId val="104485632"/>
      </c:barChart>
      <c:catAx>
        <c:axId val="104479744"/>
        <c:scaling>
          <c:orientation val="minMax"/>
        </c:scaling>
        <c:delete val="0"/>
        <c:axPos val="b"/>
        <c:numFmt formatCode="General" sourceLinked="0"/>
        <c:majorTickMark val="out"/>
        <c:minorTickMark val="none"/>
        <c:tickLblPos val="nextTo"/>
        <c:spPr>
          <a:ln>
            <a:solidFill>
              <a:srgbClr val="000000"/>
            </a:solidFill>
            <a:prstDash val="solid"/>
            <a:round/>
          </a:ln>
        </c:spPr>
        <c:txPr xmlns:c="http://schemas.openxmlformats.org/drawingml/2006/chart">
          <a:bodyPr xmlns:a="http://schemas.openxmlformats.org/drawingml/2006/main"/>
          <a:lstStyle xmlns:a="http://schemas.openxmlformats.org/drawingml/2006/main"/>
          <a:p xmlns:a="http://schemas.openxmlformats.org/drawingml/2006/main">
            <a:pPr>
              <a:defRPr sz="800" b="1"/>
            </a:pPr>
            <a:endParaRPr lang="en-US"/>
          </a:p>
        </c:txPr>
        <c:crossAx val="104485632"/>
        <c:crosses val="autoZero"/>
        <c:auto val="1"/>
        <c:lblAlgn val="ctr"/>
        <c:lblOffset val="100"/>
        <c:noMultiLvlLbl val="0"/>
        <c:tickMarkSkip val="1"/>
      </c:catAx>
      <c:valAx>
        <c:axId val="104485632"/>
        <c:scaling>
          <c:orientation val="minMax"/>
        </c:scaling>
        <c:delete val="1"/>
        <c:axPos val="l"/>
        <c:numFmt formatCode="0%" sourceLinked="1"/>
        <c:majorTickMark val="out"/>
        <c:minorTickMark val="none"/>
        <c:tickLblPos val="nextTo"/>
        <c:spPr>
          <a:ln w="12700">
            <a:noFill/>
            <a:round/>
          </a:ln>
        </c:spPr>
        <c:crossAx val="104479744"/>
        <c:crosses val="autoZero"/>
        <c:crossBetween val="between"/>
      </c:valAx>
      <c:spPr>
        <a:noFill/>
        <a:ln>
          <a:noFill/>
          <a:round/>
        </a:ln>
      </c:spPr>
    </c:plotArea>
    <c:plotVisOnly val="1"/>
    <c:dispBlanksAs val="gap"/>
  </c:chart>
  <c:spPr>
    <a:ln>
      <a:noFill/>
      <a:round/>
    </a:ln>
  </c:spPr>
  <c:printSettings>
    <c:headerFooter scaleWithDoc="1" alignWithMargins="1" differentFirst="0" differentOddEven="0"/>
    <c:pageMargins l="0.7" r="0.7" t="0.75" b="0.75" header="0.3" footer="0.3"/>
    <c:pageSetup orientation="portrait"/>
  </c:printSettings>
</c:chartSpace>
</file>

<file path=xl/charts/chart11.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718954248366013"/>
          <c:y val="0"/>
          <c:w val="0.85620915032679734"/>
          <c:h val="1"/>
        </c:manualLayout>
      </c:layout>
      <c:barChart>
        <c:barDir val="col"/>
        <c:grouping val="percentStacked"/>
        <c:varyColors val="0"/>
        <c:ser>
          <c:idx val="0"/>
          <c:order val="0"/>
          <c:spPr>
            <a:solidFill>
              <a:srgbClr val="ED1B2D"/>
            </a:solidFill>
          </c:spPr>
          <c:invertIfNegative val="0"/>
          <c:dPt>
            <c:idx val="0"/>
            <c:bubble3D val="0"/>
            <c:invertIfNegative val="0"/>
            <c:spPr>
              <a:solidFill>
                <a:srgbClr val="ED1B2D"/>
              </a:solidFill>
            </c:spPr>
          </c:dPt>
          <c:dLbls>
            <c:spPr>
              <a:noFill/>
              <a:ln>
                <a:noFill/>
                <a:round/>
              </a:ln>
            </c:spPr>
            <c:txPr>
              <a:bodyPr/>
              <a:lstStyle/>
              <a:p>
                <a:pPr>
                  <a:defRPr sz="1100" baseline="0">
                    <a:latin typeface="Calibri"/>
                    <a:ea typeface="Calibri"/>
                    <a:cs typeface="Calibri"/>
                  </a:defRPr>
                </a:pPr>
              </a:p>
            </c:txPr>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Overview'!$D$111</c:f>
              <c:numCache/>
            </c:numRef>
          </c:val>
        </c:ser>
        <c:ser>
          <c:idx val="1"/>
          <c:order val="1"/>
          <c:spPr>
            <a:solidFill>
              <a:srgbClr val="6C6F71"/>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Overview'!$D$112</c:f>
              <c:numCache/>
            </c:numRef>
          </c:val>
        </c:ser>
        <c:ser>
          <c:idx val="2"/>
          <c:order val="2"/>
          <c:spPr>
            <a:solidFill>
              <a:srgbClr val="7D38BA"/>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Overview'!$D$113</c:f>
              <c:numCache/>
            </c:numRef>
          </c:val>
        </c:ser>
        <c:ser>
          <c:idx val="3"/>
          <c:order val="3"/>
          <c:spPr>
            <a:solidFill>
              <a:srgbClr val="1964C1"/>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Overview'!$D$114</c:f>
              <c:numCache/>
            </c:numRef>
          </c:val>
        </c:ser>
        <c:ser>
          <c:idx val="4"/>
          <c:order val="4"/>
          <c:spPr>
            <a:solidFill>
              <a:srgbClr val="8CC119"/>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Overview'!$D$115</c:f>
              <c:numCache/>
            </c:numRef>
          </c:val>
        </c:ser>
        <c:dLbls>
          <c:showLegendKey val="0"/>
          <c:showVal val="0"/>
          <c:showCatName val="0"/>
          <c:showSerName val="0"/>
          <c:showPercent val="0"/>
          <c:showBubbleSize val="0"/>
          <c:showLeaderLines val="0"/>
        </c:dLbls>
        <c:gapWidth val="150"/>
        <c:overlap val="100"/>
        <c:axId val="104567936"/>
        <c:axId val="104569472"/>
      </c:barChart>
      <c:catAx>
        <c:axId val="104567936"/>
        <c:scaling>
          <c:orientation val="minMax"/>
        </c:scaling>
        <c:delete val="1"/>
        <c:axPos val="t"/>
        <c:majorTickMark val="out"/>
        <c:minorTickMark val="none"/>
        <c:tickLblPos val="nextTo"/>
        <c:spPr>
          <a:ln w="12700">
            <a:noFill/>
            <a:round/>
          </a:ln>
        </c:spPr>
        <c:crossAx val="104569472"/>
        <c:crosses val="autoZero"/>
        <c:auto val="1"/>
        <c:lblAlgn val="ctr"/>
        <c:lblOffset val="100"/>
        <c:noMultiLvlLbl val="0"/>
        <c:tickMarkSkip val="1"/>
      </c:catAx>
      <c:valAx>
        <c:axId val="104569472"/>
        <c:scaling>
          <c:orientation val="maxMin"/>
        </c:scaling>
        <c:delete val="1"/>
        <c:axPos val="l"/>
        <c:numFmt formatCode="0%" sourceLinked="1"/>
        <c:majorTickMark val="out"/>
        <c:minorTickMark val="none"/>
        <c:tickLblPos val="nextTo"/>
        <c:spPr>
          <a:ln w="12700">
            <a:noFill/>
            <a:round/>
          </a:ln>
        </c:spPr>
        <c:crossAx val="104567936"/>
        <c:crosses val="autoZero"/>
        <c:crossBetween val="between"/>
      </c:valAx>
      <c:spPr>
        <a:noFill/>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12.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0</c:v>
          </c:tx>
          <c:spPr>
            <a:solidFill>
              <a:srgbClr val="ED1B2D"/>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Overview'!$D$189</c:f>
              <c:numCache/>
            </c:numRef>
          </c:val>
        </c:ser>
        <c:ser>
          <c:idx val="1"/>
          <c:order val="1"/>
          <c:tx>
            <c:v>1</c:v>
          </c:tx>
          <c:spPr>
            <a:solidFill>
              <a:srgbClr val="6C6F71"/>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Overview'!$D$190</c:f>
              <c:numCache/>
            </c:numRef>
          </c:val>
        </c:ser>
        <c:ser>
          <c:idx val="2"/>
          <c:order val="2"/>
          <c:tx>
            <c:v>2</c:v>
          </c:tx>
          <c:spPr>
            <a:solidFill>
              <a:srgbClr val="7A19C1"/>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Overview'!$D$191</c:f>
              <c:numCache/>
            </c:numRef>
          </c:val>
        </c:ser>
        <c:ser>
          <c:idx val="3"/>
          <c:order val="3"/>
          <c:tx>
            <c:v>3+</c:v>
          </c:tx>
          <c:spPr>
            <a:solidFill>
              <a:srgbClr val="1964C1"/>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Overview'!$D$192</c:f>
              <c:numCache/>
            </c:numRef>
          </c:val>
        </c:ser>
        <c:dLbls>
          <c:showLegendKey val="0"/>
          <c:showVal val="0"/>
          <c:showCatName val="0"/>
          <c:showSerName val="0"/>
          <c:showPercent val="0"/>
          <c:showBubbleSize val="0"/>
          <c:showLeaderLines val="0"/>
        </c:dLbls>
        <c:gapWidth val="0"/>
        <c:overlap val="100"/>
        <c:axId val="106039552"/>
        <c:axId val="106049536"/>
      </c:barChart>
      <c:catAx>
        <c:axId val="106039552"/>
        <c:scaling>
          <c:orientation val="minMax"/>
        </c:scaling>
        <c:delete val="1"/>
        <c:axPos val="l"/>
        <c:majorTickMark val="out"/>
        <c:minorTickMark val="none"/>
        <c:tickLblPos val="nextTo"/>
        <c:spPr>
          <a:ln w="12700">
            <a:noFill/>
            <a:round/>
          </a:ln>
        </c:spPr>
        <c:crossAx val="106049536"/>
        <c:crosses val="autoZero"/>
        <c:auto val="1"/>
        <c:lblAlgn val="ctr"/>
        <c:lblOffset val="100"/>
        <c:noMultiLvlLbl val="0"/>
        <c:tickMarkSkip val="1"/>
      </c:catAx>
      <c:valAx>
        <c:axId val="106049536"/>
        <c:scaling>
          <c:orientation val="minMax"/>
        </c:scaling>
        <c:delete val="1"/>
        <c:axPos val="b"/>
        <c:numFmt formatCode="0%" sourceLinked="1"/>
        <c:majorTickMark val="out"/>
        <c:minorTickMark val="none"/>
        <c:tickLblPos val="nextTo"/>
        <c:spPr>
          <a:ln w="12700">
            <a:noFill/>
            <a:round/>
          </a:ln>
        </c:spPr>
        <c:crossAx val="106039552"/>
        <c:crosses val="autoZero"/>
        <c:crossBetween val="between"/>
      </c:valAx>
      <c:spPr>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13.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062411347517730496"/>
          <c:y val="0.050925925925925923"/>
          <c:w val="0.937588687335295"/>
          <c:h val="0.89814814814814814"/>
        </c:manualLayout>
      </c:layout>
      <c:barChart>
        <c:barDir val="bar"/>
        <c:grouping val="clustered"/>
        <c:varyColors val="0"/>
        <c:ser>
          <c:idx val="0"/>
          <c:order val="0"/>
          <c:spPr/>
          <c:invertIfNegative val="0"/>
          <c:dPt>
            <c:idx val="0"/>
            <c:bubble3D val="0"/>
            <c:invertIfNegative val="0"/>
            <c:spPr>
              <a:solidFill>
                <a:srgbClr val="EBC619"/>
              </a:solidFill>
            </c:spPr>
          </c:dPt>
          <c:dPt>
            <c:idx val="1"/>
            <c:bubble3D val="0"/>
            <c:invertIfNegative val="0"/>
            <c:spPr>
              <a:solidFill>
                <a:srgbClr val="1964C1"/>
              </a:solidFill>
            </c:spPr>
          </c:dPt>
          <c:dPt>
            <c:idx val="2"/>
            <c:bubble3D val="0"/>
            <c:invertIfNegative val="0"/>
            <c:spPr>
              <a:solidFill>
                <a:srgbClr val="7D38BA"/>
              </a:solidFill>
            </c:spPr>
          </c:dPt>
          <c:dPt>
            <c:idx val="3"/>
            <c:bubble3D val="0"/>
            <c:invertIfNegative val="0"/>
            <c:spPr>
              <a:solidFill>
                <a:srgbClr val="6C6F71"/>
              </a:solidFill>
            </c:spPr>
          </c:dPt>
          <c:dPt>
            <c:idx val="4"/>
            <c:bubble3D val="0"/>
            <c:invertIfNegative val="0"/>
            <c:spPr>
              <a:solidFill>
                <a:srgbClr val="ED1B2D"/>
              </a:solidFill>
            </c:spPr>
          </c:dPt>
          <c:dLbls>
            <c:dLbl>
              <c:idx val="0"/>
              <c:spPr>
                <a:noFill/>
                <a:ln>
                  <a:noFill/>
                  <a:round/>
                </a:ln>
                <a:effectLst/>
              </c:spPr>
              <c:txPr>
                <a:bodyPr/>
                <a:lstStyle/>
                <a:p>
                  <a:pPr>
                    <a:defRPr lang="en-US" b="1" sz="1200" baseline="0">
                      <a:solidFill>
                        <a:srgbClr val="EBC619"/>
                      </a:solidFill>
                      <a:latin typeface="Calibri"/>
                      <a:ea typeface="Calibri"/>
                      <a:cs typeface="Calibri"/>
                    </a:defRPr>
                  </a:pPr>
                </a:p>
              </c:txPr>
              <c:dLblPos val="outEnd"/>
              <c:showLegendKey val="0"/>
              <c:showVal val="1"/>
              <c:showCatName val="0"/>
              <c:showSerName val="0"/>
              <c:showPercent val="0"/>
              <c:showBubbleSize val="0"/>
            </c:dLbl>
            <c:dLbl>
              <c:idx val="1"/>
              <c:spPr>
                <a:noFill/>
                <a:ln>
                  <a:noFill/>
                  <a:round/>
                </a:ln>
                <a:effectLst/>
              </c:spPr>
              <c:txPr>
                <a:bodyPr/>
                <a:lstStyle/>
                <a:p>
                  <a:pPr>
                    <a:defRPr lang="en-US" b="1" sz="1200" baseline="0">
                      <a:solidFill>
                        <a:srgbClr val="1964C1"/>
                      </a:solidFill>
                      <a:latin typeface="Calibri"/>
                      <a:ea typeface="Calibri"/>
                      <a:cs typeface="Calibri"/>
                    </a:defRPr>
                  </a:pPr>
                </a:p>
              </c:txPr>
              <c:dLblPos val="outEnd"/>
              <c:showLegendKey val="0"/>
              <c:showVal val="1"/>
              <c:showCatName val="0"/>
              <c:showSerName val="0"/>
              <c:showPercent val="0"/>
              <c:showBubbleSize val="0"/>
            </c:dLbl>
            <c:dLbl>
              <c:idx val="2"/>
              <c:spPr>
                <a:noFill/>
                <a:ln>
                  <a:noFill/>
                  <a:round/>
                </a:ln>
                <a:effectLst/>
              </c:spPr>
              <c:txPr>
                <a:bodyPr/>
                <a:lstStyle/>
                <a:p>
                  <a:pPr>
                    <a:defRPr lang="en-US" b="1" sz="1200" baseline="0">
                      <a:solidFill>
                        <a:srgbClr val="7D38BA"/>
                      </a:solidFill>
                      <a:latin typeface="Calibri"/>
                      <a:ea typeface="Calibri"/>
                      <a:cs typeface="Calibri"/>
                    </a:defRPr>
                  </a:pPr>
                </a:p>
              </c:txPr>
              <c:dLblPos val="outEnd"/>
              <c:showLegendKey val="0"/>
              <c:showVal val="1"/>
              <c:showCatName val="0"/>
              <c:showSerName val="0"/>
              <c:showPercent val="0"/>
              <c:showBubbleSize val="0"/>
            </c:dLbl>
            <c:dLbl>
              <c:idx val="3"/>
              <c:spPr>
                <a:noFill/>
                <a:ln>
                  <a:noFill/>
                  <a:round/>
                </a:ln>
                <a:effectLst/>
              </c:spPr>
              <c:txPr>
                <a:bodyPr/>
                <a:lstStyle/>
                <a:p>
                  <a:pPr>
                    <a:defRPr lang="en-US" b="1" sz="1200" baseline="0">
                      <a:solidFill>
                        <a:srgbClr val="6C6F71"/>
                      </a:solidFill>
                      <a:latin typeface="Calibri"/>
                      <a:ea typeface="Calibri"/>
                      <a:cs typeface="Calibri"/>
                    </a:defRPr>
                  </a:pPr>
                </a:p>
              </c:txPr>
              <c:dLblPos val="outEnd"/>
              <c:showLegendKey val="0"/>
              <c:showVal val="1"/>
              <c:showCatName val="0"/>
              <c:showSerName val="0"/>
              <c:showPercent val="0"/>
              <c:showBubbleSize val="0"/>
            </c:dLbl>
            <c:dLbl>
              <c:idx val="4"/>
              <c:spPr>
                <a:noFill/>
                <a:ln>
                  <a:noFill/>
                  <a:round/>
                </a:ln>
                <a:effectLst/>
              </c:spPr>
              <c:txPr>
                <a:bodyPr/>
                <a:lstStyle/>
                <a:p>
                  <a:pPr>
                    <a:defRPr lang="en-US" b="1" sz="1200" baseline="0">
                      <a:solidFill>
                        <a:srgbClr val="ED1B2D"/>
                      </a:solidFill>
                      <a:latin typeface="Calibri"/>
                      <a:ea typeface="Calibri"/>
                      <a:cs typeface="Calibri"/>
                    </a:defRPr>
                  </a:pPr>
                </a:p>
              </c:txPr>
              <c:dLblPos val="outEnd"/>
              <c:showLegendKey val="0"/>
              <c:showVal val="1"/>
              <c:showCatName val="0"/>
              <c:showSerName val="0"/>
              <c:showPercent val="0"/>
              <c:showBubbleSize val="0"/>
            </c:dLbl>
            <c:spPr>
              <a:noFill/>
              <a:ln>
                <a:noFill/>
                <a:round/>
              </a:ln>
              <a:effectLst/>
            </c:spPr>
            <c:txPr>
              <a:bodyPr/>
              <a:lstStyle/>
              <a:p>
                <a:pPr>
                  <a:defRPr lang="en-US" b="1" sz="1200" baseline="0">
                    <a:latin typeface="Calibri"/>
                    <a:ea typeface="Calibri"/>
                    <a:cs typeface="Calibri"/>
                  </a:defRPr>
                </a:pP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Overview'!$D$354:$D$358</c:f>
              <c:numCache/>
            </c:numRef>
          </c:val>
        </c:ser>
        <c:dLbls>
          <c:dLblPos val="outEnd"/>
          <c:showLegendKey val="0"/>
          <c:showVal val="1"/>
          <c:showCatName val="0"/>
          <c:showSerName val="0"/>
          <c:showPercent val="0"/>
          <c:showBubbleSize val="0"/>
          <c:showLeaderLines val="0"/>
        </c:dLbls>
        <c:gapWidth val="50"/>
        <c:axId val="106203776"/>
        <c:axId val="106226048"/>
      </c:barChart>
      <c:catAx>
        <c:axId val="106203776"/>
        <c:scaling>
          <c:orientation val="minMax"/>
        </c:scaling>
        <c:delete val="1"/>
        <c:axPos val="l"/>
        <c:numFmt formatCode="General" sourceLinked="0"/>
        <c:majorTickMark val="out"/>
        <c:minorTickMark val="none"/>
        <c:tickLblPos val="nextTo"/>
        <c:spPr>
          <a:ln w="12700">
            <a:noFill/>
            <a:round/>
          </a:ln>
        </c:spPr>
        <c:crossAx val="106226048"/>
        <c:crosses val="autoZero"/>
        <c:auto val="1"/>
        <c:lblAlgn val="ctr"/>
        <c:lblOffset val="100"/>
        <c:noMultiLvlLbl val="0"/>
        <c:tickMarkSkip val="1"/>
      </c:catAx>
      <c:valAx>
        <c:axId val="106226048"/>
        <c:scaling>
          <c:orientation val="minMax"/>
        </c:scaling>
        <c:delete val="1"/>
        <c:axPos val="b"/>
        <c:numFmt formatCode="0%" sourceLinked="1"/>
        <c:majorTickMark val="out"/>
        <c:minorTickMark val="none"/>
        <c:tickLblPos val="nextTo"/>
        <c:spPr>
          <a:ln w="12700">
            <a:noFill/>
            <a:round/>
          </a:ln>
        </c:spPr>
        <c:crossAx val="106203776"/>
        <c:crosses val="autoZero"/>
        <c:crossBetween val="between"/>
      </c:valAx>
      <c:spPr>
        <a:ln w="12700">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14.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7316151130976"/>
          <c:y val="0"/>
          <c:w val="0.48007037564492472"/>
          <c:h val="1"/>
        </c:manualLayout>
      </c:layout>
      <c:barChart>
        <c:barDir val="bar"/>
        <c:grouping val="clustered"/>
        <c:varyColors val="0"/>
        <c:ser>
          <c:idx val="0"/>
          <c:order val="0"/>
          <c:spPr>
            <a:solidFill>
              <a:srgbClr val="EBC619"/>
            </a:solidFill>
          </c:spPr>
          <c:invertIfNegative val="0"/>
          <c:dPt>
            <c:idx val="1"/>
            <c:bubble3D val="0"/>
            <c:invertIfNegative val="0"/>
            <c:spPr>
              <a:solidFill>
                <a:srgbClr val="8CC119"/>
              </a:solidFill>
            </c:spPr>
          </c:dPt>
          <c:dPt>
            <c:idx val="2"/>
            <c:bubble3D val="0"/>
            <c:invertIfNegative val="0"/>
            <c:spPr>
              <a:solidFill>
                <a:srgbClr val="1964C1"/>
              </a:solidFill>
            </c:spPr>
          </c:dPt>
          <c:dPt>
            <c:idx val="3"/>
            <c:bubble3D val="0"/>
            <c:invertIfNegative val="0"/>
            <c:spPr>
              <a:solidFill>
                <a:srgbClr val="7A19C1"/>
              </a:solidFill>
            </c:spPr>
          </c:dPt>
          <c:dPt>
            <c:idx val="4"/>
            <c:bubble3D val="0"/>
            <c:invertIfNegative val="0"/>
            <c:spPr>
              <a:solidFill>
                <a:srgbClr val="ED1B2D"/>
              </a:solidFill>
            </c:spPr>
          </c:dPt>
          <c:dPt>
            <c:idx val="0"/>
            <c:bubble3D val="0"/>
            <c:invertIfNegative val="0"/>
            <c:spPr>
              <a:solidFill>
                <a:srgbClr val="EBC619"/>
              </a:solidFill>
            </c:spPr>
          </c:dPt>
          <c:dLbls>
            <c:dLbl>
              <c:idx val="1"/>
              <c:spPr>
                <a:solidFill>
                  <a:srgbClr val="FFFFFF"/>
                </a:solidFill>
                <a:ln>
                  <a:noFill/>
                  <a:round/>
                </a:ln>
                <a:effectLst/>
              </c:spPr>
              <c:txPr>
                <a:bodyPr/>
                <a:lstStyle/>
                <a:p>
                  <a:pPr>
                    <a:defRPr lang="en-US" b="1" sz="1200" baseline="0">
                      <a:solidFill>
                        <a:srgbClr val="8CC119"/>
                      </a:solidFill>
                      <a:latin typeface="Calibri"/>
                      <a:ea typeface="Calibri"/>
                      <a:cs typeface="Calibri"/>
                    </a:defRPr>
                  </a:pPr>
                </a:p>
              </c:txPr>
              <c:dLblPos val="outEnd"/>
              <c:showLegendKey val="0"/>
              <c:showVal val="1"/>
              <c:showCatName val="0"/>
              <c:showSerName val="0"/>
              <c:showPercent val="0"/>
              <c:showBubbleSize val="0"/>
            </c:dLbl>
            <c:dLbl>
              <c:idx val="2"/>
              <c:spPr>
                <a:solidFill>
                  <a:srgbClr val="FFFFFF"/>
                </a:solidFill>
                <a:ln>
                  <a:noFill/>
                  <a:round/>
                </a:ln>
                <a:effectLst/>
              </c:spPr>
              <c:txPr>
                <a:bodyPr/>
                <a:lstStyle/>
                <a:p>
                  <a:pPr>
                    <a:defRPr lang="en-US" b="1" sz="1200" baseline="0">
                      <a:solidFill>
                        <a:srgbClr val="1964C1"/>
                      </a:solidFill>
                      <a:latin typeface="Calibri"/>
                      <a:ea typeface="Calibri"/>
                      <a:cs typeface="Calibri"/>
                    </a:defRPr>
                  </a:pPr>
                </a:p>
              </c:txPr>
              <c:dLblPos val="outEnd"/>
              <c:showLegendKey val="0"/>
              <c:showVal val="1"/>
              <c:showCatName val="0"/>
              <c:showSerName val="0"/>
              <c:showPercent val="0"/>
              <c:showBubbleSize val="0"/>
            </c:dLbl>
            <c:dLbl>
              <c:idx val="3"/>
              <c:spPr>
                <a:solidFill>
                  <a:srgbClr val="FFFFFF"/>
                </a:solidFill>
                <a:ln>
                  <a:noFill/>
                  <a:round/>
                </a:ln>
                <a:effectLst/>
              </c:spPr>
              <c:txPr>
                <a:bodyPr/>
                <a:lstStyle/>
                <a:p>
                  <a:pPr>
                    <a:defRPr lang="en-US" b="1" sz="1200" baseline="0">
                      <a:solidFill>
                        <a:srgbClr val="7D38BA"/>
                      </a:solidFill>
                      <a:latin typeface="Calibri"/>
                      <a:ea typeface="Calibri"/>
                      <a:cs typeface="Calibri"/>
                    </a:defRPr>
                  </a:pPr>
                </a:p>
              </c:txPr>
              <c:dLblPos val="outEnd"/>
              <c:showLegendKey val="0"/>
              <c:showVal val="1"/>
              <c:showCatName val="0"/>
              <c:showSerName val="0"/>
              <c:showPercent val="0"/>
              <c:showBubbleSize val="0"/>
            </c:dLbl>
            <c:dLbl>
              <c:idx val="4"/>
              <c:spPr>
                <a:solidFill>
                  <a:srgbClr val="FFFFFF"/>
                </a:solidFill>
                <a:ln>
                  <a:noFill/>
                  <a:round/>
                </a:ln>
                <a:effectLst/>
              </c:spPr>
              <c:txPr>
                <a:bodyPr/>
                <a:lstStyle/>
                <a:p>
                  <a:pPr>
                    <a:defRPr lang="en-US" b="1" sz="1200" baseline="0">
                      <a:solidFill>
                        <a:srgbClr val="ED1B2D"/>
                      </a:solidFill>
                      <a:latin typeface="Calibri"/>
                      <a:ea typeface="Calibri"/>
                      <a:cs typeface="Calibri"/>
                    </a:defRPr>
                  </a:pPr>
                </a:p>
              </c:txPr>
              <c:dLblPos val="outEnd"/>
              <c:showLegendKey val="0"/>
              <c:showVal val="1"/>
              <c:showCatName val="0"/>
              <c:showSerName val="0"/>
              <c:showPercent val="0"/>
              <c:showBubbleSize val="0"/>
            </c:dLbl>
            <c:dLbl>
              <c:idx val="0"/>
              <c:spPr>
                <a:solidFill>
                  <a:srgbClr val="FFFFFF"/>
                </a:solidFill>
                <a:ln>
                  <a:noFill/>
                  <a:round/>
                </a:ln>
                <a:effectLst/>
              </c:spPr>
              <c:txPr>
                <a:bodyPr/>
                <a:lstStyle/>
                <a:p>
                  <a:pPr>
                    <a:defRPr lang="en-US" b="1" sz="1200" baseline="0">
                      <a:solidFill>
                        <a:srgbClr val="EBC619"/>
                      </a:solidFill>
                      <a:latin typeface="Calibri"/>
                      <a:ea typeface="Calibri"/>
                      <a:cs typeface="Calibri"/>
                    </a:defRPr>
                  </a:pPr>
                </a:p>
              </c:txPr>
              <c:dLblPos val="outEnd"/>
              <c:showLegendKey val="0"/>
              <c:showVal val="1"/>
              <c:showCatName val="0"/>
              <c:showSerName val="0"/>
              <c:showPercent val="0"/>
              <c:showBubbleSize val="0"/>
            </c:dLbl>
            <c:spPr>
              <a:solidFill>
                <a:srgbClr val="FFFFFF"/>
              </a:solidFill>
              <a:ln>
                <a:noFill/>
                <a:round/>
              </a:ln>
              <a:effectLst/>
            </c:spPr>
            <c:txPr>
              <a:bodyPr/>
              <a:lstStyle/>
              <a:p>
                <a:pPr>
                  <a:defRPr lang="en-US" b="1" sz="1200" baseline="0">
                    <a:latin typeface="Calibri"/>
                    <a:ea typeface="Calibri"/>
                    <a:cs typeface="Calibri"/>
                  </a:defRPr>
                </a:pP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Overview'!$D$250:$D$254</c:f>
              <c:numCache/>
            </c:numRef>
          </c:val>
        </c:ser>
        <c:dLbls>
          <c:dLblPos val="outEnd"/>
          <c:showLegendKey val="0"/>
          <c:showVal val="1"/>
          <c:showCatName val="0"/>
          <c:showSerName val="0"/>
          <c:showPercent val="0"/>
          <c:showBubbleSize val="0"/>
          <c:showLeaderLines val="0"/>
        </c:dLbls>
        <c:gapWidth val="50"/>
        <c:axId val="80083200"/>
        <c:axId val="113070080"/>
      </c:barChart>
      <c:catAx>
        <c:axId val="80083200"/>
        <c:scaling>
          <c:orientation val="maxMin"/>
        </c:scaling>
        <c:delete val="1"/>
        <c:axPos val="l"/>
        <c:numFmt formatCode="0%" sourceLinked="1"/>
        <c:majorTickMark val="out"/>
        <c:minorTickMark val="none"/>
        <c:tickLblPos val="nextTo"/>
        <c:spPr>
          <a:ln w="12700">
            <a:noFill/>
            <a:round/>
          </a:ln>
        </c:spPr>
        <c:crossAx val="113070080"/>
        <c:crosses val="autoZero"/>
        <c:auto val="1"/>
        <c:lblAlgn val="ctr"/>
        <c:lblOffset val="100"/>
        <c:noMultiLvlLbl val="0"/>
        <c:tickMarkSkip val="1"/>
      </c:catAx>
      <c:valAx>
        <c:axId val="113070080"/>
        <c:scaling>
          <c:orientation val="minMax"/>
        </c:scaling>
        <c:delete val="1"/>
        <c:axPos val="t"/>
        <c:numFmt formatCode="0%" sourceLinked="1"/>
        <c:majorTickMark val="out"/>
        <c:minorTickMark val="none"/>
        <c:tickLblPos val="nextTo"/>
        <c:spPr>
          <a:ln w="12700">
            <a:noFill/>
            <a:round/>
          </a:ln>
        </c:spPr>
        <c:crossAx val="80083200"/>
        <c:crosses val="autoZero"/>
        <c:crossBetween val="between"/>
      </c:valAx>
      <c:spPr>
        <a:ln w="12700">
          <a:noFill/>
          <a:round/>
        </a:ln>
      </c:spPr>
    </c:plotArea>
    <c:plotVisOnly val="1"/>
    <c:dispBlanksAs val="gap"/>
  </c:chart>
  <c:spPr>
    <a:ln>
      <a:noFill/>
      <a:round/>
    </a:ln>
  </c:spPr>
  <c:printSettings>
    <c:headerFooter scaleWithDoc="1" alignWithMargins="1" differentFirst="0" differentOddEven="0"/>
    <c:pageMargins l="0.7" r="0.7" t="0.75" b="0.75" header="0.3" footer="0.3"/>
    <c:pageSetup orientation="portrait"/>
  </c:printSettings>
</c:chartSpace>
</file>

<file path=xl/charts/chart15.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barChart>
        <c:barDir val="col"/>
        <c:grouping val="clustered"/>
        <c:varyColors val="0"/>
        <c:ser>
          <c:idx val="0"/>
          <c:order val="0"/>
          <c:spPr>
            <a:solidFill>
              <a:srgbClr val="1964C1"/>
            </a:solidFill>
          </c:spPr>
          <c:invertIfNegative val="0"/>
          <c:dLbls>
            <c:spPr>
              <a:noFill/>
              <a:ln>
                <a:noFill/>
                <a:round/>
              </a:ln>
              <a:effectLst/>
            </c:spPr>
            <c:txPr>
              <a:bodyPr/>
              <a:lstStyle/>
              <a:p>
                <a:pPr>
                  <a:defRPr lang="en-US" b="1" sz="1200" baseline="0">
                    <a:latin typeface="Calibri"/>
                    <a:ea typeface="Calibri"/>
                    <a:cs typeface="Calibri"/>
                  </a:defRPr>
                </a:pP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'Data - Overview'!$C$412:$C$417</c:f>
              <c:strCache/>
            </c:strRef>
          </c:cat>
          <c:val>
            <c:numRef>
              <c:f>'Data - Overview'!$D$412:$D$417</c:f>
              <c:numCache/>
            </c:numRef>
          </c:val>
        </c:ser>
        <c:dLbls>
          <c:showLegendKey val="0"/>
          <c:showVal val="0"/>
          <c:showCatName val="0"/>
          <c:showSerName val="0"/>
          <c:showPercent val="0"/>
          <c:showBubbleSize val="0"/>
          <c:showLeaderLines val="0"/>
        </c:dLbls>
        <c:gapWidth val="25"/>
        <c:axId val="113168384"/>
        <c:axId val="113169920"/>
      </c:barChart>
      <c:catAx>
        <c:axId val="113168384"/>
        <c:scaling>
          <c:orientation val="minMax"/>
        </c:scaling>
        <c:delete val="0"/>
        <c:axPos val="b"/>
        <c:numFmt formatCode="General" sourceLinked="0"/>
        <c:majorTickMark val="out"/>
        <c:minorTickMark val="none"/>
        <c:tickLblPos val="nextTo"/>
        <c:spPr>
          <a:ln>
            <a:solidFill>
              <a:srgbClr val="000000"/>
            </a:solidFill>
            <a:prstDash val="solid"/>
            <a:round/>
          </a:ln>
        </c:spPr>
        <c:txPr xmlns:c="http://schemas.openxmlformats.org/drawingml/2006/chart">
          <a:bodyPr xmlns:a="http://schemas.openxmlformats.org/drawingml/2006/main"/>
          <a:lstStyle xmlns:a="http://schemas.openxmlformats.org/drawingml/2006/main"/>
          <a:p xmlns:a="http://schemas.openxmlformats.org/drawingml/2006/main">
            <a:pPr>
              <a:defRPr sz="800" b="1"/>
            </a:pPr>
            <a:endParaRPr lang="en-US"/>
          </a:p>
        </c:txPr>
        <c:crossAx val="113169920"/>
        <c:crosses val="autoZero"/>
        <c:auto val="1"/>
        <c:lblAlgn val="ctr"/>
        <c:lblOffset val="100"/>
        <c:noMultiLvlLbl val="0"/>
        <c:tickMarkSkip val="1"/>
      </c:catAx>
      <c:valAx>
        <c:axId val="113169920"/>
        <c:scaling>
          <c:orientation val="minMax"/>
        </c:scaling>
        <c:delete val="1"/>
        <c:axPos val="l"/>
        <c:numFmt formatCode="0%" sourceLinked="1"/>
        <c:majorTickMark val="out"/>
        <c:minorTickMark val="none"/>
        <c:tickLblPos val="nextTo"/>
        <c:spPr>
          <a:ln w="12700">
            <a:noFill/>
            <a:round/>
          </a:ln>
        </c:spPr>
        <c:crossAx val="113168384"/>
        <c:crosses val="autoZero"/>
        <c:crossBetween val="between"/>
      </c:valAx>
      <c:spPr>
        <a:ln w="12700">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16.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ED1B2D"/>
            </a:solidFill>
          </c:spPr>
          <c:invertIfNegative val="0"/>
          <c:dLbls>
            <c:spPr>
              <a:noFill/>
              <a:ln>
                <a:noFill/>
                <a:round/>
              </a:ln>
              <a:effectLst/>
            </c:spPr>
            <c:txPr>
              <a:bodyPr/>
              <a:lstStyle/>
              <a:p>
                <a:pPr>
                  <a:defRPr lang="en-US" b="1" sz="1200" baseline="0">
                    <a:latin typeface="Calibri"/>
                    <a:ea typeface="Calibri"/>
                    <a:cs typeface="Calibri"/>
                  </a:defRPr>
                </a:pP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'Data - Overview'!$F$42:$F$49</c:f>
              <c:strCache/>
            </c:strRef>
          </c:cat>
          <c:val>
            <c:numRef>
              <c:f>'Data - Overview'!$G$42:$G$49</c:f>
              <c:numCache/>
            </c:numRef>
          </c:val>
        </c:ser>
        <c:dLbls>
          <c:showLegendKey val="0"/>
          <c:showVal val="0"/>
          <c:showCatName val="0"/>
          <c:showSerName val="0"/>
          <c:showPercent val="0"/>
          <c:showBubbleSize val="0"/>
          <c:showLeaderLines val="0"/>
        </c:dLbls>
        <c:gapWidth val="50"/>
        <c:axId val="113210880"/>
        <c:axId val="113212416"/>
      </c:barChart>
      <c:catAx>
        <c:axId val="113210880"/>
        <c:scaling>
          <c:orientation val="maxMin"/>
        </c:scaling>
        <c:delete val="0"/>
        <c:axPos val="l"/>
        <c:numFmt formatCode="General" sourceLinked="0"/>
        <c:majorTickMark val="out"/>
        <c:minorTickMark val="none"/>
        <c:tickLblPos val="nextTo"/>
        <c:spPr>
          <a:ln/>
        </c:spPr>
        <c:txPr xmlns:c="http://schemas.openxmlformats.org/drawingml/2006/chart">
          <a:bodyPr xmlns:a="http://schemas.openxmlformats.org/drawingml/2006/main"/>
          <a:lstStyle xmlns:a="http://schemas.openxmlformats.org/drawingml/2006/main"/>
          <a:p xmlns:a="http://schemas.openxmlformats.org/drawingml/2006/main">
            <a:pPr>
              <a:defRPr sz="1200"/>
            </a:pPr>
            <a:endParaRPr lang="en-US"/>
          </a:p>
        </c:txPr>
        <c:crossAx val="113212416"/>
        <c:crosses val="autoZero"/>
        <c:auto val="1"/>
        <c:lblAlgn val="ctr"/>
        <c:lblOffset val="100"/>
        <c:noMultiLvlLbl val="0"/>
        <c:tickMarkSkip val="1"/>
      </c:catAx>
      <c:valAx>
        <c:axId val="113212416"/>
        <c:scaling>
          <c:orientation val="minMax"/>
        </c:scaling>
        <c:delete val="1"/>
        <c:axPos val="t"/>
        <c:numFmt formatCode="0%" sourceLinked="1"/>
        <c:majorTickMark val="out"/>
        <c:minorTickMark val="none"/>
        <c:tickLblPos val="nextTo"/>
        <c:spPr>
          <a:ln w="12700">
            <a:noFill/>
            <a:round/>
          </a:ln>
        </c:spPr>
        <c:crossAx val="113210880"/>
        <c:crosses val="autoZero"/>
        <c:crossBetween val="between"/>
      </c:valAx>
      <c:spPr>
        <a:noFill/>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17.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039747030211157164"/>
          <c:y val="0.083063984835620122"/>
          <c:w val="0.92050593957768567"/>
          <c:h val="0.66690383357846028"/>
        </c:manualLayout>
      </c:layout>
      <c:barChart>
        <c:barDir val="col"/>
        <c:grouping val="clustered"/>
        <c:varyColors val="0"/>
        <c:ser>
          <c:idx val="0"/>
          <c:order val="0"/>
          <c:spPr>
            <a:solidFill>
              <a:srgbClr val="8CC119"/>
            </a:solidFill>
          </c:spPr>
          <c:invertIfNegative val="0"/>
          <c:dLbls>
            <c:spPr>
              <a:noFill/>
              <a:ln>
                <a:noFill/>
                <a:round/>
              </a:ln>
              <a:effectLst/>
            </c:spPr>
            <c:txPr>
              <a:bodyPr/>
              <a:lstStyle/>
              <a:p>
                <a:pPr>
                  <a:defRPr lang="en-US" b="1" sz="1200" baseline="0">
                    <a:latin typeface="Calibri"/>
                    <a:ea typeface="Calibri"/>
                    <a:cs typeface="Calibri"/>
                  </a:defRPr>
                </a:pP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'Data - Overview'!$C$423:$C$429</c:f>
              <c:strCache/>
            </c:strRef>
          </c:cat>
          <c:val>
            <c:numRef>
              <c:f>'Data - Overview'!$D$423:$D$429</c:f>
              <c:numCache/>
            </c:numRef>
          </c:val>
        </c:ser>
        <c:dLbls>
          <c:showLegendKey val="0"/>
          <c:showVal val="0"/>
          <c:showCatName val="0"/>
          <c:showSerName val="0"/>
          <c:showPercent val="0"/>
          <c:showBubbleSize val="0"/>
          <c:showLeaderLines val="0"/>
        </c:dLbls>
        <c:gapWidth val="25"/>
        <c:axId val="113265664"/>
        <c:axId val="113275648"/>
      </c:barChart>
      <c:catAx>
        <c:axId val="113265664"/>
        <c:scaling>
          <c:orientation val="minMax"/>
        </c:scaling>
        <c:delete val="0"/>
        <c:axPos val="b"/>
        <c:numFmt formatCode="General" sourceLinked="0"/>
        <c:majorTickMark val="out"/>
        <c:minorTickMark val="none"/>
        <c:tickLblPos val="nextTo"/>
        <c:spPr>
          <a:ln>
            <a:solidFill>
              <a:srgbClr val="000000"/>
            </a:solidFill>
            <a:prstDash val="solid"/>
            <a:round/>
          </a:ln>
        </c:spPr>
        <c:txPr xmlns:c="http://schemas.openxmlformats.org/drawingml/2006/chart">
          <a:bodyPr xmlns:a="http://schemas.openxmlformats.org/drawingml/2006/main"/>
          <a:lstStyle xmlns:a="http://schemas.openxmlformats.org/drawingml/2006/main"/>
          <a:p xmlns:a="http://schemas.openxmlformats.org/drawingml/2006/main">
            <a:pPr>
              <a:defRPr sz="800" b="1"/>
            </a:pPr>
            <a:endParaRPr lang="en-US"/>
          </a:p>
        </c:txPr>
        <c:crossAx val="113275648"/>
        <c:crosses val="autoZero"/>
        <c:auto val="1"/>
        <c:lblAlgn val="ctr"/>
        <c:lblOffset val="100"/>
        <c:noMultiLvlLbl val="0"/>
        <c:tickMarkSkip val="1"/>
      </c:catAx>
      <c:valAx>
        <c:axId val="113275648"/>
        <c:scaling>
          <c:orientation val="minMax"/>
        </c:scaling>
        <c:delete val="1"/>
        <c:axPos val="l"/>
        <c:numFmt formatCode="0%" sourceLinked="1"/>
        <c:majorTickMark val="out"/>
        <c:minorTickMark val="none"/>
        <c:tickLblPos val="nextTo"/>
        <c:spPr>
          <a:ln w="12700">
            <a:noFill/>
            <a:round/>
          </a:ln>
        </c:spPr>
        <c:crossAx val="113265664"/>
        <c:crosses val="autoZero"/>
        <c:crossBetween val="between"/>
      </c:valAx>
      <c:spPr>
        <a:ln w="12700">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18.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045977011494252873"/>
          <c:y val="0.063504705121333993"/>
          <c:w val="0.92968221771467208"/>
          <c:h val="0.67302668334062932"/>
        </c:manualLayout>
      </c:layout>
      <c:barChart>
        <c:barDir val="col"/>
        <c:grouping val="clustered"/>
        <c:varyColors val="0"/>
        <c:ser>
          <c:idx val="0"/>
          <c:order val="0"/>
          <c:spPr/>
          <c:invertIfNegative val="0"/>
          <c:dLbls>
            <c:spPr>
              <a:noFill/>
              <a:ln>
                <a:noFill/>
                <a:round/>
              </a:ln>
              <a:effectLst/>
            </c:spPr>
            <c:txPr>
              <a:bodyPr/>
              <a:lstStyle/>
              <a:p>
                <a:pPr>
                  <a:defRPr lang="en-US" b="1" sz="1200" baseline="0">
                    <a:latin typeface="Calibri"/>
                    <a:ea typeface="Calibri"/>
                    <a:cs typeface="Calibri"/>
                  </a:defRPr>
                </a:pP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'Data - Overview'!$C$435:$C$440</c:f>
              <c:strCache/>
            </c:strRef>
          </c:cat>
          <c:val>
            <c:numRef>
              <c:f>'Data - Overview'!$D$435:$D$440</c:f>
              <c:numCache/>
            </c:numRef>
          </c:val>
        </c:ser>
        <c:dLbls>
          <c:dLblPos val="outEnd"/>
          <c:showLegendKey val="0"/>
          <c:showVal val="1"/>
          <c:showCatName val="0"/>
          <c:showSerName val="0"/>
          <c:showPercent val="0"/>
          <c:showBubbleSize val="0"/>
          <c:showLeaderLines val="0"/>
        </c:dLbls>
        <c:gapWidth val="25"/>
        <c:axId val="113450368"/>
        <c:axId val="113473792"/>
      </c:barChart>
      <c:catAx>
        <c:axId val="113450368"/>
        <c:scaling>
          <c:orientation val="minMax"/>
        </c:scaling>
        <c:delete val="0"/>
        <c:axPos val="b"/>
        <c:numFmt formatCode="General" sourceLinked="0"/>
        <c:majorTickMark val="out"/>
        <c:minorTickMark val="none"/>
        <c:tickLblPos val="nextTo"/>
        <c:spPr>
          <a:ln>
            <a:solidFill>
              <a:srgbClr val="000000"/>
            </a:solidFill>
            <a:prstDash val="solid"/>
            <a:round/>
          </a:ln>
        </c:spPr>
        <c:txPr xmlns:c="http://schemas.openxmlformats.org/drawingml/2006/chart">
          <a:bodyPr xmlns:a="http://schemas.openxmlformats.org/drawingml/2006/main" rot="-1500000" vert="horz"/>
          <a:lstStyle xmlns:a="http://schemas.openxmlformats.org/drawingml/2006/main"/>
          <a:p xmlns:a="http://schemas.openxmlformats.org/drawingml/2006/main">
            <a:pPr>
              <a:defRPr sz="800" b="1"/>
            </a:pPr>
            <a:endParaRPr lang="en-US"/>
          </a:p>
        </c:txPr>
        <c:crossAx val="113473792"/>
        <c:crosses val="autoZero"/>
        <c:auto val="1"/>
        <c:lblAlgn val="ctr"/>
        <c:lblOffset val="100"/>
        <c:noMultiLvlLbl val="0"/>
        <c:tickMarkSkip val="1"/>
      </c:catAx>
      <c:valAx>
        <c:axId val="113473792"/>
        <c:scaling>
          <c:orientation val="minMax"/>
        </c:scaling>
        <c:delete val="1"/>
        <c:axPos val="l"/>
        <c:numFmt formatCode="0%" sourceLinked="1"/>
        <c:majorTickMark val="out"/>
        <c:minorTickMark val="none"/>
        <c:tickLblPos val="nextTo"/>
        <c:spPr>
          <a:ln w="12700">
            <a:noFill/>
            <a:round/>
          </a:ln>
        </c:spPr>
        <c:crossAx val="113450368"/>
        <c:crosses val="autoZero"/>
        <c:crossBetween val="between"/>
      </c:valAx>
      <c:spPr>
        <a:ln w="12700">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19.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col"/>
        <c:grouping val="percentStacked"/>
        <c:varyColors val="0"/>
        <c:ser>
          <c:idx val="3"/>
          <c:order val="0"/>
          <c:spPr>
            <a:solidFill>
              <a:srgbClr val="1964C1"/>
            </a:solidFill>
            <a:ln>
              <a:noFill/>
              <a:round/>
            </a:ln>
            <a:effectLst/>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Overview'!$D$76</c:f>
              <c:numCache/>
            </c:numRef>
          </c:val>
        </c:ser>
        <c:ser>
          <c:idx val="2"/>
          <c:order val="1"/>
          <c:spPr>
            <a:solidFill>
              <a:srgbClr val="7D38BA"/>
            </a:solidFill>
            <a:ln>
              <a:noFill/>
              <a:round/>
            </a:ln>
            <a:effectLst/>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Overview'!$D$77</c:f>
              <c:numCache/>
            </c:numRef>
          </c:val>
        </c:ser>
        <c:ser>
          <c:idx val="1"/>
          <c:order val="2"/>
          <c:spPr>
            <a:solidFill>
              <a:srgbClr val="8CC119"/>
            </a:solidFill>
            <a:ln>
              <a:noFill/>
              <a:round/>
            </a:ln>
            <a:effectLst/>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Overview'!$D$78</c:f>
              <c:numCache/>
            </c:numRef>
          </c:val>
        </c:ser>
        <c:ser>
          <c:idx val="0"/>
          <c:order val="3"/>
          <c:spPr>
            <a:solidFill>
              <a:srgbClr val="6C6F71"/>
            </a:solidFill>
            <a:ln>
              <a:noFill/>
              <a:round/>
            </a:ln>
            <a:effectLst/>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Overview'!$D$79</c:f>
              <c:numCache/>
            </c:numRef>
          </c:val>
        </c:ser>
        <c:ser>
          <c:idx val="4"/>
          <c:order val="4"/>
          <c:spPr>
            <a:solidFill>
              <a:srgbClr val="ED1B2D"/>
            </a:solidFill>
            <a:ln>
              <a:noFill/>
              <a:round/>
            </a:ln>
            <a:effectLst/>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Overview'!$D$80</c:f>
              <c:numCache/>
            </c:numRef>
          </c:val>
        </c:ser>
        <c:dLbls>
          <c:showLegendKey val="0"/>
          <c:showVal val="0"/>
          <c:showCatName val="0"/>
          <c:showSerName val="0"/>
          <c:showPercent val="0"/>
          <c:showBubbleSize val="0"/>
          <c:showLeaderLines val="0"/>
        </c:dLbls>
        <c:gapWidth val="0"/>
        <c:overlap val="100"/>
        <c:axId val="83887616"/>
        <c:axId val="83889152"/>
      </c:barChart>
      <c:catAx>
        <c:axId val="83887616"/>
        <c:scaling>
          <c:orientation val="minMax"/>
        </c:scaling>
        <c:delete val="1"/>
        <c:axPos val="b"/>
        <c:majorTickMark val="out"/>
        <c:minorTickMark val="none"/>
        <c:tickLblPos val="nextTo"/>
        <c:spPr>
          <a:ln w="12700">
            <a:noFill/>
            <a:round/>
          </a:ln>
        </c:spPr>
        <c:crossAx val="83889152"/>
        <c:crosses val="autoZero"/>
        <c:auto val="1"/>
        <c:lblAlgn val="ctr"/>
        <c:lblOffset val="100"/>
        <c:noMultiLvlLbl val="0"/>
        <c:tickMarkSkip val="1"/>
      </c:catAx>
      <c:valAx>
        <c:axId val="83889152"/>
        <c:scaling>
          <c:orientation val="minMax"/>
        </c:scaling>
        <c:delete val="1"/>
        <c:axPos val="l"/>
        <c:majorGridlines>
          <c:spPr>
            <a:ln w="6350">
              <a:solidFill>
                <a:srgbClr val="BFBFBF"/>
              </a:solidFill>
              <a:prstDash val="solid"/>
              <a:round/>
            </a:ln>
          </c:spPr>
        </c:majorGridlines>
        <c:numFmt formatCode="0%" sourceLinked="1"/>
        <c:majorTickMark val="out"/>
        <c:minorTickMark val="none"/>
        <c:tickLblPos val="nextTo"/>
        <c:spPr>
          <a:ln w="12700">
            <a:noFill/>
            <a:round/>
          </a:ln>
        </c:spPr>
        <c:crossAx val="83887616"/>
        <c:crosses val="autoZero"/>
        <c:crossBetween val="between"/>
      </c:valAx>
      <c:spPr>
        <a:solidFill>
          <a:srgbClr val="FFFFFF"/>
        </a:solidFill>
        <a:ln>
          <a:noFill/>
          <a:round/>
        </a:ln>
        <a:effectLst/>
      </c:spPr>
    </c:plotArea>
    <c:plotVisOnly val="1"/>
    <c:dispBlanksAs val="gap"/>
  </c:chart>
  <c:spPr>
    <a:noFill/>
    <a:ln w="6350">
      <a:noFill/>
      <a:round/>
    </a:ln>
    <a:effectLst/>
  </c:spPr>
  <c:txPr xmlns:c="http://schemas.openxmlformats.org/drawingml/2006/chart">
    <a:bodyPr xmlns:a="http://schemas.openxmlformats.org/drawingml/2006/main"/>
    <a:lstStyle xmlns:a="http://schemas.openxmlformats.org/drawingml/2006/main"/>
    <a:p xmlns:a="http://schemas.openxmlformats.org/drawingml/2006/main">
      <a:pPr>
        <a:defRPr/>
      </a:pPr>
      <a:endParaRPr lang="en-US"/>
    </a:p>
  </c:txPr>
  <c:printSettings>
    <c:headerFooter scaleWithDoc="1" alignWithMargins="1" differentFirst="0" differentOddEven="0"/>
    <c:pageMargins l="0.7" r="0.7" t="0.75" b="0.75" header="0.3" footer="0.3"/>
    <c:pageSetup orientation="portrait"/>
  </c:printSettings>
  <c:userShapes r:id="rId3"/>
</c:chartSpace>
</file>

<file path=xl/charts/chart2.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090490032831915"/>
          <c:y val="0.22385858099821321"/>
          <c:w val="0.41040047413428149"/>
          <c:h val="0.3372657277738641"/>
        </c:manualLayout>
      </c:layout>
      <c:pieChart>
        <c:varyColors val="1"/>
        <c:ser>
          <c:idx val="0"/>
          <c:order val="0"/>
          <c:spPr/>
          <c:dPt>
            <c:idx val="0"/>
            <c:bubble3D val="0"/>
            <c:spPr>
              <a:solidFill>
                <a:srgbClr val="FF0000"/>
              </a:solidFill>
            </c:spPr>
          </c:dPt>
          <c:dPt>
            <c:idx val="1"/>
            <c:bubble3D val="0"/>
            <c:spPr>
              <a:solidFill>
                <a:srgbClr val="6C6F71"/>
              </a:solidFill>
            </c:spPr>
          </c:dPt>
          <c:dPt>
            <c:idx val="2"/>
            <c:bubble3D val="0"/>
            <c:spPr>
              <a:solidFill>
                <a:srgbClr val="7D38BA"/>
              </a:solidFill>
            </c:spPr>
          </c:dPt>
          <c:dPt>
            <c:idx val="3"/>
            <c:bubble3D val="0"/>
            <c:spPr>
              <a:solidFill>
                <a:srgbClr val="1964C1"/>
              </a:solidFill>
            </c:spPr>
          </c:dPt>
          <c:dPt>
            <c:idx val="4"/>
            <c:bubble3D val="0"/>
            <c:spPr>
              <a:solidFill>
                <a:srgbClr val="8CC119"/>
              </a:solidFill>
            </c:spPr>
          </c:dPt>
          <c:dPt>
            <c:idx val="5"/>
            <c:bubble3D val="0"/>
            <c:spPr>
              <a:solidFill>
                <a:srgbClr val="EBC619"/>
              </a:solidFill>
            </c:spPr>
          </c:dPt>
          <c:dPt>
            <c:idx val="6"/>
            <c:bubble3D val="0"/>
            <c:spPr>
              <a:solidFill>
                <a:srgbClr val="8CC119"/>
              </a:solidFill>
            </c:spPr>
          </c:dPt>
          <c:explosion val="0"/>
          <c:dLbls>
            <c:spPr>
              <a:noFill/>
              <a:ln>
                <a:noFill/>
                <a:round/>
              </a:ln>
            </c:spPr>
            <c:txPr>
              <a:bodyPr/>
              <a:lstStyle/>
              <a:p>
                <a:pPr>
                  <a:defRPr sz="1100" baseline="0">
                    <a:latin typeface="Calibri"/>
                    <a:ea typeface="Calibri"/>
                    <a:cs typeface="Calibri"/>
                  </a:defRPr>
                </a:pPr>
              </a:p>
            </c:txPr>
            <c:showLegendKey val="0"/>
            <c:showVal val="0"/>
            <c:showCatName val="0"/>
            <c:showSerName val="0"/>
            <c:showPercent val="0"/>
            <c:showBubbleSize val="0"/>
            <c:showLeaderLines val="1"/>
            <c:extLst>
              <c:ext xmlns:c15="http://schemas.microsoft.com/office/drawing/2012/chart" uri="{CE6537A1-D6FC-4f65-9D91-7224C49458BB}">
                <c15:showLeaderLines val="1"/>
                <c15:leaderLines>
                  <c:spPr>
                    <a:ln/>
                  </c:spPr>
                </c15:leaderLines>
              </c:ext>
            </c:extLst>
          </c:dLbls>
          <c:cat>
            <c:strRef>
              <c:f>'Data - Overview'!$K$239:$K$244</c:f>
              <c:strCache/>
            </c:strRef>
          </c:cat>
          <c:val>
            <c:numRef>
              <c:f>'Data - Overview'!$M$231:$M$241</c:f>
              <c:numCache/>
            </c:numRef>
          </c:val>
        </c:ser>
        <c:dLbls>
          <c:showLegendKey val="0"/>
          <c:showVal val="0"/>
          <c:showCatName val="0"/>
          <c:showSerName val="0"/>
          <c:showPercent val="0"/>
          <c:showBubbleSize val="0"/>
          <c:showLeaderLines val="1"/>
        </c:dLbls>
        <c:firstSliceAng val="0"/>
      </c:pieChart>
      <c:spPr>
        <a:noFill/>
      </c:spPr>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0.014370805125374088"/>
          <c:y val="0.69745705269780744"/>
          <c:w val="0.95135972074753639"/>
          <c:h val="0.28923741850255508"/>
        </c:manualLayout>
      </c:layout>
      <c:overlay val="0"/>
      <c:spPr/>
      <c:txPr>
        <a:bodyPr/>
        <a:lstStyle/>
        <a:p>
          <a:pPr>
            <a:defRPr lang="en-US" b="0" sz="1000" baseline="0"/>
          </a:pPr>
        </a:p>
      </c:txPr>
    </c:legend>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20.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5773384364107"/>
          <c:y val="0.10617660365418582"/>
          <c:w val="0.61146047146583449"/>
          <c:h val="0.60490566777913068"/>
        </c:manualLayout>
      </c:layout>
      <c:pieChart>
        <c:varyColors val="1"/>
        <c:ser>
          <c:idx val="0"/>
          <c:order val="0"/>
          <c:spPr/>
          <c:dPt>
            <c:idx val="0"/>
            <c:bubble3D val="0"/>
            <c:spPr>
              <a:solidFill>
                <a:srgbClr val="FF0000"/>
              </a:solidFill>
              <a:ln>
                <a:noFill/>
                <a:round/>
              </a:ln>
              <a:effectLst/>
            </c:spPr>
          </c:dPt>
          <c:dPt>
            <c:idx val="1"/>
            <c:bubble3D val="0"/>
            <c:spPr>
              <a:solidFill>
                <a:srgbClr val="6C6F71"/>
              </a:solidFill>
              <a:ln>
                <a:noFill/>
                <a:round/>
              </a:ln>
              <a:effectLst/>
            </c:spPr>
          </c:dPt>
          <c:dPt>
            <c:idx val="2"/>
            <c:bubble3D val="0"/>
            <c:spPr>
              <a:solidFill>
                <a:srgbClr val="7D38BA"/>
              </a:solidFill>
              <a:ln>
                <a:noFill/>
                <a:round/>
              </a:ln>
              <a:effectLst/>
            </c:spPr>
          </c:dPt>
          <c:dPt>
            <c:idx val="3"/>
            <c:bubble3D val="0"/>
            <c:spPr>
              <a:solidFill>
                <a:srgbClr val="1964C1"/>
              </a:solidFill>
              <a:ln>
                <a:noFill/>
                <a:round/>
              </a:ln>
              <a:effectLst/>
            </c:spPr>
          </c:dPt>
          <c:dPt>
            <c:idx val="4"/>
            <c:bubble3D val="0"/>
            <c:spPr>
              <a:solidFill>
                <a:srgbClr val="8CC119"/>
              </a:solidFill>
              <a:ln>
                <a:noFill/>
                <a:round/>
              </a:ln>
              <a:effectLst/>
            </c:spPr>
          </c:dPt>
          <c:dPt>
            <c:idx val="5"/>
            <c:bubble3D val="0"/>
            <c:spPr>
              <a:solidFill>
                <a:srgbClr val="FFC000"/>
              </a:solidFill>
              <a:ln>
                <a:noFill/>
                <a:round/>
              </a:ln>
              <a:effectLst/>
            </c:spPr>
          </c:dPt>
          <c:dPt>
            <c:idx val="6"/>
            <c:bubble3D val="0"/>
            <c:spPr>
              <a:solidFill>
                <a:srgbClr val="ED7D31"/>
              </a:solidFill>
              <a:ln>
                <a:noFill/>
                <a:round/>
              </a:ln>
              <a:effectLst/>
            </c:spPr>
          </c:dPt>
          <c:explosion val="0"/>
          <c:dLbls>
            <c:dLbl>
              <c:idx val="0"/>
              <c:spPr>
                <a:noFill/>
                <a:ln>
                  <a:noFill/>
                  <a:round/>
                </a:ln>
                <a:effectLst/>
              </c:spPr>
              <c:txPr>
                <a:bodyPr/>
                <a:lstStyle/>
                <a:p>
                  <a:pPr>
                    <a:defRPr b="1" sz="1400" baseline="0">
                      <a:solidFill>
                        <a:srgbClr val="FF0000"/>
                      </a:solidFill>
                      <a:latin typeface="+mn-lt"/>
                      <a:ea typeface="+mn-lt"/>
                      <a:cs typeface="+mn-lt"/>
                    </a:defRPr>
                  </a:pPr>
                </a:p>
              </c:txPr>
              <c:dLblPos val="outEnd"/>
              <c:showLegendKey val="0"/>
              <c:showVal val="1"/>
              <c:showCatName val="0"/>
              <c:showSerName val="0"/>
              <c:showPercent val="0"/>
              <c:showBubbleSize val="0"/>
            </c:dLbl>
            <c:dLbl>
              <c:idx val="1"/>
              <c:spPr>
                <a:noFill/>
                <a:ln>
                  <a:noFill/>
                  <a:round/>
                </a:ln>
                <a:effectLst/>
              </c:spPr>
              <c:txPr>
                <a:bodyPr/>
                <a:lstStyle/>
                <a:p>
                  <a:pPr>
                    <a:defRPr b="1" sz="1400" baseline="0">
                      <a:solidFill>
                        <a:srgbClr val="808080"/>
                      </a:solidFill>
                      <a:latin typeface="+mn-lt"/>
                      <a:ea typeface="+mn-lt"/>
                      <a:cs typeface="+mn-lt"/>
                    </a:defRPr>
                  </a:pPr>
                </a:p>
              </c:txPr>
              <c:dLblPos val="outEnd"/>
              <c:showLegendKey val="0"/>
              <c:showVal val="1"/>
              <c:showCatName val="0"/>
              <c:showSerName val="0"/>
              <c:showPercent val="0"/>
              <c:showBubbleSize val="0"/>
            </c:dLbl>
            <c:dLbl>
              <c:idx val="2"/>
              <c:spPr>
                <a:noFill/>
                <a:ln>
                  <a:noFill/>
                  <a:round/>
                </a:ln>
                <a:effectLst/>
              </c:spPr>
              <c:txPr>
                <a:bodyPr/>
                <a:lstStyle/>
                <a:p>
                  <a:pPr>
                    <a:defRPr b="1" sz="1400" baseline="0">
                      <a:solidFill>
                        <a:srgbClr val="7D38BA"/>
                      </a:solidFill>
                      <a:latin typeface="+mn-lt"/>
                      <a:ea typeface="+mn-lt"/>
                      <a:cs typeface="+mn-lt"/>
                    </a:defRPr>
                  </a:pPr>
                </a:p>
              </c:txPr>
              <c:dLblPos val="outEnd"/>
              <c:showLegendKey val="0"/>
              <c:showVal val="1"/>
              <c:showCatName val="0"/>
              <c:showSerName val="0"/>
              <c:showPercent val="0"/>
              <c:showBubbleSize val="0"/>
            </c:dLbl>
            <c:dLbl>
              <c:idx val="3"/>
              <c:spPr>
                <a:noFill/>
                <a:ln>
                  <a:noFill/>
                  <a:round/>
                </a:ln>
                <a:effectLst/>
              </c:spPr>
              <c:txPr>
                <a:bodyPr/>
                <a:lstStyle/>
                <a:p>
                  <a:pPr>
                    <a:defRPr b="1" sz="1400" baseline="0">
                      <a:solidFill>
                        <a:srgbClr val="0233BE"/>
                      </a:solidFill>
                      <a:latin typeface="+mn-lt"/>
                      <a:ea typeface="+mn-lt"/>
                      <a:cs typeface="+mn-lt"/>
                    </a:defRPr>
                  </a:pPr>
                </a:p>
              </c:txPr>
              <c:dLblPos val="outEnd"/>
              <c:showLegendKey val="0"/>
              <c:showVal val="1"/>
              <c:showCatName val="0"/>
              <c:showSerName val="0"/>
              <c:showPercent val="0"/>
              <c:showBubbleSize val="0"/>
            </c:dLbl>
            <c:dLbl>
              <c:idx val="4"/>
              <c:spPr>
                <a:noFill/>
                <a:ln>
                  <a:noFill/>
                  <a:round/>
                </a:ln>
                <a:effectLst/>
              </c:spPr>
              <c:txPr>
                <a:bodyPr/>
                <a:lstStyle/>
                <a:p>
                  <a:pPr>
                    <a:defRPr b="1" sz="1400" baseline="0">
                      <a:solidFill>
                        <a:srgbClr val="92D050"/>
                      </a:solidFill>
                      <a:latin typeface="+mn-lt"/>
                      <a:ea typeface="+mn-lt"/>
                      <a:cs typeface="+mn-lt"/>
                    </a:defRPr>
                  </a:pPr>
                </a:p>
              </c:txPr>
              <c:dLblPos val="outEnd"/>
              <c:showLegendKey val="0"/>
              <c:showVal val="1"/>
              <c:showCatName val="0"/>
              <c:showSerName val="0"/>
              <c:showPercent val="0"/>
              <c:showBubbleSize val="0"/>
            </c:dLbl>
            <c:dLbl>
              <c:idx val="5"/>
              <c:spPr>
                <a:noFill/>
                <a:ln>
                  <a:noFill/>
                  <a:round/>
                </a:ln>
                <a:effectLst/>
              </c:spPr>
              <c:txPr>
                <a:bodyPr/>
                <a:lstStyle/>
                <a:p>
                  <a:pPr>
                    <a:defRPr b="1" sz="1400" baseline="0">
                      <a:solidFill>
                        <a:srgbClr val="FFC000"/>
                      </a:solidFill>
                      <a:latin typeface="+mn-lt"/>
                      <a:ea typeface="+mn-lt"/>
                      <a:cs typeface="+mn-lt"/>
                    </a:defRPr>
                  </a:pPr>
                </a:p>
              </c:txPr>
              <c:dLblPos val="outEnd"/>
              <c:showLegendKey val="0"/>
              <c:showVal val="1"/>
              <c:showCatName val="0"/>
              <c:showSerName val="0"/>
              <c:showPercent val="0"/>
              <c:showBubbleSize val="0"/>
            </c:dLbl>
            <c:dLbl>
              <c:idx val="6"/>
              <c:spPr>
                <a:noFill/>
                <a:ln>
                  <a:noFill/>
                  <a:round/>
                </a:ln>
                <a:effectLst/>
              </c:spPr>
              <c:txPr>
                <a:bodyPr/>
                <a:lstStyle/>
                <a:p>
                  <a:pPr>
                    <a:defRPr b="1" sz="1400" baseline="0">
                      <a:solidFill>
                        <a:srgbClr val="ED7D31"/>
                      </a:solidFill>
                      <a:latin typeface="+mn-lt"/>
                      <a:ea typeface="+mn-lt"/>
                      <a:cs typeface="+mn-lt"/>
                    </a:defRPr>
                  </a:pPr>
                </a:p>
              </c:txPr>
              <c:dLblPos val="outEnd"/>
              <c:showLegendKey val="0"/>
              <c:showVal val="1"/>
              <c:showCatName val="0"/>
              <c:showSerName val="0"/>
              <c:showPercent val="0"/>
              <c:showBubbleSize val="0"/>
            </c:dLbl>
            <c:spPr>
              <a:noFill/>
              <a:ln>
                <a:noFill/>
                <a:round/>
              </a:ln>
              <a:effectLst/>
            </c:spPr>
            <c:txPr>
              <a:bodyPr/>
              <a:lstStyle/>
              <a:p>
                <a:pPr>
                  <a:defRPr b="1" sz="1400" baseline="0">
                    <a:solidFill>
                      <a:srgbClr val="000000"/>
                    </a:solidFill>
                    <a:latin typeface="+mn-lt"/>
                    <a:ea typeface="+mn-lt"/>
                    <a:cs typeface="+mn-lt"/>
                  </a:defRPr>
                </a:pP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 Overview'!$J$172:$J$178</c:f>
              <c:strCache/>
            </c:strRef>
          </c:cat>
          <c:val>
            <c:numRef>
              <c:f>'Data - Overview'!$D$172:$D$178</c:f>
              <c:numCache/>
            </c:numRef>
          </c:val>
        </c:ser>
        <c:dLbls>
          <c:dLblPos val="outEnd"/>
          <c:showLegendKey val="0"/>
          <c:showVal val="1"/>
          <c:showCatName val="0"/>
          <c:showSerName val="0"/>
          <c:showPercent val="0"/>
          <c:showBubbleSize val="0"/>
          <c:showLeaderLines val="0"/>
        </c:dLbls>
        <c:firstSliceAng val="0"/>
      </c:pieChart>
      <c:spPr>
        <a:noFill/>
        <a:ln>
          <a:noFill/>
          <a:round/>
        </a:ln>
        <a:effectLst/>
      </c:spPr>
    </c:plotArea>
    <c:legend>
      <c:legendPos val="b"/>
      <c:layout>
        <c:manualLayout>
          <c:xMode val="edge"/>
          <c:yMode val="edge"/>
          <c:x val="0.055202363027505572"/>
          <c:y val="0.77863029152676344"/>
          <c:w val="0.93638771141046584"/>
          <c:h val="0.22136970847323639"/>
        </c:manualLayout>
      </c:layout>
      <c:overlay val="0"/>
      <c:spPr>
        <a:noFill/>
        <a:ln>
          <a:noFill/>
          <a:round/>
        </a:ln>
        <a:effectLst/>
      </c:spPr>
      <c:txPr>
        <a:bodyPr/>
        <a:lstStyle/>
        <a:p>
          <a:pPr>
            <a:defRPr b="0" sz="700" baseline="0">
              <a:solidFill>
                <a:srgbClr val="000000"/>
              </a:solidFill>
              <a:latin typeface="+mn-lt"/>
              <a:ea typeface="+mn-lt"/>
              <a:cs typeface="+mn-lt"/>
            </a:defRPr>
          </a:pPr>
        </a:p>
      </c:txPr>
    </c:legend>
    <c:plotVisOnly val="1"/>
    <c:dispBlanksAs val="gap"/>
  </c:chart>
  <c:spPr>
    <a:noFill/>
    <a:ln w="6350">
      <a:noFill/>
      <a:round/>
    </a:ln>
    <a:effectLst/>
  </c:spPr>
  <c:txPr xmlns:c="http://schemas.openxmlformats.org/drawingml/2006/chart">
    <a:bodyPr xmlns:a="http://schemas.openxmlformats.org/drawingml/2006/main"/>
    <a:lstStyle xmlns:a="http://schemas.openxmlformats.org/drawingml/2006/main"/>
    <a:p xmlns:a="http://schemas.openxmlformats.org/drawingml/2006/main">
      <a:pPr>
        <a:defRPr/>
      </a:pPr>
      <a:endParaRPr lang="en-US"/>
    </a:p>
  </c:txPr>
  <c:printSettings>
    <c:headerFooter scaleWithDoc="1" alignWithMargins="1" differentFirst="0" differentOddEven="0"/>
    <c:pageMargins l="0.7" r="0.7" t="0.75" b="0.75" header="0.3" footer="0.3"/>
    <c:pageSetup orientation="portrait"/>
  </c:printSettings>
</c:chartSpace>
</file>

<file path=xl/charts/chart21.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74613925144227627"/>
          <c:y val="0.084862718758352135"/>
          <c:w val="0.88687001591997849"/>
          <c:h val="0.83448251567925913"/>
        </c:manualLayout>
      </c:layout>
      <c:scatterChart>
        <c:scatterStyle val="marker"/>
        <c:varyColors val="0"/>
        <c:ser>
          <c:idx val="0"/>
          <c:order val="0"/>
          <c:tx>
            <c:strRef>
              <c:f>'Customer View Chart'!$B$61:$B$78</c:f>
              <c:strCache/>
            </c:strRef>
          </c:tx>
          <c:spPr>
            <a:ln w="28575">
              <a:noFill/>
              <a:round/>
            </a:ln>
          </c:spPr>
          <c:marker>
            <c:symbol val="circle"/>
            <c:size val="20"/>
            <c:spPr>
              <a:ln xmlns:a="http://schemas.openxmlformats.org/drawingml/2006/main">
                <a:solidFill>
                  <a:sysClr val="windowText" lastClr="000000"/>
                </a:solidFill>
              </a:ln>
            </c:spPr>
          </c:marker>
          <c:dPt>
            <c:idx val="0"/>
            <c:bubble3D val="0"/>
            <c:spPr>
              <a:ln w="28575">
                <a:noFill/>
                <a:round/>
              </a:ln>
            </c:spPr>
            <c:marker>
              <c:symbol val="circle"/>
              <c:size val="20"/>
              <c:spPr>
                <a:solidFill>
                  <a:srgbClr val="304DEC"/>
                </a:solidFill>
                <a:ln xmlns:a="http://schemas.openxmlformats.org/drawingml/2006/main">
                  <a:solidFill>
                    <a:sysClr val="windowText" lastClr="000000"/>
                  </a:solidFill>
                </a:ln>
              </c:spPr>
            </c:marker>
          </c:dPt>
          <c:dPt>
            <c:idx val="1"/>
            <c:bubble3D val="0"/>
            <c:spPr>
              <a:ln w="28575">
                <a:noFill/>
                <a:round/>
              </a:ln>
            </c:spPr>
            <c:marker>
              <c:symbol val="circle"/>
              <c:size val="20"/>
              <c:spPr>
                <a:solidFill>
                  <a:srgbClr val="6F83F3"/>
                </a:solidFill>
                <a:ln xmlns:a="http://schemas.openxmlformats.org/drawingml/2006/main">
                  <a:solidFill>
                    <a:sysClr val="windowText" lastClr="000000"/>
                  </a:solidFill>
                </a:ln>
              </c:spPr>
            </c:marker>
          </c:dPt>
          <c:dPt>
            <c:idx val="2"/>
            <c:bubble3D val="0"/>
            <c:spPr>
              <a:ln w="28575">
                <a:noFill/>
                <a:round/>
              </a:ln>
            </c:spPr>
            <c:marker>
              <c:symbol val="circle"/>
              <c:size val="20"/>
              <c:spPr>
                <a:solidFill>
                  <a:srgbClr val="AAB8F5"/>
                </a:solidFill>
                <a:ln xmlns:a="http://schemas.openxmlformats.org/drawingml/2006/main">
                  <a:solidFill>
                    <a:sysClr val="windowText" lastClr="000000"/>
                  </a:solidFill>
                </a:ln>
              </c:spPr>
            </c:marker>
          </c:dPt>
          <c:dPt>
            <c:idx val="3"/>
            <c:bubble3D val="0"/>
            <c:spPr>
              <a:ln w="28575">
                <a:noFill/>
                <a:round/>
              </a:ln>
            </c:spPr>
            <c:marker>
              <c:symbol val="circle"/>
              <c:size val="20"/>
              <c:spPr>
                <a:solidFill>
                  <a:srgbClr val="7D38BA"/>
                </a:solidFill>
                <a:ln xmlns:a="http://schemas.openxmlformats.org/drawingml/2006/main">
                  <a:solidFill>
                    <a:sysClr val="windowText" lastClr="000000"/>
                  </a:solidFill>
                </a:ln>
              </c:spPr>
            </c:marker>
          </c:dPt>
          <c:dPt>
            <c:idx val="4"/>
            <c:bubble3D val="0"/>
            <c:spPr>
              <a:ln w="28575">
                <a:noFill/>
                <a:round/>
              </a:ln>
            </c:spPr>
            <c:marker>
              <c:symbol val="circle"/>
              <c:size val="20"/>
              <c:spPr>
                <a:solidFill>
                  <a:srgbClr val="BD9EDB"/>
                </a:solidFill>
                <a:ln xmlns:a="http://schemas.openxmlformats.org/drawingml/2006/main">
                  <a:solidFill>
                    <a:sysClr val="windowText" lastClr="000000"/>
                  </a:solidFill>
                </a:ln>
              </c:spPr>
            </c:marker>
          </c:dPt>
          <c:dPt>
            <c:idx val="5"/>
            <c:bubble3D val="0"/>
            <c:spPr>
              <a:ln w="28575">
                <a:noFill/>
                <a:round/>
              </a:ln>
            </c:spPr>
            <c:marker>
              <c:symbol val="circle"/>
              <c:size val="20"/>
              <c:spPr>
                <a:solidFill>
                  <a:srgbClr val="4F9342"/>
                </a:solidFill>
                <a:ln xmlns:a="http://schemas.openxmlformats.org/drawingml/2006/main">
                  <a:solidFill>
                    <a:sysClr val="windowText" lastClr="000000"/>
                  </a:solidFill>
                </a:ln>
              </c:spPr>
            </c:marker>
          </c:dPt>
          <c:dPt>
            <c:idx val="6"/>
            <c:bubble3D val="0"/>
            <c:spPr>
              <a:ln w="28575">
                <a:noFill/>
                <a:round/>
              </a:ln>
            </c:spPr>
            <c:marker>
              <c:symbol val="circle"/>
              <c:size val="20"/>
              <c:spPr>
                <a:solidFill>
                  <a:srgbClr val="71A867"/>
                </a:solidFill>
                <a:ln xmlns:a="http://schemas.openxmlformats.org/drawingml/2006/main">
                  <a:solidFill>
                    <a:sysClr val="windowText" lastClr="000000"/>
                  </a:solidFill>
                </a:ln>
              </c:spPr>
            </c:marker>
          </c:dPt>
          <c:dPt>
            <c:idx val="7"/>
            <c:bubble3D val="0"/>
            <c:spPr>
              <a:ln w="28575">
                <a:noFill/>
                <a:round/>
              </a:ln>
            </c:spPr>
            <c:marker>
              <c:symbol val="circle"/>
              <c:size val="20"/>
              <c:spPr>
                <a:solidFill>
                  <a:srgbClr val="94BE8E"/>
                </a:solidFill>
                <a:ln xmlns:a="http://schemas.openxmlformats.org/drawingml/2006/main">
                  <a:solidFill>
                    <a:sysClr val="windowText" lastClr="000000"/>
                  </a:solidFill>
                </a:ln>
              </c:spPr>
            </c:marker>
          </c:dPt>
          <c:dPt>
            <c:idx val="8"/>
            <c:bubble3D val="0"/>
            <c:spPr>
              <a:ln w="28575">
                <a:noFill/>
                <a:round/>
              </a:ln>
            </c:spPr>
            <c:marker>
              <c:symbol val="circle"/>
              <c:size val="20"/>
              <c:spPr>
                <a:solidFill>
                  <a:srgbClr val="B9D2B4"/>
                </a:solidFill>
                <a:ln xmlns:a="http://schemas.openxmlformats.org/drawingml/2006/main">
                  <a:solidFill>
                    <a:sysClr val="windowText" lastClr="000000"/>
                  </a:solidFill>
                </a:ln>
              </c:spPr>
            </c:marker>
          </c:dPt>
          <c:dPt>
            <c:idx val="9"/>
            <c:bubble3D val="0"/>
            <c:spPr>
              <a:ln w="28575">
                <a:noFill/>
                <a:round/>
              </a:ln>
            </c:spPr>
            <c:marker>
              <c:symbol val="circle"/>
              <c:size val="20"/>
              <c:spPr>
                <a:solidFill>
                  <a:srgbClr val="DCE9D7"/>
                </a:solidFill>
                <a:ln xmlns:a="http://schemas.openxmlformats.org/drawingml/2006/main">
                  <a:solidFill>
                    <a:sysClr val="windowText" lastClr="000000"/>
                  </a:solidFill>
                </a:ln>
              </c:spPr>
            </c:marker>
          </c:dPt>
          <c:dPt>
            <c:idx val="10"/>
            <c:bubble3D val="0"/>
            <c:spPr>
              <a:ln w="28575">
                <a:noFill/>
                <a:round/>
              </a:ln>
            </c:spPr>
            <c:marker>
              <c:symbol val="circle"/>
              <c:size val="20"/>
              <c:spPr>
                <a:solidFill>
                  <a:srgbClr val="F47421"/>
                </a:solidFill>
                <a:ln xmlns:a="http://schemas.openxmlformats.org/drawingml/2006/main">
                  <a:solidFill>
                    <a:sysClr val="windowText" lastClr="000000"/>
                  </a:solidFill>
                </a:ln>
              </c:spPr>
            </c:marker>
          </c:dPt>
          <c:dPt>
            <c:idx val="11"/>
            <c:bubble3D val="0"/>
            <c:spPr>
              <a:ln w="28575">
                <a:noFill/>
                <a:round/>
              </a:ln>
            </c:spPr>
            <c:marker>
              <c:symbol val="circle"/>
              <c:size val="20"/>
              <c:spPr>
                <a:solidFill>
                  <a:srgbClr val="F79E64"/>
                </a:solidFill>
                <a:ln xmlns:a="http://schemas.openxmlformats.org/drawingml/2006/main">
                  <a:solidFill>
                    <a:sysClr val="windowText" lastClr="000000"/>
                  </a:solidFill>
                </a:ln>
              </c:spPr>
            </c:marker>
          </c:dPt>
          <c:dPt>
            <c:idx val="12"/>
            <c:bubble3D val="0"/>
            <c:spPr>
              <a:ln w="28575">
                <a:noFill/>
                <a:round/>
              </a:ln>
            </c:spPr>
            <c:marker>
              <c:symbol val="circle"/>
              <c:size val="20"/>
              <c:spPr>
                <a:solidFill>
                  <a:srgbClr val="FAC8A7"/>
                </a:solidFill>
                <a:ln xmlns:a="http://schemas.openxmlformats.org/drawingml/2006/main">
                  <a:solidFill>
                    <a:sysClr val="windowText" lastClr="000000"/>
                  </a:solidFill>
                </a:ln>
              </c:spPr>
            </c:marker>
          </c:dPt>
          <c:dPt>
            <c:idx val="13"/>
            <c:bubble3D val="0"/>
            <c:spPr>
              <a:ln w="28575">
                <a:noFill/>
                <a:round/>
              </a:ln>
            </c:spPr>
            <c:marker>
              <c:symbol val="circle"/>
              <c:size val="20"/>
              <c:spPr>
                <a:solidFill>
                  <a:srgbClr val="FDE3D2"/>
                </a:solidFill>
                <a:ln xmlns:a="http://schemas.openxmlformats.org/drawingml/2006/main">
                  <a:solidFill>
                    <a:sysClr val="windowText" lastClr="000000"/>
                  </a:solidFill>
                </a:ln>
              </c:spPr>
            </c:marker>
          </c:dPt>
          <c:dPt>
            <c:idx val="14"/>
            <c:bubble3D val="0"/>
            <c:spPr>
              <a:ln w="28575">
                <a:noFill/>
                <a:round/>
              </a:ln>
            </c:spPr>
            <c:marker>
              <c:symbol val="circle"/>
              <c:size val="20"/>
              <c:spPr>
                <a:solidFill>
                  <a:srgbClr val="00A1C5"/>
                </a:solidFill>
                <a:ln xmlns:a="http://schemas.openxmlformats.org/drawingml/2006/main">
                  <a:solidFill>
                    <a:sysClr val="windowText" lastClr="000000"/>
                  </a:solidFill>
                </a:ln>
              </c:spPr>
            </c:marker>
          </c:dPt>
          <c:dPt>
            <c:idx val="15"/>
            <c:bubble3D val="0"/>
            <c:spPr>
              <a:ln w="28575">
                <a:noFill/>
                <a:round/>
              </a:ln>
            </c:spPr>
            <c:marker>
              <c:symbol val="circle"/>
              <c:size val="20"/>
              <c:spPr>
                <a:solidFill>
                  <a:srgbClr val="4DBDD5"/>
                </a:solidFill>
                <a:ln xmlns:a="http://schemas.openxmlformats.org/drawingml/2006/main">
                  <a:solidFill>
                    <a:sysClr val="windowText" lastClr="000000"/>
                  </a:solidFill>
                </a:ln>
              </c:spPr>
            </c:marker>
          </c:dPt>
          <c:dPt>
            <c:idx val="16"/>
            <c:bubble3D val="0"/>
            <c:spPr>
              <a:ln w="28575">
                <a:noFill/>
                <a:round/>
              </a:ln>
            </c:spPr>
            <c:marker>
              <c:symbol val="circle"/>
              <c:size val="20"/>
              <c:spPr>
                <a:solidFill>
                  <a:srgbClr val="99D8E9"/>
                </a:solidFill>
                <a:ln xmlns:a="http://schemas.openxmlformats.org/drawingml/2006/main">
                  <a:solidFill>
                    <a:sysClr val="windowText" lastClr="000000"/>
                  </a:solidFill>
                </a:ln>
              </c:spPr>
            </c:marker>
          </c:dPt>
          <c:dPt>
            <c:idx val="17"/>
            <c:bubble3D val="0"/>
            <c:spPr>
              <a:ln w="28575">
                <a:noFill/>
                <a:round/>
              </a:ln>
            </c:spPr>
            <c:marker>
              <c:symbol val="circle"/>
              <c:size val="20"/>
              <c:spPr>
                <a:solidFill>
                  <a:srgbClr val="E44296"/>
                </a:solidFill>
                <a:ln xmlns:a="http://schemas.openxmlformats.org/drawingml/2006/main">
                  <a:solidFill>
                    <a:sysClr val="windowText" lastClr="000000"/>
                  </a:solidFill>
                </a:ln>
              </c:spPr>
            </c:marker>
          </c:dPt>
          <c:dLbls>
            <c:dLbl>
              <c:idx val="0"/>
              <c:tx>
                <c:strRef>
                  <c:f>'Customer View Chart'!H61</c:f>
                  <c:strCache/>
                </c:strRef>
              </c:tx>
              <c:dLblPos val="ctr"/>
              <c:showLegendKey val="0"/>
              <c:showVal val="0"/>
              <c:showCatName val="1"/>
              <c:showSerName val="0"/>
              <c:showPercent val="0"/>
              <c:showBubbleSize val="0"/>
            </c:dLbl>
            <c:dLbl>
              <c:idx val="1"/>
              <c:tx>
                <c:strRef>
                  <c:f>'Customer View Chart'!H62</c:f>
                  <c:strCache/>
                </c:strRef>
              </c:tx>
              <c:dLblPos val="ctr"/>
              <c:showLegendKey val="0"/>
              <c:showVal val="0"/>
              <c:showCatName val="1"/>
              <c:showSerName val="0"/>
              <c:showPercent val="0"/>
              <c:showBubbleSize val="0"/>
            </c:dLbl>
            <c:dLbl>
              <c:idx val="2"/>
              <c:tx>
                <c:strRef>
                  <c:f>'Customer View Chart'!H63</c:f>
                  <c:strCache/>
                </c:strRef>
              </c:tx>
              <c:dLblPos val="ctr"/>
              <c:showLegendKey val="0"/>
              <c:showVal val="0"/>
              <c:showCatName val="1"/>
              <c:showSerName val="0"/>
              <c:showPercent val="0"/>
              <c:showBubbleSize val="0"/>
            </c:dLbl>
            <c:dLbl>
              <c:idx val="3"/>
              <c:layout>
                <c:manualLayout>
                  <c:x val="-0.037569297610120837"/>
                  <c:y val="0"/>
                </c:manualLayout>
              </c:layout>
              <c:tx>
                <c:strRef>
                  <c:f>'Customer View Chart'!H64</c:f>
                  <c:strCache/>
                </c:strRef>
              </c:tx>
              <c:dLblPos val="r"/>
              <c:showLegendKey val="0"/>
              <c:showVal val="0"/>
              <c:showCatName val="1"/>
              <c:showSerName val="0"/>
              <c:showPercent val="0"/>
              <c:showBubbleSize val="0"/>
            </c:dLbl>
            <c:dLbl>
              <c:idx val="4"/>
              <c:tx>
                <c:strRef>
                  <c:f>'Customer View Chart'!H65</c:f>
                  <c:strCache/>
                </c:strRef>
              </c:tx>
              <c:dLblPos val="ctr"/>
              <c:showLegendKey val="0"/>
              <c:showVal val="0"/>
              <c:showCatName val="1"/>
              <c:showSerName val="0"/>
              <c:showPercent val="0"/>
              <c:showBubbleSize val="0"/>
            </c:dLbl>
            <c:dLbl>
              <c:idx val="5"/>
              <c:tx>
                <c:strRef>
                  <c:f>'Customer View Chart'!H66</c:f>
                  <c:strCache/>
                </c:strRef>
              </c:tx>
              <c:dLblPos val="ctr"/>
              <c:showLegendKey val="0"/>
              <c:showVal val="0"/>
              <c:showCatName val="1"/>
              <c:showSerName val="0"/>
              <c:showPercent val="0"/>
              <c:showBubbleSize val="0"/>
            </c:dLbl>
            <c:dLbl>
              <c:idx val="6"/>
              <c:tx>
                <c:strRef>
                  <c:f>'Customer View Chart'!H67</c:f>
                  <c:strCache/>
                </c:strRef>
              </c:tx>
              <c:dLblPos val="ctr"/>
              <c:showLegendKey val="0"/>
              <c:showVal val="0"/>
              <c:showCatName val="1"/>
              <c:showSerName val="0"/>
              <c:showPercent val="0"/>
              <c:showBubbleSize val="0"/>
            </c:dLbl>
            <c:dLbl>
              <c:idx val="7"/>
              <c:tx>
                <c:strRef>
                  <c:f>'Customer View Chart'!H68</c:f>
                  <c:strCache/>
                </c:strRef>
              </c:tx>
              <c:dLblPos val="ctr"/>
              <c:showLegendKey val="0"/>
              <c:showVal val="0"/>
              <c:showCatName val="1"/>
              <c:showSerName val="0"/>
              <c:showPercent val="0"/>
              <c:showBubbleSize val="0"/>
            </c:dLbl>
            <c:dLbl>
              <c:idx val="8"/>
              <c:tx>
                <c:strRef>
                  <c:f>'Customer View Chart'!H69</c:f>
                  <c:strCache/>
                </c:strRef>
              </c:tx>
              <c:dLblPos val="ctr"/>
              <c:showLegendKey val="0"/>
              <c:showVal val="0"/>
              <c:showCatName val="1"/>
              <c:showSerName val="0"/>
              <c:showPercent val="0"/>
              <c:showBubbleSize val="0"/>
            </c:dLbl>
            <c:dLbl>
              <c:idx val="9"/>
              <c:tx>
                <c:strRef>
                  <c:f>'Customer View Chart'!H70</c:f>
                  <c:strCache/>
                </c:strRef>
              </c:tx>
              <c:dLblPos val="ctr"/>
              <c:showLegendKey val="0"/>
              <c:showVal val="0"/>
              <c:showCatName val="1"/>
              <c:showSerName val="0"/>
              <c:showPercent val="0"/>
              <c:showBubbleSize val="0"/>
            </c:dLbl>
            <c:dLbl>
              <c:idx val="10"/>
              <c:tx>
                <c:strRef>
                  <c:f>'Customer View Chart'!H71</c:f>
                  <c:strCache/>
                </c:strRef>
              </c:tx>
              <c:dLblPos val="ctr"/>
              <c:showLegendKey val="0"/>
              <c:showVal val="0"/>
              <c:showCatName val="1"/>
              <c:showSerName val="0"/>
              <c:showPercent val="0"/>
              <c:showBubbleSize val="0"/>
            </c:dLbl>
            <c:dLbl>
              <c:idx val="11"/>
              <c:tx>
                <c:strRef>
                  <c:f>'Customer View Chart'!H72</c:f>
                  <c:strCache/>
                </c:strRef>
              </c:tx>
              <c:dLblPos val="ctr"/>
              <c:showLegendKey val="0"/>
              <c:showVal val="0"/>
              <c:showCatName val="1"/>
              <c:showSerName val="0"/>
              <c:showPercent val="0"/>
              <c:showBubbleSize val="0"/>
            </c:dLbl>
            <c:dLbl>
              <c:idx val="12"/>
              <c:tx>
                <c:strRef>
                  <c:f>'Customer View Chart'!H73</c:f>
                  <c:strCache/>
                </c:strRef>
              </c:tx>
              <c:dLblPos val="ctr"/>
              <c:showLegendKey val="0"/>
              <c:showVal val="0"/>
              <c:showCatName val="1"/>
              <c:showSerName val="0"/>
              <c:showPercent val="0"/>
              <c:showBubbleSize val="0"/>
            </c:dLbl>
            <c:dLbl>
              <c:idx val="13"/>
              <c:tx>
                <c:strRef>
                  <c:f>'Customer View Chart'!H74</c:f>
                  <c:strCache/>
                </c:strRef>
              </c:tx>
              <c:dLblPos val="ctr"/>
              <c:showLegendKey val="0"/>
              <c:showVal val="0"/>
              <c:showCatName val="1"/>
              <c:showSerName val="0"/>
              <c:showPercent val="0"/>
              <c:showBubbleSize val="0"/>
            </c:dLbl>
            <c:dLbl>
              <c:idx val="14"/>
              <c:tx>
                <c:strRef>
                  <c:f>'Customer View Chart'!H75</c:f>
                  <c:strCache/>
                </c:strRef>
              </c:tx>
              <c:dLblPos val="ctr"/>
              <c:showLegendKey val="0"/>
              <c:showVal val="0"/>
              <c:showCatName val="1"/>
              <c:showSerName val="0"/>
              <c:showPercent val="0"/>
              <c:showBubbleSize val="0"/>
            </c:dLbl>
            <c:dLbl>
              <c:idx val="15"/>
              <c:tx>
                <c:strRef>
                  <c:f>'Customer View Chart'!H76</c:f>
                  <c:strCache/>
                </c:strRef>
              </c:tx>
              <c:dLblPos val="ctr"/>
              <c:showLegendKey val="0"/>
              <c:showVal val="0"/>
              <c:showCatName val="1"/>
              <c:showSerName val="0"/>
              <c:showPercent val="0"/>
              <c:showBubbleSize val="0"/>
            </c:dLbl>
            <c:dLbl>
              <c:idx val="16"/>
              <c:tx>
                <c:strRef>
                  <c:f>'Customer View Chart'!H77</c:f>
                  <c:strCache/>
                </c:strRef>
              </c:tx>
              <c:dLblPos val="ctr"/>
              <c:showLegendKey val="0"/>
              <c:showVal val="0"/>
              <c:showCatName val="1"/>
              <c:showSerName val="0"/>
              <c:showPercent val="0"/>
              <c:showBubbleSize val="0"/>
            </c:dLbl>
            <c:dLbl>
              <c:idx val="17"/>
              <c:tx>
                <c:strRef>
                  <c:f>'Customer View Chart'!H78</c:f>
                  <c:strCache/>
                </c:strRef>
              </c:tx>
              <c:dLblPos val="ctr"/>
              <c:showLegendKey val="0"/>
              <c:showVal val="0"/>
              <c:showCatName val="1"/>
              <c:showSerName val="0"/>
              <c:showPercent val="0"/>
              <c:showBubbleSize val="0"/>
            </c:dLbl>
            <c:spPr>
              <a:noFill/>
              <a:ln>
                <a:noFill/>
                <a:round/>
              </a:ln>
              <a:effectLst/>
            </c:spPr>
            <c:txPr>
              <a:bodyPr/>
              <a:lstStyle/>
              <a:p>
                <a:pPr>
                  <a:defRPr lang="en-US" b="1" sz="1050" baseline="0">
                    <a:solidFill>
                      <a:srgbClr val="FFFFFF"/>
                    </a:solidFill>
                    <a:latin typeface="Calibri"/>
                    <a:ea typeface="Calibri"/>
                    <a:cs typeface="Calibri"/>
                  </a:defRPr>
                </a:pPr>
              </a:p>
            </c:txPr>
            <c:dLblPos val="ct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'Customer View Chart'!$F$61:$F$78</c:f>
              <c:numCache/>
            </c:numRef>
          </c:xVal>
          <c:yVal>
            <c:numRef>
              <c:f>'Customer View Chart'!$E$61:$E$78</c:f>
              <c:numCache/>
            </c:numRef>
          </c:yVal>
          <c:smooth val="0"/>
        </c:ser>
        <c:dLbls>
          <c:showLegendKey val="0"/>
          <c:showVal val="0"/>
          <c:showCatName val="0"/>
          <c:showSerName val="0"/>
          <c:showPercent val="0"/>
          <c:showBubbleSize val="0"/>
          <c:showLeaderLines val="0"/>
        </c:dLbls>
        <c:axId val="82992128"/>
        <c:axId val="82994304"/>
      </c:scatterChart>
      <c:valAx>
        <c:axId val="82992128"/>
        <c:scaling>
          <c:orientation val="minMax"/>
          <c:min val="0"/>
        </c:scaling>
        <c:delete val="0"/>
        <c:axPos val="b"/>
        <c:title>
          <c:tx>
            <c:rich>
              <a:bodyPr/>
              <a:lstStyle/>
              <a:p>
                <a:pPr algn="ctr">
                  <a:defRPr lang="en-US" b="1" sz="1000" baseline="0"/>
                </a:pPr>
                <a:r>
                  <a:rPr lang="en-US" b="1" sz="1000" baseline="0"/>
                  <a:t>Customer Volume</a:t>
                </a:r>
              </a:p>
            </c:rich>
          </c:tx>
          <c:layout/>
          <c:overlay val="0"/>
          <c:spPr>
            <a:noFill/>
            <a:ln>
              <a:noFill/>
              <a:round/>
            </a:ln>
          </c:spPr>
          <c:txPr>
            <a:bodyPr/>
            <a:lstStyle/>
            <a:p>
              <a:pPr algn="ctr">
                <a:defRPr lang="en-US" b="1" sz="1000" baseline="0"/>
              </a:pPr>
            </a:p>
          </c:txPr>
        </c:title>
        <c:numFmt formatCode="0%" sourceLinked="1"/>
        <c:majorTickMark val="out"/>
        <c:minorTickMark val="none"/>
        <c:tickLblPos val="nextTo"/>
        <c:spPr>
          <a:ln w="6350">
            <a:solidFill>
              <a:srgbClr val="C00000"/>
            </a:solidFill>
            <a:prstDash val="dash"/>
            <a:round/>
          </a:ln>
        </c:spPr>
        <c:txPr xmlns:c="http://schemas.openxmlformats.org/drawingml/2006/chart">
          <a:bodyPr xmlns:a="http://schemas.openxmlformats.org/drawingml/2006/main"/>
          <a:lstStyle xmlns:a="http://schemas.openxmlformats.org/drawingml/2006/main"/>
          <a:p xmlns:a="http://schemas.openxmlformats.org/drawingml/2006/main">
            <a:pPr>
              <a:defRPr sz="800" b="1"/>
            </a:pPr>
            <a:endParaRPr lang="en-US"/>
          </a:p>
        </c:txPr>
        <c:crossAx val="82994304"/>
        <c:crosses val="autoZero"/>
        <c:crossBetween val="midCat"/>
      </c:valAx>
      <c:valAx>
        <c:axId val="82994304"/>
        <c:scaling>
          <c:orientation val="minMax"/>
          <c:max val="200"/>
          <c:min val="0"/>
        </c:scaling>
        <c:delete val="0"/>
        <c:axPos val="l"/>
        <c:title>
          <c:tx>
            <c:rich>
              <a:bodyPr rot="-5400000" vert="horz"/>
              <a:lstStyle/>
              <a:p>
                <a:pPr algn="ctr">
                  <a:defRPr lang="en-US" b="1" sz="1000" baseline="0"/>
                </a:pPr>
                <a:r>
                  <a:rPr lang="en-US" b="1" sz="1000" baseline="0"/>
                  <a:t>Index</a:t>
                </a:r>
              </a:p>
            </c:rich>
          </c:tx>
          <c:layout/>
          <c:overlay val="0"/>
          <c:spPr>
            <a:noFill/>
            <a:ln>
              <a:noFill/>
              <a:round/>
            </a:ln>
          </c:spPr>
          <c:txPr>
            <a:bodyPr/>
            <a:lstStyle/>
            <a:p>
              <a:pPr algn="ctr">
                <a:defRPr lang="en-US" b="1" sz="1000" baseline="0"/>
              </a:pPr>
            </a:p>
          </c:txPr>
        </c:title>
        <c:numFmt formatCode="General" sourceLinked="1"/>
        <c:majorTickMark val="out"/>
        <c:minorTickMark val="none"/>
        <c:tickLblPos val="nextTo"/>
        <c:spPr>
          <a:ln w="6350">
            <a:solidFill>
              <a:srgbClr val="C00000"/>
            </a:solidFill>
            <a:prstDash val="dash"/>
            <a:round/>
          </a:ln>
        </c:spPr>
        <c:txPr xmlns:c="http://schemas.openxmlformats.org/drawingml/2006/chart">
          <a:bodyPr xmlns:a="http://schemas.openxmlformats.org/drawingml/2006/main"/>
          <a:lstStyle xmlns:a="http://schemas.openxmlformats.org/drawingml/2006/main"/>
          <a:p xmlns:a="http://schemas.openxmlformats.org/drawingml/2006/main">
            <a:pPr>
              <a:defRPr sz="800" b="1"/>
            </a:pPr>
            <a:endParaRPr lang="en-US"/>
          </a:p>
        </c:txPr>
        <c:crossAx val="82992128"/>
        <c:crosses val="autoZero"/>
        <c:crossBetween val="midCat"/>
      </c:valAx>
      <c:spPr>
        <a:noFill/>
        <a:ln w="6350">
          <a:solidFill>
            <a:srgbClr val="C00000"/>
          </a:solidFill>
          <a:prstDash val="dash"/>
          <a:round/>
        </a:ln>
      </c:spPr>
    </c:plotArea>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22.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w val="1"/>
          <c:h val="1"/>
        </c:manualLayout>
      </c:layout>
      <c:barChart>
        <c:barDir val="bar"/>
        <c:grouping val="clustered"/>
        <c:varyColors val="0"/>
        <c:ser>
          <c:idx val="0"/>
          <c:order val="0"/>
          <c:spPr>
            <a:solidFill>
              <a:srgbClr val="C00000"/>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'Profile Features'!$A$19:$A$95</c:f>
              <c:numCache/>
            </c:numRef>
          </c:val>
        </c:ser>
        <c:dLbls>
          <c:showLegendKey val="0"/>
          <c:showVal val="0"/>
          <c:showCatName val="0"/>
          <c:showSerName val="0"/>
          <c:showPercent val="0"/>
          <c:showBubbleSize val="0"/>
          <c:showLeaderLines val="0"/>
        </c:dLbls>
        <c:gapWidth val="50"/>
        <c:axId val="82845696"/>
        <c:axId val="82847232"/>
      </c:barChart>
      <c:catAx>
        <c:axId val="82845696"/>
        <c:scaling>
          <c:orientation val="maxMin"/>
        </c:scaling>
        <c:delete val="1"/>
        <c:axPos val="l"/>
        <c:majorTickMark val="out"/>
        <c:minorTickMark val="none"/>
        <c:tickLblPos val="nextTo"/>
        <c:spPr>
          <a:ln w="12700">
            <a:noFill/>
            <a:round/>
          </a:ln>
        </c:spPr>
        <c:crossAx val="82847232"/>
        <c:crossesAt val="100"/>
        <c:auto val="1"/>
        <c:lblAlgn val="ctr"/>
        <c:lblOffset val="100"/>
        <c:noMultiLvlLbl val="0"/>
        <c:tickMarkSkip val="1"/>
      </c:catAx>
      <c:valAx>
        <c:axId val="82847232"/>
        <c:scaling>
          <c:orientation val="minMax"/>
          <c:max val="200"/>
          <c:min val="0"/>
        </c:scaling>
        <c:delete val="1"/>
        <c:axPos val="b"/>
        <c:numFmt formatCode=";;;" sourceLinked="1"/>
        <c:majorTickMark val="out"/>
        <c:minorTickMark val="none"/>
        <c:tickLblPos val="nextTo"/>
        <c:spPr>
          <a:ln w="12700">
            <a:noFill/>
            <a:round/>
          </a:ln>
        </c:spPr>
        <c:crossAx val="82845696"/>
        <c:crosses val="max"/>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23.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w val="1"/>
          <c:h val="1"/>
        </c:manualLayout>
      </c:layout>
      <c:barChart>
        <c:barDir val="bar"/>
        <c:grouping val="clustered"/>
        <c:varyColors val="0"/>
        <c:ser>
          <c:idx val="0"/>
          <c:order val="0"/>
          <c:spPr>
            <a:solidFill>
              <a:srgbClr val="C00000"/>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'Profile Features'!$F$19:$F$113</c:f>
              <c:numCache/>
            </c:numRef>
          </c:val>
        </c:ser>
        <c:dLbls>
          <c:showLegendKey val="0"/>
          <c:showVal val="0"/>
          <c:showCatName val="0"/>
          <c:showSerName val="0"/>
          <c:showPercent val="0"/>
          <c:showBubbleSize val="0"/>
          <c:showLeaderLines val="0"/>
        </c:dLbls>
        <c:gapWidth val="50"/>
        <c:axId val="82875520"/>
        <c:axId val="82877056"/>
      </c:barChart>
      <c:catAx>
        <c:axId val="82875520"/>
        <c:scaling>
          <c:orientation val="maxMin"/>
        </c:scaling>
        <c:delete val="1"/>
        <c:axPos val="l"/>
        <c:majorTickMark val="out"/>
        <c:minorTickMark val="none"/>
        <c:tickLblPos val="nextTo"/>
        <c:spPr>
          <a:ln w="12700">
            <a:noFill/>
            <a:round/>
          </a:ln>
        </c:spPr>
        <c:crossAx val="82877056"/>
        <c:crossesAt val="100"/>
        <c:auto val="1"/>
        <c:lblAlgn val="ctr"/>
        <c:lblOffset val="100"/>
        <c:noMultiLvlLbl val="0"/>
        <c:tickMarkSkip val="1"/>
      </c:catAx>
      <c:valAx>
        <c:axId val="82877056"/>
        <c:scaling>
          <c:orientation val="minMax"/>
          <c:max val="200"/>
          <c:min val="0"/>
        </c:scaling>
        <c:delete val="1"/>
        <c:axPos val="b"/>
        <c:numFmt formatCode=";;;" sourceLinked="1"/>
        <c:majorTickMark val="out"/>
        <c:minorTickMark val="none"/>
        <c:tickLblPos val="nextTo"/>
        <c:spPr>
          <a:ln w="12700">
            <a:noFill/>
            <a:round/>
          </a:ln>
        </c:spPr>
        <c:crossAx val="82875520"/>
        <c:crosses val="max"/>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24.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c:invertIfNegative val="0"/>
          <c:dPt>
            <c:idx val="0"/>
            <c:bubble3D val="0"/>
            <c:invertIfNegative val="0"/>
            <c:spPr>
              <a:solidFill>
                <a:srgbClr val="0233BE"/>
              </a:solidFill>
            </c:spPr>
          </c:dPt>
          <c:dPt>
            <c:idx val="1"/>
            <c:bubble3D val="0"/>
            <c:invertIfNegative val="0"/>
            <c:spPr>
              <a:solidFill>
                <a:srgbClr val="7D38BA"/>
              </a:solidFill>
            </c:spPr>
          </c:dPt>
          <c:dPt>
            <c:idx val="2"/>
            <c:bubble3D val="0"/>
            <c:invertIfNegative val="0"/>
            <c:spPr>
              <a:solidFill>
                <a:srgbClr val="008000"/>
              </a:solidFill>
            </c:spPr>
          </c:dPt>
          <c:dPt>
            <c:idx val="3"/>
            <c:bubble3D val="0"/>
            <c:invertIfNegative val="0"/>
            <c:spPr>
              <a:solidFill>
                <a:srgbClr val="ED7D31"/>
              </a:solidFill>
            </c:spPr>
          </c:dPt>
          <c:dPt>
            <c:idx val="4"/>
            <c:bubble3D val="0"/>
            <c:invertIfNegative val="0"/>
            <c:spPr>
              <a:solidFill>
                <a:srgbClr val="359BBB"/>
              </a:solidFill>
            </c:spPr>
          </c:dPt>
          <c:dLbls>
            <c:spPr>
              <a:noFill/>
              <a:ln>
                <a:noFill/>
                <a:round/>
              </a:ln>
            </c:spPr>
            <c:txPr>
              <a:bodyPr/>
              <a:lstStyle/>
              <a:p>
                <a:pPr>
                  <a:defRPr sz="1100" baseline="0">
                    <a:latin typeface="Calibri"/>
                    <a:ea typeface="Calibri"/>
                    <a:cs typeface="Calibri"/>
                  </a:defRPr>
                </a:pPr>
              </a:p>
            </c:txPr>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'Data - Overview'!$A$446:$A$450</c:f>
              <c:strCache/>
            </c:strRef>
          </c:cat>
          <c:val>
            <c:numRef>
              <c:f>'Data - Overview'!$C$446:$C$450</c:f>
              <c:numCache/>
            </c:numRef>
          </c:val>
        </c:ser>
        <c:ser>
          <c:idx val="1"/>
          <c:order val="1"/>
          <c:spPr>
            <a:noFill/>
            <a:ln w="28575">
              <a:solidFill>
                <a:srgbClr val="000000"/>
              </a:solidFill>
              <a:prstDash val="lgDash"/>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'Data - Overview'!$A$446:$A$450</c:f>
              <c:strCache/>
            </c:strRef>
          </c:cat>
          <c:val>
            <c:numRef>
              <c:f>'Data - Overview'!$E$446:$E$450</c:f>
              <c:numCache/>
            </c:numRef>
          </c:val>
        </c:ser>
        <c:dLbls>
          <c:showLegendKey val="0"/>
          <c:showVal val="0"/>
          <c:showCatName val="0"/>
          <c:showSerName val="0"/>
          <c:showPercent val="0"/>
          <c:showBubbleSize val="0"/>
          <c:showLeaderLines val="0"/>
        </c:dLbls>
        <c:gapWidth val="100"/>
        <c:overlap val="100"/>
        <c:axId val="126115200"/>
        <c:axId val="126133376"/>
      </c:barChart>
      <c:catAx>
        <c:axId val="126115200"/>
        <c:scaling>
          <c:orientation val="minMax"/>
        </c:scaling>
        <c:delete val="0"/>
        <c:axPos val="b"/>
        <c:numFmt formatCode="General" sourceLinked="0"/>
        <c:majorTickMark val="out"/>
        <c:minorTickMark val="none"/>
        <c:tickLblPos val="nextTo"/>
        <c:spPr>
          <a:ln/>
        </c:spPr>
        <c:txPr xmlns:c="http://schemas.openxmlformats.org/drawingml/2006/chart">
          <a:bodyPr xmlns:a="http://schemas.openxmlformats.org/drawingml/2006/main"/>
          <a:lstStyle xmlns:a="http://schemas.openxmlformats.org/drawingml/2006/main"/>
          <a:p xmlns:a="http://schemas.openxmlformats.org/drawingml/2006/main">
            <a:pPr>
              <a:defRPr b="1"/>
            </a:pPr>
            <a:endParaRPr lang="en-US"/>
          </a:p>
        </c:txPr>
        <c:crossAx val="126133376"/>
        <c:crosses val="autoZero"/>
        <c:auto val="1"/>
        <c:lblAlgn val="ctr"/>
        <c:lblOffset val="100"/>
        <c:noMultiLvlLbl val="0"/>
        <c:tickMarkSkip val="1"/>
      </c:catAx>
      <c:valAx>
        <c:axId val="126133376"/>
        <c:scaling>
          <c:orientation val="minMax"/>
        </c:scaling>
        <c:delete val="0"/>
        <c:axPos val="l"/>
        <c:majorGridlines>
          <c:spPr>
            <a:ln>
              <a:solidFill>
                <a:srgbClr val="D8D8D8"/>
              </a:solidFill>
              <a:prstDash val="sysDot"/>
              <a:round/>
            </a:ln>
          </c:spPr>
        </c:majorGridlines>
        <c:title>
          <c:tx>
            <c:rich>
              <a:bodyPr rot="-5400000" vert="horz"/>
              <a:lstStyle/>
              <a:p>
                <a:pPr algn="ctr">
                  <a:defRPr lang="en-US" b="1" sz="1000" baseline="0"/>
                </a:pPr>
                <a:r>
                  <a:rPr lang="en-US" b="1" sz="1000" baseline="0"/>
                  <a:t>%</a:t>
                </a:r>
              </a:p>
            </c:rich>
          </c:tx>
          <c:layout/>
          <c:overlay val="0"/>
          <c:spPr>
            <a:noFill/>
            <a:ln>
              <a:noFill/>
              <a:round/>
            </a:ln>
          </c:spPr>
          <c:txPr>
            <a:bodyPr/>
            <a:lstStyle/>
            <a:p>
              <a:pPr algn="ctr">
                <a:defRPr lang="en-US" b="1" sz="1000" baseline="0"/>
              </a:pPr>
            </a:p>
          </c:txPr>
        </c:title>
        <c:numFmt formatCode="General" sourceLinked="0"/>
        <c:majorTickMark val="out"/>
        <c:minorTickMark val="none"/>
        <c:tickLblPos val="nextTo"/>
        <c:spPr>
          <a:ln/>
        </c:spPr>
        <c:crossAx val="126115200"/>
        <c:crosses val="autoZero"/>
        <c:crossBetween val="between"/>
      </c:valAx>
      <c:spPr>
        <a:noFill/>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25.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w val="1"/>
          <c:h val="1"/>
        </c:manualLayout>
      </c:layout>
      <c:barChart>
        <c:barDir val="bar"/>
        <c:grouping val="clustered"/>
        <c:varyColors val="0"/>
        <c:ser>
          <c:idx val="0"/>
          <c:order val="0"/>
          <c:spPr/>
          <c:invertIfNegative val="0"/>
          <c:dPt>
            <c:idx val="0"/>
            <c:bubble3D val="0"/>
            <c:invertIfNegative val="0"/>
            <c:spPr>
              <a:solidFill>
                <a:srgbClr val="304DEC"/>
              </a:solidFill>
            </c:spPr>
          </c:dPt>
          <c:dPt>
            <c:idx val="1"/>
            <c:bubble3D val="0"/>
            <c:invertIfNegative val="0"/>
            <c:spPr>
              <a:solidFill>
                <a:srgbClr val="7D38BA"/>
              </a:solidFill>
            </c:spPr>
          </c:dPt>
          <c:dPt>
            <c:idx val="2"/>
            <c:bubble3D val="0"/>
            <c:invertIfNegative val="0"/>
            <c:spPr>
              <a:solidFill>
                <a:srgbClr val="4F9342"/>
              </a:solidFill>
            </c:spPr>
          </c:dPt>
          <c:dPt>
            <c:idx val="3"/>
            <c:bubble3D val="0"/>
            <c:invertIfNegative val="0"/>
            <c:spPr>
              <a:solidFill>
                <a:srgbClr val="F47421"/>
              </a:solidFill>
            </c:spPr>
          </c:dPt>
          <c:dPt>
            <c:idx val="4"/>
            <c:bubble3D val="0"/>
            <c:invertIfNegative val="0"/>
            <c:spPr>
              <a:solidFill>
                <a:srgbClr val="00A1C5"/>
              </a:solidFill>
            </c:spPr>
          </c:dPt>
          <c:dPt>
            <c:idx val="5"/>
            <c:bubble3D val="0"/>
            <c:invertIfNegative val="0"/>
            <c:spPr>
              <a:solidFill>
                <a:srgbClr val="E44296"/>
              </a:solidFill>
            </c:spPr>
          </c:dPt>
          <c:dLbls>
            <c:spPr>
              <a:noFill/>
              <a:ln>
                <a:noFill/>
                <a:round/>
              </a:ln>
            </c:spPr>
            <c:txPr>
              <a:bodyPr/>
              <a:lstStyle/>
              <a:p>
                <a:pPr>
                  <a:defRPr sz="1100" baseline="0">
                    <a:latin typeface="Calibri"/>
                    <a:ea typeface="Calibri"/>
                    <a:cs typeface="Calibri"/>
                  </a:defRPr>
                </a:pPr>
              </a:p>
            </c:txPr>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'Category'!$J$13:$J$18</c:f>
              <c:numCache/>
            </c:numRef>
          </c:val>
        </c:ser>
        <c:dLbls>
          <c:showLegendKey val="0"/>
          <c:showVal val="0"/>
          <c:showCatName val="0"/>
          <c:showSerName val="0"/>
          <c:showPercent val="0"/>
          <c:showBubbleSize val="0"/>
          <c:showLeaderLines val="0"/>
        </c:dLbls>
        <c:gapWidth val="90"/>
        <c:axId val="126150528"/>
        <c:axId val="126152064"/>
      </c:barChart>
      <c:catAx>
        <c:axId val="126150528"/>
        <c:scaling>
          <c:orientation val="maxMin"/>
        </c:scaling>
        <c:delete val="0"/>
        <c:axPos val="l"/>
        <c:majorTickMark val="none"/>
        <c:minorTickMark val="none"/>
        <c:tickLblPos val="none"/>
        <c:spPr>
          <a:ln>
            <a:solidFill>
              <a:srgbClr val="C00000"/>
            </a:solidFill>
            <a:prstDash val="dash"/>
            <a:round/>
          </a:ln>
        </c:spPr>
        <c:crossAx val="126152064"/>
        <c:crossesAt val="100"/>
        <c:auto val="1"/>
        <c:lblAlgn val="ctr"/>
        <c:lblOffset val="100"/>
        <c:noMultiLvlLbl val="0"/>
        <c:tickMarkSkip val="1"/>
      </c:catAx>
      <c:valAx>
        <c:axId val="126152064"/>
        <c:scaling>
          <c:orientation val="minMax"/>
          <c:max val="200"/>
          <c:min val="0"/>
        </c:scaling>
        <c:delete val="0"/>
        <c:axPos val="t"/>
        <c:numFmt formatCode="0" sourceLinked="1"/>
        <c:majorTickMark val="none"/>
        <c:minorTickMark val="none"/>
        <c:tickLblPos val="none"/>
        <c:spPr>
          <a:ln>
            <a:noFill/>
            <a:round/>
          </a:ln>
        </c:spPr>
        <c:crossAx val="126150528"/>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26.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w val="1"/>
          <c:h val="1"/>
        </c:manualLayout>
      </c:layout>
      <c:barChart>
        <c:barDir val="bar"/>
        <c:grouping val="clustered"/>
        <c:varyColors val="0"/>
        <c:ser>
          <c:idx val="0"/>
          <c:order val="0"/>
          <c:spPr>
            <a:solidFill>
              <a:srgbClr val="304DEC"/>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'Group'!$J$14:$J$16</c:f>
              <c:numCache/>
            </c:numRef>
          </c:val>
        </c:ser>
        <c:dLbls>
          <c:showLegendKey val="0"/>
          <c:showVal val="0"/>
          <c:showCatName val="0"/>
          <c:showSerName val="0"/>
          <c:showPercent val="0"/>
          <c:showBubbleSize val="0"/>
          <c:showLeaderLines val="0"/>
        </c:dLbls>
        <c:gapWidth val="90"/>
        <c:axId val="126589952"/>
        <c:axId val="126591744"/>
      </c:barChart>
      <c:catAx>
        <c:axId val="126589952"/>
        <c:scaling>
          <c:orientation val="maxMin"/>
        </c:scaling>
        <c:delete val="0"/>
        <c:axPos val="l"/>
        <c:majorTickMark val="none"/>
        <c:minorTickMark val="none"/>
        <c:tickLblPos val="none"/>
        <c:spPr>
          <a:ln>
            <a:solidFill>
              <a:srgbClr val="C00000"/>
            </a:solidFill>
            <a:prstDash val="sysDash"/>
            <a:round/>
          </a:ln>
        </c:spPr>
        <c:crossAx val="126591744"/>
        <c:crossesAt val="100"/>
        <c:auto val="1"/>
        <c:lblAlgn val="ctr"/>
        <c:lblOffset val="100"/>
        <c:noMultiLvlLbl val="0"/>
        <c:tickMarkSkip val="1"/>
      </c:catAx>
      <c:valAx>
        <c:axId val="126591744"/>
        <c:scaling>
          <c:orientation val="minMax"/>
          <c:max val="200"/>
          <c:min val="0"/>
        </c:scaling>
        <c:delete val="0"/>
        <c:axPos val="t"/>
        <c:numFmt formatCode="0" sourceLinked="1"/>
        <c:majorTickMark val="none"/>
        <c:minorTickMark val="none"/>
        <c:tickLblPos val="none"/>
        <c:spPr>
          <a:ln>
            <a:noFill/>
            <a:round/>
          </a:ln>
        </c:spPr>
        <c:crossAx val="126589952"/>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27.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w val="1"/>
          <c:h val="1"/>
        </c:manualLayout>
      </c:layout>
      <c:barChart>
        <c:barDir val="bar"/>
        <c:grouping val="clustered"/>
        <c:varyColors val="0"/>
        <c:ser>
          <c:idx val="0"/>
          <c:order val="0"/>
          <c:spPr>
            <a:solidFill>
              <a:srgbClr val="7D38BA"/>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'Group'!$J$18:$J$19</c:f>
              <c:numCache/>
            </c:numRef>
          </c:val>
        </c:ser>
        <c:dLbls>
          <c:showLegendKey val="0"/>
          <c:showVal val="0"/>
          <c:showCatName val="0"/>
          <c:showSerName val="0"/>
          <c:showPercent val="0"/>
          <c:showBubbleSize val="0"/>
          <c:showLeaderLines val="0"/>
        </c:dLbls>
        <c:gapWidth val="90"/>
        <c:axId val="126509440"/>
        <c:axId val="126510976"/>
      </c:barChart>
      <c:catAx>
        <c:axId val="126509440"/>
        <c:scaling>
          <c:orientation val="maxMin"/>
        </c:scaling>
        <c:delete val="0"/>
        <c:axPos val="l"/>
        <c:majorTickMark val="none"/>
        <c:minorTickMark val="none"/>
        <c:tickLblPos val="none"/>
        <c:spPr>
          <a:ln>
            <a:solidFill>
              <a:srgbClr val="C00000"/>
            </a:solidFill>
            <a:prstDash val="sysDash"/>
            <a:round/>
          </a:ln>
        </c:spPr>
        <c:crossAx val="126510976"/>
        <c:crossesAt val="100"/>
        <c:auto val="1"/>
        <c:lblAlgn val="ctr"/>
        <c:lblOffset val="100"/>
        <c:noMultiLvlLbl val="0"/>
        <c:tickMarkSkip val="1"/>
      </c:catAx>
      <c:valAx>
        <c:axId val="126510976"/>
        <c:scaling>
          <c:orientation val="minMax"/>
          <c:max val="200"/>
          <c:min val="0"/>
        </c:scaling>
        <c:delete val="0"/>
        <c:axPos val="t"/>
        <c:numFmt formatCode="0" sourceLinked="1"/>
        <c:majorTickMark val="none"/>
        <c:minorTickMark val="none"/>
        <c:tickLblPos val="none"/>
        <c:spPr>
          <a:ln>
            <a:noFill/>
            <a:round/>
          </a:ln>
        </c:spPr>
        <c:crossAx val="126509440"/>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28.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w val="1"/>
          <c:h val="1"/>
        </c:manualLayout>
      </c:layout>
      <c:barChart>
        <c:barDir val="bar"/>
        <c:grouping val="clustered"/>
        <c:varyColors val="0"/>
        <c:ser>
          <c:idx val="0"/>
          <c:order val="0"/>
          <c:spPr>
            <a:solidFill>
              <a:srgbClr val="4F9342"/>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'Group'!$J$21:$J$25</c:f>
              <c:numCache/>
            </c:numRef>
          </c:val>
        </c:ser>
        <c:dLbls>
          <c:showLegendKey val="0"/>
          <c:showVal val="0"/>
          <c:showCatName val="0"/>
          <c:showSerName val="0"/>
          <c:showPercent val="0"/>
          <c:showBubbleSize val="0"/>
          <c:showLeaderLines val="0"/>
        </c:dLbls>
        <c:gapWidth val="90"/>
        <c:axId val="126539264"/>
        <c:axId val="126540800"/>
      </c:barChart>
      <c:catAx>
        <c:axId val="126539264"/>
        <c:scaling>
          <c:orientation val="maxMin"/>
        </c:scaling>
        <c:delete val="0"/>
        <c:axPos val="l"/>
        <c:majorTickMark val="none"/>
        <c:minorTickMark val="none"/>
        <c:tickLblPos val="none"/>
        <c:spPr>
          <a:ln>
            <a:solidFill>
              <a:srgbClr val="C00000"/>
            </a:solidFill>
            <a:prstDash val="sysDash"/>
            <a:round/>
          </a:ln>
        </c:spPr>
        <c:crossAx val="126540800"/>
        <c:crossesAt val="100"/>
        <c:auto val="1"/>
        <c:lblAlgn val="ctr"/>
        <c:lblOffset val="100"/>
        <c:noMultiLvlLbl val="0"/>
        <c:tickMarkSkip val="1"/>
      </c:catAx>
      <c:valAx>
        <c:axId val="126540800"/>
        <c:scaling>
          <c:orientation val="minMax"/>
          <c:max val="200"/>
          <c:min val="0"/>
        </c:scaling>
        <c:delete val="0"/>
        <c:axPos val="t"/>
        <c:numFmt formatCode="0" sourceLinked="1"/>
        <c:majorTickMark val="none"/>
        <c:minorTickMark val="none"/>
        <c:tickLblPos val="none"/>
        <c:spPr>
          <a:ln>
            <a:noFill/>
            <a:round/>
          </a:ln>
        </c:spPr>
        <c:crossAx val="126539264"/>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29.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w val="1"/>
          <c:h val="1"/>
        </c:manualLayout>
      </c:layout>
      <c:barChart>
        <c:barDir val="bar"/>
        <c:grouping val="clustered"/>
        <c:varyColors val="0"/>
        <c:ser>
          <c:idx val="0"/>
          <c:order val="0"/>
          <c:spPr>
            <a:solidFill>
              <a:srgbClr val="F47421"/>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'Group'!$J$27:$J$30</c:f>
              <c:numCache/>
            </c:numRef>
          </c:val>
        </c:ser>
        <c:dLbls>
          <c:showLegendKey val="0"/>
          <c:showVal val="0"/>
          <c:showCatName val="0"/>
          <c:showSerName val="0"/>
          <c:showPercent val="0"/>
          <c:showBubbleSize val="0"/>
          <c:showLeaderLines val="0"/>
        </c:dLbls>
        <c:gapWidth val="90"/>
        <c:axId val="126225024"/>
        <c:axId val="126230912"/>
      </c:barChart>
      <c:catAx>
        <c:axId val="126225024"/>
        <c:scaling>
          <c:orientation val="maxMin"/>
        </c:scaling>
        <c:delete val="0"/>
        <c:axPos val="l"/>
        <c:majorTickMark val="none"/>
        <c:minorTickMark val="none"/>
        <c:tickLblPos val="none"/>
        <c:spPr>
          <a:ln>
            <a:solidFill>
              <a:srgbClr val="C00000"/>
            </a:solidFill>
            <a:prstDash val="sysDash"/>
            <a:round/>
          </a:ln>
        </c:spPr>
        <c:crossAx val="126230912"/>
        <c:crossesAt val="100"/>
        <c:auto val="1"/>
        <c:lblAlgn val="ctr"/>
        <c:lblOffset val="100"/>
        <c:noMultiLvlLbl val="0"/>
        <c:tickMarkSkip val="1"/>
      </c:catAx>
      <c:valAx>
        <c:axId val="126230912"/>
        <c:scaling>
          <c:orientation val="minMax"/>
          <c:max val="200"/>
          <c:min val="0"/>
        </c:scaling>
        <c:delete val="0"/>
        <c:axPos val="t"/>
        <c:numFmt formatCode="0" sourceLinked="1"/>
        <c:majorTickMark val="none"/>
        <c:minorTickMark val="none"/>
        <c:tickLblPos val="none"/>
        <c:spPr>
          <a:ln>
            <a:noFill/>
            <a:round/>
          </a:ln>
        </c:spPr>
        <c:crossAx val="126225024"/>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3.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71412713195796"/>
          <c:y val="0.14334194866863015"/>
          <c:w val="0.72315299297265256"/>
          <c:h val="0.7700751337380537"/>
        </c:manualLayout>
      </c:layout>
      <c:pieChart>
        <c:varyColors val="1"/>
        <c:ser>
          <c:idx val="0"/>
          <c:order val="0"/>
          <c:spPr/>
          <c:dPt>
            <c:idx val="0"/>
            <c:bubble3D val="0"/>
            <c:spPr>
              <a:solidFill>
                <a:srgbClr val="ED1B2D"/>
              </a:solidFill>
            </c:spPr>
          </c:dPt>
          <c:dPt>
            <c:idx val="1"/>
            <c:bubble3D val="0"/>
            <c:spPr>
              <a:solidFill>
                <a:srgbClr val="6C6F71"/>
              </a:solidFill>
            </c:spPr>
          </c:dPt>
          <c:dPt>
            <c:idx val="2"/>
            <c:bubble3D val="0"/>
            <c:spPr>
              <a:solidFill>
                <a:srgbClr val="7D38BA"/>
              </a:solidFill>
            </c:spPr>
          </c:dPt>
          <c:dPt>
            <c:idx val="3"/>
            <c:bubble3D val="0"/>
            <c:spPr>
              <a:solidFill>
                <a:srgbClr val="1964C1"/>
              </a:solidFill>
            </c:spPr>
          </c:dPt>
          <c:dPt>
            <c:idx val="4"/>
            <c:bubble3D val="0"/>
            <c:spPr>
              <a:solidFill>
                <a:srgbClr val="8CC119"/>
              </a:solidFill>
            </c:spPr>
          </c:dPt>
          <c:dPt>
            <c:idx val="5"/>
            <c:bubble3D val="0"/>
            <c:spPr>
              <a:solidFill>
                <a:srgbClr val="EBC619"/>
              </a:solidFill>
            </c:spPr>
          </c:dPt>
          <c:explosion val="0"/>
          <c:dLbls>
            <c:dLbl>
              <c:idx val="0"/>
              <c:spPr>
                <a:noFill/>
                <a:ln>
                  <a:noFill/>
                  <a:round/>
                </a:ln>
                <a:effectLst/>
              </c:spPr>
              <c:txPr>
                <a:bodyPr/>
                <a:lstStyle/>
                <a:p>
                  <a:pPr>
                    <a:defRPr lang="en-US" b="1" sz="1400" baseline="0">
                      <a:solidFill>
                        <a:srgbClr val="FF0000"/>
                      </a:solidFill>
                      <a:latin typeface="Calibri"/>
                      <a:ea typeface="Calibri"/>
                      <a:cs typeface="Calibri"/>
                    </a:defRPr>
                  </a:pPr>
                </a:p>
              </c:txPr>
              <c:dLblPos val="outEnd"/>
              <c:showLegendKey val="0"/>
              <c:showVal val="1"/>
              <c:showCatName val="0"/>
              <c:showSerName val="0"/>
              <c:showPercent val="0"/>
              <c:showBubbleSize val="0"/>
            </c:dLbl>
            <c:dLbl>
              <c:idx val="1"/>
              <c:spPr>
                <a:noFill/>
                <a:ln>
                  <a:noFill/>
                  <a:round/>
                </a:ln>
                <a:effectLst/>
              </c:spPr>
              <c:txPr>
                <a:bodyPr/>
                <a:lstStyle/>
                <a:p>
                  <a:pPr>
                    <a:defRPr lang="en-US" b="1" sz="1400" baseline="0">
                      <a:solidFill>
                        <a:srgbClr val="767171"/>
                      </a:solidFill>
                      <a:latin typeface="Calibri"/>
                      <a:ea typeface="Calibri"/>
                      <a:cs typeface="Calibri"/>
                    </a:defRPr>
                  </a:pPr>
                </a:p>
              </c:txPr>
              <c:dLblPos val="outEnd"/>
              <c:showLegendKey val="0"/>
              <c:showVal val="1"/>
              <c:showCatName val="0"/>
              <c:showSerName val="0"/>
              <c:showPercent val="0"/>
              <c:showBubbleSize val="0"/>
            </c:dLbl>
            <c:dLbl>
              <c:idx val="2"/>
              <c:spPr>
                <a:noFill/>
                <a:ln>
                  <a:noFill/>
                  <a:round/>
                </a:ln>
                <a:effectLst/>
              </c:spPr>
              <c:txPr>
                <a:bodyPr/>
                <a:lstStyle/>
                <a:p>
                  <a:pPr>
                    <a:defRPr lang="en-US" b="1" sz="1400" baseline="0">
                      <a:solidFill>
                        <a:srgbClr val="7D38BA"/>
                      </a:solidFill>
                      <a:latin typeface="Calibri"/>
                      <a:ea typeface="Calibri"/>
                      <a:cs typeface="Calibri"/>
                    </a:defRPr>
                  </a:pPr>
                </a:p>
              </c:txPr>
              <c:dLblPos val="outEnd"/>
              <c:showLegendKey val="0"/>
              <c:showVal val="1"/>
              <c:showCatName val="0"/>
              <c:showSerName val="0"/>
              <c:showPercent val="0"/>
              <c:showBubbleSize val="0"/>
            </c:dLbl>
            <c:dLbl>
              <c:idx val="3"/>
              <c:layout>
                <c:manualLayout>
                  <c:x val="0"/>
                  <c:y val="-0.025403739430444161"/>
                </c:manualLayout>
              </c:layout>
              <c:spPr>
                <a:noFill/>
                <a:ln>
                  <a:noFill/>
                  <a:round/>
                </a:ln>
                <a:effectLst/>
              </c:spPr>
              <c:txPr>
                <a:bodyPr/>
                <a:lstStyle/>
                <a:p>
                  <a:pPr>
                    <a:defRPr lang="en-US" b="1" sz="1400" baseline="0">
                      <a:solidFill>
                        <a:srgbClr val="0233BE"/>
                      </a:solidFill>
                      <a:latin typeface="Calibri"/>
                      <a:ea typeface="Calibri"/>
                      <a:cs typeface="Calibri"/>
                    </a:defRPr>
                  </a:pPr>
                </a:p>
              </c:txPr>
              <c:dLblPos val="bestFit"/>
              <c:showLegendKey val="0"/>
              <c:showVal val="1"/>
              <c:showCatName val="0"/>
              <c:showSerName val="0"/>
              <c:showPercent val="0"/>
              <c:showBubbleSize val="0"/>
            </c:dLbl>
            <c:dLbl>
              <c:idx val="4"/>
              <c:spPr>
                <a:noFill/>
                <a:ln>
                  <a:noFill/>
                  <a:round/>
                </a:ln>
                <a:effectLst/>
              </c:spPr>
              <c:txPr>
                <a:bodyPr/>
                <a:lstStyle/>
                <a:p>
                  <a:pPr>
                    <a:defRPr lang="en-US" b="1" sz="1400" baseline="0">
                      <a:solidFill>
                        <a:srgbClr val="92D050"/>
                      </a:solidFill>
                      <a:latin typeface="Calibri"/>
                      <a:ea typeface="Calibri"/>
                      <a:cs typeface="Calibri"/>
                    </a:defRPr>
                  </a:pPr>
                </a:p>
              </c:txPr>
              <c:dLblPos val="outEnd"/>
              <c:showLegendKey val="0"/>
              <c:showVal val="1"/>
              <c:showCatName val="0"/>
              <c:showSerName val="0"/>
              <c:showPercent val="0"/>
              <c:showBubbleSize val="0"/>
            </c:dLbl>
            <c:dLbl>
              <c:idx val="5"/>
              <c:spPr>
                <a:noFill/>
                <a:ln>
                  <a:noFill/>
                  <a:round/>
                </a:ln>
                <a:effectLst/>
              </c:spPr>
              <c:txPr>
                <a:bodyPr/>
                <a:lstStyle/>
                <a:p>
                  <a:pPr>
                    <a:defRPr lang="en-US" b="1" sz="1400" baseline="0">
                      <a:solidFill>
                        <a:srgbClr val="FFC000"/>
                      </a:solidFill>
                      <a:latin typeface="Calibri"/>
                      <a:ea typeface="Calibri"/>
                      <a:cs typeface="Calibri"/>
                    </a:defRPr>
                  </a:pPr>
                </a:p>
              </c:txPr>
              <c:dLblPos val="outEnd"/>
              <c:showLegendKey val="0"/>
              <c:showVal val="1"/>
              <c:showCatName val="0"/>
              <c:showSerName val="0"/>
              <c:showPercent val="0"/>
              <c:showBubbleSize val="0"/>
            </c:dLbl>
            <c:spPr>
              <a:noFill/>
              <a:ln>
                <a:noFill/>
                <a:round/>
              </a:ln>
              <a:effectLst/>
            </c:spPr>
            <c:txPr>
              <a:bodyPr/>
              <a:lstStyle/>
              <a:p>
                <a:pPr>
                  <a:defRPr lang="en-US" b="1" sz="1400" baseline="0">
                    <a:latin typeface="Calibri"/>
                    <a:ea typeface="Calibri"/>
                    <a:cs typeface="Calibri"/>
                  </a:defRPr>
                </a:pP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'Data - Overview'!$D$239:$D$244</c:f>
              <c:numCache/>
            </c:numRef>
          </c:val>
        </c:ser>
        <c:dLbls>
          <c:dLblPos val="outEnd"/>
          <c:showLegendKey val="0"/>
          <c:showVal val="1"/>
          <c:showCatName val="0"/>
          <c:showSerName val="0"/>
          <c:showPercent val="0"/>
          <c:showBubbleSize val="0"/>
          <c:showLeaderLines val="0"/>
        </c:dLbls>
        <c:firstSliceAng val="0"/>
      </c:pieChart>
      <c:spPr>
        <a:noFill/>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30.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w val="1"/>
          <c:h val="1"/>
        </c:manualLayout>
      </c:layout>
      <c:barChart>
        <c:barDir val="bar"/>
        <c:grouping val="clustered"/>
        <c:varyColors val="0"/>
        <c:ser>
          <c:idx val="0"/>
          <c:order val="0"/>
          <c:spPr>
            <a:solidFill>
              <a:srgbClr val="00A1C5"/>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'Group'!$J$32:$J$34</c:f>
              <c:numCache/>
            </c:numRef>
          </c:val>
        </c:ser>
        <c:dLbls>
          <c:showLegendKey val="0"/>
          <c:showVal val="0"/>
          <c:showCatName val="0"/>
          <c:showSerName val="0"/>
          <c:showPercent val="0"/>
          <c:showBubbleSize val="0"/>
          <c:showLeaderLines val="0"/>
        </c:dLbls>
        <c:gapWidth val="90"/>
        <c:axId val="126263296"/>
        <c:axId val="126264832"/>
      </c:barChart>
      <c:catAx>
        <c:axId val="126263296"/>
        <c:scaling>
          <c:orientation val="maxMin"/>
        </c:scaling>
        <c:delete val="0"/>
        <c:axPos val="l"/>
        <c:majorTickMark val="none"/>
        <c:minorTickMark val="none"/>
        <c:tickLblPos val="none"/>
        <c:spPr>
          <a:ln>
            <a:solidFill>
              <a:srgbClr val="C00000"/>
            </a:solidFill>
            <a:prstDash val="sysDash"/>
            <a:round/>
          </a:ln>
        </c:spPr>
        <c:crossAx val="126264832"/>
        <c:crossesAt val="100"/>
        <c:auto val="1"/>
        <c:lblAlgn val="ctr"/>
        <c:lblOffset val="100"/>
        <c:noMultiLvlLbl val="0"/>
        <c:tickMarkSkip val="1"/>
      </c:catAx>
      <c:valAx>
        <c:axId val="126264832"/>
        <c:scaling>
          <c:orientation val="minMax"/>
          <c:max val="200"/>
          <c:min val="0"/>
        </c:scaling>
        <c:delete val="0"/>
        <c:axPos val="t"/>
        <c:numFmt formatCode="0" sourceLinked="1"/>
        <c:majorTickMark val="none"/>
        <c:minorTickMark val="none"/>
        <c:tickLblPos val="none"/>
        <c:spPr>
          <a:ln>
            <a:noFill/>
            <a:round/>
          </a:ln>
        </c:spPr>
        <c:crossAx val="126263296"/>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31.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w val="1"/>
          <c:h val="1"/>
        </c:manualLayout>
      </c:layout>
      <c:barChart>
        <c:barDir val="bar"/>
        <c:grouping val="clustered"/>
        <c:varyColors val="0"/>
        <c:ser>
          <c:idx val="0"/>
          <c:order val="0"/>
          <c:spPr>
            <a:solidFill>
              <a:srgbClr val="E44296"/>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'Group'!$J$36</c:f>
              <c:numCache/>
            </c:numRef>
          </c:val>
        </c:ser>
        <c:dLbls>
          <c:showLegendKey val="0"/>
          <c:showVal val="0"/>
          <c:showCatName val="0"/>
          <c:showSerName val="0"/>
          <c:showPercent val="0"/>
          <c:showBubbleSize val="0"/>
          <c:showLeaderLines val="0"/>
        </c:dLbls>
        <c:gapWidth val="90"/>
        <c:axId val="127149184"/>
        <c:axId val="127150720"/>
      </c:barChart>
      <c:catAx>
        <c:axId val="127149184"/>
        <c:scaling>
          <c:orientation val="maxMin"/>
        </c:scaling>
        <c:delete val="0"/>
        <c:axPos val="l"/>
        <c:majorTickMark val="none"/>
        <c:minorTickMark val="none"/>
        <c:tickLblPos val="none"/>
        <c:spPr>
          <a:ln>
            <a:solidFill>
              <a:srgbClr val="C00000"/>
            </a:solidFill>
            <a:prstDash val="sysDash"/>
            <a:round/>
          </a:ln>
        </c:spPr>
        <c:crossAx val="127150720"/>
        <c:crossesAt val="100"/>
        <c:auto val="1"/>
        <c:lblAlgn val="ctr"/>
        <c:lblOffset val="100"/>
        <c:noMultiLvlLbl val="0"/>
        <c:tickMarkSkip val="1"/>
      </c:catAx>
      <c:valAx>
        <c:axId val="127150720"/>
        <c:scaling>
          <c:orientation val="minMax"/>
          <c:max val="200"/>
          <c:min val="0"/>
        </c:scaling>
        <c:delete val="0"/>
        <c:axPos val="t"/>
        <c:numFmt formatCode="0" sourceLinked="1"/>
        <c:majorTickMark val="none"/>
        <c:minorTickMark val="none"/>
        <c:tickLblPos val="none"/>
        <c:spPr>
          <a:ln>
            <a:noFill/>
            <a:round/>
          </a:ln>
        </c:spPr>
        <c:crossAx val="127149184"/>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32.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58811056398931"/>
          <c:y val="0.10763316858868753"/>
          <c:w val="0.81096522877003485"/>
          <c:h val="0.78681679617065992"/>
        </c:manualLayout>
      </c:layout>
      <c:barChart>
        <c:barDir val="bar"/>
        <c:grouping val="clustered"/>
        <c:varyColors val="0"/>
        <c:ser>
          <c:idx val="0"/>
          <c:order val="0"/>
          <c:spPr/>
          <c:invertIfNegative val="0"/>
          <c:dPt>
            <c:idx val="0"/>
            <c:bubble3D val="0"/>
            <c:invertIfNegative val="0"/>
            <c:spPr>
              <a:solidFill>
                <a:srgbClr val="304DEC"/>
              </a:solidFill>
              <a:ln>
                <a:noFill/>
                <a:round/>
              </a:ln>
            </c:spPr>
          </c:dPt>
          <c:dPt>
            <c:idx val="1"/>
            <c:bubble3D val="0"/>
            <c:invertIfNegative val="0"/>
            <c:spPr>
              <a:solidFill>
                <a:srgbClr val="304DEC"/>
              </a:solidFill>
              <a:ln>
                <a:noFill/>
                <a:round/>
              </a:ln>
            </c:spPr>
          </c:dPt>
          <c:dPt>
            <c:idx val="2"/>
            <c:bubble3D val="0"/>
            <c:invertIfNegative val="0"/>
            <c:spPr>
              <a:solidFill>
                <a:srgbClr val="304DEC"/>
              </a:solidFill>
              <a:ln>
                <a:noFill/>
                <a:round/>
              </a:ln>
            </c:spPr>
          </c:dPt>
          <c:dPt>
            <c:idx val="3"/>
            <c:bubble3D val="0"/>
            <c:invertIfNegative val="0"/>
            <c:spPr>
              <a:solidFill>
                <a:srgbClr val="7D38BA"/>
              </a:solidFill>
              <a:ln>
                <a:noFill/>
                <a:round/>
              </a:ln>
            </c:spPr>
          </c:dPt>
          <c:dPt>
            <c:idx val="4"/>
            <c:bubble3D val="0"/>
            <c:invertIfNegative val="0"/>
            <c:spPr>
              <a:solidFill>
                <a:srgbClr val="7D38BA"/>
              </a:solidFill>
              <a:ln>
                <a:noFill/>
                <a:round/>
              </a:ln>
            </c:spPr>
          </c:dPt>
          <c:dPt>
            <c:idx val="5"/>
            <c:bubble3D val="0"/>
            <c:invertIfNegative val="0"/>
            <c:spPr>
              <a:solidFill>
                <a:srgbClr val="4F9342"/>
              </a:solidFill>
              <a:ln>
                <a:noFill/>
                <a:round/>
              </a:ln>
            </c:spPr>
          </c:dPt>
          <c:dPt>
            <c:idx val="6"/>
            <c:bubble3D val="0"/>
            <c:invertIfNegative val="0"/>
            <c:spPr>
              <a:solidFill>
                <a:srgbClr val="4F9342"/>
              </a:solidFill>
              <a:ln>
                <a:noFill/>
                <a:round/>
              </a:ln>
            </c:spPr>
          </c:dPt>
          <c:dPt>
            <c:idx val="7"/>
            <c:bubble3D val="0"/>
            <c:invertIfNegative val="0"/>
            <c:spPr>
              <a:solidFill>
                <a:srgbClr val="4F9342"/>
              </a:solidFill>
              <a:ln>
                <a:noFill/>
                <a:round/>
              </a:ln>
            </c:spPr>
          </c:dPt>
          <c:dPt>
            <c:idx val="8"/>
            <c:bubble3D val="0"/>
            <c:invertIfNegative val="0"/>
            <c:spPr>
              <a:solidFill>
                <a:srgbClr val="4F9342"/>
              </a:solidFill>
              <a:ln>
                <a:noFill/>
                <a:round/>
              </a:ln>
            </c:spPr>
          </c:dPt>
          <c:dPt>
            <c:idx val="9"/>
            <c:bubble3D val="0"/>
            <c:invertIfNegative val="0"/>
            <c:spPr>
              <a:solidFill>
                <a:srgbClr val="4F9342"/>
              </a:solidFill>
              <a:ln>
                <a:noFill/>
                <a:round/>
              </a:ln>
            </c:spPr>
          </c:dPt>
          <c:dPt>
            <c:idx val="10"/>
            <c:bubble3D val="0"/>
            <c:invertIfNegative val="0"/>
            <c:spPr>
              <a:solidFill>
                <a:srgbClr val="F47421"/>
              </a:solidFill>
              <a:ln>
                <a:noFill/>
                <a:round/>
              </a:ln>
            </c:spPr>
          </c:dPt>
          <c:dPt>
            <c:idx val="11"/>
            <c:bubble3D val="0"/>
            <c:invertIfNegative val="0"/>
            <c:spPr>
              <a:solidFill>
                <a:srgbClr val="F47421"/>
              </a:solidFill>
              <a:ln>
                <a:noFill/>
                <a:round/>
              </a:ln>
            </c:spPr>
          </c:dPt>
          <c:dPt>
            <c:idx val="12"/>
            <c:bubble3D val="0"/>
            <c:invertIfNegative val="0"/>
            <c:spPr>
              <a:solidFill>
                <a:srgbClr val="F47421"/>
              </a:solidFill>
              <a:ln>
                <a:noFill/>
                <a:round/>
              </a:ln>
            </c:spPr>
          </c:dPt>
          <c:dPt>
            <c:idx val="13"/>
            <c:bubble3D val="0"/>
            <c:invertIfNegative val="0"/>
            <c:spPr>
              <a:solidFill>
                <a:srgbClr val="F47421"/>
              </a:solidFill>
              <a:ln>
                <a:noFill/>
                <a:round/>
              </a:ln>
            </c:spPr>
          </c:dPt>
          <c:dPt>
            <c:idx val="14"/>
            <c:bubble3D val="0"/>
            <c:invertIfNegative val="0"/>
            <c:spPr>
              <a:solidFill>
                <a:srgbClr val="00A1C5"/>
              </a:solidFill>
              <a:ln>
                <a:noFill/>
                <a:round/>
              </a:ln>
            </c:spPr>
          </c:dPt>
          <c:dPt>
            <c:idx val="15"/>
            <c:bubble3D val="0"/>
            <c:invertIfNegative val="0"/>
            <c:spPr>
              <a:solidFill>
                <a:srgbClr val="00A1C5"/>
              </a:solidFill>
              <a:ln>
                <a:noFill/>
                <a:round/>
              </a:ln>
            </c:spPr>
          </c:dPt>
          <c:dPt>
            <c:idx val="16"/>
            <c:bubble3D val="0"/>
            <c:invertIfNegative val="0"/>
            <c:spPr>
              <a:solidFill>
                <a:srgbClr val="00A1C5"/>
              </a:solidFill>
              <a:ln>
                <a:noFill/>
                <a:round/>
              </a:ln>
            </c:spPr>
          </c:dPt>
          <c:dPt>
            <c:idx val="17"/>
            <c:bubble3D val="0"/>
            <c:invertIfNegative val="0"/>
            <c:spPr>
              <a:solidFill>
                <a:srgbClr val="E44296"/>
              </a:solidFill>
              <a:ln>
                <a:noFill/>
                <a:round/>
              </a:ln>
            </c:spPr>
          </c:dPt>
          <c:dLbls>
            <c:spPr>
              <a:noFill/>
              <a:ln>
                <a:noFill/>
                <a:round/>
              </a:ln>
            </c:spPr>
            <c:txPr>
              <a:bodyPr/>
              <a:lstStyle/>
              <a:p>
                <a:pPr>
                  <a:defRPr sz="1100" baseline="0">
                    <a:latin typeface="Calibri"/>
                    <a:ea typeface="Calibri"/>
                    <a:cs typeface="Calibri"/>
                  </a:defRPr>
                </a:pPr>
              </a:p>
            </c:txPr>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'Group'!$B$81:$B$98</c:f>
              <c:strCache/>
            </c:strRef>
          </c:cat>
          <c:val>
            <c:numRef>
              <c:f>'Group'!$C$81:$C$98</c:f>
              <c:numCache/>
            </c:numRef>
          </c:val>
        </c:ser>
        <c:ser>
          <c:idx val="1"/>
          <c:order val="1"/>
          <c:spPr>
            <a:noFill/>
            <a:ln w="19050">
              <a:solidFill>
                <a:srgbClr val="000000"/>
              </a:solidFill>
              <a:prstDash val="sysDash"/>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'Group'!$B$81:$B$98</c:f>
              <c:strCache/>
            </c:strRef>
          </c:cat>
          <c:val>
            <c:numRef>
              <c:f>'Group'!$D$81:$D$98</c:f>
              <c:numCache/>
            </c:numRef>
          </c:val>
        </c:ser>
        <c:dLbls>
          <c:showLegendKey val="0"/>
          <c:showVal val="0"/>
          <c:showCatName val="0"/>
          <c:showSerName val="0"/>
          <c:showPercent val="0"/>
          <c:showBubbleSize val="0"/>
          <c:showLeaderLines val="0"/>
        </c:dLbls>
        <c:gapWidth val="50"/>
        <c:overlap val="100"/>
        <c:axId val="126355328"/>
        <c:axId val="126356864"/>
      </c:barChart>
      <c:catAx>
        <c:axId val="126355328"/>
        <c:scaling>
          <c:orientation val="maxMin"/>
        </c:scaling>
        <c:delete val="0"/>
        <c:axPos val="l"/>
        <c:numFmt formatCode="General" sourceLinked="0"/>
        <c:majorTickMark val="out"/>
        <c:minorTickMark val="none"/>
        <c:tickLblPos val="nextTo"/>
        <c:spPr>
          <a:ln/>
        </c:spPr>
        <c:txPr xmlns:c="http://schemas.openxmlformats.org/drawingml/2006/chart">
          <a:bodyPr xmlns:a="http://schemas.openxmlformats.org/drawingml/2006/main"/>
          <a:lstStyle xmlns:a="http://schemas.openxmlformats.org/drawingml/2006/main"/>
          <a:p xmlns:a="http://schemas.openxmlformats.org/drawingml/2006/main">
            <a:pPr>
              <a:defRPr sz="1000" b="0"/>
            </a:pPr>
            <a:endParaRPr lang="en-US"/>
          </a:p>
        </c:txPr>
        <c:crossAx val="126356864"/>
        <c:crosses val="autoZero"/>
        <c:auto val="1"/>
        <c:lblAlgn val="ctr"/>
        <c:lblOffset val="100"/>
        <c:noMultiLvlLbl val="0"/>
        <c:tickMarkSkip val="1"/>
      </c:catAx>
      <c:valAx>
        <c:axId val="126356864"/>
        <c:scaling>
          <c:orientation val="minMax"/>
        </c:scaling>
        <c:delete val="0"/>
        <c:axPos val="b"/>
        <c:majorGridlines>
          <c:spPr>
            <a:ln w="6350">
              <a:solidFill>
                <a:srgbClr val="D1CFCF"/>
              </a:solidFill>
              <a:prstDash val="dash"/>
              <a:round/>
            </a:ln>
          </c:spPr>
        </c:majorGridlines>
        <c:numFmt formatCode="0&quot;%&quot;" sourceLinked="0"/>
        <c:majorTickMark val="out"/>
        <c:minorTickMark val="none"/>
        <c:tickLblPos val="nextTo"/>
        <c:spPr>
          <a:ln/>
        </c:spPr>
        <c:txPr xmlns:c="http://schemas.openxmlformats.org/drawingml/2006/chart">
          <a:bodyPr xmlns:a="http://schemas.openxmlformats.org/drawingml/2006/main"/>
          <a:lstStyle xmlns:a="http://schemas.openxmlformats.org/drawingml/2006/main"/>
          <a:p xmlns:a="http://schemas.openxmlformats.org/drawingml/2006/main">
            <a:pPr>
              <a:defRPr sz="900" b="1"/>
            </a:pPr>
            <a:endParaRPr lang="en-US"/>
          </a:p>
        </c:txPr>
        <c:crossAx val="126355328"/>
        <c:crosses val="max"/>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userShapes r:id="rId1"/>
</c:chartSpace>
</file>

<file path=xl/charts/chart33.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w val="1"/>
          <c:h val="1"/>
        </c:manualLayout>
      </c:layout>
      <c:barChart>
        <c:barDir val="bar"/>
        <c:grouping val="clustered"/>
        <c:varyColors val="0"/>
        <c:ser>
          <c:idx val="0"/>
          <c:order val="0"/>
          <c:tx>
            <c:strRef>
              <c:f>'Group (Sorted)'!$B$38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(Sorted)'!$B$39:$B$56</c:f>
              <c:numCache/>
            </c:numRef>
          </c:val>
        </c:ser>
        <c:ser>
          <c:idx val="1"/>
          <c:order val="1"/>
          <c:tx>
            <c:strRef>
              <c:f>'Group (Sorted)'!$C$38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(Sorted)'!$C$39:$C$56</c:f>
              <c:numCache/>
            </c:numRef>
          </c:val>
        </c:ser>
        <c:ser>
          <c:idx val="2"/>
          <c:order val="2"/>
          <c:tx>
            <c:strRef>
              <c:f>'Group (Sorted)'!$D$38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(Sorted)'!$D$39:$D$56</c:f>
              <c:numCache/>
            </c:numRef>
          </c:val>
        </c:ser>
        <c:ser>
          <c:idx val="3"/>
          <c:order val="3"/>
          <c:tx>
            <c:strRef>
              <c:f>'Group (Sorted)'!$E$38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(Sorted)'!$E$39:$E$56</c:f>
              <c:numCache/>
            </c:numRef>
          </c:val>
        </c:ser>
        <c:ser>
          <c:idx val="4"/>
          <c:order val="4"/>
          <c:tx>
            <c:strRef>
              <c:f>'Group (Sorted)'!$F$38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(Sorted)'!$F$39:$F$56</c:f>
              <c:numCache/>
            </c:numRef>
          </c:val>
        </c:ser>
        <c:ser>
          <c:idx val="5"/>
          <c:order val="5"/>
          <c:tx>
            <c:strRef>
              <c:f>'Group (Sorted)'!$G$38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(Sorted)'!$G$39:$G$56</c:f>
              <c:numCache/>
            </c:numRef>
          </c:val>
        </c:ser>
        <c:ser>
          <c:idx val="6"/>
          <c:order val="6"/>
          <c:tx>
            <c:strRef>
              <c:f>'Group (Sorted)'!$H$38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(Sorted)'!$H$39:$H$56</c:f>
              <c:numCache/>
            </c:numRef>
          </c:val>
        </c:ser>
        <c:ser>
          <c:idx val="7"/>
          <c:order val="7"/>
          <c:tx>
            <c:strRef>
              <c:f>'Group (Sorted)'!$I$38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(Sorted)'!$I$39:$I$56</c:f>
              <c:numCache/>
            </c:numRef>
          </c:val>
        </c:ser>
        <c:ser>
          <c:idx val="8"/>
          <c:order val="8"/>
          <c:tx>
            <c:strRef>
              <c:f>'Group (Sorted)'!$J$38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(Sorted)'!$J$39:$J$56</c:f>
              <c:numCache/>
            </c:numRef>
          </c:val>
        </c:ser>
        <c:ser>
          <c:idx val="9"/>
          <c:order val="9"/>
          <c:tx>
            <c:strRef>
              <c:f>'Group (Sorted)'!$K$38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(Sorted)'!$K$39:$K$56</c:f>
              <c:numCache/>
            </c:numRef>
          </c:val>
        </c:ser>
        <c:ser>
          <c:idx val="10"/>
          <c:order val="10"/>
          <c:tx>
            <c:strRef>
              <c:f>'Group (Sorted)'!$L$38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(Sorted)'!$L$39:$L$56</c:f>
              <c:numCache/>
            </c:numRef>
          </c:val>
        </c:ser>
        <c:ser>
          <c:idx val="11"/>
          <c:order val="11"/>
          <c:tx>
            <c:strRef>
              <c:f>'Group (Sorted)'!$M$38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(Sorted)'!$M$39:$M$56</c:f>
              <c:numCache/>
            </c:numRef>
          </c:val>
        </c:ser>
        <c:ser>
          <c:idx val="12"/>
          <c:order val="12"/>
          <c:tx>
            <c:strRef>
              <c:f>'Group (Sorted)'!$N$38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(Sorted)'!$N$39:$N$56</c:f>
              <c:numCache/>
            </c:numRef>
          </c:val>
        </c:ser>
        <c:ser>
          <c:idx val="13"/>
          <c:order val="13"/>
          <c:tx>
            <c:strRef>
              <c:f>'Group (Sorted)'!$O$38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(Sorted)'!$O$39:$O$56</c:f>
              <c:numCache/>
            </c:numRef>
          </c:val>
        </c:ser>
        <c:ser>
          <c:idx val="14"/>
          <c:order val="14"/>
          <c:tx>
            <c:strRef>
              <c:f>'Group (Sorted)'!$P$38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(Sorted)'!$P$39:$P$56</c:f>
              <c:numCache/>
            </c:numRef>
          </c:val>
        </c:ser>
        <c:ser>
          <c:idx val="15"/>
          <c:order val="15"/>
          <c:tx>
            <c:strRef>
              <c:f>'Group (Sorted)'!$Q$38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(Sorted)'!$Q$39:$Q$56</c:f>
              <c:numCache/>
            </c:numRef>
          </c:val>
        </c:ser>
        <c:ser>
          <c:idx val="16"/>
          <c:order val="16"/>
          <c:tx>
            <c:strRef>
              <c:f>'Group (Sorted)'!$R$38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(Sorted)'!$R$39:$R$56</c:f>
              <c:numCache/>
            </c:numRef>
          </c:val>
        </c:ser>
        <c:ser>
          <c:idx val="17"/>
          <c:order val="17"/>
          <c:tx>
            <c:strRef>
              <c:f>'Group (Sorted)'!$S$38</c:f>
              <c:strCache/>
            </c:strRef>
          </c:tx>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'Group (Sorted)'!$A$39:$A$56</c:f>
              <c:strCache/>
            </c:strRef>
          </c:cat>
          <c:val>
            <c:numRef>
              <c:f>'Group (Sorted)'!$S$39:$S$56</c:f>
              <c:numCache/>
            </c:numRef>
          </c:val>
        </c:ser>
        <c:dLbls>
          <c:showLegendKey val="0"/>
          <c:showVal val="0"/>
          <c:showCatName val="0"/>
          <c:showSerName val="0"/>
          <c:showPercent val="0"/>
          <c:showBubbleSize val="0"/>
          <c:showLeaderLines val="0"/>
        </c:dLbls>
        <c:gapWidth val="90"/>
        <c:overlap val="100"/>
        <c:axId val="126841216"/>
        <c:axId val="126842752"/>
      </c:barChart>
      <c:catAx>
        <c:axId val="126841216"/>
        <c:scaling>
          <c:orientation val="maxMin"/>
        </c:scaling>
        <c:delete val="0"/>
        <c:axPos val="l"/>
        <c:numFmt formatCode="General" sourceLinked="0"/>
        <c:majorTickMark val="none"/>
        <c:minorTickMark val="none"/>
        <c:tickLblPos val="none"/>
        <c:spPr>
          <a:ln>
            <a:solidFill>
              <a:srgbClr val="C00000"/>
            </a:solidFill>
            <a:prstDash val="sysDash"/>
            <a:round/>
          </a:ln>
        </c:spPr>
        <c:crossAx val="126842752"/>
        <c:crossesAt val="100"/>
        <c:auto val="1"/>
        <c:lblAlgn val="ctr"/>
        <c:lblOffset val="100"/>
        <c:noMultiLvlLbl val="0"/>
        <c:tickMarkSkip val="1"/>
      </c:catAx>
      <c:valAx>
        <c:axId val="126842752"/>
        <c:scaling>
          <c:orientation val="minMax"/>
          <c:max val="200"/>
          <c:min val="0"/>
        </c:scaling>
        <c:delete val="0"/>
        <c:axPos val="t"/>
        <c:numFmt formatCode="General" sourceLinked="1"/>
        <c:majorTickMark val="none"/>
        <c:minorTickMark val="none"/>
        <c:tickLblPos val="none"/>
        <c:spPr>
          <a:ln>
            <a:noFill/>
            <a:round/>
          </a:ln>
        </c:spPr>
        <c:crossAx val="126841216"/>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34.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304DEC"/>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'Type'!$J$15:$J$17</c:f>
              <c:numCache/>
            </c:numRef>
          </c:val>
        </c:ser>
        <c:dLbls>
          <c:showLegendKey val="0"/>
          <c:showVal val="0"/>
          <c:showCatName val="0"/>
          <c:showSerName val="0"/>
          <c:showPercent val="0"/>
          <c:showBubbleSize val="0"/>
          <c:showLeaderLines val="0"/>
        </c:dLbls>
        <c:gapWidth val="90"/>
        <c:axId val="127134720"/>
        <c:axId val="127939328"/>
      </c:barChart>
      <c:catAx>
        <c:axId val="127134720"/>
        <c:scaling>
          <c:orientation val="maxMin"/>
        </c:scaling>
        <c:delete val="0"/>
        <c:axPos val="l"/>
        <c:majorTickMark val="none"/>
        <c:minorTickMark val="none"/>
        <c:tickLblPos val="none"/>
        <c:spPr>
          <a:ln>
            <a:solidFill>
              <a:srgbClr val="C00000"/>
            </a:solidFill>
            <a:prstDash val="sysDash"/>
            <a:round/>
          </a:ln>
        </c:spPr>
        <c:crossAx val="127939328"/>
        <c:crossesAt val="100"/>
        <c:auto val="1"/>
        <c:lblAlgn val="ctr"/>
        <c:lblOffset val="100"/>
        <c:noMultiLvlLbl val="0"/>
        <c:tickMarkSkip val="1"/>
      </c:catAx>
      <c:valAx>
        <c:axId val="127939328"/>
        <c:scaling>
          <c:orientation val="minMax"/>
          <c:max val="200"/>
          <c:min val="0"/>
        </c:scaling>
        <c:delete val="0"/>
        <c:axPos val="t"/>
        <c:numFmt formatCode="0" sourceLinked="1"/>
        <c:majorTickMark val="none"/>
        <c:minorTickMark val="none"/>
        <c:tickLblPos val="none"/>
        <c:spPr>
          <a:ln>
            <a:noFill/>
            <a:round/>
          </a:ln>
        </c:spPr>
        <c:crossAx val="127134720"/>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35.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6F83F3"/>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'Type'!$J$19:$J$24</c:f>
              <c:numCache/>
            </c:numRef>
          </c:val>
        </c:ser>
        <c:dLbls>
          <c:showLegendKey val="0"/>
          <c:showVal val="0"/>
          <c:showCatName val="0"/>
          <c:showSerName val="0"/>
          <c:showPercent val="0"/>
          <c:showBubbleSize val="0"/>
          <c:showLeaderLines val="0"/>
        </c:dLbls>
        <c:gapWidth val="90"/>
        <c:axId val="127967616"/>
        <c:axId val="127969152"/>
      </c:barChart>
      <c:catAx>
        <c:axId val="127967616"/>
        <c:scaling>
          <c:orientation val="maxMin"/>
        </c:scaling>
        <c:delete val="0"/>
        <c:axPos val="l"/>
        <c:majorTickMark val="none"/>
        <c:minorTickMark val="none"/>
        <c:tickLblPos val="none"/>
        <c:spPr>
          <a:ln>
            <a:solidFill>
              <a:srgbClr val="C00000"/>
            </a:solidFill>
            <a:prstDash val="sysDash"/>
            <a:round/>
          </a:ln>
        </c:spPr>
        <c:crossAx val="127969152"/>
        <c:crossesAt val="100"/>
        <c:auto val="1"/>
        <c:lblAlgn val="ctr"/>
        <c:lblOffset val="100"/>
        <c:noMultiLvlLbl val="0"/>
        <c:tickMarkSkip val="1"/>
      </c:catAx>
      <c:valAx>
        <c:axId val="127969152"/>
        <c:scaling>
          <c:orientation val="minMax"/>
          <c:max val="200"/>
          <c:min val="0"/>
        </c:scaling>
        <c:delete val="0"/>
        <c:axPos val="t"/>
        <c:numFmt formatCode="0" sourceLinked="1"/>
        <c:majorTickMark val="none"/>
        <c:minorTickMark val="none"/>
        <c:tickLblPos val="none"/>
        <c:spPr>
          <a:ln>
            <a:noFill/>
            <a:round/>
          </a:ln>
        </c:spPr>
        <c:crossAx val="127967616"/>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36.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AAB8F5"/>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'Type'!$J$26:$J$29</c:f>
              <c:numCache/>
            </c:numRef>
          </c:val>
        </c:ser>
        <c:dLbls>
          <c:showLegendKey val="0"/>
          <c:showVal val="0"/>
          <c:showCatName val="0"/>
          <c:showSerName val="0"/>
          <c:showPercent val="0"/>
          <c:showBubbleSize val="0"/>
          <c:showLeaderLines val="0"/>
        </c:dLbls>
        <c:gapWidth val="90"/>
        <c:axId val="127989248"/>
        <c:axId val="127990784"/>
      </c:barChart>
      <c:catAx>
        <c:axId val="127989248"/>
        <c:scaling>
          <c:orientation val="maxMin"/>
        </c:scaling>
        <c:delete val="0"/>
        <c:axPos val="l"/>
        <c:majorTickMark val="none"/>
        <c:minorTickMark val="none"/>
        <c:tickLblPos val="none"/>
        <c:spPr>
          <a:ln>
            <a:solidFill>
              <a:srgbClr val="C00000"/>
            </a:solidFill>
            <a:prstDash val="sysDash"/>
            <a:round/>
          </a:ln>
        </c:spPr>
        <c:crossAx val="127990784"/>
        <c:crossesAt val="100"/>
        <c:auto val="1"/>
        <c:lblAlgn val="ctr"/>
        <c:lblOffset val="100"/>
        <c:noMultiLvlLbl val="0"/>
        <c:tickMarkSkip val="1"/>
      </c:catAx>
      <c:valAx>
        <c:axId val="127990784"/>
        <c:scaling>
          <c:orientation val="minMax"/>
          <c:max val="200"/>
          <c:min val="0"/>
        </c:scaling>
        <c:delete val="0"/>
        <c:axPos val="t"/>
        <c:numFmt formatCode="0" sourceLinked="1"/>
        <c:majorTickMark val="none"/>
        <c:minorTickMark val="none"/>
        <c:tickLblPos val="none"/>
        <c:spPr>
          <a:ln>
            <a:noFill/>
            <a:round/>
          </a:ln>
        </c:spPr>
        <c:crossAx val="127989248"/>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37.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7D38BA"/>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'Type'!$J$32:$J$35</c:f>
              <c:numCache/>
            </c:numRef>
          </c:val>
        </c:ser>
        <c:dLbls>
          <c:showLegendKey val="0"/>
          <c:showVal val="0"/>
          <c:showCatName val="0"/>
          <c:showSerName val="0"/>
          <c:showPercent val="0"/>
          <c:showBubbleSize val="0"/>
          <c:showLeaderLines val="0"/>
        </c:dLbls>
        <c:gapWidth val="90"/>
        <c:axId val="128023168"/>
        <c:axId val="128024960"/>
      </c:barChart>
      <c:catAx>
        <c:axId val="128023168"/>
        <c:scaling>
          <c:orientation val="maxMin"/>
        </c:scaling>
        <c:delete val="0"/>
        <c:axPos val="l"/>
        <c:majorTickMark val="none"/>
        <c:minorTickMark val="none"/>
        <c:tickLblPos val="none"/>
        <c:spPr>
          <a:ln>
            <a:solidFill>
              <a:srgbClr val="C00000"/>
            </a:solidFill>
            <a:prstDash val="sysDash"/>
            <a:round/>
          </a:ln>
        </c:spPr>
        <c:crossAx val="128024960"/>
        <c:crossesAt val="100"/>
        <c:auto val="1"/>
        <c:lblAlgn val="ctr"/>
        <c:lblOffset val="100"/>
        <c:noMultiLvlLbl val="0"/>
        <c:tickMarkSkip val="1"/>
      </c:catAx>
      <c:valAx>
        <c:axId val="128024960"/>
        <c:scaling>
          <c:orientation val="minMax"/>
          <c:max val="200"/>
          <c:min val="0"/>
        </c:scaling>
        <c:delete val="0"/>
        <c:axPos val="t"/>
        <c:numFmt formatCode="0" sourceLinked="1"/>
        <c:majorTickMark val="none"/>
        <c:minorTickMark val="none"/>
        <c:tickLblPos val="none"/>
        <c:spPr>
          <a:ln>
            <a:noFill/>
            <a:round/>
          </a:ln>
        </c:spPr>
        <c:crossAx val="128023168"/>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38.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BD9EDB"/>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'Type'!$J$37:$J$39</c:f>
              <c:numCache/>
            </c:numRef>
          </c:val>
        </c:ser>
        <c:dLbls>
          <c:showLegendKey val="0"/>
          <c:showVal val="0"/>
          <c:showCatName val="0"/>
          <c:showSerName val="0"/>
          <c:showPercent val="0"/>
          <c:showBubbleSize val="0"/>
          <c:showLeaderLines val="0"/>
        </c:dLbls>
        <c:gapWidth val="90"/>
        <c:axId val="128057344"/>
        <c:axId val="128058880"/>
      </c:barChart>
      <c:catAx>
        <c:axId val="128057344"/>
        <c:scaling>
          <c:orientation val="maxMin"/>
        </c:scaling>
        <c:delete val="0"/>
        <c:axPos val="l"/>
        <c:majorTickMark val="none"/>
        <c:minorTickMark val="none"/>
        <c:tickLblPos val="none"/>
        <c:spPr>
          <a:ln>
            <a:solidFill>
              <a:srgbClr val="C00000"/>
            </a:solidFill>
            <a:prstDash val="sysDash"/>
            <a:round/>
          </a:ln>
        </c:spPr>
        <c:crossAx val="128058880"/>
        <c:crossesAt val="100"/>
        <c:auto val="1"/>
        <c:lblAlgn val="ctr"/>
        <c:lblOffset val="100"/>
        <c:noMultiLvlLbl val="0"/>
        <c:tickMarkSkip val="1"/>
      </c:catAx>
      <c:valAx>
        <c:axId val="128058880"/>
        <c:scaling>
          <c:orientation val="minMax"/>
          <c:max val="200"/>
          <c:min val="0"/>
        </c:scaling>
        <c:delete val="0"/>
        <c:axPos val="t"/>
        <c:numFmt formatCode="0" sourceLinked="1"/>
        <c:majorTickMark val="none"/>
        <c:minorTickMark val="none"/>
        <c:tickLblPos val="none"/>
        <c:spPr>
          <a:ln>
            <a:noFill/>
            <a:round/>
          </a:ln>
        </c:spPr>
        <c:crossAx val="128057344"/>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39.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4F9342"/>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'Type'!$J$42:$J$44</c:f>
              <c:numCache/>
            </c:numRef>
          </c:val>
        </c:ser>
        <c:dLbls>
          <c:showLegendKey val="0"/>
          <c:showVal val="0"/>
          <c:showCatName val="0"/>
          <c:showSerName val="0"/>
          <c:showPercent val="0"/>
          <c:showBubbleSize val="0"/>
          <c:showLeaderLines val="0"/>
        </c:dLbls>
        <c:gapWidth val="90"/>
        <c:axId val="128074880"/>
        <c:axId val="128076416"/>
      </c:barChart>
      <c:catAx>
        <c:axId val="128074880"/>
        <c:scaling>
          <c:orientation val="maxMin"/>
        </c:scaling>
        <c:delete val="0"/>
        <c:axPos val="l"/>
        <c:majorTickMark val="none"/>
        <c:minorTickMark val="none"/>
        <c:tickLblPos val="none"/>
        <c:spPr>
          <a:ln>
            <a:solidFill>
              <a:srgbClr val="C00000"/>
            </a:solidFill>
            <a:prstDash val="sysDash"/>
            <a:round/>
          </a:ln>
        </c:spPr>
        <c:crossAx val="128076416"/>
        <c:crossesAt val="100"/>
        <c:auto val="1"/>
        <c:lblAlgn val="ctr"/>
        <c:lblOffset val="100"/>
        <c:noMultiLvlLbl val="0"/>
        <c:tickMarkSkip val="1"/>
      </c:catAx>
      <c:valAx>
        <c:axId val="128076416"/>
        <c:scaling>
          <c:orientation val="minMax"/>
          <c:max val="200"/>
          <c:min val="0"/>
        </c:scaling>
        <c:delete val="0"/>
        <c:axPos val="t"/>
        <c:numFmt formatCode="0" sourceLinked="1"/>
        <c:majorTickMark val="none"/>
        <c:minorTickMark val="none"/>
        <c:tickLblPos val="none"/>
        <c:spPr>
          <a:ln>
            <a:noFill/>
            <a:round/>
          </a:ln>
        </c:spPr>
        <c:crossAx val="128074880"/>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4.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5773384364107"/>
          <c:y val="0.10617660365418582"/>
          <c:w val="0.61146047146583449"/>
          <c:h val="0.60490566777913068"/>
        </c:manualLayout>
      </c:layout>
      <c:pieChart>
        <c:varyColors val="1"/>
        <c:ser>
          <c:idx val="0"/>
          <c:order val="0"/>
          <c:spPr>
            <a:solidFill>
              <a:srgbClr val="FF0000"/>
            </a:solidFill>
          </c:spPr>
          <c:dPt>
            <c:idx val="0"/>
            <c:bubble3D val="0"/>
            <c:spPr>
              <a:solidFill>
                <a:srgbClr val="ED1B2D"/>
              </a:solidFill>
              <a:ln>
                <a:noFill/>
                <a:round/>
              </a:ln>
              <a:effectLst/>
            </c:spPr>
          </c:dPt>
          <c:dPt>
            <c:idx val="1"/>
            <c:bubble3D val="0"/>
            <c:spPr>
              <a:solidFill>
                <a:srgbClr val="6C6F71"/>
              </a:solidFill>
              <a:ln>
                <a:noFill/>
                <a:round/>
              </a:ln>
              <a:effectLst/>
            </c:spPr>
          </c:dPt>
          <c:dPt>
            <c:idx val="2"/>
            <c:bubble3D val="0"/>
            <c:spPr>
              <a:solidFill>
                <a:srgbClr val="7A19C1"/>
              </a:solidFill>
              <a:ln>
                <a:noFill/>
                <a:round/>
              </a:ln>
              <a:effectLst/>
            </c:spPr>
          </c:dPt>
          <c:dPt>
            <c:idx val="3"/>
            <c:bubble3D val="0"/>
            <c:spPr>
              <a:solidFill>
                <a:srgbClr val="1964C1"/>
              </a:solidFill>
              <a:ln>
                <a:noFill/>
                <a:round/>
              </a:ln>
              <a:effectLst/>
            </c:spPr>
          </c:dPt>
          <c:dPt>
            <c:idx val="4"/>
            <c:bubble3D val="0"/>
            <c:spPr>
              <a:solidFill>
                <a:srgbClr val="8CC119"/>
              </a:solidFill>
              <a:ln>
                <a:noFill/>
                <a:round/>
              </a:ln>
              <a:effectLst/>
            </c:spPr>
          </c:dPt>
          <c:dPt>
            <c:idx val="5"/>
            <c:bubble3D val="0"/>
            <c:spPr>
              <a:solidFill>
                <a:srgbClr val="EBC619"/>
              </a:solidFill>
              <a:ln>
                <a:noFill/>
                <a:round/>
              </a:ln>
              <a:effectLst/>
            </c:spPr>
          </c:dPt>
          <c:explosion val="0"/>
          <c:dLbls>
            <c:dLbl>
              <c:idx val="0"/>
              <c:spPr>
                <a:noFill/>
                <a:ln>
                  <a:noFill/>
                  <a:round/>
                </a:ln>
                <a:effectLst/>
              </c:spPr>
              <c:txPr>
                <a:bodyPr/>
                <a:lstStyle/>
                <a:p>
                  <a:pPr>
                    <a:defRPr b="1" sz="1400" baseline="0">
                      <a:solidFill>
                        <a:srgbClr val="FF0000"/>
                      </a:solidFill>
                      <a:latin typeface="+mn-lt"/>
                      <a:ea typeface="+mn-lt"/>
                      <a:cs typeface="+mn-lt"/>
                    </a:defRPr>
                  </a:pPr>
                </a:p>
              </c:txPr>
              <c:dLblPos val="outEnd"/>
              <c:showLegendKey val="0"/>
              <c:showVal val="1"/>
              <c:showCatName val="0"/>
              <c:showSerName val="0"/>
              <c:showPercent val="0"/>
              <c:showBubbleSize val="0"/>
            </c:dLbl>
            <c:dLbl>
              <c:idx val="1"/>
              <c:spPr>
                <a:noFill/>
                <a:ln>
                  <a:noFill/>
                  <a:round/>
                </a:ln>
                <a:effectLst/>
              </c:spPr>
              <c:txPr>
                <a:bodyPr/>
                <a:lstStyle/>
                <a:p>
                  <a:pPr>
                    <a:defRPr b="1" sz="1400" baseline="0">
                      <a:solidFill>
                        <a:srgbClr val="808080"/>
                      </a:solidFill>
                      <a:latin typeface="+mn-lt"/>
                      <a:ea typeface="+mn-lt"/>
                      <a:cs typeface="+mn-lt"/>
                    </a:defRPr>
                  </a:pPr>
                </a:p>
              </c:txPr>
              <c:dLblPos val="outEnd"/>
              <c:showLegendKey val="0"/>
              <c:showVal val="1"/>
              <c:showCatName val="0"/>
              <c:showSerName val="0"/>
              <c:showPercent val="0"/>
              <c:showBubbleSize val="0"/>
            </c:dLbl>
            <c:dLbl>
              <c:idx val="2"/>
              <c:layout>
                <c:manualLayout>
                  <c:x val="-0.26513932465170553"/>
                  <c:y val="-0.047932582978824211"/>
                </c:manualLayout>
              </c:layout>
              <c:spPr>
                <a:noFill/>
                <a:ln>
                  <a:noFill/>
                  <a:round/>
                </a:ln>
                <a:effectLst/>
              </c:spPr>
              <c:txPr>
                <a:bodyPr/>
                <a:lstStyle/>
                <a:p>
                  <a:pPr>
                    <a:defRPr b="1" sz="1400" baseline="0">
                      <a:solidFill>
                        <a:srgbClr val="7D38BA"/>
                      </a:solidFill>
                      <a:latin typeface="+mn-lt"/>
                      <a:ea typeface="+mn-lt"/>
                      <a:cs typeface="+mn-lt"/>
                    </a:defRPr>
                  </a:pPr>
                </a:p>
              </c:txPr>
              <c:dLblPos val="bestFit"/>
              <c:showLegendKey val="0"/>
              <c:showVal val="1"/>
              <c:showCatName val="0"/>
              <c:showSerName val="0"/>
              <c:showPercent val="0"/>
              <c:showBubbleSize val="0"/>
            </c:dLbl>
            <c:dLbl>
              <c:idx val="3"/>
              <c:spPr>
                <a:noFill/>
                <a:ln>
                  <a:noFill/>
                  <a:round/>
                </a:ln>
                <a:effectLst/>
              </c:spPr>
              <c:txPr>
                <a:bodyPr/>
                <a:lstStyle/>
                <a:p>
                  <a:pPr>
                    <a:defRPr b="1" sz="1400" baseline="0">
                      <a:solidFill>
                        <a:srgbClr val="0233BE"/>
                      </a:solidFill>
                      <a:latin typeface="+mn-lt"/>
                      <a:ea typeface="+mn-lt"/>
                      <a:cs typeface="+mn-lt"/>
                    </a:defRPr>
                  </a:pPr>
                </a:p>
              </c:txPr>
              <c:dLblPos val="outEnd"/>
              <c:showLegendKey val="0"/>
              <c:showVal val="1"/>
              <c:showCatName val="0"/>
              <c:showSerName val="0"/>
              <c:showPercent val="0"/>
              <c:showBubbleSize val="0"/>
            </c:dLbl>
            <c:dLbl>
              <c:idx val="4"/>
              <c:spPr>
                <a:noFill/>
                <a:ln>
                  <a:noFill/>
                  <a:round/>
                </a:ln>
                <a:effectLst/>
              </c:spPr>
              <c:txPr>
                <a:bodyPr/>
                <a:lstStyle/>
                <a:p>
                  <a:pPr>
                    <a:defRPr b="1" sz="1400" baseline="0">
                      <a:solidFill>
                        <a:srgbClr val="92D050"/>
                      </a:solidFill>
                      <a:latin typeface="+mn-lt"/>
                      <a:ea typeface="+mn-lt"/>
                      <a:cs typeface="+mn-lt"/>
                    </a:defRPr>
                  </a:pPr>
                </a:p>
              </c:txPr>
              <c:dLblPos val="outEnd"/>
              <c:showLegendKey val="0"/>
              <c:showVal val="1"/>
              <c:showCatName val="0"/>
              <c:showSerName val="0"/>
              <c:showPercent val="0"/>
              <c:showBubbleSize val="0"/>
            </c:dLbl>
            <c:dLbl>
              <c:idx val="5"/>
              <c:spPr>
                <a:noFill/>
                <a:ln>
                  <a:noFill/>
                  <a:round/>
                </a:ln>
                <a:effectLst/>
              </c:spPr>
              <c:txPr>
                <a:bodyPr/>
                <a:lstStyle/>
                <a:p>
                  <a:pPr>
                    <a:defRPr b="1" sz="1400" baseline="0">
                      <a:solidFill>
                        <a:srgbClr val="FFC000"/>
                      </a:solidFill>
                      <a:latin typeface="+mn-lt"/>
                      <a:ea typeface="+mn-lt"/>
                      <a:cs typeface="+mn-lt"/>
                    </a:defRPr>
                  </a:pPr>
                </a:p>
              </c:txPr>
              <c:dLblPos val="outEnd"/>
              <c:showLegendKey val="0"/>
              <c:showVal val="1"/>
              <c:showCatName val="0"/>
              <c:showSerName val="0"/>
              <c:showPercent val="0"/>
              <c:showBubbleSize val="0"/>
            </c:dLbl>
            <c:spPr>
              <a:noFill/>
              <a:ln>
                <a:noFill/>
                <a:round/>
              </a:ln>
              <a:effectLst/>
            </c:spPr>
            <c:txPr>
              <a:bodyPr/>
              <a:lstStyle/>
              <a:p>
                <a:pPr>
                  <a:defRPr b="1" sz="1400" baseline="0">
                    <a:solidFill>
                      <a:srgbClr val="000000"/>
                    </a:solidFill>
                    <a:latin typeface="+mn-lt"/>
                    <a:ea typeface="+mn-lt"/>
                    <a:cs typeface="+mn-lt"/>
                  </a:defRPr>
                </a:pP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 Overview'!$K$157:$K$162</c:f>
              <c:strCache/>
            </c:strRef>
          </c:cat>
          <c:val>
            <c:numRef>
              <c:f>'Data - Overview'!$D$157:$D$162</c:f>
              <c:numCache/>
            </c:numRef>
          </c:val>
        </c:ser>
        <c:dLbls>
          <c:dLblPos val="outEnd"/>
          <c:showLegendKey val="0"/>
          <c:showVal val="1"/>
          <c:showCatName val="0"/>
          <c:showSerName val="0"/>
          <c:showPercent val="0"/>
          <c:showBubbleSize val="0"/>
          <c:showLeaderLines val="0"/>
        </c:dLbls>
        <c:firstSliceAng val="0"/>
      </c:pieChart>
      <c:spPr>
        <a:noFill/>
        <a:ln>
          <a:noFill/>
          <a:round/>
        </a:ln>
        <a:effectLst/>
      </c:spPr>
    </c:plotArea>
    <c:legend>
      <c:legendPos val="b"/>
      <c:layout>
        <c:manualLayout>
          <c:xMode val="edge"/>
          <c:yMode val="edge"/>
          <c:x val="0.050870541767074437"/>
          <c:y val="0.76120047250902978"/>
          <c:w val="0.81012843613983987"/>
          <c:h val="0.23879964551649671"/>
        </c:manualLayout>
      </c:layout>
      <c:overlay val="0"/>
      <c:spPr>
        <a:noFill/>
        <a:ln>
          <a:noFill/>
          <a:round/>
        </a:ln>
        <a:effectLst/>
      </c:spPr>
      <c:txPr>
        <a:bodyPr/>
        <a:lstStyle/>
        <a:p>
          <a:pPr>
            <a:defRPr b="0" sz="1000" baseline="0">
              <a:solidFill>
                <a:srgbClr val="000000"/>
              </a:solidFill>
              <a:latin typeface="+mn-lt"/>
              <a:ea typeface="+mn-lt"/>
              <a:cs typeface="+mn-lt"/>
            </a:defRPr>
          </a:pPr>
        </a:p>
      </c:txPr>
    </c:legend>
    <c:plotVisOnly val="1"/>
    <c:dispBlanksAs val="gap"/>
  </c:chart>
  <c:spPr>
    <a:noFill/>
    <a:ln w="6350">
      <a:noFill/>
      <a:round/>
    </a:ln>
    <a:effectLst/>
  </c:spPr>
  <c:txPr xmlns:c="http://schemas.openxmlformats.org/drawingml/2006/chart">
    <a:bodyPr xmlns:a="http://schemas.openxmlformats.org/drawingml/2006/main"/>
    <a:lstStyle xmlns:a="http://schemas.openxmlformats.org/drawingml/2006/main"/>
    <a:p xmlns:a="http://schemas.openxmlformats.org/drawingml/2006/main">
      <a:pPr>
        <a:defRPr/>
      </a:pPr>
      <a:endParaRPr lang="en-US"/>
    </a:p>
  </c:txPr>
  <c:printSettings>
    <c:headerFooter scaleWithDoc="1" alignWithMargins="1" differentFirst="0" differentOddEven="0"/>
    <c:pageMargins l="0.7" r="0.7" t="0.75" b="0.75" header="0.3" footer="0.3"/>
    <c:pageSetup orientation="portrait"/>
  </c:printSettings>
</c:chartSpace>
</file>

<file path=xl/charts/chart40.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71A867"/>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'Type'!$J$46:$J$48</c:f>
              <c:numCache/>
            </c:numRef>
          </c:val>
        </c:ser>
        <c:dLbls>
          <c:showLegendKey val="0"/>
          <c:showVal val="0"/>
          <c:showCatName val="0"/>
          <c:showSerName val="0"/>
          <c:showPercent val="0"/>
          <c:showBubbleSize val="0"/>
          <c:showLeaderLines val="0"/>
        </c:dLbls>
        <c:gapWidth val="90"/>
        <c:axId val="128116992"/>
        <c:axId val="128131072"/>
      </c:barChart>
      <c:catAx>
        <c:axId val="128116992"/>
        <c:scaling>
          <c:orientation val="maxMin"/>
        </c:scaling>
        <c:delete val="0"/>
        <c:axPos val="l"/>
        <c:majorTickMark val="none"/>
        <c:minorTickMark val="none"/>
        <c:tickLblPos val="none"/>
        <c:spPr>
          <a:ln>
            <a:solidFill>
              <a:srgbClr val="C00000"/>
            </a:solidFill>
            <a:prstDash val="sysDash"/>
            <a:round/>
          </a:ln>
        </c:spPr>
        <c:crossAx val="128131072"/>
        <c:crossesAt val="100"/>
        <c:auto val="1"/>
        <c:lblAlgn val="ctr"/>
        <c:lblOffset val="100"/>
        <c:noMultiLvlLbl val="0"/>
        <c:tickMarkSkip val="1"/>
      </c:catAx>
      <c:valAx>
        <c:axId val="128131072"/>
        <c:scaling>
          <c:orientation val="minMax"/>
          <c:max val="200"/>
          <c:min val="0"/>
        </c:scaling>
        <c:delete val="0"/>
        <c:axPos val="t"/>
        <c:numFmt formatCode="0" sourceLinked="1"/>
        <c:majorTickMark val="none"/>
        <c:minorTickMark val="none"/>
        <c:tickLblPos val="none"/>
        <c:spPr>
          <a:ln>
            <a:noFill/>
            <a:round/>
          </a:ln>
        </c:spPr>
        <c:crossAx val="128116992"/>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41.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94BE8E"/>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'Type'!$J$50:$J$52</c:f>
              <c:numCache/>
            </c:numRef>
          </c:val>
        </c:ser>
        <c:dLbls>
          <c:showLegendKey val="0"/>
          <c:showVal val="0"/>
          <c:showCatName val="0"/>
          <c:showSerName val="0"/>
          <c:showPercent val="0"/>
          <c:showBubbleSize val="0"/>
          <c:showLeaderLines val="0"/>
        </c:dLbls>
        <c:gapWidth val="90"/>
        <c:axId val="128138624"/>
        <c:axId val="128140416"/>
      </c:barChart>
      <c:catAx>
        <c:axId val="128138624"/>
        <c:scaling>
          <c:orientation val="maxMin"/>
        </c:scaling>
        <c:delete val="0"/>
        <c:axPos val="l"/>
        <c:majorTickMark val="none"/>
        <c:minorTickMark val="none"/>
        <c:tickLblPos val="none"/>
        <c:spPr>
          <a:ln>
            <a:solidFill>
              <a:srgbClr val="C00000"/>
            </a:solidFill>
            <a:prstDash val="sysDash"/>
            <a:round/>
          </a:ln>
        </c:spPr>
        <c:crossAx val="128140416"/>
        <c:crossesAt val="100"/>
        <c:auto val="1"/>
        <c:lblAlgn val="ctr"/>
        <c:lblOffset val="100"/>
        <c:noMultiLvlLbl val="0"/>
        <c:tickMarkSkip val="1"/>
      </c:catAx>
      <c:valAx>
        <c:axId val="128140416"/>
        <c:scaling>
          <c:orientation val="minMax"/>
          <c:max val="200"/>
          <c:min val="0"/>
        </c:scaling>
        <c:delete val="0"/>
        <c:axPos val="t"/>
        <c:numFmt formatCode="0" sourceLinked="1"/>
        <c:majorTickMark val="none"/>
        <c:minorTickMark val="none"/>
        <c:tickLblPos val="none"/>
        <c:spPr>
          <a:ln>
            <a:noFill/>
            <a:round/>
          </a:ln>
        </c:spPr>
        <c:crossAx val="128138624"/>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42.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B9D2B4"/>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'Type'!$J$54:$J$55</c:f>
              <c:numCache/>
            </c:numRef>
          </c:val>
        </c:ser>
        <c:dLbls>
          <c:showLegendKey val="0"/>
          <c:showVal val="0"/>
          <c:showCatName val="0"/>
          <c:showSerName val="0"/>
          <c:showPercent val="0"/>
          <c:showBubbleSize val="0"/>
          <c:showLeaderLines val="0"/>
        </c:dLbls>
        <c:gapWidth val="90"/>
        <c:axId val="128172800"/>
        <c:axId val="128174336"/>
      </c:barChart>
      <c:catAx>
        <c:axId val="128172800"/>
        <c:scaling>
          <c:orientation val="maxMin"/>
        </c:scaling>
        <c:delete val="0"/>
        <c:axPos val="l"/>
        <c:majorTickMark val="none"/>
        <c:minorTickMark val="none"/>
        <c:tickLblPos val="none"/>
        <c:spPr>
          <a:ln>
            <a:solidFill>
              <a:srgbClr val="C00000"/>
            </a:solidFill>
            <a:prstDash val="sysDash"/>
            <a:round/>
          </a:ln>
        </c:spPr>
        <c:crossAx val="128174336"/>
        <c:crossesAt val="100"/>
        <c:auto val="1"/>
        <c:lblAlgn val="ctr"/>
        <c:lblOffset val="100"/>
        <c:noMultiLvlLbl val="0"/>
        <c:tickMarkSkip val="1"/>
      </c:catAx>
      <c:valAx>
        <c:axId val="128174336"/>
        <c:scaling>
          <c:orientation val="minMax"/>
          <c:max val="200"/>
          <c:min val="0"/>
        </c:scaling>
        <c:delete val="0"/>
        <c:axPos val="t"/>
        <c:numFmt formatCode="0" sourceLinked="1"/>
        <c:majorTickMark val="none"/>
        <c:minorTickMark val="none"/>
        <c:tickLblPos val="none"/>
        <c:spPr>
          <a:ln>
            <a:noFill/>
            <a:round/>
          </a:ln>
        </c:spPr>
        <c:crossAx val="128172800"/>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43.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DCE9D7"/>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'Type'!$J$57:$J$58</c:f>
              <c:numCache/>
            </c:numRef>
          </c:val>
        </c:ser>
        <c:dLbls>
          <c:showLegendKey val="0"/>
          <c:showVal val="0"/>
          <c:showCatName val="0"/>
          <c:showSerName val="0"/>
          <c:showPercent val="0"/>
          <c:showBubbleSize val="0"/>
          <c:showLeaderLines val="0"/>
        </c:dLbls>
        <c:gapWidth val="90"/>
        <c:axId val="128182144"/>
        <c:axId val="128183680"/>
      </c:barChart>
      <c:catAx>
        <c:axId val="128182144"/>
        <c:scaling>
          <c:orientation val="maxMin"/>
        </c:scaling>
        <c:delete val="0"/>
        <c:axPos val="l"/>
        <c:majorTickMark val="none"/>
        <c:minorTickMark val="none"/>
        <c:tickLblPos val="none"/>
        <c:spPr>
          <a:ln>
            <a:solidFill>
              <a:srgbClr val="C00000"/>
            </a:solidFill>
            <a:prstDash val="sysDash"/>
            <a:round/>
          </a:ln>
        </c:spPr>
        <c:crossAx val="128183680"/>
        <c:crossesAt val="100"/>
        <c:auto val="1"/>
        <c:lblAlgn val="ctr"/>
        <c:lblOffset val="100"/>
        <c:noMultiLvlLbl val="0"/>
        <c:tickMarkSkip val="1"/>
      </c:catAx>
      <c:valAx>
        <c:axId val="128183680"/>
        <c:scaling>
          <c:orientation val="minMax"/>
          <c:max val="200"/>
          <c:min val="0"/>
        </c:scaling>
        <c:delete val="0"/>
        <c:axPos val="t"/>
        <c:numFmt formatCode="0" sourceLinked="1"/>
        <c:majorTickMark val="none"/>
        <c:minorTickMark val="none"/>
        <c:tickLblPos val="none"/>
        <c:spPr>
          <a:ln>
            <a:noFill/>
            <a:round/>
          </a:ln>
        </c:spPr>
        <c:crossAx val="128182144"/>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44.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F47421"/>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'Type'!$J$61:$J$63</c:f>
              <c:numCache/>
            </c:numRef>
          </c:val>
        </c:ser>
        <c:dLbls>
          <c:showLegendKey val="0"/>
          <c:showVal val="0"/>
          <c:showCatName val="0"/>
          <c:showSerName val="0"/>
          <c:showPercent val="0"/>
          <c:showBubbleSize val="0"/>
          <c:showLeaderLines val="0"/>
        </c:dLbls>
        <c:gapWidth val="90"/>
        <c:axId val="131968000"/>
        <c:axId val="131973888"/>
      </c:barChart>
      <c:catAx>
        <c:axId val="131968000"/>
        <c:scaling>
          <c:orientation val="maxMin"/>
        </c:scaling>
        <c:delete val="0"/>
        <c:axPos val="l"/>
        <c:majorTickMark val="none"/>
        <c:minorTickMark val="none"/>
        <c:tickLblPos val="none"/>
        <c:spPr>
          <a:ln>
            <a:solidFill>
              <a:srgbClr val="C00000"/>
            </a:solidFill>
            <a:prstDash val="sysDash"/>
            <a:round/>
          </a:ln>
        </c:spPr>
        <c:crossAx val="131973888"/>
        <c:crossesAt val="100"/>
        <c:auto val="1"/>
        <c:lblAlgn val="ctr"/>
        <c:lblOffset val="100"/>
        <c:noMultiLvlLbl val="0"/>
        <c:tickMarkSkip val="1"/>
      </c:catAx>
      <c:valAx>
        <c:axId val="131973888"/>
        <c:scaling>
          <c:orientation val="minMax"/>
          <c:max val="200"/>
          <c:min val="0"/>
        </c:scaling>
        <c:delete val="0"/>
        <c:axPos val="t"/>
        <c:numFmt formatCode="0" sourceLinked="1"/>
        <c:majorTickMark val="none"/>
        <c:minorTickMark val="none"/>
        <c:tickLblPos val="none"/>
        <c:spPr>
          <a:ln>
            <a:noFill/>
            <a:round/>
          </a:ln>
        </c:spPr>
        <c:crossAx val="131968000"/>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45.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F79E64"/>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'Type'!$J$65:$J$68</c:f>
              <c:numCache/>
            </c:numRef>
          </c:val>
        </c:ser>
        <c:dLbls>
          <c:showLegendKey val="0"/>
          <c:showVal val="0"/>
          <c:showCatName val="0"/>
          <c:showSerName val="0"/>
          <c:showPercent val="0"/>
          <c:showBubbleSize val="0"/>
          <c:showLeaderLines val="0"/>
        </c:dLbls>
        <c:gapWidth val="90"/>
        <c:axId val="131993984"/>
        <c:axId val="131995520"/>
      </c:barChart>
      <c:catAx>
        <c:axId val="131993984"/>
        <c:scaling>
          <c:orientation val="maxMin"/>
        </c:scaling>
        <c:delete val="0"/>
        <c:axPos val="l"/>
        <c:majorTickMark val="none"/>
        <c:minorTickMark val="none"/>
        <c:tickLblPos val="none"/>
        <c:spPr>
          <a:ln>
            <a:solidFill>
              <a:srgbClr val="C00000"/>
            </a:solidFill>
            <a:prstDash val="sysDash"/>
            <a:round/>
          </a:ln>
        </c:spPr>
        <c:crossAx val="131995520"/>
        <c:crossesAt val="100"/>
        <c:auto val="1"/>
        <c:lblAlgn val="ctr"/>
        <c:lblOffset val="100"/>
        <c:noMultiLvlLbl val="0"/>
        <c:tickMarkSkip val="1"/>
      </c:catAx>
      <c:valAx>
        <c:axId val="131995520"/>
        <c:scaling>
          <c:orientation val="minMax"/>
          <c:max val="200"/>
          <c:min val="0"/>
        </c:scaling>
        <c:delete val="0"/>
        <c:axPos val="t"/>
        <c:numFmt formatCode="0" sourceLinked="1"/>
        <c:majorTickMark val="none"/>
        <c:minorTickMark val="none"/>
        <c:tickLblPos val="none"/>
        <c:spPr>
          <a:ln>
            <a:noFill/>
            <a:round/>
          </a:ln>
        </c:spPr>
        <c:crossAx val="131993984"/>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46.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FAC8A7"/>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'Type'!$J$70:$J$73</c:f>
              <c:numCache/>
            </c:numRef>
          </c:val>
        </c:ser>
        <c:dLbls>
          <c:showLegendKey val="0"/>
          <c:showVal val="0"/>
          <c:showCatName val="0"/>
          <c:showSerName val="0"/>
          <c:showPercent val="0"/>
          <c:showBubbleSize val="0"/>
          <c:showLeaderLines val="0"/>
        </c:dLbls>
        <c:gapWidth val="90"/>
        <c:axId val="132023808"/>
        <c:axId val="132025344"/>
      </c:barChart>
      <c:catAx>
        <c:axId val="132023808"/>
        <c:scaling>
          <c:orientation val="maxMin"/>
        </c:scaling>
        <c:delete val="0"/>
        <c:axPos val="l"/>
        <c:majorTickMark val="none"/>
        <c:minorTickMark val="none"/>
        <c:tickLblPos val="none"/>
        <c:spPr>
          <a:ln>
            <a:solidFill>
              <a:srgbClr val="C00000"/>
            </a:solidFill>
            <a:prstDash val="sysDash"/>
            <a:round/>
          </a:ln>
        </c:spPr>
        <c:crossAx val="132025344"/>
        <c:crossesAt val="100"/>
        <c:auto val="1"/>
        <c:lblAlgn val="ctr"/>
        <c:lblOffset val="100"/>
        <c:noMultiLvlLbl val="0"/>
        <c:tickMarkSkip val="1"/>
      </c:catAx>
      <c:valAx>
        <c:axId val="132025344"/>
        <c:scaling>
          <c:orientation val="minMax"/>
          <c:max val="200"/>
          <c:min val="0"/>
        </c:scaling>
        <c:delete val="0"/>
        <c:axPos val="t"/>
        <c:numFmt formatCode="0" sourceLinked="1"/>
        <c:majorTickMark val="none"/>
        <c:minorTickMark val="none"/>
        <c:tickLblPos val="none"/>
        <c:spPr>
          <a:ln>
            <a:noFill/>
            <a:round/>
          </a:ln>
        </c:spPr>
        <c:crossAx val="132023808"/>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47.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FDE3D2"/>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'Type'!$J$75:$J$78</c:f>
              <c:numCache/>
            </c:numRef>
          </c:val>
        </c:ser>
        <c:dLbls>
          <c:showLegendKey val="0"/>
          <c:showVal val="0"/>
          <c:showCatName val="0"/>
          <c:showSerName val="0"/>
          <c:showPercent val="0"/>
          <c:showBubbleSize val="0"/>
          <c:showLeaderLines val="0"/>
        </c:dLbls>
        <c:gapWidth val="90"/>
        <c:axId val="131664512"/>
        <c:axId val="131670400"/>
      </c:barChart>
      <c:catAx>
        <c:axId val="131664512"/>
        <c:scaling>
          <c:orientation val="maxMin"/>
        </c:scaling>
        <c:delete val="0"/>
        <c:axPos val="l"/>
        <c:majorTickMark val="none"/>
        <c:minorTickMark val="none"/>
        <c:tickLblPos val="none"/>
        <c:spPr>
          <a:ln>
            <a:solidFill>
              <a:srgbClr val="C00000"/>
            </a:solidFill>
            <a:prstDash val="sysDash"/>
            <a:round/>
          </a:ln>
        </c:spPr>
        <c:crossAx val="131670400"/>
        <c:crossesAt val="100"/>
        <c:auto val="1"/>
        <c:lblAlgn val="ctr"/>
        <c:lblOffset val="100"/>
        <c:noMultiLvlLbl val="0"/>
        <c:tickMarkSkip val="1"/>
      </c:catAx>
      <c:valAx>
        <c:axId val="131670400"/>
        <c:scaling>
          <c:orientation val="minMax"/>
          <c:max val="200"/>
          <c:min val="0"/>
        </c:scaling>
        <c:delete val="0"/>
        <c:axPos val="t"/>
        <c:numFmt formatCode="0" sourceLinked="1"/>
        <c:majorTickMark val="none"/>
        <c:minorTickMark val="none"/>
        <c:tickLblPos val="none"/>
        <c:spPr>
          <a:ln>
            <a:noFill/>
            <a:round/>
          </a:ln>
        </c:spPr>
        <c:crossAx val="131664512"/>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48.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00A1C5"/>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'Type'!$J$81:$J$83</c:f>
              <c:numCache/>
            </c:numRef>
          </c:val>
        </c:ser>
        <c:dLbls>
          <c:showLegendKey val="0"/>
          <c:showVal val="0"/>
          <c:showCatName val="0"/>
          <c:showSerName val="0"/>
          <c:showPercent val="0"/>
          <c:showBubbleSize val="0"/>
          <c:showLeaderLines val="0"/>
        </c:dLbls>
        <c:gapWidth val="90"/>
        <c:axId val="131694592"/>
        <c:axId val="131696128"/>
      </c:barChart>
      <c:catAx>
        <c:axId val="131694592"/>
        <c:scaling>
          <c:orientation val="maxMin"/>
        </c:scaling>
        <c:delete val="0"/>
        <c:axPos val="l"/>
        <c:majorTickMark val="none"/>
        <c:minorTickMark val="none"/>
        <c:tickLblPos val="none"/>
        <c:spPr>
          <a:ln>
            <a:solidFill>
              <a:srgbClr val="C00000"/>
            </a:solidFill>
            <a:prstDash val="sysDash"/>
            <a:round/>
          </a:ln>
        </c:spPr>
        <c:crossAx val="131696128"/>
        <c:crossesAt val="100"/>
        <c:auto val="1"/>
        <c:lblAlgn val="ctr"/>
        <c:lblOffset val="100"/>
        <c:noMultiLvlLbl val="0"/>
        <c:tickMarkSkip val="1"/>
      </c:catAx>
      <c:valAx>
        <c:axId val="131696128"/>
        <c:scaling>
          <c:orientation val="minMax"/>
          <c:max val="200"/>
          <c:min val="0"/>
        </c:scaling>
        <c:delete val="0"/>
        <c:axPos val="t"/>
        <c:numFmt formatCode="0" sourceLinked="1"/>
        <c:majorTickMark val="none"/>
        <c:minorTickMark val="none"/>
        <c:tickLblPos val="none"/>
        <c:spPr>
          <a:ln>
            <a:noFill/>
            <a:round/>
          </a:ln>
        </c:spPr>
        <c:crossAx val="131694592"/>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49.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4DBDD5"/>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'Type'!$J$85:$J$89</c:f>
              <c:numCache/>
            </c:numRef>
          </c:val>
        </c:ser>
        <c:dLbls>
          <c:showLegendKey val="0"/>
          <c:showVal val="0"/>
          <c:showCatName val="0"/>
          <c:showSerName val="0"/>
          <c:showPercent val="0"/>
          <c:showBubbleSize val="0"/>
          <c:showLeaderLines val="0"/>
        </c:dLbls>
        <c:gapWidth val="90"/>
        <c:axId val="131724416"/>
        <c:axId val="131725952"/>
      </c:barChart>
      <c:catAx>
        <c:axId val="131724416"/>
        <c:scaling>
          <c:orientation val="maxMin"/>
        </c:scaling>
        <c:delete val="0"/>
        <c:axPos val="l"/>
        <c:majorTickMark val="none"/>
        <c:minorTickMark val="none"/>
        <c:tickLblPos val="none"/>
        <c:spPr>
          <a:ln>
            <a:solidFill>
              <a:srgbClr val="C00000"/>
            </a:solidFill>
            <a:prstDash val="sysDash"/>
            <a:round/>
          </a:ln>
        </c:spPr>
        <c:crossAx val="131725952"/>
        <c:crossesAt val="100"/>
        <c:auto val="1"/>
        <c:lblAlgn val="ctr"/>
        <c:lblOffset val="100"/>
        <c:noMultiLvlLbl val="0"/>
        <c:tickMarkSkip val="1"/>
      </c:catAx>
      <c:valAx>
        <c:axId val="131725952"/>
        <c:scaling>
          <c:orientation val="minMax"/>
          <c:max val="200"/>
          <c:min val="0"/>
        </c:scaling>
        <c:delete val="0"/>
        <c:axPos val="t"/>
        <c:numFmt formatCode="0" sourceLinked="1"/>
        <c:majorTickMark val="none"/>
        <c:minorTickMark val="none"/>
        <c:tickLblPos val="none"/>
        <c:spPr>
          <a:ln>
            <a:noFill/>
            <a:round/>
          </a:ln>
        </c:spPr>
        <c:crossAx val="131724416"/>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5.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74703162104737"/>
          <c:y val="0.13058471857684456"/>
          <c:w val="0.664795829092792"/>
          <c:h val="0.67864574219889184"/>
        </c:manualLayout>
      </c:layout>
      <c:pieChart>
        <c:varyColors val="1"/>
        <c:dLbls>
          <c:showLegendKey val="0"/>
          <c:showVal val="0"/>
          <c:showCatName val="0"/>
          <c:showSerName val="0"/>
          <c:showPercent val="0"/>
          <c:showBubbleSize val="0"/>
        </c:dLbls>
        <c:firstSliceAng val="0"/>
      </c:pieChart>
      <c:spPr>
        <a:ln w="12700">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50.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99D8E9"/>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'Type'!$J$91:$J$93</c:f>
              <c:numCache/>
            </c:numRef>
          </c:val>
        </c:ser>
        <c:dLbls>
          <c:showLegendKey val="0"/>
          <c:showVal val="0"/>
          <c:showCatName val="0"/>
          <c:showSerName val="0"/>
          <c:showPercent val="0"/>
          <c:showBubbleSize val="0"/>
          <c:showLeaderLines val="0"/>
        </c:dLbls>
        <c:gapWidth val="90"/>
        <c:axId val="131803392"/>
        <c:axId val="131817472"/>
      </c:barChart>
      <c:catAx>
        <c:axId val="131803392"/>
        <c:scaling>
          <c:orientation val="maxMin"/>
        </c:scaling>
        <c:delete val="0"/>
        <c:axPos val="l"/>
        <c:majorTickMark val="none"/>
        <c:minorTickMark val="none"/>
        <c:tickLblPos val="none"/>
        <c:spPr>
          <a:ln>
            <a:solidFill>
              <a:srgbClr val="C00000"/>
            </a:solidFill>
            <a:prstDash val="sysDash"/>
            <a:round/>
          </a:ln>
        </c:spPr>
        <c:crossAx val="131817472"/>
        <c:crossesAt val="100"/>
        <c:auto val="1"/>
        <c:lblAlgn val="ctr"/>
        <c:lblOffset val="100"/>
        <c:noMultiLvlLbl val="0"/>
        <c:tickMarkSkip val="1"/>
      </c:catAx>
      <c:valAx>
        <c:axId val="131817472"/>
        <c:scaling>
          <c:orientation val="minMax"/>
          <c:max val="200"/>
          <c:min val="0"/>
        </c:scaling>
        <c:delete val="0"/>
        <c:axPos val="t"/>
        <c:numFmt formatCode="0" sourceLinked="1"/>
        <c:majorTickMark val="none"/>
        <c:minorTickMark val="none"/>
        <c:tickLblPos val="none"/>
        <c:spPr>
          <a:ln>
            <a:noFill/>
            <a:round/>
          </a:ln>
        </c:spPr>
        <c:crossAx val="131803392"/>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51.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27777777777777779"/>
          <c:y val="0"/>
          <c:w val="0.99722222222222223"/>
          <c:h val="1"/>
        </c:manualLayout>
      </c:layout>
      <c:barChart>
        <c:barDir val="bar"/>
        <c:grouping val="clustered"/>
        <c:varyColors val="0"/>
        <c:ser>
          <c:idx val="0"/>
          <c:order val="0"/>
          <c:spPr>
            <a:solidFill>
              <a:srgbClr val="E44296"/>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'Type'!$J$96:$J$97</c:f>
              <c:numCache/>
            </c:numRef>
          </c:val>
        </c:ser>
        <c:dLbls>
          <c:showLegendKey val="0"/>
          <c:showVal val="0"/>
          <c:showCatName val="0"/>
          <c:showSerName val="0"/>
          <c:showPercent val="0"/>
          <c:showBubbleSize val="0"/>
          <c:showLeaderLines val="0"/>
        </c:dLbls>
        <c:gapWidth val="90"/>
        <c:axId val="131825024"/>
        <c:axId val="131847296"/>
      </c:barChart>
      <c:catAx>
        <c:axId val="131825024"/>
        <c:scaling>
          <c:orientation val="maxMin"/>
        </c:scaling>
        <c:delete val="0"/>
        <c:axPos val="l"/>
        <c:majorTickMark val="none"/>
        <c:minorTickMark val="none"/>
        <c:tickLblPos val="none"/>
        <c:spPr>
          <a:ln>
            <a:solidFill>
              <a:srgbClr val="C00000"/>
            </a:solidFill>
            <a:prstDash val="sysDash"/>
            <a:round/>
          </a:ln>
        </c:spPr>
        <c:crossAx val="131847296"/>
        <c:crossesAt val="100"/>
        <c:auto val="1"/>
        <c:lblAlgn val="ctr"/>
        <c:lblOffset val="100"/>
        <c:noMultiLvlLbl val="0"/>
        <c:tickMarkSkip val="1"/>
      </c:catAx>
      <c:valAx>
        <c:axId val="131847296"/>
        <c:scaling>
          <c:orientation val="minMax"/>
          <c:max val="200"/>
          <c:min val="0"/>
        </c:scaling>
        <c:delete val="0"/>
        <c:axPos val="t"/>
        <c:numFmt formatCode="0" sourceLinked="1"/>
        <c:majorTickMark val="none"/>
        <c:minorTickMark val="none"/>
        <c:tickLblPos val="none"/>
        <c:spPr>
          <a:ln>
            <a:noFill/>
            <a:round/>
          </a:ln>
        </c:spPr>
        <c:crossAx val="131825024"/>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52.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w val="1"/>
          <c:h val="1"/>
        </c:manualLayout>
      </c:layout>
      <c:barChart>
        <c:barDir val="bar"/>
        <c:grouping val="clustered"/>
        <c:varyColors val="0"/>
        <c:ser>
          <c:idx val="0"/>
          <c:order val="0"/>
          <c:tx>
            <c:strRef>
              <c:f>'Type (Sorted)'!$B$81</c:f>
              <c:strCache/>
            </c:strRef>
          </c:tx>
          <c:spPr>
            <a:solidFill>
              <a:srgbClr val="304DEC"/>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(Sorted)'!$B$82:$B$142</c:f>
              <c:numCache/>
            </c:numRef>
          </c:val>
        </c:ser>
        <c:ser>
          <c:idx val="1"/>
          <c:order val="1"/>
          <c:tx>
            <c:strRef>
              <c:f>'Type (Sorted)'!$C$81</c:f>
              <c:strCache/>
            </c:strRef>
          </c:tx>
          <c:spPr>
            <a:solidFill>
              <a:srgbClr val="6F83F3"/>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(Sorted)'!$C$82:$C$142</c:f>
              <c:numCache/>
            </c:numRef>
          </c:val>
        </c:ser>
        <c:ser>
          <c:idx val="2"/>
          <c:order val="2"/>
          <c:tx>
            <c:strRef>
              <c:f>'Type (Sorted)'!$D$81</c:f>
              <c:strCache/>
            </c:strRef>
          </c:tx>
          <c:spPr>
            <a:solidFill>
              <a:srgbClr val="AAB8F5"/>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(Sorted)'!$D$82:$D$142</c:f>
              <c:numCache/>
            </c:numRef>
          </c:val>
        </c:ser>
        <c:ser>
          <c:idx val="3"/>
          <c:order val="3"/>
          <c:tx>
            <c:strRef>
              <c:f>'Type (Sorted)'!$E$81</c:f>
              <c:strCache/>
            </c:strRef>
          </c:tx>
          <c:spPr>
            <a:solidFill>
              <a:srgbClr val="500CB6"/>
            </a:solidFill>
            <a:ln>
              <a:noFill/>
              <a:round/>
            </a:ln>
          </c:spPr>
          <c:invertIfNegative val="0"/>
          <c:dPt>
            <c:idx val="13"/>
            <c:bubble3D val="0"/>
            <c:invertIfNegative val="0"/>
            <c:spPr>
              <a:solidFill>
                <a:srgbClr val="7D38BA"/>
              </a:solidFill>
              <a:ln>
                <a:noFill/>
                <a:round/>
              </a:ln>
            </c:spPr>
          </c:dPt>
          <c:dPt>
            <c:idx val="14"/>
            <c:bubble3D val="0"/>
            <c:invertIfNegative val="0"/>
            <c:spPr>
              <a:solidFill>
                <a:srgbClr val="7D38BA"/>
              </a:solidFill>
              <a:ln>
                <a:noFill/>
                <a:round/>
              </a:ln>
            </c:spPr>
          </c:dPt>
          <c:dPt>
            <c:idx val="15"/>
            <c:bubble3D val="0"/>
            <c:invertIfNegative val="0"/>
            <c:spPr>
              <a:solidFill>
                <a:srgbClr val="7D38BA"/>
              </a:solidFill>
              <a:ln>
                <a:noFill/>
                <a:round/>
              </a:ln>
            </c:spPr>
          </c:dPt>
          <c:dPt>
            <c:idx val="16"/>
            <c:bubble3D val="0"/>
            <c:invertIfNegative val="0"/>
            <c:spPr>
              <a:solidFill>
                <a:srgbClr val="7D38BA"/>
              </a:solidFill>
              <a:ln>
                <a:noFill/>
                <a:round/>
              </a:ln>
            </c:spPr>
          </c:dPt>
          <c:dLbls>
            <c:spPr>
              <a:noFill/>
              <a:ln>
                <a:noFill/>
                <a:round/>
              </a:ln>
            </c:spPr>
            <c:txPr>
              <a:bodyPr/>
              <a:lstStyle/>
              <a:p>
                <a:pPr>
                  <a:defRPr sz="1100" baseline="0">
                    <a:latin typeface="Calibri"/>
                    <a:ea typeface="Calibri"/>
                    <a:cs typeface="Calibri"/>
                  </a:defRPr>
                </a:pPr>
              </a:p>
            </c:txPr>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(Sorted)'!$E$82:$E$142</c:f>
              <c:numCache/>
            </c:numRef>
          </c:val>
        </c:ser>
        <c:ser>
          <c:idx val="4"/>
          <c:order val="4"/>
          <c:tx>
            <c:strRef>
              <c:f>'Type (Sorted)'!$F$81</c:f>
              <c:strCache/>
            </c:strRef>
          </c:tx>
          <c:spPr>
            <a:solidFill>
              <a:srgbClr val="8556CA"/>
            </a:solidFill>
            <a:ln>
              <a:noFill/>
              <a:round/>
            </a:ln>
          </c:spPr>
          <c:invertIfNegative val="0"/>
          <c:dPt>
            <c:idx val="17"/>
            <c:bubble3D val="0"/>
            <c:invertIfNegative val="0"/>
            <c:spPr>
              <a:solidFill>
                <a:srgbClr val="BD9EDB"/>
              </a:solidFill>
              <a:ln>
                <a:noFill/>
                <a:round/>
              </a:ln>
            </c:spPr>
          </c:dPt>
          <c:dPt>
            <c:idx val="18"/>
            <c:bubble3D val="0"/>
            <c:invertIfNegative val="0"/>
            <c:spPr>
              <a:solidFill>
                <a:srgbClr val="BD9EDB"/>
              </a:solidFill>
              <a:ln>
                <a:noFill/>
                <a:round/>
              </a:ln>
            </c:spPr>
          </c:dPt>
          <c:dPt>
            <c:idx val="19"/>
            <c:bubble3D val="0"/>
            <c:invertIfNegative val="0"/>
            <c:spPr>
              <a:solidFill>
                <a:srgbClr val="BD9EDB"/>
              </a:solidFill>
              <a:ln>
                <a:noFill/>
                <a:round/>
              </a:ln>
            </c:spPr>
          </c:dPt>
          <c:dLbls>
            <c:spPr>
              <a:noFill/>
              <a:ln>
                <a:noFill/>
                <a:round/>
              </a:ln>
            </c:spPr>
            <c:txPr>
              <a:bodyPr/>
              <a:lstStyle/>
              <a:p>
                <a:pPr>
                  <a:defRPr sz="1100" baseline="0">
                    <a:latin typeface="Calibri"/>
                    <a:ea typeface="Calibri"/>
                    <a:cs typeface="Calibri"/>
                  </a:defRPr>
                </a:pPr>
              </a:p>
            </c:txPr>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(Sorted)'!$F$82:$F$142</c:f>
              <c:numCache/>
            </c:numRef>
          </c:val>
        </c:ser>
        <c:ser>
          <c:idx val="5"/>
          <c:order val="5"/>
          <c:tx>
            <c:strRef>
              <c:f>'Type (Sorted)'!$G$81</c:f>
              <c:strCache/>
            </c:strRef>
          </c:tx>
          <c:spPr>
            <a:solidFill>
              <a:srgbClr val="4F9342"/>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(Sorted)'!$G$82:$G$142</c:f>
              <c:numCache/>
            </c:numRef>
          </c:val>
        </c:ser>
        <c:ser>
          <c:idx val="6"/>
          <c:order val="6"/>
          <c:tx>
            <c:strRef>
              <c:f>'Type (Sorted)'!$H$81</c:f>
              <c:strCache/>
            </c:strRef>
          </c:tx>
          <c:spPr>
            <a:solidFill>
              <a:srgbClr val="71A867"/>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(Sorted)'!$H$82:$H$142</c:f>
              <c:numCache/>
            </c:numRef>
          </c:val>
        </c:ser>
        <c:ser>
          <c:idx val="7"/>
          <c:order val="7"/>
          <c:tx>
            <c:strRef>
              <c:f>'Type (Sorted)'!$I$81</c:f>
              <c:strCache/>
            </c:strRef>
          </c:tx>
          <c:spPr>
            <a:solidFill>
              <a:srgbClr val="94BE8E"/>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(Sorted)'!$I$82:$I$142</c:f>
              <c:numCache/>
            </c:numRef>
          </c:val>
        </c:ser>
        <c:ser>
          <c:idx val="8"/>
          <c:order val="8"/>
          <c:tx>
            <c:strRef>
              <c:f>'Type (Sorted)'!$J$81</c:f>
              <c:strCache/>
            </c:strRef>
          </c:tx>
          <c:spPr>
            <a:solidFill>
              <a:srgbClr val="B9D2B4"/>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(Sorted)'!$J$82:$J$142</c:f>
              <c:numCache/>
            </c:numRef>
          </c:val>
        </c:ser>
        <c:ser>
          <c:idx val="9"/>
          <c:order val="9"/>
          <c:tx>
            <c:strRef>
              <c:f>'Type (Sorted)'!$K$81</c:f>
              <c:strCache/>
            </c:strRef>
          </c:tx>
          <c:spPr>
            <a:solidFill>
              <a:srgbClr val="DCE9D7"/>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(Sorted)'!$K$82:$K$142</c:f>
              <c:numCache/>
            </c:numRef>
          </c:val>
        </c:ser>
        <c:ser>
          <c:idx val="10"/>
          <c:order val="10"/>
          <c:tx>
            <c:strRef>
              <c:f>'Type (Sorted)'!$L$81</c:f>
              <c:strCache/>
            </c:strRef>
          </c:tx>
          <c:spPr>
            <a:solidFill>
              <a:srgbClr val="F47421"/>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(Sorted)'!$L$82:$L$142</c:f>
              <c:numCache/>
            </c:numRef>
          </c:val>
        </c:ser>
        <c:ser>
          <c:idx val="11"/>
          <c:order val="11"/>
          <c:tx>
            <c:strRef>
              <c:f>'Type (Sorted)'!$M$81</c:f>
              <c:strCache/>
            </c:strRef>
          </c:tx>
          <c:spPr>
            <a:solidFill>
              <a:srgbClr val="F79E64"/>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(Sorted)'!$M$82:$M$142</c:f>
              <c:numCache/>
            </c:numRef>
          </c:val>
        </c:ser>
        <c:ser>
          <c:idx val="12"/>
          <c:order val="12"/>
          <c:tx>
            <c:strRef>
              <c:f>'Type (Sorted)'!$N$81</c:f>
              <c:strCache/>
            </c:strRef>
          </c:tx>
          <c:spPr>
            <a:solidFill>
              <a:srgbClr val="FAC8A7"/>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(Sorted)'!$N$82:$N$142</c:f>
              <c:numCache/>
            </c:numRef>
          </c:val>
        </c:ser>
        <c:ser>
          <c:idx val="13"/>
          <c:order val="13"/>
          <c:tx>
            <c:strRef>
              <c:f>'Type (Sorted)'!$O$81</c:f>
              <c:strCache/>
            </c:strRef>
          </c:tx>
          <c:spPr>
            <a:solidFill>
              <a:srgbClr val="FDE3D2"/>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(Sorted)'!$O$82:$O$142</c:f>
              <c:numCache/>
            </c:numRef>
          </c:val>
        </c:ser>
        <c:ser>
          <c:idx val="14"/>
          <c:order val="14"/>
          <c:tx>
            <c:strRef>
              <c:f>'Type (Sorted)'!$P$81</c:f>
              <c:strCache/>
            </c:strRef>
          </c:tx>
          <c:spPr>
            <a:solidFill>
              <a:srgbClr val="00A1C5"/>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(Sorted)'!$P$82:$P$142</c:f>
              <c:numCache/>
            </c:numRef>
          </c:val>
        </c:ser>
        <c:ser>
          <c:idx val="15"/>
          <c:order val="15"/>
          <c:tx>
            <c:strRef>
              <c:f>'Type (Sorted)'!$Q$81</c:f>
              <c:strCache/>
            </c:strRef>
          </c:tx>
          <c:spPr>
            <a:solidFill>
              <a:srgbClr val="4DBDD5"/>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(Sorted)'!$Q$82:$Q$142</c:f>
              <c:numCache/>
            </c:numRef>
          </c:val>
        </c:ser>
        <c:ser>
          <c:idx val="16"/>
          <c:order val="16"/>
          <c:tx>
            <c:strRef>
              <c:f>'Type (Sorted)'!$R$81</c:f>
              <c:strCache/>
            </c:strRef>
          </c:tx>
          <c:spPr>
            <a:solidFill>
              <a:srgbClr val="99D8E9"/>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(Sorted)'!$R$82:$R$142</c:f>
              <c:numCache/>
            </c:numRef>
          </c:val>
        </c:ser>
        <c:ser>
          <c:idx val="17"/>
          <c:order val="17"/>
          <c:tx>
            <c:strRef>
              <c:f>'Type (Sorted)'!$S$81</c:f>
              <c:strCache/>
            </c:strRef>
          </c:tx>
          <c:spPr>
            <a:solidFill>
              <a:srgbClr val="E44296"/>
            </a:solidFill>
            <a:ln>
              <a:noFill/>
              <a:round/>
            </a:ln>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numRef>
              <c:f>'Type (Sorted)'!$A$82:$A$142</c:f>
              <c:numCache/>
            </c:numRef>
          </c:cat>
          <c:val>
            <c:numRef>
              <c:f>'Type (Sorted)'!$S$82:$S$142</c:f>
              <c:numCache/>
            </c:numRef>
          </c:val>
        </c:ser>
        <c:dLbls>
          <c:showLegendKey val="0"/>
          <c:showVal val="0"/>
          <c:showCatName val="0"/>
          <c:showSerName val="0"/>
          <c:showPercent val="0"/>
          <c:showBubbleSize val="0"/>
          <c:showLeaderLines val="0"/>
        </c:dLbls>
        <c:gapWidth val="90"/>
        <c:overlap val="100"/>
        <c:axId val="131516288"/>
        <c:axId val="131517824"/>
      </c:barChart>
      <c:catAx>
        <c:axId val="131516288"/>
        <c:scaling>
          <c:orientation val="maxMin"/>
        </c:scaling>
        <c:delete val="0"/>
        <c:axPos val="l"/>
        <c:numFmt formatCode=";;;" sourceLinked="1"/>
        <c:majorTickMark val="none"/>
        <c:minorTickMark val="none"/>
        <c:tickLblPos val="none"/>
        <c:spPr>
          <a:ln>
            <a:solidFill>
              <a:srgbClr val="C00000"/>
            </a:solidFill>
            <a:prstDash val="dash"/>
            <a:round/>
          </a:ln>
        </c:spPr>
        <c:crossAx val="131517824"/>
        <c:crossesAt val="100"/>
        <c:auto val="1"/>
        <c:lblAlgn val="ctr"/>
        <c:lblOffset val="100"/>
        <c:noMultiLvlLbl val="0"/>
        <c:tickMarkSkip val="1"/>
      </c:catAx>
      <c:valAx>
        <c:axId val="131517824"/>
        <c:scaling>
          <c:orientation val="minMax"/>
          <c:max val="200"/>
          <c:min val="0"/>
        </c:scaling>
        <c:delete val="1"/>
        <c:axPos val="t"/>
        <c:numFmt formatCode=";;;" sourceLinked="1"/>
        <c:majorTickMark val="none"/>
        <c:minorTickMark val="none"/>
        <c:tickLblPos val="none"/>
        <c:spPr>
          <a:ln w="12700">
            <a:noFill/>
            <a:round/>
          </a:ln>
        </c:spPr>
        <c:crossAx val="131516288"/>
        <c:crosses val="autoZero"/>
        <c:crossBetween val="between"/>
      </c:valAx>
      <c:spPr>
        <a:noFill/>
        <a:ln>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6.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ED1B2D"/>
            </a:solidFill>
            <a:ln>
              <a:noFill/>
              <a:round/>
            </a:ln>
            <a:effectLst/>
          </c:spPr>
          <c:invertIfNegative val="0"/>
          <c:dLbls>
            <c:spPr>
              <a:noFill/>
              <a:ln>
                <a:noFill/>
                <a:round/>
              </a:ln>
              <a:effectLst/>
            </c:spPr>
            <c:txPr>
              <a:bodyPr/>
              <a:lstStyle/>
              <a:p>
                <a:pPr>
                  <a:defRPr b="1" sz="1200" baseline="0">
                    <a:solidFill>
                      <a:srgbClr val="000000"/>
                    </a:solidFill>
                    <a:latin typeface="+mn-lt"/>
                    <a:ea typeface="+mn-lt"/>
                    <a:cs typeface="+mn-lt"/>
                  </a:defRPr>
                </a:pP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a:solidFill>
                        <a:srgbClr val="000000"/>
                      </a:solidFill>
                      <a:prstDash val="solid"/>
                      <a:round/>
                    </a:ln>
                  </c:spPr>
                </c15:leaderLines>
              </c:ext>
            </c:extLst>
          </c:dLbls>
          <c:cat>
            <c:strRef>
              <c:f>'Data - Overview'!$C$90:$C$94</c:f>
              <c:strCache/>
            </c:strRef>
          </c:cat>
          <c:val>
            <c:numRef>
              <c:f>'Data - Overview'!$D$90:$D$94</c:f>
              <c:numCache/>
            </c:numRef>
          </c:val>
        </c:ser>
        <c:dLbls>
          <c:showLegendKey val="0"/>
          <c:showVal val="0"/>
          <c:showCatName val="0"/>
          <c:showSerName val="0"/>
          <c:showPercent val="0"/>
          <c:showBubbleSize val="0"/>
          <c:showLeaderLines val="0"/>
        </c:dLbls>
        <c:gapWidth val="25"/>
        <c:axId val="83950208"/>
        <c:axId val="83984768"/>
      </c:barChart>
      <c:catAx>
        <c:axId val="83950208"/>
        <c:scaling>
          <c:orientation val="minMax"/>
        </c:scaling>
        <c:delete val="0"/>
        <c:axPos val="b"/>
        <c:numFmt formatCode="General" sourceLinked="0"/>
        <c:majorTickMark val="out"/>
        <c:minorTickMark val="none"/>
        <c:tickLblPos val="nextTo"/>
        <c:spPr>
          <a:ln w="6350">
            <a:solidFill>
              <a:srgbClr val="BFBFBF"/>
            </a:solidFill>
            <a:prstDash val="solid"/>
            <a:round/>
          </a:ln>
        </c:spPr>
        <c:txPr>
          <a:bodyPr/>
          <a:p>
            <a:pPr>
              <a:defRPr b="1" i="0" sz="900" baseline="0">
                <a:latin typeface="+mn-lt"/>
                <a:ea typeface="+mn-lt"/>
                <a:cs typeface="+mn-lt"/>
              </a:defRPr>
            </a:pPr>
          </a:p>
        </c:txPr>
        <c:crossAx val="83984768"/>
        <c:crosses val="autoZero"/>
        <c:auto val="1"/>
        <c:lblAlgn val="ctr"/>
        <c:lblOffset val="100"/>
        <c:noMultiLvlLbl val="0"/>
        <c:tickMarkSkip val="1"/>
      </c:catAx>
      <c:valAx>
        <c:axId val="83984768"/>
        <c:scaling>
          <c:orientation val="minMax"/>
        </c:scaling>
        <c:delete val="1"/>
        <c:axPos val="l"/>
        <c:numFmt formatCode="0%" sourceLinked="1"/>
        <c:majorTickMark val="out"/>
        <c:minorTickMark val="none"/>
        <c:tickLblPos val="nextTo"/>
        <c:spPr>
          <a:ln w="12700">
            <a:noFill/>
            <a:round/>
          </a:ln>
        </c:spPr>
        <c:crossAx val="83950208"/>
        <c:crosses val="autoZero"/>
        <c:crossBetween val="between"/>
      </c:valAx>
      <c:spPr>
        <a:solidFill>
          <a:srgbClr val="FFFFFF"/>
        </a:solidFill>
        <a:ln>
          <a:noFill/>
          <a:round/>
        </a:ln>
        <a:effectLst/>
      </c:spPr>
    </c:plotArea>
    <c:plotVisOnly val="1"/>
    <c:dispBlanksAs val="gap"/>
  </c:chart>
  <c:spPr>
    <a:noFill/>
    <a:ln w="6350">
      <a:noFill/>
      <a:round/>
    </a:ln>
    <a:effectLst/>
  </c:spPr>
  <c:txPr xmlns:c="http://schemas.openxmlformats.org/drawingml/2006/chart">
    <a:bodyPr xmlns:a="http://schemas.openxmlformats.org/drawingml/2006/main"/>
    <a:lstStyle xmlns:a="http://schemas.openxmlformats.org/drawingml/2006/main"/>
    <a:p xmlns:a="http://schemas.openxmlformats.org/drawingml/2006/main">
      <a:pPr>
        <a:defRPr sz="900">
          <a:solidFill>
            <a:sysClr val="windowText" lastClr="000000"/>
          </a:solidFill>
        </a:defRPr>
      </a:pPr>
      <a:endParaRPr lang="en-US"/>
    </a:p>
  </c:txPr>
  <c:printSettings>
    <c:headerFooter scaleWithDoc="1" alignWithMargins="1" differentFirst="0" differentOddEven="0"/>
    <c:pageMargins l="0.7" r="0.7" t="0.75" b="0.75" header="0.3" footer="0.3"/>
    <c:pageSetup orientation="portrait"/>
  </c:printSettings>
</c:chartSpace>
</file>

<file path=xl/charts/chart7.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051400554097404488"/>
          <c:w val="1"/>
          <c:h val="0.897198891805191"/>
        </c:manualLayout>
      </c:layout>
      <c:barChart>
        <c:barDir val="col"/>
        <c:grouping val="percentStacked"/>
        <c:varyColors val="0"/>
        <c:ser>
          <c:idx val="0"/>
          <c:order val="0"/>
          <c:tx>
            <c:v>Detached</c:v>
          </c:tx>
          <c:spPr>
            <a:solidFill>
              <a:srgbClr val="6C6F71"/>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Overview'!$D$67</c:f>
              <c:numCache/>
            </c:numRef>
          </c:val>
        </c:ser>
        <c:ser>
          <c:idx val="1"/>
          <c:order val="1"/>
          <c:tx>
            <c:v>Flat</c:v>
          </c:tx>
          <c:spPr>
            <a:solidFill>
              <a:srgbClr val="7A19C1"/>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Overview'!$D$66</c:f>
              <c:numCache/>
            </c:numRef>
          </c:val>
        </c:ser>
        <c:ser>
          <c:idx val="2"/>
          <c:order val="2"/>
          <c:tx>
            <c:v>Semi</c:v>
          </c:tx>
          <c:spPr>
            <a:solidFill>
              <a:srgbClr val="1964C1"/>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Overview'!$D$65</c:f>
              <c:numCache/>
            </c:numRef>
          </c:val>
        </c:ser>
        <c:ser>
          <c:idx val="3"/>
          <c:order val="3"/>
          <c:tx>
            <c:v>Terraced</c:v>
          </c:tx>
          <c:spPr>
            <a:solidFill>
              <a:srgbClr val="8CC119"/>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Overview'!$D$64</c:f>
              <c:numCache/>
            </c:numRef>
          </c:val>
        </c:ser>
        <c:dLbls>
          <c:showLegendKey val="0"/>
          <c:showVal val="0"/>
          <c:showCatName val="0"/>
          <c:showSerName val="0"/>
          <c:showPercent val="0"/>
          <c:showBubbleSize val="0"/>
          <c:showLeaderLines val="0"/>
        </c:dLbls>
        <c:gapWidth val="0"/>
        <c:overlap val="100"/>
        <c:axId val="84046208"/>
        <c:axId val="84047744"/>
      </c:barChart>
      <c:catAx>
        <c:axId val="84046208"/>
        <c:scaling>
          <c:orientation val="minMax"/>
        </c:scaling>
        <c:delete val="1"/>
        <c:axPos val="b"/>
        <c:majorTickMark val="out"/>
        <c:minorTickMark val="none"/>
        <c:tickLblPos val="nextTo"/>
        <c:spPr>
          <a:ln w="12700">
            <a:noFill/>
            <a:round/>
          </a:ln>
        </c:spPr>
        <c:crossAx val="84047744"/>
        <c:crosses val="autoZero"/>
        <c:auto val="1"/>
        <c:lblAlgn val="ctr"/>
        <c:lblOffset val="100"/>
        <c:noMultiLvlLbl val="0"/>
        <c:tickMarkSkip val="1"/>
      </c:catAx>
      <c:valAx>
        <c:axId val="84047744"/>
        <c:scaling>
          <c:orientation val="minMax"/>
          <c:max val="1"/>
        </c:scaling>
        <c:delete val="1"/>
        <c:axPos val="l"/>
        <c:numFmt formatCode="0%" sourceLinked="1"/>
        <c:majorTickMark val="out"/>
        <c:minorTickMark val="none"/>
        <c:tickLblPos val="nextTo"/>
        <c:spPr>
          <a:ln w="12700">
            <a:noFill/>
            <a:round/>
          </a:ln>
        </c:spPr>
        <c:crossAx val="84046208"/>
        <c:crosses val="autoZero"/>
        <c:crossBetween val="between"/>
      </c:valAx>
      <c:spPr>
        <a:ln w="12700">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chartSpace>
</file>

<file path=xl/charts/chart8.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3"/>
          <c:order val="0"/>
          <c:spPr>
            <a:solidFill>
              <a:srgbClr val="EBC619"/>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Overview'!$D$142</c:f>
              <c:numCache/>
            </c:numRef>
          </c:val>
        </c:ser>
        <c:ser>
          <c:idx val="2"/>
          <c:order val="1"/>
          <c:spPr/>
          <c:invertIfNegative val="0"/>
          <c:dPt>
            <c:idx val="0"/>
            <c:bubble3D val="0"/>
            <c:invertIfNegative val="0"/>
            <c:spPr>
              <a:solidFill>
                <a:srgbClr val="8CC119"/>
              </a:solidFill>
            </c:spPr>
          </c:dPt>
          <c:dLbls>
            <c:spPr>
              <a:noFill/>
              <a:ln>
                <a:noFill/>
                <a:round/>
              </a:ln>
            </c:spPr>
            <c:txPr>
              <a:bodyPr/>
              <a:lstStyle/>
              <a:p>
                <a:pPr>
                  <a:defRPr sz="1100" baseline="0">
                    <a:latin typeface="Calibri"/>
                    <a:ea typeface="Calibri"/>
                    <a:cs typeface="Calibri"/>
                  </a:defRPr>
                </a:pPr>
              </a:p>
            </c:txPr>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Overview'!$D$143</c:f>
              <c:numCache/>
            </c:numRef>
          </c:val>
        </c:ser>
        <c:ser>
          <c:idx val="1"/>
          <c:order val="2"/>
          <c:spPr>
            <a:solidFill>
              <a:srgbClr val="1964C1"/>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Overview'!$D$144</c:f>
              <c:numCache/>
            </c:numRef>
          </c:val>
        </c:ser>
        <c:ser>
          <c:idx val="0"/>
          <c:order val="3"/>
          <c:spPr>
            <a:solidFill>
              <a:srgbClr val="7D38BA"/>
            </a:solidFill>
          </c:spPr>
          <c:invertIfNegative val="0"/>
          <c:dLbls>
            <c:showLegendKey val="0"/>
            <c:showVal val="0"/>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val>
            <c:numRef>
              <c:f>'Data - Overview'!$D$145</c:f>
              <c:numCache/>
            </c:numRef>
          </c:val>
        </c:ser>
        <c:dLbls>
          <c:showLegendKey val="0"/>
          <c:showVal val="0"/>
          <c:showCatName val="0"/>
          <c:showSerName val="0"/>
          <c:showPercent val="0"/>
          <c:showBubbleSize val="0"/>
          <c:showLeaderLines val="0"/>
        </c:dLbls>
        <c:gapWidth val="0"/>
        <c:overlap val="100"/>
        <c:axId val="100955648"/>
        <c:axId val="100957184"/>
      </c:barChart>
      <c:catAx>
        <c:axId val="100955648"/>
        <c:scaling>
          <c:orientation val="minMax"/>
        </c:scaling>
        <c:delete val="1"/>
        <c:axPos val="t"/>
        <c:majorTickMark val="out"/>
        <c:minorTickMark val="none"/>
        <c:tickLblPos val="nextTo"/>
        <c:spPr>
          <a:ln w="12700">
            <a:noFill/>
            <a:round/>
          </a:ln>
        </c:spPr>
        <c:crossAx val="100957184"/>
        <c:crosses val="autoZero"/>
        <c:auto val="1"/>
        <c:lblAlgn val="ctr"/>
        <c:lblOffset val="100"/>
        <c:noMultiLvlLbl val="0"/>
        <c:tickMarkSkip val="1"/>
      </c:catAx>
      <c:valAx>
        <c:axId val="100957184"/>
        <c:scaling>
          <c:orientation val="maxMin"/>
        </c:scaling>
        <c:delete val="1"/>
        <c:axPos val="l"/>
        <c:majorGridlines/>
        <c:numFmt formatCode="0%" sourceLinked="1"/>
        <c:majorTickMark val="out"/>
        <c:minorTickMark val="none"/>
        <c:tickLblPos val="nextTo"/>
        <c:spPr>
          <a:ln w="12700">
            <a:noFill/>
            <a:round/>
          </a:ln>
        </c:spPr>
        <c:crossAx val="100955648"/>
        <c:crosses val="autoZero"/>
        <c:crossBetween val="between"/>
      </c:valAx>
      <c:spPr>
        <a:ln w="12700">
          <a:noFill/>
          <a:round/>
        </a:ln>
      </c:spPr>
    </c:plotArea>
    <c:plotVisOnly val="1"/>
    <c:dispBlanksAs val="gap"/>
  </c:chart>
  <c:spPr>
    <a:noFill/>
    <a:ln>
      <a:noFill/>
      <a:round/>
    </a:ln>
  </c:spPr>
  <c:printSettings>
    <c:headerFooter scaleWithDoc="1" alignWithMargins="1" differentFirst="0" differentOddEven="0"/>
    <c:pageMargins l="0.7" r="0.7" t="0.75" b="0.75" header="0.3" footer="0.3"/>
    <c:pageSetup orientation="portrait"/>
  </c:printSettings>
  <c:userShapes r:id="rId1"/>
</c:chartSpace>
</file>

<file path=xl/charts/chart9.xml><?xml version="1.0" encoding="utf-8"?>
<c:chartSpace xmlns:a="http://schemas.openxmlformats.org/drawingml/2006/main" xmlns:r="http://schemas.openxmlformats.org/officeDocument/2006/relationships" xmlns:c="http://schemas.openxmlformats.org/drawingml/2006/chart">
  <c:roundedCorners val="0"/>
  <c:lang val="en-US"/>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7316151130976"/>
          <c:y val="0"/>
          <c:w val="0.4169090136942431"/>
          <c:h val="1"/>
        </c:manualLayout>
      </c:layout>
      <c:barChart>
        <c:barDir val="bar"/>
        <c:grouping val="clustered"/>
        <c:varyColors val="0"/>
        <c:ser>
          <c:idx val="0"/>
          <c:order val="0"/>
          <c:spPr>
            <a:solidFill>
              <a:srgbClr val="EBC619"/>
            </a:solidFill>
          </c:spPr>
          <c:invertIfNegative val="0"/>
          <c:dPt>
            <c:idx val="1"/>
            <c:bubble3D val="0"/>
            <c:invertIfNegative val="0"/>
            <c:spPr>
              <a:solidFill>
                <a:srgbClr val="8CC119"/>
              </a:solidFill>
            </c:spPr>
          </c:dPt>
          <c:dPt>
            <c:idx val="2"/>
            <c:bubble3D val="0"/>
            <c:invertIfNegative val="0"/>
            <c:spPr>
              <a:solidFill>
                <a:srgbClr val="1964C1"/>
              </a:solidFill>
            </c:spPr>
          </c:dPt>
          <c:dPt>
            <c:idx val="3"/>
            <c:bubble3D val="0"/>
            <c:invertIfNegative val="0"/>
            <c:spPr>
              <a:solidFill>
                <a:srgbClr val="7D38BA"/>
              </a:solidFill>
            </c:spPr>
          </c:dPt>
          <c:dPt>
            <c:idx val="4"/>
            <c:bubble3D val="0"/>
            <c:invertIfNegative val="0"/>
            <c:spPr>
              <a:solidFill>
                <a:srgbClr val="FF0000"/>
              </a:solidFill>
            </c:spPr>
          </c:dPt>
          <c:dPt>
            <c:idx val="0"/>
            <c:bubble3D val="0"/>
            <c:invertIfNegative val="0"/>
            <c:spPr>
              <a:solidFill>
                <a:srgbClr val="EBC619"/>
              </a:solidFill>
            </c:spPr>
          </c:dPt>
          <c:dLbls>
            <c:dLbl>
              <c:idx val="1"/>
              <c:spPr>
                <a:noFill/>
                <a:ln>
                  <a:noFill/>
                  <a:round/>
                </a:ln>
                <a:effectLst/>
              </c:spPr>
              <c:txPr>
                <a:bodyPr/>
                <a:lstStyle/>
                <a:p>
                  <a:pPr>
                    <a:defRPr lang="en-US" b="1" sz="1200" baseline="0">
                      <a:solidFill>
                        <a:srgbClr val="8CC119"/>
                      </a:solidFill>
                      <a:latin typeface="Calibri"/>
                      <a:ea typeface="Calibri"/>
                      <a:cs typeface="Calibri"/>
                    </a:defRPr>
                  </a:pPr>
                </a:p>
              </c:txPr>
              <c:showLegendKey val="0"/>
              <c:showVal val="1"/>
              <c:showCatName val="0"/>
              <c:showSerName val="0"/>
              <c:showPercent val="0"/>
              <c:showBubbleSize val="0"/>
            </c:dLbl>
            <c:dLbl>
              <c:idx val="2"/>
              <c:spPr>
                <a:noFill/>
                <a:ln>
                  <a:noFill/>
                  <a:round/>
                </a:ln>
                <a:effectLst/>
              </c:spPr>
              <c:txPr>
                <a:bodyPr/>
                <a:lstStyle/>
                <a:p>
                  <a:pPr>
                    <a:defRPr lang="en-US" b="1" sz="1200" baseline="0">
                      <a:solidFill>
                        <a:srgbClr val="1964C1"/>
                      </a:solidFill>
                      <a:latin typeface="Calibri"/>
                      <a:ea typeface="Calibri"/>
                      <a:cs typeface="Calibri"/>
                    </a:defRPr>
                  </a:pPr>
                </a:p>
              </c:txPr>
              <c:showLegendKey val="0"/>
              <c:showVal val="1"/>
              <c:showCatName val="0"/>
              <c:showSerName val="0"/>
              <c:showPercent val="0"/>
              <c:showBubbleSize val="0"/>
            </c:dLbl>
            <c:dLbl>
              <c:idx val="3"/>
              <c:spPr>
                <a:noFill/>
                <a:ln>
                  <a:noFill/>
                  <a:round/>
                </a:ln>
                <a:effectLst/>
              </c:spPr>
              <c:txPr>
                <a:bodyPr/>
                <a:lstStyle/>
                <a:p>
                  <a:pPr>
                    <a:defRPr lang="en-US" b="1" sz="1200" baseline="0">
                      <a:solidFill>
                        <a:srgbClr val="7D38BA"/>
                      </a:solidFill>
                      <a:latin typeface="Calibri"/>
                      <a:ea typeface="Calibri"/>
                      <a:cs typeface="Calibri"/>
                    </a:defRPr>
                  </a:pPr>
                </a:p>
              </c:txPr>
              <c:showLegendKey val="0"/>
              <c:showVal val="1"/>
              <c:showCatName val="0"/>
              <c:showSerName val="0"/>
              <c:showPercent val="0"/>
              <c:showBubbleSize val="0"/>
            </c:dLbl>
            <c:dLbl>
              <c:idx val="4"/>
              <c:spPr>
                <a:noFill/>
                <a:ln>
                  <a:noFill/>
                  <a:round/>
                </a:ln>
                <a:effectLst/>
              </c:spPr>
              <c:txPr>
                <a:bodyPr/>
                <a:lstStyle/>
                <a:p>
                  <a:pPr>
                    <a:defRPr lang="en-US" b="1" sz="1200" baseline="0">
                      <a:solidFill>
                        <a:srgbClr val="FF0000"/>
                      </a:solidFill>
                      <a:latin typeface="Calibri"/>
                      <a:ea typeface="Calibri"/>
                      <a:cs typeface="Calibri"/>
                    </a:defRPr>
                  </a:pPr>
                </a:p>
              </c:txPr>
              <c:showLegendKey val="0"/>
              <c:showVal val="1"/>
              <c:showCatName val="0"/>
              <c:showSerName val="0"/>
              <c:showPercent val="0"/>
              <c:showBubbleSize val="0"/>
            </c:dLbl>
            <c:dLbl>
              <c:idx val="0"/>
              <c:spPr>
                <a:noFill/>
                <a:ln>
                  <a:noFill/>
                  <a:round/>
                </a:ln>
                <a:effectLst/>
              </c:spPr>
              <c:txPr>
                <a:bodyPr/>
                <a:lstStyle/>
                <a:p>
                  <a:pPr>
                    <a:defRPr lang="en-US" b="1" sz="1200" baseline="0">
                      <a:solidFill>
                        <a:srgbClr val="EBC619"/>
                      </a:solidFill>
                      <a:latin typeface="Calibri"/>
                      <a:ea typeface="Calibri"/>
                      <a:cs typeface="Calibri"/>
                    </a:defRPr>
                  </a:pPr>
                </a:p>
              </c:txPr>
              <c:showLegendKey val="0"/>
              <c:showVal val="1"/>
              <c:showCatName val="0"/>
              <c:showSerName val="0"/>
              <c:showPercent val="0"/>
              <c:showBubbleSize val="0"/>
            </c:dLbl>
            <c:spPr>
              <a:noFill/>
              <a:ln>
                <a:noFill/>
                <a:round/>
              </a:ln>
              <a:effectLst/>
            </c:spPr>
            <c:txPr>
              <a:bodyPr/>
              <a:lstStyle/>
              <a:p>
                <a:pPr>
                  <a:defRPr lang="en-US" b="1" sz="1200" baseline="0">
                    <a:latin typeface="Calibri"/>
                    <a:ea typeface="Calibri"/>
                    <a:cs typeface="Calibri"/>
                  </a:defRPr>
                </a:pP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c:spPr>
                </c15:leaderLines>
              </c:ext>
            </c:extLst>
          </c:dLbls>
          <c:cat>
            <c:strRef>
              <c:f>'Data - Overview'!$C$383:$C$387</c:f>
              <c:strCache/>
            </c:strRef>
          </c:cat>
          <c:val>
            <c:numRef>
              <c:f>'Data - Overview'!$D$383:$D$387</c:f>
              <c:numCache/>
            </c:numRef>
          </c:val>
        </c:ser>
        <c:dLbls>
          <c:showLegendKey val="0"/>
          <c:showVal val="0"/>
          <c:showCatName val="0"/>
          <c:showSerName val="0"/>
          <c:showPercent val="0"/>
          <c:showBubbleSize val="0"/>
          <c:showLeaderLines val="0"/>
        </c:dLbls>
        <c:gapWidth val="50"/>
        <c:axId val="104395904"/>
        <c:axId val="104397440"/>
      </c:barChart>
      <c:catAx>
        <c:axId val="104395904"/>
        <c:scaling>
          <c:orientation val="maxMin"/>
        </c:scaling>
        <c:delete val="1"/>
        <c:axPos val="l"/>
        <c:numFmt formatCode="General" sourceLinked="1"/>
        <c:majorTickMark val="out"/>
        <c:minorTickMark val="none"/>
        <c:tickLblPos val="nextTo"/>
        <c:spPr>
          <a:ln w="12700">
            <a:noFill/>
            <a:round/>
          </a:ln>
        </c:spPr>
        <c:crossAx val="104397440"/>
        <c:crosses val="autoZero"/>
        <c:auto val="1"/>
        <c:lblAlgn val="ctr"/>
        <c:lblOffset val="100"/>
        <c:noMultiLvlLbl val="0"/>
        <c:tickMarkSkip val="1"/>
      </c:catAx>
      <c:valAx>
        <c:axId val="104397440"/>
        <c:scaling>
          <c:orientation val="minMax"/>
        </c:scaling>
        <c:delete val="1"/>
        <c:axPos val="t"/>
        <c:numFmt formatCode="0%" sourceLinked="1"/>
        <c:majorTickMark val="out"/>
        <c:minorTickMark val="none"/>
        <c:tickLblPos val="nextTo"/>
        <c:spPr>
          <a:ln w="12700">
            <a:noFill/>
            <a:round/>
          </a:ln>
        </c:spPr>
        <c:crossAx val="104395904"/>
        <c:crosses val="autoZero"/>
        <c:crossBetween val="between"/>
      </c:valAx>
      <c:spPr>
        <a:ln w="12700">
          <a:noFill/>
          <a:round/>
        </a:ln>
      </c:spPr>
    </c:plotArea>
    <c:plotVisOnly val="1"/>
    <c:dispBlanksAs val="gap"/>
  </c:chart>
  <c:spPr>
    <a:ln>
      <a:noFill/>
      <a:round/>
    </a:ln>
  </c:spPr>
  <c:printSettings>
    <c:headerFooter scaleWithDoc="1" alignWithMargins="1" differentFirst="0" differentOddEven="0"/>
    <c:pageMargins l="0.7" r="0.7" t="0.75" b="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fmlaLink="$B$81"/>
</file>

<file path=xl/ctrlProps/ctrlProp10.xml><?xml version="1.0" encoding="utf-8"?>
<formControlPr xmlns="http://schemas.microsoft.com/office/spreadsheetml/2009/9/main" objectType="Radio" checked="Checked" firstButton="1" lockText="1" noThreeD="1"/>
</file>

<file path=xl/ctrlProps/ctrlProp11.xml><?xml version="1.0" encoding="utf-8"?>
<formControlPr xmlns="http://schemas.microsoft.com/office/spreadsheetml/2009/9/main" checked="UnChecked" objectType="Radio" lockText="1" noThreeD="1"/>
</file>

<file path=xl/ctrlProps/ctrlProp12.xml><?xml version="1.0" encoding="utf-8"?>
<formControlPr xmlns="http://schemas.microsoft.com/office/spreadsheetml/2009/9/main" checked="UnChecked" objectType="Radio" lockText="1" noThreeD="1"/>
</file>

<file path=xl/ctrlProps/ctrlProp13.xml><?xml version="1.0" encoding="utf-8"?>
<formControlPr xmlns="http://schemas.microsoft.com/office/spreadsheetml/2009/9/main" checked="UnChecked" objectType="Radio" firstButton="1" fmlaLink="Type!$O$11"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checked="UnChecked" objectType="Radio" lockText="1" noThreeD="1"/>
</file>

<file path=xl/ctrlProps/ctrlProp2.xml><?xml version="1.0" encoding="utf-8"?>
<formControlPr xmlns="http://schemas.microsoft.com/office/spreadsheetml/2009/9/main" objectType="CheckBox" fmlaLink="'Data - Overview'!$B$444" lockText="1"/>
</file>

<file path=xl/ctrlProps/ctrlProp3.xml><?xml version="1.0" encoding="utf-8"?>
<formControlPr xmlns="http://schemas.microsoft.com/office/spreadsheetml/2009/9/main" objectType="CheckBox" checked="Checked" fmlaLink="$D$80" lockText="1"/>
</file>

<file path=xl/ctrlProps/ctrlProp4.xml><?xml version="1.0" encoding="utf-8"?>
<formControlPr xmlns="http://schemas.microsoft.com/office/spreadsheetml/2009/9/main" objectType="Radio" checked="Checked" firstButton="1" lockText="1" noThreeD="1"/>
</file>

<file path=xl/ctrlProps/ctrlProp5.xml><?xml version="1.0" encoding="utf-8"?>
<formControlPr xmlns="http://schemas.microsoft.com/office/spreadsheetml/2009/9/main" checked="UnChecked" objectType="Radio" lockText="1" noThreeD="1"/>
</file>

<file path=xl/ctrlProps/ctrlProp6.xml><?xml version="1.0" encoding="utf-8"?>
<formControlPr xmlns="http://schemas.microsoft.com/office/spreadsheetml/2009/9/main" checked="UnChecked" objectType="Radio" lockText="1" noThreeD="1"/>
</file>

<file path=xl/ctrlProps/ctrlProp7.xml><?xml version="1.0" encoding="utf-8"?>
<formControlPr xmlns="http://schemas.microsoft.com/office/spreadsheetml/2009/9/main" checked="UnChecked" objectType="Radio" firstButton="1" fmlaLink="Group!$O$11"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checked="UnChecked" objectType="Radio" lockText="1" noThreeD="1"/>
</file>

<file path=xl/drawings/_rels/drawing1.xml.rels><?xml version="1.0" encoding="utf-8" standalone="yes"?><Relationships xmlns="http://schemas.openxmlformats.org/package/2006/relationships"><Relationship Id="rId2" Type="http://schemas.openxmlformats.org/officeDocument/2006/relationships/image" Target="/xl/media/image2.jpeg" /><Relationship Id="rId13" Type="http://schemas.openxmlformats.org/officeDocument/2006/relationships/hyperlink" Target="#Type!A1" /><Relationship Id="rId7" Type="http://schemas.openxmlformats.org/officeDocument/2006/relationships/image" Target="/xl/media/image5.png" /><Relationship Id="rId3" Type="http://schemas.openxmlformats.org/officeDocument/2006/relationships/image" Target="/xl/media/image3.jpeg" /><Relationship Id="rId12" Type="http://schemas.openxmlformats.org/officeDocument/2006/relationships/hyperlink" Target="#Group!A1" /><Relationship Id="rId17" Type="http://schemas.openxmlformats.org/officeDocument/2006/relationships/hyperlink" Target="#Home!A1" /><Relationship Id="rId8" Type="http://schemas.openxmlformats.org/officeDocument/2006/relationships/hyperlink" Target="https://public.tableau.com/profile/caci.ltd#!/" TargetMode="External" /><Relationship Id="rId16" Type="http://schemas.openxmlformats.org/officeDocument/2006/relationships/hyperlink" Target="#Overview!A1" /><Relationship Id="rId9" Type="http://schemas.openxmlformats.org/officeDocument/2006/relationships/image" Target="/xl/media/image6.png" /><Relationship Id="rId4" Type="http://schemas.openxmlformats.org/officeDocument/2006/relationships/hyperlink" Target="http://acorn.caci.co.uk/" TargetMode="External" /><Relationship Id="rId11" Type="http://schemas.openxmlformats.org/officeDocument/2006/relationships/hyperlink" Target="#Category!A1" /><Relationship Id="rId5" Type="http://schemas.openxmlformats.org/officeDocument/2006/relationships/image" Target="/xl/media/image4.png" /><Relationship Id="rId15" Type="http://schemas.openxmlformats.org/officeDocument/2006/relationships/hyperlink" Target="#'Profile Features'!C14" /><Relationship Id="rId10" Type="http://schemas.openxmlformats.org/officeDocument/2006/relationships/hyperlink" Target="#'What is Acorn'!A1" /><Relationship Id="rId6" Type="http://schemas.openxmlformats.org/officeDocument/2006/relationships/hyperlink" Target="http://acorn.caci.co.uk/downloads/Acorn-User-guide.pdf" TargetMode="External" /><Relationship Id="rId1" Type="http://schemas.openxmlformats.org/officeDocument/2006/relationships/image" Target="/xl/media/image1.jpeg" /><Relationship Id="rId14" Type="http://schemas.openxmlformats.org/officeDocument/2006/relationships/hyperlink" Target="#'Customer View Chart'!A1" /><Relationship Id="rId18" Type="http://schemas.openxmlformats.org/officeDocument/2006/relationships/hyperlink" Target="http://acorn.caci.co.uk/" TargetMode="External" /><Relationship Id="rId19" Type="http://schemas.openxmlformats.org/officeDocument/2006/relationships/hyperlink" Target="#'What is Acorn'!A1" /></Relationships>
</file>

<file path=xl/drawings/_rels/drawing10.xml.rels><?xml version="1.0" encoding="utf-8" standalone="yes"?><Relationships xmlns="http://schemas.openxmlformats.org/package/2006/relationships"><Relationship Id="rId8" Type="http://schemas.openxmlformats.org/officeDocument/2006/relationships/hyperlink" Target="#Category!A1" /><Relationship Id="rId3" Type="http://schemas.openxmlformats.org/officeDocument/2006/relationships/chart" Target="/xl/charts/chart28.xml" /><Relationship Id="rId18" Type="http://schemas.openxmlformats.org/officeDocument/2006/relationships/hyperlink" Target="#'Group (Sorted)'!A1" /><Relationship Id="rId13" Type="http://schemas.openxmlformats.org/officeDocument/2006/relationships/image" Target="/xl/media/image52.jpeg" /><Relationship Id="rId4" Type="http://schemas.openxmlformats.org/officeDocument/2006/relationships/chart" Target="/xl/charts/chart29.xml" /><Relationship Id="rId12" Type="http://schemas.openxmlformats.org/officeDocument/2006/relationships/hyperlink" Target="#'Profile Features'!C14" /><Relationship Id="rId17" Type="http://schemas.openxmlformats.org/officeDocument/2006/relationships/hyperlink" Target="#Home!A1" /><Relationship Id="rId14" Type="http://schemas.openxmlformats.org/officeDocument/2006/relationships/hyperlink" Target="http://acorn.caci.co.uk/" TargetMode="External" /><Relationship Id="rId16" Type="http://schemas.openxmlformats.org/officeDocument/2006/relationships/hyperlink" Target="#Overview!A1" /><Relationship Id="rId15" Type="http://schemas.openxmlformats.org/officeDocument/2006/relationships/image" Target="/xl/media/image58.jpeg" /><Relationship Id="rId5" Type="http://schemas.openxmlformats.org/officeDocument/2006/relationships/chart" Target="/xl/charts/chart30.xml" /><Relationship Id="rId11" Type="http://schemas.openxmlformats.org/officeDocument/2006/relationships/hyperlink" Target="#'Customer View Chart'!A1" /><Relationship Id="rId6" Type="http://schemas.openxmlformats.org/officeDocument/2006/relationships/chart" Target="/xl/charts/chart31.xml" /><Relationship Id="rId1" Type="http://schemas.openxmlformats.org/officeDocument/2006/relationships/chart" Target="/xl/charts/chart26.xml" /><Relationship Id="rId10" Type="http://schemas.openxmlformats.org/officeDocument/2006/relationships/hyperlink" Target="#Type!A1" /><Relationship Id="rId7" Type="http://schemas.openxmlformats.org/officeDocument/2006/relationships/chart" Target="/xl/charts/chart32.xml" /><Relationship Id="rId9" Type="http://schemas.openxmlformats.org/officeDocument/2006/relationships/hyperlink" Target="#Group!A1" /><Relationship Id="rId2" Type="http://schemas.openxmlformats.org/officeDocument/2006/relationships/chart" Target="/xl/charts/chart27.xml" /></Relationships>
</file>

<file path=xl/drawings/_rels/drawing11.xml.rels><?xml version="1.0" encoding="utf-8" standalone="yes"?><Relationships xmlns="http://schemas.openxmlformats.org/package/2006/relationships"><Relationship Id="rId7" Type="http://schemas.openxmlformats.org/officeDocument/2006/relationships/image" Target="/xl/media/image52.jpeg" /><Relationship Id="rId3" Type="http://schemas.openxmlformats.org/officeDocument/2006/relationships/hyperlink" Target="#Group!A1" /><Relationship Id="rId8" Type="http://schemas.openxmlformats.org/officeDocument/2006/relationships/hyperlink" Target="http://acorn.caci.co.uk/" TargetMode="External" /><Relationship Id="rId2" Type="http://schemas.openxmlformats.org/officeDocument/2006/relationships/hyperlink" Target="#Category!A1" /><Relationship Id="rId9" Type="http://schemas.openxmlformats.org/officeDocument/2006/relationships/image" Target="/xl/media/image2.jpeg" /><Relationship Id="rId6" Type="http://schemas.openxmlformats.org/officeDocument/2006/relationships/hyperlink" Target="#'Profile Features'!A1" /><Relationship Id="rId11" Type="http://schemas.openxmlformats.org/officeDocument/2006/relationships/hyperlink" Target="#Home!A1" /><Relationship Id="rId5" Type="http://schemas.openxmlformats.org/officeDocument/2006/relationships/hyperlink" Target="#'Customer View Chart'!A1" /><Relationship Id="rId10" Type="http://schemas.openxmlformats.org/officeDocument/2006/relationships/hyperlink" Target="#Overview!A1" /><Relationship Id="rId4" Type="http://schemas.openxmlformats.org/officeDocument/2006/relationships/hyperlink" Target="#Type!A1" /><Relationship Id="rId1" Type="http://schemas.openxmlformats.org/officeDocument/2006/relationships/chart" Target="/xl/charts/chart33.xml" /></Relationships>
</file>

<file path=xl/drawings/_rels/drawing12.xml.rels><?xml version="1.0" encoding="utf-8" standalone="yes"?><Relationships xmlns="http://schemas.openxmlformats.org/package/2006/relationships"><Relationship Id="rId14" Type="http://schemas.openxmlformats.org/officeDocument/2006/relationships/chart" Target="/xl/charts/chart47.xml" /><Relationship Id="rId9" Type="http://schemas.openxmlformats.org/officeDocument/2006/relationships/chart" Target="/xl/charts/chart42.xml" /><Relationship Id="rId4" Type="http://schemas.openxmlformats.org/officeDocument/2006/relationships/chart" Target="/xl/charts/chart37.xml" /><Relationship Id="rId1" Type="http://schemas.openxmlformats.org/officeDocument/2006/relationships/chart" Target="/xl/charts/chart34.xml" /><Relationship Id="rId24" Type="http://schemas.openxmlformats.org/officeDocument/2006/relationships/image" Target="/xl/media/image52.jpeg" /><Relationship Id="rId21" Type="http://schemas.openxmlformats.org/officeDocument/2006/relationships/hyperlink" Target="#Type!A1" /><Relationship Id="rId15" Type="http://schemas.openxmlformats.org/officeDocument/2006/relationships/chart" Target="/xl/charts/chart48.xml" /><Relationship Id="rId10" Type="http://schemas.openxmlformats.org/officeDocument/2006/relationships/chart" Target="/xl/charts/chart43.xml" /><Relationship Id="rId5" Type="http://schemas.openxmlformats.org/officeDocument/2006/relationships/chart" Target="/xl/charts/chart38.xml" /><Relationship Id="rId2" Type="http://schemas.openxmlformats.org/officeDocument/2006/relationships/chart" Target="/xl/charts/chart35.xml" /><Relationship Id="rId25" Type="http://schemas.openxmlformats.org/officeDocument/2006/relationships/hyperlink" Target="http://acorn.caci.co.uk/" TargetMode="External" /><Relationship Id="rId6" Type="http://schemas.openxmlformats.org/officeDocument/2006/relationships/chart" Target="/xl/charts/chart39.xml" /><Relationship Id="rId20" Type="http://schemas.openxmlformats.org/officeDocument/2006/relationships/hyperlink" Target="#Group!A1" /><Relationship Id="rId29" Type="http://schemas.openxmlformats.org/officeDocument/2006/relationships/hyperlink" Target="#'Type (Sorted)'!A1" /><Relationship Id="rId26" Type="http://schemas.openxmlformats.org/officeDocument/2006/relationships/image" Target="/xl/media/image58.jpeg" /><Relationship Id="rId16" Type="http://schemas.openxmlformats.org/officeDocument/2006/relationships/chart" Target="/xl/charts/chart49.xml" /><Relationship Id="rId11" Type="http://schemas.openxmlformats.org/officeDocument/2006/relationships/chart" Target="/xl/charts/chart44.xml" /><Relationship Id="rId3" Type="http://schemas.openxmlformats.org/officeDocument/2006/relationships/chart" Target="/xl/charts/chart36.xml" /><Relationship Id="rId17" Type="http://schemas.openxmlformats.org/officeDocument/2006/relationships/chart" Target="/xl/charts/chart50.xml" /><Relationship Id="rId7" Type="http://schemas.openxmlformats.org/officeDocument/2006/relationships/chart" Target="/xl/charts/chart40.xml" /><Relationship Id="rId23" Type="http://schemas.openxmlformats.org/officeDocument/2006/relationships/hyperlink" Target="#'Profile Features'!C14" /><Relationship Id="rId28" Type="http://schemas.openxmlformats.org/officeDocument/2006/relationships/hyperlink" Target="#Home!A1" /><Relationship Id="rId12" Type="http://schemas.openxmlformats.org/officeDocument/2006/relationships/chart" Target="/xl/charts/chart45.xml" /><Relationship Id="rId19" Type="http://schemas.openxmlformats.org/officeDocument/2006/relationships/hyperlink" Target="#Category!A1" /><Relationship Id="rId18" Type="http://schemas.openxmlformats.org/officeDocument/2006/relationships/chart" Target="/xl/charts/chart51.xml" /><Relationship Id="rId13" Type="http://schemas.openxmlformats.org/officeDocument/2006/relationships/chart" Target="/xl/charts/chart46.xml" /><Relationship Id="rId8" Type="http://schemas.openxmlformats.org/officeDocument/2006/relationships/chart" Target="/xl/charts/chart41.xml" /><Relationship Id="rId22" Type="http://schemas.openxmlformats.org/officeDocument/2006/relationships/hyperlink" Target="#'Customer View Chart'!A1" /><Relationship Id="rId27" Type="http://schemas.openxmlformats.org/officeDocument/2006/relationships/hyperlink" Target="#Overview!A1" /></Relationships>
</file>

<file path=xl/drawings/_rels/drawing13.xml.rels><?xml version="1.0" encoding="utf-8" standalone="yes"?><Relationships xmlns="http://schemas.openxmlformats.org/package/2006/relationships"><Relationship Id="rId7" Type="http://schemas.openxmlformats.org/officeDocument/2006/relationships/image" Target="/xl/media/image52.jpeg" /><Relationship Id="rId3" Type="http://schemas.openxmlformats.org/officeDocument/2006/relationships/hyperlink" Target="#Group!A1" /><Relationship Id="rId8" Type="http://schemas.openxmlformats.org/officeDocument/2006/relationships/hyperlink" Target="http://acorn.caci.co.uk/" TargetMode="External" /><Relationship Id="rId2" Type="http://schemas.openxmlformats.org/officeDocument/2006/relationships/hyperlink" Target="#Category!A1" /><Relationship Id="rId9" Type="http://schemas.openxmlformats.org/officeDocument/2006/relationships/image" Target="/xl/media/image2.jpeg" /><Relationship Id="rId6" Type="http://schemas.openxmlformats.org/officeDocument/2006/relationships/hyperlink" Target="#'Profile Features'!A1" /><Relationship Id="rId11" Type="http://schemas.openxmlformats.org/officeDocument/2006/relationships/hyperlink" Target="#Home!A1" /><Relationship Id="rId5" Type="http://schemas.openxmlformats.org/officeDocument/2006/relationships/hyperlink" Target="#'Customer View Chart'!A1" /><Relationship Id="rId10" Type="http://schemas.openxmlformats.org/officeDocument/2006/relationships/hyperlink" Target="#Overview!A1" /><Relationship Id="rId4" Type="http://schemas.openxmlformats.org/officeDocument/2006/relationships/hyperlink" Target="#Type!A1" /><Relationship Id="rId1" Type="http://schemas.openxmlformats.org/officeDocument/2006/relationships/chart" Target="/xl/charts/chart52.xml" /></Relationships>
</file>

<file path=xl/drawings/_rels/drawing2.xml.rels><?xml version="1.0" encoding="utf-8" standalone="yes"?><Relationships xmlns="http://schemas.openxmlformats.org/package/2006/relationships"><Relationship Id="rId8" Type="http://schemas.openxmlformats.org/officeDocument/2006/relationships/hyperlink" Target="#'Profile Features'!C14" /><Relationship Id="rId1" Type="http://schemas.openxmlformats.org/officeDocument/2006/relationships/image" Target="/xl/media/image3.jpeg" /><Relationship Id="rId7" Type="http://schemas.openxmlformats.org/officeDocument/2006/relationships/hyperlink" Target="#'Customer View Chart'!A1" /><Relationship Id="rId2" Type="http://schemas.openxmlformats.org/officeDocument/2006/relationships/hyperlink" Target="http://acorn.caci.co.uk/" TargetMode="External" /><Relationship Id="rId3" Type="http://schemas.openxmlformats.org/officeDocument/2006/relationships/image" Target="/xl/media/image2.jpeg" /><Relationship Id="rId6" Type="http://schemas.openxmlformats.org/officeDocument/2006/relationships/hyperlink" Target="#Type!A1" /><Relationship Id="rId5" Type="http://schemas.openxmlformats.org/officeDocument/2006/relationships/hyperlink" Target="#Group!A1" /><Relationship Id="rId10" Type="http://schemas.openxmlformats.org/officeDocument/2006/relationships/hyperlink" Target="#Home!A1" /><Relationship Id="rId4" Type="http://schemas.openxmlformats.org/officeDocument/2006/relationships/hyperlink" Target="#Category!A1" /><Relationship Id="rId9" Type="http://schemas.openxmlformats.org/officeDocument/2006/relationships/hyperlink" Target="#Overview!A1" /></Relationships>
</file>

<file path=xl/drawings/_rels/drawing3.xml.rels><?xml version="1.0" encoding="utf-8" standalone="yes"?><Relationships xmlns="http://schemas.openxmlformats.org/package/2006/relationships"><Relationship Id="rId1" Type="http://schemas.openxmlformats.org/officeDocument/2006/relationships/image" Target="/xl/media/image10.png" /></Relationships>
</file>

<file path=xl/drawings/_rels/drawing4.xml.rels><?xml version="1.0" encoding="utf-8" standalone="yes"?><Relationships xmlns="http://schemas.openxmlformats.org/package/2006/relationships"><Relationship Id="rId1" Type="http://schemas.openxmlformats.org/officeDocument/2006/relationships/image" Target="/xl/media/image10.png" /></Relationships>
</file>

<file path=xl/drawings/_rels/drawing5.xml.rels><?xml version="1.0" encoding="utf-8" standalone="yes"?><Relationships xmlns="http://schemas.openxmlformats.org/package/2006/relationships"><Relationship Id="rId36" Type="http://schemas.openxmlformats.org/officeDocument/2006/relationships/image" Target="/xl/media/image29.png" /><Relationship Id="rId40" Type="http://schemas.openxmlformats.org/officeDocument/2006/relationships/image" Target="/xl/media/image32.png" /><Relationship Id="rId21" Type="http://schemas.openxmlformats.org/officeDocument/2006/relationships/chart" Target="/xl/charts/chart11.xml" /><Relationship Id="rId16" Type="http://schemas.openxmlformats.org/officeDocument/2006/relationships/hyperlink" Target="#Overview!A1" /><Relationship Id="rId63" Type="http://schemas.openxmlformats.org/officeDocument/2006/relationships/hyperlink" Target="#'Customer View Chart'!A1" /><Relationship Id="rId55" Type="http://schemas.openxmlformats.org/officeDocument/2006/relationships/image" Target="/xl/media/image47.png" /><Relationship Id="rId75" Type="http://schemas.openxmlformats.org/officeDocument/2006/relationships/image" Target="/xl/media/image53.png" /><Relationship Id="rId44" Type="http://schemas.openxmlformats.org/officeDocument/2006/relationships/image" Target="/xl/media/image36.png" /><Relationship Id="rId33" Type="http://schemas.openxmlformats.org/officeDocument/2006/relationships/image" Target="/xl/media/image26.png" /><Relationship Id="rId68" Type="http://schemas.openxmlformats.org/officeDocument/2006/relationships/hyperlink" Target="http://acorn.caci.co.uk/" TargetMode="External" /><Relationship Id="rId38" Type="http://schemas.openxmlformats.org/officeDocument/2006/relationships/chart" Target="/xl/charts/chart13.xml" /><Relationship Id="rId30" Type="http://schemas.openxmlformats.org/officeDocument/2006/relationships/image" Target="/xl/media/image23.png" /><Relationship Id="rId57" Type="http://schemas.openxmlformats.org/officeDocument/2006/relationships/image" Target="/xl/media/image49.png" /><Relationship Id="rId23" Type="http://schemas.openxmlformats.org/officeDocument/2006/relationships/chart" Target="/xl/charts/chart12.xml" /><Relationship Id="rId18" Type="http://schemas.openxmlformats.org/officeDocument/2006/relationships/image" Target="/xl/media/image13.png" /><Relationship Id="rId10" Type="http://schemas.openxmlformats.org/officeDocument/2006/relationships/chart" Target="/xl/charts/chart7.xml" /><Relationship Id="rId5" Type="http://schemas.openxmlformats.org/officeDocument/2006/relationships/chart" Target="/xl/charts/chart3.xml" /><Relationship Id="rId4" Type="http://schemas.openxmlformats.org/officeDocument/2006/relationships/image" Target="/xl/media/image8.jpeg" /><Relationship Id="rId2" Type="http://schemas.openxmlformats.org/officeDocument/2006/relationships/chart" Target="/xl/charts/chart1.xml" /><Relationship Id="rId73" Type="http://schemas.openxmlformats.org/officeDocument/2006/relationships/chart" Target="/xl/charts/chart19.xml" /><Relationship Id="rId61" Type="http://schemas.openxmlformats.org/officeDocument/2006/relationships/hyperlink" Target="#Group!A1" /><Relationship Id="rId41" Type="http://schemas.openxmlformats.org/officeDocument/2006/relationships/image" Target="/xl/media/image33.png" /><Relationship Id="rId45" Type="http://schemas.openxmlformats.org/officeDocument/2006/relationships/image" Target="/xl/media/image37.png" /><Relationship Id="rId58" Type="http://schemas.openxmlformats.org/officeDocument/2006/relationships/image" Target="/xl/media/image50.png" /><Relationship Id="rId35" Type="http://schemas.openxmlformats.org/officeDocument/2006/relationships/image" Target="/xl/media/image28.png" /><Relationship Id="rId32" Type="http://schemas.openxmlformats.org/officeDocument/2006/relationships/image" Target="/xl/media/image25.png" /><Relationship Id="rId27" Type="http://schemas.openxmlformats.org/officeDocument/2006/relationships/image" Target="/xl/media/image20.png" /><Relationship Id="rId20" Type="http://schemas.openxmlformats.org/officeDocument/2006/relationships/image" Target="/xl/media/image15.png" /><Relationship Id="rId15" Type="http://schemas.openxmlformats.org/officeDocument/2006/relationships/chart" Target="/xl/charts/chart10.xml" /><Relationship Id="rId7" Type="http://schemas.openxmlformats.org/officeDocument/2006/relationships/chart" Target="/xl/charts/chart4.xml" /><Relationship Id="rId64" Type="http://schemas.openxmlformats.org/officeDocument/2006/relationships/hyperlink" Target="#'Profile Features'!C14" /><Relationship Id="rId54" Type="http://schemas.openxmlformats.org/officeDocument/2006/relationships/image" Target="/xl/media/image46.png" /><Relationship Id="rId71" Type="http://schemas.openxmlformats.org/officeDocument/2006/relationships/chart" Target="/xl/charts/chart17.xml" /><Relationship Id="rId12" Type="http://schemas.openxmlformats.org/officeDocument/2006/relationships/chart" Target="/xl/charts/chart9.xml" /><Relationship Id="rId51" Type="http://schemas.openxmlformats.org/officeDocument/2006/relationships/image" Target="/xl/media/image43.emf" /><Relationship Id="rId74" Type="http://schemas.openxmlformats.org/officeDocument/2006/relationships/chart" Target="/xl/charts/chart20.xml" /><Relationship Id="rId67" Type="http://schemas.openxmlformats.org/officeDocument/2006/relationships/image" Target="/xl/media/image52.jpeg" /><Relationship Id="rId43" Type="http://schemas.openxmlformats.org/officeDocument/2006/relationships/image" Target="/xl/media/image35.png" /><Relationship Id="rId37" Type="http://schemas.openxmlformats.org/officeDocument/2006/relationships/image" Target="/xl/media/image30.png" /><Relationship Id="rId29" Type="http://schemas.openxmlformats.org/officeDocument/2006/relationships/image" Target="/xl/media/image22.png" /><Relationship Id="rId25" Type="http://schemas.openxmlformats.org/officeDocument/2006/relationships/image" Target="/xl/media/image18.png" /><Relationship Id="rId17" Type="http://schemas.openxmlformats.org/officeDocument/2006/relationships/image" Target="/xl/media/image12.png" /><Relationship Id="rId56" Type="http://schemas.openxmlformats.org/officeDocument/2006/relationships/image" Target="/xl/media/image48.png" /><Relationship Id="rId3" Type="http://schemas.openxmlformats.org/officeDocument/2006/relationships/chart" Target="/xl/charts/chart2.xml" /><Relationship Id="rId59" Type="http://schemas.openxmlformats.org/officeDocument/2006/relationships/image" Target="/xl/media/image51.png" /><Relationship Id="rId22" Type="http://schemas.openxmlformats.org/officeDocument/2006/relationships/image" Target="/xl/media/image16.png" /><Relationship Id="rId9" Type="http://schemas.openxmlformats.org/officeDocument/2006/relationships/chart" Target="/xl/charts/chart6.xml" /><Relationship Id="rId62" Type="http://schemas.openxmlformats.org/officeDocument/2006/relationships/hyperlink" Target="#Type!A1" /><Relationship Id="rId53" Type="http://schemas.openxmlformats.org/officeDocument/2006/relationships/image" Target="/xl/media/image55.emf" /><Relationship Id="rId1" Type="http://schemas.openxmlformats.org/officeDocument/2006/relationships/image" Target="/xl/media/image7.emf" /><Relationship Id="rId49" Type="http://schemas.openxmlformats.org/officeDocument/2006/relationships/image" Target="/xl/media/image41.emf" /><Relationship Id="rId47" Type="http://schemas.openxmlformats.org/officeDocument/2006/relationships/image" Target="/xl/media/image39.png" /><Relationship Id="rId66" Type="http://schemas.openxmlformats.org/officeDocument/2006/relationships/chart" Target="/xl/charts/chart14.xml" /><Relationship Id="rId39" Type="http://schemas.openxmlformats.org/officeDocument/2006/relationships/image" Target="/xl/media/image31.png" /><Relationship Id="rId34" Type="http://schemas.openxmlformats.org/officeDocument/2006/relationships/image" Target="/xl/media/image27.png" /><Relationship Id="rId26" Type="http://schemas.openxmlformats.org/officeDocument/2006/relationships/image" Target="/xl/media/image19.png" /><Relationship Id="rId14" Type="http://schemas.openxmlformats.org/officeDocument/2006/relationships/hyperlink" Target="#Overview!A1" /><Relationship Id="rId6" Type="http://schemas.openxmlformats.org/officeDocument/2006/relationships/image" Target="/xl/media/image9.png" /><Relationship Id="rId69" Type="http://schemas.openxmlformats.org/officeDocument/2006/relationships/chart" Target="/xl/charts/chart15.xml" /><Relationship Id="rId31" Type="http://schemas.openxmlformats.org/officeDocument/2006/relationships/image" Target="/xl/media/image24.png" /><Relationship Id="rId19" Type="http://schemas.openxmlformats.org/officeDocument/2006/relationships/image" Target="/xl/media/image14.png" /><Relationship Id="rId11" Type="http://schemas.openxmlformats.org/officeDocument/2006/relationships/chart" Target="/xl/charts/chart8.xml" /><Relationship Id="rId60" Type="http://schemas.openxmlformats.org/officeDocument/2006/relationships/hyperlink" Target="#Category!A1" /><Relationship Id="rId65" Type="http://schemas.openxmlformats.org/officeDocument/2006/relationships/hyperlink" Target="#Home!A1" /><Relationship Id="rId50" Type="http://schemas.openxmlformats.org/officeDocument/2006/relationships/image" Target="/xl/media/image42.emf" /><Relationship Id="rId48" Type="http://schemas.openxmlformats.org/officeDocument/2006/relationships/image" Target="/xl/media/image40.png" /><Relationship Id="rId70" Type="http://schemas.openxmlformats.org/officeDocument/2006/relationships/chart" Target="/xl/charts/chart16.xml" /><Relationship Id="rId46" Type="http://schemas.openxmlformats.org/officeDocument/2006/relationships/image" Target="/xl/media/image38.png" /><Relationship Id="rId42" Type="http://schemas.openxmlformats.org/officeDocument/2006/relationships/image" Target="/xl/media/image34.png" /><Relationship Id="rId24" Type="http://schemas.openxmlformats.org/officeDocument/2006/relationships/image" Target="/xl/media/image17.png" /><Relationship Id="rId28" Type="http://schemas.openxmlformats.org/officeDocument/2006/relationships/image" Target="/xl/media/image21.png" /><Relationship Id="rId13" Type="http://schemas.openxmlformats.org/officeDocument/2006/relationships/image" Target="/xl/media/image11.png" /><Relationship Id="rId8" Type="http://schemas.openxmlformats.org/officeDocument/2006/relationships/chart" Target="/xl/charts/chart5.xml" /><Relationship Id="rId72" Type="http://schemas.openxmlformats.org/officeDocument/2006/relationships/chart" Target="/xl/charts/chart18.xml" /><Relationship Id="rId52" Type="http://schemas.openxmlformats.org/officeDocument/2006/relationships/image" Target="/xl/media/image44.emf" /><Relationship Id="rId76" Type="http://schemas.openxmlformats.org/officeDocument/2006/relationships/image" Target="/xl/media/image54.png" /></Relationships>
</file>

<file path=xl/drawings/_rels/drawing6.xml.rels><?xml version="1.0" encoding="utf-8" standalone="yes"?><Relationships xmlns="http://schemas.openxmlformats.org/package/2006/relationships"><Relationship Id="rId7" Type="http://schemas.openxmlformats.org/officeDocument/2006/relationships/image" Target="/xl/media/image3.jpeg" /><Relationship Id="rId3" Type="http://schemas.openxmlformats.org/officeDocument/2006/relationships/hyperlink" Target="#Group!A1" /><Relationship Id="rId8" Type="http://schemas.openxmlformats.org/officeDocument/2006/relationships/hyperlink" Target="http://acorn.caci.co.uk/" TargetMode="External" /><Relationship Id="rId2" Type="http://schemas.openxmlformats.org/officeDocument/2006/relationships/hyperlink" Target="#Category!A1" /><Relationship Id="rId9" Type="http://schemas.openxmlformats.org/officeDocument/2006/relationships/image" Target="/xl/media/image56.jpeg" /><Relationship Id="rId6" Type="http://schemas.openxmlformats.org/officeDocument/2006/relationships/hyperlink" Target="#'Profile Features'!C14" /><Relationship Id="rId11" Type="http://schemas.openxmlformats.org/officeDocument/2006/relationships/hyperlink" Target="#Home!A1" /><Relationship Id="rId5" Type="http://schemas.openxmlformats.org/officeDocument/2006/relationships/hyperlink" Target="#'Customer View Chart'!A1" /><Relationship Id="rId10" Type="http://schemas.openxmlformats.org/officeDocument/2006/relationships/hyperlink" Target="#Overview!A1" /><Relationship Id="rId4" Type="http://schemas.openxmlformats.org/officeDocument/2006/relationships/hyperlink" Target="#Type!A1" /><Relationship Id="rId1" Type="http://schemas.openxmlformats.org/officeDocument/2006/relationships/chart" Target="/xl/charts/chart21.xml" /></Relationships>
</file>

<file path=xl/drawings/_rels/drawing7.xml.rels><?xml version="1.0" encoding="utf-8" standalone="yes"?><Relationships xmlns="http://schemas.openxmlformats.org/package/2006/relationships"><Relationship Id="rId8" Type="http://schemas.openxmlformats.org/officeDocument/2006/relationships/hyperlink" Target="#'Profile Features'!C14" /><Relationship Id="rId1" Type="http://schemas.openxmlformats.org/officeDocument/2006/relationships/chart" Target="/xl/charts/chart22.xml" /><Relationship Id="rId11" Type="http://schemas.openxmlformats.org/officeDocument/2006/relationships/image" Target="/xl/media/image52.jpeg" /><Relationship Id="rId7" Type="http://schemas.openxmlformats.org/officeDocument/2006/relationships/hyperlink" Target="#'Customer View Chart'!A1" /><Relationship Id="rId3" Type="http://schemas.openxmlformats.org/officeDocument/2006/relationships/image" Target="/xl/media/image57.jpeg" /><Relationship Id="rId12" Type="http://schemas.openxmlformats.org/officeDocument/2006/relationships/hyperlink" Target="http://acorn.caci.co.uk/" TargetMode="External" /><Relationship Id="rId13" Type="http://schemas.openxmlformats.org/officeDocument/2006/relationships/image" Target="/xl/media/image11.png" /><Relationship Id="rId6" Type="http://schemas.openxmlformats.org/officeDocument/2006/relationships/hyperlink" Target="#Type!A1" /><Relationship Id="rId9" Type="http://schemas.openxmlformats.org/officeDocument/2006/relationships/hyperlink" Target="#Overview!A1" /><Relationship Id="rId5" Type="http://schemas.openxmlformats.org/officeDocument/2006/relationships/hyperlink" Target="#Group!A1" /><Relationship Id="rId10" Type="http://schemas.openxmlformats.org/officeDocument/2006/relationships/hyperlink" Target="#Home!A1" /><Relationship Id="rId4" Type="http://schemas.openxmlformats.org/officeDocument/2006/relationships/hyperlink" Target="#Category!A1" /><Relationship Id="rId2" Type="http://schemas.openxmlformats.org/officeDocument/2006/relationships/chart" Target="/xl/charts/chart23.xml" /><Relationship Id="rId14" Type="http://schemas.openxmlformats.org/officeDocument/2006/relationships/hyperlink" Target="#'Profile Features'!A1" /><Relationship Id="rId15" Type="http://schemas.openxmlformats.org/officeDocument/2006/relationships/hyperlink" Target="#Overview!A1" /><Relationship Id="rId16" Type="http://schemas.openxmlformats.org/officeDocument/2006/relationships/hyperlink" Target="#'Profile Features'!A1" /></Relationships>
</file>

<file path=xl/drawings/_rels/drawing8.xml.rels><?xml version="1.0" encoding="utf-8" standalone="yes"?><Relationships xmlns="http://schemas.openxmlformats.org/package/2006/relationships"><Relationship Id="rId8" Type="http://schemas.openxmlformats.org/officeDocument/2006/relationships/image" Target="/xl/media/image3.jpeg" /><Relationship Id="rId3" Type="http://schemas.openxmlformats.org/officeDocument/2006/relationships/hyperlink" Target="#Category!A1" /><Relationship Id="rId7" Type="http://schemas.openxmlformats.org/officeDocument/2006/relationships/hyperlink" Target="#'Profile Features'!C14" /><Relationship Id="rId12" Type="http://schemas.openxmlformats.org/officeDocument/2006/relationships/hyperlink" Target="#Home!A1" /><Relationship Id="rId9" Type="http://schemas.openxmlformats.org/officeDocument/2006/relationships/hyperlink" Target="http://acorn.caci.co.uk/" TargetMode="External" /><Relationship Id="rId10" Type="http://schemas.openxmlformats.org/officeDocument/2006/relationships/image" Target="/xl/media/image58.jpeg" /><Relationship Id="rId6" Type="http://schemas.openxmlformats.org/officeDocument/2006/relationships/hyperlink" Target="#'Customer View Chart'!A1" /><Relationship Id="rId11" Type="http://schemas.openxmlformats.org/officeDocument/2006/relationships/hyperlink" Target="#Overview!A1" /><Relationship Id="rId5" Type="http://schemas.openxmlformats.org/officeDocument/2006/relationships/hyperlink" Target="#Type!A1" /><Relationship Id="rId1" Type="http://schemas.openxmlformats.org/officeDocument/2006/relationships/chart" Target="/xl/charts/chart24.xml" /><Relationship Id="rId4" Type="http://schemas.openxmlformats.org/officeDocument/2006/relationships/hyperlink" Target="#Group!A1" /><Relationship Id="rId2" Type="http://schemas.openxmlformats.org/officeDocument/2006/relationships/chart" Target="/xl/charts/chart25.xml" /></Relationships>
</file>

<file path=xl/drawings/_rels/drawing9.xml.rels><?xml version="1.0" encoding="utf-8" standalone="yes"?><Relationships xmlns="http://schemas.openxmlformats.org/package/2006/relationships"><Relationship Id="rId1" Type="http://schemas.openxmlformats.org/officeDocument/2006/relationships/image" Target="/xl/media/image59.png" /></Relationships>
</file>

<file path=xl/drawings/_rels/vmlDrawing1.vml.rels><?xml version="1.0" encoding="utf-8" standalone="yes"?><Relationships xmlns="http://schemas.openxmlformats.org/package/2006/relationships"><Relationship Id="rId1" Type="http://schemas.openxmlformats.org/officeDocument/2006/relationships/image" Target="/xl/media/image55.emf" /><Relationship Id="rId2" Type="http://schemas.openxmlformats.org/officeDocument/2006/relationships/image" Target="/xl/media/image55.emf" /><Relationship Id="rId3" Type="http://schemas.openxmlformats.org/officeDocument/2006/relationships/image" Target="/xl/media/image55.emf" /><Relationship Id="rId4" Type="http://schemas.openxmlformats.org/officeDocument/2006/relationships/image" Target="/xl/media/image55.emf" /><Relationship Id="rId5" Type="http://schemas.openxmlformats.org/officeDocument/2006/relationships/image" Target="/xl/media/image55.emf" /><Relationship Id="rId6" Type="http://schemas.openxmlformats.org/officeDocument/2006/relationships/image" Target="/xl/media/image55.emf" /><Relationship Id="rId7" Type="http://schemas.openxmlformats.org/officeDocument/2006/relationships/image" Target="/xl/media/image55.emf" /><Relationship Id="rId8" Type="http://schemas.openxmlformats.org/officeDocument/2006/relationships/image" Target="/xl/media/image55.emf" /><Relationship Id="rId9" Type="http://schemas.openxmlformats.org/officeDocument/2006/relationships/image" Target="/xl/media/image55.emf" /><Relationship Id="rId10" Type="http://schemas.openxmlformats.org/officeDocument/2006/relationships/image" Target="/xl/media/image55.emf" /><Relationship Id="rId11" Type="http://schemas.openxmlformats.org/officeDocument/2006/relationships/image" Target="/xl/media/image55.emf" /><Relationship Id="rId12" Type="http://schemas.openxmlformats.org/officeDocument/2006/relationships/image" Target="/xl/media/image55.emf" /><Relationship Id="rId13" Type="http://schemas.openxmlformats.org/officeDocument/2006/relationships/image" Target="/xl/media/image55.emf" /><Relationship Id="rId14" Type="http://schemas.openxmlformats.org/officeDocument/2006/relationships/image" Target="/xl/media/image55.emf" /><Relationship Id="rId15" Type="http://schemas.openxmlformats.org/officeDocument/2006/relationships/image" Target="/xl/media/image55.emf" /><Relationship Id="rId16" Type="http://schemas.openxmlformats.org/officeDocument/2006/relationships/image" Target="/xl/media/image55.emf" /><Relationship Id="rId17" Type="http://schemas.openxmlformats.org/officeDocument/2006/relationships/image" Target="/xl/media/image55.emf" /><Relationship Id="rId18" Type="http://schemas.openxmlformats.org/officeDocument/2006/relationships/image" Target="/xl/media/image55.emf" /><Relationship Id="rId19" Type="http://schemas.openxmlformats.org/officeDocument/2006/relationships/image" Target="/xl/media/image55.emf" /><Relationship Id="rId20" Type="http://schemas.openxmlformats.org/officeDocument/2006/relationships/image" Target="/xl/media/image55.emf" /><Relationship Id="rId21" Type="http://schemas.openxmlformats.org/officeDocument/2006/relationships/image" Target="/xl/media/image55.emf" /><Relationship Id="rId22" Type="http://schemas.openxmlformats.org/officeDocument/2006/relationships/image" Target="/xl/media/image55.emf" /><Relationship Id="rId23" Type="http://schemas.openxmlformats.org/officeDocument/2006/relationships/image" Target="/xl/media/image55.emf" /><Relationship Id="rId24" Type="http://schemas.openxmlformats.org/officeDocument/2006/relationships/image" Target="/xl/media/image55.emf" /><Relationship Id="rId25" Type="http://schemas.openxmlformats.org/officeDocument/2006/relationships/image" Target="/xl/media/image55.emf" /><Relationship Id="rId26" Type="http://schemas.openxmlformats.org/officeDocument/2006/relationships/image" Target="/xl/media/image55.emf" /><Relationship Id="rId27" Type="http://schemas.openxmlformats.org/officeDocument/2006/relationships/image" Target="/xl/media/image55.emf" /><Relationship Id="rId28" Type="http://schemas.openxmlformats.org/officeDocument/2006/relationships/image" Target="/xl/media/image55.emf" /><Relationship Id="rId29" Type="http://schemas.openxmlformats.org/officeDocument/2006/relationships/image" Target="/xl/media/image55.emf" /><Relationship Id="rId30" Type="http://schemas.openxmlformats.org/officeDocument/2006/relationships/image" Target="/xl/media/image55.emf" /><Relationship Id="rId31" Type="http://schemas.openxmlformats.org/officeDocument/2006/relationships/image" Target="/xl/media/image55.emf" /></Relationships>
</file>

<file path=xl/drawings/drawing1.xml><?xml version="1.0" encoding="utf-8"?>
<xdr:wsDr xmlns:xdr="http://schemas.openxmlformats.org/drawingml/2006/spreadsheetDrawing" xmlns:a="http://schemas.openxmlformats.org/drawingml/2006/main">
  <xdr:twoCellAnchor>
    <xdr:from>
      <xdr:col>0</xdr:col>
      <xdr:colOff>9637</xdr:colOff>
      <xdr:row>6</xdr:row>
      <xdr:rowOff>123825</xdr:rowOff>
    </xdr:from>
    <xdr:to>
      <xdr:col>10</xdr:col>
      <xdr:colOff>285657</xdr:colOff>
      <xdr:row>39</xdr:row>
      <xdr:rowOff>180975</xdr:rowOff>
    </xdr:to>
    <xdr:grpSp>
      <xdr:nvGrpSpPr>
        <xdr:cNvPr id="2" name="Group 1"/>
        <xdr:cNvGrpSpPr/>
      </xdr:nvGrpSpPr>
      <xdr:grpSpPr>
        <a:xfrm>
          <a:off x="9525" y="1266825"/>
          <a:ext cx="7324725" cy="6343650"/>
          <a:chOff x="9525" y="1228726"/>
          <a:chExt cx="6753225" cy="6134098"/>
        </a:xfrm>
        <a:noFill/>
      </xdr:grpSpPr>
      <xdr:sp macro="" textlink="">
        <xdr:nvSpPr>
          <xdr:cNvPr id="3" name="Text Box 53"/>
          <xdr:cNvSpPr/>
        </xdr:nvSpPr>
        <xdr:spPr>
          <a:xfrm>
            <a:off x="9525" y="1228726"/>
            <a:ext cx="6753284" cy="1436865"/>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t" upright="1"/>
          <a:lstStyle xmlns:a="http://schemas.openxmlformats.org/drawingml/2006/main"/>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WHAT IS </a:t>
            </a:r>
            <a:r>
              <a:rPr kumimoji="0" lang="en-GB" sz="1400" b="1" i="0" u="none" strike="noStrike" kern="0" cap="none" spc="0" normalizeH="0" baseline="0" noProof="0">
                <a:ln>
                  <a:noFill/>
                </a:ln>
                <a:solidFill>
                  <a:srgbClr val="938B8B"/>
                </a:solidFill>
                <a:effectLst/>
                <a:uLnTx/>
                <a:uFillTx/>
                <a:latin typeface="Calibri"/>
                <a:ea typeface="+mn-ea"/>
                <a:cs typeface="+mn-cs"/>
              </a:rPr>
              <a:t>ACORN?</a:t>
            </a: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0" i="0" u="none" strike="noStrike" kern="0" cap="none" spc="0" normalizeH="0" baseline="0" noProof="0">
              <a:ln>
                <a:noFill/>
              </a:ln>
              <a:solidFill>
                <a:srgbClr val="333333"/>
              </a:solidFill>
              <a:effectLst/>
              <a:uLnTx/>
              <a:uFillTx/>
              <a:latin typeface="Calibri"/>
            </a:endParaRP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mn-lt"/>
                <a:ea typeface="+mn-ea"/>
                <a:cs typeface="+mn-cs"/>
              </a:rPr>
              <a:t>Acorn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mn-lt"/>
              <a:ea typeface="+mn-ea"/>
              <a:cs typeface="+mn-cs"/>
            </a:endParaRP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mn-lt"/>
                <a:ea typeface="+mn-ea"/>
                <a:cs typeface="+mn-cs"/>
              </a:rPr>
              <a:t>This Acorn Profile 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mn-lt"/>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xdr:txBody>
      </xdr:sp>
      <xdr:pic macro="">
        <xdr:nvPicPr>
          <xdr:cNvPr id="4" name="Picture 3">
            <a:extLst xmlns:a="http://schemas.openxmlformats.org/drawingml/2006/main">
              <a:ext uri="{FF2B5EF4-FFF2-40B4-BE49-F238E27FC236}">
                <a16:creationId xmlns:a16="http://schemas.microsoft.com/office/drawing/2014/main" id="{00000000-0008-0000-0000-000004000000}"/>
              </a:ext>
            </a:extLst>
          </xdr:cNvPr>
          <xdr:cNvPicPr>
            <a:picLocks noChangeAspect="1"/>
          </xdr:cNvPicPr>
        </xdr:nvPicPr>
        <xdr:blipFill>
          <a:blip xmlns:d6p1="http://schemas.openxmlformats.org/officeDocument/2006/relationships" d6p1:embed="rId1">
            <a:clrChange>
              <a:clrFrom>
                <a:srgbClr val="FFFFFF"/>
              </a:clrFrom>
              <a:clrTo>
                <a:srgbClr val="FFFFFF">
                  <a:alpha val="0"/>
                </a:srgbClr>
              </a:clrTo>
            </a:clrChange>
            <a:extLst>
              <a:ext uri="{28A0092B-C50C-407E-A947-70E740481C1C}">
                <a14:useLocalDpi xmlns:a14="http://schemas.microsoft.com/office/drawing/2010/main" val="0"/>
              </a:ext>
            </a:extLst>
          </a:blip>
          <a:srcRect xmlns:a="http://schemas.openxmlformats.org/drawingml/2006/main" t="13857"/>
          <a:stretch>
            <a:fillRect/>
          </a:stretch>
        </xdr:blipFill>
        <xdr:spPr>
          <a:xfrm>
            <a:off x="90282" y="3006384"/>
            <a:ext cx="6603033" cy="4356649"/>
          </a:xfrm>
          <a:prstGeom xmlns:a="http://schemas.openxmlformats.org/drawingml/2006/main" prst="roundRect">
            <a:avLst>
              <a:gd name="adj" fmla="val 1656"/>
            </a:avLst>
          </a:prstGeom>
          <a:noFill/>
        </xdr:spPr>
      </xdr:pic>
    </xdr:grpSp>
    <xdr:clientData/>
  </xdr:twoCellAnchor>
  <xdr:twoCellAnchor editAs="absolute">
    <xdr:from>
      <xdr:col>0</xdr:col>
      <xdr:colOff>0</xdr:colOff>
      <xdr:row>3</xdr:row>
      <xdr:rowOff>114300</xdr:rowOff>
    </xdr:from>
    <xdr:to>
      <xdr:col>11</xdr:col>
      <xdr:colOff>600224</xdr:colOff>
      <xdr:row>5</xdr:row>
      <xdr:rowOff>152400</xdr:rowOff>
    </xdr:to>
    <xdr:sp macro="" textlink="">
      <xdr:nvSpPr>
        <xdr:cNvPr id="5" name="Text Box 128"/>
        <xdr:cNvSpPr/>
      </xdr:nvSpPr>
      <xdr:spPr>
        <a:xfrm>
          <a:off x="0" y="666750"/>
          <a:ext cx="7724775" cy="406400"/>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2000" b="1" i="0" u="none" strike="noStrike" baseline="0">
              <a:solidFill>
                <a:sysClr val="windowText" lastClr="000000"/>
              </a:solidFill>
              <a:latin typeface="+mn-lt"/>
            </a:rPr>
            <a:t>ACORN PROFILE </a:t>
          </a:r>
          <a:r>
            <a:rPr lang="en-GB" sz="2000" b="1" i="0" u="none" strike="noStrike" baseline="0">
              <a:solidFill>
                <a:srgbClr val="938B8B"/>
              </a:solidFill>
              <a:latin typeface="+mn-lt"/>
            </a:rPr>
            <a:t>REPORT</a:t>
          </a:r>
        </a:p>
      </xdr:txBody>
    </xdr:sp>
    <xdr:clientData/>
  </xdr:twoCellAnchor>
  <xdr:twoCellAnchor editAs="absolute">
    <xdr:from>
      <xdr:col>0</xdr:col>
      <xdr:colOff>0</xdr:colOff>
      <xdr:row>0</xdr:row>
      <xdr:rowOff>0</xdr:rowOff>
    </xdr:from>
    <xdr:to>
      <xdr:col>16</xdr:col>
      <xdr:colOff>275983</xdr:colOff>
      <xdr:row>3</xdr:row>
      <xdr:rowOff>40005</xdr:rowOff>
    </xdr:to>
    <xdr:sp macro="" textlink="">
      <xdr:nvSpPr>
        <xdr:cNvPr id="6" name="Rectangle 5"/>
        <xdr:cNvSpPr/>
      </xdr:nvSpPr>
      <xdr:spPr>
        <a:xfrm>
          <a:off x="0" y="0"/>
          <a:ext cx="10639200" cy="592950"/>
        </a:xfrm>
        <a:prstGeom prst="rect">
          <a:avLst xmlns:a="http://schemas.openxmlformats.org/drawingml/2006/main"/>
        </a:prstGeom>
        <a:solidFill xmlns:a="http://schemas.openxmlformats.org/drawingml/2006/main">
          <a:schemeClr val="tx1"/>
        </a:solidFill>
        <a:ln xmlns:a="http://schemas.openxmlformats.org/drawingml/2006/main">
          <a:solidFill>
            <a:schemeClr val="bg1"/>
          </a:solidFill>
        </a:ln>
        <a:effectLst xmlns:a="http://schemas.openxmlformats.org/drawingml/2006/main">
          <a:outerShdw blurRad="50800" dist="38100" dir="2700000" algn="tl" rotWithShape="0">
            <a:prstClr val="black">
              <a:alpha val="40000"/>
            </a:prstClr>
          </a:outerShdw>
        </a:effectLst>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0</xdr:col>
      <xdr:colOff>19273</xdr:colOff>
      <xdr:row>40</xdr:row>
      <xdr:rowOff>85725</xdr:rowOff>
    </xdr:from>
    <xdr:to>
      <xdr:col>16</xdr:col>
      <xdr:colOff>309358</xdr:colOff>
      <xdr:row>42</xdr:row>
      <xdr:rowOff>91440</xdr:rowOff>
    </xdr:to>
    <xdr:grpSp>
      <xdr:nvGrpSpPr>
        <xdr:cNvPr id="7" name="Group 6"/>
        <xdr:cNvGrpSpPr/>
      </xdr:nvGrpSpPr>
      <xdr:grpSpPr>
        <a:xfrm>
          <a:off x="19050" y="7705725"/>
          <a:ext cx="11563350" cy="381000"/>
          <a:chOff x="19049" y="7451725"/>
          <a:chExt cx="10653600" cy="373986"/>
        </a:xfrm>
        <a:noFill/>
      </xdr:grpSpPr>
      <xdr:cxnSp macro="">
        <xdr:nvCxnSpPr>
          <xdr:cNvPr id="8" name="Straight Connector 7"/>
          <xdr:cNvCxnSpPr/>
        </xdr:nvCxnSpPr>
        <xdr:spPr>
          <a:xfrm flipV="1">
            <a:off x="19049" y="7451725"/>
            <a:ext cx="10653671" cy="1"/>
          </a:xfrm>
          <a:prstGeom prst="line">
            <a:avLst xmlns:a="http://schemas.openxmlformats.org/drawingml/2006/main"/>
          </a:prstGeom>
          <a:noFill/>
          <a:ln xmlns:a="http://schemas.openxmlformats.org/drawingml/2006/main" w="57150">
            <a:solidFill>
              <a:sysClr val="windowText" lastClr="000000"/>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pic macro="">
        <xdr:nvPicPr>
          <xdr:cNvPr id="9" name="Picture 8">
            <a:extLst xmlns:a="http://schemas.openxmlformats.org/drawingml/2006/main">
              <a:ext uri="{FF2B5EF4-FFF2-40B4-BE49-F238E27FC236}">
                <a16:creationId xmlns:a16="http://schemas.microsoft.com/office/drawing/2014/main" id="{00000000-0008-0000-0000-000009000000}"/>
              </a:ext>
            </a:extLst>
          </xdr:cNvPr>
          <xdr:cNvPicPr>
            <a:picLocks noChangeAspect="1"/>
          </xdr:cNvPicPr>
        </xdr:nvPicPr>
        <xdr:blipFill>
          <a:blip xmlns:d6p1="http://schemas.openxmlformats.org/officeDocument/2006/relationships" d6p1:embed="rId2">
            <a:extLst>
              <a:ext uri="{28A0092B-C50C-407E-A947-70E740481C1C}">
                <a14:useLocalDpi xmlns:a14="http://schemas.microsoft.com/office/drawing/2010/main" val="0"/>
              </a:ext>
            </a:extLst>
          </a:blip>
          <a:srcRect/>
          <a:stretch>
            <a:fillRect/>
          </a:stretch>
        </xdr:blipFill>
        <xdr:spPr>
          <a:xfrm>
            <a:off x="66458" y="7503902"/>
            <a:ext cx="784160" cy="321826"/>
          </a:xfrm>
          <a:prstGeom xmlns:a="http://schemas.openxmlformats.org/drawingml/2006/main" prst="rect">
            <a:avLst/>
          </a:prstGeom>
          <a:noFill/>
        </xdr:spPr>
      </xdr:pic>
    </xdr:grpSp>
    <xdr:clientData/>
  </xdr:twoCellAnchor>
  <xdr:twoCellAnchor editAs="absolute">
    <xdr:from>
      <xdr:col>14</xdr:col>
      <xdr:colOff>242981</xdr:colOff>
      <xdr:row>3</xdr:row>
      <xdr:rowOff>147637</xdr:rowOff>
    </xdr:from>
    <xdr:to>
      <xdr:col>16</xdr:col>
      <xdr:colOff>282401</xdr:colOff>
      <xdr:row>5</xdr:row>
      <xdr:rowOff>32385</xdr:rowOff>
    </xdr:to>
    <xdr:pic macro="">
      <xdr:nvPicPr>
        <xdr:cNvPr id="10" name="Picture 9">
          <a:hlinkClick xmlns:d6p1="http://schemas.openxmlformats.org/officeDocument/2006/relationships" d6p1:id="rId4" tooltip="Acorn Online Microsite"/>
          <a:extLst xmlns:a="http://schemas.openxmlformats.org/drawingml/2006/main">
            <a:ext uri="{FF2B5EF4-FFF2-40B4-BE49-F238E27FC236}">
              <a16:creationId xmlns:a16="http://schemas.microsoft.com/office/drawing/2014/main" id="{00000000-0008-0000-0000-00000A000000}"/>
            </a:ext>
          </a:extLst>
        </xdr:cNvPr>
        <xdr:cNvPicPr>
          <a:picLocks noChangeAspect="1"/>
        </xdr:cNvPicPr>
      </xdr:nvPicPr>
      <xdr:blipFill>
        <a:blip xmlns:d5p1="http://schemas.openxmlformats.org/officeDocument/2006/relationships" d5p1:embed="rId3">
          <a:extLst>
            <a:ext uri="{28A0092B-C50C-407E-A947-70E740481C1C}">
              <a14:useLocalDpi xmlns:a14="http://schemas.microsoft.com/office/drawing/2010/main" val="0"/>
            </a:ext>
          </a:extLst>
        </a:blip>
        <a:srcRect/>
        <a:stretch>
          <a:fillRect/>
        </a:stretch>
      </xdr:blipFill>
      <xdr:spPr>
        <a:xfrm>
          <a:off x="9310718" y="700365"/>
          <a:ext cx="1334983" cy="1334983"/>
        </a:xfrm>
        <a:prstGeom xmlns:a="http://schemas.openxmlformats.org/drawingml/2006/main" prst="rect">
          <a:avLst/>
        </a:prstGeom>
        <a:noFill/>
      </xdr:spPr>
    </xdr:pic>
    <xdr:clientData/>
  </xdr:twoCellAnchor>
  <xdr:twoCellAnchor editAs="absolute">
    <xdr:from>
      <xdr:col>10</xdr:col>
      <xdr:colOff>495598</xdr:colOff>
      <xdr:row>6</xdr:row>
      <xdr:rowOff>0</xdr:rowOff>
    </xdr:from>
    <xdr:to>
      <xdr:col>16</xdr:col>
      <xdr:colOff>314492</xdr:colOff>
      <xdr:row>39</xdr:row>
      <xdr:rowOff>85725</xdr:rowOff>
    </xdr:to>
    <xdr:sp macro="" textlink="">
      <xdr:nvSpPr>
        <xdr:cNvPr id="11" name="Text Box 53"/>
        <xdr:cNvSpPr/>
      </xdr:nvSpPr>
      <xdr:spPr>
        <a:xfrm>
          <a:off x="6972300" y="1104900"/>
          <a:ext cx="3705225" cy="6162676"/>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t" upright="1"/>
        <a:lstStyle xmlns:a="http://schemas.openxmlformats.org/drawingml/2006/main"/>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1" i="0" u="none" strike="noStrike" kern="0" cap="none" spc="0" normalizeH="0" baseline="0" noProof="0">
            <a:ln>
              <a:noFill/>
            </a:ln>
            <a:solidFill>
              <a:srgbClr val="CC071E"/>
            </a:solidFill>
            <a:effectLst/>
            <a:uLnTx/>
            <a:uFillTx/>
            <a:latin typeface="Calibri"/>
          </a:endParaRP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Calibri"/>
              <a:ea typeface="+mn-ea"/>
              <a:cs typeface="+mn-cs"/>
            </a:rPr>
            <a:t>The Acorn profile report helps you understand the underlying demographics and lifestyle attributes of your customers by comparing their Acorn profile to a base (e.g. UK population, area or other customer groups).  </a:t>
          </a: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384149"/>
              </a:solidFill>
              <a:effectLst/>
              <a:uLnTx/>
              <a:uFillTx/>
              <a:latin typeface="Calibri"/>
              <a:ea typeface="+mn-ea"/>
              <a:cs typeface="+mn-cs"/>
            </a:rPr>
            <a:t>INDEX</a:t>
          </a:r>
          <a:br>
            <a:rPr kumimoji="0" lang="en-GB" sz="1000" b="1" i="0" u="none" strike="noStrike" kern="0" cap="none" spc="0" normalizeH="0" baseline="0" noProof="0">
              <a:ln>
                <a:noFill/>
              </a:ln>
              <a:solidFill>
                <a:srgbClr val="384149"/>
              </a:solidFill>
              <a:effectLst/>
              <a:uLnTx/>
              <a:uFillTx/>
              <a:latin typeface="Calibri"/>
              <a:ea typeface="+mn-ea"/>
              <a:cs typeface="+mn-cs"/>
            </a:rPr>
          </a:b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1" i="0" u="none" strike="noStrike" kern="0" cap="none" spc="0" normalizeH="0" baseline="0" noProof="0">
            <a:ln>
              <a:noFill/>
            </a:ln>
            <a:solidFill>
              <a:sysClr val="windowText" lastClr="000000"/>
            </a:solidFill>
            <a:effectLst/>
            <a:uLnTx/>
            <a:uFillTx/>
            <a:latin typeface="Calibri"/>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200" b="1" i="0" baseline="0">
            <a:solidFill>
              <a:srgbClr val="384149"/>
            </a:solidFill>
            <a:effectLst/>
            <a:latin typeface="+mn-lt"/>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lang="en-GB" sz="1200" b="1" i="0" baseline="0">
              <a:solidFill>
                <a:srgbClr val="384149"/>
              </a:solidFill>
              <a:effectLst/>
              <a:latin typeface="+mn-lt"/>
              <a:ea typeface="+mn-ea"/>
              <a:cs typeface="+mn-cs"/>
            </a:rPr>
            <a:t>Z-SCORE</a:t>
          </a:r>
          <a:endParaRPr kumimoji="0" lang="en-GB" sz="1200" b="0" i="0" u="none" strike="noStrike" kern="0" cap="none" spc="0" normalizeH="0" baseline="0" noProof="0">
            <a:ln>
              <a:noFill/>
            </a:ln>
            <a:solidFill>
              <a:srgbClr val="384149"/>
            </a:solidFill>
            <a:effectLst/>
            <a:uLnTx/>
            <a:uFillTx/>
            <a:latin typeface="Calibri"/>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a:ln>
                <a:noFill/>
              </a:ln>
              <a:solidFill>
                <a:srgbClr val="384149"/>
              </a:solidFill>
              <a:effectLst/>
              <a:uLnTx/>
              <a:uFillTx/>
              <a:latin typeface="Calibri"/>
              <a:ea typeface="+mn-ea"/>
              <a:cs typeface="+mn-cs"/>
            </a:rPr>
            <a:t>ADDITIONAL</a:t>
          </a:r>
          <a:r>
            <a:rPr lang="en-GB" sz="1100" b="1" i="0" baseline="0">
              <a:effectLst/>
              <a:latin typeface="+mn-lt"/>
              <a:ea typeface="+mn-ea"/>
              <a:cs typeface="+mn-cs"/>
            </a:rPr>
            <a:t> </a:t>
          </a:r>
          <a:r>
            <a:rPr kumimoji="0" lang="en-GB" sz="1400" b="1" i="0" u="none" strike="noStrike" kern="0" cap="none" spc="0" normalizeH="0" baseline="0">
              <a:ln>
                <a:noFill/>
              </a:ln>
              <a:solidFill>
                <a:srgbClr val="938B8B"/>
              </a:solidFill>
              <a:effectLst/>
              <a:uLnTx/>
              <a:uFillTx/>
              <a:latin typeface="Calibri"/>
              <a:ea typeface="+mn-ea"/>
              <a:cs typeface="+mn-cs"/>
            </a:rPr>
            <a:t>INFORMATION   </a:t>
          </a: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a:ln>
                <a:noFill/>
              </a:ln>
              <a:solidFill>
                <a:sysClr val="windowText" lastClr="000000"/>
              </a:solidFill>
              <a:effectLst/>
              <a:uLnTx/>
              <a:uFillTx/>
              <a:latin typeface="Calibri"/>
              <a:ea typeface="+mn-ea"/>
              <a:cs typeface="+mn-cs"/>
            </a:rPr>
            <a:t>Click on the documents below for more information on Acorn.</a:t>
          </a:r>
          <a:endParaRPr kumimoji="0" lang="en-GB" sz="10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10</xdr:col>
      <xdr:colOff>561677</xdr:colOff>
      <xdr:row>13</xdr:row>
      <xdr:rowOff>76200</xdr:rowOff>
    </xdr:from>
    <xdr:to>
      <xdr:col>16</xdr:col>
      <xdr:colOff>304651</xdr:colOff>
      <xdr:row>18</xdr:row>
      <xdr:rowOff>64770</xdr:rowOff>
    </xdr:to>
    <xdr:grpSp>
      <xdr:nvGrpSpPr>
        <xdr:cNvPr id="12" name="Group 11"/>
        <xdr:cNvGrpSpPr/>
      </xdr:nvGrpSpPr>
      <xdr:grpSpPr>
        <a:xfrm>
          <a:off x="7610475" y="2552700"/>
          <a:ext cx="3971925" cy="942975"/>
          <a:chOff x="7038974" y="2470149"/>
          <a:chExt cx="3629025" cy="909349"/>
        </a:xfrm>
        <a:noFill/>
      </xdr:grpSpPr>
      <xdr:sp macro="" textlink="">
        <xdr:nvSpPr>
          <xdr:cNvPr id="13" name="Rounded Rectangle 13"/>
          <xdr:cNvSpPr/>
        </xdr:nvSpPr>
        <xdr:spPr>
          <a:xfrm>
            <a:off x="7038974" y="2470149"/>
            <a:ext cx="3629162" cy="892789"/>
          </a:xfrm>
          <a:prstGeom prst="roundRect">
            <a:avLst xmlns:a="http://schemas.openxmlformats.org/drawingml/2006/main">
              <a:gd name="adj" fmla="val 6517"/>
            </a:avLst>
          </a:prstGeom>
          <a:solidFill xmlns:a="http://schemas.openxmlformats.org/drawingml/2006/main">
            <a:schemeClr val="bg1">
              <a:lumMod val="95000"/>
            </a:schemeClr>
          </a:solidFill>
          <a:ln xmlns:a="http://schemas.openxmlformats.org/drawingml/2006/main" w="9525">
            <a:noFill/>
            <a:prstDash val="sysDot"/>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900"/>
          </a:p>
        </xdr:txBody>
      </xdr:sp>
      <xdr:sp macro="">
        <xdr:nvSpPr>
          <xdr:cNvPr id="14" name="TextBox 13">
            <a:extLst xmlns:a="http://schemas.openxmlformats.org/drawingml/2006/main">
              <a:ext uri="{FF2B5EF4-FFF2-40B4-BE49-F238E27FC236}">
                <a16:creationId xmlns:a16="http://schemas.microsoft.com/office/drawing/2014/main" id="{00000000-0008-0000-0000-00000E000000}"/>
              </a:ext>
            </a:extLst>
          </xdr:cNvPr>
          <xdr:cNvSpPr txBox="1"/>
        </xdr:nvSpPr>
        <xdr:spPr>
          <a:xfrm>
            <a:off x="8483255" y="2475083"/>
            <a:ext cx="705084" cy="34838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1" i="0" sz="1400">
                <a:solidFill>
                  <a:srgbClr val="C00000"/>
                </a:solidFill>
              </a:rPr>
              <a:t>100</a:t>
            </a:r>
            <a:endParaRPr lang="en-GB" b="1" i="0" sz="1400">
              <a:solidFill>
                <a:srgbClr val="C00000"/>
              </a:solidFill>
            </a:endParaRPr>
          </a:p>
        </xdr:txBody>
      </xdr:sp>
      <xdr:grpSp>
        <xdr:nvGrpSpPr>
          <xdr:cNvPr id="15" name="Group 14"/>
          <xdr:cNvGrpSpPr/>
        </xdr:nvGrpSpPr>
        <xdr:grpSpPr>
          <a:xfrm>
            <a:off x="7587933" y="2649273"/>
            <a:ext cx="2495727" cy="0"/>
            <a:chOff x="7587933" y="2649273"/>
            <a:chExt cx="2495727" cy="0"/>
          </a:xfrm>
          <a:noFill/>
        </xdr:grpSpPr>
        <xdr:cxnSp macro="">
          <xdr:nvCxnSpPr>
            <xdr:cNvPr id="19" name="Straight Arrow Connector 18"/>
            <xdr:cNvCxnSpPr/>
          </xdr:nvCxnSpPr>
          <xdr:spPr>
            <a:xfrm>
              <a:off x="9160388" y="-9.22337203685478E+18"/>
              <a:ext cx="923272" cy="-9.22337203685478E+18"/>
            </a:xfrm>
            <a:prstGeom prst="straightConnector1">
              <a:avLst xmlns:a="http://schemas.openxmlformats.org/drawingml/2006/main"/>
            </a:prstGeom>
            <a:noFill/>
            <a:ln xmlns:a="http://schemas.openxmlformats.org/drawingml/2006/main" w="38100">
              <a:solidFill>
                <a:schemeClr val="bg1">
                  <a:lumMod val="50000"/>
                </a:schemeClr>
              </a:solidFill>
              <a:tailEnd type="arrow"/>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xnSp macro="">
          <xdr:nvCxnSpPr>
            <xdr:cNvPr id="20" name="Straight Arrow Connector 19"/>
            <xdr:cNvCxnSpPr/>
          </xdr:nvCxnSpPr>
          <xdr:spPr>
            <a:xfrm flipH="1" flipV="1">
              <a:off x="7587933" y="-9.22337203685478E+18"/>
              <a:ext cx="923272" cy="-9.22337203685478E+18"/>
            </a:xfrm>
            <a:prstGeom prst="straightConnector1">
              <a:avLst xmlns:a="http://schemas.openxmlformats.org/drawingml/2006/main"/>
            </a:prstGeom>
            <a:noFill/>
            <a:ln xmlns:a="http://schemas.openxmlformats.org/drawingml/2006/main" w="38100">
              <a:solidFill>
                <a:schemeClr val="bg1">
                  <a:lumMod val="50000"/>
                </a:schemeClr>
              </a:solidFill>
              <a:tailEnd type="arrow"/>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grpSp>
      <xdr:clientData/>
      <xdr:sp macro="">
        <xdr:nvSpPr>
          <xdr:cNvPr id="16" name="TextBox 15">
            <a:extLst xmlns:a="http://schemas.openxmlformats.org/drawingml/2006/main">
              <a:ext uri="{FF2B5EF4-FFF2-40B4-BE49-F238E27FC236}">
                <a16:creationId xmlns:a16="http://schemas.microsoft.com/office/drawing/2014/main" id="{00000000-0008-0000-0000-000010000000}"/>
              </a:ext>
            </a:extLst>
          </xdr:cNvPr>
          <xdr:cNvSpPr txBox="1"/>
        </xdr:nvSpPr>
        <xdr:spPr>
          <a:xfrm>
            <a:off x="8248967" y="2788157"/>
            <a:ext cx="1187064" cy="591376"/>
          </a:xfrm>
          <a:prstGeom prst="rect">
            <a:avLst/>
          </a:prstGeom>
          <a:noFill/>
          <a:ln>
            <a:noFill/>
          </a:ln>
        </xdr:spPr>
        <xdr:txBody>
          <a:bodyPr vertOverflow="clip" wrap="square" bIns="45000" upright="1" lIns="90000" rIns="90000" tIns="45000"/>
          <a:lstStyle xmlns:a="http://schemas.openxmlformats.org/drawingml/2006/main"/>
          <a:p>
            <a:pPr algn="ctr"/>
            <a:r>
              <a:rPr lang="en-GB" b="0" i="0" sz="800" cap="none">
                <a:solidFill>
                  <a:srgbClr val="000000"/>
                </a:solidFill>
                <a:latin typeface="+mn-lt"/>
              </a:rPr>
              <a:t>An index of 100 shows that the proportion of customers is the same as the base.</a:t>
            </a:r>
            <a:endParaRPr lang="en-GB" b="0" i="0" sz="800" cap="none">
              <a:solidFill>
                <a:srgbClr val="000000"/>
              </a:solidFill>
              <a:latin typeface="+mn-lt"/>
            </a:endParaRPr>
          </a:p>
        </xdr:txBody>
      </xdr:sp>
      <xdr:sp macro="">
        <xdr:nvSpPr>
          <xdr:cNvPr id="17" name="TextBox 16">
            <a:extLst xmlns:a="http://schemas.openxmlformats.org/drawingml/2006/main">
              <a:ext uri="{FF2B5EF4-FFF2-40B4-BE49-F238E27FC236}">
                <a16:creationId xmlns:a16="http://schemas.microsoft.com/office/drawing/2014/main" id="{00000000-0008-0000-0000-000011000000}"/>
              </a:ext>
            </a:extLst>
          </xdr:cNvPr>
          <xdr:cNvSpPr txBox="1"/>
        </xdr:nvSpPr>
        <xdr:spPr>
          <a:xfrm>
            <a:off x="7079921" y="2788157"/>
            <a:ext cx="1187064" cy="591376"/>
          </a:xfrm>
          <a:prstGeom prst="rect">
            <a:avLst/>
          </a:prstGeom>
          <a:noFill/>
          <a:ln>
            <a:noFill/>
          </a:ln>
        </xdr:spPr>
        <xdr:txBody>
          <a:bodyPr vertOverflow="clip" wrap="square" bIns="45000" upright="1" lIns="90000" rIns="90000" tIns="45000"/>
          <a:lstStyle xmlns:a="http://schemas.openxmlformats.org/drawingml/2006/main"/>
          <a:p>
            <a:pPr algn="ctr"/>
            <a:r>
              <a:rPr lang="en-GB" b="0" i="0" sz="800" cap="none">
                <a:solidFill>
                  <a:srgbClr val="000000"/>
                </a:solidFill>
                <a:latin typeface="+mn-lt"/>
              </a:rPr>
              <a:t>An index of under 100 shows below average representation.  </a:t>
            </a:r>
            <a:endParaRPr lang="en-GB" b="0" i="0" sz="800" cap="none">
              <a:solidFill>
                <a:srgbClr val="000000"/>
              </a:solidFill>
              <a:latin typeface="+mn-lt"/>
            </a:endParaRPr>
          </a:p>
        </xdr:txBody>
      </xdr:sp>
      <xdr:sp macro="">
        <xdr:nvSpPr>
          <xdr:cNvPr id="18" name="TextBox 17">
            <a:extLst xmlns:a="http://schemas.openxmlformats.org/drawingml/2006/main">
              <a:ext uri="{FF2B5EF4-FFF2-40B4-BE49-F238E27FC236}">
                <a16:creationId xmlns:a16="http://schemas.microsoft.com/office/drawing/2014/main" id="{00000000-0008-0000-0000-000012000000}"/>
              </a:ext>
            </a:extLst>
          </xdr:cNvPr>
          <xdr:cNvSpPr txBox="1"/>
        </xdr:nvSpPr>
        <xdr:spPr>
          <a:xfrm>
            <a:off x="9418011" y="2788157"/>
            <a:ext cx="1187066" cy="591376"/>
          </a:xfrm>
          <a:prstGeom prst="rect">
            <a:avLst/>
          </a:prstGeom>
          <a:noFill/>
          <a:ln>
            <a:noFill/>
          </a:ln>
        </xdr:spPr>
        <xdr:txBody>
          <a:bodyPr vertOverflow="clip" wrap="square" bIns="45000" upright="1" lIns="90000" rIns="90000" tIns="45000"/>
          <a:lstStyle xmlns:a="http://schemas.openxmlformats.org/drawingml/2006/main"/>
          <a:p>
            <a:pPr algn="ctr"/>
            <a:r>
              <a:rPr lang="en-GB" b="0" i="0" sz="800" cap="none">
                <a:solidFill>
                  <a:srgbClr val="000000"/>
                </a:solidFill>
                <a:latin typeface="+mn-lt"/>
              </a:rPr>
              <a:t>An index of over 100 shows above average representation. </a:t>
            </a:r>
            <a:endParaRPr lang="en-GB" b="0" i="0" sz="800" cap="none">
              <a:solidFill>
                <a:srgbClr val="000000"/>
              </a:solidFill>
              <a:latin typeface="+mn-lt"/>
            </a:endParaRPr>
          </a:p>
        </xdr:txBody>
      </xdr:sp>
    </xdr:grpSp>
    <xdr:clientData/>
  </xdr:twoCellAnchor>
  <xdr:twoCellAnchor editAs="absolute">
    <xdr:from>
      <xdr:col>10</xdr:col>
      <xdr:colOff>571314</xdr:colOff>
      <xdr:row>31</xdr:row>
      <xdr:rowOff>76200</xdr:rowOff>
    </xdr:from>
    <xdr:to>
      <xdr:col>16</xdr:col>
      <xdr:colOff>307218</xdr:colOff>
      <xdr:row>39</xdr:row>
      <xdr:rowOff>65722</xdr:rowOff>
    </xdr:to>
    <xdr:sp macro="" textlink="">
      <xdr:nvSpPr>
        <xdr:cNvPr id="21" name="Rounded Rectangle 21"/>
        <xdr:cNvSpPr/>
      </xdr:nvSpPr>
      <xdr:spPr>
        <a:xfrm>
          <a:off x="7048500" y="5784850"/>
          <a:ext cx="3622007" cy="1462171"/>
        </a:xfrm>
        <a:prstGeom prst="roundRect">
          <a:avLst xmlns:a="http://schemas.openxmlformats.org/drawingml/2006/main">
            <a:gd name="adj" fmla="val 4000"/>
          </a:avLst>
        </a:prstGeom>
        <a:solidFill xmlns:a="http://schemas.openxmlformats.org/drawingml/2006/main">
          <a:schemeClr val="bg1">
            <a:lumMod val="95000"/>
          </a:schemeClr>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10</xdr:col>
      <xdr:colOff>580951</xdr:colOff>
      <xdr:row>21</xdr:row>
      <xdr:rowOff>28575</xdr:rowOff>
    </xdr:from>
    <xdr:to>
      <xdr:col>16</xdr:col>
      <xdr:colOff>323906</xdr:colOff>
      <xdr:row>26</xdr:row>
      <xdr:rowOff>28575</xdr:rowOff>
    </xdr:to>
    <xdr:grpSp>
      <xdr:nvGrpSpPr>
        <xdr:cNvPr id="22" name="Group 21"/>
        <xdr:cNvGrpSpPr/>
      </xdr:nvGrpSpPr>
      <xdr:grpSpPr>
        <a:xfrm>
          <a:off x="7629525" y="4029075"/>
          <a:ext cx="3971925" cy="952500"/>
          <a:chOff x="7058024" y="3895724"/>
          <a:chExt cx="3629025" cy="920752"/>
        </a:xfrm>
        <a:noFill/>
      </xdr:grpSpPr>
      <xdr:sp macro="" textlink="">
        <xdr:nvSpPr>
          <xdr:cNvPr id="23" name="Rounded Rectangle 23"/>
          <xdr:cNvSpPr/>
        </xdr:nvSpPr>
        <xdr:spPr>
          <a:xfrm>
            <a:off x="7058024" y="3895724"/>
            <a:ext cx="3629162" cy="893158"/>
          </a:xfrm>
          <a:prstGeom prst="roundRect">
            <a:avLst xmlns:a="http://schemas.openxmlformats.org/drawingml/2006/main">
              <a:gd name="adj" fmla="val 6517"/>
            </a:avLst>
          </a:prstGeom>
          <a:solidFill xmlns:a="http://schemas.openxmlformats.org/drawingml/2006/main">
            <a:schemeClr val="bg1">
              <a:lumMod val="95000"/>
            </a:schemeClr>
          </a:solidFill>
          <a:ln xmlns:a="http://schemas.openxmlformats.org/drawingml/2006/main" w="9525">
            <a:noFill/>
            <a:prstDash val="sysDot"/>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900"/>
          </a:p>
        </xdr:txBody>
      </xdr:sp>
      <xdr:sp macro="">
        <xdr:nvSpPr>
          <xdr:cNvPr id="24" name="TextBox 23">
            <a:extLst xmlns:a="http://schemas.openxmlformats.org/drawingml/2006/main">
              <a:ext uri="{FF2B5EF4-FFF2-40B4-BE49-F238E27FC236}">
                <a16:creationId xmlns:a16="http://schemas.microsoft.com/office/drawing/2014/main" id="{00000000-0008-0000-0000-000018000000}"/>
              </a:ext>
            </a:extLst>
          </xdr:cNvPr>
          <xdr:cNvSpPr txBox="1"/>
        </xdr:nvSpPr>
        <xdr:spPr>
          <a:xfrm>
            <a:off x="8635383" y="3980939"/>
            <a:ext cx="421480" cy="20836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1" i="0" sz="1400">
                <a:solidFill>
                  <a:srgbClr val="C00000"/>
                </a:solidFill>
              </a:rPr>
              <a:t>0</a:t>
            </a:r>
            <a:endParaRPr lang="en-GB" b="1" i="0" sz="1400">
              <a:solidFill>
                <a:srgbClr val="C00000"/>
              </a:solidFill>
            </a:endParaRPr>
          </a:p>
        </xdr:txBody>
      </xdr:sp>
      <xdr:grpSp>
        <xdr:nvGrpSpPr>
          <xdr:cNvPr id="25" name="Group 24"/>
          <xdr:cNvGrpSpPr/>
        </xdr:nvGrpSpPr>
        <xdr:grpSpPr>
          <a:xfrm>
            <a:off x="7694319" y="4085120"/>
            <a:ext cx="2303608" cy="0"/>
            <a:chOff x="7694319" y="4085120"/>
            <a:chExt cx="2303608" cy="0"/>
          </a:xfrm>
          <a:noFill/>
        </xdr:grpSpPr>
        <xdr:cxnSp macro="">
          <xdr:nvCxnSpPr>
            <xdr:cNvPr id="31" name="Straight Arrow Connector 30"/>
            <xdr:cNvCxnSpPr/>
          </xdr:nvCxnSpPr>
          <xdr:spPr>
            <a:xfrm>
              <a:off x="9074700" y="-9.22337203685478E+18"/>
              <a:ext cx="923227" cy="-9.22337203685478E+18"/>
            </a:xfrm>
            <a:prstGeom prst="straightConnector1">
              <a:avLst xmlns:a="http://schemas.openxmlformats.org/drawingml/2006/main"/>
            </a:prstGeom>
            <a:noFill/>
            <a:ln xmlns:a="http://schemas.openxmlformats.org/drawingml/2006/main" w="38100">
              <a:solidFill>
                <a:schemeClr val="bg1">
                  <a:lumMod val="50000"/>
                </a:schemeClr>
              </a:solidFill>
              <a:tailEnd type="arrow"/>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xnSp macro="">
          <xdr:nvCxnSpPr>
            <xdr:cNvPr id="32" name="Straight Arrow Connector 31"/>
            <xdr:cNvCxnSpPr/>
          </xdr:nvCxnSpPr>
          <xdr:spPr>
            <a:xfrm flipH="1" flipV="1">
              <a:off x="7694319" y="-9.22337203685478E+18"/>
              <a:ext cx="923227" cy="-9.22337203685478E+18"/>
            </a:xfrm>
            <a:prstGeom prst="straightConnector1">
              <a:avLst xmlns:a="http://schemas.openxmlformats.org/drawingml/2006/main"/>
            </a:prstGeom>
            <a:noFill/>
            <a:ln xmlns:a="http://schemas.openxmlformats.org/drawingml/2006/main" w="38100">
              <a:solidFill>
                <a:schemeClr val="bg1">
                  <a:lumMod val="50000"/>
                </a:schemeClr>
              </a:solidFill>
              <a:tailEnd type="arrow"/>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grpSp>
      <xdr:clientData/>
      <xdr:sp macro="">
        <xdr:nvSpPr>
          <xdr:cNvPr id="26" name="TextBox 25">
            <a:extLst xmlns:a="http://schemas.openxmlformats.org/drawingml/2006/main">
              <a:ext uri="{FF2B5EF4-FFF2-40B4-BE49-F238E27FC236}">
                <a16:creationId xmlns:a16="http://schemas.microsoft.com/office/drawing/2014/main" id="{00000000-0008-0000-0000-00001A000000}"/>
              </a:ext>
            </a:extLst>
          </xdr:cNvPr>
          <xdr:cNvSpPr txBox="1"/>
        </xdr:nvSpPr>
        <xdr:spPr>
          <a:xfrm>
            <a:off x="8335509" y="4211101"/>
            <a:ext cx="1021228" cy="605407"/>
          </a:xfrm>
          <a:prstGeom prst="rect">
            <a:avLst/>
          </a:prstGeom>
          <a:noFill/>
          <a:ln>
            <a:noFill/>
          </a:ln>
        </xdr:spPr>
        <xdr:txBody>
          <a:bodyPr vertOverflow="clip" wrap="square" bIns="45000" upright="1" lIns="90000" rIns="90000" tIns="45000"/>
          <a:lstStyle xmlns:a="http://schemas.openxmlformats.org/drawingml/2006/main"/>
          <a:p>
            <a:pPr algn="ctr"/>
            <a:r>
              <a:rPr lang="en-GB" b="0" i="0" sz="800" cap="none">
                <a:solidFill>
                  <a:srgbClr val="000000"/>
                </a:solidFill>
                <a:latin typeface="+mn-lt"/>
              </a:rPr>
              <a:t>A Z-score of 0 indicates that the Acorn Type is not significant.</a:t>
            </a:r>
            <a:endParaRPr lang="en-GB" b="0" i="0" sz="800" cap="none">
              <a:solidFill>
                <a:srgbClr val="000000"/>
              </a:solidFill>
              <a:latin typeface="+mn-lt"/>
            </a:endParaRPr>
          </a:p>
        </xdr:txBody>
      </xdr:sp>
      <xdr:sp macro="">
        <xdr:nvSpPr>
          <xdr:cNvPr id="27" name="TextBox 26">
            <a:extLst xmlns:a="http://schemas.openxmlformats.org/drawingml/2006/main">
              <a:ext uri="{FF2B5EF4-FFF2-40B4-BE49-F238E27FC236}">
                <a16:creationId xmlns:a16="http://schemas.microsoft.com/office/drawing/2014/main" id="{00000000-0008-0000-0000-00001B000000}"/>
              </a:ext>
            </a:extLst>
          </xdr:cNvPr>
          <xdr:cNvSpPr txBox="1"/>
        </xdr:nvSpPr>
        <xdr:spPr>
          <a:xfrm>
            <a:off x="7132388" y="4211098"/>
            <a:ext cx="1021228" cy="605407"/>
          </a:xfrm>
          <a:prstGeom prst="rect">
            <a:avLst/>
          </a:prstGeom>
          <a:noFill/>
          <a:ln>
            <a:noFill/>
          </a:ln>
        </xdr:spPr>
        <xdr:txBody>
          <a:bodyPr vertOverflow="clip" wrap="square" bIns="45000" upright="1" lIns="90000" rIns="90000" tIns="45000"/>
          <a:lstStyle xmlns:a="http://schemas.openxmlformats.org/drawingml/2006/main"/>
          <a:p>
            <a:pPr algn="ctr"/>
            <a:r>
              <a:rPr lang="en-GB" b="0" i="0" sz="800" cap="none">
                <a:solidFill>
                  <a:srgbClr val="000000"/>
                </a:solidFill>
                <a:latin typeface="+mn-lt"/>
              </a:rPr>
              <a:t>A Z-score of -2 or less indicates the Acorn Type is </a:t>
            </a:r>
            <a:r>
              <a:rPr lang="en-GB" b="1" i="0" sz="800" cap="none">
                <a:solidFill>
                  <a:srgbClr val="000000"/>
                </a:solidFill>
                <a:latin typeface="+mn-lt"/>
              </a:rPr>
              <a:t>not</a:t>
            </a:r>
            <a:r>
              <a:rPr lang="en-GB" b="0" i="0" sz="800" cap="none">
                <a:solidFill>
                  <a:srgbClr val="000000"/>
                </a:solidFill>
                <a:latin typeface="+mn-lt"/>
              </a:rPr>
              <a:t> a key type.</a:t>
            </a:r>
            <a:endParaRPr lang="en-GB" b="0" i="0" sz="800" cap="none">
              <a:solidFill>
                <a:srgbClr val="000000"/>
              </a:solidFill>
              <a:latin typeface="+mn-lt"/>
            </a:endParaRPr>
          </a:p>
        </xdr:txBody>
      </xdr:sp>
      <xdr:sp macro="">
        <xdr:nvSpPr>
          <xdr:cNvPr id="28" name="TextBox 27">
            <a:extLst xmlns:a="http://schemas.openxmlformats.org/drawingml/2006/main">
              <a:ext uri="{FF2B5EF4-FFF2-40B4-BE49-F238E27FC236}">
                <a16:creationId xmlns:a16="http://schemas.microsoft.com/office/drawing/2014/main" id="{00000000-0008-0000-0000-00001C000000}"/>
              </a:ext>
            </a:extLst>
          </xdr:cNvPr>
          <xdr:cNvSpPr txBox="1"/>
        </xdr:nvSpPr>
        <xdr:spPr>
          <a:xfrm>
            <a:off x="9513475" y="4211101"/>
            <a:ext cx="1021228" cy="605407"/>
          </a:xfrm>
          <a:prstGeom prst="rect">
            <a:avLst/>
          </a:prstGeom>
          <a:noFill/>
          <a:ln>
            <a:noFill/>
          </a:ln>
        </xdr:spPr>
        <xdr:txBody>
          <a:bodyPr vertOverflow="clip" wrap="square" bIns="45000" upright="1" lIns="90000" rIns="90000" tIns="45000"/>
          <a:lstStyle xmlns:a="http://schemas.openxmlformats.org/drawingml/2006/main"/>
          <a:p>
            <a:pPr algn="ctr"/>
            <a:r>
              <a:rPr lang="en-GB" b="0" i="0" sz="800" cap="none">
                <a:solidFill>
                  <a:srgbClr val="000000"/>
                </a:solidFill>
                <a:latin typeface="+mn-lt"/>
              </a:rPr>
              <a:t>A Z-score of +2 or greater indicates the Acorn Type is a key type.</a:t>
            </a:r>
            <a:endParaRPr lang="en-GB" b="0" i="0" sz="800" cap="none">
              <a:solidFill>
                <a:srgbClr val="000000"/>
              </a:solidFill>
              <a:latin typeface="+mn-lt"/>
            </a:endParaRPr>
          </a:p>
        </xdr:txBody>
      </xdr:sp>
      <xdr:sp macro="">
        <xdr:nvSpPr>
          <xdr:cNvPr id="29" name="TextBox 28">
            <a:extLst xmlns:a="http://schemas.openxmlformats.org/drawingml/2006/main">
              <a:ext uri="{FF2B5EF4-FFF2-40B4-BE49-F238E27FC236}">
                <a16:creationId xmlns:a16="http://schemas.microsoft.com/office/drawing/2014/main" id="{00000000-0008-0000-0000-00001D000000}"/>
              </a:ext>
            </a:extLst>
          </xdr:cNvPr>
          <xdr:cNvSpPr txBox="1"/>
        </xdr:nvSpPr>
        <xdr:spPr>
          <a:xfrm>
            <a:off x="7167105" y="3980939"/>
            <a:ext cx="531009" cy="20836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1" i="0" sz="1400">
                <a:solidFill>
                  <a:srgbClr val="C00000"/>
                </a:solidFill>
              </a:rPr>
              <a:t>-ve</a:t>
            </a:r>
            <a:endParaRPr lang="en-GB" b="1" i="0" sz="1400">
              <a:solidFill>
                <a:srgbClr val="C00000"/>
              </a:solidFill>
            </a:endParaRPr>
          </a:p>
        </xdr:txBody>
      </xdr:sp>
      <xdr:sp macro="">
        <xdr:nvSpPr>
          <xdr:cNvPr id="30" name="TextBox 29">
            <a:extLst xmlns:a="http://schemas.openxmlformats.org/drawingml/2006/main">
              <a:ext uri="{FF2B5EF4-FFF2-40B4-BE49-F238E27FC236}">
                <a16:creationId xmlns:a16="http://schemas.microsoft.com/office/drawing/2014/main" id="{00000000-0008-0000-0000-00001E000000}"/>
              </a:ext>
            </a:extLst>
          </xdr:cNvPr>
          <xdr:cNvSpPr txBox="1"/>
        </xdr:nvSpPr>
        <xdr:spPr>
          <a:xfrm>
            <a:off x="9950158" y="3980939"/>
            <a:ext cx="531009" cy="20836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1" i="0" sz="1400">
                <a:solidFill>
                  <a:srgbClr val="C00000"/>
                </a:solidFill>
              </a:rPr>
              <a:t>+ve</a:t>
            </a:r>
            <a:endParaRPr lang="en-GB" b="1" i="0" sz="1400">
              <a:solidFill>
                <a:srgbClr val="C00000"/>
              </a:solidFill>
            </a:endParaRPr>
          </a:p>
        </xdr:txBody>
      </xdr:sp>
    </xdr:grpSp>
    <xdr:clientData/>
  </xdr:twoCellAnchor>
  <xdr:twoCellAnchor editAs="absolute">
    <xdr:from>
      <xdr:col>10</xdr:col>
      <xdr:colOff>547222</xdr:colOff>
      <xdr:row>31</xdr:row>
      <xdr:rowOff>83820</xdr:rowOff>
    </xdr:from>
    <xdr:to>
      <xdr:col>12</xdr:col>
      <xdr:colOff>181031</xdr:colOff>
      <xdr:row>32</xdr:row>
      <xdr:rowOff>114300</xdr:rowOff>
    </xdr:to>
    <xdr:sp macro="" textlink="">
      <xdr:nvSpPr>
        <xdr:cNvPr id="33" name="Text Box 53"/>
        <xdr:cNvSpPr/>
      </xdr:nvSpPr>
      <xdr:spPr>
        <a:xfrm>
          <a:off x="7024321" y="5792523"/>
          <a:ext cx="929054" cy="213841"/>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t" upright="1"/>
        <a:lstStyle xmlns:a="http://schemas.openxmlformats.org/drawingml/2006/main"/>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User Guide</a:t>
          </a: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12</xdr:col>
      <xdr:colOff>231967</xdr:colOff>
      <xdr:row>31</xdr:row>
      <xdr:rowOff>83820</xdr:rowOff>
    </xdr:from>
    <xdr:to>
      <xdr:col>14</xdr:col>
      <xdr:colOff>452921</xdr:colOff>
      <xdr:row>32</xdr:row>
      <xdr:rowOff>109537</xdr:rowOff>
    </xdr:to>
    <xdr:sp macro="" textlink="">
      <xdr:nvSpPr>
        <xdr:cNvPr id="34" name="Text Box 53"/>
        <xdr:cNvSpPr/>
      </xdr:nvSpPr>
      <xdr:spPr>
        <a:xfrm>
          <a:off x="8004664" y="5792524"/>
          <a:ext cx="1516199" cy="209650"/>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t" upright="1"/>
        <a:lstStyle xmlns:a="http://schemas.openxmlformats.org/drawingml/2006/main"/>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Tableau Dashboard</a:t>
          </a: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14</xdr:col>
      <xdr:colOff>158316</xdr:colOff>
      <xdr:row>31</xdr:row>
      <xdr:rowOff>74295</xdr:rowOff>
    </xdr:from>
    <xdr:to>
      <xdr:col>16</xdr:col>
      <xdr:colOff>379102</xdr:colOff>
      <xdr:row>32</xdr:row>
      <xdr:rowOff>100012</xdr:rowOff>
    </xdr:to>
    <xdr:sp macro="" textlink="">
      <xdr:nvSpPr>
        <xdr:cNvPr id="35" name="Text Box 53"/>
        <xdr:cNvSpPr/>
      </xdr:nvSpPr>
      <xdr:spPr>
        <a:xfrm>
          <a:off x="9226060" y="5782999"/>
          <a:ext cx="1516200" cy="209650"/>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t" upright="1"/>
        <a:lstStyle xmlns:a="http://schemas.openxmlformats.org/drawingml/2006/main"/>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Online Microsite</a:t>
          </a:r>
        </a:p>
      </xdr:txBody>
    </xdr:sp>
    <xdr:clientData/>
  </xdr:twoCellAnchor>
  <xdr:twoCellAnchor editAs="absolute">
    <xdr:from>
      <xdr:col>10</xdr:col>
      <xdr:colOff>409556</xdr:colOff>
      <xdr:row>6</xdr:row>
      <xdr:rowOff>104775</xdr:rowOff>
    </xdr:from>
    <xdr:to>
      <xdr:col>10</xdr:col>
      <xdr:colOff>409556</xdr:colOff>
      <xdr:row>39</xdr:row>
      <xdr:rowOff>82867</xdr:rowOff>
    </xdr:to>
    <xdr:cxnSp macro="">
      <xdr:nvCxnSpPr>
        <xdr:cNvPr id="36" name="Straight Connector 35"/>
        <xdr:cNvCxnSpPr/>
      </xdr:nvCxnSpPr>
      <xdr:spPr>
        <a:xfrm>
          <a:off x="6886575" y="1209674"/>
          <a:ext cx="0" cy="6054450"/>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editAs="absolute">
    <xdr:from>
      <xdr:col>11</xdr:col>
      <xdr:colOff>34417</xdr:colOff>
      <xdr:row>33</xdr:row>
      <xdr:rowOff>20955</xdr:rowOff>
    </xdr:from>
    <xdr:to>
      <xdr:col>12</xdr:col>
      <xdr:colOff>189291</xdr:colOff>
      <xdr:row>38</xdr:row>
      <xdr:rowOff>147637</xdr:rowOff>
    </xdr:to>
    <xdr:pic macro="">
      <xdr:nvPicPr>
        <xdr:cNvPr id="37" name="Picture 36" descr="Screen Clipping">
          <a:hlinkClick xmlns:d6p1="http://schemas.openxmlformats.org/officeDocument/2006/relationships" d6p1:id="rId6" tooltip="Acorn User Guide - Online"/>
          <a:extLst xmlns:a="http://schemas.openxmlformats.org/drawingml/2006/main">
            <a:ext uri="{FF2B5EF4-FFF2-40B4-BE49-F238E27FC236}">
              <a16:creationId xmlns:a16="http://schemas.microsoft.com/office/drawing/2014/main" id="{00000000-0008-0000-0000-000025000000}"/>
            </a:ext>
          </a:extLst>
        </xdr:cNvPr>
        <xdr:cNvPicPr>
          <a:picLocks noChangeAspect="1"/>
        </xdr:cNvPicPr>
      </xdr:nvPicPr>
      <xdr:blipFill>
        <a:blip xmlns:d5p1="http://schemas.openxmlformats.org/officeDocument/2006/relationships" d5p1:embed="rId5">
          <a:extLst>
            <a:ext uri="{28A0092B-C50C-407E-A947-70E740481C1C}">
              <a14:useLocalDpi xmlns:a14="http://schemas.microsoft.com/office/drawing/2010/main" val="0"/>
            </a:ext>
          </a:extLst>
        </a:blip>
        <a:srcRect/>
        <a:stretch>
          <a:fillRect/>
        </a:stretch>
      </xdr:blipFill>
      <xdr:spPr>
        <a:xfrm>
          <a:off x="7159136" y="6097632"/>
          <a:ext cx="802551" cy="802551"/>
        </a:xfrm>
        <a:prstGeom xmlns:a="http://schemas.openxmlformats.org/drawingml/2006/main" prst="rect">
          <a:avLst/>
        </a:prstGeom>
        <a:noFill/>
        <a:effectLst xmlns:a="http://schemas.openxmlformats.org/drawingml/2006/main">
          <a:outerShdw blurRad="63500" sx="102000" sy="102000" algn="ctr" rotWithShape="0">
            <a:prstClr val="black">
              <a:alpha val="40000"/>
            </a:prstClr>
          </a:outerShdw>
        </a:effectLst>
      </xdr:spPr>
    </xdr:pic>
    <xdr:clientData/>
  </xdr:twoCellAnchor>
  <xdr:twoCellAnchor editAs="absolute">
    <xdr:from>
      <xdr:col>12</xdr:col>
      <xdr:colOff>333152</xdr:colOff>
      <xdr:row>33</xdr:row>
      <xdr:rowOff>0</xdr:rowOff>
    </xdr:from>
    <xdr:to>
      <xdr:col>14</xdr:col>
      <xdr:colOff>94990</xdr:colOff>
      <xdr:row>38</xdr:row>
      <xdr:rowOff>151447</xdr:rowOff>
    </xdr:to>
    <xdr:pic macro="">
      <xdr:nvPicPr>
        <xdr:cNvPr id="38" name="Picture 37">
          <a:hlinkClick xmlns:d6p1="http://schemas.openxmlformats.org/officeDocument/2006/relationships" d6p1:id="rId8" tooltip="Acorn Technical Document"/>
          <a:extLst xmlns:a="http://schemas.openxmlformats.org/drawingml/2006/main">
            <a:ext uri="{FF2B5EF4-FFF2-40B4-BE49-F238E27FC236}">
              <a16:creationId xmlns:a16="http://schemas.microsoft.com/office/drawing/2014/main" id="{00000000-0008-0000-0000-000026000000}"/>
            </a:ext>
          </a:extLst>
        </xdr:cNvPr>
        <xdr:cNvPicPr>
          <a:picLocks noChangeAspect="1"/>
        </xdr:cNvPicPr>
      </xdr:nvPicPr>
      <xdr:blipFill>
        <a:blip xmlns:d5p1="http://schemas.openxmlformats.org/officeDocument/2006/relationships" d5p1:embed="rId7">
          <a:extLst>
            <a:ext uri="{28A0092B-C50C-407E-A947-70E740481C1C}">
              <a14:useLocalDpi xmlns:a14="http://schemas.microsoft.com/office/drawing/2010/main" val="0"/>
            </a:ext>
          </a:extLst>
        </a:blip>
        <a:srcRect xmlns:a="http://schemas.openxmlformats.org/drawingml/2006/main" r="46675"/>
        <a:stretch>
          <a:fillRect/>
        </a:stretch>
      </xdr:blipFill>
      <xdr:spPr>
        <a:xfrm>
          <a:off x="8105775" y="6076950"/>
          <a:ext cx="1057276" cy="1057276"/>
        </a:xfrm>
        <a:prstGeom xmlns:a="http://schemas.openxmlformats.org/drawingml/2006/main" prst="rect">
          <a:avLst/>
        </a:prstGeom>
        <a:noFill/>
        <a:effectLst xmlns:a="http://schemas.openxmlformats.org/drawingml/2006/main">
          <a:outerShdw blurRad="63500" sx="102000" sy="102000" algn="ctr" rotWithShape="0">
            <a:prstClr val="black">
              <a:alpha val="40000"/>
            </a:prstClr>
          </a:outerShdw>
        </a:effectLst>
      </xdr:spPr>
    </xdr:pic>
    <xdr:clientData/>
  </xdr:twoCellAnchor>
  <xdr:twoCellAnchor editAs="absolute">
    <xdr:from>
      <xdr:col>14</xdr:col>
      <xdr:colOff>224396</xdr:colOff>
      <xdr:row>32</xdr:row>
      <xdr:rowOff>180975</xdr:rowOff>
    </xdr:from>
    <xdr:to>
      <xdr:col>16</xdr:col>
      <xdr:colOff>276411</xdr:colOff>
      <xdr:row>38</xdr:row>
      <xdr:rowOff>147637</xdr:rowOff>
    </xdr:to>
    <xdr:pic macro="">
      <xdr:nvPicPr>
        <xdr:cNvPr id="39" name="Picture 38" descr="Acorn - The smarter consumer classification | CACI - Internet Explorer">
          <a:hlinkClick xmlns:d6p1="http://schemas.openxmlformats.org/officeDocument/2006/relationships" d6p1:id="rId18"/>
          <a:extLst xmlns:a="http://schemas.openxmlformats.org/drawingml/2006/main">
            <a:ext uri="{FF2B5EF4-FFF2-40B4-BE49-F238E27FC236}">
              <a16:creationId xmlns:a16="http://schemas.microsoft.com/office/drawing/2014/main" id="{00000000-0008-0000-0000-000027000000}"/>
            </a:ext>
          </a:extLst>
        </xdr:cNvPr>
        <xdr:cNvPicPr>
          <a:picLocks noChangeAspect="1"/>
        </xdr:cNvPicPr>
      </xdr:nvPicPr>
      <xdr:blipFill>
        <a:blip xmlns:d5p1="http://schemas.openxmlformats.org/officeDocument/2006/relationships" d5p1:embed="rId9">
          <a:extLst>
            <a:ext uri="{28A0092B-C50C-407E-A947-70E740481C1C}">
              <a14:useLocalDpi xmlns:a14="http://schemas.microsoft.com/office/drawing/2010/main" val="0"/>
            </a:ext>
          </a:extLst>
        </a:blip>
        <a:srcRect xmlns:a="http://schemas.openxmlformats.org/drawingml/2006/main" l="19784" t="15118" r="21112"/>
        <a:stretch>
          <a:fillRect/>
        </a:stretch>
      </xdr:blipFill>
      <xdr:spPr>
        <a:xfrm>
          <a:off x="9291878" y="6073775"/>
          <a:ext cx="1347547" cy="1347547"/>
        </a:xfrm>
        <a:prstGeom xmlns:a="http://schemas.openxmlformats.org/drawingml/2006/main" prst="roundRect">
          <a:avLst>
            <a:gd name="adj" fmla="val 1069"/>
          </a:avLst>
        </a:prstGeom>
        <a:noFill/>
        <a:effectLst xmlns:a="http://schemas.openxmlformats.org/drawingml/2006/main">
          <a:outerShdw blurRad="63500" sx="102000" sy="102000" algn="ctr" rotWithShape="0">
            <a:prstClr val="black">
              <a:alpha val="40000"/>
            </a:prstClr>
          </a:outerShdw>
        </a:effectLst>
      </xdr:spPr>
    </xdr:pic>
    <xdr:clientData/>
  </xdr:twoCellAnchor>
  <xdr:oneCellAnchor>
    <xdr:from>
      <xdr:col>0</xdr:col>
      <xdr:colOff>0</xdr:colOff>
      <xdr:row>14</xdr:row>
      <xdr:rowOff>85725</xdr:rowOff>
    </xdr:from>
    <xdr:ext cx="1323975" cy="247650"/>
    <xdr:sp macro="">
      <xdr:nvSpPr>
        <xdr:cNvPr id="40" name="TextBox 39">
          <a:hlinkClick xmlns:d6p1="http://schemas.openxmlformats.org/officeDocument/2006/relationships" d6p1:id="rId19"/>
          <a:extLst xmlns:a="http://schemas.openxmlformats.org/drawingml/2006/main">
            <a:ext uri="{FF2B5EF4-FFF2-40B4-BE49-F238E27FC236}">
              <a16:creationId xmlns:a16="http://schemas.microsoft.com/office/drawing/2014/main" id="{00000000-0008-0000-0000-000028000000}"/>
            </a:ext>
          </a:extLst>
        </xdr:cNvPr>
        <xdr:cNvSpPr txBox="1"/>
      </xdr:nvSpPr>
      <xdr:spPr>
        <a:xfrm>
          <a:off x="0" y="2663825"/>
          <a:ext cx="1323976" cy="24885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r>
            <a:rPr lang="en-GB" b="1" i="0" sz="1000" u="sng">
              <a:solidFill>
                <a:srgbClr val="000000"/>
              </a:solidFill>
              <a:latin typeface="+mn-lt"/>
            </a:rPr>
            <a:t>Click here for more...</a:t>
          </a:r>
          <a:endParaRPr lang="en-GB" b="0" i="0" sz="1000">
            <a:solidFill>
              <a:srgbClr val="000000"/>
            </a:solidFill>
          </a:endParaRPr>
        </a:p>
      </xdr:txBody>
    </xdr:sp>
    <xdr:clientData/>
  </xdr:oneCellAnchor>
  <xdr:twoCellAnchor editAs="absolute">
    <xdr:from>
      <xdr:col>10</xdr:col>
      <xdr:colOff>133536</xdr:colOff>
      <xdr:row>0</xdr:row>
      <xdr:rowOff>69532</xdr:rowOff>
    </xdr:from>
    <xdr:to>
      <xdr:col>11</xdr:col>
      <xdr:colOff>438466</xdr:colOff>
      <xdr:row>2</xdr:row>
      <xdr:rowOff>157162</xdr:rowOff>
    </xdr:to>
    <xdr:sp macro="" textlink="">
      <xdr:nvSpPr>
        <xdr:cNvPr id="41" name="Rounded Rectangle 41">
          <a:hlinkClick xmlns:d6p1="http://schemas.openxmlformats.org/officeDocument/2006/relationships" d6p1:id="rId11" tooltip="Acorn Category Profile"/>
        </xdr:cNvPr>
        <xdr:cNvSpPr/>
      </xdr:nvSpPr>
      <xdr:spPr>
        <a:xfrm>
          <a:off x="6610648" y="69756"/>
          <a:ext cx="952500" cy="455300"/>
        </a:xfrm>
        <a:prstGeom prst="roundRect">
          <a:avLst xmlns:a="http://schemas.openxmlformats.org/drawingml/2006/main"/>
        </a:prstGeom>
        <a:solidFill xmlns:a="http://schemas.openxmlformats.org/drawingml/2006/main">
          <a:schemeClr val="tx1"/>
        </a:solid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CATEGORY</a:t>
          </a:r>
        </a:p>
      </xdr:txBody>
    </xdr:sp>
    <xdr:clientData/>
  </xdr:twoCellAnchor>
  <xdr:twoCellAnchor editAs="absolute">
    <xdr:from>
      <xdr:col>12</xdr:col>
      <xdr:colOff>286345</xdr:colOff>
      <xdr:row>0</xdr:row>
      <xdr:rowOff>69532</xdr:rowOff>
    </xdr:from>
    <xdr:to>
      <xdr:col>13</xdr:col>
      <xdr:colOff>591276</xdr:colOff>
      <xdr:row>2</xdr:row>
      <xdr:rowOff>157162</xdr:rowOff>
    </xdr:to>
    <xdr:sp macro="" textlink="">
      <xdr:nvSpPr>
        <xdr:cNvPr id="42" name="Rounded Rectangle 42">
          <a:hlinkClick xmlns:d6p1="http://schemas.openxmlformats.org/officeDocument/2006/relationships" d6p1:id="rId12" tooltip="Acorn Group Profile"/>
        </xdr:cNvPr>
        <xdr:cNvSpPr/>
      </xdr:nvSpPr>
      <xdr:spPr>
        <a:xfrm>
          <a:off x="8058607" y="69756"/>
          <a:ext cx="952500"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GROUP</a:t>
          </a:r>
        </a:p>
      </xdr:txBody>
    </xdr:sp>
    <xdr:clientData/>
  </xdr:twoCellAnchor>
  <xdr:twoCellAnchor editAs="absolute">
    <xdr:from>
      <xdr:col>14</xdr:col>
      <xdr:colOff>438466</xdr:colOff>
      <xdr:row>0</xdr:row>
      <xdr:rowOff>69532</xdr:rowOff>
    </xdr:from>
    <xdr:to>
      <xdr:col>16</xdr:col>
      <xdr:colOff>133927</xdr:colOff>
      <xdr:row>2</xdr:row>
      <xdr:rowOff>157162</xdr:rowOff>
    </xdr:to>
    <xdr:sp macro="" textlink="">
      <xdr:nvSpPr>
        <xdr:cNvPr id="43" name="Rounded Rectangle 43">
          <a:hlinkClick xmlns:d6p1="http://schemas.openxmlformats.org/officeDocument/2006/relationships" d6p1:id="rId13" tooltip="Acorn Type Profile"/>
        </xdr:cNvPr>
        <xdr:cNvSpPr/>
      </xdr:nvSpPr>
      <xdr:spPr>
        <a:xfrm>
          <a:off x="9506567" y="69756"/>
          <a:ext cx="990600"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TYPE</a:t>
          </a:r>
        </a:p>
      </xdr:txBody>
    </xdr:sp>
    <xdr:clientData/>
  </xdr:twoCellAnchor>
  <xdr:oneCellAnchor>
    <xdr:from>
      <xdr:col>5</xdr:col>
      <xdr:colOff>10325</xdr:colOff>
      <xdr:row>0</xdr:row>
      <xdr:rowOff>69532</xdr:rowOff>
    </xdr:from>
    <xdr:ext cx="1143000" cy="466725"/>
    <xdr:sp macro="" textlink="">
      <xdr:nvSpPr>
        <xdr:cNvPr id="44" name="Rounded Rectangle 44">
          <a:hlinkClick xmlns:d6p1="http://schemas.openxmlformats.org/officeDocument/2006/relationships" d6p1:id="rId14" tooltip="Customer View Chart"/>
        </xdr:cNvPr>
        <xdr:cNvSpPr/>
      </xdr:nvSpPr>
      <xdr:spPr>
        <a:xfrm>
          <a:off x="3248789" y="69756"/>
          <a:ext cx="1138406"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CUSTOMER</a:t>
          </a:r>
          <a:r>
            <a:rPr lang="en-GB" sz="1050" b="1" baseline="0"/>
            <a:t> VIEW CHART</a:t>
          </a:r>
          <a:endParaRPr lang="en-GB" sz="1050" b="1"/>
        </a:p>
      </xdr:txBody>
    </xdr:sp>
    <xdr:clientData/>
  </xdr:oneCellAnchor>
  <xdr:oneCellAnchor>
    <xdr:from>
      <xdr:col>7</xdr:col>
      <xdr:colOff>377205</xdr:colOff>
      <xdr:row>0</xdr:row>
      <xdr:rowOff>69532</xdr:rowOff>
    </xdr:from>
    <xdr:ext cx="1143000" cy="466725"/>
    <xdr:sp macro="" textlink="">
      <xdr:nvSpPr>
        <xdr:cNvPr id="45" name="Rounded Rectangle 45">
          <a:hlinkClick xmlns:d6p1="http://schemas.openxmlformats.org/officeDocument/2006/relationships" d6p1:id="rId15" tooltip="Profile Features"/>
        </xdr:cNvPr>
        <xdr:cNvSpPr/>
      </xdr:nvSpPr>
      <xdr:spPr>
        <a:xfrm>
          <a:off x="4911229" y="69756"/>
          <a:ext cx="1146810" cy="4680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PROFILE FEATURES</a:t>
          </a:r>
        </a:p>
      </xdr:txBody>
    </xdr:sp>
    <xdr:clientData/>
  </xdr:oneCellAnchor>
  <xdr:twoCellAnchor editAs="absolute">
    <xdr:from>
      <xdr:col>2</xdr:col>
      <xdr:colOff>257435</xdr:colOff>
      <xdr:row>0</xdr:row>
      <xdr:rowOff>71437</xdr:rowOff>
    </xdr:from>
    <xdr:to>
      <xdr:col>4</xdr:col>
      <xdr:colOff>164511</xdr:colOff>
      <xdr:row>2</xdr:row>
      <xdr:rowOff>158115</xdr:rowOff>
    </xdr:to>
    <xdr:sp macro="" textlink="">
      <xdr:nvSpPr>
        <xdr:cNvPr id="46" name="Rounded Rectangle 46">
          <a:hlinkClick xmlns:d6p1="http://schemas.openxmlformats.org/officeDocument/2006/relationships" d6p1:id="rId16" tooltip="Acorn Group Profile"/>
        </xdr:cNvPr>
        <xdr:cNvSpPr/>
      </xdr:nvSpPr>
      <xdr:spPr>
        <a:xfrm>
          <a:off x="1552581" y="71438"/>
          <a:ext cx="1203000" cy="455300"/>
        </a:xfrm>
        <a:prstGeom prst="roundRect">
          <a:avLst xmlns:a="http://schemas.openxmlformats.org/drawingml/2006/main"/>
        </a:prstGeom>
        <a:solidFill xmlns:a="http://schemas.openxmlformats.org/drawingml/2006/main">
          <a:schemeClr val="tx1"/>
        </a:solid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OVERVIEW</a:t>
          </a:r>
        </a:p>
      </xdr:txBody>
    </xdr:sp>
    <xdr:clientData/>
  </xdr:twoCellAnchor>
  <xdr:twoCellAnchor editAs="absolute">
    <xdr:from>
      <xdr:col>0</xdr:col>
      <xdr:colOff>57131</xdr:colOff>
      <xdr:row>0</xdr:row>
      <xdr:rowOff>71437</xdr:rowOff>
    </xdr:from>
    <xdr:to>
      <xdr:col>1</xdr:col>
      <xdr:colOff>408868</xdr:colOff>
      <xdr:row>2</xdr:row>
      <xdr:rowOff>158115</xdr:rowOff>
    </xdr:to>
    <xdr:sp macro="" textlink="">
      <xdr:nvSpPr>
        <xdr:cNvPr id="47" name="Rounded Rectangle 47">
          <a:hlinkClick xmlns:d6p1="http://schemas.openxmlformats.org/officeDocument/2006/relationships" d6p1:id="rId17" tooltip="Acorn Category Profile"/>
        </xdr:cNvPr>
        <xdr:cNvSpPr/>
      </xdr:nvSpPr>
      <xdr:spPr>
        <a:xfrm>
          <a:off x="57148" y="71436"/>
          <a:ext cx="999300" cy="455300"/>
        </a:xfrm>
        <a:prstGeom prst="roundRect">
          <a:avLst xmlns:a="http://schemas.openxmlformats.org/drawingml/2006/main"/>
        </a:prstGeom>
        <a:gradFill xmlns:a="http://schemas.openxmlformats.org/drawingml/2006/main"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xmlns:a="http://schemas.openxmlformats.org/drawingml/2006/main" w="28575">
          <a:solidFill>
            <a:schemeClr val="bg1"/>
          </a:solidFill>
        </a:ln>
        <a:effectLst xmlns:a="http://schemas.openxmlformats.org/drawingml/2006/main">
          <a:innerShdw blurRad="63500" dist="50800" dir="13500000">
            <a:prstClr val="black">
              <a:alpha val="50000"/>
            </a:prstClr>
          </a:innerShdw>
        </a:effectLst>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HOME</a:t>
          </a: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323515</xdr:colOff>
      <xdr:row>5</xdr:row>
      <xdr:rowOff>152400</xdr:rowOff>
    </xdr:to>
    <xdr:sp macro="" textlink="">
      <xdr:nvSpPr>
        <xdr:cNvPr id="2" name="Text Box 128"/>
        <xdr:cNvSpPr/>
      </xdr:nvSpPr>
      <xdr:spPr>
        <a:xfrm>
          <a:off x="0" y="666750"/>
          <a:ext cx="7664450" cy="406400"/>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2000" b="1" i="0" u="none" strike="noStrike" baseline="0">
              <a:solidFill>
                <a:sysClr val="windowText" lastClr="000000"/>
              </a:solidFill>
              <a:latin typeface="+mn-lt"/>
            </a:rPr>
            <a:t>ACORN GROUP </a:t>
          </a:r>
          <a:r>
            <a:rPr lang="en-GB" sz="2000" b="1" i="0" u="none" strike="noStrike" baseline="0">
              <a:solidFill>
                <a:srgbClr val="938B8B"/>
              </a:solidFill>
              <a:latin typeface="+mn-lt"/>
            </a:rPr>
            <a:t>PROFILE</a:t>
          </a:r>
        </a:p>
      </xdr:txBody>
    </xdr:sp>
    <xdr:clientData/>
  </xdr:twoCellAnchor>
  <xdr:twoCellAnchor editAs="absolute">
    <xdr:from>
      <xdr:col>2</xdr:col>
      <xdr:colOff>895945</xdr:colOff>
      <xdr:row>6</xdr:row>
      <xdr:rowOff>114300</xdr:rowOff>
    </xdr:from>
    <xdr:to>
      <xdr:col>8</xdr:col>
      <xdr:colOff>323515</xdr:colOff>
      <xdr:row>7</xdr:row>
      <xdr:rowOff>104775</xdr:rowOff>
    </xdr:to>
    <xdr:sp macro="" textlink="PROFILE_DESC">
      <xdr:nvSpPr>
        <xdr:cNvPr id="3" name="Rectangle 2"/>
        <xdr:cNvSpPr/>
      </xdr:nvSpPr>
      <xdr:spPr>
        <a:xfrm>
          <a:off x="1244599" y="1219200"/>
          <a:ext cx="6419850"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7FA2D088-BE4A-44E9-B0AF-9C15670973D8}" type="TxLink">
            <a:rPr lang="en-US" sz="1200" b="1" i="0" u="none" strike="noStrike">
              <a:solidFill>
                <a:srgbClr val="000000"/>
              </a:solidFill>
              <a:latin typeface="+mn-lt"/>
              <a:cs typeface="Arial"/>
            </a:rPr>
            <a:pPr algn="l"/>
            <a:t>ward name: Blacon Ward</a:t>
          </a:fld>
          <a:endParaRPr lang="en-GB" sz="2400" b="1">
            <a:latin typeface="+mn-lt"/>
          </a:endParaRPr>
        </a:p>
      </xdr:txBody>
    </xdr:sp>
    <xdr:clientData/>
  </xdr:twoCellAnchor>
  <xdr:twoCellAnchor editAs="absolute">
    <xdr:from>
      <xdr:col>2</xdr:col>
      <xdr:colOff>895945</xdr:colOff>
      <xdr:row>7</xdr:row>
      <xdr:rowOff>142875</xdr:rowOff>
    </xdr:from>
    <xdr:to>
      <xdr:col>8</xdr:col>
      <xdr:colOff>323515</xdr:colOff>
      <xdr:row>8</xdr:row>
      <xdr:rowOff>133350</xdr:rowOff>
    </xdr:to>
    <xdr:sp macro="" textlink="'Input Sheet'!C6">
      <xdr:nvSpPr>
        <xdr:cNvPr id="4" name="Rectangle 3"/>
        <xdr:cNvSpPr/>
      </xdr:nvSpPr>
      <xdr:spPr>
        <a:xfrm>
          <a:off x="1244600" y="1431925"/>
          <a:ext cx="6419849"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39D4EEAC-43C0-4A3C-863E-E12B3FFD08C0}" type="TxLink">
            <a:rPr lang="en-US" sz="1200" b="1" i="0" u="none" strike="noStrike">
              <a:solidFill>
                <a:srgbClr val="000000"/>
              </a:solidFill>
              <a:latin typeface="+mn-lt"/>
              <a:cs typeface="Arial"/>
            </a:rPr>
            <a:pPr algn="l"/>
            <a:t>Cheshire West and Chester Acorn 2022</a:t>
          </a:fld>
          <a:endParaRPr lang="en-GB" sz="3600" b="1">
            <a:solidFill>
              <a:sysClr val="windowText" lastClr="000000"/>
            </a:solidFill>
            <a:latin typeface="+mn-lt"/>
          </a:endParaRPr>
        </a:p>
      </xdr:txBody>
    </xdr:sp>
    <xdr:clientData/>
  </xdr:twoCellAnchor>
  <xdr:twoCellAnchor editAs="absolute">
    <xdr:from>
      <xdr:col>2</xdr:col>
      <xdr:colOff>199988</xdr:colOff>
      <xdr:row>6</xdr:row>
      <xdr:rowOff>85725</xdr:rowOff>
    </xdr:from>
    <xdr:to>
      <xdr:col>2</xdr:col>
      <xdr:colOff>1115932</xdr:colOff>
      <xdr:row>8</xdr:row>
      <xdr:rowOff>161925</xdr:rowOff>
    </xdr:to>
    <xdr:sp macro="" textlink="">
      <xdr:nvSpPr>
        <xdr:cNvPr id="5" name="Rectangle 4"/>
        <xdr:cNvSpPr/>
      </xdr:nvSpPr>
      <xdr:spPr>
        <a:xfrm>
          <a:off x="549275" y="1190625"/>
          <a:ext cx="914400" cy="455377"/>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spAutoFit/>
        </a:bodyPr>
        <a:lstStyle xmlns:a="http://schemas.openxmlformats.org/drawingml/2006/main"/>
        <a:p xmlns:a="http://schemas.openxmlformats.org/drawingml/2006/main">
          <a:pPr algn="l"/>
          <a:r>
            <a:rPr lang="en-GB" sz="1200" b="1">
              <a:solidFill>
                <a:srgbClr val="938B8B"/>
              </a:solidFill>
            </a:rPr>
            <a:t>Profile:</a:t>
          </a:r>
        </a:p>
        <a:p xmlns:a="http://schemas.openxmlformats.org/drawingml/2006/main">
          <a:pPr algn="l"/>
          <a:r>
            <a:rPr lang="en-GB" sz="1200" b="1">
              <a:solidFill>
                <a:srgbClr val="938B8B"/>
              </a:solidFill>
            </a:rPr>
            <a:t>Base:</a:t>
          </a:r>
        </a:p>
      </xdr:txBody>
    </xdr:sp>
    <xdr:clientData/>
  </xdr:twoCellAnchor>
  <xdr:twoCellAnchor>
    <xdr:from>
      <xdr:col>0</xdr:col>
      <xdr:colOff>0</xdr:colOff>
      <xdr:row>12</xdr:row>
      <xdr:rowOff>19050</xdr:rowOff>
    </xdr:from>
    <xdr:to>
      <xdr:col>1</xdr:col>
      <xdr:colOff>28649</xdr:colOff>
      <xdr:row>13</xdr:row>
      <xdr:rowOff>0</xdr:rowOff>
    </xdr:to>
    <xdr:grpSp>
      <xdr:nvGrpSpPr>
        <xdr:cNvPr id="6" name="Group 5"/>
        <xdr:cNvGrpSpPr/>
      </xdr:nvGrpSpPr>
      <xdr:grpSpPr>
        <a:xfrm rot="5400000">
          <a:off x="0" y="2152650"/>
          <a:ext cx="200025" cy="180975"/>
          <a:chOff x="4763" y="2376487"/>
          <a:chExt cx="177800" cy="187325"/>
        </a:xfrm>
        <a:noFill/>
      </xdr:grpSpPr>
      <xdr:sp macro="" textlink="">
        <xdr:nvSpPr>
          <xdr:cNvPr id="7" name="Oval 6"/>
          <xdr:cNvSpPr/>
        </xdr:nvSpPr>
        <xdr:spPr>
          <a:xfrm>
            <a:off x="4763" y="2376487"/>
            <a:ext cx="177759" cy="187361"/>
          </a:xfrm>
          <a:prstGeom prst="ellipse">
            <a:avLst xmlns:a="http://schemas.openxmlformats.org/drawingml/2006/main"/>
          </a:prstGeom>
          <a:solidFill xmlns:a="http://schemas.openxmlformats.org/drawingml/2006/main">
            <a:srgbClr val="304DEC"/>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8" name="Isosceles Triangle 7"/>
          <xdr:cNvSpPr/>
        </xdr:nvSpPr>
        <xdr:spPr>
          <a:xfrm>
            <a:off x="21059" y="2390737"/>
            <a:ext cx="132133"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16</xdr:row>
      <xdr:rowOff>19050</xdr:rowOff>
    </xdr:from>
    <xdr:to>
      <xdr:col>1</xdr:col>
      <xdr:colOff>28649</xdr:colOff>
      <xdr:row>17</xdr:row>
      <xdr:rowOff>0</xdr:rowOff>
    </xdr:to>
    <xdr:grpSp>
      <xdr:nvGrpSpPr>
        <xdr:cNvPr id="9" name="Group 8"/>
        <xdr:cNvGrpSpPr/>
      </xdr:nvGrpSpPr>
      <xdr:grpSpPr>
        <a:xfrm rot="5400000">
          <a:off x="0" y="2838450"/>
          <a:ext cx="200025" cy="180975"/>
          <a:chOff x="4763" y="3125787"/>
          <a:chExt cx="177800" cy="187325"/>
        </a:xfrm>
        <a:noFill/>
      </xdr:grpSpPr>
      <xdr:sp macro="" textlink="">
        <xdr:nvSpPr>
          <xdr:cNvPr id="10" name="Oval 9"/>
          <xdr:cNvSpPr/>
        </xdr:nvSpPr>
        <xdr:spPr>
          <a:xfrm>
            <a:off x="4763" y="3125787"/>
            <a:ext cx="177759" cy="187361"/>
          </a:xfrm>
          <a:prstGeom prst="ellipse">
            <a:avLst xmlns:a="http://schemas.openxmlformats.org/drawingml/2006/main"/>
          </a:prstGeom>
          <a:solidFill xmlns:a="http://schemas.openxmlformats.org/drawingml/2006/main">
            <a:srgbClr val="7A19C1"/>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11" name="Isosceles Triangle 10"/>
          <xdr:cNvSpPr/>
        </xdr:nvSpPr>
        <xdr:spPr>
          <a:xfrm>
            <a:off x="21060" y="3140038"/>
            <a:ext cx="132133"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19</xdr:row>
      <xdr:rowOff>9525</xdr:rowOff>
    </xdr:from>
    <xdr:to>
      <xdr:col>1</xdr:col>
      <xdr:colOff>28649</xdr:colOff>
      <xdr:row>20</xdr:row>
      <xdr:rowOff>0</xdr:rowOff>
    </xdr:to>
    <xdr:grpSp>
      <xdr:nvGrpSpPr>
        <xdr:cNvPr id="12" name="Group 11"/>
        <xdr:cNvGrpSpPr/>
      </xdr:nvGrpSpPr>
      <xdr:grpSpPr>
        <a:xfrm rot="5400000">
          <a:off x="0" y="3352800"/>
          <a:ext cx="200025" cy="152400"/>
          <a:chOff x="6350" y="3679825"/>
          <a:chExt cx="174625" cy="187325"/>
        </a:xfrm>
        <a:noFill/>
      </xdr:grpSpPr>
      <xdr:sp macro="" textlink="">
        <xdr:nvSpPr>
          <xdr:cNvPr id="13" name="Oval 12"/>
          <xdr:cNvSpPr/>
        </xdr:nvSpPr>
        <xdr:spPr>
          <a:xfrm>
            <a:off x="6350" y="3679825"/>
            <a:ext cx="174650" cy="187361"/>
          </a:xfrm>
          <a:prstGeom prst="ellipse">
            <a:avLst xmlns:a="http://schemas.openxmlformats.org/drawingml/2006/main"/>
          </a:prstGeom>
          <a:solidFill xmlns:a="http://schemas.openxmlformats.org/drawingml/2006/main">
            <a:srgbClr val="4F9342"/>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14" name="Isosceles Triangle 13"/>
          <xdr:cNvSpPr/>
        </xdr:nvSpPr>
        <xdr:spPr>
          <a:xfrm>
            <a:off x="22361" y="3694075"/>
            <a:ext cx="129822"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25</xdr:row>
      <xdr:rowOff>9525</xdr:rowOff>
    </xdr:from>
    <xdr:to>
      <xdr:col>1</xdr:col>
      <xdr:colOff>28649</xdr:colOff>
      <xdr:row>25</xdr:row>
      <xdr:rowOff>161925</xdr:rowOff>
    </xdr:to>
    <xdr:grpSp>
      <xdr:nvGrpSpPr>
        <xdr:cNvPr id="15" name="Group 14"/>
        <xdr:cNvGrpSpPr/>
      </xdr:nvGrpSpPr>
      <xdr:grpSpPr>
        <a:xfrm rot="5400000">
          <a:off x="0" y="4324350"/>
          <a:ext cx="200025" cy="152400"/>
          <a:chOff x="7711" y="4783364"/>
          <a:chExt cx="171903" cy="187325"/>
        </a:xfrm>
        <a:noFill/>
      </xdr:grpSpPr>
      <xdr:sp macro="" textlink="">
        <xdr:nvSpPr>
          <xdr:cNvPr id="16" name="Oval 15"/>
          <xdr:cNvSpPr/>
        </xdr:nvSpPr>
        <xdr:spPr>
          <a:xfrm>
            <a:off x="7711" y="4783364"/>
            <a:ext cx="171907" cy="187361"/>
          </a:xfrm>
          <a:prstGeom prst="ellipse">
            <a:avLst xmlns:a="http://schemas.openxmlformats.org/drawingml/2006/main"/>
          </a:prstGeom>
          <a:solidFill xmlns:a="http://schemas.openxmlformats.org/drawingml/2006/main">
            <a:srgbClr val="F47421"/>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17" name="Isosceles Triangle 16"/>
          <xdr:cNvSpPr/>
        </xdr:nvSpPr>
        <xdr:spPr>
          <a:xfrm>
            <a:off x="23470" y="4797614"/>
            <a:ext cx="127783" cy="120060"/>
          </a:xfrm>
          <a:prstGeom prst="triangle">
            <a:avLst xmlns:a="http://schemas.openxmlformats.org/drawingml/2006/main"/>
          </a:prstGeom>
          <a:solidFill xmlns:a="http://schemas.openxmlformats.org/drawingml/2006/main">
            <a:schemeClr val="bg1"/>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30</xdr:row>
      <xdr:rowOff>9525</xdr:rowOff>
    </xdr:from>
    <xdr:to>
      <xdr:col>1</xdr:col>
      <xdr:colOff>28649</xdr:colOff>
      <xdr:row>31</xdr:row>
      <xdr:rowOff>0</xdr:rowOff>
    </xdr:to>
    <xdr:grpSp>
      <xdr:nvGrpSpPr>
        <xdr:cNvPr id="18" name="Group 17"/>
        <xdr:cNvGrpSpPr/>
      </xdr:nvGrpSpPr>
      <xdr:grpSpPr>
        <a:xfrm rot="5400000">
          <a:off x="0" y="5133975"/>
          <a:ext cx="200025" cy="152400"/>
          <a:chOff x="6350" y="5705475"/>
          <a:chExt cx="174625" cy="187325"/>
        </a:xfrm>
        <a:noFill/>
      </xdr:grpSpPr>
      <xdr:sp macro="" textlink="">
        <xdr:nvSpPr>
          <xdr:cNvPr id="19" name="Oval 18"/>
          <xdr:cNvSpPr/>
        </xdr:nvSpPr>
        <xdr:spPr>
          <a:xfrm>
            <a:off x="6350" y="5705475"/>
            <a:ext cx="174650" cy="187361"/>
          </a:xfrm>
          <a:prstGeom prst="ellipse">
            <a:avLst xmlns:a="http://schemas.openxmlformats.org/drawingml/2006/main"/>
          </a:prstGeom>
          <a:solidFill xmlns:a="http://schemas.openxmlformats.org/drawingml/2006/main">
            <a:srgbClr val="00A1C5"/>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20" name="Isosceles Triangle 19"/>
          <xdr:cNvSpPr/>
        </xdr:nvSpPr>
        <xdr:spPr>
          <a:xfrm>
            <a:off x="22361" y="5719725"/>
            <a:ext cx="129822"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34</xdr:row>
      <xdr:rowOff>9525</xdr:rowOff>
    </xdr:from>
    <xdr:to>
      <xdr:col>1</xdr:col>
      <xdr:colOff>28649</xdr:colOff>
      <xdr:row>35</xdr:row>
      <xdr:rowOff>0</xdr:rowOff>
    </xdr:to>
    <xdr:grpSp>
      <xdr:nvGrpSpPr>
        <xdr:cNvPr id="21" name="Group 20"/>
        <xdr:cNvGrpSpPr/>
      </xdr:nvGrpSpPr>
      <xdr:grpSpPr>
        <a:xfrm rot="5400000">
          <a:off x="0" y="5781675"/>
          <a:ext cx="200025" cy="152400"/>
          <a:chOff x="6350" y="6442075"/>
          <a:chExt cx="174625" cy="187325"/>
        </a:xfrm>
        <a:noFill/>
      </xdr:grpSpPr>
      <xdr:sp macro="" textlink="">
        <xdr:nvSpPr>
          <xdr:cNvPr id="22" name="Oval 21"/>
          <xdr:cNvSpPr/>
        </xdr:nvSpPr>
        <xdr:spPr>
          <a:xfrm>
            <a:off x="6350" y="6442075"/>
            <a:ext cx="174650" cy="187361"/>
          </a:xfrm>
          <a:prstGeom prst="ellipse">
            <a:avLst xmlns:a="http://schemas.openxmlformats.org/drawingml/2006/main"/>
          </a:prstGeom>
          <a:solidFill xmlns:a="http://schemas.openxmlformats.org/drawingml/2006/main">
            <a:srgbClr val="E44296"/>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23" name="Isosceles Triangle 22"/>
          <xdr:cNvSpPr/>
        </xdr:nvSpPr>
        <xdr:spPr>
          <a:xfrm>
            <a:off x="22361" y="6456325"/>
            <a:ext cx="129822"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editAs="twoCell">
    <xdr:from>
      <xdr:col>10</xdr:col>
      <xdr:colOff>2753</xdr:colOff>
      <xdr:row>13</xdr:row>
      <xdr:rowOff>952</xdr:rowOff>
    </xdr:from>
    <xdr:to>
      <xdr:col>13</xdr:col>
      <xdr:colOff>6772</xdr:colOff>
      <xdr:row>16</xdr:row>
      <xdr:rowOff>0</xdr:rowOff>
    </xdr:to>
    <xdr:graphicFrame macro="">
      <xdr:nvGraphicFramePr>
        <xdr:cNvPr id="24" name="Chart 23"/>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
        </a:graphicData>
      </a:graphic>
    </xdr:graphicFrame>
    <xdr:clientData/>
  </xdr:twoCellAnchor>
  <xdr:twoCellAnchor editAs="twoCell">
    <xdr:from>
      <xdr:col>10</xdr:col>
      <xdr:colOff>0</xdr:colOff>
      <xdr:row>17</xdr:row>
      <xdr:rowOff>6667</xdr:rowOff>
    </xdr:from>
    <xdr:to>
      <xdr:col>13</xdr:col>
      <xdr:colOff>4093</xdr:colOff>
      <xdr:row>19</xdr:row>
      <xdr:rowOff>14287</xdr:rowOff>
    </xdr:to>
    <xdr:graphicFrame macro="">
      <xdr:nvGraphicFramePr>
        <xdr:cNvPr id="25" name="Chart 24"/>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2"/>
        </a:graphicData>
      </a:graphic>
    </xdr:graphicFrame>
    <xdr:clientData/>
  </xdr:twoCellAnchor>
  <xdr:twoCellAnchor editAs="twoCell">
    <xdr:from>
      <xdr:col>10</xdr:col>
      <xdr:colOff>0</xdr:colOff>
      <xdr:row>20</xdr:row>
      <xdr:rowOff>6667</xdr:rowOff>
    </xdr:from>
    <xdr:to>
      <xdr:col>13</xdr:col>
      <xdr:colOff>4093</xdr:colOff>
      <xdr:row>25</xdr:row>
      <xdr:rowOff>14287</xdr:rowOff>
    </xdr:to>
    <xdr:graphicFrame macro="">
      <xdr:nvGraphicFramePr>
        <xdr:cNvPr id="26" name="Chart 25"/>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3"/>
        </a:graphicData>
      </a:graphic>
    </xdr:graphicFrame>
    <xdr:clientData/>
  </xdr:twoCellAnchor>
  <xdr:twoCellAnchor editAs="twoCell">
    <xdr:from>
      <xdr:col>10</xdr:col>
      <xdr:colOff>0</xdr:colOff>
      <xdr:row>26</xdr:row>
      <xdr:rowOff>0</xdr:rowOff>
    </xdr:from>
    <xdr:to>
      <xdr:col>13</xdr:col>
      <xdr:colOff>4093</xdr:colOff>
      <xdr:row>30</xdr:row>
      <xdr:rowOff>6667</xdr:rowOff>
    </xdr:to>
    <xdr:graphicFrame macro="">
      <xdr:nvGraphicFramePr>
        <xdr:cNvPr id="27" name="Chart 26"/>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4"/>
        </a:graphicData>
      </a:graphic>
    </xdr:graphicFrame>
    <xdr:clientData/>
  </xdr:twoCellAnchor>
  <xdr:twoCellAnchor editAs="twoCell">
    <xdr:from>
      <xdr:col>10</xdr:col>
      <xdr:colOff>0</xdr:colOff>
      <xdr:row>31</xdr:row>
      <xdr:rowOff>0</xdr:rowOff>
    </xdr:from>
    <xdr:to>
      <xdr:col>13</xdr:col>
      <xdr:colOff>4093</xdr:colOff>
      <xdr:row>34</xdr:row>
      <xdr:rowOff>6667</xdr:rowOff>
    </xdr:to>
    <xdr:graphicFrame macro="">
      <xdr:nvGraphicFramePr>
        <xdr:cNvPr id="28" name="Chart 27"/>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5"/>
        </a:graphicData>
      </a:graphic>
    </xdr:graphicFrame>
    <xdr:clientData/>
  </xdr:twoCellAnchor>
  <xdr:twoCellAnchor editAs="twoCell">
    <xdr:from>
      <xdr:col>10</xdr:col>
      <xdr:colOff>0</xdr:colOff>
      <xdr:row>35</xdr:row>
      <xdr:rowOff>0</xdr:rowOff>
    </xdr:from>
    <xdr:to>
      <xdr:col>13</xdr:col>
      <xdr:colOff>4093</xdr:colOff>
      <xdr:row>36</xdr:row>
      <xdr:rowOff>6667</xdr:rowOff>
    </xdr:to>
    <xdr:graphicFrame macro="">
      <xdr:nvGraphicFramePr>
        <xdr:cNvPr id="29" name="Chart 28"/>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6"/>
        </a:graphicData>
      </a:graphic>
    </xdr:graphicFrame>
    <xdr:clientData/>
  </xdr:twoCellAnchor>
  <xdr:twoCellAnchor editAs="twoCell">
    <xdr:from>
      <xdr:col>0</xdr:col>
      <xdr:colOff>38174</xdr:colOff>
      <xdr:row>40</xdr:row>
      <xdr:rowOff>28575</xdr:rowOff>
    </xdr:from>
    <xdr:to>
      <xdr:col>12</xdr:col>
      <xdr:colOff>533456</xdr:colOff>
      <xdr:row>75</xdr:row>
      <xdr:rowOff>28575</xdr:rowOff>
    </xdr:to>
    <xdr:graphicFrame macro="">
      <xdr:nvGraphicFramePr>
        <xdr:cNvPr id="30" name="Chart 29"/>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7"/>
        </a:graphicData>
      </a:graphic>
    </xdr:graphicFrame>
    <xdr:clientData/>
  </xdr:twoCellAnchor>
  <xdr:twoCellAnchor editAs="absolute">
    <xdr:from>
      <xdr:col>0</xdr:col>
      <xdr:colOff>0</xdr:colOff>
      <xdr:row>0</xdr:row>
      <xdr:rowOff>0</xdr:rowOff>
    </xdr:from>
    <xdr:to>
      <xdr:col>12</xdr:col>
      <xdr:colOff>609172</xdr:colOff>
      <xdr:row>3</xdr:row>
      <xdr:rowOff>40005</xdr:rowOff>
    </xdr:to>
    <xdr:sp macro="" textlink="">
      <xdr:nvSpPr>
        <xdr:cNvPr id="31" name="Rectangle 30"/>
        <xdr:cNvSpPr/>
      </xdr:nvSpPr>
      <xdr:spPr>
        <a:xfrm>
          <a:off x="0" y="0"/>
          <a:ext cx="10540775" cy="592950"/>
        </a:xfrm>
        <a:prstGeom prst="rect">
          <a:avLst xmlns:a="http://schemas.openxmlformats.org/drawingml/2006/main"/>
        </a:prstGeom>
        <a:solidFill xmlns:a="http://schemas.openxmlformats.org/drawingml/2006/main">
          <a:schemeClr val="tx1"/>
        </a:solidFill>
        <a:ln xmlns:a="http://schemas.openxmlformats.org/drawingml/2006/main">
          <a:noFill/>
        </a:ln>
        <a:effectLst xmlns:a="http://schemas.openxmlformats.org/drawingml/2006/main">
          <a:outerShdw blurRad="50800" dist="38100" dir="2700000" algn="tl" rotWithShape="0">
            <a:prstClr val="black">
              <a:alpha val="40000"/>
            </a:prstClr>
          </a:outerShdw>
        </a:effectLst>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editAs="absolute">
    <xdr:from>
      <xdr:col>6</xdr:col>
      <xdr:colOff>535949</xdr:colOff>
      <xdr:row>0</xdr:row>
      <xdr:rowOff>72390</xdr:rowOff>
    </xdr:from>
    <xdr:to>
      <xdr:col>8</xdr:col>
      <xdr:colOff>164511</xdr:colOff>
      <xdr:row>2</xdr:row>
      <xdr:rowOff>159067</xdr:rowOff>
    </xdr:to>
    <xdr:sp macro="" textlink="">
      <xdr:nvSpPr>
        <xdr:cNvPr id="32" name="Rounded Rectangle 32">
          <a:hlinkClick xmlns:d6p1="http://schemas.openxmlformats.org/officeDocument/2006/relationships" d6p1:id="rId8" tooltip="Acorn Category Profile"/>
        </xdr:cNvPr>
        <xdr:cNvSpPr/>
      </xdr:nvSpPr>
      <xdr:spPr>
        <a:xfrm>
          <a:off x="6511290" y="72000"/>
          <a:ext cx="993775"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CATEGORY</a:t>
          </a:r>
        </a:p>
      </xdr:txBody>
    </xdr:sp>
    <xdr:clientData/>
  </xdr:twoCellAnchor>
  <xdr:twoCellAnchor editAs="absolute">
    <xdr:from>
      <xdr:col>9</xdr:col>
      <xdr:colOff>12390</xdr:colOff>
      <xdr:row>0</xdr:row>
      <xdr:rowOff>72390</xdr:rowOff>
    </xdr:from>
    <xdr:to>
      <xdr:col>10</xdr:col>
      <xdr:colOff>317320</xdr:colOff>
      <xdr:row>2</xdr:row>
      <xdr:rowOff>159067</xdr:rowOff>
    </xdr:to>
    <xdr:sp macro="" textlink="">
      <xdr:nvSpPr>
        <xdr:cNvPr id="33" name="Rounded Rectangle 33">
          <a:hlinkClick xmlns:d6p1="http://schemas.openxmlformats.org/officeDocument/2006/relationships" d6p1:id="rId9" tooltip="Acorn Group Profile"/>
        </xdr:cNvPr>
        <xdr:cNvSpPr/>
      </xdr:nvSpPr>
      <xdr:spPr>
        <a:xfrm>
          <a:off x="8000524" y="72000"/>
          <a:ext cx="952500" cy="455300"/>
        </a:xfrm>
        <a:prstGeom prst="roundRect">
          <a:avLst xmlns:a="http://schemas.openxmlformats.org/drawingml/2006/main"/>
        </a:prstGeom>
        <a:gradFill xmlns:a="http://schemas.openxmlformats.org/drawingml/2006/main"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xmlns:a="http://schemas.openxmlformats.org/drawingml/2006/main" w="28575">
          <a:solidFill>
            <a:schemeClr val="bg1"/>
          </a:solidFill>
        </a:ln>
        <a:effectLst xmlns:a="http://schemas.openxmlformats.org/drawingml/2006/main">
          <a:innerShdw blurRad="63500" dist="50800" dir="13500000">
            <a:prstClr val="black">
              <a:alpha val="50000"/>
            </a:prstClr>
          </a:innerShdw>
        </a:effectLst>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GROUP</a:t>
          </a:r>
        </a:p>
      </xdr:txBody>
    </xdr:sp>
    <xdr:clientData/>
  </xdr:twoCellAnchor>
  <xdr:twoCellAnchor editAs="absolute">
    <xdr:from>
      <xdr:col>11</xdr:col>
      <xdr:colOff>164511</xdr:colOff>
      <xdr:row>0</xdr:row>
      <xdr:rowOff>72390</xdr:rowOff>
    </xdr:from>
    <xdr:to>
      <xdr:col>12</xdr:col>
      <xdr:colOff>469441</xdr:colOff>
      <xdr:row>2</xdr:row>
      <xdr:rowOff>159067</xdr:rowOff>
    </xdr:to>
    <xdr:sp macro="" textlink="">
      <xdr:nvSpPr>
        <xdr:cNvPr id="34" name="Rounded Rectangle 34">
          <a:hlinkClick xmlns:d6p1="http://schemas.openxmlformats.org/officeDocument/2006/relationships" d6p1:id="rId10" tooltip="Acorn Type Profile"/>
        </xdr:cNvPr>
        <xdr:cNvSpPr/>
      </xdr:nvSpPr>
      <xdr:spPr>
        <a:xfrm>
          <a:off x="9448484" y="72000"/>
          <a:ext cx="952500"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TYPE</a:t>
          </a:r>
        </a:p>
      </xdr:txBody>
    </xdr:sp>
    <xdr:clientData/>
  </xdr:twoCellAnchor>
  <xdr:oneCellAnchor>
    <xdr:from>
      <xdr:col>2</xdr:col>
      <xdr:colOff>2719834</xdr:colOff>
      <xdr:row>0</xdr:row>
      <xdr:rowOff>72390</xdr:rowOff>
    </xdr:from>
    <xdr:ext cx="1104900" cy="466725"/>
    <xdr:sp macro="" textlink="">
      <xdr:nvSpPr>
        <xdr:cNvPr id="35" name="Rounded Rectangle 35">
          <a:hlinkClick xmlns:d6p1="http://schemas.openxmlformats.org/officeDocument/2006/relationships" d6p1:id="rId11" tooltip="Customer View Chart"/>
        </xdr:cNvPr>
        <xdr:cNvSpPr/>
      </xdr:nvSpPr>
      <xdr:spPr>
        <a:xfrm>
          <a:off x="3068002" y="72000"/>
          <a:ext cx="1118235"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CUSTOMER</a:t>
          </a:r>
          <a:r>
            <a:rPr lang="en-GB" sz="1050" b="1" baseline="0"/>
            <a:t> VIEW CHART</a:t>
          </a:r>
          <a:endParaRPr lang="en-GB" sz="1050" b="1"/>
        </a:p>
      </xdr:txBody>
    </xdr:sp>
    <xdr:clientData/>
  </xdr:oneCellAnchor>
  <xdr:oneCellAnchor>
    <xdr:from>
      <xdr:col>4</xdr:col>
      <xdr:colOff>103138</xdr:colOff>
      <xdr:row>0</xdr:row>
      <xdr:rowOff>72390</xdr:rowOff>
    </xdr:from>
    <xdr:ext cx="1143000" cy="466725"/>
    <xdr:sp macro="" textlink="">
      <xdr:nvSpPr>
        <xdr:cNvPr id="36" name="Rounded Rectangle 36">
          <a:hlinkClick xmlns:d6p1="http://schemas.openxmlformats.org/officeDocument/2006/relationships" d6p1:id="rId12" tooltip="Profile Features"/>
        </xdr:cNvPr>
        <xdr:cNvSpPr/>
      </xdr:nvSpPr>
      <xdr:spPr>
        <a:xfrm>
          <a:off x="4853146" y="72000"/>
          <a:ext cx="1146810"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PROFILE FEATURES</a:t>
          </a:r>
        </a:p>
      </xdr:txBody>
    </xdr:sp>
    <xdr:clientData/>
  </xdr:oneCellAnchor>
  <xdr:twoCellAnchor editAs="absolute">
    <xdr:from>
      <xdr:col>10</xdr:col>
      <xdr:colOff>576132</xdr:colOff>
      <xdr:row>3</xdr:row>
      <xdr:rowOff>147637</xdr:rowOff>
    </xdr:from>
    <xdr:to>
      <xdr:col>13</xdr:col>
      <xdr:colOff>0</xdr:colOff>
      <xdr:row>5</xdr:row>
      <xdr:rowOff>33337</xdr:rowOff>
    </xdr:to>
    <xdr:pic macro="">
      <xdr:nvPicPr>
        <xdr:cNvPr id="37" name="Picture 36">
          <a:hlinkClick xmlns:d6p1="http://schemas.openxmlformats.org/officeDocument/2006/relationships" d6p1:id="rId14" tooltip="Acorn Online Microsite"/>
          <a:extLst xmlns:a="http://schemas.openxmlformats.org/drawingml/2006/main">
            <a:ext uri="{FF2B5EF4-FFF2-40B4-BE49-F238E27FC236}">
              <a16:creationId xmlns:a16="http://schemas.microsoft.com/office/drawing/2014/main" id="{00000000-0008-0000-0600-000025000000}"/>
            </a:ext>
          </a:extLst>
        </xdr:cNvPr>
        <xdr:cNvPicPr>
          <a:picLocks noChangeAspect="1"/>
        </xdr:cNvPicPr>
      </xdr:nvPicPr>
      <xdr:blipFill>
        <a:blip xmlns:d5p1="http://schemas.openxmlformats.org/officeDocument/2006/relationships" d5p1:embed="rId13">
          <a:extLst>
            <a:ext uri="{28A0092B-C50C-407E-A947-70E740481C1C}">
              <a14:useLocalDpi xmlns:a14="http://schemas.microsoft.com/office/drawing/2010/main" val="0"/>
            </a:ext>
          </a:extLst>
        </a:blip>
        <a:srcRect/>
        <a:stretch>
          <a:fillRect/>
        </a:stretch>
      </xdr:blipFill>
      <xdr:spPr>
        <a:xfrm>
          <a:off x="9212293" y="700365"/>
          <a:ext cx="1366807" cy="1366807"/>
        </a:xfrm>
        <a:prstGeom xmlns:a="http://schemas.openxmlformats.org/drawingml/2006/main" prst="rect">
          <a:avLst/>
        </a:prstGeom>
        <a:noFill/>
      </xdr:spPr>
    </xdr:pic>
    <xdr:clientData/>
  </xdr:twoCellAnchor>
  <xdr:twoCellAnchor>
    <xdr:from>
      <xdr:col>1</xdr:col>
      <xdr:colOff>0</xdr:colOff>
      <xdr:row>74</xdr:row>
      <xdr:rowOff>133350</xdr:rowOff>
    </xdr:from>
    <xdr:to>
      <xdr:col>12</xdr:col>
      <xdr:colOff>543092</xdr:colOff>
      <xdr:row>77</xdr:row>
      <xdr:rowOff>34290</xdr:rowOff>
    </xdr:to>
    <xdr:grpSp>
      <xdr:nvGrpSpPr>
        <xdr:cNvPr id="38" name="Group 37"/>
        <xdr:cNvGrpSpPr/>
      </xdr:nvGrpSpPr>
      <xdr:grpSpPr>
        <a:xfrm>
          <a:off x="171450" y="12382500"/>
          <a:ext cx="11191875" cy="390525"/>
          <a:chOff x="158750" y="13277850"/>
          <a:chExt cx="10315575" cy="396211"/>
        </a:xfrm>
        <a:noFill/>
      </xdr:grpSpPr>
      <xdr:cxnSp macro="">
        <xdr:nvCxnSpPr>
          <xdr:cNvPr id="39" name="Straight Connector 38"/>
          <xdr:cNvCxnSpPr/>
        </xdr:nvCxnSpPr>
        <xdr:spPr>
          <a:xfrm flipV="1">
            <a:off x="158750" y="13277850"/>
            <a:ext cx="10315188" cy="1"/>
          </a:xfrm>
          <a:prstGeom prst="line">
            <a:avLst xmlns:a="http://schemas.openxmlformats.org/drawingml/2006/main"/>
          </a:prstGeom>
          <a:noFill/>
          <a:ln xmlns:a="http://schemas.openxmlformats.org/drawingml/2006/main" w="57150">
            <a:solidFill>
              <a:sysClr val="windowText" lastClr="000000"/>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pic macro="">
        <xdr:nvPicPr>
          <xdr:cNvPr id="40" name="Picture 39">
            <a:extLst xmlns:a="http://schemas.openxmlformats.org/drawingml/2006/main">
              <a:ext uri="{FF2B5EF4-FFF2-40B4-BE49-F238E27FC236}">
                <a16:creationId xmlns:a16="http://schemas.microsoft.com/office/drawing/2014/main" id="{00000000-0008-0000-0600-000028000000}"/>
              </a:ext>
            </a:extLst>
          </xdr:cNvPr>
          <xdr:cNvPicPr>
            <a:picLocks noChangeAspect="1"/>
          </xdr:cNvPicPr>
        </xdr:nvPicPr>
        <xdr:blipFill>
          <a:blip xmlns:d6p1="http://schemas.openxmlformats.org/officeDocument/2006/relationships" d6p1:embed="rId15">
            <a:extLst>
              <a:ext uri="{28A0092B-C50C-407E-A947-70E740481C1C}">
                <a14:useLocalDpi xmlns:a14="http://schemas.microsoft.com/office/drawing/2010/main" val="0"/>
              </a:ext>
            </a:extLst>
          </a:blip>
          <a:srcRect/>
          <a:stretch>
            <a:fillRect/>
          </a:stretch>
        </xdr:blipFill>
        <xdr:spPr>
          <a:xfrm>
            <a:off x="204653" y="13333123"/>
            <a:ext cx="759246" cy="340925"/>
          </a:xfrm>
          <a:prstGeom xmlns:a="http://schemas.openxmlformats.org/drawingml/2006/main" prst="rect">
            <a:avLst/>
          </a:prstGeom>
          <a:noFill/>
        </xdr:spPr>
      </xdr:pic>
    </xdr:grpSp>
    <xdr:clientData/>
  </xdr:twoCellAnchor>
  <xdr:twoCellAnchor editAs="absolute">
    <xdr:from>
      <xdr:col>2</xdr:col>
      <xdr:colOff>1131931</xdr:colOff>
      <xdr:row>0</xdr:row>
      <xdr:rowOff>71437</xdr:rowOff>
    </xdr:from>
    <xdr:to>
      <xdr:col>2</xdr:col>
      <xdr:colOff>2259862</xdr:colOff>
      <xdr:row>2</xdr:row>
      <xdr:rowOff>158115</xdr:rowOff>
    </xdr:to>
    <xdr:sp macro="" textlink="">
      <xdr:nvSpPr>
        <xdr:cNvPr id="41" name="Rounded Rectangle 42">
          <a:hlinkClick xmlns:d6p1="http://schemas.openxmlformats.org/officeDocument/2006/relationships" d6p1:id="rId16" tooltip="Acorn Group Profile"/>
        </xdr:cNvPr>
        <xdr:cNvSpPr/>
      </xdr:nvSpPr>
      <xdr:spPr>
        <a:xfrm>
          <a:off x="1482722" y="71437"/>
          <a:ext cx="112680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OVERVIEW</a:t>
          </a:r>
        </a:p>
      </xdr:txBody>
    </xdr:sp>
    <xdr:clientData/>
  </xdr:twoCellAnchor>
  <xdr:twoCellAnchor editAs="absolute">
    <xdr:from>
      <xdr:col>0</xdr:col>
      <xdr:colOff>57094</xdr:colOff>
      <xdr:row>0</xdr:row>
      <xdr:rowOff>71437</xdr:rowOff>
    </xdr:from>
    <xdr:to>
      <xdr:col>2</xdr:col>
      <xdr:colOff>675959</xdr:colOff>
      <xdr:row>2</xdr:row>
      <xdr:rowOff>158115</xdr:rowOff>
    </xdr:to>
    <xdr:sp macro="" textlink="">
      <xdr:nvSpPr>
        <xdr:cNvPr id="42" name="Rounded Rectangle 43">
          <a:hlinkClick xmlns:d6p1="http://schemas.openxmlformats.org/officeDocument/2006/relationships" d6p1:id="rId17" tooltip="Acorn Category Profile"/>
        </xdr:cNvPr>
        <xdr:cNvSpPr/>
      </xdr:nvSpPr>
      <xdr:spPr>
        <a:xfrm>
          <a:off x="57147" y="71438"/>
          <a:ext cx="96755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HOME</a:t>
          </a:r>
        </a:p>
      </xdr:txBody>
    </xdr:sp>
    <xdr:clientData/>
  </xdr:twoCellAnchor>
  <xdr:twoCellAnchor>
    <xdr:from>
      <xdr:col>10</xdr:col>
      <xdr:colOff>252617</xdr:colOff>
      <xdr:row>6</xdr:row>
      <xdr:rowOff>0</xdr:rowOff>
    </xdr:from>
    <xdr:to>
      <xdr:col>12</xdr:col>
      <xdr:colOff>605042</xdr:colOff>
      <xdr:row>9</xdr:row>
      <xdr:rowOff>57150</xdr:rowOff>
    </xdr:to>
    <xdr:sp macro="" textlink="">
      <xdr:nvSpPr>
        <xdr:cNvPr id="43" name="Rounded Rectangle 44"/>
        <xdr:cNvSpPr/>
      </xdr:nvSpPr>
      <xdr:spPr>
        <a:xfrm>
          <a:off x="8888413" y="1104900"/>
          <a:ext cx="1647825" cy="609600"/>
        </a:xfrm>
        <a:prstGeom prst="roundRect">
          <a:avLst xmlns:a="http://schemas.openxmlformats.org/drawingml/2006/main"/>
        </a:prstGeom>
        <a:solidFill xmlns:a="http://schemas.openxmlformats.org/drawingml/2006/main">
          <a:schemeClr val="bg2"/>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10</xdr:col>
      <xdr:colOff>309749</xdr:colOff>
      <xdr:row>7</xdr:row>
      <xdr:rowOff>34290</xdr:rowOff>
    </xdr:from>
    <xdr:to>
      <xdr:col>11</xdr:col>
      <xdr:colOff>184472</xdr:colOff>
      <xdr:row>8</xdr:row>
      <xdr:rowOff>146685</xdr:rowOff>
    </xdr:to>
    <xdr:grpSp>
      <xdr:nvGrpSpPr>
        <xdr:cNvPr id="44" name="Group 43"/>
        <xdr:cNvGrpSpPr/>
      </xdr:nvGrpSpPr>
      <xdr:grpSpPr>
        <a:xfrm>
          <a:off x="9725025" y="1171575"/>
          <a:ext cx="571500" cy="266700"/>
          <a:chOff x="8945563" y="1323258"/>
          <a:chExt cx="522711" cy="296714"/>
        </a:xfrm>
        <a:solidFill>
          <a:srgbClr val="000000"/>
        </a:solidFill>
      </xdr:grpSpPr>
      <xdr:sp macro="" textlink="">
        <xdr:nvSpPr>
          <xdr:cNvPr id="45" name="Rounded Rectangle 49"/>
          <xdr:cNvSpPr/>
        </xdr:nvSpPr>
        <xdr:spPr>
          <a:xfrm>
            <a:off x="9135635" y="1323258"/>
            <a:ext cx="332627"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46" name="Rounded Rectangle 50"/>
          <xdr:cNvSpPr/>
        </xdr:nvSpPr>
        <xdr:spPr>
          <a:xfrm>
            <a:off x="9135636" y="1428863"/>
            <a:ext cx="221751"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47" name="Rounded Rectangle 51"/>
          <xdr:cNvSpPr/>
        </xdr:nvSpPr>
        <xdr:spPr>
          <a:xfrm>
            <a:off x="9135636" y="1541531"/>
            <a:ext cx="110875"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48" name="Down Arrow 52"/>
          <xdr:cNvSpPr/>
        </xdr:nvSpPr>
        <xdr:spPr>
          <a:xfrm>
            <a:off x="8945563" y="1323258"/>
            <a:ext cx="142554" cy="296690"/>
          </a:xfrm>
          <a:prstGeom prst="downArrow">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grpSp>
    <xdr:clientData/>
  </xdr:twoCellAnchor>
  <xdr:oneCellAnchor>
    <xdr:from>
      <xdr:col>10</xdr:col>
      <xdr:colOff>223707</xdr:colOff>
      <xdr:row>5</xdr:row>
      <xdr:rowOff>161925</xdr:rowOff>
    </xdr:from>
    <xdr:ext cx="590550" cy="247650"/>
    <xdr:sp macro="">
      <xdr:nvSpPr>
        <xdr:cNvPr id="49" name="TextBox 48">
          <a:extLst xmlns:a="http://schemas.openxmlformats.org/drawingml/2006/main">
            <a:ext uri="{FF2B5EF4-FFF2-40B4-BE49-F238E27FC236}">
              <a16:creationId xmlns:a16="http://schemas.microsoft.com/office/drawing/2014/main" id="{00000000-0008-0000-0600-000031000000}"/>
            </a:ext>
          </a:extLst>
        </xdr:cNvPr>
        <xdr:cNvSpPr txBox="1"/>
      </xdr:nvSpPr>
      <xdr:spPr>
        <a:xfrm>
          <a:off x="8859838" y="1101725"/>
          <a:ext cx="587597" cy="24885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r>
            <a:rPr lang="en-GB" b="0" i="0" sz="1000">
              <a:solidFill>
                <a:srgbClr val="000000"/>
              </a:solidFill>
            </a:rPr>
            <a:t>Sort by:</a:t>
          </a:r>
          <a:endParaRPr lang="en-GB" b="0" i="0" sz="1000">
            <a:solidFill>
              <a:srgbClr val="000000"/>
            </a:solidFill>
          </a:endParaRPr>
        </a:p>
      </xdr:txBody>
    </xdr:sp>
    <xdr:clientData/>
  </xdr:oneCellAnchor>
  <xdr:twoCellAnchor editAs="absolute">
    <xdr:from>
      <xdr:col>10</xdr:col>
      <xdr:colOff>252617</xdr:colOff>
      <xdr:row>5</xdr:row>
      <xdr:rowOff>161925</xdr:rowOff>
    </xdr:from>
    <xdr:to>
      <xdr:col>12</xdr:col>
      <xdr:colOff>605042</xdr:colOff>
      <xdr:row>9</xdr:row>
      <xdr:rowOff>57150</xdr:rowOff>
    </xdr:to>
    <xdr:sp macro="" textlink="" fLocksText="0">
      <xdr:nvSpPr>
        <xdr:cNvPr id="50" name="Rounded Rectangle 54">
          <a:hlinkClick xmlns:d6p1="http://schemas.openxmlformats.org/officeDocument/2006/relationships" d6p1:id="rId18" tooltip="Sort by"/>
        </xdr:cNvPr>
        <xdr:cNvSpPr/>
      </xdr:nvSpPr>
      <xdr:spPr>
        <a:xfrm>
          <a:off x="8888416" y="1104893"/>
          <a:ext cx="1647825" cy="609600"/>
        </a:xfrm>
        <a:prstGeom prst="roundRect">
          <a:avLst xmlns:a="http://schemas.openxmlformats.org/drawingml/2006/main"/>
        </a:prstGeom>
        <a:solidFill xmlns:a="http://schemas.openxmlformats.org/drawingml/2006/main">
          <a:srgbClr val="E6E6E6">
            <a:alpha val="1176"/>
          </a:srgbClr>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mc:AlternateContent xmlns:mc="http://schemas.openxmlformats.org/markup-compatibility/2006">
    <mc:Choice xmlns:a14="http://schemas.microsoft.com/office/drawing/2010/main" Requires="a14">
      <xdr:twoCellAnchor>
        <xdr:from>
          <xdr:col>10</xdr:col>
          <xdr:colOff>476324</xdr:colOff>
          <xdr:row>41</xdr:row>
          <xdr:rowOff>57150</xdr:rowOff>
        </xdr:from>
        <xdr:to>
          <xdr:col>12</xdr:col>
          <xdr:colOff>76405</xdr:colOff>
          <xdr:row>42</xdr:row>
          <xdr:rowOff>57150</xdr:rowOff>
        </xdr:to>
        <xdr:sp xmlns:xdr="http://schemas.openxmlformats.org/drawingml/2006/spreadsheetDrawing" macro="" textlink="">
          <xdr:nvSpPr>
            <xdr:cNvPr id="8193" name="Check Box 1" hidden="1">
              <a:extLst xmlns:a="http://schemas.openxmlformats.org/drawingml/2006/main">
                <a:ext uri="{63B3BB69-23CF-44E3-9099-C40C66FF867C}">
                  <a14:compatExt xmlns:a14="http://schemas.microsoft.com/office/drawing/2010/main" spid="_x0000_s8193"/>
                </a:ext>
                <a:ext uri="{FF2B5EF4-FFF2-40B4-BE49-F238E27FC236}">
                  <a16:creationId xmlns:a16="http://schemas.microsoft.com/office/drawing/2014/main" id="{00000000-0008-0000-0600-00000120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Show Base</a:t>
              </a:r>
            </a:p>
          </xdr:txBody>
        </xdr:sp>
        <xdr:clientData/>
      </xdr:twoCellAnchor>
    </mc:Choice>
  </mc:AlternateContent>
  <mc:AlternateContent xmlns:mc="http://schemas.openxmlformats.org/markup-compatibility/2006">
    <mc:Choice xmlns:a14="http://schemas.microsoft.com/office/drawing/2010/main" Requires="a14">
      <xdr:twoCellAnchor>
        <xdr:from>
          <xdr:col>11</xdr:col>
          <xdr:colOff>247799</xdr:colOff>
          <xdr:row>6</xdr:row>
          <xdr:rowOff>19050</xdr:rowOff>
        </xdr:from>
        <xdr:to>
          <xdr:col>13</xdr:col>
          <xdr:colOff>0</xdr:colOff>
          <xdr:row>7</xdr:row>
          <xdr:rowOff>57150</xdr:rowOff>
        </xdr:to>
        <xdr:sp xmlns:xdr="http://schemas.openxmlformats.org/drawingml/2006/spreadsheetDrawing" macro="" textlink="">
          <xdr:nvSpPr>
            <xdr:cNvPr id="8194" name="Option Button 2" hidden="1">
              <a:extLst xmlns:a="http://schemas.openxmlformats.org/drawingml/2006/main">
                <a:ext uri="{63B3BB69-23CF-44E3-9099-C40C66FF867C}">
                  <a14:compatExt xmlns:a14="http://schemas.microsoft.com/office/drawing/2010/main" spid="_x0000_s8194"/>
                </a:ext>
                <a:ext uri="{FF2B5EF4-FFF2-40B4-BE49-F238E27FC236}">
                  <a16:creationId xmlns:a16="http://schemas.microsoft.com/office/drawing/2014/main" id="{00000000-0008-0000-0600-00000220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Acorn Group</a:t>
              </a:r>
            </a:p>
          </xdr:txBody>
        </xdr:sp>
        <xdr:clientData/>
      </xdr:twoCellAnchor>
    </mc:Choice>
  </mc:AlternateContent>
  <mc:AlternateContent xmlns:mc="http://schemas.openxmlformats.org/markup-compatibility/2006">
    <mc:Choice xmlns:a14="http://schemas.microsoft.com/office/drawing/2010/main" Requires="a14">
      <xdr:twoCellAnchor>
        <xdr:from>
          <xdr:col>11</xdr:col>
          <xdr:colOff>247799</xdr:colOff>
          <xdr:row>7</xdr:row>
          <xdr:rowOff>19050</xdr:rowOff>
        </xdr:from>
        <xdr:to>
          <xdr:col>13</xdr:col>
          <xdr:colOff>0</xdr:colOff>
          <xdr:row>8</xdr:row>
          <xdr:rowOff>57150</xdr:rowOff>
        </xdr:to>
        <xdr:sp xmlns:xdr="http://schemas.openxmlformats.org/drawingml/2006/spreadsheetDrawing" macro="" textlink="">
          <xdr:nvSpPr>
            <xdr:cNvPr id="8195" name="Option Button 3" hidden="1">
              <a:extLst xmlns:a="http://schemas.openxmlformats.org/drawingml/2006/main">
                <a:ext uri="{63B3BB69-23CF-44E3-9099-C40C66FF867C}">
                  <a14:compatExt xmlns:a14="http://schemas.microsoft.com/office/drawing/2010/main" spid="_x0000_s8195"/>
                </a:ext>
                <a:ext uri="{FF2B5EF4-FFF2-40B4-BE49-F238E27FC236}">
                  <a16:creationId xmlns:a16="http://schemas.microsoft.com/office/drawing/2014/main" id="{00000000-0008-0000-0600-00000320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Index</a:t>
              </a:r>
            </a:p>
          </xdr:txBody>
        </xdr:sp>
        <xdr:clientData/>
      </xdr:twoCellAnchor>
    </mc:Choice>
  </mc:AlternateContent>
  <mc:AlternateContent xmlns:mc="http://schemas.openxmlformats.org/markup-compatibility/2006">
    <mc:Choice xmlns:a14="http://schemas.microsoft.com/office/drawing/2010/main" Requires="a14">
      <xdr:twoCellAnchor>
        <xdr:from>
          <xdr:col>11</xdr:col>
          <xdr:colOff>247799</xdr:colOff>
          <xdr:row>8</xdr:row>
          <xdr:rowOff>31432</xdr:rowOff>
        </xdr:from>
        <xdr:to>
          <xdr:col>13</xdr:col>
          <xdr:colOff>0</xdr:colOff>
          <xdr:row>9</xdr:row>
          <xdr:rowOff>57150</xdr:rowOff>
        </xdr:to>
        <xdr:sp xmlns:xdr="http://schemas.openxmlformats.org/drawingml/2006/spreadsheetDrawing" macro="" textlink="">
          <xdr:nvSpPr>
            <xdr:cNvPr id="8196" name="Option Button 4" hidden="1">
              <a:extLst xmlns:a="http://schemas.openxmlformats.org/drawingml/2006/main">
                <a:ext uri="{63B3BB69-23CF-44E3-9099-C40C66FF867C}">
                  <a14:compatExt xmlns:a14="http://schemas.microsoft.com/office/drawing/2010/main" spid="_x0000_s8196"/>
                </a:ext>
                <a:ext uri="{FF2B5EF4-FFF2-40B4-BE49-F238E27FC236}">
                  <a16:creationId xmlns:a16="http://schemas.microsoft.com/office/drawing/2014/main" id="{00000000-0008-0000-0600-00000420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AlternateContent>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323515</xdr:colOff>
      <xdr:row>5</xdr:row>
      <xdr:rowOff>152400</xdr:rowOff>
    </xdr:to>
    <xdr:sp macro="" textlink="">
      <xdr:nvSpPr>
        <xdr:cNvPr id="2" name="Text Box 128"/>
        <xdr:cNvSpPr/>
      </xdr:nvSpPr>
      <xdr:spPr>
        <a:xfrm>
          <a:off x="0" y="666750"/>
          <a:ext cx="7664450" cy="406400"/>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2000" b="1" i="0" u="none" strike="noStrike" baseline="0">
              <a:solidFill>
                <a:sysClr val="windowText" lastClr="000000"/>
              </a:solidFill>
              <a:latin typeface="+mn-lt"/>
            </a:rPr>
            <a:t>ACORN GROUP </a:t>
          </a:r>
          <a:r>
            <a:rPr lang="en-GB" sz="2000" b="1" i="0" u="none" strike="noStrike" baseline="0">
              <a:solidFill>
                <a:srgbClr val="938B8B"/>
              </a:solidFill>
              <a:latin typeface="+mn-lt"/>
            </a:rPr>
            <a:t>PROFILE</a:t>
          </a:r>
        </a:p>
      </xdr:txBody>
    </xdr:sp>
    <xdr:clientData/>
  </xdr:twoCellAnchor>
  <xdr:twoCellAnchor editAs="absolute">
    <xdr:from>
      <xdr:col>2</xdr:col>
      <xdr:colOff>895945</xdr:colOff>
      <xdr:row>6</xdr:row>
      <xdr:rowOff>114300</xdr:rowOff>
    </xdr:from>
    <xdr:to>
      <xdr:col>8</xdr:col>
      <xdr:colOff>323515</xdr:colOff>
      <xdr:row>7</xdr:row>
      <xdr:rowOff>104775</xdr:rowOff>
    </xdr:to>
    <xdr:sp macro="" textlink="PROFILE_DESC">
      <xdr:nvSpPr>
        <xdr:cNvPr id="3" name="Rectangle 2"/>
        <xdr:cNvSpPr/>
      </xdr:nvSpPr>
      <xdr:spPr>
        <a:xfrm>
          <a:off x="1244599" y="1219200"/>
          <a:ext cx="6419850"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7FA2D088-BE4A-44E9-B0AF-9C15670973D8}" type="TxLink">
            <a:rPr lang="en-US" sz="1200" b="1" i="0" u="none" strike="noStrike">
              <a:solidFill>
                <a:srgbClr val="000000"/>
              </a:solidFill>
              <a:latin typeface="+mn-lt"/>
              <a:cs typeface="Arial"/>
            </a:rPr>
            <a:pPr algn="l"/>
            <a:t>ward name: Blacon Ward</a:t>
          </a:fld>
          <a:endParaRPr lang="en-GB" sz="2400" b="1">
            <a:latin typeface="+mn-lt"/>
          </a:endParaRPr>
        </a:p>
      </xdr:txBody>
    </xdr:sp>
    <xdr:clientData/>
  </xdr:twoCellAnchor>
  <xdr:twoCellAnchor editAs="absolute">
    <xdr:from>
      <xdr:col>2</xdr:col>
      <xdr:colOff>895945</xdr:colOff>
      <xdr:row>7</xdr:row>
      <xdr:rowOff>142875</xdr:rowOff>
    </xdr:from>
    <xdr:to>
      <xdr:col>8</xdr:col>
      <xdr:colOff>323515</xdr:colOff>
      <xdr:row>8</xdr:row>
      <xdr:rowOff>133350</xdr:rowOff>
    </xdr:to>
    <xdr:sp macro="" textlink="'Input Sheet'!C6">
      <xdr:nvSpPr>
        <xdr:cNvPr id="4" name="Rectangle 3"/>
        <xdr:cNvSpPr/>
      </xdr:nvSpPr>
      <xdr:spPr>
        <a:xfrm>
          <a:off x="1244600" y="1431925"/>
          <a:ext cx="6419849"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39D4EEAC-43C0-4A3C-863E-E12B3FFD08C0}" type="TxLink">
            <a:rPr lang="en-US" sz="1200" b="1" i="0" u="none" strike="noStrike">
              <a:solidFill>
                <a:srgbClr val="000000"/>
              </a:solidFill>
              <a:latin typeface="+mn-lt"/>
              <a:cs typeface="Arial"/>
            </a:rPr>
            <a:pPr algn="l"/>
            <a:t>Cheshire West and Chester Acorn 2022</a:t>
          </a:fld>
          <a:endParaRPr lang="en-GB" sz="3600" b="1">
            <a:solidFill>
              <a:sysClr val="windowText" lastClr="000000"/>
            </a:solidFill>
            <a:latin typeface="+mn-lt"/>
          </a:endParaRPr>
        </a:p>
      </xdr:txBody>
    </xdr:sp>
    <xdr:clientData/>
  </xdr:twoCellAnchor>
  <xdr:twoCellAnchor editAs="absolute">
    <xdr:from>
      <xdr:col>2</xdr:col>
      <xdr:colOff>199988</xdr:colOff>
      <xdr:row>6</xdr:row>
      <xdr:rowOff>85725</xdr:rowOff>
    </xdr:from>
    <xdr:to>
      <xdr:col>2</xdr:col>
      <xdr:colOff>1115932</xdr:colOff>
      <xdr:row>8</xdr:row>
      <xdr:rowOff>161925</xdr:rowOff>
    </xdr:to>
    <xdr:sp macro="" textlink="">
      <xdr:nvSpPr>
        <xdr:cNvPr id="5" name="Rectangle 4"/>
        <xdr:cNvSpPr/>
      </xdr:nvSpPr>
      <xdr:spPr>
        <a:xfrm>
          <a:off x="549275" y="1190625"/>
          <a:ext cx="914400" cy="455377"/>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spAutoFit/>
        </a:bodyPr>
        <a:lstStyle xmlns:a="http://schemas.openxmlformats.org/drawingml/2006/main"/>
        <a:p xmlns:a="http://schemas.openxmlformats.org/drawingml/2006/main">
          <a:pPr algn="l"/>
          <a:r>
            <a:rPr lang="en-GB" sz="1200" b="1">
              <a:solidFill>
                <a:srgbClr val="938B8B"/>
              </a:solidFill>
            </a:rPr>
            <a:t>Profile:</a:t>
          </a:r>
        </a:p>
        <a:p xmlns:a="http://schemas.openxmlformats.org/drawingml/2006/main">
          <a:pPr algn="l"/>
          <a:r>
            <a:rPr lang="en-GB" sz="1200" b="1">
              <a:solidFill>
                <a:srgbClr val="938B8B"/>
              </a:solidFill>
            </a:rPr>
            <a:t>Base:</a:t>
          </a:r>
        </a:p>
      </xdr:txBody>
    </xdr:sp>
    <xdr:clientData/>
  </xdr:twoCellAnchor>
  <xdr:twoCellAnchor editAs="twoCell">
    <xdr:from>
      <xdr:col>9</xdr:col>
      <xdr:colOff>607107</xdr:colOff>
      <xdr:row>12</xdr:row>
      <xdr:rowOff>6667</xdr:rowOff>
    </xdr:from>
    <xdr:to>
      <xdr:col>13</xdr:col>
      <xdr:colOff>7330</xdr:colOff>
      <xdr:row>30</xdr:row>
      <xdr:rowOff>7620</xdr:rowOff>
    </xdr:to>
    <xdr:graphicFrame macro="">
      <xdr:nvGraphicFramePr>
        <xdr:cNvPr id="6" name="Chart 5"/>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
        </a:graphicData>
      </a:graphic>
    </xdr:graphicFrame>
    <xdr:clientData/>
  </xdr:twoCellAnchor>
  <xdr:twoCellAnchor editAs="absolute">
    <xdr:from>
      <xdr:col>0</xdr:col>
      <xdr:colOff>0</xdr:colOff>
      <xdr:row>0</xdr:row>
      <xdr:rowOff>0</xdr:rowOff>
    </xdr:from>
    <xdr:to>
      <xdr:col>13</xdr:col>
      <xdr:colOff>1637</xdr:colOff>
      <xdr:row>3</xdr:row>
      <xdr:rowOff>40005</xdr:rowOff>
    </xdr:to>
    <xdr:sp macro="" textlink="">
      <xdr:nvSpPr>
        <xdr:cNvPr id="7" name="Rectangle 6"/>
        <xdr:cNvSpPr/>
      </xdr:nvSpPr>
      <xdr:spPr>
        <a:xfrm>
          <a:off x="0" y="0"/>
          <a:ext cx="10580743" cy="592950"/>
        </a:xfrm>
        <a:prstGeom prst="rect">
          <a:avLst xmlns:a="http://schemas.openxmlformats.org/drawingml/2006/main"/>
        </a:prstGeom>
        <a:solidFill xmlns:a="http://schemas.openxmlformats.org/drawingml/2006/main">
          <a:schemeClr val="tx1"/>
        </a:solidFill>
        <a:ln xmlns:a="http://schemas.openxmlformats.org/drawingml/2006/main">
          <a:noFill/>
        </a:ln>
        <a:effectLst xmlns:a="http://schemas.openxmlformats.org/drawingml/2006/main">
          <a:outerShdw blurRad="50800" dist="38100" dir="2700000" algn="tl" rotWithShape="0">
            <a:prstClr val="black">
              <a:alpha val="40000"/>
            </a:prstClr>
          </a:outerShdw>
        </a:effectLst>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editAs="absolute">
    <xdr:from>
      <xdr:col>6</xdr:col>
      <xdr:colOff>535949</xdr:colOff>
      <xdr:row>0</xdr:row>
      <xdr:rowOff>72390</xdr:rowOff>
    </xdr:from>
    <xdr:to>
      <xdr:col>8</xdr:col>
      <xdr:colOff>164511</xdr:colOff>
      <xdr:row>2</xdr:row>
      <xdr:rowOff>159067</xdr:rowOff>
    </xdr:to>
    <xdr:sp macro="" textlink="">
      <xdr:nvSpPr>
        <xdr:cNvPr id="8" name="Rounded Rectangle 7">
          <a:hlinkClick xmlns:d6p1="http://schemas.openxmlformats.org/officeDocument/2006/relationships" d6p1:id="rId2" tooltip="Acorn Category Profile"/>
        </xdr:cNvPr>
        <xdr:cNvSpPr/>
      </xdr:nvSpPr>
      <xdr:spPr>
        <a:xfrm>
          <a:off x="6511290" y="72000"/>
          <a:ext cx="993775"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CATEGORY</a:t>
          </a:r>
        </a:p>
      </xdr:txBody>
    </xdr:sp>
    <xdr:clientData/>
  </xdr:twoCellAnchor>
  <xdr:twoCellAnchor editAs="absolute">
    <xdr:from>
      <xdr:col>9</xdr:col>
      <xdr:colOff>12390</xdr:colOff>
      <xdr:row>0</xdr:row>
      <xdr:rowOff>72390</xdr:rowOff>
    </xdr:from>
    <xdr:to>
      <xdr:col>10</xdr:col>
      <xdr:colOff>317320</xdr:colOff>
      <xdr:row>2</xdr:row>
      <xdr:rowOff>159067</xdr:rowOff>
    </xdr:to>
    <xdr:sp macro="" textlink="">
      <xdr:nvSpPr>
        <xdr:cNvPr id="9" name="Rounded Rectangle 8">
          <a:hlinkClick xmlns:d6p1="http://schemas.openxmlformats.org/officeDocument/2006/relationships" d6p1:id="rId3" tooltip="Acorn Group Profile"/>
        </xdr:cNvPr>
        <xdr:cNvSpPr/>
      </xdr:nvSpPr>
      <xdr:spPr>
        <a:xfrm>
          <a:off x="8000524" y="72000"/>
          <a:ext cx="952500" cy="455300"/>
        </a:xfrm>
        <a:prstGeom prst="roundRect">
          <a:avLst xmlns:a="http://schemas.openxmlformats.org/drawingml/2006/main"/>
        </a:prstGeom>
        <a:gradFill xmlns:a="http://schemas.openxmlformats.org/drawingml/2006/main"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xmlns:a="http://schemas.openxmlformats.org/drawingml/2006/main" w="28575">
          <a:solidFill>
            <a:schemeClr val="bg1"/>
          </a:solidFill>
        </a:ln>
        <a:effectLst xmlns:a="http://schemas.openxmlformats.org/drawingml/2006/main">
          <a:innerShdw blurRad="63500" dist="50800" dir="13500000">
            <a:prstClr val="black">
              <a:alpha val="50000"/>
            </a:prstClr>
          </a:innerShdw>
        </a:effectLst>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GROUP</a:t>
          </a:r>
        </a:p>
      </xdr:txBody>
    </xdr:sp>
    <xdr:clientData/>
  </xdr:twoCellAnchor>
  <xdr:twoCellAnchor editAs="absolute">
    <xdr:from>
      <xdr:col>11</xdr:col>
      <xdr:colOff>164511</xdr:colOff>
      <xdr:row>0</xdr:row>
      <xdr:rowOff>72390</xdr:rowOff>
    </xdr:from>
    <xdr:to>
      <xdr:col>12</xdr:col>
      <xdr:colOff>461869</xdr:colOff>
      <xdr:row>2</xdr:row>
      <xdr:rowOff>159067</xdr:rowOff>
    </xdr:to>
    <xdr:sp macro="" textlink="">
      <xdr:nvSpPr>
        <xdr:cNvPr id="10" name="Rounded Rectangle 9">
          <a:hlinkClick xmlns:d6p1="http://schemas.openxmlformats.org/officeDocument/2006/relationships" d6p1:id="rId4" tooltip="Acorn Type Profile"/>
        </xdr:cNvPr>
        <xdr:cNvSpPr/>
      </xdr:nvSpPr>
      <xdr:spPr>
        <a:xfrm>
          <a:off x="9448484" y="72000"/>
          <a:ext cx="944656"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TYPE</a:t>
          </a:r>
        </a:p>
      </xdr:txBody>
    </xdr:sp>
    <xdr:clientData/>
  </xdr:twoCellAnchor>
  <xdr:oneCellAnchor>
    <xdr:from>
      <xdr:col>2</xdr:col>
      <xdr:colOff>2719834</xdr:colOff>
      <xdr:row>0</xdr:row>
      <xdr:rowOff>72390</xdr:rowOff>
    </xdr:from>
    <xdr:ext cx="1104900" cy="466725"/>
    <xdr:sp macro="" textlink="">
      <xdr:nvSpPr>
        <xdr:cNvPr id="11" name="Rounded Rectangle 10">
          <a:hlinkClick xmlns:d6p1="http://schemas.openxmlformats.org/officeDocument/2006/relationships" d6p1:id="rId5" tooltip="Customer View Chart"/>
        </xdr:cNvPr>
        <xdr:cNvSpPr/>
      </xdr:nvSpPr>
      <xdr:spPr>
        <a:xfrm>
          <a:off x="3068002" y="72000"/>
          <a:ext cx="1118235"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CUSTOMER</a:t>
          </a:r>
          <a:r>
            <a:rPr lang="en-GB" sz="1050" b="1" baseline="0"/>
            <a:t> VIEW CHART</a:t>
          </a:r>
          <a:endParaRPr lang="en-GB" sz="1050" b="1"/>
        </a:p>
      </xdr:txBody>
    </xdr:sp>
    <xdr:clientData/>
  </xdr:oneCellAnchor>
  <xdr:oneCellAnchor>
    <xdr:from>
      <xdr:col>4</xdr:col>
      <xdr:colOff>103138</xdr:colOff>
      <xdr:row>0</xdr:row>
      <xdr:rowOff>72390</xdr:rowOff>
    </xdr:from>
    <xdr:ext cx="1143000" cy="466725"/>
    <xdr:sp macro="" textlink="">
      <xdr:nvSpPr>
        <xdr:cNvPr id="12" name="Rounded Rectangle 11">
          <a:hlinkClick xmlns:d6p1="http://schemas.openxmlformats.org/officeDocument/2006/relationships" d6p1:id="rId6" tooltip="Profile Features"/>
        </xdr:cNvPr>
        <xdr:cNvSpPr/>
      </xdr:nvSpPr>
      <xdr:spPr>
        <a:xfrm>
          <a:off x="4853146" y="72000"/>
          <a:ext cx="1146810"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PROFILE FEATURES</a:t>
          </a:r>
        </a:p>
      </xdr:txBody>
    </xdr:sp>
    <xdr:clientData/>
  </xdr:oneCellAnchor>
  <xdr:twoCellAnchor editAs="absolute">
    <xdr:from>
      <xdr:col>10</xdr:col>
      <xdr:colOff>576132</xdr:colOff>
      <xdr:row>3</xdr:row>
      <xdr:rowOff>147637</xdr:rowOff>
    </xdr:from>
    <xdr:to>
      <xdr:col>13</xdr:col>
      <xdr:colOff>2995</xdr:colOff>
      <xdr:row>5</xdr:row>
      <xdr:rowOff>33337</xdr:rowOff>
    </xdr:to>
    <xdr:pic macro="">
      <xdr:nvPicPr>
        <xdr:cNvPr id="13" name="Picture 12">
          <a:hlinkClick xmlns:d6p1="http://schemas.openxmlformats.org/officeDocument/2006/relationships" d6p1:id="rId8" tooltip="Acorn Online Microsite"/>
          <a:extLst xmlns:a="http://schemas.openxmlformats.org/drawingml/2006/main">
            <a:ext uri="{FF2B5EF4-FFF2-40B4-BE49-F238E27FC236}">
              <a16:creationId xmlns:a16="http://schemas.microsoft.com/office/drawing/2014/main" id="{00000000-0008-0000-0700-00000D000000}"/>
            </a:ext>
          </a:extLst>
        </xdr:cNvPr>
        <xdr:cNvPicPr>
          <a:picLocks noChangeAspect="1"/>
        </xdr:cNvPicPr>
      </xdr:nvPicPr>
      <xdr:blipFill>
        <a:blip xmlns:d5p1="http://schemas.openxmlformats.org/officeDocument/2006/relationships" d5p1:embed="rId7">
          <a:extLst>
            <a:ext uri="{28A0092B-C50C-407E-A947-70E740481C1C}">
              <a14:useLocalDpi xmlns:a14="http://schemas.microsoft.com/office/drawing/2010/main" val="0"/>
            </a:ext>
          </a:extLst>
        </a:blip>
        <a:srcRect/>
        <a:stretch>
          <a:fillRect/>
        </a:stretch>
      </xdr:blipFill>
      <xdr:spPr>
        <a:xfrm>
          <a:off x="9212293" y="700365"/>
          <a:ext cx="1369796" cy="1369796"/>
        </a:xfrm>
        <a:prstGeom xmlns:a="http://schemas.openxmlformats.org/drawingml/2006/main" prst="rect">
          <a:avLst/>
        </a:prstGeom>
        <a:noFill/>
      </xdr:spPr>
    </xdr:pic>
    <xdr:clientData/>
  </xdr:twoCellAnchor>
  <xdr:twoCellAnchor>
    <xdr:from>
      <xdr:col>0</xdr:col>
      <xdr:colOff>0</xdr:colOff>
      <xdr:row>32</xdr:row>
      <xdr:rowOff>76200</xdr:rowOff>
    </xdr:from>
    <xdr:to>
      <xdr:col>14</xdr:col>
      <xdr:colOff>4651</xdr:colOff>
      <xdr:row>35</xdr:row>
      <xdr:rowOff>5715</xdr:rowOff>
    </xdr:to>
    <xdr:grpSp>
      <xdr:nvGrpSpPr>
        <xdr:cNvPr id="14" name="Group 13"/>
        <xdr:cNvGrpSpPr/>
      </xdr:nvGrpSpPr>
      <xdr:grpSpPr>
        <a:xfrm>
          <a:off x="0" y="5448300"/>
          <a:ext cx="11544300" cy="409575"/>
          <a:chOff x="0" y="5486400"/>
          <a:chExt cx="10602800" cy="386686"/>
        </a:xfrm>
        <a:noFill/>
      </xdr:grpSpPr>
      <xdr:cxnSp macro="">
        <xdr:nvCxnSpPr>
          <xdr:cNvPr id="15" name="Straight Connector 14"/>
          <xdr:cNvCxnSpPr/>
        </xdr:nvCxnSpPr>
        <xdr:spPr>
          <a:xfrm flipV="1">
            <a:off x="0" y="5486400"/>
            <a:ext cx="10602446" cy="1"/>
          </a:xfrm>
          <a:prstGeom prst="line">
            <a:avLst xmlns:a="http://schemas.openxmlformats.org/drawingml/2006/main"/>
          </a:prstGeom>
          <a:noFill/>
          <a:ln xmlns:a="http://schemas.openxmlformats.org/drawingml/2006/main" w="57150">
            <a:solidFill>
              <a:sysClr val="windowText" lastClr="000000"/>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pic macro="">
        <xdr:nvPicPr>
          <xdr:cNvPr id="16" name="Picture 15">
            <a:extLst xmlns:a="http://schemas.openxmlformats.org/drawingml/2006/main">
              <a:ext uri="{FF2B5EF4-FFF2-40B4-BE49-F238E27FC236}">
                <a16:creationId xmlns:a16="http://schemas.microsoft.com/office/drawing/2014/main" id="{00000000-0008-0000-0700-000010000000}"/>
              </a:ext>
            </a:extLst>
          </xdr:cNvPr>
          <xdr:cNvPicPr>
            <a:picLocks noChangeAspect="1"/>
          </xdr:cNvPicPr>
        </xdr:nvPicPr>
        <xdr:blipFill>
          <a:blip xmlns:d6p1="http://schemas.openxmlformats.org/officeDocument/2006/relationships" d6p1:embed="rId9">
            <a:extLst>
              <a:ext uri="{28A0092B-C50C-407E-A947-70E740481C1C}">
                <a14:useLocalDpi xmlns:a14="http://schemas.microsoft.com/office/drawing/2010/main" val="0"/>
              </a:ext>
            </a:extLst>
          </a:blip>
          <a:srcRect/>
          <a:stretch>
            <a:fillRect/>
          </a:stretch>
        </xdr:blipFill>
        <xdr:spPr>
          <a:xfrm>
            <a:off x="47181" y="5540346"/>
            <a:ext cx="780389" cy="332740"/>
          </a:xfrm>
          <a:prstGeom xmlns:a="http://schemas.openxmlformats.org/drawingml/2006/main" prst="rect">
            <a:avLst/>
          </a:prstGeom>
          <a:noFill/>
        </xdr:spPr>
      </xdr:pic>
    </xdr:grpSp>
    <xdr:clientData/>
  </xdr:twoCellAnchor>
  <xdr:twoCellAnchor editAs="absolute">
    <xdr:from>
      <xdr:col>2</xdr:col>
      <xdr:colOff>1131931</xdr:colOff>
      <xdr:row>0</xdr:row>
      <xdr:rowOff>71437</xdr:rowOff>
    </xdr:from>
    <xdr:to>
      <xdr:col>2</xdr:col>
      <xdr:colOff>2259862</xdr:colOff>
      <xdr:row>2</xdr:row>
      <xdr:rowOff>158115</xdr:rowOff>
    </xdr:to>
    <xdr:sp macro="" textlink="">
      <xdr:nvSpPr>
        <xdr:cNvPr id="17" name="Rounded Rectangle 17">
          <a:hlinkClick xmlns:d6p1="http://schemas.openxmlformats.org/officeDocument/2006/relationships" d6p1:id="rId10" tooltip="Acorn Group Profile"/>
        </xdr:cNvPr>
        <xdr:cNvSpPr/>
      </xdr:nvSpPr>
      <xdr:spPr>
        <a:xfrm>
          <a:off x="1482739" y="71436"/>
          <a:ext cx="112680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OVERVIEW</a:t>
          </a:r>
        </a:p>
      </xdr:txBody>
    </xdr:sp>
    <xdr:clientData/>
  </xdr:twoCellAnchor>
  <xdr:twoCellAnchor editAs="absolute">
    <xdr:from>
      <xdr:col>0</xdr:col>
      <xdr:colOff>57094</xdr:colOff>
      <xdr:row>0</xdr:row>
      <xdr:rowOff>71437</xdr:rowOff>
    </xdr:from>
    <xdr:to>
      <xdr:col>2</xdr:col>
      <xdr:colOff>675959</xdr:colOff>
      <xdr:row>2</xdr:row>
      <xdr:rowOff>158115</xdr:rowOff>
    </xdr:to>
    <xdr:sp macro="" textlink="">
      <xdr:nvSpPr>
        <xdr:cNvPr id="18" name="Rounded Rectangle 18">
          <a:hlinkClick xmlns:d6p1="http://schemas.openxmlformats.org/officeDocument/2006/relationships" d6p1:id="rId11" tooltip="Acorn Category Profile"/>
        </xdr:cNvPr>
        <xdr:cNvSpPr/>
      </xdr:nvSpPr>
      <xdr:spPr>
        <a:xfrm>
          <a:off x="57147" y="71438"/>
          <a:ext cx="96755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HOME</a:t>
          </a:r>
        </a:p>
      </xdr:txBody>
    </xdr:sp>
    <xdr:clientData/>
  </xdr:twoCellAnchor>
  <xdr:twoCellAnchor>
    <xdr:from>
      <xdr:col>10</xdr:col>
      <xdr:colOff>252617</xdr:colOff>
      <xdr:row>5</xdr:row>
      <xdr:rowOff>161925</xdr:rowOff>
    </xdr:from>
    <xdr:to>
      <xdr:col>12</xdr:col>
      <xdr:colOff>605042</xdr:colOff>
      <xdr:row>9</xdr:row>
      <xdr:rowOff>57150</xdr:rowOff>
    </xdr:to>
    <xdr:sp macro="" textlink="">
      <xdr:nvSpPr>
        <xdr:cNvPr id="19" name="Rounded Rectangle 19"/>
        <xdr:cNvSpPr/>
      </xdr:nvSpPr>
      <xdr:spPr>
        <a:xfrm>
          <a:off x="8888415" y="1104898"/>
          <a:ext cx="1647825" cy="609600"/>
        </a:xfrm>
        <a:prstGeom prst="roundRect">
          <a:avLst xmlns:a="http://schemas.openxmlformats.org/drawingml/2006/main"/>
        </a:prstGeom>
        <a:solidFill xmlns:a="http://schemas.openxmlformats.org/drawingml/2006/main">
          <a:schemeClr val="bg2"/>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10</xdr:col>
      <xdr:colOff>309749</xdr:colOff>
      <xdr:row>7</xdr:row>
      <xdr:rowOff>34290</xdr:rowOff>
    </xdr:from>
    <xdr:to>
      <xdr:col>11</xdr:col>
      <xdr:colOff>184472</xdr:colOff>
      <xdr:row>8</xdr:row>
      <xdr:rowOff>146685</xdr:rowOff>
    </xdr:to>
    <xdr:grpSp>
      <xdr:nvGrpSpPr>
        <xdr:cNvPr id="20" name="Group 19"/>
        <xdr:cNvGrpSpPr/>
      </xdr:nvGrpSpPr>
      <xdr:grpSpPr>
        <a:xfrm>
          <a:off x="9725025" y="1171575"/>
          <a:ext cx="571500" cy="266700"/>
          <a:chOff x="8945565" y="1323256"/>
          <a:chExt cx="522711" cy="296714"/>
        </a:xfrm>
        <a:solidFill>
          <a:srgbClr val="000000"/>
        </a:solidFill>
      </xdr:grpSpPr>
      <xdr:sp macro="" textlink="">
        <xdr:nvSpPr>
          <xdr:cNvPr id="21" name="Rounded Rectangle 24"/>
          <xdr:cNvSpPr/>
        </xdr:nvSpPr>
        <xdr:spPr>
          <a:xfrm>
            <a:off x="9135637" y="1323256"/>
            <a:ext cx="332627"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22" name="Rounded Rectangle 25"/>
          <xdr:cNvSpPr/>
        </xdr:nvSpPr>
        <xdr:spPr>
          <a:xfrm>
            <a:off x="9135638" y="1428861"/>
            <a:ext cx="221751"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23" name="Rounded Rectangle 26"/>
          <xdr:cNvSpPr/>
        </xdr:nvSpPr>
        <xdr:spPr>
          <a:xfrm>
            <a:off x="9135638" y="1541529"/>
            <a:ext cx="110875"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24" name="Down Arrow 27"/>
          <xdr:cNvSpPr/>
        </xdr:nvSpPr>
        <xdr:spPr>
          <a:xfrm>
            <a:off x="8945565" y="1323256"/>
            <a:ext cx="142554" cy="296690"/>
          </a:xfrm>
          <a:prstGeom prst="downArrow">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grpSp>
    <xdr:clientData/>
  </xdr:twoCellAnchor>
  <xdr:oneCellAnchor>
    <xdr:from>
      <xdr:col>10</xdr:col>
      <xdr:colOff>223707</xdr:colOff>
      <xdr:row>5</xdr:row>
      <xdr:rowOff>161925</xdr:rowOff>
    </xdr:from>
    <xdr:ext cx="590550" cy="247650"/>
    <xdr:sp macro="">
      <xdr:nvSpPr>
        <xdr:cNvPr id="25" name="TextBox 24">
          <a:extLst xmlns:a="http://schemas.openxmlformats.org/drawingml/2006/main">
            <a:ext uri="{FF2B5EF4-FFF2-40B4-BE49-F238E27FC236}">
              <a16:creationId xmlns:a16="http://schemas.microsoft.com/office/drawing/2014/main" id="{00000000-0008-0000-0700-000019000000}"/>
            </a:ext>
          </a:extLst>
        </xdr:cNvPr>
        <xdr:cNvSpPr txBox="1"/>
      </xdr:nvSpPr>
      <xdr:spPr>
        <a:xfrm>
          <a:off x="8859840" y="1101723"/>
          <a:ext cx="587597" cy="24885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r>
            <a:rPr lang="en-GB" b="0" i="0" sz="1000">
              <a:solidFill>
                <a:srgbClr val="000000"/>
              </a:solidFill>
            </a:rPr>
            <a:t>Sort by:</a:t>
          </a:r>
          <a:endParaRPr lang="en-GB" b="0" i="0" sz="1000">
            <a:solidFill>
              <a:srgbClr val="000000"/>
            </a:solidFill>
          </a:endParaRPr>
        </a:p>
      </xdr:txBody>
    </xdr:sp>
    <xdr:clientData/>
  </xdr:oneCellAnchor>
  <xdr:twoCellAnchor editAs="absolute">
    <xdr:from>
      <xdr:col>11</xdr:col>
      <xdr:colOff>285657</xdr:colOff>
      <xdr:row>6</xdr:row>
      <xdr:rowOff>57150</xdr:rowOff>
    </xdr:from>
    <xdr:to>
      <xdr:col>12</xdr:col>
      <xdr:colOff>442596</xdr:colOff>
      <xdr:row>7</xdr:row>
      <xdr:rowOff>9525</xdr:rowOff>
    </xdr:to>
    <xdr:sp macro="" textlink="" fLocksText="0">
      <xdr:nvSpPr>
        <xdr:cNvPr id="26" name="Rounded Rectangle 29">
          <a:hlinkClick xmlns:d6p1="http://schemas.openxmlformats.org/officeDocument/2006/relationships" d6p1:id="rId3" tooltip="Sort by"/>
        </xdr:cNvPr>
        <xdr:cNvSpPr/>
      </xdr:nvSpPr>
      <xdr:spPr>
        <a:xfrm>
          <a:off x="9569449" y="1162050"/>
          <a:ext cx="804864" cy="136525"/>
        </a:xfrm>
        <a:prstGeom prst="roundRect">
          <a:avLst xmlns:a="http://schemas.openxmlformats.org/drawingml/2006/main"/>
        </a:prstGeom>
        <a:solidFill xmlns:a="http://schemas.openxmlformats.org/drawingml/2006/main">
          <a:srgbClr val="E6E6E6">
            <a:alpha val="1176"/>
          </a:srgbClr>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mc:AlternateContent xmlns:mc="http://schemas.openxmlformats.org/markup-compatibility/2006">
    <mc:Choice xmlns:a14="http://schemas.microsoft.com/office/drawing/2010/main" Requires="a14">
      <xdr:twoCellAnchor>
        <xdr:from>
          <xdr:col>11</xdr:col>
          <xdr:colOff>247799</xdr:colOff>
          <xdr:row>6</xdr:row>
          <xdr:rowOff>19050</xdr:rowOff>
        </xdr:from>
        <xdr:to>
          <xdr:col>13</xdr:col>
          <xdr:colOff>0</xdr:colOff>
          <xdr:row>7</xdr:row>
          <xdr:rowOff>57150</xdr:rowOff>
        </xdr:to>
        <xdr:sp xmlns:xdr="http://schemas.openxmlformats.org/drawingml/2006/spreadsheetDrawing" macro="" textlink="">
          <xdr:nvSpPr>
            <xdr:cNvPr id="9217" name="Option Button 1" hidden="1">
              <a:extLst xmlns:a="http://schemas.openxmlformats.org/drawingml/2006/main">
                <a:ext uri="{63B3BB69-23CF-44E3-9099-C40C66FF867C}">
                  <a14:compatExt xmlns:a14="http://schemas.microsoft.com/office/drawing/2010/main" spid="_x0000_s9217"/>
                </a:ext>
                <a:ext uri="{FF2B5EF4-FFF2-40B4-BE49-F238E27FC236}">
                  <a16:creationId xmlns:a16="http://schemas.microsoft.com/office/drawing/2014/main" id="{00000000-0008-0000-0700-00000124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Acorn Group</a:t>
              </a:r>
            </a:p>
          </xdr:txBody>
        </xdr:sp>
        <xdr:clientData/>
      </xdr:twoCellAnchor>
    </mc:Choice>
  </mc:AlternateContent>
  <mc:AlternateContent xmlns:mc="http://schemas.openxmlformats.org/markup-compatibility/2006">
    <mc:Choice xmlns:a14="http://schemas.microsoft.com/office/drawing/2010/main" Requires="a14">
      <xdr:twoCellAnchor>
        <xdr:from>
          <xdr:col>11</xdr:col>
          <xdr:colOff>247799</xdr:colOff>
          <xdr:row>7</xdr:row>
          <xdr:rowOff>19050</xdr:rowOff>
        </xdr:from>
        <xdr:to>
          <xdr:col>13</xdr:col>
          <xdr:colOff>0</xdr:colOff>
          <xdr:row>8</xdr:row>
          <xdr:rowOff>57150</xdr:rowOff>
        </xdr:to>
        <xdr:sp xmlns:xdr="http://schemas.openxmlformats.org/drawingml/2006/spreadsheetDrawing" macro="" textlink="">
          <xdr:nvSpPr>
            <xdr:cNvPr id="9218" name="Option Button 2" hidden="1">
              <a:extLst xmlns:a="http://schemas.openxmlformats.org/drawingml/2006/main">
                <a:ext uri="{63B3BB69-23CF-44E3-9099-C40C66FF867C}">
                  <a14:compatExt xmlns:a14="http://schemas.microsoft.com/office/drawing/2010/main" spid="_x0000_s9218"/>
                </a:ext>
                <a:ext uri="{FF2B5EF4-FFF2-40B4-BE49-F238E27FC236}">
                  <a16:creationId xmlns:a16="http://schemas.microsoft.com/office/drawing/2014/main" id="{00000000-0008-0000-0700-00000224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Index</a:t>
              </a:r>
            </a:p>
          </xdr:txBody>
        </xdr:sp>
        <xdr:clientData/>
      </xdr:twoCellAnchor>
    </mc:Choice>
  </mc:AlternateContent>
  <mc:AlternateContent xmlns:mc="http://schemas.openxmlformats.org/markup-compatibility/2006">
    <mc:Choice xmlns:a14="http://schemas.microsoft.com/office/drawing/2010/main" Requires="a14">
      <xdr:twoCellAnchor>
        <xdr:from>
          <xdr:col>11</xdr:col>
          <xdr:colOff>247799</xdr:colOff>
          <xdr:row>8</xdr:row>
          <xdr:rowOff>31432</xdr:rowOff>
        </xdr:from>
        <xdr:to>
          <xdr:col>13</xdr:col>
          <xdr:colOff>0</xdr:colOff>
          <xdr:row>9</xdr:row>
          <xdr:rowOff>57150</xdr:rowOff>
        </xdr:to>
        <xdr:sp xmlns:xdr="http://schemas.openxmlformats.org/drawingml/2006/spreadsheetDrawing" macro="" textlink="">
          <xdr:nvSpPr>
            <xdr:cNvPr id="9219" name="Option Button 3" hidden="1">
              <a:extLst xmlns:a="http://schemas.openxmlformats.org/drawingml/2006/main">
                <a:ext uri="{63B3BB69-23CF-44E3-9099-C40C66FF867C}">
                  <a14:compatExt xmlns:a14="http://schemas.microsoft.com/office/drawing/2010/main" spid="_x0000_s9219"/>
                </a:ext>
                <a:ext uri="{FF2B5EF4-FFF2-40B4-BE49-F238E27FC236}">
                  <a16:creationId xmlns:a16="http://schemas.microsoft.com/office/drawing/2014/main" id="{00000000-0008-0000-0700-00000324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AlternateContent>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323515</xdr:colOff>
      <xdr:row>5</xdr:row>
      <xdr:rowOff>152400</xdr:rowOff>
    </xdr:to>
    <xdr:sp macro="" textlink="">
      <xdr:nvSpPr>
        <xdr:cNvPr id="2" name="Text Box 128"/>
        <xdr:cNvSpPr/>
      </xdr:nvSpPr>
      <xdr:spPr>
        <a:xfrm>
          <a:off x="0" y="666750"/>
          <a:ext cx="7664450" cy="406400"/>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2000" b="1" i="0" u="none" strike="noStrike" baseline="0">
              <a:solidFill>
                <a:sysClr val="windowText" lastClr="000000"/>
              </a:solidFill>
              <a:latin typeface="+mn-lt"/>
            </a:rPr>
            <a:t>ACORN TYPE </a:t>
          </a:r>
          <a:r>
            <a:rPr lang="en-GB" sz="2000" b="1" i="0" u="none" strike="noStrike" baseline="0">
              <a:solidFill>
                <a:srgbClr val="938B8B"/>
              </a:solidFill>
              <a:latin typeface="+mn-lt"/>
            </a:rPr>
            <a:t>PROFILE</a:t>
          </a:r>
        </a:p>
      </xdr:txBody>
    </xdr:sp>
    <xdr:clientData/>
  </xdr:twoCellAnchor>
  <xdr:twoCellAnchor editAs="absolute">
    <xdr:from>
      <xdr:col>2</xdr:col>
      <xdr:colOff>895945</xdr:colOff>
      <xdr:row>6</xdr:row>
      <xdr:rowOff>114300</xdr:rowOff>
    </xdr:from>
    <xdr:to>
      <xdr:col>8</xdr:col>
      <xdr:colOff>323515</xdr:colOff>
      <xdr:row>7</xdr:row>
      <xdr:rowOff>104775</xdr:rowOff>
    </xdr:to>
    <xdr:sp macro="" textlink="PROFILE_DESC">
      <xdr:nvSpPr>
        <xdr:cNvPr id="3" name="Rectangle 2"/>
        <xdr:cNvSpPr/>
      </xdr:nvSpPr>
      <xdr:spPr>
        <a:xfrm>
          <a:off x="1244599" y="1219200"/>
          <a:ext cx="6419850"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7FA2D088-BE4A-44E9-B0AF-9C15670973D8}" type="TxLink">
            <a:rPr lang="en-US" sz="1200" b="1" i="0" u="none" strike="noStrike">
              <a:solidFill>
                <a:srgbClr val="000000"/>
              </a:solidFill>
              <a:latin typeface="+mn-lt"/>
              <a:cs typeface="Arial"/>
            </a:rPr>
            <a:pPr algn="l"/>
            <a:t>ward name: Blacon Ward</a:t>
          </a:fld>
          <a:endParaRPr lang="en-GB" sz="2400" b="1">
            <a:latin typeface="+mn-lt"/>
          </a:endParaRPr>
        </a:p>
      </xdr:txBody>
    </xdr:sp>
    <xdr:clientData/>
  </xdr:twoCellAnchor>
  <xdr:twoCellAnchor editAs="absolute">
    <xdr:from>
      <xdr:col>2</xdr:col>
      <xdr:colOff>895945</xdr:colOff>
      <xdr:row>7</xdr:row>
      <xdr:rowOff>142875</xdr:rowOff>
    </xdr:from>
    <xdr:to>
      <xdr:col>8</xdr:col>
      <xdr:colOff>323515</xdr:colOff>
      <xdr:row>8</xdr:row>
      <xdr:rowOff>133350</xdr:rowOff>
    </xdr:to>
    <xdr:sp macro="" textlink="'Input Sheet'!C6">
      <xdr:nvSpPr>
        <xdr:cNvPr id="4" name="Rectangle 3"/>
        <xdr:cNvSpPr/>
      </xdr:nvSpPr>
      <xdr:spPr>
        <a:xfrm>
          <a:off x="1244600" y="1431925"/>
          <a:ext cx="6419849"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39D4EEAC-43C0-4A3C-863E-E12B3FFD08C0}" type="TxLink">
            <a:rPr lang="en-US" sz="1200" b="1" i="0" u="none" strike="noStrike">
              <a:solidFill>
                <a:srgbClr val="000000"/>
              </a:solidFill>
              <a:latin typeface="+mn-lt"/>
              <a:cs typeface="Arial"/>
            </a:rPr>
            <a:pPr algn="l"/>
            <a:t>Cheshire West and Chester Acorn 2022</a:t>
          </a:fld>
          <a:endParaRPr lang="en-GB" sz="3600" b="1">
            <a:solidFill>
              <a:sysClr val="windowText" lastClr="000000"/>
            </a:solidFill>
            <a:latin typeface="+mn-lt"/>
          </a:endParaRPr>
        </a:p>
      </xdr:txBody>
    </xdr:sp>
    <xdr:clientData/>
  </xdr:twoCellAnchor>
  <xdr:twoCellAnchor>
    <xdr:from>
      <xdr:col>0</xdr:col>
      <xdr:colOff>9544</xdr:colOff>
      <xdr:row>12</xdr:row>
      <xdr:rowOff>9525</xdr:rowOff>
    </xdr:from>
    <xdr:to>
      <xdr:col>1</xdr:col>
      <xdr:colOff>38063</xdr:colOff>
      <xdr:row>12</xdr:row>
      <xdr:rowOff>190500</xdr:rowOff>
    </xdr:to>
    <xdr:grpSp>
      <xdr:nvGrpSpPr>
        <xdr:cNvPr id="5" name="Group 4"/>
        <xdr:cNvGrpSpPr/>
      </xdr:nvGrpSpPr>
      <xdr:grpSpPr>
        <a:xfrm rot="5400000">
          <a:off x="9525" y="2143125"/>
          <a:ext cx="200025" cy="180975"/>
          <a:chOff x="12700" y="2368550"/>
          <a:chExt cx="180975" cy="187325"/>
        </a:xfrm>
        <a:noFill/>
      </xdr:grpSpPr>
      <xdr:sp macro="" textlink="">
        <xdr:nvSpPr>
          <xdr:cNvPr id="6" name="Oval 5"/>
          <xdr:cNvSpPr/>
        </xdr:nvSpPr>
        <xdr:spPr>
          <a:xfrm>
            <a:off x="12700" y="2368550"/>
            <a:ext cx="180960" cy="187361"/>
          </a:xfrm>
          <a:prstGeom prst="ellipse">
            <a:avLst xmlns:a="http://schemas.openxmlformats.org/drawingml/2006/main"/>
          </a:prstGeom>
          <a:solidFill xmlns:a="http://schemas.openxmlformats.org/drawingml/2006/main">
            <a:srgbClr val="304DEC"/>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7" name="Isosceles Triangle 6"/>
          <xdr:cNvSpPr/>
        </xdr:nvSpPr>
        <xdr:spPr>
          <a:xfrm>
            <a:off x="29289" y="2382800"/>
            <a:ext cx="134512"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editAs="absolute">
    <xdr:from>
      <xdr:col>2</xdr:col>
      <xdr:colOff>199988</xdr:colOff>
      <xdr:row>6</xdr:row>
      <xdr:rowOff>85725</xdr:rowOff>
    </xdr:from>
    <xdr:to>
      <xdr:col>2</xdr:col>
      <xdr:colOff>1115932</xdr:colOff>
      <xdr:row>8</xdr:row>
      <xdr:rowOff>161925</xdr:rowOff>
    </xdr:to>
    <xdr:sp macro="" textlink="">
      <xdr:nvSpPr>
        <xdr:cNvPr id="8" name="Rectangle 7"/>
        <xdr:cNvSpPr/>
      </xdr:nvSpPr>
      <xdr:spPr>
        <a:xfrm>
          <a:off x="549275" y="1190625"/>
          <a:ext cx="914400" cy="455377"/>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spAutoFit/>
        </a:bodyPr>
        <a:lstStyle xmlns:a="http://schemas.openxmlformats.org/drawingml/2006/main"/>
        <a:p xmlns:a="http://schemas.openxmlformats.org/drawingml/2006/main">
          <a:pPr algn="l"/>
          <a:r>
            <a:rPr lang="en-GB" sz="1200" b="1">
              <a:solidFill>
                <a:srgbClr val="938B8B"/>
              </a:solidFill>
            </a:rPr>
            <a:t>Profile:</a:t>
          </a:r>
        </a:p>
        <a:p xmlns:a="http://schemas.openxmlformats.org/drawingml/2006/main">
          <a:pPr algn="l"/>
          <a:r>
            <a:rPr lang="en-GB" sz="1200" b="1">
              <a:solidFill>
                <a:srgbClr val="938B8B"/>
              </a:solidFill>
            </a:rPr>
            <a:t>Base:</a:t>
          </a:r>
        </a:p>
      </xdr:txBody>
    </xdr:sp>
    <xdr:clientData/>
  </xdr:twoCellAnchor>
  <xdr:twoCellAnchor editAs="absolute">
    <xdr:from>
      <xdr:col>0</xdr:col>
      <xdr:colOff>0</xdr:colOff>
      <xdr:row>29</xdr:row>
      <xdr:rowOff>9525</xdr:rowOff>
    </xdr:from>
    <xdr:to>
      <xdr:col>1</xdr:col>
      <xdr:colOff>28649</xdr:colOff>
      <xdr:row>29</xdr:row>
      <xdr:rowOff>190500</xdr:rowOff>
    </xdr:to>
    <xdr:sp macro="" textlink="">
      <xdr:nvSpPr>
        <xdr:cNvPr id="9" name="Oval 8"/>
        <xdr:cNvSpPr/>
      </xdr:nvSpPr>
      <xdr:spPr>
        <a:xfrm rot="5400000">
          <a:off x="3175" y="5207000"/>
          <a:ext cx="180975" cy="187325"/>
        </a:xfrm>
        <a:prstGeom prst="ellipse">
          <a:avLst xmlns:a="http://schemas.openxmlformats.org/drawingml/2006/main"/>
        </a:prstGeom>
        <a:solidFill xmlns:a="http://schemas.openxmlformats.org/drawingml/2006/main">
          <a:srgbClr val="7D38BA"/>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editAs="absolute">
    <xdr:from>
      <xdr:col>0</xdr:col>
      <xdr:colOff>51234</xdr:colOff>
      <xdr:row>29</xdr:row>
      <xdr:rowOff>36195</xdr:rowOff>
    </xdr:from>
    <xdr:to>
      <xdr:col>1</xdr:col>
      <xdr:colOff>14734</xdr:colOff>
      <xdr:row>29</xdr:row>
      <xdr:rowOff>170497</xdr:rowOff>
    </xdr:to>
    <xdr:sp macro="" textlink="">
      <xdr:nvSpPr>
        <xdr:cNvPr id="10" name="Isosceles Triangle 9"/>
        <xdr:cNvSpPr/>
      </xdr:nvSpPr>
      <xdr:spPr>
        <a:xfrm rot="5400000">
          <a:off x="45140" y="5242393"/>
          <a:ext cx="134523" cy="122318"/>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0</xdr:col>
      <xdr:colOff>0</xdr:colOff>
      <xdr:row>39</xdr:row>
      <xdr:rowOff>9525</xdr:rowOff>
    </xdr:from>
    <xdr:to>
      <xdr:col>1</xdr:col>
      <xdr:colOff>28649</xdr:colOff>
      <xdr:row>39</xdr:row>
      <xdr:rowOff>190500</xdr:rowOff>
    </xdr:to>
    <xdr:grpSp>
      <xdr:nvGrpSpPr>
        <xdr:cNvPr id="11" name="Group 10"/>
        <xdr:cNvGrpSpPr/>
      </xdr:nvGrpSpPr>
      <xdr:grpSpPr>
        <a:xfrm rot="5400000">
          <a:off x="0" y="6581775"/>
          <a:ext cx="200025" cy="180975"/>
          <a:chOff x="3175" y="6832600"/>
          <a:chExt cx="180975" cy="187325"/>
        </a:xfrm>
        <a:noFill/>
      </xdr:grpSpPr>
      <xdr:sp macro="" textlink="">
        <xdr:nvSpPr>
          <xdr:cNvPr id="12" name="Oval 11"/>
          <xdr:cNvSpPr/>
        </xdr:nvSpPr>
        <xdr:spPr>
          <a:xfrm>
            <a:off x="3175" y="6832600"/>
            <a:ext cx="180960" cy="187361"/>
          </a:xfrm>
          <a:prstGeom prst="ellipse">
            <a:avLst xmlns:a="http://schemas.openxmlformats.org/drawingml/2006/main"/>
          </a:prstGeom>
          <a:solidFill xmlns:a="http://schemas.openxmlformats.org/drawingml/2006/main">
            <a:srgbClr val="4F9342"/>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13" name="Isosceles Triangle 12"/>
          <xdr:cNvSpPr/>
        </xdr:nvSpPr>
        <xdr:spPr>
          <a:xfrm>
            <a:off x="19764" y="6846850"/>
            <a:ext cx="134512"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58</xdr:row>
      <xdr:rowOff>9525</xdr:rowOff>
    </xdr:from>
    <xdr:to>
      <xdr:col>1</xdr:col>
      <xdr:colOff>28649</xdr:colOff>
      <xdr:row>58</xdr:row>
      <xdr:rowOff>187642</xdr:rowOff>
    </xdr:to>
    <xdr:grpSp>
      <xdr:nvGrpSpPr>
        <xdr:cNvPr id="14" name="Group 13"/>
        <xdr:cNvGrpSpPr/>
      </xdr:nvGrpSpPr>
      <xdr:grpSpPr>
        <a:xfrm rot="5400000">
          <a:off x="0" y="9686925"/>
          <a:ext cx="200025" cy="180975"/>
          <a:chOff x="4536" y="9999889"/>
          <a:chExt cx="178253" cy="187325"/>
        </a:xfrm>
        <a:noFill/>
      </xdr:grpSpPr>
      <xdr:sp macro="" textlink="">
        <xdr:nvSpPr>
          <xdr:cNvPr id="15" name="Oval 14"/>
          <xdr:cNvSpPr/>
        </xdr:nvSpPr>
        <xdr:spPr>
          <a:xfrm>
            <a:off x="4536" y="9999889"/>
            <a:ext cx="178217" cy="187361"/>
          </a:xfrm>
          <a:prstGeom prst="ellipse">
            <a:avLst xmlns:a="http://schemas.openxmlformats.org/drawingml/2006/main"/>
          </a:prstGeom>
          <a:solidFill xmlns:a="http://schemas.openxmlformats.org/drawingml/2006/main">
            <a:srgbClr val="F47421"/>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16" name="Isosceles Triangle 15"/>
          <xdr:cNvSpPr/>
        </xdr:nvSpPr>
        <xdr:spPr>
          <a:xfrm>
            <a:off x="20874" y="10014139"/>
            <a:ext cx="132473" cy="120060"/>
          </a:xfrm>
          <a:prstGeom prst="triangle">
            <a:avLst xmlns:a="http://schemas.openxmlformats.org/drawingml/2006/main"/>
          </a:prstGeom>
          <a:solidFill xmlns:a="http://schemas.openxmlformats.org/drawingml/2006/main">
            <a:schemeClr val="bg1"/>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78</xdr:row>
      <xdr:rowOff>9525</xdr:rowOff>
    </xdr:from>
    <xdr:to>
      <xdr:col>1</xdr:col>
      <xdr:colOff>28649</xdr:colOff>
      <xdr:row>78</xdr:row>
      <xdr:rowOff>190500</xdr:rowOff>
    </xdr:to>
    <xdr:grpSp>
      <xdr:nvGrpSpPr>
        <xdr:cNvPr id="17" name="Group 16"/>
        <xdr:cNvGrpSpPr/>
      </xdr:nvGrpSpPr>
      <xdr:grpSpPr>
        <a:xfrm rot="5400000">
          <a:off x="0" y="12954000"/>
          <a:ext cx="200025" cy="180975"/>
          <a:chOff x="3175" y="13214350"/>
          <a:chExt cx="180975" cy="187325"/>
        </a:xfrm>
        <a:noFill/>
      </xdr:grpSpPr>
      <xdr:sp macro="" textlink="">
        <xdr:nvSpPr>
          <xdr:cNvPr id="18" name="Oval 17"/>
          <xdr:cNvSpPr/>
        </xdr:nvSpPr>
        <xdr:spPr>
          <a:xfrm>
            <a:off x="3175" y="13214350"/>
            <a:ext cx="180960" cy="187361"/>
          </a:xfrm>
          <a:prstGeom prst="ellipse">
            <a:avLst xmlns:a="http://schemas.openxmlformats.org/drawingml/2006/main"/>
          </a:prstGeom>
          <a:solidFill xmlns:a="http://schemas.openxmlformats.org/drawingml/2006/main">
            <a:srgbClr val="00A1C5"/>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19" name="Isosceles Triangle 18"/>
          <xdr:cNvSpPr/>
        </xdr:nvSpPr>
        <xdr:spPr>
          <a:xfrm>
            <a:off x="19764" y="13228600"/>
            <a:ext cx="134512"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93</xdr:row>
      <xdr:rowOff>9525</xdr:rowOff>
    </xdr:from>
    <xdr:to>
      <xdr:col>1</xdr:col>
      <xdr:colOff>28649</xdr:colOff>
      <xdr:row>93</xdr:row>
      <xdr:rowOff>190500</xdr:rowOff>
    </xdr:to>
    <xdr:grpSp>
      <xdr:nvGrpSpPr>
        <xdr:cNvPr id="20" name="Group 19"/>
        <xdr:cNvGrpSpPr/>
      </xdr:nvGrpSpPr>
      <xdr:grpSpPr>
        <a:xfrm rot="5400000">
          <a:off x="0" y="15411450"/>
          <a:ext cx="200025" cy="180975"/>
          <a:chOff x="3175" y="15722600"/>
          <a:chExt cx="180975" cy="187325"/>
        </a:xfrm>
        <a:noFill/>
      </xdr:grpSpPr>
      <xdr:sp macro="" textlink="">
        <xdr:nvSpPr>
          <xdr:cNvPr id="21" name="Oval 20"/>
          <xdr:cNvSpPr/>
        </xdr:nvSpPr>
        <xdr:spPr>
          <a:xfrm>
            <a:off x="3175" y="15722600"/>
            <a:ext cx="180960" cy="187361"/>
          </a:xfrm>
          <a:prstGeom prst="ellipse">
            <a:avLst xmlns:a="http://schemas.openxmlformats.org/drawingml/2006/main"/>
          </a:prstGeom>
          <a:solidFill xmlns:a="http://schemas.openxmlformats.org/drawingml/2006/main">
            <a:srgbClr val="E44296"/>
          </a:solidFill>
          <a:ln xmlns:a="http://schemas.openxmlformats.org/drawingml/2006/main" w="19050">
            <a:solidFill>
              <a:schemeClr val="bg1"/>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22" name="Isosceles Triangle 21"/>
          <xdr:cNvSpPr/>
        </xdr:nvSpPr>
        <xdr:spPr>
          <a:xfrm>
            <a:off x="19764" y="15736850"/>
            <a:ext cx="134512"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editAs="absolute">
    <xdr:from>
      <xdr:col>10</xdr:col>
      <xdr:colOff>6883</xdr:colOff>
      <xdr:row>14</xdr:row>
      <xdr:rowOff>6667</xdr:rowOff>
    </xdr:from>
    <xdr:to>
      <xdr:col>13</xdr:col>
      <xdr:colOff>0</xdr:colOff>
      <xdr:row>17</xdr:row>
      <xdr:rowOff>6667</xdr:rowOff>
    </xdr:to>
    <xdr:graphicFrame macro="">
      <xdr:nvGraphicFramePr>
        <xdr:cNvPr id="23" name="Chart 22"/>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
        </a:graphicData>
      </a:graphic>
    </xdr:graphicFrame>
    <xdr:clientData/>
  </xdr:twoCellAnchor>
  <xdr:twoCellAnchor editAs="absolute">
    <xdr:from>
      <xdr:col>10</xdr:col>
      <xdr:colOff>0</xdr:colOff>
      <xdr:row>18</xdr:row>
      <xdr:rowOff>0</xdr:rowOff>
    </xdr:from>
    <xdr:to>
      <xdr:col>13</xdr:col>
      <xdr:colOff>0</xdr:colOff>
      <xdr:row>24</xdr:row>
      <xdr:rowOff>0</xdr:rowOff>
    </xdr:to>
    <xdr:graphicFrame macro="">
      <xdr:nvGraphicFramePr>
        <xdr:cNvPr id="24" name="Chart 23"/>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2"/>
        </a:graphicData>
      </a:graphic>
    </xdr:graphicFrame>
    <xdr:clientData/>
  </xdr:twoCellAnchor>
  <xdr:twoCellAnchor editAs="absolute">
    <xdr:from>
      <xdr:col>10</xdr:col>
      <xdr:colOff>0</xdr:colOff>
      <xdr:row>25</xdr:row>
      <xdr:rowOff>0</xdr:rowOff>
    </xdr:from>
    <xdr:to>
      <xdr:col>13</xdr:col>
      <xdr:colOff>0</xdr:colOff>
      <xdr:row>29</xdr:row>
      <xdr:rowOff>6667</xdr:rowOff>
    </xdr:to>
    <xdr:graphicFrame macro="">
      <xdr:nvGraphicFramePr>
        <xdr:cNvPr id="25" name="Chart 24"/>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3"/>
        </a:graphicData>
      </a:graphic>
    </xdr:graphicFrame>
    <xdr:clientData/>
  </xdr:twoCellAnchor>
  <xdr:twoCellAnchor editAs="absolute">
    <xdr:from>
      <xdr:col>10</xdr:col>
      <xdr:colOff>0</xdr:colOff>
      <xdr:row>31</xdr:row>
      <xdr:rowOff>0</xdr:rowOff>
    </xdr:from>
    <xdr:to>
      <xdr:col>13</xdr:col>
      <xdr:colOff>0</xdr:colOff>
      <xdr:row>35</xdr:row>
      <xdr:rowOff>6667</xdr:rowOff>
    </xdr:to>
    <xdr:graphicFrame macro="">
      <xdr:nvGraphicFramePr>
        <xdr:cNvPr id="26" name="Chart 25"/>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4"/>
        </a:graphicData>
      </a:graphic>
    </xdr:graphicFrame>
    <xdr:clientData/>
  </xdr:twoCellAnchor>
  <xdr:twoCellAnchor editAs="absolute">
    <xdr:from>
      <xdr:col>10</xdr:col>
      <xdr:colOff>0</xdr:colOff>
      <xdr:row>36</xdr:row>
      <xdr:rowOff>6667</xdr:rowOff>
    </xdr:from>
    <xdr:to>
      <xdr:col>13</xdr:col>
      <xdr:colOff>0</xdr:colOff>
      <xdr:row>39</xdr:row>
      <xdr:rowOff>6667</xdr:rowOff>
    </xdr:to>
    <xdr:graphicFrame macro="">
      <xdr:nvGraphicFramePr>
        <xdr:cNvPr id="27" name="Chart 26"/>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5"/>
        </a:graphicData>
      </a:graphic>
    </xdr:graphicFrame>
    <xdr:clientData/>
  </xdr:twoCellAnchor>
  <xdr:twoCellAnchor editAs="absolute">
    <xdr:from>
      <xdr:col>10</xdr:col>
      <xdr:colOff>0</xdr:colOff>
      <xdr:row>41</xdr:row>
      <xdr:rowOff>0</xdr:rowOff>
    </xdr:from>
    <xdr:to>
      <xdr:col>13</xdr:col>
      <xdr:colOff>0</xdr:colOff>
      <xdr:row>44</xdr:row>
      <xdr:rowOff>14287</xdr:rowOff>
    </xdr:to>
    <xdr:graphicFrame macro="">
      <xdr:nvGraphicFramePr>
        <xdr:cNvPr id="28" name="Chart 27"/>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6"/>
        </a:graphicData>
      </a:graphic>
    </xdr:graphicFrame>
    <xdr:clientData/>
  </xdr:twoCellAnchor>
  <xdr:twoCellAnchor editAs="absolute">
    <xdr:from>
      <xdr:col>10</xdr:col>
      <xdr:colOff>0</xdr:colOff>
      <xdr:row>45</xdr:row>
      <xdr:rowOff>0</xdr:rowOff>
    </xdr:from>
    <xdr:to>
      <xdr:col>13</xdr:col>
      <xdr:colOff>0</xdr:colOff>
      <xdr:row>48</xdr:row>
      <xdr:rowOff>14287</xdr:rowOff>
    </xdr:to>
    <xdr:graphicFrame macro="">
      <xdr:nvGraphicFramePr>
        <xdr:cNvPr id="29" name="Chart 28"/>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7"/>
        </a:graphicData>
      </a:graphic>
    </xdr:graphicFrame>
    <xdr:clientData/>
  </xdr:twoCellAnchor>
  <xdr:twoCellAnchor editAs="absolute">
    <xdr:from>
      <xdr:col>10</xdr:col>
      <xdr:colOff>0</xdr:colOff>
      <xdr:row>49</xdr:row>
      <xdr:rowOff>952</xdr:rowOff>
    </xdr:from>
    <xdr:to>
      <xdr:col>13</xdr:col>
      <xdr:colOff>0</xdr:colOff>
      <xdr:row>52</xdr:row>
      <xdr:rowOff>14287</xdr:rowOff>
    </xdr:to>
    <xdr:graphicFrame macro="">
      <xdr:nvGraphicFramePr>
        <xdr:cNvPr id="30" name="Chart 29"/>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8"/>
        </a:graphicData>
      </a:graphic>
    </xdr:graphicFrame>
    <xdr:clientData/>
  </xdr:twoCellAnchor>
  <xdr:twoCellAnchor editAs="absolute">
    <xdr:from>
      <xdr:col>10</xdr:col>
      <xdr:colOff>0</xdr:colOff>
      <xdr:row>53</xdr:row>
      <xdr:rowOff>6667</xdr:rowOff>
    </xdr:from>
    <xdr:to>
      <xdr:col>13</xdr:col>
      <xdr:colOff>0</xdr:colOff>
      <xdr:row>55</xdr:row>
      <xdr:rowOff>14287</xdr:rowOff>
    </xdr:to>
    <xdr:graphicFrame macro="">
      <xdr:nvGraphicFramePr>
        <xdr:cNvPr id="31" name="Chart 30"/>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9"/>
        </a:graphicData>
      </a:graphic>
    </xdr:graphicFrame>
    <xdr:clientData/>
  </xdr:twoCellAnchor>
  <xdr:twoCellAnchor editAs="absolute">
    <xdr:from>
      <xdr:col>10</xdr:col>
      <xdr:colOff>0</xdr:colOff>
      <xdr:row>56</xdr:row>
      <xdr:rowOff>952</xdr:rowOff>
    </xdr:from>
    <xdr:to>
      <xdr:col>13</xdr:col>
      <xdr:colOff>0</xdr:colOff>
      <xdr:row>58</xdr:row>
      <xdr:rowOff>6667</xdr:rowOff>
    </xdr:to>
    <xdr:graphicFrame macro="">
      <xdr:nvGraphicFramePr>
        <xdr:cNvPr id="32" name="Chart 31"/>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0"/>
        </a:graphicData>
      </a:graphic>
    </xdr:graphicFrame>
    <xdr:clientData/>
  </xdr:twoCellAnchor>
  <xdr:twoCellAnchor editAs="absolute">
    <xdr:from>
      <xdr:col>10</xdr:col>
      <xdr:colOff>0</xdr:colOff>
      <xdr:row>60</xdr:row>
      <xdr:rowOff>0</xdr:rowOff>
    </xdr:from>
    <xdr:to>
      <xdr:col>13</xdr:col>
      <xdr:colOff>0</xdr:colOff>
      <xdr:row>63</xdr:row>
      <xdr:rowOff>6667</xdr:rowOff>
    </xdr:to>
    <xdr:graphicFrame macro="">
      <xdr:nvGraphicFramePr>
        <xdr:cNvPr id="33" name="Chart 32"/>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1"/>
        </a:graphicData>
      </a:graphic>
    </xdr:graphicFrame>
    <xdr:clientData/>
  </xdr:twoCellAnchor>
  <xdr:twoCellAnchor editAs="absolute">
    <xdr:from>
      <xdr:col>10</xdr:col>
      <xdr:colOff>0</xdr:colOff>
      <xdr:row>64</xdr:row>
      <xdr:rowOff>0</xdr:rowOff>
    </xdr:from>
    <xdr:to>
      <xdr:col>13</xdr:col>
      <xdr:colOff>0</xdr:colOff>
      <xdr:row>68</xdr:row>
      <xdr:rowOff>6667</xdr:rowOff>
    </xdr:to>
    <xdr:graphicFrame macro="">
      <xdr:nvGraphicFramePr>
        <xdr:cNvPr id="34" name="Chart 33"/>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2"/>
        </a:graphicData>
      </a:graphic>
    </xdr:graphicFrame>
    <xdr:clientData/>
  </xdr:twoCellAnchor>
  <xdr:twoCellAnchor editAs="absolute">
    <xdr:from>
      <xdr:col>10</xdr:col>
      <xdr:colOff>0</xdr:colOff>
      <xdr:row>69</xdr:row>
      <xdr:rowOff>0</xdr:rowOff>
    </xdr:from>
    <xdr:to>
      <xdr:col>13</xdr:col>
      <xdr:colOff>0</xdr:colOff>
      <xdr:row>73</xdr:row>
      <xdr:rowOff>6667</xdr:rowOff>
    </xdr:to>
    <xdr:graphicFrame macro="">
      <xdr:nvGraphicFramePr>
        <xdr:cNvPr id="35" name="Chart 34"/>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3"/>
        </a:graphicData>
      </a:graphic>
    </xdr:graphicFrame>
    <xdr:clientData/>
  </xdr:twoCellAnchor>
  <xdr:twoCellAnchor editAs="absolute">
    <xdr:from>
      <xdr:col>10</xdr:col>
      <xdr:colOff>0</xdr:colOff>
      <xdr:row>74</xdr:row>
      <xdr:rowOff>0</xdr:rowOff>
    </xdr:from>
    <xdr:to>
      <xdr:col>13</xdr:col>
      <xdr:colOff>0</xdr:colOff>
      <xdr:row>78</xdr:row>
      <xdr:rowOff>6667</xdr:rowOff>
    </xdr:to>
    <xdr:graphicFrame macro="">
      <xdr:nvGraphicFramePr>
        <xdr:cNvPr id="36" name="Chart 35"/>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4"/>
        </a:graphicData>
      </a:graphic>
    </xdr:graphicFrame>
    <xdr:clientData/>
  </xdr:twoCellAnchor>
  <xdr:twoCellAnchor editAs="absolute">
    <xdr:from>
      <xdr:col>10</xdr:col>
      <xdr:colOff>0</xdr:colOff>
      <xdr:row>80</xdr:row>
      <xdr:rowOff>0</xdr:rowOff>
    </xdr:from>
    <xdr:to>
      <xdr:col>13</xdr:col>
      <xdr:colOff>0</xdr:colOff>
      <xdr:row>83</xdr:row>
      <xdr:rowOff>952</xdr:rowOff>
    </xdr:to>
    <xdr:graphicFrame macro="">
      <xdr:nvGraphicFramePr>
        <xdr:cNvPr id="37" name="Chart 36"/>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5"/>
        </a:graphicData>
      </a:graphic>
    </xdr:graphicFrame>
    <xdr:clientData/>
  </xdr:twoCellAnchor>
  <xdr:twoCellAnchor editAs="absolute">
    <xdr:from>
      <xdr:col>10</xdr:col>
      <xdr:colOff>0</xdr:colOff>
      <xdr:row>84</xdr:row>
      <xdr:rowOff>0</xdr:rowOff>
    </xdr:from>
    <xdr:to>
      <xdr:col>13</xdr:col>
      <xdr:colOff>0</xdr:colOff>
      <xdr:row>89</xdr:row>
      <xdr:rowOff>0</xdr:rowOff>
    </xdr:to>
    <xdr:graphicFrame macro="">
      <xdr:nvGraphicFramePr>
        <xdr:cNvPr id="38" name="Chart 37"/>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6"/>
        </a:graphicData>
      </a:graphic>
    </xdr:graphicFrame>
    <xdr:clientData/>
  </xdr:twoCellAnchor>
  <xdr:twoCellAnchor editAs="absolute">
    <xdr:from>
      <xdr:col>10</xdr:col>
      <xdr:colOff>0</xdr:colOff>
      <xdr:row>90</xdr:row>
      <xdr:rowOff>952</xdr:rowOff>
    </xdr:from>
    <xdr:to>
      <xdr:col>13</xdr:col>
      <xdr:colOff>0</xdr:colOff>
      <xdr:row>93</xdr:row>
      <xdr:rowOff>6667</xdr:rowOff>
    </xdr:to>
    <xdr:graphicFrame macro="">
      <xdr:nvGraphicFramePr>
        <xdr:cNvPr id="39" name="Chart 38"/>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7"/>
        </a:graphicData>
      </a:graphic>
    </xdr:graphicFrame>
    <xdr:clientData/>
  </xdr:twoCellAnchor>
  <xdr:twoCellAnchor editAs="absolute">
    <xdr:from>
      <xdr:col>10</xdr:col>
      <xdr:colOff>0</xdr:colOff>
      <xdr:row>95</xdr:row>
      <xdr:rowOff>0</xdr:rowOff>
    </xdr:from>
    <xdr:to>
      <xdr:col>13</xdr:col>
      <xdr:colOff>0</xdr:colOff>
      <xdr:row>97</xdr:row>
      <xdr:rowOff>6667</xdr:rowOff>
    </xdr:to>
    <xdr:graphicFrame macro="">
      <xdr:nvGraphicFramePr>
        <xdr:cNvPr id="40" name="Chart 39"/>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8"/>
        </a:graphicData>
      </a:graphic>
    </xdr:graphicFrame>
    <xdr:clientData/>
  </xdr:twoCellAnchor>
  <xdr:twoCellAnchor editAs="absolute">
    <xdr:from>
      <xdr:col>0</xdr:col>
      <xdr:colOff>0</xdr:colOff>
      <xdr:row>0</xdr:row>
      <xdr:rowOff>0</xdr:rowOff>
    </xdr:from>
    <xdr:to>
      <xdr:col>12</xdr:col>
      <xdr:colOff>609172</xdr:colOff>
      <xdr:row>3</xdr:row>
      <xdr:rowOff>40005</xdr:rowOff>
    </xdr:to>
    <xdr:sp macro="" textlink="">
      <xdr:nvSpPr>
        <xdr:cNvPr id="41" name="Rectangle 40"/>
        <xdr:cNvSpPr/>
      </xdr:nvSpPr>
      <xdr:spPr>
        <a:xfrm>
          <a:off x="0" y="0"/>
          <a:ext cx="10540775" cy="592950"/>
        </a:xfrm>
        <a:prstGeom prst="rect">
          <a:avLst xmlns:a="http://schemas.openxmlformats.org/drawingml/2006/main"/>
        </a:prstGeom>
        <a:solidFill xmlns:a="http://schemas.openxmlformats.org/drawingml/2006/main">
          <a:schemeClr val="tx1"/>
        </a:solidFill>
        <a:ln xmlns:a="http://schemas.openxmlformats.org/drawingml/2006/main">
          <a:noFill/>
        </a:ln>
        <a:effectLst xmlns:a="http://schemas.openxmlformats.org/drawingml/2006/main">
          <a:outerShdw blurRad="50800" dist="38100" dir="2700000" algn="tl" rotWithShape="0">
            <a:prstClr val="black">
              <a:alpha val="40000"/>
            </a:prstClr>
          </a:outerShdw>
        </a:effectLst>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editAs="absolute">
    <xdr:from>
      <xdr:col>6</xdr:col>
      <xdr:colOff>535949</xdr:colOff>
      <xdr:row>0</xdr:row>
      <xdr:rowOff>72390</xdr:rowOff>
    </xdr:from>
    <xdr:to>
      <xdr:col>8</xdr:col>
      <xdr:colOff>164511</xdr:colOff>
      <xdr:row>2</xdr:row>
      <xdr:rowOff>159067</xdr:rowOff>
    </xdr:to>
    <xdr:sp macro="" textlink="">
      <xdr:nvSpPr>
        <xdr:cNvPr id="42" name="Rounded Rectangle 42">
          <a:hlinkClick xmlns:d6p1="http://schemas.openxmlformats.org/officeDocument/2006/relationships" d6p1:id="rId19" tooltip="Acorn Category Profile"/>
        </xdr:cNvPr>
        <xdr:cNvSpPr/>
      </xdr:nvSpPr>
      <xdr:spPr>
        <a:xfrm>
          <a:off x="6511290" y="72000"/>
          <a:ext cx="993775"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CATEGORY</a:t>
          </a:r>
        </a:p>
      </xdr:txBody>
    </xdr:sp>
    <xdr:clientData/>
  </xdr:twoCellAnchor>
  <xdr:twoCellAnchor editAs="absolute">
    <xdr:from>
      <xdr:col>9</xdr:col>
      <xdr:colOff>12390</xdr:colOff>
      <xdr:row>0</xdr:row>
      <xdr:rowOff>72390</xdr:rowOff>
    </xdr:from>
    <xdr:to>
      <xdr:col>10</xdr:col>
      <xdr:colOff>317320</xdr:colOff>
      <xdr:row>2</xdr:row>
      <xdr:rowOff>159067</xdr:rowOff>
    </xdr:to>
    <xdr:sp macro="" textlink="">
      <xdr:nvSpPr>
        <xdr:cNvPr id="43" name="Rounded Rectangle 43">
          <a:hlinkClick xmlns:d6p1="http://schemas.openxmlformats.org/officeDocument/2006/relationships" d6p1:id="rId20" tooltip="Acorn Group Profile"/>
        </xdr:cNvPr>
        <xdr:cNvSpPr/>
      </xdr:nvSpPr>
      <xdr:spPr>
        <a:xfrm>
          <a:off x="8000524" y="72000"/>
          <a:ext cx="95250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GROUP</a:t>
          </a:r>
        </a:p>
      </xdr:txBody>
    </xdr:sp>
    <xdr:clientData/>
  </xdr:twoCellAnchor>
  <xdr:twoCellAnchor editAs="absolute">
    <xdr:from>
      <xdr:col>11</xdr:col>
      <xdr:colOff>164511</xdr:colOff>
      <xdr:row>0</xdr:row>
      <xdr:rowOff>72390</xdr:rowOff>
    </xdr:from>
    <xdr:to>
      <xdr:col>12</xdr:col>
      <xdr:colOff>469441</xdr:colOff>
      <xdr:row>2</xdr:row>
      <xdr:rowOff>159067</xdr:rowOff>
    </xdr:to>
    <xdr:sp macro="" textlink="">
      <xdr:nvSpPr>
        <xdr:cNvPr id="44" name="Rounded Rectangle 44">
          <a:hlinkClick xmlns:d6p1="http://schemas.openxmlformats.org/officeDocument/2006/relationships" d6p1:id="rId21" tooltip="Acorn Type Profile"/>
        </xdr:cNvPr>
        <xdr:cNvSpPr/>
      </xdr:nvSpPr>
      <xdr:spPr>
        <a:xfrm>
          <a:off x="9448484" y="72000"/>
          <a:ext cx="952500" cy="455300"/>
        </a:xfrm>
        <a:prstGeom prst="roundRect">
          <a:avLst xmlns:a="http://schemas.openxmlformats.org/drawingml/2006/main"/>
        </a:prstGeom>
        <a:gradFill xmlns:a="http://schemas.openxmlformats.org/drawingml/2006/main"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xmlns:a="http://schemas.openxmlformats.org/drawingml/2006/main" w="28575">
          <a:solidFill>
            <a:schemeClr val="bg1"/>
          </a:solidFill>
        </a:ln>
        <a:effectLst xmlns:a="http://schemas.openxmlformats.org/drawingml/2006/main">
          <a:innerShdw blurRad="63500" dist="50800" dir="13500000">
            <a:prstClr val="black">
              <a:alpha val="50000"/>
            </a:prstClr>
          </a:innerShdw>
        </a:effectLst>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TYPE</a:t>
          </a:r>
        </a:p>
      </xdr:txBody>
    </xdr:sp>
    <xdr:clientData/>
  </xdr:twoCellAnchor>
  <xdr:oneCellAnchor>
    <xdr:from>
      <xdr:col>2</xdr:col>
      <xdr:colOff>2719834</xdr:colOff>
      <xdr:row>0</xdr:row>
      <xdr:rowOff>72390</xdr:rowOff>
    </xdr:from>
    <xdr:ext cx="1104900" cy="466725"/>
    <xdr:sp macro="" textlink="">
      <xdr:nvSpPr>
        <xdr:cNvPr id="45" name="Rounded Rectangle 45">
          <a:hlinkClick xmlns:d6p1="http://schemas.openxmlformats.org/officeDocument/2006/relationships" d6p1:id="rId22" tooltip="Customer View Chart"/>
        </xdr:cNvPr>
        <xdr:cNvSpPr/>
      </xdr:nvSpPr>
      <xdr:spPr>
        <a:xfrm>
          <a:off x="3068002" y="72000"/>
          <a:ext cx="1118235"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CUSTOMER</a:t>
          </a:r>
          <a:r>
            <a:rPr lang="en-GB" sz="1050" b="1" baseline="0"/>
            <a:t> VIEW CHART</a:t>
          </a:r>
          <a:endParaRPr lang="en-GB" sz="1050" b="1"/>
        </a:p>
      </xdr:txBody>
    </xdr:sp>
    <xdr:clientData/>
  </xdr:oneCellAnchor>
  <xdr:oneCellAnchor>
    <xdr:from>
      <xdr:col>4</xdr:col>
      <xdr:colOff>103138</xdr:colOff>
      <xdr:row>0</xdr:row>
      <xdr:rowOff>72390</xdr:rowOff>
    </xdr:from>
    <xdr:ext cx="1143000" cy="466725"/>
    <xdr:sp macro="" textlink="">
      <xdr:nvSpPr>
        <xdr:cNvPr id="46" name="Rounded Rectangle 46">
          <a:hlinkClick xmlns:d6p1="http://schemas.openxmlformats.org/officeDocument/2006/relationships" d6p1:id="rId23" tooltip="Profile Features"/>
        </xdr:cNvPr>
        <xdr:cNvSpPr/>
      </xdr:nvSpPr>
      <xdr:spPr>
        <a:xfrm>
          <a:off x="4853146" y="72000"/>
          <a:ext cx="1146810"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PROFILE FEATURES</a:t>
          </a:r>
        </a:p>
      </xdr:txBody>
    </xdr:sp>
    <xdr:clientData/>
  </xdr:oneCellAnchor>
  <xdr:twoCellAnchor editAs="absolute">
    <xdr:from>
      <xdr:col>10</xdr:col>
      <xdr:colOff>576132</xdr:colOff>
      <xdr:row>3</xdr:row>
      <xdr:rowOff>147637</xdr:rowOff>
    </xdr:from>
    <xdr:to>
      <xdr:col>13</xdr:col>
      <xdr:colOff>0</xdr:colOff>
      <xdr:row>5</xdr:row>
      <xdr:rowOff>33337</xdr:rowOff>
    </xdr:to>
    <xdr:pic macro="">
      <xdr:nvPicPr>
        <xdr:cNvPr id="47" name="Picture 46">
          <a:hlinkClick xmlns:d6p1="http://schemas.openxmlformats.org/officeDocument/2006/relationships" d6p1:id="rId25" tooltip="Acorn Online Microsite"/>
          <a:extLst xmlns:a="http://schemas.openxmlformats.org/drawingml/2006/main">
            <a:ext uri="{FF2B5EF4-FFF2-40B4-BE49-F238E27FC236}">
              <a16:creationId xmlns:a16="http://schemas.microsoft.com/office/drawing/2014/main" id="{00000000-0008-0000-0800-00002F000000}"/>
            </a:ext>
          </a:extLst>
        </xdr:cNvPr>
        <xdr:cNvPicPr>
          <a:picLocks noChangeAspect="1"/>
        </xdr:cNvPicPr>
      </xdr:nvPicPr>
      <xdr:blipFill>
        <a:blip xmlns:d5p1="http://schemas.openxmlformats.org/officeDocument/2006/relationships" d5p1:embed="rId24">
          <a:extLst>
            <a:ext uri="{28A0092B-C50C-407E-A947-70E740481C1C}">
              <a14:useLocalDpi xmlns:a14="http://schemas.microsoft.com/office/drawing/2010/main" val="0"/>
            </a:ext>
          </a:extLst>
        </a:blip>
        <a:srcRect/>
        <a:stretch>
          <a:fillRect/>
        </a:stretch>
      </xdr:blipFill>
      <xdr:spPr>
        <a:xfrm>
          <a:off x="9212293" y="700365"/>
          <a:ext cx="1366807" cy="1366807"/>
        </a:xfrm>
        <a:prstGeom xmlns:a="http://schemas.openxmlformats.org/drawingml/2006/main" prst="rect">
          <a:avLst/>
        </a:prstGeom>
        <a:noFill/>
      </xdr:spPr>
    </xdr:pic>
    <xdr:clientData/>
  </xdr:twoCellAnchor>
  <xdr:twoCellAnchor>
    <xdr:from>
      <xdr:col>0</xdr:col>
      <xdr:colOff>123899</xdr:colOff>
      <xdr:row>100</xdr:row>
      <xdr:rowOff>66675</xdr:rowOff>
    </xdr:from>
    <xdr:to>
      <xdr:col>12</xdr:col>
      <xdr:colOff>514183</xdr:colOff>
      <xdr:row>102</xdr:row>
      <xdr:rowOff>129540</xdr:rowOff>
    </xdr:to>
    <xdr:grpSp>
      <xdr:nvGrpSpPr>
        <xdr:cNvPr id="48" name="Group 47"/>
        <xdr:cNvGrpSpPr/>
      </xdr:nvGrpSpPr>
      <xdr:grpSpPr>
        <a:xfrm>
          <a:off x="123825" y="16630650"/>
          <a:ext cx="11210925" cy="390525"/>
          <a:chOff x="123825" y="16970375"/>
          <a:chExt cx="10321925" cy="393036"/>
        </a:xfrm>
        <a:noFill/>
      </xdr:grpSpPr>
      <xdr:cxnSp macro="">
        <xdr:nvCxnSpPr>
          <xdr:cNvPr id="49" name="Straight Connector 48"/>
          <xdr:cNvCxnSpPr/>
        </xdr:nvCxnSpPr>
        <xdr:spPr>
          <a:xfrm flipV="1">
            <a:off x="123825" y="16970375"/>
            <a:ext cx="10322219" cy="1"/>
          </a:xfrm>
          <a:prstGeom prst="line">
            <a:avLst xmlns:a="http://schemas.openxmlformats.org/drawingml/2006/main"/>
          </a:prstGeom>
          <a:noFill/>
          <a:ln xmlns:a="http://schemas.openxmlformats.org/drawingml/2006/main" w="57150">
            <a:solidFill>
              <a:sysClr val="windowText" lastClr="000000"/>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pic macro="">
        <xdr:nvPicPr>
          <xdr:cNvPr id="50" name="Picture 49">
            <a:extLst xmlns:a="http://schemas.openxmlformats.org/drawingml/2006/main">
              <a:ext uri="{FF2B5EF4-FFF2-40B4-BE49-F238E27FC236}">
                <a16:creationId xmlns:a16="http://schemas.microsoft.com/office/drawing/2014/main" id="{00000000-0008-0000-0800-000032000000}"/>
              </a:ext>
            </a:extLst>
          </xdr:cNvPr>
          <xdr:cNvPicPr>
            <a:picLocks noChangeAspect="1"/>
          </xdr:cNvPicPr>
        </xdr:nvPicPr>
        <xdr:blipFill>
          <a:blip xmlns:d6p1="http://schemas.openxmlformats.org/officeDocument/2006/relationships" d6p1:embed="rId26">
            <a:extLst>
              <a:ext uri="{28A0092B-C50C-407E-A947-70E740481C1C}">
                <a14:useLocalDpi xmlns:a14="http://schemas.microsoft.com/office/drawing/2010/main" val="0"/>
              </a:ext>
            </a:extLst>
          </a:blip>
          <a:srcRect/>
          <a:stretch>
            <a:fillRect/>
          </a:stretch>
        </xdr:blipFill>
        <xdr:spPr>
          <a:xfrm>
            <a:off x="169759" y="17025206"/>
            <a:ext cx="759763" cy="338197"/>
          </a:xfrm>
          <a:prstGeom xmlns:a="http://schemas.openxmlformats.org/drawingml/2006/main" prst="rect">
            <a:avLst/>
          </a:prstGeom>
          <a:noFill/>
        </xdr:spPr>
      </xdr:pic>
    </xdr:grpSp>
    <xdr:clientData/>
  </xdr:twoCellAnchor>
  <xdr:twoCellAnchor editAs="absolute">
    <xdr:from>
      <xdr:col>2</xdr:col>
      <xdr:colOff>1131931</xdr:colOff>
      <xdr:row>0</xdr:row>
      <xdr:rowOff>71437</xdr:rowOff>
    </xdr:from>
    <xdr:to>
      <xdr:col>2</xdr:col>
      <xdr:colOff>2259862</xdr:colOff>
      <xdr:row>2</xdr:row>
      <xdr:rowOff>158115</xdr:rowOff>
    </xdr:to>
    <xdr:sp macro="" textlink="">
      <xdr:nvSpPr>
        <xdr:cNvPr id="51" name="Rounded Rectangle 52">
          <a:hlinkClick xmlns:d6p1="http://schemas.openxmlformats.org/officeDocument/2006/relationships" d6p1:id="rId27" tooltip="Acorn Group Profile"/>
        </xdr:cNvPr>
        <xdr:cNvSpPr/>
      </xdr:nvSpPr>
      <xdr:spPr>
        <a:xfrm>
          <a:off x="1482731" y="71436"/>
          <a:ext cx="112680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OVERVIEW</a:t>
          </a:r>
        </a:p>
      </xdr:txBody>
    </xdr:sp>
    <xdr:clientData/>
  </xdr:twoCellAnchor>
  <xdr:twoCellAnchor editAs="absolute">
    <xdr:from>
      <xdr:col>0</xdr:col>
      <xdr:colOff>57094</xdr:colOff>
      <xdr:row>0</xdr:row>
      <xdr:rowOff>71437</xdr:rowOff>
    </xdr:from>
    <xdr:to>
      <xdr:col>2</xdr:col>
      <xdr:colOff>675959</xdr:colOff>
      <xdr:row>2</xdr:row>
      <xdr:rowOff>158115</xdr:rowOff>
    </xdr:to>
    <xdr:sp macro="" textlink="">
      <xdr:nvSpPr>
        <xdr:cNvPr id="52" name="Rounded Rectangle 53">
          <a:hlinkClick xmlns:d6p1="http://schemas.openxmlformats.org/officeDocument/2006/relationships" d6p1:id="rId28" tooltip="Acorn Category Profile"/>
        </xdr:cNvPr>
        <xdr:cNvSpPr/>
      </xdr:nvSpPr>
      <xdr:spPr>
        <a:xfrm>
          <a:off x="57150" y="71436"/>
          <a:ext cx="96755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HOME</a:t>
          </a:r>
        </a:p>
      </xdr:txBody>
    </xdr:sp>
    <xdr:clientData/>
  </xdr:twoCellAnchor>
  <xdr:twoCellAnchor>
    <xdr:from>
      <xdr:col>10</xdr:col>
      <xdr:colOff>252617</xdr:colOff>
      <xdr:row>5</xdr:row>
      <xdr:rowOff>161925</xdr:rowOff>
    </xdr:from>
    <xdr:to>
      <xdr:col>12</xdr:col>
      <xdr:colOff>605042</xdr:colOff>
      <xdr:row>9</xdr:row>
      <xdr:rowOff>57150</xdr:rowOff>
    </xdr:to>
    <xdr:sp macro="" textlink="">
      <xdr:nvSpPr>
        <xdr:cNvPr id="53" name="Rounded Rectangle 54"/>
        <xdr:cNvSpPr/>
      </xdr:nvSpPr>
      <xdr:spPr>
        <a:xfrm>
          <a:off x="8888415" y="1104898"/>
          <a:ext cx="1647825" cy="609600"/>
        </a:xfrm>
        <a:prstGeom prst="roundRect">
          <a:avLst xmlns:a="http://schemas.openxmlformats.org/drawingml/2006/main"/>
        </a:prstGeom>
        <a:solidFill xmlns:a="http://schemas.openxmlformats.org/drawingml/2006/main">
          <a:schemeClr val="bg2"/>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10</xdr:col>
      <xdr:colOff>309749</xdr:colOff>
      <xdr:row>7</xdr:row>
      <xdr:rowOff>34290</xdr:rowOff>
    </xdr:from>
    <xdr:to>
      <xdr:col>11</xdr:col>
      <xdr:colOff>184472</xdr:colOff>
      <xdr:row>8</xdr:row>
      <xdr:rowOff>146685</xdr:rowOff>
    </xdr:to>
    <xdr:grpSp>
      <xdr:nvGrpSpPr>
        <xdr:cNvPr id="54" name="Group 53"/>
        <xdr:cNvGrpSpPr/>
      </xdr:nvGrpSpPr>
      <xdr:grpSpPr>
        <a:xfrm>
          <a:off x="9725025" y="1171575"/>
          <a:ext cx="571500" cy="266700"/>
          <a:chOff x="8945565" y="1323256"/>
          <a:chExt cx="522711" cy="296714"/>
        </a:xfrm>
        <a:solidFill>
          <a:srgbClr val="000000"/>
        </a:solidFill>
      </xdr:grpSpPr>
      <xdr:sp macro="" textlink="">
        <xdr:nvSpPr>
          <xdr:cNvPr id="55" name="Rounded Rectangle 59"/>
          <xdr:cNvSpPr/>
        </xdr:nvSpPr>
        <xdr:spPr>
          <a:xfrm>
            <a:off x="9135637" y="1323256"/>
            <a:ext cx="332627"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56" name="Rounded Rectangle 60"/>
          <xdr:cNvSpPr/>
        </xdr:nvSpPr>
        <xdr:spPr>
          <a:xfrm>
            <a:off x="9135638" y="1428861"/>
            <a:ext cx="221751"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57" name="Rounded Rectangle 61"/>
          <xdr:cNvSpPr/>
        </xdr:nvSpPr>
        <xdr:spPr>
          <a:xfrm>
            <a:off x="9135638" y="1541529"/>
            <a:ext cx="110875"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58" name="Down Arrow 62"/>
          <xdr:cNvSpPr/>
        </xdr:nvSpPr>
        <xdr:spPr>
          <a:xfrm>
            <a:off x="8945565" y="1323256"/>
            <a:ext cx="142554" cy="296690"/>
          </a:xfrm>
          <a:prstGeom prst="downArrow">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grpSp>
    <xdr:clientData/>
  </xdr:twoCellAnchor>
  <xdr:oneCellAnchor>
    <xdr:from>
      <xdr:col>10</xdr:col>
      <xdr:colOff>223707</xdr:colOff>
      <xdr:row>5</xdr:row>
      <xdr:rowOff>161925</xdr:rowOff>
    </xdr:from>
    <xdr:ext cx="590550" cy="247650"/>
    <xdr:sp macro="">
      <xdr:nvSpPr>
        <xdr:cNvPr id="59" name="TextBox 58">
          <a:extLst xmlns:a="http://schemas.openxmlformats.org/drawingml/2006/main">
            <a:ext uri="{FF2B5EF4-FFF2-40B4-BE49-F238E27FC236}">
              <a16:creationId xmlns:a16="http://schemas.microsoft.com/office/drawing/2014/main" id="{00000000-0008-0000-0800-00003B000000}"/>
            </a:ext>
          </a:extLst>
        </xdr:cNvPr>
        <xdr:cNvSpPr txBox="1"/>
      </xdr:nvSpPr>
      <xdr:spPr>
        <a:xfrm>
          <a:off x="8859840" y="1101723"/>
          <a:ext cx="587597" cy="24885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r>
            <a:rPr lang="en-GB" b="0" i="0" sz="1000">
              <a:solidFill>
                <a:srgbClr val="000000"/>
              </a:solidFill>
            </a:rPr>
            <a:t>Sort by:</a:t>
          </a:r>
          <a:endParaRPr lang="en-GB" b="0" i="0" sz="1000">
            <a:solidFill>
              <a:srgbClr val="000000"/>
            </a:solidFill>
          </a:endParaRPr>
        </a:p>
      </xdr:txBody>
    </xdr:sp>
    <xdr:clientData/>
  </xdr:oneCellAnchor>
  <xdr:twoCellAnchor editAs="absolute">
    <xdr:from>
      <xdr:col>10</xdr:col>
      <xdr:colOff>252617</xdr:colOff>
      <xdr:row>6</xdr:row>
      <xdr:rowOff>0</xdr:rowOff>
    </xdr:from>
    <xdr:to>
      <xdr:col>12</xdr:col>
      <xdr:colOff>600224</xdr:colOff>
      <xdr:row>9</xdr:row>
      <xdr:rowOff>57150</xdr:rowOff>
    </xdr:to>
    <xdr:sp macro="" textlink="" fLocksText="0">
      <xdr:nvSpPr>
        <xdr:cNvPr id="60" name="Rounded Rectangle 64">
          <a:hlinkClick xmlns:d6p1="http://schemas.openxmlformats.org/officeDocument/2006/relationships" d6p1:id="rId29" tooltip="Sort by"/>
        </xdr:cNvPr>
        <xdr:cNvSpPr/>
      </xdr:nvSpPr>
      <xdr:spPr>
        <a:xfrm>
          <a:off x="8888411" y="1104900"/>
          <a:ext cx="1643064" cy="609600"/>
        </a:xfrm>
        <a:prstGeom prst="roundRect">
          <a:avLst xmlns:a="http://schemas.openxmlformats.org/drawingml/2006/main">
            <a:gd name="adj" fmla="val 0"/>
          </a:avLst>
        </a:prstGeom>
        <a:solidFill xmlns:a="http://schemas.openxmlformats.org/drawingml/2006/main">
          <a:srgbClr val="E6E6E6">
            <a:alpha val="1176"/>
          </a:srgbClr>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mc:AlternateContent xmlns:mc="http://schemas.openxmlformats.org/markup-compatibility/2006">
    <mc:Choice xmlns:a14="http://schemas.microsoft.com/office/drawing/2010/main" Requires="a14">
      <xdr:twoCellAnchor>
        <xdr:from>
          <xdr:col>11</xdr:col>
          <xdr:colOff>247799</xdr:colOff>
          <xdr:row>6</xdr:row>
          <xdr:rowOff>19050</xdr:rowOff>
        </xdr:from>
        <xdr:to>
          <xdr:col>12</xdr:col>
          <xdr:colOff>476324</xdr:colOff>
          <xdr:row>7</xdr:row>
          <xdr:rowOff>19050</xdr:rowOff>
        </xdr:to>
        <xdr:sp xmlns:xdr="http://schemas.openxmlformats.org/drawingml/2006/spreadsheetDrawing" macro="" textlink="">
          <xdr:nvSpPr>
            <xdr:cNvPr id="10241" name="Option Button 1" hidden="1">
              <a:extLst xmlns:a="http://schemas.openxmlformats.org/drawingml/2006/main">
                <a:ext uri="{63B3BB69-23CF-44E3-9099-C40C66FF867C}">
                  <a14:compatExt xmlns:a14="http://schemas.microsoft.com/office/drawing/2010/main" spid="_x0000_s10241"/>
                </a:ext>
                <a:ext uri="{FF2B5EF4-FFF2-40B4-BE49-F238E27FC236}">
                  <a16:creationId xmlns:a16="http://schemas.microsoft.com/office/drawing/2014/main" id="{00000000-0008-0000-0800-00000128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Acorn Type</a:t>
              </a:r>
            </a:p>
          </xdr:txBody>
        </xdr:sp>
        <xdr:clientData/>
      </xdr:twoCellAnchor>
    </mc:Choice>
  </mc:AlternateContent>
  <mc:AlternateContent xmlns:mc="http://schemas.openxmlformats.org/markup-compatibility/2006">
    <mc:Choice xmlns:a14="http://schemas.microsoft.com/office/drawing/2010/main" Requires="a14">
      <xdr:twoCellAnchor>
        <xdr:from>
          <xdr:col>11</xdr:col>
          <xdr:colOff>247799</xdr:colOff>
          <xdr:row>7</xdr:row>
          <xdr:rowOff>19050</xdr:rowOff>
        </xdr:from>
        <xdr:to>
          <xdr:col>12</xdr:col>
          <xdr:colOff>527261</xdr:colOff>
          <xdr:row>8</xdr:row>
          <xdr:rowOff>57150</xdr:rowOff>
        </xdr:to>
        <xdr:sp xmlns:xdr="http://schemas.openxmlformats.org/drawingml/2006/spreadsheetDrawing" macro="" textlink="">
          <xdr:nvSpPr>
            <xdr:cNvPr id="10242" name="Option Button 2" hidden="1">
              <a:extLst xmlns:a="http://schemas.openxmlformats.org/drawingml/2006/main">
                <a:ext uri="{63B3BB69-23CF-44E3-9099-C40C66FF867C}">
                  <a14:compatExt xmlns:a14="http://schemas.microsoft.com/office/drawing/2010/main" spid="_x0000_s10242"/>
                </a:ext>
                <a:ext uri="{FF2B5EF4-FFF2-40B4-BE49-F238E27FC236}">
                  <a16:creationId xmlns:a16="http://schemas.microsoft.com/office/drawing/2014/main" id="{00000000-0008-0000-0800-00000228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Index</a:t>
              </a:r>
            </a:p>
          </xdr:txBody>
        </xdr:sp>
        <xdr:clientData/>
      </xdr:twoCellAnchor>
    </mc:Choice>
  </mc:AlternateContent>
  <mc:AlternateContent xmlns:mc="http://schemas.openxmlformats.org/markup-compatibility/2006">
    <mc:Choice xmlns:a14="http://schemas.microsoft.com/office/drawing/2010/main" Requires="a14">
      <xdr:twoCellAnchor>
        <xdr:from>
          <xdr:col>11</xdr:col>
          <xdr:colOff>247799</xdr:colOff>
          <xdr:row>8</xdr:row>
          <xdr:rowOff>31432</xdr:rowOff>
        </xdr:from>
        <xdr:to>
          <xdr:col>12</xdr:col>
          <xdr:colOff>533456</xdr:colOff>
          <xdr:row>9</xdr:row>
          <xdr:rowOff>57150</xdr:rowOff>
        </xdr:to>
        <xdr:sp xmlns:xdr="http://schemas.openxmlformats.org/drawingml/2006/spreadsheetDrawing" macro="" textlink="">
          <xdr:nvSpPr>
            <xdr:cNvPr id="10243" name="Option Button 3" hidden="1">
              <a:extLst xmlns:a="http://schemas.openxmlformats.org/drawingml/2006/main">
                <a:ext uri="{63B3BB69-23CF-44E3-9099-C40C66FF867C}">
                  <a14:compatExt xmlns:a14="http://schemas.microsoft.com/office/drawing/2010/main" spid="_x0000_s10243"/>
                </a:ext>
                <a:ext uri="{FF2B5EF4-FFF2-40B4-BE49-F238E27FC236}">
                  <a16:creationId xmlns:a16="http://schemas.microsoft.com/office/drawing/2014/main" id="{00000000-0008-0000-0800-00000328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AlternateContent>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323515</xdr:colOff>
      <xdr:row>5</xdr:row>
      <xdr:rowOff>152400</xdr:rowOff>
    </xdr:to>
    <xdr:sp macro="" textlink="">
      <xdr:nvSpPr>
        <xdr:cNvPr id="2" name="Text Box 128"/>
        <xdr:cNvSpPr/>
      </xdr:nvSpPr>
      <xdr:spPr>
        <a:xfrm>
          <a:off x="0" y="666750"/>
          <a:ext cx="7664450" cy="406400"/>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2000" b="1" i="0" u="none" strike="noStrike" baseline="0">
              <a:solidFill>
                <a:sysClr val="windowText" lastClr="000000"/>
              </a:solidFill>
              <a:latin typeface="+mn-lt"/>
            </a:rPr>
            <a:t>ACORN TYPE </a:t>
          </a:r>
          <a:r>
            <a:rPr lang="en-GB" sz="2000" b="1" i="0" u="none" strike="noStrike" baseline="0">
              <a:solidFill>
                <a:srgbClr val="938B8B"/>
              </a:solidFill>
              <a:latin typeface="+mn-lt"/>
            </a:rPr>
            <a:t>PROFILE</a:t>
          </a:r>
        </a:p>
      </xdr:txBody>
    </xdr:sp>
    <xdr:clientData/>
  </xdr:twoCellAnchor>
  <xdr:twoCellAnchor editAs="absolute">
    <xdr:from>
      <xdr:col>2</xdr:col>
      <xdr:colOff>895945</xdr:colOff>
      <xdr:row>6</xdr:row>
      <xdr:rowOff>114300</xdr:rowOff>
    </xdr:from>
    <xdr:to>
      <xdr:col>8</xdr:col>
      <xdr:colOff>323515</xdr:colOff>
      <xdr:row>7</xdr:row>
      <xdr:rowOff>104775</xdr:rowOff>
    </xdr:to>
    <xdr:sp macro="" textlink="PROFILE_DESC">
      <xdr:nvSpPr>
        <xdr:cNvPr id="3" name="Rectangle 2"/>
        <xdr:cNvSpPr/>
      </xdr:nvSpPr>
      <xdr:spPr>
        <a:xfrm>
          <a:off x="1244599" y="1219200"/>
          <a:ext cx="6419850"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7FA2D088-BE4A-44E9-B0AF-9C15670973D8}" type="TxLink">
            <a:rPr lang="en-US" sz="1200" b="1" i="0" u="none" strike="noStrike">
              <a:solidFill>
                <a:srgbClr val="000000"/>
              </a:solidFill>
              <a:latin typeface="+mn-lt"/>
              <a:cs typeface="Arial"/>
            </a:rPr>
            <a:pPr algn="l"/>
            <a:t>ward name: Blacon Ward</a:t>
          </a:fld>
          <a:endParaRPr lang="en-GB" sz="2400" b="1">
            <a:latin typeface="+mn-lt"/>
          </a:endParaRPr>
        </a:p>
      </xdr:txBody>
    </xdr:sp>
    <xdr:clientData/>
  </xdr:twoCellAnchor>
  <xdr:twoCellAnchor editAs="absolute">
    <xdr:from>
      <xdr:col>2</xdr:col>
      <xdr:colOff>895945</xdr:colOff>
      <xdr:row>7</xdr:row>
      <xdr:rowOff>142875</xdr:rowOff>
    </xdr:from>
    <xdr:to>
      <xdr:col>8</xdr:col>
      <xdr:colOff>323515</xdr:colOff>
      <xdr:row>8</xdr:row>
      <xdr:rowOff>133350</xdr:rowOff>
    </xdr:to>
    <xdr:sp macro="" textlink="'Input Sheet'!C6">
      <xdr:nvSpPr>
        <xdr:cNvPr id="4" name="Rectangle 3"/>
        <xdr:cNvSpPr/>
      </xdr:nvSpPr>
      <xdr:spPr>
        <a:xfrm>
          <a:off x="1244600" y="1431925"/>
          <a:ext cx="6419849"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39D4EEAC-43C0-4A3C-863E-E12B3FFD08C0}" type="TxLink">
            <a:rPr lang="en-US" sz="1200" b="1" i="0" u="none" strike="noStrike">
              <a:solidFill>
                <a:srgbClr val="000000"/>
              </a:solidFill>
              <a:latin typeface="+mn-lt"/>
              <a:cs typeface="Arial"/>
            </a:rPr>
            <a:pPr algn="l"/>
            <a:t>Cheshire West and Chester Acorn 2022</a:t>
          </a:fld>
          <a:endParaRPr lang="en-GB" sz="3600" b="1">
            <a:solidFill>
              <a:sysClr val="windowText" lastClr="000000"/>
            </a:solidFill>
            <a:latin typeface="+mn-lt"/>
          </a:endParaRPr>
        </a:p>
      </xdr:txBody>
    </xdr:sp>
    <xdr:clientData/>
  </xdr:twoCellAnchor>
  <xdr:twoCellAnchor editAs="absolute">
    <xdr:from>
      <xdr:col>2</xdr:col>
      <xdr:colOff>199988</xdr:colOff>
      <xdr:row>6</xdr:row>
      <xdr:rowOff>85725</xdr:rowOff>
    </xdr:from>
    <xdr:to>
      <xdr:col>2</xdr:col>
      <xdr:colOff>1115932</xdr:colOff>
      <xdr:row>8</xdr:row>
      <xdr:rowOff>161925</xdr:rowOff>
    </xdr:to>
    <xdr:sp macro="" textlink="">
      <xdr:nvSpPr>
        <xdr:cNvPr id="5" name="Rectangle 4"/>
        <xdr:cNvSpPr/>
      </xdr:nvSpPr>
      <xdr:spPr>
        <a:xfrm>
          <a:off x="549275" y="1190625"/>
          <a:ext cx="914400" cy="455377"/>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spAutoFit/>
        </a:bodyPr>
        <a:lstStyle xmlns:a="http://schemas.openxmlformats.org/drawingml/2006/main"/>
        <a:p xmlns:a="http://schemas.openxmlformats.org/drawingml/2006/main">
          <a:pPr algn="l"/>
          <a:r>
            <a:rPr lang="en-GB" sz="1200" b="1">
              <a:solidFill>
                <a:srgbClr val="938B8B"/>
              </a:solidFill>
            </a:rPr>
            <a:t>Profile:</a:t>
          </a:r>
        </a:p>
        <a:p xmlns:a="http://schemas.openxmlformats.org/drawingml/2006/main">
          <a:pPr algn="l"/>
          <a:r>
            <a:rPr lang="en-GB" sz="1200" b="1">
              <a:solidFill>
                <a:srgbClr val="938B8B"/>
              </a:solidFill>
            </a:rPr>
            <a:t>Base:</a:t>
          </a:r>
        </a:p>
      </xdr:txBody>
    </xdr:sp>
    <xdr:clientData/>
  </xdr:twoCellAnchor>
  <xdr:twoCellAnchor editAs="twoCell">
    <xdr:from>
      <xdr:col>9</xdr:col>
      <xdr:colOff>609860</xdr:colOff>
      <xdr:row>12</xdr:row>
      <xdr:rowOff>0</xdr:rowOff>
    </xdr:from>
    <xdr:to>
      <xdr:col>13</xdr:col>
      <xdr:colOff>0</xdr:colOff>
      <xdr:row>73</xdr:row>
      <xdr:rowOff>9525</xdr:rowOff>
    </xdr:to>
    <xdr:graphicFrame macro="">
      <xdr:nvGraphicFramePr>
        <xdr:cNvPr id="6" name="Chart 5"/>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
        </a:graphicData>
      </a:graphic>
    </xdr:graphicFrame>
    <xdr:clientData/>
  </xdr:twoCellAnchor>
  <xdr:twoCellAnchor editAs="absolute">
    <xdr:from>
      <xdr:col>0</xdr:col>
      <xdr:colOff>0</xdr:colOff>
      <xdr:row>0</xdr:row>
      <xdr:rowOff>0</xdr:rowOff>
    </xdr:from>
    <xdr:to>
      <xdr:col>12</xdr:col>
      <xdr:colOff>609172</xdr:colOff>
      <xdr:row>3</xdr:row>
      <xdr:rowOff>40005</xdr:rowOff>
    </xdr:to>
    <xdr:sp macro="" textlink="">
      <xdr:nvSpPr>
        <xdr:cNvPr id="7" name="Rectangle 6"/>
        <xdr:cNvSpPr/>
      </xdr:nvSpPr>
      <xdr:spPr>
        <a:xfrm>
          <a:off x="0" y="0"/>
          <a:ext cx="10540775" cy="592950"/>
        </a:xfrm>
        <a:prstGeom prst="rect">
          <a:avLst xmlns:a="http://schemas.openxmlformats.org/drawingml/2006/main"/>
        </a:prstGeom>
        <a:solidFill xmlns:a="http://schemas.openxmlformats.org/drawingml/2006/main">
          <a:schemeClr val="tx1"/>
        </a:solidFill>
        <a:ln xmlns:a="http://schemas.openxmlformats.org/drawingml/2006/main">
          <a:noFill/>
        </a:ln>
        <a:effectLst xmlns:a="http://schemas.openxmlformats.org/drawingml/2006/main">
          <a:outerShdw blurRad="50800" dist="38100" dir="2700000" algn="tl" rotWithShape="0">
            <a:prstClr val="black">
              <a:alpha val="40000"/>
            </a:prstClr>
          </a:outerShdw>
        </a:effectLst>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editAs="absolute">
    <xdr:from>
      <xdr:col>6</xdr:col>
      <xdr:colOff>535949</xdr:colOff>
      <xdr:row>0</xdr:row>
      <xdr:rowOff>72390</xdr:rowOff>
    </xdr:from>
    <xdr:to>
      <xdr:col>8</xdr:col>
      <xdr:colOff>164511</xdr:colOff>
      <xdr:row>2</xdr:row>
      <xdr:rowOff>159067</xdr:rowOff>
    </xdr:to>
    <xdr:sp macro="" textlink="">
      <xdr:nvSpPr>
        <xdr:cNvPr id="8" name="Rounded Rectangle 7">
          <a:hlinkClick xmlns:d6p1="http://schemas.openxmlformats.org/officeDocument/2006/relationships" d6p1:id="rId2" tooltip="Acorn Category Profile"/>
        </xdr:cNvPr>
        <xdr:cNvSpPr/>
      </xdr:nvSpPr>
      <xdr:spPr>
        <a:xfrm>
          <a:off x="6511290" y="72000"/>
          <a:ext cx="993775"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CATEGORY</a:t>
          </a:r>
        </a:p>
      </xdr:txBody>
    </xdr:sp>
    <xdr:clientData/>
  </xdr:twoCellAnchor>
  <xdr:twoCellAnchor editAs="absolute">
    <xdr:from>
      <xdr:col>9</xdr:col>
      <xdr:colOff>12390</xdr:colOff>
      <xdr:row>0</xdr:row>
      <xdr:rowOff>72390</xdr:rowOff>
    </xdr:from>
    <xdr:to>
      <xdr:col>10</xdr:col>
      <xdr:colOff>317320</xdr:colOff>
      <xdr:row>2</xdr:row>
      <xdr:rowOff>159067</xdr:rowOff>
    </xdr:to>
    <xdr:sp macro="" textlink="">
      <xdr:nvSpPr>
        <xdr:cNvPr id="9" name="Rounded Rectangle 8">
          <a:hlinkClick xmlns:d6p1="http://schemas.openxmlformats.org/officeDocument/2006/relationships" d6p1:id="rId3" tooltip="Acorn Group Profile"/>
        </xdr:cNvPr>
        <xdr:cNvSpPr/>
      </xdr:nvSpPr>
      <xdr:spPr>
        <a:xfrm>
          <a:off x="8000524" y="72000"/>
          <a:ext cx="95250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GROUP</a:t>
          </a:r>
        </a:p>
      </xdr:txBody>
    </xdr:sp>
    <xdr:clientData/>
  </xdr:twoCellAnchor>
  <xdr:twoCellAnchor editAs="absolute">
    <xdr:from>
      <xdr:col>11</xdr:col>
      <xdr:colOff>164511</xdr:colOff>
      <xdr:row>0</xdr:row>
      <xdr:rowOff>72390</xdr:rowOff>
    </xdr:from>
    <xdr:to>
      <xdr:col>12</xdr:col>
      <xdr:colOff>469441</xdr:colOff>
      <xdr:row>2</xdr:row>
      <xdr:rowOff>159067</xdr:rowOff>
    </xdr:to>
    <xdr:sp macro="" textlink="">
      <xdr:nvSpPr>
        <xdr:cNvPr id="10" name="Rounded Rectangle 9">
          <a:hlinkClick xmlns:d6p1="http://schemas.openxmlformats.org/officeDocument/2006/relationships" d6p1:id="rId4" tooltip="Acorn Type Profile"/>
        </xdr:cNvPr>
        <xdr:cNvSpPr/>
      </xdr:nvSpPr>
      <xdr:spPr>
        <a:xfrm>
          <a:off x="9448484" y="72000"/>
          <a:ext cx="952500" cy="455300"/>
        </a:xfrm>
        <a:prstGeom prst="roundRect">
          <a:avLst xmlns:a="http://schemas.openxmlformats.org/drawingml/2006/main"/>
        </a:prstGeom>
        <a:gradFill xmlns:a="http://schemas.openxmlformats.org/drawingml/2006/main"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xmlns:a="http://schemas.openxmlformats.org/drawingml/2006/main" w="28575">
          <a:solidFill>
            <a:schemeClr val="bg1"/>
          </a:solidFill>
        </a:ln>
        <a:effectLst xmlns:a="http://schemas.openxmlformats.org/drawingml/2006/main">
          <a:innerShdw blurRad="63500" dist="50800" dir="13500000">
            <a:prstClr val="black">
              <a:alpha val="50000"/>
            </a:prstClr>
          </a:innerShdw>
        </a:effectLst>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TYPE</a:t>
          </a:r>
        </a:p>
      </xdr:txBody>
    </xdr:sp>
    <xdr:clientData/>
  </xdr:twoCellAnchor>
  <xdr:oneCellAnchor>
    <xdr:from>
      <xdr:col>2</xdr:col>
      <xdr:colOff>2719834</xdr:colOff>
      <xdr:row>0</xdr:row>
      <xdr:rowOff>72390</xdr:rowOff>
    </xdr:from>
    <xdr:ext cx="1104900" cy="466725"/>
    <xdr:sp macro="" textlink="">
      <xdr:nvSpPr>
        <xdr:cNvPr id="11" name="Rounded Rectangle 10">
          <a:hlinkClick xmlns:d6p1="http://schemas.openxmlformats.org/officeDocument/2006/relationships" d6p1:id="rId5" tooltip="Customer View Chart"/>
        </xdr:cNvPr>
        <xdr:cNvSpPr/>
      </xdr:nvSpPr>
      <xdr:spPr>
        <a:xfrm>
          <a:off x="3068002" y="72000"/>
          <a:ext cx="1118235"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CUSTOMER</a:t>
          </a:r>
          <a:r>
            <a:rPr lang="en-GB" sz="1050" b="1" baseline="0"/>
            <a:t> VIEW CHART</a:t>
          </a:r>
          <a:endParaRPr lang="en-GB" sz="1050" b="1"/>
        </a:p>
      </xdr:txBody>
    </xdr:sp>
    <xdr:clientData/>
  </xdr:oneCellAnchor>
  <xdr:oneCellAnchor>
    <xdr:from>
      <xdr:col>4</xdr:col>
      <xdr:colOff>103138</xdr:colOff>
      <xdr:row>0</xdr:row>
      <xdr:rowOff>72390</xdr:rowOff>
    </xdr:from>
    <xdr:ext cx="1143000" cy="466725"/>
    <xdr:sp macro="" textlink="">
      <xdr:nvSpPr>
        <xdr:cNvPr id="12" name="Rounded Rectangle 11">
          <a:hlinkClick xmlns:d6p1="http://schemas.openxmlformats.org/officeDocument/2006/relationships" d6p1:id="rId6" tooltip="Profile Features"/>
        </xdr:cNvPr>
        <xdr:cNvSpPr/>
      </xdr:nvSpPr>
      <xdr:spPr>
        <a:xfrm>
          <a:off x="4853146" y="72000"/>
          <a:ext cx="1146810"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PROFILE FEATURES</a:t>
          </a:r>
        </a:p>
      </xdr:txBody>
    </xdr:sp>
    <xdr:clientData/>
  </xdr:oneCellAnchor>
  <xdr:twoCellAnchor editAs="absolute">
    <xdr:from>
      <xdr:col>10</xdr:col>
      <xdr:colOff>576132</xdr:colOff>
      <xdr:row>3</xdr:row>
      <xdr:rowOff>147637</xdr:rowOff>
    </xdr:from>
    <xdr:to>
      <xdr:col>13</xdr:col>
      <xdr:colOff>0</xdr:colOff>
      <xdr:row>5</xdr:row>
      <xdr:rowOff>33337</xdr:rowOff>
    </xdr:to>
    <xdr:pic macro="">
      <xdr:nvPicPr>
        <xdr:cNvPr id="13" name="Picture 12">
          <a:hlinkClick xmlns:d6p1="http://schemas.openxmlformats.org/officeDocument/2006/relationships" d6p1:id="rId8" tooltip="Acorn Online Microsite"/>
          <a:extLst xmlns:a="http://schemas.openxmlformats.org/drawingml/2006/main">
            <a:ext uri="{FF2B5EF4-FFF2-40B4-BE49-F238E27FC236}">
              <a16:creationId xmlns:a16="http://schemas.microsoft.com/office/drawing/2014/main" id="{00000000-0008-0000-0900-00000D000000}"/>
            </a:ext>
          </a:extLst>
        </xdr:cNvPr>
        <xdr:cNvPicPr>
          <a:picLocks noChangeAspect="1"/>
        </xdr:cNvPicPr>
      </xdr:nvPicPr>
      <xdr:blipFill>
        <a:blip xmlns:d5p1="http://schemas.openxmlformats.org/officeDocument/2006/relationships" d5p1:embed="rId7">
          <a:extLst>
            <a:ext uri="{28A0092B-C50C-407E-A947-70E740481C1C}">
              <a14:useLocalDpi xmlns:a14="http://schemas.microsoft.com/office/drawing/2010/main" val="0"/>
            </a:ext>
          </a:extLst>
        </a:blip>
        <a:srcRect/>
        <a:stretch>
          <a:fillRect/>
        </a:stretch>
      </xdr:blipFill>
      <xdr:spPr>
        <a:xfrm>
          <a:off x="9212293" y="700365"/>
          <a:ext cx="1366807" cy="1366807"/>
        </a:xfrm>
        <a:prstGeom xmlns:a="http://schemas.openxmlformats.org/drawingml/2006/main" prst="rect">
          <a:avLst/>
        </a:prstGeom>
        <a:noFill/>
      </xdr:spPr>
    </xdr:pic>
    <xdr:clientData/>
  </xdr:twoCellAnchor>
  <xdr:twoCellAnchor>
    <xdr:from>
      <xdr:col>0</xdr:col>
      <xdr:colOff>0</xdr:colOff>
      <xdr:row>76</xdr:row>
      <xdr:rowOff>0</xdr:rowOff>
    </xdr:from>
    <xdr:to>
      <xdr:col>14</xdr:col>
      <xdr:colOff>4651</xdr:colOff>
      <xdr:row>78</xdr:row>
      <xdr:rowOff>62865</xdr:rowOff>
    </xdr:to>
    <xdr:grpSp>
      <xdr:nvGrpSpPr>
        <xdr:cNvPr id="14" name="Group 13"/>
        <xdr:cNvGrpSpPr/>
      </xdr:nvGrpSpPr>
      <xdr:grpSpPr>
        <a:xfrm>
          <a:off x="0" y="12496800"/>
          <a:ext cx="11544300" cy="390525"/>
          <a:chOff x="0" y="12928600"/>
          <a:chExt cx="10602800" cy="393036"/>
        </a:xfrm>
        <a:noFill/>
      </xdr:grpSpPr>
      <xdr:cxnSp macro="">
        <xdr:nvCxnSpPr>
          <xdr:cNvPr id="15" name="Straight Connector 14"/>
          <xdr:cNvCxnSpPr/>
        </xdr:nvCxnSpPr>
        <xdr:spPr>
          <a:xfrm flipV="1">
            <a:off x="0" y="12928600"/>
            <a:ext cx="10602446" cy="1"/>
          </a:xfrm>
          <a:prstGeom prst="line">
            <a:avLst xmlns:a="http://schemas.openxmlformats.org/drawingml/2006/main"/>
          </a:prstGeom>
          <a:noFill/>
          <a:ln xmlns:a="http://schemas.openxmlformats.org/drawingml/2006/main" w="57150">
            <a:solidFill>
              <a:sysClr val="windowText" lastClr="000000"/>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pic macro="">
        <xdr:nvPicPr>
          <xdr:cNvPr id="16" name="Picture 15">
            <a:extLst xmlns:a="http://schemas.openxmlformats.org/drawingml/2006/main">
              <a:ext uri="{FF2B5EF4-FFF2-40B4-BE49-F238E27FC236}">
                <a16:creationId xmlns:a16="http://schemas.microsoft.com/office/drawing/2014/main" id="{00000000-0008-0000-0900-000010000000}"/>
              </a:ext>
            </a:extLst>
          </xdr:cNvPr>
          <xdr:cNvPicPr>
            <a:picLocks noChangeAspect="1"/>
          </xdr:cNvPicPr>
        </xdr:nvPicPr>
        <xdr:blipFill>
          <a:blip xmlns:d6p1="http://schemas.openxmlformats.org/officeDocument/2006/relationships" d6p1:embed="rId9">
            <a:extLst>
              <a:ext uri="{28A0092B-C50C-407E-A947-70E740481C1C}">
                <a14:useLocalDpi xmlns:a14="http://schemas.microsoft.com/office/drawing/2010/main" val="0"/>
              </a:ext>
            </a:extLst>
          </a:blip>
          <a:srcRect/>
          <a:stretch>
            <a:fillRect/>
          </a:stretch>
        </xdr:blipFill>
        <xdr:spPr>
          <a:xfrm>
            <a:off x="47181" y="12983431"/>
            <a:ext cx="780389" cy="338197"/>
          </a:xfrm>
          <a:prstGeom xmlns:a="http://schemas.openxmlformats.org/drawingml/2006/main" prst="rect">
            <a:avLst/>
          </a:prstGeom>
          <a:noFill/>
        </xdr:spPr>
      </xdr:pic>
    </xdr:grpSp>
    <xdr:clientData/>
  </xdr:twoCellAnchor>
  <xdr:twoCellAnchor editAs="absolute">
    <xdr:from>
      <xdr:col>2</xdr:col>
      <xdr:colOff>1131931</xdr:colOff>
      <xdr:row>0</xdr:row>
      <xdr:rowOff>72390</xdr:rowOff>
    </xdr:from>
    <xdr:to>
      <xdr:col>2</xdr:col>
      <xdr:colOff>2259862</xdr:colOff>
      <xdr:row>2</xdr:row>
      <xdr:rowOff>159067</xdr:rowOff>
    </xdr:to>
    <xdr:sp macro="" textlink="">
      <xdr:nvSpPr>
        <xdr:cNvPr id="17" name="Rounded Rectangle 17">
          <a:hlinkClick xmlns:d6p1="http://schemas.openxmlformats.org/officeDocument/2006/relationships" d6p1:id="rId10" tooltip="Acorn Group Profile"/>
        </xdr:cNvPr>
        <xdr:cNvSpPr/>
      </xdr:nvSpPr>
      <xdr:spPr>
        <a:xfrm>
          <a:off x="1480664" y="71995"/>
          <a:ext cx="112680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OVERVIEW</a:t>
          </a:r>
        </a:p>
      </xdr:txBody>
    </xdr:sp>
    <xdr:clientData/>
  </xdr:twoCellAnchor>
  <xdr:twoCellAnchor editAs="absolute">
    <xdr:from>
      <xdr:col>0</xdr:col>
      <xdr:colOff>54918</xdr:colOff>
      <xdr:row>0</xdr:row>
      <xdr:rowOff>72390</xdr:rowOff>
    </xdr:from>
    <xdr:to>
      <xdr:col>2</xdr:col>
      <xdr:colOff>671959</xdr:colOff>
      <xdr:row>2</xdr:row>
      <xdr:rowOff>159067</xdr:rowOff>
    </xdr:to>
    <xdr:sp macro="" textlink="">
      <xdr:nvSpPr>
        <xdr:cNvPr id="18" name="Rounded Rectangle 18">
          <a:hlinkClick xmlns:d6p1="http://schemas.openxmlformats.org/officeDocument/2006/relationships" d6p1:id="rId11" tooltip="Acorn Category Profile"/>
        </xdr:cNvPr>
        <xdr:cNvSpPr/>
      </xdr:nvSpPr>
      <xdr:spPr>
        <a:xfrm>
          <a:off x="54919" y="71995"/>
          <a:ext cx="96755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HOME</a:t>
          </a:r>
        </a:p>
      </xdr:txBody>
    </xdr:sp>
    <xdr:clientData/>
  </xdr:twoCellAnchor>
  <xdr:twoCellAnchor>
    <xdr:from>
      <xdr:col>10</xdr:col>
      <xdr:colOff>252617</xdr:colOff>
      <xdr:row>5</xdr:row>
      <xdr:rowOff>161925</xdr:rowOff>
    </xdr:from>
    <xdr:to>
      <xdr:col>12</xdr:col>
      <xdr:colOff>605042</xdr:colOff>
      <xdr:row>9</xdr:row>
      <xdr:rowOff>57150</xdr:rowOff>
    </xdr:to>
    <xdr:sp macro="" textlink="">
      <xdr:nvSpPr>
        <xdr:cNvPr id="19" name="Rounded Rectangle 19"/>
        <xdr:cNvSpPr/>
      </xdr:nvSpPr>
      <xdr:spPr>
        <a:xfrm>
          <a:off x="8888413" y="1104898"/>
          <a:ext cx="1647825" cy="609600"/>
        </a:xfrm>
        <a:prstGeom prst="roundRect">
          <a:avLst xmlns:a="http://schemas.openxmlformats.org/drawingml/2006/main"/>
        </a:prstGeom>
        <a:solidFill xmlns:a="http://schemas.openxmlformats.org/drawingml/2006/main">
          <a:schemeClr val="bg2"/>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10</xdr:col>
      <xdr:colOff>309749</xdr:colOff>
      <xdr:row>7</xdr:row>
      <xdr:rowOff>34290</xdr:rowOff>
    </xdr:from>
    <xdr:to>
      <xdr:col>11</xdr:col>
      <xdr:colOff>184472</xdr:colOff>
      <xdr:row>8</xdr:row>
      <xdr:rowOff>146685</xdr:rowOff>
    </xdr:to>
    <xdr:grpSp>
      <xdr:nvGrpSpPr>
        <xdr:cNvPr id="20" name="Group 19"/>
        <xdr:cNvGrpSpPr/>
      </xdr:nvGrpSpPr>
      <xdr:grpSpPr>
        <a:xfrm>
          <a:off x="9725025" y="1171575"/>
          <a:ext cx="571500" cy="266700"/>
          <a:chOff x="8945563" y="1323256"/>
          <a:chExt cx="522711" cy="296714"/>
        </a:xfrm>
        <a:solidFill>
          <a:srgbClr val="000000"/>
        </a:solidFill>
      </xdr:grpSpPr>
      <xdr:sp macro="" textlink="">
        <xdr:nvSpPr>
          <xdr:cNvPr id="21" name="Rounded Rectangle 24"/>
          <xdr:cNvSpPr/>
        </xdr:nvSpPr>
        <xdr:spPr>
          <a:xfrm>
            <a:off x="9135635" y="1323256"/>
            <a:ext cx="332627"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22" name="Rounded Rectangle 25"/>
          <xdr:cNvSpPr/>
        </xdr:nvSpPr>
        <xdr:spPr>
          <a:xfrm>
            <a:off x="9135636" y="1428861"/>
            <a:ext cx="221751"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23" name="Rounded Rectangle 26"/>
          <xdr:cNvSpPr/>
        </xdr:nvSpPr>
        <xdr:spPr>
          <a:xfrm>
            <a:off x="9135636" y="1541529"/>
            <a:ext cx="110875" cy="78417"/>
          </a:xfrm>
          <a:prstGeom prst="roundRect">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sp macro="" textlink="">
        <xdr:nvSpPr>
          <xdr:cNvPr id="24" name="Down Arrow 27"/>
          <xdr:cNvSpPr/>
        </xdr:nvSpPr>
        <xdr:spPr>
          <a:xfrm>
            <a:off x="8945563" y="1323256"/>
            <a:ext cx="142554" cy="296690"/>
          </a:xfrm>
          <a:prstGeom prst="downArrow">
            <a:avLst xmlns:a="http://schemas.openxmlformats.org/drawingml/2006/main"/>
          </a:prstGeom>
          <a:grpFill xmlns:a="http://schemas.openxmlformats.org/drawingml/2006/main"/>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GB"/>
          </a:p>
        </xdr:txBody>
      </xdr:sp>
    </xdr:grpSp>
    <xdr:clientData/>
  </xdr:twoCellAnchor>
  <xdr:oneCellAnchor>
    <xdr:from>
      <xdr:col>10</xdr:col>
      <xdr:colOff>223707</xdr:colOff>
      <xdr:row>5</xdr:row>
      <xdr:rowOff>161925</xdr:rowOff>
    </xdr:from>
    <xdr:ext cx="590550" cy="247650"/>
    <xdr:sp macro="">
      <xdr:nvSpPr>
        <xdr:cNvPr id="25" name="TextBox 24">
          <a:extLst xmlns:a="http://schemas.openxmlformats.org/drawingml/2006/main">
            <a:ext uri="{FF2B5EF4-FFF2-40B4-BE49-F238E27FC236}">
              <a16:creationId xmlns:a16="http://schemas.microsoft.com/office/drawing/2014/main" id="{00000000-0008-0000-0900-000019000000}"/>
            </a:ext>
          </a:extLst>
        </xdr:cNvPr>
        <xdr:cNvSpPr txBox="1"/>
      </xdr:nvSpPr>
      <xdr:spPr>
        <a:xfrm>
          <a:off x="8859838" y="1101723"/>
          <a:ext cx="587597" cy="24885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r>
            <a:rPr lang="en-GB" b="0" i="0" sz="1000">
              <a:solidFill>
                <a:srgbClr val="000000"/>
              </a:solidFill>
            </a:rPr>
            <a:t>Sort by:</a:t>
          </a:r>
          <a:endParaRPr lang="en-GB" b="0" i="0" sz="1000">
            <a:solidFill>
              <a:srgbClr val="000000"/>
            </a:solidFill>
          </a:endParaRPr>
        </a:p>
      </xdr:txBody>
    </xdr:sp>
    <xdr:clientData/>
  </xdr:oneCellAnchor>
  <xdr:twoCellAnchor editAs="absolute">
    <xdr:from>
      <xdr:col>11</xdr:col>
      <xdr:colOff>276020</xdr:colOff>
      <xdr:row>6</xdr:row>
      <xdr:rowOff>66675</xdr:rowOff>
    </xdr:from>
    <xdr:to>
      <xdr:col>12</xdr:col>
      <xdr:colOff>385465</xdr:colOff>
      <xdr:row>7</xdr:row>
      <xdr:rowOff>9525</xdr:rowOff>
    </xdr:to>
    <xdr:sp macro="" textlink="">
      <xdr:nvSpPr>
        <xdr:cNvPr id="26" name="Rounded Rectangle 29">
          <a:hlinkClick xmlns:d6p1="http://schemas.openxmlformats.org/officeDocument/2006/relationships" d6p1:id="rId4" tooltip="Sort by"/>
        </xdr:cNvPr>
        <xdr:cNvSpPr/>
      </xdr:nvSpPr>
      <xdr:spPr>
        <a:xfrm>
          <a:off x="9559925" y="1171575"/>
          <a:ext cx="757238" cy="127000"/>
        </a:xfrm>
        <a:prstGeom prst="roundRect">
          <a:avLst xmlns:a="http://schemas.openxmlformats.org/drawingml/2006/main"/>
        </a:prstGeom>
        <a:solidFill xmlns:a="http://schemas.openxmlformats.org/drawingml/2006/main">
          <a:srgbClr val="E6E6E6">
            <a:alpha val="1176"/>
          </a:srgbClr>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mc:AlternateContent xmlns:mc="http://schemas.openxmlformats.org/markup-compatibility/2006">
    <mc:Choice xmlns:a14="http://schemas.microsoft.com/office/drawing/2010/main" Requires="a14">
      <xdr:twoCellAnchor>
        <xdr:from>
          <xdr:col>11</xdr:col>
          <xdr:colOff>247799</xdr:colOff>
          <xdr:row>6</xdr:row>
          <xdr:rowOff>19050</xdr:rowOff>
        </xdr:from>
        <xdr:to>
          <xdr:col>13</xdr:col>
          <xdr:colOff>0</xdr:colOff>
          <xdr:row>7</xdr:row>
          <xdr:rowOff>57150</xdr:rowOff>
        </xdr:to>
        <xdr:sp xmlns:xdr="http://schemas.openxmlformats.org/drawingml/2006/spreadsheetDrawing" macro="" textlink="">
          <xdr:nvSpPr>
            <xdr:cNvPr id="11265" name="Option Button 1" hidden="1">
              <a:extLst xmlns:a="http://schemas.openxmlformats.org/drawingml/2006/main">
                <a:ext uri="{63B3BB69-23CF-44E3-9099-C40C66FF867C}">
                  <a14:compatExt xmlns:a14="http://schemas.microsoft.com/office/drawing/2010/main" spid="_x0000_s11265"/>
                </a:ext>
                <a:ext uri="{FF2B5EF4-FFF2-40B4-BE49-F238E27FC236}">
                  <a16:creationId xmlns:a16="http://schemas.microsoft.com/office/drawing/2014/main" id="{00000000-0008-0000-0900-0000012C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Acorn Type</a:t>
              </a:r>
            </a:p>
          </xdr:txBody>
        </xdr:sp>
        <xdr:clientData/>
      </xdr:twoCellAnchor>
    </mc:Choice>
  </mc:AlternateContent>
  <mc:AlternateContent xmlns:mc="http://schemas.openxmlformats.org/markup-compatibility/2006">
    <mc:Choice xmlns:a14="http://schemas.microsoft.com/office/drawing/2010/main" Requires="a14">
      <xdr:twoCellAnchor>
        <xdr:from>
          <xdr:col>11</xdr:col>
          <xdr:colOff>247799</xdr:colOff>
          <xdr:row>7</xdr:row>
          <xdr:rowOff>19050</xdr:rowOff>
        </xdr:from>
        <xdr:to>
          <xdr:col>13</xdr:col>
          <xdr:colOff>0</xdr:colOff>
          <xdr:row>8</xdr:row>
          <xdr:rowOff>57150</xdr:rowOff>
        </xdr:to>
        <xdr:sp xmlns:xdr="http://schemas.openxmlformats.org/drawingml/2006/spreadsheetDrawing" macro="" textlink="">
          <xdr:nvSpPr>
            <xdr:cNvPr id="11266" name="Option Button 2" hidden="1">
              <a:extLst xmlns:a="http://schemas.openxmlformats.org/drawingml/2006/main">
                <a:ext uri="{63B3BB69-23CF-44E3-9099-C40C66FF867C}">
                  <a14:compatExt xmlns:a14="http://schemas.microsoft.com/office/drawing/2010/main" spid="_x0000_s11266"/>
                </a:ext>
                <a:ext uri="{FF2B5EF4-FFF2-40B4-BE49-F238E27FC236}">
                  <a16:creationId xmlns:a16="http://schemas.microsoft.com/office/drawing/2014/main" id="{00000000-0008-0000-0900-0000022C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Index</a:t>
              </a:r>
            </a:p>
          </xdr:txBody>
        </xdr:sp>
        <xdr:clientData/>
      </xdr:twoCellAnchor>
    </mc:Choice>
  </mc:AlternateContent>
  <mc:AlternateContent xmlns:mc="http://schemas.openxmlformats.org/markup-compatibility/2006">
    <mc:Choice xmlns:a14="http://schemas.microsoft.com/office/drawing/2010/main" Requires="a14">
      <xdr:twoCellAnchor>
        <xdr:from>
          <xdr:col>11</xdr:col>
          <xdr:colOff>247799</xdr:colOff>
          <xdr:row>8</xdr:row>
          <xdr:rowOff>31432</xdr:rowOff>
        </xdr:from>
        <xdr:to>
          <xdr:col>13</xdr:col>
          <xdr:colOff>0</xdr:colOff>
          <xdr:row>9</xdr:row>
          <xdr:rowOff>57150</xdr:rowOff>
        </xdr:to>
        <xdr:sp xmlns:xdr="http://schemas.openxmlformats.org/drawingml/2006/spreadsheetDrawing" macro="" textlink="">
          <xdr:nvSpPr>
            <xdr:cNvPr id="11267" name="Option Button 3" hidden="1">
              <a:extLst xmlns:a="http://schemas.openxmlformats.org/drawingml/2006/main">
                <a:ext uri="{63B3BB69-23CF-44E3-9099-C40C66FF867C}">
                  <a14:compatExt xmlns:a14="http://schemas.microsoft.com/office/drawing/2010/main" spid="_x0000_s11267"/>
                </a:ext>
                <a:ext uri="{FF2B5EF4-FFF2-40B4-BE49-F238E27FC236}">
                  <a16:creationId xmlns:a16="http://schemas.microsoft.com/office/drawing/2014/main" id="{00000000-0008-0000-0900-0000032C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dr:twoCellAnchor editAs="absolute">
    <xdr:from>
      <xdr:col>0</xdr:col>
      <xdr:colOff>0</xdr:colOff>
      <xdr:row>3</xdr:row>
      <xdr:rowOff>161925</xdr:rowOff>
    </xdr:from>
    <xdr:to>
      <xdr:col>13</xdr:col>
      <xdr:colOff>257435</xdr:colOff>
      <xdr:row>6</xdr:row>
      <xdr:rowOff>9525</xdr:rowOff>
    </xdr:to>
    <xdr:sp macro="" textlink="">
      <xdr:nvSpPr>
        <xdr:cNvPr id="2" name="Text Box 128"/>
        <xdr:cNvSpPr/>
      </xdr:nvSpPr>
      <xdr:spPr>
        <a:xfrm>
          <a:off x="0" y="714375"/>
          <a:ext cx="7731125" cy="400050"/>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2000" b="1" i="0" u="none" strike="noStrike" baseline="0">
              <a:solidFill>
                <a:sysClr val="windowText" lastClr="000000"/>
              </a:solidFill>
              <a:latin typeface="+mn-lt"/>
            </a:rPr>
            <a:t>ACORN </a:t>
          </a:r>
          <a:r>
            <a:rPr lang="en-GB" sz="2000" b="1" i="0" u="none" strike="noStrike" baseline="0">
              <a:solidFill>
                <a:srgbClr val="938B8B"/>
              </a:solidFill>
              <a:latin typeface="+mn-lt"/>
            </a:rPr>
            <a:t>- WHAT IS IT?</a:t>
          </a:r>
        </a:p>
      </xdr:txBody>
    </xdr:sp>
    <xdr:clientData/>
  </xdr:twoCellAnchor>
  <xdr:twoCellAnchor editAs="absolute">
    <xdr:from>
      <xdr:col>1</xdr:col>
      <xdr:colOff>0</xdr:colOff>
      <xdr:row>6</xdr:row>
      <xdr:rowOff>38100</xdr:rowOff>
    </xdr:from>
    <xdr:to>
      <xdr:col>17</xdr:col>
      <xdr:colOff>399752</xdr:colOff>
      <xdr:row>17</xdr:row>
      <xdr:rowOff>104775</xdr:rowOff>
    </xdr:to>
    <xdr:sp macro="">
      <xdr:nvSpPr>
        <xdr:cNvPr id="3" name="Text Box 23">
          <a:extLst xmlns:a="http://schemas.openxmlformats.org/drawingml/2006/main">
            <a:ext uri="{FF2B5EF4-FFF2-40B4-BE49-F238E27FC236}">
              <a16:creationId xmlns:a16="http://schemas.microsoft.com/office/drawing/2014/main" id="{00000000-0008-0000-0100-000003000000}"/>
            </a:ext>
          </a:extLst>
        </xdr:cNvPr>
        <xdr:cNvSpPr txBox="1"/>
      </xdr:nvSpPr>
      <xdr:spPr>
        <a:xfrm>
          <a:off x="158750" y="1143000"/>
          <a:ext cx="10306050" cy="2016125"/>
        </a:xfrm>
        <a:prstGeom prst="rect">
          <a:avLst/>
        </a:prstGeom>
        <a:solidFill>
          <a:srgbClr val="FFFFFF"/>
        </a:solidFill>
        <a:ln>
          <a:noFill/>
        </a:ln>
      </xdr:spPr>
      <xdr:txBody>
        <a:bodyPr vertOverflow="clip" wrap="square" bIns="0" upright="1" lIns="27432" rIns="0" tIns="18288"/>
        <a:lstStyle xmlns:a="http://schemas.openxmlformats.org/drawingml/2006/main"/>
        <a:p>
          <a:r>
            <a:rPr lang="en-GB" b="1" i="0" sz="1000">
              <a:solidFill>
                <a:srgbClr val="333333"/>
              </a:solidFill>
              <a:latin typeface="+mn-lt"/>
            </a:rPr>
            <a:t>Acorn</a:t>
          </a:r>
          <a:r>
            <a:rPr lang="en-GB" b="0" i="0" sz="1000">
              <a:solidFill>
                <a:srgbClr val="333333"/>
              </a:solidFill>
              <a:latin typeface="+mn-lt"/>
            </a:rPr>
            <a:t>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endParaRPr lang="en-GB" b="0" i="0" sz="1000">
            <a:solidFill>
              <a:srgbClr val="333333"/>
            </a:solidFill>
            <a:latin typeface="+mn-lt"/>
          </a:endParaRPr>
        </a:p>
        <a:p>
          <a:endParaRPr lang="en-GB" b="0" i="0" sz="1000">
            <a:solidFill>
              <a:srgbClr val="333333"/>
            </a:solidFill>
            <a:latin typeface="+mn-lt"/>
          </a:endParaRPr>
        </a:p>
        <a:p>
          <a:r>
            <a:rPr lang="en-GB" b="1" i="0" sz="1000">
              <a:solidFill>
                <a:srgbClr val="333333"/>
              </a:solidFill>
              <a:latin typeface="+mn-lt"/>
            </a:rPr>
            <a:t>This Acorn Profile </a:t>
          </a:r>
          <a:r>
            <a:rPr lang="en-GB" b="0" i="0" sz="1000">
              <a:solidFill>
                <a:srgbClr val="333333"/>
              </a:solidFill>
              <a:latin typeface="+mn-lt"/>
            </a:rPr>
            <a:t>provides a detailed understanding of the people who interact with your organisation.  It helps you learn about their relationship with you.  This knowledge gives you the opportunity to target, acquire and develop profitable customer relationships and improve service delivery.</a:t>
          </a:r>
          <a:endParaRPr lang="en-GB" b="0" i="0" sz="1000">
            <a:solidFill>
              <a:srgbClr val="333333"/>
            </a:solidFill>
            <a:latin typeface="+mn-lt"/>
          </a:endParaRPr>
        </a:p>
        <a:p>
          <a:endParaRPr lang="en-GB" b="0" i="0" sz="1000">
            <a:solidFill>
              <a:srgbClr val="333333"/>
            </a:solidFill>
            <a:latin typeface="+mn-lt"/>
          </a:endParaRPr>
        </a:p>
        <a:p>
          <a:r>
            <a:rPr lang="en-GB" b="0" i="0" sz="1000">
              <a:solidFill>
                <a:srgbClr val="333333"/>
              </a:solidFill>
              <a:latin typeface="+mn-lt"/>
            </a:rPr>
            <a:t>The User Guide (available to download at http:\\acorn.caci.co.uk) describes at each Acorn type across a wide range of demographic, behavioural and attitudinal attributes.  The descriptions of each category, group and type provide an overview of the wider range of topics for which information is available.</a:t>
          </a:r>
          <a:endParaRPr lang="en-GB" b="0" i="0" sz="1000">
            <a:solidFill>
              <a:srgbClr val="333333"/>
            </a:solidFill>
            <a:latin typeface="+mn-lt"/>
          </a:endParaRPr>
        </a:p>
        <a:p>
          <a:endParaRPr lang="en-GB" b="0" i="0" sz="1000">
            <a:solidFill>
              <a:srgbClr val="333333"/>
            </a:solidFill>
            <a:latin typeface="+mn-lt"/>
          </a:endParaRPr>
        </a:p>
        <a:p>
          <a:r>
            <a:rPr lang="en-GB" b="1" i="0" sz="1000">
              <a:solidFill>
                <a:srgbClr val="333333"/>
              </a:solidFill>
              <a:latin typeface="+mn-lt"/>
            </a:rPr>
            <a:t>Acorn</a:t>
          </a:r>
          <a:r>
            <a:rPr lang="en-GB" b="0" i="0" sz="1000">
              <a:solidFill>
                <a:srgbClr val="333333"/>
              </a:solidFill>
              <a:latin typeface="+mn-lt"/>
            </a:rPr>
            <a:t> draws on a wide range of data sources, both commercial and public sector Open Data and administrative data. These include the Land Registry, Registers of Scotland, commercial sources of information on age of residents, ethnicity profiles, benefits data, population density, and data on social housing and other rental property.  In addition CACI has created proprietary databases, including the location of prisons, traveller sites, age-restricted housing, care homes, high-rise buildings and student accommodation. We also utilise the traditional inputs of the Census of Population and large-volume lifestyle surveys.</a:t>
          </a:r>
          <a:endParaRPr lang="en-GB" b="0" i="0" sz="1000">
            <a:solidFill>
              <a:srgbClr val="333333"/>
            </a:solidFill>
            <a:latin typeface="+mn-lt"/>
          </a:endParaRPr>
        </a:p>
        <a:p>
          <a:endParaRPr lang="en-GB" b="0" i="0" sz="1000">
            <a:solidFill>
              <a:srgbClr val="333333"/>
            </a:solidFill>
            <a:latin typeface="+mn-lt"/>
          </a:endParaRPr>
        </a:p>
      </xdr:txBody>
    </xdr:sp>
    <xdr:clientData/>
  </xdr:twoCellAnchor>
  <xdr:twoCellAnchor editAs="absolute">
    <xdr:from>
      <xdr:col>0</xdr:col>
      <xdr:colOff>28631</xdr:colOff>
      <xdr:row>18</xdr:row>
      <xdr:rowOff>66675</xdr:rowOff>
    </xdr:from>
    <xdr:to>
      <xdr:col>13</xdr:col>
      <xdr:colOff>285657</xdr:colOff>
      <xdr:row>21</xdr:row>
      <xdr:rowOff>0</xdr:rowOff>
    </xdr:to>
    <xdr:sp macro="" textlink="" fLocksText="0">
      <xdr:nvSpPr>
        <xdr:cNvPr id="4" name="Text Box 128"/>
        <xdr:cNvSpPr/>
      </xdr:nvSpPr>
      <xdr:spPr>
        <a:xfrm>
          <a:off x="28575" y="3286125"/>
          <a:ext cx="7731125" cy="428625"/>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2000" b="1" i="0" u="none" strike="noStrike" baseline="0">
              <a:solidFill>
                <a:sysClr val="windowText" lastClr="000000"/>
              </a:solidFill>
              <a:latin typeface="+mn-lt"/>
            </a:rPr>
            <a:t>ACORN </a:t>
          </a:r>
          <a:r>
            <a:rPr lang="en-GB" sz="2000" b="1" i="0" u="none" strike="noStrike" baseline="0">
              <a:solidFill>
                <a:srgbClr val="938B8B"/>
              </a:solidFill>
              <a:latin typeface="+mn-lt"/>
            </a:rPr>
            <a:t>- STRUCTURE</a:t>
          </a:r>
        </a:p>
      </xdr:txBody>
    </xdr:sp>
    <xdr:clientData/>
  </xdr:twoCellAnchor>
  <xdr:twoCellAnchor editAs="absolute">
    <xdr:from>
      <xdr:col>0</xdr:col>
      <xdr:colOff>0</xdr:colOff>
      <xdr:row>0</xdr:row>
      <xdr:rowOff>0</xdr:rowOff>
    </xdr:from>
    <xdr:to>
      <xdr:col>17</xdr:col>
      <xdr:colOff>542702</xdr:colOff>
      <xdr:row>3</xdr:row>
      <xdr:rowOff>40005</xdr:rowOff>
    </xdr:to>
    <xdr:sp macro="" textlink="">
      <xdr:nvSpPr>
        <xdr:cNvPr id="5" name="Rectangle 4"/>
        <xdr:cNvSpPr/>
      </xdr:nvSpPr>
      <xdr:spPr>
        <a:xfrm>
          <a:off x="0" y="0"/>
          <a:ext cx="10607450" cy="592950"/>
        </a:xfrm>
        <a:prstGeom prst="rect">
          <a:avLst xmlns:a="http://schemas.openxmlformats.org/drawingml/2006/main"/>
        </a:prstGeom>
        <a:solidFill xmlns:a="http://schemas.openxmlformats.org/drawingml/2006/main">
          <a:schemeClr val="tx1"/>
        </a:solidFill>
        <a:ln xmlns:a="http://schemas.openxmlformats.org/drawingml/2006/main">
          <a:noFill/>
        </a:ln>
        <a:effectLst xmlns:a="http://schemas.openxmlformats.org/drawingml/2006/main">
          <a:outerShdw blurRad="50800" dist="38100" dir="2700000" algn="tl" rotWithShape="0">
            <a:prstClr val="black">
              <a:alpha val="40000"/>
            </a:prstClr>
          </a:outerShdw>
        </a:effectLst>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editAs="absolute">
    <xdr:from>
      <xdr:col>15</xdr:col>
      <xdr:colOff>509364</xdr:colOff>
      <xdr:row>3</xdr:row>
      <xdr:rowOff>147637</xdr:rowOff>
    </xdr:from>
    <xdr:to>
      <xdr:col>17</xdr:col>
      <xdr:colOff>549027</xdr:colOff>
      <xdr:row>5</xdr:row>
      <xdr:rowOff>33337</xdr:rowOff>
    </xdr:to>
    <xdr:pic macro="">
      <xdr:nvPicPr>
        <xdr:cNvPr id="6" name="Picture 5">
          <a:hlinkClick xmlns:d6p1="http://schemas.openxmlformats.org/officeDocument/2006/relationships" d6p1:id="rId2" tooltip="Acorn Online Microsite"/>
          <a:extLst xmlns:a="http://schemas.openxmlformats.org/drawingml/2006/main">
            <a:ext uri="{FF2B5EF4-FFF2-40B4-BE49-F238E27FC236}">
              <a16:creationId xmlns:a16="http://schemas.microsoft.com/office/drawing/2014/main" id="{00000000-0008-0000-0100-000006000000}"/>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a:stretch>
          <a:fillRect/>
        </a:stretch>
      </xdr:blipFill>
      <xdr:spPr>
        <a:xfrm>
          <a:off x="9278968" y="700365"/>
          <a:ext cx="1334983" cy="1334983"/>
        </a:xfrm>
        <a:prstGeom xmlns:a="http://schemas.openxmlformats.org/drawingml/2006/main" prst="rect">
          <a:avLst/>
        </a:prstGeom>
        <a:noFill/>
      </xdr:spPr>
    </xdr:pic>
    <xdr:clientData/>
  </xdr:twoCellAnchor>
  <xdr:twoCellAnchor>
    <xdr:from>
      <xdr:col>0</xdr:col>
      <xdr:colOff>0</xdr:colOff>
      <xdr:row>103</xdr:row>
      <xdr:rowOff>0</xdr:rowOff>
    </xdr:from>
    <xdr:to>
      <xdr:col>17</xdr:col>
      <xdr:colOff>557250</xdr:colOff>
      <xdr:row>105</xdr:row>
      <xdr:rowOff>62865</xdr:rowOff>
    </xdr:to>
    <xdr:grpSp>
      <xdr:nvGrpSpPr>
        <xdr:cNvPr id="7" name="Group 6"/>
        <xdr:cNvGrpSpPr/>
      </xdr:nvGrpSpPr>
      <xdr:grpSpPr>
        <a:xfrm>
          <a:off x="0" y="15525750"/>
          <a:ext cx="11515725" cy="390525"/>
          <a:chOff x="0" y="15951200"/>
          <a:chExt cx="10621850" cy="393036"/>
        </a:xfrm>
        <a:noFill/>
      </xdr:grpSpPr>
      <xdr:cxnSp macro="">
        <xdr:nvCxnSpPr>
          <xdr:cNvPr id="8" name="Straight Connector 7"/>
          <xdr:cNvCxnSpPr/>
        </xdr:nvCxnSpPr>
        <xdr:spPr>
          <a:xfrm flipV="1">
            <a:off x="0" y="15951200"/>
            <a:ext cx="10621530" cy="1"/>
          </a:xfrm>
          <a:prstGeom prst="line">
            <a:avLst xmlns:a="http://schemas.openxmlformats.org/drawingml/2006/main"/>
          </a:prstGeom>
          <a:noFill/>
          <a:ln xmlns:a="http://schemas.openxmlformats.org/drawingml/2006/main" w="57150">
            <a:solidFill>
              <a:sysClr val="windowText" lastClr="000000"/>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pic macro="">
        <xdr:nvPicPr>
          <xdr:cNvPr id="9" name="Picture 8">
            <a:extLst xmlns:a="http://schemas.openxmlformats.org/drawingml/2006/main">
              <a:ext uri="{FF2B5EF4-FFF2-40B4-BE49-F238E27FC236}">
                <a16:creationId xmlns:a16="http://schemas.microsoft.com/office/drawing/2014/main" id="{00000000-0008-0000-0100-000009000000}"/>
              </a:ext>
            </a:extLst>
          </xdr:cNvPr>
          <xdr:cNvPicPr>
            <a:picLocks noChangeAspect="1"/>
          </xdr:cNvPicPr>
        </xdr:nvPicPr>
        <xdr:blipFill>
          <a:blip xmlns:d6p1="http://schemas.openxmlformats.org/officeDocument/2006/relationships" d6p1:embed="rId3">
            <a:extLst>
              <a:ext uri="{28A0092B-C50C-407E-A947-70E740481C1C}">
                <a14:useLocalDpi xmlns:a14="http://schemas.microsoft.com/office/drawing/2010/main" val="0"/>
              </a:ext>
            </a:extLst>
          </a:blip>
          <a:srcRect/>
          <a:stretch>
            <a:fillRect/>
          </a:stretch>
        </xdr:blipFill>
        <xdr:spPr>
          <a:xfrm>
            <a:off x="47266" y="16006031"/>
            <a:ext cx="781794" cy="338197"/>
          </a:xfrm>
          <a:prstGeom xmlns:a="http://schemas.openxmlformats.org/drawingml/2006/main" prst="rect">
            <a:avLst/>
          </a:prstGeom>
          <a:noFill/>
        </xdr:spPr>
      </xdr:pic>
    </xdr:grpSp>
    <xdr:clientData/>
  </xdr:twoCellAnchor>
  <xdr:twoCellAnchor editAs="absolute">
    <xdr:from>
      <xdr:col>11</xdr:col>
      <xdr:colOff>402673</xdr:colOff>
      <xdr:row>0</xdr:row>
      <xdr:rowOff>71437</xdr:rowOff>
    </xdr:from>
    <xdr:to>
      <xdr:col>13</xdr:col>
      <xdr:colOff>97743</xdr:colOff>
      <xdr:row>2</xdr:row>
      <xdr:rowOff>158115</xdr:rowOff>
    </xdr:to>
    <xdr:sp macro="" textlink="">
      <xdr:nvSpPr>
        <xdr:cNvPr id="10" name="Rounded Rectangle 10">
          <a:hlinkClick xmlns:d6p1="http://schemas.openxmlformats.org/officeDocument/2006/relationships" d6p1:id="rId4" tooltip="Acorn Category Profile"/>
        </xdr:cNvPr>
        <xdr:cNvSpPr/>
      </xdr:nvSpPr>
      <xdr:spPr>
        <a:xfrm>
          <a:off x="6581139" y="71438"/>
          <a:ext cx="990600"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CATEGORY</a:t>
          </a:r>
        </a:p>
      </xdr:txBody>
    </xdr:sp>
    <xdr:clientData/>
  </xdr:twoCellAnchor>
  <xdr:twoCellAnchor editAs="absolute">
    <xdr:from>
      <xdr:col>13</xdr:col>
      <xdr:colOff>555482</xdr:colOff>
      <xdr:row>0</xdr:row>
      <xdr:rowOff>71437</xdr:rowOff>
    </xdr:from>
    <xdr:to>
      <xdr:col>15</xdr:col>
      <xdr:colOff>250552</xdr:colOff>
      <xdr:row>2</xdr:row>
      <xdr:rowOff>158115</xdr:rowOff>
    </xdr:to>
    <xdr:sp macro="" textlink="">
      <xdr:nvSpPr>
        <xdr:cNvPr id="11" name="Rounded Rectangle 11">
          <a:hlinkClick xmlns:d6p1="http://schemas.openxmlformats.org/officeDocument/2006/relationships" d6p1:id="rId5" tooltip="Acorn Group Profile"/>
        </xdr:cNvPr>
        <xdr:cNvSpPr/>
      </xdr:nvSpPr>
      <xdr:spPr>
        <a:xfrm>
          <a:off x="8029098" y="71438"/>
          <a:ext cx="990600"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GROUP</a:t>
          </a:r>
        </a:p>
      </xdr:txBody>
    </xdr:sp>
    <xdr:clientData/>
  </xdr:twoCellAnchor>
  <xdr:twoCellAnchor editAs="absolute">
    <xdr:from>
      <xdr:col>16</xdr:col>
      <xdr:colOff>98431</xdr:colOff>
      <xdr:row>0</xdr:row>
      <xdr:rowOff>71437</xdr:rowOff>
    </xdr:from>
    <xdr:to>
      <xdr:col>17</xdr:col>
      <xdr:colOff>402915</xdr:colOff>
      <xdr:row>2</xdr:row>
      <xdr:rowOff>158115</xdr:rowOff>
    </xdr:to>
    <xdr:sp macro="" textlink="">
      <xdr:nvSpPr>
        <xdr:cNvPr id="12" name="Rounded Rectangle 12">
          <a:hlinkClick xmlns:d6p1="http://schemas.openxmlformats.org/officeDocument/2006/relationships" d6p1:id="rId6" tooltip="Acorn Type Profile"/>
        </xdr:cNvPr>
        <xdr:cNvSpPr/>
      </xdr:nvSpPr>
      <xdr:spPr>
        <a:xfrm>
          <a:off x="9515158" y="71438"/>
          <a:ext cx="952500"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TYPE</a:t>
          </a:r>
        </a:p>
      </xdr:txBody>
    </xdr:sp>
    <xdr:clientData/>
  </xdr:twoCellAnchor>
  <xdr:oneCellAnchor>
    <xdr:from>
      <xdr:col>6</xdr:col>
      <xdr:colOff>345635</xdr:colOff>
      <xdr:row>0</xdr:row>
      <xdr:rowOff>71437</xdr:rowOff>
    </xdr:from>
    <xdr:ext cx="1152525" cy="466725"/>
    <xdr:sp macro="" textlink="">
      <xdr:nvSpPr>
        <xdr:cNvPr id="13" name="Rounded Rectangle 13">
          <a:hlinkClick xmlns:d6p1="http://schemas.openxmlformats.org/officeDocument/2006/relationships" d6p1:id="rId7" tooltip="Customer View Chart"/>
        </xdr:cNvPr>
        <xdr:cNvSpPr/>
      </xdr:nvSpPr>
      <xdr:spPr>
        <a:xfrm>
          <a:off x="3216105" y="71438"/>
          <a:ext cx="1147931"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CUSTOMER</a:t>
          </a:r>
          <a:r>
            <a:rPr lang="en-GB" sz="1050" b="1" baseline="0"/>
            <a:t> VIEW CHART</a:t>
          </a:r>
          <a:endParaRPr lang="en-GB" sz="1050" b="1"/>
        </a:p>
      </xdr:txBody>
    </xdr:sp>
    <xdr:clientData/>
  </xdr:oneCellAnchor>
  <xdr:oneCellAnchor>
    <xdr:from>
      <xdr:col>9</xdr:col>
      <xdr:colOff>36481</xdr:colOff>
      <xdr:row>0</xdr:row>
      <xdr:rowOff>71437</xdr:rowOff>
    </xdr:from>
    <xdr:ext cx="1133475" cy="466725"/>
    <xdr:sp macro="" textlink="">
      <xdr:nvSpPr>
        <xdr:cNvPr id="14" name="Rounded Rectangle 14">
          <a:hlinkClick xmlns:d6p1="http://schemas.openxmlformats.org/officeDocument/2006/relationships" d6p1:id="rId8" tooltip="Profile Features"/>
        </xdr:cNvPr>
        <xdr:cNvSpPr/>
      </xdr:nvSpPr>
      <xdr:spPr>
        <a:xfrm>
          <a:off x="4919820" y="71438"/>
          <a:ext cx="1137285" cy="4680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PROFILE FEATURES</a:t>
          </a:r>
        </a:p>
      </xdr:txBody>
    </xdr:sp>
    <xdr:clientData/>
  </xdr:oneCellAnchor>
  <xdr:twoCellAnchor editAs="absolute">
    <xdr:from>
      <xdr:col>3</xdr:col>
      <xdr:colOff>523819</xdr:colOff>
      <xdr:row>0</xdr:row>
      <xdr:rowOff>71437</xdr:rowOff>
    </xdr:from>
    <xdr:to>
      <xdr:col>5</xdr:col>
      <xdr:colOff>498351</xdr:colOff>
      <xdr:row>2</xdr:row>
      <xdr:rowOff>158115</xdr:rowOff>
    </xdr:to>
    <xdr:sp macro="" textlink="">
      <xdr:nvSpPr>
        <xdr:cNvPr id="15" name="Rounded Rectangle 15">
          <a:hlinkClick xmlns:d6p1="http://schemas.openxmlformats.org/officeDocument/2006/relationships" d6p1:id="rId9" tooltip="Acorn Group Profile"/>
        </xdr:cNvPr>
        <xdr:cNvSpPr/>
      </xdr:nvSpPr>
      <xdr:spPr>
        <a:xfrm>
          <a:off x="1520832" y="71436"/>
          <a:ext cx="1199825"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OVERVIEW</a:t>
          </a:r>
        </a:p>
      </xdr:txBody>
    </xdr:sp>
    <xdr:clientData/>
  </xdr:twoCellAnchor>
  <xdr:twoCellAnchor editAs="absolute">
    <xdr:from>
      <xdr:col>0</xdr:col>
      <xdr:colOff>57094</xdr:colOff>
      <xdr:row>0</xdr:row>
      <xdr:rowOff>71437</xdr:rowOff>
    </xdr:from>
    <xdr:to>
      <xdr:col>3</xdr:col>
      <xdr:colOff>66080</xdr:colOff>
      <xdr:row>2</xdr:row>
      <xdr:rowOff>158115</xdr:rowOff>
    </xdr:to>
    <xdr:sp macro="" textlink="">
      <xdr:nvSpPr>
        <xdr:cNvPr id="16" name="Rounded Rectangle 16">
          <a:hlinkClick xmlns:d6p1="http://schemas.openxmlformats.org/officeDocument/2006/relationships" d6p1:id="rId10" tooltip="Acorn Category Profile"/>
        </xdr:cNvPr>
        <xdr:cNvSpPr/>
      </xdr:nvSpPr>
      <xdr:spPr>
        <a:xfrm>
          <a:off x="57146" y="71438"/>
          <a:ext cx="1005650" cy="455300"/>
        </a:xfrm>
        <a:prstGeom prst="roundRect">
          <a:avLst xmlns:a="http://schemas.openxmlformats.org/drawingml/2006/main"/>
        </a:prstGeom>
        <a:gradFill xmlns:a="http://schemas.openxmlformats.org/drawingml/2006/main"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xmlns:a="http://schemas.openxmlformats.org/drawingml/2006/main" w="28575">
          <a:solidFill>
            <a:schemeClr val="bg1"/>
          </a:solidFill>
        </a:ln>
        <a:effectLst xmlns:a="http://schemas.openxmlformats.org/drawingml/2006/main">
          <a:innerShdw blurRad="63500" dist="50800" dir="13500000">
            <a:prstClr val="black">
              <a:alpha val="50000"/>
            </a:prstClr>
          </a:innerShdw>
        </a:effectLst>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HOME</a:t>
          </a:r>
        </a:p>
      </xdr:txBody>
    </xdr:sp>
    <xdr:clientData/>
  </xdr:twoCellAnchor>
</xdr:wsDr>
</file>

<file path=xl/drawings/drawing3.xml><?xml version="1.0" encoding="utf-8"?>
<c:userShapes xmlns:cdr="http://schemas.openxmlformats.org/drawingml/2006/chartDrawing" xmlns:a="http://schemas.openxmlformats.org/drawingml/2006/main" xmlns:c="http://schemas.openxmlformats.org/drawingml/2006/chart">
  <cdr:relSizeAnchor>
    <cdr:from>
      <cdr:x>0.001</cdr:x>
      <cdr:y>0.084</cdr:y>
    </cdr:from>
    <cdr:to>
      <cdr:x>0.996</cdr:x>
      <cdr:y>1</cdr:y>
    </cdr:to>
    <cdr:pic macro="">
      <cdr:nvPicPr>
        <cdr:cNvPr id="2" name="Picture 1">
          <a:extLst xmlns:a="http://schemas.openxmlformats.org/drawingml/2006/main">
            <a:ext uri="{FF2B5EF4-FFF2-40B4-BE49-F238E27FC236}">
              <a16:creationId xmlns:a16="http://schemas.microsoft.com/office/drawing/2014/main" id="{713329F8-DD4C-4C8C-ADB1-CFA7C7922293}"/>
            </a:ext>
          </a:extLst>
        </cdr:cNvPr>
        <cdr:cNvPicPr>
          <a:picLocks noChangeAspect="1"/>
        </cdr:cNvPicPr>
      </cdr:nvPicPr>
      <cdr:blipFill>
        <a:blip xmlns:d5p1="http://schemas.openxmlformats.org/officeDocument/2006/relationships" d5p1: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b="3460"/>
        <a:stretch>
          <a:fillRect/>
        </a:stretch>
      </cdr:blipFill>
      <cdr:spPr>
        <a:xfrm>
          <a:off x="0" y="125097"/>
          <a:ext cx="1394232" cy="1394232"/>
        </a:xfrm>
        <a:prstGeom xmlns:a="http://schemas.openxmlformats.org/drawingml/2006/main" prst="rect">
          <a:avLst/>
        </a:prstGeom>
        <a:noFill/>
      </cdr:spPr>
    </cdr:pic>
  </cdr:relSizeAnchor>
</c:userShapes>
</file>

<file path=xl/drawings/drawing4.xml><?xml version="1.0" encoding="utf-8"?>
<c:userShapes xmlns:cdr="http://schemas.openxmlformats.org/drawingml/2006/chartDrawing" xmlns:a="http://schemas.openxmlformats.org/drawingml/2006/main" xmlns:c="http://schemas.openxmlformats.org/drawingml/2006/chart">
  <cdr:relSizeAnchor>
    <cdr:from>
      <cdr:x>0.099</cdr:x>
      <cdr:y>0.078</cdr:y>
    </cdr:from>
    <cdr:to>
      <cdr:x>0.913</cdr:x>
      <cdr:y>0.907</cdr:y>
    </cdr:to>
    <cdr:pic macro="">
      <cdr:nvPicPr>
        <cdr:cNvPr id="3" name="Picture 2">
          <a:extLst xmlns:a="http://schemas.openxmlformats.org/drawingml/2006/main">
            <a:ext uri="{FF2B5EF4-FFF2-40B4-BE49-F238E27FC236}">
              <a16:creationId xmlns:a16="http://schemas.microsoft.com/office/drawing/2014/main" id="{B56E563A-BC19-46C1-8512-39FB6167E6A8}"/>
            </a:ext>
          </a:extLst>
        </cdr:cNvPr>
        <cdr:cNvPicPr>
          <a:picLocks noChangeAspect="1"/>
        </cdr:cNvPicPr>
      </cdr:nvPicPr>
      <cdr:blipFill>
        <a:blip xmlns:d5p1="http://schemas.openxmlformats.org/officeDocument/2006/relationships" d5p1: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l="10337" r="11571" b="3460"/>
        <a:stretch>
          <a:fillRect/>
        </a:stretch>
      </cdr:blipFill>
      <cdr:spPr>
        <a:xfrm>
          <a:off x="127434" y="106264"/>
          <a:ext cx="1050243" cy="1050243"/>
        </a:xfrm>
        <a:prstGeom xmlns:a="http://schemas.openxmlformats.org/drawingml/2006/main" prst="rect">
          <a:avLst/>
        </a:prstGeom>
        <a:noFill/>
      </cdr:spPr>
    </cdr:pic>
  </cdr:relSizeAnchor>
</c:userShapes>
</file>

<file path=xl/drawings/drawing5.xml><?xml version="1.0" encoding="utf-8"?>
<xdr:wsDr xmlns:xdr="http://schemas.openxmlformats.org/drawingml/2006/spreadsheetDrawing" xmlns:a="http://schemas.openxmlformats.org/drawingml/2006/main">
  <xdr:twoCellAnchor editAs="oneCell">
    <xdr:from>
      <xdr:col>6</xdr:col>
      <xdr:colOff>35161</xdr:colOff>
      <xdr:row>14</xdr:row>
      <xdr:rowOff>36195</xdr:rowOff>
    </xdr:from>
    <xdr:to>
      <xdr:col>7</xdr:col>
      <xdr:colOff>137387</xdr:colOff>
      <xdr:row>19</xdr:row>
      <xdr:rowOff>38100</xdr:rowOff>
    </xdr:to>
    <xdr:pic macro="">
      <xdr:nvPicPr>
        <xdr:cNvPr id="2" name="Picture 1">
          <a:extLst xmlns:a="http://schemas.openxmlformats.org/drawingml/2006/main">
            <a:ext uri="{FF2B5EF4-FFF2-40B4-BE49-F238E27FC236}">
              <a16:creationId xmlns:a16="http://schemas.microsoft.com/office/drawing/2014/main" id="{00000000-0008-0000-0200-000002000000}"/>
            </a:ext>
          </a:extLst>
        </xdr:cNvPr>
        <xdr:cNvPicPr>
          <a:picLocks noChangeAspect="1"/>
        </xdr:cNvPicPr>
      </xdr:nvPicPr>
      <xdr:blipFill>
        <a:blip xmlns:d5p1="http://schemas.openxmlformats.org/officeDocument/2006/relationships" d5p1:embed="rId1">
          <a:grayscl/>
          <a:extLst>
            <a:ext uri="{28A0092B-C50C-407E-A947-70E740481C1C}">
              <a14:useLocalDpi xmlns:a14="http://schemas.microsoft.com/office/drawing/2010/main" val="0"/>
            </a:ext>
          </a:extLst>
        </a:blip>
        <a:srcRect xmlns:a="http://schemas.openxmlformats.org/drawingml/2006/main" t="12048"/>
        <a:stretch>
          <a:fillRect/>
        </a:stretch>
      </xdr:blipFill>
      <xdr:spPr>
        <a:xfrm>
          <a:off x="3693039" y="2252298"/>
          <a:ext cx="711320" cy="711320"/>
        </a:xfrm>
        <a:prstGeom xmlns:a="http://schemas.openxmlformats.org/drawingml/2006/main" prst="rect">
          <a:avLst/>
        </a:prstGeom>
        <a:noFill/>
      </xdr:spPr>
    </xdr:pic>
    <xdr:clientData/>
  </xdr:twoCellAnchor>
  <xdr:twoCellAnchor editAs="twoCell">
    <xdr:from>
      <xdr:col>0</xdr:col>
      <xdr:colOff>117853</xdr:colOff>
      <xdr:row>0</xdr:row>
      <xdr:rowOff>125730</xdr:rowOff>
    </xdr:from>
    <xdr:to>
      <xdr:col>2</xdr:col>
      <xdr:colOff>5860</xdr:colOff>
      <xdr:row>8</xdr:row>
      <xdr:rowOff>39052</xdr:rowOff>
    </xdr:to>
    <xdr:graphicFrame macro="">
      <xdr:nvGraphicFramePr>
        <xdr:cNvPr id="3" name="Chart 2"/>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2"/>
        </a:graphicData>
      </a:graphic>
    </xdr:graphicFrame>
    <xdr:clientData/>
  </xdr:twoCellAnchor>
  <xdr:twoCellAnchor editAs="twoCell">
    <xdr:from>
      <xdr:col>0</xdr:col>
      <xdr:colOff>162130</xdr:colOff>
      <xdr:row>48</xdr:row>
      <xdr:rowOff>171450</xdr:rowOff>
    </xdr:from>
    <xdr:to>
      <xdr:col>4</xdr:col>
      <xdr:colOff>380907</xdr:colOff>
      <xdr:row>68</xdr:row>
      <xdr:rowOff>47625</xdr:rowOff>
    </xdr:to>
    <xdr:graphicFrame macro="">
      <xdr:nvGraphicFramePr>
        <xdr:cNvPr id="4" name="Chart 3"/>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3"/>
        </a:graphicData>
      </a:graphic>
    </xdr:graphicFrame>
    <xdr:clientData/>
  </xdr:twoCellAnchor>
  <xdr:twoCellAnchor>
    <xdr:from>
      <xdr:col>0</xdr:col>
      <xdr:colOff>0</xdr:colOff>
      <xdr:row>4</xdr:row>
      <xdr:rowOff>76200</xdr:rowOff>
    </xdr:from>
    <xdr:to>
      <xdr:col>11</xdr:col>
      <xdr:colOff>600335</xdr:colOff>
      <xdr:row>7</xdr:row>
      <xdr:rowOff>38100</xdr:rowOff>
    </xdr:to>
    <xdr:sp macro="" textlink="">
      <xdr:nvSpPr>
        <xdr:cNvPr id="5" name="Text Box 128"/>
        <xdr:cNvSpPr/>
      </xdr:nvSpPr>
      <xdr:spPr>
        <a:xfrm>
          <a:off x="0" y="685800"/>
          <a:ext cx="7305675" cy="419100"/>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2000" b="1" i="0" u="none" strike="noStrike" baseline="0">
              <a:solidFill>
                <a:sysClr val="windowText" lastClr="000000"/>
              </a:solidFill>
              <a:latin typeface="+mn-lt"/>
            </a:rPr>
            <a:t>ACORN PROFILE </a:t>
          </a:r>
          <a:r>
            <a:rPr lang="en-GB" sz="2000" b="1" i="0" u="none" strike="noStrike" baseline="0">
              <a:solidFill>
                <a:srgbClr val="938B8B"/>
              </a:solidFill>
              <a:latin typeface="+mn-lt"/>
            </a:rPr>
            <a:t>OVERVIEW</a:t>
          </a:r>
        </a:p>
      </xdr:txBody>
    </xdr:sp>
    <xdr:clientData/>
  </xdr:twoCellAnchor>
  <xdr:oneCellAnchor>
    <xdr:from>
      <xdr:col>2</xdr:col>
      <xdr:colOff>181012</xdr:colOff>
      <xdr:row>7</xdr:row>
      <xdr:rowOff>66675</xdr:rowOff>
    </xdr:from>
    <xdr:ext cx="4248150" cy="247650"/>
    <xdr:sp macro="" textlink="PROFILE_DESC">
      <xdr:nvSpPr>
        <xdr:cNvPr id="6" name="Rectangle 5"/>
        <xdr:cNvSpPr/>
      </xdr:nvSpPr>
      <xdr:spPr>
        <a:xfrm>
          <a:off x="1400174" y="1133474"/>
          <a:ext cx="4248000" cy="252000"/>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square" rtlCol="0" anchor="ctr">
          <a:noAutofit/>
        </a:bodyPr>
        <a:lstStyle xmlns:a="http://schemas.openxmlformats.org/drawingml/2006/main"/>
        <a:p xmlns:a="http://schemas.openxmlformats.org/drawingml/2006/main">
          <a:pPr algn="l"/>
          <a:fld id="{20B07D7F-F13E-49E7-9C2C-888C05FFC8EB}" type="TxLink">
            <a:rPr lang="en-US" sz="1200" b="1" i="0" u="none" strike="noStrike">
              <a:solidFill>
                <a:srgbClr val="000000"/>
              </a:solidFill>
              <a:latin typeface="+mn-lt"/>
              <a:cs typeface="Arial"/>
            </a:rPr>
            <a:pPr algn="l"/>
            <a:t>ward name: Blacon Ward</a:t>
          </a:fld>
          <a:endParaRPr lang="en-GB" sz="1200" b="1">
            <a:latin typeface="+mn-lt"/>
          </a:endParaRPr>
        </a:p>
      </xdr:txBody>
    </xdr:sp>
    <xdr:clientData/>
  </xdr:oneCellAnchor>
  <xdr:oneCellAnchor>
    <xdr:from>
      <xdr:col>2</xdr:col>
      <xdr:colOff>181012</xdr:colOff>
      <xdr:row>9</xdr:row>
      <xdr:rowOff>55245</xdr:rowOff>
    </xdr:from>
    <xdr:ext cx="4248150" cy="247650"/>
    <xdr:sp macro="" textlink="'Input Sheet'!C6">
      <xdr:nvSpPr>
        <xdr:cNvPr id="7" name="Rectangle 6"/>
        <xdr:cNvSpPr/>
      </xdr:nvSpPr>
      <xdr:spPr>
        <a:xfrm>
          <a:off x="1400174" y="1426758"/>
          <a:ext cx="4248000" cy="252000"/>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square" rtlCol="0" anchor="ctr">
          <a:noAutofit/>
        </a:bodyPr>
        <a:lstStyle xmlns:a="http://schemas.openxmlformats.org/drawingml/2006/main"/>
        <a:p xmlns:a="http://schemas.openxmlformats.org/drawingml/2006/main">
          <a:pPr algn="l"/>
          <a:fld id="{39D4EEAC-43C0-4A3C-863E-E12B3FFD08C0}" type="TxLink">
            <a:rPr lang="en-US" sz="1200" b="1" i="0" u="none" strike="noStrike">
              <a:solidFill>
                <a:srgbClr val="000000"/>
              </a:solidFill>
              <a:latin typeface="+mn-lt"/>
              <a:cs typeface="Arial"/>
            </a:rPr>
            <a:pPr algn="l"/>
            <a:t>Cheshire West and Chester Acorn 2022</a:t>
          </a:fld>
          <a:endParaRPr lang="en-GB" sz="3600" b="1">
            <a:solidFill>
              <a:sysClr val="windowText" lastClr="000000"/>
            </a:solidFill>
            <a:latin typeface="+mn-lt"/>
          </a:endParaRPr>
        </a:p>
      </xdr:txBody>
    </xdr:sp>
    <xdr:clientData/>
  </xdr:oneCellAnchor>
  <xdr:twoCellAnchor>
    <xdr:from>
      <xdr:col>0</xdr:col>
      <xdr:colOff>0</xdr:colOff>
      <xdr:row>105</xdr:row>
      <xdr:rowOff>57150</xdr:rowOff>
    </xdr:from>
    <xdr:to>
      <xdr:col>15</xdr:col>
      <xdr:colOff>900113</xdr:colOff>
      <xdr:row>107</xdr:row>
      <xdr:rowOff>129540</xdr:rowOff>
    </xdr:to>
    <xdr:grpSp>
      <xdr:nvGrpSpPr>
        <xdr:cNvPr id="8" name="Group 7"/>
        <xdr:cNvGrpSpPr/>
      </xdr:nvGrpSpPr>
      <xdr:grpSpPr>
        <a:xfrm>
          <a:off x="0" y="16563975"/>
          <a:ext cx="10896600" cy="390525"/>
          <a:chOff x="0" y="16700500"/>
          <a:chExt cx="10044000" cy="389861"/>
        </a:xfrm>
        <a:noFill/>
      </xdr:grpSpPr>
      <xdr:cxnSp macro="">
        <xdr:nvCxnSpPr>
          <xdr:cNvPr id="9" name="Straight Connector 8"/>
          <xdr:cNvCxnSpPr/>
        </xdr:nvCxnSpPr>
        <xdr:spPr>
          <a:xfrm flipV="1">
            <a:off x="0" y="16700500"/>
            <a:ext cx="10044000" cy="1"/>
          </a:xfrm>
          <a:prstGeom prst="line">
            <a:avLst xmlns:a="http://schemas.openxmlformats.org/drawingml/2006/main"/>
          </a:prstGeom>
          <a:noFill/>
          <a:ln xmlns:a="http://schemas.openxmlformats.org/drawingml/2006/main" w="57150">
            <a:solidFill>
              <a:sysClr val="windowText" lastClr="000000"/>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pic macro="">
        <xdr:nvPicPr>
          <xdr:cNvPr id="10" name="Picture 9">
            <a:extLst xmlns:a="http://schemas.openxmlformats.org/drawingml/2006/main">
              <a:ext uri="{FF2B5EF4-FFF2-40B4-BE49-F238E27FC236}">
                <a16:creationId xmlns:a16="http://schemas.microsoft.com/office/drawing/2014/main" id="{00000000-0008-0000-0200-00000A000000}"/>
              </a:ext>
            </a:extLst>
          </xdr:cNvPr>
          <xdr:cNvPicPr>
            <a:picLocks noChangeAspect="1"/>
          </xdr:cNvPicPr>
        </xdr:nvPicPr>
        <xdr:blipFill>
          <a:blip xmlns:d6p1="http://schemas.openxmlformats.org/officeDocument/2006/relationships" d6p1:embed="rId4">
            <a:extLst>
              <a:ext uri="{28A0092B-C50C-407E-A947-70E740481C1C}">
                <a14:useLocalDpi xmlns:a14="http://schemas.microsoft.com/office/drawing/2010/main" val="0"/>
              </a:ext>
            </a:extLst>
          </a:blip>
          <a:srcRect/>
          <a:stretch>
            <a:fillRect/>
          </a:stretch>
        </xdr:blipFill>
        <xdr:spPr>
          <a:xfrm>
            <a:off x="44696" y="16754888"/>
            <a:ext cx="739285" cy="335468"/>
          </a:xfrm>
          <a:prstGeom xmlns:a="http://schemas.openxmlformats.org/drawingml/2006/main" prst="rect">
            <a:avLst/>
          </a:prstGeom>
          <a:noFill/>
        </xdr:spPr>
      </xdr:pic>
    </xdr:grpSp>
    <xdr:clientData/>
  </xdr:twoCellAnchor>
  <xdr:twoCellAnchor>
    <xdr:from>
      <xdr:col>0</xdr:col>
      <xdr:colOff>0</xdr:colOff>
      <xdr:row>198</xdr:row>
      <xdr:rowOff>47625</xdr:rowOff>
    </xdr:from>
    <xdr:to>
      <xdr:col>15</xdr:col>
      <xdr:colOff>900113</xdr:colOff>
      <xdr:row>200</xdr:row>
      <xdr:rowOff>129540</xdr:rowOff>
    </xdr:to>
    <xdr:grpSp>
      <xdr:nvGrpSpPr>
        <xdr:cNvPr id="11" name="Group 10"/>
        <xdr:cNvGrpSpPr/>
      </xdr:nvGrpSpPr>
      <xdr:grpSpPr>
        <a:xfrm>
          <a:off x="0" y="31670625"/>
          <a:ext cx="10896600" cy="390525"/>
          <a:chOff x="0" y="31886525"/>
          <a:chExt cx="10044000" cy="386686"/>
        </a:xfrm>
        <a:noFill/>
      </xdr:grpSpPr>
      <xdr:cxnSp macro="">
        <xdr:nvCxnSpPr>
          <xdr:cNvPr id="12" name="Straight Connector 11"/>
          <xdr:cNvCxnSpPr/>
        </xdr:nvCxnSpPr>
        <xdr:spPr>
          <a:xfrm flipV="1">
            <a:off x="0" y="31886525"/>
            <a:ext cx="10044000" cy="1"/>
          </a:xfrm>
          <a:prstGeom prst="line">
            <a:avLst xmlns:a="http://schemas.openxmlformats.org/drawingml/2006/main"/>
          </a:prstGeom>
          <a:noFill/>
          <a:ln xmlns:a="http://schemas.openxmlformats.org/drawingml/2006/main" w="57150">
            <a:solidFill>
              <a:sysClr val="windowText" lastClr="000000"/>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pic macro="">
        <xdr:nvPicPr>
          <xdr:cNvPr id="13" name="Picture 12">
            <a:extLst xmlns:a="http://schemas.openxmlformats.org/drawingml/2006/main">
              <a:ext uri="{FF2B5EF4-FFF2-40B4-BE49-F238E27FC236}">
                <a16:creationId xmlns:a16="http://schemas.microsoft.com/office/drawing/2014/main" id="{00000000-0008-0000-0200-00000D000000}"/>
              </a:ext>
            </a:extLst>
          </xdr:cNvPr>
          <xdr:cNvPicPr>
            <a:picLocks noChangeAspect="1"/>
          </xdr:cNvPicPr>
        </xdr:nvPicPr>
        <xdr:blipFill>
          <a:blip xmlns:d6p1="http://schemas.openxmlformats.org/officeDocument/2006/relationships" d6p1:embed="rId4">
            <a:extLst>
              <a:ext uri="{28A0092B-C50C-407E-A947-70E740481C1C}">
                <a14:useLocalDpi xmlns:a14="http://schemas.microsoft.com/office/drawing/2010/main" val="0"/>
              </a:ext>
            </a:extLst>
          </a:blip>
          <a:srcRect/>
          <a:stretch>
            <a:fillRect/>
          </a:stretch>
        </xdr:blipFill>
        <xdr:spPr>
          <a:xfrm>
            <a:off x="44696" y="31940471"/>
            <a:ext cx="739285" cy="332740"/>
          </a:xfrm>
          <a:prstGeom xmlns:a="http://schemas.openxmlformats.org/drawingml/2006/main" prst="rect">
            <a:avLst/>
          </a:prstGeom>
          <a:noFill/>
        </xdr:spPr>
      </xdr:pic>
    </xdr:grpSp>
    <xdr:clientData/>
  </xdr:twoCellAnchor>
  <xdr:twoCellAnchor>
    <xdr:from>
      <xdr:col>0</xdr:col>
      <xdr:colOff>59252</xdr:colOff>
      <xdr:row>28</xdr:row>
      <xdr:rowOff>0</xdr:rowOff>
    </xdr:from>
    <xdr:to>
      <xdr:col>0</xdr:col>
      <xdr:colOff>444066</xdr:colOff>
      <xdr:row>28</xdr:row>
      <xdr:rowOff>0</xdr:rowOff>
    </xdr:to>
    <xdr:cxnSp macro="">
      <xdr:nvCxnSpPr>
        <xdr:cNvPr id="14" name="Straight Connector 13"/>
        <xdr:cNvCxnSpPr/>
      </xdr:nvCxnSpPr>
      <xdr:spPr>
        <a:xfrm flipV="1">
          <a:off x="59040" y="4419600"/>
          <a:ext cx="385200" cy="2"/>
        </a:xfrm>
        <a:prstGeom prst="line">
          <a:avLst xmlns:a="http://schemas.openxmlformats.org/drawingml/2006/main"/>
        </a:prstGeom>
        <a:noFill/>
        <a:ln xmlns:a="http://schemas.openxmlformats.org/drawingml/2006/main" w="19050">
          <a:solidFill>
            <a:srgbClr val="ED1B2D"/>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fLocksWithSheet="0"/>
  </xdr:twoCellAnchor>
  <xdr:twoCellAnchor>
    <xdr:from>
      <xdr:col>5</xdr:col>
      <xdr:colOff>580802</xdr:colOff>
      <xdr:row>27</xdr:row>
      <xdr:rowOff>123825</xdr:rowOff>
    </xdr:from>
    <xdr:to>
      <xdr:col>5</xdr:col>
      <xdr:colOff>580802</xdr:colOff>
      <xdr:row>44</xdr:row>
      <xdr:rowOff>85725</xdr:rowOff>
    </xdr:to>
    <xdr:cxnSp macro="">
      <xdr:nvCxnSpPr>
        <xdr:cNvPr id="15" name="Straight Connector 14"/>
        <xdr:cNvCxnSpPr/>
      </xdr:nvCxnSpPr>
      <xdr:spPr>
        <a:xfrm>
          <a:off x="3629025" y="4308475"/>
          <a:ext cx="0" cy="2673350"/>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12</xdr:col>
      <xdr:colOff>466855</xdr:colOff>
      <xdr:row>27</xdr:row>
      <xdr:rowOff>123825</xdr:rowOff>
    </xdr:from>
    <xdr:to>
      <xdr:col>12</xdr:col>
      <xdr:colOff>466855</xdr:colOff>
      <xdr:row>44</xdr:row>
      <xdr:rowOff>85725</xdr:rowOff>
    </xdr:to>
    <xdr:cxnSp macro="">
      <xdr:nvCxnSpPr>
        <xdr:cNvPr id="16" name="Straight Connector 15"/>
        <xdr:cNvCxnSpPr/>
      </xdr:nvCxnSpPr>
      <xdr:spPr>
        <a:xfrm>
          <a:off x="7781925" y="4308475"/>
          <a:ext cx="0" cy="2673350"/>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13</xdr:col>
      <xdr:colOff>38416</xdr:colOff>
      <xdr:row>28</xdr:row>
      <xdr:rowOff>0</xdr:rowOff>
    </xdr:from>
    <xdr:to>
      <xdr:col>13</xdr:col>
      <xdr:colOff>423230</xdr:colOff>
      <xdr:row>28</xdr:row>
      <xdr:rowOff>0</xdr:rowOff>
    </xdr:to>
    <xdr:cxnSp macro="">
      <xdr:nvCxnSpPr>
        <xdr:cNvPr id="17" name="Straight Connector 16"/>
        <xdr:cNvCxnSpPr/>
      </xdr:nvCxnSpPr>
      <xdr:spPr>
        <a:xfrm flipV="1">
          <a:off x="7962900" y="4419600"/>
          <a:ext cx="385200" cy="2"/>
        </a:xfrm>
        <a:prstGeom prst="line">
          <a:avLst xmlns:a="http://schemas.openxmlformats.org/drawingml/2006/main"/>
        </a:prstGeom>
        <a:noFill/>
        <a:ln xmlns:a="http://schemas.openxmlformats.org/drawingml/2006/main" w="19050">
          <a:solidFill>
            <a:srgbClr val="ED1B2D"/>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13</xdr:col>
      <xdr:colOff>24092</xdr:colOff>
      <xdr:row>29</xdr:row>
      <xdr:rowOff>66675</xdr:rowOff>
    </xdr:from>
    <xdr:to>
      <xdr:col>13</xdr:col>
      <xdr:colOff>59903</xdr:colOff>
      <xdr:row>29</xdr:row>
      <xdr:rowOff>102870</xdr:rowOff>
    </xdr:to>
    <xdr:sp macro="" textlink="">
      <xdr:nvSpPr>
        <xdr:cNvPr id="18" name="Oval 17"/>
        <xdr:cNvSpPr/>
      </xdr:nvSpPr>
      <xdr:spPr>
        <a:xfrm>
          <a:off x="7948612" y="4683125"/>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24092</xdr:colOff>
      <xdr:row>33</xdr:row>
      <xdr:rowOff>57150</xdr:rowOff>
    </xdr:from>
    <xdr:to>
      <xdr:col>13</xdr:col>
      <xdr:colOff>59903</xdr:colOff>
      <xdr:row>33</xdr:row>
      <xdr:rowOff>93345</xdr:rowOff>
    </xdr:to>
    <xdr:sp macro="" textlink="">
      <xdr:nvSpPr>
        <xdr:cNvPr id="19" name="Oval 18"/>
        <xdr:cNvSpPr/>
      </xdr:nvSpPr>
      <xdr:spPr>
        <a:xfrm>
          <a:off x="7948612" y="5283200"/>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0</xdr:col>
      <xdr:colOff>133480</xdr:colOff>
      <xdr:row>45</xdr:row>
      <xdr:rowOff>76200</xdr:rowOff>
    </xdr:from>
    <xdr:to>
      <xdr:col>16</xdr:col>
      <xdr:colOff>0</xdr:colOff>
      <xdr:row>45</xdr:row>
      <xdr:rowOff>76200</xdr:rowOff>
    </xdr:to>
    <xdr:cxnSp macro="">
      <xdr:nvCxnSpPr>
        <xdr:cNvPr id="20" name="Straight Connector 19"/>
        <xdr:cNvCxnSpPr/>
      </xdr:nvCxnSpPr>
      <xdr:spPr>
        <a:xfrm flipH="1">
          <a:off x="133351" y="7061200"/>
          <a:ext cx="10267949" cy="0"/>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0</xdr:col>
      <xdr:colOff>57299</xdr:colOff>
      <xdr:row>47</xdr:row>
      <xdr:rowOff>0</xdr:rowOff>
    </xdr:from>
    <xdr:to>
      <xdr:col>0</xdr:col>
      <xdr:colOff>442113</xdr:colOff>
      <xdr:row>47</xdr:row>
      <xdr:rowOff>0</xdr:rowOff>
    </xdr:to>
    <xdr:cxnSp macro="">
      <xdr:nvCxnSpPr>
        <xdr:cNvPr id="21" name="Straight Connector 20"/>
        <xdr:cNvCxnSpPr/>
      </xdr:nvCxnSpPr>
      <xdr:spPr>
        <a:xfrm flipV="1">
          <a:off x="57150" y="7372350"/>
          <a:ext cx="385200" cy="2"/>
        </a:xfrm>
        <a:prstGeom prst="line">
          <a:avLst xmlns:a="http://schemas.openxmlformats.org/drawingml/2006/main"/>
        </a:prstGeom>
        <a:noFill/>
        <a:ln xmlns:a="http://schemas.openxmlformats.org/drawingml/2006/main" w="19050">
          <a:solidFill>
            <a:srgbClr val="ED1B2D"/>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5</xdr:col>
      <xdr:colOff>276076</xdr:colOff>
      <xdr:row>46</xdr:row>
      <xdr:rowOff>0</xdr:rowOff>
    </xdr:from>
    <xdr:to>
      <xdr:col>5</xdr:col>
      <xdr:colOff>276076</xdr:colOff>
      <xdr:row>66</xdr:row>
      <xdr:rowOff>95250</xdr:rowOff>
    </xdr:to>
    <xdr:cxnSp macro="">
      <xdr:nvCxnSpPr>
        <xdr:cNvPr id="22" name="Straight Connector 21"/>
        <xdr:cNvCxnSpPr/>
      </xdr:nvCxnSpPr>
      <xdr:spPr>
        <a:xfrm>
          <a:off x="3324225" y="7137400"/>
          <a:ext cx="0" cy="3283236"/>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editAs="twoCell">
    <xdr:from>
      <xdr:col>0</xdr:col>
      <xdr:colOff>304726</xdr:colOff>
      <xdr:row>46</xdr:row>
      <xdr:rowOff>152400</xdr:rowOff>
    </xdr:from>
    <xdr:to>
      <xdr:col>4</xdr:col>
      <xdr:colOff>524154</xdr:colOff>
      <xdr:row>62</xdr:row>
      <xdr:rowOff>66675</xdr:rowOff>
    </xdr:to>
    <xdr:graphicFrame macro="">
      <xdr:nvGraphicFramePr>
        <xdr:cNvPr id="23" name="Chart 22"/>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5"/>
        </a:graphicData>
      </a:graphic>
    </xdr:graphicFrame>
    <xdr:clientData/>
  </xdr:twoCellAnchor>
  <xdr:twoCellAnchor>
    <xdr:from>
      <xdr:col>2</xdr:col>
      <xdr:colOff>143247</xdr:colOff>
      <xdr:row>53</xdr:row>
      <xdr:rowOff>3810</xdr:rowOff>
    </xdr:from>
    <xdr:to>
      <xdr:col>3</xdr:col>
      <xdr:colOff>74228</xdr:colOff>
      <xdr:row>56</xdr:row>
      <xdr:rowOff>76200</xdr:rowOff>
    </xdr:to>
    <xdr:grpSp>
      <xdr:nvGrpSpPr>
        <xdr:cNvPr id="24" name="Group 23"/>
        <xdr:cNvGrpSpPr/>
      </xdr:nvGrpSpPr>
      <xdr:grpSpPr>
        <a:xfrm>
          <a:off x="1476375" y="8296275"/>
          <a:ext cx="600075" cy="533400"/>
          <a:chOff x="1362758" y="8335167"/>
          <a:chExt cx="540000" cy="541862"/>
        </a:xfrm>
        <a:noFill/>
      </xdr:grpSpPr>
      <xdr:sp macro="" textlink="">
        <xdr:nvSpPr>
          <xdr:cNvPr id="25" name="Oval 24"/>
          <xdr:cNvSpPr/>
        </xdr:nvSpPr>
        <xdr:spPr>
          <a:xfrm>
            <a:off x="1362758" y="8335167"/>
            <a:ext cx="540009" cy="541864"/>
          </a:xfrm>
          <a:prstGeom prst="ellips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pic macro="">
        <xdr:nvPicPr>
          <xdr:cNvPr id="26" name="Picture 25">
            <a:extLst xmlns:a="http://schemas.openxmlformats.org/drawingml/2006/main">
              <a:ext uri="{FF2B5EF4-FFF2-40B4-BE49-F238E27FC236}">
                <a16:creationId xmlns:a16="http://schemas.microsoft.com/office/drawing/2014/main" id="{00000000-0008-0000-0200-00001A000000}"/>
              </a:ext>
            </a:extLst>
          </xdr:cNvPr>
          <xdr:cNvPicPr>
            <a:picLocks noChangeAspect="1"/>
          </xdr:cNvPicPr>
        </xdr:nvPicPr>
        <xdr:blipFill>
          <a:blip xmlns:d6p1="http://schemas.openxmlformats.org/officeDocument/2006/relationships" d6p1:embed="rId6">
            <a:biLevel thresh="50000"/>
            <a:extLst>
              <a:ext uri="{28A0092B-C50C-407E-A947-70E740481C1C}">
                <a14:useLocalDpi xmlns:a14="http://schemas.microsoft.com/office/drawing/2010/main" val="0"/>
              </a:ext>
            </a:extLst>
          </a:blip>
          <a:srcRect/>
          <a:stretch>
            <a:fillRect/>
          </a:stretch>
        </xdr:blipFill>
        <xdr:spPr>
          <a:xfrm>
            <a:off x="1553543" y="8501256"/>
            <a:ext cx="141173" cy="214487"/>
          </a:xfrm>
          <a:prstGeom xmlns:a="http://schemas.openxmlformats.org/drawingml/2006/main" prst="rect">
            <a:avLst/>
          </a:prstGeom>
          <a:noFill/>
        </xdr:spPr>
      </xdr:pic>
    </xdr:grpSp>
    <xdr:clientData/>
  </xdr:twoCellAnchor>
  <xdr:twoCellAnchor>
    <xdr:from>
      <xdr:col>5</xdr:col>
      <xdr:colOff>362024</xdr:colOff>
      <xdr:row>46</xdr:row>
      <xdr:rowOff>228600</xdr:rowOff>
    </xdr:from>
    <xdr:to>
      <xdr:col>6</xdr:col>
      <xdr:colOff>156921</xdr:colOff>
      <xdr:row>46</xdr:row>
      <xdr:rowOff>228600</xdr:rowOff>
    </xdr:to>
    <xdr:cxnSp macro="">
      <xdr:nvCxnSpPr>
        <xdr:cNvPr id="27" name="Straight Connector 26"/>
        <xdr:cNvCxnSpPr/>
      </xdr:nvCxnSpPr>
      <xdr:spPr>
        <a:xfrm flipV="1">
          <a:off x="3409950" y="7366000"/>
          <a:ext cx="404250" cy="2"/>
        </a:xfrm>
        <a:prstGeom prst="line">
          <a:avLst xmlns:a="http://schemas.openxmlformats.org/drawingml/2006/main"/>
        </a:prstGeom>
        <a:noFill/>
        <a:ln xmlns:a="http://schemas.openxmlformats.org/drawingml/2006/main" w="19050">
          <a:solidFill>
            <a:srgbClr val="ED1B2D"/>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editAs="twoCell">
    <xdr:from>
      <xdr:col>6</xdr:col>
      <xdr:colOff>0</xdr:colOff>
      <xdr:row>47</xdr:row>
      <xdr:rowOff>26670</xdr:rowOff>
    </xdr:from>
    <xdr:to>
      <xdr:col>11</xdr:col>
      <xdr:colOff>26696</xdr:colOff>
      <xdr:row>66</xdr:row>
      <xdr:rowOff>104775</xdr:rowOff>
    </xdr:to>
    <xdr:graphicFrame macro="">
      <xdr:nvGraphicFramePr>
        <xdr:cNvPr id="28" name="Chart 27"/>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7"/>
        </a:graphicData>
      </a:graphic>
    </xdr:graphicFrame>
    <xdr:clientData/>
  </xdr:twoCellAnchor>
  <xdr:twoCellAnchor>
    <xdr:from>
      <xdr:col>8</xdr:col>
      <xdr:colOff>0</xdr:colOff>
      <xdr:row>52</xdr:row>
      <xdr:rowOff>114300</xdr:rowOff>
    </xdr:from>
    <xdr:to>
      <xdr:col>8</xdr:col>
      <xdr:colOff>520898</xdr:colOff>
      <xdr:row>56</xdr:row>
      <xdr:rowOff>35242</xdr:rowOff>
    </xdr:to>
    <xdr:sp macro="" textlink="'Data - Overview'!B153">
      <xdr:nvSpPr>
        <xdr:cNvPr id="29" name="Oval 28"/>
        <xdr:cNvSpPr/>
      </xdr:nvSpPr>
      <xdr:spPr>
        <a:xfrm>
          <a:off x="4876800" y="8293100"/>
          <a:ext cx="520950" cy="543175"/>
        </a:xfrm>
        <a:prstGeom prst="ellips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CFF9BA3B-323C-4868-9933-0D170279FD2E}" type="TxLink">
            <a:rPr lang="en-US" sz="3200" b="1" i="0" u="none" strike="noStrike">
              <a:solidFill>
                <a:srgbClr val="000000"/>
              </a:solidFill>
              <a:latin typeface="Calibri"/>
              <a:cs typeface="Calibri"/>
            </a:rPr>
            <a:pPr algn="ctr"/>
            <a:t>E</a:t>
          </a:fld>
          <a:endParaRPr lang="en-US" sz="6000" b="1">
            <a:solidFill>
              <a:schemeClr val="tx1"/>
            </a:solidFill>
            <a:latin typeface="+mn-lt"/>
          </a:endParaRPr>
        </a:p>
      </xdr:txBody>
    </xdr:sp>
    <xdr:clientData/>
  </xdr:twoCellAnchor>
  <xdr:twoCellAnchor>
    <xdr:from>
      <xdr:col>11</xdr:col>
      <xdr:colOff>380907</xdr:colOff>
      <xdr:row>46</xdr:row>
      <xdr:rowOff>228600</xdr:rowOff>
    </xdr:from>
    <xdr:to>
      <xdr:col>12</xdr:col>
      <xdr:colOff>175803</xdr:colOff>
      <xdr:row>46</xdr:row>
      <xdr:rowOff>228600</xdr:rowOff>
    </xdr:to>
    <xdr:cxnSp macro="">
      <xdr:nvCxnSpPr>
        <xdr:cNvPr id="30" name="Straight Connector 29"/>
        <xdr:cNvCxnSpPr/>
      </xdr:nvCxnSpPr>
      <xdr:spPr>
        <a:xfrm flipV="1">
          <a:off x="7086600" y="7366000"/>
          <a:ext cx="40425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11</xdr:col>
      <xdr:colOff>171245</xdr:colOff>
      <xdr:row>46</xdr:row>
      <xdr:rowOff>9525</xdr:rowOff>
    </xdr:from>
    <xdr:to>
      <xdr:col>11</xdr:col>
      <xdr:colOff>171245</xdr:colOff>
      <xdr:row>66</xdr:row>
      <xdr:rowOff>115252</xdr:rowOff>
    </xdr:to>
    <xdr:cxnSp macro="">
      <xdr:nvCxnSpPr>
        <xdr:cNvPr id="31" name="Straight Connector 30"/>
        <xdr:cNvCxnSpPr/>
      </xdr:nvCxnSpPr>
      <xdr:spPr>
        <a:xfrm>
          <a:off x="6877050" y="7146925"/>
          <a:ext cx="0" cy="3293047"/>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editAs="twoCell">
    <xdr:from>
      <xdr:col>11</xdr:col>
      <xdr:colOff>571686</xdr:colOff>
      <xdr:row>50</xdr:row>
      <xdr:rowOff>4762</xdr:rowOff>
    </xdr:from>
    <xdr:to>
      <xdr:col>15</xdr:col>
      <xdr:colOff>886718</xdr:colOff>
      <xdr:row>68</xdr:row>
      <xdr:rowOff>266700</xdr:rowOff>
    </xdr:to>
    <xdr:graphicFrame macro="">
      <xdr:nvGraphicFramePr>
        <xdr:cNvPr id="32" name="Chart 31"/>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8"/>
        </a:graphicData>
      </a:graphic>
    </xdr:graphicFrame>
    <xdr:clientData/>
  </xdr:twoCellAnchor>
  <xdr:twoCellAnchor>
    <xdr:from>
      <xdr:col>13</xdr:col>
      <xdr:colOff>24092</xdr:colOff>
      <xdr:row>36</xdr:row>
      <xdr:rowOff>57150</xdr:rowOff>
    </xdr:from>
    <xdr:to>
      <xdr:col>13</xdr:col>
      <xdr:colOff>59903</xdr:colOff>
      <xdr:row>36</xdr:row>
      <xdr:rowOff>93345</xdr:rowOff>
    </xdr:to>
    <xdr:sp macro="" textlink="">
      <xdr:nvSpPr>
        <xdr:cNvPr id="33" name="Oval 32"/>
        <xdr:cNvSpPr/>
      </xdr:nvSpPr>
      <xdr:spPr>
        <a:xfrm>
          <a:off x="7948612" y="5740400"/>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18883</xdr:colOff>
      <xdr:row>39</xdr:row>
      <xdr:rowOff>57150</xdr:rowOff>
    </xdr:from>
    <xdr:to>
      <xdr:col>13</xdr:col>
      <xdr:colOff>55345</xdr:colOff>
      <xdr:row>39</xdr:row>
      <xdr:rowOff>93345</xdr:rowOff>
    </xdr:to>
    <xdr:sp macro="" textlink="">
      <xdr:nvSpPr>
        <xdr:cNvPr id="34" name="Oval 33"/>
        <xdr:cNvSpPr/>
      </xdr:nvSpPr>
      <xdr:spPr>
        <a:xfrm>
          <a:off x="7943850" y="6197600"/>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18883</xdr:colOff>
      <xdr:row>41</xdr:row>
      <xdr:rowOff>66675</xdr:rowOff>
    </xdr:from>
    <xdr:to>
      <xdr:col>13</xdr:col>
      <xdr:colOff>55345</xdr:colOff>
      <xdr:row>41</xdr:row>
      <xdr:rowOff>102870</xdr:rowOff>
    </xdr:to>
    <xdr:sp macro="" textlink="">
      <xdr:nvSpPr>
        <xdr:cNvPr id="35" name="Oval 34"/>
        <xdr:cNvSpPr/>
      </xdr:nvSpPr>
      <xdr:spPr>
        <a:xfrm>
          <a:off x="7943850" y="6511925"/>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4</xdr:col>
      <xdr:colOff>228544</xdr:colOff>
      <xdr:row>85</xdr:row>
      <xdr:rowOff>223837</xdr:rowOff>
    </xdr:from>
    <xdr:to>
      <xdr:col>5</xdr:col>
      <xdr:colOff>3907</xdr:colOff>
      <xdr:row>85</xdr:row>
      <xdr:rowOff>223837</xdr:rowOff>
    </xdr:to>
    <xdr:cxnSp macro="">
      <xdr:nvCxnSpPr>
        <xdr:cNvPr id="36" name="Straight Connector 35"/>
        <xdr:cNvCxnSpPr/>
      </xdr:nvCxnSpPr>
      <xdr:spPr>
        <a:xfrm flipV="1">
          <a:off x="2667000" y="13457237"/>
          <a:ext cx="38520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8</xdr:col>
      <xdr:colOff>552152</xdr:colOff>
      <xdr:row>84</xdr:row>
      <xdr:rowOff>94297</xdr:rowOff>
    </xdr:from>
    <xdr:to>
      <xdr:col>8</xdr:col>
      <xdr:colOff>552152</xdr:colOff>
      <xdr:row>102</xdr:row>
      <xdr:rowOff>124777</xdr:rowOff>
    </xdr:to>
    <xdr:cxnSp macro="">
      <xdr:nvCxnSpPr>
        <xdr:cNvPr id="37" name="Straight Connector 36"/>
        <xdr:cNvCxnSpPr/>
      </xdr:nvCxnSpPr>
      <xdr:spPr>
        <a:xfrm>
          <a:off x="5429250" y="13175843"/>
          <a:ext cx="0" cy="3077961"/>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9</xdr:col>
      <xdr:colOff>38416</xdr:colOff>
      <xdr:row>85</xdr:row>
      <xdr:rowOff>223837</xdr:rowOff>
    </xdr:from>
    <xdr:to>
      <xdr:col>9</xdr:col>
      <xdr:colOff>423230</xdr:colOff>
      <xdr:row>85</xdr:row>
      <xdr:rowOff>223837</xdr:rowOff>
    </xdr:to>
    <xdr:cxnSp macro="">
      <xdr:nvCxnSpPr>
        <xdr:cNvPr id="38" name="Straight Connector 37"/>
        <xdr:cNvCxnSpPr/>
      </xdr:nvCxnSpPr>
      <xdr:spPr>
        <a:xfrm flipV="1">
          <a:off x="5524500" y="13457237"/>
          <a:ext cx="38520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8</xdr:col>
      <xdr:colOff>444717</xdr:colOff>
      <xdr:row>86</xdr:row>
      <xdr:rowOff>60960</xdr:rowOff>
    </xdr:from>
    <xdr:to>
      <xdr:col>12</xdr:col>
      <xdr:colOff>321004</xdr:colOff>
      <xdr:row>102</xdr:row>
      <xdr:rowOff>13335</xdr:rowOff>
    </xdr:to>
    <xdr:grpSp>
      <xdr:nvGrpSpPr>
        <xdr:cNvPr id="39" name="Group 38"/>
        <xdr:cNvGrpSpPr/>
      </xdr:nvGrpSpPr>
      <xdr:grpSpPr>
        <a:xfrm>
          <a:off x="5781675" y="13630275"/>
          <a:ext cx="2543175" cy="2390775"/>
          <a:chOff x="5321753" y="13529582"/>
          <a:chExt cx="2314575" cy="2613025"/>
        </a:xfrm>
        <a:noFill/>
      </xdr:grpSpPr>
      <xdr:grpSp>
        <xdr:nvGrpSpPr>
          <xdr:cNvPr id="40" name="Group 39"/>
          <xdr:cNvGrpSpPr/>
        </xdr:nvGrpSpPr>
        <xdr:grpSpPr>
          <a:xfrm>
            <a:off x="5731328" y="13529582"/>
            <a:ext cx="1905000" cy="2613095"/>
            <a:chOff x="5731328" y="13529582"/>
            <a:chExt cx="1905000" cy="2613095"/>
          </a:xfrm>
          <a:noFill/>
        </xdr:grpSpPr>
        <xdr:graphicFrame macro="">
          <xdr:nvGraphicFramePr>
            <xdr:cNvPr id="42" name="Chart 41"/>
            <xdr:cNvGraphicFramePr/>
          </xdr:nvGraphicFramePr>
          <xdr:xfrm>
            <a:off x="5731328" y="13716901"/>
            <a:ext cx="1905000" cy="2425777"/>
          </xdr:xfrm>
          <a:graphic>
            <a:graphicData uri="http://schemas.openxmlformats.org/drawingml/2006/chart">
              <c:chart xmlns:d8p1="http://schemas.openxmlformats.org/officeDocument/2006/relationships" xmlns:c="http://schemas.openxmlformats.org/drawingml/2006/chart" d8p1:id="rId9"/>
            </a:graphicData>
          </a:graphic>
        </xdr:graphicFrame>
        <xdr:sp macro="" textlink="'Data - Overview'!G90">
          <xdr:nvSpPr>
            <xdr:cNvPr id="43" name="Oval 42"/>
            <xdr:cNvSpPr/>
          </xdr:nvSpPr>
          <xdr:spPr>
            <a:xfrm>
              <a:off x="5912303" y="13529582"/>
              <a:ext cx="260579" cy="247792"/>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0E69E650-EB23-4D09-A267-5FCD661249C3}" type="TxLink">
                <a:rPr lang="en-US" sz="900" b="0" i="0" u="none" strike="noStrike">
                  <a:solidFill>
                    <a:schemeClr val="bg1"/>
                  </a:solidFill>
                  <a:latin typeface="Calibri"/>
                  <a:cs typeface="Calibri"/>
                </a:rPr>
                <a:pPr algn="ctr"/>
                <a:t>175</a:t>
              </a:fld>
              <a:endParaRPr lang="en-GB" sz="700" b="1">
                <a:solidFill>
                  <a:schemeClr val="bg1"/>
                </a:solidFill>
              </a:endParaRPr>
            </a:p>
          </xdr:txBody>
        </xdr:sp>
        <xdr:sp macro="" textlink="'Data - Overview'!G91">
          <xdr:nvSpPr>
            <xdr:cNvPr id="44" name="Oval 43"/>
            <xdr:cNvSpPr/>
          </xdr:nvSpPr>
          <xdr:spPr>
            <a:xfrm>
              <a:off x="6236153" y="13529582"/>
              <a:ext cx="260579" cy="247792"/>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D6D3C46D-633A-4762-BB91-6BB6167B04FA}" type="TxLink">
                <a:rPr lang="en-US" sz="900" b="0" i="0" u="none" strike="noStrike">
                  <a:solidFill>
                    <a:schemeClr val="bg1"/>
                  </a:solidFill>
                  <a:latin typeface="Calibri"/>
                  <a:cs typeface="Calibri"/>
                </a:rPr>
                <a:pPr algn="ctr"/>
                <a:t>132</a:t>
              </a:fld>
              <a:endParaRPr lang="en-GB" sz="700" b="1">
                <a:solidFill>
                  <a:schemeClr val="bg1"/>
                </a:solidFill>
              </a:endParaRPr>
            </a:p>
          </xdr:txBody>
        </xdr:sp>
        <xdr:sp macro="" textlink="'Data - Overview'!G92">
          <xdr:nvSpPr>
            <xdr:cNvPr id="45" name="Oval 44"/>
            <xdr:cNvSpPr/>
          </xdr:nvSpPr>
          <xdr:spPr>
            <a:xfrm>
              <a:off x="6560003" y="13529582"/>
              <a:ext cx="260579" cy="247792"/>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2230B230-517E-43DD-AB83-886ADBD22AFD}" type="TxLink">
                <a:rPr lang="en-US" sz="900" b="0" i="0" u="none" strike="noStrike">
                  <a:solidFill>
                    <a:schemeClr val="bg1"/>
                  </a:solidFill>
                  <a:latin typeface="Calibri"/>
                  <a:cs typeface="Calibri"/>
                </a:rPr>
                <a:pPr algn="ctr"/>
                <a:t>122</a:t>
              </a:fld>
              <a:endParaRPr lang="en-GB" sz="700" b="1">
                <a:solidFill>
                  <a:schemeClr val="bg1"/>
                </a:solidFill>
              </a:endParaRPr>
            </a:p>
          </xdr:txBody>
        </xdr:sp>
        <xdr:sp macro="" textlink="'Data - Overview'!G93">
          <xdr:nvSpPr>
            <xdr:cNvPr id="46" name="Oval 45"/>
            <xdr:cNvSpPr/>
          </xdr:nvSpPr>
          <xdr:spPr>
            <a:xfrm>
              <a:off x="6893378" y="13529582"/>
              <a:ext cx="260579" cy="247792"/>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686CC5DB-55B1-46F4-A98E-CA017F1E3B81}" type="TxLink">
                <a:rPr lang="en-US" sz="900" b="0" i="0" u="none" strike="noStrike">
                  <a:solidFill>
                    <a:schemeClr val="bg1"/>
                  </a:solidFill>
                  <a:latin typeface="Calibri"/>
                  <a:cs typeface="Calibri"/>
                </a:rPr>
                <a:pPr algn="ctr"/>
                <a:t>36</a:t>
              </a:fld>
              <a:endParaRPr lang="en-US" sz="700" b="1">
                <a:solidFill>
                  <a:schemeClr val="bg1"/>
                </a:solidFill>
              </a:endParaRPr>
            </a:p>
          </xdr:txBody>
        </xdr:sp>
        <xdr:sp macro="" textlink="'Data - Overview'!G94">
          <xdr:nvSpPr>
            <xdr:cNvPr id="47" name="Oval 46"/>
            <xdr:cNvSpPr/>
          </xdr:nvSpPr>
          <xdr:spPr>
            <a:xfrm>
              <a:off x="7217228" y="13529582"/>
              <a:ext cx="260579" cy="247792"/>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D04E6BBD-7408-430E-93F8-C950C3A9A674}" type="TxLink">
                <a:rPr lang="en-US" sz="900" b="0" i="0" u="none" strike="noStrike">
                  <a:solidFill>
                    <a:schemeClr val="bg1"/>
                  </a:solidFill>
                  <a:latin typeface="Calibri"/>
                  <a:cs typeface="Calibri"/>
                </a:rPr>
                <a:pPr algn="ctr"/>
                <a:t>26</a:t>
              </a:fld>
              <a:endParaRPr lang="en-GB" sz="700" b="1">
                <a:solidFill>
                  <a:schemeClr val="bg1"/>
                </a:solidFill>
              </a:endParaRPr>
            </a:p>
          </xdr:txBody>
        </xdr:sp>
      </xdr:grpSp>
      <xdr:clientData/>
      <xdr:sp macro="">
        <xdr:nvSpPr>
          <xdr:cNvPr id="41" name="TextBox 40">
            <a:extLst xmlns:a="http://schemas.openxmlformats.org/drawingml/2006/main">
              <a:ext uri="{FF2B5EF4-FFF2-40B4-BE49-F238E27FC236}">
                <a16:creationId xmlns:a16="http://schemas.microsoft.com/office/drawing/2014/main" id="{00000000-0008-0000-0200-000029000000}"/>
              </a:ext>
            </a:extLst>
          </xdr:cNvPr>
          <xdr:cNvSpPr txBox="1"/>
        </xdr:nvSpPr>
        <xdr:spPr>
          <a:xfrm>
            <a:off x="5321753" y="13548314"/>
            <a:ext cx="666750" cy="204878"/>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1" i="0" sz="1050">
                <a:solidFill>
                  <a:srgbClr val="000000"/>
                </a:solidFill>
                <a:latin typeface="+mn-lt"/>
              </a:rPr>
              <a:t>INDEX</a:t>
            </a:r>
            <a:endParaRPr lang="en-GB" b="1" i="0" sz="1050">
              <a:solidFill>
                <a:srgbClr val="000000"/>
              </a:solidFill>
              <a:latin typeface="+mn-lt"/>
            </a:endParaRPr>
          </a:p>
        </xdr:txBody>
      </xdr:sp>
    </xdr:grpSp>
    <xdr:clientData/>
  </xdr:twoCellAnchor>
  <xdr:twoCellAnchor>
    <xdr:from>
      <xdr:col>12</xdr:col>
      <xdr:colOff>314492</xdr:colOff>
      <xdr:row>84</xdr:row>
      <xdr:rowOff>94297</xdr:rowOff>
    </xdr:from>
    <xdr:to>
      <xdr:col>12</xdr:col>
      <xdr:colOff>314492</xdr:colOff>
      <xdr:row>102</xdr:row>
      <xdr:rowOff>124777</xdr:rowOff>
    </xdr:to>
    <xdr:cxnSp macro="">
      <xdr:nvCxnSpPr>
        <xdr:cNvPr id="48" name="Straight Connector 47"/>
        <xdr:cNvCxnSpPr/>
      </xdr:nvCxnSpPr>
      <xdr:spPr>
        <a:xfrm>
          <a:off x="7629525" y="13175843"/>
          <a:ext cx="0" cy="3077961"/>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13</xdr:col>
      <xdr:colOff>38416</xdr:colOff>
      <xdr:row>85</xdr:row>
      <xdr:rowOff>223837</xdr:rowOff>
    </xdr:from>
    <xdr:to>
      <xdr:col>13</xdr:col>
      <xdr:colOff>404347</xdr:colOff>
      <xdr:row>85</xdr:row>
      <xdr:rowOff>223837</xdr:rowOff>
    </xdr:to>
    <xdr:cxnSp macro="">
      <xdr:nvCxnSpPr>
        <xdr:cNvPr id="49" name="Straight Connector 48"/>
        <xdr:cNvCxnSpPr/>
      </xdr:nvCxnSpPr>
      <xdr:spPr>
        <a:xfrm flipV="1">
          <a:off x="7962900" y="13457237"/>
          <a:ext cx="36615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fLocksWithSheet="0"/>
  </xdr:twoCellAnchor>
  <xdr:twoCellAnchor>
    <xdr:from>
      <xdr:col>4</xdr:col>
      <xdr:colOff>304726</xdr:colOff>
      <xdr:row>87</xdr:row>
      <xdr:rowOff>3810</xdr:rowOff>
    </xdr:from>
    <xdr:to>
      <xdr:col>9</xdr:col>
      <xdr:colOff>238311</xdr:colOff>
      <xdr:row>101</xdr:row>
      <xdr:rowOff>140970</xdr:rowOff>
    </xdr:to>
    <xdr:grpSp>
      <xdr:nvGrpSpPr>
        <xdr:cNvPr id="50" name="Group 49"/>
        <xdr:cNvGrpSpPr/>
      </xdr:nvGrpSpPr>
      <xdr:grpSpPr>
        <a:xfrm>
          <a:off x="2971800" y="13725525"/>
          <a:ext cx="3267075" cy="2276475"/>
          <a:chOff x="2743200" y="13624060"/>
          <a:chExt cx="2981324" cy="2493482"/>
        </a:xfrm>
        <a:noFill/>
      </xdr:grpSpPr>
      <xdr:graphicFrame macro="">
        <xdr:nvGraphicFramePr>
          <xdr:cNvPr id="51" name="Chart 50"/>
          <xdr:cNvGraphicFramePr/>
        </xdr:nvGraphicFramePr>
        <xdr:xfrm>
          <a:off x="2743200" y="13624060"/>
          <a:ext cx="545748" cy="2493583"/>
        </xdr:xfrm>
        <a:graphic>
          <a:graphicData uri="http://schemas.openxmlformats.org/drawingml/2006/chart">
            <c:chart xmlns:d7p1="http://schemas.openxmlformats.org/officeDocument/2006/relationships" xmlns:c="http://schemas.openxmlformats.org/drawingml/2006/chart" d7p1:id="rId10"/>
          </a:graphicData>
        </a:graphic>
      </xdr:graphicFrame>
      <xdr:sp macro="" textlink="='Data - Overview'!D64">
        <xdr:nvSpPr>
          <xdr:cNvPr id="52" name="TextBox 51">
            <a:extLst xmlns:a="http://schemas.openxmlformats.org/drawingml/2006/main">
              <a:ext uri="{FF2B5EF4-FFF2-40B4-BE49-F238E27FC236}">
                <a16:creationId xmlns:a16="http://schemas.microsoft.com/office/drawing/2014/main" id="{00000000-0008-0000-0200-000034000000}"/>
              </a:ext>
            </a:extLst>
          </xdr:cNvPr>
          <xdr:cNvSpPr txBox="1"/>
        </xdr:nvSpPr>
        <xdr:spPr>
          <a:xfrm>
            <a:off x="3241457" y="13684403"/>
            <a:ext cx="497487" cy="31150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21BBDEA5-3669-4A05-8542-5321B70649E3}" type="TxLink">
              <a:rPr lang="en-US" sz="1400" b="1" i="0" u="none" strike="noStrike">
                <a:solidFill>
                  <a:srgbClr val="92D050"/>
                </a:solidFill>
                <a:latin typeface="Calibri"/>
                <a:cs typeface="Calibri"/>
              </a:rPr>
              <a:pPr/>
              <a:t>35%</a:t>
            </a:fld>
          </a:p>
        </xdr:txBody>
      </xdr:sp>
      <xdr:sp macro="" textlink="='Data - Overview'!D65">
        <xdr:nvSpPr>
          <xdr:cNvPr id="53" name="TextBox 52">
            <a:extLst xmlns:a="http://schemas.openxmlformats.org/drawingml/2006/main">
              <a:ext uri="{FF2B5EF4-FFF2-40B4-BE49-F238E27FC236}">
                <a16:creationId xmlns:a16="http://schemas.microsoft.com/office/drawing/2014/main" id="{00000000-0008-0000-0200-000035000000}"/>
              </a:ext>
            </a:extLst>
          </xdr:cNvPr>
          <xdr:cNvSpPr txBox="1"/>
        </xdr:nvSpPr>
        <xdr:spPr>
          <a:xfrm>
            <a:off x="3240459" y="14243004"/>
            <a:ext cx="548255" cy="31150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fld xmlns:a="http://schemas.openxmlformats.org/drawingml/2006/main" id="{72EA66F3-7F2E-4BB7-806D-FD5B1A9F2C4A}" type="TxLink">
              <a:rPr lang="en-US" sz="1400" b="1" i="0" u="none" strike="noStrike">
                <a:solidFill>
                  <a:srgbClr val="033BED"/>
                </a:solidFill>
                <a:latin typeface="Calibri"/>
                <a:cs typeface="Calibri"/>
              </a:rPr>
              <a:pPr/>
              <a:t>41%</a:t>
            </a:fld>
          </a:p>
        </xdr:txBody>
      </xdr:sp>
      <xdr:sp macro="" textlink="='Data - Overview'!D66">
        <xdr:nvSpPr>
          <xdr:cNvPr id="54" name="TextBox 53">
            <a:extLst xmlns:a="http://schemas.openxmlformats.org/drawingml/2006/main">
              <a:ext uri="{FF2B5EF4-FFF2-40B4-BE49-F238E27FC236}">
                <a16:creationId xmlns:a16="http://schemas.microsoft.com/office/drawing/2014/main" id="{00000000-0008-0000-0200-000036000000}"/>
              </a:ext>
            </a:extLst>
          </xdr:cNvPr>
          <xdr:cNvSpPr txBox="1"/>
        </xdr:nvSpPr>
        <xdr:spPr>
          <a:xfrm>
            <a:off x="3270353" y="14816576"/>
            <a:ext cx="497487" cy="31150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F619C3DB-901F-4244-9F9B-CC6408BE3B45}" type="TxLink">
              <a:rPr lang="en-US" sz="1400" b="1" i="0" u="none" strike="noStrike">
                <a:solidFill>
                  <a:srgbClr val="7D38BA"/>
                </a:solidFill>
                <a:latin typeface="Calibri"/>
                <a:cs typeface="Calibri"/>
              </a:rPr>
              <a:pPr/>
              <a:t>14%</a:t>
            </a:fld>
          </a:p>
        </xdr:txBody>
      </xdr:sp>
      <xdr:sp macro="" textlink="='Data - Overview'!D67">
        <xdr:nvSpPr>
          <xdr:cNvPr id="55" name="TextBox 54">
            <a:extLst xmlns:a="http://schemas.openxmlformats.org/drawingml/2006/main">
              <a:ext uri="{FF2B5EF4-FFF2-40B4-BE49-F238E27FC236}">
                <a16:creationId xmlns:a16="http://schemas.microsoft.com/office/drawing/2014/main" id="{00000000-0008-0000-0200-000037000000}"/>
              </a:ext>
            </a:extLst>
          </xdr:cNvPr>
          <xdr:cNvSpPr txBox="1"/>
        </xdr:nvSpPr>
        <xdr:spPr>
          <a:xfrm>
            <a:off x="3256755" y="15346350"/>
            <a:ext cx="406504" cy="31150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2753775C-E30C-489F-A5F2-9BB8E8B4347E}" type="TxLink">
              <a:rPr lang="en-US" sz="1400" b="1" i="0" u="none" strike="noStrike">
                <a:solidFill>
                  <a:schemeClr val="bg2">
                    <a:lumMod val="50000"/>
                  </a:schemeClr>
                </a:solidFill>
                <a:latin typeface="Calibri"/>
                <a:cs typeface="Calibri"/>
              </a:rPr>
              <a:pPr/>
              <a:t>9%</a:t>
            </a:fld>
          </a:p>
        </xdr:txBody>
      </xdr:sp>
      <xdr:sp macro="" textlink="=#REF!">
        <xdr:nvSpPr>
          <xdr:cNvPr id="56" name="TextBox 55">
            <a:extLst xmlns:a="http://schemas.openxmlformats.org/drawingml/2006/main">
              <a:ext uri="{FF2B5EF4-FFF2-40B4-BE49-F238E27FC236}">
                <a16:creationId xmlns:a16="http://schemas.microsoft.com/office/drawing/2014/main" id="{00000000-0008-0000-0200-000038000000}"/>
              </a:ext>
            </a:extLst>
          </xdr:cNvPr>
          <xdr:cNvSpPr txBox="1"/>
        </xdr:nvSpPr>
        <xdr:spPr>
          <a:xfrm>
            <a:off x="3423659" y="15699306"/>
            <a:ext cx="231015" cy="34279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A5AD3467-0136-436C-BCC4-751531425E77}" type="TxLink">
              <a:rPr lang="en-US" sz="1600" b="1" i="0" u="none" strike="noStrike">
                <a:solidFill>
                  <a:srgbClr val="ED1B2D"/>
                </a:solidFill>
                <a:latin typeface="Calibri"/>
              </a:rPr>
              <a:pPr/>
              <a:t> </a:t>
            </a:fld>
          </a:p>
        </xdr:txBody>
      </xdr:sp>
      <xdr:sp macro="" textlink="='Data - Overview'!C64">
        <xdr:nvSpPr>
          <xdr:cNvPr id="57" name="TextBox 56">
            <a:extLst xmlns:a="http://schemas.openxmlformats.org/drawingml/2006/main">
              <a:ext uri="{FF2B5EF4-FFF2-40B4-BE49-F238E27FC236}">
                <a16:creationId xmlns:a16="http://schemas.microsoft.com/office/drawing/2014/main" id="{00000000-0008-0000-0200-000039000000}"/>
              </a:ext>
            </a:extLst>
          </xdr:cNvPr>
          <xdr:cNvSpPr txBox="1"/>
        </xdr:nvSpPr>
        <xdr:spPr>
          <a:xfrm>
            <a:off x="4645003" y="13813740"/>
            <a:ext cx="701252" cy="26457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825763D2-D0FF-4A60-B982-9259CCA1B7D5}" type="TxLink">
              <a:rPr lang="en-US" sz="1100" b="1" i="0" u="none" strike="noStrike">
                <a:solidFill>
                  <a:srgbClr val="8CC119"/>
                </a:solidFill>
                <a:latin typeface="Calibri"/>
                <a:cs typeface="Calibri"/>
              </a:rPr>
              <a:pPr/>
              <a:t>Terraced</a:t>
            </a:fld>
          </a:p>
        </xdr:txBody>
      </xdr:sp>
      <xdr:sp macro="" textlink="='Data - Overview'!C65">
        <xdr:nvSpPr>
          <xdr:cNvPr id="58" name="TextBox 57">
            <a:extLst xmlns:a="http://schemas.openxmlformats.org/drawingml/2006/main">
              <a:ext uri="{FF2B5EF4-FFF2-40B4-BE49-F238E27FC236}">
                <a16:creationId xmlns:a16="http://schemas.microsoft.com/office/drawing/2014/main" id="{00000000-0008-0000-0200-00003A000000}"/>
              </a:ext>
            </a:extLst>
          </xdr:cNvPr>
          <xdr:cNvSpPr txBox="1"/>
        </xdr:nvSpPr>
        <xdr:spPr>
          <a:xfrm>
            <a:off x="4645665" y="14400470"/>
            <a:ext cx="789914" cy="43311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fld xmlns:a="http://schemas.openxmlformats.org/drawingml/2006/main" id="{70358048-E673-479C-B7D7-A85FE2172D3C}" type="TxLink">
              <a:rPr lang="en-US" sz="1100" b="1" i="0" u="none" strike="noStrike">
                <a:solidFill>
                  <a:srgbClr val="1964C1"/>
                </a:solidFill>
                <a:latin typeface="Calibri"/>
                <a:cs typeface="Calibri"/>
              </a:rPr>
              <a:pPr/>
              <a:t>Semi-detached</a:t>
            </a:fld>
          </a:p>
        </xdr:txBody>
      </xdr:sp>
      <xdr:sp macro="" textlink="='Data - Overview'!C66">
        <xdr:nvSpPr>
          <xdr:cNvPr id="59" name="TextBox 58">
            <a:extLst xmlns:a="http://schemas.openxmlformats.org/drawingml/2006/main">
              <a:ext uri="{FF2B5EF4-FFF2-40B4-BE49-F238E27FC236}">
                <a16:creationId xmlns:a16="http://schemas.microsoft.com/office/drawing/2014/main" id="{00000000-0008-0000-0200-00003B000000}"/>
              </a:ext>
            </a:extLst>
          </xdr:cNvPr>
          <xdr:cNvSpPr txBox="1"/>
        </xdr:nvSpPr>
        <xdr:spPr>
          <a:xfrm>
            <a:off x="4643961" y="14912290"/>
            <a:ext cx="1080432" cy="43680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fld xmlns:a="http://schemas.openxmlformats.org/drawingml/2006/main" id="{3E8F45DC-EA88-43D2-BC37-52B1BF640754}" type="TxLink">
              <a:rPr lang="en-US" sz="1100" b="1" i="0" u="none" strike="noStrike">
                <a:solidFill>
                  <a:srgbClr val="7D38BA"/>
                </a:solidFill>
                <a:latin typeface="Calibri"/>
                <a:cs typeface="Calibri"/>
              </a:rPr>
              <a:pPr algn="l"/>
              <a:t>Flat or maisonette</a:t>
            </a:fld>
          </a:p>
        </xdr:txBody>
      </xdr:sp>
      <xdr:sp macro="" textlink="='Data - Overview'!C67">
        <xdr:nvSpPr>
          <xdr:cNvPr id="60" name="TextBox 59">
            <a:extLst xmlns:a="http://schemas.openxmlformats.org/drawingml/2006/main">
              <a:ext uri="{FF2B5EF4-FFF2-40B4-BE49-F238E27FC236}">
                <a16:creationId xmlns:a16="http://schemas.microsoft.com/office/drawing/2014/main" id="{00000000-0008-0000-0200-00003C000000}"/>
              </a:ext>
            </a:extLst>
          </xdr:cNvPr>
          <xdr:cNvSpPr txBox="1"/>
        </xdr:nvSpPr>
        <xdr:spPr>
          <a:xfrm>
            <a:off x="4633099" y="15539000"/>
            <a:ext cx="744724" cy="26457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1294DFAD-0683-4C47-913D-244B72B417FA}" type="TxLink">
              <a:rPr lang="en-US" sz="1100" b="1" i="0" u="none" strike="noStrike">
                <a:solidFill>
                  <a:srgbClr val="6C6F71"/>
                </a:solidFill>
                <a:latin typeface="Calibri"/>
                <a:cs typeface="Calibri"/>
              </a:rPr>
              <a:pPr/>
              <a:t>Detached</a:t>
            </a:fld>
          </a:p>
        </xdr:txBody>
      </xdr:sp>
      <xdr:sp macro="" textlink="='Data - Overview'!J64">
        <xdr:nvSpPr>
          <xdr:cNvPr id="61" name="TextBox 60">
            <a:extLst xmlns:a="http://schemas.openxmlformats.org/drawingml/2006/main">
              <a:ext uri="{FF2B5EF4-FFF2-40B4-BE49-F238E27FC236}">
                <a16:creationId xmlns:a16="http://schemas.microsoft.com/office/drawing/2014/main" id="{00000000-0008-0000-0200-00003D000000}"/>
              </a:ext>
            </a:extLst>
          </xdr:cNvPr>
          <xdr:cNvSpPr txBox="1"/>
        </xdr:nvSpPr>
        <xdr:spPr>
          <a:xfrm>
            <a:off x="3249176" y="13970738"/>
            <a:ext cx="729398" cy="24886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55DDB9F8-8378-4145-98FC-AEEC1F47869E}" type="TxLink">
              <a:rPr lang="en-US" sz="1000" b="0" i="0" u="none" strike="noStrike">
                <a:solidFill>
                  <a:srgbClr val="92D050"/>
                </a:solidFill>
                <a:latin typeface="Calibri"/>
                <a:cs typeface="Calibri"/>
              </a:rPr>
              <a:pPr/>
              <a:t>Index: 181</a:t>
            </a:fld>
          </a:p>
        </xdr:txBody>
      </xdr:sp>
      <xdr:sp macro="" textlink="='Data - Overview'!J65">
        <xdr:nvSpPr>
          <xdr:cNvPr id="62" name="TextBox 61">
            <a:extLst xmlns:a="http://schemas.openxmlformats.org/drawingml/2006/main">
              <a:ext uri="{FF2B5EF4-FFF2-40B4-BE49-F238E27FC236}">
                <a16:creationId xmlns:a16="http://schemas.microsoft.com/office/drawing/2014/main" id="{00000000-0008-0000-0200-00003E000000}"/>
              </a:ext>
            </a:extLst>
          </xdr:cNvPr>
          <xdr:cNvSpPr txBox="1"/>
        </xdr:nvSpPr>
        <xdr:spPr>
          <a:xfrm>
            <a:off x="3242315" y="14513462"/>
            <a:ext cx="729398" cy="24886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7DECDB1A-140B-43C8-BEC4-2FE620C571B7}" type="TxLink">
              <a:rPr lang="en-US" sz="1000" b="0" i="0" u="none" strike="noStrike">
                <a:solidFill>
                  <a:srgbClr val="1964C1"/>
                </a:solidFill>
                <a:latin typeface="Calibri"/>
                <a:cs typeface="Calibri"/>
              </a:rPr>
              <a:pPr/>
              <a:t>Index: 123</a:t>
            </a:fld>
          </a:p>
        </xdr:txBody>
      </xdr:sp>
      <xdr:sp macro="" textlink="='Data - Overview'!J66">
        <xdr:nvSpPr>
          <xdr:cNvPr id="63" name="TextBox 62">
            <a:extLst xmlns:a="http://schemas.openxmlformats.org/drawingml/2006/main">
              <a:ext uri="{FF2B5EF4-FFF2-40B4-BE49-F238E27FC236}">
                <a16:creationId xmlns:a16="http://schemas.microsoft.com/office/drawing/2014/main" id="{00000000-0008-0000-0200-00003F000000}"/>
              </a:ext>
            </a:extLst>
          </xdr:cNvPr>
          <xdr:cNvSpPr txBox="1"/>
        </xdr:nvSpPr>
        <xdr:spPr>
          <a:xfrm>
            <a:off x="3271346" y="15078897"/>
            <a:ext cx="729398" cy="24886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5FAD02E2-866A-4B81-94F1-F60D1343C6D5}" type="TxLink">
              <a:rPr lang="en-US" sz="1000" b="0" i="0" u="none" strike="noStrike">
                <a:solidFill>
                  <a:srgbClr val="7D38BA"/>
                </a:solidFill>
                <a:latin typeface="Calibri"/>
                <a:cs typeface="Calibri"/>
              </a:rPr>
              <a:pPr/>
              <a:t>Index: 136</a:t>
            </a:fld>
          </a:p>
        </xdr:txBody>
      </xdr:sp>
      <xdr:sp macro="" textlink="='Data - Overview'!J67">
        <xdr:nvSpPr>
          <xdr:cNvPr id="64" name="TextBox 63">
            <a:extLst xmlns:a="http://schemas.openxmlformats.org/drawingml/2006/main">
              <a:ext uri="{FF2B5EF4-FFF2-40B4-BE49-F238E27FC236}">
                <a16:creationId xmlns:a16="http://schemas.microsoft.com/office/drawing/2014/main" id="{00000000-0008-0000-0200-000040000000}"/>
              </a:ext>
            </a:extLst>
          </xdr:cNvPr>
          <xdr:cNvSpPr txBox="1"/>
        </xdr:nvSpPr>
        <xdr:spPr>
          <a:xfrm>
            <a:off x="3264484" y="15614056"/>
            <a:ext cx="779205" cy="20831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9A6BF68E-EC0B-4D4C-9BE1-892884777FDC}" type="TxLink">
              <a:rPr lang="en-US" sz="1000" b="0" i="0" u="none" strike="noStrike">
                <a:solidFill>
                  <a:srgbClr val="6C6F71"/>
                </a:solidFill>
                <a:latin typeface="Calibri"/>
                <a:cs typeface="Calibri"/>
              </a:rPr>
              <a:pPr/>
              <a:t>Index: 25</a:t>
            </a:fld>
          </a:p>
        </xdr:txBody>
      </xdr:sp>
      <xdr:sp macro="" textlink="=#REF!">
        <xdr:nvSpPr>
          <xdr:cNvPr id="65" name="TextBox 64">
            <a:extLst xmlns:a="http://schemas.openxmlformats.org/drawingml/2006/main">
              <a:ext uri="{FF2B5EF4-FFF2-40B4-BE49-F238E27FC236}">
                <a16:creationId xmlns:a16="http://schemas.microsoft.com/office/drawing/2014/main" id="{00000000-0008-0000-0200-000041000000}"/>
              </a:ext>
            </a:extLst>
          </xdr:cNvPr>
          <xdr:cNvSpPr txBox="1"/>
        </xdr:nvSpPr>
        <xdr:spPr>
          <a:xfrm>
            <a:off x="3422992" y="15884162"/>
            <a:ext cx="210753" cy="23321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C8101AAA-E63E-48B9-9006-5CD79F1B28AD}" type="TxLink">
              <a:rPr lang="en-US" sz="900" b="0" i="0" u="none" strike="noStrike">
                <a:solidFill>
                  <a:srgbClr val="ED1B2D"/>
                </a:solidFill>
                <a:latin typeface="Calibri"/>
              </a:rPr>
              <a:pPr/>
              <a:t> </a:t>
            </a:fld>
          </a:p>
        </xdr:txBody>
      </xdr:sp>
    </xdr:grpSp>
    <xdr:clientData/>
  </xdr:twoCellAnchor>
  <xdr:twoCellAnchor editAs="twoCell">
    <xdr:from>
      <xdr:col>12</xdr:col>
      <xdr:colOff>274774</xdr:colOff>
      <xdr:row>98</xdr:row>
      <xdr:rowOff>152400</xdr:rowOff>
    </xdr:from>
    <xdr:to>
      <xdr:col>13</xdr:col>
      <xdr:colOff>454484</xdr:colOff>
      <xdr:row>100</xdr:row>
      <xdr:rowOff>43815</xdr:rowOff>
    </xdr:to>
    <xdr:sp macro="" textlink="='Data - Overview'!C144">
      <xdr:nvSpPr>
        <xdr:cNvPr id="66" name="TextBox 65">
          <a:extLst xmlns:a="http://schemas.openxmlformats.org/drawingml/2006/main">
            <a:ext uri="{FF2B5EF4-FFF2-40B4-BE49-F238E27FC236}">
              <a16:creationId xmlns:a16="http://schemas.microsoft.com/office/drawing/2014/main" id="{00000000-0008-0000-0200-000042000000}"/>
            </a:ext>
          </a:extLst>
        </xdr:cNvPr>
        <xdr:cNvSpPr txBox="1"/>
      </xdr:nvSpPr>
      <xdr:spPr>
        <a:xfrm>
          <a:off x="7590054" y="15601811"/>
          <a:ext cx="789014" cy="23460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EEEAE7B3-AC72-4BF7-BFE4-2B3482FECD04}" type="TxLink">
            <a:rPr lang="en-US" sz="1100" b="1" i="0" u="none" strike="noStrike">
              <a:solidFill>
                <a:srgbClr val="8CC119"/>
              </a:solidFill>
              <a:latin typeface="Calibri"/>
              <a:cs typeface="Calibri"/>
            </a:rPr>
            <a:pPr/>
            <a:t>3-4 people</a:t>
          </a:fld>
        </a:p>
      </xdr:txBody>
    </xdr:sp>
    <xdr:clientData/>
  </xdr:twoCellAnchor>
  <xdr:twoCellAnchor>
    <xdr:from>
      <xdr:col>12</xdr:col>
      <xdr:colOff>276076</xdr:colOff>
      <xdr:row>86</xdr:row>
      <xdr:rowOff>10477</xdr:rowOff>
    </xdr:from>
    <xdr:to>
      <xdr:col>15</xdr:col>
      <xdr:colOff>1169343</xdr:colOff>
      <xdr:row>101</xdr:row>
      <xdr:rowOff>51435</xdr:rowOff>
    </xdr:to>
    <xdr:grpSp>
      <xdr:nvGrpSpPr>
        <xdr:cNvPr id="67" name="Group 66"/>
        <xdr:cNvGrpSpPr/>
      </xdr:nvGrpSpPr>
      <xdr:grpSpPr>
        <a:xfrm>
          <a:off x="8277225" y="13582650"/>
          <a:ext cx="2895600" cy="2324100"/>
          <a:chOff x="7591038" y="13478445"/>
          <a:chExt cx="2722895" cy="2549869"/>
        </a:xfrm>
        <a:noFill/>
      </xdr:grpSpPr>
      <xdr:graphicFrame macro="">
        <xdr:nvGraphicFramePr>
          <xdr:cNvPr id="68" name="Chart 67"/>
          <xdr:cNvGraphicFramePr/>
        </xdr:nvGraphicFramePr>
        <xdr:xfrm>
          <a:off x="8242089" y="13478445"/>
          <a:ext cx="1447269" cy="1464498"/>
        </xdr:xfrm>
        <a:graphic>
          <a:graphicData uri="http://schemas.openxmlformats.org/drawingml/2006/chart">
            <c:chart xmlns:d7p1="http://schemas.openxmlformats.org/officeDocument/2006/relationships" xmlns:c="http://schemas.openxmlformats.org/drawingml/2006/chart" d7p1:id="rId11"/>
          </a:graphicData>
        </a:graphic>
      </xdr:graphicFrame>
      <xdr:sp macro="" textlink="='Data - Overview'!D142">
        <xdr:nvSpPr>
          <xdr:cNvPr id="69" name="TextBox 68">
            <a:extLst xmlns:a="http://schemas.openxmlformats.org/drawingml/2006/main">
              <a:ext uri="{FF2B5EF4-FFF2-40B4-BE49-F238E27FC236}">
                <a16:creationId xmlns:a16="http://schemas.microsoft.com/office/drawing/2014/main" id="{00000000-0008-0000-0200-000045000000}"/>
              </a:ext>
            </a:extLst>
          </xdr:cNvPr>
          <xdr:cNvSpPr txBox="1"/>
        </xdr:nvSpPr>
        <xdr:spPr>
          <a:xfrm>
            <a:off x="8336053" y="15034722"/>
            <a:ext cx="557441" cy="26838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C0A7B032-54BC-4409-936C-02C4EAC58B0A}" type="TxLink">
              <a:rPr lang="en-US" sz="1600" b="1" i="0" u="none" strike="noStrike">
                <a:solidFill>
                  <a:srgbClr val="7D38BA"/>
                </a:solidFill>
                <a:latin typeface="Calibri"/>
                <a:cs typeface="Calibri"/>
              </a:rPr>
              <a:pPr/>
              <a:t>22%</a:t>
            </a:fld>
          </a:p>
        </xdr:txBody>
      </xdr:sp>
      <xdr:sp macro="" textlink="='Data - Overview'!C142">
        <xdr:nvSpPr>
          <xdr:cNvPr id="70" name="TextBox 69">
            <a:extLst xmlns:a="http://schemas.openxmlformats.org/drawingml/2006/main">
              <a:ext uri="{FF2B5EF4-FFF2-40B4-BE49-F238E27FC236}">
                <a16:creationId xmlns:a16="http://schemas.microsoft.com/office/drawing/2014/main" id="{00000000-0008-0000-0200-000046000000}"/>
              </a:ext>
            </a:extLst>
          </xdr:cNvPr>
          <xdr:cNvSpPr txBox="1"/>
        </xdr:nvSpPr>
        <xdr:spPr>
          <a:xfrm>
            <a:off x="7591038" y="15065986"/>
            <a:ext cx="715592" cy="20202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D366C34D-A994-4DA3-8FE8-494B20E87D43}" type="TxLink">
              <a:rPr lang="en-US" sz="1100" b="1" i="0" u="none" strike="noStrike">
                <a:solidFill>
                  <a:srgbClr val="7D38BA"/>
                </a:solidFill>
                <a:latin typeface="Calibri"/>
                <a:cs typeface="Calibri"/>
              </a:rPr>
              <a:pPr algn="l"/>
              <a:t>1  person</a:t>
            </a:fld>
          </a:p>
        </xdr:txBody>
      </xdr:sp>
      <xdr:sp macro="" textlink="='Data - Overview'!C143">
        <xdr:nvSpPr>
          <xdr:cNvPr id="71" name="TextBox 70">
            <a:extLst xmlns:a="http://schemas.openxmlformats.org/drawingml/2006/main">
              <a:ext uri="{FF2B5EF4-FFF2-40B4-BE49-F238E27FC236}">
                <a16:creationId xmlns:a16="http://schemas.microsoft.com/office/drawing/2014/main" id="{00000000-0008-0000-0200-000047000000}"/>
              </a:ext>
            </a:extLst>
          </xdr:cNvPr>
          <xdr:cNvSpPr txBox="1"/>
        </xdr:nvSpPr>
        <xdr:spPr>
          <a:xfrm>
            <a:off x="8948072" y="15061713"/>
            <a:ext cx="625121" cy="20629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59FDD0C6-7A11-422D-A73F-ACD127A58A44}" type="TxLink">
              <a:rPr lang="en-US" sz="1100" b="1" i="0" u="none" strike="noStrike">
                <a:solidFill>
                  <a:srgbClr val="1964C1"/>
                </a:solidFill>
                <a:latin typeface="Calibri"/>
                <a:cs typeface="Calibri"/>
              </a:rPr>
              <a:pPr algn="l"/>
              <a:t>2 people</a:t>
            </a:fld>
          </a:p>
        </xdr:txBody>
      </xdr:sp>
      <xdr:sp macro="" textlink="='Data - Overview'!D143">
        <xdr:nvSpPr>
          <xdr:cNvPr id="72" name="TextBox 71">
            <a:extLst xmlns:a="http://schemas.openxmlformats.org/drawingml/2006/main">
              <a:ext uri="{FF2B5EF4-FFF2-40B4-BE49-F238E27FC236}">
                <a16:creationId xmlns:a16="http://schemas.microsoft.com/office/drawing/2014/main" id="{00000000-0008-0000-0200-000048000000}"/>
              </a:ext>
            </a:extLst>
          </xdr:cNvPr>
          <xdr:cNvSpPr txBox="1"/>
        </xdr:nvSpPr>
        <xdr:spPr>
          <a:xfrm>
            <a:off x="9649034" y="15036681"/>
            <a:ext cx="474874" cy="24634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7AA22FEE-201A-4CDC-921D-EFA018B490F2}" type="TxLink">
              <a:rPr lang="en-US" sz="1600" b="1" i="0" u="none" strike="noStrike">
                <a:solidFill>
                  <a:srgbClr val="1964C1"/>
                </a:solidFill>
                <a:latin typeface="Calibri"/>
                <a:cs typeface="Calibri"/>
              </a:rPr>
              <a:pPr/>
              <a:t>35%</a:t>
            </a:fld>
          </a:p>
        </xdr:txBody>
      </xdr:sp>
      <xdr:sp macro="" textlink="='Data - Overview'!D144">
        <xdr:nvSpPr>
          <xdr:cNvPr id="73" name="TextBox 72">
            <a:extLst xmlns:a="http://schemas.openxmlformats.org/drawingml/2006/main">
              <a:ext uri="{FF2B5EF4-FFF2-40B4-BE49-F238E27FC236}">
                <a16:creationId xmlns:a16="http://schemas.microsoft.com/office/drawing/2014/main" id="{00000000-0008-0000-0200-000049000000}"/>
              </a:ext>
            </a:extLst>
          </xdr:cNvPr>
          <xdr:cNvSpPr txBox="1"/>
        </xdr:nvSpPr>
        <xdr:spPr>
          <a:xfrm>
            <a:off x="8336053" y="15561942"/>
            <a:ext cx="557441" cy="23385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49447755-FC1B-4110-8529-15430E406E71}" type="TxLink">
              <a:rPr lang="en-US" sz="1600" b="1" i="0" u="none" strike="noStrike">
                <a:solidFill>
                  <a:srgbClr val="8CC119"/>
                </a:solidFill>
                <a:latin typeface="Calibri"/>
                <a:cs typeface="Calibri"/>
              </a:rPr>
              <a:pPr/>
              <a:t>34%</a:t>
            </a:fld>
          </a:p>
        </xdr:txBody>
      </xdr:sp>
      <xdr:sp macro="" textlink="='Data - Overview'!D145">
        <xdr:nvSpPr>
          <xdr:cNvPr id="74" name="TextBox 73">
            <a:extLst xmlns:a="http://schemas.openxmlformats.org/drawingml/2006/main">
              <a:ext uri="{FF2B5EF4-FFF2-40B4-BE49-F238E27FC236}">
                <a16:creationId xmlns:a16="http://schemas.microsoft.com/office/drawing/2014/main" id="{00000000-0008-0000-0200-00004A000000}"/>
              </a:ext>
            </a:extLst>
          </xdr:cNvPr>
          <xdr:cNvSpPr txBox="1"/>
        </xdr:nvSpPr>
        <xdr:spPr>
          <a:xfrm>
            <a:off x="9710242" y="15547458"/>
            <a:ext cx="449957" cy="24391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2C5EB97D-0804-42EA-9272-C529E8EFBFBE}" type="TxLink">
              <a:rPr lang="en-US" sz="1600" b="1" i="0" u="none" strike="noStrike">
                <a:solidFill>
                  <a:srgbClr val="EBC619"/>
                </a:solidFill>
                <a:latin typeface="Calibri"/>
                <a:cs typeface="Calibri"/>
              </a:rPr>
              <a:pPr/>
              <a:t>9%</a:t>
            </a:fld>
          </a:p>
        </xdr:txBody>
      </xdr:sp>
      <xdr:sp macro="" textlink="='Data - Overview'!C145">
        <xdr:nvSpPr>
          <xdr:cNvPr id="75" name="TextBox 74">
            <a:extLst xmlns:a="http://schemas.openxmlformats.org/drawingml/2006/main">
              <a:ext uri="{FF2B5EF4-FFF2-40B4-BE49-F238E27FC236}">
                <a16:creationId xmlns:a16="http://schemas.microsoft.com/office/drawing/2014/main" id="{00000000-0008-0000-0200-00004B000000}"/>
              </a:ext>
            </a:extLst>
          </xdr:cNvPr>
          <xdr:cNvSpPr txBox="1"/>
        </xdr:nvSpPr>
        <xdr:spPr>
          <a:xfrm>
            <a:off x="8883893" y="15573277"/>
            <a:ext cx="762355" cy="26456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EA4444C4-5ECE-4E8C-808C-3DE8A9DB716C}" type="TxLink">
              <a:rPr lang="en-US" sz="1100" b="1" i="0" u="none" strike="noStrike">
                <a:solidFill>
                  <a:srgbClr val="EBC619"/>
                </a:solidFill>
                <a:latin typeface="Calibri"/>
                <a:cs typeface="Calibri"/>
              </a:rPr>
              <a:pPr algn="l"/>
              <a:t>5+ people</a:t>
            </a:fld>
          </a:p>
        </xdr:txBody>
      </xdr:sp>
      <xdr:sp macro="" textlink="='Data - Overview'!J142">
        <xdr:nvSpPr>
          <xdr:cNvPr id="76" name="TextBox 75">
            <a:extLst xmlns:a="http://schemas.openxmlformats.org/drawingml/2006/main">
              <a:ext uri="{FF2B5EF4-FFF2-40B4-BE49-F238E27FC236}">
                <a16:creationId xmlns:a16="http://schemas.microsoft.com/office/drawing/2014/main" id="{00000000-0008-0000-0200-00004C000000}"/>
              </a:ext>
            </a:extLst>
          </xdr:cNvPr>
          <xdr:cNvSpPr txBox="1"/>
        </xdr:nvSpPr>
        <xdr:spPr>
          <a:xfrm>
            <a:off x="8292022" y="15329031"/>
            <a:ext cx="609520" cy="247248"/>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2D07F6D5-934E-4F8E-A407-72F3D944E08F}" type="TxLink">
              <a:rPr lang="en-US" sz="1000" b="0" i="0" u="none" strike="noStrike">
                <a:solidFill>
                  <a:srgbClr val="7D38BA"/>
                </a:solidFill>
                <a:latin typeface="Calibri"/>
                <a:cs typeface="Calibri"/>
              </a:rPr>
              <a:pPr algn="l"/>
              <a:t>Index: 128</a:t>
            </a:fld>
          </a:p>
        </xdr:txBody>
      </xdr:sp>
      <xdr:sp macro="" textlink="='Data - Overview'!J143">
        <xdr:nvSpPr>
          <xdr:cNvPr id="77" name="TextBox 76">
            <a:extLst xmlns:a="http://schemas.openxmlformats.org/drawingml/2006/main">
              <a:ext uri="{FF2B5EF4-FFF2-40B4-BE49-F238E27FC236}">
                <a16:creationId xmlns:a16="http://schemas.microsoft.com/office/drawing/2014/main" id="{00000000-0008-0000-0200-00004D000000}"/>
              </a:ext>
            </a:extLst>
          </xdr:cNvPr>
          <xdr:cNvSpPr txBox="1"/>
        </xdr:nvSpPr>
        <xdr:spPr>
          <a:xfrm>
            <a:off x="9599447" y="15327585"/>
            <a:ext cx="673755" cy="18468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14743525-9B35-4547-A90F-5E84B8ABDA45}" type="TxLink">
              <a:rPr lang="en-US" sz="1000" b="0" i="0" u="none" strike="noStrike">
                <a:solidFill>
                  <a:srgbClr val="1964C1"/>
                </a:solidFill>
                <a:latin typeface="Calibri"/>
                <a:cs typeface="Calibri"/>
              </a:rPr>
              <a:pPr algn="l"/>
              <a:t>Index: 87</a:t>
            </a:fld>
          </a:p>
        </xdr:txBody>
      </xdr:sp>
      <xdr:sp macro="" textlink="='Data - Overview'!J144">
        <xdr:nvSpPr>
          <xdr:cNvPr id="78" name="TextBox 77">
            <a:extLst xmlns:a="http://schemas.openxmlformats.org/drawingml/2006/main">
              <a:ext uri="{FF2B5EF4-FFF2-40B4-BE49-F238E27FC236}">
                <a16:creationId xmlns:a16="http://schemas.microsoft.com/office/drawing/2014/main" id="{00000000-0008-0000-0200-00004E000000}"/>
              </a:ext>
            </a:extLst>
          </xdr:cNvPr>
          <xdr:cNvSpPr txBox="1"/>
        </xdr:nvSpPr>
        <xdr:spPr>
          <a:xfrm>
            <a:off x="8319242" y="15854138"/>
            <a:ext cx="681925" cy="17421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EA736E37-67C2-4128-AD3F-A6EE5183DE75}" type="TxLink">
              <a:rPr lang="en-US" sz="1000" b="0" i="0" u="none" strike="noStrike">
                <a:solidFill>
                  <a:srgbClr val="8CC119"/>
                </a:solidFill>
                <a:latin typeface="Calibri"/>
                <a:cs typeface="Calibri"/>
              </a:rPr>
              <a:pPr algn="l"/>
              <a:t>Index: 97</a:t>
            </a:fld>
          </a:p>
        </xdr:txBody>
      </xdr:sp>
      <xdr:sp macro="" textlink="='Data - Overview'!J145">
        <xdr:nvSpPr>
          <xdr:cNvPr id="79" name="TextBox 78">
            <a:extLst xmlns:a="http://schemas.openxmlformats.org/drawingml/2006/main">
              <a:ext uri="{FF2B5EF4-FFF2-40B4-BE49-F238E27FC236}">
                <a16:creationId xmlns:a16="http://schemas.microsoft.com/office/drawing/2014/main" id="{00000000-0008-0000-0200-00004F000000}"/>
              </a:ext>
            </a:extLst>
          </xdr:cNvPr>
          <xdr:cNvSpPr txBox="1"/>
        </xdr:nvSpPr>
        <xdr:spPr>
          <a:xfrm>
            <a:off x="9617103" y="15847659"/>
            <a:ext cx="696936" cy="17503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6CE8F72E-F2FE-425D-A0A0-30BA14920428}" type="TxLink">
              <a:rPr lang="en-US" sz="1000" b="0" i="0" u="none" strike="noStrike">
                <a:solidFill>
                  <a:srgbClr val="EBC619"/>
                </a:solidFill>
                <a:latin typeface="Calibri"/>
                <a:cs typeface="Calibri"/>
              </a:rPr>
              <a:pPr algn="l"/>
              <a:t>Index: 116</a:t>
            </a:fld>
          </a:p>
        </xdr:txBody>
      </xdr:sp>
    </xdr:grpSp>
    <xdr:clientData/>
  </xdr:twoCellAnchor>
  <xdr:twoCellAnchor>
    <xdr:from>
      <xdr:col>6</xdr:col>
      <xdr:colOff>419323</xdr:colOff>
      <xdr:row>69</xdr:row>
      <xdr:rowOff>190500</xdr:rowOff>
    </xdr:from>
    <xdr:to>
      <xdr:col>6</xdr:col>
      <xdr:colOff>428439</xdr:colOff>
      <xdr:row>83</xdr:row>
      <xdr:rowOff>0</xdr:rowOff>
    </xdr:to>
    <xdr:cxnSp macro="">
      <xdr:nvCxnSpPr>
        <xdr:cNvPr id="80" name="Straight Connector 79"/>
        <xdr:cNvCxnSpPr/>
      </xdr:nvCxnSpPr>
      <xdr:spPr>
        <a:xfrm>
          <a:off x="4076700" y="10934700"/>
          <a:ext cx="9525" cy="1993900"/>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13</xdr:col>
      <xdr:colOff>47532</xdr:colOff>
      <xdr:row>70</xdr:row>
      <xdr:rowOff>0</xdr:rowOff>
    </xdr:from>
    <xdr:to>
      <xdr:col>13</xdr:col>
      <xdr:colOff>432997</xdr:colOff>
      <xdr:row>70</xdr:row>
      <xdr:rowOff>0</xdr:rowOff>
    </xdr:to>
    <xdr:cxnSp macro="">
      <xdr:nvCxnSpPr>
        <xdr:cNvPr id="81" name="Straight Connector 80"/>
        <xdr:cNvCxnSpPr/>
      </xdr:nvCxnSpPr>
      <xdr:spPr>
        <a:xfrm flipV="1">
          <a:off x="7972425" y="10979150"/>
          <a:ext cx="38520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13</xdr:col>
      <xdr:colOff>128271</xdr:colOff>
      <xdr:row>70</xdr:row>
      <xdr:rowOff>66675</xdr:rowOff>
    </xdr:from>
    <xdr:to>
      <xdr:col>13</xdr:col>
      <xdr:colOff>164734</xdr:colOff>
      <xdr:row>70</xdr:row>
      <xdr:rowOff>102870</xdr:rowOff>
    </xdr:to>
    <xdr:sp macro="" textlink="">
      <xdr:nvSpPr>
        <xdr:cNvPr id="82" name="Oval 81"/>
        <xdr:cNvSpPr/>
      </xdr:nvSpPr>
      <xdr:spPr>
        <a:xfrm>
          <a:off x="8053387" y="11045825"/>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128271</xdr:colOff>
      <xdr:row>72</xdr:row>
      <xdr:rowOff>47625</xdr:rowOff>
    </xdr:from>
    <xdr:to>
      <xdr:col>13</xdr:col>
      <xdr:colOff>164734</xdr:colOff>
      <xdr:row>72</xdr:row>
      <xdr:rowOff>83820</xdr:rowOff>
    </xdr:to>
    <xdr:sp macro="" textlink="">
      <xdr:nvSpPr>
        <xdr:cNvPr id="83" name="Oval 82"/>
        <xdr:cNvSpPr/>
      </xdr:nvSpPr>
      <xdr:spPr>
        <a:xfrm>
          <a:off x="8053387" y="11369675"/>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128271</xdr:colOff>
      <xdr:row>75</xdr:row>
      <xdr:rowOff>47625</xdr:rowOff>
    </xdr:from>
    <xdr:to>
      <xdr:col>13</xdr:col>
      <xdr:colOff>164734</xdr:colOff>
      <xdr:row>75</xdr:row>
      <xdr:rowOff>83820</xdr:rowOff>
    </xdr:to>
    <xdr:sp macro="" textlink="">
      <xdr:nvSpPr>
        <xdr:cNvPr id="84" name="Oval 83"/>
        <xdr:cNvSpPr/>
      </xdr:nvSpPr>
      <xdr:spPr>
        <a:xfrm>
          <a:off x="8053387" y="11737975"/>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128271</xdr:colOff>
      <xdr:row>78</xdr:row>
      <xdr:rowOff>47625</xdr:rowOff>
    </xdr:from>
    <xdr:to>
      <xdr:col>13</xdr:col>
      <xdr:colOff>164734</xdr:colOff>
      <xdr:row>78</xdr:row>
      <xdr:rowOff>83820</xdr:rowOff>
    </xdr:to>
    <xdr:sp macro="" textlink="">
      <xdr:nvSpPr>
        <xdr:cNvPr id="85" name="Oval 84"/>
        <xdr:cNvSpPr/>
      </xdr:nvSpPr>
      <xdr:spPr>
        <a:xfrm>
          <a:off x="8053387" y="12099925"/>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128271</xdr:colOff>
      <xdr:row>80</xdr:row>
      <xdr:rowOff>47625</xdr:rowOff>
    </xdr:from>
    <xdr:to>
      <xdr:col>13</xdr:col>
      <xdr:colOff>164734</xdr:colOff>
      <xdr:row>80</xdr:row>
      <xdr:rowOff>83820</xdr:rowOff>
    </xdr:to>
    <xdr:sp macro="" textlink="">
      <xdr:nvSpPr>
        <xdr:cNvPr id="86" name="Oval 85"/>
        <xdr:cNvSpPr/>
      </xdr:nvSpPr>
      <xdr:spPr>
        <a:xfrm>
          <a:off x="8053387" y="12461875"/>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128271</xdr:colOff>
      <xdr:row>82</xdr:row>
      <xdr:rowOff>47625</xdr:rowOff>
    </xdr:from>
    <xdr:to>
      <xdr:col>13</xdr:col>
      <xdr:colOff>164734</xdr:colOff>
      <xdr:row>82</xdr:row>
      <xdr:rowOff>83820</xdr:rowOff>
    </xdr:to>
    <xdr:sp macro="" textlink="">
      <xdr:nvSpPr>
        <xdr:cNvPr id="87" name="Oval 86"/>
        <xdr:cNvSpPr/>
      </xdr:nvSpPr>
      <xdr:spPr>
        <a:xfrm>
          <a:off x="8053387" y="12823825"/>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7</xdr:col>
      <xdr:colOff>504620</xdr:colOff>
      <xdr:row>125</xdr:row>
      <xdr:rowOff>140970</xdr:rowOff>
    </xdr:from>
    <xdr:to>
      <xdr:col>7</xdr:col>
      <xdr:colOff>504620</xdr:colOff>
      <xdr:row>144</xdr:row>
      <xdr:rowOff>104775</xdr:rowOff>
    </xdr:to>
    <xdr:cxnSp macro="">
      <xdr:nvCxnSpPr>
        <xdr:cNvPr id="88" name="Straight Connector 87"/>
        <xdr:cNvCxnSpPr/>
      </xdr:nvCxnSpPr>
      <xdr:spPr>
        <a:xfrm>
          <a:off x="4772025" y="20092703"/>
          <a:ext cx="0" cy="3024472"/>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0</xdr:col>
      <xdr:colOff>95064</xdr:colOff>
      <xdr:row>145</xdr:row>
      <xdr:rowOff>47625</xdr:rowOff>
    </xdr:from>
    <xdr:to>
      <xdr:col>15</xdr:col>
      <xdr:colOff>713929</xdr:colOff>
      <xdr:row>145</xdr:row>
      <xdr:rowOff>47625</xdr:rowOff>
    </xdr:to>
    <xdr:cxnSp macro="">
      <xdr:nvCxnSpPr>
        <xdr:cNvPr id="89" name="Straight Connector 88"/>
        <xdr:cNvCxnSpPr/>
      </xdr:nvCxnSpPr>
      <xdr:spPr>
        <a:xfrm flipH="1">
          <a:off x="95250" y="23212425"/>
          <a:ext cx="9763127" cy="0"/>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0</xdr:col>
      <xdr:colOff>47532</xdr:colOff>
      <xdr:row>146</xdr:row>
      <xdr:rowOff>223837</xdr:rowOff>
    </xdr:from>
    <xdr:to>
      <xdr:col>0</xdr:col>
      <xdr:colOff>432997</xdr:colOff>
      <xdr:row>146</xdr:row>
      <xdr:rowOff>223837</xdr:rowOff>
    </xdr:to>
    <xdr:cxnSp macro="">
      <xdr:nvCxnSpPr>
        <xdr:cNvPr id="90" name="Straight Connector 89"/>
        <xdr:cNvCxnSpPr/>
      </xdr:nvCxnSpPr>
      <xdr:spPr>
        <a:xfrm flipV="1">
          <a:off x="47625" y="23541037"/>
          <a:ext cx="38520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7</xdr:col>
      <xdr:colOff>495505</xdr:colOff>
      <xdr:row>146</xdr:row>
      <xdr:rowOff>0</xdr:rowOff>
    </xdr:from>
    <xdr:to>
      <xdr:col>7</xdr:col>
      <xdr:colOff>504620</xdr:colOff>
      <xdr:row>160</xdr:row>
      <xdr:rowOff>76200</xdr:rowOff>
    </xdr:to>
    <xdr:cxnSp macro="">
      <xdr:nvCxnSpPr>
        <xdr:cNvPr id="91" name="Straight Connector 90"/>
        <xdr:cNvCxnSpPr/>
      </xdr:nvCxnSpPr>
      <xdr:spPr>
        <a:xfrm flipH="1">
          <a:off x="4762500" y="23317200"/>
          <a:ext cx="9525" cy="2336800"/>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8</xdr:col>
      <xdr:colOff>47532</xdr:colOff>
      <xdr:row>146</xdr:row>
      <xdr:rowOff>223837</xdr:rowOff>
    </xdr:from>
    <xdr:to>
      <xdr:col>8</xdr:col>
      <xdr:colOff>432997</xdr:colOff>
      <xdr:row>146</xdr:row>
      <xdr:rowOff>223837</xdr:rowOff>
    </xdr:to>
    <xdr:cxnSp macro="">
      <xdr:nvCxnSpPr>
        <xdr:cNvPr id="92" name="Straight Connector 91"/>
        <xdr:cNvCxnSpPr/>
      </xdr:nvCxnSpPr>
      <xdr:spPr>
        <a:xfrm flipV="1">
          <a:off x="4924425" y="23541037"/>
          <a:ext cx="38520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8</xdr:col>
      <xdr:colOff>247427</xdr:colOff>
      <xdr:row>146</xdr:row>
      <xdr:rowOff>133350</xdr:rowOff>
    </xdr:from>
    <xdr:to>
      <xdr:col>15</xdr:col>
      <xdr:colOff>1051471</xdr:colOff>
      <xdr:row>160</xdr:row>
      <xdr:rowOff>91440</xdr:rowOff>
    </xdr:to>
    <xdr:grpSp>
      <xdr:nvGrpSpPr>
        <xdr:cNvPr id="93" name="Group 92"/>
        <xdr:cNvGrpSpPr/>
      </xdr:nvGrpSpPr>
      <xdr:grpSpPr>
        <a:xfrm>
          <a:off x="5581650" y="23279100"/>
          <a:ext cx="5467350" cy="2219325"/>
          <a:chOff x="5124449" y="23450550"/>
          <a:chExt cx="5071102" cy="2218690"/>
        </a:xfrm>
        <a:noFill/>
      </xdr:grpSpPr>
      <xdr:graphicFrame macro="">
        <xdr:nvGraphicFramePr>
          <xdr:cNvPr id="94" name="Chart 93"/>
          <xdr:cNvGraphicFramePr/>
        </xdr:nvGraphicFramePr>
        <xdr:xfrm>
          <a:off x="5772296" y="23669424"/>
          <a:ext cx="3856585" cy="1999721"/>
        </xdr:xfrm>
        <a:graphic>
          <a:graphicData uri="http://schemas.openxmlformats.org/drawingml/2006/chart">
            <c:chart xmlns:d7p1="http://schemas.openxmlformats.org/officeDocument/2006/relationships" xmlns:c="http://schemas.openxmlformats.org/drawingml/2006/chart" d7p1:id="rId12"/>
          </a:graphicData>
        </a:graphic>
      </xdr:graphicFrame>
      <xdr:sp macro="" textlink="='Data - Overview'!C383">
        <xdr:nvSpPr>
          <xdr:cNvPr id="95" name="TextBox 94">
            <a:extLst xmlns:a="http://schemas.openxmlformats.org/drawingml/2006/main">
              <a:ext uri="{FF2B5EF4-FFF2-40B4-BE49-F238E27FC236}">
                <a16:creationId xmlns:a16="http://schemas.microsoft.com/office/drawing/2014/main" id="{00000000-0008-0000-0200-00005F000000}"/>
              </a:ext>
            </a:extLst>
          </xdr:cNvPr>
          <xdr:cNvSpPr txBox="1"/>
        </xdr:nvSpPr>
        <xdr:spPr>
          <a:xfrm>
            <a:off x="5124449" y="23699272"/>
            <a:ext cx="2270435" cy="26849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pPr algn="r"/>
            <a:fld xmlns:a="http://schemas.openxmlformats.org/drawingml/2006/main" id="{BFE3D010-DFA3-44FD-8724-504E307928A9}" type="TxLink">
              <a:rPr lang="en-US" sz="1100" b="0" i="0" u="none" strike="noStrike">
                <a:solidFill>
                  <a:srgbClr val="EBC619"/>
                </a:solidFill>
                <a:latin typeface="Calibri"/>
                <a:cs typeface="Calibri"/>
              </a:rPr>
              <a:pPr algn="r"/>
              <a:t>Sending/ Reading Emails</a:t>
            </a:fld>
          </a:p>
        </xdr:txBody>
      </xdr:sp>
      <xdr:sp macro="" textlink="='Data - Overview'!C384">
        <xdr:nvSpPr>
          <xdr:cNvPr id="96" name="TextBox 95">
            <a:extLst xmlns:a="http://schemas.openxmlformats.org/drawingml/2006/main">
              <a:ext uri="{FF2B5EF4-FFF2-40B4-BE49-F238E27FC236}">
                <a16:creationId xmlns:a16="http://schemas.microsoft.com/office/drawing/2014/main" id="{00000000-0008-0000-0200-000060000000}"/>
              </a:ext>
            </a:extLst>
          </xdr:cNvPr>
          <xdr:cNvSpPr txBox="1"/>
        </xdr:nvSpPr>
        <xdr:spPr>
          <a:xfrm>
            <a:off x="5433375" y="24091520"/>
            <a:ext cx="1961508" cy="26849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pPr algn="r"/>
            <a:fld xmlns:a="http://schemas.openxmlformats.org/drawingml/2006/main" id="{0AB920D2-AB90-4B11-9438-EC159C984F6F}" type="TxLink">
              <a:rPr lang="en-US" sz="1100" b="0" i="0" u="none" strike="noStrike">
                <a:solidFill>
                  <a:srgbClr val="8CC119"/>
                </a:solidFill>
                <a:latin typeface="Calibri"/>
                <a:cs typeface="Calibri"/>
              </a:rPr>
              <a:pPr algn="r"/>
              <a:t>Instant messaging</a:t>
            </a:fld>
          </a:p>
        </xdr:txBody>
      </xdr:sp>
      <xdr:sp macro="" textlink="='Data - Overview'!C385">
        <xdr:nvSpPr>
          <xdr:cNvPr id="97" name="TextBox 96">
            <a:extLst xmlns:a="http://schemas.openxmlformats.org/drawingml/2006/main">
              <a:ext uri="{FF2B5EF4-FFF2-40B4-BE49-F238E27FC236}">
                <a16:creationId xmlns:a16="http://schemas.microsoft.com/office/drawing/2014/main" id="{00000000-0008-0000-0200-000061000000}"/>
              </a:ext>
            </a:extLst>
          </xdr:cNvPr>
          <xdr:cNvSpPr txBox="1"/>
        </xdr:nvSpPr>
        <xdr:spPr>
          <a:xfrm>
            <a:off x="5189977" y="24505129"/>
            <a:ext cx="2204905" cy="37805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pPr algn="r"/>
            <a:fld xmlns:a="http://schemas.openxmlformats.org/drawingml/2006/main" id="{EC57D05F-B3E3-40A7-A03A-67F0D911E99E}" type="TxLink">
              <a:rPr lang="en-US" sz="1100" b="0" i="0" u="none" strike="noStrike">
                <a:solidFill>
                  <a:srgbClr val="1964C1"/>
                </a:solidFill>
                <a:latin typeface="Calibri"/>
                <a:cs typeface="Calibri"/>
              </a:rPr>
              <a:pPr algn="r"/>
              <a:t>Comments on blogs </a:t>
            </a:fld>
          </a:p>
        </xdr:txBody>
      </xdr:sp>
      <xdr:sp macro="" textlink="='Data - Overview'!C386">
        <xdr:nvSpPr>
          <xdr:cNvPr id="98" name="TextBox 97">
            <a:extLst xmlns:a="http://schemas.openxmlformats.org/drawingml/2006/main">
              <a:ext uri="{FF2B5EF4-FFF2-40B4-BE49-F238E27FC236}">
                <a16:creationId xmlns:a16="http://schemas.microsoft.com/office/drawing/2014/main" id="{00000000-0008-0000-0200-000062000000}"/>
              </a:ext>
            </a:extLst>
          </xdr:cNvPr>
          <xdr:cNvSpPr txBox="1"/>
        </xdr:nvSpPr>
        <xdr:spPr>
          <a:xfrm>
            <a:off x="5508266" y="24922982"/>
            <a:ext cx="1886617" cy="28851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pPr algn="r"/>
            <a:fld xmlns:a="http://schemas.openxmlformats.org/drawingml/2006/main" id="{EF288A76-8E65-4636-82C7-6D536431E72B}" type="TxLink">
              <a:rPr lang="en-US" sz="1100" b="0" i="0" u="none" strike="noStrike">
                <a:solidFill>
                  <a:srgbClr val="7D38BA"/>
                </a:solidFill>
                <a:latin typeface="Calibri"/>
                <a:cs typeface="Calibri"/>
              </a:rPr>
              <a:pPr algn="r"/>
              <a:t>1-1 video calling</a:t>
            </a:fld>
          </a:p>
        </xdr:txBody>
      </xdr:sp>
      <xdr:sp macro="" textlink="='Data - Overview'!C387">
        <xdr:nvSpPr>
          <xdr:cNvPr id="99" name="TextBox 98">
            <a:extLst xmlns:a="http://schemas.openxmlformats.org/drawingml/2006/main">
              <a:ext uri="{FF2B5EF4-FFF2-40B4-BE49-F238E27FC236}">
                <a16:creationId xmlns:a16="http://schemas.microsoft.com/office/drawing/2014/main" id="{00000000-0008-0000-0200-000063000000}"/>
              </a:ext>
            </a:extLst>
          </xdr:cNvPr>
          <xdr:cNvSpPr txBox="1"/>
        </xdr:nvSpPr>
        <xdr:spPr>
          <a:xfrm>
            <a:off x="5152531" y="25320935"/>
            <a:ext cx="2242351" cy="32831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pPr algn="r"/>
            <a:fld xmlns:a="http://schemas.openxmlformats.org/drawingml/2006/main" id="{77CE2C0D-5EC1-4416-A108-E16AED27FD35}" type="TxLink">
              <a:rPr lang="en-US" sz="1100" b="0" i="0" u="none" strike="noStrike">
                <a:solidFill>
                  <a:srgbClr val="FF0000"/>
                </a:solidFill>
                <a:latin typeface="Calibri"/>
                <a:cs typeface="Calibri"/>
              </a:rPr>
              <a:pPr algn="r"/>
              <a:t>Reads ratings / reviews</a:t>
            </a:fld>
          </a:p>
        </xdr:txBody>
      </xdr:sp>
      <xdr:sp macro="" textlink="'Data - Overview'!G383">
        <xdr:nvSpPr>
          <xdr:cNvPr id="100" name="Oval 99"/>
          <xdr:cNvSpPr/>
        </xdr:nvSpPr>
        <xdr:spPr>
          <a:xfrm>
            <a:off x="9687949" y="23699272"/>
            <a:ext cx="369297" cy="387202"/>
          </a:xfrm>
          <a:prstGeom prst="ellipse">
            <a:avLst xmlns:a="http://schemas.openxmlformats.org/drawingml/2006/main"/>
          </a:prstGeom>
          <a:solidFill xmlns:a="http://schemas.openxmlformats.org/drawingml/2006/main">
            <a:srgbClr val="EBC61C"/>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6BA44875-102C-46B0-A260-20C205CC96AD}" type="TxLink">
              <a:rPr lang="en-US" sz="1000" b="0" i="0" u="none" strike="noStrike">
                <a:solidFill>
                  <a:schemeClr val="bg1"/>
                </a:solidFill>
                <a:latin typeface="Calibri"/>
                <a:cs typeface="Calibri"/>
              </a:rPr>
              <a:pPr algn="ctr"/>
              <a:t>91</a:t>
            </a:fld>
            <a:endParaRPr lang="en-GB" sz="1000" b="1">
              <a:solidFill>
                <a:schemeClr val="bg1"/>
              </a:solidFill>
            </a:endParaRPr>
          </a:p>
        </xdr:txBody>
      </xdr:sp>
      <xdr:sp macro="" textlink="'Data - Overview'!G384">
        <xdr:nvSpPr>
          <xdr:cNvPr id="101" name="Oval 100"/>
          <xdr:cNvSpPr/>
        </xdr:nvSpPr>
        <xdr:spPr>
          <a:xfrm>
            <a:off x="9687949" y="24092252"/>
            <a:ext cx="369297" cy="387202"/>
          </a:xfrm>
          <a:prstGeom prst="ellipse">
            <a:avLst xmlns:a="http://schemas.openxmlformats.org/drawingml/2006/main"/>
          </a:prstGeom>
          <a:solidFill xmlns:a="http://schemas.openxmlformats.org/drawingml/2006/main">
            <a:srgbClr val="8CC119"/>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45B7498A-FCD5-4023-8D81-215BB4B73F66}" type="TxLink">
              <a:rPr lang="en-US" sz="1000" b="0" i="0" u="none" strike="noStrike">
                <a:solidFill>
                  <a:schemeClr val="bg1"/>
                </a:solidFill>
                <a:latin typeface="Calibri"/>
                <a:cs typeface="Calibri"/>
              </a:rPr>
              <a:pPr algn="ctr"/>
              <a:t>93</a:t>
            </a:fld>
            <a:endParaRPr lang="en-GB" sz="1000" b="1">
              <a:solidFill>
                <a:schemeClr val="bg1"/>
              </a:solidFill>
            </a:endParaRPr>
          </a:p>
        </xdr:txBody>
      </xdr:sp>
      <xdr:sp macro="" textlink="'Data - Overview'!G385">
        <xdr:nvSpPr>
          <xdr:cNvPr id="102" name="Oval 101"/>
          <xdr:cNvSpPr/>
        </xdr:nvSpPr>
        <xdr:spPr>
          <a:xfrm>
            <a:off x="9687949" y="24485233"/>
            <a:ext cx="369297" cy="387202"/>
          </a:xfrm>
          <a:prstGeom prst="ellipse">
            <a:avLst xmlns:a="http://schemas.openxmlformats.org/drawingml/2006/main"/>
          </a:prstGeom>
          <a:solidFill xmlns:a="http://schemas.openxmlformats.org/drawingml/2006/main">
            <a:srgbClr val="1964C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0BBC4B4E-F49A-4680-B6F4-35D1BD7E7975}" type="TxLink">
              <a:rPr lang="en-US" sz="1000" b="0" i="0" u="none" strike="noStrike">
                <a:solidFill>
                  <a:schemeClr val="bg1"/>
                </a:solidFill>
                <a:latin typeface="Calibri"/>
                <a:cs typeface="Calibri"/>
              </a:rPr>
              <a:pPr algn="ctr"/>
              <a:t>97</a:t>
            </a:fld>
            <a:endParaRPr lang="en-GB" sz="1000" b="1">
              <a:solidFill>
                <a:schemeClr val="bg1"/>
              </a:solidFill>
            </a:endParaRPr>
          </a:p>
        </xdr:txBody>
      </xdr:sp>
      <xdr:sp macro="" textlink="'Data - Overview'!G386">
        <xdr:nvSpPr>
          <xdr:cNvPr id="103" name="Oval 102"/>
          <xdr:cNvSpPr/>
        </xdr:nvSpPr>
        <xdr:spPr>
          <a:xfrm>
            <a:off x="9687949" y="24878213"/>
            <a:ext cx="369297" cy="387202"/>
          </a:xfrm>
          <a:prstGeom prst="ellipse">
            <a:avLst xmlns:a="http://schemas.openxmlformats.org/drawingml/2006/main"/>
          </a:prstGeom>
          <a:solidFill xmlns:a="http://schemas.openxmlformats.org/drawingml/2006/main">
            <a:srgbClr val="7A19C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CCF4A80C-692C-40B0-9378-34F2F45AE0E2}" type="TxLink">
              <a:rPr lang="en-US" sz="1000" b="0" i="0" u="none" strike="noStrike">
                <a:solidFill>
                  <a:schemeClr val="bg1"/>
                </a:solidFill>
                <a:latin typeface="Calibri"/>
                <a:cs typeface="Calibri"/>
              </a:rPr>
              <a:pPr algn="ctr"/>
              <a:t>95</a:t>
            </a:fld>
            <a:endParaRPr lang="en-GB" sz="1000" b="1">
              <a:solidFill>
                <a:schemeClr val="bg1"/>
              </a:solidFill>
            </a:endParaRPr>
          </a:p>
        </xdr:txBody>
      </xdr:sp>
      <xdr:sp macro="" textlink="'Data - Overview'!G387">
        <xdr:nvSpPr>
          <xdr:cNvPr id="104" name="Oval 103"/>
          <xdr:cNvSpPr/>
        </xdr:nvSpPr>
        <xdr:spPr>
          <a:xfrm>
            <a:off x="9687949" y="25271192"/>
            <a:ext cx="369297" cy="387202"/>
          </a:xfrm>
          <a:prstGeom prst="ellipse">
            <a:avLst xmlns:a="http://schemas.openxmlformats.org/drawingml/2006/main"/>
          </a:prstGeom>
          <a:solidFill xmlns:a="http://schemas.openxmlformats.org/drawingml/2006/main">
            <a:srgbClr val="ED1B2D"/>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B700EBB6-857B-4205-8FF6-5071676666A8}"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xdr:nvSpPr>
          <xdr:cNvPr id="105" name="TextBox 104">
            <a:extLst xmlns:a="http://schemas.openxmlformats.org/drawingml/2006/main">
              <a:ext uri="{FF2B5EF4-FFF2-40B4-BE49-F238E27FC236}">
                <a16:creationId xmlns:a16="http://schemas.microsoft.com/office/drawing/2014/main" id="{00000000-0008-0000-0200-000069000000}"/>
              </a:ext>
            </a:extLst>
          </xdr:cNvPr>
          <xdr:cNvSpPr txBox="1"/>
        </xdr:nvSpPr>
        <xdr:spPr>
          <a:xfrm>
            <a:off x="9531377" y="23450550"/>
            <a:ext cx="664213" cy="21763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pPr algn="ctr"/>
            <a:r>
              <a:rPr lang="en-GB" b="1" i="0" sz="1050">
                <a:solidFill>
                  <a:srgbClr val="000000"/>
                </a:solidFill>
                <a:latin typeface="+mn-lt"/>
              </a:rPr>
              <a:t>INDEX</a:t>
            </a:r>
            <a:endParaRPr lang="en-GB" b="1" i="0" sz="1050">
              <a:solidFill>
                <a:srgbClr val="000000"/>
              </a:solidFill>
              <a:latin typeface="+mn-lt"/>
            </a:endParaRPr>
          </a:p>
        </xdr:txBody>
      </xdr:sp>
    </xdr:grpSp>
    <xdr:clientData/>
  </xdr:twoCellAnchor>
  <xdr:twoCellAnchor>
    <xdr:from>
      <xdr:col>0</xdr:col>
      <xdr:colOff>18883</xdr:colOff>
      <xdr:row>102</xdr:row>
      <xdr:rowOff>114300</xdr:rowOff>
    </xdr:from>
    <xdr:to>
      <xdr:col>1</xdr:col>
      <xdr:colOff>557361</xdr:colOff>
      <xdr:row>104</xdr:row>
      <xdr:rowOff>133350</xdr:rowOff>
    </xdr:to>
    <xdr:grpSp>
      <xdr:nvGrpSpPr>
        <xdr:cNvPr id="106" name="Group 105"/>
        <xdr:cNvGrpSpPr/>
      </xdr:nvGrpSpPr>
      <xdr:grpSpPr>
        <a:xfrm>
          <a:off x="19050" y="16125825"/>
          <a:ext cx="1209675" cy="361950"/>
          <a:chOff x="19050" y="16243300"/>
          <a:chExt cx="1148208" cy="381000"/>
        </a:xfrm>
        <a:noFill/>
      </xdr:grpSpPr>
      <xdr:pic macro="">
        <xdr:nvPicPr>
          <xdr:cNvPr id="107" name="Picture 106">
            <a:hlinkClick xmlns:d7p1="http://schemas.openxmlformats.org/officeDocument/2006/relationships" d7p1:id="rId14" tooltip="Back To Top"/>
            <a:extLst xmlns:a="http://schemas.openxmlformats.org/drawingml/2006/main">
              <a:ext uri="{FF2B5EF4-FFF2-40B4-BE49-F238E27FC236}">
                <a16:creationId xmlns:a16="http://schemas.microsoft.com/office/drawing/2014/main" id="{00000000-0008-0000-0200-00006B000000}"/>
              </a:ext>
            </a:extLst>
          </xdr:cNvPr>
          <xdr:cNvPicPr>
            <a:picLocks noChangeAspect="1"/>
          </xdr:cNvPicPr>
        </xdr:nvPicPr>
        <xdr:blipFill>
          <a:blip xmlns:d6p1="http://schemas.openxmlformats.org/officeDocument/2006/relationships" d6p1:embed="rId13">
            <a:extLst>
              <a:ext uri="{28A0092B-C50C-407E-A947-70E740481C1C}">
                <a14:useLocalDpi xmlns:a14="http://schemas.microsoft.com/office/drawing/2010/main" val="0"/>
              </a:ext>
            </a:extLst>
          </a:blip>
          <a:srcRect/>
          <a:stretch>
            <a:fillRect/>
          </a:stretch>
        </xdr:blipFill>
        <xdr:spPr>
          <a:xfrm>
            <a:off x="19050" y="16243300"/>
            <a:ext cx="381000" cy="381000"/>
          </a:xfrm>
          <a:prstGeom xmlns:a="http://schemas.openxmlformats.org/drawingml/2006/main" prst="rect">
            <a:avLst/>
          </a:prstGeom>
          <a:noFill/>
        </xdr:spPr>
      </xdr:pic>
      <xdr:sp macro="">
        <xdr:nvSpPr>
          <xdr:cNvPr id="108" name="TextBox 107">
            <a:extLst xmlns:a="http://schemas.openxmlformats.org/drawingml/2006/main">
              <a:ext uri="{FF2B5EF4-FFF2-40B4-BE49-F238E27FC236}">
                <a16:creationId xmlns:a16="http://schemas.microsoft.com/office/drawing/2014/main" id="{00000000-0008-0000-0200-00006C000000}"/>
              </a:ext>
            </a:extLst>
          </xdr:cNvPr>
          <xdr:cNvSpPr txBox="1"/>
        </xdr:nvSpPr>
        <xdr:spPr>
          <a:xfrm>
            <a:off x="333375" y="16301520"/>
            <a:ext cx="833883" cy="26456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r>
              <a:rPr lang="en-GB" b="0" i="0" sz="1100">
                <a:solidFill>
                  <a:srgbClr val="ED7D31"/>
                </a:solidFill>
              </a:rPr>
              <a:t>Back to top</a:t>
            </a:r>
            <a:endParaRPr lang="en-GB" b="0" i="0" sz="1100">
              <a:solidFill>
                <a:srgbClr val="ED7D31"/>
              </a:solidFill>
            </a:endParaRPr>
          </a:p>
        </xdr:txBody>
      </xdr:sp>
    </xdr:grpSp>
    <xdr:clientData/>
  </xdr:twoCellAnchor>
  <xdr:twoCellAnchor>
    <xdr:from>
      <xdr:col>0</xdr:col>
      <xdr:colOff>57299</xdr:colOff>
      <xdr:row>163</xdr:row>
      <xdr:rowOff>4762</xdr:rowOff>
    </xdr:from>
    <xdr:to>
      <xdr:col>0</xdr:col>
      <xdr:colOff>442113</xdr:colOff>
      <xdr:row>163</xdr:row>
      <xdr:rowOff>4762</xdr:rowOff>
    </xdr:to>
    <xdr:cxnSp macro="">
      <xdr:nvCxnSpPr>
        <xdr:cNvPr id="109" name="Straight Connector 108"/>
        <xdr:cNvCxnSpPr/>
      </xdr:nvCxnSpPr>
      <xdr:spPr>
        <a:xfrm flipV="1">
          <a:off x="57150" y="26204862"/>
          <a:ext cx="385200" cy="0"/>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8</xdr:col>
      <xdr:colOff>171245</xdr:colOff>
      <xdr:row>162</xdr:row>
      <xdr:rowOff>78105</xdr:rowOff>
    </xdr:from>
    <xdr:to>
      <xdr:col>8</xdr:col>
      <xdr:colOff>171245</xdr:colOff>
      <xdr:row>179</xdr:row>
      <xdr:rowOff>95250</xdr:rowOff>
    </xdr:to>
    <xdr:cxnSp macro="">
      <xdr:nvCxnSpPr>
        <xdr:cNvPr id="110" name="Straight Connector 109"/>
        <xdr:cNvCxnSpPr/>
      </xdr:nvCxnSpPr>
      <xdr:spPr>
        <a:xfrm flipH="1">
          <a:off x="5048250" y="26042440"/>
          <a:ext cx="0" cy="2837360"/>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8</xdr:col>
      <xdr:colOff>495505</xdr:colOff>
      <xdr:row>163</xdr:row>
      <xdr:rowOff>0</xdr:rowOff>
    </xdr:from>
    <xdr:to>
      <xdr:col>9</xdr:col>
      <xdr:colOff>289750</xdr:colOff>
      <xdr:row>163</xdr:row>
      <xdr:rowOff>0</xdr:rowOff>
    </xdr:to>
    <xdr:cxnSp macro="">
      <xdr:nvCxnSpPr>
        <xdr:cNvPr id="111" name="Straight Connector 110"/>
        <xdr:cNvCxnSpPr/>
      </xdr:nvCxnSpPr>
      <xdr:spPr>
        <a:xfrm flipV="1">
          <a:off x="5372100" y="26200100"/>
          <a:ext cx="404250" cy="0"/>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0</xdr:col>
      <xdr:colOff>114598</xdr:colOff>
      <xdr:row>180</xdr:row>
      <xdr:rowOff>76200</xdr:rowOff>
    </xdr:from>
    <xdr:to>
      <xdr:col>15</xdr:col>
      <xdr:colOff>734020</xdr:colOff>
      <xdr:row>180</xdr:row>
      <xdr:rowOff>76200</xdr:rowOff>
    </xdr:to>
    <xdr:cxnSp macro="">
      <xdr:nvCxnSpPr>
        <xdr:cNvPr id="112" name="Straight Connector 111"/>
        <xdr:cNvCxnSpPr/>
      </xdr:nvCxnSpPr>
      <xdr:spPr>
        <a:xfrm flipH="1">
          <a:off x="114300" y="29013150"/>
          <a:ext cx="9763127" cy="0"/>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13</xdr:col>
      <xdr:colOff>485738</xdr:colOff>
      <xdr:row>180</xdr:row>
      <xdr:rowOff>108585</xdr:rowOff>
    </xdr:from>
    <xdr:to>
      <xdr:col>13</xdr:col>
      <xdr:colOff>495505</xdr:colOff>
      <xdr:row>197</xdr:row>
      <xdr:rowOff>133350</xdr:rowOff>
    </xdr:to>
    <xdr:cxnSp macro="">
      <xdr:nvCxnSpPr>
        <xdr:cNvPr id="113" name="Straight Connector 112"/>
        <xdr:cNvCxnSpPr/>
      </xdr:nvCxnSpPr>
      <xdr:spPr>
        <a:xfrm>
          <a:off x="8410575" y="29045177"/>
          <a:ext cx="9525" cy="2774673"/>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14</xdr:col>
      <xdr:colOff>47532</xdr:colOff>
      <xdr:row>182</xdr:row>
      <xdr:rowOff>9525</xdr:rowOff>
    </xdr:from>
    <xdr:to>
      <xdr:col>14</xdr:col>
      <xdr:colOff>432997</xdr:colOff>
      <xdr:row>182</xdr:row>
      <xdr:rowOff>9525</xdr:rowOff>
    </xdr:to>
    <xdr:cxnSp macro="">
      <xdr:nvCxnSpPr>
        <xdr:cNvPr id="114" name="Straight Connector 113"/>
        <xdr:cNvCxnSpPr/>
      </xdr:nvCxnSpPr>
      <xdr:spPr>
        <a:xfrm flipV="1">
          <a:off x="8582025" y="29333825"/>
          <a:ext cx="38520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0</xdr:col>
      <xdr:colOff>57299</xdr:colOff>
      <xdr:row>182</xdr:row>
      <xdr:rowOff>9525</xdr:rowOff>
    </xdr:from>
    <xdr:to>
      <xdr:col>0</xdr:col>
      <xdr:colOff>442113</xdr:colOff>
      <xdr:row>182</xdr:row>
      <xdr:rowOff>9525</xdr:rowOff>
    </xdr:to>
    <xdr:cxnSp macro="">
      <xdr:nvCxnSpPr>
        <xdr:cNvPr id="115" name="Straight Connector 114"/>
        <xdr:cNvCxnSpPr/>
      </xdr:nvCxnSpPr>
      <xdr:spPr>
        <a:xfrm flipV="1">
          <a:off x="57150" y="29333825"/>
          <a:ext cx="385200" cy="0"/>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6</xdr:col>
      <xdr:colOff>543037</xdr:colOff>
      <xdr:row>180</xdr:row>
      <xdr:rowOff>114300</xdr:rowOff>
    </xdr:from>
    <xdr:to>
      <xdr:col>6</xdr:col>
      <xdr:colOff>543037</xdr:colOff>
      <xdr:row>198</xdr:row>
      <xdr:rowOff>0</xdr:rowOff>
    </xdr:to>
    <xdr:cxnSp macro="">
      <xdr:nvCxnSpPr>
        <xdr:cNvPr id="116" name="Straight Connector 115"/>
        <xdr:cNvCxnSpPr/>
      </xdr:nvCxnSpPr>
      <xdr:spPr>
        <a:xfrm>
          <a:off x="4200525" y="29051250"/>
          <a:ext cx="0" cy="2787650"/>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7</xdr:col>
      <xdr:colOff>66415</xdr:colOff>
      <xdr:row>181</xdr:row>
      <xdr:rowOff>228600</xdr:rowOff>
    </xdr:from>
    <xdr:to>
      <xdr:col>7</xdr:col>
      <xdr:colOff>432997</xdr:colOff>
      <xdr:row>181</xdr:row>
      <xdr:rowOff>228600</xdr:rowOff>
    </xdr:to>
    <xdr:cxnSp macro="">
      <xdr:nvCxnSpPr>
        <xdr:cNvPr id="117" name="Straight Connector 116"/>
        <xdr:cNvCxnSpPr/>
      </xdr:nvCxnSpPr>
      <xdr:spPr>
        <a:xfrm flipV="1">
          <a:off x="4333875" y="29317950"/>
          <a:ext cx="366150" cy="0"/>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7</xdr:col>
      <xdr:colOff>169943</xdr:colOff>
      <xdr:row>182</xdr:row>
      <xdr:rowOff>29527</xdr:rowOff>
    </xdr:from>
    <xdr:to>
      <xdr:col>13</xdr:col>
      <xdr:colOff>1953</xdr:colOff>
      <xdr:row>195</xdr:row>
      <xdr:rowOff>142875</xdr:rowOff>
    </xdr:to>
    <xdr:grpSp>
      <xdr:nvGrpSpPr>
        <xdr:cNvPr id="118" name="Group 117"/>
        <xdr:cNvGrpSpPr/>
      </xdr:nvGrpSpPr>
      <xdr:grpSpPr>
        <a:xfrm>
          <a:off x="4838700" y="29136975"/>
          <a:ext cx="3829050" cy="2171700"/>
          <a:chOff x="4437198" y="29354326"/>
          <a:chExt cx="3489800" cy="2170252"/>
        </a:xfrm>
        <a:noFill/>
      </xdr:grpSpPr>
      <xdr:graphicFrame macro="">
        <xdr:nvGraphicFramePr>
          <xdr:cNvPr id="119" name="Chart 118"/>
          <xdr:cNvGraphicFramePr/>
        </xdr:nvGraphicFramePr>
        <xdr:xfrm>
          <a:off x="4437198" y="29819078"/>
          <a:ext cx="3489750" cy="1705513"/>
        </xdr:xfrm>
        <a:graphic>
          <a:graphicData uri="http://schemas.openxmlformats.org/drawingml/2006/chart">
            <c:chart xmlns:d7p1="http://schemas.openxmlformats.org/officeDocument/2006/relationships" xmlns:c="http://schemas.openxmlformats.org/drawingml/2006/chart" d7p1:id="rId15"/>
          </a:graphicData>
        </a:graphic>
      </xdr:graphicFrame>
      <xdr:sp macro="" textlink="'Data - Overview'!F402">
        <xdr:nvSpPr>
          <xdr:cNvPr id="120" name="Oval 119"/>
          <xdr:cNvSpPr/>
        </xdr:nvSpPr>
        <xdr:spPr>
          <a:xfrm>
            <a:off x="4663410" y="29354326"/>
            <a:ext cx="429504" cy="414003"/>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87088598-691B-4C4A-9AC5-DF0F7AB0E728}"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03">
        <xdr:nvSpPr>
          <xdr:cNvPr id="121" name="Oval 120"/>
          <xdr:cNvSpPr/>
        </xdr:nvSpPr>
        <xdr:spPr>
          <a:xfrm>
            <a:off x="5313049" y="29354326"/>
            <a:ext cx="429504" cy="414003"/>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DA5AE25A-0ED8-4832-848E-515488715428}" type="TxLink">
              <a:rPr lang="en-US" sz="1000" b="0" i="0" u="none" strike="noStrike">
                <a:solidFill>
                  <a:schemeClr val="bg1"/>
                </a:solidFill>
                <a:latin typeface="Calibri"/>
                <a:cs typeface="Calibri"/>
              </a:rPr>
              <a:pPr algn="ctr"/>
              <a:t>90</a:t>
            </a:fld>
            <a:endParaRPr lang="en-GB" sz="1000" b="1">
              <a:solidFill>
                <a:schemeClr val="bg1"/>
              </a:solidFill>
            </a:endParaRPr>
          </a:p>
        </xdr:txBody>
      </xdr:sp>
      <xdr:sp macro="" textlink="'Data - Overview'!F404">
        <xdr:nvSpPr>
          <xdr:cNvPr id="122" name="Oval 121"/>
          <xdr:cNvSpPr/>
        </xdr:nvSpPr>
        <xdr:spPr>
          <a:xfrm>
            <a:off x="5962687" y="29354326"/>
            <a:ext cx="429504" cy="414003"/>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4DCCC200-F5F1-4CF8-A7E5-E33A0D8B1AAE}" type="TxLink">
              <a:rPr lang="en-US" sz="1000" b="0" i="0" u="none" strike="noStrike">
                <a:solidFill>
                  <a:schemeClr val="bg1"/>
                </a:solidFill>
                <a:latin typeface="Calibri"/>
                <a:cs typeface="Calibri"/>
              </a:rPr>
              <a:pPr algn="ctr"/>
              <a:t>107</a:t>
            </a:fld>
            <a:endParaRPr lang="en-GB" sz="1000" b="1">
              <a:solidFill>
                <a:schemeClr val="bg1"/>
              </a:solidFill>
            </a:endParaRPr>
          </a:p>
        </xdr:txBody>
      </xdr:sp>
      <xdr:sp macro="" textlink="'Data - Overview'!F405">
        <xdr:nvSpPr>
          <xdr:cNvPr id="123" name="Oval 122"/>
          <xdr:cNvSpPr/>
        </xdr:nvSpPr>
        <xdr:spPr>
          <a:xfrm>
            <a:off x="6612326" y="29354326"/>
            <a:ext cx="429504" cy="414003"/>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DA86FF5D-8E3E-423E-9B75-E69A00731DBE}"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F406">
        <xdr:nvSpPr>
          <xdr:cNvPr id="124" name="Oval 123"/>
          <xdr:cNvSpPr/>
        </xdr:nvSpPr>
        <xdr:spPr>
          <a:xfrm>
            <a:off x="7261966" y="29354326"/>
            <a:ext cx="429504" cy="414003"/>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B367852E-5888-4113-B7CC-B37D6AE98F61}" type="TxLink">
              <a:rPr lang="en-US" sz="1000" b="0" i="0" u="none" strike="noStrike">
                <a:solidFill>
                  <a:schemeClr val="bg1"/>
                </a:solidFill>
                <a:latin typeface="Calibri"/>
                <a:cs typeface="Calibri"/>
              </a:rPr>
              <a:pPr algn="ctr"/>
              <a:t>109</a:t>
            </a:fld>
            <a:endParaRPr lang="en-US" sz="1000" b="1">
              <a:solidFill>
                <a:schemeClr val="bg1"/>
              </a:solidFill>
            </a:endParaRPr>
          </a:p>
        </xdr:txBody>
      </xdr:sp>
    </xdr:grpSp>
    <xdr:clientData/>
  </xdr:twoCellAnchor>
  <xdr:twoCellAnchor>
    <xdr:from>
      <xdr:col>14</xdr:col>
      <xdr:colOff>0</xdr:colOff>
      <xdr:row>183</xdr:row>
      <xdr:rowOff>66675</xdr:rowOff>
    </xdr:from>
    <xdr:to>
      <xdr:col>14</xdr:col>
      <xdr:colOff>35812</xdr:colOff>
      <xdr:row>183</xdr:row>
      <xdr:rowOff>102870</xdr:rowOff>
    </xdr:to>
    <xdr:sp macro="" textlink="">
      <xdr:nvSpPr>
        <xdr:cNvPr id="125" name="Oval 124"/>
        <xdr:cNvSpPr/>
      </xdr:nvSpPr>
      <xdr:spPr>
        <a:xfrm>
          <a:off x="8534400" y="29543375"/>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14</xdr:col>
      <xdr:colOff>0</xdr:colOff>
      <xdr:row>190</xdr:row>
      <xdr:rowOff>66675</xdr:rowOff>
    </xdr:from>
    <xdr:to>
      <xdr:col>14</xdr:col>
      <xdr:colOff>35812</xdr:colOff>
      <xdr:row>190</xdr:row>
      <xdr:rowOff>102870</xdr:rowOff>
    </xdr:to>
    <xdr:sp macro="" textlink="">
      <xdr:nvSpPr>
        <xdr:cNvPr id="126" name="Oval 125"/>
        <xdr:cNvSpPr/>
      </xdr:nvSpPr>
      <xdr:spPr>
        <a:xfrm>
          <a:off x="8534400" y="30648275"/>
          <a:ext cx="36000" cy="36000"/>
        </a:xfrm>
        <a:prstGeom prst="ellipse">
          <a:avLst xmlns:a="http://schemas.openxmlformats.org/drawingml/2006/main"/>
        </a:prstGeom>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0</xdr:col>
      <xdr:colOff>18883</xdr:colOff>
      <xdr:row>195</xdr:row>
      <xdr:rowOff>66675</xdr:rowOff>
    </xdr:from>
    <xdr:to>
      <xdr:col>1</xdr:col>
      <xdr:colOff>557361</xdr:colOff>
      <xdr:row>197</xdr:row>
      <xdr:rowOff>142875</xdr:rowOff>
    </xdr:to>
    <xdr:grpSp>
      <xdr:nvGrpSpPr>
        <xdr:cNvPr id="127" name="Group 126"/>
        <xdr:cNvGrpSpPr/>
      </xdr:nvGrpSpPr>
      <xdr:grpSpPr>
        <a:xfrm>
          <a:off x="19050" y="31232475"/>
          <a:ext cx="1209675" cy="381000"/>
          <a:chOff x="19050" y="31448375"/>
          <a:chExt cx="1148208" cy="381000"/>
        </a:xfrm>
        <a:noFill/>
      </xdr:grpSpPr>
      <xdr:pic macro="">
        <xdr:nvPicPr>
          <xdr:cNvPr id="128" name="Picture 127">
            <a:hlinkClick xmlns:d7p1="http://schemas.openxmlformats.org/officeDocument/2006/relationships" d7p1:id="rId16" tooltip="Back To Top"/>
            <a:extLst xmlns:a="http://schemas.openxmlformats.org/drawingml/2006/main">
              <a:ext uri="{FF2B5EF4-FFF2-40B4-BE49-F238E27FC236}">
                <a16:creationId xmlns:a16="http://schemas.microsoft.com/office/drawing/2014/main" id="{00000000-0008-0000-0200-000080000000}"/>
              </a:ext>
            </a:extLst>
          </xdr:cNvPr>
          <xdr:cNvPicPr>
            <a:picLocks noChangeAspect="1"/>
          </xdr:cNvPicPr>
        </xdr:nvPicPr>
        <xdr:blipFill>
          <a:blip xmlns:d6p1="http://schemas.openxmlformats.org/officeDocument/2006/relationships" d6p1:embed="rId13">
            <a:extLst>
              <a:ext uri="{28A0092B-C50C-407E-A947-70E740481C1C}">
                <a14:useLocalDpi xmlns:a14="http://schemas.microsoft.com/office/drawing/2010/main" val="0"/>
              </a:ext>
            </a:extLst>
          </a:blip>
          <a:srcRect/>
          <a:stretch>
            <a:fillRect/>
          </a:stretch>
        </xdr:blipFill>
        <xdr:spPr>
          <a:xfrm>
            <a:off x="19050" y="31448375"/>
            <a:ext cx="381000" cy="381000"/>
          </a:xfrm>
          <a:prstGeom xmlns:a="http://schemas.openxmlformats.org/drawingml/2006/main" prst="rect">
            <a:avLst/>
          </a:prstGeom>
          <a:noFill/>
        </xdr:spPr>
      </xdr:pic>
      <xdr:sp macro="">
        <xdr:nvSpPr>
          <xdr:cNvPr id="129" name="TextBox 128">
            <a:extLst xmlns:a="http://schemas.openxmlformats.org/drawingml/2006/main">
              <a:ext uri="{FF2B5EF4-FFF2-40B4-BE49-F238E27FC236}">
                <a16:creationId xmlns:a16="http://schemas.microsoft.com/office/drawing/2014/main" id="{00000000-0008-0000-0200-000081000000}"/>
              </a:ext>
            </a:extLst>
          </xdr:cNvPr>
          <xdr:cNvSpPr txBox="1"/>
        </xdr:nvSpPr>
        <xdr:spPr>
          <a:xfrm>
            <a:off x="333375" y="31506595"/>
            <a:ext cx="833883" cy="26456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r>
              <a:rPr lang="en-GB" b="0" i="0" sz="1100">
                <a:solidFill>
                  <a:srgbClr val="ED7D31"/>
                </a:solidFill>
              </a:rPr>
              <a:t>Back to top</a:t>
            </a:r>
            <a:endParaRPr lang="en-GB" b="0" i="0" sz="1100">
              <a:solidFill>
                <a:srgbClr val="ED7D31"/>
              </a:solidFill>
            </a:endParaRPr>
          </a:p>
        </xdr:txBody>
      </xdr:sp>
    </xdr:grpSp>
    <xdr:clientData/>
  </xdr:twoCellAnchor>
  <xdr:twoCellAnchor>
    <xdr:from>
      <xdr:col>5</xdr:col>
      <xdr:colOff>304726</xdr:colOff>
      <xdr:row>27</xdr:row>
      <xdr:rowOff>192405</xdr:rowOff>
    </xdr:from>
    <xdr:to>
      <xdr:col>12</xdr:col>
      <xdr:colOff>548897</xdr:colOff>
      <xdr:row>45</xdr:row>
      <xdr:rowOff>21907</xdr:rowOff>
    </xdr:to>
    <xdr:grpSp>
      <xdr:nvGrpSpPr>
        <xdr:cNvPr id="130" name="Group 129"/>
        <xdr:cNvGrpSpPr/>
      </xdr:nvGrpSpPr>
      <xdr:grpSpPr>
        <a:xfrm>
          <a:off x="3638550" y="4362450"/>
          <a:ext cx="4914900" cy="2619375"/>
          <a:chOff x="3352801" y="4377055"/>
          <a:chExt cx="4511039" cy="2629926"/>
        </a:xfrm>
        <a:noFill/>
      </xdr:grpSpPr>
      <xdr:pic macro="">
        <xdr:nvPicPr>
          <xdr:cNvPr id="131" name="Picture 130">
            <a:extLst xmlns:a="http://schemas.openxmlformats.org/drawingml/2006/main">
              <a:ext uri="{FF2B5EF4-FFF2-40B4-BE49-F238E27FC236}">
                <a16:creationId xmlns:a16="http://schemas.microsoft.com/office/drawing/2014/main" id="{00000000-0008-0000-0200-000083000000}"/>
              </a:ext>
            </a:extLst>
          </xdr:cNvPr>
          <xdr:cNvPicPr>
            <a:picLocks noChangeAspect="1"/>
          </xdr:cNvPicPr>
        </xdr:nvPicPr>
        <xdr:blipFill>
          <a:blip xmlns:d6p1="http://schemas.openxmlformats.org/officeDocument/2006/relationships" d6p1:embed="rId17">
            <a:extLst>
              <a:ext uri="{28A0092B-C50C-407E-A947-70E740481C1C}">
                <a14:useLocalDpi xmlns:a14="http://schemas.microsoft.com/office/drawing/2010/main" val="0"/>
              </a:ext>
            </a:extLst>
          </a:blip>
          <a:srcRect/>
          <a:stretch>
            <a:fillRect/>
          </a:stretch>
        </xdr:blipFill>
        <xdr:spPr>
          <a:xfrm>
            <a:off x="5803873" y="6484864"/>
            <a:ext cx="429055" cy="414045"/>
          </a:xfrm>
          <a:prstGeom xmlns:a="http://schemas.openxmlformats.org/drawingml/2006/main" prst="rect">
            <a:avLst/>
          </a:prstGeom>
          <a:noFill/>
        </xdr:spPr>
      </xdr:pic>
      <xdr:pic macro="">
        <xdr:nvPicPr>
          <xdr:cNvPr id="132" name="Picture 131">
            <a:extLst xmlns:a="http://schemas.openxmlformats.org/drawingml/2006/main">
              <a:ext uri="{FF2B5EF4-FFF2-40B4-BE49-F238E27FC236}">
                <a16:creationId xmlns:a16="http://schemas.microsoft.com/office/drawing/2014/main" id="{00000000-0008-0000-0200-000084000000}"/>
              </a:ext>
            </a:extLst>
          </xdr:cNvPr>
          <xdr:cNvPicPr>
            <a:picLocks noChangeAspect="1"/>
          </xdr:cNvPicPr>
        </xdr:nvPicPr>
        <xdr:blipFill>
          <a:blip xmlns:d6p1="http://schemas.openxmlformats.org/officeDocument/2006/relationships" d6p1:embed="rId18">
            <a:extLst>
              <a:ext uri="{28A0092B-C50C-407E-A947-70E740481C1C}">
                <a14:useLocalDpi xmlns:a14="http://schemas.microsoft.com/office/drawing/2010/main" val="0"/>
              </a:ext>
            </a:extLst>
          </a:blip>
          <a:srcRect/>
          <a:stretch>
            <a:fillRect/>
          </a:stretch>
        </xdr:blipFill>
        <xdr:spPr>
          <a:xfrm>
            <a:off x="5850617" y="6027278"/>
            <a:ext cx="361682" cy="414045"/>
          </a:xfrm>
          <a:prstGeom xmlns:a="http://schemas.openxmlformats.org/drawingml/2006/main" prst="rect">
            <a:avLst/>
          </a:prstGeom>
          <a:noFill/>
        </xdr:spPr>
      </xdr:pic>
      <xdr:pic macro="">
        <xdr:nvPicPr>
          <xdr:cNvPr id="133" name="Picture 132">
            <a:extLst xmlns:a="http://schemas.openxmlformats.org/drawingml/2006/main">
              <a:ext uri="{FF2B5EF4-FFF2-40B4-BE49-F238E27FC236}">
                <a16:creationId xmlns:a16="http://schemas.microsoft.com/office/drawing/2014/main" id="{00000000-0008-0000-0200-000085000000}"/>
              </a:ext>
            </a:extLst>
          </xdr:cNvPr>
          <xdr:cNvPicPr>
            <a:picLocks noChangeAspect="1"/>
          </xdr:cNvPicPr>
        </xdr:nvPicPr>
        <xdr:blipFill>
          <a:blip xmlns:d6p1="http://schemas.openxmlformats.org/officeDocument/2006/relationships" d6p1:embed="rId19">
            <a:extLst>
              <a:ext uri="{28A0092B-C50C-407E-A947-70E740481C1C}">
                <a14:useLocalDpi xmlns:a14="http://schemas.microsoft.com/office/drawing/2010/main" val="0"/>
              </a:ext>
            </a:extLst>
          </a:blip>
          <a:srcRect/>
          <a:stretch>
            <a:fillRect/>
          </a:stretch>
        </xdr:blipFill>
        <xdr:spPr>
          <a:xfrm>
            <a:off x="5810952" y="5536423"/>
            <a:ext cx="497313" cy="414045"/>
          </a:xfrm>
          <a:prstGeom xmlns:a="http://schemas.openxmlformats.org/drawingml/2006/main" prst="rect">
            <a:avLst/>
          </a:prstGeom>
          <a:noFill/>
        </xdr:spPr>
      </xdr:pic>
      <xdr:grpSp>
        <xdr:nvGrpSpPr>
          <xdr:cNvPr id="134" name="Group 133"/>
          <xdr:cNvGrpSpPr/>
        </xdr:nvGrpSpPr>
        <xdr:grpSpPr>
          <a:xfrm>
            <a:off x="3352801" y="4377055"/>
            <a:ext cx="4510982" cy="2629836"/>
            <a:chOff x="3352801" y="4377055"/>
            <a:chExt cx="4510982" cy="2629836"/>
          </a:xfrm>
          <a:noFill/>
        </xdr:grpSpPr>
        <xdr:pic macro="">
          <xdr:nvPicPr>
            <xdr:cNvPr id="135" name="Picture 134">
              <a:extLst xmlns:a="http://schemas.openxmlformats.org/drawingml/2006/main">
                <a:ext uri="{FF2B5EF4-FFF2-40B4-BE49-F238E27FC236}">
                  <a16:creationId xmlns:a16="http://schemas.microsoft.com/office/drawing/2014/main" id="{00000000-0008-0000-0200-000087000000}"/>
                </a:ext>
              </a:extLst>
            </xdr:cNvPr>
            <xdr:cNvPicPr>
              <a:picLocks noChangeAspect="1"/>
            </xdr:cNvPicPr>
          </xdr:nvPicPr>
          <xdr:blipFill>
            <a:blip xmlns:d7p1="http://schemas.openxmlformats.org/officeDocument/2006/relationships" d7p1:embed="rId20">
              <a:extLst>
                <a:ext uri="{28A0092B-C50C-407E-A947-70E740481C1C}">
                  <a14:useLocalDpi xmlns:a14="http://schemas.microsoft.com/office/drawing/2010/main" val="0"/>
                </a:ext>
              </a:extLst>
            </a:blip>
            <a:srcRect/>
            <a:stretch>
              <a:fillRect/>
            </a:stretch>
          </xdr:blipFill>
          <xdr:spPr>
            <a:xfrm>
              <a:off x="5771359" y="5036158"/>
              <a:ext cx="452103" cy="414045"/>
            </a:xfrm>
            <a:prstGeom xmlns:a="http://schemas.openxmlformats.org/drawingml/2006/main" prst="rect">
              <a:avLst/>
            </a:prstGeom>
            <a:noFill/>
          </xdr:spPr>
        </xdr:pic>
        <xdr:grpSp>
          <xdr:nvGrpSpPr>
            <xdr:cNvPr id="136" name="Group 135"/>
            <xdr:cNvGrpSpPr/>
          </xdr:nvGrpSpPr>
          <xdr:grpSpPr>
            <a:xfrm>
              <a:off x="3352801" y="4377055"/>
              <a:ext cx="4510982" cy="2629836"/>
              <a:chOff x="3352801" y="4377055"/>
              <a:chExt cx="4510982" cy="2629836"/>
            </a:xfrm>
            <a:noFill/>
          </xdr:grpSpPr>
          <xdr:grpSp>
            <xdr:nvGrpSpPr>
              <xdr:cNvPr id="137" name="Group 136"/>
              <xdr:cNvGrpSpPr/>
            </xdr:nvGrpSpPr>
            <xdr:grpSpPr>
              <a:xfrm>
                <a:off x="3352801" y="4377055"/>
                <a:ext cx="4510982" cy="2629836"/>
                <a:chOff x="3352801" y="4377055"/>
                <a:chExt cx="4510982" cy="2629836"/>
              </a:xfrm>
              <a:noFill/>
            </xdr:grpSpPr>
            <xdr:cxnSp macro="">
              <xdr:nvCxnSpPr>
                <xdr:cNvPr id="139" name="Straight Connector 138"/>
                <xdr:cNvCxnSpPr/>
              </xdr:nvCxnSpPr>
              <xdr:spPr>
                <a:xfrm flipV="1">
                  <a:off x="3729384" y="4443443"/>
                  <a:ext cx="376918" cy="2"/>
                </a:xfrm>
                <a:prstGeom prst="line">
                  <a:avLst xmlns:a="http://schemas.openxmlformats.org/drawingml/2006/main"/>
                </a:prstGeom>
                <a:noFill/>
                <a:ln xmlns:a="http://schemas.openxmlformats.org/drawingml/2006/main" w="19050">
                  <a:solidFill>
                    <a:srgbClr val="ED1B2D"/>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graphicFrame macro="">
              <xdr:nvGraphicFramePr>
                <xdr:cNvPr id="140" name="Chart 139"/>
                <xdr:cNvGraphicFramePr/>
              </xdr:nvGraphicFramePr>
              <xdr:xfrm>
                <a:off x="3352801" y="4557252"/>
                <a:ext cx="1901323" cy="2399463"/>
              </xdr:xfrm>
              <a:graphic>
                <a:graphicData uri="http://schemas.openxmlformats.org/drawingml/2006/chart">
                  <c:chart xmlns:d10p1="http://schemas.openxmlformats.org/officeDocument/2006/relationships" xmlns:c="http://schemas.openxmlformats.org/drawingml/2006/chart" d10p1:id="rId21"/>
                </a:graphicData>
              </a:graphic>
            </xdr:graphicFrame>
            <xdr:sp macro="" textlink="='Data - Overview'!C111">
              <xdr:nvSpPr>
                <xdr:cNvPr id="141" name="TextBox 140">
                  <a:extLst xmlns:a="http://schemas.openxmlformats.org/drawingml/2006/main">
                    <a:ext uri="{FF2B5EF4-FFF2-40B4-BE49-F238E27FC236}">
                      <a16:creationId xmlns:a16="http://schemas.microsoft.com/office/drawing/2014/main" id="{00000000-0008-0000-0200-00008D000000}"/>
                    </a:ext>
                  </a:extLst>
                </xdr:cNvPr>
                <xdr:cNvSpPr txBox="1"/>
              </xdr:nvSpPr>
              <xdr:spPr>
                <a:xfrm>
                  <a:off x="6325945" y="4532152"/>
                  <a:ext cx="838583" cy="40535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nchor="ctr">
                  <a:spAutoFit/>
                </a:bodyPr>
                <a:lstStyle xmlns:a="http://schemas.openxmlformats.org/drawingml/2006/main"/>
                <a:p>
                  <a:fld xmlns:a="http://schemas.openxmlformats.org/drawingml/2006/main" id="{052ADBBF-8DB1-4A61-8DC2-5FC3F4D551FB}" type="TxLink">
                    <a:rPr lang="en-US" sz="1000" b="1" i="0" u="none" strike="noStrike">
                      <a:solidFill>
                        <a:srgbClr val="ED1B2D"/>
                      </a:solidFill>
                      <a:latin typeface="Calibri"/>
                      <a:cs typeface="Calibri"/>
                    </a:rPr>
                    <a:pPr algn="l"/>
                    <a:t>Couple - no children</a:t>
                  </a:fld>
                </a:p>
              </xdr:txBody>
            </xdr:sp>
            <xdr:sp macro="" textlink="='Data - Overview'!D30">
              <xdr:nvSpPr>
                <xdr:cNvPr id="142" name="TextBox 141">
                  <a:extLst xmlns:a="http://schemas.openxmlformats.org/drawingml/2006/main">
                    <a:ext uri="{FF2B5EF4-FFF2-40B4-BE49-F238E27FC236}">
                      <a16:creationId xmlns:a16="http://schemas.microsoft.com/office/drawing/2014/main" id="{00000000-0008-0000-0200-00008E000000}"/>
                    </a:ext>
                  </a:extLst>
                </xdr:cNvPr>
                <xdr:cNvSpPr txBox="1"/>
              </xdr:nvSpPr>
              <xdr:spPr>
                <a:xfrm>
                  <a:off x="4897624" y="5088724"/>
                  <a:ext cx="225251" cy="31148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75C879A4-B57E-49F4-A124-C188C07845C3}" type="TxLink">
                    <a:rPr lang="en-US" sz="1400" b="0" i="0" u="none" strike="noStrike">
                      <a:solidFill>
                        <a:schemeClr val="bg2">
                          <a:lumMod val="25000"/>
                        </a:schemeClr>
                      </a:solidFill>
                      <a:latin typeface="Calibri"/>
                      <a:cs typeface="Calibri"/>
                    </a:rPr>
                    <a:pPr/>
                    <a:t> </a:t>
                  </a:fld>
                </a:p>
              </xdr:txBody>
            </xdr:sp>
            <xdr:sp macro="" textlink="='Data - Overview'!C112">
              <xdr:nvSpPr>
                <xdr:cNvPr id="143" name="TextBox 142">
                  <a:extLst xmlns:a="http://schemas.openxmlformats.org/drawingml/2006/main">
                    <a:ext uri="{FF2B5EF4-FFF2-40B4-BE49-F238E27FC236}">
                      <a16:creationId xmlns:a16="http://schemas.microsoft.com/office/drawing/2014/main" id="{00000000-0008-0000-0200-00008F000000}"/>
                    </a:ext>
                  </a:extLst>
                </xdr:cNvPr>
                <xdr:cNvSpPr txBox="1"/>
              </xdr:nvSpPr>
              <xdr:spPr>
                <a:xfrm>
                  <a:off x="6325947" y="5057535"/>
                  <a:ext cx="938609" cy="40535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fld xmlns:a="http://schemas.openxmlformats.org/drawingml/2006/main" id="{41C96AE5-1667-4D84-BFBE-21DB7983FAD3}" type="TxLink">
                    <a:rPr lang="en-US" sz="1000" b="1" i="0" u="none" strike="noStrike">
                      <a:solidFill>
                        <a:srgbClr val="6C6F71"/>
                      </a:solidFill>
                      <a:latin typeface="Calibri"/>
                      <a:cs typeface="Calibri"/>
                    </a:rPr>
                    <a:pPr/>
                    <a:t>Couple with children</a:t>
                  </a:fld>
                </a:p>
              </xdr:txBody>
            </xdr:sp>
            <xdr:sp macro="" textlink="='Data - Overview'!C113">
              <xdr:nvSpPr>
                <xdr:cNvPr id="144" name="TextBox 143">
                  <a:extLst xmlns:a="http://schemas.openxmlformats.org/drawingml/2006/main">
                    <a:ext uri="{FF2B5EF4-FFF2-40B4-BE49-F238E27FC236}">
                      <a16:creationId xmlns:a16="http://schemas.microsoft.com/office/drawing/2014/main" id="{00000000-0008-0000-0200-000090000000}"/>
                    </a:ext>
                  </a:extLst>
                </xdr:cNvPr>
                <xdr:cNvSpPr txBox="1"/>
              </xdr:nvSpPr>
              <xdr:spPr>
                <a:xfrm>
                  <a:off x="6352001" y="5639716"/>
                  <a:ext cx="865721" cy="33328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3876B793-A37C-42A1-8346-C3713DFDCD0E}" type="TxLink">
                    <a:rPr lang="en-US" sz="1000" b="1" i="0" u="none" strike="noStrike">
                      <a:solidFill>
                        <a:srgbClr val="7D38BA"/>
                      </a:solidFill>
                      <a:latin typeface="Calibri"/>
                      <a:cs typeface="Calibri"/>
                    </a:rPr>
                    <a:pPr/>
                    <a:t>Lone parent</a:t>
                  </a:fld>
                </a:p>
              </xdr:txBody>
            </xdr:sp>
            <xdr:sp macro="" textlink="='Data - Overview'!D32">
              <xdr:nvSpPr>
                <xdr:cNvPr id="145" name="TextBox 144">
                  <a:extLst xmlns:a="http://schemas.openxmlformats.org/drawingml/2006/main">
                    <a:ext uri="{FF2B5EF4-FFF2-40B4-BE49-F238E27FC236}">
                      <a16:creationId xmlns:a16="http://schemas.microsoft.com/office/drawing/2014/main" id="{00000000-0008-0000-0200-000091000000}"/>
                    </a:ext>
                  </a:extLst>
                </xdr:cNvPr>
                <xdr:cNvSpPr txBox="1"/>
              </xdr:nvSpPr>
              <xdr:spPr>
                <a:xfrm>
                  <a:off x="4897624" y="6051354"/>
                  <a:ext cx="216531" cy="26455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6656C3B6-E6A4-4516-BE09-20F4CD7B90F4}" type="TxLink">
                    <a:rPr lang="en-US" sz="1100" b="0" i="0" u="none" strike="noStrike">
                      <a:solidFill>
                        <a:srgbClr val="000000"/>
                      </a:solidFill>
                      <a:latin typeface="Calibri"/>
                      <a:cs typeface="Calibri"/>
                    </a:rPr>
                    <a:pPr/>
                    <a:t> </a:t>
                  </a:fld>
                </a:p>
              </xdr:txBody>
            </xdr:sp>
            <xdr:sp macro="" textlink="='Data - Overview'!C114">
              <xdr:nvSpPr>
                <xdr:cNvPr id="146" name="TextBox 145">
                  <a:extLst xmlns:a="http://schemas.openxmlformats.org/drawingml/2006/main">
                    <a:ext uri="{FF2B5EF4-FFF2-40B4-BE49-F238E27FC236}">
                      <a16:creationId xmlns:a16="http://schemas.microsoft.com/office/drawing/2014/main" id="{00000000-0008-0000-0200-000092000000}"/>
                    </a:ext>
                  </a:extLst>
                </xdr:cNvPr>
                <xdr:cNvSpPr txBox="1"/>
              </xdr:nvSpPr>
              <xdr:spPr>
                <a:xfrm>
                  <a:off x="6334632" y="6045382"/>
                  <a:ext cx="1023376" cy="47710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fld xmlns:a="http://schemas.openxmlformats.org/drawingml/2006/main" id="{704D82D0-669B-4DB3-97A4-4FDF3F7AA966}" type="TxLink">
                    <a:rPr lang="en-US" sz="1000" b="1" i="0" u="none" strike="noStrike" baseline="0">
                      <a:solidFill>
                        <a:srgbClr val="1964C1"/>
                      </a:solidFill>
                      <a:latin typeface="Calibri"/>
                      <a:cs typeface="Calibri"/>
                    </a:rPr>
                    <a:pPr/>
                    <a:t>Single person - no children</a:t>
                  </a:fld>
                </a:p>
              </xdr:txBody>
            </xdr:sp>
            <xdr:sp macro="" textlink="='Data - Overview'!D34">
              <xdr:nvSpPr>
                <xdr:cNvPr id="147" name="TextBox 146">
                  <a:extLst xmlns:a="http://schemas.openxmlformats.org/drawingml/2006/main">
                    <a:ext uri="{FF2B5EF4-FFF2-40B4-BE49-F238E27FC236}">
                      <a16:creationId xmlns:a16="http://schemas.microsoft.com/office/drawing/2014/main" id="{00000000-0008-0000-0200-000093000000}"/>
                    </a:ext>
                  </a:extLst>
                </xdr:cNvPr>
                <xdr:cNvSpPr txBox="1"/>
              </xdr:nvSpPr>
              <xdr:spPr>
                <a:xfrm>
                  <a:off x="4722540" y="6594643"/>
                  <a:ext cx="216531" cy="26455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E505E49F-29D0-4364-921A-BA0392FC0597}" type="TxLink">
                    <a:rPr lang="en-US" sz="1100" b="0" i="0" u="none" strike="noStrike">
                      <a:solidFill>
                        <a:srgbClr val="000000"/>
                      </a:solidFill>
                      <a:latin typeface="Calibri"/>
                      <a:cs typeface="Calibri"/>
                    </a:rPr>
                    <a:pPr/>
                    <a:t> </a:t>
                  </a:fld>
                </a:p>
              </xdr:txBody>
            </xdr:sp>
            <xdr:sp macro="" textlink="='Data - Overview'!C115">
              <xdr:nvSpPr>
                <xdr:cNvPr id="148" name="TextBox 147">
                  <a:extLst xmlns:a="http://schemas.openxmlformats.org/drawingml/2006/main">
                    <a:ext uri="{FF2B5EF4-FFF2-40B4-BE49-F238E27FC236}">
                      <a16:creationId xmlns:a16="http://schemas.microsoft.com/office/drawing/2014/main" id="{00000000-0008-0000-0200-000094000000}"/>
                    </a:ext>
                  </a:extLst>
                </xdr:cNvPr>
                <xdr:cNvSpPr txBox="1"/>
              </xdr:nvSpPr>
              <xdr:spPr>
                <a:xfrm>
                  <a:off x="6325949" y="6501481"/>
                  <a:ext cx="997302" cy="50541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fld xmlns:a="http://schemas.openxmlformats.org/drawingml/2006/main" id="{017A15F6-A7B8-431A-A69A-9A00408A7E4C}" type="TxLink">
                    <a:rPr lang="en-US" sz="1000" b="1" i="0" u="none" strike="noStrike">
                      <a:solidFill>
                        <a:srgbClr val="8CC119"/>
                      </a:solidFill>
                      <a:latin typeface="Calibri"/>
                      <a:cs typeface="Calibri"/>
                    </a:rPr>
                    <a:pPr/>
                    <a:t>Other: two or more adults</a:t>
                  </a:fld>
                </a:p>
              </xdr:txBody>
            </xdr:sp>
            <xdr:sp macro="" textlink="'Data - Overview'!F111">
              <xdr:nvSpPr>
                <xdr:cNvPr id="149" name="Oval 148"/>
                <xdr:cNvSpPr/>
              </xdr:nvSpPr>
              <xdr:spPr>
                <a:xfrm>
                  <a:off x="7382579" y="4614099"/>
                  <a:ext cx="371764" cy="357926"/>
                </a:xfrm>
                <a:prstGeom prst="ellipse">
                  <a:avLst xmlns:a="http://schemas.openxmlformats.org/drawingml/2006/main"/>
                </a:prstGeom>
                <a:solidFill xmlns:a="http://schemas.openxmlformats.org/drawingml/2006/main">
                  <a:srgbClr val="ED1B2D"/>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7660AA2C-03B0-406C-A6B4-9C545EE37434}" type="TxLink">
                    <a:rPr lang="en-US" sz="1000" b="0" i="0" u="none" strike="noStrike">
                      <a:solidFill>
                        <a:schemeClr val="bg1"/>
                      </a:solidFill>
                      <a:latin typeface="Calibri"/>
                      <a:cs typeface="Calibri"/>
                    </a:rPr>
                    <a:pPr algn="ctr"/>
                    <a:t>68</a:t>
                  </a:fld>
                  <a:endParaRPr lang="en-GB" sz="1000" b="1">
                    <a:solidFill>
                      <a:schemeClr val="bg1"/>
                    </a:solidFill>
                  </a:endParaRPr>
                </a:p>
              </xdr:txBody>
            </xdr:sp>
            <xdr:sp macro="">
              <xdr:nvSpPr>
                <xdr:cNvPr id="150" name="TextBox 149">
                  <a:extLst xmlns:a="http://schemas.openxmlformats.org/drawingml/2006/main">
                    <a:ext uri="{FF2B5EF4-FFF2-40B4-BE49-F238E27FC236}">
                      <a16:creationId xmlns:a16="http://schemas.microsoft.com/office/drawing/2014/main" id="{00000000-0008-0000-0200-000096000000}"/>
                    </a:ext>
                  </a:extLst>
                </xdr:cNvPr>
                <xdr:cNvSpPr txBox="1"/>
              </xdr:nvSpPr>
              <xdr:spPr>
                <a:xfrm>
                  <a:off x="7211368" y="4377055"/>
                  <a:ext cx="652415" cy="20746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pPr algn="ctr"/>
                  <a:r>
                    <a:rPr lang="en-GB" b="1" i="0" sz="1050">
                      <a:solidFill>
                        <a:srgbClr val="000000"/>
                      </a:solidFill>
                      <a:latin typeface="+mn-lt"/>
                    </a:rPr>
                    <a:t>INDEX</a:t>
                  </a:r>
                  <a:endParaRPr lang="en-GB" b="1" i="0" sz="1050">
                    <a:solidFill>
                      <a:srgbClr val="000000"/>
                    </a:solidFill>
                    <a:latin typeface="+mn-lt"/>
                  </a:endParaRPr>
                </a:p>
              </xdr:txBody>
            </xdr:sp>
            <xdr:sp macro="" textlink="'Data - Overview'!F112">
              <xdr:nvSpPr>
                <xdr:cNvPr id="151" name="Oval 150"/>
                <xdr:cNvSpPr/>
              </xdr:nvSpPr>
              <xdr:spPr>
                <a:xfrm>
                  <a:off x="7387816" y="5095763"/>
                  <a:ext cx="371446" cy="358452"/>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3E53E86C-765E-4326-9D87-D3081C8274D3}" type="TxLink">
                    <a:rPr lang="en-US" sz="1000" b="0" i="0" u="none" strike="noStrike">
                      <a:solidFill>
                        <a:schemeClr val="bg1"/>
                      </a:solidFill>
                      <a:latin typeface="Calibri"/>
                      <a:cs typeface="Calibri"/>
                    </a:rPr>
                    <a:pPr algn="ctr"/>
                    <a:t>90</a:t>
                  </a:fld>
                  <a:endParaRPr lang="en-GB" sz="1000" b="1">
                    <a:solidFill>
                      <a:schemeClr val="bg1"/>
                    </a:solidFill>
                  </a:endParaRPr>
                </a:p>
              </xdr:txBody>
            </xdr:sp>
            <xdr:sp macro="" textlink="'Data - Overview'!F113">
              <xdr:nvSpPr>
                <xdr:cNvPr id="152" name="Oval 151"/>
                <xdr:cNvSpPr/>
              </xdr:nvSpPr>
              <xdr:spPr>
                <a:xfrm>
                  <a:off x="7379131" y="5577079"/>
                  <a:ext cx="371446" cy="358452"/>
                </a:xfrm>
                <a:prstGeom prst="ellipse">
                  <a:avLst xmlns:a="http://schemas.openxmlformats.org/drawingml/2006/main"/>
                </a:prstGeom>
                <a:solidFill xmlns:a="http://schemas.openxmlformats.org/drawingml/2006/main">
                  <a:srgbClr val="7A19C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A781CF71-92F6-420E-98F2-30CDFD4D3357}" type="TxLink">
                    <a:rPr lang="en-US" sz="1000" b="0" i="0" u="none" strike="noStrike">
                      <a:solidFill>
                        <a:schemeClr val="bg1"/>
                      </a:solidFill>
                      <a:latin typeface="Calibri"/>
                      <a:cs typeface="Calibri"/>
                    </a:rPr>
                    <a:pPr algn="ctr"/>
                    <a:t>170</a:t>
                  </a:fld>
                  <a:endParaRPr lang="en-GB" sz="1000" b="1">
                    <a:solidFill>
                      <a:schemeClr val="bg1"/>
                    </a:solidFill>
                  </a:endParaRPr>
                </a:p>
              </xdr:txBody>
            </xdr:sp>
            <xdr:sp macro="" textlink="'Data - Overview'!F114">
              <xdr:nvSpPr>
                <xdr:cNvPr id="153" name="Oval 152"/>
                <xdr:cNvSpPr/>
              </xdr:nvSpPr>
              <xdr:spPr>
                <a:xfrm>
                  <a:off x="7379131" y="6058394"/>
                  <a:ext cx="371446" cy="358452"/>
                </a:xfrm>
                <a:prstGeom prst="ellipse">
                  <a:avLst xmlns:a="http://schemas.openxmlformats.org/drawingml/2006/main"/>
                </a:prstGeom>
                <a:solidFill xmlns:a="http://schemas.openxmlformats.org/drawingml/2006/main">
                  <a:srgbClr val="1964C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B5E905C9-943D-40B0-88E9-9DD727A29036}" type="TxLink">
                    <a:rPr lang="en-US" sz="1000" b="0" i="0" u="none" strike="noStrike">
                      <a:solidFill>
                        <a:schemeClr val="bg1"/>
                      </a:solidFill>
                      <a:latin typeface="Calibri"/>
                      <a:cs typeface="Calibri"/>
                    </a:rPr>
                    <a:pPr algn="ctr"/>
                    <a:t>132</a:t>
                  </a:fld>
                  <a:endParaRPr lang="en-GB" sz="1000" b="1">
                    <a:solidFill>
                      <a:schemeClr val="bg1"/>
                    </a:solidFill>
                  </a:endParaRPr>
                </a:p>
              </xdr:txBody>
            </xdr:sp>
            <xdr:sp macro="" textlink="'Data - Overview'!F115">
              <xdr:nvSpPr>
                <xdr:cNvPr id="154" name="Oval 153"/>
                <xdr:cNvSpPr/>
              </xdr:nvSpPr>
              <xdr:spPr>
                <a:xfrm>
                  <a:off x="7379131" y="6539708"/>
                  <a:ext cx="371446" cy="358452"/>
                </a:xfrm>
                <a:prstGeom prst="ellipse">
                  <a:avLst xmlns:a="http://schemas.openxmlformats.org/drawingml/2006/main"/>
                </a:prstGeom>
                <a:solidFill xmlns:a="http://schemas.openxmlformats.org/drawingml/2006/main">
                  <a:srgbClr val="8CC119"/>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30C021C3-AB1E-41A7-9BCC-86A4A1FFFA75}" type="TxLink">
                    <a:rPr lang="en-US" sz="1000" b="0" i="0" u="none" strike="noStrike">
                      <a:solidFill>
                        <a:schemeClr val="bg1"/>
                      </a:solidFill>
                      <a:latin typeface="Calibri"/>
                      <a:cs typeface="Calibri"/>
                    </a:rPr>
                    <a:pPr algn="ctr"/>
                    <a:t>120</a:t>
                  </a:fld>
                  <a:endParaRPr lang="en-GB" sz="1000" b="1">
                    <a:solidFill>
                      <a:schemeClr val="bg1"/>
                    </a:solidFill>
                  </a:endParaRPr>
                </a:p>
              </xdr:txBody>
            </xdr:sp>
          </xdr:grpSp>
          <xdr:clientData/>
          <xdr:pic macro="">
            <xdr:nvPicPr>
              <xdr:cNvPr id="138" name="Picture 137">
                <a:extLst xmlns:a="http://schemas.openxmlformats.org/drawingml/2006/main">
                  <a:ext uri="{FF2B5EF4-FFF2-40B4-BE49-F238E27FC236}">
                    <a16:creationId xmlns:a16="http://schemas.microsoft.com/office/drawing/2014/main" id="{00000000-0008-0000-0200-00008A000000}"/>
                  </a:ext>
                </a:extLst>
              </xdr:cNvPr>
              <xdr:cNvPicPr>
                <a:picLocks noChangeAspect="1"/>
              </xdr:cNvPicPr>
            </xdr:nvPicPr>
            <xdr:blipFill>
              <a:blip xmlns:d8p1="http://schemas.openxmlformats.org/officeDocument/2006/relationships" d8p1:embed="rId22">
                <a:extLst>
                  <a:ext uri="{28A0092B-C50C-407E-A947-70E740481C1C}">
                    <a14:useLocalDpi xmlns:a14="http://schemas.microsoft.com/office/drawing/2010/main" val="0"/>
                  </a:ext>
                </a:extLst>
              </a:blip>
              <a:srcRect/>
              <a:stretch>
                <a:fillRect/>
              </a:stretch>
            </xdr:blipFill>
            <xdr:spPr>
              <a:xfrm>
                <a:off x="5808604" y="4561919"/>
                <a:ext cx="452103" cy="414045"/>
              </a:xfrm>
              <a:prstGeom xmlns:a="http://schemas.openxmlformats.org/drawingml/2006/main" prst="rect">
                <a:avLst/>
              </a:prstGeom>
              <a:noFill/>
            </xdr:spPr>
          </xdr:pic>
        </xdr:grpSp>
        <xdr:clientData/>
      </xdr:grpSp>
      <xdr:clientData/>
    </xdr:grpSp>
    <xdr:clientData/>
  </xdr:twoCellAnchor>
  <xdr:twoCellAnchor>
    <xdr:from>
      <xdr:col>0</xdr:col>
      <xdr:colOff>91157</xdr:colOff>
      <xdr:row>69</xdr:row>
      <xdr:rowOff>211455</xdr:rowOff>
    </xdr:from>
    <xdr:to>
      <xdr:col>6</xdr:col>
      <xdr:colOff>399790</xdr:colOff>
      <xdr:row>82</xdr:row>
      <xdr:rowOff>74295</xdr:rowOff>
    </xdr:to>
    <xdr:grpSp>
      <xdr:nvGrpSpPr>
        <xdr:cNvPr id="155" name="Group 154"/>
        <xdr:cNvGrpSpPr/>
      </xdr:nvGrpSpPr>
      <xdr:grpSpPr>
        <a:xfrm>
          <a:off x="95250" y="11058525"/>
          <a:ext cx="4305300" cy="1905000"/>
          <a:chOff x="91440" y="10955193"/>
          <a:chExt cx="3966210" cy="1895028"/>
        </a:xfrm>
        <a:noFill/>
      </xdr:grpSpPr>
      <xdr:grpSp>
        <xdr:nvGrpSpPr>
          <xdr:cNvPr id="156" name="Group 155"/>
          <xdr:cNvGrpSpPr/>
        </xdr:nvGrpSpPr>
        <xdr:grpSpPr>
          <a:xfrm>
            <a:off x="91440" y="10955193"/>
            <a:ext cx="3966019" cy="1895010"/>
            <a:chOff x="91440" y="10955193"/>
            <a:chExt cx="3966019" cy="1895010"/>
          </a:xfrm>
          <a:noFill/>
        </xdr:grpSpPr>
        <xdr:graphicFrame macro="">
          <xdr:nvGraphicFramePr>
            <xdr:cNvPr id="165" name="Chart 164"/>
            <xdr:cNvGraphicFramePr/>
          </xdr:nvGraphicFramePr>
          <xdr:xfrm>
            <a:off x="158531" y="10955193"/>
            <a:ext cx="3898806" cy="826903"/>
          </xdr:xfrm>
          <a:graphic>
            <a:graphicData uri="http://schemas.openxmlformats.org/drawingml/2006/chart">
              <c:chart xmlns:d8p1="http://schemas.openxmlformats.org/officeDocument/2006/relationships" xmlns:c="http://schemas.openxmlformats.org/drawingml/2006/chart" d8p1:id="rId23"/>
            </a:graphicData>
          </a:graphic>
        </xdr:graphicFrame>
        <xdr:cxnSp macro="">
          <xdr:nvCxnSpPr>
            <xdr:cNvPr id="166" name="Straight Connector 165"/>
            <xdr:cNvCxnSpPr/>
          </xdr:nvCxnSpPr>
          <xdr:spPr>
            <a:xfrm flipV="1">
              <a:off x="91440" y="10981989"/>
              <a:ext cx="35916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sp macro="" textlink="='Data - Overview'!D189">
          <xdr:nvSpPr>
            <xdr:cNvPr id="167" name="TextBox 166">
              <a:extLst xmlns:a="http://schemas.openxmlformats.org/drawingml/2006/main">
                <a:ext uri="{FF2B5EF4-FFF2-40B4-BE49-F238E27FC236}">
                  <a16:creationId xmlns:a16="http://schemas.microsoft.com/office/drawing/2014/main" id="{00000000-0008-0000-0200-0000A7000000}"/>
                </a:ext>
              </a:extLst>
            </xdr:cNvPr>
            <xdr:cNvSpPr txBox="1"/>
          </xdr:nvSpPr>
          <xdr:spPr>
            <a:xfrm>
              <a:off x="496139" y="11724552"/>
              <a:ext cx="542221" cy="34278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B2979EE8-E1AC-4962-91A2-F74B126629C0}" type="TxLink">
                <a:rPr lang="en-US" sz="1600" b="1" i="0" u="none" strike="noStrike">
                  <a:solidFill>
                    <a:srgbClr val="ED1B2D"/>
                  </a:solidFill>
                  <a:latin typeface="Calibri"/>
                  <a:cs typeface="Calibri"/>
                </a:rPr>
                <a:pPr/>
                <a:t>30%</a:t>
              </a:fld>
            </a:p>
          </xdr:txBody>
        </xdr:sp>
        <xdr:sp macro="" textlink="='Data - Overview'!D192">
          <xdr:nvSpPr>
            <xdr:cNvPr id="168" name="TextBox 167">
              <a:extLst xmlns:a="http://schemas.openxmlformats.org/drawingml/2006/main">
                <a:ext uri="{FF2B5EF4-FFF2-40B4-BE49-F238E27FC236}">
                  <a16:creationId xmlns:a16="http://schemas.microsoft.com/office/drawing/2014/main" id="{00000000-0008-0000-0200-0000A8000000}"/>
                </a:ext>
              </a:extLst>
            </xdr:cNvPr>
            <xdr:cNvSpPr txBox="1"/>
          </xdr:nvSpPr>
          <xdr:spPr>
            <a:xfrm>
              <a:off x="3356632" y="11716434"/>
              <a:ext cx="438227" cy="34278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B82E180F-B97C-4BA9-B071-E1D9683D0B7F}" type="TxLink">
                <a:rPr lang="en-US" sz="1600" b="1" i="0" u="none" strike="noStrike">
                  <a:solidFill>
                    <a:srgbClr val="1964C1"/>
                  </a:solidFill>
                  <a:latin typeface="Calibri"/>
                  <a:cs typeface="Calibri"/>
                </a:rPr>
                <a:pPr/>
                <a:t>5%</a:t>
              </a:fld>
            </a:p>
          </xdr:txBody>
        </xdr:sp>
        <xdr:sp macro="" textlink="='Data - Overview'!D190">
          <xdr:nvSpPr>
            <xdr:cNvPr id="169" name="TextBox 168">
              <a:extLst xmlns:a="http://schemas.openxmlformats.org/drawingml/2006/main">
                <a:ext uri="{FF2B5EF4-FFF2-40B4-BE49-F238E27FC236}">
                  <a16:creationId xmlns:a16="http://schemas.microsoft.com/office/drawing/2014/main" id="{00000000-0008-0000-0200-0000A9000000}"/>
                </a:ext>
              </a:extLst>
            </xdr:cNvPr>
            <xdr:cNvSpPr txBox="1"/>
          </xdr:nvSpPr>
          <xdr:spPr>
            <a:xfrm>
              <a:off x="1360303" y="11724553"/>
              <a:ext cx="542221" cy="34278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346C404C-5495-42EC-A2B3-079DD873FF99}" type="TxLink">
                <a:rPr lang="en-US" sz="1600" b="1" i="0" u="none" strike="noStrike">
                  <a:solidFill>
                    <a:srgbClr val="6C6F71"/>
                  </a:solidFill>
                  <a:latin typeface="Calibri"/>
                  <a:cs typeface="Calibri"/>
                </a:rPr>
                <a:pPr/>
                <a:t>43%</a:t>
              </a:fld>
            </a:p>
          </xdr:txBody>
        </xdr:sp>
        <xdr:sp macro="" textlink="='Data - Overview'!D191">
          <xdr:nvSpPr>
            <xdr:cNvPr id="170" name="TextBox 169">
              <a:extLst xmlns:a="http://schemas.openxmlformats.org/drawingml/2006/main">
                <a:ext uri="{FF2B5EF4-FFF2-40B4-BE49-F238E27FC236}">
                  <a16:creationId xmlns:a16="http://schemas.microsoft.com/office/drawing/2014/main" id="{00000000-0008-0000-0200-0000AA000000}"/>
                </a:ext>
              </a:extLst>
            </xdr:cNvPr>
            <xdr:cNvSpPr txBox="1"/>
          </xdr:nvSpPr>
          <xdr:spPr>
            <a:xfrm>
              <a:off x="2357219" y="11724550"/>
              <a:ext cx="542221" cy="34278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A4992EF9-288C-416E-B51A-8F59C726A8F1}" type="TxLink">
                <a:rPr lang="en-US" sz="1600" b="1" i="0" u="none" strike="noStrike">
                  <a:solidFill>
                    <a:srgbClr val="7D38BA"/>
                  </a:solidFill>
                  <a:latin typeface="Calibri"/>
                  <a:cs typeface="Calibri"/>
                </a:rPr>
                <a:pPr/>
                <a:t>22%</a:t>
              </a:fld>
            </a:p>
          </xdr:txBody>
        </xdr:sp>
        <xdr:sp macro="" textlink="='Data - Overview'!C189">
          <xdr:nvSpPr>
            <xdr:cNvPr id="171" name="TextBox 170">
              <a:extLst xmlns:a="http://schemas.openxmlformats.org/drawingml/2006/main">
                <a:ext uri="{FF2B5EF4-FFF2-40B4-BE49-F238E27FC236}">
                  <a16:creationId xmlns:a16="http://schemas.microsoft.com/office/drawing/2014/main" id="{00000000-0008-0000-0200-0000AB000000}"/>
                </a:ext>
              </a:extLst>
            </xdr:cNvPr>
            <xdr:cNvSpPr txBox="1"/>
          </xdr:nvSpPr>
          <xdr:spPr>
            <a:xfrm>
              <a:off x="431849" y="12176416"/>
              <a:ext cx="572176" cy="26367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fld xmlns:a="http://schemas.openxmlformats.org/drawingml/2006/main" id="{B54A7BCB-387D-4EF3-AEB2-76E13ED4F58C}" type="TxLink">
                <a:rPr lang="en-US" sz="1100" b="1" i="0" u="none" strike="noStrike">
                  <a:solidFill>
                    <a:srgbClr val="ED1B2D"/>
                  </a:solidFill>
                  <a:latin typeface="Calibri"/>
                  <a:cs typeface="Calibri"/>
                </a:rPr>
                <a:pPr/>
                <a:t>0 Cars</a:t>
              </a:fld>
            </a:p>
          </xdr:txBody>
        </xdr:sp>
        <xdr:sp macro="" textlink="='Data - Overview'!C190">
          <xdr:nvSpPr>
            <xdr:cNvPr id="172" name="TextBox 171">
              <a:extLst xmlns:a="http://schemas.openxmlformats.org/drawingml/2006/main">
                <a:ext uri="{FF2B5EF4-FFF2-40B4-BE49-F238E27FC236}">
                  <a16:creationId xmlns:a16="http://schemas.microsoft.com/office/drawing/2014/main" id="{00000000-0008-0000-0200-0000AC000000}"/>
                </a:ext>
              </a:extLst>
            </xdr:cNvPr>
            <xdr:cNvSpPr txBox="1"/>
          </xdr:nvSpPr>
          <xdr:spPr>
            <a:xfrm>
              <a:off x="1358126" y="12184030"/>
              <a:ext cx="482402" cy="26456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0F17CA66-3045-45BF-86ED-42C0FDAEF781}" type="TxLink">
                <a:rPr lang="en-US" sz="1100" b="1" i="0" u="none" strike="noStrike">
                  <a:solidFill>
                    <a:srgbClr val="6C6F71"/>
                  </a:solidFill>
                  <a:latin typeface="Calibri"/>
                  <a:cs typeface="Calibri"/>
                </a:rPr>
                <a:pPr/>
                <a:t>1 Car</a:t>
              </a:fld>
            </a:p>
          </xdr:txBody>
        </xdr:sp>
        <xdr:sp macro="" textlink="='Data - Overview'!C191">
          <xdr:nvSpPr>
            <xdr:cNvPr id="173" name="TextBox 172">
              <a:extLst xmlns:a="http://schemas.openxmlformats.org/drawingml/2006/main">
                <a:ext uri="{FF2B5EF4-FFF2-40B4-BE49-F238E27FC236}">
                  <a16:creationId xmlns:a16="http://schemas.microsoft.com/office/drawing/2014/main" id="{00000000-0008-0000-0200-0000AD000000}"/>
                </a:ext>
              </a:extLst>
            </xdr:cNvPr>
            <xdr:cNvSpPr txBox="1"/>
          </xdr:nvSpPr>
          <xdr:spPr>
            <a:xfrm>
              <a:off x="2311986" y="12184030"/>
              <a:ext cx="538694" cy="26456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6F8DA9DE-7789-4082-8A7E-309D526BC4FC}" type="TxLink">
                <a:rPr lang="en-US" sz="1100" b="1" i="0" u="none" strike="noStrike">
                  <a:solidFill>
                    <a:srgbClr val="7D38BA"/>
                  </a:solidFill>
                  <a:latin typeface="Calibri"/>
                  <a:cs typeface="Calibri"/>
                </a:rPr>
                <a:pPr/>
                <a:t>2 Cars</a:t>
              </a:fld>
            </a:p>
          </xdr:txBody>
        </xdr:sp>
        <xdr:sp macro="" textlink="='Data - Overview'!C192">
          <xdr:nvSpPr>
            <xdr:cNvPr id="174" name="TextBox 173">
              <a:extLst xmlns:a="http://schemas.openxmlformats.org/drawingml/2006/main">
                <a:ext uri="{FF2B5EF4-FFF2-40B4-BE49-F238E27FC236}">
                  <a16:creationId xmlns:a16="http://schemas.microsoft.com/office/drawing/2014/main" id="{00000000-0008-0000-0200-0000AE000000}"/>
                </a:ext>
              </a:extLst>
            </xdr:cNvPr>
            <xdr:cNvSpPr txBox="1"/>
          </xdr:nvSpPr>
          <xdr:spPr>
            <a:xfrm>
              <a:off x="3284797" y="12192148"/>
              <a:ext cx="608965" cy="26456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2DC42D2E-340E-4A6D-9714-86466F574B8B}" type="TxLink">
                <a:rPr lang="en-US" sz="1100" b="1" i="0" u="none" strike="noStrike">
                  <a:solidFill>
                    <a:srgbClr val="1964C1"/>
                  </a:solidFill>
                  <a:latin typeface="Calibri"/>
                  <a:cs typeface="Calibri"/>
                </a:rPr>
                <a:pPr/>
                <a:t>3+ Cars</a:t>
              </a:fld>
            </a:p>
          </xdr:txBody>
        </xdr:sp>
        <xdr:sp macro="" textlink="='Data - Overview'!H189">
          <xdr:nvSpPr>
            <xdr:cNvPr id="175" name="TextBox 174">
              <a:extLst xmlns:a="http://schemas.openxmlformats.org/drawingml/2006/main">
                <a:ext uri="{FF2B5EF4-FFF2-40B4-BE49-F238E27FC236}">
                  <a16:creationId xmlns:a16="http://schemas.microsoft.com/office/drawing/2014/main" id="{00000000-0008-0000-0200-0000AF000000}"/>
                </a:ext>
              </a:extLst>
            </xdr:cNvPr>
            <xdr:cNvSpPr txBox="1"/>
          </xdr:nvSpPr>
          <xdr:spPr>
            <a:xfrm>
              <a:off x="378313" y="12007292"/>
              <a:ext cx="783807" cy="26456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DB9B3B19-A9F5-4BA8-A28C-C52AA7C3A29B}" type="TxLink">
                <a:rPr lang="en-US" sz="1100" b="0" i="0" u="none" strike="noStrike">
                  <a:solidFill>
                    <a:srgbClr val="ED1B2D"/>
                  </a:solidFill>
                  <a:latin typeface="Calibri"/>
                  <a:cs typeface="Calibri"/>
                </a:rPr>
                <a:pPr/>
                <a:t>Index: 211</a:t>
              </a:fld>
            </a:p>
          </xdr:txBody>
        </xdr:sp>
        <xdr:sp macro="" textlink="='Data - Overview'!H190">
          <xdr:nvSpPr>
            <xdr:cNvPr id="176" name="TextBox 175">
              <a:extLst xmlns:a="http://schemas.openxmlformats.org/drawingml/2006/main">
                <a:ext uri="{FF2B5EF4-FFF2-40B4-BE49-F238E27FC236}">
                  <a16:creationId xmlns:a16="http://schemas.microsoft.com/office/drawing/2014/main" id="{00000000-0008-0000-0200-0000B0000000}"/>
                </a:ext>
              </a:extLst>
            </xdr:cNvPr>
            <xdr:cNvSpPr txBox="1"/>
          </xdr:nvSpPr>
          <xdr:spPr>
            <a:xfrm>
              <a:off x="1259792" y="12000186"/>
              <a:ext cx="783807" cy="26456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2F2D96AC-FDFF-409E-B161-B21470D2A0D9}" type="TxLink">
                <a:rPr lang="en-US" sz="1100" b="0" i="0" u="none" strike="noStrike">
                  <a:solidFill>
                    <a:schemeClr val="tx1">
                      <a:lumMod val="65000"/>
                      <a:lumOff val="35000"/>
                    </a:schemeClr>
                  </a:solidFill>
                  <a:latin typeface="Calibri"/>
                  <a:cs typeface="Calibri"/>
                </a:rPr>
                <a:pPr/>
                <a:t>Index: 112</a:t>
              </a:fld>
            </a:p>
          </xdr:txBody>
        </xdr:sp>
        <xdr:sp macro="" textlink="='Data - Overview'!H191">
          <xdr:nvSpPr>
            <xdr:cNvPr id="177" name="TextBox 176">
              <a:extLst xmlns:a="http://schemas.openxmlformats.org/drawingml/2006/main">
                <a:ext uri="{FF2B5EF4-FFF2-40B4-BE49-F238E27FC236}">
                  <a16:creationId xmlns:a16="http://schemas.microsoft.com/office/drawing/2014/main" id="{00000000-0008-0000-0200-0000B1000000}"/>
                </a:ext>
              </a:extLst>
            </xdr:cNvPr>
            <xdr:cNvSpPr txBox="1"/>
          </xdr:nvSpPr>
          <xdr:spPr>
            <a:xfrm>
              <a:off x="2192069" y="11992066"/>
              <a:ext cx="712319" cy="26456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2FF3269A-E7DE-4CB6-A3EE-ED637067D77E}" type="TxLink">
                <a:rPr lang="en-US" sz="1100" b="0" i="0" u="none" strike="noStrike">
                  <a:solidFill>
                    <a:srgbClr val="7D38BA"/>
                  </a:solidFill>
                  <a:latin typeface="Calibri"/>
                  <a:cs typeface="Calibri"/>
                </a:rPr>
                <a:pPr/>
                <a:t>Index: 62</a:t>
              </a:fld>
            </a:p>
          </xdr:txBody>
        </xdr:sp>
        <xdr:sp macro="" textlink="='Data - Overview'!H192">
          <xdr:nvSpPr>
            <xdr:cNvPr id="178" name="TextBox 177">
              <a:extLst xmlns:a="http://schemas.openxmlformats.org/drawingml/2006/main">
                <a:ext uri="{FF2B5EF4-FFF2-40B4-BE49-F238E27FC236}">
                  <a16:creationId xmlns:a16="http://schemas.microsoft.com/office/drawing/2014/main" id="{00000000-0008-0000-0200-0000B2000000}"/>
                </a:ext>
              </a:extLst>
            </xdr:cNvPr>
            <xdr:cNvSpPr txBox="1"/>
          </xdr:nvSpPr>
          <xdr:spPr>
            <a:xfrm>
              <a:off x="3200325" y="11983948"/>
              <a:ext cx="712319" cy="26456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9FB6583A-1A5D-46C9-9ED5-713C9055826D}" type="TxLink">
                <a:rPr lang="en-US" sz="1100" b="0" i="0" u="none" strike="noStrike">
                  <a:solidFill>
                    <a:srgbClr val="1964C1"/>
                  </a:solidFill>
                  <a:latin typeface="Calibri"/>
                  <a:cs typeface="Calibri"/>
                </a:rPr>
                <a:pPr/>
                <a:t>Index: 42</a:t>
              </a:fld>
            </a:p>
          </xdr:txBody>
        </xdr:sp>
        <xdr:pic macro="">
          <xdr:nvPicPr>
            <xdr:cNvPr id="179" name="Picture 178">
              <a:extLst xmlns:a="http://schemas.openxmlformats.org/drawingml/2006/main">
                <a:ext uri="{FF2B5EF4-FFF2-40B4-BE49-F238E27FC236}">
                  <a16:creationId xmlns:a16="http://schemas.microsoft.com/office/drawing/2014/main" id="{00000000-0008-0000-0200-0000B3000000}"/>
                </a:ext>
              </a:extLst>
            </xdr:cNvPr>
            <xdr:cNvPicPr>
              <a:picLocks noChangeAspect="1"/>
            </xdr:cNvPicPr>
          </xdr:nvPicPr>
          <xdr:blipFill>
            <a:blip xmlns:d7p1="http://schemas.openxmlformats.org/officeDocument/2006/relationships" d7p1:embed="rId24">
              <a:extLst>
                <a:ext uri="{28A0092B-C50C-407E-A947-70E740481C1C}">
                  <a14:useLocalDpi xmlns:a14="http://schemas.microsoft.com/office/drawing/2010/main" val="0"/>
                </a:ext>
              </a:extLst>
            </a:blip>
            <a:srcRect/>
            <a:stretch>
              <a:fillRect/>
            </a:stretch>
          </xdr:blipFill>
          <xdr:spPr>
            <a:xfrm>
              <a:off x="463442" y="12438276"/>
              <a:ext cx="447439" cy="411962"/>
            </a:xfrm>
            <a:prstGeom xmlns:a="http://schemas.openxmlformats.org/drawingml/2006/main" prst="rect">
              <a:avLst/>
            </a:prstGeom>
            <a:noFill/>
          </xdr:spPr>
        </xdr:pic>
      </xdr:grpSp>
      <xdr:clientData/>
      <xdr:pic macro="">
        <xdr:nvPicPr>
          <xdr:cNvPr id="157" name="Picture 156">
            <a:extLst xmlns:a="http://schemas.openxmlformats.org/drawingml/2006/main">
              <a:ext uri="{FF2B5EF4-FFF2-40B4-BE49-F238E27FC236}">
                <a16:creationId xmlns:a16="http://schemas.microsoft.com/office/drawing/2014/main" id="{00000000-0008-0000-0200-00009D000000}"/>
              </a:ext>
            </a:extLst>
          </xdr:cNvPr>
          <xdr:cNvPicPr>
            <a:picLocks noChangeAspect="1"/>
          </xdr:cNvPicPr>
        </xdr:nvPicPr>
        <xdr:blipFill>
          <a:blip xmlns:d6p1="http://schemas.openxmlformats.org/officeDocument/2006/relationships" d6p1:embed="rId25">
            <a:extLst>
              <a:ext uri="{28A0092B-C50C-407E-A947-70E740481C1C}">
                <a14:useLocalDpi xmlns:a14="http://schemas.microsoft.com/office/drawing/2010/main" val="0"/>
              </a:ext>
            </a:extLst>
          </a:blip>
          <a:srcRect/>
          <a:stretch>
            <a:fillRect/>
          </a:stretch>
        </xdr:blipFill>
        <xdr:spPr>
          <a:xfrm>
            <a:off x="1402885" y="12508066"/>
            <a:ext cx="330270" cy="219681"/>
          </a:xfrm>
          <a:prstGeom xmlns:a="http://schemas.openxmlformats.org/drawingml/2006/main" prst="rect">
            <a:avLst/>
          </a:prstGeom>
          <a:noFill/>
        </xdr:spPr>
      </xdr:pic>
      <xdr:grpSp>
        <xdr:nvGrpSpPr>
          <xdr:cNvPr id="158" name="Group 157"/>
          <xdr:cNvGrpSpPr/>
        </xdr:nvGrpSpPr>
        <xdr:grpSpPr>
          <a:xfrm>
            <a:off x="2227494" y="12506239"/>
            <a:ext cx="665070" cy="224222"/>
            <a:chOff x="2227494" y="12506239"/>
            <a:chExt cx="665070" cy="224222"/>
          </a:xfrm>
          <a:noFill/>
        </xdr:grpSpPr>
        <xdr:pic macro="">
          <xdr:nvPicPr>
            <xdr:cNvPr id="163" name="Picture 162">
              <a:extLst xmlns:a="http://schemas.openxmlformats.org/drawingml/2006/main">
                <a:ext uri="{FF2B5EF4-FFF2-40B4-BE49-F238E27FC236}">
                  <a16:creationId xmlns:a16="http://schemas.microsoft.com/office/drawing/2014/main" id="{00000000-0008-0000-0200-0000A3000000}"/>
                </a:ext>
              </a:extLst>
            </xdr:cNvPr>
            <xdr:cNvPicPr>
              <a:picLocks noChangeAspect="1"/>
            </xdr:cNvPicPr>
          </xdr:nvPicPr>
          <xdr:blipFill>
            <a:blip xmlns:d7p1="http://schemas.openxmlformats.org/officeDocument/2006/relationships" d7p1:embed="rId26">
              <a:extLst>
                <a:ext uri="{28A0092B-C50C-407E-A947-70E740481C1C}">
                  <a14:useLocalDpi xmlns:a14="http://schemas.microsoft.com/office/drawing/2010/main" val="0"/>
                </a:ext>
              </a:extLst>
            </a:blip>
            <a:srcRect/>
            <a:stretch>
              <a:fillRect/>
            </a:stretch>
          </xdr:blipFill>
          <xdr:spPr>
            <a:xfrm>
              <a:off x="2227494" y="12506239"/>
              <a:ext cx="330407" cy="219681"/>
            </a:xfrm>
            <a:prstGeom xmlns:a="http://schemas.openxmlformats.org/drawingml/2006/main" prst="rect">
              <a:avLst/>
            </a:prstGeom>
            <a:noFill/>
          </xdr:spPr>
        </xdr:pic>
        <xdr:pic macro="">
          <xdr:nvPicPr>
            <xdr:cNvPr id="164" name="Picture 163">
              <a:extLst xmlns:a="http://schemas.openxmlformats.org/drawingml/2006/main">
                <a:ext uri="{FF2B5EF4-FFF2-40B4-BE49-F238E27FC236}">
                  <a16:creationId xmlns:a16="http://schemas.microsoft.com/office/drawing/2014/main" id="{00000000-0008-0000-0200-0000A4000000}"/>
                </a:ext>
              </a:extLst>
            </xdr:cNvPr>
            <xdr:cNvPicPr>
              <a:picLocks noChangeAspect="1"/>
            </xdr:cNvPicPr>
          </xdr:nvPicPr>
          <xdr:blipFill>
            <a:blip xmlns:d7p1="http://schemas.openxmlformats.org/officeDocument/2006/relationships" d7p1:embed="rId26">
              <a:extLst>
                <a:ext uri="{28A0092B-C50C-407E-A947-70E740481C1C}">
                  <a14:useLocalDpi xmlns:a14="http://schemas.microsoft.com/office/drawing/2010/main" val="0"/>
                </a:ext>
              </a:extLst>
            </a:blip>
            <a:srcRect/>
            <a:stretch>
              <a:fillRect/>
            </a:stretch>
          </xdr:blipFill>
          <xdr:spPr>
            <a:xfrm>
              <a:off x="2562193" y="12510780"/>
              <a:ext cx="330407" cy="219681"/>
            </a:xfrm>
            <a:prstGeom xmlns:a="http://schemas.openxmlformats.org/drawingml/2006/main" prst="rect">
              <a:avLst/>
            </a:prstGeom>
            <a:noFill/>
          </xdr:spPr>
        </xdr:pic>
      </xdr:grpSp>
      <xdr:clientData/>
      <xdr:grpSp>
        <xdr:nvGrpSpPr>
          <xdr:cNvPr id="159" name="Group 158"/>
          <xdr:cNvGrpSpPr/>
        </xdr:nvGrpSpPr>
        <xdr:grpSpPr>
          <a:xfrm>
            <a:off x="2993440" y="12506274"/>
            <a:ext cx="1022797" cy="228764"/>
            <a:chOff x="2993440" y="12506274"/>
            <a:chExt cx="1022797" cy="228764"/>
          </a:xfrm>
          <a:noFill/>
        </xdr:grpSpPr>
        <xdr:pic macro="">
          <xdr:nvPicPr>
            <xdr:cNvPr id="160" name="Picture 159">
              <a:extLst xmlns:a="http://schemas.openxmlformats.org/drawingml/2006/main">
                <a:ext uri="{FF2B5EF4-FFF2-40B4-BE49-F238E27FC236}">
                  <a16:creationId xmlns:a16="http://schemas.microsoft.com/office/drawing/2014/main" id="{00000000-0008-0000-0200-0000A0000000}"/>
                </a:ext>
              </a:extLst>
            </xdr:cNvPr>
            <xdr:cNvPicPr>
              <a:picLocks noChangeAspect="1"/>
            </xdr:cNvPicPr>
          </xdr:nvPicPr>
          <xdr:blipFill>
            <a:blip xmlns:d7p1="http://schemas.openxmlformats.org/officeDocument/2006/relationships" d7p1:embed="rId27">
              <a:extLst>
                <a:ext uri="{28A0092B-C50C-407E-A947-70E740481C1C}">
                  <a14:useLocalDpi xmlns:a14="http://schemas.microsoft.com/office/drawing/2010/main" val="0"/>
                </a:ext>
              </a:extLst>
            </a:blip>
            <a:srcRect/>
            <a:stretch>
              <a:fillRect/>
            </a:stretch>
          </xdr:blipFill>
          <xdr:spPr>
            <a:xfrm>
              <a:off x="2993440" y="12506274"/>
              <a:ext cx="336562" cy="219681"/>
            </a:xfrm>
            <a:prstGeom xmlns:a="http://schemas.openxmlformats.org/drawingml/2006/main" prst="rect">
              <a:avLst/>
            </a:prstGeom>
            <a:noFill/>
          </xdr:spPr>
        </xdr:pic>
        <xdr:pic macro="">
          <xdr:nvPicPr>
            <xdr:cNvPr id="161" name="Picture 160">
              <a:extLst xmlns:a="http://schemas.openxmlformats.org/drawingml/2006/main">
                <a:ext uri="{FF2B5EF4-FFF2-40B4-BE49-F238E27FC236}">
                  <a16:creationId xmlns:a16="http://schemas.microsoft.com/office/drawing/2014/main" id="{00000000-0008-0000-0200-0000A1000000}"/>
                </a:ext>
              </a:extLst>
            </xdr:cNvPr>
            <xdr:cNvPicPr>
              <a:picLocks noChangeAspect="1"/>
            </xdr:cNvPicPr>
          </xdr:nvPicPr>
          <xdr:blipFill>
            <a:blip xmlns:d7p1="http://schemas.openxmlformats.org/officeDocument/2006/relationships" d7p1:embed="rId27">
              <a:extLst>
                <a:ext uri="{28A0092B-C50C-407E-A947-70E740481C1C}">
                  <a14:useLocalDpi xmlns:a14="http://schemas.microsoft.com/office/drawing/2010/main" val="0"/>
                </a:ext>
              </a:extLst>
            </a:blip>
            <a:srcRect/>
            <a:stretch>
              <a:fillRect/>
            </a:stretch>
          </xdr:blipFill>
          <xdr:spPr>
            <a:xfrm>
              <a:off x="3679730" y="12515357"/>
              <a:ext cx="336562" cy="219681"/>
            </a:xfrm>
            <a:prstGeom xmlns:a="http://schemas.openxmlformats.org/drawingml/2006/main" prst="rect">
              <a:avLst/>
            </a:prstGeom>
            <a:noFill/>
          </xdr:spPr>
        </xdr:pic>
        <xdr:pic macro="">
          <xdr:nvPicPr>
            <xdr:cNvPr id="162" name="Picture 161">
              <a:extLst xmlns:a="http://schemas.openxmlformats.org/drawingml/2006/main">
                <a:ext uri="{FF2B5EF4-FFF2-40B4-BE49-F238E27FC236}">
                  <a16:creationId xmlns:a16="http://schemas.microsoft.com/office/drawing/2014/main" id="{00000000-0008-0000-0200-0000A2000000}"/>
                </a:ext>
              </a:extLst>
            </xdr:cNvPr>
            <xdr:cNvPicPr>
              <a:picLocks noChangeAspect="1"/>
            </xdr:cNvPicPr>
          </xdr:nvPicPr>
          <xdr:blipFill>
            <a:blip xmlns:d7p1="http://schemas.openxmlformats.org/officeDocument/2006/relationships" d7p1:embed="rId27">
              <a:extLst>
                <a:ext uri="{28A0092B-C50C-407E-A947-70E740481C1C}">
                  <a14:useLocalDpi xmlns:a14="http://schemas.microsoft.com/office/drawing/2010/main" val="0"/>
                </a:ext>
              </a:extLst>
            </a:blip>
            <a:srcRect/>
            <a:stretch>
              <a:fillRect/>
            </a:stretch>
          </xdr:blipFill>
          <xdr:spPr>
            <a:xfrm>
              <a:off x="3338800" y="12510816"/>
              <a:ext cx="336562" cy="219681"/>
            </a:xfrm>
            <a:prstGeom xmlns:a="http://schemas.openxmlformats.org/drawingml/2006/main" prst="rect">
              <a:avLst/>
            </a:prstGeom>
            <a:noFill/>
          </xdr:spPr>
        </xdr:pic>
      </xdr:grpSp>
      <xdr:clientData/>
    </xdr:grpSp>
    <xdr:clientData/>
  </xdr:twoCellAnchor>
  <xdr:twoCellAnchor>
    <xdr:from>
      <xdr:col>8</xdr:col>
      <xdr:colOff>293005</xdr:colOff>
      <xdr:row>128</xdr:row>
      <xdr:rowOff>32385</xdr:rowOff>
    </xdr:from>
    <xdr:to>
      <xdr:col>15</xdr:col>
      <xdr:colOff>892076</xdr:colOff>
      <xdr:row>140</xdr:row>
      <xdr:rowOff>124777</xdr:rowOff>
    </xdr:to>
    <xdr:grpSp>
      <xdr:nvGrpSpPr>
        <xdr:cNvPr id="180" name="Group 179"/>
        <xdr:cNvGrpSpPr/>
      </xdr:nvGrpSpPr>
      <xdr:grpSpPr>
        <a:xfrm>
          <a:off x="5629275" y="20354925"/>
          <a:ext cx="5267325" cy="2000250"/>
          <a:chOff x="5169674" y="20523632"/>
          <a:chExt cx="4866832" cy="2004054"/>
        </a:xfrm>
        <a:noFill/>
      </xdr:grpSpPr>
      <xdr:pic macro="">
        <xdr:nvPicPr>
          <xdr:cNvPr id="181" name="Picture 180">
            <a:extLst xmlns:a="http://schemas.openxmlformats.org/drawingml/2006/main">
              <a:ext uri="{FF2B5EF4-FFF2-40B4-BE49-F238E27FC236}">
                <a16:creationId xmlns:a16="http://schemas.microsoft.com/office/drawing/2014/main" id="{00000000-0008-0000-0200-0000B5000000}"/>
              </a:ext>
            </a:extLst>
          </xdr:cNvPr>
          <xdr:cNvPicPr>
            <a:picLocks noChangeAspect="1"/>
          </xdr:cNvPicPr>
        </xdr:nvPicPr>
        <xdr:blipFill>
          <a:blip xmlns:d6p1="http://schemas.openxmlformats.org/officeDocument/2006/relationships" d6p1:embed="rId28">
            <a:extLst>
              <a:ext uri="{28A0092B-C50C-407E-A947-70E740481C1C}">
                <a14:useLocalDpi xmlns:a14="http://schemas.microsoft.com/office/drawing/2010/main" val="0"/>
              </a:ext>
            </a:extLst>
          </a:blip>
          <a:srcRect/>
          <a:stretch>
            <a:fillRect/>
          </a:stretch>
        </xdr:blipFill>
        <xdr:spPr>
          <a:xfrm>
            <a:off x="7883166" y="20565811"/>
            <a:ext cx="641481" cy="464407"/>
          </a:xfrm>
          <a:prstGeom xmlns:a="http://schemas.openxmlformats.org/drawingml/2006/main" prst="rect">
            <a:avLst/>
          </a:prstGeom>
          <a:noFill/>
        </xdr:spPr>
      </xdr:pic>
      <xdr:pic macro="">
        <xdr:nvPicPr>
          <xdr:cNvPr id="182" name="Picture 181">
            <a:extLst xmlns:a="http://schemas.openxmlformats.org/drawingml/2006/main">
              <a:ext uri="{FF2B5EF4-FFF2-40B4-BE49-F238E27FC236}">
                <a16:creationId xmlns:a16="http://schemas.microsoft.com/office/drawing/2014/main" id="{00000000-0008-0000-0200-0000B6000000}"/>
              </a:ext>
            </a:extLst>
          </xdr:cNvPr>
          <xdr:cNvPicPr>
            <a:picLocks noChangeAspect="1"/>
          </xdr:cNvPicPr>
        </xdr:nvPicPr>
        <xdr:blipFill>
          <a:blip xmlns:d6p1="http://schemas.openxmlformats.org/officeDocument/2006/relationships" d6p1:embed="rId29">
            <a:extLst>
              <a:ext uri="{28A0092B-C50C-407E-A947-70E740481C1C}">
                <a14:useLocalDpi xmlns:a14="http://schemas.microsoft.com/office/drawing/2010/main" val="0"/>
              </a:ext>
            </a:extLst>
          </a:blip>
          <a:srcRect/>
          <a:stretch>
            <a:fillRect/>
          </a:stretch>
        </xdr:blipFill>
        <xdr:spPr>
          <a:xfrm>
            <a:off x="8062440" y="21310998"/>
            <a:ext cx="393016" cy="464409"/>
          </a:xfrm>
          <a:prstGeom xmlns:a="http://schemas.openxmlformats.org/drawingml/2006/main" prst="rect">
            <a:avLst/>
          </a:prstGeom>
          <a:noFill/>
        </xdr:spPr>
      </xdr:pic>
      <xdr:pic macro="">
        <xdr:nvPicPr>
          <xdr:cNvPr id="183" name="Picture 182">
            <a:extLst xmlns:a="http://schemas.openxmlformats.org/drawingml/2006/main">
              <a:ext uri="{FF2B5EF4-FFF2-40B4-BE49-F238E27FC236}">
                <a16:creationId xmlns:a16="http://schemas.microsoft.com/office/drawing/2014/main" id="{00000000-0008-0000-0200-0000B7000000}"/>
              </a:ext>
            </a:extLst>
          </xdr:cNvPr>
          <xdr:cNvPicPr>
            <a:picLocks noChangeAspect="1"/>
          </xdr:cNvPicPr>
        </xdr:nvPicPr>
        <xdr:blipFill>
          <a:blip xmlns:d6p1="http://schemas.openxmlformats.org/officeDocument/2006/relationships" d6p1:embed="rId30">
            <a:extLst>
              <a:ext uri="{28A0092B-C50C-407E-A947-70E740481C1C}">
                <a14:useLocalDpi xmlns:a14="http://schemas.microsoft.com/office/drawing/2010/main" val="0"/>
              </a:ext>
            </a:extLst>
          </a:blip>
          <a:srcRect/>
          <a:stretch>
            <a:fillRect/>
          </a:stretch>
        </xdr:blipFill>
        <xdr:spPr>
          <a:xfrm>
            <a:off x="8136234" y="21955637"/>
            <a:ext cx="310193" cy="557289"/>
          </a:xfrm>
          <a:prstGeom xmlns:a="http://schemas.openxmlformats.org/drawingml/2006/main" prst="rect">
            <a:avLst/>
          </a:prstGeom>
          <a:noFill/>
        </xdr:spPr>
      </xdr:pic>
      <xdr:grpSp>
        <xdr:nvGrpSpPr>
          <xdr:cNvPr id="184" name="Group 183"/>
          <xdr:cNvGrpSpPr/>
        </xdr:nvGrpSpPr>
        <xdr:grpSpPr>
          <a:xfrm>
            <a:off x="5169674" y="20523632"/>
            <a:ext cx="4866887" cy="2004104"/>
            <a:chOff x="5169674" y="20523632"/>
            <a:chExt cx="4866887" cy="2004104"/>
          </a:xfrm>
          <a:noFill/>
        </xdr:grpSpPr>
        <xdr:grpSp>
          <xdr:nvGrpSpPr>
            <xdr:cNvPr id="185" name="Group 184"/>
            <xdr:cNvGrpSpPr/>
          </xdr:nvGrpSpPr>
          <xdr:grpSpPr>
            <a:xfrm>
              <a:off x="5753520" y="20523632"/>
              <a:ext cx="4283256" cy="1945700"/>
              <a:chOff x="5753520" y="20523632"/>
              <a:chExt cx="4283256" cy="1945700"/>
            </a:xfrm>
            <a:noFill/>
          </xdr:grpSpPr>
          <xdr:sp macro="" textlink="='Data - Overview'!D225">
            <xdr:nvSpPr>
              <xdr:cNvPr id="189" name="TextBox 188">
                <a:extLst xmlns:a="http://schemas.openxmlformats.org/drawingml/2006/main">
                  <a:ext uri="{FF2B5EF4-FFF2-40B4-BE49-F238E27FC236}">
                    <a16:creationId xmlns:a16="http://schemas.microsoft.com/office/drawing/2014/main" id="{00000000-0008-0000-0200-0000BD000000}"/>
                  </a:ext>
                </a:extLst>
              </xdr:cNvPr>
              <xdr:cNvSpPr txBox="1"/>
            </xdr:nvSpPr>
            <xdr:spPr>
              <a:xfrm>
                <a:off x="5817696" y="21243540"/>
                <a:ext cx="563589" cy="25983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B21935AE-3B17-4D47-89D9-CA2F0E81BD0E}" type="TxLink">
                  <a:rPr lang="en-US" sz="1600" b="1" i="0" u="none" strike="noStrike">
                    <a:solidFill>
                      <a:srgbClr val="92D050"/>
                    </a:solidFill>
                    <a:latin typeface="Calibri"/>
                    <a:cs typeface="Calibri"/>
                  </a:rPr>
                  <a:pPr/>
                  <a:t>13%</a:t>
                </a:fld>
              </a:p>
            </xdr:txBody>
          </xdr:sp>
          <xdr:sp macro="" textlink="='Data - Overview'!C225">
            <xdr:nvSpPr>
              <xdr:cNvPr id="190" name="TextBox 189">
                <a:extLst xmlns:a="http://schemas.openxmlformats.org/drawingml/2006/main">
                  <a:ext uri="{FF2B5EF4-FFF2-40B4-BE49-F238E27FC236}">
                    <a16:creationId xmlns:a16="http://schemas.microsoft.com/office/drawing/2014/main" id="{00000000-0008-0000-0200-0000BE000000}"/>
                  </a:ext>
                </a:extLst>
              </xdr:cNvPr>
              <xdr:cNvSpPr txBox="1"/>
            </xdr:nvSpPr>
            <xdr:spPr>
              <a:xfrm>
                <a:off x="6487144" y="21272269"/>
                <a:ext cx="529890" cy="19141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8A05176E-242E-4981-B50C-5F2415EB067E}" type="TxLink">
                  <a:rPr lang="en-US" sz="1100" b="1" i="0" u="none" strike="noStrike">
                    <a:solidFill>
                      <a:srgbClr val="92D050"/>
                    </a:solidFill>
                    <a:latin typeface="Calibri"/>
                    <a:cs typeface="Calibri"/>
                  </a:rPr>
                  <a:pPr/>
                  <a:t>Email</a:t>
                </a:fld>
              </a:p>
            </xdr:txBody>
          </xdr:sp>
          <xdr:sp macro="" textlink="='Data - Overview'!D226">
            <xdr:nvSpPr>
              <xdr:cNvPr id="191" name="TextBox 190">
                <a:extLst xmlns:a="http://schemas.openxmlformats.org/drawingml/2006/main">
                  <a:ext uri="{FF2B5EF4-FFF2-40B4-BE49-F238E27FC236}">
                    <a16:creationId xmlns:a16="http://schemas.microsoft.com/office/drawing/2014/main" id="{00000000-0008-0000-0200-0000BF000000}"/>
                  </a:ext>
                </a:extLst>
              </xdr:cNvPr>
              <xdr:cNvSpPr txBox="1"/>
            </xdr:nvSpPr>
            <xdr:spPr>
              <a:xfrm>
                <a:off x="8579758" y="20523632"/>
                <a:ext cx="638127" cy="29400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ADB4541C-C649-438B-A5FF-8D479F7D2139}" type="TxLink">
                  <a:rPr lang="en-US" sz="1600" b="1" i="0" u="none" strike="noStrike">
                    <a:solidFill>
                      <a:srgbClr val="1964C1"/>
                    </a:solidFill>
                    <a:latin typeface="Calibri"/>
                    <a:cs typeface="Calibri"/>
                  </a:rPr>
                  <a:pPr/>
                  <a:t>3%</a:t>
                </a:fld>
              </a:p>
            </xdr:txBody>
          </xdr:sp>
          <xdr:sp macro="" textlink="='Data - Overview'!C226">
            <xdr:nvSpPr>
              <xdr:cNvPr id="192" name="TextBox 191">
                <a:extLst xmlns:a="http://schemas.openxmlformats.org/drawingml/2006/main">
                  <a:ext uri="{FF2B5EF4-FFF2-40B4-BE49-F238E27FC236}">
                    <a16:creationId xmlns:a16="http://schemas.microsoft.com/office/drawing/2014/main" id="{00000000-0008-0000-0200-0000C0000000}"/>
                  </a:ext>
                </a:extLst>
              </xdr:cNvPr>
              <xdr:cNvSpPr txBox="1"/>
            </xdr:nvSpPr>
            <xdr:spPr>
              <a:xfrm>
                <a:off x="9201042" y="20541029"/>
                <a:ext cx="835735" cy="20159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3953E0EF-4202-444A-8C41-7868CD18EF01}" type="TxLink">
                  <a:rPr lang="en-US" sz="1100" b="1" i="0" u="none" strike="noStrike">
                    <a:solidFill>
                      <a:srgbClr val="1964C1"/>
                    </a:solidFill>
                    <a:latin typeface="Calibri"/>
                    <a:cs typeface="Calibri"/>
                  </a:rPr>
                  <a:pPr/>
                  <a:t>Cold Email</a:t>
                </a:fld>
              </a:p>
            </xdr:txBody>
          </xdr:sp>
          <xdr:sp macro="" textlink="='Data - Overview'!D217">
            <xdr:nvSpPr>
              <xdr:cNvPr id="193" name="TextBox 192">
                <a:extLst xmlns:a="http://schemas.openxmlformats.org/drawingml/2006/main">
                  <a:ext uri="{FF2B5EF4-FFF2-40B4-BE49-F238E27FC236}">
                    <a16:creationId xmlns:a16="http://schemas.microsoft.com/office/drawing/2014/main" id="{00000000-0008-0000-0200-0000C1000000}"/>
                  </a:ext>
                </a:extLst>
              </xdr:cNvPr>
              <xdr:cNvSpPr txBox="1"/>
            </xdr:nvSpPr>
            <xdr:spPr>
              <a:xfrm>
                <a:off x="5812574" y="21972332"/>
                <a:ext cx="563589" cy="25871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68435E69-128C-4F3A-994A-21B0EA56B619}" type="TxLink">
                  <a:rPr lang="en-US" sz="1600" b="1" i="0" u="none" strike="noStrike">
                    <a:solidFill>
                      <a:srgbClr val="7D38BA"/>
                    </a:solidFill>
                    <a:latin typeface="Calibri"/>
                    <a:cs typeface="Calibri"/>
                  </a:rPr>
                  <a:pPr/>
                  <a:t>9%</a:t>
                </a:fld>
              </a:p>
            </xdr:txBody>
          </xdr:sp>
          <xdr:sp macro="" textlink="='Data - Overview'!C217">
            <xdr:nvSpPr>
              <xdr:cNvPr id="194" name="TextBox 193">
                <a:extLst xmlns:a="http://schemas.openxmlformats.org/drawingml/2006/main">
                  <a:ext uri="{FF2B5EF4-FFF2-40B4-BE49-F238E27FC236}">
                    <a16:creationId xmlns:a16="http://schemas.microsoft.com/office/drawing/2014/main" id="{00000000-0008-0000-0200-0000C2000000}"/>
                  </a:ext>
                </a:extLst>
              </xdr:cNvPr>
              <xdr:cNvSpPr txBox="1"/>
            </xdr:nvSpPr>
            <xdr:spPr>
              <a:xfrm>
                <a:off x="6493764" y="21999515"/>
                <a:ext cx="1219671" cy="21168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0CFCA580-46FF-460F-9F70-ED70943B0A11}" type="TxLink">
                  <a:rPr lang="en-US" sz="1100" b="1" i="0" u="none" strike="noStrike">
                    <a:solidFill>
                      <a:srgbClr val="7D38BA"/>
                    </a:solidFill>
                    <a:latin typeface="Calibri"/>
                    <a:cs typeface="Calibri"/>
                  </a:rPr>
                  <a:pPr/>
                  <a:t>Cold / Warm Mail</a:t>
                </a:fld>
              </a:p>
            </xdr:txBody>
          </xdr:sp>
          <xdr:sp macro="" textlink="='Data - Overview'!D224">
            <xdr:nvSpPr>
              <xdr:cNvPr id="195" name="TextBox 194">
                <a:extLst xmlns:a="http://schemas.openxmlformats.org/drawingml/2006/main">
                  <a:ext uri="{FF2B5EF4-FFF2-40B4-BE49-F238E27FC236}">
                    <a16:creationId xmlns:a16="http://schemas.microsoft.com/office/drawing/2014/main" id="{00000000-0008-0000-0200-0000C3000000}"/>
                  </a:ext>
                </a:extLst>
              </xdr:cNvPr>
              <xdr:cNvSpPr txBox="1"/>
            </xdr:nvSpPr>
            <xdr:spPr>
              <a:xfrm>
                <a:off x="8554147" y="21243539"/>
                <a:ext cx="640739" cy="2664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5C30A880-5A14-4A10-8CE2-835AFFFC653C}" type="TxLink">
                  <a:rPr lang="en-US" sz="1600" b="1" i="0" u="none" strike="noStrike">
                    <a:solidFill>
                      <a:srgbClr val="6C6F71"/>
                    </a:solidFill>
                    <a:latin typeface="Calibri"/>
                    <a:cs typeface="Calibri"/>
                  </a:rPr>
                  <a:pPr/>
                  <a:t>2%</a:t>
                </a:fld>
              </a:p>
            </xdr:txBody>
          </xdr:sp>
          <xdr:sp macro="" textlink="='Data - Overview'!C224">
            <xdr:nvSpPr>
              <xdr:cNvPr id="196" name="TextBox 195">
                <a:extLst xmlns:a="http://schemas.openxmlformats.org/drawingml/2006/main">
                  <a:ext uri="{FF2B5EF4-FFF2-40B4-BE49-F238E27FC236}">
                    <a16:creationId xmlns:a16="http://schemas.microsoft.com/office/drawing/2014/main" id="{00000000-0008-0000-0200-0000C4000000}"/>
                  </a:ext>
                </a:extLst>
              </xdr:cNvPr>
              <xdr:cNvSpPr txBox="1"/>
            </xdr:nvSpPr>
            <xdr:spPr>
              <a:xfrm>
                <a:off x="9246329" y="21265654"/>
                <a:ext cx="489851" cy="19802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134AC1EE-B708-4B16-9E27-E8E007D9C90D}" type="TxLink">
                  <a:rPr lang="en-US" sz="1100" b="1" i="0" u="none" strike="noStrike">
                    <a:solidFill>
                      <a:srgbClr val="6C6F71"/>
                    </a:solidFill>
                    <a:latin typeface="Calibri"/>
                    <a:cs typeface="Calibri"/>
                  </a:rPr>
                  <a:pPr/>
                  <a:t>Phone</a:t>
                </a:fld>
              </a:p>
            </xdr:txBody>
          </xdr:sp>
          <xdr:sp macro="" textlink="='Data - Overview'!D223">
            <xdr:nvSpPr>
              <xdr:cNvPr id="197" name="TextBox 196">
                <a:extLst xmlns:a="http://schemas.openxmlformats.org/drawingml/2006/main">
                  <a:ext uri="{FF2B5EF4-FFF2-40B4-BE49-F238E27FC236}">
                    <a16:creationId xmlns:a16="http://schemas.microsoft.com/office/drawing/2014/main" id="{00000000-0008-0000-0200-0000C5000000}"/>
                  </a:ext>
                </a:extLst>
              </xdr:cNvPr>
              <xdr:cNvSpPr txBox="1"/>
            </xdr:nvSpPr>
            <xdr:spPr>
              <a:xfrm>
                <a:off x="8593884" y="21966782"/>
                <a:ext cx="631669" cy="255388"/>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78E000C8-B6B7-43A9-8F68-C72367F3AB37}" type="TxLink">
                  <a:rPr lang="en-US" sz="1600" b="1" i="0" u="none" strike="noStrike">
                    <a:solidFill>
                      <a:srgbClr val="FF0000"/>
                    </a:solidFill>
                    <a:latin typeface="Calibri"/>
                    <a:cs typeface="Calibri"/>
                  </a:rPr>
                  <a:pPr/>
                  <a:t>3%</a:t>
                </a:fld>
              </a:p>
            </xdr:txBody>
          </xdr:sp>
          <xdr:sp macro="" textlink="='Data - Overview'!C223">
            <xdr:nvSpPr>
              <xdr:cNvPr id="198" name="TextBox 197">
                <a:extLst xmlns:a="http://schemas.openxmlformats.org/drawingml/2006/main">
                  <a:ext uri="{FF2B5EF4-FFF2-40B4-BE49-F238E27FC236}">
                    <a16:creationId xmlns:a16="http://schemas.microsoft.com/office/drawing/2014/main" id="{00000000-0008-0000-0200-0000C6000000}"/>
                  </a:ext>
                </a:extLst>
              </xdr:cNvPr>
              <xdr:cNvSpPr txBox="1"/>
            </xdr:nvSpPr>
            <xdr:spPr>
              <a:xfrm>
                <a:off x="9266974" y="21975665"/>
                <a:ext cx="371597" cy="18923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3A1201FD-173C-4C3A-8D54-5651BC55773F}" type="TxLink">
                  <a:rPr lang="en-US" sz="1100" b="1" i="0" u="none" strike="noStrike">
                    <a:solidFill>
                      <a:srgbClr val="FF0000"/>
                    </a:solidFill>
                    <a:latin typeface="Calibri"/>
                    <a:cs typeface="Calibri"/>
                  </a:rPr>
                  <a:pPr/>
                  <a:t>Text</a:t>
                </a:fld>
              </a:p>
            </xdr:txBody>
          </xdr:sp>
          <xdr:sp macro="" textlink="='Data - Overview'!D215">
            <xdr:nvSpPr>
              <xdr:cNvPr id="199" name="TextBox 198">
                <a:extLst xmlns:a="http://schemas.openxmlformats.org/drawingml/2006/main">
                  <a:ext uri="{FF2B5EF4-FFF2-40B4-BE49-F238E27FC236}">
                    <a16:creationId xmlns:a16="http://schemas.microsoft.com/office/drawing/2014/main" id="{00000000-0008-0000-0200-0000C7000000}"/>
                  </a:ext>
                </a:extLst>
              </xdr:cNvPr>
              <xdr:cNvSpPr txBox="1"/>
            </xdr:nvSpPr>
            <xdr:spPr>
              <a:xfrm>
                <a:off x="5840032" y="20541011"/>
                <a:ext cx="610188" cy="24791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ECC4E9B0-00D1-4FA9-B3BC-57A27707E175}" type="TxLink">
                  <a:rPr lang="en-US" sz="1600" b="1" i="0" u="none" strike="noStrike">
                    <a:solidFill>
                      <a:srgbClr val="FFC000"/>
                    </a:solidFill>
                    <a:latin typeface="Calibri"/>
                    <a:cs typeface="Calibri"/>
                  </a:rPr>
                  <a:pPr/>
                  <a:t>15%</a:t>
                </a:fld>
              </a:p>
            </xdr:txBody>
          </xdr:sp>
          <xdr:sp macro="" textlink="='Data - Overview'!C215">
            <xdr:nvSpPr>
              <xdr:cNvPr id="200" name="TextBox 199">
                <a:extLst xmlns:a="http://schemas.openxmlformats.org/drawingml/2006/main">
                  <a:ext uri="{FF2B5EF4-FFF2-40B4-BE49-F238E27FC236}">
                    <a16:creationId xmlns:a16="http://schemas.microsoft.com/office/drawing/2014/main" id="{00000000-0008-0000-0200-0000C8000000}"/>
                  </a:ext>
                </a:extLst>
              </xdr:cNvPr>
              <xdr:cNvSpPr txBox="1"/>
            </xdr:nvSpPr>
            <xdr:spPr>
              <a:xfrm>
                <a:off x="6473381" y="20589586"/>
                <a:ext cx="592909" cy="19272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AD3EE76A-B7C4-42BD-BF29-230694E732A8}" type="TxLink">
                  <a:rPr lang="en-US" sz="1100" b="1" i="0" u="none" strike="noStrike">
                    <a:solidFill>
                      <a:srgbClr val="FFC000"/>
                    </a:solidFill>
                    <a:latin typeface="Calibri"/>
                    <a:cs typeface="Calibri"/>
                  </a:rPr>
                  <a:pPr/>
                  <a:t>Leaflet</a:t>
                </a:fld>
              </a:p>
            </xdr:txBody>
          </xdr:sp>
          <xdr:sp macro="" textlink="='Data - Overview'!H215">
            <xdr:nvSpPr>
              <xdr:cNvPr id="201" name="TextBox 200">
                <a:extLst xmlns:a="http://schemas.openxmlformats.org/drawingml/2006/main">
                  <a:ext uri="{FF2B5EF4-FFF2-40B4-BE49-F238E27FC236}">
                    <a16:creationId xmlns:a16="http://schemas.microsoft.com/office/drawing/2014/main" id="{00000000-0008-0000-0200-0000C9000000}"/>
                  </a:ext>
                </a:extLst>
              </xdr:cNvPr>
              <xdr:cNvSpPr txBox="1"/>
            </xdr:nvSpPr>
            <xdr:spPr>
              <a:xfrm>
                <a:off x="5753520" y="20815185"/>
                <a:ext cx="751574" cy="224918"/>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pPr algn="ctr"/>
                <a:fld xmlns:a="http://schemas.openxmlformats.org/drawingml/2006/main" id="{98128FC5-E726-4EF7-B21B-3B661DEEEFEA}" type="TxLink">
                  <a:rPr lang="en-US" sz="900" b="0" i="0" u="none" strike="noStrike">
                    <a:solidFill>
                      <a:srgbClr val="FFC000"/>
                    </a:solidFill>
                    <a:latin typeface="Calibri"/>
                    <a:cs typeface="Calibri"/>
                  </a:rPr>
                  <a:pPr algn="ctr"/>
                  <a:t>Index: 106</a:t>
                </a:fld>
              </a:p>
            </xdr:txBody>
          </xdr:sp>
          <xdr:sp macro="" textlink="='Data - Overview'!H225">
            <xdr:nvSpPr>
              <xdr:cNvPr id="202" name="TextBox 201">
                <a:extLst xmlns:a="http://schemas.openxmlformats.org/drawingml/2006/main">
                  <a:ext uri="{FF2B5EF4-FFF2-40B4-BE49-F238E27FC236}">
                    <a16:creationId xmlns:a16="http://schemas.microsoft.com/office/drawing/2014/main" id="{00000000-0008-0000-0200-0000CA000000}"/>
                  </a:ext>
                </a:extLst>
              </xdr:cNvPr>
              <xdr:cNvSpPr txBox="1"/>
            </xdr:nvSpPr>
            <xdr:spPr>
              <a:xfrm>
                <a:off x="5773656" y="21531775"/>
                <a:ext cx="685703" cy="19700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776FCD6F-F2BE-40C6-AA07-1B9DE1E395ED}" type="TxLink">
                  <a:rPr lang="en-US" sz="900" b="0" i="0" u="none" strike="noStrike">
                    <a:solidFill>
                      <a:srgbClr val="92D050"/>
                    </a:solidFill>
                    <a:latin typeface="Calibri"/>
                    <a:cs typeface="Calibri"/>
                  </a:rPr>
                  <a:pPr algn="ctr"/>
                  <a:t>Index: 70</a:t>
                </a:fld>
              </a:p>
            </xdr:txBody>
          </xdr:sp>
          <xdr:sp macro="" textlink="='Data - Overview'!H226">
            <xdr:nvSpPr>
              <xdr:cNvPr id="203" name="TextBox 202">
                <a:extLst xmlns:a="http://schemas.openxmlformats.org/drawingml/2006/main">
                  <a:ext uri="{FF2B5EF4-FFF2-40B4-BE49-F238E27FC236}">
                    <a16:creationId xmlns:a16="http://schemas.microsoft.com/office/drawing/2014/main" id="{00000000-0008-0000-0200-0000CB000000}"/>
                  </a:ext>
                </a:extLst>
              </xdr:cNvPr>
              <xdr:cNvSpPr txBox="1"/>
            </xdr:nvSpPr>
            <xdr:spPr>
              <a:xfrm>
                <a:off x="8497661" y="20810448"/>
                <a:ext cx="689969" cy="20508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F5B9ACA0-F963-4A1C-8AD3-79D1882BD85E}" type="TxLink">
                  <a:rPr lang="en-US" sz="900" b="0" i="0" u="none" strike="noStrike">
                    <a:solidFill>
                      <a:srgbClr val="1964C1"/>
                    </a:solidFill>
                    <a:latin typeface="Calibri"/>
                    <a:cs typeface="Calibri"/>
                  </a:rPr>
                  <a:pPr algn="ctr"/>
                  <a:t>Index: 89</a:t>
                </a:fld>
              </a:p>
            </xdr:txBody>
          </xdr:sp>
          <xdr:sp macro="" textlink="='Data - Overview'!H217">
            <xdr:nvSpPr>
              <xdr:cNvPr id="204" name="TextBox 203">
                <a:extLst xmlns:a="http://schemas.openxmlformats.org/drawingml/2006/main">
                  <a:ext uri="{FF2B5EF4-FFF2-40B4-BE49-F238E27FC236}">
                    <a16:creationId xmlns:a16="http://schemas.microsoft.com/office/drawing/2014/main" id="{00000000-0008-0000-0200-0000CC000000}"/>
                  </a:ext>
                </a:extLst>
              </xdr:cNvPr>
              <xdr:cNvSpPr txBox="1"/>
            </xdr:nvSpPr>
            <xdr:spPr>
              <a:xfrm>
                <a:off x="5810888" y="22269839"/>
                <a:ext cx="694307" cy="19949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B0E45DE0-705A-42D9-A454-4DC28505C4C4}" type="TxLink">
                  <a:rPr lang="en-US" sz="900" b="0" i="0" u="none" strike="noStrike">
                    <a:solidFill>
                      <a:srgbClr val="7D38BA"/>
                    </a:solidFill>
                    <a:latin typeface="Calibri"/>
                    <a:cs typeface="Calibri"/>
                  </a:rPr>
                  <a:pPr algn="ctr"/>
                  <a:t>Index: 69</a:t>
                </a:fld>
              </a:p>
            </xdr:txBody>
          </xdr:sp>
          <xdr:sp macro="" textlink="='Data - Overview'!H224">
            <xdr:nvSpPr>
              <xdr:cNvPr id="205" name="TextBox 204">
                <a:extLst xmlns:a="http://schemas.openxmlformats.org/drawingml/2006/main">
                  <a:ext uri="{FF2B5EF4-FFF2-40B4-BE49-F238E27FC236}">
                    <a16:creationId xmlns:a16="http://schemas.microsoft.com/office/drawing/2014/main" id="{00000000-0008-0000-0200-0000CD000000}"/>
                  </a:ext>
                </a:extLst>
              </xdr:cNvPr>
              <xdr:cNvSpPr txBox="1"/>
            </xdr:nvSpPr>
            <xdr:spPr>
              <a:xfrm>
                <a:off x="8467578" y="21538124"/>
                <a:ext cx="609567" cy="198978"/>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BF812997-1AE4-4F3F-A8CC-756A00688632}" type="TxLink">
                  <a:rPr lang="en-US" sz="900" b="0" i="0" u="none" strike="noStrike">
                    <a:solidFill>
                      <a:srgbClr val="6C6F71"/>
                    </a:solidFill>
                    <a:latin typeface="Calibri"/>
                    <a:cs typeface="Calibri"/>
                  </a:rPr>
                  <a:pPr algn="ctr"/>
                  <a:t>Index: 111</a:t>
                </a:fld>
              </a:p>
            </xdr:txBody>
          </xdr:sp>
          <xdr:sp macro="" textlink="='Data - Overview'!H223">
            <xdr:nvSpPr>
              <xdr:cNvPr id="206" name="TextBox 205">
                <a:extLst xmlns:a="http://schemas.openxmlformats.org/drawingml/2006/main">
                  <a:ext uri="{FF2B5EF4-FFF2-40B4-BE49-F238E27FC236}">
                    <a16:creationId xmlns:a16="http://schemas.microsoft.com/office/drawing/2014/main" id="{00000000-0008-0000-0200-0000CE000000}"/>
                  </a:ext>
                </a:extLst>
              </xdr:cNvPr>
              <xdr:cNvSpPr txBox="1"/>
            </xdr:nvSpPr>
            <xdr:spPr>
              <a:xfrm>
                <a:off x="8528806" y="22238647"/>
                <a:ext cx="619966" cy="20470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5120CD5F-DD40-4D84-B88D-CD4531B2CCBC}" type="TxLink">
                  <a:rPr lang="en-US" sz="900" b="0" i="0" u="none" strike="noStrike">
                    <a:solidFill>
                      <a:srgbClr val="FF0000"/>
                    </a:solidFill>
                    <a:latin typeface="Calibri"/>
                    <a:cs typeface="Calibri"/>
                  </a:rPr>
                  <a:pPr algn="ctr"/>
                  <a:t>Index: 111</a:t>
                </a:fld>
              </a:p>
            </xdr:txBody>
          </xdr:sp>
        </xdr:grpSp>
        <xdr:clientData/>
        <xdr:pic macro="">
          <xdr:nvPicPr>
            <xdr:cNvPr id="186" name="Picture 185">
              <a:extLst xmlns:a="http://schemas.openxmlformats.org/drawingml/2006/main">
                <a:ext uri="{FF2B5EF4-FFF2-40B4-BE49-F238E27FC236}">
                  <a16:creationId xmlns:a16="http://schemas.microsoft.com/office/drawing/2014/main" id="{00000000-0008-0000-0200-0000BA000000}"/>
                </a:ext>
              </a:extLst>
            </xdr:cNvPr>
            <xdr:cNvPicPr>
              <a:picLocks noChangeAspect="1"/>
            </xdr:cNvPicPr>
          </xdr:nvPicPr>
          <xdr:blipFill>
            <a:blip xmlns:d7p1="http://schemas.openxmlformats.org/officeDocument/2006/relationships" d7p1:embed="rId31">
              <a:extLst>
                <a:ext uri="{28A0092B-C50C-407E-A947-70E740481C1C}">
                  <a14:useLocalDpi xmlns:a14="http://schemas.microsoft.com/office/drawing/2010/main" val="0"/>
                </a:ext>
              </a:extLst>
            </a:blip>
            <a:srcRect/>
            <a:stretch>
              <a:fillRect/>
            </a:stretch>
          </xdr:blipFill>
          <xdr:spPr>
            <a:xfrm>
              <a:off x="5169674" y="21325807"/>
              <a:ext cx="514841" cy="464409"/>
            </a:xfrm>
            <a:prstGeom xmlns:a="http://schemas.openxmlformats.org/drawingml/2006/main" prst="rect">
              <a:avLst/>
            </a:prstGeom>
            <a:noFill/>
          </xdr:spPr>
        </xdr:pic>
        <xdr:pic macro="">
          <xdr:nvPicPr>
            <xdr:cNvPr id="187" name="Picture 186">
              <a:extLst xmlns:a="http://schemas.openxmlformats.org/drawingml/2006/main">
                <a:ext uri="{FF2B5EF4-FFF2-40B4-BE49-F238E27FC236}">
                  <a16:creationId xmlns:a16="http://schemas.microsoft.com/office/drawing/2014/main" id="{00000000-0008-0000-0200-0000BB000000}"/>
                </a:ext>
              </a:extLst>
            </xdr:cNvPr>
            <xdr:cNvPicPr>
              <a:picLocks noChangeAspect="1"/>
            </xdr:cNvPicPr>
          </xdr:nvPicPr>
          <xdr:blipFill>
            <a:blip xmlns:d7p1="http://schemas.openxmlformats.org/officeDocument/2006/relationships" d7p1:embed="rId32">
              <a:extLst>
                <a:ext uri="{28A0092B-C50C-407E-A947-70E740481C1C}">
                  <a14:useLocalDpi xmlns:a14="http://schemas.microsoft.com/office/drawing/2010/main" val="0"/>
                </a:ext>
              </a:extLst>
            </a:blip>
            <a:srcRect/>
            <a:stretch>
              <a:fillRect/>
            </a:stretch>
          </xdr:blipFill>
          <xdr:spPr>
            <a:xfrm>
              <a:off x="5185002" y="21970447"/>
              <a:ext cx="643552" cy="557289"/>
            </a:xfrm>
            <a:prstGeom xmlns:a="http://schemas.openxmlformats.org/drawingml/2006/main" prst="rect">
              <a:avLst/>
            </a:prstGeom>
            <a:noFill/>
          </xdr:spPr>
        </xdr:pic>
        <xdr:pic macro="">
          <xdr:nvPicPr>
            <xdr:cNvPr id="188" name="Picture 187">
              <a:extLst xmlns:a="http://schemas.openxmlformats.org/drawingml/2006/main">
                <a:ext uri="{FF2B5EF4-FFF2-40B4-BE49-F238E27FC236}">
                  <a16:creationId xmlns:a16="http://schemas.microsoft.com/office/drawing/2014/main" id="{00000000-0008-0000-0200-0000BC000000}"/>
                </a:ext>
              </a:extLst>
            </xdr:cNvPr>
            <xdr:cNvPicPr>
              <a:picLocks noChangeAspect="1"/>
            </xdr:cNvPicPr>
          </xdr:nvPicPr>
          <xdr:blipFill>
            <a:blip xmlns:d7p1="http://schemas.openxmlformats.org/officeDocument/2006/relationships" d7p1:embed="rId33">
              <a:extLst>
                <a:ext uri="{28A0092B-C50C-407E-A947-70E740481C1C}">
                  <a14:useLocalDpi xmlns:a14="http://schemas.microsoft.com/office/drawing/2010/main" val="0"/>
                </a:ext>
              </a:extLst>
            </a:blip>
            <a:srcRect/>
            <a:stretch>
              <a:fillRect/>
            </a:stretch>
          </xdr:blipFill>
          <xdr:spPr>
            <a:xfrm>
              <a:off x="5190085" y="20592310"/>
              <a:ext cx="514841" cy="464409"/>
            </a:xfrm>
            <a:prstGeom xmlns:a="http://schemas.openxmlformats.org/drawingml/2006/main" prst="rect">
              <a:avLst/>
            </a:prstGeom>
            <a:noFill/>
          </xdr:spPr>
        </xdr:pic>
      </xdr:grpSp>
      <xdr:clientData/>
    </xdr:grpSp>
    <xdr:clientData/>
  </xdr:twoCellAnchor>
  <xdr:twoCellAnchor editAs="twoCell">
    <xdr:from>
      <xdr:col>6</xdr:col>
      <xdr:colOff>281285</xdr:colOff>
      <xdr:row>91</xdr:row>
      <xdr:rowOff>19050</xdr:rowOff>
    </xdr:from>
    <xdr:to>
      <xdr:col>7</xdr:col>
      <xdr:colOff>438206</xdr:colOff>
      <xdr:row>94</xdr:row>
      <xdr:rowOff>111442</xdr:rowOff>
    </xdr:to>
    <xdr:pic macro="">
      <xdr:nvPicPr>
        <xdr:cNvPr id="207" name="Picture 206">
          <a:extLst xmlns:a="http://schemas.openxmlformats.org/drawingml/2006/main">
            <a:ext uri="{FF2B5EF4-FFF2-40B4-BE49-F238E27FC236}">
              <a16:creationId xmlns:a16="http://schemas.microsoft.com/office/drawing/2014/main" id="{00000000-0008-0000-0200-0000CF000000}"/>
            </a:ext>
          </a:extLst>
        </xdr:cNvPr>
        <xdr:cNvPicPr>
          <a:picLocks noChangeAspect="1"/>
        </xdr:cNvPicPr>
      </xdr:nvPicPr>
      <xdr:blipFill>
        <a:blip xmlns:d5p1="http://schemas.openxmlformats.org/officeDocument/2006/relationships" d5p1:embed="rId34">
          <a:extLst>
            <a:ext uri="{28A0092B-C50C-407E-A947-70E740481C1C}">
              <a14:useLocalDpi xmlns:a14="http://schemas.microsoft.com/office/drawing/2010/main" val="0"/>
            </a:ext>
          </a:extLst>
        </a:blip>
        <a:srcRect/>
        <a:stretch>
          <a:fillRect/>
        </a:stretch>
      </xdr:blipFill>
      <xdr:spPr>
        <a:xfrm>
          <a:off x="3938587" y="14280984"/>
          <a:ext cx="766763" cy="766763"/>
        </a:xfrm>
        <a:prstGeom xmlns:a="http://schemas.openxmlformats.org/drawingml/2006/main" prst="rect">
          <a:avLst/>
        </a:prstGeom>
        <a:noFill/>
      </xdr:spPr>
    </xdr:pic>
    <xdr:clientData/>
  </xdr:twoCellAnchor>
  <xdr:twoCellAnchor editAs="twoCell">
    <xdr:from>
      <xdr:col>6</xdr:col>
      <xdr:colOff>302121</xdr:colOff>
      <xdr:row>87</xdr:row>
      <xdr:rowOff>99060</xdr:rowOff>
    </xdr:from>
    <xdr:to>
      <xdr:col>7</xdr:col>
      <xdr:colOff>457088</xdr:colOff>
      <xdr:row>90</xdr:row>
      <xdr:rowOff>151447</xdr:rowOff>
    </xdr:to>
    <xdr:pic macro="">
      <xdr:nvPicPr>
        <xdr:cNvPr id="208" name="Picture 207">
          <a:extLst xmlns:a="http://schemas.openxmlformats.org/drawingml/2006/main">
            <a:ext uri="{FF2B5EF4-FFF2-40B4-BE49-F238E27FC236}">
              <a16:creationId xmlns:a16="http://schemas.microsoft.com/office/drawing/2014/main" id="{00000000-0008-0000-0200-0000D0000000}"/>
            </a:ext>
          </a:extLst>
        </xdr:cNvPr>
        <xdr:cNvPicPr>
          <a:picLocks noChangeAspect="1"/>
        </xdr:cNvPicPr>
      </xdr:nvPicPr>
      <xdr:blipFill>
        <a:blip xmlns:d5p1="http://schemas.openxmlformats.org/officeDocument/2006/relationships" d5p1:embed="rId35">
          <a:extLst>
            <a:ext uri="{28A0092B-C50C-407E-A947-70E740481C1C}">
              <a14:useLocalDpi xmlns:a14="http://schemas.microsoft.com/office/drawing/2010/main" val="0"/>
            </a:ext>
          </a:extLst>
        </a:blip>
        <a:srcRect/>
        <a:stretch>
          <a:fillRect/>
        </a:stretch>
      </xdr:blipFill>
      <xdr:spPr>
        <a:xfrm>
          <a:off x="3960001" y="13719932"/>
          <a:ext cx="764400" cy="764400"/>
        </a:xfrm>
        <a:prstGeom xmlns:a="http://schemas.openxmlformats.org/drawingml/2006/main" prst="rect">
          <a:avLst/>
        </a:prstGeom>
        <a:noFill/>
      </xdr:spPr>
    </xdr:pic>
    <xdr:clientData/>
  </xdr:twoCellAnchor>
  <xdr:twoCellAnchor editAs="twoCell">
    <xdr:from>
      <xdr:col>6</xdr:col>
      <xdr:colOff>399790</xdr:colOff>
      <xdr:row>97</xdr:row>
      <xdr:rowOff>119062</xdr:rowOff>
    </xdr:from>
    <xdr:to>
      <xdr:col>7</xdr:col>
      <xdr:colOff>314492</xdr:colOff>
      <xdr:row>101</xdr:row>
      <xdr:rowOff>20955</xdr:rowOff>
    </xdr:to>
    <xdr:pic macro="">
      <xdr:nvPicPr>
        <xdr:cNvPr id="209" name="Picture 208">
          <a:extLst xmlns:a="http://schemas.openxmlformats.org/drawingml/2006/main">
            <a:ext uri="{FF2B5EF4-FFF2-40B4-BE49-F238E27FC236}">
              <a16:creationId xmlns:a16="http://schemas.microsoft.com/office/drawing/2014/main" id="{00000000-0008-0000-0200-0000D1000000}"/>
            </a:ext>
          </a:extLst>
        </xdr:cNvPr>
        <xdr:cNvPicPr>
          <a:picLocks noChangeAspect="1"/>
        </xdr:cNvPicPr>
      </xdr:nvPicPr>
      <xdr:blipFill>
        <a:blip xmlns:d5p1="http://schemas.openxmlformats.org/officeDocument/2006/relationships" d5p1:embed="rId36">
          <a:extLst>
            <a:ext uri="{28A0092B-C50C-407E-A947-70E740481C1C}">
              <a14:useLocalDpi xmlns:a14="http://schemas.microsoft.com/office/drawing/2010/main" val="0"/>
            </a:ext>
          </a:extLst>
        </a:blip>
        <a:srcRect/>
        <a:stretch>
          <a:fillRect/>
        </a:stretch>
      </xdr:blipFill>
      <xdr:spPr>
        <a:xfrm>
          <a:off x="4057613" y="15359027"/>
          <a:ext cx="523912" cy="523912"/>
        </a:xfrm>
        <a:prstGeom xmlns:a="http://schemas.openxmlformats.org/drawingml/2006/main" prst="rect">
          <a:avLst/>
        </a:prstGeom>
        <a:noFill/>
      </xdr:spPr>
    </xdr:pic>
    <xdr:clientData/>
  </xdr:twoCellAnchor>
  <xdr:twoCellAnchor editAs="twoCell">
    <xdr:from>
      <xdr:col>6</xdr:col>
      <xdr:colOff>402394</xdr:colOff>
      <xdr:row>94</xdr:row>
      <xdr:rowOff>106680</xdr:rowOff>
    </xdr:from>
    <xdr:to>
      <xdr:col>7</xdr:col>
      <xdr:colOff>316446</xdr:colOff>
      <xdr:row>97</xdr:row>
      <xdr:rowOff>152400</xdr:rowOff>
    </xdr:to>
    <xdr:pic macro="">
      <xdr:nvPicPr>
        <xdr:cNvPr id="210" name="Picture 209">
          <a:extLst xmlns:a="http://schemas.openxmlformats.org/drawingml/2006/main">
            <a:ext uri="{FF2B5EF4-FFF2-40B4-BE49-F238E27FC236}">
              <a16:creationId xmlns:a16="http://schemas.microsoft.com/office/drawing/2014/main" id="{00000000-0008-0000-0200-0000D2000000}"/>
            </a:ext>
          </a:extLst>
        </xdr:cNvPr>
        <xdr:cNvPicPr>
          <a:picLocks noChangeAspect="1"/>
        </xdr:cNvPicPr>
      </xdr:nvPicPr>
      <xdr:blipFill>
        <a:blip xmlns:d5p1="http://schemas.openxmlformats.org/officeDocument/2006/relationships" d5p1:embed="rId37">
          <a:extLst>
            <a:ext uri="{28A0092B-C50C-407E-A947-70E740481C1C}">
              <a14:useLocalDpi xmlns:a14="http://schemas.microsoft.com/office/drawing/2010/main" val="0"/>
            </a:ext>
          </a:extLst>
        </a:blip>
        <a:srcRect/>
        <a:stretch>
          <a:fillRect/>
        </a:stretch>
      </xdr:blipFill>
      <xdr:spPr>
        <a:xfrm>
          <a:off x="4059974" y="14826401"/>
          <a:ext cx="523912" cy="523912"/>
        </a:xfrm>
        <a:prstGeom xmlns:a="http://schemas.openxmlformats.org/drawingml/2006/main" prst="rect">
          <a:avLst/>
        </a:prstGeom>
        <a:noFill/>
      </xdr:spPr>
    </xdr:pic>
    <xdr:clientData/>
  </xdr:twoCellAnchor>
  <xdr:twoCellAnchor>
    <xdr:from>
      <xdr:col>0</xdr:col>
      <xdr:colOff>0</xdr:colOff>
      <xdr:row>125</xdr:row>
      <xdr:rowOff>96202</xdr:rowOff>
    </xdr:from>
    <xdr:to>
      <xdr:col>7</xdr:col>
      <xdr:colOff>550850</xdr:colOff>
      <xdr:row>143</xdr:row>
      <xdr:rowOff>141922</xdr:rowOff>
    </xdr:to>
    <xdr:grpSp>
      <xdr:nvGrpSpPr>
        <xdr:cNvPr id="211" name="Group 210"/>
        <xdr:cNvGrpSpPr/>
      </xdr:nvGrpSpPr>
      <xdr:grpSpPr>
        <a:xfrm>
          <a:off x="0" y="19888200"/>
          <a:ext cx="5219700" cy="2943225"/>
          <a:chOff x="0" y="20048479"/>
          <a:chExt cx="4818289" cy="2953248"/>
        </a:xfrm>
        <a:noFill/>
      </xdr:grpSpPr>
      <xdr:grpSp>
        <xdr:nvGrpSpPr>
          <xdr:cNvPr id="212" name="Group 211"/>
          <xdr:cNvGrpSpPr/>
        </xdr:nvGrpSpPr>
        <xdr:grpSpPr>
          <a:xfrm>
            <a:off x="0" y="20048479"/>
            <a:ext cx="4818467" cy="2953289"/>
            <a:chOff x="0" y="20048479"/>
            <a:chExt cx="4818467" cy="2953289"/>
          </a:xfrm>
          <a:noFill/>
        </xdr:grpSpPr>
        <xdr:cxnSp macro="">
          <xdr:nvCxnSpPr>
            <xdr:cNvPr id="218" name="Straight Connector 217"/>
            <xdr:cNvCxnSpPr/>
          </xdr:nvCxnSpPr>
          <xdr:spPr>
            <a:xfrm flipV="1">
              <a:off x="55807" y="20194360"/>
              <a:ext cx="384969"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graphicFrame macro="">
          <xdr:nvGraphicFramePr>
            <xdr:cNvPr id="219" name="Chart 218"/>
            <xdr:cNvGraphicFramePr/>
          </xdr:nvGraphicFramePr>
          <xdr:xfrm>
            <a:off x="2139235" y="20182513"/>
            <a:ext cx="2170398" cy="2819187"/>
          </xdr:xfrm>
          <a:graphic>
            <a:graphicData uri="http://schemas.openxmlformats.org/drawingml/2006/chart">
              <c:chart xmlns:d8p1="http://schemas.openxmlformats.org/officeDocument/2006/relationships" xmlns:c="http://schemas.openxmlformats.org/drawingml/2006/chart" d8p1:id="rId38"/>
            </a:graphicData>
          </a:graphic>
        </xdr:graphicFrame>
        <xdr:sp macro="" textlink="='Data - Overview'!C358">
          <xdr:nvSpPr>
            <xdr:cNvPr id="220" name="TextBox 219">
              <a:extLst xmlns:a="http://schemas.openxmlformats.org/drawingml/2006/main">
                <a:ext uri="{FF2B5EF4-FFF2-40B4-BE49-F238E27FC236}">
                  <a16:creationId xmlns:a16="http://schemas.microsoft.com/office/drawing/2014/main" id="{00000000-0008-0000-0200-0000DC000000}"/>
                </a:ext>
              </a:extLst>
            </xdr:cNvPr>
            <xdr:cNvSpPr txBox="1"/>
          </xdr:nvSpPr>
          <xdr:spPr>
            <a:xfrm>
              <a:off x="540860" y="20389458"/>
              <a:ext cx="1323120" cy="3420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fld xmlns:a="http://schemas.openxmlformats.org/drawingml/2006/main" id="{EFA3828C-A516-4ED4-9D79-2DA4DB4FD8C5}" type="TxLink">
                <a:rPr lang="en-US" sz="800" b="1" i="0" u="none" strike="noStrike">
                  <a:solidFill>
                    <a:srgbClr val="FF0000"/>
                  </a:solidFill>
                  <a:latin typeface="Calibri"/>
                  <a:cs typeface="Calibri"/>
                </a:rPr>
                <a:pPr/>
                <a:t>Shopping online makes my life easier</a:t>
              </a:fld>
            </a:p>
          </xdr:txBody>
        </xdr:sp>
        <xdr:sp macro="" textlink="='Data - Overview'!C357">
          <xdr:nvSpPr>
            <xdr:cNvPr id="221" name="TextBox 220">
              <a:extLst xmlns:a="http://schemas.openxmlformats.org/drawingml/2006/main">
                <a:ext uri="{FF2B5EF4-FFF2-40B4-BE49-F238E27FC236}">
                  <a16:creationId xmlns:a16="http://schemas.microsoft.com/office/drawing/2014/main" id="{00000000-0008-0000-0200-0000DD000000}"/>
                </a:ext>
              </a:extLst>
            </xdr:cNvPr>
            <xdr:cNvSpPr txBox="1"/>
          </xdr:nvSpPr>
          <xdr:spPr>
            <a:xfrm>
              <a:off x="0" y="20885208"/>
              <a:ext cx="1810286" cy="50040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pPr algn="r"/>
              <a:fld xmlns:a="http://schemas.openxmlformats.org/drawingml/2006/main" id="{F2D33F61-4E67-4FF9-B933-BBA3E7E7B28A}" type="TxLink">
                <a:rPr lang="en-US" sz="800" b="1" i="0" u="none" strike="noStrike">
                  <a:solidFill>
                    <a:schemeClr val="tx1">
                      <a:lumMod val="50000"/>
                      <a:lumOff val="50000"/>
                    </a:schemeClr>
                  </a:solidFill>
                  <a:latin typeface="Calibri"/>
                  <a:cs typeface="Calibri"/>
                </a:rPr>
                <a:pPr algn="r"/>
                <a:t>I wait until technology becomes cheaper before considering a purchase</a:t>
              </a:fld>
            </a:p>
          </xdr:txBody>
        </xdr:sp>
        <xdr:sp macro="" textlink="='Data - Overview'!C356">
          <xdr:nvSpPr>
            <xdr:cNvPr id="222" name="TextBox 221">
              <a:extLst xmlns:a="http://schemas.openxmlformats.org/drawingml/2006/main">
                <a:ext uri="{FF2B5EF4-FFF2-40B4-BE49-F238E27FC236}">
                  <a16:creationId xmlns:a16="http://schemas.microsoft.com/office/drawing/2014/main" id="{00000000-0008-0000-0200-0000DE000000}"/>
                </a:ext>
              </a:extLst>
            </xdr:cNvPr>
            <xdr:cNvSpPr txBox="1"/>
          </xdr:nvSpPr>
          <xdr:spPr>
            <a:xfrm>
              <a:off x="222450" y="21370716"/>
              <a:ext cx="1557151" cy="3420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pPr algn="r"/>
              <a:fld xmlns:a="http://schemas.openxmlformats.org/drawingml/2006/main" id="{7F0761AB-D403-49D0-9AFD-27FB5A1D6D6D}" type="TxLink">
                <a:rPr lang="en-US" sz="800" b="1" i="0" u="none" strike="noStrike">
                  <a:solidFill>
                    <a:srgbClr val="7D38BA"/>
                  </a:solidFill>
                  <a:latin typeface="Calibri"/>
                  <a:cs typeface="Calibri"/>
                </a:rPr>
                <a:pPr algn="r"/>
                <a:t>I love to buy new gadgets and appliances</a:t>
              </a:fld>
            </a:p>
          </xdr:txBody>
        </xdr:sp>
        <xdr:sp macro="" textlink="='Data - Overview'!C355">
          <xdr:nvSpPr>
            <xdr:cNvPr id="223" name="TextBox 222">
              <a:extLst xmlns:a="http://schemas.openxmlformats.org/drawingml/2006/main">
                <a:ext uri="{FF2B5EF4-FFF2-40B4-BE49-F238E27FC236}">
                  <a16:creationId xmlns:a16="http://schemas.microsoft.com/office/drawing/2014/main" id="{00000000-0008-0000-0200-0000DF000000}"/>
                </a:ext>
              </a:extLst>
            </xdr:cNvPr>
            <xdr:cNvSpPr txBox="1"/>
          </xdr:nvSpPr>
          <xdr:spPr>
            <a:xfrm>
              <a:off x="0" y="21923145"/>
              <a:ext cx="1817957" cy="3420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pPr algn="r"/>
              <a:fld xmlns:a="http://schemas.openxmlformats.org/drawingml/2006/main" id="{230A77DC-96A8-4C53-8B0B-F390F1EE7355}" type="TxLink">
                <a:rPr lang="en-US" sz="800" b="1" i="0" u="none" strike="noStrike">
                  <a:solidFill>
                    <a:srgbClr val="1964C1"/>
                  </a:solidFill>
                  <a:latin typeface="Calibri"/>
                  <a:cs typeface="Calibri"/>
                </a:rPr>
                <a:pPr algn="r"/>
                <a:t>Computers confuse me, I'll never get used to them</a:t>
              </a:fld>
            </a:p>
          </xdr:txBody>
        </xdr:sp>
        <xdr:sp macro="" textlink="='Data - Overview'!C354">
          <xdr:nvSpPr>
            <xdr:cNvPr id="224" name="TextBox 223">
              <a:extLst xmlns:a="http://schemas.openxmlformats.org/drawingml/2006/main">
                <a:ext uri="{FF2B5EF4-FFF2-40B4-BE49-F238E27FC236}">
                  <a16:creationId xmlns:a16="http://schemas.microsoft.com/office/drawing/2014/main" id="{00000000-0008-0000-0200-0000E0000000}"/>
                </a:ext>
              </a:extLst>
            </xdr:cNvPr>
            <xdr:cNvSpPr txBox="1"/>
          </xdr:nvSpPr>
          <xdr:spPr>
            <a:xfrm>
              <a:off x="0" y="22393044"/>
              <a:ext cx="1787274" cy="46700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pPr algn="r"/>
              <a:fld xmlns:a="http://schemas.openxmlformats.org/drawingml/2006/main" id="{69DCA5C7-B4B0-4625-8F45-B1F3D82F9CCA}" type="TxLink">
                <a:rPr lang="en-US" sz="800" b="1" i="0" u="none" strike="noStrike">
                  <a:solidFill>
                    <a:srgbClr val="EBC619"/>
                  </a:solidFill>
                  <a:latin typeface="Calibri"/>
                  <a:cs typeface="Calibri"/>
                </a:rPr>
                <a:pPr algn="r"/>
                <a:t>I am worried that any personal information I enter online will not remain secure</a:t>
              </a:fld>
            </a:p>
          </xdr:txBody>
        </xdr:sp>
        <xdr:sp macro="" textlink="'Data - Overview'!F358">
          <xdr:nvSpPr>
            <xdr:cNvPr id="225" name="Oval 224"/>
            <xdr:cNvSpPr/>
          </xdr:nvSpPr>
          <xdr:spPr>
            <a:xfrm>
              <a:off x="4280231" y="20401757"/>
              <a:ext cx="370189" cy="359451"/>
            </a:xfrm>
            <a:prstGeom prst="ellipse">
              <a:avLst xmlns:a="http://schemas.openxmlformats.org/drawingml/2006/main"/>
            </a:prstGeom>
            <a:solidFill xmlns:a="http://schemas.openxmlformats.org/drawingml/2006/main">
              <a:srgbClr val="ED1B2D"/>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705734C4-F38C-4943-BAFC-0EDB82FE44E2}" type="TxLink">
                <a:rPr lang="en-US" sz="1000" b="0" i="0" u="none" strike="noStrike">
                  <a:solidFill>
                    <a:schemeClr val="bg1"/>
                  </a:solidFill>
                  <a:latin typeface="Calibri"/>
                  <a:cs typeface="Calibri"/>
                </a:rPr>
                <a:pPr algn="ctr"/>
                <a:t>95</a:t>
              </a:fld>
              <a:endParaRPr lang="en-GB" sz="1000" b="1">
                <a:solidFill>
                  <a:schemeClr val="bg1"/>
                </a:solidFill>
              </a:endParaRPr>
            </a:p>
          </xdr:txBody>
        </xdr:sp>
        <xdr:sp macro="" textlink="'Data - Overview'!F357">
          <xdr:nvSpPr>
            <xdr:cNvPr id="226" name="Oval 225"/>
            <xdr:cNvSpPr/>
          </xdr:nvSpPr>
          <xdr:spPr>
            <a:xfrm>
              <a:off x="4287117" y="20887704"/>
              <a:ext cx="370189" cy="359451"/>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E9A1AA89-2D48-4A8D-9CB6-98DC359AD71A}" type="TxLink">
                <a:rPr lang="en-US" sz="1000" b="0" i="0" u="none" strike="noStrike">
                  <a:solidFill>
                    <a:schemeClr val="bg1"/>
                  </a:solidFill>
                  <a:latin typeface="Calibri"/>
                  <a:cs typeface="Calibri"/>
                </a:rPr>
                <a:pPr algn="ctr"/>
                <a:t>96</a:t>
              </a:fld>
              <a:endParaRPr lang="en-GB" sz="900" b="1">
                <a:solidFill>
                  <a:schemeClr val="bg1"/>
                </a:solidFill>
              </a:endParaRPr>
            </a:p>
          </xdr:txBody>
        </xdr:sp>
        <xdr:sp macro="" textlink="'Data - Overview'!F356">
          <xdr:nvSpPr>
            <xdr:cNvPr id="227" name="Oval 226"/>
            <xdr:cNvSpPr/>
          </xdr:nvSpPr>
          <xdr:spPr>
            <a:xfrm>
              <a:off x="4284682" y="21379077"/>
              <a:ext cx="370189" cy="359451"/>
            </a:xfrm>
            <a:prstGeom prst="ellipse">
              <a:avLst xmlns:a="http://schemas.openxmlformats.org/drawingml/2006/main"/>
            </a:prstGeom>
            <a:solidFill xmlns:a="http://schemas.openxmlformats.org/drawingml/2006/main">
              <a:srgbClr val="7A19C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24670780-71C9-4D85-A0AE-30AD09018202}" type="TxLink">
                <a:rPr lang="en-US" sz="1000" b="0" i="0" u="none" strike="noStrike">
                  <a:solidFill>
                    <a:schemeClr val="bg1"/>
                  </a:solidFill>
                  <a:latin typeface="Calibri"/>
                  <a:cs typeface="Calibri"/>
                </a:rPr>
                <a:pPr algn="ctr"/>
                <a:t>107</a:t>
              </a:fld>
              <a:endParaRPr lang="en-GB" sz="900" b="1">
                <a:solidFill>
                  <a:schemeClr val="bg1"/>
                </a:solidFill>
              </a:endParaRPr>
            </a:p>
          </xdr:txBody>
        </xdr:sp>
        <xdr:sp macro="" textlink="'Data - Overview'!F355">
          <xdr:nvSpPr>
            <xdr:cNvPr id="228" name="Oval 227"/>
            <xdr:cNvSpPr/>
          </xdr:nvSpPr>
          <xdr:spPr>
            <a:xfrm>
              <a:off x="4284682" y="21869757"/>
              <a:ext cx="370189" cy="359451"/>
            </a:xfrm>
            <a:prstGeom prst="ellipse">
              <a:avLst xmlns:a="http://schemas.openxmlformats.org/drawingml/2006/main"/>
            </a:prstGeom>
            <a:solidFill xmlns:a="http://schemas.openxmlformats.org/drawingml/2006/main">
              <a:srgbClr val="1964C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10749E0B-E79E-4159-866A-CCAE258DA426}" type="TxLink">
                <a:rPr lang="en-US" sz="1000" b="0" i="0" u="none" strike="noStrike">
                  <a:solidFill>
                    <a:schemeClr val="bg1"/>
                  </a:solidFill>
                  <a:latin typeface="Calibri"/>
                  <a:cs typeface="Calibri"/>
                </a:rPr>
                <a:pPr algn="ctr"/>
                <a:t>106</a:t>
              </a:fld>
              <a:endParaRPr lang="en-GB" sz="900" b="1">
                <a:solidFill>
                  <a:schemeClr val="bg1"/>
                </a:solidFill>
              </a:endParaRPr>
            </a:p>
          </xdr:txBody>
        </xdr:sp>
        <xdr:sp macro="" textlink="'Data - Overview'!F354">
          <xdr:nvSpPr>
            <xdr:cNvPr id="229" name="Oval 228"/>
            <xdr:cNvSpPr/>
          </xdr:nvSpPr>
          <xdr:spPr>
            <a:xfrm>
              <a:off x="4288335" y="22402597"/>
              <a:ext cx="370189" cy="359451"/>
            </a:xfrm>
            <a:prstGeom prst="ellipse">
              <a:avLst xmlns:a="http://schemas.openxmlformats.org/drawingml/2006/main"/>
            </a:prstGeom>
            <a:solidFill xmlns:a="http://schemas.openxmlformats.org/drawingml/2006/main">
              <a:srgbClr val="EBC61C"/>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4770DB8D-F44E-444E-88CB-5D4ACE0817A7}" type="TxLink">
                <a:rPr lang="en-US" sz="1000" b="0" i="0" u="none" strike="noStrike">
                  <a:solidFill>
                    <a:schemeClr val="bg1"/>
                  </a:solidFill>
                  <a:latin typeface="Calibri"/>
                  <a:cs typeface="Calibri"/>
                </a:rPr>
                <a:pPr algn="ctr"/>
                <a:t>95</a:t>
              </a:fld>
              <a:endParaRPr lang="en-GB" sz="900" b="1">
                <a:solidFill>
                  <a:schemeClr val="bg1"/>
                </a:solidFill>
              </a:endParaRPr>
            </a:p>
          </xdr:txBody>
        </xdr:sp>
        <xdr:sp macro="">
          <xdr:nvSpPr>
            <xdr:cNvPr id="230" name="TextBox 229">
              <a:extLst xmlns:a="http://schemas.openxmlformats.org/drawingml/2006/main">
                <a:ext uri="{FF2B5EF4-FFF2-40B4-BE49-F238E27FC236}">
                  <a16:creationId xmlns:a16="http://schemas.microsoft.com/office/drawing/2014/main" id="{00000000-0008-0000-0200-0000E6000000}"/>
                </a:ext>
              </a:extLst>
            </xdr:cNvPr>
            <xdr:cNvSpPr txBox="1"/>
          </xdr:nvSpPr>
          <xdr:spPr>
            <a:xfrm>
              <a:off x="4152121" y="20048479"/>
              <a:ext cx="666350" cy="21413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pPr algn="ctr"/>
              <a:r>
                <a:rPr lang="en-GB" b="1" i="0" sz="1050">
                  <a:solidFill>
                    <a:srgbClr val="000000"/>
                  </a:solidFill>
                  <a:latin typeface="+mn-lt"/>
                </a:rPr>
                <a:t>INDEX</a:t>
              </a:r>
              <a:endParaRPr lang="en-GB" b="1" i="0" sz="1050">
                <a:solidFill>
                  <a:srgbClr val="000000"/>
                </a:solidFill>
                <a:latin typeface="+mn-lt"/>
              </a:endParaRPr>
            </a:p>
          </xdr:txBody>
        </xdr:sp>
      </xdr:grpSp>
      <xdr:clientData/>
      <xdr:pic macro="">
        <xdr:nvPicPr>
          <xdr:cNvPr id="213" name="Picture 212">
            <a:extLst xmlns:a="http://schemas.openxmlformats.org/drawingml/2006/main">
              <a:ext uri="{FF2B5EF4-FFF2-40B4-BE49-F238E27FC236}">
                <a16:creationId xmlns:a16="http://schemas.microsoft.com/office/drawing/2014/main" id="{00000000-0008-0000-0200-0000D5000000}"/>
              </a:ext>
            </a:extLst>
          </xdr:cNvPr>
          <xdr:cNvPicPr>
            <a:picLocks noChangeAspect="1"/>
          </xdr:cNvPicPr>
        </xdr:nvPicPr>
        <xdr:blipFill>
          <a:blip xmlns:d6p1="http://schemas.openxmlformats.org/officeDocument/2006/relationships" d6p1:embed="rId39">
            <a:extLst>
              <a:ext uri="{28A0092B-C50C-407E-A947-70E740481C1C}">
                <a14:useLocalDpi xmlns:a14="http://schemas.microsoft.com/office/drawing/2010/main" val="0"/>
              </a:ext>
            </a:extLst>
          </a:blip>
          <a:srcRect/>
          <a:stretch>
            <a:fillRect/>
          </a:stretch>
        </xdr:blipFill>
        <xdr:spPr>
          <a:xfrm>
            <a:off x="1763014" y="21882643"/>
            <a:ext cx="396607" cy="405653"/>
          </a:xfrm>
          <a:prstGeom xmlns:a="http://schemas.openxmlformats.org/drawingml/2006/main" prst="rect">
            <a:avLst/>
          </a:prstGeom>
          <a:noFill/>
        </xdr:spPr>
      </xdr:pic>
      <xdr:pic macro="">
        <xdr:nvPicPr>
          <xdr:cNvPr id="214" name="Picture 213">
            <a:extLst xmlns:a="http://schemas.openxmlformats.org/drawingml/2006/main">
              <a:ext uri="{FF2B5EF4-FFF2-40B4-BE49-F238E27FC236}">
                <a16:creationId xmlns:a16="http://schemas.microsoft.com/office/drawing/2014/main" id="{00000000-0008-0000-0200-0000D6000000}"/>
              </a:ext>
            </a:extLst>
          </xdr:cNvPr>
          <xdr:cNvPicPr>
            <a:picLocks noChangeAspect="1"/>
          </xdr:cNvPicPr>
        </xdr:nvPicPr>
        <xdr:blipFill>
          <a:blip xmlns:d6p1="http://schemas.openxmlformats.org/officeDocument/2006/relationships" d6p1:embed="rId40">
            <a:extLst>
              <a:ext uri="{28A0092B-C50C-407E-A947-70E740481C1C}">
                <a14:useLocalDpi xmlns:a14="http://schemas.microsoft.com/office/drawing/2010/main" val="0"/>
              </a:ext>
            </a:extLst>
          </a:blip>
          <a:srcRect/>
          <a:stretch>
            <a:fillRect/>
          </a:stretch>
        </xdr:blipFill>
        <xdr:spPr>
          <a:xfrm>
            <a:off x="1794016" y="20857859"/>
            <a:ext cx="398993" cy="403839"/>
          </a:xfrm>
          <a:prstGeom xmlns:a="http://schemas.openxmlformats.org/drawingml/2006/main" prst="rect">
            <a:avLst/>
          </a:prstGeom>
          <a:noFill/>
        </xdr:spPr>
      </xdr:pic>
      <xdr:pic macro="">
        <xdr:nvPicPr>
          <xdr:cNvPr id="215" name="Picture 214">
            <a:extLst xmlns:a="http://schemas.openxmlformats.org/drawingml/2006/main">
              <a:ext uri="{FF2B5EF4-FFF2-40B4-BE49-F238E27FC236}">
                <a16:creationId xmlns:a16="http://schemas.microsoft.com/office/drawing/2014/main" id="{00000000-0008-0000-0200-0000D7000000}"/>
              </a:ext>
            </a:extLst>
          </xdr:cNvPr>
          <xdr:cNvPicPr>
            <a:picLocks noChangeAspect="1"/>
          </xdr:cNvPicPr>
        </xdr:nvPicPr>
        <xdr:blipFill>
          <a:blip xmlns:d6p1="http://schemas.openxmlformats.org/officeDocument/2006/relationships" d6p1:embed="rId41">
            <a:extLst>
              <a:ext uri="{28A0092B-C50C-407E-A947-70E740481C1C}">
                <a14:useLocalDpi xmlns:a14="http://schemas.microsoft.com/office/drawing/2010/main" val="0"/>
              </a:ext>
            </a:extLst>
          </a:blip>
          <a:srcRect/>
          <a:stretch>
            <a:fillRect/>
          </a:stretch>
        </xdr:blipFill>
        <xdr:spPr>
          <a:xfrm>
            <a:off x="1773691" y="21381126"/>
            <a:ext cx="396605" cy="403840"/>
          </a:xfrm>
          <a:prstGeom xmlns:a="http://schemas.openxmlformats.org/drawingml/2006/main" prst="rect">
            <a:avLst/>
          </a:prstGeom>
          <a:noFill/>
        </xdr:spPr>
      </xdr:pic>
      <xdr:pic macro="">
        <xdr:nvPicPr>
          <xdr:cNvPr id="216" name="Picture 215">
            <a:extLst xmlns:a="http://schemas.openxmlformats.org/drawingml/2006/main">
              <a:ext uri="{FF2B5EF4-FFF2-40B4-BE49-F238E27FC236}">
                <a16:creationId xmlns:a16="http://schemas.microsoft.com/office/drawing/2014/main" id="{00000000-0008-0000-0200-0000D8000000}"/>
              </a:ext>
            </a:extLst>
          </xdr:cNvPr>
          <xdr:cNvPicPr>
            <a:picLocks noChangeAspect="1"/>
          </xdr:cNvPicPr>
        </xdr:nvPicPr>
        <xdr:blipFill>
          <a:blip xmlns:d6p1="http://schemas.openxmlformats.org/officeDocument/2006/relationships" d6p1:embed="rId42">
            <a:extLst>
              <a:ext uri="{28A0092B-C50C-407E-A947-70E740481C1C}">
                <a14:useLocalDpi xmlns:a14="http://schemas.microsoft.com/office/drawing/2010/main" val="0"/>
              </a:ext>
            </a:extLst>
          </a:blip>
          <a:srcRect/>
          <a:stretch>
            <a:fillRect/>
          </a:stretch>
        </xdr:blipFill>
        <xdr:spPr>
          <a:xfrm>
            <a:off x="1822662" y="20334282"/>
            <a:ext cx="396605" cy="405653"/>
          </a:xfrm>
          <a:prstGeom xmlns:a="http://schemas.openxmlformats.org/drawingml/2006/main" prst="rect">
            <a:avLst/>
          </a:prstGeom>
          <a:noFill/>
        </xdr:spPr>
      </xdr:pic>
      <xdr:pic macro="">
        <xdr:nvPicPr>
          <xdr:cNvPr id="217" name="Picture 216">
            <a:extLst xmlns:a="http://schemas.openxmlformats.org/drawingml/2006/main">
              <a:ext uri="{FF2B5EF4-FFF2-40B4-BE49-F238E27FC236}">
                <a16:creationId xmlns:a16="http://schemas.microsoft.com/office/drawing/2014/main" id="{00000000-0008-0000-0200-0000D9000000}"/>
              </a:ext>
            </a:extLst>
          </xdr:cNvPr>
          <xdr:cNvPicPr>
            <a:picLocks noChangeAspect="1"/>
          </xdr:cNvPicPr>
        </xdr:nvPicPr>
        <xdr:blipFill>
          <a:blip xmlns:d6p1="http://schemas.openxmlformats.org/officeDocument/2006/relationships" d6p1:embed="rId43">
            <a:extLst>
              <a:ext uri="{28A0092B-C50C-407E-A947-70E740481C1C}">
                <a14:useLocalDpi xmlns:a14="http://schemas.microsoft.com/office/drawing/2010/main" val="0"/>
              </a:ext>
            </a:extLst>
          </a:blip>
          <a:srcRect/>
          <a:stretch>
            <a:fillRect/>
          </a:stretch>
        </xdr:blipFill>
        <xdr:spPr>
          <a:xfrm>
            <a:off x="1740281" y="22377724"/>
            <a:ext cx="398993" cy="403839"/>
          </a:xfrm>
          <a:prstGeom xmlns:a="http://schemas.openxmlformats.org/drawingml/2006/main" prst="rect">
            <a:avLst/>
          </a:prstGeom>
          <a:noFill/>
        </xdr:spPr>
      </xdr:pic>
    </xdr:grpSp>
    <xdr:clientData/>
  </xdr:twoCellAnchor>
  <xdr:twoCellAnchor>
    <xdr:from>
      <xdr:col>6</xdr:col>
      <xdr:colOff>472064</xdr:colOff>
      <xdr:row>69</xdr:row>
      <xdr:rowOff>167640</xdr:rowOff>
    </xdr:from>
    <xdr:to>
      <xdr:col>12</xdr:col>
      <xdr:colOff>432346</xdr:colOff>
      <xdr:row>83</xdr:row>
      <xdr:rowOff>131445</xdr:rowOff>
    </xdr:to>
    <xdr:grpSp>
      <xdr:nvGrpSpPr>
        <xdr:cNvPr id="231" name="Group 230"/>
        <xdr:cNvGrpSpPr/>
      </xdr:nvGrpSpPr>
      <xdr:grpSpPr>
        <a:xfrm>
          <a:off x="4476750" y="11020425"/>
          <a:ext cx="3952875" cy="2152650"/>
          <a:chOff x="4129784" y="10911840"/>
          <a:chExt cx="3617801" cy="2148205"/>
        </a:xfrm>
        <a:noFill/>
      </xdr:grpSpPr>
      <xdr:grpSp>
        <xdr:nvGrpSpPr>
          <xdr:cNvPr id="232" name="Group 231"/>
          <xdr:cNvGrpSpPr/>
        </xdr:nvGrpSpPr>
        <xdr:grpSpPr>
          <a:xfrm>
            <a:off x="4129784" y="10911840"/>
            <a:ext cx="3617812" cy="2148265"/>
            <a:chOff x="4129784" y="10911840"/>
            <a:chExt cx="3617812" cy="2148265"/>
          </a:xfrm>
          <a:noFill/>
        </xdr:grpSpPr>
        <xdr:cxnSp macro="">
          <xdr:nvCxnSpPr>
            <xdr:cNvPr id="238" name="Straight Connector 237"/>
            <xdr:cNvCxnSpPr/>
          </xdr:nvCxnSpPr>
          <xdr:spPr>
            <a:xfrm flipV="1">
              <a:off x="4297797" y="10983198"/>
              <a:ext cx="337936"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sp macro="" textlink="">
          <xdr:nvSpPr>
            <xdr:cNvPr id="239" name="Oval 238"/>
            <xdr:cNvSpPr/>
          </xdr:nvSpPr>
          <xdr:spPr>
            <a:xfrm>
              <a:off x="6992016" y="11211968"/>
              <a:ext cx="631656" cy="567792"/>
            </a:xfrm>
            <a:prstGeom prst="ellipse">
              <a:avLst xmlns:a="http://schemas.openxmlformats.org/drawingml/2006/main"/>
            </a:prstGeom>
            <a:noFill/>
            <a:ln xmlns:a="http://schemas.openxmlformats.org/drawingml/2006/main" w="25400" cap="flat" cmpd="sng" algn="ctr">
              <a:solidFill>
                <a:srgbClr val="6C6F71"/>
              </a:solidFill>
              <a:prstDash val="solid"/>
              <a:round/>
              <a:headEnd type="none" w="med" len="med"/>
              <a:tailEnd type="none" w="med" len="med"/>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240" name="Oval 239"/>
            <xdr:cNvSpPr/>
          </xdr:nvSpPr>
          <xdr:spPr>
            <a:xfrm>
              <a:off x="6281732" y="11211968"/>
              <a:ext cx="631656" cy="567792"/>
            </a:xfrm>
            <a:prstGeom prst="ellipse">
              <a:avLst xmlns:a="http://schemas.openxmlformats.org/drawingml/2006/main"/>
            </a:prstGeom>
            <a:noFill/>
            <a:ln xmlns:a="http://schemas.openxmlformats.org/drawingml/2006/main" w="25400" cap="flat" cmpd="sng" algn="ctr">
              <a:solidFill>
                <a:srgbClr val="7A19C1"/>
              </a:solidFill>
              <a:prstDash val="solid"/>
              <a:round/>
              <a:headEnd type="none" w="med" len="med"/>
              <a:tailEnd type="none" w="med" len="med"/>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241" name="Oval 240"/>
            <xdr:cNvSpPr/>
          </xdr:nvSpPr>
          <xdr:spPr>
            <a:xfrm>
              <a:off x="5571448" y="11211968"/>
              <a:ext cx="631656" cy="567792"/>
            </a:xfrm>
            <a:prstGeom prst="ellipse">
              <a:avLst xmlns:a="http://schemas.openxmlformats.org/drawingml/2006/main"/>
            </a:prstGeom>
            <a:noFill/>
            <a:ln xmlns:a="http://schemas.openxmlformats.org/drawingml/2006/main" w="25400" cap="flat" cmpd="sng" algn="ctr">
              <a:solidFill>
                <a:srgbClr val="1964C1"/>
              </a:solidFill>
              <a:prstDash val="solid"/>
              <a:round/>
              <a:headEnd type="none" w="med" len="med"/>
              <a:tailEnd type="none" w="med" len="med"/>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242" name="Oval 241"/>
            <xdr:cNvSpPr/>
          </xdr:nvSpPr>
          <xdr:spPr>
            <a:xfrm>
              <a:off x="4861164" y="11211968"/>
              <a:ext cx="631656" cy="567792"/>
            </a:xfrm>
            <a:prstGeom prst="ellipse">
              <a:avLst xmlns:a="http://schemas.openxmlformats.org/drawingml/2006/main"/>
            </a:prstGeom>
            <a:noFill/>
            <a:ln xmlns:a="http://schemas.openxmlformats.org/drawingml/2006/main" w="25400" cap="flat" cmpd="sng" algn="ctr">
              <a:solidFill>
                <a:srgbClr val="8CC119"/>
              </a:solidFill>
              <a:prstDash val="solid"/>
              <a:round/>
              <a:headEnd type="none" w="med" len="med"/>
              <a:tailEnd type="none" w="med" len="med"/>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243" name="Oval 242"/>
            <xdr:cNvSpPr/>
          </xdr:nvSpPr>
          <xdr:spPr>
            <a:xfrm>
              <a:off x="4150880" y="11211968"/>
              <a:ext cx="631656" cy="567792"/>
            </a:xfrm>
            <a:prstGeom prst="ellipse">
              <a:avLst xmlns:a="http://schemas.openxmlformats.org/drawingml/2006/main"/>
            </a:prstGeom>
            <a:noFill/>
            <a:ln xmlns:a="http://schemas.openxmlformats.org/drawingml/2006/main" w="25400" cap="flat" cmpd="sng" algn="ctr">
              <a:solidFill>
                <a:srgbClr val="EBC61C"/>
              </a:solidFill>
              <a:prstDash val="solid"/>
              <a:round/>
              <a:headEnd type="none" w="med" len="med"/>
              <a:tailEnd type="none" w="med" len="med"/>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xnSp macro="">
          <xdr:nvCxnSpPr>
            <xdr:cNvPr id="244" name="Straight Connector 243"/>
            <xdr:cNvCxnSpPr/>
          </xdr:nvCxnSpPr>
          <xdr:spPr>
            <a:xfrm>
              <a:off x="7747596" y="10911840"/>
              <a:ext cx="0" cy="2148265"/>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sp macro="" textlink="='Data - Overview'!D204">
          <xdr:nvSpPr>
            <xdr:cNvPr id="245" name="TextBox 244">
              <a:extLst xmlns:a="http://schemas.openxmlformats.org/drawingml/2006/main">
                <a:ext uri="{FF2B5EF4-FFF2-40B4-BE49-F238E27FC236}">
                  <a16:creationId xmlns:a16="http://schemas.microsoft.com/office/drawing/2014/main" id="{00000000-0008-0000-0200-0000F5000000}"/>
                </a:ext>
              </a:extLst>
            </xdr:cNvPr>
            <xdr:cNvSpPr txBox="1"/>
          </xdr:nvSpPr>
          <xdr:spPr>
            <a:xfrm>
              <a:off x="4204063" y="11914286"/>
              <a:ext cx="542264" cy="34279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pPr algn="ctr"/>
              <a:fld xmlns:a="http://schemas.openxmlformats.org/drawingml/2006/main" id="{3468584E-3375-49B1-B6FD-B800A6D6BEBC}" type="TxLink">
                <a:rPr lang="en-US" sz="1600" b="1" i="0" u="none" strike="noStrike">
                  <a:solidFill>
                    <a:srgbClr val="EBC619"/>
                  </a:solidFill>
                  <a:latin typeface="Calibri"/>
                  <a:cs typeface="Calibri"/>
                </a:rPr>
                <a:pPr algn="ctr"/>
                <a:t>18%</a:t>
              </a:fld>
            </a:p>
          </xdr:txBody>
        </xdr:sp>
        <xdr:sp macro="" textlink="='Data - Overview'!D205">
          <xdr:nvSpPr>
            <xdr:cNvPr id="246" name="TextBox 245">
              <a:extLst xmlns:a="http://schemas.openxmlformats.org/drawingml/2006/main">
                <a:ext uri="{FF2B5EF4-FFF2-40B4-BE49-F238E27FC236}">
                  <a16:creationId xmlns:a16="http://schemas.microsoft.com/office/drawing/2014/main" id="{00000000-0008-0000-0200-0000F6000000}"/>
                </a:ext>
              </a:extLst>
            </xdr:cNvPr>
            <xdr:cNvSpPr txBox="1"/>
          </xdr:nvSpPr>
          <xdr:spPr>
            <a:xfrm>
              <a:off x="4925754" y="11909024"/>
              <a:ext cx="542264" cy="34279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pPr algn="ctr"/>
              <a:fld xmlns:a="http://schemas.openxmlformats.org/drawingml/2006/main" id="{24039D9E-3526-4E8E-9BC9-5B5003A6718E}" type="TxLink">
                <a:rPr lang="en-US" sz="1600" b="1" i="0" u="none" strike="noStrike">
                  <a:solidFill>
                    <a:srgbClr val="92D050"/>
                  </a:solidFill>
                  <a:latin typeface="Calibri"/>
                  <a:cs typeface="Calibri"/>
                </a:rPr>
                <a:pPr algn="ctr"/>
                <a:t>52%</a:t>
              </a:fld>
            </a:p>
          </xdr:txBody>
        </xdr:sp>
        <xdr:sp macro="" textlink="='Data - Overview'!D206">
          <xdr:nvSpPr>
            <xdr:cNvPr id="247" name="TextBox 246">
              <a:extLst xmlns:a="http://schemas.openxmlformats.org/drawingml/2006/main">
                <a:ext uri="{FF2B5EF4-FFF2-40B4-BE49-F238E27FC236}">
                  <a16:creationId xmlns:a16="http://schemas.microsoft.com/office/drawing/2014/main" id="{00000000-0008-0000-0200-0000F7000000}"/>
                </a:ext>
              </a:extLst>
            </xdr:cNvPr>
            <xdr:cNvSpPr txBox="1"/>
          </xdr:nvSpPr>
          <xdr:spPr>
            <a:xfrm>
              <a:off x="5668280" y="11914286"/>
              <a:ext cx="438261" cy="34279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pPr algn="ctr"/>
              <a:fld xmlns:a="http://schemas.openxmlformats.org/drawingml/2006/main" id="{67C9D595-96DD-4B63-8F90-D3DF8E652029}" type="TxLink">
                <a:rPr lang="en-US" sz="1600" b="1" i="0" u="none" strike="noStrike">
                  <a:solidFill>
                    <a:srgbClr val="1964C1"/>
                  </a:solidFill>
                  <a:latin typeface="Calibri"/>
                  <a:cs typeface="Calibri"/>
                </a:rPr>
                <a:pPr algn="ctr"/>
                <a:t>6%</a:t>
              </a:fld>
            </a:p>
          </xdr:txBody>
        </xdr:sp>
        <xdr:sp macro="" textlink="='Data - Overview'!D207">
          <xdr:nvSpPr>
            <xdr:cNvPr id="248" name="TextBox 247">
              <a:extLst xmlns:a="http://schemas.openxmlformats.org/drawingml/2006/main">
                <a:ext uri="{FF2B5EF4-FFF2-40B4-BE49-F238E27FC236}">
                  <a16:creationId xmlns:a16="http://schemas.microsoft.com/office/drawing/2014/main" id="{00000000-0008-0000-0200-0000F8000000}"/>
                </a:ext>
              </a:extLst>
            </xdr:cNvPr>
            <xdr:cNvSpPr txBox="1"/>
          </xdr:nvSpPr>
          <xdr:spPr>
            <a:xfrm>
              <a:off x="6394083" y="11914286"/>
              <a:ext cx="438261" cy="34279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pPr algn="ctr"/>
              <a:fld xmlns:a="http://schemas.openxmlformats.org/drawingml/2006/main" id="{C76ED90B-C4B8-4E81-AB2D-97541316561E}" type="TxLink">
                <a:rPr lang="en-US" sz="1600" b="1" i="0" u="none" strike="noStrike">
                  <a:solidFill>
                    <a:srgbClr val="7D38BA"/>
                  </a:solidFill>
                  <a:latin typeface="Calibri"/>
                  <a:cs typeface="Calibri"/>
                </a:rPr>
                <a:pPr algn="ctr"/>
                <a:t>7%</a:t>
              </a:fld>
            </a:p>
          </xdr:txBody>
        </xdr:sp>
        <xdr:sp macro="" textlink="='Data - Overview'!D208">
          <xdr:nvSpPr>
            <xdr:cNvPr id="249" name="TextBox 248">
              <a:extLst xmlns:a="http://schemas.openxmlformats.org/drawingml/2006/main">
                <a:ext uri="{FF2B5EF4-FFF2-40B4-BE49-F238E27FC236}">
                  <a16:creationId xmlns:a16="http://schemas.microsoft.com/office/drawing/2014/main" id="{00000000-0008-0000-0200-0000F9000000}"/>
                </a:ext>
              </a:extLst>
            </xdr:cNvPr>
            <xdr:cNvSpPr txBox="1"/>
          </xdr:nvSpPr>
          <xdr:spPr>
            <a:xfrm>
              <a:off x="7066228" y="11895075"/>
              <a:ext cx="542264" cy="34279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pPr algn="ctr"/>
              <a:fld xmlns:a="http://schemas.openxmlformats.org/drawingml/2006/main" id="{F3A73941-CD56-4742-8C10-0555198F2F5A}" type="TxLink">
                <a:rPr lang="en-US" sz="1600" b="1" i="0" u="none" strike="noStrike">
                  <a:solidFill>
                    <a:srgbClr val="6C6F71"/>
                  </a:solidFill>
                  <a:latin typeface="Calibri"/>
                  <a:cs typeface="Calibri"/>
                </a:rPr>
                <a:pPr algn="ctr"/>
                <a:t>16%</a:t>
              </a:fld>
            </a:p>
          </xdr:txBody>
        </xdr:sp>
        <xdr:sp macro="" textlink="='Data - Overview'!C204">
          <xdr:nvSpPr>
            <xdr:cNvPr id="250" name="TextBox 249">
              <a:extLst xmlns:a="http://schemas.openxmlformats.org/drawingml/2006/main">
                <a:ext uri="{FF2B5EF4-FFF2-40B4-BE49-F238E27FC236}">
                  <a16:creationId xmlns:a16="http://schemas.microsoft.com/office/drawing/2014/main" id="{00000000-0008-0000-0200-0000FA000000}"/>
                </a:ext>
              </a:extLst>
            </xdr:cNvPr>
            <xdr:cNvSpPr txBox="1"/>
          </xdr:nvSpPr>
          <xdr:spPr>
            <a:xfrm>
              <a:off x="4129784" y="12654041"/>
              <a:ext cx="639648" cy="18902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325F5EAD-BDE5-433D-A5CA-A883F0F986FB}" type="TxLink">
                <a:rPr lang="en-US" sz="1100" b="1" i="0" u="none" strike="noStrike">
                  <a:solidFill>
                    <a:srgbClr val="EBC619"/>
                  </a:solidFill>
                  <a:latin typeface="Calibri"/>
                  <a:cs typeface="Calibri"/>
                </a:rPr>
                <a:pPr algn="ctr"/>
                <a:t>Saloon</a:t>
              </a:fld>
            </a:p>
          </xdr:txBody>
        </xdr:sp>
        <xdr:sp macro="" textlink="='Data - Overview'!C205">
          <xdr:nvSpPr>
            <xdr:cNvPr id="251" name="TextBox 250">
              <a:extLst xmlns:a="http://schemas.openxmlformats.org/drawingml/2006/main">
                <a:ext uri="{FF2B5EF4-FFF2-40B4-BE49-F238E27FC236}">
                  <a16:creationId xmlns:a16="http://schemas.microsoft.com/office/drawing/2014/main" id="{00000000-0008-0000-0200-0000FB000000}"/>
                </a:ext>
              </a:extLst>
            </xdr:cNvPr>
            <xdr:cNvSpPr txBox="1"/>
          </xdr:nvSpPr>
          <xdr:spPr>
            <a:xfrm>
              <a:off x="4827313" y="12653422"/>
              <a:ext cx="649718" cy="17622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2AB78A13-7AB2-4CDD-AE9C-C7E3DF744BEA}" type="TxLink">
                <a:rPr lang="en-US" sz="1100" b="1" i="0" u="none" strike="noStrike">
                  <a:solidFill>
                    <a:srgbClr val="92D050"/>
                  </a:solidFill>
                  <a:latin typeface="Calibri"/>
                  <a:cs typeface="Calibri"/>
                </a:rPr>
                <a:pPr algn="ctr"/>
                <a:t>Hatchback</a:t>
              </a:fld>
            </a:p>
          </xdr:txBody>
        </xdr:sp>
        <xdr:sp macro="" textlink="='Data - Overview'!C206">
          <xdr:nvSpPr>
            <xdr:cNvPr id="252" name="TextBox 251">
              <a:extLst xmlns:a="http://schemas.openxmlformats.org/drawingml/2006/main">
                <a:ext uri="{FF2B5EF4-FFF2-40B4-BE49-F238E27FC236}">
                  <a16:creationId xmlns:a16="http://schemas.microsoft.com/office/drawing/2014/main" id="{00000000-0008-0000-0200-0000FC000000}"/>
                </a:ext>
              </a:extLst>
            </xdr:cNvPr>
            <xdr:cNvSpPr txBox="1"/>
          </xdr:nvSpPr>
          <xdr:spPr>
            <a:xfrm>
              <a:off x="5545475" y="12654039"/>
              <a:ext cx="649718" cy="18262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736414B6-E966-4464-9ABA-B929B0E2ED5E}" type="TxLink">
                <a:rPr lang="en-US" sz="1100" b="1" i="0" u="none" strike="noStrike">
                  <a:solidFill>
                    <a:srgbClr val="1964C1"/>
                  </a:solidFill>
                  <a:latin typeface="Calibri"/>
                  <a:cs typeface="Calibri"/>
                </a:rPr>
                <a:pPr algn="ctr"/>
                <a:t>Estate</a:t>
              </a:fld>
            </a:p>
          </xdr:txBody>
        </xdr:sp>
        <xdr:sp macro="" textlink="='Data - Overview'!C207">
          <xdr:nvSpPr>
            <xdr:cNvPr id="253" name="TextBox 252">
              <a:extLst xmlns:a="http://schemas.openxmlformats.org/drawingml/2006/main">
                <a:ext uri="{FF2B5EF4-FFF2-40B4-BE49-F238E27FC236}">
                  <a16:creationId xmlns:a16="http://schemas.microsoft.com/office/drawing/2014/main" id="{00000000-0008-0000-0200-0000FD000000}"/>
                </a:ext>
              </a:extLst>
            </xdr:cNvPr>
            <xdr:cNvSpPr txBox="1"/>
          </xdr:nvSpPr>
          <xdr:spPr>
            <a:xfrm>
              <a:off x="6365492" y="12653782"/>
              <a:ext cx="659652" cy="18534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2FB25BE6-2F3F-471E-B7B2-F47ED6D8F0C7}" type="TxLink">
                <a:rPr lang="en-US" sz="1100" b="1" i="0" u="none" strike="noStrike">
                  <a:solidFill>
                    <a:srgbClr val="7D38BA"/>
                  </a:solidFill>
                  <a:latin typeface="Calibri"/>
                  <a:cs typeface="Calibri"/>
                </a:rPr>
                <a:pPr algn="ctr"/>
                <a:t>Luxury car</a:t>
              </a:fld>
            </a:p>
          </xdr:txBody>
        </xdr:sp>
        <xdr:sp macro="" textlink="='Data - Overview'!C208">
          <xdr:nvSpPr>
            <xdr:cNvPr id="254" name="TextBox 253">
              <a:extLst xmlns:a="http://schemas.openxmlformats.org/drawingml/2006/main">
                <a:ext uri="{FF2B5EF4-FFF2-40B4-BE49-F238E27FC236}">
                  <a16:creationId xmlns:a16="http://schemas.microsoft.com/office/drawing/2014/main" id="{00000000-0008-0000-0200-0000FE000000}"/>
                </a:ext>
              </a:extLst>
            </xdr:cNvPr>
            <xdr:cNvSpPr txBox="1"/>
          </xdr:nvSpPr>
          <xdr:spPr>
            <a:xfrm>
              <a:off x="7058243" y="12660448"/>
              <a:ext cx="600834" cy="19210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6829F9E9-FFE2-4456-838D-EF8EDE9752C3}" type="TxLink">
                <a:rPr lang="en-US" sz="1100" b="1" i="0" u="none" strike="noStrike">
                  <a:solidFill>
                    <a:srgbClr val="6C6F71"/>
                  </a:solidFill>
                  <a:latin typeface="Calibri"/>
                  <a:cs typeface="Calibri"/>
                </a:rPr>
                <a:pPr algn="ctr"/>
                <a:t>Other </a:t>
              </a:fld>
            </a:p>
          </xdr:txBody>
        </xdr:sp>
        <xdr:sp macro="" textlink="='Data - Overview'!J208">
          <xdr:nvSpPr>
            <xdr:cNvPr id="255" name="TextBox 254">
              <a:extLst xmlns:a="http://schemas.openxmlformats.org/drawingml/2006/main">
                <a:ext uri="{FF2B5EF4-FFF2-40B4-BE49-F238E27FC236}">
                  <a16:creationId xmlns:a16="http://schemas.microsoft.com/office/drawing/2014/main" id="{00000000-0008-0000-0200-0000FF000000}"/>
                </a:ext>
              </a:extLst>
            </xdr:cNvPr>
            <xdr:cNvSpPr txBox="1"/>
          </xdr:nvSpPr>
          <xdr:spPr>
            <a:xfrm>
              <a:off x="7078087" y="12176851"/>
              <a:ext cx="639943" cy="403748"/>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fld xmlns:a="http://schemas.openxmlformats.org/drawingml/2006/main" id="{57E271B6-1D1E-4D06-BFCE-6341F73593F6}" type="TxLink">
                <a:rPr lang="en-US" sz="1000" b="0" i="0" u="none" strike="noStrike">
                  <a:solidFill>
                    <a:srgbClr val="6C6F71"/>
                  </a:solidFill>
                  <a:latin typeface="Calibri"/>
                  <a:cs typeface="Calibri"/>
                </a:rPr>
                <a:pPr/>
                <a:t>Index: 89</a:t>
              </a:fld>
            </a:p>
          </xdr:txBody>
        </xdr:sp>
        <xdr:sp macro="" textlink="='Data - Overview'!J207">
          <xdr:nvSpPr>
            <xdr:cNvPr id="256" name="TextBox 255">
              <a:extLst xmlns:a="http://schemas.openxmlformats.org/drawingml/2006/main">
                <a:ext uri="{FF2B5EF4-FFF2-40B4-BE49-F238E27FC236}">
                  <a16:creationId xmlns:a16="http://schemas.microsoft.com/office/drawing/2014/main" id="{00000000-0008-0000-0200-000000010000}"/>
                </a:ext>
              </a:extLst>
            </xdr:cNvPr>
            <xdr:cNvSpPr txBox="1"/>
          </xdr:nvSpPr>
          <xdr:spPr>
            <a:xfrm>
              <a:off x="6363149" y="12182654"/>
              <a:ext cx="539242" cy="41621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fld xmlns:a="http://schemas.openxmlformats.org/drawingml/2006/main" id="{B0597C6B-434B-4C8E-A4EF-94965F1CFD04}" type="TxLink">
                <a:rPr lang="en-US" sz="1000" b="0" i="0" u="none" strike="noStrike">
                  <a:solidFill>
                    <a:srgbClr val="7D38BA"/>
                  </a:solidFill>
                  <a:latin typeface="Calibri"/>
                  <a:cs typeface="Calibri"/>
                </a:rPr>
                <a:pPr/>
                <a:t>Index: 92</a:t>
              </a:fld>
            </a:p>
          </xdr:txBody>
        </xdr:sp>
        <xdr:sp macro="" textlink="='Data - Overview'!J206">
          <xdr:nvSpPr>
            <xdr:cNvPr id="257" name="TextBox 256">
              <a:extLst xmlns:a="http://schemas.openxmlformats.org/drawingml/2006/main">
                <a:ext uri="{FF2B5EF4-FFF2-40B4-BE49-F238E27FC236}">
                  <a16:creationId xmlns:a16="http://schemas.microsoft.com/office/drawing/2014/main" id="{00000000-0008-0000-0200-000001010000}"/>
                </a:ext>
              </a:extLst>
            </xdr:cNvPr>
            <xdr:cNvSpPr txBox="1"/>
          </xdr:nvSpPr>
          <xdr:spPr>
            <a:xfrm>
              <a:off x="5635878" y="12174408"/>
              <a:ext cx="555728" cy="40882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fld xmlns:a="http://schemas.openxmlformats.org/drawingml/2006/main" id="{2069CA94-DB89-4351-B257-62AD76E1BEA3}" type="TxLink">
                <a:rPr lang="en-US" sz="1000" b="0" i="0" u="none" strike="noStrike">
                  <a:solidFill>
                    <a:srgbClr val="1964C1"/>
                  </a:solidFill>
                  <a:latin typeface="Calibri"/>
                  <a:cs typeface="Calibri"/>
                </a:rPr>
                <a:pPr/>
                <a:t>Index: 87</a:t>
              </a:fld>
            </a:p>
          </xdr:txBody>
        </xdr:sp>
        <xdr:sp macro="" textlink="='Data - Overview'!J205">
          <xdr:nvSpPr>
            <xdr:cNvPr id="258" name="TextBox 257">
              <a:extLst xmlns:a="http://schemas.openxmlformats.org/drawingml/2006/main">
                <a:ext uri="{FF2B5EF4-FFF2-40B4-BE49-F238E27FC236}">
                  <a16:creationId xmlns:a16="http://schemas.microsoft.com/office/drawing/2014/main" id="{00000000-0008-0000-0200-000002010000}"/>
                </a:ext>
              </a:extLst>
            </xdr:cNvPr>
            <xdr:cNvSpPr txBox="1"/>
          </xdr:nvSpPr>
          <xdr:spPr>
            <a:xfrm>
              <a:off x="4906951" y="12167387"/>
              <a:ext cx="615634" cy="41584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fld xmlns:a="http://schemas.openxmlformats.org/drawingml/2006/main" id="{0AFB7435-B3A8-4E41-8903-6572EAD1571C}" type="TxLink">
                <a:rPr lang="en-US" sz="1000" b="0" i="0" u="none" strike="noStrike">
                  <a:solidFill>
                    <a:srgbClr val="92D050"/>
                  </a:solidFill>
                  <a:latin typeface="Calibri"/>
                  <a:cs typeface="Calibri"/>
                </a:rPr>
                <a:pPr/>
                <a:t>Index: 106</a:t>
              </a:fld>
            </a:p>
          </xdr:txBody>
        </xdr:sp>
        <xdr:sp macro="" textlink="='Data - Overview'!J204">
          <xdr:nvSpPr>
            <xdr:cNvPr id="259" name="TextBox 258">
              <a:extLst xmlns:a="http://schemas.openxmlformats.org/drawingml/2006/main">
                <a:ext uri="{FF2B5EF4-FFF2-40B4-BE49-F238E27FC236}">
                  <a16:creationId xmlns:a16="http://schemas.microsoft.com/office/drawing/2014/main" id="{00000000-0008-0000-0200-000003010000}"/>
                </a:ext>
              </a:extLst>
            </xdr:cNvPr>
            <xdr:cNvSpPr txBox="1"/>
          </xdr:nvSpPr>
          <xdr:spPr>
            <a:xfrm>
              <a:off x="4199901" y="12173350"/>
              <a:ext cx="592329" cy="42262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fld xmlns:a="http://schemas.openxmlformats.org/drawingml/2006/main" id="{45AF781A-EF3B-4DF6-998E-9A69EF4CDC77}" type="TxLink">
                <a:rPr lang="en-US" sz="1000" b="0" i="0" u="none" strike="noStrike">
                  <a:solidFill>
                    <a:srgbClr val="EBC619"/>
                  </a:solidFill>
                  <a:latin typeface="Calibri"/>
                  <a:cs typeface="Calibri"/>
                </a:rPr>
                <a:pPr/>
                <a:t>Index: 104</a:t>
              </a:fld>
            </a:p>
          </xdr:txBody>
        </xdr:sp>
      </xdr:grpSp>
      <xdr:clientData/>
      <xdr:pic macro="">
        <xdr:nvPicPr>
          <xdr:cNvPr id="233" name="Picture 232">
            <a:extLst xmlns:a="http://schemas.openxmlformats.org/drawingml/2006/main">
              <a:ext uri="{FF2B5EF4-FFF2-40B4-BE49-F238E27FC236}">
                <a16:creationId xmlns:a16="http://schemas.microsoft.com/office/drawing/2014/main" id="{00000000-0008-0000-0200-0000E9000000}"/>
              </a:ext>
            </a:extLst>
          </xdr:cNvPr>
          <xdr:cNvPicPr>
            <a:picLocks noChangeAspect="1"/>
          </xdr:cNvPicPr>
        </xdr:nvPicPr>
        <xdr:blipFill>
          <a:blip xmlns:d6p1="http://schemas.openxmlformats.org/officeDocument/2006/relationships" d6p1:embed="rId44">
            <a:extLst>
              <a:ext uri="{28A0092B-C50C-407E-A947-70E740481C1C}">
                <a14:useLocalDpi xmlns:a14="http://schemas.microsoft.com/office/drawing/2010/main" val="0"/>
              </a:ext>
            </a:extLst>
          </a:blip>
          <a:srcRect/>
          <a:stretch>
            <a:fillRect/>
          </a:stretch>
        </xdr:blipFill>
        <xdr:spPr>
          <a:xfrm>
            <a:off x="5631078" y="11250175"/>
            <a:ext cx="540241" cy="501885"/>
          </a:xfrm>
          <a:prstGeom xmlns:a="http://schemas.openxmlformats.org/drawingml/2006/main" prst="rect">
            <a:avLst/>
          </a:prstGeom>
          <a:noFill/>
        </xdr:spPr>
      </xdr:pic>
      <xdr:pic macro="">
        <xdr:nvPicPr>
          <xdr:cNvPr id="234" name="Picture 233">
            <a:extLst xmlns:a="http://schemas.openxmlformats.org/drawingml/2006/main">
              <a:ext uri="{FF2B5EF4-FFF2-40B4-BE49-F238E27FC236}">
                <a16:creationId xmlns:a16="http://schemas.microsoft.com/office/drawing/2014/main" id="{00000000-0008-0000-0200-0000EA000000}"/>
              </a:ext>
            </a:extLst>
          </xdr:cNvPr>
          <xdr:cNvPicPr>
            <a:picLocks noChangeAspect="1"/>
          </xdr:cNvPicPr>
        </xdr:nvPicPr>
        <xdr:blipFill>
          <a:blip xmlns:d6p1="http://schemas.openxmlformats.org/officeDocument/2006/relationships" d6p1:embed="rId45">
            <a:extLst>
              <a:ext uri="{28A0092B-C50C-407E-A947-70E740481C1C}">
                <a14:useLocalDpi xmlns:a14="http://schemas.microsoft.com/office/drawing/2010/main" val="0"/>
              </a:ext>
            </a:extLst>
          </a:blip>
          <a:srcRect/>
          <a:stretch>
            <a:fillRect/>
          </a:stretch>
        </xdr:blipFill>
        <xdr:spPr>
          <a:xfrm>
            <a:off x="4950653" y="11283911"/>
            <a:ext cx="465429" cy="432385"/>
          </a:xfrm>
          <a:prstGeom xmlns:a="http://schemas.openxmlformats.org/drawingml/2006/main" prst="rect">
            <a:avLst/>
          </a:prstGeom>
          <a:noFill/>
        </xdr:spPr>
      </xdr:pic>
      <xdr:pic macro="">
        <xdr:nvPicPr>
          <xdr:cNvPr id="235" name="Picture 234">
            <a:extLst xmlns:a="http://schemas.openxmlformats.org/drawingml/2006/main">
              <a:ext uri="{FF2B5EF4-FFF2-40B4-BE49-F238E27FC236}">
                <a16:creationId xmlns:a16="http://schemas.microsoft.com/office/drawing/2014/main" id="{00000000-0008-0000-0200-0000EB000000}"/>
              </a:ext>
            </a:extLst>
          </xdr:cNvPr>
          <xdr:cNvPicPr>
            <a:picLocks noChangeAspect="1"/>
          </xdr:cNvPicPr>
        </xdr:nvPicPr>
        <xdr:blipFill>
          <a:blip xmlns:d6p1="http://schemas.openxmlformats.org/officeDocument/2006/relationships" d6p1:embed="rId46">
            <a:extLst>
              <a:ext uri="{28A0092B-C50C-407E-A947-70E740481C1C}">
                <a14:useLocalDpi xmlns:a14="http://schemas.microsoft.com/office/drawing/2010/main" val="0"/>
              </a:ext>
            </a:extLst>
          </a:blip>
          <a:srcRect/>
          <a:stretch>
            <a:fillRect/>
          </a:stretch>
        </xdr:blipFill>
        <xdr:spPr>
          <a:xfrm>
            <a:off x="7049440" y="11232803"/>
            <a:ext cx="520443" cy="483492"/>
          </a:xfrm>
          <a:prstGeom xmlns:a="http://schemas.openxmlformats.org/drawingml/2006/main" prst="rect">
            <a:avLst/>
          </a:prstGeom>
          <a:noFill/>
        </xdr:spPr>
      </xdr:pic>
      <xdr:pic macro="">
        <xdr:nvPicPr>
          <xdr:cNvPr id="236" name="Picture 235">
            <a:extLst xmlns:a="http://schemas.openxmlformats.org/drawingml/2006/main">
              <a:ext uri="{FF2B5EF4-FFF2-40B4-BE49-F238E27FC236}">
                <a16:creationId xmlns:a16="http://schemas.microsoft.com/office/drawing/2014/main" id="{00000000-0008-0000-0200-0000EC000000}"/>
              </a:ext>
            </a:extLst>
          </xdr:cNvPr>
          <xdr:cNvPicPr>
            <a:picLocks noChangeAspect="1"/>
          </xdr:cNvPicPr>
        </xdr:nvPicPr>
        <xdr:blipFill>
          <a:blip xmlns:d6p1="http://schemas.openxmlformats.org/officeDocument/2006/relationships" d6p1:embed="rId47">
            <a:extLst>
              <a:ext uri="{28A0092B-C50C-407E-A947-70E740481C1C}">
                <a14:useLocalDpi xmlns:a14="http://schemas.microsoft.com/office/drawing/2010/main" val="0"/>
              </a:ext>
            </a:extLst>
          </a:blip>
          <a:srcRect/>
          <a:stretch>
            <a:fillRect/>
          </a:stretch>
        </xdr:blipFill>
        <xdr:spPr>
          <a:xfrm>
            <a:off x="6356801" y="11288825"/>
            <a:ext cx="503332" cy="467596"/>
          </a:xfrm>
          <a:prstGeom xmlns:a="http://schemas.openxmlformats.org/drawingml/2006/main" prst="rect">
            <a:avLst/>
          </a:prstGeom>
          <a:noFill/>
        </xdr:spPr>
      </xdr:pic>
      <xdr:pic macro="">
        <xdr:nvPicPr>
          <xdr:cNvPr id="237" name="Picture 236">
            <a:extLst xmlns:a="http://schemas.openxmlformats.org/drawingml/2006/main">
              <a:ext uri="{FF2B5EF4-FFF2-40B4-BE49-F238E27FC236}">
                <a16:creationId xmlns:a16="http://schemas.microsoft.com/office/drawing/2014/main" id="{00000000-0008-0000-0200-0000ED000000}"/>
              </a:ext>
            </a:extLst>
          </xdr:cNvPr>
          <xdr:cNvPicPr>
            <a:picLocks noChangeAspect="1"/>
          </xdr:cNvPicPr>
        </xdr:nvPicPr>
        <xdr:blipFill>
          <a:blip xmlns:d6p1="http://schemas.openxmlformats.org/officeDocument/2006/relationships" d6p1:embed="rId48">
            <a:extLst>
              <a:ext uri="{28A0092B-C50C-407E-A947-70E740481C1C}">
                <a14:useLocalDpi xmlns:a14="http://schemas.microsoft.com/office/drawing/2010/main" val="0"/>
              </a:ext>
            </a:extLst>
          </a:blip>
          <a:srcRect/>
          <a:stretch>
            <a:fillRect/>
          </a:stretch>
        </xdr:blipFill>
        <xdr:spPr>
          <a:xfrm>
            <a:off x="4212406" y="11242365"/>
            <a:ext cx="522246" cy="485167"/>
          </a:xfrm>
          <a:prstGeom xmlns:a="http://schemas.openxmlformats.org/drawingml/2006/main" prst="rect">
            <a:avLst/>
          </a:prstGeom>
          <a:noFill/>
        </xdr:spPr>
      </xdr:pic>
    </xdr:grpSp>
    <xdr:clientData/>
  </xdr:twoCellAnchor>
  <xdr:twoCellAnchor>
    <xdr:from>
      <xdr:col>10</xdr:col>
      <xdr:colOff>209662</xdr:colOff>
      <xdr:row>7</xdr:row>
      <xdr:rowOff>47625</xdr:rowOff>
    </xdr:from>
    <xdr:to>
      <xdr:col>15</xdr:col>
      <xdr:colOff>971104</xdr:colOff>
      <xdr:row>12</xdr:row>
      <xdr:rowOff>76200</xdr:rowOff>
    </xdr:to>
    <xdr:sp macro="" textlink="">
      <xdr:nvSpPr>
        <xdr:cNvPr id="260" name="Text Box 53"/>
        <xdr:cNvSpPr/>
      </xdr:nvSpPr>
      <xdr:spPr>
        <a:xfrm>
          <a:off x="6305550" y="1114425"/>
          <a:ext cx="3810000" cy="790575"/>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ysClr val="windowText" lastClr="000000"/>
              </a:solidFill>
              <a:effectLst/>
              <a:uLnTx/>
              <a:uFillTx/>
              <a:latin typeface="+mn-lt"/>
            </a:rPr>
            <a:t>The Acorn Profile Overview provides a summary of the demographic, social and lifestyle attributes of the profile set and is derived using the recognised behaviours of Acorn Types across the whole of the UK.  It is therefore an estimate of the likely characteristics that you might expect to find, based on the relative proportions of the individual Acorn Types found within the profile set.  </a:t>
          </a:r>
        </a:p>
      </xdr:txBody>
    </xdr:sp>
    <xdr:clientData/>
  </xdr:twoCellAnchor>
  <xdr:twoCellAnchor>
    <xdr:from>
      <xdr:col>10</xdr:col>
      <xdr:colOff>294959</xdr:colOff>
      <xdr:row>12</xdr:row>
      <xdr:rowOff>19050</xdr:rowOff>
    </xdr:from>
    <xdr:to>
      <xdr:col>14</xdr:col>
      <xdr:colOff>57299</xdr:colOff>
      <xdr:row>12</xdr:row>
      <xdr:rowOff>19050</xdr:rowOff>
    </xdr:to>
    <xdr:cxnSp macro="">
      <xdr:nvCxnSpPr>
        <xdr:cNvPr id="261" name="Straight Connector 260"/>
        <xdr:cNvCxnSpPr/>
      </xdr:nvCxnSpPr>
      <xdr:spPr>
        <a:xfrm flipV="1">
          <a:off x="6391275" y="1847850"/>
          <a:ext cx="2200275" cy="2"/>
        </a:xfrm>
        <a:prstGeom prst="line">
          <a:avLst xmlns:a="http://schemas.openxmlformats.org/drawingml/2006/main"/>
        </a:prstGeom>
        <a:noFill/>
        <a:ln xmlns:a="http://schemas.openxmlformats.org/drawingml/2006/main" w="19050">
          <a:solidFill>
            <a:srgbClr val="ED1B2D"/>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editAs="oneCell">
    <xdr:from>
      <xdr:col>5</xdr:col>
      <xdr:colOff>487691</xdr:colOff>
      <xdr:row>19</xdr:row>
      <xdr:rowOff>76200</xdr:rowOff>
    </xdr:from>
    <xdr:to>
      <xdr:col>7</xdr:col>
      <xdr:colOff>228544</xdr:colOff>
      <xdr:row>24</xdr:row>
      <xdr:rowOff>137160</xdr:rowOff>
    </xdr:to>
    <xdr:pic macro="">
      <xdr:nvPicPr>
        <xdr:cNvPr id="262" name="Picture 261">
          <a:extLst xmlns:a="http://schemas.openxmlformats.org/drawingml/2006/main">
            <a:ext uri="{FF2B5EF4-FFF2-40B4-BE49-F238E27FC236}">
              <a16:creationId xmlns:a16="http://schemas.microsoft.com/office/drawing/2014/main" id="{00000000-0008-0000-0200-000006010000}"/>
            </a:ext>
          </a:extLst>
        </xdr:cNvPr>
        <xdr:cNvPicPr>
          <a:picLocks noChangeAspect="1"/>
        </xdr:cNvPicPr>
      </xdr:nvPicPr>
      <xdr:blipFill>
        <a:blip xmlns:d5p1="http://schemas.openxmlformats.org/officeDocument/2006/relationships" d5p1:embed="rId49">
          <a:grayscl/>
          <a:extLst>
            <a:ext uri="{28A0092B-C50C-407E-A947-70E740481C1C}">
              <a14:useLocalDpi xmlns:a14="http://schemas.microsoft.com/office/drawing/2010/main" val="0"/>
            </a:ext>
          </a:extLst>
        </a:blip>
        <a:srcRect xmlns:a="http://schemas.openxmlformats.org/drawingml/2006/main"/>
        <a:stretch>
          <a:fillRect/>
        </a:stretch>
      </xdr:blipFill>
      <xdr:spPr>
        <a:xfrm>
          <a:off x="3535922" y="3054350"/>
          <a:ext cx="959878" cy="959878"/>
        </a:xfrm>
        <a:prstGeom xmlns:a="http://schemas.openxmlformats.org/drawingml/2006/main" prst="rect">
          <a:avLst/>
        </a:prstGeom>
        <a:noFill/>
      </xdr:spPr>
    </xdr:pic>
    <xdr:clientData/>
  </xdr:twoCellAnchor>
  <xdr:twoCellAnchor editAs="oneCell">
    <xdr:from>
      <xdr:col>0</xdr:col>
      <xdr:colOff>141945</xdr:colOff>
      <xdr:row>14</xdr:row>
      <xdr:rowOff>33337</xdr:rowOff>
    </xdr:from>
    <xdr:to>
      <xdr:col>1</xdr:col>
      <xdr:colOff>212266</xdr:colOff>
      <xdr:row>18</xdr:row>
      <xdr:rowOff>94297</xdr:rowOff>
    </xdr:to>
    <xdr:pic macro="">
      <xdr:nvPicPr>
        <xdr:cNvPr id="263" name="Picture 262">
          <a:extLst xmlns:a="http://schemas.openxmlformats.org/drawingml/2006/main">
            <a:ext uri="{FF2B5EF4-FFF2-40B4-BE49-F238E27FC236}">
              <a16:creationId xmlns:a16="http://schemas.microsoft.com/office/drawing/2014/main" id="{00000000-0008-0000-0200-000007010000}"/>
            </a:ext>
          </a:extLst>
        </xdr:cNvPr>
        <xdr:cNvPicPr>
          <a:picLocks noChangeAspect="1"/>
        </xdr:cNvPicPr>
      </xdr:nvPicPr>
      <xdr:blipFill>
        <a:blip xmlns:d5p1="http://schemas.openxmlformats.org/officeDocument/2006/relationships" d5p1:embed="rId50">
          <a:grayscl/>
          <a:extLst>
            <a:ext uri="{28A0092B-C50C-407E-A947-70E740481C1C}">
              <a14:useLocalDpi xmlns:a14="http://schemas.microsoft.com/office/drawing/2010/main" val="0"/>
            </a:ext>
          </a:extLst>
        </a:blip>
        <a:srcRect xmlns:a="http://schemas.openxmlformats.org/drawingml/2006/main"/>
        <a:stretch>
          <a:fillRect/>
        </a:stretch>
      </xdr:blipFill>
      <xdr:spPr>
        <a:xfrm>
          <a:off x="141967" y="2249488"/>
          <a:ext cx="680084" cy="680084"/>
        </a:xfrm>
        <a:prstGeom xmlns:a="http://schemas.openxmlformats.org/drawingml/2006/main" prst="rect">
          <a:avLst/>
        </a:prstGeom>
        <a:noFill/>
      </xdr:spPr>
    </xdr:pic>
    <xdr:clientData/>
  </xdr:twoCellAnchor>
  <xdr:twoCellAnchor editAs="oneCell">
    <xdr:from>
      <xdr:col>0</xdr:col>
      <xdr:colOff>95064</xdr:colOff>
      <xdr:row>19</xdr:row>
      <xdr:rowOff>104775</xdr:rowOff>
    </xdr:from>
    <xdr:to>
      <xdr:col>1</xdr:col>
      <xdr:colOff>265007</xdr:colOff>
      <xdr:row>24</xdr:row>
      <xdr:rowOff>15240</xdr:rowOff>
    </xdr:to>
    <xdr:pic macro="">
      <xdr:nvPicPr>
        <xdr:cNvPr id="264" name="Picture 263">
          <a:extLst xmlns:a="http://schemas.openxmlformats.org/drawingml/2006/main">
            <a:ext uri="{FF2B5EF4-FFF2-40B4-BE49-F238E27FC236}">
              <a16:creationId xmlns:a16="http://schemas.microsoft.com/office/drawing/2014/main" id="{00000000-0008-0000-0200-000008010000}"/>
            </a:ext>
          </a:extLst>
        </xdr:cNvPr>
        <xdr:cNvPicPr>
          <a:picLocks noChangeAspect="1"/>
        </xdr:cNvPicPr>
      </xdr:nvPicPr>
      <xdr:blipFill>
        <a:blip xmlns:d5p1="http://schemas.openxmlformats.org/officeDocument/2006/relationships" d5p1:embed="rId51">
          <a:grayscl/>
          <a:extLst>
            <a:ext uri="{28A0092B-C50C-407E-A947-70E740481C1C}">
              <a14:useLocalDpi xmlns:a14="http://schemas.microsoft.com/office/drawing/2010/main" val="0"/>
            </a:ext>
          </a:extLst>
        </a:blip>
        <a:srcRect xmlns:a="http://schemas.openxmlformats.org/drawingml/2006/main"/>
        <a:stretch>
          <a:fillRect/>
        </a:stretch>
      </xdr:blipFill>
      <xdr:spPr>
        <a:xfrm>
          <a:off x="95251" y="3082925"/>
          <a:ext cx="779230" cy="779230"/>
        </a:xfrm>
        <a:prstGeom xmlns:a="http://schemas.openxmlformats.org/drawingml/2006/main" prst="rect">
          <a:avLst/>
        </a:prstGeom>
        <a:noFill/>
      </xdr:spPr>
    </xdr:pic>
    <xdr:clientData/>
  </xdr:twoCellAnchor>
  <xdr:twoCellAnchor editAs="oneCell">
    <xdr:from>
      <xdr:col>11</xdr:col>
      <xdr:colOff>401743</xdr:colOff>
      <xdr:row>19</xdr:row>
      <xdr:rowOff>109537</xdr:rowOff>
    </xdr:from>
    <xdr:to>
      <xdr:col>12</xdr:col>
      <xdr:colOff>517643</xdr:colOff>
      <xdr:row>24</xdr:row>
      <xdr:rowOff>91440</xdr:rowOff>
    </xdr:to>
    <xdr:pic macro="">
      <xdr:nvPicPr>
        <xdr:cNvPr id="265" name="Picture 264">
          <a:extLst xmlns:a="http://schemas.openxmlformats.org/drawingml/2006/main">
            <a:ext uri="{FF2B5EF4-FFF2-40B4-BE49-F238E27FC236}">
              <a16:creationId xmlns:a16="http://schemas.microsoft.com/office/drawing/2014/main" id="{00000000-0008-0000-0200-000009010000}"/>
            </a:ext>
          </a:extLst>
        </xdr:cNvPr>
        <xdr:cNvPicPr>
          <a:picLocks noChangeAspect="1"/>
        </xdr:cNvPicPr>
      </xdr:nvPicPr>
      <xdr:blipFill>
        <a:blip xmlns:d5p1="http://schemas.openxmlformats.org/officeDocument/2006/relationships" d5p1:embed="rId52">
          <a:grayscl/>
          <a:extLst>
            <a:ext uri="{28A0092B-C50C-407E-A947-70E740481C1C}">
              <a14:useLocalDpi xmlns:a14="http://schemas.microsoft.com/office/drawing/2010/main" val="0"/>
            </a:ext>
          </a:extLst>
        </a:blip>
        <a:srcRect xmlns:a="http://schemas.openxmlformats.org/drawingml/2006/main" t="1482" r="12245"/>
        <a:stretch>
          <a:fillRect/>
        </a:stretch>
      </xdr:blipFill>
      <xdr:spPr>
        <a:xfrm>
          <a:off x="7107422" y="3087688"/>
          <a:ext cx="725511" cy="725511"/>
        </a:xfrm>
        <a:prstGeom xmlns:a="http://schemas.openxmlformats.org/drawingml/2006/main" prst="rect">
          <a:avLst/>
        </a:prstGeom>
        <a:noFill/>
      </xdr:spPr>
    </xdr:pic>
    <xdr:clientData/>
  </xdr:twoCellAnchor>
  <xdr:twoCellAnchor>
    <xdr:from>
      <xdr:col>1</xdr:col>
      <xdr:colOff>328166</xdr:colOff>
      <xdr:row>15</xdr:row>
      <xdr:rowOff>52387</xdr:rowOff>
    </xdr:from>
    <xdr:to>
      <xdr:col>2</xdr:col>
      <xdr:colOff>404347</xdr:colOff>
      <xdr:row>17</xdr:row>
      <xdr:rowOff>90487</xdr:rowOff>
    </xdr:to>
    <xdr:sp macro="" textlink="'Data - Overview'!A39">
      <xdr:nvSpPr>
        <xdr:cNvPr id="266" name="Rectangle 265"/>
        <xdr:cNvSpPr/>
      </xdr:nvSpPr>
      <xdr:spPr>
        <a:xfrm>
          <a:off x="937949" y="2420938"/>
          <a:ext cx="685800" cy="342900"/>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marL="0" indent="0" algn="ctr"/>
          <a:fld id="{D3364A31-BA3F-452E-B3C0-8C284AAFFE62}" type="TxLink">
            <a:rPr lang="en-US" sz="1200" b="1" i="0" u="none" strike="noStrike">
              <a:solidFill>
                <a:schemeClr val="tx1">
                  <a:lumMod val="65000"/>
                  <a:lumOff val="35000"/>
                </a:schemeClr>
              </a:solidFill>
              <a:latin typeface="Calibri"/>
              <a:ea typeface="+mn-ea"/>
              <a:cs typeface="Calibri"/>
            </a:rPr>
            <a:pPr marL="0" indent="0" algn="ctr"/>
            <a:t>Age</a:t>
          </a:fld>
          <a:endParaRPr lang="en-GB" sz="1000" b="1">
            <a:solidFill>
              <a:schemeClr val="tx1">
                <a:lumMod val="65000"/>
                <a:lumOff val="35000"/>
              </a:schemeClr>
            </a:solidFill>
            <a:latin typeface="+mn-lt"/>
            <a:ea typeface="+mn-ea"/>
            <a:cs typeface="+mn-cs"/>
          </a:endParaRPr>
        </a:p>
      </xdr:txBody>
    </xdr:sp>
    <xdr:clientData/>
  </xdr:twoCellAnchor>
  <xdr:twoCellAnchor>
    <xdr:from>
      <xdr:col>2</xdr:col>
      <xdr:colOff>470762</xdr:colOff>
      <xdr:row>15</xdr:row>
      <xdr:rowOff>14287</xdr:rowOff>
    </xdr:from>
    <xdr:to>
      <xdr:col>5</xdr:col>
      <xdr:colOff>139340</xdr:colOff>
      <xdr:row>17</xdr:row>
      <xdr:rowOff>128587</xdr:rowOff>
    </xdr:to>
    <xdr:sp macro="" textlink="'Data - Overview'!F28">
      <xdr:nvSpPr>
        <xdr:cNvPr id="267" name="Rounded Rectangle 405"/>
        <xdr:cNvSpPr/>
      </xdr:nvSpPr>
      <xdr:spPr>
        <a:xfrm>
          <a:off x="1689925" y="2382838"/>
          <a:ext cx="1497150" cy="419100"/>
        </a:xfrm>
        <a:prstGeom prst="roundRect">
          <a:avLst xmlns:a="http://schemas.openxmlformats.org/drawingml/2006/main"/>
        </a:prstGeom>
        <a:solidFill xmlns:a="http://schemas.openxmlformats.org/drawingml/2006/main">
          <a:schemeClr val="bg1"/>
        </a:solidFill>
        <a:ln xmlns:a="http://schemas.openxmlformats.org/drawingml/2006/main">
          <a:solidFill>
            <a:schemeClr val="bg2">
              <a:lumMod val="90000"/>
            </a:schemeClr>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rot="0" spcFirstLastPara="0" vertOverflow="clip" horzOverflow="clip"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indent="0" algn="ctr"/>
          <a:fld id="{0B794344-6CE9-417A-97EA-604EB4EE7B96}" type="TxLink">
            <a:rPr lang="en-US" sz="1600" b="1" i="0" u="none" strike="noStrike">
              <a:solidFill>
                <a:schemeClr val="tx1">
                  <a:lumMod val="50000"/>
                  <a:lumOff val="50000"/>
                </a:schemeClr>
              </a:solidFill>
              <a:latin typeface="Calibri"/>
              <a:ea typeface="+mn-ea"/>
              <a:cs typeface="Calibri"/>
            </a:rPr>
            <a:pPr marL="0" indent="0" algn="ctr"/>
            <a:t>Age 0-4</a:t>
          </a:fld>
          <a:endParaRPr lang="en-GB" sz="4000" b="1" i="0" u="none" strike="noStrike">
            <a:solidFill>
              <a:schemeClr val="tx1">
                <a:lumMod val="50000"/>
                <a:lumOff val="50000"/>
              </a:schemeClr>
            </a:solidFill>
            <a:latin typeface="+mn-lt"/>
            <a:ea typeface="+mn-ea"/>
            <a:cs typeface="+mn-cs"/>
          </a:endParaRPr>
        </a:p>
      </xdr:txBody>
    </xdr:sp>
    <xdr:clientData/>
  </xdr:twoCellAnchor>
  <xdr:twoCellAnchor>
    <xdr:from>
      <xdr:col>2</xdr:col>
      <xdr:colOff>470762</xdr:colOff>
      <xdr:row>20</xdr:row>
      <xdr:rowOff>87630</xdr:rowOff>
    </xdr:from>
    <xdr:to>
      <xdr:col>5</xdr:col>
      <xdr:colOff>139340</xdr:colOff>
      <xdr:row>23</xdr:row>
      <xdr:rowOff>45720</xdr:rowOff>
    </xdr:to>
    <xdr:sp macro="" textlink="'Data - Overview'!C73">
      <xdr:nvSpPr>
        <xdr:cNvPr id="268" name="Rounded Rectangle 406"/>
        <xdr:cNvSpPr/>
      </xdr:nvSpPr>
      <xdr:spPr>
        <a:xfrm>
          <a:off x="1689925" y="3218350"/>
          <a:ext cx="1497150" cy="414950"/>
        </a:xfrm>
        <a:prstGeom prst="roundRect">
          <a:avLst xmlns:a="http://schemas.openxmlformats.org/drawingml/2006/main"/>
        </a:prstGeom>
        <a:solidFill xmlns:a="http://schemas.openxmlformats.org/drawingml/2006/main">
          <a:schemeClr val="bg1"/>
        </a:solidFill>
        <a:ln xmlns:a="http://schemas.openxmlformats.org/drawingml/2006/main">
          <a:solidFill>
            <a:schemeClr val="bg2">
              <a:lumMod val="90000"/>
            </a:schemeClr>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rot="0" spcFirstLastPara="0" vertOverflow="clip" horzOverflow="clip" vert="horz" wrap="square" lIns="36000" tIns="36000" rIns="36000" bIns="36000" numCol="1" spcCol="0" rtlCol="0" fromWordArt="0" anchor="ctr" anchorCtr="0" forceAA="0" compatLnSpc="1">
          <a:prstTxWarp prst="textNoShape">
            <a:avLst/>
          </a:prstTxWarp>
          <a:noAutofit/>
        </a:bodyPr>
        <a:lstStyle xmlns:a="http://schemas.openxmlformats.org/drawingml/2006/main"/>
        <a:p xmlns:a="http://schemas.openxmlformats.org/drawingml/2006/main">
          <a:pPr marL="0" indent="0" algn="ctr"/>
          <a:fld id="{68A39A84-01BD-48A0-B966-96837595A1DC}" type="TxLink">
            <a:rPr lang="en-US" sz="1400" b="1" i="0" u="none" strike="noStrike">
              <a:solidFill>
                <a:schemeClr val="tx1">
                  <a:lumMod val="50000"/>
                  <a:lumOff val="50000"/>
                </a:schemeClr>
              </a:solidFill>
              <a:latin typeface="Calibri"/>
              <a:ea typeface="+mn-ea"/>
              <a:cs typeface="Calibri"/>
            </a:rPr>
            <a:pPr marL="0" indent="0" algn="ctr"/>
            <a:t>Social renting</a:t>
          </a:fld>
          <a:endParaRPr lang="en-GB" sz="3200" b="1" i="0" u="none" strike="noStrike">
            <a:solidFill>
              <a:schemeClr val="tx1">
                <a:lumMod val="50000"/>
                <a:lumOff val="50000"/>
              </a:schemeClr>
            </a:solidFill>
            <a:latin typeface="+mn-lt"/>
            <a:ea typeface="+mn-ea"/>
            <a:cs typeface="+mn-cs"/>
          </a:endParaRPr>
        </a:p>
      </xdr:txBody>
    </xdr:sp>
    <xdr:clientData/>
  </xdr:twoCellAnchor>
  <xdr:twoCellAnchor>
    <xdr:from>
      <xdr:col>8</xdr:col>
      <xdr:colOff>440810</xdr:colOff>
      <xdr:row>15</xdr:row>
      <xdr:rowOff>14287</xdr:rowOff>
    </xdr:from>
    <xdr:to>
      <xdr:col>11</xdr:col>
      <xdr:colOff>109389</xdr:colOff>
      <xdr:row>17</xdr:row>
      <xdr:rowOff>128587</xdr:rowOff>
    </xdr:to>
    <xdr:sp macro="" textlink="'Data - Overview'!B153">
      <xdr:nvSpPr>
        <xdr:cNvPr id="269" name="Rounded Rectangle 407"/>
        <xdr:cNvSpPr/>
      </xdr:nvSpPr>
      <xdr:spPr>
        <a:xfrm>
          <a:off x="5317779" y="2382838"/>
          <a:ext cx="1497150" cy="419100"/>
        </a:xfrm>
        <a:prstGeom prst="roundRect">
          <a:avLst xmlns:a="http://schemas.openxmlformats.org/drawingml/2006/main"/>
        </a:prstGeom>
        <a:solidFill xmlns:a="http://schemas.openxmlformats.org/drawingml/2006/main">
          <a:schemeClr val="bg1"/>
        </a:solidFill>
        <a:ln xmlns:a="http://schemas.openxmlformats.org/drawingml/2006/main">
          <a:solidFill>
            <a:schemeClr val="bg2">
              <a:lumMod val="90000"/>
            </a:schemeClr>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rot="0" spcFirstLastPara="0" vertOverflow="clip" horzOverflow="clip"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indent="0" algn="ctr"/>
          <a:fld id="{E419AA1D-155F-48E0-855D-C4503B15B364}" type="TxLink">
            <a:rPr lang="en-US" sz="1800" b="1" i="0" u="none" strike="noStrike">
              <a:solidFill>
                <a:schemeClr val="tx1">
                  <a:lumMod val="50000"/>
                  <a:lumOff val="50000"/>
                </a:schemeClr>
              </a:solidFill>
              <a:latin typeface="Calibri"/>
              <a:ea typeface="+mn-ea"/>
              <a:cs typeface="Calibri"/>
            </a:rPr>
            <a:pPr marL="0" indent="0" algn="ctr"/>
            <a:t>E</a:t>
          </a:fld>
          <a:endParaRPr lang="en-GB" sz="4800" b="1" i="0" u="none" strike="noStrike">
            <a:solidFill>
              <a:schemeClr val="tx1">
                <a:lumMod val="50000"/>
                <a:lumOff val="50000"/>
              </a:schemeClr>
            </a:solidFill>
            <a:latin typeface="+mn-lt"/>
            <a:ea typeface="+mn-ea"/>
            <a:cs typeface="+mn-cs"/>
          </a:endParaRPr>
        </a:p>
      </xdr:txBody>
    </xdr:sp>
    <xdr:clientData/>
  </xdr:twoCellAnchor>
  <xdr:twoCellAnchor>
    <xdr:from>
      <xdr:col>8</xdr:col>
      <xdr:colOff>440810</xdr:colOff>
      <xdr:row>20</xdr:row>
      <xdr:rowOff>85725</xdr:rowOff>
    </xdr:from>
    <xdr:to>
      <xdr:col>11</xdr:col>
      <xdr:colOff>109389</xdr:colOff>
      <xdr:row>23</xdr:row>
      <xdr:rowOff>47625</xdr:rowOff>
    </xdr:to>
    <xdr:sp macro="" textlink="'Data - Overview'!C235">
      <xdr:nvSpPr>
        <xdr:cNvPr id="270" name="Rounded Rectangle 408"/>
        <xdr:cNvSpPr/>
      </xdr:nvSpPr>
      <xdr:spPr>
        <a:xfrm>
          <a:off x="5317779" y="3216275"/>
          <a:ext cx="1497150" cy="419100"/>
        </a:xfrm>
        <a:prstGeom prst="roundRect">
          <a:avLst xmlns:a="http://schemas.openxmlformats.org/drawingml/2006/main"/>
        </a:prstGeom>
        <a:solidFill xmlns:a="http://schemas.openxmlformats.org/drawingml/2006/main">
          <a:schemeClr val="bg1"/>
        </a:solidFill>
        <a:ln xmlns:a="http://schemas.openxmlformats.org/drawingml/2006/main">
          <a:solidFill>
            <a:schemeClr val="bg2">
              <a:lumMod val="90000"/>
            </a:schemeClr>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rot="0" spcFirstLastPara="0" vertOverflow="clip" horzOverflow="clip"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indent="0" algn="ctr"/>
          <a:fld id="{A02AD05E-9682-494B-987D-B497A3D935F6}" type="TxLink">
            <a:rPr lang="en-US" sz="1600" b="1" i="0" u="none" strike="noStrike">
              <a:solidFill>
                <a:schemeClr val="tx1">
                  <a:lumMod val="50000"/>
                  <a:lumOff val="50000"/>
                </a:schemeClr>
              </a:solidFill>
              <a:latin typeface="Calibri"/>
              <a:ea typeface="+mn-ea"/>
              <a:cs typeface="Calibri"/>
            </a:rPr>
            <a:pPr marL="0" indent="0" algn="ctr"/>
            <a:t>0 - 20k</a:t>
          </a:fld>
          <a:endParaRPr lang="en-US" sz="3600" b="1" i="0" u="none" strike="noStrike">
            <a:solidFill>
              <a:schemeClr val="tx1">
                <a:lumMod val="50000"/>
                <a:lumOff val="50000"/>
              </a:schemeClr>
            </a:solidFill>
            <a:ea typeface="+mn-ea"/>
          </a:endParaRPr>
        </a:p>
      </xdr:txBody>
    </xdr:sp>
    <xdr:clientData/>
  </xdr:twoCellAnchor>
  <xdr:twoCellAnchor editAs="oneCell">
    <xdr:from>
      <xdr:col>14</xdr:col>
      <xdr:colOff>238311</xdr:colOff>
      <xdr:row>15</xdr:row>
      <xdr:rowOff>14287</xdr:rowOff>
    </xdr:from>
    <xdr:to>
      <xdr:col>15</xdr:col>
      <xdr:colOff>1087636</xdr:colOff>
      <xdr:row>17</xdr:row>
      <xdr:rowOff>136207</xdr:rowOff>
    </xdr:to>
    <xdr:sp macro="" textlink="'Data - Overview'!C122">
      <xdr:nvSpPr>
        <xdr:cNvPr id="271" name="Rounded Rectangle 409"/>
        <xdr:cNvSpPr/>
      </xdr:nvSpPr>
      <xdr:spPr>
        <a:xfrm>
          <a:off x="8772525" y="2382838"/>
          <a:ext cx="1459050" cy="426720"/>
        </a:xfrm>
        <a:prstGeom prst="roundRect">
          <a:avLst xmlns:a="http://schemas.openxmlformats.org/drawingml/2006/main"/>
        </a:prstGeom>
        <a:solidFill xmlns:a="http://schemas.openxmlformats.org/drawingml/2006/main">
          <a:schemeClr val="bg1"/>
        </a:solidFill>
        <a:ln xmlns:a="http://schemas.openxmlformats.org/drawingml/2006/main">
          <a:solidFill>
            <a:schemeClr val="bg2">
              <a:lumMod val="90000"/>
            </a:schemeClr>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rot="0" spcFirstLastPara="0" vertOverflow="clip" horzOverflow="clip"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indent="0" algn="ctr"/>
          <a:fld id="{E3000EF0-7E90-44CB-A85F-7732F0F05B7B}" type="TxLink">
            <a:rPr lang="en-US" sz="1800" b="1" i="0" u="none" strike="noStrike">
              <a:solidFill>
                <a:schemeClr val="tx1">
                  <a:lumMod val="50000"/>
                  <a:lumOff val="50000"/>
                </a:schemeClr>
              </a:solidFill>
              <a:latin typeface="Calibri"/>
              <a:ea typeface="+mn-ea"/>
              <a:cs typeface="Calibri"/>
            </a:rPr>
            <a:pPr marL="0" indent="0" algn="ctr"/>
            <a:t>3+</a:t>
          </a:fld>
          <a:endParaRPr lang="en-US" sz="3600" b="1" i="0" u="none" strike="noStrike">
            <a:solidFill>
              <a:schemeClr val="tx1">
                <a:lumMod val="50000"/>
                <a:lumOff val="50000"/>
              </a:schemeClr>
            </a:solidFill>
            <a:latin typeface="+mn-lt"/>
            <a:ea typeface="+mn-ea"/>
            <a:cs typeface="+mn-cs"/>
          </a:endParaRPr>
        </a:p>
      </xdr:txBody>
    </xdr:sp>
    <xdr:clientData/>
  </xdr:twoCellAnchor>
  <xdr:twoCellAnchor editAs="oneCell">
    <xdr:from>
      <xdr:col>14</xdr:col>
      <xdr:colOff>247427</xdr:colOff>
      <xdr:row>20</xdr:row>
      <xdr:rowOff>76200</xdr:rowOff>
    </xdr:from>
    <xdr:to>
      <xdr:col>15</xdr:col>
      <xdr:colOff>1086296</xdr:colOff>
      <xdr:row>23</xdr:row>
      <xdr:rowOff>38100</xdr:rowOff>
    </xdr:to>
    <xdr:sp macro="" textlink="'Data - Overview'!A366">
      <xdr:nvSpPr>
        <xdr:cNvPr id="272" name="Rounded Rectangle 410"/>
        <xdr:cNvSpPr/>
      </xdr:nvSpPr>
      <xdr:spPr>
        <a:xfrm>
          <a:off x="8782049" y="3206750"/>
          <a:ext cx="1447620" cy="419100"/>
        </a:xfrm>
        <a:prstGeom prst="roundRect">
          <a:avLst xmlns:a="http://schemas.openxmlformats.org/drawingml/2006/main"/>
        </a:prstGeom>
        <a:solidFill xmlns:a="http://schemas.openxmlformats.org/drawingml/2006/main">
          <a:schemeClr val="bg1"/>
        </a:solidFill>
        <a:ln xmlns:a="http://schemas.openxmlformats.org/drawingml/2006/main">
          <a:solidFill>
            <a:schemeClr val="bg2">
              <a:lumMod val="90000"/>
            </a:schemeClr>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rot="0" spcFirstLastPara="0" vertOverflow="clip" horzOverflow="clip"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indent="0" algn="ctr"/>
          <a:fld id="{7664E8A4-C244-416A-A8CD-69B0AF545BE5}" type="TxLink">
            <a:rPr lang="en-US" sz="1200" b="1" i="0" u="none" strike="noStrike">
              <a:solidFill>
                <a:schemeClr val="tx1">
                  <a:lumMod val="50000"/>
                  <a:lumOff val="50000"/>
                </a:schemeClr>
              </a:solidFill>
              <a:latin typeface="Calibri"/>
              <a:ea typeface="+mn-ea"/>
              <a:cs typeface="Calibri"/>
            </a:rPr>
            <a:pPr marL="0" indent="0" algn="ctr"/>
            <a:t>Daily</a:t>
          </a:fld>
          <a:endParaRPr lang="en-GB" sz="8800" b="1" i="0" u="none" strike="noStrike">
            <a:solidFill>
              <a:schemeClr val="tx1">
                <a:lumMod val="50000"/>
                <a:lumOff val="50000"/>
              </a:schemeClr>
            </a:solidFill>
            <a:latin typeface="+mn-lt"/>
            <a:ea typeface="+mn-ea"/>
            <a:cs typeface="+mn-cs"/>
          </a:endParaRPr>
        </a:p>
      </xdr:txBody>
    </xdr:sp>
    <xdr:clientData/>
  </xdr:twoCellAnchor>
  <xdr:twoCellAnchor>
    <xdr:from>
      <xdr:col>1</xdr:col>
      <xdr:colOff>266960</xdr:colOff>
      <xdr:row>19</xdr:row>
      <xdr:rowOff>114300</xdr:rowOff>
    </xdr:from>
    <xdr:to>
      <xdr:col>2</xdr:col>
      <xdr:colOff>396534</xdr:colOff>
      <xdr:row>24</xdr:row>
      <xdr:rowOff>9525</xdr:rowOff>
    </xdr:to>
    <xdr:sp macro="" textlink="'Data - Overview'!#REF!">
      <xdr:nvSpPr>
        <xdr:cNvPr id="273" name="Rectangle 272"/>
        <xdr:cNvSpPr/>
      </xdr:nvSpPr>
      <xdr:spPr>
        <a:xfrm>
          <a:off x="876300" y="3092449"/>
          <a:ext cx="739278" cy="657225"/>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marL="0" indent="0" algn="ctr"/>
          <a:fld id="{D29B2498-DEEB-4A27-85F2-4D4398BF66D5}" type="TxLink">
            <a:rPr lang="en-US" sz="1400" b="1" i="0" u="none" strike="noStrike">
              <a:solidFill>
                <a:schemeClr val="tx1">
                  <a:lumMod val="65000"/>
                  <a:lumOff val="35000"/>
                </a:schemeClr>
              </a:solidFill>
              <a:latin typeface="Calibri"/>
              <a:ea typeface="+mn-ea"/>
              <a:cs typeface="Calibri"/>
            </a:rPr>
            <a:pPr marL="0" indent="0" algn="ctr"/>
            <a:t> </a:t>
          </a:fld>
          <a:endParaRPr lang="en-GB" sz="1050" b="1">
            <a:solidFill>
              <a:schemeClr val="tx1">
                <a:lumMod val="65000"/>
                <a:lumOff val="35000"/>
              </a:schemeClr>
            </a:solidFill>
            <a:latin typeface="+mn-lt"/>
            <a:ea typeface="+mn-ea"/>
            <a:cs typeface="+mn-cs"/>
          </a:endParaRPr>
        </a:p>
      </xdr:txBody>
    </xdr:sp>
    <xdr:clientData/>
  </xdr:twoCellAnchor>
  <xdr:twoCellAnchor>
    <xdr:from>
      <xdr:col>7</xdr:col>
      <xdr:colOff>218777</xdr:colOff>
      <xdr:row>14</xdr:row>
      <xdr:rowOff>133350</xdr:rowOff>
    </xdr:from>
    <xdr:to>
      <xdr:col>8</xdr:col>
      <xdr:colOff>414114</xdr:colOff>
      <xdr:row>18</xdr:row>
      <xdr:rowOff>85725</xdr:rowOff>
    </xdr:to>
    <xdr:sp macro="" textlink="'Data - Overview'!A150">
      <xdr:nvSpPr>
        <xdr:cNvPr id="274" name="Rectangle 273"/>
        <xdr:cNvSpPr/>
      </xdr:nvSpPr>
      <xdr:spPr>
        <a:xfrm>
          <a:off x="4486275" y="2349499"/>
          <a:ext cx="804371" cy="561975"/>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marL="0" indent="0" algn="ctr"/>
          <a:fld id="{EE148AFA-892B-4BA4-A5E4-54852CB8F6FB}" type="TxLink">
            <a:rPr lang="en-US" sz="1200" b="1" i="0" u="none" strike="noStrike">
              <a:solidFill>
                <a:schemeClr val="tx1">
                  <a:lumMod val="65000"/>
                  <a:lumOff val="35000"/>
                </a:schemeClr>
              </a:solidFill>
              <a:latin typeface="Calibri"/>
              <a:ea typeface="+mn-ea"/>
              <a:cs typeface="Calibri"/>
            </a:rPr>
            <a:pPr marL="0" indent="0" algn="ctr"/>
            <a:t>Social Grade</a:t>
          </a:fld>
          <a:endParaRPr lang="en-GB" sz="1000" b="1">
            <a:solidFill>
              <a:schemeClr val="tx1">
                <a:lumMod val="65000"/>
                <a:lumOff val="35000"/>
              </a:schemeClr>
            </a:solidFill>
            <a:latin typeface="+mn-lt"/>
            <a:ea typeface="+mn-ea"/>
            <a:cs typeface="+mn-cs"/>
          </a:endParaRPr>
        </a:p>
      </xdr:txBody>
    </xdr:sp>
    <xdr:clientData/>
  </xdr:twoCellAnchor>
  <xdr:twoCellAnchor>
    <xdr:from>
      <xdr:col>7</xdr:col>
      <xdr:colOff>162781</xdr:colOff>
      <xdr:row>19</xdr:row>
      <xdr:rowOff>97155</xdr:rowOff>
    </xdr:from>
    <xdr:to>
      <xdr:col>8</xdr:col>
      <xdr:colOff>472715</xdr:colOff>
      <xdr:row>24</xdr:row>
      <xdr:rowOff>30480</xdr:rowOff>
    </xdr:to>
    <xdr:sp macro="" textlink="'Data - Overview'!#REF!">
      <xdr:nvSpPr>
        <xdr:cNvPr id="275" name="Rectangle 274"/>
        <xdr:cNvSpPr/>
      </xdr:nvSpPr>
      <xdr:spPr>
        <a:xfrm>
          <a:off x="4429783" y="3075041"/>
          <a:ext cx="919982" cy="695325"/>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fld id="{03E0BD6F-A7E8-4CFD-9CBB-2BE6A956F8BF}" type="TxLink">
            <a:rPr lang="en-US" sz="1200" b="1" i="0" u="none" strike="noStrike">
              <a:solidFill>
                <a:schemeClr val="tx1">
                  <a:lumMod val="65000"/>
                  <a:lumOff val="35000"/>
                </a:schemeClr>
              </a:solidFill>
              <a:latin typeface="Calibri"/>
              <a:cs typeface="Calibri"/>
            </a:rPr>
            <a:pPr algn="ctr"/>
            <a:t> </a:t>
          </a:fld>
          <a:endParaRPr lang="en-GB" sz="1050" b="1">
            <a:solidFill>
              <a:schemeClr val="tx1">
                <a:lumMod val="65000"/>
                <a:lumOff val="35000"/>
              </a:schemeClr>
            </a:solidFill>
          </a:endParaRPr>
        </a:p>
      </xdr:txBody>
    </xdr:sp>
    <xdr:clientData/>
  </xdr:twoCellAnchor>
  <xdr:twoCellAnchor editAs="oneCell">
    <xdr:from>
      <xdr:col>13</xdr:col>
      <xdr:colOff>0</xdr:colOff>
      <xdr:row>14</xdr:row>
      <xdr:rowOff>95250</xdr:rowOff>
    </xdr:from>
    <xdr:to>
      <xdr:col>14</xdr:col>
      <xdr:colOff>169292</xdr:colOff>
      <xdr:row>18</xdr:row>
      <xdr:rowOff>60960</xdr:rowOff>
    </xdr:to>
    <xdr:sp macro="" textlink="'Data - Overview'!#REF!">
      <xdr:nvSpPr>
        <xdr:cNvPr id="276" name="Rectangle 275"/>
        <xdr:cNvSpPr/>
      </xdr:nvSpPr>
      <xdr:spPr>
        <a:xfrm>
          <a:off x="7924800" y="2311399"/>
          <a:ext cx="779145" cy="575310"/>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rot="0" spcFirstLastPara="0" vertOverflow="clip" horzOverflow="clip"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indent="0" algn="ctr"/>
          <a:fld id="{DB9E4BFC-0E48-4595-90F2-AD2EAC8AF1A2}" type="TxLink">
            <a:rPr lang="en-US" sz="1100" b="1" i="0" u="none" strike="noStrike">
              <a:solidFill>
                <a:schemeClr val="tx1">
                  <a:lumMod val="65000"/>
                  <a:lumOff val="35000"/>
                </a:schemeClr>
              </a:solidFill>
              <a:latin typeface="Calibri"/>
              <a:ea typeface="+mn-ea"/>
              <a:cs typeface="Calibri"/>
            </a:rPr>
            <a:pPr marL="0" indent="0" algn="ctr"/>
            <a:t> </a:t>
          </a:fld>
          <a:endParaRPr lang="en-GB" sz="1000" b="1">
            <a:solidFill>
              <a:schemeClr val="tx1">
                <a:lumMod val="65000"/>
                <a:lumOff val="35000"/>
              </a:schemeClr>
            </a:solidFill>
            <a:latin typeface="+mn-lt"/>
            <a:ea typeface="+mn-ea"/>
            <a:cs typeface="+mn-cs"/>
          </a:endParaRPr>
        </a:p>
      </xdr:txBody>
    </xdr:sp>
    <xdr:clientData/>
  </xdr:twoCellAnchor>
  <xdr:twoCellAnchor editAs="oneCell">
    <xdr:from>
      <xdr:col>13</xdr:col>
      <xdr:colOff>42323</xdr:colOff>
      <xdr:row>19</xdr:row>
      <xdr:rowOff>76200</xdr:rowOff>
    </xdr:from>
    <xdr:to>
      <xdr:col>14</xdr:col>
      <xdr:colOff>246776</xdr:colOff>
      <xdr:row>24</xdr:row>
      <xdr:rowOff>59055</xdr:rowOff>
    </xdr:to>
    <xdr:sp macro="" textlink="'Data - Overview'!A363">
      <xdr:nvSpPr>
        <xdr:cNvPr id="277" name="Rectangle 276"/>
        <xdr:cNvSpPr/>
      </xdr:nvSpPr>
      <xdr:spPr>
        <a:xfrm>
          <a:off x="7967169" y="3054349"/>
          <a:ext cx="814289" cy="744855"/>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rot="0" spcFirstLastPara="0" vertOverflow="clip" horzOverflow="clip"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indent="0" algn="ctr"/>
          <a:fld id="{A1C0D9F9-7668-41CA-8057-DCCAF2423547}" type="TxLink">
            <a:rPr lang="en-US" sz="1200" b="1" i="0" u="none" strike="noStrike">
              <a:solidFill>
                <a:schemeClr val="tx1">
                  <a:lumMod val="65000"/>
                  <a:lumOff val="35000"/>
                </a:schemeClr>
              </a:solidFill>
              <a:latin typeface="Calibri"/>
              <a:ea typeface="+mn-ea"/>
              <a:cs typeface="Calibri"/>
            </a:rPr>
            <a:pPr marL="0" indent="0" algn="ctr"/>
            <a:t>Social Media Activity</a:t>
          </a:fld>
          <a:endParaRPr lang="en-GB" sz="1050" b="1">
            <a:solidFill>
              <a:schemeClr val="tx1">
                <a:lumMod val="65000"/>
                <a:lumOff val="35000"/>
              </a:schemeClr>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14976</xdr:colOff>
          <xdr:row>19</xdr:row>
          <xdr:rowOff>17145</xdr:rowOff>
        </xdr:to>
        <xdr:pic macro="">
          <xdr:nvPicPr>
            <xdr:cNvPr id="278" name="Picture 277">
              <a:extLst xmlns:a="http://schemas.openxmlformats.org/drawingml/2006/main">
                <a:ext uri="{FF2B5EF4-FFF2-40B4-BE49-F238E27FC236}">
                  <a16:creationId xmlns:a16="http://schemas.microsoft.com/office/drawing/2014/main" id="{00000000-0008-0000-0200-000016010000}"/>
                </a:ext>
              </a:extLst>
            </xdr:cNvPr>
            <xdr:cNvPicPr>
              <a:picLocks noChangeAspect="1"/>
              <a:extLst>
                <a:ext uri="{84589F7E-364E-4C9E-8A38-B11213B215E9}">
                  <a14:cameraTool cellRange="child_home" spid="_x0000_s4128"/>
                </a:ext>
              </a:extLst>
            </xdr:cNvPicPr>
          </xdr:nvPicPr>
          <xdr:blipFill>
            <a:blip xmlns:d7p1="http://schemas.openxmlformats.org/officeDocument/2006/relationships" d7p1:embed="rId53">
              <a:extLst/>
            </a:blip>
            <a:srcRect/>
            <a:stretch>
              <a:fillRect/>
            </a:stretch>
          </xdr:blipFill>
          <xdr:spPr>
            <a:xfrm>
              <a:off x="7115175" y="2359024"/>
              <a:ext cx="824865" cy="824865"/>
            </a:xfrm>
            <a:prstGeom xmlns:a="http://schemas.openxmlformats.org/drawingml/2006/main" prst="rect">
              <a:avLst/>
            </a:prstGeom>
            <a:noFill/>
          </xdr:spPr>
        </xdr:pic>
        <xdr:clientData/>
      </xdr:twoCellAnchor>
    </mc:Choice>
  </mc:AlternateContent>
  <xdr:twoCellAnchor>
    <xdr:from>
      <xdr:col>0</xdr:col>
      <xdr:colOff>66415</xdr:colOff>
      <xdr:row>154</xdr:row>
      <xdr:rowOff>4762</xdr:rowOff>
    </xdr:from>
    <xdr:to>
      <xdr:col>0</xdr:col>
      <xdr:colOff>451879</xdr:colOff>
      <xdr:row>154</xdr:row>
      <xdr:rowOff>4762</xdr:rowOff>
    </xdr:to>
    <xdr:cxnSp macro="">
      <xdr:nvCxnSpPr>
        <xdr:cNvPr id="279" name="Straight Connector 278"/>
        <xdr:cNvCxnSpPr/>
      </xdr:nvCxnSpPr>
      <xdr:spPr>
        <a:xfrm flipV="1">
          <a:off x="66675" y="24668162"/>
          <a:ext cx="385200" cy="0"/>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8</xdr:col>
      <xdr:colOff>38416</xdr:colOff>
      <xdr:row>126</xdr:row>
      <xdr:rowOff>4762</xdr:rowOff>
    </xdr:from>
    <xdr:to>
      <xdr:col>8</xdr:col>
      <xdr:colOff>423230</xdr:colOff>
      <xdr:row>126</xdr:row>
      <xdr:rowOff>4762</xdr:rowOff>
    </xdr:to>
    <xdr:cxnSp macro="">
      <xdr:nvCxnSpPr>
        <xdr:cNvPr id="280" name="Straight Connector 279"/>
        <xdr:cNvCxnSpPr/>
      </xdr:nvCxnSpPr>
      <xdr:spPr>
        <a:xfrm flipV="1">
          <a:off x="4914900" y="20191412"/>
          <a:ext cx="38520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0</xdr:col>
      <xdr:colOff>9767</xdr:colOff>
      <xdr:row>84</xdr:row>
      <xdr:rowOff>28575</xdr:rowOff>
    </xdr:from>
    <xdr:to>
      <xdr:col>15</xdr:col>
      <xdr:colOff>466130</xdr:colOff>
      <xdr:row>84</xdr:row>
      <xdr:rowOff>28575</xdr:rowOff>
    </xdr:to>
    <xdr:cxnSp macro="">
      <xdr:nvCxnSpPr>
        <xdr:cNvPr id="281" name="Straight Connector 280"/>
        <xdr:cNvCxnSpPr/>
      </xdr:nvCxnSpPr>
      <xdr:spPr>
        <a:xfrm flipH="1">
          <a:off x="9526" y="13109575"/>
          <a:ext cx="9601202" cy="0"/>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0</xdr:col>
      <xdr:colOff>57299</xdr:colOff>
      <xdr:row>111</xdr:row>
      <xdr:rowOff>4762</xdr:rowOff>
    </xdr:from>
    <xdr:to>
      <xdr:col>0</xdr:col>
      <xdr:colOff>442113</xdr:colOff>
      <xdr:row>111</xdr:row>
      <xdr:rowOff>4762</xdr:rowOff>
    </xdr:to>
    <xdr:cxnSp macro="">
      <xdr:nvCxnSpPr>
        <xdr:cNvPr id="282" name="Straight Connector 281"/>
        <xdr:cNvCxnSpPr/>
      </xdr:nvCxnSpPr>
      <xdr:spPr>
        <a:xfrm flipV="1">
          <a:off x="57150" y="17740312"/>
          <a:ext cx="38520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4</xdr:col>
      <xdr:colOff>57299</xdr:colOff>
      <xdr:row>111</xdr:row>
      <xdr:rowOff>4762</xdr:rowOff>
    </xdr:from>
    <xdr:to>
      <xdr:col>4</xdr:col>
      <xdr:colOff>442113</xdr:colOff>
      <xdr:row>111</xdr:row>
      <xdr:rowOff>4762</xdr:rowOff>
    </xdr:to>
    <xdr:cxnSp macro="">
      <xdr:nvCxnSpPr>
        <xdr:cNvPr id="283" name="Straight Connector 282"/>
        <xdr:cNvCxnSpPr/>
      </xdr:nvCxnSpPr>
      <xdr:spPr>
        <a:xfrm flipV="1">
          <a:off x="2495550" y="17740312"/>
          <a:ext cx="38520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9</xdr:col>
      <xdr:colOff>28649</xdr:colOff>
      <xdr:row>111</xdr:row>
      <xdr:rowOff>4762</xdr:rowOff>
    </xdr:from>
    <xdr:to>
      <xdr:col>9</xdr:col>
      <xdr:colOff>413463</xdr:colOff>
      <xdr:row>111</xdr:row>
      <xdr:rowOff>4762</xdr:rowOff>
    </xdr:to>
    <xdr:cxnSp macro="">
      <xdr:nvCxnSpPr>
        <xdr:cNvPr id="284" name="Straight Connector 283"/>
        <xdr:cNvCxnSpPr/>
      </xdr:nvCxnSpPr>
      <xdr:spPr>
        <a:xfrm flipV="1">
          <a:off x="5514975" y="17740312"/>
          <a:ext cx="385200"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editAs="oneCell">
    <xdr:from>
      <xdr:col>0</xdr:col>
      <xdr:colOff>139340</xdr:colOff>
      <xdr:row>111</xdr:row>
      <xdr:rowOff>95250</xdr:rowOff>
    </xdr:from>
    <xdr:to>
      <xdr:col>0</xdr:col>
      <xdr:colOff>571035</xdr:colOff>
      <xdr:row>115</xdr:row>
      <xdr:rowOff>2857</xdr:rowOff>
    </xdr:to>
    <xdr:pic macro="">
      <xdr:nvPicPr>
        <xdr:cNvPr id="285" name="Picture 284">
          <a:extLst xmlns:a="http://schemas.openxmlformats.org/drawingml/2006/main">
            <a:ext uri="{FF2B5EF4-FFF2-40B4-BE49-F238E27FC236}">
              <a16:creationId xmlns:a16="http://schemas.microsoft.com/office/drawing/2014/main" id="{00000000-0008-0000-0200-00001D010000}"/>
            </a:ext>
          </a:extLst>
        </xdr:cNvPr>
        <xdr:cNvPicPr>
          <a:picLocks noChangeAspect="1"/>
        </xdr:cNvPicPr>
      </xdr:nvPicPr>
      <xdr:blipFill>
        <a:blip xmlns:d5p1="http://schemas.openxmlformats.org/officeDocument/2006/relationships" d5p1:embed="rId54">
          <a:extLst>
            <a:ext uri="{28A0092B-C50C-407E-A947-70E740481C1C}">
              <a14:useLocalDpi xmlns:a14="http://schemas.microsoft.com/office/drawing/2010/main" val="0"/>
            </a:ext>
          </a:extLst>
        </a:blip>
        <a:srcRect/>
        <a:stretch>
          <a:fillRect/>
        </a:stretch>
      </xdr:blipFill>
      <xdr:spPr>
        <a:xfrm>
          <a:off x="139398" y="17830800"/>
          <a:ext cx="431686" cy="431686"/>
        </a:xfrm>
        <a:prstGeom xmlns:a="http://schemas.openxmlformats.org/drawingml/2006/main" prst="rect">
          <a:avLst/>
        </a:prstGeom>
        <a:noFill/>
      </xdr:spPr>
    </xdr:pic>
    <xdr:clientData/>
  </xdr:twoCellAnchor>
  <xdr:twoCellAnchor editAs="oneCell">
    <xdr:from>
      <xdr:col>0</xdr:col>
      <xdr:colOff>130876</xdr:colOff>
      <xdr:row>115</xdr:row>
      <xdr:rowOff>144780</xdr:rowOff>
    </xdr:from>
    <xdr:to>
      <xdr:col>1</xdr:col>
      <xdr:colOff>1953</xdr:colOff>
      <xdr:row>118</xdr:row>
      <xdr:rowOff>114300</xdr:rowOff>
    </xdr:to>
    <xdr:pic macro="">
      <xdr:nvPicPr>
        <xdr:cNvPr id="286" name="Picture 285">
          <a:extLst xmlns:a="http://schemas.openxmlformats.org/drawingml/2006/main">
            <a:ext uri="{FF2B5EF4-FFF2-40B4-BE49-F238E27FC236}">
              <a16:creationId xmlns:a16="http://schemas.microsoft.com/office/drawing/2014/main" id="{00000000-0008-0000-0200-00001E010000}"/>
            </a:ext>
          </a:extLst>
        </xdr:cNvPr>
        <xdr:cNvPicPr>
          <a:picLocks noChangeAspect="1"/>
        </xdr:cNvPicPr>
      </xdr:nvPicPr>
      <xdr:blipFill>
        <a:blip xmlns:d5p1="http://schemas.openxmlformats.org/officeDocument/2006/relationships" d5p1:embed="rId55">
          <a:extLst>
            <a:ext uri="{28A0092B-C50C-407E-A947-70E740481C1C}">
              <a14:useLocalDpi xmlns:a14="http://schemas.microsoft.com/office/drawing/2010/main" val="0"/>
            </a:ext>
          </a:extLst>
        </a:blip>
        <a:srcRect/>
        <a:stretch>
          <a:fillRect/>
        </a:stretch>
      </xdr:blipFill>
      <xdr:spPr>
        <a:xfrm>
          <a:off x="130728" y="18489707"/>
          <a:ext cx="480749" cy="480749"/>
        </a:xfrm>
        <a:prstGeom xmlns:a="http://schemas.openxmlformats.org/drawingml/2006/main" prst="rect">
          <a:avLst/>
        </a:prstGeom>
        <a:noFill/>
      </xdr:spPr>
    </xdr:pic>
    <xdr:clientData/>
  </xdr:twoCellAnchor>
  <xdr:twoCellAnchor editAs="oneCell">
    <xdr:from>
      <xdr:col>0</xdr:col>
      <xdr:colOff>166688</xdr:colOff>
      <xdr:row>119</xdr:row>
      <xdr:rowOff>127635</xdr:rowOff>
    </xdr:from>
    <xdr:to>
      <xdr:col>0</xdr:col>
      <xdr:colOff>549548</xdr:colOff>
      <xdr:row>122</xdr:row>
      <xdr:rowOff>53340</xdr:rowOff>
    </xdr:to>
    <xdr:pic macro="">
      <xdr:nvPicPr>
        <xdr:cNvPr id="287" name="Picture 286">
          <a:extLst xmlns:a="http://schemas.openxmlformats.org/drawingml/2006/main">
            <a:ext uri="{FF2B5EF4-FFF2-40B4-BE49-F238E27FC236}">
              <a16:creationId xmlns:a16="http://schemas.microsoft.com/office/drawing/2014/main" id="{00000000-0008-0000-0200-00001F010000}"/>
            </a:ext>
          </a:extLst>
        </xdr:cNvPr>
        <xdr:cNvPicPr>
          <a:picLocks noChangeAspect="1"/>
        </xdr:cNvPicPr>
      </xdr:nvPicPr>
      <xdr:blipFill>
        <a:blip xmlns:d5p1="http://schemas.openxmlformats.org/officeDocument/2006/relationships" d5p1:embed="rId56">
          <a:extLst>
            <a:ext uri="{28A0092B-C50C-407E-A947-70E740481C1C}">
              <a14:useLocalDpi xmlns:a14="http://schemas.microsoft.com/office/drawing/2010/main" val="0"/>
            </a:ext>
          </a:extLst>
        </a:blip>
        <a:srcRect/>
        <a:stretch>
          <a:fillRect/>
        </a:stretch>
      </xdr:blipFill>
      <xdr:spPr>
        <a:xfrm>
          <a:off x="166756" y="19082606"/>
          <a:ext cx="382685" cy="382685"/>
        </a:xfrm>
        <a:prstGeom xmlns:a="http://schemas.openxmlformats.org/drawingml/2006/main" prst="rect">
          <a:avLst/>
        </a:prstGeom>
        <a:noFill/>
      </xdr:spPr>
    </xdr:pic>
    <xdr:clientData/>
  </xdr:twoCellAnchor>
  <xdr:twoCellAnchor editAs="twoCell">
    <xdr:from>
      <xdr:col>1</xdr:col>
      <xdr:colOff>141945</xdr:colOff>
      <xdr:row>115</xdr:row>
      <xdr:rowOff>94297</xdr:rowOff>
    </xdr:from>
    <xdr:to>
      <xdr:col>2</xdr:col>
      <xdr:colOff>104180</xdr:colOff>
      <xdr:row>117</xdr:row>
      <xdr:rowOff>45720</xdr:rowOff>
    </xdr:to>
    <xdr:sp macro="" textlink="='Data - Overview'!D295">
      <xdr:nvSpPr>
        <xdr:cNvPr id="288" name="TextBox 287">
          <a:extLst xmlns:a="http://schemas.openxmlformats.org/drawingml/2006/main">
            <a:ext uri="{FF2B5EF4-FFF2-40B4-BE49-F238E27FC236}">
              <a16:creationId xmlns:a16="http://schemas.microsoft.com/office/drawing/2014/main" id="{00000000-0008-0000-0200-000020010000}"/>
            </a:ext>
          </a:extLst>
        </xdr:cNvPr>
        <xdr:cNvSpPr txBox="1"/>
      </xdr:nvSpPr>
      <xdr:spPr>
        <a:xfrm>
          <a:off x="751361" y="18438914"/>
          <a:ext cx="572082" cy="25702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EA9A32B8-2379-4E6B-A76B-0F416FEF29CC}" type="TxLink">
            <a:rPr lang="en-US" sz="1600" b="1" i="0" u="none" strike="noStrike">
              <a:solidFill>
                <a:srgbClr val="7A19C1"/>
              </a:solidFill>
              <a:latin typeface="Calibri"/>
              <a:ea typeface="+mn-ea"/>
              <a:cs typeface="Calibri"/>
            </a:rPr>
            <a:pPr marL="0" indent="0"/>
            <a:t>14%</a:t>
          </a:fld>
        </a:p>
      </xdr:txBody>
    </xdr:sp>
    <xdr:clientData/>
  </xdr:twoCellAnchor>
  <xdr:twoCellAnchor editAs="twoCell">
    <xdr:from>
      <xdr:col>2</xdr:col>
      <xdr:colOff>262403</xdr:colOff>
      <xdr:row>115</xdr:row>
      <xdr:rowOff>115252</xdr:rowOff>
    </xdr:from>
    <xdr:to>
      <xdr:col>3</xdr:col>
      <xdr:colOff>425183</xdr:colOff>
      <xdr:row>119</xdr:row>
      <xdr:rowOff>37147</xdr:rowOff>
    </xdr:to>
    <xdr:sp macro="" textlink="='Data - Overview'!C295">
      <xdr:nvSpPr>
        <xdr:cNvPr id="289" name="TextBox 288">
          <a:extLst xmlns:a="http://schemas.openxmlformats.org/drawingml/2006/main">
            <a:ext uri="{FF2B5EF4-FFF2-40B4-BE49-F238E27FC236}">
              <a16:creationId xmlns:a16="http://schemas.microsoft.com/office/drawing/2014/main" id="{00000000-0008-0000-0200-000021010000}"/>
            </a:ext>
          </a:extLst>
        </xdr:cNvPr>
        <xdr:cNvSpPr txBox="1"/>
      </xdr:nvSpPr>
      <xdr:spPr>
        <a:xfrm>
          <a:off x="1481706" y="18460188"/>
          <a:ext cx="772055" cy="531198"/>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lIns="72000" rIns="91440" tIns="45720"/>
        <a:lstStyle xmlns:a="http://schemas.openxmlformats.org/drawingml/2006/main"/>
        <a:p>
          <a:fld xmlns:a="http://schemas.openxmlformats.org/drawingml/2006/main" id="{A68C9731-948F-4308-B6ED-648CBBE63202}" type="TxLink">
            <a:rPr lang="en-US" sz="1100" b="1" i="0" u="none" strike="noStrike">
              <a:solidFill>
                <a:srgbClr val="7D38BA"/>
              </a:solidFill>
              <a:latin typeface="Calibri"/>
              <a:cs typeface="Calibri"/>
            </a:rPr>
            <a:pPr/>
            <a:t>2+ credit cards</a:t>
          </a:fld>
        </a:p>
      </xdr:txBody>
    </xdr:sp>
    <xdr:clientData/>
  </xdr:twoCellAnchor>
  <xdr:twoCellAnchor editAs="twoCell">
    <xdr:from>
      <xdr:col>1</xdr:col>
      <xdr:colOff>37114</xdr:colOff>
      <xdr:row>117</xdr:row>
      <xdr:rowOff>78105</xdr:rowOff>
    </xdr:from>
    <xdr:to>
      <xdr:col>2</xdr:col>
      <xdr:colOff>91808</xdr:colOff>
      <xdr:row>118</xdr:row>
      <xdr:rowOff>127635</xdr:rowOff>
    </xdr:to>
    <xdr:sp macro="" textlink="='Data - Overview'!H295">
      <xdr:nvSpPr>
        <xdr:cNvPr id="290" name="TextBox 289">
          <a:extLst xmlns:a="http://schemas.openxmlformats.org/drawingml/2006/main">
            <a:ext uri="{FF2B5EF4-FFF2-40B4-BE49-F238E27FC236}">
              <a16:creationId xmlns:a16="http://schemas.microsoft.com/office/drawing/2014/main" id="{00000000-0008-0000-0200-000022010000}"/>
            </a:ext>
          </a:extLst>
        </xdr:cNvPr>
        <xdr:cNvSpPr txBox="1"/>
      </xdr:nvSpPr>
      <xdr:spPr>
        <a:xfrm>
          <a:off x="646639" y="18728778"/>
          <a:ext cx="664527" cy="20112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61912ADA-2253-475D-A2D4-C532BD919F93}" type="TxLink">
            <a:rPr lang="en-US" sz="900" b="0" i="0" u="none" strike="noStrike">
              <a:solidFill>
                <a:srgbClr val="7A19C1"/>
              </a:solidFill>
              <a:latin typeface="Calibri"/>
              <a:ea typeface="+mn-ea"/>
              <a:cs typeface="Calibri"/>
            </a:rPr>
            <a:pPr marL="0" indent="0" algn="ctr"/>
            <a:t>Index: 54</a:t>
          </a:fld>
        </a:p>
      </xdr:txBody>
    </xdr:sp>
    <xdr:clientData/>
  </xdr:twoCellAnchor>
  <xdr:twoCellAnchor editAs="twoCell">
    <xdr:from>
      <xdr:col>2</xdr:col>
      <xdr:colOff>241567</xdr:colOff>
      <xdr:row>119</xdr:row>
      <xdr:rowOff>78105</xdr:rowOff>
    </xdr:from>
    <xdr:to>
      <xdr:col>3</xdr:col>
      <xdr:colOff>498109</xdr:colOff>
      <xdr:row>123</xdr:row>
      <xdr:rowOff>11430</xdr:rowOff>
    </xdr:to>
    <xdr:sp macro="" textlink="='Data - Overview'!C274">
      <xdr:nvSpPr>
        <xdr:cNvPr id="291" name="TextBox 290">
          <a:extLst xmlns:a="http://schemas.openxmlformats.org/drawingml/2006/main">
            <a:ext uri="{FF2B5EF4-FFF2-40B4-BE49-F238E27FC236}">
              <a16:creationId xmlns:a16="http://schemas.microsoft.com/office/drawing/2014/main" id="{00000000-0008-0000-0200-000023010000}"/>
            </a:ext>
          </a:extLst>
        </xdr:cNvPr>
        <xdr:cNvSpPr txBox="1"/>
      </xdr:nvSpPr>
      <xdr:spPr>
        <a:xfrm>
          <a:off x="1460736" y="19033149"/>
          <a:ext cx="866336" cy="54292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bIns="0" rtlCol="0" lIns="72000" rIns="0" tIns="0"/>
        <a:lstStyle xmlns:a="http://schemas.openxmlformats.org/drawingml/2006/main"/>
        <a:p>
          <a:fld xmlns:a="http://schemas.openxmlformats.org/drawingml/2006/main" id="{6236F6B1-4EF9-4C66-8C9B-2F2B99806474}" type="TxLink">
            <a:rPr lang="en-US" sz="1100" b="1" i="0" u="none" strike="noStrike">
              <a:solidFill>
                <a:srgbClr val="FF0000"/>
              </a:solidFill>
              <a:latin typeface="Calibri"/>
              <a:cs typeface="Calibri"/>
            </a:rPr>
            <a:pPr/>
            <a:t>Total weekly household expenditure</a:t>
          </a:fld>
        </a:p>
      </xdr:txBody>
    </xdr:sp>
    <xdr:clientData/>
  </xdr:twoCellAnchor>
  <xdr:twoCellAnchor editAs="twoCell">
    <xdr:from>
      <xdr:col>1</xdr:col>
      <xdr:colOff>60554</xdr:colOff>
      <xdr:row>121</xdr:row>
      <xdr:rowOff>45720</xdr:rowOff>
    </xdr:from>
    <xdr:to>
      <xdr:col>2</xdr:col>
      <xdr:colOff>95715</xdr:colOff>
      <xdr:row>122</xdr:row>
      <xdr:rowOff>139065</xdr:rowOff>
    </xdr:to>
    <xdr:sp macro="" textlink="='Data - Overview'!H274">
      <xdr:nvSpPr>
        <xdr:cNvPr id="292" name="TextBox 291">
          <a:extLst xmlns:a="http://schemas.openxmlformats.org/drawingml/2006/main">
            <a:ext uri="{FF2B5EF4-FFF2-40B4-BE49-F238E27FC236}">
              <a16:creationId xmlns:a16="http://schemas.microsoft.com/office/drawing/2014/main" id="{00000000-0008-0000-0200-000024010000}"/>
            </a:ext>
          </a:extLst>
        </xdr:cNvPr>
        <xdr:cNvSpPr txBox="1"/>
      </xdr:nvSpPr>
      <xdr:spPr>
        <a:xfrm>
          <a:off x="670134" y="19304776"/>
          <a:ext cx="644822" cy="24638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62C3A80C-F7A0-41C2-B177-0803F08D9C70}" type="TxLink">
            <a:rPr lang="en-US" sz="900" b="0" i="0" u="none" strike="noStrike">
              <a:solidFill>
                <a:srgbClr val="FF0000"/>
              </a:solidFill>
              <a:latin typeface="Calibri"/>
              <a:ea typeface="+mn-ea"/>
              <a:cs typeface="Calibri"/>
            </a:rPr>
            <a:pPr marL="0" indent="0" algn="ctr"/>
            <a:t>Index: 66</a:t>
          </a:fld>
        </a:p>
      </xdr:txBody>
    </xdr:sp>
    <xdr:clientData/>
  </xdr:twoCellAnchor>
  <xdr:twoCellAnchor editAs="twoCell">
    <xdr:from>
      <xdr:col>2</xdr:col>
      <xdr:colOff>255891</xdr:colOff>
      <xdr:row>111</xdr:row>
      <xdr:rowOff>140970</xdr:rowOff>
    </xdr:from>
    <xdr:to>
      <xdr:col>3</xdr:col>
      <xdr:colOff>424532</xdr:colOff>
      <xdr:row>115</xdr:row>
      <xdr:rowOff>29527</xdr:rowOff>
    </xdr:to>
    <xdr:sp macro="" textlink="='Data - Overview'!C271">
      <xdr:nvSpPr>
        <xdr:cNvPr id="293" name="TextBox 292">
          <a:extLst xmlns:a="http://schemas.openxmlformats.org/drawingml/2006/main">
            <a:ext uri="{FF2B5EF4-FFF2-40B4-BE49-F238E27FC236}">
              <a16:creationId xmlns:a16="http://schemas.microsoft.com/office/drawing/2014/main" id="{00000000-0008-0000-0200-000025010000}"/>
            </a:ext>
          </a:extLst>
        </xdr:cNvPr>
        <xdr:cNvSpPr txBox="1"/>
      </xdr:nvSpPr>
      <xdr:spPr>
        <a:xfrm>
          <a:off x="1475136" y="17876884"/>
          <a:ext cx="778124" cy="49830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lIns="72000" rIns="91440" tIns="45720"/>
        <a:lstStyle xmlns:a="http://schemas.openxmlformats.org/drawingml/2006/main"/>
        <a:p>
          <a:fld xmlns:a="http://schemas.openxmlformats.org/drawingml/2006/main" id="{66FC2470-F44A-4746-AFC8-4D9DD3336090}" type="TxLink">
            <a:rPr lang="en-US" sz="1100" b="1" i="0" u="none" strike="noStrike">
              <a:solidFill>
                <a:srgbClr val="8CC119"/>
              </a:solidFill>
              <a:latin typeface="Calibri"/>
              <a:cs typeface="Calibri"/>
            </a:rPr>
            <a:pPr/>
            <a:t>Currently Saving</a:t>
          </a:fld>
        </a:p>
      </xdr:txBody>
    </xdr:sp>
    <xdr:clientData/>
  </xdr:twoCellAnchor>
  <xdr:twoCellAnchor>
    <xdr:from>
      <xdr:col>3</xdr:col>
      <xdr:colOff>533270</xdr:colOff>
      <xdr:row>110</xdr:row>
      <xdr:rowOff>64770</xdr:rowOff>
    </xdr:from>
    <xdr:to>
      <xdr:col>3</xdr:col>
      <xdr:colOff>543037</xdr:colOff>
      <xdr:row>123</xdr:row>
      <xdr:rowOff>85725</xdr:rowOff>
    </xdr:to>
    <xdr:cxnSp macro="">
      <xdr:nvCxnSpPr>
        <xdr:cNvPr id="294" name="Straight Connector 293"/>
        <xdr:cNvCxnSpPr/>
      </xdr:nvCxnSpPr>
      <xdr:spPr>
        <a:xfrm flipH="1">
          <a:off x="2362200" y="17565403"/>
          <a:ext cx="9525" cy="2084672"/>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editAs="oneCell">
    <xdr:from>
      <xdr:col>4</xdr:col>
      <xdr:colOff>190779</xdr:colOff>
      <xdr:row>112</xdr:row>
      <xdr:rowOff>76200</xdr:rowOff>
    </xdr:from>
    <xdr:to>
      <xdr:col>5</xdr:col>
      <xdr:colOff>53392</xdr:colOff>
      <xdr:row>114</xdr:row>
      <xdr:rowOff>133350</xdr:rowOff>
    </xdr:to>
    <xdr:pic macro="">
      <xdr:nvPicPr>
        <xdr:cNvPr id="295" name="Picture 294">
          <a:extLst xmlns:a="http://schemas.openxmlformats.org/drawingml/2006/main">
            <a:ext uri="{FF2B5EF4-FFF2-40B4-BE49-F238E27FC236}">
              <a16:creationId xmlns:a16="http://schemas.microsoft.com/office/drawing/2014/main" id="{00000000-0008-0000-0200-000027010000}"/>
            </a:ext>
          </a:extLst>
        </xdr:cNvPr>
        <xdr:cNvPicPr>
          <a:picLocks noChangeAspect="1"/>
        </xdr:cNvPicPr>
      </xdr:nvPicPr>
      <xdr:blipFill>
        <a:blip xmlns:d5p1="http://schemas.openxmlformats.org/officeDocument/2006/relationships" d5p1:embed="rId57">
          <a:extLst>
            <a:ext uri="{28A0092B-C50C-407E-A947-70E740481C1C}">
              <a14:useLocalDpi xmlns:a14="http://schemas.microsoft.com/office/drawing/2010/main" val="0"/>
            </a:ext>
          </a:extLst>
        </a:blip>
        <a:srcRect/>
        <a:stretch>
          <a:fillRect/>
        </a:stretch>
      </xdr:blipFill>
      <xdr:spPr>
        <a:xfrm>
          <a:off x="2628901" y="17964151"/>
          <a:ext cx="472499" cy="472499"/>
        </a:xfrm>
        <a:prstGeom xmlns:a="http://schemas.openxmlformats.org/drawingml/2006/main" prst="rect">
          <a:avLst/>
        </a:prstGeom>
        <a:noFill/>
      </xdr:spPr>
    </xdr:pic>
    <xdr:clientData/>
  </xdr:twoCellAnchor>
  <xdr:twoCellAnchor editAs="oneCell">
    <xdr:from>
      <xdr:col>4</xdr:col>
      <xdr:colOff>171245</xdr:colOff>
      <xdr:row>115</xdr:row>
      <xdr:rowOff>147637</xdr:rowOff>
    </xdr:from>
    <xdr:to>
      <xdr:col>5</xdr:col>
      <xdr:colOff>16929</xdr:colOff>
      <xdr:row>118</xdr:row>
      <xdr:rowOff>94297</xdr:rowOff>
    </xdr:to>
    <xdr:pic macro="">
      <xdr:nvPicPr>
        <xdr:cNvPr id="296" name="Picture 295">
          <a:extLst xmlns:a="http://schemas.openxmlformats.org/drawingml/2006/main">
            <a:ext uri="{FF2B5EF4-FFF2-40B4-BE49-F238E27FC236}">
              <a16:creationId xmlns:a16="http://schemas.microsoft.com/office/drawing/2014/main" id="{00000000-0008-0000-0200-000028010000}"/>
            </a:ext>
          </a:extLst>
        </xdr:cNvPr>
        <xdr:cNvPicPr>
          <a:picLocks noChangeAspect="1"/>
        </xdr:cNvPicPr>
      </xdr:nvPicPr>
      <xdr:blipFill>
        <a:blip xmlns:d5p1="http://schemas.openxmlformats.org/officeDocument/2006/relationships" d5p1:embed="rId58">
          <a:extLst>
            <a:ext uri="{28A0092B-C50C-407E-A947-70E740481C1C}">
              <a14:useLocalDpi xmlns:a14="http://schemas.microsoft.com/office/drawing/2010/main" val="0"/>
            </a:ext>
          </a:extLst>
        </a:blip>
        <a:srcRect/>
        <a:stretch>
          <a:fillRect/>
        </a:stretch>
      </xdr:blipFill>
      <xdr:spPr>
        <a:xfrm>
          <a:off x="2609850" y="18492490"/>
          <a:ext cx="455295" cy="455295"/>
        </a:xfrm>
        <a:prstGeom xmlns:a="http://schemas.openxmlformats.org/drawingml/2006/main" prst="rect">
          <a:avLst/>
        </a:prstGeom>
        <a:noFill/>
      </xdr:spPr>
    </xdr:pic>
    <xdr:clientData/>
  </xdr:twoCellAnchor>
  <xdr:twoCellAnchor editAs="oneCell">
    <xdr:from>
      <xdr:col>4</xdr:col>
      <xdr:colOff>104831</xdr:colOff>
      <xdr:row>119</xdr:row>
      <xdr:rowOff>85725</xdr:rowOff>
    </xdr:from>
    <xdr:to>
      <xdr:col>5</xdr:col>
      <xdr:colOff>14976</xdr:colOff>
      <xdr:row>122</xdr:row>
      <xdr:rowOff>129540</xdr:rowOff>
    </xdr:to>
    <xdr:pic macro="">
      <xdr:nvPicPr>
        <xdr:cNvPr id="297" name="Picture 296">
          <a:extLst xmlns:a="http://schemas.openxmlformats.org/drawingml/2006/main">
            <a:ext uri="{FF2B5EF4-FFF2-40B4-BE49-F238E27FC236}">
              <a16:creationId xmlns:a16="http://schemas.microsoft.com/office/drawing/2014/main" id="{00000000-0008-0000-0200-000029010000}"/>
            </a:ext>
          </a:extLst>
        </xdr:cNvPr>
        <xdr:cNvPicPr>
          <a:picLocks noChangeAspect="1"/>
        </xdr:cNvPicPr>
      </xdr:nvPicPr>
      <xdr:blipFill>
        <a:blip xmlns:d5p1="http://schemas.openxmlformats.org/officeDocument/2006/relationships" d5p1:embed="rId59">
          <a:extLst>
            <a:ext uri="{28A0092B-C50C-407E-A947-70E740481C1C}">
              <a14:useLocalDpi xmlns:a14="http://schemas.microsoft.com/office/drawing/2010/main" val="0"/>
            </a:ext>
          </a:extLst>
        </a:blip>
        <a:srcRect/>
        <a:stretch>
          <a:fillRect/>
        </a:stretch>
      </xdr:blipFill>
      <xdr:spPr>
        <a:xfrm>
          <a:off x="2543176" y="19040476"/>
          <a:ext cx="520064" cy="520064"/>
        </a:xfrm>
        <a:prstGeom xmlns:a="http://schemas.openxmlformats.org/drawingml/2006/main" prst="rect">
          <a:avLst/>
        </a:prstGeom>
        <a:noFill/>
      </xdr:spPr>
    </xdr:pic>
    <xdr:clientData/>
  </xdr:twoCellAnchor>
  <xdr:twoCellAnchor editAs="twoCell">
    <xdr:from>
      <xdr:col>5</xdr:col>
      <xdr:colOff>203150</xdr:colOff>
      <xdr:row>112</xdr:row>
      <xdr:rowOff>15240</xdr:rowOff>
    </xdr:from>
    <xdr:to>
      <xdr:col>6</xdr:col>
      <xdr:colOff>165385</xdr:colOff>
      <xdr:row>113</xdr:row>
      <xdr:rowOff>105727</xdr:rowOff>
    </xdr:to>
    <xdr:sp macro="" textlink="='Data - Overview'!D253">
      <xdr:nvSpPr>
        <xdr:cNvPr id="298" name="TextBox 297">
          <a:extLst xmlns:a="http://schemas.openxmlformats.org/drawingml/2006/main">
            <a:ext uri="{FF2B5EF4-FFF2-40B4-BE49-F238E27FC236}">
              <a16:creationId xmlns:a16="http://schemas.microsoft.com/office/drawing/2014/main" id="{00000000-0008-0000-0200-00002A010000}"/>
            </a:ext>
          </a:extLst>
        </xdr:cNvPr>
        <xdr:cNvSpPr txBox="1"/>
      </xdr:nvSpPr>
      <xdr:spPr>
        <a:xfrm>
          <a:off x="3251221" y="17903195"/>
          <a:ext cx="572081" cy="24225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3D07E51E-4578-4A0D-9A50-DD15B90FD7D0}" type="TxLink">
            <a:rPr lang="en-US" sz="1600" b="1" i="0" u="none" strike="noStrike">
              <a:solidFill>
                <a:srgbClr val="FFC000"/>
              </a:solidFill>
              <a:latin typeface="Calibri"/>
              <a:ea typeface="+mn-ea"/>
              <a:cs typeface="Calibri"/>
            </a:rPr>
            <a:pPr marL="0" indent="0"/>
            <a:t>58%</a:t>
          </a:fld>
        </a:p>
      </xdr:txBody>
    </xdr:sp>
    <xdr:clientData/>
  </xdr:twoCellAnchor>
  <xdr:twoCellAnchor editAs="twoCell">
    <xdr:from>
      <xdr:col>6</xdr:col>
      <xdr:colOff>321655</xdr:colOff>
      <xdr:row>112</xdr:row>
      <xdr:rowOff>1905</xdr:rowOff>
    </xdr:from>
    <xdr:to>
      <xdr:col>8</xdr:col>
      <xdr:colOff>479227</xdr:colOff>
      <xdr:row>115</xdr:row>
      <xdr:rowOff>131445</xdr:rowOff>
    </xdr:to>
    <xdr:sp macro="" textlink="='Data - Overview'!C253">
      <xdr:nvSpPr>
        <xdr:cNvPr id="299" name="TextBox 298">
          <a:extLst xmlns:a="http://schemas.openxmlformats.org/drawingml/2006/main">
            <a:ext uri="{FF2B5EF4-FFF2-40B4-BE49-F238E27FC236}">
              <a16:creationId xmlns:a16="http://schemas.microsoft.com/office/drawing/2014/main" id="{00000000-0008-0000-0200-00002B010000}"/>
            </a:ext>
          </a:extLst>
        </xdr:cNvPr>
        <xdr:cNvSpPr txBox="1"/>
      </xdr:nvSpPr>
      <xdr:spPr>
        <a:xfrm>
          <a:off x="3979480" y="17889590"/>
          <a:ext cx="1376855" cy="58693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fld xmlns:a="http://schemas.openxmlformats.org/drawingml/2006/main" id="{C80440C5-D6C3-48E7-8055-CCCFF96194F1}" type="TxLink">
            <a:rPr lang="en-US" sz="1000" b="1" i="0" u="none" strike="noStrike">
              <a:solidFill>
                <a:srgbClr val="FFC000"/>
              </a:solidFill>
              <a:latin typeface="Calibri"/>
              <a:cs typeface="Calibri"/>
            </a:rPr>
            <a:pPr/>
            <a:t>Financial security after retirement is your own responsibility</a:t>
          </a:fld>
        </a:p>
      </xdr:txBody>
    </xdr:sp>
    <xdr:clientData/>
  </xdr:twoCellAnchor>
  <xdr:twoCellAnchor editAs="twoCell">
    <xdr:from>
      <xdr:col>5</xdr:col>
      <xdr:colOff>90506</xdr:colOff>
      <xdr:row>114</xdr:row>
      <xdr:rowOff>13335</xdr:rowOff>
    </xdr:from>
    <xdr:to>
      <xdr:col>6</xdr:col>
      <xdr:colOff>151061</xdr:colOff>
      <xdr:row>115</xdr:row>
      <xdr:rowOff>57150</xdr:rowOff>
    </xdr:to>
    <xdr:sp macro="" textlink="='Data - Overview'!H253">
      <xdr:nvSpPr>
        <xdr:cNvPr id="300" name="TextBox 299">
          <a:extLst xmlns:a="http://schemas.openxmlformats.org/drawingml/2006/main">
            <a:ext uri="{FF2B5EF4-FFF2-40B4-BE49-F238E27FC236}">
              <a16:creationId xmlns:a16="http://schemas.microsoft.com/office/drawing/2014/main" id="{00000000-0008-0000-0200-00002C010000}"/>
            </a:ext>
          </a:extLst>
        </xdr:cNvPr>
        <xdr:cNvSpPr txBox="1"/>
      </xdr:nvSpPr>
      <xdr:spPr>
        <a:xfrm>
          <a:off x="3138569" y="18205887"/>
          <a:ext cx="670117" cy="19660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53329C77-99E3-4FCD-88CF-8D7498947EDE}" type="TxLink">
            <a:rPr lang="en-US" sz="900" b="0" i="0" u="none" strike="noStrike">
              <a:solidFill>
                <a:srgbClr val="FFC000"/>
              </a:solidFill>
              <a:latin typeface="Calibri"/>
              <a:ea typeface="+mn-ea"/>
              <a:cs typeface="Calibri"/>
            </a:rPr>
            <a:pPr marL="0" indent="0" algn="ctr"/>
            <a:t>Index: 87</a:t>
          </a:fld>
        </a:p>
      </xdr:txBody>
    </xdr:sp>
    <xdr:clientData/>
  </xdr:twoCellAnchor>
  <xdr:twoCellAnchor editAs="twoCell">
    <xdr:from>
      <xdr:col>6</xdr:col>
      <xdr:colOff>330119</xdr:colOff>
      <xdr:row>115</xdr:row>
      <xdr:rowOff>144780</xdr:rowOff>
    </xdr:from>
    <xdr:to>
      <xdr:col>8</xdr:col>
      <xdr:colOff>440159</xdr:colOff>
      <xdr:row>118</xdr:row>
      <xdr:rowOff>132397</xdr:rowOff>
    </xdr:to>
    <xdr:sp macro="" textlink="='Data - Overview'!C325">
      <xdr:nvSpPr>
        <xdr:cNvPr id="301" name="TextBox 300">
          <a:extLst xmlns:a="http://schemas.openxmlformats.org/drawingml/2006/main">
            <a:ext uri="{FF2B5EF4-FFF2-40B4-BE49-F238E27FC236}">
              <a16:creationId xmlns:a16="http://schemas.microsoft.com/office/drawing/2014/main" id="{00000000-0008-0000-0200-00002D010000}"/>
            </a:ext>
          </a:extLst>
        </xdr:cNvPr>
        <xdr:cNvSpPr txBox="1"/>
      </xdr:nvSpPr>
      <xdr:spPr>
        <a:xfrm>
          <a:off x="3987466" y="18490425"/>
          <a:ext cx="1329453" cy="44406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fld xmlns:a="http://schemas.openxmlformats.org/drawingml/2006/main" id="{A41A9372-8150-4673-8025-DF617C9468AF}" type="TxLink">
            <a:rPr lang="en-US" sz="1100" b="1" i="0" u="none" strike="noStrike">
              <a:solidFill>
                <a:srgbClr val="6C6F71"/>
              </a:solidFill>
              <a:latin typeface="Calibri"/>
              <a:cs typeface="Calibri"/>
            </a:rPr>
            <a:pPr/>
            <a:t>Has Private Health Care</a:t>
          </a:fld>
        </a:p>
      </xdr:txBody>
    </xdr:sp>
    <xdr:clientData/>
  </xdr:twoCellAnchor>
  <xdr:twoCellAnchor editAs="twoCell">
    <xdr:from>
      <xdr:col>5</xdr:col>
      <xdr:colOff>69019</xdr:colOff>
      <xdr:row>117</xdr:row>
      <xdr:rowOff>84772</xdr:rowOff>
    </xdr:from>
    <xdr:to>
      <xdr:col>6</xdr:col>
      <xdr:colOff>203802</xdr:colOff>
      <xdr:row>118</xdr:row>
      <xdr:rowOff>131445</xdr:rowOff>
    </xdr:to>
    <xdr:sp macro="" textlink="='Data - Overview'!H325">
      <xdr:nvSpPr>
        <xdr:cNvPr id="302" name="TextBox 301">
          <a:extLst xmlns:a="http://schemas.openxmlformats.org/drawingml/2006/main">
            <a:ext uri="{FF2B5EF4-FFF2-40B4-BE49-F238E27FC236}">
              <a16:creationId xmlns:a16="http://schemas.microsoft.com/office/drawing/2014/main" id="{00000000-0008-0000-0200-00002E010000}"/>
            </a:ext>
          </a:extLst>
        </xdr:cNvPr>
        <xdr:cNvSpPr txBox="1"/>
      </xdr:nvSpPr>
      <xdr:spPr>
        <a:xfrm>
          <a:off x="3116757" y="18735347"/>
          <a:ext cx="744481" cy="19838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2B02161B-68E2-4830-919E-11F225CD90F4}" type="TxLink">
            <a:rPr lang="en-US" sz="900" b="0" i="0" u="none" strike="noStrike">
              <a:solidFill>
                <a:srgbClr val="6C6F71"/>
              </a:solidFill>
              <a:latin typeface="Calibri"/>
              <a:ea typeface="+mn-ea"/>
              <a:cs typeface="Calibri"/>
            </a:rPr>
            <a:pPr marL="0" indent="0" algn="ctr"/>
            <a:t>Index: 56</a:t>
          </a:fld>
        </a:p>
      </xdr:txBody>
    </xdr:sp>
    <xdr:clientData/>
  </xdr:twoCellAnchor>
  <xdr:twoCellAnchor editAs="twoCell">
    <xdr:from>
      <xdr:col>5</xdr:col>
      <xdr:colOff>212266</xdr:colOff>
      <xdr:row>119</xdr:row>
      <xdr:rowOff>106680</xdr:rowOff>
    </xdr:from>
    <xdr:to>
      <xdr:col>6</xdr:col>
      <xdr:colOff>176454</xdr:colOff>
      <xdr:row>121</xdr:row>
      <xdr:rowOff>52387</xdr:rowOff>
    </xdr:to>
    <xdr:sp macro="" textlink="='Data - Overview'!D306">
      <xdr:nvSpPr>
        <xdr:cNvPr id="303" name="TextBox 302">
          <a:extLst xmlns:a="http://schemas.openxmlformats.org/drawingml/2006/main">
            <a:ext uri="{FF2B5EF4-FFF2-40B4-BE49-F238E27FC236}">
              <a16:creationId xmlns:a16="http://schemas.microsoft.com/office/drawing/2014/main" id="{00000000-0008-0000-0200-00002F010000}"/>
            </a:ext>
          </a:extLst>
        </xdr:cNvPr>
        <xdr:cNvSpPr txBox="1"/>
      </xdr:nvSpPr>
      <xdr:spPr>
        <a:xfrm>
          <a:off x="3260161" y="19061849"/>
          <a:ext cx="573795" cy="25025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3A6BECF4-76DE-4FF0-9016-0D17CC5A2105}" type="TxLink">
            <a:rPr lang="en-US" sz="1600" b="1" i="0" u="none" strike="noStrike">
              <a:solidFill>
                <a:srgbClr val="1964C1"/>
              </a:solidFill>
              <a:latin typeface="Calibri"/>
              <a:ea typeface="+mn-ea"/>
              <a:cs typeface="Calibri"/>
            </a:rPr>
            <a:pPr marL="0" indent="0"/>
            <a:t>49%</a:t>
          </a:fld>
        </a:p>
      </xdr:txBody>
    </xdr:sp>
    <xdr:clientData/>
  </xdr:twoCellAnchor>
  <xdr:twoCellAnchor editAs="twoCell">
    <xdr:from>
      <xdr:col>6</xdr:col>
      <xdr:colOff>345095</xdr:colOff>
      <xdr:row>120</xdr:row>
      <xdr:rowOff>4762</xdr:rowOff>
    </xdr:from>
    <xdr:to>
      <xdr:col>8</xdr:col>
      <xdr:colOff>354862</xdr:colOff>
      <xdr:row>123</xdr:row>
      <xdr:rowOff>15240</xdr:rowOff>
    </xdr:to>
    <xdr:sp macro="" textlink="='Data - Overview'!C306">
      <xdr:nvSpPr>
        <xdr:cNvPr id="304" name="TextBox 303">
          <a:extLst xmlns:a="http://schemas.openxmlformats.org/drawingml/2006/main">
            <a:ext uri="{FF2B5EF4-FFF2-40B4-BE49-F238E27FC236}">
              <a16:creationId xmlns:a16="http://schemas.microsoft.com/office/drawing/2014/main" id="{00000000-0008-0000-0200-000030010000}"/>
            </a:ext>
          </a:extLst>
        </xdr:cNvPr>
        <xdr:cNvSpPr txBox="1"/>
      </xdr:nvSpPr>
      <xdr:spPr>
        <a:xfrm>
          <a:off x="4002659" y="19111752"/>
          <a:ext cx="1228865" cy="46725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nchor="ctr"/>
        <a:lstStyle xmlns:a="http://schemas.openxmlformats.org/drawingml/2006/main"/>
        <a:p>
          <a:fld xmlns:a="http://schemas.openxmlformats.org/drawingml/2006/main" id="{2E881682-19F7-452B-B6C1-3D37974EC3F2}" type="TxLink">
            <a:rPr lang="en-US" sz="1100" b="1" i="0" u="none" strike="noStrike">
              <a:solidFill>
                <a:srgbClr val="1964C1"/>
              </a:solidFill>
              <a:latin typeface="Calibri"/>
              <a:cs typeface="Calibri"/>
            </a:rPr>
            <a:pPr/>
            <a:t>Has savings account</a:t>
          </a:fld>
        </a:p>
      </xdr:txBody>
    </xdr:sp>
    <xdr:clientData/>
  </xdr:twoCellAnchor>
  <xdr:twoCellAnchor editAs="twoCell">
    <xdr:from>
      <xdr:col>5</xdr:col>
      <xdr:colOff>117853</xdr:colOff>
      <xdr:row>121</xdr:row>
      <xdr:rowOff>91440</xdr:rowOff>
    </xdr:from>
    <xdr:to>
      <xdr:col>6</xdr:col>
      <xdr:colOff>183617</xdr:colOff>
      <xdr:row>123</xdr:row>
      <xdr:rowOff>1905</xdr:rowOff>
    </xdr:to>
    <xdr:sp macro="" textlink="='Data - Overview'!H306">
      <xdr:nvSpPr>
        <xdr:cNvPr id="305" name="TextBox 304">
          <a:extLst xmlns:a="http://schemas.openxmlformats.org/drawingml/2006/main">
            <a:ext uri="{FF2B5EF4-FFF2-40B4-BE49-F238E27FC236}">
              <a16:creationId xmlns:a16="http://schemas.microsoft.com/office/drawing/2014/main" id="{00000000-0008-0000-0200-000031010000}"/>
            </a:ext>
          </a:extLst>
        </xdr:cNvPr>
        <xdr:cNvSpPr txBox="1"/>
      </xdr:nvSpPr>
      <xdr:spPr>
        <a:xfrm>
          <a:off x="3166119" y="19351515"/>
          <a:ext cx="675412" cy="21440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2018EEDC-56FA-4A2D-AFD2-0AE7AAA42628}" type="TxLink">
            <a:rPr lang="en-US" sz="900" b="0" i="0" u="none" strike="noStrike">
              <a:solidFill>
                <a:srgbClr val="1964C1"/>
              </a:solidFill>
              <a:latin typeface="Calibri"/>
              <a:ea typeface="+mn-ea"/>
              <a:cs typeface="Calibri"/>
            </a:rPr>
            <a:pPr marL="0" indent="0" algn="ctr"/>
            <a:t>Index: 80</a:t>
          </a:fld>
        </a:p>
      </xdr:txBody>
    </xdr:sp>
    <xdr:clientData/>
  </xdr:twoCellAnchor>
  <xdr:twoCellAnchor>
    <xdr:from>
      <xdr:col>8</xdr:col>
      <xdr:colOff>409556</xdr:colOff>
      <xdr:row>110</xdr:row>
      <xdr:rowOff>55245</xdr:rowOff>
    </xdr:from>
    <xdr:to>
      <xdr:col>8</xdr:col>
      <xdr:colOff>419323</xdr:colOff>
      <xdr:row>123</xdr:row>
      <xdr:rowOff>76200</xdr:rowOff>
    </xdr:to>
    <xdr:cxnSp macro="">
      <xdr:nvCxnSpPr>
        <xdr:cNvPr id="306" name="Straight Connector 305"/>
        <xdr:cNvCxnSpPr/>
      </xdr:nvCxnSpPr>
      <xdr:spPr>
        <a:xfrm flipH="1">
          <a:off x="5286375" y="17555878"/>
          <a:ext cx="9525" cy="2084672"/>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8</xdr:col>
      <xdr:colOff>504620</xdr:colOff>
      <xdr:row>110</xdr:row>
      <xdr:rowOff>142875</xdr:rowOff>
    </xdr:from>
    <xdr:to>
      <xdr:col>15</xdr:col>
      <xdr:colOff>1046113</xdr:colOff>
      <xdr:row>123</xdr:row>
      <xdr:rowOff>95250</xdr:rowOff>
    </xdr:to>
    <xdr:grpSp>
      <xdr:nvGrpSpPr>
        <xdr:cNvPr id="307" name="Group 306"/>
        <xdr:cNvGrpSpPr/>
      </xdr:nvGrpSpPr>
      <xdr:grpSpPr>
        <a:xfrm>
          <a:off x="5838825" y="17497425"/>
          <a:ext cx="5210175" cy="2009775"/>
          <a:chOff x="5381629" y="17643482"/>
          <a:chExt cx="4808225" cy="2016120"/>
        </a:xfrm>
        <a:noFill/>
      </xdr:grpSpPr>
      <xdr:graphicFrame macro="">
        <xdr:nvGraphicFramePr>
          <xdr:cNvPr id="308" name="Chart 307"/>
          <xdr:cNvGraphicFramePr/>
        </xdr:nvGraphicFramePr>
        <xdr:xfrm>
          <a:off x="5640493" y="17842381"/>
          <a:ext cx="3933782" cy="1817266"/>
        </xdr:xfrm>
        <a:graphic>
          <a:graphicData uri="http://schemas.openxmlformats.org/drawingml/2006/chart">
            <c:chart xmlns:d7p1="http://schemas.openxmlformats.org/officeDocument/2006/relationships" xmlns:c="http://schemas.openxmlformats.org/drawingml/2006/chart" d7p1:id="rId66"/>
          </a:graphicData>
        </a:graphic>
      </xdr:graphicFrame>
      <xdr:sp macro="" textlink="='Data - Overview'!C250">
        <xdr:nvSpPr>
          <xdr:cNvPr id="309" name="TextBox 308">
            <a:extLst xmlns:a="http://schemas.openxmlformats.org/drawingml/2006/main">
              <a:ext uri="{FF2B5EF4-FFF2-40B4-BE49-F238E27FC236}">
                <a16:creationId xmlns:a16="http://schemas.microsoft.com/office/drawing/2014/main" id="{00000000-0008-0000-0200-000035010000}"/>
              </a:ext>
            </a:extLst>
          </xdr:cNvPr>
          <xdr:cNvSpPr txBox="1"/>
        </xdr:nvSpPr>
        <xdr:spPr>
          <a:xfrm>
            <a:off x="5813008" y="17869510"/>
            <a:ext cx="1418310" cy="37349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bIns="0" rtlCol="0" lIns="91440" rIns="91440" tIns="0"/>
          <a:lstStyle xmlns:a="http://schemas.openxmlformats.org/drawingml/2006/main"/>
          <a:p>
            <a:pPr algn="r"/>
            <a:fld xmlns:a="http://schemas.openxmlformats.org/drawingml/2006/main" id="{6E2331D3-B1D5-4B9D-92CB-A85F5453DF3E}" type="TxLink">
              <a:rPr lang="en-US" sz="1000" b="0" i="0" u="none" strike="noStrike">
                <a:solidFill>
                  <a:srgbClr val="FFC000"/>
                </a:solidFill>
                <a:latin typeface="Calibri"/>
                <a:ea typeface="+mn-ea"/>
                <a:cs typeface="Calibri"/>
              </a:rPr>
              <a:pPr marL="0" indent="0" algn="r"/>
              <a:t>I don't like the idea of being in debt</a:t>
            </a:fld>
          </a:p>
        </xdr:txBody>
      </xdr:sp>
      <xdr:sp macro="" textlink="='Data - Overview'!C251">
        <xdr:nvSpPr>
          <xdr:cNvPr id="310" name="TextBox 309">
            <a:extLst xmlns:a="http://schemas.openxmlformats.org/drawingml/2006/main">
              <a:ext uri="{FF2B5EF4-FFF2-40B4-BE49-F238E27FC236}">
                <a16:creationId xmlns:a16="http://schemas.microsoft.com/office/drawing/2014/main" id="{00000000-0008-0000-0200-000036010000}"/>
              </a:ext>
            </a:extLst>
          </xdr:cNvPr>
          <xdr:cNvSpPr txBox="1"/>
        </xdr:nvSpPr>
        <xdr:spPr>
          <a:xfrm>
            <a:off x="5776295" y="18225970"/>
            <a:ext cx="1455023" cy="37349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bIns="0" rtlCol="0" lIns="91440" rIns="91440" tIns="0"/>
          <a:lstStyle xmlns:a="http://schemas.openxmlformats.org/drawingml/2006/main"/>
          <a:p>
            <a:pPr algn="r"/>
            <a:fld xmlns:a="http://schemas.openxmlformats.org/drawingml/2006/main" id="{EF09094F-0C78-4846-8B45-5554C7A6C9D7}" type="TxLink">
              <a:rPr lang="en-US" sz="1000" b="0" i="0" u="none" strike="noStrike">
                <a:solidFill>
                  <a:srgbClr val="8CC119"/>
                </a:solidFill>
                <a:latin typeface="Calibri"/>
                <a:ea typeface="+mn-ea"/>
                <a:cs typeface="Calibri"/>
              </a:rPr>
              <a:pPr marL="0" indent="0" algn="r"/>
              <a:t>I am very good at managing money</a:t>
            </a:fld>
          </a:p>
        </xdr:txBody>
      </xdr:sp>
      <xdr:sp macro="" textlink="='Data - Overview'!C252">
        <xdr:nvSpPr>
          <xdr:cNvPr id="311" name="TextBox 310">
            <a:extLst xmlns:a="http://schemas.openxmlformats.org/drawingml/2006/main">
              <a:ext uri="{FF2B5EF4-FFF2-40B4-BE49-F238E27FC236}">
                <a16:creationId xmlns:a16="http://schemas.microsoft.com/office/drawing/2014/main" id="{00000000-0008-0000-0200-000037010000}"/>
              </a:ext>
            </a:extLst>
          </xdr:cNvPr>
          <xdr:cNvSpPr txBox="1"/>
        </xdr:nvSpPr>
        <xdr:spPr>
          <a:xfrm>
            <a:off x="5630684" y="18573311"/>
            <a:ext cx="1608037" cy="36356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bIns="0" rtlCol="0" lIns="91440" rIns="91440" tIns="0"/>
          <a:lstStyle xmlns:a="http://schemas.openxmlformats.org/drawingml/2006/main"/>
          <a:p>
            <a:pPr algn="r"/>
            <a:fld xmlns:a="http://schemas.openxmlformats.org/drawingml/2006/main" id="{1466DD95-9B14-43CD-89E4-FFE6685C1A32}" type="TxLink">
              <a:rPr lang="en-US" sz="1000" b="0" i="0" u="none" strike="noStrike">
                <a:solidFill>
                  <a:srgbClr val="1964C1"/>
                </a:solidFill>
                <a:latin typeface="Calibri"/>
                <a:ea typeface="+mn-ea"/>
                <a:cs typeface="Calibri"/>
              </a:rPr>
              <a:pPr marL="0" indent="0" algn="r"/>
              <a:t>It is important to be well insured for everything</a:t>
            </a:fld>
          </a:p>
        </xdr:txBody>
      </xdr:sp>
      <xdr:sp macro="" textlink="='Data - Overview'!B253">
        <xdr:nvSpPr>
          <xdr:cNvPr id="312" name="TextBox 311">
            <a:extLst xmlns:a="http://schemas.openxmlformats.org/drawingml/2006/main">
              <a:ext uri="{FF2B5EF4-FFF2-40B4-BE49-F238E27FC236}">
                <a16:creationId xmlns:a16="http://schemas.microsoft.com/office/drawing/2014/main" id="{00000000-0008-0000-0200-000038010000}"/>
              </a:ext>
            </a:extLst>
          </xdr:cNvPr>
          <xdr:cNvSpPr txBox="1"/>
        </xdr:nvSpPr>
        <xdr:spPr>
          <a:xfrm>
            <a:off x="5381629" y="18981569"/>
            <a:ext cx="1857090" cy="30718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bIns="0" rtlCol="0" lIns="91440" rIns="91440" tIns="0"/>
          <a:lstStyle xmlns:a="http://schemas.openxmlformats.org/drawingml/2006/main"/>
          <a:p>
            <a:pPr algn="r"/>
            <a:fld xmlns:a="http://schemas.openxmlformats.org/drawingml/2006/main" id="{138A7655-A1F2-4315-BBC0-2D7BD1E9BC16}" type="TxLink">
              <a:rPr lang="en-US" sz="1000" b="0" i="0" u="none" strike="noStrike">
                <a:solidFill>
                  <a:srgbClr val="7D38BA"/>
                </a:solidFill>
                <a:latin typeface="Calibri"/>
                <a:ea typeface="+mn-ea"/>
                <a:cs typeface="Calibri"/>
              </a:rPr>
              <a:pPr marL="0" indent="0" algn="r"/>
              <a:t>Financial security after retirement is your own responsibility</a:t>
            </a:fld>
          </a:p>
        </xdr:txBody>
      </xdr:sp>
      <xdr:sp macro="" textlink="='Data - Overview'!C254">
        <xdr:nvSpPr>
          <xdr:cNvPr id="313" name="TextBox 312">
            <a:extLst xmlns:a="http://schemas.openxmlformats.org/drawingml/2006/main">
              <a:ext uri="{FF2B5EF4-FFF2-40B4-BE49-F238E27FC236}">
                <a16:creationId xmlns:a16="http://schemas.microsoft.com/office/drawing/2014/main" id="{00000000-0008-0000-0200-000039010000}"/>
              </a:ext>
            </a:extLst>
          </xdr:cNvPr>
          <xdr:cNvSpPr txBox="1"/>
        </xdr:nvSpPr>
        <xdr:spPr>
          <a:xfrm>
            <a:off x="5445880" y="19343213"/>
            <a:ext cx="1785436" cy="29835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bIns="0" rtlCol="0" lIns="91440" rIns="91440" tIns="0"/>
          <a:lstStyle xmlns:a="http://schemas.openxmlformats.org/drawingml/2006/main"/>
          <a:p>
            <a:pPr algn="r"/>
            <a:fld xmlns:a="http://schemas.openxmlformats.org/drawingml/2006/main" id="{BAACC8D3-94A4-4402-8E3E-F480763E1514}" type="TxLink">
              <a:rPr lang="en-US" sz="900" b="0" i="0" u="none" strike="noStrike">
                <a:solidFill>
                  <a:srgbClr val="FF0000"/>
                </a:solidFill>
                <a:latin typeface="Calibri"/>
                <a:ea typeface="+mn-ea"/>
                <a:cs typeface="Calibri"/>
              </a:rPr>
              <a:pPr marL="0" indent="0" algn="r"/>
              <a:t>Switching utilities suppliers is well worth the effort</a:t>
            </a:fld>
          </a:p>
        </xdr:txBody>
      </xdr:sp>
      <xdr:sp macro="" textlink="'Data - Overview'!F250">
        <xdr:nvSpPr>
          <xdr:cNvPr id="314" name="Oval 313"/>
          <xdr:cNvSpPr/>
        </xdr:nvSpPr>
        <xdr:spPr>
          <a:xfrm>
            <a:off x="9692266" y="17869510"/>
            <a:ext cx="369376" cy="359442"/>
          </a:xfrm>
          <a:prstGeom prst="ellipse">
            <a:avLst xmlns:a="http://schemas.openxmlformats.org/drawingml/2006/main"/>
          </a:prstGeom>
          <a:solidFill xmlns:a="http://schemas.openxmlformats.org/drawingml/2006/main">
            <a:srgbClr val="EBC61C"/>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5FE057A2-09A1-4635-BEDA-F83E91BA92B2}" type="TxLink">
              <a:rPr lang="en-US" sz="1000" b="0" i="0" u="none" strike="noStrike">
                <a:solidFill>
                  <a:schemeClr val="bg1"/>
                </a:solidFill>
                <a:latin typeface="Calibri"/>
                <a:cs typeface="Calibri"/>
              </a:rPr>
              <a:pPr algn="ctr"/>
              <a:t>96</a:t>
            </a:fld>
            <a:endParaRPr lang="en-GB" sz="1000" b="1">
              <a:solidFill>
                <a:schemeClr val="bg1"/>
              </a:solidFill>
            </a:endParaRPr>
          </a:p>
        </xdr:txBody>
      </xdr:sp>
      <xdr:sp macro="" textlink="'Data - Overview'!F251">
        <xdr:nvSpPr>
          <xdr:cNvPr id="315" name="Oval 314"/>
          <xdr:cNvSpPr/>
        </xdr:nvSpPr>
        <xdr:spPr>
          <a:xfrm>
            <a:off x="9692266" y="18226635"/>
            <a:ext cx="369376" cy="359442"/>
          </a:xfrm>
          <a:prstGeom prst="ellipse">
            <a:avLst xmlns:a="http://schemas.openxmlformats.org/drawingml/2006/main"/>
          </a:prstGeom>
          <a:solidFill xmlns:a="http://schemas.openxmlformats.org/drawingml/2006/main">
            <a:srgbClr val="8CC119"/>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108B5FB1-0DAD-4EF1-9D8E-1D241D77CA52}" type="TxLink">
              <a:rPr lang="en-US" sz="1000" b="0" i="0" u="none" strike="noStrike">
                <a:solidFill>
                  <a:schemeClr val="bg1"/>
                </a:solidFill>
                <a:latin typeface="Calibri"/>
                <a:cs typeface="Calibri"/>
              </a:rPr>
              <a:pPr algn="ctr"/>
              <a:t>88</a:t>
            </a:fld>
            <a:endParaRPr lang="en-GB" sz="1000" b="1">
              <a:solidFill>
                <a:schemeClr val="bg1"/>
              </a:solidFill>
            </a:endParaRPr>
          </a:p>
        </xdr:txBody>
      </xdr:sp>
      <xdr:sp macro="" textlink="'Data - Overview'!F252">
        <xdr:nvSpPr>
          <xdr:cNvPr id="316" name="Oval 315"/>
          <xdr:cNvSpPr/>
        </xdr:nvSpPr>
        <xdr:spPr>
          <a:xfrm>
            <a:off x="9692266" y="18583760"/>
            <a:ext cx="369376" cy="359442"/>
          </a:xfrm>
          <a:prstGeom prst="ellipse">
            <a:avLst xmlns:a="http://schemas.openxmlformats.org/drawingml/2006/main"/>
          </a:prstGeom>
          <a:solidFill xmlns:a="http://schemas.openxmlformats.org/drawingml/2006/main">
            <a:srgbClr val="1964C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8D4B6316-2165-42E4-BE08-516C898F5AAC}" type="TxLink">
              <a:rPr lang="en-US" sz="1000" b="0" i="0" u="none" strike="noStrike">
                <a:solidFill>
                  <a:schemeClr val="bg1"/>
                </a:solidFill>
                <a:latin typeface="Calibri"/>
                <a:cs typeface="Calibri"/>
              </a:rPr>
              <a:pPr algn="ctr"/>
              <a:t>89</a:t>
            </a:fld>
            <a:endParaRPr lang="en-GB" sz="1000" b="1">
              <a:solidFill>
                <a:schemeClr val="bg1"/>
              </a:solidFill>
            </a:endParaRPr>
          </a:p>
        </xdr:txBody>
      </xdr:sp>
      <xdr:sp macro="" textlink="'Data - Overview'!F253">
        <xdr:nvSpPr>
          <xdr:cNvPr id="317" name="Oval 316"/>
          <xdr:cNvSpPr/>
        </xdr:nvSpPr>
        <xdr:spPr>
          <a:xfrm>
            <a:off x="9692266" y="18940886"/>
            <a:ext cx="369376" cy="359442"/>
          </a:xfrm>
          <a:prstGeom prst="ellipse">
            <a:avLst xmlns:a="http://schemas.openxmlformats.org/drawingml/2006/main"/>
          </a:prstGeom>
          <a:solidFill xmlns:a="http://schemas.openxmlformats.org/drawingml/2006/main">
            <a:srgbClr val="7A19C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F39A88DF-2D69-4510-AB55-89D2C424E9B8}" type="TxLink">
              <a:rPr lang="en-US" sz="1000" b="0" i="0" u="none" strike="noStrike">
                <a:solidFill>
                  <a:schemeClr val="bg1"/>
                </a:solidFill>
                <a:latin typeface="Calibri"/>
                <a:cs typeface="Calibri"/>
              </a:rPr>
              <a:pPr algn="ctr"/>
              <a:t>87</a:t>
            </a:fld>
            <a:endParaRPr lang="en-GB" sz="1000" b="1">
              <a:solidFill>
                <a:schemeClr val="bg1"/>
              </a:solidFill>
            </a:endParaRPr>
          </a:p>
        </xdr:txBody>
      </xdr:sp>
      <xdr:sp macro="" textlink="'Data - Overview'!F254">
        <xdr:nvSpPr>
          <xdr:cNvPr id="318" name="Oval 317"/>
          <xdr:cNvSpPr/>
        </xdr:nvSpPr>
        <xdr:spPr>
          <a:xfrm>
            <a:off x="9692266" y="19298010"/>
            <a:ext cx="369376" cy="359442"/>
          </a:xfrm>
          <a:prstGeom prst="ellipse">
            <a:avLst xmlns:a="http://schemas.openxmlformats.org/drawingml/2006/main"/>
          </a:prstGeom>
          <a:solidFill xmlns:a="http://schemas.openxmlformats.org/drawingml/2006/main">
            <a:srgbClr val="ED1B2D"/>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80233E7B-ABB9-4368-B50F-483EAC193D88}" type="TxLink">
              <a:rPr lang="en-US" sz="1000" b="0" i="0" u="none" strike="noStrike">
                <a:solidFill>
                  <a:schemeClr val="bg1"/>
                </a:solidFill>
                <a:latin typeface="Calibri"/>
                <a:cs typeface="Calibri"/>
              </a:rPr>
              <a:pPr algn="ctr"/>
              <a:t>87</a:t>
            </a:fld>
            <a:endParaRPr lang="en-GB" sz="1000" b="1">
              <a:solidFill>
                <a:schemeClr val="bg1"/>
              </a:solidFill>
            </a:endParaRPr>
          </a:p>
        </xdr:txBody>
      </xdr:sp>
      <xdr:sp macro="">
        <xdr:nvSpPr>
          <xdr:cNvPr id="319" name="TextBox 318">
            <a:extLst xmlns:a="http://schemas.openxmlformats.org/drawingml/2006/main">
              <a:ext uri="{FF2B5EF4-FFF2-40B4-BE49-F238E27FC236}">
                <a16:creationId xmlns:a16="http://schemas.microsoft.com/office/drawing/2014/main" id="{00000000-0008-0000-0200-00003F010000}"/>
              </a:ext>
            </a:extLst>
          </xdr:cNvPr>
          <xdr:cNvSpPr txBox="1"/>
        </xdr:nvSpPr>
        <xdr:spPr>
          <a:xfrm>
            <a:off x="9538771" y="17643482"/>
            <a:ext cx="651214" cy="19777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pPr algn="ctr"/>
            <a:r>
              <a:rPr lang="en-GB" b="1" i="0" sz="1050">
                <a:solidFill>
                  <a:srgbClr val="000000"/>
                </a:solidFill>
                <a:latin typeface="+mn-lt"/>
              </a:rPr>
              <a:t>INDEX</a:t>
            </a:r>
            <a:endParaRPr lang="en-GB" b="1" i="0" sz="1050">
              <a:solidFill>
                <a:srgbClr val="000000"/>
              </a:solidFill>
              <a:latin typeface="+mn-lt"/>
            </a:endParaRPr>
          </a:p>
        </xdr:txBody>
      </xdr:sp>
    </xdr:grpSp>
    <xdr:clientData/>
  </xdr:twoCellAnchor>
  <xdr:oneCellAnchor>
    <xdr:from>
      <xdr:col>1</xdr:col>
      <xdr:colOff>104831</xdr:colOff>
      <xdr:row>7</xdr:row>
      <xdr:rowOff>85725</xdr:rowOff>
    </xdr:from>
    <xdr:ext cx="914400" cy="466725"/>
    <xdr:sp macro="" textlink="">
      <xdr:nvSpPr>
        <xdr:cNvPr id="320" name="Rectangle 319"/>
        <xdr:cNvSpPr/>
      </xdr:nvSpPr>
      <xdr:spPr>
        <a:xfrm>
          <a:off x="714375" y="1152525"/>
          <a:ext cx="914400" cy="468077"/>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spAutoFit/>
        </a:bodyPr>
        <a:lstStyle xmlns:a="http://schemas.openxmlformats.org/drawingml/2006/main"/>
        <a:p xmlns:a="http://schemas.openxmlformats.org/drawingml/2006/main">
          <a:pPr algn="l"/>
          <a:r>
            <a:rPr lang="en-GB" sz="1200" b="1">
              <a:solidFill>
                <a:srgbClr val="938B8B"/>
              </a:solidFill>
            </a:rPr>
            <a:t>Profile:</a:t>
          </a:r>
        </a:p>
        <a:p xmlns:a="http://schemas.openxmlformats.org/drawingml/2006/main">
          <a:pPr algn="l"/>
          <a:r>
            <a:rPr lang="en-GB" sz="1200" b="1">
              <a:solidFill>
                <a:srgbClr val="938B8B"/>
              </a:solidFill>
            </a:rPr>
            <a:t>Base:</a:t>
          </a:r>
        </a:p>
      </xdr:txBody>
    </xdr:sp>
    <xdr:clientData/>
  </xdr:oneCellAnchor>
  <xdr:twoCellAnchor editAs="absolute">
    <xdr:from>
      <xdr:col>0</xdr:col>
      <xdr:colOff>0</xdr:colOff>
      <xdr:row>0</xdr:row>
      <xdr:rowOff>0</xdr:rowOff>
    </xdr:from>
    <xdr:to>
      <xdr:col>15</xdr:col>
      <xdr:colOff>1165324</xdr:colOff>
      <xdr:row>4</xdr:row>
      <xdr:rowOff>1905</xdr:rowOff>
    </xdr:to>
    <xdr:sp macro="" textlink="">
      <xdr:nvSpPr>
        <xdr:cNvPr id="321" name="Rectangle 320"/>
        <xdr:cNvSpPr/>
      </xdr:nvSpPr>
      <xdr:spPr>
        <a:xfrm>
          <a:off x="0" y="0"/>
          <a:ext cx="10309635" cy="612000"/>
        </a:xfrm>
        <a:prstGeom prst="rect">
          <a:avLst xmlns:a="http://schemas.openxmlformats.org/drawingml/2006/main"/>
        </a:prstGeom>
        <a:solidFill xmlns:a="http://schemas.openxmlformats.org/drawingml/2006/main">
          <a:schemeClr val="tx1"/>
        </a:solidFill>
        <a:ln xmlns:a="http://schemas.openxmlformats.org/drawingml/2006/main">
          <a:noFill/>
        </a:ln>
        <a:effectLst xmlns:a="http://schemas.openxmlformats.org/drawingml/2006/main">
          <a:outerShdw blurRad="50800" dist="38100" dir="2700000" algn="tl" rotWithShape="0">
            <a:prstClr val="black">
              <a:alpha val="40000"/>
            </a:prstClr>
          </a:outerShdw>
        </a:effectLst>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editAs="absolute">
    <xdr:from>
      <xdr:col>10</xdr:col>
      <xdr:colOff>326213</xdr:colOff>
      <xdr:row>0</xdr:row>
      <xdr:rowOff>56197</xdr:rowOff>
    </xdr:from>
    <xdr:to>
      <xdr:col>12</xdr:col>
      <xdr:colOff>59903</xdr:colOff>
      <xdr:row>3</xdr:row>
      <xdr:rowOff>92392</xdr:rowOff>
    </xdr:to>
    <xdr:sp macro="" textlink="">
      <xdr:nvSpPr>
        <xdr:cNvPr id="322" name="Rounded Rectangle 444">
          <a:hlinkClick xmlns:d6p1="http://schemas.openxmlformats.org/officeDocument/2006/relationships" d6p1:id="rId60" tooltip="Acorn Category Profile"/>
        </xdr:cNvPr>
        <xdr:cNvSpPr/>
      </xdr:nvSpPr>
      <xdr:spPr>
        <a:xfrm>
          <a:off x="6422390" y="56760"/>
          <a:ext cx="952500" cy="492765"/>
        </a:xfrm>
        <a:prstGeom prst="roundRect">
          <a:avLst xmlns:a="http://schemas.openxmlformats.org/drawingml/2006/main"/>
        </a:prstGeom>
        <a:solidFill xmlns:a="http://schemas.openxmlformats.org/drawingml/2006/main">
          <a:schemeClr val="tx1"/>
        </a:solid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CATEGORY</a:t>
          </a:r>
        </a:p>
      </xdr:txBody>
    </xdr:sp>
    <xdr:clientData/>
  </xdr:twoCellAnchor>
  <xdr:twoCellAnchor editAs="absolute">
    <xdr:from>
      <xdr:col>12</xdr:col>
      <xdr:colOff>516992</xdr:colOff>
      <xdr:row>0</xdr:row>
      <xdr:rowOff>56197</xdr:rowOff>
    </xdr:from>
    <xdr:to>
      <xdr:col>14</xdr:col>
      <xdr:colOff>250031</xdr:colOff>
      <xdr:row>3</xdr:row>
      <xdr:rowOff>92392</xdr:rowOff>
    </xdr:to>
    <xdr:sp macro="" textlink="">
      <xdr:nvSpPr>
        <xdr:cNvPr id="323" name="Rounded Rectangle 445">
          <a:hlinkClick xmlns:d6p1="http://schemas.openxmlformats.org/officeDocument/2006/relationships" d6p1:id="rId61" tooltip="Acorn Group Profile"/>
        </xdr:cNvPr>
        <xdr:cNvSpPr/>
      </xdr:nvSpPr>
      <xdr:spPr>
        <a:xfrm>
          <a:off x="7832249" y="56760"/>
          <a:ext cx="952500" cy="492765"/>
        </a:xfrm>
        <a:prstGeom prst="roundRect">
          <a:avLst xmlns:a="http://schemas.openxmlformats.org/drawingml/2006/main"/>
        </a:prstGeom>
        <a:solidFill xmlns:a="http://schemas.openxmlformats.org/drawingml/2006/main">
          <a:schemeClr val="tx1"/>
        </a:solid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GROUP</a:t>
          </a:r>
        </a:p>
      </xdr:txBody>
    </xdr:sp>
    <xdr:clientData/>
  </xdr:twoCellAnchor>
  <xdr:twoCellAnchor editAs="absolute">
    <xdr:from>
      <xdr:col>15</xdr:col>
      <xdr:colOff>116532</xdr:colOff>
      <xdr:row>0</xdr:row>
      <xdr:rowOff>56197</xdr:rowOff>
    </xdr:from>
    <xdr:to>
      <xdr:col>15</xdr:col>
      <xdr:colOff>1031379</xdr:colOff>
      <xdr:row>3</xdr:row>
      <xdr:rowOff>92392</xdr:rowOff>
    </xdr:to>
    <xdr:sp macro="" textlink="">
      <xdr:nvSpPr>
        <xdr:cNvPr id="324" name="Rounded Rectangle 446">
          <a:hlinkClick xmlns:d6p1="http://schemas.openxmlformats.org/officeDocument/2006/relationships" d6p1:id="rId62" tooltip="Acorn Type Profile"/>
        </xdr:cNvPr>
        <xdr:cNvSpPr/>
      </xdr:nvSpPr>
      <xdr:spPr>
        <a:xfrm>
          <a:off x="9261159" y="56760"/>
          <a:ext cx="914400" cy="492765"/>
        </a:xfrm>
        <a:prstGeom prst="roundRect">
          <a:avLst xmlns:a="http://schemas.openxmlformats.org/drawingml/2006/main"/>
        </a:prstGeom>
        <a:solidFill xmlns:a="http://schemas.openxmlformats.org/drawingml/2006/main">
          <a:schemeClr val="tx1"/>
        </a:solid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TYPE</a:t>
          </a:r>
        </a:p>
      </xdr:txBody>
    </xdr:sp>
    <xdr:clientData/>
  </xdr:twoCellAnchor>
  <xdr:oneCellAnchor>
    <xdr:from>
      <xdr:col>5</xdr:col>
      <xdr:colOff>93762</xdr:colOff>
      <xdr:row>0</xdr:row>
      <xdr:rowOff>70485</xdr:rowOff>
    </xdr:from>
    <xdr:ext cx="1123950" cy="466725"/>
    <xdr:sp macro="" textlink="">
      <xdr:nvSpPr>
        <xdr:cNvPr id="325" name="Rounded Rectangle 447">
          <a:hlinkClick xmlns:d6p1="http://schemas.openxmlformats.org/officeDocument/2006/relationships" d6p1:id="rId63" tooltip="Customer View Chart"/>
        </xdr:cNvPr>
        <xdr:cNvSpPr/>
      </xdr:nvSpPr>
      <xdr:spPr>
        <a:xfrm>
          <a:off x="3141662" y="70171"/>
          <a:ext cx="1123950" cy="465943"/>
        </a:xfrm>
        <a:prstGeom prst="roundRect">
          <a:avLst xmlns:a="http://schemas.openxmlformats.org/drawingml/2006/main"/>
        </a:prstGeom>
        <a:solidFill xmlns:a="http://schemas.openxmlformats.org/drawingml/2006/main">
          <a:schemeClr val="tx1"/>
        </a:solid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CUSTOMER</a:t>
          </a:r>
          <a:r>
            <a:rPr lang="en-GB" sz="1050" b="1" baseline="0"/>
            <a:t> VIEW CHART</a:t>
          </a:r>
          <a:endParaRPr lang="en-GB" sz="1050" b="1"/>
        </a:p>
      </xdr:txBody>
    </xdr:sp>
    <xdr:clientData/>
  </xdr:oneCellAnchor>
  <xdr:oneCellAnchor>
    <xdr:from>
      <xdr:col>7</xdr:col>
      <xdr:colOff>513085</xdr:colOff>
      <xdr:row>0</xdr:row>
      <xdr:rowOff>70485</xdr:rowOff>
    </xdr:from>
    <xdr:ext cx="1104900" cy="466725"/>
    <xdr:sp macro="" textlink="">
      <xdr:nvSpPr>
        <xdr:cNvPr id="326" name="Rounded Rectangle 448">
          <a:hlinkClick xmlns:d6p1="http://schemas.openxmlformats.org/officeDocument/2006/relationships" d6p1:id="rId64" tooltip="Profile Features"/>
        </xdr:cNvPr>
        <xdr:cNvSpPr/>
      </xdr:nvSpPr>
      <xdr:spPr>
        <a:xfrm>
          <a:off x="4780121" y="70171"/>
          <a:ext cx="1108710" cy="465943"/>
        </a:xfrm>
        <a:prstGeom prst="roundRect">
          <a:avLst xmlns:a="http://schemas.openxmlformats.org/drawingml/2006/main"/>
        </a:prstGeom>
        <a:solidFill xmlns:a="http://schemas.openxmlformats.org/drawingml/2006/main">
          <a:schemeClr val="tx1"/>
        </a:solid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PROFILE FEATURES</a:t>
          </a:r>
        </a:p>
      </xdr:txBody>
    </xdr:sp>
    <xdr:clientData/>
  </xdr:oneCellAnchor>
  <xdr:twoCellAnchor editAs="absolute">
    <xdr:from>
      <xdr:col>2</xdr:col>
      <xdr:colOff>283890</xdr:colOff>
      <xdr:row>0</xdr:row>
      <xdr:rowOff>56197</xdr:rowOff>
    </xdr:from>
    <xdr:to>
      <xdr:col>4</xdr:col>
      <xdr:colOff>248729</xdr:colOff>
      <xdr:row>3</xdr:row>
      <xdr:rowOff>91440</xdr:rowOff>
    </xdr:to>
    <xdr:sp macro="" textlink="">
      <xdr:nvSpPr>
        <xdr:cNvPr id="327" name="Rounded Rectangle 449">
          <a:hlinkClick xmlns:d6p1="http://schemas.openxmlformats.org/officeDocument/2006/relationships" d6p1:id="rId16" tooltip="Acorn Group Profile"/>
        </xdr:cNvPr>
        <xdr:cNvSpPr/>
      </xdr:nvSpPr>
      <xdr:spPr>
        <a:xfrm>
          <a:off x="1503051" y="56196"/>
          <a:ext cx="1183950" cy="492765"/>
        </a:xfrm>
        <a:prstGeom prst="roundRect">
          <a:avLst xmlns:a="http://schemas.openxmlformats.org/drawingml/2006/main"/>
        </a:prstGeom>
        <a:gradFill xmlns:a="http://schemas.openxmlformats.org/drawingml/2006/main"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xmlns:a="http://schemas.openxmlformats.org/drawingml/2006/main" w="28575">
          <a:solidFill>
            <a:schemeClr val="bg1"/>
          </a:solidFill>
        </a:ln>
        <a:effectLst xmlns:a="http://schemas.openxmlformats.org/drawingml/2006/main">
          <a:innerShdw blurRad="63500" dist="50800" dir="13500000">
            <a:prstClr val="black">
              <a:alpha val="50000"/>
            </a:prstClr>
          </a:innerShdw>
        </a:effectLst>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solidFill>
                <a:schemeClr val="lt1"/>
              </a:solidFill>
              <a:latin typeface="+mn-lt"/>
              <a:ea typeface="+mn-ea"/>
              <a:cs typeface="+mn-cs"/>
            </a:rPr>
            <a:t>OVERVIEW</a:t>
          </a:r>
        </a:p>
      </xdr:txBody>
    </xdr:sp>
    <xdr:clientData/>
  </xdr:twoCellAnchor>
  <xdr:twoCellAnchor editAs="absolute">
    <xdr:from>
      <xdr:col>0</xdr:col>
      <xdr:colOff>57299</xdr:colOff>
      <xdr:row>0</xdr:row>
      <xdr:rowOff>56197</xdr:rowOff>
    </xdr:from>
    <xdr:to>
      <xdr:col>1</xdr:col>
      <xdr:colOff>439508</xdr:colOff>
      <xdr:row>3</xdr:row>
      <xdr:rowOff>91440</xdr:rowOff>
    </xdr:to>
    <xdr:sp macro="" textlink="">
      <xdr:nvSpPr>
        <xdr:cNvPr id="328" name="Rounded Rectangle 450">
          <a:hlinkClick xmlns:d6p1="http://schemas.openxmlformats.org/officeDocument/2006/relationships" d6p1:id="rId65" tooltip="Acorn Category Profile"/>
        </xdr:cNvPr>
        <xdr:cNvSpPr/>
      </xdr:nvSpPr>
      <xdr:spPr>
        <a:xfrm>
          <a:off x="57150" y="56196"/>
          <a:ext cx="991680" cy="492765"/>
        </a:xfrm>
        <a:prstGeom prst="roundRect">
          <a:avLst xmlns:a="http://schemas.openxmlformats.org/drawingml/2006/main"/>
        </a:prstGeom>
        <a:solidFill xmlns:a="http://schemas.openxmlformats.org/drawingml/2006/main">
          <a:schemeClr val="tx1"/>
        </a:solid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HOME</a:t>
          </a:r>
        </a:p>
      </xdr:txBody>
    </xdr:sp>
    <xdr:clientData/>
  </xdr:twoCellAnchor>
  <xdr:twoCellAnchor editAs="absolute">
    <xdr:from>
      <xdr:col>14</xdr:col>
      <xdr:colOff>474669</xdr:colOff>
      <xdr:row>4</xdr:row>
      <xdr:rowOff>129540</xdr:rowOff>
    </xdr:from>
    <xdr:to>
      <xdr:col>15</xdr:col>
      <xdr:colOff>1162645</xdr:colOff>
      <xdr:row>6</xdr:row>
      <xdr:rowOff>96202</xdr:rowOff>
    </xdr:to>
    <xdr:pic macro="">
      <xdr:nvPicPr>
        <xdr:cNvPr id="329" name="Picture 328">
          <a:hlinkClick xmlns:d6p1="http://schemas.openxmlformats.org/officeDocument/2006/relationships" d6p1:id="rId68" tooltip="Acorn Online Microsite"/>
          <a:extLst xmlns:a="http://schemas.openxmlformats.org/drawingml/2006/main">
            <a:ext uri="{FF2B5EF4-FFF2-40B4-BE49-F238E27FC236}">
              <a16:creationId xmlns:a16="http://schemas.microsoft.com/office/drawing/2014/main" id="{00000000-0008-0000-0200-000049010000}"/>
            </a:ext>
          </a:extLst>
        </xdr:cNvPr>
        <xdr:cNvPicPr>
          <a:picLocks noChangeAspect="1"/>
        </xdr:cNvPicPr>
      </xdr:nvPicPr>
      <xdr:blipFill>
        <a:blip xmlns:d5p1="http://schemas.openxmlformats.org/officeDocument/2006/relationships" d5p1:embed="rId67">
          <a:extLst>
            <a:ext uri="{28A0092B-C50C-407E-A947-70E740481C1C}">
              <a14:useLocalDpi xmlns:a14="http://schemas.microsoft.com/office/drawing/2010/main" val="0"/>
            </a:ext>
          </a:extLst>
        </a:blip>
        <a:srcRect/>
        <a:stretch>
          <a:fillRect/>
        </a:stretch>
      </xdr:blipFill>
      <xdr:spPr>
        <a:xfrm>
          <a:off x="9008745" y="739140"/>
          <a:ext cx="1298227" cy="1298227"/>
        </a:xfrm>
        <a:prstGeom xmlns:a="http://schemas.openxmlformats.org/drawingml/2006/main" prst="rect">
          <a:avLst/>
        </a:prstGeom>
        <a:noFill/>
      </xdr:spPr>
    </xdr:pic>
    <xdr:clientData/>
  </xdr:twoCellAnchor>
  <xdr:twoCellAnchor>
    <xdr:from>
      <xdr:col>0</xdr:col>
      <xdr:colOff>0</xdr:colOff>
      <xdr:row>182</xdr:row>
      <xdr:rowOff>47625</xdr:rowOff>
    </xdr:from>
    <xdr:to>
      <xdr:col>6</xdr:col>
      <xdr:colOff>432997</xdr:colOff>
      <xdr:row>195</xdr:row>
      <xdr:rowOff>114300</xdr:rowOff>
    </xdr:to>
    <xdr:grpSp>
      <xdr:nvGrpSpPr>
        <xdr:cNvPr id="330" name="Group 329"/>
        <xdr:cNvGrpSpPr/>
      </xdr:nvGrpSpPr>
      <xdr:grpSpPr>
        <a:xfrm>
          <a:off x="0" y="29156025"/>
          <a:ext cx="4429125" cy="2124075"/>
          <a:chOff x="0" y="29371913"/>
          <a:chExt cx="4090541" cy="2124079"/>
        </a:xfrm>
        <a:noFill/>
      </xdr:grpSpPr>
      <xdr:grpSp>
        <xdr:nvGrpSpPr>
          <xdr:cNvPr id="331" name="Group 330"/>
          <xdr:cNvGrpSpPr/>
        </xdr:nvGrpSpPr>
        <xdr:grpSpPr>
          <a:xfrm>
            <a:off x="0" y="29371913"/>
            <a:ext cx="4090464" cy="2124155"/>
            <a:chOff x="0" y="29371913"/>
            <a:chExt cx="4090464" cy="2124155"/>
          </a:xfrm>
          <a:noFill/>
        </xdr:grpSpPr>
        <xdr:graphicFrame macro="">
          <xdr:nvGraphicFramePr>
            <xdr:cNvPr id="333" name="Chart 332"/>
            <xdr:cNvGraphicFramePr/>
          </xdr:nvGraphicFramePr>
          <xdr:xfrm>
            <a:off x="501475" y="29801222"/>
            <a:ext cx="3541277" cy="1694846"/>
          </xdr:xfrm>
          <a:graphic>
            <a:graphicData uri="http://schemas.openxmlformats.org/drawingml/2006/chart">
              <c:chart xmlns:d8p1="http://schemas.openxmlformats.org/officeDocument/2006/relationships" xmlns:c="http://schemas.openxmlformats.org/drawingml/2006/chart" d8p1:id="rId69"/>
            </a:graphicData>
          </a:graphic>
        </xdr:graphicFrame>
        <xdr:sp macro="" textlink="'Data - Overview'!F412">
          <xdr:nvSpPr>
            <xdr:cNvPr id="334" name="Oval 333"/>
            <xdr:cNvSpPr/>
          </xdr:nvSpPr>
          <xdr:spPr>
            <a:xfrm>
              <a:off x="716096" y="29371913"/>
              <a:ext cx="425396" cy="414455"/>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7A4A91D5-FF59-4A41-8A8C-5707B15E843E}" type="TxLink">
                <a:rPr lang="en-US" sz="1000" b="0" i="0" u="none" strike="noStrike">
                  <a:solidFill>
                    <a:schemeClr val="bg1"/>
                  </a:solidFill>
                  <a:latin typeface="Calibri"/>
                  <a:cs typeface="Calibri"/>
                </a:rPr>
                <a:pPr algn="ctr"/>
                <a:t>76</a:t>
              </a:fld>
              <a:endParaRPr lang="en-GB" sz="1000" b="1">
                <a:solidFill>
                  <a:schemeClr val="bg1"/>
                </a:solidFill>
              </a:endParaRPr>
            </a:p>
          </xdr:txBody>
        </xdr:sp>
        <xdr:sp macro="" textlink="'Data - Overview'!F413">
          <xdr:nvSpPr>
            <xdr:cNvPr id="335" name="Oval 334"/>
            <xdr:cNvSpPr/>
          </xdr:nvSpPr>
          <xdr:spPr>
            <a:xfrm>
              <a:off x="1258640" y="29371913"/>
              <a:ext cx="425396" cy="414455"/>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55091CD6-1833-483C-8EF5-75E3D49DAE9B}" type="TxLink">
                <a:rPr lang="en-US" sz="1000" b="0" i="0" u="none" strike="noStrike">
                  <a:solidFill>
                    <a:schemeClr val="bg1"/>
                  </a:solidFill>
                  <a:latin typeface="Calibri"/>
                  <a:cs typeface="Calibri"/>
                </a:rPr>
                <a:pPr algn="ctr"/>
                <a:t>88</a:t>
              </a:fld>
              <a:endParaRPr lang="en-GB" sz="1000" b="1">
                <a:solidFill>
                  <a:schemeClr val="bg1"/>
                </a:solidFill>
              </a:endParaRPr>
            </a:p>
          </xdr:txBody>
        </xdr:sp>
        <xdr:sp macro="" textlink="'Data - Overview'!F414">
          <xdr:nvSpPr>
            <xdr:cNvPr id="336" name="Oval 335"/>
            <xdr:cNvSpPr/>
          </xdr:nvSpPr>
          <xdr:spPr>
            <a:xfrm>
              <a:off x="1829981" y="29371913"/>
              <a:ext cx="425396" cy="414455"/>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532F7F27-2577-42F8-8142-D743661E3088}"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F415">
          <xdr:nvSpPr>
            <xdr:cNvPr id="337" name="Oval 336"/>
            <xdr:cNvSpPr/>
          </xdr:nvSpPr>
          <xdr:spPr>
            <a:xfrm>
              <a:off x="2430688" y="29371913"/>
              <a:ext cx="425396" cy="414455"/>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615A8EA9-BF58-4C56-8192-5C58F3FB5F98}" type="TxLink">
                <a:rPr lang="en-US" sz="1000" b="0" i="0" u="none" strike="noStrike">
                  <a:solidFill>
                    <a:schemeClr val="bg1"/>
                  </a:solidFill>
                  <a:latin typeface="Calibri"/>
                  <a:cs typeface="Calibri"/>
                </a:rPr>
                <a:pPr algn="ctr"/>
                <a:t>83</a:t>
              </a:fld>
              <a:endParaRPr lang="en-GB" sz="1000" b="1">
                <a:solidFill>
                  <a:schemeClr val="bg1"/>
                </a:solidFill>
              </a:endParaRPr>
            </a:p>
          </xdr:txBody>
        </xdr:sp>
        <xdr:sp macro="" textlink="'Data - Overview'!F417">
          <xdr:nvSpPr>
            <xdr:cNvPr id="338" name="Oval 337"/>
            <xdr:cNvSpPr/>
          </xdr:nvSpPr>
          <xdr:spPr>
            <a:xfrm>
              <a:off x="3665180" y="29371913"/>
              <a:ext cx="425396" cy="414455"/>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ADE8BDE5-CB4D-4FCD-AAA5-606965B1B005}"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xdr:nvSpPr>
            <xdr:cNvPr id="339" name="TextBox 338">
              <a:extLst xmlns:a="http://schemas.openxmlformats.org/drawingml/2006/main">
                <a:ext uri="{FF2B5EF4-FFF2-40B4-BE49-F238E27FC236}">
                  <a16:creationId xmlns:a16="http://schemas.microsoft.com/office/drawing/2014/main" id="{00000000-0008-0000-0200-000053010000}"/>
                </a:ext>
              </a:extLst>
            </xdr:cNvPr>
            <xdr:cNvSpPr txBox="1"/>
          </xdr:nvSpPr>
          <xdr:spPr>
            <a:xfrm>
              <a:off x="0" y="29433464"/>
              <a:ext cx="737159" cy="20858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r>
                <a:rPr lang="en-GB" b="1" i="0" sz="1050">
                  <a:solidFill>
                    <a:srgbClr val="000000"/>
                  </a:solidFill>
                  <a:latin typeface="+mn-lt"/>
                </a:rPr>
                <a:t>INDEX</a:t>
              </a:r>
              <a:endParaRPr lang="en-GB" b="1" i="0" sz="1050">
                <a:solidFill>
                  <a:srgbClr val="000000"/>
                </a:solidFill>
                <a:latin typeface="+mn-lt"/>
              </a:endParaRPr>
            </a:p>
          </xdr:txBody>
        </xdr:sp>
      </xdr:grpSp>
      <xdr:clientData/>
      <xdr:sp macro="" textlink="'Data - Overview'!F416">
        <xdr:nvSpPr>
          <xdr:cNvPr id="332" name="Oval 331"/>
          <xdr:cNvSpPr/>
        </xdr:nvSpPr>
        <xdr:spPr>
          <a:xfrm>
            <a:off x="3043737" y="29381448"/>
            <a:ext cx="425385" cy="414455"/>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marL="0" indent="0" algn="ctr"/>
            <a:fld id="{23EDF39B-298D-48A4-BC14-43A39BD6E344}" type="TxLink">
              <a:rPr lang="en-US" sz="1000" b="0" i="0" u="none" strike="noStrike">
                <a:solidFill>
                  <a:schemeClr val="bg1"/>
                </a:solidFill>
                <a:latin typeface="Calibri"/>
                <a:ea typeface="+mn-ea"/>
                <a:cs typeface="Calibri"/>
              </a:rPr>
              <a:pPr marL="0" indent="0" algn="ctr"/>
              <a:t>96</a:t>
            </a:fld>
            <a:endParaRPr lang="en-GB" sz="1000" b="1" i="0" u="none" strike="noStrike">
              <a:solidFill>
                <a:schemeClr val="bg1"/>
              </a:solidFill>
              <a:latin typeface="Calibri"/>
              <a:ea typeface="+mn-ea"/>
              <a:cs typeface="+mn-cs"/>
            </a:endParaRPr>
          </a:p>
        </xdr:txBody>
      </xdr:sp>
    </xdr:grpSp>
    <xdr:clientData/>
  </xdr:twoCellAnchor>
  <xdr:twoCellAnchor editAs="twoCell">
    <xdr:from>
      <xdr:col>0</xdr:col>
      <xdr:colOff>0</xdr:colOff>
      <xdr:row>28</xdr:row>
      <xdr:rowOff>1905</xdr:rowOff>
    </xdr:from>
    <xdr:to>
      <xdr:col>4</xdr:col>
      <xdr:colOff>492249</xdr:colOff>
      <xdr:row>43</xdr:row>
      <xdr:rowOff>57150</xdr:rowOff>
    </xdr:to>
    <xdr:graphicFrame macro="">
      <xdr:nvGraphicFramePr>
        <xdr:cNvPr id="340" name="Chart 339"/>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70"/>
        </a:graphicData>
      </a:graphic>
    </xdr:graphicFrame>
    <xdr:clientData/>
  </xdr:twoCellAnchor>
  <xdr:twoCellAnchor>
    <xdr:from>
      <xdr:col>5</xdr:col>
      <xdr:colOff>102877</xdr:colOff>
      <xdr:row>28</xdr:row>
      <xdr:rowOff>106680</xdr:rowOff>
    </xdr:from>
    <xdr:to>
      <xdr:col>5</xdr:col>
      <xdr:colOff>350955</xdr:colOff>
      <xdr:row>30</xdr:row>
      <xdr:rowOff>7620</xdr:rowOff>
    </xdr:to>
    <xdr:sp macro="" textlink="'Data - Overview'!J42">
      <xdr:nvSpPr>
        <xdr:cNvPr id="341" name="Oval 340"/>
        <xdr:cNvSpPr/>
      </xdr:nvSpPr>
      <xdr:spPr>
        <a:xfrm>
          <a:off x="3150568" y="4527083"/>
          <a:ext cx="248473" cy="249299"/>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BA19F723-F2A4-49A4-871E-DAFADC8E801E}" type="TxLink">
            <a:rPr lang="en-US" sz="1000" b="0" i="0" u="none" strike="noStrike">
              <a:solidFill>
                <a:schemeClr val="bg1"/>
              </a:solidFill>
              <a:latin typeface="Calibri"/>
              <a:cs typeface="Calibri"/>
            </a:rPr>
            <a:pPr algn="ctr"/>
            <a:t>125</a:t>
          </a:fld>
          <a:endParaRPr lang="en-GB" sz="1000" b="1">
            <a:solidFill>
              <a:schemeClr val="bg1"/>
            </a:solidFill>
          </a:endParaRPr>
        </a:p>
      </xdr:txBody>
    </xdr:sp>
    <xdr:clientData/>
  </xdr:twoCellAnchor>
  <xdr:twoCellAnchor>
    <xdr:from>
      <xdr:col>5</xdr:col>
      <xdr:colOff>102877</xdr:colOff>
      <xdr:row>30</xdr:row>
      <xdr:rowOff>27622</xdr:rowOff>
    </xdr:from>
    <xdr:to>
      <xdr:col>5</xdr:col>
      <xdr:colOff>350955</xdr:colOff>
      <xdr:row>31</xdr:row>
      <xdr:rowOff>127635</xdr:rowOff>
    </xdr:to>
    <xdr:sp macro="" textlink="'Data - Overview'!J43">
      <xdr:nvSpPr>
        <xdr:cNvPr id="342" name="Oval 341"/>
        <xdr:cNvSpPr/>
      </xdr:nvSpPr>
      <xdr:spPr>
        <a:xfrm>
          <a:off x="3150568" y="4797123"/>
          <a:ext cx="248473" cy="252242"/>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647FBD1C-909C-45A7-8E96-51BE97AE8F8D}" type="TxLink">
            <a:rPr lang="en-US" sz="1000" b="0" i="0" u="none" strike="noStrike">
              <a:solidFill>
                <a:schemeClr val="bg1"/>
              </a:solidFill>
              <a:latin typeface="Calibri"/>
              <a:cs typeface="Calibri"/>
            </a:rPr>
            <a:pPr algn="ctr"/>
            <a:t>112</a:t>
          </a:fld>
          <a:endParaRPr lang="en-GB" sz="1000" b="1">
            <a:solidFill>
              <a:schemeClr val="bg1"/>
            </a:solidFill>
          </a:endParaRPr>
        </a:p>
      </xdr:txBody>
    </xdr:sp>
    <xdr:clientData/>
  </xdr:twoCellAnchor>
  <xdr:twoCellAnchor>
    <xdr:from>
      <xdr:col>5</xdr:col>
      <xdr:colOff>102877</xdr:colOff>
      <xdr:row>31</xdr:row>
      <xdr:rowOff>148590</xdr:rowOff>
    </xdr:from>
    <xdr:to>
      <xdr:col>5</xdr:col>
      <xdr:colOff>350955</xdr:colOff>
      <xdr:row>33</xdr:row>
      <xdr:rowOff>95250</xdr:rowOff>
    </xdr:to>
    <xdr:sp macro="" textlink="'Data - Overview'!J44">
      <xdr:nvSpPr>
        <xdr:cNvPr id="343" name="Oval 342"/>
        <xdr:cNvSpPr/>
      </xdr:nvSpPr>
      <xdr:spPr>
        <a:xfrm>
          <a:off x="3150568" y="5070106"/>
          <a:ext cx="248473" cy="251312"/>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48775496-0EC2-4F3A-9465-C18FA6C1F202}" type="TxLink">
            <a:rPr lang="en-US" sz="1000" b="0" i="0" u="none" strike="noStrike">
              <a:solidFill>
                <a:schemeClr val="bg1"/>
              </a:solidFill>
              <a:latin typeface="Calibri"/>
              <a:cs typeface="Calibri"/>
            </a:rPr>
            <a:pPr algn="ctr"/>
            <a:t>124</a:t>
          </a:fld>
          <a:endParaRPr lang="en-GB" sz="1000" b="1">
            <a:solidFill>
              <a:schemeClr val="bg1"/>
            </a:solidFill>
          </a:endParaRPr>
        </a:p>
      </xdr:txBody>
    </xdr:sp>
    <xdr:clientData/>
  </xdr:twoCellAnchor>
  <xdr:twoCellAnchor>
    <xdr:from>
      <xdr:col>5</xdr:col>
      <xdr:colOff>102877</xdr:colOff>
      <xdr:row>33</xdr:row>
      <xdr:rowOff>116205</xdr:rowOff>
    </xdr:from>
    <xdr:to>
      <xdr:col>5</xdr:col>
      <xdr:colOff>350955</xdr:colOff>
      <xdr:row>35</xdr:row>
      <xdr:rowOff>62865</xdr:rowOff>
    </xdr:to>
    <xdr:sp macro="" textlink="'Data - Overview'!J45">
      <xdr:nvSpPr>
        <xdr:cNvPr id="344" name="Oval 343"/>
        <xdr:cNvSpPr/>
      </xdr:nvSpPr>
      <xdr:spPr>
        <a:xfrm>
          <a:off x="3150568" y="5342159"/>
          <a:ext cx="248473" cy="251313"/>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833D9707-9617-497C-B016-8D1E60C0BFB2}" type="TxLink">
            <a:rPr lang="en-US" sz="1000" b="0" i="0" u="none" strike="noStrike">
              <a:solidFill>
                <a:schemeClr val="bg1"/>
              </a:solidFill>
              <a:latin typeface="Calibri"/>
              <a:cs typeface="Calibri"/>
            </a:rPr>
            <a:pPr algn="ctr"/>
            <a:t>125</a:t>
          </a:fld>
          <a:endParaRPr lang="en-GB" sz="1000" b="1">
            <a:solidFill>
              <a:schemeClr val="bg1"/>
            </a:solidFill>
          </a:endParaRPr>
        </a:p>
      </xdr:txBody>
    </xdr:sp>
    <xdr:clientData/>
  </xdr:twoCellAnchor>
  <xdr:twoCellAnchor>
    <xdr:from>
      <xdr:col>5</xdr:col>
      <xdr:colOff>102877</xdr:colOff>
      <xdr:row>35</xdr:row>
      <xdr:rowOff>83820</xdr:rowOff>
    </xdr:from>
    <xdr:to>
      <xdr:col>5</xdr:col>
      <xdr:colOff>350955</xdr:colOff>
      <xdr:row>37</xdr:row>
      <xdr:rowOff>29527</xdr:rowOff>
    </xdr:to>
    <xdr:sp macro="" textlink="'Data - Overview'!J46">
      <xdr:nvSpPr>
        <xdr:cNvPr id="345" name="Oval 344"/>
        <xdr:cNvSpPr/>
      </xdr:nvSpPr>
      <xdr:spPr>
        <a:xfrm>
          <a:off x="3150568" y="5614213"/>
          <a:ext cx="248473" cy="251312"/>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9315372C-B710-4AB7-979E-FCA652052080}" type="TxLink">
            <a:rPr lang="en-US" sz="1000" b="0" i="0" u="none" strike="noStrike">
              <a:solidFill>
                <a:schemeClr val="bg1"/>
              </a:solidFill>
              <a:latin typeface="Calibri"/>
              <a:cs typeface="Calibri"/>
            </a:rPr>
            <a:pPr algn="ctr"/>
            <a:t>99</a:t>
          </a:fld>
          <a:endParaRPr lang="en-GB" sz="800" b="1">
            <a:solidFill>
              <a:schemeClr val="bg1"/>
            </a:solidFill>
          </a:endParaRPr>
        </a:p>
      </xdr:txBody>
    </xdr:sp>
    <xdr:clientData/>
  </xdr:twoCellAnchor>
  <xdr:twoCellAnchor editAs="twoCell">
    <xdr:from>
      <xdr:col>4</xdr:col>
      <xdr:colOff>474669</xdr:colOff>
      <xdr:row>27</xdr:row>
      <xdr:rowOff>129540</xdr:rowOff>
    </xdr:from>
    <xdr:to>
      <xdr:col>5</xdr:col>
      <xdr:colOff>533270</xdr:colOff>
      <xdr:row>28</xdr:row>
      <xdr:rowOff>100965</xdr:rowOff>
    </xdr:to>
    <xdr:sp macro="">
      <xdr:nvSpPr>
        <xdr:cNvPr id="346" name="TextBox 345">
          <a:extLst xmlns:a="http://schemas.openxmlformats.org/drawingml/2006/main">
            <a:ext uri="{FF2B5EF4-FFF2-40B4-BE49-F238E27FC236}">
              <a16:creationId xmlns:a16="http://schemas.microsoft.com/office/drawing/2014/main" id="{00000000-0008-0000-0200-00005A010000}"/>
            </a:ext>
          </a:extLst>
        </xdr:cNvPr>
        <xdr:cNvSpPr txBox="1"/>
      </xdr:nvSpPr>
      <xdr:spPr>
        <a:xfrm>
          <a:off x="2912752" y="4313833"/>
          <a:ext cx="668649" cy="20731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pPr algn="ctr"/>
          <a:r>
            <a:rPr lang="en-GB" b="1" i="0" sz="1050">
              <a:solidFill>
                <a:srgbClr val="000000"/>
              </a:solidFill>
              <a:latin typeface="+mn-lt"/>
            </a:rPr>
            <a:t>INDEX</a:t>
          </a:r>
          <a:endParaRPr lang="en-GB" b="1" i="0" sz="1050">
            <a:solidFill>
              <a:srgbClr val="000000"/>
            </a:solidFill>
            <a:latin typeface="+mn-lt"/>
          </a:endParaRPr>
        </a:p>
      </xdr:txBody>
    </xdr:sp>
    <xdr:clientData/>
  </xdr:twoCellAnchor>
  <xdr:twoCellAnchor>
    <xdr:from>
      <xdr:col>5</xdr:col>
      <xdr:colOff>102877</xdr:colOff>
      <xdr:row>37</xdr:row>
      <xdr:rowOff>50482</xdr:rowOff>
    </xdr:from>
    <xdr:to>
      <xdr:col>5</xdr:col>
      <xdr:colOff>350955</xdr:colOff>
      <xdr:row>38</xdr:row>
      <xdr:rowOff>150495</xdr:rowOff>
    </xdr:to>
    <xdr:sp macro="" textlink="'Data - Overview'!J47">
      <xdr:nvSpPr>
        <xdr:cNvPr id="347" name="Oval 346"/>
        <xdr:cNvSpPr/>
      </xdr:nvSpPr>
      <xdr:spPr>
        <a:xfrm>
          <a:off x="3150568" y="5886266"/>
          <a:ext cx="248473" cy="252242"/>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86779A83-5C0D-455C-81EA-4C37238DD5F4}" type="TxLink">
            <a:rPr lang="en-US" sz="900" b="0" i="0" u="none" strike="noStrike">
              <a:solidFill>
                <a:schemeClr val="bg1"/>
              </a:solidFill>
              <a:latin typeface="Calibri"/>
              <a:cs typeface="Calibri"/>
            </a:rPr>
            <a:pPr algn="ctr"/>
            <a:t>85</a:t>
          </a:fld>
          <a:endParaRPr lang="en-GB" sz="700" b="1">
            <a:solidFill>
              <a:schemeClr val="bg1"/>
            </a:solidFill>
          </a:endParaRPr>
        </a:p>
      </xdr:txBody>
    </xdr:sp>
    <xdr:clientData/>
  </xdr:twoCellAnchor>
  <xdr:twoCellAnchor>
    <xdr:from>
      <xdr:col>5</xdr:col>
      <xdr:colOff>102877</xdr:colOff>
      <xdr:row>39</xdr:row>
      <xdr:rowOff>18097</xdr:rowOff>
    </xdr:from>
    <xdr:to>
      <xdr:col>5</xdr:col>
      <xdr:colOff>350955</xdr:colOff>
      <xdr:row>40</xdr:row>
      <xdr:rowOff>118110</xdr:rowOff>
    </xdr:to>
    <xdr:sp macro="" textlink="'Data - Overview'!J48">
      <xdr:nvSpPr>
        <xdr:cNvPr id="348" name="Oval 347"/>
        <xdr:cNvSpPr/>
      </xdr:nvSpPr>
      <xdr:spPr>
        <a:xfrm>
          <a:off x="3150568" y="6158320"/>
          <a:ext cx="248473" cy="252242"/>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2245B2D8-48D1-48A5-9D50-FB35494AEDB7}" type="TxLink">
            <a:rPr lang="en-US" sz="1000" b="0" i="0" u="none" strike="noStrike">
              <a:solidFill>
                <a:schemeClr val="bg1"/>
              </a:solidFill>
              <a:latin typeface="Calibri"/>
              <a:cs typeface="Calibri"/>
            </a:rPr>
            <a:pPr algn="ctr"/>
            <a:t>81</a:t>
          </a:fld>
          <a:endParaRPr lang="en-GB" sz="800" b="1">
            <a:solidFill>
              <a:schemeClr val="bg1"/>
            </a:solidFill>
          </a:endParaRPr>
        </a:p>
      </xdr:txBody>
    </xdr:sp>
    <xdr:clientData/>
  </xdr:twoCellAnchor>
  <xdr:twoCellAnchor>
    <xdr:from>
      <xdr:col>8</xdr:col>
      <xdr:colOff>333375</xdr:colOff>
      <xdr:row>163</xdr:row>
      <xdr:rowOff>66675</xdr:rowOff>
    </xdr:from>
    <xdr:to>
      <xdr:col>15</xdr:col>
      <xdr:colOff>1086296</xdr:colOff>
      <xdr:row>180</xdr:row>
      <xdr:rowOff>38100</xdr:rowOff>
    </xdr:to>
    <xdr:grpSp>
      <xdr:nvGrpSpPr>
        <xdr:cNvPr id="349" name="Group 348"/>
        <xdr:cNvGrpSpPr/>
      </xdr:nvGrpSpPr>
      <xdr:grpSpPr>
        <a:xfrm>
          <a:off x="5667375" y="26088975"/>
          <a:ext cx="5419725" cy="2676525"/>
          <a:chOff x="5210175" y="26266774"/>
          <a:chExt cx="5019676" cy="2708271"/>
        </a:xfrm>
        <a:noFill/>
      </xdr:grpSpPr>
      <xdr:grpSp>
        <xdr:nvGrpSpPr>
          <xdr:cNvPr id="350" name="Group 349"/>
          <xdr:cNvGrpSpPr/>
        </xdr:nvGrpSpPr>
        <xdr:grpSpPr>
          <a:xfrm>
            <a:off x="5210175" y="26266774"/>
            <a:ext cx="5019779" cy="2708377"/>
            <a:chOff x="5210175" y="26266774"/>
            <a:chExt cx="5019779" cy="2708377"/>
          </a:xfrm>
          <a:noFill/>
        </xdr:grpSpPr>
        <xdr:graphicFrame macro="">
          <xdr:nvGraphicFramePr>
            <xdr:cNvPr id="354" name="Chart 353"/>
            <xdr:cNvGraphicFramePr/>
          </xdr:nvGraphicFramePr>
          <xdr:xfrm>
            <a:off x="5210175" y="26759006"/>
            <a:ext cx="5019727" cy="2216247"/>
          </xdr:xfrm>
          <a:graphic>
            <a:graphicData uri="http://schemas.openxmlformats.org/drawingml/2006/chart">
              <c:chart xmlns:d8p1="http://schemas.openxmlformats.org/officeDocument/2006/relationships" xmlns:c="http://schemas.openxmlformats.org/drawingml/2006/chart" d8p1:id="rId71"/>
            </a:graphicData>
          </a:graphic>
        </xdr:graphicFrame>
        <xdr:sp macro="" textlink="'Data - Overview'!F424">
          <xdr:nvSpPr>
            <xdr:cNvPr id="355" name="Oval 354"/>
            <xdr:cNvSpPr/>
          </xdr:nvSpPr>
          <xdr:spPr>
            <a:xfrm>
              <a:off x="6175727" y="26266774"/>
              <a:ext cx="425303" cy="413064"/>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77F22EA0-7788-4511-98D0-B09697224489}"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25">
          <xdr:nvSpPr>
            <xdr:cNvPr id="356" name="Oval 355"/>
            <xdr:cNvSpPr/>
          </xdr:nvSpPr>
          <xdr:spPr>
            <a:xfrm>
              <a:off x="6838738" y="26276277"/>
              <a:ext cx="425303" cy="413064"/>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04B627F5-70D7-4AF2-9B8A-3357F6FEAEDA}" type="TxLink">
                <a:rPr lang="en-US" sz="1000" b="0" i="0" u="none" strike="noStrike">
                  <a:solidFill>
                    <a:schemeClr val="bg1"/>
                  </a:solidFill>
                  <a:latin typeface="Calibri"/>
                  <a:cs typeface="Calibri"/>
                </a:rPr>
                <a:pPr algn="ctr"/>
                <a:t>123</a:t>
              </a:fld>
              <a:endParaRPr lang="en-GB" sz="1000" b="1">
                <a:solidFill>
                  <a:schemeClr val="bg1"/>
                </a:solidFill>
              </a:endParaRPr>
            </a:p>
          </xdr:txBody>
        </xdr:sp>
        <xdr:sp macro="" textlink="'Data - Overview'!F426">
          <xdr:nvSpPr>
            <xdr:cNvPr id="357" name="Oval 356"/>
            <xdr:cNvSpPr/>
          </xdr:nvSpPr>
          <xdr:spPr>
            <a:xfrm>
              <a:off x="7501750" y="26276277"/>
              <a:ext cx="425303" cy="413064"/>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2090892A-FE33-49EE-98B6-9F9E1222F140}" type="TxLink">
                <a:rPr lang="en-US" sz="1000" b="0" i="0" u="none" strike="noStrike">
                  <a:solidFill>
                    <a:schemeClr val="bg1"/>
                  </a:solidFill>
                  <a:latin typeface="Calibri"/>
                  <a:cs typeface="Calibri"/>
                </a:rPr>
                <a:pPr algn="ctr"/>
                <a:t>102</a:t>
              </a:fld>
              <a:endParaRPr lang="en-GB" sz="1000" b="1">
                <a:solidFill>
                  <a:schemeClr val="bg1"/>
                </a:solidFill>
              </a:endParaRPr>
            </a:p>
          </xdr:txBody>
        </xdr:sp>
        <xdr:sp macro="" textlink="'Data - Overview'!F427">
          <xdr:nvSpPr>
            <xdr:cNvPr id="358" name="Oval 357"/>
            <xdr:cNvSpPr/>
          </xdr:nvSpPr>
          <xdr:spPr>
            <a:xfrm>
              <a:off x="8164763" y="26276277"/>
              <a:ext cx="425303" cy="413064"/>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EFB52B2B-6750-486D-ACA9-808B6664D18F}" type="TxLink">
                <a:rPr lang="en-US" sz="1000" b="0" i="0" u="none" strike="noStrike">
                  <a:solidFill>
                    <a:schemeClr val="bg1"/>
                  </a:solidFill>
                  <a:latin typeface="Calibri"/>
                  <a:cs typeface="Calibri"/>
                </a:rPr>
                <a:pPr algn="ctr"/>
                <a:t>100</a:t>
              </a:fld>
              <a:endParaRPr lang="en-GB" sz="1000" b="1">
                <a:solidFill>
                  <a:schemeClr val="bg1"/>
                </a:solidFill>
              </a:endParaRPr>
            </a:p>
          </xdr:txBody>
        </xdr:sp>
      </xdr:grpSp>
      <xdr:clientData/>
      <xdr:sp macro="" textlink="'Data - Overview'!F428">
        <xdr:nvSpPr>
          <xdr:cNvPr id="351" name="Oval 350"/>
          <xdr:cNvSpPr/>
        </xdr:nvSpPr>
        <xdr:spPr>
          <a:xfrm>
            <a:off x="8827811" y="26285782"/>
            <a:ext cx="425306" cy="413048"/>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81D9AF0F-59EB-48A1-BFC5-17C6D49ABF40}" type="TxLink">
              <a:rPr lang="en-US" sz="1000" b="0" i="0" u="none" strike="noStrike">
                <a:solidFill>
                  <a:schemeClr val="bg1"/>
                </a:solidFill>
                <a:latin typeface="Calibri"/>
                <a:cs typeface="Calibri"/>
              </a:rPr>
              <a:pPr algn="ctr"/>
              <a:t>63</a:t>
            </a:fld>
            <a:endParaRPr lang="en-GB" sz="1000" b="1">
              <a:solidFill>
                <a:schemeClr val="bg1"/>
              </a:solidFill>
            </a:endParaRPr>
          </a:p>
        </xdr:txBody>
      </xdr:sp>
      <xdr:sp macro="" textlink="'Data - Overview'!F423">
        <xdr:nvSpPr>
          <xdr:cNvPr id="352" name="Oval 351"/>
          <xdr:cNvSpPr/>
        </xdr:nvSpPr>
        <xdr:spPr>
          <a:xfrm>
            <a:off x="5512719" y="26266775"/>
            <a:ext cx="425306" cy="413048"/>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5BF88188-64EF-4B45-8E4A-D86D18D681D4}" type="TxLink">
              <a:rPr lang="en-US" sz="1000" b="0" i="0" u="none" strike="noStrike">
                <a:solidFill>
                  <a:schemeClr val="bg1"/>
                </a:solidFill>
                <a:latin typeface="Calibri"/>
                <a:cs typeface="Calibri"/>
              </a:rPr>
              <a:pPr algn="ctr"/>
              <a:t>93</a:t>
            </a:fld>
            <a:endParaRPr lang="en-GB" sz="1000" b="1">
              <a:solidFill>
                <a:schemeClr val="bg1"/>
              </a:solidFill>
            </a:endParaRPr>
          </a:p>
        </xdr:txBody>
      </xdr:sp>
      <xdr:sp macro="" textlink="'Data - Overview'!F429">
        <xdr:nvSpPr>
          <xdr:cNvPr id="353" name="Oval 352"/>
          <xdr:cNvSpPr/>
        </xdr:nvSpPr>
        <xdr:spPr>
          <a:xfrm>
            <a:off x="9490827" y="26276279"/>
            <a:ext cx="425306" cy="413048"/>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68C91AFA-DA62-4396-AAF1-C942BF627C2B}" type="TxLink">
              <a:rPr lang="en-US" sz="1000" b="0" i="0" u="none" strike="noStrike">
                <a:solidFill>
                  <a:schemeClr val="bg1"/>
                </a:solidFill>
                <a:latin typeface="Calibri"/>
                <a:cs typeface="Calibri"/>
              </a:rPr>
              <a:pPr algn="ctr"/>
              <a:t>103</a:t>
            </a:fld>
            <a:endParaRPr lang="en-GB" sz="1000" b="1">
              <a:solidFill>
                <a:schemeClr val="bg1"/>
              </a:solidFill>
            </a:endParaRPr>
          </a:p>
        </xdr:txBody>
      </xdr:sp>
    </xdr:grpSp>
    <xdr:clientData/>
  </xdr:twoCellAnchor>
  <xdr:twoCellAnchor>
    <xdr:from>
      <xdr:col>0</xdr:col>
      <xdr:colOff>285843</xdr:colOff>
      <xdr:row>163</xdr:row>
      <xdr:rowOff>8572</xdr:rowOff>
    </xdr:from>
    <xdr:to>
      <xdr:col>7</xdr:col>
      <xdr:colOff>561919</xdr:colOff>
      <xdr:row>180</xdr:row>
      <xdr:rowOff>47625</xdr:rowOff>
    </xdr:to>
    <xdr:grpSp>
      <xdr:nvGrpSpPr>
        <xdr:cNvPr id="359" name="Group 358"/>
        <xdr:cNvGrpSpPr/>
      </xdr:nvGrpSpPr>
      <xdr:grpSpPr>
        <a:xfrm>
          <a:off x="285750" y="26031825"/>
          <a:ext cx="4943475" cy="2743200"/>
          <a:chOff x="285750" y="26208247"/>
          <a:chExt cx="4543427" cy="2776331"/>
        </a:xfrm>
        <a:noFill/>
      </xdr:grpSpPr>
      <xdr:grpSp>
        <xdr:nvGrpSpPr>
          <xdr:cNvPr id="360" name="Group 359"/>
          <xdr:cNvGrpSpPr/>
        </xdr:nvGrpSpPr>
        <xdr:grpSpPr>
          <a:xfrm>
            <a:off x="285750" y="26208247"/>
            <a:ext cx="4543261" cy="2776281"/>
            <a:chOff x="285750" y="26208247"/>
            <a:chExt cx="4543261" cy="2776281"/>
          </a:xfrm>
          <a:noFill/>
        </xdr:grpSpPr>
        <xdr:grpSp>
          <xdr:nvGrpSpPr>
            <xdr:cNvPr id="362" name="Group 361"/>
            <xdr:cNvGrpSpPr/>
          </xdr:nvGrpSpPr>
          <xdr:grpSpPr>
            <a:xfrm>
              <a:off x="285750" y="26208247"/>
              <a:ext cx="4543423" cy="2776289"/>
              <a:chOff x="285750" y="26208247"/>
              <a:chExt cx="4543423" cy="2776289"/>
            </a:xfrm>
            <a:noFill/>
          </xdr:grpSpPr>
          <xdr:graphicFrame macro="">
            <xdr:nvGraphicFramePr>
              <xdr:cNvPr id="364" name="Chart 363"/>
              <xdr:cNvGraphicFramePr/>
            </xdr:nvGraphicFramePr>
            <xdr:xfrm>
              <a:off x="285750" y="26671429"/>
              <a:ext cx="4543525" cy="2313107"/>
            </xdr:xfrm>
            <a:graphic>
              <a:graphicData uri="http://schemas.openxmlformats.org/drawingml/2006/chart">
                <c:chart xmlns:d9p1="http://schemas.openxmlformats.org/officeDocument/2006/relationships" xmlns:c="http://schemas.openxmlformats.org/drawingml/2006/chart" d9p1:id="rId72"/>
              </a:graphicData>
            </a:graphic>
          </xdr:graphicFrame>
          <xdr:sp macro="" textlink="'Data - Overview'!#REF!">
            <xdr:nvSpPr>
              <xdr:cNvPr id="365" name="Oval 364"/>
              <xdr:cNvSpPr/>
            </xdr:nvSpPr>
            <xdr:spPr>
              <a:xfrm>
                <a:off x="680872" y="26208247"/>
                <a:ext cx="426528" cy="413049"/>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B8290D40-CE19-4104-A990-79AEC30A20B6}" type="TxLink">
                  <a:rPr lang="en-US" sz="1000" b="0" i="0" u="none" strike="noStrike">
                    <a:solidFill>
                      <a:schemeClr val="bg1"/>
                    </a:solidFill>
                    <a:latin typeface="Calibri"/>
                    <a:cs typeface="Calibri"/>
                  </a:rPr>
                  <a:pPr algn="ctr"/>
                  <a:t>116</a:t>
                </a:fld>
                <a:endParaRPr lang="en-GB" sz="1000" b="1">
                  <a:solidFill>
                    <a:schemeClr val="bg1"/>
                  </a:solidFill>
                </a:endParaRPr>
              </a:p>
            </xdr:txBody>
          </xdr:sp>
          <xdr:sp macro="" textlink="'Data - Overview'!#REF!">
            <xdr:nvSpPr>
              <xdr:cNvPr id="366" name="Oval 365"/>
              <xdr:cNvSpPr/>
            </xdr:nvSpPr>
            <xdr:spPr>
              <a:xfrm>
                <a:off x="1408227" y="26208248"/>
                <a:ext cx="426528" cy="413049"/>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B897D6BD-C249-45F5-B19E-D308F647BED5}"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REF!">
            <xdr:nvSpPr>
              <xdr:cNvPr id="367" name="Oval 366"/>
              <xdr:cNvSpPr/>
            </xdr:nvSpPr>
            <xdr:spPr>
              <a:xfrm>
                <a:off x="2107174" y="26213678"/>
                <a:ext cx="426528" cy="413049"/>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DADEB15F-A37B-41FC-867F-2B7510873C16}" type="TxLink">
                  <a:rPr lang="en-US" sz="1000" b="0" i="0" u="none" strike="noStrike">
                    <a:solidFill>
                      <a:schemeClr val="bg1"/>
                    </a:solidFill>
                    <a:latin typeface="Calibri"/>
                    <a:cs typeface="Calibri"/>
                  </a:rPr>
                  <a:pPr algn="ctr"/>
                  <a:t>112</a:t>
                </a:fld>
                <a:endParaRPr lang="en-GB" sz="1000" b="1">
                  <a:solidFill>
                    <a:schemeClr val="bg1"/>
                  </a:solidFill>
                </a:endParaRPr>
              </a:p>
            </xdr:txBody>
          </xdr:sp>
          <xdr:sp macro="" textlink="'Data - Overview'!#REF!">
            <xdr:nvSpPr>
              <xdr:cNvPr id="368" name="Oval 367"/>
              <xdr:cNvSpPr/>
            </xdr:nvSpPr>
            <xdr:spPr>
              <a:xfrm>
                <a:off x="2823166" y="26224539"/>
                <a:ext cx="426528" cy="413049"/>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725ED5A3-4EDD-4B08-ABCA-ED838B7B2817}" type="TxLink">
                  <a:rPr lang="en-US" sz="1000" b="0" i="0" u="none" strike="noStrike">
                    <a:solidFill>
                      <a:schemeClr val="bg1"/>
                    </a:solidFill>
                    <a:latin typeface="Calibri"/>
                    <a:cs typeface="Calibri"/>
                  </a:rPr>
                  <a:pPr algn="ctr"/>
                  <a:t>92</a:t>
                </a:fld>
                <a:endParaRPr lang="en-GB" sz="1000" b="1">
                  <a:solidFill>
                    <a:schemeClr val="bg1"/>
                  </a:solidFill>
                </a:endParaRPr>
              </a:p>
            </xdr:txBody>
          </xdr:sp>
        </xdr:grpSp>
        <xdr:clientData/>
        <xdr:sp macro="" textlink="'Data - Overview'!#REF!">
          <xdr:nvSpPr>
            <xdr:cNvPr id="363" name="Oval 362"/>
            <xdr:cNvSpPr/>
          </xdr:nvSpPr>
          <xdr:spPr>
            <a:xfrm>
              <a:off x="3482274" y="26234843"/>
              <a:ext cx="426518" cy="413049"/>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marL="0" indent="0" algn="ctr"/>
              <a:fld id="{62A0D5C8-ACAC-4252-ADC5-0E968EF30AAB}" type="TxLink">
                <a:rPr lang="en-US" sz="1000" b="0" i="0" u="none" strike="noStrike">
                  <a:solidFill>
                    <a:schemeClr val="bg1"/>
                  </a:solidFill>
                  <a:latin typeface="Calibri"/>
                  <a:ea typeface="+mn-ea"/>
                  <a:cs typeface="Calibri"/>
                </a:rPr>
                <a:pPr marL="0" indent="0" algn="ctr"/>
                <a:t>121</a:t>
              </a:fld>
              <a:endParaRPr lang="en-GB" sz="1000" b="1" i="0" u="none" strike="noStrike">
                <a:solidFill>
                  <a:schemeClr val="bg1"/>
                </a:solidFill>
                <a:latin typeface="Calibri"/>
                <a:ea typeface="+mn-ea"/>
                <a:cs typeface="+mn-cs"/>
              </a:endParaRPr>
            </a:p>
          </xdr:txBody>
        </xdr:sp>
      </xdr:grpSp>
      <xdr:clientData/>
      <xdr:sp macro="" textlink="'Data - Overview'!#REF!">
        <xdr:nvSpPr>
          <xdr:cNvPr id="361" name="Oval 360"/>
          <xdr:cNvSpPr/>
        </xdr:nvSpPr>
        <xdr:spPr>
          <a:xfrm>
            <a:off x="4146982" y="26239490"/>
            <a:ext cx="426503" cy="413048"/>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nchorCtr="0"/>
          <a:lstStyle xmlns:a="http://schemas.openxmlformats.org/drawingml/2006/main"/>
          <a:p xmlns:a="http://schemas.openxmlformats.org/drawingml/2006/main">
            <a:pPr algn="ctr"/>
            <a:fld id="{4760F8CB-73CD-4457-A41E-B6DF7A8CCFA7}" type="TxLink">
              <a:rPr lang="en-US" sz="1000" b="0" i="0" u="none" strike="noStrike">
                <a:solidFill>
                  <a:schemeClr val="bg1"/>
                </a:solidFill>
                <a:latin typeface="Calibri"/>
                <a:cs typeface="Calibri"/>
              </a:rPr>
              <a:pPr algn="ctr"/>
              <a:t>94</a:t>
            </a:fld>
            <a:endParaRPr lang="en-GB" sz="1000" b="1">
              <a:solidFill>
                <a:schemeClr val="bg1"/>
              </a:solidFill>
            </a:endParaRPr>
          </a:p>
        </xdr:txBody>
      </xdr:sp>
    </xdr:grpSp>
    <xdr:clientData/>
  </xdr:twoCellAnchor>
  <xdr:twoCellAnchor editAs="twoCell">
    <xdr:from>
      <xdr:col>0</xdr:col>
      <xdr:colOff>0</xdr:colOff>
      <xdr:row>163</xdr:row>
      <xdr:rowOff>142875</xdr:rowOff>
    </xdr:from>
    <xdr:to>
      <xdr:col>1</xdr:col>
      <xdr:colOff>126969</xdr:colOff>
      <xdr:row>165</xdr:row>
      <xdr:rowOff>46672</xdr:rowOff>
    </xdr:to>
    <xdr:sp macro="">
      <xdr:nvSpPr>
        <xdr:cNvPr id="369" name="TextBox 368">
          <a:extLst xmlns:a="http://schemas.openxmlformats.org/drawingml/2006/main">
            <a:ext uri="{FF2B5EF4-FFF2-40B4-BE49-F238E27FC236}">
              <a16:creationId xmlns:a16="http://schemas.microsoft.com/office/drawing/2014/main" id="{00000000-0008-0000-0200-000071010000}"/>
            </a:ext>
          </a:extLst>
        </xdr:cNvPr>
        <xdr:cNvSpPr txBox="1"/>
      </xdr:nvSpPr>
      <xdr:spPr>
        <a:xfrm>
          <a:off x="0" y="26342976"/>
          <a:ext cx="736460" cy="208358"/>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r>
            <a:rPr lang="en-GB" b="1" i="0" sz="1050">
              <a:solidFill>
                <a:srgbClr val="000000"/>
              </a:solidFill>
              <a:latin typeface="+mn-lt"/>
            </a:rPr>
            <a:t>INDEX</a:t>
          </a:r>
          <a:endParaRPr lang="en-GB" b="1" i="0" sz="1050">
            <a:solidFill>
              <a:srgbClr val="000000"/>
            </a:solidFill>
            <a:latin typeface="+mn-lt"/>
          </a:endParaRPr>
        </a:p>
      </xdr:txBody>
    </xdr:sp>
    <xdr:clientData/>
  </xdr:twoCellAnchor>
  <xdr:twoCellAnchor>
    <xdr:from>
      <xdr:col>0</xdr:col>
      <xdr:colOff>0</xdr:colOff>
      <xdr:row>84</xdr:row>
      <xdr:rowOff>114300</xdr:rowOff>
    </xdr:from>
    <xdr:to>
      <xdr:col>4</xdr:col>
      <xdr:colOff>257194</xdr:colOff>
      <xdr:row>102</xdr:row>
      <xdr:rowOff>141922</xdr:rowOff>
    </xdr:to>
    <xdr:grpSp>
      <xdr:nvGrpSpPr>
        <xdr:cNvPr id="370" name="Group 369"/>
        <xdr:cNvGrpSpPr/>
      </xdr:nvGrpSpPr>
      <xdr:grpSpPr>
        <a:xfrm>
          <a:off x="0" y="13306425"/>
          <a:ext cx="2924175" cy="2847975"/>
          <a:chOff x="0" y="13195299"/>
          <a:chExt cx="2695558" cy="3075270"/>
        </a:xfrm>
        <a:noFill/>
      </xdr:grpSpPr>
      <xdr:graphicFrame macro="">
        <xdr:nvGraphicFramePr>
          <xdr:cNvPr id="371" name="Chart 370"/>
          <xdr:cNvGraphicFramePr/>
        </xdr:nvGraphicFramePr>
        <xdr:xfrm>
          <a:off x="645239" y="13376595"/>
          <a:ext cx="1347410" cy="1346225"/>
        </xdr:xfrm>
        <a:graphic>
          <a:graphicData uri="http://schemas.openxmlformats.org/drawingml/2006/chart">
            <c:chart xmlns:d7p1="http://schemas.openxmlformats.org/officeDocument/2006/relationships" xmlns:c="http://schemas.openxmlformats.org/drawingml/2006/chart" d7p1:id="rId73"/>
          </a:graphicData>
        </a:graphic>
      </xdr:graphicFrame>
      <xdr:cxnSp macro="">
        <xdr:nvCxnSpPr>
          <xdr:cNvPr id="372" name="Straight Connector 371"/>
          <xdr:cNvCxnSpPr/>
        </xdr:nvCxnSpPr>
        <xdr:spPr>
          <a:xfrm flipV="1">
            <a:off x="55194" y="13450245"/>
            <a:ext cx="383736" cy="2"/>
          </a:xfrm>
          <a:prstGeom prst="line">
            <a:avLst xmlns:a="http://schemas.openxmlformats.org/drawingml/2006/main"/>
          </a:prstGeom>
          <a:noFill/>
          <a:ln xmlns:a="http://schemas.openxmlformats.org/drawingml/2006/main" w="19050" cap="flat" cmpd="sng" algn="ctr">
            <a:solidFill>
              <a:srgbClr val="ED1B2D"/>
            </a:solidFill>
            <a:prstDash val="solid"/>
            <a:round/>
            <a:headEnd type="none" w="med" len="med"/>
            <a:tailEnd type="none" w="med" len="med"/>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sp macro="" textlink="='Data - Overview'!#REF!">
        <xdr:nvSpPr>
          <xdr:cNvPr id="373" name="TextBox 372">
            <a:extLst xmlns:a="http://schemas.openxmlformats.org/drawingml/2006/main">
              <a:ext uri="{FF2B5EF4-FFF2-40B4-BE49-F238E27FC236}">
                <a16:creationId xmlns:a16="http://schemas.microsoft.com/office/drawing/2014/main" id="{00000000-0008-0000-0200-000075010000}"/>
              </a:ext>
            </a:extLst>
          </xdr:cNvPr>
          <xdr:cNvSpPr txBox="1"/>
        </xdr:nvSpPr>
        <xdr:spPr>
          <a:xfrm>
            <a:off x="0" y="14834440"/>
            <a:ext cx="216529" cy="2645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75FBD0BE-F138-479E-B77A-888BA6A626AC}" type="TxLink">
              <a:rPr lang="en-US" sz="1100" b="0" i="0" u="none" strike="noStrike">
                <a:solidFill>
                  <a:srgbClr val="000000"/>
                </a:solidFill>
                <a:latin typeface="Calibri"/>
                <a:cs typeface="Calibri"/>
              </a:rPr>
              <a:pPr/>
              <a:t> </a:t>
            </a:fld>
          </a:p>
        </xdr:txBody>
      </xdr:sp>
      <xdr:sp macro="" textlink="='Data - Overview'!#REF!">
        <xdr:nvSpPr>
          <xdr:cNvPr id="374" name="TextBox 373">
            <a:extLst xmlns:a="http://schemas.openxmlformats.org/drawingml/2006/main">
              <a:ext uri="{FF2B5EF4-FFF2-40B4-BE49-F238E27FC236}">
                <a16:creationId xmlns:a16="http://schemas.microsoft.com/office/drawing/2014/main" id="{00000000-0008-0000-0200-000076010000}"/>
              </a:ext>
            </a:extLst>
          </xdr:cNvPr>
          <xdr:cNvSpPr txBox="1"/>
        </xdr:nvSpPr>
        <xdr:spPr>
          <a:xfrm>
            <a:off x="0" y="15334959"/>
            <a:ext cx="216529" cy="2645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37E89ED4-7BED-4977-87DF-582DF785BB46}" type="TxLink">
              <a:rPr lang="en-US" sz="1100" b="0" i="0" u="none" strike="noStrike">
                <a:solidFill>
                  <a:srgbClr val="000000"/>
                </a:solidFill>
                <a:latin typeface="Calibri"/>
                <a:cs typeface="Calibri"/>
              </a:rPr>
              <a:pPr/>
              <a:t> </a:t>
            </a:fld>
          </a:p>
        </xdr:txBody>
      </xdr:sp>
      <xdr:sp macro="" textlink="='Data - Overview'!#REF!">
        <xdr:nvSpPr>
          <xdr:cNvPr id="375" name="TextBox 374">
            <a:extLst xmlns:a="http://schemas.openxmlformats.org/drawingml/2006/main">
              <a:ext uri="{FF2B5EF4-FFF2-40B4-BE49-F238E27FC236}">
                <a16:creationId xmlns:a16="http://schemas.microsoft.com/office/drawing/2014/main" id="{00000000-0008-0000-0200-000077010000}"/>
              </a:ext>
            </a:extLst>
          </xdr:cNvPr>
          <xdr:cNvSpPr txBox="1"/>
        </xdr:nvSpPr>
        <xdr:spPr>
          <a:xfrm>
            <a:off x="1328433" y="14840193"/>
            <a:ext cx="216529" cy="2645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A9C0198F-CC08-4780-BD75-7419A3FEC62D}" type="TxLink">
              <a:rPr lang="en-US" sz="1100" b="0" i="0" u="none" strike="noStrike">
                <a:solidFill>
                  <a:srgbClr val="000000"/>
                </a:solidFill>
                <a:latin typeface="Calibri"/>
                <a:cs typeface="Calibri"/>
              </a:rPr>
              <a:pPr/>
              <a:t> </a:t>
            </a:fld>
          </a:p>
        </xdr:txBody>
      </xdr:sp>
      <xdr:sp macro="" textlink="='Data - Overview'!#REF!">
        <xdr:nvSpPr>
          <xdr:cNvPr id="376" name="TextBox 375">
            <a:extLst xmlns:a="http://schemas.openxmlformats.org/drawingml/2006/main">
              <a:ext uri="{FF2B5EF4-FFF2-40B4-BE49-F238E27FC236}">
                <a16:creationId xmlns:a16="http://schemas.microsoft.com/office/drawing/2014/main" id="{00000000-0008-0000-0200-000078010000}"/>
              </a:ext>
            </a:extLst>
          </xdr:cNvPr>
          <xdr:cNvSpPr txBox="1"/>
        </xdr:nvSpPr>
        <xdr:spPr>
          <a:xfrm>
            <a:off x="1328433" y="15343589"/>
            <a:ext cx="216529" cy="2645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CB6D388E-01EF-4841-9580-DA3F11E97DA3}" type="TxLink">
              <a:rPr lang="en-US" sz="1100" b="0" i="0" u="none" strike="noStrike">
                <a:solidFill>
                  <a:srgbClr val="000000"/>
                </a:solidFill>
                <a:latin typeface="Calibri"/>
                <a:cs typeface="Calibri"/>
              </a:rPr>
              <a:pPr/>
              <a:t> </a:t>
            </a:fld>
          </a:p>
        </xdr:txBody>
      </xdr:sp>
      <xdr:cxnSp macro="">
        <xdr:nvCxnSpPr>
          <xdr:cNvPr id="377" name="Straight Connector 376"/>
          <xdr:cNvCxnSpPr/>
        </xdr:nvCxnSpPr>
        <xdr:spPr>
          <a:xfrm>
            <a:off x="2561977" y="13195299"/>
            <a:ext cx="0" cy="3075121"/>
          </a:xfrm>
          <a:prstGeom prst="line">
            <a:avLst xmlns:a="http://schemas.openxmlformats.org/drawingml/2006/main"/>
          </a:prstGeom>
          <a:noFill/>
          <a:ln xmlns:a="http://schemas.openxmlformats.org/drawingml/2006/main">
            <a:solidFill>
              <a:schemeClr val="bg1">
                <a:lumMod val="85000"/>
              </a:schemeClr>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sp macro="" textlink="='Data - Overview'!#REF!">
        <xdr:nvSpPr>
          <xdr:cNvPr id="378" name="TextBox 377">
            <a:extLst xmlns:a="http://schemas.openxmlformats.org/drawingml/2006/main">
              <a:ext uri="{FF2B5EF4-FFF2-40B4-BE49-F238E27FC236}">
                <a16:creationId xmlns:a16="http://schemas.microsoft.com/office/drawing/2014/main" id="{00000000-0008-0000-0200-00007A010000}"/>
              </a:ext>
            </a:extLst>
          </xdr:cNvPr>
          <xdr:cNvSpPr txBox="1"/>
        </xdr:nvSpPr>
        <xdr:spPr>
          <a:xfrm>
            <a:off x="0" y="14999361"/>
            <a:ext cx="216529" cy="2645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3A0F0FD2-494A-405E-83AF-7FA9A365972A}" type="TxLink">
              <a:rPr lang="en-US" sz="1100" b="0" i="0" u="none" strike="noStrike">
                <a:solidFill>
                  <a:srgbClr val="000000"/>
                </a:solidFill>
                <a:latin typeface="Calibri"/>
                <a:cs typeface="Calibri"/>
              </a:rPr>
              <a:pPr/>
              <a:t> </a:t>
            </a:fld>
          </a:p>
        </xdr:txBody>
      </xdr:sp>
      <xdr:sp macro="" textlink="='Data - Overview'!#REF!">
        <xdr:nvSpPr>
          <xdr:cNvPr id="379" name="TextBox 378">
            <a:extLst xmlns:a="http://schemas.openxmlformats.org/drawingml/2006/main">
              <a:ext uri="{FF2B5EF4-FFF2-40B4-BE49-F238E27FC236}">
                <a16:creationId xmlns:a16="http://schemas.microsoft.com/office/drawing/2014/main" id="{00000000-0008-0000-0200-00007B010000}"/>
              </a:ext>
            </a:extLst>
          </xdr:cNvPr>
          <xdr:cNvSpPr txBox="1"/>
        </xdr:nvSpPr>
        <xdr:spPr>
          <a:xfrm>
            <a:off x="0" y="15508119"/>
            <a:ext cx="216529" cy="2645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B4AF1BD9-64AA-4AD0-A423-182C666D3F43}" type="TxLink">
              <a:rPr lang="en-US" sz="1100" b="0" i="0" u="none" strike="noStrike">
                <a:solidFill>
                  <a:srgbClr val="000000"/>
                </a:solidFill>
                <a:latin typeface="Calibri"/>
                <a:cs typeface="Calibri"/>
              </a:rPr>
              <a:pPr/>
              <a:t> </a:t>
            </a:fld>
          </a:p>
        </xdr:txBody>
      </xdr:sp>
      <xdr:sp macro="" textlink="='Data - Overview'!#REF!">
        <xdr:nvSpPr>
          <xdr:cNvPr id="380" name="TextBox 379">
            <a:extLst xmlns:a="http://schemas.openxmlformats.org/drawingml/2006/main">
              <a:ext uri="{FF2B5EF4-FFF2-40B4-BE49-F238E27FC236}">
                <a16:creationId xmlns:a16="http://schemas.microsoft.com/office/drawing/2014/main" id="{00000000-0008-0000-0200-00007C010000}"/>
              </a:ext>
            </a:extLst>
          </xdr:cNvPr>
          <xdr:cNvSpPr txBox="1"/>
        </xdr:nvSpPr>
        <xdr:spPr>
          <a:xfrm>
            <a:off x="1328433" y="15007599"/>
            <a:ext cx="216529" cy="2645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6654E831-B7F5-4DA6-B2FF-23860ABACF6F}" type="TxLink">
              <a:rPr lang="en-US" sz="1100" b="0" i="0" u="none" strike="noStrike">
                <a:solidFill>
                  <a:srgbClr val="000000"/>
                </a:solidFill>
                <a:latin typeface="Calibri"/>
                <a:cs typeface="Calibri"/>
              </a:rPr>
              <a:pPr/>
              <a:t> </a:t>
            </a:fld>
          </a:p>
        </xdr:txBody>
      </xdr:sp>
      <xdr:sp macro="" textlink="='Data - Overview'!#REF!">
        <xdr:nvSpPr>
          <xdr:cNvPr id="381" name="TextBox 380">
            <a:extLst xmlns:a="http://schemas.openxmlformats.org/drawingml/2006/main">
              <a:ext uri="{FF2B5EF4-FFF2-40B4-BE49-F238E27FC236}">
                <a16:creationId xmlns:a16="http://schemas.microsoft.com/office/drawing/2014/main" id="{00000000-0008-0000-0200-00007D010000}"/>
              </a:ext>
            </a:extLst>
          </xdr:cNvPr>
          <xdr:cNvSpPr txBox="1"/>
        </xdr:nvSpPr>
        <xdr:spPr>
          <a:xfrm>
            <a:off x="1337922" y="15525378"/>
            <a:ext cx="216529" cy="2645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fld xmlns:a="http://schemas.openxmlformats.org/drawingml/2006/main" id="{CE88550E-A796-46FF-B8BD-7DFFC0258F00}" type="TxLink">
              <a:rPr lang="en-US" sz="1100" b="0" i="0" u="none" strike="noStrike">
                <a:solidFill>
                  <a:srgbClr val="000000"/>
                </a:solidFill>
                <a:latin typeface="Calibri"/>
                <a:cs typeface="Calibri"/>
              </a:rPr>
              <a:pPr/>
              <a:t> </a:t>
            </a:fld>
          </a:p>
        </xdr:txBody>
      </xdr:sp>
      <xdr:sp macro="" textlink="='Data - Overview'!C76">
        <xdr:nvSpPr>
          <xdr:cNvPr id="382" name="TextBox 381">
            <a:extLst xmlns:a="http://schemas.openxmlformats.org/drawingml/2006/main">
              <a:ext uri="{FF2B5EF4-FFF2-40B4-BE49-F238E27FC236}">
                <a16:creationId xmlns:a16="http://schemas.microsoft.com/office/drawing/2014/main" id="{00000000-0008-0000-0200-00007E010000}"/>
              </a:ext>
            </a:extLst>
          </xdr:cNvPr>
          <xdr:cNvSpPr txBox="1"/>
        </xdr:nvSpPr>
        <xdr:spPr>
          <a:xfrm>
            <a:off x="698638" y="14765862"/>
            <a:ext cx="675605" cy="48437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fld xmlns:a="http://schemas.openxmlformats.org/drawingml/2006/main" id="{950E64D9-B392-4130-9093-7AB36A37B6D9}" type="TxLink">
              <a:rPr lang="en-US" sz="1050" b="1" i="0" u="none" strike="noStrike">
                <a:solidFill>
                  <a:srgbClr val="1964C1"/>
                </a:solidFill>
                <a:latin typeface="Calibri"/>
                <a:cs typeface="Calibri"/>
              </a:rPr>
              <a:pPr algn="l"/>
              <a:t>Owned outright</a:t>
            </a:fld>
          </a:p>
        </xdr:txBody>
      </xdr:sp>
      <xdr:sp macro="" textlink="='Data - Overview'!C77">
        <xdr:nvSpPr>
          <xdr:cNvPr id="383" name="TextBox 382">
            <a:extLst xmlns:a="http://schemas.openxmlformats.org/drawingml/2006/main">
              <a:ext uri="{FF2B5EF4-FFF2-40B4-BE49-F238E27FC236}">
                <a16:creationId xmlns:a16="http://schemas.microsoft.com/office/drawing/2014/main" id="{00000000-0008-0000-0200-00007F010000}"/>
              </a:ext>
            </a:extLst>
          </xdr:cNvPr>
          <xdr:cNvSpPr txBox="1"/>
        </xdr:nvSpPr>
        <xdr:spPr>
          <a:xfrm>
            <a:off x="698637" y="15362822"/>
            <a:ext cx="800558" cy="23822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CD13A10D-D7D2-45B9-BC3F-A5347F8EF1A3}" type="TxLink">
              <a:rPr lang="en-US" sz="1050" b="1" i="0" u="none" strike="noStrike">
                <a:solidFill>
                  <a:srgbClr val="7D38BA"/>
                </a:solidFill>
                <a:latin typeface="Calibri"/>
                <a:cs typeface="Calibri"/>
              </a:rPr>
              <a:pPr/>
              <a:t>Mortgaged</a:t>
            </a:fld>
          </a:p>
        </xdr:txBody>
      </xdr:sp>
      <xdr:sp macro="" textlink="='Data - Overview'!C79">
        <xdr:nvSpPr>
          <xdr:cNvPr id="384" name="TextBox 383">
            <a:extLst xmlns:a="http://schemas.openxmlformats.org/drawingml/2006/main">
              <a:ext uri="{FF2B5EF4-FFF2-40B4-BE49-F238E27FC236}">
                <a16:creationId xmlns:a16="http://schemas.microsoft.com/office/drawing/2014/main" id="{00000000-0008-0000-0200-000080010000}"/>
              </a:ext>
            </a:extLst>
          </xdr:cNvPr>
          <xdr:cNvSpPr txBox="1"/>
        </xdr:nvSpPr>
        <xdr:spPr>
          <a:xfrm>
            <a:off x="1965397" y="14798114"/>
            <a:ext cx="730095" cy="45987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fld xmlns:a="http://schemas.openxmlformats.org/drawingml/2006/main" id="{2B01C70D-9484-47FE-AE0E-1EBA1EDB9DD6}" type="TxLink">
              <a:rPr lang="en-US" sz="1000" b="1" i="0" u="none" strike="noStrike">
                <a:solidFill>
                  <a:srgbClr val="6C6F71"/>
                </a:solidFill>
                <a:latin typeface="Calibri"/>
                <a:cs typeface="Calibri"/>
              </a:rPr>
              <a:pPr/>
              <a:t>Privately rented</a:t>
            </a:fld>
          </a:p>
        </xdr:txBody>
      </xdr:sp>
      <xdr:sp macro="" textlink="='Data - Overview'!C80">
        <xdr:nvSpPr>
          <xdr:cNvPr id="385" name="TextBox 384">
            <a:extLst xmlns:a="http://schemas.openxmlformats.org/drawingml/2006/main">
              <a:ext uri="{FF2B5EF4-FFF2-40B4-BE49-F238E27FC236}">
                <a16:creationId xmlns:a16="http://schemas.microsoft.com/office/drawing/2014/main" id="{00000000-0008-0000-0200-000081010000}"/>
              </a:ext>
            </a:extLst>
          </xdr:cNvPr>
          <xdr:cNvSpPr txBox="1"/>
        </xdr:nvSpPr>
        <xdr:spPr>
          <a:xfrm>
            <a:off x="1980750" y="15302009"/>
            <a:ext cx="644047" cy="40534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fld xmlns:a="http://schemas.openxmlformats.org/drawingml/2006/main" id="{FAE7CF8F-B459-4546-AE4B-34A4285F0A08}" type="TxLink">
              <a:rPr lang="en-US" sz="1000" b="1" i="0" u="none" strike="noStrike">
                <a:solidFill>
                  <a:srgbClr val="FF0000"/>
                </a:solidFill>
                <a:latin typeface="Calibri"/>
                <a:cs typeface="Calibri"/>
              </a:rPr>
              <a:pPr/>
              <a:t>Social renting</a:t>
            </a:fld>
          </a:p>
        </xdr:txBody>
      </xdr:sp>
    </xdr:grpSp>
    <xdr:clientData/>
  </xdr:twoCellAnchor>
  <xdr:twoCellAnchor editAs="twoCell">
    <xdr:from>
      <xdr:col>0</xdr:col>
      <xdr:colOff>9116</xdr:colOff>
      <xdr:row>99</xdr:row>
      <xdr:rowOff>152400</xdr:rowOff>
    </xdr:from>
    <xdr:to>
      <xdr:col>0</xdr:col>
      <xdr:colOff>419323</xdr:colOff>
      <xdr:row>101</xdr:row>
      <xdr:rowOff>60007</xdr:rowOff>
    </xdr:to>
    <xdr:sp macro="" textlink="='Data - Overview'!#REF!">
      <xdr:nvSpPr>
        <xdr:cNvPr id="386" name="TextBox 385">
          <a:extLst xmlns:a="http://schemas.openxmlformats.org/drawingml/2006/main">
            <a:ext uri="{FF2B5EF4-FFF2-40B4-BE49-F238E27FC236}">
              <a16:creationId xmlns:a16="http://schemas.microsoft.com/office/drawing/2014/main" id="{00000000-0008-0000-0200-000082010000}"/>
            </a:ext>
          </a:extLst>
        </xdr:cNvPr>
        <xdr:cNvSpPr txBox="1"/>
      </xdr:nvSpPr>
      <xdr:spPr>
        <a:xfrm>
          <a:off x="9320" y="15793845"/>
          <a:ext cx="410254" cy="24266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7701AB5C-8658-426B-B14A-EE794140E54B}" type="TxLink">
            <a:rPr lang="en-US" sz="1100" b="0" i="0" u="none" strike="noStrike">
              <a:solidFill>
                <a:srgbClr val="000000"/>
              </a:solidFill>
              <a:latin typeface="Calibri"/>
              <a:cs typeface="Calibri"/>
            </a:rPr>
            <a:pPr/>
            <a:t> </a:t>
          </a:fld>
        </a:p>
      </xdr:txBody>
    </xdr:sp>
    <xdr:clientData/>
  </xdr:twoCellAnchor>
  <xdr:twoCellAnchor editAs="twoCell">
    <xdr:from>
      <xdr:col>0</xdr:col>
      <xdr:colOff>18231</xdr:colOff>
      <xdr:row>100</xdr:row>
      <xdr:rowOff>152400</xdr:rowOff>
    </xdr:from>
    <xdr:to>
      <xdr:col>1</xdr:col>
      <xdr:colOff>113947</xdr:colOff>
      <xdr:row>102</xdr:row>
      <xdr:rowOff>92392</xdr:rowOff>
    </xdr:to>
    <xdr:sp macro="" textlink="='Data - Overview'!#REF!">
      <xdr:nvSpPr>
        <xdr:cNvPr id="387" name="TextBox 386">
          <a:extLst xmlns:a="http://schemas.openxmlformats.org/drawingml/2006/main">
            <a:ext uri="{FF2B5EF4-FFF2-40B4-BE49-F238E27FC236}">
              <a16:creationId xmlns:a16="http://schemas.microsoft.com/office/drawing/2014/main" id="{00000000-0008-0000-0200-000083010000}"/>
            </a:ext>
          </a:extLst>
        </xdr:cNvPr>
        <xdr:cNvSpPr txBox="1"/>
      </xdr:nvSpPr>
      <xdr:spPr>
        <a:xfrm>
          <a:off x="18364" y="15971235"/>
          <a:ext cx="705040" cy="25033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EB6C2AE4-8C7B-4951-8566-CCC81A901506}" type="TxLink">
            <a:rPr lang="en-US" sz="1100" b="0" i="0" u="none" strike="noStrike">
              <a:solidFill>
                <a:srgbClr val="000000"/>
              </a:solidFill>
              <a:latin typeface="Calibri"/>
              <a:cs typeface="Calibri"/>
            </a:rPr>
            <a:pPr/>
            <a:t> </a:t>
          </a:fld>
        </a:p>
      </xdr:txBody>
    </xdr:sp>
    <xdr:clientData/>
  </xdr:twoCellAnchor>
  <xdr:twoCellAnchor editAs="twoCell">
    <xdr:from>
      <xdr:col>1</xdr:col>
      <xdr:colOff>65763</xdr:colOff>
      <xdr:row>99</xdr:row>
      <xdr:rowOff>152400</xdr:rowOff>
    </xdr:from>
    <xdr:to>
      <xdr:col>2</xdr:col>
      <xdr:colOff>466855</xdr:colOff>
      <xdr:row>102</xdr:row>
      <xdr:rowOff>81915</xdr:rowOff>
    </xdr:to>
    <xdr:sp macro="" textlink="='Data - Overview'!C78">
      <xdr:nvSpPr>
        <xdr:cNvPr id="388" name="TextBox 387">
          <a:extLst xmlns:a="http://schemas.openxmlformats.org/drawingml/2006/main">
            <a:ext uri="{FF2B5EF4-FFF2-40B4-BE49-F238E27FC236}">
              <a16:creationId xmlns:a16="http://schemas.microsoft.com/office/drawing/2014/main" id="{00000000-0008-0000-0200-000084010000}"/>
            </a:ext>
          </a:extLst>
        </xdr:cNvPr>
        <xdr:cNvSpPr txBox="1"/>
      </xdr:nvSpPr>
      <xdr:spPr>
        <a:xfrm>
          <a:off x="675542" y="15764109"/>
          <a:ext cx="1010791" cy="44675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fld xmlns:a="http://schemas.openxmlformats.org/drawingml/2006/main" id="{F8AC6AEB-E8A8-4AB8-9DCE-B5242891B6D9}" type="TxLink">
            <a:rPr lang="en-US" sz="1050" b="1" i="0" u="none" strike="noStrike">
              <a:solidFill>
                <a:srgbClr val="8CC119"/>
              </a:solidFill>
              <a:latin typeface="Calibri"/>
              <a:cs typeface="Calibri"/>
            </a:rPr>
            <a:pPr/>
            <a:t>Shared/Equity Ownership</a:t>
          </a:fld>
        </a:p>
      </xdr:txBody>
    </xdr:sp>
    <xdr:clientData/>
  </xdr:twoCellAnchor>
  <xdr:twoCellAnchor>
    <xdr:from>
      <xdr:col>0</xdr:col>
      <xdr:colOff>134782</xdr:colOff>
      <xdr:row>147</xdr:row>
      <xdr:rowOff>41910</xdr:rowOff>
    </xdr:from>
    <xdr:to>
      <xdr:col>6</xdr:col>
      <xdr:colOff>560617</xdr:colOff>
      <xdr:row>152</xdr:row>
      <xdr:rowOff>53340</xdr:rowOff>
    </xdr:to>
    <xdr:grpSp>
      <xdr:nvGrpSpPr>
        <xdr:cNvPr id="389" name="Group 388"/>
        <xdr:cNvGrpSpPr/>
      </xdr:nvGrpSpPr>
      <xdr:grpSpPr>
        <a:xfrm>
          <a:off x="133350" y="23412450"/>
          <a:ext cx="4429125" cy="781050"/>
          <a:chOff x="134929" y="23594486"/>
          <a:chExt cx="4083285" cy="773454"/>
        </a:xfrm>
        <a:noFill/>
      </xdr:grpSpPr>
      <xdr:grpSp>
        <xdr:nvGrpSpPr>
          <xdr:cNvPr id="390" name="Group 389"/>
          <xdr:cNvGrpSpPr/>
        </xdr:nvGrpSpPr>
        <xdr:grpSpPr>
          <a:xfrm>
            <a:off x="134929" y="23604004"/>
            <a:ext cx="3321924" cy="759365"/>
            <a:chOff x="134929" y="23604004"/>
            <a:chExt cx="3321924" cy="759365"/>
          </a:xfrm>
          <a:noFill/>
        </xdr:grpSpPr>
        <xdr:sp macro="" textlink="='Data - Overview'!D370">
          <xdr:nvSpPr>
            <xdr:cNvPr id="394" name="TextBox 393">
              <a:extLst xmlns:a="http://schemas.openxmlformats.org/drawingml/2006/main">
                <a:ext uri="{FF2B5EF4-FFF2-40B4-BE49-F238E27FC236}">
                  <a16:creationId xmlns:a16="http://schemas.microsoft.com/office/drawing/2014/main" id="{00000000-0008-0000-0200-00008A010000}"/>
                </a:ext>
              </a:extLst>
            </xdr:cNvPr>
            <xdr:cNvSpPr txBox="1"/>
          </xdr:nvSpPr>
          <xdr:spPr>
            <a:xfrm>
              <a:off x="481438" y="23613523"/>
              <a:ext cx="612849" cy="350198"/>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fld xmlns:a="http://schemas.openxmlformats.org/drawingml/2006/main" id="{78CECAF2-7C21-44CC-BACA-AC4C0A11FE5F}" type="TxLink">
                <a:rPr lang="en-US" sz="1600" b="1" i="0" u="none" strike="noStrike">
                  <a:solidFill>
                    <a:srgbClr val="7A19C1"/>
                  </a:solidFill>
                  <a:latin typeface="Calibri"/>
                  <a:cs typeface="Calibri"/>
                </a:rPr>
                <a:pPr/>
                <a:t>4%</a:t>
              </a:fld>
            </a:p>
          </xdr:txBody>
        </xdr:sp>
        <xdr:sp macro="" textlink="='Data - Overview'!D371">
          <xdr:nvSpPr>
            <xdr:cNvPr id="395" name="TextBox 394">
              <a:extLst xmlns:a="http://schemas.openxmlformats.org/drawingml/2006/main">
                <a:ext uri="{FF2B5EF4-FFF2-40B4-BE49-F238E27FC236}">
                  <a16:creationId xmlns:a16="http://schemas.microsoft.com/office/drawing/2014/main" id="{00000000-0008-0000-0200-00008B010000}"/>
                </a:ext>
              </a:extLst>
            </xdr:cNvPr>
            <xdr:cNvSpPr txBox="1"/>
          </xdr:nvSpPr>
          <xdr:spPr>
            <a:xfrm>
              <a:off x="1624727" y="23617652"/>
              <a:ext cx="463502" cy="30453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6D970391-1428-4AA0-9C29-2DA814543429}" type="TxLink">
                <a:rPr lang="en-US" sz="1600" b="1" i="0" u="none" strike="noStrike">
                  <a:solidFill>
                    <a:srgbClr val="1964C1"/>
                  </a:solidFill>
                  <a:latin typeface="Calibri"/>
                  <a:cs typeface="Calibri"/>
                </a:rPr>
                <a:pPr/>
                <a:t>5%</a:t>
              </a:fld>
            </a:p>
          </xdr:txBody>
        </xdr:sp>
        <xdr:sp macro="" textlink="='Data - Overview'!D372">
          <xdr:nvSpPr>
            <xdr:cNvPr id="396" name="TextBox 395">
              <a:extLst xmlns:a="http://schemas.openxmlformats.org/drawingml/2006/main">
                <a:ext uri="{FF2B5EF4-FFF2-40B4-BE49-F238E27FC236}">
                  <a16:creationId xmlns:a16="http://schemas.microsoft.com/office/drawing/2014/main" id="{00000000-0008-0000-0200-00008C010000}"/>
                </a:ext>
              </a:extLst>
            </xdr:cNvPr>
            <xdr:cNvSpPr txBox="1"/>
          </xdr:nvSpPr>
          <xdr:spPr>
            <a:xfrm>
              <a:off x="2616340" y="23604004"/>
              <a:ext cx="546894" cy="29641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52EEB78A-6E09-4218-977F-6BD486BB776E}" type="TxLink">
                <a:rPr lang="en-US" sz="1600" b="1" i="0" u="none" strike="noStrike">
                  <a:solidFill>
                    <a:srgbClr val="8CC119"/>
                  </a:solidFill>
                  <a:latin typeface="Calibri"/>
                  <a:cs typeface="Calibri"/>
                </a:rPr>
                <a:pPr/>
                <a:t>14%</a:t>
              </a:fld>
            </a:p>
          </xdr:txBody>
        </xdr:sp>
        <xdr:sp macro="" textlink="='Data - Overview'!C370">
          <xdr:nvSpPr>
            <xdr:cNvPr id="397" name="TextBox 396">
              <a:extLst xmlns:a="http://schemas.openxmlformats.org/drawingml/2006/main">
                <a:ext uri="{FF2B5EF4-FFF2-40B4-BE49-F238E27FC236}">
                  <a16:creationId xmlns:a16="http://schemas.microsoft.com/office/drawing/2014/main" id="{00000000-0008-0000-0200-00008D010000}"/>
                </a:ext>
              </a:extLst>
            </xdr:cNvPr>
            <xdr:cNvSpPr txBox="1"/>
          </xdr:nvSpPr>
          <xdr:spPr>
            <a:xfrm>
              <a:off x="134929" y="24170926"/>
              <a:ext cx="1254209" cy="19245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pPr algn="ctr"/>
              <a:fld xmlns:a="http://schemas.openxmlformats.org/drawingml/2006/main" id="{4ADFB515-FE74-4213-B2F4-F8D5DD6E1B59}" type="TxLink">
                <a:rPr lang="en-US" sz="1000" b="1" i="0" u="none" strike="noStrike">
                  <a:solidFill>
                    <a:srgbClr val="7D38BA"/>
                  </a:solidFill>
                  <a:latin typeface="Calibri"/>
                  <a:cs typeface="Calibri"/>
                </a:rPr>
                <a:pPr algn="ctr"/>
                <a:t>less than monthly</a:t>
              </a:fld>
            </a:p>
          </xdr:txBody>
        </xdr:sp>
        <xdr:sp macro="" textlink="='Data - Overview'!C371">
          <xdr:nvSpPr>
            <xdr:cNvPr id="398" name="TextBox 397">
              <a:extLst xmlns:a="http://schemas.openxmlformats.org/drawingml/2006/main">
                <a:ext uri="{FF2B5EF4-FFF2-40B4-BE49-F238E27FC236}">
                  <a16:creationId xmlns:a16="http://schemas.microsoft.com/office/drawing/2014/main" id="{00000000-0008-0000-0200-00008E010000}"/>
                </a:ext>
              </a:extLst>
            </xdr:cNvPr>
            <xdr:cNvSpPr txBox="1"/>
          </xdr:nvSpPr>
          <xdr:spPr>
            <a:xfrm>
              <a:off x="1466843" y="24173211"/>
              <a:ext cx="739097" cy="18582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pPr algn="ctr"/>
              <a:fld xmlns:a="http://schemas.openxmlformats.org/drawingml/2006/main" id="{33868143-314E-4A97-9E2A-BE7CDBA224A7}" type="TxLink">
                <a:rPr lang="en-US" sz="1000" b="1" i="0" u="none" strike="noStrike">
                  <a:solidFill>
                    <a:srgbClr val="1964C1"/>
                  </a:solidFill>
                  <a:latin typeface="Calibri"/>
                  <a:cs typeface="Calibri"/>
                </a:rPr>
                <a:pPr algn="ctr"/>
                <a:t>Monthly</a:t>
              </a:fld>
            </a:p>
          </xdr:txBody>
        </xdr:sp>
        <xdr:sp macro="" textlink="='Data - Overview'!C372">
          <xdr:nvSpPr>
            <xdr:cNvPr id="399" name="TextBox 398">
              <a:extLst xmlns:a="http://schemas.openxmlformats.org/drawingml/2006/main">
                <a:ext uri="{FF2B5EF4-FFF2-40B4-BE49-F238E27FC236}">
                  <a16:creationId xmlns:a16="http://schemas.microsoft.com/office/drawing/2014/main" id="{00000000-0008-0000-0200-00008F010000}"/>
                </a:ext>
              </a:extLst>
            </xdr:cNvPr>
            <xdr:cNvSpPr txBox="1"/>
          </xdr:nvSpPr>
          <xdr:spPr>
            <a:xfrm>
              <a:off x="2241350" y="24165971"/>
              <a:ext cx="1215514" cy="18873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7783780C-55FE-49E7-AB09-CF5BA30B0F31}" type="TxLink">
                <a:rPr lang="en-US" sz="1000" b="1" i="0" u="none" strike="noStrike">
                  <a:solidFill>
                    <a:srgbClr val="8CC119"/>
                  </a:solidFill>
                  <a:latin typeface="Calibri"/>
                  <a:cs typeface="Calibri"/>
                </a:rPr>
                <a:pPr algn="ctr"/>
                <a:t>1-6 days per week</a:t>
              </a:fld>
            </a:p>
          </xdr:txBody>
        </xdr:sp>
        <xdr:sp macro="" textlink="='Data - Overview'!H370">
          <xdr:nvSpPr>
            <xdr:cNvPr id="400" name="TextBox 399">
              <a:extLst xmlns:a="http://schemas.openxmlformats.org/drawingml/2006/main">
                <a:ext uri="{FF2B5EF4-FFF2-40B4-BE49-F238E27FC236}">
                  <a16:creationId xmlns:a16="http://schemas.microsoft.com/office/drawing/2014/main" id="{00000000-0008-0000-0200-000090010000}"/>
                </a:ext>
              </a:extLst>
            </xdr:cNvPr>
            <xdr:cNvSpPr txBox="1"/>
          </xdr:nvSpPr>
          <xdr:spPr>
            <a:xfrm>
              <a:off x="313342" y="23918597"/>
              <a:ext cx="864934" cy="26533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45EAA076-DE36-4748-BFA0-44DD4A02BC94}" type="TxLink">
                <a:rPr lang="en-US" sz="1200" b="0" i="0" u="none" strike="noStrike">
                  <a:solidFill>
                    <a:srgbClr val="7A19C1"/>
                  </a:solidFill>
                  <a:latin typeface="Calibri"/>
                  <a:cs typeface="Calibri"/>
                </a:rPr>
                <a:pPr/>
                <a:t>Index: 98</a:t>
              </a:fld>
            </a:p>
          </xdr:txBody>
        </xdr:sp>
        <xdr:sp macro="" textlink="='Data - Overview'!H371">
          <xdr:nvSpPr>
            <xdr:cNvPr id="401" name="TextBox 400">
              <a:extLst xmlns:a="http://schemas.openxmlformats.org/drawingml/2006/main">
                <a:ext uri="{FF2B5EF4-FFF2-40B4-BE49-F238E27FC236}">
                  <a16:creationId xmlns:a16="http://schemas.microsoft.com/office/drawing/2014/main" id="{00000000-0008-0000-0200-000091010000}"/>
                </a:ext>
              </a:extLst>
            </xdr:cNvPr>
            <xdr:cNvSpPr txBox="1"/>
          </xdr:nvSpPr>
          <xdr:spPr>
            <a:xfrm>
              <a:off x="1420863" y="23909619"/>
              <a:ext cx="948364" cy="23439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4827FDBF-71DB-4B8C-8AB6-3D321335AF05}" type="TxLink">
                <a:rPr lang="en-US" sz="1200" b="0" i="0" u="none" strike="noStrike">
                  <a:solidFill>
                    <a:srgbClr val="1964C1"/>
                  </a:solidFill>
                  <a:latin typeface="Calibri"/>
                  <a:cs typeface="Calibri"/>
                </a:rPr>
                <a:pPr/>
                <a:t>Index: 92</a:t>
              </a:fld>
            </a:p>
          </xdr:txBody>
        </xdr:sp>
        <xdr:sp macro="" textlink="='Data - Overview'!H372">
          <xdr:nvSpPr>
            <xdr:cNvPr id="402" name="TextBox 401">
              <a:extLst xmlns:a="http://schemas.openxmlformats.org/drawingml/2006/main">
                <a:ext uri="{FF2B5EF4-FFF2-40B4-BE49-F238E27FC236}">
                  <a16:creationId xmlns:a16="http://schemas.microsoft.com/office/drawing/2014/main" id="{00000000-0008-0000-0200-000092010000}"/>
                </a:ext>
              </a:extLst>
            </xdr:cNvPr>
            <xdr:cNvSpPr txBox="1"/>
          </xdr:nvSpPr>
          <xdr:spPr>
            <a:xfrm>
              <a:off x="2439368" y="23904507"/>
              <a:ext cx="909309" cy="25267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8215C367-B7CD-46A5-9A0F-ECF1D2CFB408}" type="TxLink">
                <a:rPr lang="en-US" sz="1200" b="0" i="0" u="none" strike="noStrike">
                  <a:solidFill>
                    <a:srgbClr val="8CC119"/>
                  </a:solidFill>
                  <a:latin typeface="Calibri"/>
                  <a:cs typeface="Calibri"/>
                </a:rPr>
                <a:pPr/>
                <a:t>Index: 87</a:t>
              </a:fld>
            </a:p>
          </xdr:txBody>
        </xdr:sp>
      </xdr:grpSp>
      <xdr:clientData/>
      <xdr:sp macro="" textlink="='Data - Overview'!D373">
        <xdr:nvSpPr>
          <xdr:cNvPr id="391" name="TextBox 390">
            <a:extLst xmlns:a="http://schemas.openxmlformats.org/drawingml/2006/main">
              <a:ext uri="{FF2B5EF4-FFF2-40B4-BE49-F238E27FC236}">
                <a16:creationId xmlns:a16="http://schemas.microsoft.com/office/drawing/2014/main" id="{00000000-0008-0000-0200-000087010000}"/>
              </a:ext>
            </a:extLst>
          </xdr:cNvPr>
          <xdr:cNvSpPr txBox="1"/>
        </xdr:nvSpPr>
        <xdr:spPr>
          <a:xfrm>
            <a:off x="3539284" y="23594486"/>
            <a:ext cx="555483" cy="27873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C2E1B028-BDE6-40B0-9833-F1FEBCA589A5}" type="TxLink">
              <a:rPr lang="en-US" sz="1600" b="1" i="0" u="none" strike="noStrike">
                <a:solidFill>
                  <a:srgbClr val="FF0000"/>
                </a:solidFill>
                <a:latin typeface="Calibri"/>
                <a:cs typeface="Calibri"/>
              </a:rPr>
              <a:pPr/>
              <a:t>51%</a:t>
            </a:fld>
          </a:p>
        </xdr:txBody>
      </xdr:sp>
      <xdr:sp macro="" textlink="='Data - Overview'!C373">
        <xdr:nvSpPr>
          <xdr:cNvPr id="392" name="TextBox 391">
            <a:extLst xmlns:a="http://schemas.openxmlformats.org/drawingml/2006/main">
              <a:ext uri="{FF2B5EF4-FFF2-40B4-BE49-F238E27FC236}">
                <a16:creationId xmlns:a16="http://schemas.microsoft.com/office/drawing/2014/main" id="{00000000-0008-0000-0200-000088010000}"/>
              </a:ext>
            </a:extLst>
          </xdr:cNvPr>
          <xdr:cNvSpPr txBox="1"/>
        </xdr:nvSpPr>
        <xdr:spPr>
          <a:xfrm>
            <a:off x="3624582" y="24162229"/>
            <a:ext cx="347042" cy="20570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5B3E500B-1292-42CE-AAD0-10BDDD5BD705}" type="TxLink">
              <a:rPr lang="en-US" sz="1000" b="1" i="0" u="none" strike="noStrike">
                <a:solidFill>
                  <a:srgbClr val="FF0000"/>
                </a:solidFill>
                <a:latin typeface="Calibri"/>
                <a:cs typeface="Calibri"/>
              </a:rPr>
              <a:pPr algn="ctr"/>
              <a:t>Daily</a:t>
            </a:fld>
          </a:p>
        </xdr:txBody>
      </xdr:sp>
      <xdr:sp macro="" textlink="='Data - Overview'!H373">
        <xdr:nvSpPr>
          <xdr:cNvPr id="393" name="TextBox 392">
            <a:extLst xmlns:a="http://schemas.openxmlformats.org/drawingml/2006/main">
              <a:ext uri="{FF2B5EF4-FFF2-40B4-BE49-F238E27FC236}">
                <a16:creationId xmlns:a16="http://schemas.microsoft.com/office/drawing/2014/main" id="{00000000-0008-0000-0200-000089010000}"/>
              </a:ext>
            </a:extLst>
          </xdr:cNvPr>
          <xdr:cNvSpPr txBox="1"/>
        </xdr:nvSpPr>
        <xdr:spPr>
          <a:xfrm>
            <a:off x="3373464" y="23909940"/>
            <a:ext cx="844779" cy="22311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2830CD00-C8E3-439D-9C0F-D9A26360AB5D}" type="TxLink">
              <a:rPr lang="en-US" sz="1200" b="0" i="0" u="none" strike="noStrike">
                <a:solidFill>
                  <a:srgbClr val="FF0000"/>
                </a:solidFill>
                <a:latin typeface="Calibri"/>
                <a:cs typeface="Calibri"/>
              </a:rPr>
              <a:pPr/>
              <a:t>Index: 102</a:t>
            </a:fld>
          </a:p>
        </xdr:txBody>
      </xdr:sp>
    </xdr:grpSp>
    <xdr:clientData/>
  </xdr:twoCellAnchor>
  <xdr:twoCellAnchor editAs="twoCell">
    <xdr:from>
      <xdr:col>0</xdr:col>
      <xdr:colOff>472064</xdr:colOff>
      <xdr:row>154</xdr:row>
      <xdr:rowOff>17145</xdr:rowOff>
    </xdr:from>
    <xdr:to>
      <xdr:col>1</xdr:col>
      <xdr:colOff>330771</xdr:colOff>
      <xdr:row>155</xdr:row>
      <xdr:rowOff>124777</xdr:rowOff>
    </xdr:to>
    <xdr:sp macro="" textlink="='Data - Overview'!D393">
      <xdr:nvSpPr>
        <xdr:cNvPr id="403" name="TextBox 402">
          <a:extLst xmlns:a="http://schemas.openxmlformats.org/drawingml/2006/main">
            <a:ext uri="{FF2B5EF4-FFF2-40B4-BE49-F238E27FC236}">
              <a16:creationId xmlns:a16="http://schemas.microsoft.com/office/drawing/2014/main" id="{00000000-0008-0000-0200-000093010000}"/>
            </a:ext>
          </a:extLst>
        </xdr:cNvPr>
        <xdr:cNvSpPr txBox="1"/>
      </xdr:nvSpPr>
      <xdr:spPr>
        <a:xfrm>
          <a:off x="472357" y="24680479"/>
          <a:ext cx="467713" cy="26013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72A4DFFC-4EA0-4AF9-9772-13DFA013D22D}" type="TxLink">
            <a:rPr lang="en-US" sz="1600" b="1" i="0" u="none" strike="noStrike">
              <a:solidFill>
                <a:srgbClr val="1964C1"/>
              </a:solidFill>
              <a:latin typeface="Calibri"/>
              <a:cs typeface="Calibri"/>
            </a:rPr>
            <a:pPr algn="ctr"/>
            <a:t>61%</a:t>
          </a:fld>
        </a:p>
      </xdr:txBody>
    </xdr:sp>
    <xdr:clientData fLocksWithSheet="0"/>
  </xdr:twoCellAnchor>
  <xdr:twoCellAnchor editAs="twoCell">
    <xdr:from>
      <xdr:col>0</xdr:col>
      <xdr:colOff>130225</xdr:colOff>
      <xdr:row>156</xdr:row>
      <xdr:rowOff>41910</xdr:rowOff>
    </xdr:from>
    <xdr:to>
      <xdr:col>1</xdr:col>
      <xdr:colOff>576895</xdr:colOff>
      <xdr:row>157</xdr:row>
      <xdr:rowOff>144780</xdr:rowOff>
    </xdr:to>
    <xdr:sp macro="" textlink="='Data - Overview'!H393">
      <xdr:nvSpPr>
        <xdr:cNvPr id="404" name="TextBox 403">
          <a:extLst xmlns:a="http://schemas.openxmlformats.org/drawingml/2006/main">
            <a:ext uri="{FF2B5EF4-FFF2-40B4-BE49-F238E27FC236}">
              <a16:creationId xmlns:a16="http://schemas.microsoft.com/office/drawing/2014/main" id="{00000000-0008-0000-0200-000094010000}"/>
            </a:ext>
          </a:extLst>
        </xdr:cNvPr>
        <xdr:cNvSpPr txBox="1"/>
      </xdr:nvSpPr>
      <xdr:spPr>
        <a:xfrm>
          <a:off x="130372" y="25009806"/>
          <a:ext cx="1056170" cy="25607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pPr algn="ctr"/>
          <a:fld xmlns:a="http://schemas.openxmlformats.org/drawingml/2006/main" id="{EAED0F7A-E143-48D7-9160-03B783AFB1A6}" type="TxLink">
            <a:rPr lang="en-US" sz="1200" b="0" i="0" u="none" strike="noStrike">
              <a:solidFill>
                <a:srgbClr val="1964C1"/>
              </a:solidFill>
              <a:latin typeface="Calibri"/>
              <a:cs typeface="Calibri"/>
            </a:rPr>
            <a:pPr algn="ctr"/>
            <a:t>Index: 98</a:t>
          </a:fld>
        </a:p>
      </xdr:txBody>
    </xdr:sp>
    <xdr:clientData fLocksWithSheet="0"/>
  </xdr:twoCellAnchor>
  <xdr:twoCellAnchor editAs="twoCell">
    <xdr:from>
      <xdr:col>0</xdr:col>
      <xdr:colOff>227893</xdr:colOff>
      <xdr:row>158</xdr:row>
      <xdr:rowOff>62865</xdr:rowOff>
    </xdr:from>
    <xdr:to>
      <xdr:col>1</xdr:col>
      <xdr:colOff>503318</xdr:colOff>
      <xdr:row>159</xdr:row>
      <xdr:rowOff>73342</xdr:rowOff>
    </xdr:to>
    <xdr:sp macro="" textlink="='Data - Overview'!C393">
      <xdr:nvSpPr>
        <xdr:cNvPr id="405" name="TextBox 404">
          <a:extLst xmlns:a="http://schemas.openxmlformats.org/drawingml/2006/main">
            <a:ext uri="{FF2B5EF4-FFF2-40B4-BE49-F238E27FC236}">
              <a16:creationId xmlns:a16="http://schemas.microsoft.com/office/drawing/2014/main" id="{00000000-0008-0000-0200-000095010000}"/>
            </a:ext>
          </a:extLst>
        </xdr:cNvPr>
        <xdr:cNvSpPr txBox="1"/>
      </xdr:nvSpPr>
      <xdr:spPr>
        <a:xfrm>
          <a:off x="228213" y="25335839"/>
          <a:ext cx="884843" cy="162580"/>
        </a:xfrm>
        <a:prstGeom prst="rect">
          <a:avLst/>
        </a:prstGeom>
        <a:noFill/>
        <a:l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a:bodyPr vertOverflow="clip" horzOverflow="clip" wrap="square" bIns="36000" rtlCol="0" lIns="36000" rIns="36000" tIns="36000" anchor="ctr"/>
        <a:lstStyle xmlns:a="http://schemas.openxmlformats.org/drawingml/2006/main"/>
        <a:p>
          <a:pPr algn="ctr"/>
          <a:fld xmlns:a="http://schemas.openxmlformats.org/drawingml/2006/main" id="{C1217774-9062-46E8-99FA-117585568C1E}" type="TxLink">
            <a:rPr lang="en-US" sz="1200" b="1" i="0" u="none" strike="noStrike">
              <a:solidFill>
                <a:srgbClr val="1964C1"/>
              </a:solidFill>
              <a:latin typeface="Calibri"/>
              <a:ea typeface="+mn-ea"/>
              <a:cs typeface="Calibri"/>
            </a:rPr>
            <a:pPr marL="0" indent="0" algn="ctr"/>
            <a:t>Facebook</a:t>
          </a:fld>
        </a:p>
      </xdr:txBody>
    </xdr:sp>
    <xdr:clientData fLocksWithSheet="0"/>
  </xdr:twoCellAnchor>
  <xdr:twoCellAnchor editAs="twoCell">
    <xdr:from>
      <xdr:col>2</xdr:col>
      <xdr:colOff>298214</xdr:colOff>
      <xdr:row>154</xdr:row>
      <xdr:rowOff>3810</xdr:rowOff>
    </xdr:from>
    <xdr:to>
      <xdr:col>3</xdr:col>
      <xdr:colOff>162781</xdr:colOff>
      <xdr:row>155</xdr:row>
      <xdr:rowOff>139065</xdr:rowOff>
    </xdr:to>
    <xdr:sp macro="" textlink="='Data - Overview'!D394">
      <xdr:nvSpPr>
        <xdr:cNvPr id="406" name="TextBox 405">
          <a:extLst xmlns:a="http://schemas.openxmlformats.org/drawingml/2006/main">
            <a:ext uri="{FF2B5EF4-FFF2-40B4-BE49-F238E27FC236}">
              <a16:creationId xmlns:a16="http://schemas.microsoft.com/office/drawing/2014/main" id="{00000000-0008-0000-0200-000096010000}"/>
            </a:ext>
          </a:extLst>
        </xdr:cNvPr>
        <xdr:cNvSpPr txBox="1"/>
      </xdr:nvSpPr>
      <xdr:spPr>
        <a:xfrm>
          <a:off x="1517108" y="24667341"/>
          <a:ext cx="474149" cy="28766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4CD7E176-5A74-4B1C-AADF-B0DD0B549888}" type="TxLink">
            <a:rPr lang="en-US" sz="1600" b="1" i="0" u="none" strike="noStrike">
              <a:solidFill>
                <a:srgbClr val="FF0000"/>
              </a:solidFill>
              <a:latin typeface="Calibri"/>
              <a:cs typeface="Calibri"/>
            </a:rPr>
            <a:pPr algn="ctr"/>
            <a:t>28%</a:t>
          </a:fld>
        </a:p>
      </xdr:txBody>
    </xdr:sp>
    <xdr:clientData fLocksWithSheet="0"/>
  </xdr:twoCellAnchor>
  <xdr:twoCellAnchor editAs="twoCell">
    <xdr:from>
      <xdr:col>2</xdr:col>
      <xdr:colOff>130876</xdr:colOff>
      <xdr:row>157</xdr:row>
      <xdr:rowOff>151447</xdr:rowOff>
    </xdr:from>
    <xdr:to>
      <xdr:col>3</xdr:col>
      <xdr:colOff>326864</xdr:colOff>
      <xdr:row>159</xdr:row>
      <xdr:rowOff>71437</xdr:rowOff>
    </xdr:to>
    <xdr:sp macro="" textlink="='Data - Overview'!C394">
      <xdr:nvSpPr>
        <xdr:cNvPr id="407" name="TextBox 406">
          <a:extLst xmlns:a="http://schemas.openxmlformats.org/drawingml/2006/main">
            <a:ext uri="{FF2B5EF4-FFF2-40B4-BE49-F238E27FC236}">
              <a16:creationId xmlns:a16="http://schemas.microsoft.com/office/drawing/2014/main" id="{00000000-0008-0000-0200-000097010000}"/>
            </a:ext>
          </a:extLst>
        </xdr:cNvPr>
        <xdr:cNvSpPr txBox="1"/>
      </xdr:nvSpPr>
      <xdr:spPr>
        <a:xfrm>
          <a:off x="1349930" y="25272582"/>
          <a:ext cx="805442" cy="22420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pPr algn="ctr"/>
          <a:fld xmlns:a="http://schemas.openxmlformats.org/drawingml/2006/main" id="{7585B39B-9A74-4921-9B5F-0868EED8FB86}" type="TxLink">
            <a:rPr lang="en-US" sz="1200" b="1" i="0" u="none" strike="noStrike">
              <a:solidFill>
                <a:srgbClr val="FF0000"/>
              </a:solidFill>
              <a:latin typeface="Calibri"/>
              <a:cs typeface="Calibri"/>
            </a:rPr>
            <a:pPr algn="ctr"/>
            <a:t>Twitter</a:t>
          </a:fld>
        </a:p>
      </xdr:txBody>
    </xdr:sp>
    <xdr:clientData fLocksWithSheet="0"/>
  </xdr:twoCellAnchor>
  <xdr:twoCellAnchor editAs="twoCell">
    <xdr:from>
      <xdr:col>2</xdr:col>
      <xdr:colOff>108086</xdr:colOff>
      <xdr:row>156</xdr:row>
      <xdr:rowOff>67627</xdr:rowOff>
    </xdr:from>
    <xdr:to>
      <xdr:col>3</xdr:col>
      <xdr:colOff>397185</xdr:colOff>
      <xdr:row>157</xdr:row>
      <xdr:rowOff>90487</xdr:rowOff>
    </xdr:to>
    <xdr:sp macro="" textlink="='Data - Overview'!H394">
      <xdr:nvSpPr>
        <xdr:cNvPr id="408" name="TextBox 407">
          <a:extLst xmlns:a="http://schemas.openxmlformats.org/drawingml/2006/main">
            <a:ext uri="{FF2B5EF4-FFF2-40B4-BE49-F238E27FC236}">
              <a16:creationId xmlns:a16="http://schemas.microsoft.com/office/drawing/2014/main" id="{00000000-0008-0000-0200-000098010000}"/>
            </a:ext>
          </a:extLst>
        </xdr:cNvPr>
        <xdr:cNvSpPr txBox="1"/>
      </xdr:nvSpPr>
      <xdr:spPr>
        <a:xfrm>
          <a:off x="1327157" y="25035404"/>
          <a:ext cx="898972" cy="175718"/>
        </a:xfrm>
        <a:prstGeom prst="rect">
          <a:avLst/>
        </a:prstGeom>
        <a:noFill/>
        <a:l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a:bodyPr vertOverflow="clip" horzOverflow="clip" wrap="square" bIns="36000" rtlCol="0" lIns="36000" rIns="36000" tIns="36000" anchor="ctr"/>
        <a:lstStyle xmlns:a="http://schemas.openxmlformats.org/drawingml/2006/main"/>
        <a:p>
          <a:pPr algn="ctr"/>
          <a:fld xmlns:a="http://schemas.openxmlformats.org/drawingml/2006/main" id="{0F4C6D7D-7C7A-401C-AEF9-2FE7156C16A4}" type="TxLink">
            <a:rPr lang="en-US" sz="1200" b="0" i="0" u="none" strike="noStrike">
              <a:solidFill>
                <a:srgbClr val="FF0000"/>
              </a:solidFill>
              <a:latin typeface="Calibri"/>
              <a:ea typeface="+mn-ea"/>
              <a:cs typeface="Calibri"/>
            </a:rPr>
            <a:pPr marL="0" indent="0" algn="ctr"/>
            <a:t>Index: 96</a:t>
          </a:fld>
        </a:p>
      </xdr:txBody>
    </xdr:sp>
    <xdr:clientData fLocksWithSheet="0"/>
  </xdr:twoCellAnchor>
  <xdr:twoCellAnchor editAs="twoCell">
    <xdr:from>
      <xdr:col>4</xdr:col>
      <xdr:colOff>106133</xdr:colOff>
      <xdr:row>153</xdr:row>
      <xdr:rowOff>194310</xdr:rowOff>
    </xdr:from>
    <xdr:to>
      <xdr:col>4</xdr:col>
      <xdr:colOff>526759</xdr:colOff>
      <xdr:row>155</xdr:row>
      <xdr:rowOff>110490</xdr:rowOff>
    </xdr:to>
    <xdr:sp macro="" textlink="='Data - Overview'!D395">
      <xdr:nvSpPr>
        <xdr:cNvPr id="409" name="TextBox 408">
          <a:extLst xmlns:a="http://schemas.openxmlformats.org/drawingml/2006/main">
            <a:ext uri="{FF2B5EF4-FFF2-40B4-BE49-F238E27FC236}">
              <a16:creationId xmlns:a16="http://schemas.microsoft.com/office/drawing/2014/main" id="{00000000-0008-0000-0200-000099010000}"/>
            </a:ext>
          </a:extLst>
        </xdr:cNvPr>
        <xdr:cNvSpPr txBox="1"/>
      </xdr:nvSpPr>
      <xdr:spPr>
        <a:xfrm>
          <a:off x="2544468" y="24660992"/>
          <a:ext cx="420713" cy="26572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77CDC37D-1694-4D52-973D-F5A7AF0C3AD4}" type="TxLink">
            <a:rPr lang="en-US" sz="1600" b="1" i="0" u="none" strike="noStrike">
              <a:solidFill>
                <a:srgbClr val="8CC119"/>
              </a:solidFill>
              <a:latin typeface="Calibri"/>
              <a:cs typeface="Calibri"/>
            </a:rPr>
            <a:pPr algn="ctr"/>
            <a:t>36%</a:t>
          </a:fld>
        </a:p>
      </xdr:txBody>
    </xdr:sp>
    <xdr:clientData fLocksWithSheet="0"/>
  </xdr:twoCellAnchor>
  <xdr:twoCellAnchor editAs="twoCell">
    <xdr:from>
      <xdr:col>3</xdr:col>
      <xdr:colOff>473366</xdr:colOff>
      <xdr:row>157</xdr:row>
      <xdr:rowOff>148590</xdr:rowOff>
    </xdr:from>
    <xdr:to>
      <xdr:col>5</xdr:col>
      <xdr:colOff>175803</xdr:colOff>
      <xdr:row>159</xdr:row>
      <xdr:rowOff>81915</xdr:rowOff>
    </xdr:to>
    <xdr:sp macro="" textlink="='Data - Overview'!C395">
      <xdr:nvSpPr>
        <xdr:cNvPr id="410" name="TextBox 409">
          <a:extLst xmlns:a="http://schemas.openxmlformats.org/drawingml/2006/main">
            <a:ext uri="{FF2B5EF4-FFF2-40B4-BE49-F238E27FC236}">
              <a16:creationId xmlns:a16="http://schemas.microsoft.com/office/drawing/2014/main" id="{00000000-0008-0000-0200-00009A010000}"/>
            </a:ext>
          </a:extLst>
        </xdr:cNvPr>
        <xdr:cNvSpPr txBox="1"/>
      </xdr:nvSpPr>
      <xdr:spPr>
        <a:xfrm>
          <a:off x="2302203" y="25269121"/>
          <a:ext cx="921852" cy="23792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pPr algn="ctr"/>
          <a:fld xmlns:a="http://schemas.openxmlformats.org/drawingml/2006/main" id="{47FCAD69-A58B-4489-838E-1AF264CBF8F0}" type="TxLink">
            <a:rPr lang="en-US" sz="1200" b="1" i="0" u="none" strike="noStrike">
              <a:solidFill>
                <a:srgbClr val="8CC119"/>
              </a:solidFill>
              <a:latin typeface="Calibri"/>
              <a:cs typeface="Calibri"/>
            </a:rPr>
            <a:pPr algn="ctr"/>
            <a:t>Instagram</a:t>
          </a:fld>
        </a:p>
      </xdr:txBody>
    </xdr:sp>
    <xdr:clientData fLocksWithSheet="0"/>
  </xdr:twoCellAnchor>
  <xdr:twoCellAnchor editAs="twoCell">
    <xdr:from>
      <xdr:col>3</xdr:col>
      <xdr:colOff>474669</xdr:colOff>
      <xdr:row>156</xdr:row>
      <xdr:rowOff>72390</xdr:rowOff>
    </xdr:from>
    <xdr:to>
      <xdr:col>5</xdr:col>
      <xdr:colOff>171245</xdr:colOff>
      <xdr:row>157</xdr:row>
      <xdr:rowOff>76200</xdr:rowOff>
    </xdr:to>
    <xdr:sp macro="" textlink="='Data - Overview'!H395">
      <xdr:nvSpPr>
        <xdr:cNvPr id="411" name="TextBox 410">
          <a:extLst xmlns:a="http://schemas.openxmlformats.org/drawingml/2006/main">
            <a:ext uri="{FF2B5EF4-FFF2-40B4-BE49-F238E27FC236}">
              <a16:creationId xmlns:a16="http://schemas.microsoft.com/office/drawing/2014/main" id="{00000000-0008-0000-0200-00009B010000}"/>
            </a:ext>
          </a:extLst>
        </xdr:cNvPr>
        <xdr:cNvSpPr txBox="1"/>
      </xdr:nvSpPr>
      <xdr:spPr>
        <a:xfrm>
          <a:off x="2303777" y="25040557"/>
          <a:ext cx="915616" cy="156011"/>
        </a:xfrm>
        <a:prstGeom prst="rect">
          <a:avLst/>
        </a:prstGeom>
        <a:noFill/>
        <a:l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a:bodyPr vertOverflow="clip" horzOverflow="clip" wrap="square" bIns="36000" rtlCol="0" lIns="36000" rIns="36000" tIns="36000" anchor="ctr"/>
        <a:lstStyle xmlns:a="http://schemas.openxmlformats.org/drawingml/2006/main"/>
        <a:p>
          <a:pPr algn="ctr"/>
          <a:fld xmlns:a="http://schemas.openxmlformats.org/drawingml/2006/main" id="{D07C3882-49F7-4275-9A02-F538C8F38F86}" type="TxLink">
            <a:rPr lang="en-US" sz="1200" b="0" i="0" u="none" strike="noStrike">
              <a:solidFill>
                <a:srgbClr val="8CC119"/>
              </a:solidFill>
              <a:latin typeface="Calibri"/>
              <a:ea typeface="+mn-ea"/>
              <a:cs typeface="Calibri"/>
            </a:rPr>
            <a:pPr marL="0" indent="0" algn="ctr"/>
            <a:t>Index: 100</a:t>
          </a:fld>
        </a:p>
      </xdr:txBody>
    </xdr:sp>
    <xdr:clientData fLocksWithSheet="0"/>
  </xdr:twoCellAnchor>
  <xdr:twoCellAnchor editAs="twoCell">
    <xdr:from>
      <xdr:col>5</xdr:col>
      <xdr:colOff>306028</xdr:colOff>
      <xdr:row>153</xdr:row>
      <xdr:rowOff>171450</xdr:rowOff>
    </xdr:from>
    <xdr:to>
      <xdr:col>6</xdr:col>
      <xdr:colOff>282587</xdr:colOff>
      <xdr:row>155</xdr:row>
      <xdr:rowOff>81915</xdr:rowOff>
    </xdr:to>
    <xdr:sp macro="" textlink="='Data - Overview'!D396">
      <xdr:nvSpPr>
        <xdr:cNvPr id="412" name="TextBox 411">
          <a:extLst xmlns:a="http://schemas.openxmlformats.org/drawingml/2006/main">
            <a:ext uri="{FF2B5EF4-FFF2-40B4-BE49-F238E27FC236}">
              <a16:creationId xmlns:a16="http://schemas.microsoft.com/office/drawing/2014/main" id="{00000000-0008-0000-0200-00009C010000}"/>
            </a:ext>
          </a:extLst>
        </xdr:cNvPr>
        <xdr:cNvSpPr txBox="1"/>
      </xdr:nvSpPr>
      <xdr:spPr>
        <a:xfrm>
          <a:off x="3353833" y="24637726"/>
          <a:ext cx="586376" cy="25991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85617D86-90E6-4F21-9985-DFA5171D26F4}" type="TxLink">
            <a:rPr lang="en-US" sz="1600" b="1" i="0" u="none" strike="noStrike">
              <a:solidFill>
                <a:srgbClr val="7D38BA"/>
              </a:solidFill>
              <a:latin typeface="Calibri"/>
              <a:cs typeface="Calibri"/>
            </a:rPr>
            <a:pPr algn="ctr"/>
            <a:t>13%</a:t>
          </a:fld>
        </a:p>
      </xdr:txBody>
    </xdr:sp>
    <xdr:clientData fLocksWithSheet="0"/>
  </xdr:twoCellAnchor>
  <xdr:twoCellAnchor editAs="twoCell">
    <xdr:from>
      <xdr:col>5</xdr:col>
      <xdr:colOff>151712</xdr:colOff>
      <xdr:row>157</xdr:row>
      <xdr:rowOff>138112</xdr:rowOff>
    </xdr:from>
    <xdr:to>
      <xdr:col>6</xdr:col>
      <xdr:colOff>484436</xdr:colOff>
      <xdr:row>159</xdr:row>
      <xdr:rowOff>81915</xdr:rowOff>
    </xdr:to>
    <xdr:sp macro="" textlink="='Data - Overview'!C396">
      <xdr:nvSpPr>
        <xdr:cNvPr id="413" name="TextBox 412">
          <a:extLst xmlns:a="http://schemas.openxmlformats.org/drawingml/2006/main">
            <a:ext uri="{FF2B5EF4-FFF2-40B4-BE49-F238E27FC236}">
              <a16:creationId xmlns:a16="http://schemas.microsoft.com/office/drawing/2014/main" id="{00000000-0008-0000-0200-00009D010000}"/>
            </a:ext>
          </a:extLst>
        </xdr:cNvPr>
        <xdr:cNvSpPr txBox="1"/>
      </xdr:nvSpPr>
      <xdr:spPr>
        <a:xfrm>
          <a:off x="3199440" y="25258785"/>
          <a:ext cx="942575" cy="24825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pPr algn="ctr"/>
          <a:fld xmlns:a="http://schemas.openxmlformats.org/drawingml/2006/main" id="{EE0F1CEF-BA44-4C34-B0D9-0E01809AAD5A}" type="TxLink">
            <a:rPr lang="en-US" sz="1200" b="1" i="0" u="none" strike="noStrike">
              <a:solidFill>
                <a:srgbClr val="7D38BA"/>
              </a:solidFill>
              <a:latin typeface="Calibri"/>
              <a:cs typeface="Calibri"/>
            </a:rPr>
            <a:pPr algn="ctr"/>
            <a:t>LinkedIn</a:t>
          </a:fld>
        </a:p>
      </xdr:txBody>
    </xdr:sp>
    <xdr:clientData fLocksWithSheet="0"/>
  </xdr:twoCellAnchor>
  <xdr:twoCellAnchor editAs="twoCell">
    <xdr:from>
      <xdr:col>5</xdr:col>
      <xdr:colOff>185570</xdr:colOff>
      <xdr:row>156</xdr:row>
      <xdr:rowOff>65722</xdr:rowOff>
    </xdr:from>
    <xdr:to>
      <xdr:col>6</xdr:col>
      <xdr:colOff>460344</xdr:colOff>
      <xdr:row>157</xdr:row>
      <xdr:rowOff>69532</xdr:rowOff>
    </xdr:to>
    <xdr:sp macro="" textlink="='Data - Overview'!H396">
      <xdr:nvSpPr>
        <xdr:cNvPr id="414" name="TextBox 413">
          <a:extLst xmlns:a="http://schemas.openxmlformats.org/drawingml/2006/main">
            <a:ext uri="{FF2B5EF4-FFF2-40B4-BE49-F238E27FC236}">
              <a16:creationId xmlns:a16="http://schemas.microsoft.com/office/drawing/2014/main" id="{00000000-0008-0000-0200-00009E010000}"/>
            </a:ext>
          </a:extLst>
        </xdr:cNvPr>
        <xdr:cNvSpPr txBox="1"/>
      </xdr:nvSpPr>
      <xdr:spPr>
        <a:xfrm>
          <a:off x="3233612" y="25034144"/>
          <a:ext cx="884085" cy="156011"/>
        </a:xfrm>
        <a:prstGeom prst="rect">
          <a:avLst/>
        </a:prstGeom>
        <a:noFill/>
        <a:l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a:bodyPr vertOverflow="clip" horzOverflow="clip" wrap="square" bIns="36000" rtlCol="0" lIns="36000" rIns="36000" tIns="36000" anchor="ctr"/>
        <a:lstStyle xmlns:a="http://schemas.openxmlformats.org/drawingml/2006/main"/>
        <a:p>
          <a:pPr algn="ctr"/>
          <a:fld xmlns:a="http://schemas.openxmlformats.org/drawingml/2006/main" id="{DE7A26C0-9EAD-41A2-BEAA-30633EF6E66C}" type="TxLink">
            <a:rPr lang="en-US" sz="1200" b="0" i="0" u="none" strike="noStrike">
              <a:solidFill>
                <a:srgbClr val="7D38BA"/>
              </a:solidFill>
              <a:latin typeface="Calibri"/>
              <a:ea typeface="+mn-ea"/>
              <a:cs typeface="Calibri"/>
            </a:rPr>
            <a:pPr marL="0" indent="0" algn="ctr"/>
            <a:t>Index: 88</a:t>
          </a:fld>
        </a:p>
      </xdr:txBody>
    </xdr:sp>
    <xdr:clientData fLocksWithSheet="0"/>
  </xdr:twoCellAnchor>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15" name="Picture 83">
              <a:extLst xmlns:a="http://schemas.openxmlformats.org/drawingml/2006/main">
                <a:ext uri="{FF2B5EF4-FFF2-40B4-BE49-F238E27FC236}">
                  <a16:creationId xmlns:a16="http://schemas.microsoft.com/office/drawing/2014/main" id="{00000000-0008-0000-0200-00009F010000}"/>
                </a:ext>
              </a:extLst>
            </xdr:cNvPr>
            <xdr:cNvPicPr>
              <a:picLocks noChangeAspect="1"/>
              <a:extLst>
                <a:ext uri="{84589F7E-364E-4C9E-8A38-B11213B215E9}">
                  <a14:cameraTool cellRange="child_home" spid="_x0000_s4129"/>
                </a:ext>
              </a:extLst>
            </xdr:cNvPicPr>
          </xdr:nvPicPr>
          <xdr:blipFill>
            <a:blip xmlns:d7p1="http://schemas.openxmlformats.org/officeDocument/2006/relationships" d7p1:embed="rId53">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xdr:twoCellAnchor editAs="twoCell">
    <xdr:from>
      <xdr:col>0</xdr:col>
      <xdr:colOff>81390</xdr:colOff>
      <xdr:row>94</xdr:row>
      <xdr:rowOff>54292</xdr:rowOff>
    </xdr:from>
    <xdr:to>
      <xdr:col>1</xdr:col>
      <xdr:colOff>49485</xdr:colOff>
      <xdr:row>95</xdr:row>
      <xdr:rowOff>152400</xdr:rowOff>
    </xdr:to>
    <xdr:sp macro="" textlink="='Data - Overview'!D76">
      <xdr:nvSpPr>
        <xdr:cNvPr id="416" name="TextBox 415">
          <a:extLst xmlns:a="http://schemas.openxmlformats.org/drawingml/2006/main">
            <a:ext uri="{FF2B5EF4-FFF2-40B4-BE49-F238E27FC236}">
              <a16:creationId xmlns:a16="http://schemas.microsoft.com/office/drawing/2014/main" id="{00000000-0008-0000-0200-0000A0010000}"/>
            </a:ext>
          </a:extLst>
        </xdr:cNvPr>
        <xdr:cNvSpPr txBox="1"/>
      </xdr:nvSpPr>
      <xdr:spPr>
        <a:xfrm>
          <a:off x="81170" y="14773580"/>
          <a:ext cx="578125" cy="26787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B7268F19-9584-4A2D-8C4B-F3814BF24527}" type="TxLink">
            <a:rPr lang="en-US" sz="1600" b="1" i="0" u="none" strike="noStrike">
              <a:solidFill>
                <a:srgbClr val="1964C1"/>
              </a:solidFill>
              <a:latin typeface="Calibri"/>
              <a:cs typeface="Calibri"/>
            </a:rPr>
            <a:pPr/>
            <a:t>27%</a:t>
          </a:fld>
        </a:p>
      </xdr:txBody>
    </xdr:sp>
    <xdr:clientData/>
  </xdr:twoCellAnchor>
  <xdr:twoCellAnchor editAs="twoCell">
    <xdr:from>
      <xdr:col>0</xdr:col>
      <xdr:colOff>80088</xdr:colOff>
      <xdr:row>95</xdr:row>
      <xdr:rowOff>152400</xdr:rowOff>
    </xdr:from>
    <xdr:to>
      <xdr:col>1</xdr:col>
      <xdr:colOff>121109</xdr:colOff>
      <xdr:row>96</xdr:row>
      <xdr:rowOff>152400</xdr:rowOff>
    </xdr:to>
    <xdr:sp macro="" textlink="='Data - Overview'!J76">
      <xdr:nvSpPr>
        <xdr:cNvPr id="417" name="TextBox 416">
          <a:extLst xmlns:a="http://schemas.openxmlformats.org/drawingml/2006/main">
            <a:ext uri="{FF2B5EF4-FFF2-40B4-BE49-F238E27FC236}">
              <a16:creationId xmlns:a16="http://schemas.microsoft.com/office/drawing/2014/main" id="{00000000-0008-0000-0200-0000A1010000}"/>
            </a:ext>
          </a:extLst>
        </xdr:cNvPr>
        <xdr:cNvSpPr txBox="1"/>
      </xdr:nvSpPr>
      <xdr:spPr>
        <a:xfrm>
          <a:off x="80146" y="15050067"/>
          <a:ext cx="650259" cy="19115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F7C9BCD0-7FE2-4760-ABC5-95443F9C3417}" type="TxLink">
            <a:rPr lang="en-US" sz="900" b="0" i="0" u="none" strike="noStrike">
              <a:solidFill>
                <a:srgbClr val="1964C1"/>
              </a:solidFill>
              <a:latin typeface="Calibri"/>
              <a:cs typeface="Calibri"/>
            </a:rPr>
            <a:pPr/>
            <a:t>Index: 64</a:t>
          </a:fld>
        </a:p>
      </xdr:txBody>
    </xdr:sp>
    <xdr:clientData/>
  </xdr:twoCellAnchor>
  <xdr:twoCellAnchor editAs="twoCell">
    <xdr:from>
      <xdr:col>0</xdr:col>
      <xdr:colOff>84646</xdr:colOff>
      <xdr:row>97</xdr:row>
      <xdr:rowOff>105727</xdr:rowOff>
    </xdr:from>
    <xdr:to>
      <xdr:col>1</xdr:col>
      <xdr:colOff>24743</xdr:colOff>
      <xdr:row>98</xdr:row>
      <xdr:rowOff>152400</xdr:rowOff>
    </xdr:to>
    <xdr:sp macro="" textlink="='Data - Overview'!D77">
      <xdr:nvSpPr>
        <xdr:cNvPr id="418" name="TextBox 417">
          <a:extLst xmlns:a="http://schemas.openxmlformats.org/drawingml/2006/main">
            <a:ext uri="{FF2B5EF4-FFF2-40B4-BE49-F238E27FC236}">
              <a16:creationId xmlns:a16="http://schemas.microsoft.com/office/drawing/2014/main" id="{00000000-0008-0000-0200-0000A2010000}"/>
            </a:ext>
          </a:extLst>
        </xdr:cNvPr>
        <xdr:cNvSpPr txBox="1"/>
      </xdr:nvSpPr>
      <xdr:spPr>
        <a:xfrm>
          <a:off x="84484" y="15346014"/>
          <a:ext cx="549963" cy="25821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DC7D92EC-69F9-4DD6-8FD0-A10E58B2BB54}" type="TxLink">
            <a:rPr lang="en-US" sz="1600" b="1" i="0" u="none" strike="noStrike">
              <a:solidFill>
                <a:srgbClr val="7A19C1"/>
              </a:solidFill>
              <a:latin typeface="Calibri"/>
              <a:cs typeface="Calibri"/>
            </a:rPr>
            <a:pPr/>
            <a:t>21%</a:t>
          </a:fld>
        </a:p>
      </xdr:txBody>
    </xdr:sp>
    <xdr:clientData/>
  </xdr:twoCellAnchor>
  <xdr:twoCellAnchor editAs="twoCell">
    <xdr:from>
      <xdr:col>0</xdr:col>
      <xdr:colOff>82693</xdr:colOff>
      <xdr:row>98</xdr:row>
      <xdr:rowOff>135255</xdr:rowOff>
    </xdr:from>
    <xdr:to>
      <xdr:col>1</xdr:col>
      <xdr:colOff>132829</xdr:colOff>
      <xdr:row>100</xdr:row>
      <xdr:rowOff>0</xdr:rowOff>
    </xdr:to>
    <xdr:sp macro="" textlink="='Data - Overview'!J77">
      <xdr:nvSpPr>
        <xdr:cNvPr id="419" name="TextBox 418">
          <a:extLst xmlns:a="http://schemas.openxmlformats.org/drawingml/2006/main">
            <a:ext uri="{FF2B5EF4-FFF2-40B4-BE49-F238E27FC236}">
              <a16:creationId xmlns:a16="http://schemas.microsoft.com/office/drawing/2014/main" id="{00000000-0008-0000-0200-0000A3010000}"/>
            </a:ext>
          </a:extLst>
        </xdr:cNvPr>
        <xdr:cNvSpPr txBox="1"/>
      </xdr:nvSpPr>
      <xdr:spPr>
        <a:xfrm>
          <a:off x="82826" y="15559981"/>
          <a:ext cx="659295" cy="23247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F61A25D0-D461-47FE-9A61-476AE8D5B49D}" type="TxLink">
            <a:rPr lang="en-US" sz="900" b="0" i="0" u="none" strike="noStrike">
              <a:solidFill>
                <a:srgbClr val="7D38BA"/>
              </a:solidFill>
              <a:latin typeface="Calibri"/>
              <a:cs typeface="Calibri"/>
            </a:rPr>
            <a:pPr/>
            <a:t>Index: 74</a:t>
          </a:fld>
        </a:p>
      </xdr:txBody>
    </xdr:sp>
    <xdr:clientData/>
  </xdr:twoCellAnchor>
  <xdr:twoCellAnchor editAs="twoCell">
    <xdr:from>
      <xdr:col>0</xdr:col>
      <xdr:colOff>65763</xdr:colOff>
      <xdr:row>99</xdr:row>
      <xdr:rowOff>140970</xdr:rowOff>
    </xdr:from>
    <xdr:to>
      <xdr:col>0</xdr:col>
      <xdr:colOff>494202</xdr:colOff>
      <xdr:row>101</xdr:row>
      <xdr:rowOff>24765</xdr:rowOff>
    </xdr:to>
    <xdr:sp macro="" textlink="='Data - Overview'!D78">
      <xdr:nvSpPr>
        <xdr:cNvPr id="420" name="TextBox 419">
          <a:extLst xmlns:a="http://schemas.openxmlformats.org/drawingml/2006/main">
            <a:ext uri="{FF2B5EF4-FFF2-40B4-BE49-F238E27FC236}">
              <a16:creationId xmlns:a16="http://schemas.microsoft.com/office/drawing/2014/main" id="{00000000-0008-0000-0200-0000A4010000}"/>
            </a:ext>
          </a:extLst>
        </xdr:cNvPr>
        <xdr:cNvSpPr txBox="1"/>
      </xdr:nvSpPr>
      <xdr:spPr>
        <a:xfrm>
          <a:off x="65817" y="15749165"/>
          <a:ext cx="428515" cy="25186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30C0BF3B-4780-42C1-A24B-047470953DFE}" type="TxLink">
            <a:rPr lang="en-US" sz="1600" b="1" i="0" u="none" strike="noStrike">
              <a:solidFill>
                <a:srgbClr val="8CC119"/>
              </a:solidFill>
              <a:latin typeface="Calibri"/>
              <a:cs typeface="Calibri"/>
            </a:rPr>
            <a:pPr/>
            <a:t>1%</a:t>
          </a:fld>
        </a:p>
      </xdr:txBody>
    </xdr:sp>
    <xdr:clientData/>
  </xdr:twoCellAnchor>
  <xdr:twoCellAnchor editAs="twoCell">
    <xdr:from>
      <xdr:col>0</xdr:col>
      <xdr:colOff>83995</xdr:colOff>
      <xdr:row>101</xdr:row>
      <xdr:rowOff>53340</xdr:rowOff>
    </xdr:from>
    <xdr:to>
      <xdr:col>1</xdr:col>
      <xdr:colOff>102877</xdr:colOff>
      <xdr:row>102</xdr:row>
      <xdr:rowOff>117157</xdr:rowOff>
    </xdr:to>
    <xdr:sp macro="" textlink="='Data - Overview'!J78">
      <xdr:nvSpPr>
        <xdr:cNvPr id="421" name="TextBox 420">
          <a:extLst xmlns:a="http://schemas.openxmlformats.org/drawingml/2006/main">
            <a:ext uri="{FF2B5EF4-FFF2-40B4-BE49-F238E27FC236}">
              <a16:creationId xmlns:a16="http://schemas.microsoft.com/office/drawing/2014/main" id="{00000000-0008-0000-0200-0000A5010000}"/>
            </a:ext>
          </a:extLst>
        </xdr:cNvPr>
        <xdr:cNvSpPr txBox="1"/>
      </xdr:nvSpPr>
      <xdr:spPr>
        <a:xfrm>
          <a:off x="83782" y="16029662"/>
          <a:ext cx="628395" cy="21656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B75389B4-3F32-480C-A1B3-3EB37E1B19F0}" type="TxLink">
            <a:rPr lang="en-US" sz="900" b="0" i="0" u="none" strike="noStrike">
              <a:solidFill>
                <a:srgbClr val="8CC119"/>
              </a:solidFill>
              <a:latin typeface="Calibri"/>
              <a:cs typeface="Calibri"/>
            </a:rPr>
            <a:pPr/>
            <a:t>Index: 111</a:t>
          </a:fld>
        </a:p>
      </xdr:txBody>
    </xdr:sp>
    <xdr:clientData/>
  </xdr:twoCellAnchor>
  <xdr:twoCellAnchor editAs="twoCell">
    <xdr:from>
      <xdr:col>2</xdr:col>
      <xdr:colOff>193384</xdr:colOff>
      <xdr:row>94</xdr:row>
      <xdr:rowOff>77152</xdr:rowOff>
    </xdr:from>
    <xdr:to>
      <xdr:col>3</xdr:col>
      <xdr:colOff>73577</xdr:colOff>
      <xdr:row>96</xdr:row>
      <xdr:rowOff>1905</xdr:rowOff>
    </xdr:to>
    <xdr:sp macro="" textlink="='Data - Overview'!D79">
      <xdr:nvSpPr>
        <xdr:cNvPr id="422" name="TextBox 421">
          <a:extLst xmlns:a="http://schemas.openxmlformats.org/drawingml/2006/main">
            <a:ext uri="{FF2B5EF4-FFF2-40B4-BE49-F238E27FC236}">
              <a16:creationId xmlns:a16="http://schemas.microsoft.com/office/drawing/2014/main" id="{00000000-0008-0000-0200-0000A6010000}"/>
            </a:ext>
          </a:extLst>
        </xdr:cNvPr>
        <xdr:cNvSpPr txBox="1"/>
      </xdr:nvSpPr>
      <xdr:spPr>
        <a:xfrm>
          <a:off x="1412313" y="14796962"/>
          <a:ext cx="489756" cy="26152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318E759D-D915-43CA-B0BC-9A3DD43E1CED}" type="TxLink">
            <a:rPr lang="en-US" sz="1600" b="1" i="0" u="none" strike="noStrike">
              <a:solidFill>
                <a:srgbClr val="6C6F71"/>
              </a:solidFill>
              <a:latin typeface="Calibri"/>
              <a:cs typeface="Calibri"/>
            </a:rPr>
            <a:pPr/>
            <a:t>13%</a:t>
          </a:fld>
        </a:p>
      </xdr:txBody>
    </xdr:sp>
    <xdr:clientData/>
  </xdr:twoCellAnchor>
  <xdr:twoCellAnchor editAs="twoCell">
    <xdr:from>
      <xdr:col>2</xdr:col>
      <xdr:colOff>169292</xdr:colOff>
      <xdr:row>96</xdr:row>
      <xdr:rowOff>0</xdr:rowOff>
    </xdr:from>
    <xdr:to>
      <xdr:col>3</xdr:col>
      <xdr:colOff>176454</xdr:colOff>
      <xdr:row>97</xdr:row>
      <xdr:rowOff>0</xdr:rowOff>
    </xdr:to>
    <xdr:sp macro="" textlink="='Data - Overview'!J79">
      <xdr:nvSpPr>
        <xdr:cNvPr id="423" name="TextBox 422">
          <a:extLst xmlns:a="http://schemas.openxmlformats.org/drawingml/2006/main">
            <a:ext uri="{FF2B5EF4-FFF2-40B4-BE49-F238E27FC236}">
              <a16:creationId xmlns:a16="http://schemas.microsoft.com/office/drawing/2014/main" id="{00000000-0008-0000-0200-0000A7010000}"/>
            </a:ext>
          </a:extLst>
        </xdr:cNvPr>
        <xdr:cNvSpPr txBox="1"/>
      </xdr:nvSpPr>
      <xdr:spPr>
        <a:xfrm>
          <a:off x="1388675" y="15055851"/>
          <a:ext cx="616686" cy="18415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5841E964-9C03-44D5-B99C-0CFE266CB157}" type="TxLink">
            <a:rPr lang="en-US" sz="900" b="0" i="0" u="none" strike="noStrike">
              <a:solidFill>
                <a:srgbClr val="6C6F71"/>
              </a:solidFill>
              <a:latin typeface="Calibri"/>
              <a:cs typeface="Calibri"/>
            </a:rPr>
            <a:pPr/>
            <a:t>Index: 86</a:t>
          </a:fld>
        </a:p>
      </xdr:txBody>
    </xdr:sp>
    <xdr:clientData/>
  </xdr:twoCellAnchor>
  <xdr:twoCellAnchor editAs="twoCell">
    <xdr:from>
      <xdr:col>2</xdr:col>
      <xdr:colOff>185570</xdr:colOff>
      <xdr:row>97</xdr:row>
      <xdr:rowOff>70485</xdr:rowOff>
    </xdr:from>
    <xdr:to>
      <xdr:col>3</xdr:col>
      <xdr:colOff>73577</xdr:colOff>
      <xdr:row>98</xdr:row>
      <xdr:rowOff>144780</xdr:rowOff>
    </xdr:to>
    <xdr:sp macro="" textlink="='Data - Overview'!D80">
      <xdr:nvSpPr>
        <xdr:cNvPr id="424" name="TextBox 423">
          <a:extLst xmlns:a="http://schemas.openxmlformats.org/drawingml/2006/main">
            <a:ext uri="{FF2B5EF4-FFF2-40B4-BE49-F238E27FC236}">
              <a16:creationId xmlns:a16="http://schemas.microsoft.com/office/drawing/2014/main" id="{00000000-0008-0000-0200-0000A8010000}"/>
            </a:ext>
          </a:extLst>
        </xdr:cNvPr>
        <xdr:cNvSpPr txBox="1"/>
      </xdr:nvSpPr>
      <xdr:spPr>
        <a:xfrm>
          <a:off x="1404674" y="15311056"/>
          <a:ext cx="497395" cy="25821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CAD4BC16-8C05-47CD-8F47-6AFC9CDF753D}" type="TxLink">
            <a:rPr lang="en-US" sz="1600" b="1" i="0" u="none" strike="noStrike">
              <a:solidFill>
                <a:srgbClr val="FF0000"/>
              </a:solidFill>
              <a:latin typeface="Calibri"/>
              <a:cs typeface="Calibri"/>
            </a:rPr>
            <a:pPr/>
            <a:t>37%</a:t>
          </a:fld>
        </a:p>
      </xdr:txBody>
    </xdr:sp>
    <xdr:clientData/>
  </xdr:twoCellAnchor>
  <xdr:twoCellAnchor editAs="twoCell">
    <xdr:from>
      <xdr:col>2</xdr:col>
      <xdr:colOff>166688</xdr:colOff>
      <xdr:row>98</xdr:row>
      <xdr:rowOff>118110</xdr:rowOff>
    </xdr:from>
    <xdr:to>
      <xdr:col>3</xdr:col>
      <xdr:colOff>181012</xdr:colOff>
      <xdr:row>99</xdr:row>
      <xdr:rowOff>151447</xdr:rowOff>
    </xdr:to>
    <xdr:sp macro="" textlink="='Data - Overview'!J80">
      <xdr:nvSpPr>
        <xdr:cNvPr id="425" name="TextBox 424">
          <a:extLst xmlns:a="http://schemas.openxmlformats.org/drawingml/2006/main">
            <a:ext uri="{FF2B5EF4-FFF2-40B4-BE49-F238E27FC236}">
              <a16:creationId xmlns:a16="http://schemas.microsoft.com/office/drawing/2014/main" id="{00000000-0008-0000-0200-0000A9010000}"/>
            </a:ext>
          </a:extLst>
        </xdr:cNvPr>
        <xdr:cNvSpPr txBox="1"/>
      </xdr:nvSpPr>
      <xdr:spPr>
        <a:xfrm>
          <a:off x="1386160" y="15542708"/>
          <a:ext cx="623846" cy="21652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149F457B-1F8C-42A8-8EA7-472FA437056B}" type="TxLink">
            <a:rPr lang="en-US" sz="900" b="0" i="0" u="none" strike="noStrike">
              <a:solidFill>
                <a:srgbClr val="FF0000"/>
              </a:solidFill>
              <a:latin typeface="Calibri"/>
              <a:cs typeface="Calibri"/>
            </a:rPr>
            <a:pPr/>
            <a:t>Index: 302</a:t>
          </a:fld>
        </a:p>
      </xdr:txBody>
    </xdr:sp>
    <xdr:clientData/>
  </xdr:twoCellAnchor>
  <xdr:twoCellAnchor editAs="twoCell">
    <xdr:from>
      <xdr:col>8</xdr:col>
      <xdr:colOff>17580</xdr:colOff>
      <xdr:row>32</xdr:row>
      <xdr:rowOff>23812</xdr:rowOff>
    </xdr:from>
    <xdr:to>
      <xdr:col>8</xdr:col>
      <xdr:colOff>582755</xdr:colOff>
      <xdr:row>34</xdr:row>
      <xdr:rowOff>86677</xdr:rowOff>
    </xdr:to>
    <xdr:sp macro="" textlink="='Data - Overview'!D112">
      <xdr:nvSpPr>
        <xdr:cNvPr id="426" name="TextBox 425">
          <a:extLst xmlns:a="http://schemas.openxmlformats.org/drawingml/2006/main">
            <a:ext uri="{FF2B5EF4-FFF2-40B4-BE49-F238E27FC236}">
              <a16:creationId xmlns:a16="http://schemas.microsoft.com/office/drawing/2014/main" id="{00000000-0008-0000-0200-0000AA010000}"/>
            </a:ext>
          </a:extLst>
        </xdr:cNvPr>
        <xdr:cNvSpPr txBox="1"/>
      </xdr:nvSpPr>
      <xdr:spPr>
        <a:xfrm>
          <a:off x="4894660" y="5097463"/>
          <a:ext cx="564889" cy="36751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C3AC6E3B-3251-4933-837B-C89719959CEA}" type="TxLink">
            <a:rPr lang="en-US" sz="1600" b="1" i="0" u="none" strike="noStrike">
              <a:solidFill>
                <a:srgbClr val="6C6F71"/>
              </a:solidFill>
              <a:latin typeface="Calibri"/>
              <a:cs typeface="Calibri"/>
            </a:rPr>
            <a:pPr/>
            <a:t>17%</a:t>
          </a:fld>
        </a:p>
      </xdr:txBody>
    </xdr:sp>
    <xdr:clientData/>
  </xdr:twoCellAnchor>
  <xdr:twoCellAnchor editAs="twoCell">
    <xdr:from>
      <xdr:col>8</xdr:col>
      <xdr:colOff>19534</xdr:colOff>
      <xdr:row>29</xdr:row>
      <xdr:rowOff>4762</xdr:rowOff>
    </xdr:from>
    <xdr:to>
      <xdr:col>9</xdr:col>
      <xdr:colOff>6511</xdr:colOff>
      <xdr:row>31</xdr:row>
      <xdr:rowOff>67627</xdr:rowOff>
    </xdr:to>
    <xdr:sp macro="" textlink="='Data - Overview'!D111">
      <xdr:nvSpPr>
        <xdr:cNvPr id="427" name="TextBox 426">
          <a:extLst xmlns:a="http://schemas.openxmlformats.org/drawingml/2006/main">
            <a:ext uri="{FF2B5EF4-FFF2-40B4-BE49-F238E27FC236}">
              <a16:creationId xmlns:a16="http://schemas.microsoft.com/office/drawing/2014/main" id="{00000000-0008-0000-0200-0000AB010000}"/>
            </a:ext>
          </a:extLst>
        </xdr:cNvPr>
        <xdr:cNvSpPr txBox="1"/>
      </xdr:nvSpPr>
      <xdr:spPr>
        <a:xfrm>
          <a:off x="4896467" y="4621229"/>
          <a:ext cx="596420" cy="36751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BA35A78E-5DF0-4F0A-BB0E-1CD6D3992AA5}" type="TxLink">
            <a:rPr lang="en-US" sz="1600" b="1" i="0" u="none" strike="noStrike">
              <a:solidFill>
                <a:srgbClr val="FF0000"/>
              </a:solidFill>
              <a:latin typeface="Calibri"/>
              <a:cs typeface="Calibri"/>
            </a:rPr>
            <a:pPr/>
            <a:t>22%</a:t>
          </a:fld>
        </a:p>
      </xdr:txBody>
    </xdr:sp>
    <xdr:clientData/>
  </xdr:twoCellAnchor>
  <xdr:twoCellAnchor editAs="twoCell">
    <xdr:from>
      <xdr:col>8</xdr:col>
      <xdr:colOff>66415</xdr:colOff>
      <xdr:row>35</xdr:row>
      <xdr:rowOff>60960</xdr:rowOff>
    </xdr:from>
    <xdr:to>
      <xdr:col>8</xdr:col>
      <xdr:colOff>518945</xdr:colOff>
      <xdr:row>37</xdr:row>
      <xdr:rowOff>124777</xdr:rowOff>
    </xdr:to>
    <xdr:sp macro="" textlink="='Data - Overview'!D113">
      <xdr:nvSpPr>
        <xdr:cNvPr id="428" name="TextBox 427">
          <a:extLst xmlns:a="http://schemas.openxmlformats.org/drawingml/2006/main">
            <a:ext uri="{FF2B5EF4-FFF2-40B4-BE49-F238E27FC236}">
              <a16:creationId xmlns:a16="http://schemas.microsoft.com/office/drawing/2014/main" id="{00000000-0008-0000-0200-0000AC010000}"/>
            </a:ext>
          </a:extLst>
        </xdr:cNvPr>
        <xdr:cNvSpPr txBox="1"/>
      </xdr:nvSpPr>
      <xdr:spPr>
        <a:xfrm>
          <a:off x="4943476" y="5592287"/>
          <a:ext cx="452269" cy="36751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E6E7868E-C3B0-405E-AECB-D121443227BE}" type="TxLink">
            <a:rPr lang="en-US" sz="1600" b="1" i="0" u="none" strike="noStrike">
              <a:solidFill>
                <a:srgbClr val="7A19C1"/>
              </a:solidFill>
              <a:latin typeface="Calibri"/>
              <a:cs typeface="Calibri"/>
            </a:rPr>
            <a:pPr/>
            <a:t>5%</a:t>
          </a:fld>
        </a:p>
      </xdr:txBody>
    </xdr:sp>
    <xdr:clientData/>
  </xdr:twoCellAnchor>
  <xdr:twoCellAnchor editAs="twoCell">
    <xdr:from>
      <xdr:col>8</xdr:col>
      <xdr:colOff>31254</xdr:colOff>
      <xdr:row>38</xdr:row>
      <xdr:rowOff>97155</xdr:rowOff>
    </xdr:from>
    <xdr:to>
      <xdr:col>9</xdr:col>
      <xdr:colOff>12371</xdr:colOff>
      <xdr:row>41</xdr:row>
      <xdr:rowOff>5715</xdr:rowOff>
    </xdr:to>
    <xdr:sp macro="" textlink="='Data - Overview'!D114">
      <xdr:nvSpPr>
        <xdr:cNvPr id="429" name="TextBox 428">
          <a:extLst xmlns:a="http://schemas.openxmlformats.org/drawingml/2006/main">
            <a:ext uri="{FF2B5EF4-FFF2-40B4-BE49-F238E27FC236}">
              <a16:creationId xmlns:a16="http://schemas.microsoft.com/office/drawing/2014/main" id="{00000000-0008-0000-0200-0000AD010000}"/>
            </a:ext>
          </a:extLst>
        </xdr:cNvPr>
        <xdr:cNvSpPr txBox="1"/>
      </xdr:nvSpPr>
      <xdr:spPr>
        <a:xfrm>
          <a:off x="4907757" y="6085205"/>
          <a:ext cx="591083" cy="36513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015F4413-A2F1-4E4A-A773-F258893B3088}" type="TxLink">
            <a:rPr lang="en-US" sz="1600" b="1" i="0" u="none" strike="noStrike">
              <a:solidFill>
                <a:srgbClr val="1964C1"/>
              </a:solidFill>
              <a:latin typeface="Calibri"/>
              <a:cs typeface="Calibri"/>
            </a:rPr>
            <a:pPr/>
            <a:t>20%</a:t>
          </a:fld>
        </a:p>
      </xdr:txBody>
    </xdr:sp>
    <xdr:clientData/>
  </xdr:twoCellAnchor>
  <xdr:twoCellAnchor editAs="twoCell">
    <xdr:from>
      <xdr:col>8</xdr:col>
      <xdr:colOff>22789</xdr:colOff>
      <xdr:row>41</xdr:row>
      <xdr:rowOff>64770</xdr:rowOff>
    </xdr:from>
    <xdr:to>
      <xdr:col>9</xdr:col>
      <xdr:colOff>3907</xdr:colOff>
      <xdr:row>43</xdr:row>
      <xdr:rowOff>127635</xdr:rowOff>
    </xdr:to>
    <xdr:sp macro="" textlink="='Data - Overview'!D115">
      <xdr:nvSpPr>
        <xdr:cNvPr id="430" name="TextBox 429">
          <a:extLst xmlns:a="http://schemas.openxmlformats.org/drawingml/2006/main">
            <a:ext uri="{FF2B5EF4-FFF2-40B4-BE49-F238E27FC236}">
              <a16:creationId xmlns:a16="http://schemas.microsoft.com/office/drawing/2014/main" id="{00000000-0008-0000-0200-0000AE010000}"/>
            </a:ext>
          </a:extLst>
        </xdr:cNvPr>
        <xdr:cNvSpPr txBox="1"/>
      </xdr:nvSpPr>
      <xdr:spPr>
        <a:xfrm>
          <a:off x="4899423" y="6510257"/>
          <a:ext cx="591083" cy="36751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DAE485B9-BBF1-472C-BE57-2BA98DEEB5F2}" type="TxLink">
            <a:rPr lang="en-US" sz="1600" b="1" i="0" u="none" strike="noStrike">
              <a:solidFill>
                <a:srgbClr val="8CC119"/>
              </a:solidFill>
              <a:latin typeface="Calibri"/>
              <a:cs typeface="Calibri"/>
            </a:rPr>
            <a:pPr/>
            <a:t>36%</a:t>
          </a:fld>
        </a:p>
      </xdr:txBody>
    </xdr:sp>
    <xdr:clientData/>
  </xdr:twoCellAnchor>
  <xdr:twoCellAnchor editAs="twoCell">
    <xdr:from>
      <xdr:col>5</xdr:col>
      <xdr:colOff>232451</xdr:colOff>
      <xdr:row>115</xdr:row>
      <xdr:rowOff>124777</xdr:rowOff>
    </xdr:from>
    <xdr:to>
      <xdr:col>6</xdr:col>
      <xdr:colOff>15627</xdr:colOff>
      <xdr:row>117</xdr:row>
      <xdr:rowOff>91440</xdr:rowOff>
    </xdr:to>
    <xdr:sp macro="" textlink="='Data - Overview'!D325">
      <xdr:nvSpPr>
        <xdr:cNvPr id="431" name="TextBox 430">
          <a:extLst xmlns:a="http://schemas.openxmlformats.org/drawingml/2006/main">
            <a:ext uri="{FF2B5EF4-FFF2-40B4-BE49-F238E27FC236}">
              <a16:creationId xmlns:a16="http://schemas.microsoft.com/office/drawing/2014/main" id="{00000000-0008-0000-0200-0000AF010000}"/>
            </a:ext>
          </a:extLst>
        </xdr:cNvPr>
        <xdr:cNvSpPr txBox="1"/>
      </xdr:nvSpPr>
      <xdr:spPr>
        <a:xfrm>
          <a:off x="3280692" y="18469454"/>
          <a:ext cx="392825" cy="27195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2A076782-3064-4E25-81C0-69E05C5315B7}" type="TxLink">
            <a:rPr lang="en-US" sz="1600" b="1" i="0" u="none" strike="noStrike">
              <a:solidFill>
                <a:srgbClr val="6C6F71"/>
              </a:solidFill>
              <a:latin typeface="Calibri"/>
              <a:ea typeface="+mn-ea"/>
              <a:cs typeface="Calibri"/>
            </a:rPr>
            <a:pPr marL="0" indent="0"/>
            <a:t>3%</a:t>
          </a:fld>
        </a:p>
      </xdr:txBody>
    </xdr:sp>
    <xdr:clientData/>
  </xdr:twoCellAnchor>
  <xdr:twoCellAnchor editAs="twoCell">
    <xdr:from>
      <xdr:col>1</xdr:col>
      <xdr:colOff>177757</xdr:colOff>
      <xdr:row>111</xdr:row>
      <xdr:rowOff>122872</xdr:rowOff>
    </xdr:from>
    <xdr:to>
      <xdr:col>2</xdr:col>
      <xdr:colOff>52741</xdr:colOff>
      <xdr:row>113</xdr:row>
      <xdr:rowOff>84772</xdr:rowOff>
    </xdr:to>
    <xdr:sp macro="" textlink="='Data - Overview'!D271">
      <xdr:nvSpPr>
        <xdr:cNvPr id="432" name="TextBox 431">
          <a:extLst xmlns:a="http://schemas.openxmlformats.org/drawingml/2006/main">
            <a:ext uri="{FF2B5EF4-FFF2-40B4-BE49-F238E27FC236}">
              <a16:creationId xmlns:a16="http://schemas.microsoft.com/office/drawing/2014/main" id="{00000000-0008-0000-0200-0000B0010000}"/>
            </a:ext>
          </a:extLst>
        </xdr:cNvPr>
        <xdr:cNvSpPr txBox="1"/>
      </xdr:nvSpPr>
      <xdr:spPr>
        <a:xfrm>
          <a:off x="787643" y="17858624"/>
          <a:ext cx="484109" cy="26712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1B8B33F2-7E80-4830-ABCD-D37037578EEA}" type="TxLink">
            <a:rPr lang="en-US" sz="1600" b="1" i="0" u="none" strike="noStrike">
              <a:solidFill>
                <a:srgbClr val="8CC119"/>
              </a:solidFill>
              <a:latin typeface="Calibri"/>
              <a:ea typeface="+mn-ea"/>
              <a:cs typeface="Calibri"/>
            </a:rPr>
            <a:pPr marL="0" indent="0"/>
            <a:t>58%</a:t>
          </a:fld>
        </a:p>
      </xdr:txBody>
    </xdr:sp>
    <xdr:clientData/>
  </xdr:twoCellAnchor>
  <xdr:twoCellAnchor editAs="twoCell">
    <xdr:from>
      <xdr:col>1</xdr:col>
      <xdr:colOff>0</xdr:colOff>
      <xdr:row>113</xdr:row>
      <xdr:rowOff>144780</xdr:rowOff>
    </xdr:from>
    <xdr:to>
      <xdr:col>2</xdr:col>
      <xdr:colOff>214871</xdr:colOff>
      <xdr:row>115</xdr:row>
      <xdr:rowOff>39052</xdr:rowOff>
    </xdr:to>
    <xdr:sp macro="" textlink="='Data - Overview'!I271">
      <xdr:nvSpPr>
        <xdr:cNvPr id="433" name="TextBox 432">
          <a:extLst xmlns:a="http://schemas.openxmlformats.org/drawingml/2006/main">
            <a:ext uri="{FF2B5EF4-FFF2-40B4-BE49-F238E27FC236}">
              <a16:creationId xmlns:a16="http://schemas.microsoft.com/office/drawing/2014/main" id="{00000000-0008-0000-0200-0000B1010000}"/>
            </a:ext>
          </a:extLst>
        </xdr:cNvPr>
        <xdr:cNvSpPr txBox="1"/>
      </xdr:nvSpPr>
      <xdr:spPr>
        <a:xfrm>
          <a:off x="609626" y="18184867"/>
          <a:ext cx="824716" cy="198928"/>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pPr algn="ctr"/>
          <a:fld xmlns:a="http://schemas.openxmlformats.org/drawingml/2006/main" id="{C0052000-2AAF-4E21-A44A-A47A3DE8DD5E}" type="TxLink">
            <a:rPr lang="en-US" sz="900" b="0" i="0" u="none" strike="noStrike">
              <a:solidFill>
                <a:srgbClr val="8CC119"/>
              </a:solidFill>
              <a:latin typeface="Calibri"/>
              <a:ea typeface="+mn-ea"/>
              <a:cs typeface="Calibri"/>
            </a:rPr>
            <a:pPr marL="0" indent="0" algn="ctr"/>
            <a:t>Index: 87</a:t>
          </a:fld>
        </a:p>
      </xdr:txBody>
    </xdr:sp>
    <xdr:clientData/>
  </xdr:twoCellAnchor>
  <xdr:twoCellAnchor editAs="twoCell">
    <xdr:from>
      <xdr:col>0</xdr:col>
      <xdr:colOff>568430</xdr:colOff>
      <xdr:row>119</xdr:row>
      <xdr:rowOff>34290</xdr:rowOff>
    </xdr:from>
    <xdr:to>
      <xdr:col>1</xdr:col>
      <xdr:colOff>555408</xdr:colOff>
      <xdr:row>120</xdr:row>
      <xdr:rowOff>139065</xdr:rowOff>
    </xdr:to>
    <xdr:sp macro="" textlink="='Data - Overview'!D274">
      <xdr:nvSpPr>
        <xdr:cNvPr id="434" name="TextBox 433">
          <a:extLst xmlns:a="http://schemas.openxmlformats.org/drawingml/2006/main">
            <a:ext uri="{FF2B5EF4-FFF2-40B4-BE49-F238E27FC236}">
              <a16:creationId xmlns:a16="http://schemas.microsoft.com/office/drawing/2014/main" id="{00000000-0008-0000-0200-0000B2010000}"/>
            </a:ext>
          </a:extLst>
        </xdr:cNvPr>
        <xdr:cNvSpPr txBox="1"/>
      </xdr:nvSpPr>
      <xdr:spPr>
        <a:xfrm>
          <a:off x="568467" y="18989288"/>
          <a:ext cx="596462" cy="25631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lstStyle xmlns:a="http://schemas.openxmlformats.org/drawingml/2006/main"/>
        <a:p>
          <a:fld xmlns:a="http://schemas.openxmlformats.org/drawingml/2006/main" id="{84F4ED65-E5D0-4EEF-9731-969968569973}" type="TxLink">
            <a:rPr lang="en-US" sz="1600" b="1" i="0" u="none" strike="noStrike">
              <a:solidFill>
                <a:srgbClr val="FF0000"/>
              </a:solidFill>
              <a:latin typeface="Calibri"/>
              <a:ea typeface="+mn-ea"/>
              <a:cs typeface="Calibri"/>
            </a:rPr>
            <a:pPr marL="0" indent="0"/>
            <a:t> £356 </a:t>
          </a:fld>
        </a:p>
      </xdr:txBody>
    </xdr:sp>
    <xdr:clientData/>
  </xdr:twoCellAnchor>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35" name="Picture 83">
              <a:extLst xmlns:a="http://schemas.openxmlformats.org/drawingml/2006/main">
                <a:ext uri="{FF2B5EF4-FFF2-40B4-BE49-F238E27FC236}">
                  <a16:creationId xmlns:a16="http://schemas.microsoft.com/office/drawing/2014/main" id="{00000000-0008-0000-0200-0000B3010000}"/>
                </a:ext>
              </a:extLst>
            </xdr:cNvPr>
            <xdr:cNvPicPr>
              <a:picLocks noChangeAspect="1"/>
              <a:extLst>
                <a:ext uri="{84589F7E-364E-4C9E-8A38-B11213B215E9}">
                  <a14:cameraTool cellRange="child_home" spid="_x0000_s4130"/>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36" name="Picture 1850">
              <a:extLst xmlns:a="http://schemas.openxmlformats.org/drawingml/2006/main">
                <a:ext uri="{FF2B5EF4-FFF2-40B4-BE49-F238E27FC236}">
                  <a16:creationId xmlns:a16="http://schemas.microsoft.com/office/drawing/2014/main" id="{00000000-0008-0000-0200-0000B4010000}"/>
                </a:ext>
              </a:extLst>
            </xdr:cNvPr>
            <xdr:cNvPicPr>
              <a:picLocks noChangeAspect="1"/>
              <a:extLst>
                <a:ext uri="{84589F7E-364E-4C9E-8A38-B11213B215E9}">
                  <a14:cameraTool cellRange="child_home" spid="_x0000_s4131"/>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37" name="Picture 83">
              <a:extLst xmlns:a="http://schemas.openxmlformats.org/drawingml/2006/main">
                <a:ext uri="{FF2B5EF4-FFF2-40B4-BE49-F238E27FC236}">
                  <a16:creationId xmlns:a16="http://schemas.microsoft.com/office/drawing/2014/main" id="{00000000-0008-0000-0200-0000B5010000}"/>
                </a:ext>
              </a:extLst>
            </xdr:cNvPr>
            <xdr:cNvPicPr>
              <a:picLocks noChangeAspect="1"/>
              <a:extLst>
                <a:ext uri="{84589F7E-364E-4C9E-8A38-B11213B215E9}">
                  <a14:cameraTool cellRange="child_home" spid="_x0000_s4132"/>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38" name="Picture 2230">
              <a:extLst xmlns:a="http://schemas.openxmlformats.org/drawingml/2006/main">
                <a:ext uri="{FF2B5EF4-FFF2-40B4-BE49-F238E27FC236}">
                  <a16:creationId xmlns:a16="http://schemas.microsoft.com/office/drawing/2014/main" id="{00000000-0008-0000-0200-0000B6010000}"/>
                </a:ext>
              </a:extLst>
            </xdr:cNvPr>
            <xdr:cNvPicPr>
              <a:picLocks noChangeAspect="1"/>
              <a:extLst>
                <a:ext uri="{84589F7E-364E-4C9E-8A38-B11213B215E9}">
                  <a14:cameraTool cellRange="child_home" spid="_x0000_s4133"/>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39" name="Picture 2231">
              <a:extLst xmlns:a="http://schemas.openxmlformats.org/drawingml/2006/main">
                <a:ext uri="{FF2B5EF4-FFF2-40B4-BE49-F238E27FC236}">
                  <a16:creationId xmlns:a16="http://schemas.microsoft.com/office/drawing/2014/main" id="{00000000-0008-0000-0200-0000B7010000}"/>
                </a:ext>
              </a:extLst>
            </xdr:cNvPr>
            <xdr:cNvPicPr>
              <a:picLocks noChangeAspect="1"/>
              <a:extLst>
                <a:ext uri="{84589F7E-364E-4C9E-8A38-B11213B215E9}">
                  <a14:cameraTool cellRange="child_home" spid="_x0000_s4134"/>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40" name="Picture 1850">
              <a:extLst xmlns:a="http://schemas.openxmlformats.org/drawingml/2006/main">
                <a:ext uri="{FF2B5EF4-FFF2-40B4-BE49-F238E27FC236}">
                  <a16:creationId xmlns:a16="http://schemas.microsoft.com/office/drawing/2014/main" id="{00000000-0008-0000-0200-0000B8010000}"/>
                </a:ext>
              </a:extLst>
            </xdr:cNvPr>
            <xdr:cNvPicPr>
              <a:picLocks noChangeAspect="1"/>
              <a:extLst>
                <a:ext uri="{84589F7E-364E-4C9E-8A38-B11213B215E9}">
                  <a14:cameraTool cellRange="child_home" spid="_x0000_s4135"/>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41" name="Picture 83">
              <a:extLst xmlns:a="http://schemas.openxmlformats.org/drawingml/2006/main">
                <a:ext uri="{FF2B5EF4-FFF2-40B4-BE49-F238E27FC236}">
                  <a16:creationId xmlns:a16="http://schemas.microsoft.com/office/drawing/2014/main" id="{00000000-0008-0000-0200-0000B9010000}"/>
                </a:ext>
              </a:extLst>
            </xdr:cNvPr>
            <xdr:cNvPicPr>
              <a:picLocks noChangeAspect="1"/>
              <a:extLst>
                <a:ext uri="{84589F7E-364E-4C9E-8A38-B11213B215E9}">
                  <a14:cameraTool cellRange="child_home" spid="_x0000_s4136"/>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42" name="Picture 2474">
              <a:extLst xmlns:a="http://schemas.openxmlformats.org/drawingml/2006/main">
                <a:ext uri="{FF2B5EF4-FFF2-40B4-BE49-F238E27FC236}">
                  <a16:creationId xmlns:a16="http://schemas.microsoft.com/office/drawing/2014/main" id="{00000000-0008-0000-0200-0000BA010000}"/>
                </a:ext>
              </a:extLst>
            </xdr:cNvPr>
            <xdr:cNvPicPr>
              <a:picLocks noChangeAspect="1"/>
              <a:extLst>
                <a:ext uri="{84589F7E-364E-4C9E-8A38-B11213B215E9}">
                  <a14:cameraTool cellRange="child_home" spid="_x0000_s4137"/>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43" name="Picture 2475">
              <a:extLst xmlns:a="http://schemas.openxmlformats.org/drawingml/2006/main">
                <a:ext uri="{FF2B5EF4-FFF2-40B4-BE49-F238E27FC236}">
                  <a16:creationId xmlns:a16="http://schemas.microsoft.com/office/drawing/2014/main" id="{00000000-0008-0000-0200-0000BB010000}"/>
                </a:ext>
              </a:extLst>
            </xdr:cNvPr>
            <xdr:cNvPicPr>
              <a:picLocks noChangeAspect="1"/>
              <a:extLst>
                <a:ext uri="{84589F7E-364E-4C9E-8A38-B11213B215E9}">
                  <a14:cameraTool cellRange="child_home" spid="_x0000_s4138"/>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44" name="Picture 1850">
              <a:extLst xmlns:a="http://schemas.openxmlformats.org/drawingml/2006/main">
                <a:ext uri="{FF2B5EF4-FFF2-40B4-BE49-F238E27FC236}">
                  <a16:creationId xmlns:a16="http://schemas.microsoft.com/office/drawing/2014/main" id="{00000000-0008-0000-0200-0000BC010000}"/>
                </a:ext>
              </a:extLst>
            </xdr:cNvPr>
            <xdr:cNvPicPr>
              <a:picLocks noChangeAspect="1"/>
              <a:extLst>
                <a:ext uri="{84589F7E-364E-4C9E-8A38-B11213B215E9}">
                  <a14:cameraTool cellRange="child_home" spid="_x0000_s4139"/>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45" name="Picture 2477">
              <a:extLst xmlns:a="http://schemas.openxmlformats.org/drawingml/2006/main">
                <a:ext uri="{FF2B5EF4-FFF2-40B4-BE49-F238E27FC236}">
                  <a16:creationId xmlns:a16="http://schemas.microsoft.com/office/drawing/2014/main" id="{00000000-0008-0000-0200-0000BD010000}"/>
                </a:ext>
              </a:extLst>
            </xdr:cNvPr>
            <xdr:cNvPicPr>
              <a:picLocks noChangeAspect="1"/>
              <a:extLst>
                <a:ext uri="{84589F7E-364E-4C9E-8A38-B11213B215E9}">
                  <a14:cameraTool cellRange="child_home" spid="_x0000_s4140"/>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46" name="Picture 2230">
              <a:extLst xmlns:a="http://schemas.openxmlformats.org/drawingml/2006/main">
                <a:ext uri="{FF2B5EF4-FFF2-40B4-BE49-F238E27FC236}">
                  <a16:creationId xmlns:a16="http://schemas.microsoft.com/office/drawing/2014/main" id="{00000000-0008-0000-0200-0000BE010000}"/>
                </a:ext>
              </a:extLst>
            </xdr:cNvPr>
            <xdr:cNvPicPr>
              <a:picLocks noChangeAspect="1"/>
              <a:extLst>
                <a:ext uri="{84589F7E-364E-4C9E-8A38-B11213B215E9}">
                  <a14:cameraTool cellRange="child_home" spid="_x0000_s4141"/>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47" name="Picture 2231">
              <a:extLst xmlns:a="http://schemas.openxmlformats.org/drawingml/2006/main">
                <a:ext uri="{FF2B5EF4-FFF2-40B4-BE49-F238E27FC236}">
                  <a16:creationId xmlns:a16="http://schemas.microsoft.com/office/drawing/2014/main" id="{00000000-0008-0000-0200-0000BF010000}"/>
                </a:ext>
              </a:extLst>
            </xdr:cNvPr>
            <xdr:cNvPicPr>
              <a:picLocks noChangeAspect="1"/>
              <a:extLst>
                <a:ext uri="{84589F7E-364E-4C9E-8A38-B11213B215E9}">
                  <a14:cameraTool cellRange="child_home" spid="_x0000_s4142"/>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48" name="Picture 2480">
              <a:extLst xmlns:a="http://schemas.openxmlformats.org/drawingml/2006/main">
                <a:ext uri="{FF2B5EF4-FFF2-40B4-BE49-F238E27FC236}">
                  <a16:creationId xmlns:a16="http://schemas.microsoft.com/office/drawing/2014/main" id="{00000000-0008-0000-0200-0000C0010000}"/>
                </a:ext>
              </a:extLst>
            </xdr:cNvPr>
            <xdr:cNvPicPr>
              <a:picLocks noChangeAspect="1"/>
              <a:extLst>
                <a:ext uri="{84589F7E-364E-4C9E-8A38-B11213B215E9}">
                  <a14:cameraTool cellRange="child_home" spid="_x0000_s4143"/>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xdr:twoCellAnchor>
    <xdr:from>
      <xdr:col>5</xdr:col>
      <xdr:colOff>103529</xdr:colOff>
      <xdr:row>40</xdr:row>
      <xdr:rowOff>139065</xdr:rowOff>
    </xdr:from>
    <xdr:to>
      <xdr:col>5</xdr:col>
      <xdr:colOff>350955</xdr:colOff>
      <xdr:row>42</xdr:row>
      <xdr:rowOff>86677</xdr:rowOff>
    </xdr:to>
    <xdr:sp macro="" textlink="'Data - Overview'!J49">
      <xdr:nvSpPr>
        <xdr:cNvPr id="449" name="Oval 448"/>
        <xdr:cNvSpPr/>
      </xdr:nvSpPr>
      <xdr:spPr>
        <a:xfrm>
          <a:off x="3151278" y="6431304"/>
          <a:ext cx="247763" cy="252736"/>
        </a:xfrm>
        <a:prstGeom prst="ellipse">
          <a:avLst xmlns:a="http://schemas.openxmlformats.org/drawingml/2006/main"/>
        </a:prstGeom>
        <a:solidFill xmlns:a="http://schemas.openxmlformats.org/drawingml/2006/main">
          <a:srgbClr val="6C6F7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none" rtlCol="0" anchor="ctr"/>
        <a:lstStyle xmlns:a="http://schemas.openxmlformats.org/drawingml/2006/main"/>
        <a:p xmlns:a="http://schemas.openxmlformats.org/drawingml/2006/main">
          <a:pPr algn="ctr"/>
          <a:fld id="{FC4DA496-A979-4EE8-96DC-081496F3FED6}" type="TxLink">
            <a:rPr lang="en-US" sz="1000" b="0" i="0" u="none" strike="noStrike">
              <a:solidFill>
                <a:schemeClr val="bg1"/>
              </a:solidFill>
              <a:latin typeface="Calibri"/>
              <a:cs typeface="Calibri"/>
            </a:rPr>
            <a:pPr algn="ctr"/>
            <a:t>84</a:t>
          </a:fld>
          <a:endParaRPr lang="en-GB" sz="8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50" name="Picture 83">
              <a:extLst xmlns:a="http://schemas.openxmlformats.org/drawingml/2006/main">
                <a:ext uri="{FF2B5EF4-FFF2-40B4-BE49-F238E27FC236}">
                  <a16:creationId xmlns:a16="http://schemas.microsoft.com/office/drawing/2014/main" id="{00000000-0008-0000-0200-0000C2010000}"/>
                </a:ext>
              </a:extLst>
            </xdr:cNvPr>
            <xdr:cNvPicPr>
              <a:picLocks noChangeAspect="1"/>
              <a:extLst>
                <a:ext uri="{84589F7E-364E-4C9E-8A38-B11213B215E9}">
                  <a14:cameraTool cellRange="child_home" spid="_x0000_s4144"/>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51" name="Picture 3226">
              <a:extLst xmlns:a="http://schemas.openxmlformats.org/drawingml/2006/main">
                <a:ext uri="{FF2B5EF4-FFF2-40B4-BE49-F238E27FC236}">
                  <a16:creationId xmlns:a16="http://schemas.microsoft.com/office/drawing/2014/main" id="{00000000-0008-0000-0200-0000C3010000}"/>
                </a:ext>
              </a:extLst>
            </xdr:cNvPr>
            <xdr:cNvPicPr>
              <a:picLocks noChangeAspect="1"/>
              <a:extLst>
                <a:ext uri="{84589F7E-364E-4C9E-8A38-B11213B215E9}">
                  <a14:cameraTool cellRange="child_home" spid="_x0000_s4145"/>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52" name="Picture 3227">
              <a:extLst xmlns:a="http://schemas.openxmlformats.org/drawingml/2006/main">
                <a:ext uri="{FF2B5EF4-FFF2-40B4-BE49-F238E27FC236}">
                  <a16:creationId xmlns:a16="http://schemas.microsoft.com/office/drawing/2014/main" id="{00000000-0008-0000-0200-0000C4010000}"/>
                </a:ext>
              </a:extLst>
            </xdr:cNvPr>
            <xdr:cNvPicPr>
              <a:picLocks noChangeAspect="1"/>
              <a:extLst>
                <a:ext uri="{84589F7E-364E-4C9E-8A38-B11213B215E9}">
                  <a14:cameraTool cellRange="child_home" spid="_x0000_s4146"/>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53" name="Picture 1850">
              <a:extLst xmlns:a="http://schemas.openxmlformats.org/drawingml/2006/main">
                <a:ext uri="{FF2B5EF4-FFF2-40B4-BE49-F238E27FC236}">
                  <a16:creationId xmlns:a16="http://schemas.microsoft.com/office/drawing/2014/main" id="{00000000-0008-0000-0200-0000C5010000}"/>
                </a:ext>
              </a:extLst>
            </xdr:cNvPr>
            <xdr:cNvPicPr>
              <a:picLocks noChangeAspect="1"/>
              <a:extLst>
                <a:ext uri="{84589F7E-364E-4C9E-8A38-B11213B215E9}">
                  <a14:cameraTool cellRange="child_home" spid="_x0000_s4147"/>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54" name="Picture 3229">
              <a:extLst xmlns:a="http://schemas.openxmlformats.org/drawingml/2006/main">
                <a:ext uri="{FF2B5EF4-FFF2-40B4-BE49-F238E27FC236}">
                  <a16:creationId xmlns:a16="http://schemas.microsoft.com/office/drawing/2014/main" id="{00000000-0008-0000-0200-0000C6010000}"/>
                </a:ext>
              </a:extLst>
            </xdr:cNvPr>
            <xdr:cNvPicPr>
              <a:picLocks noChangeAspect="1"/>
              <a:extLst>
                <a:ext uri="{84589F7E-364E-4C9E-8A38-B11213B215E9}">
                  <a14:cameraTool cellRange="child_home" spid="_x0000_s4148"/>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55" name="Picture 2230">
              <a:extLst xmlns:a="http://schemas.openxmlformats.org/drawingml/2006/main">
                <a:ext uri="{FF2B5EF4-FFF2-40B4-BE49-F238E27FC236}">
                  <a16:creationId xmlns:a16="http://schemas.microsoft.com/office/drawing/2014/main" id="{00000000-0008-0000-0200-0000C7010000}"/>
                </a:ext>
              </a:extLst>
            </xdr:cNvPr>
            <xdr:cNvPicPr>
              <a:picLocks noChangeAspect="1"/>
              <a:extLst>
                <a:ext uri="{84589F7E-364E-4C9E-8A38-B11213B215E9}">
                  <a14:cameraTool cellRange="child_home" spid="_x0000_s4149"/>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56" name="Picture 2231">
              <a:extLst xmlns:a="http://schemas.openxmlformats.org/drawingml/2006/main">
                <a:ext uri="{FF2B5EF4-FFF2-40B4-BE49-F238E27FC236}">
                  <a16:creationId xmlns:a16="http://schemas.microsoft.com/office/drawing/2014/main" id="{00000000-0008-0000-0200-0000C8010000}"/>
                </a:ext>
              </a:extLst>
            </xdr:cNvPr>
            <xdr:cNvPicPr>
              <a:picLocks noChangeAspect="1"/>
              <a:extLst>
                <a:ext uri="{84589F7E-364E-4C9E-8A38-B11213B215E9}">
                  <a14:cameraTool cellRange="child_home" spid="_x0000_s4150"/>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57" name="Picture 3232">
              <a:extLst xmlns:a="http://schemas.openxmlformats.org/drawingml/2006/main">
                <a:ext uri="{FF2B5EF4-FFF2-40B4-BE49-F238E27FC236}">
                  <a16:creationId xmlns:a16="http://schemas.microsoft.com/office/drawing/2014/main" id="{00000000-0008-0000-0200-0000C9010000}"/>
                </a:ext>
              </a:extLst>
            </xdr:cNvPr>
            <xdr:cNvPicPr>
              <a:picLocks noChangeAspect="1"/>
              <a:extLst>
                <a:ext uri="{84589F7E-364E-4C9E-8A38-B11213B215E9}">
                  <a14:cameraTool cellRange="child_home" spid="_x0000_s4151"/>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58" name="Picture 3233">
              <a:extLst xmlns:a="http://schemas.openxmlformats.org/drawingml/2006/main">
                <a:ext uri="{FF2B5EF4-FFF2-40B4-BE49-F238E27FC236}">
                  <a16:creationId xmlns:a16="http://schemas.microsoft.com/office/drawing/2014/main" id="{00000000-0008-0000-0200-0000CA010000}"/>
                </a:ext>
              </a:extLst>
            </xdr:cNvPr>
            <xdr:cNvPicPr>
              <a:picLocks noChangeAspect="1"/>
              <a:extLst>
                <a:ext uri="{84589F7E-364E-4C9E-8A38-B11213B215E9}">
                  <a14:cameraTool cellRange="child_home" spid="_x0000_s4152"/>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59" name="Picture 2474">
              <a:extLst xmlns:a="http://schemas.openxmlformats.org/drawingml/2006/main">
                <a:ext uri="{FF2B5EF4-FFF2-40B4-BE49-F238E27FC236}">
                  <a16:creationId xmlns:a16="http://schemas.microsoft.com/office/drawing/2014/main" id="{00000000-0008-0000-0200-0000CB010000}"/>
                </a:ext>
              </a:extLst>
            </xdr:cNvPr>
            <xdr:cNvPicPr>
              <a:picLocks noChangeAspect="1"/>
              <a:extLst>
                <a:ext uri="{84589F7E-364E-4C9E-8A38-B11213B215E9}">
                  <a14:cameraTool cellRange="child_home" spid="_x0000_s4153"/>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60" name="Picture 2475">
              <a:extLst xmlns:a="http://schemas.openxmlformats.org/drawingml/2006/main">
                <a:ext uri="{FF2B5EF4-FFF2-40B4-BE49-F238E27FC236}">
                  <a16:creationId xmlns:a16="http://schemas.microsoft.com/office/drawing/2014/main" id="{00000000-0008-0000-0200-0000CC010000}"/>
                </a:ext>
              </a:extLst>
            </xdr:cNvPr>
            <xdr:cNvPicPr>
              <a:picLocks noChangeAspect="1"/>
              <a:extLst>
                <a:ext uri="{84589F7E-364E-4C9E-8A38-B11213B215E9}">
                  <a14:cameraTool cellRange="child_home" spid="_x0000_s4154"/>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61" name="Picture 3236">
              <a:extLst xmlns:a="http://schemas.openxmlformats.org/drawingml/2006/main">
                <a:ext uri="{FF2B5EF4-FFF2-40B4-BE49-F238E27FC236}">
                  <a16:creationId xmlns:a16="http://schemas.microsoft.com/office/drawing/2014/main" id="{00000000-0008-0000-0200-0000CD010000}"/>
                </a:ext>
              </a:extLst>
            </xdr:cNvPr>
            <xdr:cNvPicPr>
              <a:picLocks noChangeAspect="1"/>
              <a:extLst>
                <a:ext uri="{84589F7E-364E-4C9E-8A38-B11213B215E9}">
                  <a14:cameraTool cellRange="child_home" spid="_x0000_s4155"/>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62" name="Picture 2477">
              <a:extLst xmlns:a="http://schemas.openxmlformats.org/drawingml/2006/main">
                <a:ext uri="{FF2B5EF4-FFF2-40B4-BE49-F238E27FC236}">
                  <a16:creationId xmlns:a16="http://schemas.microsoft.com/office/drawing/2014/main" id="{00000000-0008-0000-0200-0000CE010000}"/>
                </a:ext>
              </a:extLst>
            </xdr:cNvPr>
            <xdr:cNvPicPr>
              <a:picLocks noChangeAspect="1"/>
              <a:extLst>
                <a:ext uri="{84589F7E-364E-4C9E-8A38-B11213B215E9}">
                  <a14:cameraTool cellRange="child_home" spid="_x0000_s4156"/>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63" name="Picture 3238">
              <a:extLst xmlns:a="http://schemas.openxmlformats.org/drawingml/2006/main">
                <a:ext uri="{FF2B5EF4-FFF2-40B4-BE49-F238E27FC236}">
                  <a16:creationId xmlns:a16="http://schemas.microsoft.com/office/drawing/2014/main" id="{00000000-0008-0000-0200-0000CF010000}"/>
                </a:ext>
              </a:extLst>
            </xdr:cNvPr>
            <xdr:cNvPicPr>
              <a:picLocks noChangeAspect="1"/>
              <a:extLst>
                <a:ext uri="{84589F7E-364E-4C9E-8A38-B11213B215E9}">
                  <a14:cameraTool cellRange="child_home" spid="_x0000_s4157"/>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mc:AlternateContent xmlns:mc="http://schemas.openxmlformats.org/markup-compatibility/2006">
    <mc:Choice xmlns:a14="http://schemas.microsoft.com/office/drawing/2010/main" Requires="a14">
      <xdr:twoCellAnchor editAs="oneCell">
        <xdr:from>
          <xdr:col>11</xdr:col>
          <xdr:colOff>409556</xdr:colOff>
          <xdr:row>14</xdr:row>
          <xdr:rowOff>142875</xdr:rowOff>
        </xdr:from>
        <xdr:to>
          <xdr:col>13</xdr:col>
          <xdr:colOff>18883</xdr:colOff>
          <xdr:row>19</xdr:row>
          <xdr:rowOff>19050</xdr:rowOff>
        </xdr:to>
        <xdr:pic macro="">
          <xdr:nvPicPr>
            <xdr:cNvPr id="464" name="Picture 3239">
              <a:extLst xmlns:a="http://schemas.openxmlformats.org/drawingml/2006/main">
                <a:ext uri="{FF2B5EF4-FFF2-40B4-BE49-F238E27FC236}">
                  <a16:creationId xmlns:a16="http://schemas.microsoft.com/office/drawing/2014/main" id="{00000000-0008-0000-0200-0000D0010000}"/>
                </a:ext>
              </a:extLst>
            </xdr:cNvPr>
            <xdr:cNvPicPr>
              <a:picLocks noChangeAspect="1"/>
              <a:extLst>
                <a:ext uri="{84589F7E-364E-4C9E-8A38-B11213B215E9}">
                  <a14:cameraTool cellRange="child_home" spid="_x0000_s4158"/>
                </a:ext>
              </a:extLst>
            </xdr:cNvPicPr>
          </xdr:nvPicPr>
          <xdr:blipFill>
            <a:blip xmlns:d7p1="http://schemas.openxmlformats.org/officeDocument/2006/relationships" d7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mc:Choice>
  </mc:AlternateContent>
  <xdr:twoCellAnchor editAs="oneCell">
    <xdr:from>
      <xdr:col>11</xdr:col>
      <xdr:colOff>409556</xdr:colOff>
      <xdr:row>14</xdr:row>
      <xdr:rowOff>142875</xdr:rowOff>
    </xdr:from>
    <xdr:to>
      <xdr:col>13</xdr:col>
      <xdr:colOff>18883</xdr:colOff>
      <xdr:row>19</xdr:row>
      <xdr:rowOff>19050</xdr:rowOff>
    </xdr:to>
    <xdr:pic macro="">
      <xdr:nvPicPr>
        <xdr:cNvPr id="465" name="Picture 2480">
          <a:extLst xmlns:a="http://schemas.openxmlformats.org/drawingml/2006/main">
            <a:ext uri="{FF2B5EF4-FFF2-40B4-BE49-F238E27FC236}">
              <a16:creationId xmlns:a16="http://schemas.microsoft.com/office/drawing/2014/main" id="{00000000-0008-0000-0200-0000D1010000}"/>
            </a:ext>
          </a:extLst>
        </xdr:cNvPr>
        <xdr:cNvPicPr>
          <a:picLocks noChangeAspect="1"/>
        </xdr:cNvPicPr>
      </xdr:nvPicPr>
      <xdr:blipFill>
        <a:blip xmlns:d5p1="http://schemas.openxmlformats.org/officeDocument/2006/relationships" d5p1:embed="rId53">
          <a:extLst>
            <a:ext uri="{28A0092B-C50C-407E-A947-70E740481C1C}">
              <a14:useLocalDpi xmlns:a14="http://schemas.microsoft.com/office/drawing/2010/main" val="0"/>
            </a:ext>
          </a:extLst>
        </a:blip>
        <a:srcRect xmlns:a="http://schemas.openxmlformats.org/drawingml/2006/main"/>
        <a:stretch>
          <a:fillRect/>
        </a:stretch>
      </xdr:blipFill>
      <xdr:spPr>
        <a:xfrm>
          <a:off x="7115175" y="2359025"/>
          <a:ext cx="828675" cy="828675"/>
        </a:xfrm>
        <a:prstGeom xmlns:a="http://schemas.openxmlformats.org/drawingml/2006/main" prst="rect">
          <a:avLst/>
        </a:prstGeom>
        <a:noFill/>
      </xdr:spPr>
    </xdr:pic>
    <xdr:clientData/>
  </xdr:twoCellAnchor>
  <xdr:twoCellAnchor editAs="twoCell">
    <xdr:from>
      <xdr:col>12</xdr:col>
      <xdr:colOff>19534</xdr:colOff>
      <xdr:row>46</xdr:row>
      <xdr:rowOff>228600</xdr:rowOff>
    </xdr:from>
    <xdr:to>
      <xdr:col>16</xdr:col>
      <xdr:colOff>0</xdr:colOff>
      <xdr:row>66</xdr:row>
      <xdr:rowOff>66675</xdr:rowOff>
    </xdr:to>
    <xdr:graphicFrame macro="">
      <xdr:nvGraphicFramePr>
        <xdr:cNvPr id="466" name="Chart 465"/>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74"/>
        </a:graphicData>
      </a:graphic>
    </xdr:graphicFrame>
    <xdr:clientData/>
  </xdr:twoCellAnchor>
  <xdr:twoCellAnchor editAs="twoCell">
    <xdr:from>
      <xdr:col>14</xdr:col>
      <xdr:colOff>6511</xdr:colOff>
      <xdr:row>52</xdr:row>
      <xdr:rowOff>99060</xdr:rowOff>
    </xdr:from>
    <xdr:to>
      <xdr:col>14</xdr:col>
      <xdr:colOff>574942</xdr:colOff>
      <xdr:row>56</xdr:row>
      <xdr:rowOff>80010</xdr:rowOff>
    </xdr:to>
    <xdr:pic macro="">
      <xdr:nvPicPr>
        <xdr:cNvPr id="467" name="Picture 466">
          <a:extLst xmlns:a="http://schemas.openxmlformats.org/drawingml/2006/main">
            <a:ext uri="{FF2B5EF4-FFF2-40B4-BE49-F238E27FC236}">
              <a16:creationId xmlns:a16="http://schemas.microsoft.com/office/drawing/2014/main" id="{00000000-0008-0000-0200-0000D3010000}"/>
            </a:ext>
          </a:extLst>
        </xdr:cNvPr>
        <xdr:cNvPicPr>
          <a:picLocks noChangeAspect="1"/>
        </xdr:cNvPicPr>
      </xdr:nvPicPr>
      <xdr:blipFill>
        <a:blip xmlns:d5p1="http://schemas.openxmlformats.org/officeDocument/2006/relationships" d5p1:embed="rId75">
          <a:extLst>
            <a:ext uri="{28A0092B-C50C-407E-A947-70E740481C1C}">
              <a14:useLocalDpi xmlns:a14="http://schemas.microsoft.com/office/drawing/2010/main" val="0"/>
            </a:ext>
          </a:extLst>
        </a:blip>
        <a:srcRect/>
        <a:stretch>
          <a:fillRect/>
        </a:stretch>
      </xdr:blipFill>
      <xdr:spPr>
        <a:xfrm>
          <a:off x="8540969" y="8277337"/>
          <a:ext cx="568543" cy="568543"/>
        </a:xfrm>
        <a:prstGeom xmlns:a="http://schemas.openxmlformats.org/drawingml/2006/main" prst="rect">
          <a:avLst/>
        </a:prstGeom>
        <a:noFill/>
      </xdr:spPr>
    </xdr:pic>
    <xdr:clientData/>
  </xdr:twoCellAnchor>
  <xdr:twoCellAnchor>
    <xdr:from>
      <xdr:col>1</xdr:col>
      <xdr:colOff>334026</xdr:colOff>
      <xdr:row>19</xdr:row>
      <xdr:rowOff>134302</xdr:rowOff>
    </xdr:from>
    <xdr:to>
      <xdr:col>2</xdr:col>
      <xdr:colOff>406952</xdr:colOff>
      <xdr:row>23</xdr:row>
      <xdr:rowOff>124777</xdr:rowOff>
    </xdr:to>
    <xdr:sp macro="" textlink="'Data - Overview'!A70">
      <xdr:nvSpPr>
        <xdr:cNvPr id="468" name="Rectangle 467"/>
        <xdr:cNvSpPr/>
      </xdr:nvSpPr>
      <xdr:spPr>
        <a:xfrm>
          <a:off x="943862" y="3112322"/>
          <a:ext cx="682615" cy="600239"/>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marL="0" indent="0" algn="ctr"/>
          <a:fld id="{28CED102-7D48-4B23-9464-996277096B40}" type="TxLink">
            <a:rPr lang="en-US" sz="1200" b="1" i="0" u="none" strike="noStrike">
              <a:solidFill>
                <a:schemeClr val="tx1">
                  <a:lumMod val="65000"/>
                  <a:lumOff val="35000"/>
                </a:schemeClr>
              </a:solidFill>
              <a:latin typeface="Calibri"/>
              <a:ea typeface="+mn-ea"/>
              <a:cs typeface="Calibri"/>
            </a:rPr>
            <a:pPr marL="0" indent="0" algn="ctr"/>
            <a:t>Tenure</a:t>
          </a:fld>
          <a:endParaRPr lang="en-GB" sz="1000" b="1">
            <a:solidFill>
              <a:schemeClr val="tx1">
                <a:lumMod val="65000"/>
                <a:lumOff val="35000"/>
              </a:schemeClr>
            </a:solidFill>
            <a:latin typeface="+mn-lt"/>
            <a:ea typeface="+mn-ea"/>
            <a:cs typeface="+mn-cs"/>
          </a:endParaRPr>
        </a:p>
      </xdr:txBody>
    </xdr:sp>
    <xdr:clientData/>
  </xdr:twoCellAnchor>
  <xdr:twoCellAnchor>
    <xdr:from>
      <xdr:col>13</xdr:col>
      <xdr:colOff>26696</xdr:colOff>
      <xdr:row>13</xdr:row>
      <xdr:rowOff>207645</xdr:rowOff>
    </xdr:from>
    <xdr:to>
      <xdr:col>14</xdr:col>
      <xdr:colOff>236358</xdr:colOff>
      <xdr:row>19</xdr:row>
      <xdr:rowOff>13335</xdr:rowOff>
    </xdr:to>
    <xdr:sp macro="" textlink="'Data - Overview'!A119">
      <xdr:nvSpPr>
        <xdr:cNvPr id="469" name="Rectangle 468"/>
        <xdr:cNvSpPr/>
      </xdr:nvSpPr>
      <xdr:spPr>
        <a:xfrm>
          <a:off x="7951633" y="2188944"/>
          <a:ext cx="819249" cy="802345"/>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wrap="square" rtlCol="0" anchor="ctr"/>
        <a:lstStyle xmlns:a="http://schemas.openxmlformats.org/drawingml/2006/main"/>
        <a:p xmlns:a="http://schemas.openxmlformats.org/drawingml/2006/main">
          <a:pPr marL="0" indent="0" algn="ctr"/>
          <a:fld id="{6844FA80-51DA-41FB-AE23-6A4F4D767888}" type="TxLink">
            <a:rPr lang="en-US" sz="1200" b="1" i="0" u="none" strike="noStrike">
              <a:solidFill>
                <a:schemeClr val="tx1">
                  <a:lumMod val="65000"/>
                  <a:lumOff val="35000"/>
                </a:schemeClr>
              </a:solidFill>
              <a:latin typeface="Calibri"/>
              <a:ea typeface="+mn-ea"/>
              <a:cs typeface="Calibri"/>
            </a:rPr>
            <a:pPr marL="0" indent="0" algn="ctr"/>
            <a:t>Children at home</a:t>
          </a:fld>
          <a:endParaRPr lang="en-GB" sz="1000" b="1">
            <a:solidFill>
              <a:schemeClr val="tx1">
                <a:lumMod val="65000"/>
                <a:lumOff val="35000"/>
              </a:schemeClr>
            </a:solidFill>
            <a:latin typeface="+mn-lt"/>
            <a:ea typeface="+mn-ea"/>
            <a:cs typeface="+mn-cs"/>
          </a:endParaRPr>
        </a:p>
      </xdr:txBody>
    </xdr:sp>
    <xdr:clientData/>
  </xdr:twoCellAnchor>
  <xdr:twoCellAnchor editAs="oneCell">
    <xdr:from>
      <xdr:col>7</xdr:col>
      <xdr:colOff>237660</xdr:colOff>
      <xdr:row>19</xdr:row>
      <xdr:rowOff>80010</xdr:rowOff>
    </xdr:from>
    <xdr:to>
      <xdr:col>8</xdr:col>
      <xdr:colOff>442113</xdr:colOff>
      <xdr:row>24</xdr:row>
      <xdr:rowOff>62865</xdr:rowOff>
    </xdr:to>
    <xdr:sp macro="" textlink="'Data - Overview'!A232">
      <xdr:nvSpPr>
        <xdr:cNvPr id="470" name="Rectangle 469"/>
        <xdr:cNvSpPr/>
      </xdr:nvSpPr>
      <xdr:spPr>
        <a:xfrm>
          <a:off x="4504870" y="3057634"/>
          <a:ext cx="814289" cy="744855"/>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rot="0" spcFirstLastPara="0" vertOverflow="clip" horzOverflow="clip"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indent="0" algn="ctr"/>
          <a:fld id="{7E89E816-5DFD-4A0C-B33B-CC4AF8E99EA4}" type="TxLink">
            <a:rPr lang="en-US" sz="1050" b="1" i="0" u="none" strike="noStrike">
              <a:solidFill>
                <a:schemeClr val="tx1">
                  <a:lumMod val="65000"/>
                  <a:lumOff val="35000"/>
                </a:schemeClr>
              </a:solidFill>
              <a:latin typeface="Calibri"/>
              <a:ea typeface="+mn-ea"/>
              <a:cs typeface="Calibri"/>
            </a:rPr>
            <a:pPr marL="0" indent="0" algn="ctr"/>
            <a:t>Household Income</a:t>
          </a:fld>
          <a:endParaRPr lang="en-GB" sz="600" b="1">
            <a:solidFill>
              <a:schemeClr val="tx1">
                <a:lumMod val="65000"/>
                <a:lumOff val="35000"/>
              </a:schemeClr>
            </a:solidFill>
            <a:latin typeface="+mn-lt"/>
            <a:ea typeface="+mn-ea"/>
            <a:cs typeface="+mn-cs"/>
          </a:endParaRPr>
        </a:p>
      </xdr:txBody>
    </xdr:sp>
    <xdr:clientData/>
  </xdr:twoCellAnchor>
  <xdr:twoCellAnchor editAs="oneCell">
    <xdr:from>
      <xdr:col>11</xdr:col>
      <xdr:colOff>425183</xdr:colOff>
      <xdr:row>14</xdr:row>
      <xdr:rowOff>120967</xdr:rowOff>
    </xdr:from>
    <xdr:to>
      <xdr:col>12</xdr:col>
      <xdr:colOff>466204</xdr:colOff>
      <xdr:row>18</xdr:row>
      <xdr:rowOff>69532</xdr:rowOff>
    </xdr:to>
    <xdr:pic macro="">
      <xdr:nvPicPr>
        <xdr:cNvPr id="471" name="Picture 470">
          <a:extLst xmlns:a="http://schemas.openxmlformats.org/drawingml/2006/main">
            <a:ext uri="{FF2B5EF4-FFF2-40B4-BE49-F238E27FC236}">
              <a16:creationId xmlns:a16="http://schemas.microsoft.com/office/drawing/2014/main" id="{00000000-0008-0000-0200-0000D7010000}"/>
            </a:ext>
          </a:extLst>
        </xdr:cNvPr>
        <xdr:cNvPicPr>
          <a:picLocks noChangeAspect="1"/>
        </xdr:cNvPicPr>
      </xdr:nvPicPr>
      <xdr:blipFill>
        <a:blip xmlns:d5p1="http://schemas.openxmlformats.org/officeDocument/2006/relationships" d5p1:embed="rId76">
          <a:extLst>
            <a:ext uri="{28A0092B-C50C-407E-A947-70E740481C1C}">
              <a14:useLocalDpi xmlns:a14="http://schemas.microsoft.com/office/drawing/2010/main" val="0"/>
            </a:ext>
          </a:extLst>
        </a:blip>
        <a:srcRect/>
        <a:stretch>
          <a:fillRect/>
        </a:stretch>
      </xdr:blipFill>
      <xdr:spPr>
        <a:xfrm>
          <a:off x="7131050" y="2336800"/>
          <a:ext cx="650407" cy="650407"/>
        </a:xfrm>
        <a:prstGeom xmlns:a="http://schemas.openxmlformats.org/drawingml/2006/main"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9618</xdr:colOff>
      <xdr:row>14</xdr:row>
      <xdr:rowOff>0</xdr:rowOff>
    </xdr:from>
    <xdr:to>
      <xdr:col>14</xdr:col>
      <xdr:colOff>66768</xdr:colOff>
      <xdr:row>53</xdr:row>
      <xdr:rowOff>9525</xdr:rowOff>
    </xdr:to>
    <xdr:graphicFrame macro="">
      <xdr:nvGraphicFramePr>
        <xdr:cNvPr id="2" name="Chart 1"/>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
        </a:graphicData>
      </a:graphic>
    </xdr:graphicFrame>
    <xdr:clientData/>
  </xdr:twoCellAnchor>
  <xdr:twoCellAnchor editAs="oneCell">
    <xdr:from>
      <xdr:col>12</xdr:col>
      <xdr:colOff>0</xdr:colOff>
      <xdr:row>14</xdr:row>
      <xdr:rowOff>123825</xdr:rowOff>
    </xdr:from>
    <xdr:to>
      <xdr:col>13</xdr:col>
      <xdr:colOff>381335</xdr:colOff>
      <xdr:row>15</xdr:row>
      <xdr:rowOff>190500</xdr:rowOff>
    </xdr:to>
    <xdr:sp macro="">
      <xdr:nvSpPr>
        <xdr:cNvPr id="3" name="TextBox 2">
          <a:extLst xmlns:a="http://schemas.openxmlformats.org/drawingml/2006/main">
            <a:ext uri="{FF2B5EF4-FFF2-40B4-BE49-F238E27FC236}">
              <a16:creationId xmlns:a16="http://schemas.microsoft.com/office/drawing/2014/main" id="{00000000-0008-0000-0300-000003000000}"/>
            </a:ext>
          </a:extLst>
        </xdr:cNvPr>
        <xdr:cNvSpPr txBox="1"/>
      </xdr:nvSpPr>
      <xdr:spPr>
        <a:xfrm>
          <a:off x="6826250" y="2701925"/>
          <a:ext cx="1028700" cy="225425"/>
        </a:xfrm>
        <a:prstGeom prst="roundRect">
          <a:avLst/>
        </a:prstGeom>
        <a:solidFill>
          <a:srgbClr val="000000"/>
        </a:solidFill>
        <a:ln w="9525" cmpd="sng">
          <a:solidFill>
            <a:srgbClr val="C00000"/>
          </a:solidFill>
          <a:headEnd type="none" w="med" len="med"/>
          <a:tailEnd type="none" w="med" len="med"/>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1" i="0" sz="1100">
              <a:solidFill>
                <a:srgbClr val="FFFFFF"/>
              </a:solidFill>
            </a:rPr>
            <a:t>Core</a:t>
          </a:r>
          <a:endParaRPr lang="en-GB" b="1" i="0" sz="1100">
            <a:solidFill>
              <a:srgbClr val="FFFFFF"/>
            </a:solidFill>
          </a:endParaRPr>
        </a:p>
      </xdr:txBody>
    </xdr:sp>
    <xdr:clientData/>
  </xdr:twoCellAnchor>
  <xdr:twoCellAnchor>
    <xdr:from>
      <xdr:col>8</xdr:col>
      <xdr:colOff>74340</xdr:colOff>
      <xdr:row>17</xdr:row>
      <xdr:rowOff>19050</xdr:rowOff>
    </xdr:from>
    <xdr:to>
      <xdr:col>8</xdr:col>
      <xdr:colOff>74340</xdr:colOff>
      <xdr:row>49</xdr:row>
      <xdr:rowOff>128587</xdr:rowOff>
    </xdr:to>
    <xdr:cxnSp macro="">
      <xdr:nvCxnSpPr>
        <xdr:cNvPr id="4" name="Straight Connector 3"/>
        <xdr:cNvCxnSpPr/>
      </xdr:nvCxnSpPr>
      <xdr:spPr>
        <a:xfrm flipH="1">
          <a:off x="4309610" y="3117850"/>
          <a:ext cx="0" cy="5393192"/>
        </a:xfrm>
        <a:prstGeom prst="line">
          <a:avLst xmlns:a="http://schemas.openxmlformats.org/drawingml/2006/main"/>
        </a:prstGeom>
        <a:noFill/>
        <a:ln xmlns:a="http://schemas.openxmlformats.org/drawingml/2006/main" w="28575"/>
      </xdr:spPr>
      <xdr:style xmlns:xdr="http://schemas.openxmlformats.org/drawingml/2006/spreadsheetDrawing">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xdr:style>
    </xdr:cxnSp>
    <xdr:clientData/>
  </xdr:twoCellAnchor>
  <xdr:twoCellAnchor>
    <xdr:from>
      <xdr:col>2</xdr:col>
      <xdr:colOff>379958</xdr:colOff>
      <xdr:row>33</xdr:row>
      <xdr:rowOff>62865</xdr:rowOff>
    </xdr:from>
    <xdr:to>
      <xdr:col>13</xdr:col>
      <xdr:colOff>381335</xdr:colOff>
      <xdr:row>33</xdr:row>
      <xdr:rowOff>62865</xdr:rowOff>
    </xdr:to>
    <xdr:cxnSp macro="">
      <xdr:nvCxnSpPr>
        <xdr:cNvPr id="5" name="Straight Connector 4"/>
        <xdr:cNvCxnSpPr/>
      </xdr:nvCxnSpPr>
      <xdr:spPr>
        <a:xfrm>
          <a:off x="729233" y="5803501"/>
          <a:ext cx="7125717" cy="0"/>
        </a:xfrm>
        <a:prstGeom prst="line">
          <a:avLst xmlns:a="http://schemas.openxmlformats.org/drawingml/2006/main"/>
        </a:prstGeom>
        <a:noFill/>
        <a:ln xmlns:a="http://schemas.openxmlformats.org/drawingml/2006/main" w="28575"/>
      </xdr:spPr>
      <xdr:style xmlns:xdr="http://schemas.openxmlformats.org/drawingml/2006/spreadsheetDrawing">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xdr:style>
    </xdr:cxnSp>
    <xdr:clientData/>
  </xdr:twoCellAnchor>
  <xdr:twoCellAnchor editAs="absolute">
    <xdr:from>
      <xdr:col>0</xdr:col>
      <xdr:colOff>0</xdr:colOff>
      <xdr:row>3</xdr:row>
      <xdr:rowOff>115252</xdr:rowOff>
    </xdr:from>
    <xdr:to>
      <xdr:col>13</xdr:col>
      <xdr:colOff>257435</xdr:colOff>
      <xdr:row>5</xdr:row>
      <xdr:rowOff>152400</xdr:rowOff>
    </xdr:to>
    <xdr:sp macro="" textlink="">
      <xdr:nvSpPr>
        <xdr:cNvPr id="6" name="Text Box 128"/>
        <xdr:cNvSpPr/>
      </xdr:nvSpPr>
      <xdr:spPr>
        <a:xfrm>
          <a:off x="0" y="667785"/>
          <a:ext cx="7731125" cy="405365"/>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2000" b="1" i="0" u="none" strike="noStrike" baseline="0">
              <a:solidFill>
                <a:sysClr val="windowText" lastClr="000000"/>
              </a:solidFill>
              <a:latin typeface="+mn-lt"/>
            </a:rPr>
            <a:t>ACORN </a:t>
          </a:r>
          <a:r>
            <a:rPr lang="en-GB" sz="2000" b="1" i="0" u="none" strike="noStrike" baseline="0">
              <a:solidFill>
                <a:schemeClr val="tx1"/>
              </a:solidFill>
              <a:latin typeface="+mn-lt"/>
            </a:rPr>
            <a:t>CUSTOMER VIEW </a:t>
          </a:r>
          <a:r>
            <a:rPr lang="en-GB" sz="2000" b="1" i="0" u="none" strike="noStrike" baseline="0">
              <a:solidFill>
                <a:srgbClr val="938B8B"/>
              </a:solidFill>
              <a:latin typeface="+mn-lt"/>
            </a:rPr>
            <a:t>CHART</a:t>
          </a:r>
        </a:p>
      </xdr:txBody>
    </xdr:sp>
    <xdr:clientData/>
  </xdr:twoCellAnchor>
  <xdr:twoCellAnchor editAs="absolute">
    <xdr:from>
      <xdr:col>3</xdr:col>
      <xdr:colOff>285657</xdr:colOff>
      <xdr:row>6</xdr:row>
      <xdr:rowOff>114300</xdr:rowOff>
    </xdr:from>
    <xdr:to>
      <xdr:col>13</xdr:col>
      <xdr:colOff>257435</xdr:colOff>
      <xdr:row>7</xdr:row>
      <xdr:rowOff>104775</xdr:rowOff>
    </xdr:to>
    <xdr:sp macro="" textlink="PROFILE_DESC">
      <xdr:nvSpPr>
        <xdr:cNvPr id="7" name="Rectangle 6"/>
        <xdr:cNvSpPr/>
      </xdr:nvSpPr>
      <xdr:spPr>
        <a:xfrm>
          <a:off x="1282699" y="1219200"/>
          <a:ext cx="6448425"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7FA2D088-BE4A-44E9-B0AF-9C15670973D8}" type="TxLink">
            <a:rPr lang="en-US" sz="1200" b="1" i="0" u="none" strike="noStrike">
              <a:solidFill>
                <a:srgbClr val="000000"/>
              </a:solidFill>
              <a:latin typeface="+mn-lt"/>
              <a:cs typeface="Arial"/>
            </a:rPr>
            <a:pPr algn="l"/>
            <a:t>ward name: Blacon Ward</a:t>
          </a:fld>
          <a:endParaRPr lang="en-GB" sz="2400" b="1">
            <a:latin typeface="+mn-lt"/>
          </a:endParaRPr>
        </a:p>
      </xdr:txBody>
    </xdr:sp>
    <xdr:clientData/>
  </xdr:twoCellAnchor>
  <xdr:twoCellAnchor editAs="absolute">
    <xdr:from>
      <xdr:col>3</xdr:col>
      <xdr:colOff>285657</xdr:colOff>
      <xdr:row>7</xdr:row>
      <xdr:rowOff>142875</xdr:rowOff>
    </xdr:from>
    <xdr:to>
      <xdr:col>13</xdr:col>
      <xdr:colOff>257435</xdr:colOff>
      <xdr:row>8</xdr:row>
      <xdr:rowOff>133350</xdr:rowOff>
    </xdr:to>
    <xdr:sp macro="" textlink="'Input Sheet'!C6">
      <xdr:nvSpPr>
        <xdr:cNvPr id="8" name="Rectangle 7"/>
        <xdr:cNvSpPr/>
      </xdr:nvSpPr>
      <xdr:spPr>
        <a:xfrm>
          <a:off x="1282700" y="1431925"/>
          <a:ext cx="6448424"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39D4EEAC-43C0-4A3C-863E-E12B3FFD08C0}" type="TxLink">
            <a:rPr lang="en-US" sz="1200" b="1" i="0" u="none" strike="noStrike">
              <a:solidFill>
                <a:srgbClr val="000000"/>
              </a:solidFill>
              <a:latin typeface="+mn-lt"/>
              <a:cs typeface="Arial"/>
            </a:rPr>
            <a:pPr algn="l"/>
            <a:t>Cheshire West and Chester Acorn 2022</a:t>
          </a:fld>
          <a:endParaRPr lang="en-GB" sz="3600" b="1">
            <a:solidFill>
              <a:sysClr val="windowText" lastClr="000000"/>
            </a:solidFill>
            <a:latin typeface="+mn-lt"/>
          </a:endParaRPr>
        </a:p>
      </xdr:txBody>
    </xdr:sp>
    <xdr:clientData/>
  </xdr:twoCellAnchor>
  <xdr:twoCellAnchor editAs="absolute">
    <xdr:from>
      <xdr:col>2</xdr:col>
      <xdr:colOff>200304</xdr:colOff>
      <xdr:row>6</xdr:row>
      <xdr:rowOff>85725</xdr:rowOff>
    </xdr:from>
    <xdr:to>
      <xdr:col>3</xdr:col>
      <xdr:colOff>504546</xdr:colOff>
      <xdr:row>8</xdr:row>
      <xdr:rowOff>161925</xdr:rowOff>
    </xdr:to>
    <xdr:sp macro="" textlink="">
      <xdr:nvSpPr>
        <xdr:cNvPr id="9" name="Rectangle 8"/>
        <xdr:cNvSpPr/>
      </xdr:nvSpPr>
      <xdr:spPr>
        <a:xfrm>
          <a:off x="549275" y="1190625"/>
          <a:ext cx="952500" cy="455377"/>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spAutoFit/>
        </a:bodyPr>
        <a:lstStyle xmlns:a="http://schemas.openxmlformats.org/drawingml/2006/main"/>
        <a:p xmlns:a="http://schemas.openxmlformats.org/drawingml/2006/main">
          <a:pPr algn="l"/>
          <a:r>
            <a:rPr lang="en-GB" sz="1200" b="1">
              <a:solidFill>
                <a:srgbClr val="938B8B"/>
              </a:solidFill>
            </a:rPr>
            <a:t>Profile:</a:t>
          </a:r>
        </a:p>
        <a:p xmlns:a="http://schemas.openxmlformats.org/drawingml/2006/main">
          <a:pPr algn="l"/>
          <a:r>
            <a:rPr lang="en-GB" sz="1200" b="1">
              <a:solidFill>
                <a:srgbClr val="938B8B"/>
              </a:solidFill>
            </a:rPr>
            <a:t>Base:</a:t>
          </a:r>
        </a:p>
      </xdr:txBody>
    </xdr:sp>
    <xdr:clientData/>
  </xdr:twoCellAnchor>
  <xdr:twoCellAnchor editAs="oneCell">
    <xdr:from>
      <xdr:col>2</xdr:col>
      <xdr:colOff>381335</xdr:colOff>
      <xdr:row>14</xdr:row>
      <xdr:rowOff>123825</xdr:rowOff>
    </xdr:from>
    <xdr:to>
      <xdr:col>4</xdr:col>
      <xdr:colOff>152251</xdr:colOff>
      <xdr:row>15</xdr:row>
      <xdr:rowOff>190500</xdr:rowOff>
    </xdr:to>
    <xdr:sp macro="">
      <xdr:nvSpPr>
        <xdr:cNvPr id="10" name="TextBox 9">
          <a:extLst xmlns:a="http://schemas.openxmlformats.org/drawingml/2006/main">
            <a:ext uri="{FF2B5EF4-FFF2-40B4-BE49-F238E27FC236}">
              <a16:creationId xmlns:a16="http://schemas.microsoft.com/office/drawing/2014/main" id="{00000000-0008-0000-0300-00000A000000}"/>
            </a:ext>
          </a:extLst>
        </xdr:cNvPr>
        <xdr:cNvSpPr txBox="1"/>
      </xdr:nvSpPr>
      <xdr:spPr>
        <a:xfrm>
          <a:off x="730250" y="2701925"/>
          <a:ext cx="1066800" cy="225425"/>
        </a:xfrm>
        <a:prstGeom prst="roundRect">
          <a:avLst/>
        </a:prstGeom>
        <a:solidFill>
          <a:srgbClr val="000000"/>
        </a:solidFill>
        <a:ln w="9525" cmpd="sng">
          <a:solidFill>
            <a:srgbClr val="C00000"/>
          </a:solidFill>
          <a:headEnd type="none" w="med" len="med"/>
          <a:tailEnd type="none" w="med" len="med"/>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1" i="0" sz="1100">
              <a:solidFill>
                <a:srgbClr val="FFFFFF"/>
              </a:solidFill>
            </a:rPr>
            <a:t>Niche</a:t>
          </a:r>
          <a:endParaRPr lang="en-GB" b="1" i="0" sz="1100">
            <a:solidFill>
              <a:srgbClr val="FFFFFF"/>
            </a:solidFill>
          </a:endParaRPr>
        </a:p>
      </xdr:txBody>
    </xdr:sp>
    <xdr:clientData/>
  </xdr:twoCellAnchor>
  <xdr:twoCellAnchor editAs="oneCell">
    <xdr:from>
      <xdr:col>12</xdr:col>
      <xdr:colOff>9637</xdr:colOff>
      <xdr:row>51</xdr:row>
      <xdr:rowOff>19050</xdr:rowOff>
    </xdr:from>
    <xdr:to>
      <xdr:col>13</xdr:col>
      <xdr:colOff>390283</xdr:colOff>
      <xdr:row>52</xdr:row>
      <xdr:rowOff>85725</xdr:rowOff>
    </xdr:to>
    <xdr:sp macro="">
      <xdr:nvSpPr>
        <xdr:cNvPr id="11" name="TextBox 10">
          <a:extLst xmlns:a="http://schemas.openxmlformats.org/drawingml/2006/main">
            <a:ext uri="{FF2B5EF4-FFF2-40B4-BE49-F238E27FC236}">
              <a16:creationId xmlns:a16="http://schemas.microsoft.com/office/drawing/2014/main" id="{00000000-0008-0000-0300-00000B000000}"/>
            </a:ext>
          </a:extLst>
        </xdr:cNvPr>
        <xdr:cNvSpPr txBox="1"/>
      </xdr:nvSpPr>
      <xdr:spPr>
        <a:xfrm>
          <a:off x="6835775" y="8731250"/>
          <a:ext cx="1028700" cy="231775"/>
        </a:xfrm>
        <a:prstGeom prst="roundRect">
          <a:avLst/>
        </a:prstGeom>
        <a:solidFill>
          <a:srgbClr val="000000"/>
        </a:solidFill>
        <a:ln w="9525" cmpd="sng">
          <a:solidFill>
            <a:srgbClr val="C00000"/>
          </a:solidFill>
          <a:headEnd type="none" w="med" len="med"/>
          <a:tailEnd type="none" w="med" len="med"/>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1" i="0" sz="1100">
              <a:solidFill>
                <a:srgbClr val="FFFFFF"/>
              </a:solidFill>
            </a:rPr>
            <a:t>Opportunity</a:t>
          </a:r>
          <a:endParaRPr lang="en-GB" b="1" i="0" sz="1100">
            <a:solidFill>
              <a:srgbClr val="FFFFFF"/>
            </a:solidFill>
          </a:endParaRPr>
        </a:p>
      </xdr:txBody>
    </xdr:sp>
    <xdr:clientData/>
  </xdr:twoCellAnchor>
  <xdr:twoCellAnchor editAs="oneCell">
    <xdr:from>
      <xdr:col>2</xdr:col>
      <xdr:colOff>352425</xdr:colOff>
      <xdr:row>51</xdr:row>
      <xdr:rowOff>28575</xdr:rowOff>
    </xdr:from>
    <xdr:to>
      <xdr:col>4</xdr:col>
      <xdr:colOff>123397</xdr:colOff>
      <xdr:row>52</xdr:row>
      <xdr:rowOff>85725</xdr:rowOff>
    </xdr:to>
    <xdr:sp macro="">
      <xdr:nvSpPr>
        <xdr:cNvPr id="12" name="TextBox 11">
          <a:extLst xmlns:a="http://schemas.openxmlformats.org/drawingml/2006/main">
            <a:ext uri="{FF2B5EF4-FFF2-40B4-BE49-F238E27FC236}">
              <a16:creationId xmlns:a16="http://schemas.microsoft.com/office/drawing/2014/main" id="{00000000-0008-0000-0300-00000C000000}"/>
            </a:ext>
          </a:extLst>
        </xdr:cNvPr>
        <xdr:cNvSpPr txBox="1"/>
      </xdr:nvSpPr>
      <xdr:spPr>
        <a:xfrm>
          <a:off x="701675" y="8740775"/>
          <a:ext cx="1066200" cy="222250"/>
        </a:xfrm>
        <a:prstGeom prst="roundRect">
          <a:avLst/>
        </a:prstGeom>
        <a:solidFill>
          <a:srgbClr val="000000"/>
        </a:solidFill>
        <a:ln w="9525" cmpd="sng">
          <a:solidFill>
            <a:srgbClr val="C00000"/>
          </a:solidFill>
          <a:headEnd type="none" w="med" len="med"/>
          <a:tailEnd type="none" w="med" len="med"/>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1" i="0" sz="1100">
              <a:solidFill>
                <a:srgbClr val="FFFFFF"/>
              </a:solidFill>
            </a:rPr>
            <a:t>Low Priority</a:t>
          </a:r>
          <a:endParaRPr lang="en-GB" b="1" i="0" sz="1100">
            <a:solidFill>
              <a:srgbClr val="FFFFFF"/>
            </a:solidFill>
          </a:endParaRPr>
        </a:p>
      </xdr:txBody>
    </xdr:sp>
    <xdr:clientData/>
  </xdr:twoCellAnchor>
  <xdr:twoCellAnchor editAs="absolute">
    <xdr:from>
      <xdr:col>8</xdr:col>
      <xdr:colOff>171394</xdr:colOff>
      <xdr:row>16</xdr:row>
      <xdr:rowOff>85725</xdr:rowOff>
    </xdr:from>
    <xdr:to>
      <xdr:col>13</xdr:col>
      <xdr:colOff>476324</xdr:colOff>
      <xdr:row>33</xdr:row>
      <xdr:rowOff>19050</xdr:rowOff>
    </xdr:to>
    <xdr:sp macro="" textlink="$C$82">
      <xdr:nvSpPr>
        <xdr:cNvPr id="13" name="Rectangle 12"/>
        <xdr:cNvSpPr/>
      </xdr:nvSpPr>
      <xdr:spPr>
        <a:xfrm>
          <a:off x="4406899" y="3019425"/>
          <a:ext cx="3543301" cy="2740025"/>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fld id="{CBA23A59-9923-4D66-AFBC-1D1C88AB03E6}" type="TxLink">
            <a:rPr lang="en-US" sz="1400" b="0" i="0" u="none" strike="noStrike">
              <a:solidFill>
                <a:srgbClr val="000000"/>
              </a:solidFill>
              <a:latin typeface="Calibri"/>
            </a:rPr>
            <a:pPr algn="ctr"/>
            <a:t> </a:t>
          </a:fld>
          <a:endParaRPr lang="en-GB" sz="1800"/>
        </a:p>
      </xdr:txBody>
    </xdr:sp>
    <xdr:clientData/>
  </xdr:twoCellAnchor>
  <xdr:twoCellAnchor editAs="absolute">
    <xdr:from>
      <xdr:col>2</xdr:col>
      <xdr:colOff>399920</xdr:colOff>
      <xdr:row>16</xdr:row>
      <xdr:rowOff>95250</xdr:rowOff>
    </xdr:from>
    <xdr:to>
      <xdr:col>8</xdr:col>
      <xdr:colOff>152121</xdr:colOff>
      <xdr:row>33</xdr:row>
      <xdr:rowOff>19050</xdr:rowOff>
    </xdr:to>
    <xdr:sp macro="" textlink="$C$83">
      <xdr:nvSpPr>
        <xdr:cNvPr id="14" name="Rectangle 13"/>
        <xdr:cNvSpPr/>
      </xdr:nvSpPr>
      <xdr:spPr>
        <a:xfrm>
          <a:off x="749300" y="3028949"/>
          <a:ext cx="3638550" cy="2730500"/>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fld id="{629277E6-285F-4AE2-93B8-66AA01347896}" type="TxLink">
            <a:rPr lang="en-US" sz="1400" b="0" i="0" u="none" strike="noStrike">
              <a:solidFill>
                <a:srgbClr val="000000"/>
              </a:solidFill>
              <a:latin typeface="Calibri"/>
            </a:rPr>
            <a:pPr algn="ctr"/>
            <a:t> </a:t>
          </a:fld>
          <a:endParaRPr lang="en-GB" sz="1800"/>
        </a:p>
      </xdr:txBody>
    </xdr:sp>
    <xdr:clientData/>
  </xdr:twoCellAnchor>
  <xdr:twoCellAnchor editAs="absolute">
    <xdr:from>
      <xdr:col>8</xdr:col>
      <xdr:colOff>86041</xdr:colOff>
      <xdr:row>33</xdr:row>
      <xdr:rowOff>38100</xdr:rowOff>
    </xdr:from>
    <xdr:to>
      <xdr:col>13</xdr:col>
      <xdr:colOff>381335</xdr:colOff>
      <xdr:row>49</xdr:row>
      <xdr:rowOff>114300</xdr:rowOff>
    </xdr:to>
    <xdr:sp macro="" textlink="$C$84">
      <xdr:nvSpPr>
        <xdr:cNvPr id="15" name="Rectangle 14"/>
        <xdr:cNvSpPr/>
      </xdr:nvSpPr>
      <xdr:spPr>
        <a:xfrm>
          <a:off x="4321175" y="5778500"/>
          <a:ext cx="3533775" cy="2717800"/>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fld id="{82DBE1A1-0DAE-4991-80DC-CC808B7460AC}" type="TxLink">
            <a:rPr lang="en-US" sz="1400" b="0" i="0" u="none" strike="noStrike">
              <a:solidFill>
                <a:srgbClr val="000000"/>
              </a:solidFill>
              <a:latin typeface="Calibri"/>
            </a:rPr>
            <a:pPr algn="ctr"/>
            <a:t> </a:t>
          </a:fld>
          <a:endParaRPr lang="en-GB" sz="1400"/>
        </a:p>
      </xdr:txBody>
    </xdr:sp>
    <xdr:clientData/>
  </xdr:twoCellAnchor>
  <xdr:twoCellAnchor editAs="absolute">
    <xdr:from>
      <xdr:col>2</xdr:col>
      <xdr:colOff>399920</xdr:colOff>
      <xdr:row>33</xdr:row>
      <xdr:rowOff>38100</xdr:rowOff>
    </xdr:from>
    <xdr:to>
      <xdr:col>8</xdr:col>
      <xdr:colOff>152121</xdr:colOff>
      <xdr:row>49</xdr:row>
      <xdr:rowOff>114300</xdr:rowOff>
    </xdr:to>
    <xdr:sp macro="" textlink="$C$85">
      <xdr:nvSpPr>
        <xdr:cNvPr id="16" name="Rectangle 15"/>
        <xdr:cNvSpPr/>
      </xdr:nvSpPr>
      <xdr:spPr>
        <a:xfrm>
          <a:off x="749299" y="5778500"/>
          <a:ext cx="3638551" cy="2717800"/>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fld id="{6F8CEADD-EF7A-4CF4-BFFA-B2528342DE8B}" type="TxLink">
            <a:rPr lang="en-US" sz="1400" b="0" i="0" u="none" strike="noStrike">
              <a:solidFill>
                <a:srgbClr val="000000"/>
              </a:solidFill>
              <a:latin typeface="Calibri"/>
            </a:rPr>
            <a:pPr algn="ctr"/>
            <a:t> </a:t>
          </a:fld>
          <a:endParaRPr lang="en-GB" sz="1400"/>
        </a:p>
      </xdr:txBody>
    </xdr:sp>
    <xdr:clientData/>
  </xdr:twoCellAnchor>
  <xdr:twoCellAnchor>
    <xdr:from>
      <xdr:col>13</xdr:col>
      <xdr:colOff>566496</xdr:colOff>
      <xdr:row>15</xdr:row>
      <xdr:rowOff>152400</xdr:rowOff>
    </xdr:from>
    <xdr:to>
      <xdr:col>14</xdr:col>
      <xdr:colOff>245046</xdr:colOff>
      <xdr:row>17</xdr:row>
      <xdr:rowOff>78105</xdr:rowOff>
    </xdr:to>
    <xdr:sp macro="" textlink="">
      <xdr:nvSpPr>
        <xdr:cNvPr id="17" name="Oval 16"/>
        <xdr:cNvSpPr/>
      </xdr:nvSpPr>
      <xdr:spPr>
        <a:xfrm>
          <a:off x="8040687" y="2889250"/>
          <a:ext cx="326100" cy="288000"/>
        </a:xfrm>
        <a:prstGeom prst="ellipse">
          <a:avLst xmlns:a="http://schemas.openxmlformats.org/drawingml/2006/main"/>
        </a:prstGeom>
        <a:solidFill xmlns:a="http://schemas.openxmlformats.org/drawingml/2006/main">
          <a:srgbClr val="304DEC"/>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17</xdr:row>
      <xdr:rowOff>114300</xdr:rowOff>
    </xdr:from>
    <xdr:to>
      <xdr:col>14</xdr:col>
      <xdr:colOff>245046</xdr:colOff>
      <xdr:row>19</xdr:row>
      <xdr:rowOff>78105</xdr:rowOff>
    </xdr:to>
    <xdr:sp macro="" textlink="">
      <xdr:nvSpPr>
        <xdr:cNvPr id="18" name="Oval 17"/>
        <xdr:cNvSpPr/>
      </xdr:nvSpPr>
      <xdr:spPr>
        <a:xfrm>
          <a:off x="8040687" y="3213100"/>
          <a:ext cx="326100" cy="294350"/>
        </a:xfrm>
        <a:prstGeom prst="ellipse">
          <a:avLst xmlns:a="http://schemas.openxmlformats.org/drawingml/2006/main"/>
        </a:prstGeom>
        <a:solidFill xmlns:a="http://schemas.openxmlformats.org/drawingml/2006/main">
          <a:srgbClr val="6F83F3"/>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19</xdr:row>
      <xdr:rowOff>114300</xdr:rowOff>
    </xdr:from>
    <xdr:to>
      <xdr:col>14</xdr:col>
      <xdr:colOff>245046</xdr:colOff>
      <xdr:row>21</xdr:row>
      <xdr:rowOff>78105</xdr:rowOff>
    </xdr:to>
    <xdr:sp macro="" textlink="">
      <xdr:nvSpPr>
        <xdr:cNvPr id="19" name="Oval 18"/>
        <xdr:cNvSpPr/>
      </xdr:nvSpPr>
      <xdr:spPr>
        <a:xfrm>
          <a:off x="8040687" y="3543300"/>
          <a:ext cx="326100" cy="294350"/>
        </a:xfrm>
        <a:prstGeom prst="ellipse">
          <a:avLst xmlns:a="http://schemas.openxmlformats.org/drawingml/2006/main"/>
        </a:prstGeom>
        <a:solidFill xmlns:a="http://schemas.openxmlformats.org/drawingml/2006/main">
          <a:srgbClr val="AAB8F5"/>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21</xdr:row>
      <xdr:rowOff>114300</xdr:rowOff>
    </xdr:from>
    <xdr:to>
      <xdr:col>14</xdr:col>
      <xdr:colOff>245046</xdr:colOff>
      <xdr:row>23</xdr:row>
      <xdr:rowOff>78105</xdr:rowOff>
    </xdr:to>
    <xdr:sp macro="" textlink="">
      <xdr:nvSpPr>
        <xdr:cNvPr id="20" name="Oval 19"/>
        <xdr:cNvSpPr/>
      </xdr:nvSpPr>
      <xdr:spPr>
        <a:xfrm>
          <a:off x="8040687" y="3873500"/>
          <a:ext cx="326100" cy="294350"/>
        </a:xfrm>
        <a:prstGeom prst="ellipse">
          <a:avLst xmlns:a="http://schemas.openxmlformats.org/drawingml/2006/main"/>
        </a:prstGeom>
        <a:solidFill xmlns:a="http://schemas.openxmlformats.org/drawingml/2006/main">
          <a:srgbClr val="7D38BA"/>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23</xdr:row>
      <xdr:rowOff>114300</xdr:rowOff>
    </xdr:from>
    <xdr:to>
      <xdr:col>14</xdr:col>
      <xdr:colOff>245046</xdr:colOff>
      <xdr:row>25</xdr:row>
      <xdr:rowOff>78105</xdr:rowOff>
    </xdr:to>
    <xdr:sp macro="" textlink="">
      <xdr:nvSpPr>
        <xdr:cNvPr id="21" name="Oval 20"/>
        <xdr:cNvSpPr/>
      </xdr:nvSpPr>
      <xdr:spPr>
        <a:xfrm>
          <a:off x="8040687" y="4203700"/>
          <a:ext cx="326100" cy="294350"/>
        </a:xfrm>
        <a:prstGeom prst="ellipse">
          <a:avLst xmlns:a="http://schemas.openxmlformats.org/drawingml/2006/main"/>
        </a:prstGeom>
        <a:solidFill xmlns:a="http://schemas.openxmlformats.org/drawingml/2006/main">
          <a:srgbClr val="BD9EDB"/>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25</xdr:row>
      <xdr:rowOff>114300</xdr:rowOff>
    </xdr:from>
    <xdr:to>
      <xdr:col>14</xdr:col>
      <xdr:colOff>245046</xdr:colOff>
      <xdr:row>27</xdr:row>
      <xdr:rowOff>78105</xdr:rowOff>
    </xdr:to>
    <xdr:sp macro="" textlink="">
      <xdr:nvSpPr>
        <xdr:cNvPr id="22" name="Oval 21"/>
        <xdr:cNvSpPr/>
      </xdr:nvSpPr>
      <xdr:spPr>
        <a:xfrm>
          <a:off x="8040687" y="4533900"/>
          <a:ext cx="326100" cy="294350"/>
        </a:xfrm>
        <a:prstGeom prst="ellipse">
          <a:avLst xmlns:a="http://schemas.openxmlformats.org/drawingml/2006/main"/>
        </a:prstGeom>
        <a:solidFill xmlns:a="http://schemas.openxmlformats.org/drawingml/2006/main">
          <a:srgbClr val="4F9342"/>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27</xdr:row>
      <xdr:rowOff>114300</xdr:rowOff>
    </xdr:from>
    <xdr:to>
      <xdr:col>14</xdr:col>
      <xdr:colOff>245046</xdr:colOff>
      <xdr:row>29</xdr:row>
      <xdr:rowOff>78105</xdr:rowOff>
    </xdr:to>
    <xdr:sp macro="" textlink="">
      <xdr:nvSpPr>
        <xdr:cNvPr id="23" name="Oval 22"/>
        <xdr:cNvSpPr/>
      </xdr:nvSpPr>
      <xdr:spPr>
        <a:xfrm>
          <a:off x="8040687" y="4864100"/>
          <a:ext cx="326100" cy="294350"/>
        </a:xfrm>
        <a:prstGeom prst="ellipse">
          <a:avLst xmlns:a="http://schemas.openxmlformats.org/drawingml/2006/main"/>
        </a:prstGeom>
        <a:solidFill xmlns:a="http://schemas.openxmlformats.org/drawingml/2006/main">
          <a:srgbClr val="71A867"/>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29</xdr:row>
      <xdr:rowOff>114300</xdr:rowOff>
    </xdr:from>
    <xdr:to>
      <xdr:col>14</xdr:col>
      <xdr:colOff>245046</xdr:colOff>
      <xdr:row>31</xdr:row>
      <xdr:rowOff>78105</xdr:rowOff>
    </xdr:to>
    <xdr:sp macro="" textlink="">
      <xdr:nvSpPr>
        <xdr:cNvPr id="24" name="Oval 23"/>
        <xdr:cNvSpPr/>
      </xdr:nvSpPr>
      <xdr:spPr>
        <a:xfrm>
          <a:off x="8040687" y="5194300"/>
          <a:ext cx="326100" cy="294350"/>
        </a:xfrm>
        <a:prstGeom prst="ellipse">
          <a:avLst xmlns:a="http://schemas.openxmlformats.org/drawingml/2006/main"/>
        </a:prstGeom>
        <a:solidFill xmlns:a="http://schemas.openxmlformats.org/drawingml/2006/main">
          <a:srgbClr val="94BE8E"/>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31</xdr:row>
      <xdr:rowOff>114300</xdr:rowOff>
    </xdr:from>
    <xdr:to>
      <xdr:col>14</xdr:col>
      <xdr:colOff>245046</xdr:colOff>
      <xdr:row>33</xdr:row>
      <xdr:rowOff>78105</xdr:rowOff>
    </xdr:to>
    <xdr:sp macro="" textlink="">
      <xdr:nvSpPr>
        <xdr:cNvPr id="25" name="Oval 24"/>
        <xdr:cNvSpPr/>
      </xdr:nvSpPr>
      <xdr:spPr>
        <a:xfrm>
          <a:off x="8040687" y="5524500"/>
          <a:ext cx="326100" cy="294350"/>
        </a:xfrm>
        <a:prstGeom prst="ellipse">
          <a:avLst xmlns:a="http://schemas.openxmlformats.org/drawingml/2006/main"/>
        </a:prstGeom>
        <a:solidFill xmlns:a="http://schemas.openxmlformats.org/drawingml/2006/main">
          <a:srgbClr val="B9D2B4"/>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33</xdr:row>
      <xdr:rowOff>114300</xdr:rowOff>
    </xdr:from>
    <xdr:to>
      <xdr:col>14</xdr:col>
      <xdr:colOff>245046</xdr:colOff>
      <xdr:row>35</xdr:row>
      <xdr:rowOff>78105</xdr:rowOff>
    </xdr:to>
    <xdr:sp macro="" textlink="">
      <xdr:nvSpPr>
        <xdr:cNvPr id="26" name="Oval 25"/>
        <xdr:cNvSpPr/>
      </xdr:nvSpPr>
      <xdr:spPr>
        <a:xfrm>
          <a:off x="8040687" y="5854700"/>
          <a:ext cx="326100" cy="294350"/>
        </a:xfrm>
        <a:prstGeom prst="ellipse">
          <a:avLst xmlns:a="http://schemas.openxmlformats.org/drawingml/2006/main"/>
        </a:prstGeom>
        <a:solidFill xmlns:a="http://schemas.openxmlformats.org/drawingml/2006/main">
          <a:srgbClr val="DCE9D7"/>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35</xdr:row>
      <xdr:rowOff>114300</xdr:rowOff>
    </xdr:from>
    <xdr:to>
      <xdr:col>14</xdr:col>
      <xdr:colOff>245046</xdr:colOff>
      <xdr:row>37</xdr:row>
      <xdr:rowOff>78105</xdr:rowOff>
    </xdr:to>
    <xdr:sp macro="" textlink="">
      <xdr:nvSpPr>
        <xdr:cNvPr id="27" name="Oval 26"/>
        <xdr:cNvSpPr/>
      </xdr:nvSpPr>
      <xdr:spPr>
        <a:xfrm>
          <a:off x="8040687" y="6184900"/>
          <a:ext cx="326100" cy="294350"/>
        </a:xfrm>
        <a:prstGeom prst="ellipse">
          <a:avLst xmlns:a="http://schemas.openxmlformats.org/drawingml/2006/main"/>
        </a:prstGeom>
        <a:solidFill xmlns:a="http://schemas.openxmlformats.org/drawingml/2006/main">
          <a:srgbClr val="F47421"/>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37</xdr:row>
      <xdr:rowOff>114300</xdr:rowOff>
    </xdr:from>
    <xdr:to>
      <xdr:col>14</xdr:col>
      <xdr:colOff>245046</xdr:colOff>
      <xdr:row>39</xdr:row>
      <xdr:rowOff>78105</xdr:rowOff>
    </xdr:to>
    <xdr:sp macro="" textlink="">
      <xdr:nvSpPr>
        <xdr:cNvPr id="28" name="Oval 27"/>
        <xdr:cNvSpPr/>
      </xdr:nvSpPr>
      <xdr:spPr>
        <a:xfrm>
          <a:off x="8040687" y="6515100"/>
          <a:ext cx="326100" cy="294350"/>
        </a:xfrm>
        <a:prstGeom prst="ellipse">
          <a:avLst xmlns:a="http://schemas.openxmlformats.org/drawingml/2006/main"/>
        </a:prstGeom>
        <a:solidFill xmlns:a="http://schemas.openxmlformats.org/drawingml/2006/main">
          <a:srgbClr val="F79E64"/>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39</xdr:row>
      <xdr:rowOff>114300</xdr:rowOff>
    </xdr:from>
    <xdr:to>
      <xdr:col>14</xdr:col>
      <xdr:colOff>245046</xdr:colOff>
      <xdr:row>41</xdr:row>
      <xdr:rowOff>78105</xdr:rowOff>
    </xdr:to>
    <xdr:sp macro="" textlink="">
      <xdr:nvSpPr>
        <xdr:cNvPr id="29" name="Oval 28"/>
        <xdr:cNvSpPr/>
      </xdr:nvSpPr>
      <xdr:spPr>
        <a:xfrm>
          <a:off x="8040687" y="6845300"/>
          <a:ext cx="326100" cy="294350"/>
        </a:xfrm>
        <a:prstGeom prst="ellipse">
          <a:avLst xmlns:a="http://schemas.openxmlformats.org/drawingml/2006/main"/>
        </a:prstGeom>
        <a:solidFill xmlns:a="http://schemas.openxmlformats.org/drawingml/2006/main">
          <a:srgbClr val="FAC8A7"/>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41</xdr:row>
      <xdr:rowOff>114300</xdr:rowOff>
    </xdr:from>
    <xdr:to>
      <xdr:col>14</xdr:col>
      <xdr:colOff>245046</xdr:colOff>
      <xdr:row>43</xdr:row>
      <xdr:rowOff>78105</xdr:rowOff>
    </xdr:to>
    <xdr:sp macro="" textlink="">
      <xdr:nvSpPr>
        <xdr:cNvPr id="30" name="Oval 29"/>
        <xdr:cNvSpPr/>
      </xdr:nvSpPr>
      <xdr:spPr>
        <a:xfrm>
          <a:off x="8040687" y="7175500"/>
          <a:ext cx="326100" cy="294350"/>
        </a:xfrm>
        <a:prstGeom prst="ellipse">
          <a:avLst xmlns:a="http://schemas.openxmlformats.org/drawingml/2006/main"/>
        </a:prstGeom>
        <a:solidFill xmlns:a="http://schemas.openxmlformats.org/drawingml/2006/main">
          <a:srgbClr val="FDE3D2"/>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43</xdr:row>
      <xdr:rowOff>114300</xdr:rowOff>
    </xdr:from>
    <xdr:to>
      <xdr:col>14</xdr:col>
      <xdr:colOff>245046</xdr:colOff>
      <xdr:row>45</xdr:row>
      <xdr:rowOff>78105</xdr:rowOff>
    </xdr:to>
    <xdr:sp macro="" textlink="">
      <xdr:nvSpPr>
        <xdr:cNvPr id="31" name="Oval 30"/>
        <xdr:cNvSpPr/>
      </xdr:nvSpPr>
      <xdr:spPr>
        <a:xfrm>
          <a:off x="8040687" y="7505700"/>
          <a:ext cx="326100" cy="294350"/>
        </a:xfrm>
        <a:prstGeom prst="ellipse">
          <a:avLst xmlns:a="http://schemas.openxmlformats.org/drawingml/2006/main"/>
        </a:prstGeom>
        <a:solidFill xmlns:a="http://schemas.openxmlformats.org/drawingml/2006/main">
          <a:srgbClr val="00A1C5"/>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45</xdr:row>
      <xdr:rowOff>114300</xdr:rowOff>
    </xdr:from>
    <xdr:to>
      <xdr:col>14</xdr:col>
      <xdr:colOff>245046</xdr:colOff>
      <xdr:row>47</xdr:row>
      <xdr:rowOff>78105</xdr:rowOff>
    </xdr:to>
    <xdr:sp macro="" textlink="">
      <xdr:nvSpPr>
        <xdr:cNvPr id="32" name="Oval 31"/>
        <xdr:cNvSpPr/>
      </xdr:nvSpPr>
      <xdr:spPr>
        <a:xfrm>
          <a:off x="8040687" y="7835900"/>
          <a:ext cx="326100" cy="294350"/>
        </a:xfrm>
        <a:prstGeom prst="ellipse">
          <a:avLst xmlns:a="http://schemas.openxmlformats.org/drawingml/2006/main"/>
        </a:prstGeom>
        <a:solidFill xmlns:a="http://schemas.openxmlformats.org/drawingml/2006/main">
          <a:srgbClr val="4DBDD5"/>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47</xdr:row>
      <xdr:rowOff>114300</xdr:rowOff>
    </xdr:from>
    <xdr:to>
      <xdr:col>14</xdr:col>
      <xdr:colOff>245046</xdr:colOff>
      <xdr:row>49</xdr:row>
      <xdr:rowOff>78105</xdr:rowOff>
    </xdr:to>
    <xdr:sp macro="" textlink="">
      <xdr:nvSpPr>
        <xdr:cNvPr id="33" name="Oval 32"/>
        <xdr:cNvSpPr/>
      </xdr:nvSpPr>
      <xdr:spPr>
        <a:xfrm>
          <a:off x="8040687" y="8166100"/>
          <a:ext cx="326100" cy="294350"/>
        </a:xfrm>
        <a:prstGeom prst="ellipse">
          <a:avLst xmlns:a="http://schemas.openxmlformats.org/drawingml/2006/main"/>
        </a:prstGeom>
        <a:solidFill xmlns:a="http://schemas.openxmlformats.org/drawingml/2006/main">
          <a:srgbClr val="99D8E9"/>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xdr:from>
      <xdr:col>13</xdr:col>
      <xdr:colOff>566496</xdr:colOff>
      <xdr:row>49</xdr:row>
      <xdr:rowOff>114300</xdr:rowOff>
    </xdr:from>
    <xdr:to>
      <xdr:col>14</xdr:col>
      <xdr:colOff>245046</xdr:colOff>
      <xdr:row>51</xdr:row>
      <xdr:rowOff>78105</xdr:rowOff>
    </xdr:to>
    <xdr:sp macro="" textlink="">
      <xdr:nvSpPr>
        <xdr:cNvPr id="34" name="Oval 33"/>
        <xdr:cNvSpPr/>
      </xdr:nvSpPr>
      <xdr:spPr>
        <a:xfrm>
          <a:off x="8040687" y="8496300"/>
          <a:ext cx="326100" cy="294350"/>
        </a:xfrm>
        <a:prstGeom prst="ellipse">
          <a:avLst xmlns:a="http://schemas.openxmlformats.org/drawingml/2006/main"/>
        </a:prstGeom>
        <a:solidFill xmlns:a="http://schemas.openxmlformats.org/drawingml/2006/main">
          <a:srgbClr val="E44296"/>
        </a:solidFill>
        <a:ln xmlns:a="http://schemas.openxmlformats.org/drawingml/2006/main" w="3175">
          <a:solidFill>
            <a:sysClr val="windowText" lastClr="000000"/>
          </a:solid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editAs="absolute">
    <xdr:from>
      <xdr:col>0</xdr:col>
      <xdr:colOff>0</xdr:colOff>
      <xdr:row>0</xdr:row>
      <xdr:rowOff>0</xdr:rowOff>
    </xdr:from>
    <xdr:to>
      <xdr:col>17</xdr:col>
      <xdr:colOff>542404</xdr:colOff>
      <xdr:row>3</xdr:row>
      <xdr:rowOff>40005</xdr:rowOff>
    </xdr:to>
    <xdr:sp macro="" textlink="">
      <xdr:nvSpPr>
        <xdr:cNvPr id="35" name="Rectangle 34"/>
        <xdr:cNvSpPr/>
      </xdr:nvSpPr>
      <xdr:spPr>
        <a:xfrm>
          <a:off x="0" y="0"/>
          <a:ext cx="10607450" cy="592950"/>
        </a:xfrm>
        <a:prstGeom prst="rect">
          <a:avLst xmlns:a="http://schemas.openxmlformats.org/drawingml/2006/main"/>
        </a:prstGeom>
        <a:solidFill xmlns:a="http://schemas.openxmlformats.org/drawingml/2006/main">
          <a:schemeClr val="tx1"/>
        </a:solidFill>
        <a:ln xmlns:a="http://schemas.openxmlformats.org/drawingml/2006/main">
          <a:noFill/>
        </a:ln>
        <a:effectLst xmlns:a="http://schemas.openxmlformats.org/drawingml/2006/main">
          <a:outerShdw blurRad="50800" dist="38100" dir="2700000" algn="tl" rotWithShape="0">
            <a:prstClr val="black">
              <a:alpha val="40000"/>
            </a:prstClr>
          </a:outerShdw>
        </a:effectLst>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editAs="absolute">
    <xdr:from>
      <xdr:col>11</xdr:col>
      <xdr:colOff>402673</xdr:colOff>
      <xdr:row>0</xdr:row>
      <xdr:rowOff>72390</xdr:rowOff>
    </xdr:from>
    <xdr:to>
      <xdr:col>13</xdr:col>
      <xdr:colOff>97743</xdr:colOff>
      <xdr:row>2</xdr:row>
      <xdr:rowOff>159067</xdr:rowOff>
    </xdr:to>
    <xdr:sp macro="" textlink="">
      <xdr:nvSpPr>
        <xdr:cNvPr id="36" name="Rounded Rectangle 36">
          <a:hlinkClick xmlns:d6p1="http://schemas.openxmlformats.org/officeDocument/2006/relationships" d6p1:id="rId2" tooltip="Acorn Category Profile"/>
        </xdr:cNvPr>
        <xdr:cNvSpPr/>
      </xdr:nvSpPr>
      <xdr:spPr>
        <a:xfrm>
          <a:off x="6581140" y="72000"/>
          <a:ext cx="990600"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CATEGORY</a:t>
          </a:r>
        </a:p>
      </xdr:txBody>
    </xdr:sp>
    <xdr:clientData/>
  </xdr:twoCellAnchor>
  <xdr:twoCellAnchor editAs="absolute">
    <xdr:from>
      <xdr:col>13</xdr:col>
      <xdr:colOff>555482</xdr:colOff>
      <xdr:row>0</xdr:row>
      <xdr:rowOff>72390</xdr:rowOff>
    </xdr:from>
    <xdr:to>
      <xdr:col>15</xdr:col>
      <xdr:colOff>250552</xdr:colOff>
      <xdr:row>2</xdr:row>
      <xdr:rowOff>159067</xdr:rowOff>
    </xdr:to>
    <xdr:sp macro="" textlink="">
      <xdr:nvSpPr>
        <xdr:cNvPr id="37" name="Rounded Rectangle 37">
          <a:hlinkClick xmlns:d6p1="http://schemas.openxmlformats.org/officeDocument/2006/relationships" d6p1:id="rId3" tooltip="Acorn Group Profile"/>
        </xdr:cNvPr>
        <xdr:cNvSpPr/>
      </xdr:nvSpPr>
      <xdr:spPr>
        <a:xfrm>
          <a:off x="8029099" y="72000"/>
          <a:ext cx="990600"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GROUP</a:t>
          </a:r>
        </a:p>
      </xdr:txBody>
    </xdr:sp>
    <xdr:clientData/>
  </xdr:twoCellAnchor>
  <xdr:twoCellAnchor editAs="absolute">
    <xdr:from>
      <xdr:col>16</xdr:col>
      <xdr:colOff>98431</xdr:colOff>
      <xdr:row>0</xdr:row>
      <xdr:rowOff>72390</xdr:rowOff>
    </xdr:from>
    <xdr:to>
      <xdr:col>17</xdr:col>
      <xdr:colOff>402673</xdr:colOff>
      <xdr:row>2</xdr:row>
      <xdr:rowOff>159067</xdr:rowOff>
    </xdr:to>
    <xdr:sp macro="" textlink="">
      <xdr:nvSpPr>
        <xdr:cNvPr id="38" name="Rounded Rectangle 38">
          <a:hlinkClick xmlns:d6p1="http://schemas.openxmlformats.org/officeDocument/2006/relationships" d6p1:id="rId4" tooltip="Acorn Type Profile"/>
        </xdr:cNvPr>
        <xdr:cNvSpPr/>
      </xdr:nvSpPr>
      <xdr:spPr>
        <a:xfrm>
          <a:off x="9515159" y="72000"/>
          <a:ext cx="952500"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TYPE</a:t>
          </a:r>
        </a:p>
      </xdr:txBody>
    </xdr:sp>
    <xdr:clientData/>
  </xdr:twoCellAnchor>
  <xdr:oneCellAnchor>
    <xdr:from>
      <xdr:col>6</xdr:col>
      <xdr:colOff>346863</xdr:colOff>
      <xdr:row>0</xdr:row>
      <xdr:rowOff>72390</xdr:rowOff>
    </xdr:from>
    <xdr:ext cx="1143000" cy="466725"/>
    <xdr:sp macro="" textlink="">
      <xdr:nvSpPr>
        <xdr:cNvPr id="39" name="Rounded Rectangle 39">
          <a:hlinkClick xmlns:d6p1="http://schemas.openxmlformats.org/officeDocument/2006/relationships" d6p1:id="rId5" tooltip="Customer View Chart"/>
        </xdr:cNvPr>
        <xdr:cNvSpPr/>
      </xdr:nvSpPr>
      <xdr:spPr>
        <a:xfrm>
          <a:off x="3217227" y="72000"/>
          <a:ext cx="1146810" cy="468000"/>
        </a:xfrm>
        <a:prstGeom prst="roundRect">
          <a:avLst xmlns:a="http://schemas.openxmlformats.org/drawingml/2006/main"/>
        </a:prstGeom>
        <a:gradFill xmlns:a="http://schemas.openxmlformats.org/drawingml/2006/main"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xmlns:a="http://schemas.openxmlformats.org/drawingml/2006/main" w="28575">
          <a:solidFill>
            <a:schemeClr val="bg1"/>
          </a:solidFill>
        </a:ln>
        <a:effectLst xmlns:a="http://schemas.openxmlformats.org/drawingml/2006/main">
          <a:innerShdw blurRad="63500" dist="50800" dir="13500000">
            <a:prstClr val="black">
              <a:alpha val="50000"/>
            </a:prstClr>
          </a:innerShdw>
        </a:effectLst>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CUSTOMER</a:t>
          </a:r>
          <a:r>
            <a:rPr lang="en-GB" sz="1050" b="1" baseline="0"/>
            <a:t> VIEW CHART</a:t>
          </a:r>
          <a:endParaRPr lang="en-GB" sz="1050" b="1"/>
        </a:p>
      </xdr:txBody>
    </xdr:sp>
    <xdr:clientData/>
  </xdr:oneCellAnchor>
  <xdr:oneCellAnchor>
    <xdr:from>
      <xdr:col>9</xdr:col>
      <xdr:colOff>36481</xdr:colOff>
      <xdr:row>0</xdr:row>
      <xdr:rowOff>72390</xdr:rowOff>
    </xdr:from>
    <xdr:ext cx="1133475" cy="466725"/>
    <xdr:sp macro="" textlink="">
      <xdr:nvSpPr>
        <xdr:cNvPr id="40" name="Rounded Rectangle 40">
          <a:hlinkClick xmlns:d6p1="http://schemas.openxmlformats.org/officeDocument/2006/relationships" d6p1:id="rId6" tooltip="Profile Features"/>
        </xdr:cNvPr>
        <xdr:cNvSpPr/>
      </xdr:nvSpPr>
      <xdr:spPr>
        <a:xfrm>
          <a:off x="4919821" y="72000"/>
          <a:ext cx="1137285" cy="4680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PROFILE FEATURES</a:t>
          </a:r>
        </a:p>
      </xdr:txBody>
    </xdr:sp>
    <xdr:clientData/>
  </xdr:oneCellAnchor>
  <xdr:twoCellAnchor editAs="absolute">
    <xdr:from>
      <xdr:col>15</xdr:col>
      <xdr:colOff>509364</xdr:colOff>
      <xdr:row>3</xdr:row>
      <xdr:rowOff>147637</xdr:rowOff>
    </xdr:from>
    <xdr:to>
      <xdr:col>17</xdr:col>
      <xdr:colOff>549287</xdr:colOff>
      <xdr:row>5</xdr:row>
      <xdr:rowOff>33337</xdr:rowOff>
    </xdr:to>
    <xdr:pic macro="">
      <xdr:nvPicPr>
        <xdr:cNvPr id="41" name="Picture 40">
          <a:hlinkClick xmlns:d6p1="http://schemas.openxmlformats.org/officeDocument/2006/relationships" d6p1:id="rId8" tooltip="Acorn Online Microsite"/>
          <a:extLst xmlns:a="http://schemas.openxmlformats.org/drawingml/2006/main">
            <a:ext uri="{FF2B5EF4-FFF2-40B4-BE49-F238E27FC236}">
              <a16:creationId xmlns:a16="http://schemas.microsoft.com/office/drawing/2014/main" id="{00000000-0008-0000-0300-000029000000}"/>
            </a:ext>
          </a:extLst>
        </xdr:cNvPr>
        <xdr:cNvPicPr>
          <a:picLocks noChangeAspect="1"/>
        </xdr:cNvPicPr>
      </xdr:nvPicPr>
      <xdr:blipFill>
        <a:blip xmlns:d5p1="http://schemas.openxmlformats.org/officeDocument/2006/relationships" d5p1:embed="rId7">
          <a:extLst>
            <a:ext uri="{28A0092B-C50C-407E-A947-70E740481C1C}">
              <a14:useLocalDpi xmlns:a14="http://schemas.microsoft.com/office/drawing/2010/main" val="0"/>
            </a:ext>
          </a:extLst>
        </a:blip>
        <a:srcRect/>
        <a:stretch>
          <a:fillRect/>
        </a:stretch>
      </xdr:blipFill>
      <xdr:spPr>
        <a:xfrm>
          <a:off x="9278968" y="700365"/>
          <a:ext cx="1334983" cy="1334983"/>
        </a:xfrm>
        <a:prstGeom xmlns:a="http://schemas.openxmlformats.org/drawingml/2006/main" prst="rect">
          <a:avLst/>
        </a:prstGeom>
        <a:noFill/>
      </xdr:spPr>
    </xdr:pic>
    <xdr:clientData/>
  </xdr:twoCellAnchor>
  <xdr:twoCellAnchor editAs="absolute">
    <xdr:from>
      <xdr:col>0</xdr:col>
      <xdr:colOff>76181</xdr:colOff>
      <xdr:row>9</xdr:row>
      <xdr:rowOff>19050</xdr:rowOff>
    </xdr:from>
    <xdr:to>
      <xdr:col>18</xdr:col>
      <xdr:colOff>0</xdr:colOff>
      <xdr:row>12</xdr:row>
      <xdr:rowOff>114300</xdr:rowOff>
    </xdr:to>
    <xdr:sp macro="">
      <xdr:nvSpPr>
        <xdr:cNvPr id="42" name="TextBox 41">
          <a:extLst xmlns:a="http://schemas.openxmlformats.org/drawingml/2006/main">
            <a:ext uri="{FF2B5EF4-FFF2-40B4-BE49-F238E27FC236}">
              <a16:creationId xmlns:a16="http://schemas.microsoft.com/office/drawing/2014/main" id="{00000000-0008-0000-0300-00002A000000}"/>
            </a:ext>
          </a:extLst>
        </xdr:cNvPr>
        <xdr:cNvSpPr txBox="1"/>
      </xdr:nvSpPr>
      <xdr:spPr>
        <a:xfrm>
          <a:off x="76200" y="1676400"/>
          <a:ext cx="10636250" cy="646950"/>
        </a:xfrm>
        <a:prstGeom prst="rect">
          <a:avLst/>
        </a:prstGeom>
        <a:solidFill>
          <a:srgbClr val="FFFFFF"/>
        </a:solidFill>
        <a:ln w="3175" cmpd="sng">
          <a:solidFill>
            <a:srgbClr val="C00000"/>
          </a:solidFill>
          <a:prstDash val="dash"/>
          <a:headEnd type="none" w="med" len="med"/>
          <a:tailEnd type="none" w="med" len="med"/>
        </a:ln>
      </xdr:spPr>
      <xdr:style xmlns:xdr="http://schemas.openxmlformats.org/drawingml/2006/spreadsheetDrawing">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0" i="0" sz="1100">
              <a:solidFill>
                <a:srgbClr val="000000"/>
              </a:solidFill>
            </a:rPr>
            <a:t>The Customer</a:t>
          </a:r>
          <a:r>
            <a:rPr lang="en-GB" b="0" i="0" sz="1100">
              <a:solidFill>
                <a:srgbClr val="000000"/>
              </a:solidFill>
            </a:rPr>
            <a:t> View Chart shows the different levels of engagement each Acorn Group has with your organisation.</a:t>
          </a:r>
          <a:endParaRPr lang="en-GB" b="0" i="0" sz="1100">
            <a:solidFill>
              <a:srgbClr val="000000"/>
            </a:solidFill>
          </a:endParaRPr>
        </a:p>
        <a:p>
          <a:pPr algn="ctr"/>
          <a:r>
            <a:rPr lang="en-GB" b="0" i="0" sz="1100">
              <a:solidFill>
                <a:srgbClr val="000000"/>
              </a:solidFill>
            </a:rPr>
            <a:t>The chart shows the position of each Acorn Group according to the volume of customers 'Market Share' and the index against the base's 'Market Potential'.</a:t>
          </a:r>
          <a:endParaRPr lang="en-GB" b="0" i="0" sz="1100">
            <a:solidFill>
              <a:srgbClr val="000000"/>
            </a:solidFill>
          </a:endParaRPr>
        </a:p>
      </xdr:txBody>
    </xdr:sp>
    <xdr:clientData/>
  </xdr:twoCellAnchor>
  <xdr:twoCellAnchor>
    <xdr:from>
      <xdr:col>1</xdr:col>
      <xdr:colOff>9618</xdr:colOff>
      <xdr:row>54</xdr:row>
      <xdr:rowOff>9525</xdr:rowOff>
    </xdr:from>
    <xdr:to>
      <xdr:col>17</xdr:col>
      <xdr:colOff>600224</xdr:colOff>
      <xdr:row>56</xdr:row>
      <xdr:rowOff>72390</xdr:rowOff>
    </xdr:to>
    <xdr:grpSp>
      <xdr:nvGrpSpPr>
        <xdr:cNvPr id="43" name="Group 42"/>
        <xdr:cNvGrpSpPr/>
      </xdr:nvGrpSpPr>
      <xdr:grpSpPr>
        <a:xfrm>
          <a:off x="180975" y="8782050"/>
          <a:ext cx="11372850" cy="390525"/>
          <a:chOff x="168275" y="9217025"/>
          <a:chExt cx="10496550" cy="393036"/>
        </a:xfrm>
        <a:noFill/>
      </xdr:grpSpPr>
      <xdr:cxnSp macro="">
        <xdr:nvCxnSpPr>
          <xdr:cNvPr id="44" name="Straight Connector 43"/>
          <xdr:cNvCxnSpPr/>
        </xdr:nvCxnSpPr>
        <xdr:spPr>
          <a:xfrm flipV="1">
            <a:off x="168275" y="9217025"/>
            <a:ext cx="10496984" cy="1"/>
          </a:xfrm>
          <a:prstGeom prst="line">
            <a:avLst xmlns:a="http://schemas.openxmlformats.org/drawingml/2006/main"/>
          </a:prstGeom>
          <a:noFill/>
          <a:ln xmlns:a="http://schemas.openxmlformats.org/drawingml/2006/main" w="57150">
            <a:solidFill>
              <a:sysClr val="windowText" lastClr="000000"/>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pic macro="">
        <xdr:nvPicPr>
          <xdr:cNvPr id="45" name="Picture 44">
            <a:extLst xmlns:a="http://schemas.openxmlformats.org/drawingml/2006/main">
              <a:ext uri="{FF2B5EF4-FFF2-40B4-BE49-F238E27FC236}">
                <a16:creationId xmlns:a16="http://schemas.microsoft.com/office/drawing/2014/main" id="{00000000-0008-0000-0300-00002D000000}"/>
              </a:ext>
            </a:extLst>
          </xdr:cNvPr>
          <xdr:cNvPicPr>
            <a:picLocks noChangeAspect="1"/>
          </xdr:cNvPicPr>
        </xdr:nvPicPr>
        <xdr:blipFill>
          <a:blip xmlns:d6p1="http://schemas.openxmlformats.org/officeDocument/2006/relationships" d6p1:embed="rId9">
            <a:extLst>
              <a:ext uri="{28A0092B-C50C-407E-A947-70E740481C1C}">
                <a14:useLocalDpi xmlns:a14="http://schemas.microsoft.com/office/drawing/2010/main" val="0"/>
              </a:ext>
            </a:extLst>
          </a:blip>
          <a:srcRect/>
          <a:stretch>
            <a:fillRect/>
          </a:stretch>
        </xdr:blipFill>
        <xdr:spPr>
          <a:xfrm>
            <a:off x="214987" y="9271856"/>
            <a:ext cx="772627" cy="338197"/>
          </a:xfrm>
          <a:prstGeom xmlns:a="http://schemas.openxmlformats.org/drawingml/2006/main" prst="rect">
            <a:avLst/>
          </a:prstGeom>
          <a:noFill/>
        </xdr:spPr>
      </xdr:pic>
    </xdr:grpSp>
    <xdr:clientData/>
  </xdr:twoCellAnchor>
  <xdr:twoCellAnchor editAs="absolute">
    <xdr:from>
      <xdr:col>3</xdr:col>
      <xdr:colOff>523819</xdr:colOff>
      <xdr:row>0</xdr:row>
      <xdr:rowOff>71437</xdr:rowOff>
    </xdr:from>
    <xdr:to>
      <xdr:col>5</xdr:col>
      <xdr:colOff>498351</xdr:colOff>
      <xdr:row>2</xdr:row>
      <xdr:rowOff>158115</xdr:rowOff>
    </xdr:to>
    <xdr:sp macro="" textlink="">
      <xdr:nvSpPr>
        <xdr:cNvPr id="46" name="Rounded Rectangle 47">
          <a:hlinkClick xmlns:d6p1="http://schemas.openxmlformats.org/officeDocument/2006/relationships" d6p1:id="rId10" tooltip="Acorn Group Profile"/>
        </xdr:cNvPr>
        <xdr:cNvSpPr/>
      </xdr:nvSpPr>
      <xdr:spPr>
        <a:xfrm>
          <a:off x="1520827" y="71438"/>
          <a:ext cx="1199825"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OVERVIEW</a:t>
          </a:r>
        </a:p>
      </xdr:txBody>
    </xdr:sp>
    <xdr:clientData/>
  </xdr:twoCellAnchor>
  <xdr:twoCellAnchor editAs="absolute">
    <xdr:from>
      <xdr:col>0</xdr:col>
      <xdr:colOff>57094</xdr:colOff>
      <xdr:row>0</xdr:row>
      <xdr:rowOff>71437</xdr:rowOff>
    </xdr:from>
    <xdr:to>
      <xdr:col>3</xdr:col>
      <xdr:colOff>66080</xdr:colOff>
      <xdr:row>2</xdr:row>
      <xdr:rowOff>158115</xdr:rowOff>
    </xdr:to>
    <xdr:sp macro="" textlink="">
      <xdr:nvSpPr>
        <xdr:cNvPr id="47" name="Rounded Rectangle 48">
          <a:hlinkClick xmlns:d6p1="http://schemas.openxmlformats.org/officeDocument/2006/relationships" d6p1:id="rId11" tooltip="Acorn Category Profile"/>
        </xdr:cNvPr>
        <xdr:cNvSpPr/>
      </xdr:nvSpPr>
      <xdr:spPr>
        <a:xfrm>
          <a:off x="57149" y="71438"/>
          <a:ext cx="1005650" cy="455300"/>
        </a:xfrm>
        <a:prstGeom prst="roundRect">
          <a:avLst xmlns:a="http://schemas.openxmlformats.org/drawingml/2006/main"/>
        </a:prstGeom>
        <a:solidFill xmlns:a="http://schemas.openxmlformats.org/drawingml/2006/main">
          <a:schemeClr val="tx1"/>
        </a:solid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HOME</a:t>
          </a:r>
        </a:p>
      </xdr:txBody>
    </xdr:sp>
    <xdr:clientData/>
  </xdr:twoCellAnchor>
  <mc:AlternateContent xmlns:mc="http://schemas.openxmlformats.org/markup-compatibility/2006">
    <mc:Choice xmlns:a14="http://schemas.microsoft.com/office/drawing/2010/main" Requires="a14">
      <xdr:twoCellAnchor>
        <xdr:from>
          <xdr:col>16</xdr:col>
          <xdr:colOff>0</xdr:colOff>
          <xdr:row>13</xdr:row>
          <xdr:rowOff>19050</xdr:rowOff>
        </xdr:from>
        <xdr:to>
          <xdr:col>17</xdr:col>
          <xdr:colOff>209252</xdr:colOff>
          <xdr:row>13</xdr:row>
          <xdr:rowOff>161925</xdr:rowOff>
        </xdr:to>
        <xdr:sp xmlns:xdr="http://schemas.openxmlformats.org/drawingml/2006/spreadsheetDrawing" macro="" textlink="">
          <xdr:nvSpPr>
            <xdr:cNvPr id="5121" name="Check Box 1" hidden="1">
              <a:extLst xmlns:a="http://schemas.openxmlformats.org/drawingml/2006/main">
                <a:ext uri="{63B3BB69-23CF-44E3-9099-C40C66FF867C}">
                  <a14:compatExt xmlns:a14="http://schemas.microsoft.com/office/drawing/2010/main" spid="_x0000_s5121"/>
                </a:ext>
                <a:ext uri="{FF2B5EF4-FFF2-40B4-BE49-F238E27FC236}">
                  <a16:creationId xmlns:a16="http://schemas.microsoft.com/office/drawing/2014/main" id="{00000000-0008-0000-0300-00000114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Choice>
  </mc:AlternateContent>
</xdr:wsDr>
</file>

<file path=xl/drawings/drawing7.xml><?xml version="1.0" encoding="utf-8"?>
<xdr:wsDr xmlns:xdr="http://schemas.openxmlformats.org/drawingml/2006/spreadsheetDrawing" xmlns:a="http://schemas.openxmlformats.org/drawingml/2006/main">
  <xdr:twoCellAnchor editAs="absolute">
    <xdr:from>
      <xdr:col>0</xdr:col>
      <xdr:colOff>0</xdr:colOff>
      <xdr:row>3</xdr:row>
      <xdr:rowOff>102870</xdr:rowOff>
    </xdr:from>
    <xdr:to>
      <xdr:col>4</xdr:col>
      <xdr:colOff>371475</xdr:colOff>
      <xdr:row>5</xdr:row>
      <xdr:rowOff>142875</xdr:rowOff>
    </xdr:to>
    <xdr:sp macro="" textlink="">
      <xdr:nvSpPr>
        <xdr:cNvPr id="2" name="Text Box 128"/>
        <xdr:cNvSpPr/>
      </xdr:nvSpPr>
      <xdr:spPr>
        <a:xfrm>
          <a:off x="0" y="655582"/>
          <a:ext cx="7635875" cy="408043"/>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2000" b="1" i="0" u="none" strike="noStrike" baseline="0">
              <a:solidFill>
                <a:sysClr val="windowText" lastClr="000000"/>
              </a:solidFill>
              <a:latin typeface="+mn-lt"/>
            </a:rPr>
            <a:t>ACORN </a:t>
          </a:r>
          <a:r>
            <a:rPr lang="en-GB" sz="2000" b="1" i="0" u="none" strike="noStrike" baseline="0">
              <a:solidFill>
                <a:schemeClr val="tx1"/>
              </a:solidFill>
              <a:latin typeface="+mn-lt"/>
            </a:rPr>
            <a:t>PROFILE </a:t>
          </a:r>
          <a:r>
            <a:rPr lang="en-GB" sz="2000" b="1" i="0" u="none" strike="noStrike" baseline="0">
              <a:solidFill>
                <a:srgbClr val="938B8B"/>
              </a:solidFill>
              <a:latin typeface="+mn-lt"/>
            </a:rPr>
            <a:t>FEATURES</a:t>
          </a:r>
        </a:p>
      </xdr:txBody>
    </xdr:sp>
    <xdr:clientData/>
  </xdr:twoCellAnchor>
  <xdr:twoCellAnchor editAs="absolute">
    <xdr:from>
      <xdr:col>1</xdr:col>
      <xdr:colOff>888169</xdr:colOff>
      <xdr:row>6</xdr:row>
      <xdr:rowOff>76200</xdr:rowOff>
    </xdr:from>
    <xdr:to>
      <xdr:col>2</xdr:col>
      <xdr:colOff>504974</xdr:colOff>
      <xdr:row>7</xdr:row>
      <xdr:rowOff>57150</xdr:rowOff>
    </xdr:to>
    <xdr:sp macro="" textlink="PROFILE_DESC">
      <xdr:nvSpPr>
        <xdr:cNvPr id="3" name="Rectangle 2"/>
        <xdr:cNvSpPr/>
      </xdr:nvSpPr>
      <xdr:spPr>
        <a:xfrm>
          <a:off x="1254124" y="1181101"/>
          <a:ext cx="5327651" cy="165100"/>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7FA2D088-BE4A-44E9-B0AF-9C15670973D8}" type="TxLink">
            <a:rPr lang="en-US" sz="1200" b="1" i="0" u="none" strike="noStrike">
              <a:solidFill>
                <a:srgbClr val="000000"/>
              </a:solidFill>
              <a:latin typeface="+mn-lt"/>
              <a:cs typeface="Arial"/>
            </a:rPr>
            <a:pPr algn="l"/>
            <a:t>ward name: Blacon Ward</a:t>
          </a:fld>
          <a:endParaRPr lang="en-GB" sz="2400" b="1">
            <a:latin typeface="+mn-lt"/>
          </a:endParaRPr>
        </a:p>
      </xdr:txBody>
    </xdr:sp>
    <xdr:clientData/>
  </xdr:twoCellAnchor>
  <xdr:twoCellAnchor editAs="absolute">
    <xdr:from>
      <xdr:col>1</xdr:col>
      <xdr:colOff>888169</xdr:colOff>
      <xdr:row>7</xdr:row>
      <xdr:rowOff>142875</xdr:rowOff>
    </xdr:from>
    <xdr:to>
      <xdr:col>2</xdr:col>
      <xdr:colOff>514350</xdr:colOff>
      <xdr:row>8</xdr:row>
      <xdr:rowOff>123825</xdr:rowOff>
    </xdr:to>
    <xdr:sp macro="" textlink="'Input Sheet'!C6">
      <xdr:nvSpPr>
        <xdr:cNvPr id="4" name="Rectangle 3"/>
        <xdr:cNvSpPr/>
      </xdr:nvSpPr>
      <xdr:spPr>
        <a:xfrm>
          <a:off x="1254125" y="1431926"/>
          <a:ext cx="5337175" cy="165100"/>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39D4EEAC-43C0-4A3C-863E-E12B3FFD08C0}" type="TxLink">
            <a:rPr lang="en-US" sz="1200" b="1" i="0" u="none" strike="noStrike">
              <a:solidFill>
                <a:srgbClr val="000000"/>
              </a:solidFill>
              <a:latin typeface="+mn-lt"/>
              <a:cs typeface="Arial"/>
            </a:rPr>
            <a:pPr algn="l"/>
            <a:t>Cheshire West and Chester Acorn 2022</a:t>
          </a:fld>
          <a:endParaRPr lang="en-GB" sz="3600" b="1">
            <a:solidFill>
              <a:sysClr val="windowText" lastClr="000000"/>
            </a:solidFill>
            <a:latin typeface="+mn-lt"/>
          </a:endParaRPr>
        </a:p>
      </xdr:txBody>
    </xdr:sp>
    <xdr:clientData/>
  </xdr:twoCellAnchor>
  <xdr:oneCellAnchor>
    <xdr:from>
      <xdr:col>1</xdr:col>
      <xdr:colOff>200751</xdr:colOff>
      <xdr:row>6</xdr:row>
      <xdr:rowOff>85725</xdr:rowOff>
    </xdr:from>
    <xdr:ext cx="914400" cy="466725"/>
    <xdr:sp macro="" textlink="">
      <xdr:nvSpPr>
        <xdr:cNvPr id="5" name="Rectangle 4"/>
        <xdr:cNvSpPr/>
      </xdr:nvSpPr>
      <xdr:spPr>
        <a:xfrm>
          <a:off x="568325" y="1190625"/>
          <a:ext cx="914400" cy="468077"/>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spAutoFit/>
        </a:bodyPr>
        <a:lstStyle xmlns:a="http://schemas.openxmlformats.org/drawingml/2006/main"/>
        <a:p xmlns:a="http://schemas.openxmlformats.org/drawingml/2006/main">
          <a:pPr algn="l"/>
          <a:r>
            <a:rPr lang="en-GB" sz="1200" b="1">
              <a:solidFill>
                <a:srgbClr val="938B8B"/>
              </a:solidFill>
            </a:rPr>
            <a:t>Profile:</a:t>
          </a:r>
        </a:p>
        <a:p xmlns:a="http://schemas.openxmlformats.org/drawingml/2006/main">
          <a:pPr algn="l"/>
          <a:r>
            <a:rPr lang="en-GB" sz="1200" b="1">
              <a:solidFill>
                <a:srgbClr val="938B8B"/>
              </a:solidFill>
            </a:rPr>
            <a:t>Base:</a:t>
          </a:r>
        </a:p>
      </xdr:txBody>
    </xdr:sp>
    <xdr:clientData/>
  </xdr:oneCellAnchor>
  <xdr:twoCellAnchor editAs="twoCell">
    <xdr:from>
      <xdr:col>5</xdr:col>
      <xdr:colOff>181384</xdr:colOff>
      <xdr:row>18</xdr:row>
      <xdr:rowOff>28575</xdr:rowOff>
    </xdr:from>
    <xdr:to>
      <xdr:col>7</xdr:col>
      <xdr:colOff>485998</xdr:colOff>
      <xdr:row>94</xdr:row>
      <xdr:rowOff>152400</xdr:rowOff>
    </xdr:to>
    <xdr:graphicFrame macro="">
      <xdr:nvGraphicFramePr>
        <xdr:cNvPr id="6" name="Chart 5"/>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
        </a:graphicData>
      </a:graphic>
    </xdr:graphicFrame>
    <xdr:clientData/>
  </xdr:twoCellAnchor>
  <xdr:twoCellAnchor editAs="absolute">
    <xdr:from>
      <xdr:col>5</xdr:col>
      <xdr:colOff>590587</xdr:colOff>
      <xdr:row>17</xdr:row>
      <xdr:rowOff>152400</xdr:rowOff>
    </xdr:from>
    <xdr:to>
      <xdr:col>5</xdr:col>
      <xdr:colOff>594940</xdr:colOff>
      <xdr:row>99</xdr:row>
      <xdr:rowOff>0</xdr:rowOff>
    </xdr:to>
    <xdr:graphicFrame macro="">
      <xdr:nvGraphicFramePr>
        <xdr:cNvPr id="7" name="Chart 6"/>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2"/>
        </a:graphicData>
      </a:graphic>
    </xdr:graphicFrame>
    <xdr:clientData/>
  </xdr:twoCellAnchor>
  <xdr:twoCellAnchor>
    <xdr:from>
      <xdr:col>0</xdr:col>
      <xdr:colOff>98450</xdr:colOff>
      <xdr:row>95</xdr:row>
      <xdr:rowOff>133350</xdr:rowOff>
    </xdr:from>
    <xdr:to>
      <xdr:col>8</xdr:col>
      <xdr:colOff>0</xdr:colOff>
      <xdr:row>99</xdr:row>
      <xdr:rowOff>78105</xdr:rowOff>
    </xdr:to>
    <xdr:grpSp>
      <xdr:nvGrpSpPr>
        <xdr:cNvPr id="8" name="Group 7"/>
        <xdr:cNvGrpSpPr/>
      </xdr:nvGrpSpPr>
      <xdr:grpSpPr>
        <a:xfrm>
          <a:off x="95250" y="15535275"/>
          <a:ext cx="11430000" cy="590550"/>
          <a:chOff x="98425" y="16084551"/>
          <a:chExt cx="10474325" cy="605770"/>
        </a:xfrm>
        <a:noFill/>
      </xdr:grpSpPr>
      <xdr:cxnSp macro="">
        <xdr:nvCxnSpPr>
          <xdr:cNvPr id="9" name="Straight Connector 8"/>
          <xdr:cNvCxnSpPr/>
        </xdr:nvCxnSpPr>
        <xdr:spPr>
          <a:xfrm flipV="1">
            <a:off x="98425" y="16084551"/>
            <a:ext cx="10474614" cy="0"/>
          </a:xfrm>
          <a:prstGeom prst="line">
            <a:avLst xmlns:a="http://schemas.openxmlformats.org/drawingml/2006/main"/>
          </a:prstGeom>
          <a:noFill/>
          <a:ln xmlns:a="http://schemas.openxmlformats.org/drawingml/2006/main" w="57150">
            <a:solidFill>
              <a:sysClr val="windowText" lastClr="000000"/>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pic macro="">
        <xdr:nvPicPr>
          <xdr:cNvPr id="10" name="Picture 9">
            <a:extLst xmlns:a="http://schemas.openxmlformats.org/drawingml/2006/main">
              <a:ext uri="{FF2B5EF4-FFF2-40B4-BE49-F238E27FC236}">
                <a16:creationId xmlns:a16="http://schemas.microsoft.com/office/drawing/2014/main" id="{00000000-0008-0000-0400-00000A000000}"/>
              </a:ext>
            </a:extLst>
          </xdr:cNvPr>
          <xdr:cNvPicPr>
            <a:picLocks noChangeAspect="1"/>
          </xdr:cNvPicPr>
        </xdr:nvPicPr>
        <xdr:blipFill>
          <a:blip xmlns:d6p1="http://schemas.openxmlformats.org/officeDocument/2006/relationships" d6p1:embed="rId3">
            <a:extLst>
              <a:ext uri="{28A0092B-C50C-407E-A947-70E740481C1C}">
                <a14:useLocalDpi xmlns:a14="http://schemas.microsoft.com/office/drawing/2010/main" val="0"/>
              </a:ext>
            </a:extLst>
          </a:blip>
          <a:srcRect/>
          <a:stretch>
            <a:fillRect/>
          </a:stretch>
        </xdr:blipFill>
        <xdr:spPr>
          <a:xfrm>
            <a:off x="170073" y="16188600"/>
            <a:ext cx="1185074" cy="501705"/>
          </a:xfrm>
          <a:prstGeom xmlns:a="http://schemas.openxmlformats.org/drawingml/2006/main" prst="rect">
            <a:avLst/>
          </a:prstGeom>
          <a:noFill/>
        </xdr:spPr>
      </xdr:pic>
    </xdr:grpSp>
    <xdr:clientData/>
  </xdr:twoCellAnchor>
  <xdr:twoCellAnchor editAs="absolute">
    <xdr:from>
      <xdr:col>0</xdr:col>
      <xdr:colOff>0</xdr:colOff>
      <xdr:row>0</xdr:row>
      <xdr:rowOff>0</xdr:rowOff>
    </xdr:from>
    <xdr:to>
      <xdr:col>7</xdr:col>
      <xdr:colOff>609451</xdr:colOff>
      <xdr:row>3</xdr:row>
      <xdr:rowOff>40005</xdr:rowOff>
    </xdr:to>
    <xdr:sp macro="" textlink="">
      <xdr:nvSpPr>
        <xdr:cNvPr id="11" name="Rectangle 10"/>
        <xdr:cNvSpPr/>
      </xdr:nvSpPr>
      <xdr:spPr>
        <a:xfrm>
          <a:off x="0" y="0"/>
          <a:ext cx="10445525" cy="592950"/>
        </a:xfrm>
        <a:prstGeom prst="rect">
          <a:avLst xmlns:a="http://schemas.openxmlformats.org/drawingml/2006/main"/>
        </a:prstGeom>
        <a:solidFill xmlns:a="http://schemas.openxmlformats.org/drawingml/2006/main">
          <a:schemeClr val="tx1"/>
        </a:solidFill>
        <a:ln xmlns:a="http://schemas.openxmlformats.org/drawingml/2006/main" w="28575">
          <a:solidFill>
            <a:schemeClr val="bg1"/>
          </a:solidFill>
        </a:ln>
        <a:effectLst xmlns:a="http://schemas.openxmlformats.org/drawingml/2006/main">
          <a:outerShdw blurRad="50800" dist="38100" dir="2700000" algn="tl" rotWithShape="0">
            <a:prstClr val="black">
              <a:alpha val="40000"/>
            </a:prstClr>
          </a:outerShdw>
        </a:effectLst>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editAs="absolute">
    <xdr:from>
      <xdr:col>2</xdr:col>
      <xdr:colOff>431304</xdr:colOff>
      <xdr:row>0</xdr:row>
      <xdr:rowOff>72390</xdr:rowOff>
    </xdr:from>
    <xdr:to>
      <xdr:col>4</xdr:col>
      <xdr:colOff>211931</xdr:colOff>
      <xdr:row>2</xdr:row>
      <xdr:rowOff>159067</xdr:rowOff>
    </xdr:to>
    <xdr:sp macro="" textlink="">
      <xdr:nvSpPr>
        <xdr:cNvPr id="12" name="Rounded Rectangle 23">
          <a:hlinkClick xmlns:d6p1="http://schemas.openxmlformats.org/officeDocument/2006/relationships" d6p1:id="rId4" tooltip="Acorn Category Profile"/>
        </xdr:cNvPr>
        <xdr:cNvSpPr/>
      </xdr:nvSpPr>
      <xdr:spPr>
        <a:xfrm>
          <a:off x="6508115" y="72000"/>
          <a:ext cx="968375"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CATEGORY</a:t>
          </a:r>
        </a:p>
      </xdr:txBody>
    </xdr:sp>
    <xdr:clientData/>
  </xdr:twoCellAnchor>
  <xdr:twoCellAnchor editAs="absolute">
    <xdr:from>
      <xdr:col>5</xdr:col>
      <xdr:colOff>136401</xdr:colOff>
      <xdr:row>0</xdr:row>
      <xdr:rowOff>72390</xdr:rowOff>
    </xdr:from>
    <xdr:to>
      <xdr:col>5</xdr:col>
      <xdr:colOff>1050578</xdr:colOff>
      <xdr:row>2</xdr:row>
      <xdr:rowOff>159067</xdr:rowOff>
    </xdr:to>
    <xdr:sp macro="" textlink="">
      <xdr:nvSpPr>
        <xdr:cNvPr id="13" name="Rounded Rectangle 24">
          <a:hlinkClick xmlns:d6p1="http://schemas.openxmlformats.org/officeDocument/2006/relationships" d6p1:id="rId5" tooltip="Acorn Group Profile"/>
        </xdr:cNvPr>
        <xdr:cNvSpPr/>
      </xdr:nvSpPr>
      <xdr:spPr>
        <a:xfrm>
          <a:off x="7959249" y="72000"/>
          <a:ext cx="91440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GROUP</a:t>
          </a:r>
        </a:p>
      </xdr:txBody>
    </xdr:sp>
    <xdr:clientData/>
  </xdr:twoCellAnchor>
  <xdr:twoCellAnchor editAs="absolute">
    <xdr:from>
      <xdr:col>6</xdr:col>
      <xdr:colOff>203057</xdr:colOff>
      <xdr:row>0</xdr:row>
      <xdr:rowOff>72390</xdr:rowOff>
    </xdr:from>
    <xdr:to>
      <xdr:col>7</xdr:col>
      <xdr:colOff>498500</xdr:colOff>
      <xdr:row>2</xdr:row>
      <xdr:rowOff>159067</xdr:rowOff>
    </xdr:to>
    <xdr:sp macro="" textlink="">
      <xdr:nvSpPr>
        <xdr:cNvPr id="14" name="Rounded Rectangle 25">
          <a:hlinkClick xmlns:d6p1="http://schemas.openxmlformats.org/officeDocument/2006/relationships" d6p1:id="rId6" tooltip="Acorn Type Profile"/>
        </xdr:cNvPr>
        <xdr:cNvSpPr/>
      </xdr:nvSpPr>
      <xdr:spPr>
        <a:xfrm>
          <a:off x="9391334" y="72000"/>
          <a:ext cx="942975" cy="455300"/>
        </a:xfrm>
        <a:prstGeom prst="roundRect">
          <a:avLst xmlns:a="http://schemas.openxmlformats.org/drawingml/2006/main"/>
        </a:prstGeom>
        <a:solidFill xmlns:a="http://schemas.openxmlformats.org/drawingml/2006/main">
          <a:schemeClr val="tx1"/>
        </a:solid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TYPE</a:t>
          </a:r>
        </a:p>
      </xdr:txBody>
    </xdr:sp>
    <xdr:clientData/>
  </xdr:twoCellAnchor>
  <xdr:oneCellAnchor>
    <xdr:from>
      <xdr:col>1</xdr:col>
      <xdr:colOff>2707091</xdr:colOff>
      <xdr:row>0</xdr:row>
      <xdr:rowOff>72390</xdr:rowOff>
    </xdr:from>
    <xdr:ext cx="1123950" cy="466725"/>
    <xdr:sp macro="" textlink="">
      <xdr:nvSpPr>
        <xdr:cNvPr id="15" name="Rounded Rectangle 26">
          <a:hlinkClick xmlns:d6p1="http://schemas.openxmlformats.org/officeDocument/2006/relationships" d6p1:id="rId7" tooltip="Customer View Chart"/>
        </xdr:cNvPr>
        <xdr:cNvSpPr/>
      </xdr:nvSpPr>
      <xdr:spPr>
        <a:xfrm>
          <a:off x="3077527" y="72000"/>
          <a:ext cx="1127760"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CUSTOMER</a:t>
          </a:r>
          <a:r>
            <a:rPr lang="en-GB" sz="1050" b="1" baseline="0"/>
            <a:t> VIEW CHART</a:t>
          </a:r>
          <a:endParaRPr lang="en-GB" sz="1050" b="1"/>
        </a:p>
      </xdr:txBody>
    </xdr:sp>
    <xdr:clientData/>
  </xdr:oneCellAnchor>
  <xdr:oneCellAnchor>
    <xdr:from>
      <xdr:col>1</xdr:col>
      <xdr:colOff>4294845</xdr:colOff>
      <xdr:row>0</xdr:row>
      <xdr:rowOff>72390</xdr:rowOff>
    </xdr:from>
    <xdr:ext cx="1114425" cy="466725"/>
    <xdr:sp macro="" textlink="">
      <xdr:nvSpPr>
        <xdr:cNvPr id="16" name="Rounded Rectangle 27">
          <a:hlinkClick xmlns:d6p1="http://schemas.openxmlformats.org/officeDocument/2006/relationships" d6p1:id="rId8" tooltip="Profile Features"/>
        </xdr:cNvPr>
        <xdr:cNvSpPr/>
      </xdr:nvSpPr>
      <xdr:spPr>
        <a:xfrm>
          <a:off x="4662646" y="72000"/>
          <a:ext cx="1127760" cy="468000"/>
        </a:xfrm>
        <a:prstGeom prst="roundRect">
          <a:avLst xmlns:a="http://schemas.openxmlformats.org/drawingml/2006/main"/>
        </a:prstGeom>
        <a:gradFill xmlns:a="http://schemas.openxmlformats.org/drawingml/2006/main"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xmlns:a="http://schemas.openxmlformats.org/drawingml/2006/main" w="28575">
          <a:solidFill>
            <a:schemeClr val="bg1"/>
          </a:solidFill>
        </a:ln>
        <a:effectLst xmlns:a="http://schemas.openxmlformats.org/drawingml/2006/main">
          <a:innerShdw blurRad="63500" dist="50800" dir="13500000">
            <a:prstClr val="black">
              <a:alpha val="50000"/>
            </a:prstClr>
          </a:innerShdw>
        </a:effectLst>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PROFILE FEATURES</a:t>
          </a:r>
        </a:p>
      </xdr:txBody>
    </xdr:sp>
    <xdr:clientData/>
  </xdr:oneCellAnchor>
  <xdr:twoCellAnchor editAs="absolute">
    <xdr:from>
      <xdr:col>1</xdr:col>
      <xdr:colOff>1125420</xdr:colOff>
      <xdr:row>0</xdr:row>
      <xdr:rowOff>71437</xdr:rowOff>
    </xdr:from>
    <xdr:to>
      <xdr:col>1</xdr:col>
      <xdr:colOff>2250839</xdr:colOff>
      <xdr:row>2</xdr:row>
      <xdr:rowOff>158115</xdr:rowOff>
    </xdr:to>
    <xdr:sp macro="" textlink="">
      <xdr:nvSpPr>
        <xdr:cNvPr id="17" name="Rounded Rectangle 28">
          <a:hlinkClick xmlns:d6p1="http://schemas.openxmlformats.org/officeDocument/2006/relationships" d6p1:id="rId9" tooltip="Acorn Group Profile"/>
        </xdr:cNvPr>
        <xdr:cNvSpPr/>
      </xdr:nvSpPr>
      <xdr:spPr>
        <a:xfrm>
          <a:off x="1492256" y="71436"/>
          <a:ext cx="112680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solidFill>
                <a:schemeClr val="lt1"/>
              </a:solidFill>
              <a:latin typeface="+mn-lt"/>
              <a:ea typeface="+mn-ea"/>
              <a:cs typeface="+mn-cs"/>
            </a:rPr>
            <a:t>OVERVIEW</a:t>
          </a:r>
        </a:p>
      </xdr:txBody>
    </xdr:sp>
    <xdr:clientData/>
  </xdr:twoCellAnchor>
  <xdr:twoCellAnchor editAs="absolute">
    <xdr:from>
      <xdr:col>0</xdr:col>
      <xdr:colOff>57038</xdr:colOff>
      <xdr:row>0</xdr:row>
      <xdr:rowOff>71437</xdr:rowOff>
    </xdr:from>
    <xdr:to>
      <xdr:col>1</xdr:col>
      <xdr:colOff>663085</xdr:colOff>
      <xdr:row>2</xdr:row>
      <xdr:rowOff>158115</xdr:rowOff>
    </xdr:to>
    <xdr:sp macro="" textlink="">
      <xdr:nvSpPr>
        <xdr:cNvPr id="18" name="Rounded Rectangle 29">
          <a:hlinkClick xmlns:d6p1="http://schemas.openxmlformats.org/officeDocument/2006/relationships" d6p1:id="rId10" tooltip="Acorn Category Profile"/>
        </xdr:cNvPr>
        <xdr:cNvSpPr/>
      </xdr:nvSpPr>
      <xdr:spPr>
        <a:xfrm>
          <a:off x="57150" y="71436"/>
          <a:ext cx="977075"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HOME</a:t>
          </a:r>
        </a:p>
      </xdr:txBody>
    </xdr:sp>
    <xdr:clientData/>
  </xdr:twoCellAnchor>
  <xdr:twoCellAnchor editAs="absolute">
    <xdr:from>
      <xdr:col>6</xdr:col>
      <xdr:colOff>9637</xdr:colOff>
      <xdr:row>3</xdr:row>
      <xdr:rowOff>142875</xdr:rowOff>
    </xdr:from>
    <xdr:to>
      <xdr:col>7</xdr:col>
      <xdr:colOff>614139</xdr:colOff>
      <xdr:row>5</xdr:row>
      <xdr:rowOff>27622</xdr:rowOff>
    </xdr:to>
    <xdr:pic macro="">
      <xdr:nvPicPr>
        <xdr:cNvPr id="19" name="Picture 18">
          <a:hlinkClick xmlns:d6p1="http://schemas.openxmlformats.org/officeDocument/2006/relationships" d6p1:id="rId12" tooltip="Acorn Online Microsite"/>
          <a:extLst xmlns:a="http://schemas.openxmlformats.org/drawingml/2006/main">
            <a:ext uri="{FF2B5EF4-FFF2-40B4-BE49-F238E27FC236}">
              <a16:creationId xmlns:a16="http://schemas.microsoft.com/office/drawing/2014/main" id="{00000000-0008-0000-0400-000013000000}"/>
            </a:ext>
          </a:extLst>
        </xdr:cNvPr>
        <xdr:cNvPicPr>
          <a:picLocks noChangeAspect="1"/>
        </xdr:cNvPicPr>
      </xdr:nvPicPr>
      <xdr:blipFill>
        <a:blip xmlns:d5p1="http://schemas.openxmlformats.org/officeDocument/2006/relationships" d5p1:embed="rId11">
          <a:extLst>
            <a:ext uri="{28A0092B-C50C-407E-A947-70E740481C1C}">
              <a14:useLocalDpi xmlns:a14="http://schemas.microsoft.com/office/drawing/2010/main" val="0"/>
            </a:ext>
          </a:extLst>
        </a:blip>
        <a:srcRect/>
        <a:stretch>
          <a:fillRect/>
        </a:stretch>
      </xdr:blipFill>
      <xdr:spPr>
        <a:xfrm>
          <a:off x="9197975" y="695325"/>
          <a:ext cx="1252507" cy="1252507"/>
        </a:xfrm>
        <a:prstGeom xmlns:a="http://schemas.openxmlformats.org/drawingml/2006/main" prst="rect">
          <a:avLst/>
        </a:prstGeom>
        <a:noFill/>
      </xdr:spPr>
    </xdr:pic>
    <xdr:clientData/>
  </xdr:twoCellAnchor>
  <xdr:twoCellAnchor>
    <xdr:from>
      <xdr:col>3</xdr:col>
      <xdr:colOff>428625</xdr:colOff>
      <xdr:row>5</xdr:row>
      <xdr:rowOff>95250</xdr:rowOff>
    </xdr:from>
    <xdr:to>
      <xdr:col>7</xdr:col>
      <xdr:colOff>704776</xdr:colOff>
      <xdr:row>10</xdr:row>
      <xdr:rowOff>9525</xdr:rowOff>
    </xdr:to>
    <xdr:sp macro="" textlink="">
      <xdr:nvSpPr>
        <xdr:cNvPr id="20" name="Text Box 53"/>
        <xdr:cNvSpPr/>
      </xdr:nvSpPr>
      <xdr:spPr>
        <a:xfrm>
          <a:off x="7134224" y="1016000"/>
          <a:ext cx="3406775" cy="835025"/>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ysClr val="windowText" lastClr="000000"/>
              </a:solidFill>
              <a:effectLst/>
              <a:uLnTx/>
              <a:uFillTx/>
              <a:latin typeface="+mn-lt"/>
            </a:rPr>
            <a:t>The Acorn Profile Features provide more in depth information across the full range of variables.  The numbers here are derived using the recognised behaviours of the Acorn Types across the whole of the UK.  It is therefore an estimate of the likely characteristics that you might expect to find in the profile, based on the relative proportions of the individual Acorn Types found within the profile set.  </a:t>
          </a:r>
        </a:p>
      </xdr:txBody>
    </xdr:sp>
    <xdr:clientData/>
  </xdr:twoCellAnchor>
  <xdr:twoCellAnchor>
    <xdr:from>
      <xdr:col>3</xdr:col>
      <xdr:colOff>504825</xdr:colOff>
      <xdr:row>9</xdr:row>
      <xdr:rowOff>161925</xdr:rowOff>
    </xdr:from>
    <xdr:to>
      <xdr:col>6</xdr:col>
      <xdr:colOff>257435</xdr:colOff>
      <xdr:row>9</xdr:row>
      <xdr:rowOff>161925</xdr:rowOff>
    </xdr:to>
    <xdr:cxnSp macro="">
      <xdr:nvCxnSpPr>
        <xdr:cNvPr id="21" name="Straight Connector 20"/>
        <xdr:cNvCxnSpPr/>
      </xdr:nvCxnSpPr>
      <xdr:spPr>
        <a:xfrm flipV="1">
          <a:off x="7210425" y="1828800"/>
          <a:ext cx="2235200" cy="2"/>
        </a:xfrm>
        <a:prstGeom prst="line">
          <a:avLst xmlns:a="http://schemas.openxmlformats.org/drawingml/2006/main"/>
        </a:prstGeom>
        <a:noFill/>
        <a:ln xmlns:a="http://schemas.openxmlformats.org/drawingml/2006/main" w="19050">
          <a:solidFill>
            <a:srgbClr val="ED1B2D"/>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1</xdr:col>
      <xdr:colOff>1095003</xdr:colOff>
      <xdr:row>96</xdr:row>
      <xdr:rowOff>133350</xdr:rowOff>
    </xdr:from>
    <xdr:to>
      <xdr:col>1</xdr:col>
      <xdr:colOff>2226506</xdr:colOff>
      <xdr:row>99</xdr:row>
      <xdr:rowOff>28575</xdr:rowOff>
    </xdr:to>
    <xdr:grpSp>
      <xdr:nvGrpSpPr>
        <xdr:cNvPr id="22" name="Group 21"/>
        <xdr:cNvGrpSpPr/>
      </xdr:nvGrpSpPr>
      <xdr:grpSpPr>
        <a:xfrm>
          <a:off x="1495425" y="15697200"/>
          <a:ext cx="1133475" cy="381000"/>
          <a:chOff x="1463675" y="16249650"/>
          <a:chExt cx="1129158" cy="390525"/>
        </a:xfrm>
        <a:noFill/>
      </xdr:grpSpPr>
      <xdr:pic macro="">
        <xdr:nvPicPr>
          <xdr:cNvPr id="23" name="Picture 22">
            <a:hlinkClick xmlns:d7p1="http://schemas.openxmlformats.org/officeDocument/2006/relationships" d7p1:id="rId15" tooltip="Back To Top"/>
            <a:extLst xmlns:a="http://schemas.openxmlformats.org/drawingml/2006/main">
              <a:ext uri="{FF2B5EF4-FFF2-40B4-BE49-F238E27FC236}">
                <a16:creationId xmlns:a16="http://schemas.microsoft.com/office/drawing/2014/main" id="{00000000-0008-0000-0400-000017000000}"/>
              </a:ext>
            </a:extLst>
          </xdr:cNvPr>
          <xdr:cNvPicPr>
            <a:picLocks noChangeAspect="1"/>
          </xdr:cNvPicPr>
        </xdr:nvPicPr>
        <xdr:blipFill>
          <a:blip xmlns:d6p1="http://schemas.openxmlformats.org/officeDocument/2006/relationships" d6p1:embed="rId13">
            <a:extLst>
              <a:ext uri="{28A0092B-C50C-407E-A947-70E740481C1C}">
                <a14:useLocalDpi xmlns:a14="http://schemas.microsoft.com/office/drawing/2010/main" val="0"/>
              </a:ext>
            </a:extLst>
          </a:blip>
          <a:srcRect/>
          <a:stretch>
            <a:fillRect/>
          </a:stretch>
        </xdr:blipFill>
        <xdr:spPr>
          <a:xfrm>
            <a:off x="1463675" y="16249650"/>
            <a:ext cx="374675" cy="390525"/>
          </a:xfrm>
          <a:prstGeom xmlns:a="http://schemas.openxmlformats.org/drawingml/2006/main" prst="rect">
            <a:avLst/>
          </a:prstGeom>
          <a:noFill/>
        </xdr:spPr>
      </xdr:pic>
      <xdr:sp macro="">
        <xdr:nvSpPr>
          <xdr:cNvPr id="24" name="TextBox 23">
            <a:hlinkClick xmlns:d7p1="http://schemas.openxmlformats.org/officeDocument/2006/relationships" d7p1:id="rId16"/>
            <a:extLst xmlns:a="http://schemas.openxmlformats.org/drawingml/2006/main">
              <a:ext uri="{FF2B5EF4-FFF2-40B4-BE49-F238E27FC236}">
                <a16:creationId xmlns:a16="http://schemas.microsoft.com/office/drawing/2014/main" id="{00000000-0008-0000-0400-000018000000}"/>
              </a:ext>
            </a:extLst>
          </xdr:cNvPr>
          <xdr:cNvSpPr txBox="1"/>
        </xdr:nvSpPr>
        <xdr:spPr>
          <a:xfrm>
            <a:off x="1772782" y="16309326"/>
            <a:ext cx="820041" cy="27117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none" rtlCol="0">
            <a:spAutoFit/>
          </a:bodyPr>
          <a:lstStyle xmlns:a="http://schemas.openxmlformats.org/drawingml/2006/main"/>
          <a:p>
            <a:r>
              <a:rPr lang="en-GB" b="0" i="0" sz="1100">
                <a:solidFill>
                  <a:srgbClr val="ED7D31"/>
                </a:solidFill>
              </a:rPr>
              <a:t>Back to top</a:t>
            </a:r>
            <a:endParaRPr lang="en-GB" b="0" i="0" sz="1100">
              <a:solidFill>
                <a:srgbClr val="ED7D31"/>
              </a:solidFill>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323515</xdr:colOff>
      <xdr:row>5</xdr:row>
      <xdr:rowOff>152400</xdr:rowOff>
    </xdr:to>
    <xdr:sp macro="" textlink="">
      <xdr:nvSpPr>
        <xdr:cNvPr id="2" name="Text Box 128"/>
        <xdr:cNvSpPr/>
      </xdr:nvSpPr>
      <xdr:spPr>
        <a:xfrm>
          <a:off x="0" y="666750"/>
          <a:ext cx="7664450" cy="406400"/>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2000" b="1" i="0" u="none" strike="noStrike" baseline="0">
              <a:solidFill>
                <a:sysClr val="windowText" lastClr="000000"/>
              </a:solidFill>
              <a:latin typeface="+mn-lt"/>
            </a:rPr>
            <a:t>ACORN CATEGORY </a:t>
          </a:r>
          <a:r>
            <a:rPr lang="en-GB" sz="2000" b="1" i="0" u="none" strike="noStrike" baseline="0">
              <a:solidFill>
                <a:srgbClr val="938B8B"/>
              </a:solidFill>
              <a:latin typeface="+mn-lt"/>
            </a:rPr>
            <a:t>PROFILE</a:t>
          </a:r>
        </a:p>
      </xdr:txBody>
    </xdr:sp>
    <xdr:clientData/>
  </xdr:twoCellAnchor>
  <xdr:twoCellAnchor editAs="absolute">
    <xdr:from>
      <xdr:col>2</xdr:col>
      <xdr:colOff>895945</xdr:colOff>
      <xdr:row>6</xdr:row>
      <xdr:rowOff>114300</xdr:rowOff>
    </xdr:from>
    <xdr:to>
      <xdr:col>8</xdr:col>
      <xdr:colOff>323515</xdr:colOff>
      <xdr:row>7</xdr:row>
      <xdr:rowOff>104775</xdr:rowOff>
    </xdr:to>
    <xdr:sp macro="" textlink="PROFILE_DESC">
      <xdr:nvSpPr>
        <xdr:cNvPr id="3" name="Rectangle 2"/>
        <xdr:cNvSpPr/>
      </xdr:nvSpPr>
      <xdr:spPr>
        <a:xfrm>
          <a:off x="1244599" y="1219200"/>
          <a:ext cx="6419850"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7FA2D088-BE4A-44E9-B0AF-9C15670973D8}" type="TxLink">
            <a:rPr lang="en-US" sz="1200" b="1" i="0" u="none" strike="noStrike">
              <a:solidFill>
                <a:srgbClr val="000000"/>
              </a:solidFill>
              <a:latin typeface="+mn-lt"/>
              <a:cs typeface="Arial"/>
            </a:rPr>
            <a:pPr algn="l"/>
            <a:t>ward name: Blacon Ward</a:t>
          </a:fld>
          <a:endParaRPr lang="en-GB" sz="2400" b="1">
            <a:latin typeface="+mn-lt"/>
          </a:endParaRPr>
        </a:p>
      </xdr:txBody>
    </xdr:sp>
    <xdr:clientData/>
  </xdr:twoCellAnchor>
  <xdr:twoCellAnchor editAs="absolute">
    <xdr:from>
      <xdr:col>2</xdr:col>
      <xdr:colOff>895945</xdr:colOff>
      <xdr:row>7</xdr:row>
      <xdr:rowOff>142875</xdr:rowOff>
    </xdr:from>
    <xdr:to>
      <xdr:col>8</xdr:col>
      <xdr:colOff>323515</xdr:colOff>
      <xdr:row>8</xdr:row>
      <xdr:rowOff>133350</xdr:rowOff>
    </xdr:to>
    <xdr:sp macro="" textlink="'Input Sheet'!C6">
      <xdr:nvSpPr>
        <xdr:cNvPr id="4" name="Rectangle 3"/>
        <xdr:cNvSpPr/>
      </xdr:nvSpPr>
      <xdr:spPr>
        <a:xfrm>
          <a:off x="1244600" y="1431925"/>
          <a:ext cx="6419849" cy="174625"/>
        </a:xfrm>
        <a:prstGeom prst="rect">
          <a:avLst xmlns:a="http://schemas.openxmlformats.org/drawingml/2006/main"/>
        </a:prstGeom>
        <a:solidFill xmlns:a="http://schemas.openxmlformats.org/drawingml/2006/main">
          <a:sysClr val="window" lastClr="FFFFFF"/>
        </a:solidFill>
        <a:ln xmlns:a="http://schemas.openxmlformats.org/drawingml/2006/main" w="3175">
          <a:solidFill>
            <a:srgbClr val="384149"/>
          </a:solidFill>
          <a:prstDash val="sysDot"/>
        </a:ln>
        <a:effectLst xmlns:a="http://schemas.openxmlformats.org/drawingml/2006/mai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l"/>
          <a:fld id="{39D4EEAC-43C0-4A3C-863E-E12B3FFD08C0}" type="TxLink">
            <a:rPr lang="en-US" sz="1200" b="1" i="0" u="none" strike="noStrike">
              <a:solidFill>
                <a:srgbClr val="000000"/>
              </a:solidFill>
              <a:latin typeface="+mn-lt"/>
              <a:cs typeface="Arial"/>
            </a:rPr>
            <a:pPr algn="l"/>
            <a:t>Cheshire West and Chester Acorn 2022</a:t>
          </a:fld>
          <a:endParaRPr lang="en-GB" sz="3600" b="1">
            <a:solidFill>
              <a:sysClr val="windowText" lastClr="000000"/>
            </a:solidFill>
            <a:latin typeface="+mn-lt"/>
          </a:endParaRPr>
        </a:p>
      </xdr:txBody>
    </xdr:sp>
    <xdr:clientData/>
  </xdr:twoCellAnchor>
  <xdr:twoCellAnchor>
    <xdr:from>
      <xdr:col>0</xdr:col>
      <xdr:colOff>0</xdr:colOff>
      <xdr:row>12</xdr:row>
      <xdr:rowOff>47625</xdr:rowOff>
    </xdr:from>
    <xdr:to>
      <xdr:col>1</xdr:col>
      <xdr:colOff>28649</xdr:colOff>
      <xdr:row>13</xdr:row>
      <xdr:rowOff>28575</xdr:rowOff>
    </xdr:to>
    <xdr:grpSp>
      <xdr:nvGrpSpPr>
        <xdr:cNvPr id="5" name="Group 4"/>
        <xdr:cNvGrpSpPr/>
      </xdr:nvGrpSpPr>
      <xdr:grpSpPr>
        <a:xfrm rot="5400000">
          <a:off x="0" y="2181225"/>
          <a:ext cx="200025" cy="180975"/>
          <a:chOff x="4763" y="2405062"/>
          <a:chExt cx="177800" cy="187325"/>
        </a:xfrm>
        <a:noFill/>
      </xdr:grpSpPr>
      <xdr:sp macro="" textlink="">
        <xdr:nvSpPr>
          <xdr:cNvPr id="6" name="Oval 5"/>
          <xdr:cNvSpPr/>
        </xdr:nvSpPr>
        <xdr:spPr>
          <a:xfrm>
            <a:off x="4763" y="2405062"/>
            <a:ext cx="177759" cy="187361"/>
          </a:xfrm>
          <a:prstGeom prst="ellipse">
            <a:avLst xmlns:a="http://schemas.openxmlformats.org/drawingml/2006/main"/>
          </a:prstGeom>
          <a:solidFill xmlns:a="http://schemas.openxmlformats.org/drawingml/2006/main">
            <a:srgbClr val="304DEC"/>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7" name="Isosceles Triangle 6"/>
          <xdr:cNvSpPr/>
        </xdr:nvSpPr>
        <xdr:spPr>
          <a:xfrm>
            <a:off x="21059" y="2419312"/>
            <a:ext cx="132133"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13</xdr:row>
      <xdr:rowOff>49530</xdr:rowOff>
    </xdr:from>
    <xdr:to>
      <xdr:col>1</xdr:col>
      <xdr:colOff>28649</xdr:colOff>
      <xdr:row>14</xdr:row>
      <xdr:rowOff>30480</xdr:rowOff>
    </xdr:to>
    <xdr:grpSp>
      <xdr:nvGrpSpPr>
        <xdr:cNvPr id="8" name="Group 7"/>
        <xdr:cNvGrpSpPr/>
      </xdr:nvGrpSpPr>
      <xdr:grpSpPr>
        <a:xfrm rot="5400000">
          <a:off x="0" y="2381250"/>
          <a:ext cx="200025" cy="180975"/>
          <a:chOff x="4763" y="2603817"/>
          <a:chExt cx="177800" cy="187325"/>
        </a:xfrm>
        <a:noFill/>
      </xdr:grpSpPr>
      <xdr:sp macro="" textlink="">
        <xdr:nvSpPr>
          <xdr:cNvPr id="9" name="Oval 8"/>
          <xdr:cNvSpPr/>
        </xdr:nvSpPr>
        <xdr:spPr>
          <a:xfrm>
            <a:off x="4763" y="2603817"/>
            <a:ext cx="177759" cy="187361"/>
          </a:xfrm>
          <a:prstGeom prst="ellipse">
            <a:avLst xmlns:a="http://schemas.openxmlformats.org/drawingml/2006/main"/>
          </a:prstGeom>
          <a:solidFill xmlns:a="http://schemas.openxmlformats.org/drawingml/2006/main">
            <a:srgbClr val="7D38BA"/>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10" name="Isosceles Triangle 9"/>
          <xdr:cNvSpPr/>
        </xdr:nvSpPr>
        <xdr:spPr>
          <a:xfrm>
            <a:off x="21059" y="2618067"/>
            <a:ext cx="132133"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14</xdr:row>
      <xdr:rowOff>51435</xdr:rowOff>
    </xdr:from>
    <xdr:to>
      <xdr:col>1</xdr:col>
      <xdr:colOff>28649</xdr:colOff>
      <xdr:row>15</xdr:row>
      <xdr:rowOff>32385</xdr:rowOff>
    </xdr:to>
    <xdr:grpSp>
      <xdr:nvGrpSpPr>
        <xdr:cNvPr id="11" name="Group 10"/>
        <xdr:cNvGrpSpPr/>
      </xdr:nvGrpSpPr>
      <xdr:grpSpPr>
        <a:xfrm rot="5400000">
          <a:off x="0" y="2581275"/>
          <a:ext cx="200025" cy="180975"/>
          <a:chOff x="4763" y="2802572"/>
          <a:chExt cx="177800" cy="187325"/>
        </a:xfrm>
        <a:noFill/>
      </xdr:grpSpPr>
      <xdr:sp macro="" textlink="">
        <xdr:nvSpPr>
          <xdr:cNvPr id="12" name="Oval 11"/>
          <xdr:cNvSpPr/>
        </xdr:nvSpPr>
        <xdr:spPr>
          <a:xfrm>
            <a:off x="4763" y="2802572"/>
            <a:ext cx="177759" cy="187361"/>
          </a:xfrm>
          <a:prstGeom prst="ellipse">
            <a:avLst xmlns:a="http://schemas.openxmlformats.org/drawingml/2006/main"/>
          </a:prstGeom>
          <a:solidFill xmlns:a="http://schemas.openxmlformats.org/drawingml/2006/main">
            <a:srgbClr val="4F9342"/>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13" name="Isosceles Triangle 12"/>
          <xdr:cNvSpPr/>
        </xdr:nvSpPr>
        <xdr:spPr>
          <a:xfrm>
            <a:off x="21059" y="2816822"/>
            <a:ext cx="132133"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15</xdr:row>
      <xdr:rowOff>53340</xdr:rowOff>
    </xdr:from>
    <xdr:to>
      <xdr:col>1</xdr:col>
      <xdr:colOff>28649</xdr:colOff>
      <xdr:row>16</xdr:row>
      <xdr:rowOff>34290</xdr:rowOff>
    </xdr:to>
    <xdr:grpSp>
      <xdr:nvGrpSpPr>
        <xdr:cNvPr id="14" name="Group 13"/>
        <xdr:cNvGrpSpPr/>
      </xdr:nvGrpSpPr>
      <xdr:grpSpPr>
        <a:xfrm rot="5400000">
          <a:off x="0" y="2790825"/>
          <a:ext cx="200025" cy="180975"/>
          <a:chOff x="4763" y="3001327"/>
          <a:chExt cx="177800" cy="187325"/>
        </a:xfrm>
        <a:noFill/>
      </xdr:grpSpPr>
      <xdr:sp macro="" textlink="">
        <xdr:nvSpPr>
          <xdr:cNvPr id="15" name="Oval 14"/>
          <xdr:cNvSpPr/>
        </xdr:nvSpPr>
        <xdr:spPr>
          <a:xfrm>
            <a:off x="4763" y="3001327"/>
            <a:ext cx="177759" cy="187361"/>
          </a:xfrm>
          <a:prstGeom prst="ellipse">
            <a:avLst xmlns:a="http://schemas.openxmlformats.org/drawingml/2006/main"/>
          </a:prstGeom>
          <a:solidFill xmlns:a="http://schemas.openxmlformats.org/drawingml/2006/main">
            <a:srgbClr val="F4742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16" name="Isosceles Triangle 15"/>
          <xdr:cNvSpPr/>
        </xdr:nvSpPr>
        <xdr:spPr>
          <a:xfrm>
            <a:off x="21059" y="3015577"/>
            <a:ext cx="132133"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0</xdr:colOff>
      <xdr:row>16</xdr:row>
      <xdr:rowOff>55245</xdr:rowOff>
    </xdr:from>
    <xdr:to>
      <xdr:col>1</xdr:col>
      <xdr:colOff>28649</xdr:colOff>
      <xdr:row>17</xdr:row>
      <xdr:rowOff>36195</xdr:rowOff>
    </xdr:to>
    <xdr:grpSp>
      <xdr:nvGrpSpPr>
        <xdr:cNvPr id="17" name="Group 16"/>
        <xdr:cNvGrpSpPr/>
      </xdr:nvGrpSpPr>
      <xdr:grpSpPr>
        <a:xfrm rot="5400000">
          <a:off x="0" y="2990850"/>
          <a:ext cx="200025" cy="180975"/>
          <a:chOff x="4763" y="3200082"/>
          <a:chExt cx="177800" cy="187325"/>
        </a:xfrm>
        <a:noFill/>
      </xdr:grpSpPr>
      <xdr:sp macro="" textlink="">
        <xdr:nvSpPr>
          <xdr:cNvPr id="18" name="Oval 17"/>
          <xdr:cNvSpPr/>
        </xdr:nvSpPr>
        <xdr:spPr>
          <a:xfrm>
            <a:off x="4763" y="3200082"/>
            <a:ext cx="177759" cy="187361"/>
          </a:xfrm>
          <a:prstGeom prst="ellipse">
            <a:avLst xmlns:a="http://schemas.openxmlformats.org/drawingml/2006/main"/>
          </a:prstGeom>
          <a:solidFill xmlns:a="http://schemas.openxmlformats.org/drawingml/2006/main">
            <a:srgbClr val="00A1C5"/>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19" name="Isosceles Triangle 18"/>
          <xdr:cNvSpPr/>
        </xdr:nvSpPr>
        <xdr:spPr>
          <a:xfrm>
            <a:off x="21059" y="3214332"/>
            <a:ext cx="132133"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twoCellAnchor>
    <xdr:from>
      <xdr:col>0</xdr:col>
      <xdr:colOff>9544</xdr:colOff>
      <xdr:row>17</xdr:row>
      <xdr:rowOff>57150</xdr:rowOff>
    </xdr:from>
    <xdr:to>
      <xdr:col>1</xdr:col>
      <xdr:colOff>38063</xdr:colOff>
      <xdr:row>18</xdr:row>
      <xdr:rowOff>38100</xdr:rowOff>
    </xdr:to>
    <xdr:grpSp>
      <xdr:nvGrpSpPr>
        <xdr:cNvPr id="20" name="Group 19"/>
        <xdr:cNvGrpSpPr/>
      </xdr:nvGrpSpPr>
      <xdr:grpSpPr>
        <a:xfrm rot="5400000">
          <a:off x="9525" y="3190875"/>
          <a:ext cx="200025" cy="180975"/>
          <a:chOff x="14288" y="3398837"/>
          <a:chExt cx="177800" cy="187325"/>
        </a:xfrm>
        <a:noFill/>
      </xdr:grpSpPr>
      <xdr:sp macro="" textlink="">
        <xdr:nvSpPr>
          <xdr:cNvPr id="21" name="Oval 20"/>
          <xdr:cNvSpPr/>
        </xdr:nvSpPr>
        <xdr:spPr>
          <a:xfrm>
            <a:off x="14288" y="3398837"/>
            <a:ext cx="177759" cy="187361"/>
          </a:xfrm>
          <a:prstGeom prst="ellipse">
            <a:avLst xmlns:a="http://schemas.openxmlformats.org/drawingml/2006/main"/>
          </a:prstGeom>
          <a:solidFill xmlns:a="http://schemas.openxmlformats.org/drawingml/2006/main">
            <a:srgbClr val="E44296"/>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sp macro="" textlink="">
        <xdr:nvSpPr>
          <xdr:cNvPr id="22" name="Isosceles Triangle 21"/>
          <xdr:cNvSpPr/>
        </xdr:nvSpPr>
        <xdr:spPr>
          <a:xfrm>
            <a:off x="30584" y="3413087"/>
            <a:ext cx="132133" cy="120060"/>
          </a:xfrm>
          <a:prstGeom prst="triangle">
            <a:avLst xmlns:a="http://schemas.openxmlformats.org/drawingml/2006/main"/>
          </a:prstGeom>
          <a:solidFill xmlns:a="http://schemas.openxmlformats.org/drawingml/2006/main">
            <a:schemeClr val="bg1"/>
          </a:solid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grpSp>
    <xdr:clientData/>
  </xdr:twoCellAnchor>
  <xdr:oneCellAnchor>
    <xdr:from>
      <xdr:col>2</xdr:col>
      <xdr:colOff>199988</xdr:colOff>
      <xdr:row>6</xdr:row>
      <xdr:rowOff>85725</xdr:rowOff>
    </xdr:from>
    <xdr:ext cx="914400" cy="466725"/>
    <xdr:sp macro="" textlink="">
      <xdr:nvSpPr>
        <xdr:cNvPr id="23" name="Rectangle 22"/>
        <xdr:cNvSpPr/>
      </xdr:nvSpPr>
      <xdr:spPr>
        <a:xfrm>
          <a:off x="549275" y="1190625"/>
          <a:ext cx="914400" cy="468077"/>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spAutoFit/>
        </a:bodyPr>
        <a:lstStyle xmlns:a="http://schemas.openxmlformats.org/drawingml/2006/main"/>
        <a:p xmlns:a="http://schemas.openxmlformats.org/drawingml/2006/main">
          <a:pPr algn="l"/>
          <a:r>
            <a:rPr lang="en-GB" sz="1200" b="1">
              <a:solidFill>
                <a:srgbClr val="938B8B"/>
              </a:solidFill>
            </a:rPr>
            <a:t>Profile:</a:t>
          </a:r>
        </a:p>
        <a:p xmlns:a="http://schemas.openxmlformats.org/drawingml/2006/main">
          <a:pPr algn="l"/>
          <a:r>
            <a:rPr lang="en-GB" sz="1200" b="1">
              <a:solidFill>
                <a:srgbClr val="938B8B"/>
              </a:solidFill>
            </a:rPr>
            <a:t>Base:</a:t>
          </a:r>
        </a:p>
      </xdr:txBody>
    </xdr:sp>
    <xdr:clientData/>
  </xdr:oneCellAnchor>
  <xdr:twoCellAnchor editAs="twoCell">
    <xdr:from>
      <xdr:col>1</xdr:col>
      <xdr:colOff>28649</xdr:colOff>
      <xdr:row>23</xdr:row>
      <xdr:rowOff>128587</xdr:rowOff>
    </xdr:from>
    <xdr:to>
      <xdr:col>12</xdr:col>
      <xdr:colOff>590587</xdr:colOff>
      <xdr:row>51</xdr:row>
      <xdr:rowOff>57150</xdr:rowOff>
    </xdr:to>
    <xdr:graphicFrame macro="">
      <xdr:nvGraphicFramePr>
        <xdr:cNvPr id="24" name="Chart 23"/>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1"/>
        </a:graphicData>
      </a:graphic>
    </xdr:graphicFrame>
    <xdr:clientData/>
  </xdr:twoCellAnchor>
  <xdr:twoCellAnchor editAs="twoCell">
    <xdr:from>
      <xdr:col>10</xdr:col>
      <xdr:colOff>2753</xdr:colOff>
      <xdr:row>12</xdr:row>
      <xdr:rowOff>14287</xdr:rowOff>
    </xdr:from>
    <xdr:to>
      <xdr:col>13</xdr:col>
      <xdr:colOff>6809</xdr:colOff>
      <xdr:row>18</xdr:row>
      <xdr:rowOff>6667</xdr:rowOff>
    </xdr:to>
    <xdr:graphicFrame macro="">
      <xdr:nvGraphicFramePr>
        <xdr:cNvPr id="25" name="Chart 24"/>
        <xdr:cNvGraphicFramePr/>
      </xdr:nvGraphicFramePr>
      <xdr:xfrm>
        <a:off x="0" y="0"/>
        <a:ext cx="0" cy="0"/>
      </xdr:xfrm>
      <a:graphic>
        <a:graphicData uri="http://schemas.openxmlformats.org/drawingml/2006/chart">
          <c:chart xmlns:d6p1="http://schemas.openxmlformats.org/officeDocument/2006/relationships" xmlns:c="http://schemas.openxmlformats.org/drawingml/2006/chart" d6p1:id="rId2"/>
        </a:graphicData>
      </a:graphic>
    </xdr:graphicFrame>
    <xdr:clientData/>
  </xdr:twoCellAnchor>
  <xdr:twoCellAnchor editAs="absolute">
    <xdr:from>
      <xdr:col>2</xdr:col>
      <xdr:colOff>3467788</xdr:colOff>
      <xdr:row>21</xdr:row>
      <xdr:rowOff>57150</xdr:rowOff>
    </xdr:from>
    <xdr:to>
      <xdr:col>8</xdr:col>
      <xdr:colOff>47495</xdr:colOff>
      <xdr:row>23</xdr:row>
      <xdr:rowOff>152400</xdr:rowOff>
    </xdr:to>
    <xdr:sp macro="" textlink="" fLocksText="0">
      <xdr:nvSpPr>
        <xdr:cNvPr id="26" name="Text Box 128"/>
        <xdr:cNvSpPr/>
      </xdr:nvSpPr>
      <xdr:spPr>
        <a:xfrm>
          <a:off x="3816351" y="4095750"/>
          <a:ext cx="3571875" cy="425450"/>
        </a:xfrm>
        <a:prstGeom prst="rect">
          <a:avLst xmlns:a="http://schemas.openxmlformats.org/drawingml/2006/main"/>
        </a:prstGeom>
        <a:noFill/>
        <a:ln xmlns:a="http://schemas.openxmlformats.org/drawingml/2006/main" w="9360">
          <a:noFill/>
          <a:miter lim="800000"/>
          <a:headEnd/>
          <a:tailEnd/>
        </a:ln>
      </xdr:spPr>
      <xdr:txBody xmlns:xdr="http://schemas.openxmlformats.org/drawingml/2006/spreadsheetDrawing">
        <a:bodyPr xmlns:a="http://schemas.openxmlformats.org/drawingml/2006/main" vertOverflow="clip" wrap="square" lIns="90000" tIns="45000" rIns="90000" bIns="45000" anchor="ctr" upright="1"/>
        <a:lstStyle xmlns:a="http://schemas.openxmlformats.org/drawingml/2006/main"/>
        <a:p xmlns:a="http://schemas.openxmlformats.org/drawingml/2006/main">
          <a:pPr algn="l" rtl="0">
            <a:defRPr sz="1000"/>
          </a:pPr>
          <a:r>
            <a:rPr lang="en-GB" sz="1600" b="1" i="0" u="none" strike="noStrike" baseline="0">
              <a:solidFill>
                <a:sysClr val="windowText" lastClr="000000"/>
              </a:solidFill>
              <a:latin typeface="+mn-lt"/>
            </a:rPr>
            <a:t>ACORN CATEGORY </a:t>
          </a:r>
          <a:r>
            <a:rPr lang="en-GB" sz="1600" b="1" i="0" u="none" strike="noStrike" baseline="0">
              <a:solidFill>
                <a:srgbClr val="938B8B"/>
              </a:solidFill>
              <a:latin typeface="+mn-lt"/>
            </a:rPr>
            <a:t>PROFILE</a:t>
          </a:r>
        </a:p>
      </xdr:txBody>
    </xdr:sp>
    <xdr:clientData/>
  </xdr:twoCellAnchor>
  <xdr:twoCellAnchor editAs="absolute">
    <xdr:from>
      <xdr:col>0</xdr:col>
      <xdr:colOff>0</xdr:colOff>
      <xdr:row>0</xdr:row>
      <xdr:rowOff>0</xdr:rowOff>
    </xdr:from>
    <xdr:to>
      <xdr:col>12</xdr:col>
      <xdr:colOff>609172</xdr:colOff>
      <xdr:row>3</xdr:row>
      <xdr:rowOff>40005</xdr:rowOff>
    </xdr:to>
    <xdr:sp macro="" textlink="">
      <xdr:nvSpPr>
        <xdr:cNvPr id="27" name="Rectangle 26"/>
        <xdr:cNvSpPr/>
      </xdr:nvSpPr>
      <xdr:spPr>
        <a:xfrm>
          <a:off x="0" y="0"/>
          <a:ext cx="10540775" cy="592950"/>
        </a:xfrm>
        <a:prstGeom prst="rect">
          <a:avLst xmlns:a="http://schemas.openxmlformats.org/drawingml/2006/main"/>
        </a:prstGeom>
        <a:solidFill xmlns:a="http://schemas.openxmlformats.org/drawingml/2006/main">
          <a:schemeClr val="tx1"/>
        </a:solidFill>
        <a:ln xmlns:a="http://schemas.openxmlformats.org/drawingml/2006/main">
          <a:noFill/>
        </a:ln>
        <a:effectLst xmlns:a="http://schemas.openxmlformats.org/drawingml/2006/main">
          <a:outerShdw blurRad="50800" dist="38100" dir="2700000" algn="tl" rotWithShape="0">
            <a:prstClr val="black">
              <a:alpha val="40000"/>
            </a:prstClr>
          </a:outerShdw>
        </a:effectLst>
      </xdr:spPr>
      <xdr:style xmlns:xdr="http://schemas.openxmlformats.org/drawingml/2006/spreadsheetDrawing">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twoCellAnchor editAs="absolute">
    <xdr:from>
      <xdr:col>6</xdr:col>
      <xdr:colOff>535949</xdr:colOff>
      <xdr:row>0</xdr:row>
      <xdr:rowOff>72390</xdr:rowOff>
    </xdr:from>
    <xdr:to>
      <xdr:col>8</xdr:col>
      <xdr:colOff>164511</xdr:colOff>
      <xdr:row>2</xdr:row>
      <xdr:rowOff>159067</xdr:rowOff>
    </xdr:to>
    <xdr:sp macro="" textlink="">
      <xdr:nvSpPr>
        <xdr:cNvPr id="28" name="Rounded Rectangle 28">
          <a:hlinkClick xmlns:d6p1="http://schemas.openxmlformats.org/officeDocument/2006/relationships" d6p1:id="rId3" tooltip="Acorn Category Profile"/>
        </xdr:cNvPr>
        <xdr:cNvSpPr/>
      </xdr:nvSpPr>
      <xdr:spPr>
        <a:xfrm>
          <a:off x="6511290" y="72000"/>
          <a:ext cx="993775" cy="455300"/>
        </a:xfrm>
        <a:prstGeom prst="roundRect">
          <a:avLst xmlns:a="http://schemas.openxmlformats.org/drawingml/2006/main"/>
        </a:prstGeom>
        <a:gradFill xmlns:a="http://schemas.openxmlformats.org/drawingml/2006/main"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xmlns:a="http://schemas.openxmlformats.org/drawingml/2006/main" w="28575">
          <a:solidFill>
            <a:schemeClr val="bg1"/>
          </a:solidFill>
        </a:ln>
        <a:effectLst xmlns:a="http://schemas.openxmlformats.org/drawingml/2006/main">
          <a:innerShdw blurRad="63500" dist="50800" dir="13500000">
            <a:prstClr val="black">
              <a:alpha val="50000"/>
            </a:prstClr>
          </a:innerShdw>
        </a:effectLst>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CATEGORY</a:t>
          </a:r>
        </a:p>
      </xdr:txBody>
    </xdr:sp>
    <xdr:clientData/>
  </xdr:twoCellAnchor>
  <xdr:twoCellAnchor editAs="absolute">
    <xdr:from>
      <xdr:col>9</xdr:col>
      <xdr:colOff>12390</xdr:colOff>
      <xdr:row>0</xdr:row>
      <xdr:rowOff>72390</xdr:rowOff>
    </xdr:from>
    <xdr:to>
      <xdr:col>10</xdr:col>
      <xdr:colOff>317320</xdr:colOff>
      <xdr:row>2</xdr:row>
      <xdr:rowOff>159067</xdr:rowOff>
    </xdr:to>
    <xdr:sp macro="" textlink="">
      <xdr:nvSpPr>
        <xdr:cNvPr id="29" name="Rounded Rectangle 29">
          <a:hlinkClick xmlns:d6p1="http://schemas.openxmlformats.org/officeDocument/2006/relationships" d6p1:id="rId4" tooltip="Acorn Group Profile"/>
        </xdr:cNvPr>
        <xdr:cNvSpPr/>
      </xdr:nvSpPr>
      <xdr:spPr>
        <a:xfrm>
          <a:off x="8000524" y="72000"/>
          <a:ext cx="952500"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GROUP</a:t>
          </a:r>
        </a:p>
      </xdr:txBody>
    </xdr:sp>
    <xdr:clientData/>
  </xdr:twoCellAnchor>
  <xdr:twoCellAnchor editAs="absolute">
    <xdr:from>
      <xdr:col>11</xdr:col>
      <xdr:colOff>164511</xdr:colOff>
      <xdr:row>0</xdr:row>
      <xdr:rowOff>72390</xdr:rowOff>
    </xdr:from>
    <xdr:to>
      <xdr:col>12</xdr:col>
      <xdr:colOff>469441</xdr:colOff>
      <xdr:row>2</xdr:row>
      <xdr:rowOff>159067</xdr:rowOff>
    </xdr:to>
    <xdr:sp macro="" textlink="">
      <xdr:nvSpPr>
        <xdr:cNvPr id="30" name="Rounded Rectangle 30">
          <a:hlinkClick xmlns:d6p1="http://schemas.openxmlformats.org/officeDocument/2006/relationships" d6p1:id="rId5" tooltip="Acorn Type Profile"/>
        </xdr:cNvPr>
        <xdr:cNvSpPr/>
      </xdr:nvSpPr>
      <xdr:spPr>
        <a:xfrm>
          <a:off x="9448484" y="72000"/>
          <a:ext cx="952500" cy="455300"/>
        </a:xfrm>
        <a:prstGeom prst="roundRect">
          <a:avLst xmlns:a="http://schemas.openxmlformats.org/drawingml/2006/main"/>
        </a:prstGeom>
        <a:noFill/>
        <a:ln xmlns:a="http://schemas.openxmlformats.org/drawingml/2006/main" w="28575">
          <a:solidFill>
            <a:schemeClr val="bg1"/>
          </a:solidFill>
        </a:l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TYPE</a:t>
          </a:r>
        </a:p>
      </xdr:txBody>
    </xdr:sp>
    <xdr:clientData/>
  </xdr:twoCellAnchor>
  <xdr:oneCellAnchor>
    <xdr:from>
      <xdr:col>2</xdr:col>
      <xdr:colOff>2719834</xdr:colOff>
      <xdr:row>0</xdr:row>
      <xdr:rowOff>72390</xdr:rowOff>
    </xdr:from>
    <xdr:ext cx="1104900" cy="466725"/>
    <xdr:sp macro="" textlink="">
      <xdr:nvSpPr>
        <xdr:cNvPr id="31" name="Rounded Rectangle 31">
          <a:hlinkClick xmlns:d6p1="http://schemas.openxmlformats.org/officeDocument/2006/relationships" d6p1:id="rId6" tooltip="Customer View Chart"/>
        </xdr:cNvPr>
        <xdr:cNvSpPr/>
      </xdr:nvSpPr>
      <xdr:spPr>
        <a:xfrm>
          <a:off x="3068002" y="72000"/>
          <a:ext cx="1118235"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CUSTOMER</a:t>
          </a:r>
          <a:r>
            <a:rPr lang="en-GB" sz="1050" b="1" baseline="0"/>
            <a:t> VIEW CHART</a:t>
          </a:r>
          <a:endParaRPr lang="en-GB" sz="1050" b="1"/>
        </a:p>
      </xdr:txBody>
    </xdr:sp>
    <xdr:clientData/>
  </xdr:oneCellAnchor>
  <xdr:oneCellAnchor>
    <xdr:from>
      <xdr:col>4</xdr:col>
      <xdr:colOff>103138</xdr:colOff>
      <xdr:row>0</xdr:row>
      <xdr:rowOff>72390</xdr:rowOff>
    </xdr:from>
    <xdr:ext cx="1143000" cy="466725"/>
    <xdr:sp macro="" textlink="">
      <xdr:nvSpPr>
        <xdr:cNvPr id="32" name="Rounded Rectangle 32">
          <a:hlinkClick xmlns:d6p1="http://schemas.openxmlformats.org/officeDocument/2006/relationships" d6p1:id="rId7" tooltip="Profile Features"/>
        </xdr:cNvPr>
        <xdr:cNvSpPr/>
      </xdr:nvSpPr>
      <xdr:spPr>
        <a:xfrm>
          <a:off x="4853146" y="72000"/>
          <a:ext cx="1146810" cy="4680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spAutoFit/>
        </a:bodyPr>
        <a:lstStyle xmlns:a="http://schemas.openxmlformats.org/drawingml/2006/main"/>
        <a:p xmlns:a="http://schemas.openxmlformats.org/drawingml/2006/main">
          <a:pPr algn="ctr"/>
          <a:r>
            <a:rPr lang="en-GB" sz="1050" b="1"/>
            <a:t>PROFILE FEATURES</a:t>
          </a:r>
        </a:p>
      </xdr:txBody>
    </xdr:sp>
    <xdr:clientData/>
  </xdr:oneCellAnchor>
  <xdr:twoCellAnchor editAs="absolute">
    <xdr:from>
      <xdr:col>10</xdr:col>
      <xdr:colOff>576132</xdr:colOff>
      <xdr:row>3</xdr:row>
      <xdr:rowOff>147637</xdr:rowOff>
    </xdr:from>
    <xdr:to>
      <xdr:col>13</xdr:col>
      <xdr:colOff>6251</xdr:colOff>
      <xdr:row>5</xdr:row>
      <xdr:rowOff>33337</xdr:rowOff>
    </xdr:to>
    <xdr:pic macro="">
      <xdr:nvPicPr>
        <xdr:cNvPr id="33" name="Picture 32">
          <a:hlinkClick xmlns:d6p1="http://schemas.openxmlformats.org/officeDocument/2006/relationships" d6p1:id="rId9" tooltip="Acorn Online Microsite"/>
          <a:extLst xmlns:a="http://schemas.openxmlformats.org/drawingml/2006/main">
            <a:ext uri="{FF2B5EF4-FFF2-40B4-BE49-F238E27FC236}">
              <a16:creationId xmlns:a16="http://schemas.microsoft.com/office/drawing/2014/main" id="{00000000-0008-0000-0500-000021000000}"/>
            </a:ext>
          </a:extLst>
        </xdr:cNvPr>
        <xdr:cNvPicPr>
          <a:picLocks noChangeAspect="1"/>
        </xdr:cNvPicPr>
      </xdr:nvPicPr>
      <xdr:blipFill>
        <a:blip xmlns:d5p1="http://schemas.openxmlformats.org/officeDocument/2006/relationships" d5p1:embed="rId8">
          <a:extLst>
            <a:ext uri="{28A0092B-C50C-407E-A947-70E740481C1C}">
              <a14:useLocalDpi xmlns:a14="http://schemas.microsoft.com/office/drawing/2010/main" val="0"/>
            </a:ext>
          </a:extLst>
        </a:blip>
        <a:srcRect/>
        <a:stretch>
          <a:fillRect/>
        </a:stretch>
      </xdr:blipFill>
      <xdr:spPr>
        <a:xfrm>
          <a:off x="9212293" y="700365"/>
          <a:ext cx="1373083" cy="1373083"/>
        </a:xfrm>
        <a:prstGeom xmlns:a="http://schemas.openxmlformats.org/drawingml/2006/main" prst="rect">
          <a:avLst/>
        </a:prstGeom>
        <a:noFill/>
      </xdr:spPr>
    </xdr:pic>
    <xdr:clientData/>
  </xdr:twoCellAnchor>
  <xdr:twoCellAnchor>
    <xdr:from>
      <xdr:col>1</xdr:col>
      <xdr:colOff>28649</xdr:colOff>
      <xdr:row>52</xdr:row>
      <xdr:rowOff>95250</xdr:rowOff>
    </xdr:from>
    <xdr:to>
      <xdr:col>12</xdr:col>
      <xdr:colOff>571314</xdr:colOff>
      <xdr:row>54</xdr:row>
      <xdr:rowOff>158115</xdr:rowOff>
    </xdr:to>
    <xdr:grpSp>
      <xdr:nvGrpSpPr>
        <xdr:cNvPr id="34" name="Group 33"/>
        <xdr:cNvGrpSpPr/>
      </xdr:nvGrpSpPr>
      <xdr:grpSpPr>
        <a:xfrm>
          <a:off x="200025" y="8934450"/>
          <a:ext cx="11191875" cy="390525"/>
          <a:chOff x="187325" y="9251950"/>
          <a:chExt cx="10315575" cy="393036"/>
        </a:xfrm>
        <a:noFill/>
      </xdr:grpSpPr>
      <xdr:cxnSp macro="">
        <xdr:nvCxnSpPr>
          <xdr:cNvPr id="35" name="Straight Connector 34"/>
          <xdr:cNvCxnSpPr/>
        </xdr:nvCxnSpPr>
        <xdr:spPr>
          <a:xfrm flipV="1">
            <a:off x="187325" y="9251950"/>
            <a:ext cx="10315188" cy="1"/>
          </a:xfrm>
          <a:prstGeom prst="line">
            <a:avLst xmlns:a="http://schemas.openxmlformats.org/drawingml/2006/main"/>
          </a:prstGeom>
          <a:noFill/>
          <a:ln xmlns:a="http://schemas.openxmlformats.org/drawingml/2006/main" w="57150">
            <a:solidFill>
              <a:sysClr val="windowText" lastClr="000000"/>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pic macro="">
        <xdr:nvPicPr>
          <xdr:cNvPr id="36" name="Picture 35">
            <a:extLst xmlns:a="http://schemas.openxmlformats.org/drawingml/2006/main">
              <a:ext uri="{FF2B5EF4-FFF2-40B4-BE49-F238E27FC236}">
                <a16:creationId xmlns:a16="http://schemas.microsoft.com/office/drawing/2014/main" id="{00000000-0008-0000-0500-000024000000}"/>
              </a:ext>
            </a:extLst>
          </xdr:cNvPr>
          <xdr:cNvPicPr>
            <a:picLocks noChangeAspect="1"/>
          </xdr:cNvPicPr>
        </xdr:nvPicPr>
        <xdr:blipFill>
          <a:blip xmlns:d6p1="http://schemas.openxmlformats.org/officeDocument/2006/relationships" d6p1:embed="rId10">
            <a:extLst>
              <a:ext uri="{28A0092B-C50C-407E-A947-70E740481C1C}">
                <a14:useLocalDpi xmlns:a14="http://schemas.microsoft.com/office/drawing/2010/main" val="0"/>
              </a:ext>
            </a:extLst>
          </a:blip>
          <a:srcRect/>
          <a:stretch>
            <a:fillRect/>
          </a:stretch>
        </xdr:blipFill>
        <xdr:spPr>
          <a:xfrm>
            <a:off x="233228" y="9306781"/>
            <a:ext cx="759246" cy="338197"/>
          </a:xfrm>
          <a:prstGeom xmlns:a="http://schemas.openxmlformats.org/drawingml/2006/main" prst="rect">
            <a:avLst/>
          </a:prstGeom>
          <a:noFill/>
        </xdr:spPr>
      </xdr:pic>
    </xdr:grpSp>
    <xdr:clientData/>
  </xdr:twoCellAnchor>
  <xdr:twoCellAnchor editAs="absolute">
    <xdr:from>
      <xdr:col>2</xdr:col>
      <xdr:colOff>1131931</xdr:colOff>
      <xdr:row>0</xdr:row>
      <xdr:rowOff>71437</xdr:rowOff>
    </xdr:from>
    <xdr:to>
      <xdr:col>2</xdr:col>
      <xdr:colOff>2259862</xdr:colOff>
      <xdr:row>2</xdr:row>
      <xdr:rowOff>158115</xdr:rowOff>
    </xdr:to>
    <xdr:sp macro="" textlink="">
      <xdr:nvSpPr>
        <xdr:cNvPr id="37" name="Rounded Rectangle 38">
          <a:hlinkClick xmlns:d6p1="http://schemas.openxmlformats.org/officeDocument/2006/relationships" d6p1:id="rId11" tooltip="Acorn Group Profile"/>
        </xdr:cNvPr>
        <xdr:cNvSpPr/>
      </xdr:nvSpPr>
      <xdr:spPr>
        <a:xfrm>
          <a:off x="1482730" y="71437"/>
          <a:ext cx="112680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OVERVIEW</a:t>
          </a:r>
        </a:p>
      </xdr:txBody>
    </xdr:sp>
    <xdr:clientData/>
  </xdr:twoCellAnchor>
  <xdr:twoCellAnchor editAs="absolute">
    <xdr:from>
      <xdr:col>0</xdr:col>
      <xdr:colOff>57094</xdr:colOff>
      <xdr:row>0</xdr:row>
      <xdr:rowOff>71437</xdr:rowOff>
    </xdr:from>
    <xdr:to>
      <xdr:col>2</xdr:col>
      <xdr:colOff>675959</xdr:colOff>
      <xdr:row>2</xdr:row>
      <xdr:rowOff>158115</xdr:rowOff>
    </xdr:to>
    <xdr:sp macro="" textlink="">
      <xdr:nvSpPr>
        <xdr:cNvPr id="38" name="Rounded Rectangle 39">
          <a:hlinkClick xmlns:d6p1="http://schemas.openxmlformats.org/officeDocument/2006/relationships" d6p1:id="rId12" tooltip="Acorn Category Profile"/>
        </xdr:cNvPr>
        <xdr:cNvSpPr/>
      </xdr:nvSpPr>
      <xdr:spPr>
        <a:xfrm>
          <a:off x="57149" y="71437"/>
          <a:ext cx="967550" cy="455300"/>
        </a:xfrm>
        <a:prstGeom prst="roundRect">
          <a:avLst xmlns:a="http://schemas.openxmlformats.org/drawingml/2006/main"/>
        </a:prstGeom>
        <a:noFill/>
        <a:ln xmlns:a="http://schemas.openxmlformats.org/drawingml/2006/main" w="28575">
          <a:solidFill>
            <a:schemeClr val="bg1"/>
          </a:solidFill>
        </a:ln>
        <a:effectLst xmlns:a="http://schemas.openxmlformats.org/drawingml/2006/main"/>
      </xdr:spPr>
      <xdr:style xmlns:xdr="http://schemas.openxmlformats.org/drawingml/2006/spreadsheetDrawing">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xdr:style>
      <xdr:txBody xmlns:xdr="http://schemas.openxmlformats.org/drawingml/2006/spreadsheetDrawing">
        <a:bodyPr xmlns:a="http://schemas.openxmlformats.org/drawingml/2006/main" vertOverflow="clip" horzOverflow="clip" rtlCol="0" anchor="ctr"/>
        <a:lstStyle xmlns:a="http://schemas.openxmlformats.org/drawingml/2006/main"/>
        <a:p xmlns:a="http://schemas.openxmlformats.org/drawingml/2006/main">
          <a:pPr algn="ctr"/>
          <a:r>
            <a:rPr lang="en-GB" sz="1050" b="1"/>
            <a:t>HOME</a:t>
          </a:r>
        </a:p>
      </xdr:txBody>
    </xdr:sp>
    <xdr:clientData/>
  </xdr:twoCellAnchor>
  <mc:AlternateContent xmlns:mc="http://schemas.openxmlformats.org/markup-compatibility/2006">
    <mc:Choice xmlns:a14="http://schemas.microsoft.com/office/drawing/2010/main" Requires="a14">
      <xdr:twoCellAnchor>
        <xdr:from>
          <xdr:col>11</xdr:col>
          <xdr:colOff>0</xdr:colOff>
          <xdr:row>22</xdr:row>
          <xdr:rowOff>19050</xdr:rowOff>
        </xdr:from>
        <xdr:to>
          <xdr:col>12</xdr:col>
          <xdr:colOff>145926</xdr:colOff>
          <xdr:row>23</xdr:row>
          <xdr:rowOff>76200</xdr:rowOff>
        </xdr:to>
        <xdr:sp xmlns:xdr="http://schemas.openxmlformats.org/drawingml/2006/spreadsheetDrawing" macro="" textlink="">
          <xdr:nvSpPr>
            <xdr:cNvPr id="7169" name="Check Box 1" hidden="1">
              <a:extLst xmlns:a="http://schemas.openxmlformats.org/drawingml/2006/main">
                <a:ext uri="{63B3BB69-23CF-44E3-9099-C40C66FF867C}">
                  <a14:compatExt xmlns:a14="http://schemas.microsoft.com/office/drawing/2010/main" spid="_x0000_s7169"/>
                </a:ext>
                <a:ext uri="{FF2B5EF4-FFF2-40B4-BE49-F238E27FC236}">
                  <a16:creationId xmlns:a16="http://schemas.microsoft.com/office/drawing/2014/main" id="{00000000-0008-0000-0500-0000011C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xmlns:a="http://schemas.openxmlformats.org/drawingml/2006/main" vertOverflow="clip" wrap="square" lIns="36576" tIns="32004" rIns="0" bIns="32004" anchor="ctr" upright="1"/>
            <a:lstStyle xmlns:a="http://schemas.openxmlformats.org/drawingml/2006/main"/>
            <a:p xmlns:a="http://schemas.openxmlformats.org/drawingml/2006/main">
              <a:pPr algn="l" rtl="0">
                <a:defRPr sz="1000"/>
              </a:pPr>
              <a:r>
                <a:rPr lang="en-GB" sz="800" b="0" i="0" u="none" strike="noStrike" baseline="0">
                  <a:solidFill>
                    <a:srgbClr val="000000"/>
                  </a:solidFill>
                  <a:latin typeface="Segoe UI"/>
                  <a:cs typeface="Segoe UI"/>
                </a:rPr>
                <a:t>Show Base</a:t>
              </a:r>
            </a:p>
          </xdr:txBody>
        </xdr:sp>
        <xdr:clientData/>
      </xdr:twoCellAnchor>
    </mc:Choice>
  </mc:AlternateContent>
</xdr:wsDr>
</file>

<file path=xl/drawings/drawing9.xml><?xml version="1.0" encoding="utf-8"?>
<c:userShapes xmlns:cdr="http://schemas.openxmlformats.org/drawingml/2006/chartDrawing" xmlns:a="http://schemas.openxmlformats.org/drawingml/2006/main" xmlns:c="http://schemas.openxmlformats.org/drawingml/2006/chart">
  <cdr:relSizeAnchor>
    <cdr:from>
      <cdr:x>0.36</cdr:x>
      <cdr:y>0.001</cdr:y>
    </cdr:from>
    <cdr:to>
      <cdr:x>0.646</cdr:x>
      <cdr:y>0.093</cdr:y>
    </cdr:to>
    <cdr:pic macro="">
      <cdr:nvPicPr>
        <cdr:cNvPr id="2" name="chart">
          <a:extLst xmlns:a="http://schemas.openxmlformats.org/drawingml/2006/main">
            <a:ext uri="{FF2B5EF4-FFF2-40B4-BE49-F238E27FC236}">
              <a16:creationId xmlns:a16="http://schemas.microsoft.com/office/drawing/2014/main" id="{85C0D6A5-4E2B-41D3-97F5-B627EC4010BD}"/>
            </a:ext>
          </a:extLst>
        </cdr:cNvPr>
        <cdr:cNvPicPr>
          <a:picLocks noChangeAspect="1"/>
        </cdr:cNvPicPr>
      </cdr:nvPicPr>
      <cdr:blipFill>
        <a:blip xmlns:d5p1="http://schemas.openxmlformats.org/officeDocument/2006/relationships" d5p1:embed="rId1">
          <a:extLst/>
        </a:blip>
        <a:srcRect/>
        <a:stretch>
          <a:fillRect/>
        </a:stretch>
      </cdr:blipFill>
      <cdr:spPr>
        <a:xfrm>
          <a:off x="3562350" y="0"/>
          <a:ext cx="2840982" cy="2840982"/>
        </a:xfrm>
        <a:prstGeom xmlns:a="http://schemas.openxmlformats.org/drawingml/2006/main" prst="rect">
          <a:avLst/>
        </a:prstGeom>
        <a:noFill/>
      </cdr:spPr>
    </cdr:pic>
  </cdr:relSizeAnchor>
</c:userShapes>
</file>

<file path=xl/externalLinks/_rels/externalLink1.xml.rels><?xml version="1.0" encoding="utf-8" standalone="yes"?><Relationships xmlns="http://schemas.openxmlformats.org/package/2006/relationships"><Relationship Id="rId1" Type="http://schemas.openxmlformats.org/officeDocument/2006/relationships/externalLinkPath" Target="file:///\\ken-dsgdev-01\Shares\IS_Resources\Profiler_Templates\Under%20Development\Acorn\Acorn%20Knowledge%20-%202021.xlsm" TargetMode="External" /></Relationships>
</file>

<file path=xl/externalLinks/externalLink1.xml><?xml version="1.0" encoding="utf-8"?>
<externalLink xmlns="http://schemas.openxmlformats.org/spreadsheetml/2006/main">
  <externalBook xmlns:d2p1="http://schemas.openxmlformats.org/officeDocument/2006/relationships" d2p1:id="rId1">
    <sheetNames>
      <sheetName val="Home"/>
      <sheetName val="What is Acorn"/>
      <sheetName val="Discover Types"/>
      <sheetName val="Explore Consumers"/>
      <sheetName val="Compare Behaviours"/>
      <sheetName val="Acorn Category"/>
      <sheetName val="Acorn Group"/>
      <sheetName val="Acorn Type"/>
      <sheetName val="Acorn Futures"/>
      <sheetName val="Data Sources"/>
      <sheetName val="Main Data --&gt;"/>
      <sheetName val="Indices"/>
      <sheetName val="Percentages"/>
      <sheetName val="Controls --&gt;"/>
      <sheetName val="Control_Main"/>
      <sheetName val="Control_Discover"/>
      <sheetName val="Control_Explore"/>
      <sheetName val="Control_Compare"/>
      <sheetName val="Mi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N5" t="str">
            <v>Exclusive enclaves</v>
          </cell>
        </row>
        <row r="6">
          <cell r="N6" t="str">
            <v>Metropolitan money</v>
          </cell>
        </row>
        <row r="7">
          <cell r="N7" t="str">
            <v>Large house luxury</v>
          </cell>
        </row>
        <row r="8">
          <cell r="N8" t="str">
            <v>Asset rich families</v>
          </cell>
        </row>
        <row r="9">
          <cell r="N9" t="str">
            <v>Wealthy countryside commuters</v>
          </cell>
        </row>
        <row r="10">
          <cell r="N10" t="str">
            <v>Financially comfortable families</v>
          </cell>
        </row>
        <row r="11">
          <cell r="N11" t="str">
            <v>Affluent professionals</v>
          </cell>
        </row>
        <row r="12">
          <cell r="N12" t="str">
            <v>Prosperous suburban families</v>
          </cell>
        </row>
        <row r="13">
          <cell r="N13" t="str">
            <v>Well-off edge of towners</v>
          </cell>
        </row>
        <row r="14">
          <cell r="N14" t="str">
            <v>Better-off villagers</v>
          </cell>
        </row>
        <row r="15">
          <cell r="N15" t="str">
            <v>Settled suburbia, older people</v>
          </cell>
        </row>
        <row r="16">
          <cell r="N16" t="str">
            <v>Retired and empty nesters</v>
          </cell>
        </row>
        <row r="17">
          <cell r="N17" t="str">
            <v>Upmarket downsizers</v>
          </cell>
        </row>
        <row r="18">
          <cell r="N18" t="str">
            <v>Townhouse cosmopolitans</v>
          </cell>
        </row>
        <row r="19">
          <cell r="N19" t="str">
            <v>Younger professionals in smaller flats</v>
          </cell>
        </row>
        <row r="20">
          <cell r="N20" t="str">
            <v>Metropolitan professionals</v>
          </cell>
        </row>
        <row r="21">
          <cell r="N21" t="str">
            <v>Socialising young renters</v>
          </cell>
        </row>
        <row r="22">
          <cell r="N22" t="str">
            <v>Career driven young families</v>
          </cell>
        </row>
        <row r="23">
          <cell r="N23" t="str">
            <v>First time buyers in small, modern homes</v>
          </cell>
        </row>
        <row r="24">
          <cell r="N24" t="str">
            <v>Mixed metropolitan areas</v>
          </cell>
        </row>
        <row r="25">
          <cell r="N25" t="str">
            <v>Farms and cottages</v>
          </cell>
        </row>
        <row r="26">
          <cell r="N26" t="str">
            <v>Older couples and families in rural areas</v>
          </cell>
        </row>
        <row r="27">
          <cell r="N27" t="str">
            <v>Owner occupiers in small towns and villages</v>
          </cell>
        </row>
        <row r="28">
          <cell r="N28" t="str">
            <v>Comfortably-off families in modern housing</v>
          </cell>
        </row>
        <row r="29">
          <cell r="N29" t="str">
            <v>Larger family homes, multi-ethnic areas</v>
          </cell>
        </row>
        <row r="30">
          <cell r="N30" t="str">
            <v>Semi-professional families, owner occupied neighbourhoods</v>
          </cell>
        </row>
        <row r="31">
          <cell r="N31" t="str">
            <v>Suburban semis, conventional attitudes</v>
          </cell>
        </row>
        <row r="32">
          <cell r="N32" t="str">
            <v>Owner occupied terraces, average income</v>
          </cell>
        </row>
        <row r="33">
          <cell r="N33" t="str">
            <v>Established suburbs, older families</v>
          </cell>
        </row>
        <row r="34">
          <cell r="N34" t="str">
            <v>Older people, neat and tidy neighbourhoods</v>
          </cell>
        </row>
        <row r="35">
          <cell r="N35" t="str">
            <v>Elderly singles in purpose-built accommodation</v>
          </cell>
        </row>
        <row r="36">
          <cell r="N36" t="str">
            <v>Educated families in terraces, young children</v>
          </cell>
        </row>
        <row r="37">
          <cell r="N37" t="str">
            <v>Smaller houses and starter homes</v>
          </cell>
        </row>
        <row r="38">
          <cell r="N38" t="str">
            <v>Student flats and halls of residence</v>
          </cell>
        </row>
        <row r="39">
          <cell r="N39" t="str">
            <v>Term-time terraces</v>
          </cell>
        </row>
        <row r="40">
          <cell r="N40" t="str">
            <v>Educated young people in flats and tenements</v>
          </cell>
        </row>
        <row r="41">
          <cell r="N41" t="str">
            <v>Low cost flats in suburban areas</v>
          </cell>
        </row>
        <row r="42">
          <cell r="N42" t="str">
            <v>Semi-skilled workers in traditional neighbourhoods</v>
          </cell>
        </row>
        <row r="43">
          <cell r="N43" t="str">
            <v>Fading owner occupied terraces</v>
          </cell>
        </row>
        <row r="44">
          <cell r="N44" t="str">
            <v>High occupancy terraces, culturally diverse family areas</v>
          </cell>
        </row>
        <row r="45">
          <cell r="N45" t="str">
            <v>Labouring semi-rural estates</v>
          </cell>
        </row>
        <row r="46">
          <cell r="N46" t="str">
            <v>Struggling young families in post-war terraces</v>
          </cell>
        </row>
        <row r="47">
          <cell r="N47" t="str">
            <v>Families in right-to-buy estates</v>
          </cell>
        </row>
        <row r="48">
          <cell r="N48" t="str">
            <v>Post-war estates, limited means</v>
          </cell>
        </row>
        <row r="49">
          <cell r="N49" t="str">
            <v>Pensioners in social housing, semis and terraces</v>
          </cell>
        </row>
        <row r="50">
          <cell r="N50" t="str">
            <v>Elderly people in social rented flats</v>
          </cell>
        </row>
        <row r="51">
          <cell r="N51" t="str">
            <v>Low income older people in smaller semis</v>
          </cell>
        </row>
        <row r="52">
          <cell r="N52" t="str">
            <v>Pensioners and singles in social rented flats</v>
          </cell>
        </row>
        <row r="53">
          <cell r="N53" t="str">
            <v>Young families in low cost private flats</v>
          </cell>
        </row>
        <row r="54">
          <cell r="N54" t="str">
            <v>Struggling younger people in mixed tenure</v>
          </cell>
        </row>
        <row r="55">
          <cell r="N55" t="str">
            <v>Young people in small, low cost terraces</v>
          </cell>
        </row>
        <row r="56">
          <cell r="N56" t="str">
            <v>Poorer families, many children, terraced housing</v>
          </cell>
        </row>
        <row r="57">
          <cell r="N57" t="str">
            <v>Low income terraces</v>
          </cell>
        </row>
        <row r="58">
          <cell r="N58" t="str">
            <v>Multi-ethnic, purpose-built estates</v>
          </cell>
        </row>
        <row r="59">
          <cell r="N59" t="str">
            <v>Deprived and ethnically diverse in flats</v>
          </cell>
        </row>
        <row r="60">
          <cell r="N60" t="str">
            <v>Low income large families in social rented semis</v>
          </cell>
        </row>
        <row r="61">
          <cell r="N61" t="str">
            <v>Social rented flats, families and single parents</v>
          </cell>
        </row>
        <row r="62">
          <cell r="N62" t="str">
            <v>Singles and young families, some receiving benefits</v>
          </cell>
        </row>
        <row r="63">
          <cell r="N63" t="str">
            <v>Deprived areas and high-rise flats</v>
          </cell>
        </row>
        <row r="64">
          <cell r="N64" t="str">
            <v>Active communal population </v>
          </cell>
        </row>
        <row r="65">
          <cell r="N65" t="str">
            <v>Inactive communal population</v>
          </cell>
        </row>
        <row r="66">
          <cell r="N66" t="str">
            <v>Business areas without resident population</v>
          </cell>
        </row>
      </sheetData>
      <sheetData sheetId="15">
        <row r="10">
          <cell r="Z10" t="str">
            <v>None</v>
          </cell>
          <cell r="AA10">
            <v>1</v>
          </cell>
        </row>
        <row r="11">
          <cell r="Z11" t="str">
            <v>Channel Preference</v>
          </cell>
          <cell r="AA11">
            <v>2</v>
          </cell>
        </row>
        <row r="12">
          <cell r="Z12" t="str">
            <v>Community Safety</v>
          </cell>
          <cell r="AA12">
            <v>3</v>
          </cell>
        </row>
        <row r="13">
          <cell r="Z13" t="str">
            <v>Digital - Attitudes</v>
          </cell>
          <cell r="AA13">
            <v>4</v>
          </cell>
        </row>
        <row r="14">
          <cell r="Z14" t="str">
            <v>Digital - Devices</v>
          </cell>
          <cell r="AA14">
            <v>5</v>
          </cell>
        </row>
        <row r="15">
          <cell r="Z15" t="str">
            <v>Digital - Internet</v>
          </cell>
          <cell r="AA15">
            <v>6</v>
          </cell>
        </row>
        <row r="16">
          <cell r="Z16" t="str">
            <v>Digital - Social Media</v>
          </cell>
          <cell r="AA16">
            <v>7</v>
          </cell>
        </row>
        <row r="17">
          <cell r="Z17" t="str">
            <v>Digital - TV</v>
          </cell>
          <cell r="AA17">
            <v>8</v>
          </cell>
          <cell r="AC17" t="str">
            <v>***</v>
          </cell>
          <cell r="AD17" t="str">
            <v>Control_Discover!$AD$19:$AD$19</v>
          </cell>
          <cell r="AE17" t="str">
            <v>Control_Discover!$AE$19:$AE$19</v>
          </cell>
          <cell r="AF17" t="str">
            <v>Control_Discover!$AF$19:$AF$19</v>
          </cell>
          <cell r="AG17" t="str">
            <v>Control_Discover!$AG$19:$AG$19</v>
          </cell>
          <cell r="AH17" t="str">
            <v>Control_Discover!$AH$19:$AH$19</v>
          </cell>
          <cell r="AI17" t="str">
            <v>Control_Discover!$AI$19:$AI$19</v>
          </cell>
          <cell r="AJ17" t="str">
            <v>Control_Discover!$AJ$19:$AJ$19</v>
          </cell>
          <cell r="AK17" t="str">
            <v>Control_Discover!$AK$19:$AK$19</v>
          </cell>
          <cell r="AL17" t="str">
            <v>Control_Discover!$AL$19:$AL$19</v>
          </cell>
          <cell r="AM17" t="str">
            <v>Control_Discover!$AM$19:$AM$19</v>
          </cell>
          <cell r="AN17" t="str">
            <v>Control_Discover!$AN$19:$AN$19</v>
          </cell>
          <cell r="AO17" t="str">
            <v>Control_Discover!$AO$19:$AO$19</v>
          </cell>
          <cell r="AP17" t="str">
            <v>Control_Discover!$AP$19:$AP$19</v>
          </cell>
          <cell r="AQ17" t="str">
            <v>Control_Discover!$AQ$19:$AQ$19</v>
          </cell>
          <cell r="AR17" t="str">
            <v>Control_Discover!$AR$19:$AR$19</v>
          </cell>
          <cell r="AS17" t="str">
            <v>Control_Discover!$AS$19:$AS$19</v>
          </cell>
          <cell r="AT17" t="str">
            <v>Control_Discover!$AT$19:$AT$19</v>
          </cell>
          <cell r="AU17" t="str">
            <v>Control_Discover!$AU$19:$AU$19</v>
          </cell>
          <cell r="AV17" t="str">
            <v>Control_Discover!$AV$19:$AV$19</v>
          </cell>
          <cell r="AW17" t="str">
            <v>Control_Discover!$AW$19:$AW$19</v>
          </cell>
        </row>
        <row r="18">
          <cell r="Z18" t="str">
            <v>Economy</v>
          </cell>
          <cell r="AA18">
            <v>9</v>
          </cell>
          <cell r="EI18">
            <v>0</v>
          </cell>
        </row>
        <row r="19">
          <cell r="Z19" t="str">
            <v>Education</v>
          </cell>
          <cell r="AA19">
            <v>10</v>
          </cell>
          <cell r="EI19">
            <v>0</v>
          </cell>
        </row>
        <row r="20">
          <cell r="Z20" t="str">
            <v>Family</v>
          </cell>
          <cell r="EI20">
            <v>0</v>
          </cell>
        </row>
        <row r="21">
          <cell r="Z21" t="str">
            <v>Finance</v>
          </cell>
          <cell r="EI21">
            <v>0</v>
          </cell>
        </row>
        <row r="22">
          <cell r="Z22" t="str">
            <v>Financial Channel</v>
          </cell>
          <cell r="EI22">
            <v>0</v>
          </cell>
        </row>
        <row r="23">
          <cell r="Z23" t="str">
            <v>Health</v>
          </cell>
          <cell r="EI23">
            <v>0</v>
          </cell>
        </row>
        <row r="24">
          <cell r="Z24" t="str">
            <v>Housing</v>
          </cell>
          <cell r="EI24">
            <v>0</v>
          </cell>
        </row>
        <row r="25">
          <cell r="Z25" t="str">
            <v>Leisure - Interests</v>
          </cell>
          <cell r="EI25">
            <v>0</v>
          </cell>
        </row>
        <row r="26">
          <cell r="Z26" t="str">
            <v>Leisure - Reading</v>
          </cell>
          <cell r="EI26">
            <v>0</v>
          </cell>
        </row>
        <row r="27">
          <cell r="Z27" t="str">
            <v>Leisure - Social and Travel</v>
          </cell>
        </row>
        <row r="28">
          <cell r="Z28" t="str">
            <v>Marketing Channels</v>
          </cell>
        </row>
        <row r="29">
          <cell r="Z29" t="str">
            <v>Population</v>
          </cell>
        </row>
        <row r="30">
          <cell r="Z30" t="str">
            <v>Shopping</v>
          </cell>
        </row>
        <row r="31">
          <cell r="Z31" t="str">
            <v>Social Capital</v>
          </cell>
        </row>
        <row r="32">
          <cell r="Z32" t="str">
            <v>Transport</v>
          </cell>
        </row>
      </sheetData>
      <sheetData sheetId="16">
        <row r="10"/>
        <row r="11"/>
        <row r="12"/>
        <row r="13"/>
        <row r="14">
          <cell r="F14" t="str">
            <v>Control_Explore!$F$16:$F$16</v>
          </cell>
        </row>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sheetData>
      <sheetData sheetId="17"/>
      <sheetData sheetId="18"/>
    </sheetDataSet>
  </externalBook>
</externalLink>
</file>

<file path=xl/persons/person.xml><?xml version="1.0" encoding="utf-8"?>
<personList xmlns="http://schemas.microsoft.com/office/spreadsheetml/2018/threadedcomments" xmlns:x="http://schemas.openxmlformats.org/spreadsheetml/2006/main">
  <person displayName="Mujahid Miah" id="{E83F310A-0978-470D-AFEE-EB165E64E947}" userId="S::mmiah@caci.co.uk::f2cdbb1e-1708-4099-9ecb-9f6c2ed5fdca" providerId="AD"/>
</personList>
</file>

<file path=xl/tables/table1.xml><?xml version="1.0" encoding="utf-8"?>
<table xmlns="http://schemas.openxmlformats.org/spreadsheetml/2006/main" id="1" name="Table76" displayName="Table76" ref="A1:I771" totalsRowShown="0" headerRowBorderDxfId="8">
  <autoFilter ref="A1:I771"/>
  <tableColumns>
    <tableColumn id="1" name="Key"/>
    <tableColumn id="2" name="Feature_Type"/>
    <tableColumn id="3" name="No">
      <calculatedColumnFormula>IF(B2&lt;&gt;B1,1,1+C1)</calculatedColumnFormula>
    </tableColumn>
    <tableColumn id="4" name="Feature_Description_Key">
      <calculatedColumnFormula>B2&amp;C2</calculatedColumnFormula>
    </tableColumn>
    <tableColumn id="5" name="Feature"/>
    <tableColumn id="6" name="Profile %">
      <calculatedColumnFormula>'Data - Knowledge'!E9</calculatedColumnFormula>
    </tableColumn>
    <tableColumn id="7" name="Index">
      <calculatedColumnFormula>'Data - Knowledge'!J9</calculatedColumnFormula>
    </tableColumn>
    <tableColumn id="8" name="Lookup">
      <calculatedColumnFormula>VLOOKUP(B2,$O$2:$O$150,1,FALSE)</calculatedColumnFormula>
    </tableColumn>
    <tableColumn id="10" name="Column1">
      <calculatedColumnFormula>INDEX('Data - Knowledge'!$C:$C,MATCH(E2,'Data - Knowledge'!$D:$D,0))</calculatedColumnFormula>
    </tableColumn>
  </tableColumns>
  <tableStyleInfo name="TableStyleLight12" showFirstColumn="0" showLastColumn="0" showRowStripes="1" showColumnStripes="0"/>
</table>
</file>

<file path=xl/tables/table2.xml><?xml version="1.0" encoding="utf-8"?>
<table xmlns="http://schemas.openxmlformats.org/spreadsheetml/2006/main" id="2" name="Table66" displayName="Table66" ref="K1:P104" totalsRowShown="0" headerRowBorderDxfId="3">
  <autoFilter ref="K1:P104"/>
  <tableColumns>
    <tableColumn id="10" name="Key"/>
    <tableColumn id="1" name="Subject"/>
    <tableColumn id="2" name="Order">
      <calculatedColumnFormula>IF(L2&lt;&gt;L1,1,1+M1)</calculatedColumnFormula>
    </tableColumn>
    <tableColumn id="3" name="Subject + Order">
      <calculatedColumnFormula>L2&amp;M2</calculatedColumnFormula>
    </tableColumn>
    <tableColumn id="4" name="Theme"/>
    <tableColumn id="5" name="Count Theme"/>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74" dT="2021-10-28T08:05:44.67" personId="{E83F310A-0978-470D-AFEE-EB165E64E947}" id="{5F292C78-EEF3-4322-9016-C4A9C4ABDEAA}">
    <text>not a percentage it is a value (489)</text>
  </threadedComment>
</ThreadedComments>
</file>

<file path=xl/worksheets/_rels/sheet1.xml.rels><?xml version="1.0" encoding="utf-8" standalone="yes"?><Relationships xmlns="http://schemas.openxmlformats.org/package/2006/relationships"><Relationship Id="rId2" Type="http://schemas.openxmlformats.org/officeDocument/2006/relationships/drawing" Target="/xl/drawings/drawing1.xml" /><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3" Type="http://schemas.openxmlformats.org/officeDocument/2006/relationships/vmlDrawing" Target="/xl/drawings/vmlDrawing7.vml" /><Relationship Id="rId2" Type="http://schemas.openxmlformats.org/officeDocument/2006/relationships/drawing" Target="/xl/drawings/drawing13.xml" /><Relationship Id="rId1" Type="http://schemas.openxmlformats.org/officeDocument/2006/relationships/printerSettings" Target="../printerSettings/printerSettings10.bin" /><Relationship Id="rId6" Type="http://schemas.openxmlformats.org/officeDocument/2006/relationships/ctrlProp" Target="../ctrlProps/ctrlProp15.xml" /><Relationship Id="rId5" Type="http://schemas.openxmlformats.org/officeDocument/2006/relationships/ctrlProp" Target="../ctrlProps/ctrlProp14.xml" /><Relationship Id="rId4" Type="http://schemas.openxmlformats.org/officeDocument/2006/relationships/ctrlProp" Target="../ctrlProps/ctrlProp13.xml" /></Relationships>
</file>

<file path=xl/worksheets/_rels/sheet11.xml.rels><?xml version="1.0" encoding="utf-8" standalone="yes"?><Relationships xmlns="http://schemas.openxmlformats.org/package/2006/relationships"><Relationship Id="rId3" Type="http://schemas.openxmlformats.org/officeDocument/2006/relationships/comments" Target="/xl/comments1.xml" /><Relationship Id="rId2" Type="http://schemas.openxmlformats.org/officeDocument/2006/relationships/vmlDrawing" Target="/xl/drawings/vmlDrawing8.vml" /><Relationship Id="rId1" Type="http://schemas.openxmlformats.org/officeDocument/2006/relationships/printerSettings" Target="../printerSettings/printerSettings11.bin" /><Relationship Id="rId4" Type="http://schemas.microsoft.com/office/2017/10/relationships/threadedComment" Target="../threadedComments/threadedComment1.xml" /></Relationships>
</file>

<file path=xl/worksheets/_rels/sheet13.xml.rels><?xml version="1.0" encoding="utf-8" standalone="yes"?><Relationships xmlns="http://schemas.openxmlformats.org/package/2006/relationships"><Relationship Id="rId3" Type="http://schemas.openxmlformats.org/officeDocument/2006/relationships/table" Target="../tables/table2.xml" /><Relationship Id="rId2" Type="http://schemas.openxmlformats.org/officeDocument/2006/relationships/table" Target="../tables/table1.xml" /><Relationship Id="rId1" Type="http://schemas.openxmlformats.org/officeDocument/2006/relationships/printerSettings" Target="../printerSettings/printerSettings12.bin" /><Relationship Id="rId4" Type="http://schemas.openxmlformats.org/officeDocument/2006/relationships/table" Target="/xl/tables/table1.xml" /><Relationship Id="rId5" Type="http://schemas.openxmlformats.org/officeDocument/2006/relationships/table" Target="/xl/tables/table2.xml"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2.xml.rels><?xml version="1.0" encoding="utf-8" standalone="yes"?><Relationships xmlns="http://schemas.openxmlformats.org/package/2006/relationships"><Relationship Id="rId2" Type="http://schemas.openxmlformats.org/officeDocument/2006/relationships/drawing" Target="/xl/drawings/drawing2.xml" /><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3" Type="http://schemas.openxmlformats.org/officeDocument/2006/relationships/vmlDrawing" Target="/xl/drawings/vmlDrawing1.vml" /><Relationship Id="rId2" Type="http://schemas.openxmlformats.org/officeDocument/2006/relationships/drawing" Target="/xl/drawings/drawing5.xml" /><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3" Type="http://schemas.openxmlformats.org/officeDocument/2006/relationships/vmlDrawing" Target="/xl/drawings/vmlDrawing2.vml" /><Relationship Id="rId2" Type="http://schemas.openxmlformats.org/officeDocument/2006/relationships/drawing" Target="/xl/drawings/drawing6.xml" /><Relationship Id="rId1" Type="http://schemas.openxmlformats.org/officeDocument/2006/relationships/printerSettings" Target="../printerSettings/printerSettings4.bin" /><Relationship Id="rId4" Type="http://schemas.openxmlformats.org/officeDocument/2006/relationships/ctrlProp" Target="../ctrlProps/ctrlProp1.xml" /></Relationships>
</file>

<file path=xl/worksheets/_rels/sheet5.xml.rels><?xml version="1.0" encoding="utf-8" standalone="yes"?><Relationships xmlns="http://schemas.openxmlformats.org/package/2006/relationships"><Relationship Id="rId2" Type="http://schemas.openxmlformats.org/officeDocument/2006/relationships/drawing" Target="/xl/drawings/drawing7.xml" /><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3" Type="http://schemas.openxmlformats.org/officeDocument/2006/relationships/vmlDrawing" Target="/xl/drawings/vmlDrawing3.vml" /><Relationship Id="rId2" Type="http://schemas.openxmlformats.org/officeDocument/2006/relationships/drawing" Target="/xl/drawings/drawing8.xml" /><Relationship Id="rId1" Type="http://schemas.openxmlformats.org/officeDocument/2006/relationships/printerSettings" Target="../printerSettings/printerSettings6.bin" /><Relationship Id="rId4" Type="http://schemas.openxmlformats.org/officeDocument/2006/relationships/ctrlProp" Target="../ctrlProps/ctrlProp2.xml" /></Relationships>
</file>

<file path=xl/worksheets/_rels/sheet7.xml.rels><?xml version="1.0" encoding="utf-8" standalone="yes"?><Relationships xmlns="http://schemas.openxmlformats.org/package/2006/relationships"><Relationship Id="rId3" Type="http://schemas.openxmlformats.org/officeDocument/2006/relationships/vmlDrawing" Target="/xl/drawings/vmlDrawing4.vml" /><Relationship Id="rId7" Type="http://schemas.openxmlformats.org/officeDocument/2006/relationships/ctrlProp" Target="../ctrlProps/ctrlProp6.xml" /><Relationship Id="rId2" Type="http://schemas.openxmlformats.org/officeDocument/2006/relationships/drawing" Target="/xl/drawings/drawing10.xml" /><Relationship Id="rId1" Type="http://schemas.openxmlformats.org/officeDocument/2006/relationships/printerSettings" Target="../printerSettings/printerSettings7.bin" /><Relationship Id="rId6" Type="http://schemas.openxmlformats.org/officeDocument/2006/relationships/ctrlProp" Target="../ctrlProps/ctrlProp5.xml" /><Relationship Id="rId5" Type="http://schemas.openxmlformats.org/officeDocument/2006/relationships/ctrlProp" Target="../ctrlProps/ctrlProp4.xml" /><Relationship Id="rId4" Type="http://schemas.openxmlformats.org/officeDocument/2006/relationships/ctrlProp" Target="../ctrlProps/ctrlProp3.xml" /></Relationships>
</file>

<file path=xl/worksheets/_rels/sheet8.xml.rels><?xml version="1.0" encoding="utf-8" standalone="yes"?><Relationships xmlns="http://schemas.openxmlformats.org/package/2006/relationships"><Relationship Id="rId3" Type="http://schemas.openxmlformats.org/officeDocument/2006/relationships/vmlDrawing" Target="/xl/drawings/vmlDrawing5.vml" /><Relationship Id="rId2" Type="http://schemas.openxmlformats.org/officeDocument/2006/relationships/drawing" Target="/xl/drawings/drawing11.xml" /><Relationship Id="rId1" Type="http://schemas.openxmlformats.org/officeDocument/2006/relationships/printerSettings" Target="../printerSettings/printerSettings8.bin" /><Relationship Id="rId6" Type="http://schemas.openxmlformats.org/officeDocument/2006/relationships/ctrlProp" Target="../ctrlProps/ctrlProp9.xml" /><Relationship Id="rId5" Type="http://schemas.openxmlformats.org/officeDocument/2006/relationships/ctrlProp" Target="../ctrlProps/ctrlProp8.xml" /><Relationship Id="rId4" Type="http://schemas.openxmlformats.org/officeDocument/2006/relationships/ctrlProp" Target="../ctrlProps/ctrlProp7.xml" /></Relationships>
</file>

<file path=xl/worksheets/_rels/sheet9.xml.rels><?xml version="1.0" encoding="utf-8" standalone="yes"?><Relationships xmlns="http://schemas.openxmlformats.org/package/2006/relationships"><Relationship Id="rId3" Type="http://schemas.openxmlformats.org/officeDocument/2006/relationships/vmlDrawing" Target="/xl/drawings/vmlDrawing6.vml" /><Relationship Id="rId2" Type="http://schemas.openxmlformats.org/officeDocument/2006/relationships/drawing" Target="/xl/drawings/drawing12.xml" /><Relationship Id="rId1" Type="http://schemas.openxmlformats.org/officeDocument/2006/relationships/printerSettings" Target="../printerSettings/printerSettings9.bin" /><Relationship Id="rId6" Type="http://schemas.openxmlformats.org/officeDocument/2006/relationships/ctrlProp" Target="../ctrlProps/ctrlProp12.xml" /><Relationship Id="rId5" Type="http://schemas.openxmlformats.org/officeDocument/2006/relationships/ctrlProp" Target="../ctrlProps/ctrlProp11.xml" /><Relationship Id="rId4" Type="http://schemas.openxmlformats.org/officeDocument/2006/relationships/ctrlProp" Target="../ctrlProps/ctrlProp10.xml" /></Relationships>
</file>

<file path=xl/worksheets/sheet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Q43"/>
  <sheetViews>
    <sheetView showGridLines="0" showRowColHeaders="0" view="normal" workbookViewId="0">
      <selection pane="topLeft" activeCell="A1" sqref="A1"/>
    </sheetView>
  </sheetViews>
  <sheetFormatPr defaultColWidth="0" zeroHeight="true" customHeight="true" defaultRowHeight="15"/>
  <cols>
    <col min="1" max="16" width="9.25390625" style="1" customWidth="1"/>
    <col min="17" max="17" width="5.75390625" style="1" customWidth="1"/>
    <col min="18" max="16384" width="9.25390625" style="1" hidden="1" customWidth="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row r="30" ht="14.5"/>
    <row r="31" ht="14.5"/>
    <row r="32" ht="14.5"/>
    <row r="33" ht="14.5"/>
    <row r="34" ht="14.5"/>
    <row r="35" ht="14.5"/>
    <row r="36" ht="14.5"/>
    <row r="37" ht="14.5"/>
    <row r="38" ht="14.5"/>
    <row r="39" ht="14.5"/>
    <row r="40" ht="14.5"/>
    <row r="41" ht="14.5"/>
    <row r="42" spans="17:17" ht="14.5">
      <c r="Q42" s="2" t="str">
        <f ca="1">"© " &amp; YEAR(TODAY()) &amp;" CACI Limited and all other applicable third party notices (Acorn) can be found at www.caci.co.uk/copyrightnotices.pdf"</f>
        <v>© 2023 CACI Limited and all other applicable third party notices (Acorn) can be found at www.caci.co.uk/copyrightnotices.pdf</v>
      </c>
    </row>
    <row r="43" ht="14.5"/>
  </sheetData>
  <pageMargins left="0.7" right="0.7" top="0.75" bottom="0.75" header="0.3" footer="0.3"/>
  <pageSetup paperSize="9" scale="78" orientation="landscape"/>
  <headerFooter scaleWithDoc="1" alignWithMargins="0" differentFirst="0" differentOddEven="0"/>
  <drawing r:id="rId2"/>
  <extLst/>
</worksheet>
</file>

<file path=xl/worksheets/sheet1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AG143"/>
  <sheetViews>
    <sheetView showGridLines="0" showRowColHeaders="0" view="normal" workbookViewId="0">
      <selection pane="topLeft" activeCell="A1" sqref="A1"/>
    </sheetView>
  </sheetViews>
  <sheetFormatPr defaultColWidth="0" zeroHeight="true" customHeight="true" defaultRowHeight="12.75"/>
  <cols>
    <col min="1" max="1" width="2.25390625" style="7" customWidth="1"/>
    <col min="2" max="2" width="2.75390625" style="136" customWidth="1"/>
    <col min="3" max="3" width="53.75390625" style="136" customWidth="1"/>
    <col min="4" max="4" width="9.25390625" style="136" customWidth="1"/>
    <col min="5" max="5" width="8.25390625" style="136" customWidth="1"/>
    <col min="6" max="6" width="9.25390625" style="136" customWidth="1"/>
    <col min="7" max="7" width="8.25390625" style="136" customWidth="1"/>
    <col min="8" max="8" width="11.25390625" style="136" customWidth="1"/>
    <col min="9" max="13" width="9.25390625" style="136" customWidth="1"/>
    <col min="14" max="19" width="0.24609375" style="136" customWidth="1"/>
    <col min="20" max="16384" width="9.25390625" style="136" hidden="1" customWidth="1"/>
  </cols>
  <sheetData>
    <row r="1" s="3" customFormat="1" ht="14.5"/>
    <row r="2" s="3" customFormat="1" ht="14.5"/>
    <row r="3" s="3" customFormat="1" ht="14.5"/>
    <row r="4" s="3" customFormat="1" ht="14.5"/>
    <row r="5" s="3" customFormat="1" ht="14.5"/>
    <row r="6" s="3" customFormat="1" ht="14.5"/>
    <row r="7" s="3" customFormat="1" ht="14.5"/>
    <row r="8" s="3" customFormat="1" ht="14.5"/>
    <row r="9" s="3" customFormat="1" ht="14.5"/>
    <row r="10" spans="12:13" s="3" customFormat="1" ht="14.5">
      <c r="L10" s="4"/>
      <c r="M10" s="5"/>
    </row>
    <row r="11" spans="1:13" s="7" customFormat="1" ht="26">
      <c r="A11" s="167" t="s">
        <v>283</v>
      </c>
      <c r="B11" s="168"/>
      <c r="C11" s="168"/>
      <c r="D11" s="169" t="s">
        <v>221</v>
      </c>
      <c r="E11" s="169" t="s">
        <v>222</v>
      </c>
      <c r="F11" s="169" t="s">
        <v>223</v>
      </c>
      <c r="G11" s="169" t="s">
        <v>222</v>
      </c>
      <c r="H11" s="169" t="s">
        <v>224</v>
      </c>
      <c r="I11" s="169" t="s">
        <v>225</v>
      </c>
      <c r="J11" s="169" t="s">
        <v>183</v>
      </c>
      <c r="K11" s="170">
        <v>0</v>
      </c>
      <c r="L11" s="158">
        <v>100</v>
      </c>
      <c r="M11" s="171">
        <v>200</v>
      </c>
    </row>
    <row r="12" s="7" customFormat="1" ht="15" customHeight="1"/>
    <row r="13" spans="1:10" s="7" customFormat="1" ht="13">
      <c r="A13" s="186">
        <v>1</v>
      </c>
      <c r="B13" s="186">
        <f ca="1">MATCH(A13,Type!$P$15:$P$97,0)</f>
        <v>78</v>
      </c>
      <c r="C13" s="177" t="str">
        <f ca="1">INDEX(Type!C$15:C$97,'Type (Sorted)'!$B13)</f>
        <v>5.Q.58 Singles and young families, some receiving benefits</v>
      </c>
      <c r="D13" s="174">
        <f ca="1">INDEX(Type!D$15:D$97,'Type (Sorted)'!$B13)</f>
        <v>33</v>
      </c>
      <c r="E13" s="175">
        <f ca="1">INDEX(Type!E$15:E$97,'Type (Sorted)'!$B13)</f>
        <v>12.359550561797752</v>
      </c>
      <c r="F13" s="174">
        <f ca="1">INDEX(Type!F$15:F$97,'Type (Sorted)'!$B13)</f>
        <v>111</v>
      </c>
      <c r="G13" s="175">
        <f ca="1">INDEX(Type!G$15:G$97,'Type (Sorted)'!$B13)</f>
        <v>1.1313831413719295</v>
      </c>
      <c r="H13" s="175">
        <f ca="1">INDEX(Type!H$15:H$97,'Type (Sorted)'!$B13)</f>
        <v>29.72972972972973</v>
      </c>
      <c r="I13" s="175">
        <f ca="1">INDEX(Type!I$15:I$97,'Type (Sorted)'!$B13)</f>
        <v>17.347241698433727</v>
      </c>
      <c r="J13" s="176">
        <f ca="1">INDEX(Type!J$15:J$97,'Type (Sorted)'!$B13)</f>
        <v>1092.4283834396192</v>
      </c>
    </row>
    <row r="14" spans="1:10" s="7" customFormat="1" ht="13">
      <c r="A14" s="186">
        <v>2</v>
      </c>
      <c r="B14" s="186">
        <f ca="1">MATCH(A14,Type!$P$15:$P$97,0)</f>
        <v>71</v>
      </c>
      <c r="C14" s="177" t="str">
        <f ca="1">INDEX(Type!C$15:C$97,'Type (Sorted)'!$B14)</f>
        <v>5.P.52 Poorer families, many children, terraced housing</v>
      </c>
      <c r="D14" s="174">
        <f ca="1">INDEX(Type!D$15:D$97,'Type (Sorted)'!$B14)</f>
        <v>40</v>
      </c>
      <c r="E14" s="175">
        <f ca="1">INDEX(Type!E$15:E$97,'Type (Sorted)'!$B14)</f>
        <v>14.981273408239701</v>
      </c>
      <c r="F14" s="174">
        <f ca="1">INDEX(Type!F$15:F$97,'Type (Sorted)'!$B14)</f>
        <v>139</v>
      </c>
      <c r="G14" s="175">
        <f ca="1">INDEX(Type!G$15:G$97,'Type (Sorted)'!$B14)</f>
        <v>1.416777086943227</v>
      </c>
      <c r="H14" s="175">
        <f ca="1">INDEX(Type!H$15:H$97,'Type (Sorted)'!$B14)</f>
        <v>28.776978417266186</v>
      </c>
      <c r="I14" s="175">
        <f ca="1">INDEX(Type!I$15:I$97,'Type (Sorted)'!$B14)</f>
        <v>18.754566685632756</v>
      </c>
      <c r="J14" s="176">
        <f ca="1">INDEX(Type!J$15:J$97,'Type (Sorted)'!$B14)</f>
        <v>1057.4192331528036</v>
      </c>
    </row>
    <row r="15" spans="1:10" s="7" customFormat="1" ht="13">
      <c r="A15" s="186">
        <v>3</v>
      </c>
      <c r="B15" s="186">
        <f ca="1">MATCH(A15,Type!$P$15:$P$97,0)</f>
        <v>75</v>
      </c>
      <c r="C15" s="177" t="str">
        <f ca="1">INDEX(Type!C$15:C$97,'Type (Sorted)'!$B15)</f>
        <v>5.P.56 Low income large families in social rented semis</v>
      </c>
      <c r="D15" s="174">
        <f ca="1">INDEX(Type!D$15:D$97,'Type (Sorted)'!$B15)</f>
        <v>14</v>
      </c>
      <c r="E15" s="175">
        <f ca="1">INDEX(Type!E$15:E$97,'Type (Sorted)'!$B15)</f>
        <v>5.2434456928838955</v>
      </c>
      <c r="F15" s="174">
        <f ca="1">INDEX(Type!F$15:F$97,'Type (Sorted)'!$B15)</f>
        <v>67</v>
      </c>
      <c r="G15" s="175">
        <f ca="1">INDEX(Type!G$15:G$97,'Type (Sorted)'!$B15)</f>
        <v>0.682906941188462</v>
      </c>
      <c r="H15" s="175">
        <f ca="1">INDEX(Type!H$15:H$97,'Type (Sorted)'!$B15)</f>
        <v>20.8955223880597</v>
      </c>
      <c r="I15" s="175">
        <f ca="1">INDEX(Type!I$15:I$97,'Type (Sorted)'!$B15)</f>
        <v>9.0485505671050319</v>
      </c>
      <c r="J15" s="176">
        <f ca="1">INDEX(Type!J$15:J$97,'Type (Sorted)'!$B15)</f>
        <v>767.81262228184926</v>
      </c>
    </row>
    <row r="16" spans="1:10" s="7" customFormat="1" ht="13">
      <c r="A16" s="186">
        <v>4</v>
      </c>
      <c r="B16" s="186">
        <f ca="1">MATCH(A16,Type!$P$15:$P$97,0)</f>
        <v>79</v>
      </c>
      <c r="C16" s="177" t="str">
        <f ca="1">INDEX(Type!C$15:C$97,'Type (Sorted)'!$B16)</f>
        <v>5.Q.59 Deprived areas and high-rise flats</v>
      </c>
      <c r="D16" s="174">
        <f ca="1">INDEX(Type!D$15:D$97,'Type (Sorted)'!$B16)</f>
        <v>14</v>
      </c>
      <c r="E16" s="175">
        <f ca="1">INDEX(Type!E$15:E$97,'Type (Sorted)'!$B16)</f>
        <v>5.2434456928838955</v>
      </c>
      <c r="F16" s="174">
        <f ca="1">INDEX(Type!F$15:F$97,'Type (Sorted)'!$B16)</f>
        <v>70</v>
      </c>
      <c r="G16" s="175">
        <f ca="1">INDEX(Type!G$15:G$97,'Type (Sorted)'!$B16)</f>
        <v>0.71348486392824373</v>
      </c>
      <c r="H16" s="175">
        <f ca="1">INDEX(Type!H$15:H$97,'Type (Sorted)'!$B16)</f>
        <v>20</v>
      </c>
      <c r="I16" s="175">
        <f ca="1">INDEX(Type!I$15:I$97,'Type (Sorted)'!$B16)</f>
        <v>8.79452851447929</v>
      </c>
      <c r="J16" s="176">
        <f ca="1">INDEX(Type!J$15:J$97,'Type (Sorted)'!$B16)</f>
        <v>734.90636704119868</v>
      </c>
    </row>
    <row r="17" spans="1:10" s="7" customFormat="1" ht="13">
      <c r="A17" s="186">
        <v>5</v>
      </c>
      <c r="B17" s="186">
        <f ca="1">MATCH(A17,Type!$P$15:$P$97,0)</f>
        <v>59</v>
      </c>
      <c r="C17" s="177" t="str">
        <f ca="1">INDEX(Type!C$15:C$97,'Type (Sorted)'!$B17)</f>
        <v>4.M.44 Post-war estates, limited means</v>
      </c>
      <c r="D17" s="174">
        <f ca="1">INDEX(Type!D$15:D$97,'Type (Sorted)'!$B17)</f>
        <v>30</v>
      </c>
      <c r="E17" s="175">
        <f ca="1">INDEX(Type!E$15:E$97,'Type (Sorted)'!$B17)</f>
        <v>11.235955056179774</v>
      </c>
      <c r="F17" s="174">
        <f ca="1">INDEX(Type!F$15:F$97,'Type (Sorted)'!$B17)</f>
        <v>155</v>
      </c>
      <c r="G17" s="175">
        <f ca="1">INDEX(Type!G$15:G$97,'Type (Sorted)'!$B17)</f>
        <v>1.579859341555397</v>
      </c>
      <c r="H17" s="175">
        <f ca="1">INDEX(Type!H$15:H$97,'Type (Sorted)'!$B17)</f>
        <v>19.35483870967742</v>
      </c>
      <c r="I17" s="175">
        <f ca="1">INDEX(Type!I$15:I$97,'Type (Sorted)'!$B17)</f>
        <v>12.653363684292104</v>
      </c>
      <c r="J17" s="176">
        <f ca="1">INDEX(Type!J$15:J$97,'Type (Sorted)'!$B17)</f>
        <v>711.19971003986939</v>
      </c>
    </row>
    <row r="18" spans="1:10" s="7" customFormat="1" ht="13">
      <c r="A18" s="186">
        <v>6</v>
      </c>
      <c r="B18" s="186">
        <f ca="1">MATCH(A18,Type!$P$15:$P$97,0)</f>
        <v>48</v>
      </c>
      <c r="C18" s="177" t="str">
        <f ca="1">INDEX(Type!C$15:C$97,'Type (Sorted)'!$B18)</f>
        <v>4.K.35 Term-time terraces</v>
      </c>
      <c r="D18" s="174">
        <f ca="1">INDEX(Type!D$15:D$97,'Type (Sorted)'!$B18)</f>
        <v>3</v>
      </c>
      <c r="E18" s="175">
        <f ca="1">INDEX(Type!E$15:E$97,'Type (Sorted)'!$B18)</f>
        <v>1.1235955056179776</v>
      </c>
      <c r="F18" s="174">
        <f ca="1">INDEX(Type!F$15:F$97,'Type (Sorted)'!$B18)</f>
        <v>31</v>
      </c>
      <c r="G18" s="175">
        <f ca="1">INDEX(Type!G$15:G$97,'Type (Sorted)'!$B18)</f>
        <v>0.31597186831107943</v>
      </c>
      <c r="H18" s="175">
        <f ca="1">INDEX(Type!H$15:H$97,'Type (Sorted)'!$B18)</f>
        <v>9.67741935483871</v>
      </c>
      <c r="I18" s="175">
        <f ca="1">INDEX(Type!I$15:I$97,'Type (Sorted)'!$B18)</f>
        <v>2.3514061695578894</v>
      </c>
      <c r="J18" s="176">
        <f ca="1">INDEX(Type!J$15:J$97,'Type (Sorted)'!$B18)</f>
        <v>355.59985501993475</v>
      </c>
    </row>
    <row r="19" spans="1:10" s="7" customFormat="1" ht="13">
      <c r="A19" s="186">
        <v>7</v>
      </c>
      <c r="B19" s="186">
        <f ca="1">MATCH(A19,Type!$P$15:$P$97,0)</f>
        <v>36</v>
      </c>
      <c r="C19" s="177" t="str">
        <f ca="1">INDEX(Type!C$15:C$97,'Type (Sorted)'!$B19)</f>
        <v>3.H.27 Suburban semis, conventional attitudes</v>
      </c>
      <c r="D19" s="174">
        <f ca="1">INDEX(Type!D$15:D$97,'Type (Sorted)'!$B19)</f>
        <v>30</v>
      </c>
      <c r="E19" s="175">
        <f ca="1">INDEX(Type!E$15:E$97,'Type (Sorted)'!$B19)</f>
        <v>11.235955056179774</v>
      </c>
      <c r="F19" s="174">
        <f ca="1">INDEX(Type!F$15:F$97,'Type (Sorted)'!$B19)</f>
        <v>326</v>
      </c>
      <c r="G19" s="175">
        <f ca="1">INDEX(Type!G$15:G$97,'Type (Sorted)'!$B19)</f>
        <v>3.3228009377229641</v>
      </c>
      <c r="H19" s="175">
        <f ca="1">INDEX(Type!H$15:H$97,'Type (Sorted)'!$B19)</f>
        <v>9.2024539877300615</v>
      </c>
      <c r="I19" s="175">
        <f ca="1">INDEX(Type!I$15:I$97,'Type (Sorted)'!$B19)</f>
        <v>7.2142479211528237</v>
      </c>
      <c r="J19" s="176">
        <f ca="1">INDEX(Type!J$15:J$97,'Type (Sorted)'!$B19)</f>
        <v>338.14710139932441</v>
      </c>
    </row>
    <row r="20" spans="1:10" s="7" customFormat="1" ht="13">
      <c r="A20" s="186">
        <v>8</v>
      </c>
      <c r="B20" s="186">
        <f ca="1">MATCH(A20,Type!$P$15:$P$97,0)</f>
        <v>82</v>
      </c>
      <c r="C20" s="177" t="str">
        <f ca="1">INDEX(Type!C$15:C$97,'Type (Sorted)'!$B20)</f>
        <v>6.R.60 Active communal population</v>
      </c>
      <c r="D20" s="174">
        <f ca="1">INDEX(Type!D$15:D$97,'Type (Sorted)'!$B20)</f>
        <v>1</v>
      </c>
      <c r="E20" s="175">
        <f ca="1">INDEX(Type!E$15:E$97,'Type (Sorted)'!$B20)</f>
        <v>0.37453183520599254</v>
      </c>
      <c r="F20" s="174">
        <f ca="1">INDEX(Type!F$15:F$97,'Type (Sorted)'!$B20)</f>
        <v>12</v>
      </c>
      <c r="G20" s="175">
        <f ca="1">INDEX(Type!G$15:G$97,'Type (Sorted)'!$B20)</f>
        <v>0.12231169095912751</v>
      </c>
      <c r="H20" s="175">
        <f ca="1">INDEX(Type!H$15:H$97,'Type (Sorted)'!$B20)</f>
        <v>8.3333333333333321</v>
      </c>
      <c r="I20" s="175">
        <f ca="1">INDEX(Type!I$15:I$97,'Type (Sorted)'!$B20)</f>
        <v>1.179144892749366</v>
      </c>
      <c r="J20" s="176">
        <f ca="1">INDEX(Type!J$15:J$97,'Type (Sorted)'!$B20)</f>
        <v>306.21098626716605</v>
      </c>
    </row>
    <row r="21" spans="1:10" s="7" customFormat="1" ht="13">
      <c r="A21" s="186">
        <v>9</v>
      </c>
      <c r="B21" s="186">
        <f ca="1">MATCH(A21,Type!$P$15:$P$97,0)</f>
        <v>58</v>
      </c>
      <c r="C21" s="177" t="str">
        <f ca="1">INDEX(Type!C$15:C$97,'Type (Sorted)'!$B21)</f>
        <v>4.M.43 Families in right-to-buy estates</v>
      </c>
      <c r="D21" s="174">
        <f ca="1">INDEX(Type!D$15:D$97,'Type (Sorted)'!$B21)</f>
        <v>15</v>
      </c>
      <c r="E21" s="175">
        <f ca="1">INDEX(Type!E$15:E$97,'Type (Sorted)'!$B21)</f>
        <v>5.6179775280898872</v>
      </c>
      <c r="F21" s="174">
        <f ca="1">INDEX(Type!F$15:F$97,'Type (Sorted)'!$B21)</f>
        <v>181</v>
      </c>
      <c r="G21" s="175">
        <f ca="1">INDEX(Type!G$15:G$97,'Type (Sorted)'!$B21)</f>
        <v>1.8448680053001734</v>
      </c>
      <c r="H21" s="175">
        <f ca="1">INDEX(Type!H$15:H$97,'Type (Sorted)'!$B21)</f>
        <v>8.2872928176795568</v>
      </c>
      <c r="I21" s="175">
        <f ca="1">INDEX(Type!I$15:I$97,'Type (Sorted)'!$B21)</f>
        <v>4.5815864652790363</v>
      </c>
      <c r="J21" s="176">
        <f ca="1">INDEX(Type!J$15:J$97,'Type (Sorted)'!$B21)</f>
        <v>304.51921286237507</v>
      </c>
    </row>
    <row r="22" spans="1:10" s="7" customFormat="1" ht="13">
      <c r="A22" s="186">
        <v>10</v>
      </c>
      <c r="B22" s="186">
        <f ca="1">MATCH(A22,Type!$P$15:$P$97,0)</f>
        <v>61</v>
      </c>
      <c r="C22" s="177" t="str">
        <f ca="1">INDEX(Type!C$15:C$97,'Type (Sorted)'!$B22)</f>
        <v>4.N.45 Pensioners in social housing, semis and terraces</v>
      </c>
      <c r="D22" s="174">
        <f ca="1">INDEX(Type!D$15:D$97,'Type (Sorted)'!$B22)</f>
        <v>8</v>
      </c>
      <c r="E22" s="175">
        <f ca="1">INDEX(Type!E$15:E$97,'Type (Sorted)'!$B22)</f>
        <v>2.9962546816479403</v>
      </c>
      <c r="F22" s="174">
        <f ca="1">INDEX(Type!F$15:F$97,'Type (Sorted)'!$B22)</f>
        <v>103</v>
      </c>
      <c r="G22" s="175">
        <f ca="1">INDEX(Type!G$15:G$97,'Type (Sorted)'!$B22)</f>
        <v>1.0498420140658444</v>
      </c>
      <c r="H22" s="175">
        <f ca="1">INDEX(Type!H$15:H$97,'Type (Sorted)'!$B22)</f>
        <v>7.7669902912621351</v>
      </c>
      <c r="I22" s="175">
        <f ca="1">INDEX(Type!I$15:I$97,'Type (Sorted)'!$B22)</f>
        <v>3.12047230606766</v>
      </c>
      <c r="J22" s="176">
        <f ca="1">INDEX(Type!J$15:J$97,'Type (Sorted)'!$B22)</f>
        <v>285.4005308897859</v>
      </c>
    </row>
    <row r="23" spans="1:10" s="7" customFormat="1" ht="13">
      <c r="A23" s="186">
        <v>11</v>
      </c>
      <c r="B23" s="186">
        <f ca="1">MATCH(A23,Type!$P$15:$P$97,0)</f>
        <v>51</v>
      </c>
      <c r="C23" s="177" t="str">
        <f ca="1">INDEX(Type!C$15:C$97,'Type (Sorted)'!$B23)</f>
        <v>4.L.37 Low cost flats in suburban areas</v>
      </c>
      <c r="D23" s="174">
        <f ca="1">INDEX(Type!D$15:D$97,'Type (Sorted)'!$B23)</f>
        <v>3</v>
      </c>
      <c r="E23" s="175">
        <f ca="1">INDEX(Type!E$15:E$97,'Type (Sorted)'!$B23)</f>
        <v>1.1235955056179776</v>
      </c>
      <c r="F23" s="174">
        <f ca="1">INDEX(Type!F$15:F$97,'Type (Sorted)'!$B23)</f>
        <v>47</v>
      </c>
      <c r="G23" s="175">
        <f ca="1">INDEX(Type!G$15:G$97,'Type (Sorted)'!$B23)</f>
        <v>0.47905412292324939</v>
      </c>
      <c r="H23" s="175">
        <f ca="1">INDEX(Type!H$15:H$97,'Type (Sorted)'!$B23)</f>
        <v>6.3829787234042552</v>
      </c>
      <c r="I23" s="175">
        <f ca="1">INDEX(Type!I$15:I$97,'Type (Sorted)'!$B23)</f>
        <v>1.5253057184627055</v>
      </c>
      <c r="J23" s="176">
        <f ca="1">INDEX(Type!J$15:J$97,'Type (Sorted)'!$B23)</f>
        <v>234.54458522591443</v>
      </c>
    </row>
    <row r="24" spans="1:10" s="7" customFormat="1" ht="13">
      <c r="A24" s="186">
        <v>12</v>
      </c>
      <c r="B24" s="186">
        <f ca="1">MATCH(A24,Type!$P$15:$P$97,0)</f>
        <v>57</v>
      </c>
      <c r="C24" s="177" t="str">
        <f ca="1">INDEX(Type!C$15:C$97,'Type (Sorted)'!$B24)</f>
        <v>4.M.42 Struggling young families in post-war terraces</v>
      </c>
      <c r="D24" s="174">
        <f ca="1">INDEX(Type!D$15:D$97,'Type (Sorted)'!$B24)</f>
        <v>5</v>
      </c>
      <c r="E24" s="175">
        <f ca="1">INDEX(Type!E$15:E$97,'Type (Sorted)'!$B24)</f>
        <v>1.8726591760299627</v>
      </c>
      <c r="F24" s="174">
        <f ca="1">INDEX(Type!F$15:F$97,'Type (Sorted)'!$B24)</f>
        <v>83</v>
      </c>
      <c r="G24" s="175">
        <f ca="1">INDEX(Type!G$15:G$97,'Type (Sorted)'!$B24)</f>
        <v>0.84598919580063192</v>
      </c>
      <c r="H24" s="175">
        <f ca="1">INDEX(Type!H$15:H$97,'Type (Sorted)'!$B24)</f>
        <v>6.024096385542169</v>
      </c>
      <c r="I24" s="175">
        <f ca="1">INDEX(Type!I$15:I$97,'Type (Sorted)'!$B24)</f>
        <v>1.8316772134244335</v>
      </c>
      <c r="J24" s="176">
        <f ca="1">INDEX(Type!J$15:J$97,'Type (Sorted)'!$B24)</f>
        <v>221.35733947024053</v>
      </c>
    </row>
    <row r="25" spans="1:10" s="7" customFormat="1" ht="13">
      <c r="A25" s="186">
        <v>13</v>
      </c>
      <c r="B25" s="186">
        <f ca="1">MATCH(A25,Type!$P$15:$P$97,0)</f>
        <v>62</v>
      </c>
      <c r="C25" s="177" t="str">
        <f ca="1">INDEX(Type!C$15:C$97,'Type (Sorted)'!$B25)</f>
        <v>4.N.46 Elderly people in social rented flats</v>
      </c>
      <c r="D25" s="174">
        <f ca="1">INDEX(Type!D$15:D$97,'Type (Sorted)'!$B25)</f>
        <v>3</v>
      </c>
      <c r="E25" s="175">
        <f ca="1">INDEX(Type!E$15:E$97,'Type (Sorted)'!$B25)</f>
        <v>1.1235955056179776</v>
      </c>
      <c r="F25" s="174">
        <f ca="1">INDEX(Type!F$15:F$97,'Type (Sorted)'!$B25)</f>
        <v>57</v>
      </c>
      <c r="G25" s="175">
        <f ca="1">INDEX(Type!G$15:G$97,'Type (Sorted)'!$B25)</f>
        <v>0.58098053205585565</v>
      </c>
      <c r="H25" s="175">
        <f ca="1">INDEX(Type!H$15:H$97,'Type (Sorted)'!$B25)</f>
        <v>5.2631578947368416</v>
      </c>
      <c r="I25" s="175">
        <f ca="1">INDEX(Type!I$15:I$97,'Type (Sorted)'!$B25)</f>
        <v>1.1666266067128346</v>
      </c>
      <c r="J25" s="176">
        <f ca="1">INDEX(Type!J$15:J$97,'Type (Sorted)'!$B25)</f>
        <v>193.39641237926278</v>
      </c>
    </row>
    <row r="26" spans="1:10" s="7" customFormat="1" ht="13">
      <c r="A26" s="186">
        <v>14</v>
      </c>
      <c r="B26" s="186">
        <f ca="1">MATCH(A26,Type!$P$15:$P$97,0)</f>
        <v>77</v>
      </c>
      <c r="C26" s="177" t="str">
        <f ca="1">INDEX(Type!C$15:C$97,'Type (Sorted)'!$B26)</f>
        <v>5.Q.57 Social rented flats, families and single parents</v>
      </c>
      <c r="D26" s="174">
        <f ca="1">INDEX(Type!D$15:D$97,'Type (Sorted)'!$B26)</f>
        <v>1</v>
      </c>
      <c r="E26" s="175">
        <f ca="1">INDEX(Type!E$15:E$97,'Type (Sorted)'!$B26)</f>
        <v>0.37453183520599254</v>
      </c>
      <c r="F26" s="174">
        <f ca="1">INDEX(Type!F$15:F$97,'Type (Sorted)'!$B26)</f>
        <v>24</v>
      </c>
      <c r="G26" s="175">
        <f ca="1">INDEX(Type!G$15:G$97,'Type (Sorted)'!$B26)</f>
        <v>0.24462338191825503</v>
      </c>
      <c r="H26" s="175">
        <f ca="1">INDEX(Type!H$15:H$97,'Type (Sorted)'!$B26)</f>
        <v>4.1666666666666661</v>
      </c>
      <c r="I26" s="175">
        <f ca="1">INDEX(Type!I$15:I$97,'Type (Sorted)'!$B26)</f>
        <v>0.4297104382337828</v>
      </c>
      <c r="J26" s="176">
        <f ca="1">INDEX(Type!J$15:J$97,'Type (Sorted)'!$B26)</f>
        <v>153.10549313358302</v>
      </c>
    </row>
    <row r="27" spans="1:10" s="7" customFormat="1" ht="13">
      <c r="A27" s="186">
        <v>15</v>
      </c>
      <c r="B27" s="186">
        <f ca="1">MATCH(A27,Type!$P$15:$P$97,0)</f>
        <v>52</v>
      </c>
      <c r="C27" s="177" t="str">
        <f ca="1">INDEX(Type!C$15:C$97,'Type (Sorted)'!$B27)</f>
        <v>4.L.38 Semi-skilled workers in traditional neighbourhoods</v>
      </c>
      <c r="D27" s="174">
        <f ca="1">INDEX(Type!D$15:D$97,'Type (Sorted)'!$B27)</f>
        <v>12</v>
      </c>
      <c r="E27" s="175">
        <f ca="1">INDEX(Type!E$15:E$97,'Type (Sorted)'!$B27)</f>
        <v>4.49438202247191</v>
      </c>
      <c r="F27" s="174">
        <f ca="1">INDEX(Type!F$15:F$97,'Type (Sorted)'!$B27)</f>
        <v>290</v>
      </c>
      <c r="G27" s="175">
        <f ca="1">INDEX(Type!G$15:G$97,'Type (Sorted)'!$B27)</f>
        <v>2.9558658648455816</v>
      </c>
      <c r="H27" s="175">
        <f ca="1">INDEX(Type!H$15:H$97,'Type (Sorted)'!$B27)</f>
        <v>4.1379310344827589</v>
      </c>
      <c r="I27" s="175">
        <f ca="1">INDEX(Type!I$15:I$97,'Type (Sorted)'!$B27)</f>
        <v>1.484330756518407</v>
      </c>
      <c r="J27" s="176">
        <f ca="1">INDEX(Type!J$15:J$97,'Type (Sorted)'!$B27)</f>
        <v>152.04959318093762</v>
      </c>
    </row>
    <row r="28" spans="1:10" s="7" customFormat="1" ht="13">
      <c r="A28" s="186">
        <v>16</v>
      </c>
      <c r="B28" s="186">
        <f ca="1">MATCH(A28,Type!$P$15:$P$97,0)</f>
        <v>40</v>
      </c>
      <c r="C28" s="177" t="str">
        <f ca="1">INDEX(Type!C$15:C$97,'Type (Sorted)'!$B28)</f>
        <v>3.I.30 Older people, neat and tidy neighbourhoods</v>
      </c>
      <c r="D28" s="174">
        <f ca="1">INDEX(Type!D$15:D$97,'Type (Sorted)'!$B28)</f>
        <v>8</v>
      </c>
      <c r="E28" s="175">
        <f ca="1">INDEX(Type!E$15:E$97,'Type (Sorted)'!$B28)</f>
        <v>2.9962546816479403</v>
      </c>
      <c r="F28" s="174">
        <f ca="1">INDEX(Type!F$15:F$97,'Type (Sorted)'!$B28)</f>
        <v>198</v>
      </c>
      <c r="G28" s="175">
        <f ca="1">INDEX(Type!G$15:G$97,'Type (Sorted)'!$B28)</f>
        <v>2.018142900825604</v>
      </c>
      <c r="H28" s="175">
        <f ca="1">INDEX(Type!H$15:H$97,'Type (Sorted)'!$B28)</f>
        <v>4.0404040404040407</v>
      </c>
      <c r="I28" s="175">
        <f ca="1">INDEX(Type!I$15:I$97,'Type (Sorted)'!$B28)</f>
        <v>1.136567752791336</v>
      </c>
      <c r="J28" s="176">
        <f ca="1">INDEX(Type!J$15:J$97,'Type (Sorted)'!$B28)</f>
        <v>148.46593273559566</v>
      </c>
    </row>
    <row r="29" spans="1:10" s="7" customFormat="1" ht="13">
      <c r="A29" s="186">
        <v>17</v>
      </c>
      <c r="B29" s="186">
        <f ca="1">MATCH(A29,Type!$P$15:$P$97,0)</f>
        <v>41</v>
      </c>
      <c r="C29" s="177" t="str">
        <f ca="1">INDEX(Type!C$15:C$97,'Type (Sorted)'!$B29)</f>
        <v>3.I.31 Elderly singles in purpose-built accommodation</v>
      </c>
      <c r="D29" s="174">
        <f ca="1">INDEX(Type!D$15:D$97,'Type (Sorted)'!$B29)</f>
        <v>1</v>
      </c>
      <c r="E29" s="175">
        <f ca="1">INDEX(Type!E$15:E$97,'Type (Sorted)'!$B29)</f>
        <v>0.37453183520599254</v>
      </c>
      <c r="F29" s="174">
        <f ca="1">INDEX(Type!F$15:F$97,'Type (Sorted)'!$B29)</f>
        <v>27</v>
      </c>
      <c r="G29" s="175">
        <f ca="1">INDEX(Type!G$15:G$97,'Type (Sorted)'!$B29)</f>
        <v>0.27520130465803694</v>
      </c>
      <c r="H29" s="175">
        <f ca="1">INDEX(Type!H$15:H$97,'Type (Sorted)'!$B29)</f>
        <v>3.7037037037037033</v>
      </c>
      <c r="I29" s="175">
        <f ca="1">INDEX(Type!I$15:I$97,'Type (Sorted)'!$B29)</f>
        <v>0.30982150371209971</v>
      </c>
      <c r="J29" s="176">
        <f ca="1">INDEX(Type!J$15:J$97,'Type (Sorted)'!$B29)</f>
        <v>136.09377167429602</v>
      </c>
    </row>
    <row r="30" spans="1:10" s="7" customFormat="1" ht="13">
      <c r="A30" s="186">
        <v>18</v>
      </c>
      <c r="B30" s="186">
        <f ca="1">MATCH(A30,Type!$P$15:$P$97,0)</f>
        <v>32</v>
      </c>
      <c r="C30" s="177" t="str">
        <f ca="1">INDEX(Type!C$15:C$97,'Type (Sorted)'!$B30)</f>
        <v>3.G.24 Comfortably-off families in modern housing</v>
      </c>
      <c r="D30" s="174">
        <f ca="1">INDEX(Type!D$15:D$97,'Type (Sorted)'!$B30)</f>
        <v>9</v>
      </c>
      <c r="E30" s="175">
        <f ca="1">INDEX(Type!E$15:E$97,'Type (Sorted)'!$B30)</f>
        <v>3.3707865168539324</v>
      </c>
      <c r="F30" s="174">
        <f ca="1">INDEX(Type!F$15:F$97,'Type (Sorted)'!$B30)</f>
        <v>250</v>
      </c>
      <c r="G30" s="175">
        <f ca="1">INDEX(Type!G$15:G$97,'Type (Sorted)'!$B30)</f>
        <v>2.5481602283151563</v>
      </c>
      <c r="H30" s="175">
        <f ca="1">INDEX(Type!H$15:H$97,'Type (Sorted)'!$B30)</f>
        <v>3.5999999999999996</v>
      </c>
      <c r="I30" s="175">
        <f ca="1">INDEX(Type!I$15:I$97,'Type (Sorted)'!$B30)</f>
        <v>0.853001563174599</v>
      </c>
      <c r="J30" s="176">
        <f ca="1">INDEX(Type!J$15:J$97,'Type (Sorted)'!$B30)</f>
        <v>132.28314606741574</v>
      </c>
    </row>
    <row r="31" spans="1:10" s="7" customFormat="1" ht="13">
      <c r="A31" s="186">
        <v>19</v>
      </c>
      <c r="B31" s="186">
        <f ca="1">MATCH(A31,Type!$P$15:$P$97,0)</f>
        <v>63</v>
      </c>
      <c r="C31" s="177" t="str">
        <f ca="1">INDEX(Type!C$15:C$97,'Type (Sorted)'!$B31)</f>
        <v>4.N.47 Low income older people in smaller semis</v>
      </c>
      <c r="D31" s="174">
        <f ca="1">INDEX(Type!D$15:D$97,'Type (Sorted)'!$B31)</f>
        <v>7</v>
      </c>
      <c r="E31" s="175">
        <f ca="1">INDEX(Type!E$15:E$97,'Type (Sorted)'!$B31)</f>
        <v>2.6217228464419478</v>
      </c>
      <c r="F31" s="174">
        <f ca="1">INDEX(Type!F$15:F$97,'Type (Sorted)'!$B31)</f>
        <v>196</v>
      </c>
      <c r="G31" s="175">
        <f ca="1">INDEX(Type!G$15:G$97,'Type (Sorted)'!$B31)</f>
        <v>1.9977576189990827</v>
      </c>
      <c r="H31" s="175">
        <f ca="1">INDEX(Type!H$15:H$97,'Type (Sorted)'!$B31)</f>
        <v>3.5714285714285712</v>
      </c>
      <c r="I31" s="175">
        <f ca="1">INDEX(Type!I$15:I$97,'Type (Sorted)'!$B31)</f>
        <v>0.728662826782157</v>
      </c>
      <c r="J31" s="176">
        <f ca="1">INDEX(Type!J$15:J$97,'Type (Sorted)'!$B31)</f>
        <v>131.23327982878544</v>
      </c>
    </row>
    <row r="32" spans="1:10" s="7" customFormat="1" ht="13">
      <c r="A32" s="186">
        <v>20</v>
      </c>
      <c r="B32" s="186">
        <f ca="1">MATCH(A32,Type!$P$15:$P$97,0)</f>
        <v>83</v>
      </c>
      <c r="C32" s="177" t="str">
        <f ca="1">INDEX(Type!C$15:C$97,'Type (Sorted)'!$B32)</f>
        <v>6.R.61 Inactive Communal Population</v>
      </c>
      <c r="D32" s="174">
        <f ca="1">INDEX(Type!D$15:D$97,'Type (Sorted)'!$B32)</f>
        <v>2</v>
      </c>
      <c r="E32" s="175">
        <f ca="1">INDEX(Type!E$15:E$97,'Type (Sorted)'!$B32)</f>
        <v>0.74906367041198507</v>
      </c>
      <c r="F32" s="174">
        <f ca="1">INDEX(Type!F$15:F$97,'Type (Sorted)'!$B32)</f>
        <v>59</v>
      </c>
      <c r="G32" s="175">
        <f ca="1">INDEX(Type!G$15:G$97,'Type (Sorted)'!$B32)</f>
        <v>0.60136581388237687</v>
      </c>
      <c r="H32" s="175">
        <f ca="1">INDEX(Type!H$15:H$97,'Type (Sorted)'!$B32)</f>
        <v>3.3898305084745761</v>
      </c>
      <c r="I32" s="175">
        <f ca="1">INDEX(Type!I$15:I$97,'Type (Sorted)'!$B32)</f>
        <v>0.31215496492300493</v>
      </c>
      <c r="J32" s="176">
        <f ca="1">INDEX(Type!J$15:J$97,'Type (Sorted)'!$B32)</f>
        <v>124.56040119342349</v>
      </c>
    </row>
    <row r="33" spans="1:10" s="7" customFormat="1" ht="13">
      <c r="A33" s="186">
        <v>21</v>
      </c>
      <c r="B33" s="186">
        <f ca="1">MATCH(A33,Type!$P$15:$P$97,0)</f>
        <v>38</v>
      </c>
      <c r="C33" s="177" t="str">
        <f ca="1">INDEX(Type!C$15:C$97,'Type (Sorted)'!$B33)</f>
        <v>3.H.29 Established suburbs, older families</v>
      </c>
      <c r="D33" s="174">
        <f ca="1">INDEX(Type!D$15:D$97,'Type (Sorted)'!$B33)</f>
        <v>5</v>
      </c>
      <c r="E33" s="175">
        <f ca="1">INDEX(Type!E$15:E$97,'Type (Sorted)'!$B33)</f>
        <v>1.8726591760299627</v>
      </c>
      <c r="F33" s="174">
        <f ca="1">INDEX(Type!F$15:F$97,'Type (Sorted)'!$B33)</f>
        <v>193</v>
      </c>
      <c r="G33" s="175">
        <f ca="1">INDEX(Type!G$15:G$97,'Type (Sorted)'!$B33)</f>
        <v>1.9671796962593007</v>
      </c>
      <c r="H33" s="175">
        <f ca="1">INDEX(Type!H$15:H$97,'Type (Sorted)'!$B33)</f>
        <v>2.5906735751295336</v>
      </c>
      <c r="I33" s="175">
        <f ca="1">INDEX(Type!I$15:I$97,'Type (Sorted)'!$B33)</f>
        <v>-0.11121771517048694</v>
      </c>
      <c r="J33" s="176">
        <f ca="1">INDEX(Type!J$15:J$97,'Type (Sorted)'!$B33)</f>
        <v>95.19512526440397</v>
      </c>
    </row>
    <row r="34" spans="1:10" s="7" customFormat="1" ht="13">
      <c r="A34" s="186">
        <v>22</v>
      </c>
      <c r="B34" s="186">
        <f ca="1">MATCH(A34,Type!$P$15:$P$97,0)</f>
        <v>44</v>
      </c>
      <c r="C34" s="177" t="str">
        <f ca="1">INDEX(Type!C$15:C$97,'Type (Sorted)'!$B34)</f>
        <v>3.J.33 Smaller houses and starter homes</v>
      </c>
      <c r="D34" s="174">
        <f ca="1">INDEX(Type!D$15:D$97,'Type (Sorted)'!$B34)</f>
        <v>6</v>
      </c>
      <c r="E34" s="175">
        <f ca="1">INDEX(Type!E$15:E$97,'Type (Sorted)'!$B34)</f>
        <v>2.2471910112359552</v>
      </c>
      <c r="F34" s="174">
        <f ca="1">INDEX(Type!F$15:F$97,'Type (Sorted)'!$B34)</f>
        <v>234</v>
      </c>
      <c r="G34" s="175">
        <f ca="1">INDEX(Type!G$15:G$97,'Type (Sorted)'!$B34)</f>
        <v>2.3850779737029861</v>
      </c>
      <c r="H34" s="175">
        <f ca="1">INDEX(Type!H$15:H$97,'Type (Sorted)'!$B34)</f>
        <v>2.5641025641025639</v>
      </c>
      <c r="I34" s="175">
        <f ca="1">INDEX(Type!I$15:I$97,'Type (Sorted)'!$B34)</f>
        <v>-0.14766223533064943</v>
      </c>
      <c r="J34" s="176">
        <f ca="1">INDEX(Type!J$15:J$97,'Type (Sorted)'!$B34)</f>
        <v>94.218765005281881</v>
      </c>
    </row>
    <row r="35" spans="1:10" s="7" customFormat="1" ht="13">
      <c r="A35" s="186">
        <v>23</v>
      </c>
      <c r="B35" s="186">
        <f ca="1">MATCH(A35,Type!$P$15:$P$97,0)</f>
        <v>64</v>
      </c>
      <c r="C35" s="177" t="str">
        <f ca="1">INDEX(Type!C$15:C$97,'Type (Sorted)'!$B35)</f>
        <v>4.N.48 Pensioners and singles in social rented flats</v>
      </c>
      <c r="D35" s="174">
        <f ca="1">INDEX(Type!D$15:D$97,'Type (Sorted)'!$B35)</f>
        <v>2</v>
      </c>
      <c r="E35" s="175">
        <f ca="1">INDEX(Type!E$15:E$97,'Type (Sorted)'!$B35)</f>
        <v>0.74906367041198507</v>
      </c>
      <c r="F35" s="174">
        <f ca="1">INDEX(Type!F$15:F$97,'Type (Sorted)'!$B35)</f>
        <v>86</v>
      </c>
      <c r="G35" s="175">
        <f ca="1">INDEX(Type!G$15:G$97,'Type (Sorted)'!$B35)</f>
        <v>0.87656711854041369</v>
      </c>
      <c r="H35" s="175">
        <f ca="1">INDEX(Type!H$15:H$97,'Type (Sorted)'!$B35)</f>
        <v>2.3255813953488373</v>
      </c>
      <c r="I35" s="175">
        <f ca="1">INDEX(Type!I$15:I$97,'Type (Sorted)'!$B35)</f>
        <v>-0.22350992123524091</v>
      </c>
      <c r="J35" s="176">
        <f ca="1">INDEX(Type!J$15:J$97,'Type (Sorted)'!$B35)</f>
        <v>85.454228725720768</v>
      </c>
    </row>
    <row r="36" spans="1:10" s="7" customFormat="1" ht="13">
      <c r="A36" s="186">
        <v>24</v>
      </c>
      <c r="B36" s="186">
        <f ca="1">MATCH(A36,Type!$P$15:$P$97,0)</f>
        <v>53</v>
      </c>
      <c r="C36" s="177" t="str">
        <f ca="1">INDEX(Type!C$15:C$97,'Type (Sorted)'!$B36)</f>
        <v>4.L.39 Fading owner occupied terraces</v>
      </c>
      <c r="D36" s="174">
        <f ca="1">INDEX(Type!D$15:D$97,'Type (Sorted)'!$B36)</f>
        <v>5</v>
      </c>
      <c r="E36" s="175">
        <f ca="1">INDEX(Type!E$15:E$97,'Type (Sorted)'!$B36)</f>
        <v>1.8726591760299627</v>
      </c>
      <c r="F36" s="174">
        <f ca="1">INDEX(Type!F$15:F$97,'Type (Sorted)'!$B36)</f>
        <v>219</v>
      </c>
      <c r="G36" s="175">
        <f ca="1">INDEX(Type!G$15:G$97,'Type (Sorted)'!$B36)</f>
        <v>2.2321883600040771</v>
      </c>
      <c r="H36" s="175">
        <f ca="1">INDEX(Type!H$15:H$97,'Type (Sorted)'!$B36)</f>
        <v>2.28310502283105</v>
      </c>
      <c r="I36" s="175">
        <f ca="1">INDEX(Type!I$15:I$97,'Type (Sorted)'!$B36)</f>
        <v>-0.39767328146677461</v>
      </c>
      <c r="J36" s="176">
        <f ca="1">INDEX(Type!J$15:J$97,'Type (Sorted)'!$B36)</f>
        <v>83.893420895113991</v>
      </c>
    </row>
    <row r="37" spans="1:10" s="7" customFormat="1" ht="13">
      <c r="A37" s="186">
        <v>25</v>
      </c>
      <c r="B37" s="186">
        <f ca="1">MATCH(A37,Type!$P$15:$P$97,0)</f>
        <v>14</v>
      </c>
      <c r="C37" s="177" t="str">
        <f ca="1">INDEX(Type!C$15:C$97,'Type (Sorted)'!$B37)</f>
        <v>1.C.12 Retired and empty nesters</v>
      </c>
      <c r="D37" s="174">
        <f ca="1">INDEX(Type!D$15:D$97,'Type (Sorted)'!$B37)</f>
        <v>3</v>
      </c>
      <c r="E37" s="175">
        <f ca="1">INDEX(Type!E$15:E$97,'Type (Sorted)'!$B37)</f>
        <v>1.1235955056179776</v>
      </c>
      <c r="F37" s="174">
        <f ca="1">INDEX(Type!F$15:F$97,'Type (Sorted)'!$B37)</f>
        <v>193</v>
      </c>
      <c r="G37" s="175">
        <f ca="1">INDEX(Type!G$15:G$97,'Type (Sorted)'!$B37)</f>
        <v>1.9671796962593007</v>
      </c>
      <c r="H37" s="175">
        <f ca="1">INDEX(Type!H$15:H$97,'Type (Sorted)'!$B37)</f>
        <v>1.5544041450777202</v>
      </c>
      <c r="I37" s="175">
        <f ca="1">INDEX(Type!I$15:I$97,'Type (Sorted)'!$B37)</f>
        <v>-0.99260463240606878</v>
      </c>
      <c r="J37" s="176">
        <f ca="1">INDEX(Type!J$15:J$97,'Type (Sorted)'!$B37)</f>
        <v>57.117075158642386</v>
      </c>
    </row>
    <row r="38" spans="1:10" s="7" customFormat="1" ht="13">
      <c r="A38" s="186">
        <v>26</v>
      </c>
      <c r="B38" s="186">
        <f ca="1">MATCH(A38,Type!$P$15:$P$97,0)</f>
        <v>30</v>
      </c>
      <c r="C38" s="177" t="str">
        <f ca="1">INDEX(Type!C$15:C$97,'Type (Sorted)'!$B38)</f>
        <v>3.F.23 Owner occupiers in small towns and villages</v>
      </c>
      <c r="D38" s="174">
        <f ca="1">INDEX(Type!D$15:D$97,'Type (Sorted)'!$B38)</f>
        <v>4</v>
      </c>
      <c r="E38" s="175">
        <f ca="1">INDEX(Type!E$15:E$97,'Type (Sorted)'!$B38)</f>
        <v>1.4981273408239701</v>
      </c>
      <c r="F38" s="174">
        <f ca="1">INDEX(Type!F$15:F$97,'Type (Sorted)'!$B38)</f>
        <v>427</v>
      </c>
      <c r="G38" s="175">
        <f ca="1">INDEX(Type!G$15:G$97,'Type (Sorted)'!$B38)</f>
        <v>4.3522576699622872</v>
      </c>
      <c r="H38" s="175">
        <f ca="1">INDEX(Type!H$15:H$97,'Type (Sorted)'!$B38)</f>
        <v>0.936768149882904</v>
      </c>
      <c r="I38" s="175">
        <f ca="1">INDEX(Type!I$15:I$97,'Type (Sorted)'!$B38)</f>
        <v>-2.285781797231019</v>
      </c>
      <c r="J38" s="176">
        <f ca="1">INDEX(Type!J$15:J$97,'Type (Sorted)'!$B38)</f>
        <v>34.4218438895175</v>
      </c>
    </row>
    <row r="39" spans="1:10" s="7" customFormat="1" ht="13">
      <c r="A39" s="186">
        <v>27</v>
      </c>
      <c r="B39" s="186">
        <f ca="1">MATCH(A39,Type!$P$15:$P$97,0)</f>
        <v>68</v>
      </c>
      <c r="C39" s="177" t="str">
        <f ca="1">INDEX(Type!C$15:C$97,'Type (Sorted)'!$B39)</f>
        <v>5.O.50 Struggling younger people in mixed tenure</v>
      </c>
      <c r="D39" s="174">
        <f ca="1">INDEX(Type!D$15:D$97,'Type (Sorted)'!$B39)</f>
        <v>1</v>
      </c>
      <c r="E39" s="175">
        <f ca="1">INDEX(Type!E$15:E$97,'Type (Sorted)'!$B39)</f>
        <v>0.37453183520599254</v>
      </c>
      <c r="F39" s="174">
        <f ca="1">INDEX(Type!F$15:F$97,'Type (Sorted)'!$B39)</f>
        <v>131</v>
      </c>
      <c r="G39" s="175">
        <f ca="1">INDEX(Type!G$15:G$97,'Type (Sorted)'!$B39)</f>
        <v>1.3352359596371421</v>
      </c>
      <c r="H39" s="175">
        <f ca="1">INDEX(Type!H$15:H$97,'Type (Sorted)'!$B39)</f>
        <v>0.76335877862595414</v>
      </c>
      <c r="I39" s="175">
        <f ca="1">INDEX(Type!I$15:I$97,'Type (Sorted)'!$B39)</f>
        <v>-1.367682327119498</v>
      </c>
      <c r="J39" s="176">
        <f ca="1">INDEX(Type!J$15:J$97,'Type (Sorted)'!$B39)</f>
        <v>28.04986133745032</v>
      </c>
    </row>
    <row r="40" spans="1:10" s="7" customFormat="1" ht="13">
      <c r="A40" s="186">
        <v>28</v>
      </c>
      <c r="B40" s="186">
        <f ca="1">MATCH(A40,Type!$P$15:$P$97,0)</f>
        <v>13</v>
      </c>
      <c r="C40" s="177" t="str">
        <f ca="1">INDEX(Type!C$15:C$97,'Type (Sorted)'!$B40)</f>
        <v>1.C.11 Settled suburbia, older people</v>
      </c>
      <c r="D40" s="174">
        <f ca="1">INDEX(Type!D$15:D$97,'Type (Sorted)'!$B40)</f>
        <v>2</v>
      </c>
      <c r="E40" s="175">
        <f ca="1">INDEX(Type!E$15:E$97,'Type (Sorted)'!$B40)</f>
        <v>0.74906367041198507</v>
      </c>
      <c r="F40" s="174">
        <f ca="1">INDEX(Type!F$15:F$97,'Type (Sorted)'!$B40)</f>
        <v>446</v>
      </c>
      <c r="G40" s="175">
        <f ca="1">INDEX(Type!G$15:G$97,'Type (Sorted)'!$B40)</f>
        <v>4.5459178473142385</v>
      </c>
      <c r="H40" s="175">
        <f ca="1">INDEX(Type!H$15:H$97,'Type (Sorted)'!$B40)</f>
        <v>0.44843049327354262</v>
      </c>
      <c r="I40" s="175">
        <f ca="1">INDEX(Type!I$15:I$97,'Type (Sorted)'!$B40)</f>
        <v>-2.9783210020944662</v>
      </c>
      <c r="J40" s="176">
        <f ca="1">INDEX(Type!J$15:J$97,'Type (Sorted)'!$B40)</f>
        <v>16.477721234107591</v>
      </c>
    </row>
    <row r="41" spans="1:10" s="7" customFormat="1" ht="13">
      <c r="A41" s="186">
        <v>29</v>
      </c>
      <c r="B41" s="186">
        <f ca="1">MATCH(A41,Type!$P$15:$P$97,0)</f>
        <v>29</v>
      </c>
      <c r="C41" s="177" t="str">
        <f ca="1">INDEX(Type!C$15:C$97,'Type (Sorted)'!$B41)</f>
        <v>3.F.22 Larger families in rural areas</v>
      </c>
      <c r="D41" s="174">
        <f ca="1">INDEX(Type!D$15:D$97,'Type (Sorted)'!$B41)</f>
        <v>0</v>
      </c>
      <c r="E41" s="175">
        <f ca="1">INDEX(Type!E$15:E$97,'Type (Sorted)'!$B41)</f>
        <v>0</v>
      </c>
      <c r="F41" s="174">
        <f ca="1">INDEX(Type!F$15:F$97,'Type (Sorted)'!$B41)</f>
        <v>43</v>
      </c>
      <c r="G41" s="175">
        <f ca="1">INDEX(Type!G$15:G$97,'Type (Sorted)'!$B41)</f>
        <v>0.43828355927020685</v>
      </c>
      <c r="H41" s="175">
        <f ca="1">INDEX(Type!H$15:H$97,'Type (Sorted)'!$B41)</f>
        <v>0</v>
      </c>
      <c r="I41" s="175">
        <f ca="1">INDEX(Type!I$15:I$97,'Type (Sorted)'!$B41)</f>
        <v>-1.0841441557138747</v>
      </c>
      <c r="J41" s="176">
        <f ca="1">INDEX(Type!J$15:J$97,'Type (Sorted)'!$B41)</f>
        <v>0</v>
      </c>
    </row>
    <row r="42" spans="1:10" s="7" customFormat="1" ht="13">
      <c r="A42" s="186">
        <v>30</v>
      </c>
      <c r="B42" s="186">
        <f ca="1">MATCH(A42,Type!$P$15:$P$97,0)</f>
        <v>8</v>
      </c>
      <c r="C42" s="177" t="str">
        <f ca="1">INDEX(Type!C$15:C$97,'Type (Sorted)'!$B42)</f>
        <v>1.B.7 Affluent professionals</v>
      </c>
      <c r="D42" s="174">
        <f ca="1">INDEX(Type!D$15:D$97,'Type (Sorted)'!$B42)</f>
        <v>0</v>
      </c>
      <c r="E42" s="175">
        <f ca="1">INDEX(Type!E$15:E$97,'Type (Sorted)'!$B42)</f>
        <v>0</v>
      </c>
      <c r="F42" s="174">
        <f ca="1">INDEX(Type!F$15:F$97,'Type (Sorted)'!$B42)</f>
        <v>52</v>
      </c>
      <c r="G42" s="175">
        <f ca="1">INDEX(Type!G$15:G$97,'Type (Sorted)'!$B42)</f>
        <v>0.53001732748955255</v>
      </c>
      <c r="H42" s="175">
        <f ca="1">INDEX(Type!H$15:H$97,'Type (Sorted)'!$B42)</f>
        <v>0</v>
      </c>
      <c r="I42" s="175">
        <f ca="1">INDEX(Type!I$15:I$97,'Type (Sorted)'!$B42)</f>
        <v>-1.192764331580916</v>
      </c>
      <c r="J42" s="176">
        <f ca="1">INDEX(Type!J$15:J$97,'Type (Sorted)'!$B42)</f>
        <v>0</v>
      </c>
    </row>
    <row r="43" spans="1:10" s="7" customFormat="1" ht="13">
      <c r="A43" s="186">
        <v>31</v>
      </c>
      <c r="B43" s="186">
        <f ca="1">MATCH(A43,Type!$P$15:$P$97,0)</f>
        <v>37</v>
      </c>
      <c r="C43" s="177" t="str">
        <f ca="1">INDEX(Type!C$15:C$97,'Type (Sorted)'!$B43)</f>
        <v>3.H.28 Owner occupied terraces, average income</v>
      </c>
      <c r="D43" s="174">
        <f ca="1">INDEX(Type!D$15:D$97,'Type (Sorted)'!$B43)</f>
        <v>0</v>
      </c>
      <c r="E43" s="175">
        <f ca="1">INDEX(Type!E$15:E$97,'Type (Sorted)'!$B43)</f>
        <v>0</v>
      </c>
      <c r="F43" s="174">
        <f ca="1">INDEX(Type!F$15:F$97,'Type (Sorted)'!$B43)</f>
        <v>5</v>
      </c>
      <c r="G43" s="175">
        <f ca="1">INDEX(Type!G$15:G$97,'Type (Sorted)'!$B43)</f>
        <v>0.050963204566303127</v>
      </c>
      <c r="H43" s="175">
        <f ca="1">INDEX(Type!H$15:H$97,'Type (Sorted)'!$B43)</f>
        <v>0</v>
      </c>
      <c r="I43" s="175">
        <f ca="1">INDEX(Type!I$15:I$97,'Type (Sorted)'!$B43)</f>
        <v>-0.36897308584601035</v>
      </c>
      <c r="J43" s="176">
        <f ca="1">INDEX(Type!J$15:J$97,'Type (Sorted)'!$B43)</f>
        <v>0</v>
      </c>
    </row>
    <row r="44" spans="1:10" s="7" customFormat="1" ht="13">
      <c r="A44" s="186">
        <v>32</v>
      </c>
      <c r="B44" s="186">
        <f ca="1">MATCH(A44,Type!$P$15:$P$97,0)</f>
        <v>6</v>
      </c>
      <c r="C44" s="177" t="str">
        <f ca="1">INDEX(Type!C$15:C$97,'Type (Sorted)'!$B44)</f>
        <v>1.B.5 Wealthy countryside commuters</v>
      </c>
      <c r="D44" s="174">
        <f ca="1">INDEX(Type!D$15:D$97,'Type (Sorted)'!$B44)</f>
        <v>0</v>
      </c>
      <c r="E44" s="175">
        <f ca="1">INDEX(Type!E$15:E$97,'Type (Sorted)'!$B44)</f>
        <v>0</v>
      </c>
      <c r="F44" s="174">
        <f ca="1">INDEX(Type!F$15:F$97,'Type (Sorted)'!$B44)</f>
        <v>1523</v>
      </c>
      <c r="G44" s="175">
        <f ca="1">INDEX(Type!G$15:G$97,'Type (Sorted)'!$B44)</f>
        <v>15.523392110895934</v>
      </c>
      <c r="H44" s="175">
        <f ca="1">INDEX(Type!H$15:H$97,'Type (Sorted)'!$B44)</f>
        <v>0</v>
      </c>
      <c r="I44" s="175">
        <f ca="1">INDEX(Type!I$15:I$97,'Type (Sorted)'!$B44)</f>
        <v>-7.0045576034520005</v>
      </c>
      <c r="J44" s="176">
        <f ca="1">INDEX(Type!J$15:J$97,'Type (Sorted)'!$B44)</f>
        <v>0</v>
      </c>
    </row>
    <row r="45" spans="1:10" s="7" customFormat="1" ht="13">
      <c r="A45" s="186">
        <v>33</v>
      </c>
      <c r="B45" s="186">
        <f ca="1">MATCH(A45,Type!$P$15:$P$97,0)</f>
        <v>25</v>
      </c>
      <c r="C45" s="177" t="str">
        <f ca="1">INDEX(Type!C$15:C$97,'Type (Sorted)'!$B45)</f>
        <v>2.E.20 Mixed metropolitan areas</v>
      </c>
      <c r="D45" s="174">
        <f ca="1">INDEX(Type!D$15:D$97,'Type (Sorted)'!$B45)</f>
        <v>0</v>
      </c>
      <c r="E45" s="175">
        <f ca="1">INDEX(Type!E$15:E$97,'Type (Sorted)'!$B45)</f>
        <v>0</v>
      </c>
      <c r="F45" s="174">
        <f ca="1">INDEX(Type!F$15:F$97,'Type (Sorted)'!$B45)</f>
        <v>1</v>
      </c>
      <c r="G45" s="175">
        <f ca="1">INDEX(Type!G$15:G$97,'Type (Sorted)'!$B45)</f>
        <v>0.010192640913260624</v>
      </c>
      <c r="H45" s="175">
        <f ca="1">INDEX(Type!H$15:H$97,'Type (Sorted)'!$B45)</f>
        <v>0</v>
      </c>
      <c r="I45" s="175">
        <f ca="1">INDEX(Type!I$15:I$97,'Type (Sorted)'!$B45)</f>
        <v>-0.16497613579625081</v>
      </c>
      <c r="J45" s="176">
        <f ca="1">INDEX(Type!J$15:J$97,'Type (Sorted)'!$B45)</f>
        <v>0</v>
      </c>
    </row>
    <row r="46" spans="1:10" s="7" customFormat="1" ht="13">
      <c r="A46" s="186">
        <v>34</v>
      </c>
      <c r="B46" s="186">
        <f ca="1">MATCH(A46,Type!$P$15:$P$97,0)</f>
        <v>1</v>
      </c>
      <c r="C46" s="177" t="str">
        <f ca="1">INDEX(Type!C$15:C$97,'Type (Sorted)'!$B46)</f>
        <v>1.A.1 Exclusive enclaves</v>
      </c>
      <c r="D46" s="174">
        <f ca="1">INDEX(Type!D$15:D$97,'Type (Sorted)'!$B46)</f>
        <v>0</v>
      </c>
      <c r="E46" s="175">
        <f ca="1">INDEX(Type!E$15:E$97,'Type (Sorted)'!$B46)</f>
        <v>0</v>
      </c>
      <c r="F46" s="174">
        <f ca="1">INDEX(Type!F$15:F$97,'Type (Sorted)'!$B46)</f>
        <v>2</v>
      </c>
      <c r="G46" s="175">
        <f ca="1">INDEX(Type!G$15:G$97,'Type (Sorted)'!$B46)</f>
        <v>0.020385281826521249</v>
      </c>
      <c r="H46" s="175">
        <f ca="1">INDEX(Type!H$15:H$97,'Type (Sorted)'!$B46)</f>
        <v>0</v>
      </c>
      <c r="I46" s="175">
        <f ca="1">INDEX(Type!I$15:I$97,'Type (Sorted)'!$B46)</f>
        <v>-0.23332338113336376</v>
      </c>
      <c r="J46" s="176">
        <f ca="1">INDEX(Type!J$15:J$97,'Type (Sorted)'!$B46)</f>
        <v>0</v>
      </c>
    </row>
    <row r="47" spans="1:10" s="7" customFormat="1" ht="13">
      <c r="A47" s="186">
        <v>35</v>
      </c>
      <c r="B47" s="186">
        <f ca="1">MATCH(A47,Type!$P$15:$P$97,0)</f>
        <v>5</v>
      </c>
      <c r="C47" s="177" t="str">
        <f ca="1">INDEX(Type!C$15:C$97,'Type (Sorted)'!$B47)</f>
        <v>1.B.4 Asset rich families</v>
      </c>
      <c r="D47" s="174">
        <f ca="1">INDEX(Type!D$15:D$97,'Type (Sorted)'!$B47)</f>
        <v>0</v>
      </c>
      <c r="E47" s="175">
        <f ca="1">INDEX(Type!E$15:E$97,'Type (Sorted)'!$B47)</f>
        <v>0</v>
      </c>
      <c r="F47" s="174">
        <f ca="1">INDEX(Type!F$15:F$97,'Type (Sorted)'!$B47)</f>
        <v>578</v>
      </c>
      <c r="G47" s="175">
        <f ca="1">INDEX(Type!G$15:G$97,'Type (Sorted)'!$B47)</f>
        <v>5.8913464478646418</v>
      </c>
      <c r="H47" s="175">
        <f ca="1">INDEX(Type!H$15:H$97,'Type (Sorted)'!$B47)</f>
        <v>0</v>
      </c>
      <c r="I47" s="175">
        <f ca="1">INDEX(Type!I$15:I$97,'Type (Sorted)'!$B47)</f>
        <v>-4.088350600885768</v>
      </c>
      <c r="J47" s="176">
        <f ca="1">INDEX(Type!J$15:J$97,'Type (Sorted)'!$B47)</f>
        <v>0</v>
      </c>
    </row>
    <row r="48" spans="1:10" s="7" customFormat="1" ht="13">
      <c r="A48" s="186">
        <v>36</v>
      </c>
      <c r="B48" s="186">
        <f ca="1">MATCH(A48,Type!$P$15:$P$97,0)</f>
        <v>67</v>
      </c>
      <c r="C48" s="177" t="str">
        <f ca="1">INDEX(Type!C$15:C$97,'Type (Sorted)'!$B48)</f>
        <v>5.O.49 Young families in low cost private flats</v>
      </c>
      <c r="D48" s="174">
        <f ca="1">INDEX(Type!D$15:D$97,'Type (Sorted)'!$B48)</f>
        <v>0</v>
      </c>
      <c r="E48" s="175">
        <f ca="1">INDEX(Type!E$15:E$97,'Type (Sorted)'!$B48)</f>
        <v>0</v>
      </c>
      <c r="F48" s="174">
        <f ca="1">INDEX(Type!F$15:F$97,'Type (Sorted)'!$B48)</f>
        <v>81</v>
      </c>
      <c r="G48" s="175">
        <f ca="1">INDEX(Type!G$15:G$97,'Type (Sorted)'!$B48)</f>
        <v>0.8256039139741107</v>
      </c>
      <c r="H48" s="175">
        <f ca="1">INDEX(Type!H$15:H$97,'Type (Sorted)'!$B48)</f>
        <v>0</v>
      </c>
      <c r="I48" s="175">
        <f ca="1">INDEX(Type!I$15:I$97,'Type (Sorted)'!$B48)</f>
        <v>-1.4908766742977289</v>
      </c>
      <c r="J48" s="176">
        <f ca="1">INDEX(Type!J$15:J$97,'Type (Sorted)'!$B48)</f>
        <v>0</v>
      </c>
    </row>
    <row r="49" spans="1:10" s="7" customFormat="1" ht="13">
      <c r="A49" s="186">
        <v>37</v>
      </c>
      <c r="B49" s="186">
        <f ca="1">MATCH(A49,Type!$P$15:$P$97,0)</f>
        <v>18</v>
      </c>
      <c r="C49" s="177" t="str">
        <f ca="1">INDEX(Type!C$15:C$97,'Type (Sorted)'!$B49)</f>
        <v>2.D.14 Townhouse cosmopolitans</v>
      </c>
      <c r="D49" s="174">
        <f ca="1">INDEX(Type!D$15:D$97,'Type (Sorted)'!$B49)</f>
        <v>0</v>
      </c>
      <c r="E49" s="175">
        <f ca="1">INDEX(Type!E$15:E$97,'Type (Sorted)'!$B49)</f>
        <v>0</v>
      </c>
      <c r="F49" s="174">
        <f ca="1">INDEX(Type!F$15:F$97,'Type (Sorted)'!$B49)</f>
        <v>6</v>
      </c>
      <c r="G49" s="175">
        <f ca="1">INDEX(Type!G$15:G$97,'Type (Sorted)'!$B49)</f>
        <v>0.061155845479563757</v>
      </c>
      <c r="H49" s="175">
        <f ca="1">INDEX(Type!H$15:H$97,'Type (Sorted)'!$B49)</f>
        <v>0</v>
      </c>
      <c r="I49" s="175">
        <f ca="1">INDEX(Type!I$15:I$97,'Type (Sorted)'!$B49)</f>
        <v>-0.4042103753455259</v>
      </c>
      <c r="J49" s="176">
        <f ca="1">INDEX(Type!J$15:J$97,'Type (Sorted)'!$B49)</f>
        <v>0</v>
      </c>
    </row>
    <row r="50" spans="1:10" s="7" customFormat="1" ht="13">
      <c r="A50" s="186">
        <v>38</v>
      </c>
      <c r="B50" s="186">
        <f ca="1">MATCH(A50,Type!$P$15:$P$97,0)</f>
        <v>12</v>
      </c>
      <c r="C50" s="177" t="str">
        <f ca="1">INDEX(Type!C$15:C$97,'Type (Sorted)'!$B50)</f>
        <v>1.C.10 Better-off villagers</v>
      </c>
      <c r="D50" s="174">
        <f ca="1">INDEX(Type!D$15:D$97,'Type (Sorted)'!$B50)</f>
        <v>0</v>
      </c>
      <c r="E50" s="175">
        <f ca="1">INDEX(Type!E$15:E$97,'Type (Sorted)'!$B50)</f>
        <v>0</v>
      </c>
      <c r="F50" s="174">
        <f ca="1">INDEX(Type!F$15:F$97,'Type (Sorted)'!$B50)</f>
        <v>807</v>
      </c>
      <c r="G50" s="175">
        <f ca="1">INDEX(Type!G$15:G$97,'Type (Sorted)'!$B50)</f>
        <v>8.2254612170013246</v>
      </c>
      <c r="H50" s="175">
        <f ca="1">INDEX(Type!H$15:H$97,'Type (Sorted)'!$B50)</f>
        <v>0</v>
      </c>
      <c r="I50" s="175">
        <f ca="1">INDEX(Type!I$15:I$97,'Type (Sorted)'!$B50)</f>
        <v>-4.8918671570823644</v>
      </c>
      <c r="J50" s="176">
        <f ca="1">INDEX(Type!J$15:J$97,'Type (Sorted)'!$B50)</f>
        <v>0</v>
      </c>
    </row>
    <row r="51" spans="1:10" s="7" customFormat="1" ht="13">
      <c r="A51" s="186">
        <v>39</v>
      </c>
      <c r="B51" s="186">
        <f ca="1">MATCH(A51,Type!$P$15:$P$97,0)</f>
        <v>69</v>
      </c>
      <c r="C51" s="177" t="str">
        <f ca="1">INDEX(Type!C$15:C$97,'Type (Sorted)'!$B51)</f>
        <v>5.O.51 Young people in small, low cost terraces</v>
      </c>
      <c r="D51" s="174">
        <f ca="1">INDEX(Type!D$15:D$97,'Type (Sorted)'!$B51)</f>
        <v>0</v>
      </c>
      <c r="E51" s="175">
        <f ca="1">INDEX(Type!E$15:E$97,'Type (Sorted)'!$B51)</f>
        <v>0</v>
      </c>
      <c r="F51" s="174">
        <f ca="1">INDEX(Type!F$15:F$97,'Type (Sorted)'!$B51)</f>
        <v>94</v>
      </c>
      <c r="G51" s="175">
        <f ca="1">INDEX(Type!G$15:G$97,'Type (Sorted)'!$B51)</f>
        <v>0.95810824584649878</v>
      </c>
      <c r="H51" s="175">
        <f ca="1">INDEX(Type!H$15:H$97,'Type (Sorted)'!$B51)</f>
        <v>0</v>
      </c>
      <c r="I51" s="175">
        <f ca="1">INDEX(Type!I$15:I$97,'Type (Sorted)'!$B51)</f>
        <v>-1.6071390591799557</v>
      </c>
      <c r="J51" s="176">
        <f ca="1">INDEX(Type!J$15:J$97,'Type (Sorted)'!$B51)</f>
        <v>0</v>
      </c>
    </row>
    <row r="52" spans="1:10" s="7" customFormat="1" ht="13">
      <c r="A52" s="186">
        <v>40</v>
      </c>
      <c r="B52" s="186">
        <f ca="1">MATCH(A52,Type!$P$15:$P$97,0)</f>
        <v>10</v>
      </c>
      <c r="C52" s="177" t="str">
        <f ca="1">INDEX(Type!C$15:C$97,'Type (Sorted)'!$B52)</f>
        <v>1.B.9 Well-off edge of towners</v>
      </c>
      <c r="D52" s="174">
        <f ca="1">INDEX(Type!D$15:D$97,'Type (Sorted)'!$B52)</f>
        <v>0</v>
      </c>
      <c r="E52" s="175">
        <f ca="1">INDEX(Type!E$15:E$97,'Type (Sorted)'!$B52)</f>
        <v>0</v>
      </c>
      <c r="F52" s="174">
        <f ca="1">INDEX(Type!F$15:F$97,'Type (Sorted)'!$B52)</f>
        <v>270</v>
      </c>
      <c r="G52" s="175">
        <f ca="1">INDEX(Type!G$15:G$97,'Type (Sorted)'!$B52)</f>
        <v>2.7520130465803692</v>
      </c>
      <c r="H52" s="175">
        <f ca="1">INDEX(Type!H$15:H$97,'Type (Sorted)'!$B52)</f>
        <v>0</v>
      </c>
      <c r="I52" s="175">
        <f ca="1">INDEX(Type!I$15:I$97,'Type (Sorted)'!$B52)</f>
        <v>-2.7487836873376574</v>
      </c>
      <c r="J52" s="176">
        <f ca="1">INDEX(Type!J$15:J$97,'Type (Sorted)'!$B52)</f>
        <v>0</v>
      </c>
    </row>
    <row r="53" spans="1:10" s="7" customFormat="1" ht="13">
      <c r="A53" s="186">
        <v>41</v>
      </c>
      <c r="B53" s="186">
        <f ca="1">MATCH(A53,Type!$P$15:$P$97,0)</f>
        <v>15</v>
      </c>
      <c r="C53" s="177" t="str">
        <f ca="1">INDEX(Type!C$15:C$97,'Type (Sorted)'!$B53)</f>
        <v>1.C.13 Upmarket downsizers</v>
      </c>
      <c r="D53" s="174">
        <f ca="1">INDEX(Type!D$15:D$97,'Type (Sorted)'!$B53)</f>
        <v>0</v>
      </c>
      <c r="E53" s="175">
        <f ca="1">INDEX(Type!E$15:E$97,'Type (Sorted)'!$B53)</f>
        <v>0</v>
      </c>
      <c r="F53" s="174">
        <f ca="1">INDEX(Type!F$15:F$97,'Type (Sorted)'!$B53)</f>
        <v>90</v>
      </c>
      <c r="G53" s="175">
        <f ca="1">INDEX(Type!G$15:G$97,'Type (Sorted)'!$B53)</f>
        <v>0.91733768219345624</v>
      </c>
      <c r="H53" s="175">
        <f ca="1">INDEX(Type!H$15:H$97,'Type (Sorted)'!$B53)</f>
        <v>0</v>
      </c>
      <c r="I53" s="175">
        <f ca="1">INDEX(Type!I$15:I$97,'Type (Sorted)'!$B53)</f>
        <v>-1.5722493137338522</v>
      </c>
      <c r="J53" s="176">
        <f ca="1">INDEX(Type!J$15:J$97,'Type (Sorted)'!$B53)</f>
        <v>0</v>
      </c>
    </row>
    <row r="54" spans="1:10" s="7" customFormat="1" ht="13">
      <c r="A54" s="186">
        <v>42</v>
      </c>
      <c r="B54" s="186">
        <f ca="1">MATCH(A54,Type!$P$15:$P$97,0)</f>
        <v>74</v>
      </c>
      <c r="C54" s="177" t="str">
        <f ca="1">INDEX(Type!C$15:C$97,'Type (Sorted)'!$B54)</f>
        <v>5.P.55 Deprived and ethnically diverse in flats</v>
      </c>
      <c r="D54" s="174">
        <f ca="1">INDEX(Type!D$15:D$97,'Type (Sorted)'!$B54)</f>
        <v>0</v>
      </c>
      <c r="E54" s="175">
        <f ca="1">INDEX(Type!E$15:E$97,'Type (Sorted)'!$B54)</f>
        <v>0</v>
      </c>
      <c r="F54" s="174">
        <f ca="1">INDEX(Type!F$15:F$97,'Type (Sorted)'!$B54)</f>
        <v>0</v>
      </c>
      <c r="G54" s="175">
        <f ca="1">INDEX(Type!G$15:G$97,'Type (Sorted)'!$B54)</f>
        <v>0</v>
      </c>
      <c r="H54" s="175">
        <f ca="1">INDEX(Type!H$15:H$97,'Type (Sorted)'!$B54)</f>
        <v>0</v>
      </c>
      <c r="I54" s="175">
        <f ca="1">INDEX(Type!I$15:I$97,'Type (Sorted)'!$B54)</f>
        <v>0</v>
      </c>
      <c r="J54" s="176">
        <f ca="1">INDEX(Type!J$15:J$97,'Type (Sorted)'!$B54)</f>
        <v>0</v>
      </c>
    </row>
    <row r="55" spans="1:10" s="7" customFormat="1" ht="13">
      <c r="A55" s="186">
        <v>43</v>
      </c>
      <c r="B55" s="186">
        <f ca="1">MATCH(A55,Type!$P$15:$P$97,0)</f>
        <v>7</v>
      </c>
      <c r="C55" s="177" t="str">
        <f ca="1">INDEX(Type!C$15:C$97,'Type (Sorted)'!$B55)</f>
        <v>1.B.6 Financially comfortable families</v>
      </c>
      <c r="D55" s="174">
        <f ca="1">INDEX(Type!D$15:D$97,'Type (Sorted)'!$B55)</f>
        <v>0</v>
      </c>
      <c r="E55" s="175">
        <f ca="1">INDEX(Type!E$15:E$97,'Type (Sorted)'!$B55)</f>
        <v>0</v>
      </c>
      <c r="F55" s="174">
        <f ca="1">INDEX(Type!F$15:F$97,'Type (Sorted)'!$B55)</f>
        <v>237</v>
      </c>
      <c r="G55" s="175">
        <f ca="1">INDEX(Type!G$15:G$97,'Type (Sorted)'!$B55)</f>
        <v>2.4156558964427681</v>
      </c>
      <c r="H55" s="175">
        <f ca="1">INDEX(Type!H$15:H$97,'Type (Sorted)'!$B55)</f>
        <v>0</v>
      </c>
      <c r="I55" s="175">
        <f ca="1">INDEX(Type!I$15:I$97,'Type (Sorted)'!$B55)</f>
        <v>-2.5708876150677114</v>
      </c>
      <c r="J55" s="176">
        <f ca="1">INDEX(Type!J$15:J$97,'Type (Sorted)'!$B55)</f>
        <v>0</v>
      </c>
    </row>
    <row r="56" spans="1:10" s="7" customFormat="1" ht="13">
      <c r="A56" s="186">
        <v>44</v>
      </c>
      <c r="B56" s="186">
        <f ca="1">MATCH(A56,Type!$P$15:$P$97,0)</f>
        <v>20</v>
      </c>
      <c r="C56" s="177" t="str">
        <f ca="1">INDEX(Type!C$15:C$97,'Type (Sorted)'!$B56)</f>
        <v>2.D.16 Metropolitan professionals</v>
      </c>
      <c r="D56" s="174">
        <f ca="1">INDEX(Type!D$15:D$97,'Type (Sorted)'!$B56)</f>
        <v>0</v>
      </c>
      <c r="E56" s="175">
        <f ca="1">INDEX(Type!E$15:E$97,'Type (Sorted)'!$B56)</f>
        <v>0</v>
      </c>
      <c r="F56" s="174">
        <f ca="1">INDEX(Type!F$15:F$97,'Type (Sorted)'!$B56)</f>
        <v>2</v>
      </c>
      <c r="G56" s="175">
        <f ca="1">INDEX(Type!G$15:G$97,'Type (Sorted)'!$B56)</f>
        <v>0.020385281826521249</v>
      </c>
      <c r="H56" s="175">
        <f ca="1">INDEX(Type!H$15:H$97,'Type (Sorted)'!$B56)</f>
        <v>0</v>
      </c>
      <c r="I56" s="175">
        <f ca="1">INDEX(Type!I$15:I$97,'Type (Sorted)'!$B56)</f>
        <v>-0.23332338113336376</v>
      </c>
      <c r="J56" s="176">
        <f ca="1">INDEX(Type!J$15:J$97,'Type (Sorted)'!$B56)</f>
        <v>0</v>
      </c>
    </row>
    <row r="57" spans="1:10" s="7" customFormat="1" ht="13">
      <c r="A57" s="186">
        <v>45</v>
      </c>
      <c r="B57" s="186">
        <f ca="1">MATCH(A57,Type!$P$15:$P$97,0)</f>
        <v>9</v>
      </c>
      <c r="C57" s="177" t="str">
        <f ca="1">INDEX(Type!C$15:C$97,'Type (Sorted)'!$B57)</f>
        <v>1.B.8 Prosperous suburban families</v>
      </c>
      <c r="D57" s="174">
        <f ca="1">INDEX(Type!D$15:D$97,'Type (Sorted)'!$B57)</f>
        <v>0</v>
      </c>
      <c r="E57" s="175">
        <f ca="1">INDEX(Type!E$15:E$97,'Type (Sorted)'!$B57)</f>
        <v>0</v>
      </c>
      <c r="F57" s="174">
        <f ca="1">INDEX(Type!F$15:F$97,'Type (Sorted)'!$B57)</f>
        <v>114</v>
      </c>
      <c r="G57" s="175">
        <f ca="1">INDEX(Type!G$15:G$97,'Type (Sorted)'!$B57)</f>
        <v>1.1619610641117113</v>
      </c>
      <c r="H57" s="175">
        <f ca="1">INDEX(Type!H$15:H$97,'Type (Sorted)'!$B57)</f>
        <v>0</v>
      </c>
      <c r="I57" s="175">
        <f ca="1">INDEX(Type!I$15:I$97,'Type (Sorted)'!$B57)</f>
        <v>-1.77169662778636</v>
      </c>
      <c r="J57" s="176">
        <f ca="1">INDEX(Type!J$15:J$97,'Type (Sorted)'!$B57)</f>
        <v>0</v>
      </c>
    </row>
    <row r="58" spans="1:10" s="7" customFormat="1" ht="13">
      <c r="A58" s="186">
        <v>46</v>
      </c>
      <c r="B58" s="186">
        <f ca="1">MATCH(A58,Type!$P$15:$P$97,0)</f>
        <v>49</v>
      </c>
      <c r="C58" s="177" t="str">
        <f ca="1">INDEX(Type!C$15:C$97,'Type (Sorted)'!$B58)</f>
        <v>4.K.36 Educated young people in flats and tenements</v>
      </c>
      <c r="D58" s="174">
        <f ca="1">INDEX(Type!D$15:D$97,'Type (Sorted)'!$B58)</f>
        <v>0</v>
      </c>
      <c r="E58" s="175">
        <f ca="1">INDEX(Type!E$15:E$97,'Type (Sorted)'!$B58)</f>
        <v>0</v>
      </c>
      <c r="F58" s="174">
        <f ca="1">INDEX(Type!F$15:F$97,'Type (Sorted)'!$B58)</f>
        <v>7</v>
      </c>
      <c r="G58" s="175">
        <f ca="1">INDEX(Type!G$15:G$97,'Type (Sorted)'!$B58)</f>
        <v>0.071348486392824387</v>
      </c>
      <c r="H58" s="175">
        <f ca="1">INDEX(Type!H$15:H$97,'Type (Sorted)'!$B58)</f>
        <v>0</v>
      </c>
      <c r="I58" s="175">
        <f ca="1">INDEX(Type!I$15:I$97,'Type (Sorted)'!$B58)</f>
        <v>-0.43661937074321466</v>
      </c>
      <c r="J58" s="176">
        <f ca="1">INDEX(Type!J$15:J$97,'Type (Sorted)'!$B58)</f>
        <v>0</v>
      </c>
    </row>
    <row r="59" spans="1:10" s="7" customFormat="1" ht="13">
      <c r="A59" s="186">
        <v>47</v>
      </c>
      <c r="B59" s="186">
        <f ca="1">MATCH(A59,Type!$P$15:$P$97,0)</f>
        <v>47</v>
      </c>
      <c r="C59" s="177" t="str">
        <f ca="1">INDEX(Type!C$15:C$97,'Type (Sorted)'!$B59)</f>
        <v>4.K.34 Student flats and halls of residence</v>
      </c>
      <c r="D59" s="174">
        <f ca="1">INDEX(Type!D$15:D$97,'Type (Sorted)'!$B59)</f>
        <v>0</v>
      </c>
      <c r="E59" s="175">
        <f ca="1">INDEX(Type!E$15:E$97,'Type (Sorted)'!$B59)</f>
        <v>0</v>
      </c>
      <c r="F59" s="174">
        <f ca="1">INDEX(Type!F$15:F$97,'Type (Sorted)'!$B59)</f>
        <v>14</v>
      </c>
      <c r="G59" s="175">
        <f ca="1">INDEX(Type!G$15:G$97,'Type (Sorted)'!$B59)</f>
        <v>0.14269697278564877</v>
      </c>
      <c r="H59" s="175">
        <f ca="1">INDEX(Type!H$15:H$97,'Type (Sorted)'!$B59)</f>
        <v>0</v>
      </c>
      <c r="I59" s="175">
        <f ca="1">INDEX(Type!I$15:I$97,'Type (Sorted)'!$B59)</f>
        <v>-0.61769358992298806</v>
      </c>
      <c r="J59" s="176">
        <f ca="1">INDEX(Type!J$15:J$97,'Type (Sorted)'!$B59)</f>
        <v>0</v>
      </c>
    </row>
    <row r="60" spans="1:10" s="7" customFormat="1" ht="13">
      <c r="A60" s="186">
        <v>48</v>
      </c>
      <c r="B60" s="186">
        <f ca="1">MATCH(A60,Type!$P$15:$P$97,0)</f>
        <v>43</v>
      </c>
      <c r="C60" s="177" t="str">
        <f ca="1">INDEX(Type!C$15:C$97,'Type (Sorted)'!$B60)</f>
        <v>3.J.32 Educated families in terraces, young children</v>
      </c>
      <c r="D60" s="174">
        <f ca="1">INDEX(Type!D$15:D$97,'Type (Sorted)'!$B60)</f>
        <v>0</v>
      </c>
      <c r="E60" s="175">
        <f ca="1">INDEX(Type!E$15:E$97,'Type (Sorted)'!$B60)</f>
        <v>0</v>
      </c>
      <c r="F60" s="174">
        <f ca="1">INDEX(Type!F$15:F$97,'Type (Sorted)'!$B60)</f>
        <v>221</v>
      </c>
      <c r="G60" s="175">
        <f ca="1">INDEX(Type!G$15:G$97,'Type (Sorted)'!$B60)</f>
        <v>2.2525736418305984</v>
      </c>
      <c r="H60" s="175">
        <f ca="1">INDEX(Type!H$15:H$97,'Type (Sorted)'!$B60)</f>
        <v>0</v>
      </c>
      <c r="I60" s="175">
        <f ca="1">INDEX(Type!I$15:I$97,'Type (Sorted)'!$B60)</f>
        <v>-2.4805184630783494</v>
      </c>
      <c r="J60" s="176">
        <f ca="1">INDEX(Type!J$15:J$97,'Type (Sorted)'!$B60)</f>
        <v>0</v>
      </c>
    </row>
    <row r="61" spans="1:10" s="7" customFormat="1" ht="13">
      <c r="A61" s="186">
        <v>49</v>
      </c>
      <c r="B61" s="186">
        <f ca="1">MATCH(A61,Type!$P$15:$P$97,0)</f>
        <v>33</v>
      </c>
      <c r="C61" s="177" t="str">
        <f ca="1">INDEX(Type!C$15:C$97,'Type (Sorted)'!$B61)</f>
        <v>3.G.25 Larger family homes, multi-ethnic areas</v>
      </c>
      <c r="D61" s="174">
        <f ca="1">INDEX(Type!D$15:D$97,'Type (Sorted)'!$B61)</f>
        <v>0</v>
      </c>
      <c r="E61" s="175">
        <f ca="1">INDEX(Type!E$15:E$97,'Type (Sorted)'!$B61)</f>
        <v>0</v>
      </c>
      <c r="F61" s="174">
        <f ca="1">INDEX(Type!F$15:F$97,'Type (Sorted)'!$B61)</f>
        <v>0</v>
      </c>
      <c r="G61" s="175">
        <f ca="1">INDEX(Type!G$15:G$97,'Type (Sorted)'!$B61)</f>
        <v>0</v>
      </c>
      <c r="H61" s="175">
        <f ca="1">INDEX(Type!H$15:H$97,'Type (Sorted)'!$B61)</f>
        <v>0</v>
      </c>
      <c r="I61" s="175">
        <f ca="1">INDEX(Type!I$15:I$97,'Type (Sorted)'!$B61)</f>
        <v>0</v>
      </c>
      <c r="J61" s="176">
        <f ca="1">INDEX(Type!J$15:J$97,'Type (Sorted)'!$B61)</f>
        <v>0</v>
      </c>
    </row>
    <row r="62" spans="1:10" s="7" customFormat="1" ht="13">
      <c r="A62" s="186">
        <v>50</v>
      </c>
      <c r="B62" s="186">
        <f ca="1">MATCH(A62,Type!$P$15:$P$97,0)</f>
        <v>34</v>
      </c>
      <c r="C62" s="177" t="str">
        <f ca="1">INDEX(Type!C$15:C$97,'Type (Sorted)'!$B62)</f>
        <v>3.G.26 Semi-professional families, owner occupied neighbourhoods</v>
      </c>
      <c r="D62" s="174">
        <f ca="1">INDEX(Type!D$15:D$97,'Type (Sorted)'!$B62)</f>
        <v>0</v>
      </c>
      <c r="E62" s="175">
        <f ca="1">INDEX(Type!E$15:E$97,'Type (Sorted)'!$B62)</f>
        <v>0</v>
      </c>
      <c r="F62" s="174">
        <f ca="1">INDEX(Type!F$15:F$97,'Type (Sorted)'!$B62)</f>
        <v>262</v>
      </c>
      <c r="G62" s="175">
        <f ca="1">INDEX(Type!G$15:G$97,'Type (Sorted)'!$B62)</f>
        <v>2.6704719192742843</v>
      </c>
      <c r="H62" s="175">
        <f ca="1">INDEX(Type!H$15:H$97,'Type (Sorted)'!$B62)</f>
        <v>0</v>
      </c>
      <c r="I62" s="175">
        <f ca="1">INDEX(Type!I$15:I$97,'Type (Sorted)'!$B62)</f>
        <v>-2.7066202683019482</v>
      </c>
      <c r="J62" s="176">
        <f ca="1">INDEX(Type!J$15:J$97,'Type (Sorted)'!$B62)</f>
        <v>0</v>
      </c>
    </row>
    <row r="63" spans="1:10" s="7" customFormat="1" ht="13">
      <c r="A63" s="186">
        <v>51</v>
      </c>
      <c r="B63" s="186">
        <f ca="1">MATCH(A63,Type!$P$15:$P$97,0)</f>
        <v>19</v>
      </c>
      <c r="C63" s="177" t="str">
        <f ca="1">INDEX(Type!C$15:C$97,'Type (Sorted)'!$B63)</f>
        <v>2.D.15 Younger professionals in smaller flats</v>
      </c>
      <c r="D63" s="174">
        <f ca="1">INDEX(Type!D$15:D$97,'Type (Sorted)'!$B63)</f>
        <v>0</v>
      </c>
      <c r="E63" s="175">
        <f ca="1">INDEX(Type!E$15:E$97,'Type (Sorted)'!$B63)</f>
        <v>0</v>
      </c>
      <c r="F63" s="174">
        <f ca="1">INDEX(Type!F$15:F$97,'Type (Sorted)'!$B63)</f>
        <v>0</v>
      </c>
      <c r="G63" s="175">
        <f ca="1">INDEX(Type!G$15:G$97,'Type (Sorted)'!$B63)</f>
        <v>0</v>
      </c>
      <c r="H63" s="175">
        <f ca="1">INDEX(Type!H$15:H$97,'Type (Sorted)'!$B63)</f>
        <v>0</v>
      </c>
      <c r="I63" s="175">
        <f ca="1">INDEX(Type!I$15:I$97,'Type (Sorted)'!$B63)</f>
        <v>0</v>
      </c>
      <c r="J63" s="176">
        <f ca="1">INDEX(Type!J$15:J$97,'Type (Sorted)'!$B63)</f>
        <v>0</v>
      </c>
    </row>
    <row r="64" spans="1:10" s="7" customFormat="1" ht="13">
      <c r="A64" s="186">
        <v>52</v>
      </c>
      <c r="B64" s="186">
        <f ca="1">MATCH(A64,Type!$P$15:$P$97,0)</f>
        <v>73</v>
      </c>
      <c r="C64" s="177" t="str">
        <f ca="1">INDEX(Type!C$15:C$97,'Type (Sorted)'!$B64)</f>
        <v>5.P.54 Multi-ethnic, purpose-built estates</v>
      </c>
      <c r="D64" s="174">
        <f ca="1">INDEX(Type!D$15:D$97,'Type (Sorted)'!$B64)</f>
        <v>0</v>
      </c>
      <c r="E64" s="175">
        <f ca="1">INDEX(Type!E$15:E$97,'Type (Sorted)'!$B64)</f>
        <v>0</v>
      </c>
      <c r="F64" s="174">
        <f ca="1">INDEX(Type!F$15:F$97,'Type (Sorted)'!$B64)</f>
        <v>0</v>
      </c>
      <c r="G64" s="175">
        <f ca="1">INDEX(Type!G$15:G$97,'Type (Sorted)'!$B64)</f>
        <v>0</v>
      </c>
      <c r="H64" s="175">
        <f ca="1">INDEX(Type!H$15:H$97,'Type (Sorted)'!$B64)</f>
        <v>0</v>
      </c>
      <c r="I64" s="175">
        <f ca="1">INDEX(Type!I$15:I$97,'Type (Sorted)'!$B64)</f>
        <v>0</v>
      </c>
      <c r="J64" s="176">
        <f ca="1">INDEX(Type!J$15:J$97,'Type (Sorted)'!$B64)</f>
        <v>0</v>
      </c>
    </row>
    <row r="65" spans="1:10" s="7" customFormat="1" ht="13">
      <c r="A65" s="186">
        <v>53</v>
      </c>
      <c r="B65" s="186">
        <f ca="1">MATCH(A65,Type!$P$15:$P$97,0)</f>
        <v>23</v>
      </c>
      <c r="C65" s="177" t="str">
        <f ca="1">INDEX(Type!C$15:C$97,'Type (Sorted)'!$B65)</f>
        <v>2.E.18 Career driven young families</v>
      </c>
      <c r="D65" s="174">
        <f ca="1">INDEX(Type!D$15:D$97,'Type (Sorted)'!$B65)</f>
        <v>0</v>
      </c>
      <c r="E65" s="175">
        <f ca="1">INDEX(Type!E$15:E$97,'Type (Sorted)'!$B65)</f>
        <v>0</v>
      </c>
      <c r="F65" s="174">
        <f ca="1">INDEX(Type!F$15:F$97,'Type (Sorted)'!$B65)</f>
        <v>183</v>
      </c>
      <c r="G65" s="175">
        <f ca="1">INDEX(Type!G$15:G$97,'Type (Sorted)'!$B65)</f>
        <v>1.8652532871266947</v>
      </c>
      <c r="H65" s="175">
        <f ca="1">INDEX(Type!H$15:H$97,'Type (Sorted)'!$B65)</f>
        <v>0</v>
      </c>
      <c r="I65" s="175">
        <f ca="1">INDEX(Type!I$15:I$97,'Type (Sorted)'!$B65)</f>
        <v>-2.2527507074454856</v>
      </c>
      <c r="J65" s="176">
        <f ca="1">INDEX(Type!J$15:J$97,'Type (Sorted)'!$B65)</f>
        <v>0</v>
      </c>
    </row>
    <row r="66" spans="1:10" s="7" customFormat="1" ht="13">
      <c r="A66" s="186">
        <v>54</v>
      </c>
      <c r="B66" s="186">
        <f ca="1">MATCH(A66,Type!$P$15:$P$97,0)</f>
        <v>2</v>
      </c>
      <c r="C66" s="177" t="str">
        <f ca="1">INDEX(Type!C$15:C$97,'Type (Sorted)'!$B66)</f>
        <v>1.A.2 Metropolitan money</v>
      </c>
      <c r="D66" s="174">
        <f ca="1">INDEX(Type!D$15:D$97,'Type (Sorted)'!$B66)</f>
        <v>0</v>
      </c>
      <c r="E66" s="175">
        <f ca="1">INDEX(Type!E$15:E$97,'Type (Sorted)'!$B66)</f>
        <v>0</v>
      </c>
      <c r="F66" s="174">
        <f ca="1">INDEX(Type!F$15:F$97,'Type (Sorted)'!$B66)</f>
        <v>0</v>
      </c>
      <c r="G66" s="175">
        <f ca="1">INDEX(Type!G$15:G$97,'Type (Sorted)'!$B66)</f>
        <v>0</v>
      </c>
      <c r="H66" s="175">
        <f ca="1">INDEX(Type!H$15:H$97,'Type (Sorted)'!$B66)</f>
        <v>0</v>
      </c>
      <c r="I66" s="175">
        <f ca="1">INDEX(Type!I$15:I$97,'Type (Sorted)'!$B66)</f>
        <v>0</v>
      </c>
      <c r="J66" s="176">
        <f ca="1">INDEX(Type!J$15:J$97,'Type (Sorted)'!$B66)</f>
        <v>0</v>
      </c>
    </row>
    <row r="67" spans="1:10" s="7" customFormat="1" ht="13">
      <c r="A67" s="186">
        <v>55</v>
      </c>
      <c r="B67" s="186">
        <f ca="1">MATCH(A67,Type!$P$15:$P$97,0)</f>
        <v>72</v>
      </c>
      <c r="C67" s="177" t="str">
        <f ca="1">INDEX(Type!C$15:C$97,'Type (Sorted)'!$B67)</f>
        <v>5.P.53 Low income terraces</v>
      </c>
      <c r="D67" s="174">
        <f ca="1">INDEX(Type!D$15:D$97,'Type (Sorted)'!$B67)</f>
        <v>0</v>
      </c>
      <c r="E67" s="175">
        <f ca="1">INDEX(Type!E$15:E$97,'Type (Sorted)'!$B67)</f>
        <v>0</v>
      </c>
      <c r="F67" s="174">
        <f ca="1">INDEX(Type!F$15:F$97,'Type (Sorted)'!$B67)</f>
        <v>0</v>
      </c>
      <c r="G67" s="175">
        <f ca="1">INDEX(Type!G$15:G$97,'Type (Sorted)'!$B67)</f>
        <v>0</v>
      </c>
      <c r="H67" s="175">
        <f ca="1">INDEX(Type!H$15:H$97,'Type (Sorted)'!$B67)</f>
        <v>0</v>
      </c>
      <c r="I67" s="175">
        <f ca="1">INDEX(Type!I$15:I$97,'Type (Sorted)'!$B67)</f>
        <v>0</v>
      </c>
      <c r="J67" s="176">
        <f ca="1">INDEX(Type!J$15:J$97,'Type (Sorted)'!$B67)</f>
        <v>0</v>
      </c>
    </row>
    <row r="68" spans="1:10" s="7" customFormat="1" ht="13">
      <c r="A68" s="186">
        <v>56</v>
      </c>
      <c r="B68" s="186">
        <f ca="1">MATCH(A68,Type!$P$15:$P$97,0)</f>
        <v>28</v>
      </c>
      <c r="C68" s="177" t="str">
        <f ca="1">INDEX(Type!C$15:C$97,'Type (Sorted)'!$B68)</f>
        <v>3.F.21 Farms and cottages</v>
      </c>
      <c r="D68" s="174">
        <f ca="1">INDEX(Type!D$15:D$97,'Type (Sorted)'!$B68)</f>
        <v>0</v>
      </c>
      <c r="E68" s="175">
        <f ca="1">INDEX(Type!E$15:E$97,'Type (Sorted)'!$B68)</f>
        <v>0</v>
      </c>
      <c r="F68" s="174">
        <f ca="1">INDEX(Type!F$15:F$97,'Type (Sorted)'!$B68)</f>
        <v>242</v>
      </c>
      <c r="G68" s="175">
        <f ca="1">INDEX(Type!G$15:G$97,'Type (Sorted)'!$B68)</f>
        <v>2.4666191010090714</v>
      </c>
      <c r="H68" s="175">
        <f ca="1">INDEX(Type!H$15:H$97,'Type (Sorted)'!$B68)</f>
        <v>0</v>
      </c>
      <c r="I68" s="175">
        <f ca="1">INDEX(Type!I$15:I$97,'Type (Sorted)'!$B68)</f>
        <v>-2.598543769301179</v>
      </c>
      <c r="J68" s="176">
        <f ca="1">INDEX(Type!J$15:J$97,'Type (Sorted)'!$B68)</f>
        <v>0</v>
      </c>
    </row>
    <row r="69" spans="1:10" s="7" customFormat="1" ht="13">
      <c r="A69" s="186">
        <v>57</v>
      </c>
      <c r="B69" s="186">
        <f ca="1">MATCH(A69,Type!$P$15:$P$97,0)</f>
        <v>3</v>
      </c>
      <c r="C69" s="177" t="str">
        <f ca="1">INDEX(Type!C$15:C$97,'Type (Sorted)'!$B69)</f>
        <v>1.A.3 Large house luxury</v>
      </c>
      <c r="D69" s="174">
        <f ca="1">INDEX(Type!D$15:D$97,'Type (Sorted)'!$B69)</f>
        <v>0</v>
      </c>
      <c r="E69" s="175">
        <f ca="1">INDEX(Type!E$15:E$97,'Type (Sorted)'!$B69)</f>
        <v>0</v>
      </c>
      <c r="F69" s="174">
        <f ca="1">INDEX(Type!F$15:F$97,'Type (Sorted)'!$B69)</f>
        <v>201</v>
      </c>
      <c r="G69" s="175">
        <f ca="1">INDEX(Type!G$15:G$97,'Type (Sorted)'!$B69)</f>
        <v>2.0487208235653855</v>
      </c>
      <c r="H69" s="175">
        <f ca="1">INDEX(Type!H$15:H$97,'Type (Sorted)'!$B69)</f>
        <v>0</v>
      </c>
      <c r="I69" s="175">
        <f ca="1">INDEX(Type!I$15:I$97,'Type (Sorted)'!$B69)</f>
        <v>-2.36315368044013</v>
      </c>
      <c r="J69" s="176">
        <f ca="1">INDEX(Type!J$15:J$97,'Type (Sorted)'!$B69)</f>
        <v>0</v>
      </c>
    </row>
    <row r="70" spans="1:10" s="7" customFormat="1" ht="13">
      <c r="A70" s="186">
        <v>58</v>
      </c>
      <c r="B70" s="186">
        <f ca="1">MATCH(A70,Type!$P$15:$P$97,0)</f>
        <v>56</v>
      </c>
      <c r="C70" s="177" t="str">
        <f ca="1">INDEX(Type!C$15:C$97,'Type (Sorted)'!$B70)</f>
        <v>4.M.41 Labouring semi-rural estates</v>
      </c>
      <c r="D70" s="174">
        <f ca="1">INDEX(Type!D$15:D$97,'Type (Sorted)'!$B70)</f>
        <v>0</v>
      </c>
      <c r="E70" s="175">
        <f ca="1">INDEX(Type!E$15:E$97,'Type (Sorted)'!$B70)</f>
        <v>0</v>
      </c>
      <c r="F70" s="174">
        <f ca="1">INDEX(Type!F$15:F$97,'Type (Sorted)'!$B70)</f>
        <v>161</v>
      </c>
      <c r="G70" s="175">
        <f ca="1">INDEX(Type!G$15:G$97,'Type (Sorted)'!$B70)</f>
        <v>1.6410151870349605</v>
      </c>
      <c r="H70" s="175">
        <f ca="1">INDEX(Type!H$15:H$97,'Type (Sorted)'!$B70)</f>
        <v>0</v>
      </c>
      <c r="I70" s="175">
        <f ca="1">INDEX(Type!I$15:I$97,'Type (Sorted)'!$B70)</f>
        <v>-2.1105950343359878</v>
      </c>
      <c r="J70" s="176">
        <f ca="1">INDEX(Type!J$15:J$97,'Type (Sorted)'!$B70)</f>
        <v>0</v>
      </c>
    </row>
    <row r="71" spans="1:10" s="7" customFormat="1" ht="13">
      <c r="A71" s="186">
        <v>59</v>
      </c>
      <c r="B71" s="186">
        <f ca="1">MATCH(A71,Type!$P$15:$P$97,0)</f>
        <v>24</v>
      </c>
      <c r="C71" s="177" t="str">
        <f ca="1">INDEX(Type!C$15:C$97,'Type (Sorted)'!$B71)</f>
        <v>2.E.19 First time buyers in small, modern homes</v>
      </c>
      <c r="D71" s="174">
        <f ca="1">INDEX(Type!D$15:D$97,'Type (Sorted)'!$B71)</f>
        <v>0</v>
      </c>
      <c r="E71" s="175">
        <f ca="1">INDEX(Type!E$15:E$97,'Type (Sorted)'!$B71)</f>
        <v>0</v>
      </c>
      <c r="F71" s="174">
        <f ca="1">INDEX(Type!F$15:F$97,'Type (Sorted)'!$B71)</f>
        <v>259</v>
      </c>
      <c r="G71" s="175">
        <f ca="1">INDEX(Type!G$15:G$97,'Type (Sorted)'!$B71)</f>
        <v>2.6398939965345023</v>
      </c>
      <c r="H71" s="175">
        <f ca="1">INDEX(Type!H$15:H$97,'Type (Sorted)'!$B71)</f>
        <v>0</v>
      </c>
      <c r="I71" s="175">
        <f ca="1">INDEX(Type!I$15:I$97,'Type (Sorted)'!$B71)</f>
        <v>-2.6906571090333977</v>
      </c>
      <c r="J71" s="176">
        <f ca="1">INDEX(Type!J$15:J$97,'Type (Sorted)'!$B71)</f>
        <v>0</v>
      </c>
    </row>
    <row r="72" spans="1:10" s="7" customFormat="1" ht="13">
      <c r="A72" s="186">
        <v>60</v>
      </c>
      <c r="B72" s="186">
        <f ca="1">MATCH(A72,Type!$P$15:$P$97,0)</f>
        <v>21</v>
      </c>
      <c r="C72" s="177" t="str">
        <f ca="1">INDEX(Type!C$15:C$97,'Type (Sorted)'!$B72)</f>
        <v>2.D.17 Socialising young renters</v>
      </c>
      <c r="D72" s="174">
        <f ca="1">INDEX(Type!D$15:D$97,'Type (Sorted)'!$B72)</f>
        <v>0</v>
      </c>
      <c r="E72" s="175">
        <f ca="1">INDEX(Type!E$15:E$97,'Type (Sorted)'!$B72)</f>
        <v>0</v>
      </c>
      <c r="F72" s="174">
        <f ca="1">INDEX(Type!F$15:F$97,'Type (Sorted)'!$B72)</f>
        <v>1</v>
      </c>
      <c r="G72" s="175">
        <f ca="1">INDEX(Type!G$15:G$97,'Type (Sorted)'!$B72)</f>
        <v>0.010192640913260624</v>
      </c>
      <c r="H72" s="175">
        <f ca="1">INDEX(Type!H$15:H$97,'Type (Sorted)'!$B72)</f>
        <v>0</v>
      </c>
      <c r="I72" s="175">
        <f ca="1">INDEX(Type!I$15:I$97,'Type (Sorted)'!$B72)</f>
        <v>-0.16497613579625081</v>
      </c>
      <c r="J72" s="176">
        <f ca="1">INDEX(Type!J$15:J$97,'Type (Sorted)'!$B72)</f>
        <v>0</v>
      </c>
    </row>
    <row r="73" spans="1:10" s="7" customFormat="1" ht="13">
      <c r="A73" s="186">
        <v>61</v>
      </c>
      <c r="B73" s="186">
        <f ca="1">MATCH(A73,Type!$P$15:$P$97,0)</f>
        <v>54</v>
      </c>
      <c r="C73" s="177" t="str">
        <f ca="1">INDEX(Type!C$15:C$97,'Type (Sorted)'!$B73)</f>
        <v>4.L.40 High occupancy terraces, culturally diverse family areas</v>
      </c>
      <c r="D73" s="174">
        <f ca="1">INDEX(Type!D$15:D$97,'Type (Sorted)'!$B73)</f>
        <v>0</v>
      </c>
      <c r="E73" s="175">
        <f ca="1">INDEX(Type!E$15:E$97,'Type (Sorted)'!$B73)</f>
        <v>0</v>
      </c>
      <c r="F73" s="174">
        <f ca="1">INDEX(Type!F$15:F$97,'Type (Sorted)'!$B73)</f>
        <v>0</v>
      </c>
      <c r="G73" s="175">
        <f ca="1">INDEX(Type!G$15:G$97,'Type (Sorted)'!$B73)</f>
        <v>0</v>
      </c>
      <c r="H73" s="175">
        <f ca="1">INDEX(Type!H$15:H$97,'Type (Sorted)'!$B73)</f>
        <v>0</v>
      </c>
      <c r="I73" s="175">
        <f ca="1">INDEX(Type!I$15:I$97,'Type (Sorted)'!$B73)</f>
        <v>0</v>
      </c>
      <c r="J73" s="176">
        <f ca="1">INDEX(Type!J$15:J$97,'Type (Sorted)'!$B73)</f>
        <v>0</v>
      </c>
    </row>
    <row r="74" s="7" customFormat="1" ht="13"/>
    <row r="75" spans="3:8" s="7" customFormat="1" ht="13">
      <c r="C75" s="195" t="s">
        <v>232</v>
      </c>
      <c r="D75" s="181">
        <f ca="1">SUM(D13:D73)</f>
        <v>267</v>
      </c>
      <c r="F75" s="181">
        <f ca="1">SUM(F13:F73)</f>
        <v>9811</v>
      </c>
      <c r="H75" s="182">
        <f ca="1">IF(F75&gt;0,D75/F75*100,0)</f>
        <v>2.7214351238405872</v>
      </c>
    </row>
    <row r="76" s="7" customFormat="1" ht="13"/>
    <row r="77" s="7" customFormat="1" ht="13"/>
    <row r="78" spans="13:13" s="7" customFormat="1" ht="13">
      <c r="M78" s="2" t="str">
        <f ca="1">"© " &amp; YEAR(TODAY()) &amp;" CACI Limited and all other applicable third party notices (Acorn) can be found at www.caci.co.uk/copyrightnotices.pdf"</f>
        <v>© 2023 CACI Limited and all other applicable third party notices (Acorn) can be found at www.caci.co.uk/copyrightnotices.pdf</v>
      </c>
    </row>
    <row r="79" s="7" customFormat="1" ht="13"/>
    <row r="80" spans="2:2" ht="13">
      <c r="B80" s="7"/>
    </row>
    <row r="81" spans="1:33" ht="13">
      <c r="A81" s="213"/>
      <c r="B81" s="214" t="s">
        <v>237</v>
      </c>
      <c r="C81" s="215" t="s">
        <v>238</v>
      </c>
      <c r="D81" s="214" t="s">
        <v>239</v>
      </c>
      <c r="E81" s="214" t="s">
        <v>242</v>
      </c>
      <c r="F81" s="214" t="s">
        <v>243</v>
      </c>
      <c r="G81" s="214" t="s">
        <v>246</v>
      </c>
      <c r="H81" s="214" t="s">
        <v>247</v>
      </c>
      <c r="I81" s="214" t="s">
        <v>248</v>
      </c>
      <c r="J81" s="214" t="s">
        <v>249</v>
      </c>
      <c r="K81" s="214" t="s">
        <v>250</v>
      </c>
      <c r="L81" s="214" t="s">
        <v>253</v>
      </c>
      <c r="M81" s="214" t="s">
        <v>254</v>
      </c>
      <c r="N81" s="214" t="s">
        <v>255</v>
      </c>
      <c r="O81" s="214" t="s">
        <v>256</v>
      </c>
      <c r="P81" s="214" t="s">
        <v>259</v>
      </c>
      <c r="Q81" s="214" t="s">
        <v>260</v>
      </c>
      <c r="R81" s="214" t="s">
        <v>261</v>
      </c>
      <c r="S81" s="214" t="s">
        <v>264</v>
      </c>
      <c r="T81" s="203"/>
      <c r="U81" s="203"/>
      <c r="V81" s="203"/>
      <c r="W81" s="203"/>
      <c r="X81" s="203"/>
      <c r="Y81" s="203"/>
      <c r="Z81" s="203"/>
      <c r="AA81" s="203"/>
      <c r="AB81" s="203"/>
      <c r="AC81" s="203"/>
      <c r="AD81" s="203"/>
      <c r="AE81" s="203"/>
      <c r="AF81" s="203"/>
      <c r="AG81" s="203"/>
    </row>
    <row r="82" spans="1:33" ht="13">
      <c r="A82" s="213">
        <f ca="1">INDEX(Type!$Q$15:$Q$97,B13)</f>
        <v>58</v>
      </c>
      <c r="B82" s="214">
        <f ca="1">IF($A82&lt;4,$J13,100)</f>
        <v>100</v>
      </c>
      <c r="C82" s="214">
        <f ca="1">IF(AND($A82&gt;3,$A82&lt;10),$J13,100)</f>
        <v>100</v>
      </c>
      <c r="D82" s="214">
        <f ca="1">IF(AND(A82&gt;9,A82&lt;14),J13,100)</f>
        <v>100</v>
      </c>
      <c r="E82" s="214">
        <f ca="1">IF(AND(A82&gt;13,A82&lt;18),J13,100)</f>
        <v>100</v>
      </c>
      <c r="F82" s="214">
        <f ca="1">IF(AND(A82&gt;17,A82&lt;21),J13,100)</f>
        <v>100</v>
      </c>
      <c r="G82" s="214">
        <f ca="1">IF(AND(A82&gt;20,A82&lt;24),J13,100)</f>
        <v>100</v>
      </c>
      <c r="H82" s="214">
        <f ca="1">IF(AND(A82&gt;23,A82&lt;27),J13,100)</f>
        <v>100</v>
      </c>
      <c r="I82" s="214">
        <f ca="1">IF(AND(A82&gt;26,A82&lt;30),J13,100)</f>
        <v>100</v>
      </c>
      <c r="J82" s="214">
        <f ca="1">IF(AND(A82&gt;29,A82&lt;32),J13,100)</f>
        <v>100</v>
      </c>
      <c r="K82" s="214">
        <f ca="1">IF(AND(A82&gt;31,A82&lt;34),J13,100)</f>
        <v>100</v>
      </c>
      <c r="L82" s="214">
        <f ca="1">IF(AND(A82&gt;33,A82&lt;37),J13,100)</f>
        <v>100</v>
      </c>
      <c r="M82" s="214">
        <f ca="1">IF(AND(A82&gt;36,A82&lt;41),J13,100)</f>
        <v>100</v>
      </c>
      <c r="N82" s="214">
        <f ca="1">IF(AND(A82&gt;40,A82&lt;45),J13,100)</f>
        <v>100</v>
      </c>
      <c r="O82" s="214">
        <f ca="1">IF(AND(A82&gt;44,A82&lt;49),J13,100)</f>
        <v>100</v>
      </c>
      <c r="P82" s="214">
        <f ca="1">IF(AND(A82&gt;48,A82&lt;52),J13,100)</f>
        <v>100</v>
      </c>
      <c r="Q82" s="214">
        <f ca="1">IF(AND(A82&gt;51,A82&lt;57),J13,100)</f>
        <v>100</v>
      </c>
      <c r="R82" s="214">
        <f ca="1">IF(AND(A82&gt;56,A82&lt;60),J13,100)</f>
        <v>1092.4283834396192</v>
      </c>
      <c r="S82" s="214">
        <f ca="1">IF(A82&gt;59,J13,100)</f>
        <v>100</v>
      </c>
      <c r="T82" s="203"/>
      <c r="U82" s="203"/>
      <c r="V82" s="203"/>
      <c r="W82" s="203"/>
      <c r="X82" s="203"/>
      <c r="Y82" s="203"/>
      <c r="Z82" s="203"/>
      <c r="AA82" s="203"/>
      <c r="AB82" s="203"/>
      <c r="AC82" s="203"/>
      <c r="AD82" s="203"/>
      <c r="AE82" s="203"/>
      <c r="AF82" s="203"/>
      <c r="AG82" s="203"/>
    </row>
    <row r="83" spans="1:33" ht="13">
      <c r="A83" s="213">
        <f ca="1">INDEX(Type!$Q$15:$Q$97,B14)</f>
        <v>52</v>
      </c>
      <c r="B83" s="214">
        <f ca="1">IF($A83&lt;4,$J14,100)</f>
        <v>100</v>
      </c>
      <c r="C83" s="214">
        <f ca="1">IF(AND($A83&gt;3,$A83&lt;10),$J14,100)</f>
        <v>100</v>
      </c>
      <c r="D83" s="214">
        <f ca="1">IF(AND(A83&gt;9,A83&lt;14),J14,100)</f>
        <v>100</v>
      </c>
      <c r="E83" s="214">
        <f ca="1">IF(AND(A83&gt;13,A83&lt;18),J14,100)</f>
        <v>100</v>
      </c>
      <c r="F83" s="214">
        <f ca="1">IF(AND(A83&gt;17,A83&lt;21),J14,100)</f>
        <v>100</v>
      </c>
      <c r="G83" s="214">
        <f ca="1">IF(AND(A83&gt;20,A83&lt;24),J14,100)</f>
        <v>100</v>
      </c>
      <c r="H83" s="214">
        <f ca="1">IF(AND(A83&gt;23,A83&lt;27),J14,100)</f>
        <v>100</v>
      </c>
      <c r="I83" s="214">
        <f ca="1">IF(AND(A83&gt;26,A83&lt;30),J14,100)</f>
        <v>100</v>
      </c>
      <c r="J83" s="214">
        <f ca="1">IF(AND(A83&gt;29,A83&lt;32),J14,100)</f>
        <v>100</v>
      </c>
      <c r="K83" s="214">
        <f ca="1">IF(AND(A83&gt;31,A83&lt;34),J14,100)</f>
        <v>100</v>
      </c>
      <c r="L83" s="214">
        <f ca="1">IF(AND(A83&gt;33,A83&lt;37),J14,100)</f>
        <v>100</v>
      </c>
      <c r="M83" s="214">
        <f ca="1">IF(AND(A83&gt;36,A83&lt;41),J14,100)</f>
        <v>100</v>
      </c>
      <c r="N83" s="214">
        <f ca="1">IF(AND(A83&gt;40,A83&lt;45),J14,100)</f>
        <v>100</v>
      </c>
      <c r="O83" s="214">
        <f ca="1">IF(AND(A83&gt;44,A83&lt;49),J14,100)</f>
        <v>100</v>
      </c>
      <c r="P83" s="214">
        <f ca="1">IF(AND(A83&gt;48,A83&lt;52),J14,100)</f>
        <v>100</v>
      </c>
      <c r="Q83" s="214">
        <f ca="1">IF(AND(A83&gt;51,A83&lt;57),J14,100)</f>
        <v>1057.4192331528036</v>
      </c>
      <c r="R83" s="214">
        <f ca="1">IF(AND(A83&gt;56,A83&lt;60),J14,100)</f>
        <v>100</v>
      </c>
      <c r="S83" s="214">
        <f ca="1">IF(A83&gt;59,J14,100)</f>
        <v>100</v>
      </c>
      <c r="T83" s="203"/>
      <c r="U83" s="203"/>
      <c r="V83" s="203"/>
      <c r="W83" s="203"/>
      <c r="X83" s="203"/>
      <c r="Y83" s="203"/>
      <c r="Z83" s="203"/>
      <c r="AA83" s="203"/>
      <c r="AB83" s="203"/>
      <c r="AC83" s="203"/>
      <c r="AD83" s="203"/>
      <c r="AE83" s="203"/>
      <c r="AF83" s="203"/>
      <c r="AG83" s="203"/>
    </row>
    <row r="84" spans="1:33" ht="13">
      <c r="A84" s="213">
        <f ca="1">INDEX(Type!$Q$15:$Q$97,B15)</f>
        <v>56</v>
      </c>
      <c r="B84" s="214">
        <f ca="1">IF($A84&lt;4,$J15,100)</f>
        <v>100</v>
      </c>
      <c r="C84" s="214">
        <f ca="1">IF(AND($A84&gt;3,$A84&lt;10),$J15,100)</f>
        <v>100</v>
      </c>
      <c r="D84" s="214">
        <f ca="1">IF(AND(A84&gt;9,A84&lt;14),J15,100)</f>
        <v>100</v>
      </c>
      <c r="E84" s="214">
        <f ca="1">IF(AND(A84&gt;13,A84&lt;18),J15,100)</f>
        <v>100</v>
      </c>
      <c r="F84" s="214">
        <f ca="1">IF(AND(A84&gt;17,A84&lt;21),J15,100)</f>
        <v>100</v>
      </c>
      <c r="G84" s="214">
        <f ca="1">IF(AND(A84&gt;20,A84&lt;24),J15,100)</f>
        <v>100</v>
      </c>
      <c r="H84" s="214">
        <f ca="1">IF(AND(A84&gt;23,A84&lt;27),J15,100)</f>
        <v>100</v>
      </c>
      <c r="I84" s="214">
        <f ca="1">IF(AND(A84&gt;26,A84&lt;30),J15,100)</f>
        <v>100</v>
      </c>
      <c r="J84" s="214">
        <f ca="1">IF(AND(A84&gt;29,A84&lt;32),J15,100)</f>
        <v>100</v>
      </c>
      <c r="K84" s="214">
        <f ca="1">IF(AND(A84&gt;31,A84&lt;34),J15,100)</f>
        <v>100</v>
      </c>
      <c r="L84" s="214">
        <f ca="1">IF(AND(A84&gt;33,A84&lt;37),J15,100)</f>
        <v>100</v>
      </c>
      <c r="M84" s="214">
        <f ca="1">IF(AND(A84&gt;36,A84&lt;41),J15,100)</f>
        <v>100</v>
      </c>
      <c r="N84" s="214">
        <f ca="1">IF(AND(A84&gt;40,A84&lt;45),J15,100)</f>
        <v>100</v>
      </c>
      <c r="O84" s="214">
        <f ca="1">IF(AND(A84&gt;44,A84&lt;49),J15,100)</f>
        <v>100</v>
      </c>
      <c r="P84" s="214">
        <f ca="1">IF(AND(A84&gt;48,A84&lt;52),J15,100)</f>
        <v>100</v>
      </c>
      <c r="Q84" s="214">
        <f ca="1">IF(AND(A84&gt;51,A84&lt;57),J15,100)</f>
        <v>767.81262228184926</v>
      </c>
      <c r="R84" s="214">
        <f ca="1">IF(AND(A84&gt;56,A84&lt;60),J15,100)</f>
        <v>100</v>
      </c>
      <c r="S84" s="214">
        <f ca="1">IF(A84&gt;59,J15,100)</f>
        <v>100</v>
      </c>
      <c r="T84" s="203"/>
      <c r="U84" s="203"/>
      <c r="V84" s="203"/>
      <c r="W84" s="203"/>
      <c r="X84" s="203"/>
      <c r="Y84" s="203"/>
      <c r="Z84" s="203"/>
      <c r="AA84" s="203"/>
      <c r="AB84" s="203"/>
      <c r="AC84" s="203"/>
      <c r="AD84" s="203"/>
      <c r="AE84" s="203"/>
      <c r="AF84" s="203"/>
      <c r="AG84" s="203"/>
    </row>
    <row r="85" spans="1:33" ht="13">
      <c r="A85" s="213">
        <f ca="1">INDEX(Type!$Q$15:$Q$97,B16)</f>
        <v>59</v>
      </c>
      <c r="B85" s="214">
        <f ca="1">IF($A85&lt;4,$J16,100)</f>
        <v>100</v>
      </c>
      <c r="C85" s="214">
        <f ca="1">IF(AND($A85&gt;3,$A85&lt;10),$J16,100)</f>
        <v>100</v>
      </c>
      <c r="D85" s="214">
        <f ca="1">IF(AND(A85&gt;9,A85&lt;14),J16,100)</f>
        <v>100</v>
      </c>
      <c r="E85" s="214">
        <f ca="1">IF(AND(A85&gt;13,A85&lt;18),J16,100)</f>
        <v>100</v>
      </c>
      <c r="F85" s="214">
        <f ca="1">IF(AND(A85&gt;17,A85&lt;21),J16,100)</f>
        <v>100</v>
      </c>
      <c r="G85" s="214">
        <f ca="1">IF(AND(A85&gt;20,A85&lt;24),J16,100)</f>
        <v>100</v>
      </c>
      <c r="H85" s="214">
        <f ca="1">IF(AND(A85&gt;23,A85&lt;27),J16,100)</f>
        <v>100</v>
      </c>
      <c r="I85" s="214">
        <f ca="1">IF(AND(A85&gt;26,A85&lt;30),J16,100)</f>
        <v>100</v>
      </c>
      <c r="J85" s="214">
        <f ca="1">IF(AND(A85&gt;29,A85&lt;32),J16,100)</f>
        <v>100</v>
      </c>
      <c r="K85" s="214">
        <f ca="1">IF(AND(A85&gt;31,A85&lt;34),J16,100)</f>
        <v>100</v>
      </c>
      <c r="L85" s="214">
        <f ca="1">IF(AND(A85&gt;33,A85&lt;37),J16,100)</f>
        <v>100</v>
      </c>
      <c r="M85" s="214">
        <f ca="1">IF(AND(A85&gt;36,A85&lt;41),J16,100)</f>
        <v>100</v>
      </c>
      <c r="N85" s="214">
        <f ca="1">IF(AND(A85&gt;40,A85&lt;45),J16,100)</f>
        <v>100</v>
      </c>
      <c r="O85" s="214">
        <f ca="1">IF(AND(A85&gt;44,A85&lt;49),J16,100)</f>
        <v>100</v>
      </c>
      <c r="P85" s="214">
        <f ca="1">IF(AND(A85&gt;48,A85&lt;52),J16,100)</f>
        <v>100</v>
      </c>
      <c r="Q85" s="214">
        <f ca="1">IF(AND(A85&gt;51,A85&lt;57),J16,100)</f>
        <v>100</v>
      </c>
      <c r="R85" s="214">
        <f ca="1">IF(AND(A85&gt;56,A85&lt;60),J16,100)</f>
        <v>734.90636704119868</v>
      </c>
      <c r="S85" s="214">
        <f ca="1">IF(A85&gt;59,J16,100)</f>
        <v>100</v>
      </c>
      <c r="T85" s="203"/>
      <c r="U85" s="203"/>
      <c r="V85" s="203"/>
      <c r="W85" s="203"/>
      <c r="X85" s="203"/>
      <c r="Y85" s="203"/>
      <c r="Z85" s="203"/>
      <c r="AA85" s="203"/>
      <c r="AB85" s="203"/>
      <c r="AC85" s="203"/>
      <c r="AD85" s="203"/>
      <c r="AE85" s="203"/>
      <c r="AF85" s="203"/>
      <c r="AG85" s="203"/>
    </row>
    <row r="86" spans="1:33" ht="13">
      <c r="A86" s="213">
        <f ca="1">INDEX(Type!$Q$15:$Q$97,B17)</f>
        <v>44</v>
      </c>
      <c r="B86" s="214">
        <f ca="1">IF($A86&lt;4,$J17,100)</f>
        <v>100</v>
      </c>
      <c r="C86" s="214">
        <f ca="1">IF(AND($A86&gt;3,$A86&lt;10),$J17,100)</f>
        <v>100</v>
      </c>
      <c r="D86" s="214">
        <f ca="1">IF(AND(A86&gt;9,A86&lt;14),J17,100)</f>
        <v>100</v>
      </c>
      <c r="E86" s="214">
        <f ca="1">IF(AND(A86&gt;13,A86&lt;18),J17,100)</f>
        <v>100</v>
      </c>
      <c r="F86" s="214">
        <f ca="1">IF(AND(A86&gt;17,A86&lt;21),J17,100)</f>
        <v>100</v>
      </c>
      <c r="G86" s="214">
        <f ca="1">IF(AND(A86&gt;20,A86&lt;24),J17,100)</f>
        <v>100</v>
      </c>
      <c r="H86" s="214">
        <f ca="1">IF(AND(A86&gt;23,A86&lt;27),J17,100)</f>
        <v>100</v>
      </c>
      <c r="I86" s="214">
        <f ca="1">IF(AND(A86&gt;26,A86&lt;30),J17,100)</f>
        <v>100</v>
      </c>
      <c r="J86" s="214">
        <f ca="1">IF(AND(A86&gt;29,A86&lt;32),J17,100)</f>
        <v>100</v>
      </c>
      <c r="K86" s="214">
        <f ca="1">IF(AND(A86&gt;31,A86&lt;34),J17,100)</f>
        <v>100</v>
      </c>
      <c r="L86" s="214">
        <f ca="1">IF(AND(A86&gt;33,A86&lt;37),J17,100)</f>
        <v>100</v>
      </c>
      <c r="M86" s="214">
        <f ca="1">IF(AND(A86&gt;36,A86&lt;41),J17,100)</f>
        <v>100</v>
      </c>
      <c r="N86" s="214">
        <f ca="1">IF(AND(A86&gt;40,A86&lt;45),J17,100)</f>
        <v>711.19971003986939</v>
      </c>
      <c r="O86" s="214">
        <f ca="1">IF(AND(A86&gt;44,A86&lt;49),J17,100)</f>
        <v>100</v>
      </c>
      <c r="P86" s="214">
        <f ca="1">IF(AND(A86&gt;48,A86&lt;52),J17,100)</f>
        <v>100</v>
      </c>
      <c r="Q86" s="214">
        <f ca="1">IF(AND(A86&gt;51,A86&lt;57),J17,100)</f>
        <v>100</v>
      </c>
      <c r="R86" s="214">
        <f ca="1">IF(AND(A86&gt;56,A86&lt;60),J17,100)</f>
        <v>100</v>
      </c>
      <c r="S86" s="214">
        <f ca="1">IF(A86&gt;59,J17,100)</f>
        <v>100</v>
      </c>
      <c r="T86" s="203"/>
      <c r="U86" s="203"/>
      <c r="V86" s="203"/>
      <c r="W86" s="203"/>
      <c r="X86" s="203"/>
      <c r="Y86" s="203"/>
      <c r="Z86" s="203"/>
      <c r="AA86" s="203"/>
      <c r="AB86" s="203"/>
      <c r="AC86" s="203"/>
      <c r="AD86" s="203"/>
      <c r="AE86" s="203"/>
      <c r="AF86" s="203"/>
      <c r="AG86" s="203"/>
    </row>
    <row r="87" spans="1:33" ht="13">
      <c r="A87" s="213">
        <f ca="1">INDEX(Type!$Q$15:$Q$97,B18)</f>
        <v>35</v>
      </c>
      <c r="B87" s="214">
        <f ca="1">IF($A87&lt;4,$J18,100)</f>
        <v>100</v>
      </c>
      <c r="C87" s="214">
        <f ca="1">IF(AND($A87&gt;3,$A87&lt;10),$J18,100)</f>
        <v>100</v>
      </c>
      <c r="D87" s="214">
        <f ca="1">IF(AND(A87&gt;9,A87&lt;14),J18,100)</f>
        <v>100</v>
      </c>
      <c r="E87" s="214">
        <f ca="1">IF(AND(A87&gt;13,A87&lt;18),J18,100)</f>
        <v>100</v>
      </c>
      <c r="F87" s="214">
        <f ca="1">IF(AND(A87&gt;17,A87&lt;21),J18,100)</f>
        <v>100</v>
      </c>
      <c r="G87" s="214">
        <f ca="1">IF(AND(A87&gt;20,A87&lt;24),J18,100)</f>
        <v>100</v>
      </c>
      <c r="H87" s="214">
        <f ca="1">IF(AND(A87&gt;23,A87&lt;27),J18,100)</f>
        <v>100</v>
      </c>
      <c r="I87" s="214">
        <f ca="1">IF(AND(A87&gt;26,A87&lt;30),J18,100)</f>
        <v>100</v>
      </c>
      <c r="J87" s="214">
        <f ca="1">IF(AND(A87&gt;29,A87&lt;32),J18,100)</f>
        <v>100</v>
      </c>
      <c r="K87" s="214">
        <f ca="1">IF(AND(A87&gt;31,A87&lt;34),J18,100)</f>
        <v>100</v>
      </c>
      <c r="L87" s="214">
        <f ca="1">IF(AND(A87&gt;33,A87&lt;37),J18,100)</f>
        <v>355.59985501993475</v>
      </c>
      <c r="M87" s="214">
        <f ca="1">IF(AND(A87&gt;36,A87&lt;41),J18,100)</f>
        <v>100</v>
      </c>
      <c r="N87" s="214">
        <f ca="1">IF(AND(A87&gt;40,A87&lt;45),J18,100)</f>
        <v>100</v>
      </c>
      <c r="O87" s="214">
        <f ca="1">IF(AND(A87&gt;44,A87&lt;49),J18,100)</f>
        <v>100</v>
      </c>
      <c r="P87" s="214">
        <f ca="1">IF(AND(A87&gt;48,A87&lt;52),J18,100)</f>
        <v>100</v>
      </c>
      <c r="Q87" s="214">
        <f ca="1">IF(AND(A87&gt;51,A87&lt;57),J18,100)</f>
        <v>100</v>
      </c>
      <c r="R87" s="214">
        <f ca="1">IF(AND(A87&gt;56,A87&lt;60),J18,100)</f>
        <v>100</v>
      </c>
      <c r="S87" s="214">
        <f ca="1">IF(A87&gt;59,J18,100)</f>
        <v>100</v>
      </c>
      <c r="T87" s="203"/>
      <c r="U87" s="203"/>
      <c r="V87" s="203"/>
      <c r="W87" s="203"/>
      <c r="X87" s="203"/>
      <c r="Y87" s="203"/>
      <c r="Z87" s="203"/>
      <c r="AA87" s="203"/>
      <c r="AB87" s="203"/>
      <c r="AC87" s="203"/>
      <c r="AD87" s="203"/>
      <c r="AE87" s="203"/>
      <c r="AF87" s="203"/>
      <c r="AG87" s="203"/>
    </row>
    <row r="88" spans="1:33" ht="13">
      <c r="A88" s="213">
        <f ca="1">INDEX(Type!$Q$15:$Q$97,B19)</f>
        <v>27</v>
      </c>
      <c r="B88" s="214">
        <f ca="1">IF($A88&lt;4,$J19,100)</f>
        <v>100</v>
      </c>
      <c r="C88" s="214">
        <f ca="1">IF(AND($A88&gt;3,$A88&lt;10),$J19,100)</f>
        <v>100</v>
      </c>
      <c r="D88" s="214">
        <f ca="1">IF(AND(A88&gt;9,A88&lt;14),J19,100)</f>
        <v>100</v>
      </c>
      <c r="E88" s="214">
        <f ca="1">IF(AND(A88&gt;13,A88&lt;18),J19,100)</f>
        <v>100</v>
      </c>
      <c r="F88" s="214">
        <f ca="1">IF(AND(A88&gt;17,A88&lt;21),J19,100)</f>
        <v>100</v>
      </c>
      <c r="G88" s="214">
        <f ca="1">IF(AND(A88&gt;20,A88&lt;24),J19,100)</f>
        <v>100</v>
      </c>
      <c r="H88" s="214">
        <f ca="1">IF(AND(A88&gt;23,A88&lt;27),J19,100)</f>
        <v>100</v>
      </c>
      <c r="I88" s="214">
        <f ca="1">IF(AND(A88&gt;26,A88&lt;30),J19,100)</f>
        <v>338.14710139932441</v>
      </c>
      <c r="J88" s="214">
        <f ca="1">IF(AND(A88&gt;29,A88&lt;32),J19,100)</f>
        <v>100</v>
      </c>
      <c r="K88" s="214">
        <f ca="1">IF(AND(A88&gt;31,A88&lt;34),J19,100)</f>
        <v>100</v>
      </c>
      <c r="L88" s="214">
        <f ca="1">IF(AND(A88&gt;33,A88&lt;37),J19,100)</f>
        <v>100</v>
      </c>
      <c r="M88" s="214">
        <f ca="1">IF(AND(A88&gt;36,A88&lt;41),J19,100)</f>
        <v>100</v>
      </c>
      <c r="N88" s="214">
        <f ca="1">IF(AND(A88&gt;40,A88&lt;45),J19,100)</f>
        <v>100</v>
      </c>
      <c r="O88" s="214">
        <f ca="1">IF(AND(A88&gt;44,A88&lt;49),J19,100)</f>
        <v>100</v>
      </c>
      <c r="P88" s="214">
        <f ca="1">IF(AND(A88&gt;48,A88&lt;52),J19,100)</f>
        <v>100</v>
      </c>
      <c r="Q88" s="214">
        <f ca="1">IF(AND(A88&gt;51,A88&lt;57),J19,100)</f>
        <v>100</v>
      </c>
      <c r="R88" s="214">
        <f ca="1">IF(AND(A88&gt;56,A88&lt;60),J19,100)</f>
        <v>100</v>
      </c>
      <c r="S88" s="214">
        <f ca="1">IF(A88&gt;59,J19,100)</f>
        <v>100</v>
      </c>
      <c r="T88" s="203"/>
      <c r="U88" s="203"/>
      <c r="V88" s="203"/>
      <c r="W88" s="203"/>
      <c r="X88" s="203"/>
      <c r="Y88" s="203"/>
      <c r="Z88" s="203"/>
      <c r="AA88" s="203"/>
      <c r="AB88" s="203"/>
      <c r="AC88" s="203"/>
      <c r="AD88" s="203"/>
      <c r="AE88" s="203"/>
      <c r="AF88" s="203"/>
      <c r="AG88" s="203"/>
    </row>
    <row r="89" spans="1:33" ht="13">
      <c r="A89" s="213">
        <f ca="1">INDEX(Type!$Q$15:$Q$97,B20)</f>
        <v>60</v>
      </c>
      <c r="B89" s="214">
        <f ca="1">IF($A89&lt;4,$J20,100)</f>
        <v>100</v>
      </c>
      <c r="C89" s="214">
        <f ca="1">IF(AND($A89&gt;3,$A89&lt;10),$J20,100)</f>
        <v>100</v>
      </c>
      <c r="D89" s="214">
        <f ca="1">IF(AND(A89&gt;9,A89&lt;14),J20,100)</f>
        <v>100</v>
      </c>
      <c r="E89" s="214">
        <f ca="1">IF(AND(A89&gt;13,A89&lt;18),J20,100)</f>
        <v>100</v>
      </c>
      <c r="F89" s="214">
        <f ca="1">IF(AND(A89&gt;17,A89&lt;21),J20,100)</f>
        <v>100</v>
      </c>
      <c r="G89" s="214">
        <f ca="1">IF(AND(A89&gt;20,A89&lt;24),J20,100)</f>
        <v>100</v>
      </c>
      <c r="H89" s="214">
        <f ca="1">IF(AND(A89&gt;23,A89&lt;27),J20,100)</f>
        <v>100</v>
      </c>
      <c r="I89" s="214">
        <f ca="1">IF(AND(A89&gt;26,A89&lt;30),J20,100)</f>
        <v>100</v>
      </c>
      <c r="J89" s="214">
        <f ca="1">IF(AND(A89&gt;29,A89&lt;32),J20,100)</f>
        <v>100</v>
      </c>
      <c r="K89" s="214">
        <f ca="1">IF(AND(A89&gt;31,A89&lt;34),J20,100)</f>
        <v>100</v>
      </c>
      <c r="L89" s="214">
        <f ca="1">IF(AND(A89&gt;33,A89&lt;37),J20,100)</f>
        <v>100</v>
      </c>
      <c r="M89" s="214">
        <f ca="1">IF(AND(A89&gt;36,A89&lt;41),J20,100)</f>
        <v>100</v>
      </c>
      <c r="N89" s="214">
        <f ca="1">IF(AND(A89&gt;40,A89&lt;45),J20,100)</f>
        <v>100</v>
      </c>
      <c r="O89" s="214">
        <f ca="1">IF(AND(A89&gt;44,A89&lt;49),J20,100)</f>
        <v>100</v>
      </c>
      <c r="P89" s="214">
        <f ca="1">IF(AND(A89&gt;48,A89&lt;52),J20,100)</f>
        <v>100</v>
      </c>
      <c r="Q89" s="214">
        <f ca="1">IF(AND(A89&gt;51,A89&lt;57),J20,100)</f>
        <v>100</v>
      </c>
      <c r="R89" s="214">
        <f ca="1">IF(AND(A89&gt;56,A89&lt;60),J20,100)</f>
        <v>100</v>
      </c>
      <c r="S89" s="214">
        <f ca="1">IF(A89&gt;59,J20,100)</f>
        <v>306.21098626716605</v>
      </c>
      <c r="T89" s="203"/>
      <c r="U89" s="203"/>
      <c r="V89" s="203"/>
      <c r="W89" s="203"/>
      <c r="X89" s="203"/>
      <c r="Y89" s="203"/>
      <c r="Z89" s="203"/>
      <c r="AA89" s="203"/>
      <c r="AB89" s="203"/>
      <c r="AC89" s="203"/>
      <c r="AD89" s="203"/>
      <c r="AE89" s="203"/>
      <c r="AF89" s="203"/>
      <c r="AG89" s="203"/>
    </row>
    <row r="90" spans="1:33" ht="13">
      <c r="A90" s="213">
        <f ca="1">INDEX(Type!$Q$15:$Q$97,B21)</f>
        <v>43</v>
      </c>
      <c r="B90" s="214">
        <f ca="1">IF($A90&lt;4,$J21,100)</f>
        <v>100</v>
      </c>
      <c r="C90" s="214">
        <f ca="1">IF(AND($A90&gt;3,$A90&lt;10),$J21,100)</f>
        <v>100</v>
      </c>
      <c r="D90" s="214">
        <f ca="1">IF(AND(A90&gt;9,A90&lt;14),J21,100)</f>
        <v>100</v>
      </c>
      <c r="E90" s="214">
        <f ca="1">IF(AND(A90&gt;13,A90&lt;18),J21,100)</f>
        <v>100</v>
      </c>
      <c r="F90" s="214">
        <f ca="1">IF(AND(A90&gt;17,A90&lt;21),J21,100)</f>
        <v>100</v>
      </c>
      <c r="G90" s="214">
        <f ca="1">IF(AND(A90&gt;20,A90&lt;24),J21,100)</f>
        <v>100</v>
      </c>
      <c r="H90" s="214">
        <f ca="1">IF(AND(A90&gt;23,A90&lt;27),J21,100)</f>
        <v>100</v>
      </c>
      <c r="I90" s="214">
        <f ca="1">IF(AND(A90&gt;26,A90&lt;30),J21,100)</f>
        <v>100</v>
      </c>
      <c r="J90" s="214">
        <f ca="1">IF(AND(A90&gt;29,A90&lt;32),J21,100)</f>
        <v>100</v>
      </c>
      <c r="K90" s="214">
        <f ca="1">IF(AND(A90&gt;31,A90&lt;34),J21,100)</f>
        <v>100</v>
      </c>
      <c r="L90" s="214">
        <f ca="1">IF(AND(A90&gt;33,A90&lt;37),J21,100)</f>
        <v>100</v>
      </c>
      <c r="M90" s="214">
        <f ca="1">IF(AND(A90&gt;36,A90&lt;41),J21,100)</f>
        <v>100</v>
      </c>
      <c r="N90" s="214">
        <f ca="1">IF(AND(A90&gt;40,A90&lt;45),J21,100)</f>
        <v>304.51921286237507</v>
      </c>
      <c r="O90" s="214">
        <f ca="1">IF(AND(A90&gt;44,A90&lt;49),J21,100)</f>
        <v>100</v>
      </c>
      <c r="P90" s="214">
        <f ca="1">IF(AND(A90&gt;48,A90&lt;52),J21,100)</f>
        <v>100</v>
      </c>
      <c r="Q90" s="214">
        <f ca="1">IF(AND(A90&gt;51,A90&lt;57),J21,100)</f>
        <v>100</v>
      </c>
      <c r="R90" s="214">
        <f ca="1">IF(AND(A90&gt;56,A90&lt;60),J21,100)</f>
        <v>100</v>
      </c>
      <c r="S90" s="214">
        <f ca="1">IF(A90&gt;59,J21,100)</f>
        <v>100</v>
      </c>
      <c r="T90" s="203"/>
      <c r="U90" s="203"/>
      <c r="V90" s="203"/>
      <c r="W90" s="203"/>
      <c r="X90" s="203"/>
      <c r="Y90" s="203"/>
      <c r="Z90" s="203"/>
      <c r="AA90" s="203"/>
      <c r="AB90" s="203"/>
      <c r="AC90" s="203"/>
      <c r="AD90" s="203"/>
      <c r="AE90" s="203"/>
      <c r="AF90" s="203"/>
      <c r="AG90" s="203"/>
    </row>
    <row r="91" spans="1:33" ht="13">
      <c r="A91" s="213">
        <f ca="1">INDEX(Type!$Q$15:$Q$97,B22)</f>
        <v>45</v>
      </c>
      <c r="B91" s="214">
        <f ca="1">IF($A91&lt;4,$J22,100)</f>
        <v>100</v>
      </c>
      <c r="C91" s="214">
        <f ca="1">IF(AND($A91&gt;3,$A91&lt;10),$J22,100)</f>
        <v>100</v>
      </c>
      <c r="D91" s="214">
        <f ca="1">IF(AND(A91&gt;9,A91&lt;14),J22,100)</f>
        <v>100</v>
      </c>
      <c r="E91" s="214">
        <f ca="1">IF(AND(A91&gt;13,A91&lt;18),J22,100)</f>
        <v>100</v>
      </c>
      <c r="F91" s="214">
        <f ca="1">IF(AND(A91&gt;17,A91&lt;21),J22,100)</f>
        <v>100</v>
      </c>
      <c r="G91" s="214">
        <f ca="1">IF(AND(A91&gt;20,A91&lt;24),J22,100)</f>
        <v>100</v>
      </c>
      <c r="H91" s="214">
        <f ca="1">IF(AND(A91&gt;23,A91&lt;27),J22,100)</f>
        <v>100</v>
      </c>
      <c r="I91" s="214">
        <f ca="1">IF(AND(A91&gt;26,A91&lt;30),J22,100)</f>
        <v>100</v>
      </c>
      <c r="J91" s="214">
        <f ca="1">IF(AND(A91&gt;29,A91&lt;32),J22,100)</f>
        <v>100</v>
      </c>
      <c r="K91" s="214">
        <f ca="1">IF(AND(A91&gt;31,A91&lt;34),J22,100)</f>
        <v>100</v>
      </c>
      <c r="L91" s="214">
        <f ca="1">IF(AND(A91&gt;33,A91&lt;37),J22,100)</f>
        <v>100</v>
      </c>
      <c r="M91" s="214">
        <f ca="1">IF(AND(A91&gt;36,A91&lt;41),J22,100)</f>
        <v>100</v>
      </c>
      <c r="N91" s="214">
        <f ca="1">IF(AND(A91&gt;40,A91&lt;45),J22,100)</f>
        <v>100</v>
      </c>
      <c r="O91" s="214">
        <f ca="1">IF(AND(A91&gt;44,A91&lt;49),J22,100)</f>
        <v>285.4005308897859</v>
      </c>
      <c r="P91" s="214">
        <f ca="1">IF(AND(A91&gt;48,A91&lt;52),J22,100)</f>
        <v>100</v>
      </c>
      <c r="Q91" s="214">
        <f ca="1">IF(AND(A91&gt;51,A91&lt;57),J22,100)</f>
        <v>100</v>
      </c>
      <c r="R91" s="214">
        <f ca="1">IF(AND(A91&gt;56,A91&lt;60),J22,100)</f>
        <v>100</v>
      </c>
      <c r="S91" s="214">
        <f ca="1">IF(A91&gt;59,J22,100)</f>
        <v>100</v>
      </c>
      <c r="T91" s="203"/>
      <c r="U91" s="203"/>
      <c r="V91" s="203"/>
      <c r="W91" s="203"/>
      <c r="X91" s="203"/>
      <c r="Y91" s="203"/>
      <c r="Z91" s="203"/>
      <c r="AA91" s="203"/>
      <c r="AB91" s="203"/>
      <c r="AC91" s="203"/>
      <c r="AD91" s="203"/>
      <c r="AE91" s="203"/>
      <c r="AF91" s="203"/>
      <c r="AG91" s="203"/>
    </row>
    <row r="92" spans="1:33" ht="13">
      <c r="A92" s="213">
        <f ca="1">INDEX(Type!$Q$15:$Q$97,B23)</f>
        <v>37</v>
      </c>
      <c r="B92" s="214">
        <f ca="1">IF($A92&lt;4,$J23,100)</f>
        <v>100</v>
      </c>
      <c r="C92" s="214">
        <f ca="1">IF(AND($A92&gt;3,$A92&lt;10),$J23,100)</f>
        <v>100</v>
      </c>
      <c r="D92" s="214">
        <f ca="1">IF(AND(A92&gt;9,A92&lt;14),J23,100)</f>
        <v>100</v>
      </c>
      <c r="E92" s="214">
        <f ca="1">IF(AND(A92&gt;13,A92&lt;18),J23,100)</f>
        <v>100</v>
      </c>
      <c r="F92" s="214">
        <f ca="1">IF(AND(A92&gt;17,A92&lt;21),J23,100)</f>
        <v>100</v>
      </c>
      <c r="G92" s="214">
        <f ca="1">IF(AND(A92&gt;20,A92&lt;24),J23,100)</f>
        <v>100</v>
      </c>
      <c r="H92" s="214">
        <f ca="1">IF(AND(A92&gt;23,A92&lt;27),J23,100)</f>
        <v>100</v>
      </c>
      <c r="I92" s="214">
        <f ca="1">IF(AND(A92&gt;26,A92&lt;30),J23,100)</f>
        <v>100</v>
      </c>
      <c r="J92" s="214">
        <f ca="1">IF(AND(A92&gt;29,A92&lt;32),J23,100)</f>
        <v>100</v>
      </c>
      <c r="K92" s="214">
        <f ca="1">IF(AND(A92&gt;31,A92&lt;34),J23,100)</f>
        <v>100</v>
      </c>
      <c r="L92" s="214">
        <f ca="1">IF(AND(A92&gt;33,A92&lt;37),J23,100)</f>
        <v>100</v>
      </c>
      <c r="M92" s="214">
        <f ca="1">IF(AND(A92&gt;36,A92&lt;41),J23,100)</f>
        <v>234.54458522591443</v>
      </c>
      <c r="N92" s="214">
        <f ca="1">IF(AND(A92&gt;40,A92&lt;45),J23,100)</f>
        <v>100</v>
      </c>
      <c r="O92" s="214">
        <f ca="1">IF(AND(A92&gt;44,A92&lt;49),J23,100)</f>
        <v>100</v>
      </c>
      <c r="P92" s="214">
        <f ca="1">IF(AND(A92&gt;48,A92&lt;52),J23,100)</f>
        <v>100</v>
      </c>
      <c r="Q92" s="214">
        <f ca="1">IF(AND(A92&gt;51,A92&lt;57),J23,100)</f>
        <v>100</v>
      </c>
      <c r="R92" s="214">
        <f ca="1">IF(AND(A92&gt;56,A92&lt;60),J23,100)</f>
        <v>100</v>
      </c>
      <c r="S92" s="214">
        <f ca="1">IF(A92&gt;59,J23,100)</f>
        <v>100</v>
      </c>
      <c r="T92" s="203"/>
      <c r="U92" s="203"/>
      <c r="V92" s="203"/>
      <c r="W92" s="203"/>
      <c r="X92" s="203"/>
      <c r="Y92" s="203"/>
      <c r="Z92" s="203"/>
      <c r="AA92" s="203"/>
      <c r="AB92" s="203"/>
      <c r="AC92" s="203"/>
      <c r="AD92" s="203"/>
      <c r="AE92" s="203"/>
      <c r="AF92" s="203"/>
      <c r="AG92" s="203"/>
    </row>
    <row r="93" spans="1:33" ht="13">
      <c r="A93" s="213">
        <f ca="1">INDEX(Type!$Q$15:$Q$97,B24)</f>
        <v>42</v>
      </c>
      <c r="B93" s="214">
        <f ca="1">IF($A93&lt;4,$J24,100)</f>
        <v>100</v>
      </c>
      <c r="C93" s="214">
        <f ca="1">IF(AND($A93&gt;3,$A93&lt;10),$J24,100)</f>
        <v>100</v>
      </c>
      <c r="D93" s="214">
        <f ca="1">IF(AND(A93&gt;9,A93&lt;14),J24,100)</f>
        <v>100</v>
      </c>
      <c r="E93" s="214">
        <f ca="1">IF(AND(A93&gt;13,A93&lt;18),J24,100)</f>
        <v>100</v>
      </c>
      <c r="F93" s="214">
        <f ca="1">IF(AND(A93&gt;17,A93&lt;21),J24,100)</f>
        <v>100</v>
      </c>
      <c r="G93" s="214">
        <f ca="1">IF(AND(A93&gt;20,A93&lt;24),J24,100)</f>
        <v>100</v>
      </c>
      <c r="H93" s="214">
        <f ca="1">IF(AND(A93&gt;23,A93&lt;27),J24,100)</f>
        <v>100</v>
      </c>
      <c r="I93" s="214">
        <f ca="1">IF(AND(A93&gt;26,A93&lt;30),J24,100)</f>
        <v>100</v>
      </c>
      <c r="J93" s="214">
        <f ca="1">IF(AND(A93&gt;29,A93&lt;32),J24,100)</f>
        <v>100</v>
      </c>
      <c r="K93" s="214">
        <f ca="1">IF(AND(A93&gt;31,A93&lt;34),J24,100)</f>
        <v>100</v>
      </c>
      <c r="L93" s="214">
        <f ca="1">IF(AND(A93&gt;33,A93&lt;37),J24,100)</f>
        <v>100</v>
      </c>
      <c r="M93" s="214">
        <f ca="1">IF(AND(A93&gt;36,A93&lt;41),J24,100)</f>
        <v>100</v>
      </c>
      <c r="N93" s="214">
        <f ca="1">IF(AND(A93&gt;40,A93&lt;45),J24,100)</f>
        <v>221.35733947024053</v>
      </c>
      <c r="O93" s="214">
        <f ca="1">IF(AND(A93&gt;44,A93&lt;49),J24,100)</f>
        <v>100</v>
      </c>
      <c r="P93" s="214">
        <f ca="1">IF(AND(A93&gt;48,A93&lt;52),J24,100)</f>
        <v>100</v>
      </c>
      <c r="Q93" s="214">
        <f ca="1">IF(AND(A93&gt;51,A93&lt;57),J24,100)</f>
        <v>100</v>
      </c>
      <c r="R93" s="214">
        <f ca="1">IF(AND(A93&gt;56,A93&lt;60),J24,100)</f>
        <v>100</v>
      </c>
      <c r="S93" s="214">
        <f ca="1">IF(A93&gt;59,J24,100)</f>
        <v>100</v>
      </c>
      <c r="T93" s="203"/>
      <c r="U93" s="203"/>
      <c r="V93" s="203"/>
      <c r="W93" s="203"/>
      <c r="X93" s="203"/>
      <c r="Y93" s="203"/>
      <c r="Z93" s="203"/>
      <c r="AA93" s="203"/>
      <c r="AB93" s="203"/>
      <c r="AC93" s="203"/>
      <c r="AD93" s="203"/>
      <c r="AE93" s="203"/>
      <c r="AF93" s="203"/>
      <c r="AG93" s="203"/>
    </row>
    <row r="94" spans="1:33" ht="13">
      <c r="A94" s="213">
        <f ca="1">INDEX(Type!$Q$15:$Q$97,B25)</f>
        <v>46</v>
      </c>
      <c r="B94" s="214">
        <f ca="1">IF($A94&lt;4,$J25,100)</f>
        <v>100</v>
      </c>
      <c r="C94" s="214">
        <f ca="1">IF(AND($A94&gt;3,$A94&lt;10),$J25,100)</f>
        <v>100</v>
      </c>
      <c r="D94" s="214">
        <f ca="1">IF(AND(A94&gt;9,A94&lt;14),J25,100)</f>
        <v>100</v>
      </c>
      <c r="E94" s="214">
        <f ca="1">IF(AND(A94&gt;13,A94&lt;18),J25,100)</f>
        <v>100</v>
      </c>
      <c r="F94" s="214">
        <f ca="1">IF(AND(A94&gt;17,A94&lt;21),J25,100)</f>
        <v>100</v>
      </c>
      <c r="G94" s="214">
        <f ca="1">IF(AND(A94&gt;20,A94&lt;24),J25,100)</f>
        <v>100</v>
      </c>
      <c r="H94" s="214">
        <f ca="1">IF(AND(A94&gt;23,A94&lt;27),J25,100)</f>
        <v>100</v>
      </c>
      <c r="I94" s="214">
        <f ca="1">IF(AND(A94&gt;26,A94&lt;30),J25,100)</f>
        <v>100</v>
      </c>
      <c r="J94" s="214">
        <f ca="1">IF(AND(A94&gt;29,A94&lt;32),J25,100)</f>
        <v>100</v>
      </c>
      <c r="K94" s="214">
        <f ca="1">IF(AND(A94&gt;31,A94&lt;34),J25,100)</f>
        <v>100</v>
      </c>
      <c r="L94" s="214">
        <f ca="1">IF(AND(A94&gt;33,A94&lt;37),J25,100)</f>
        <v>100</v>
      </c>
      <c r="M94" s="214">
        <f ca="1">IF(AND(A94&gt;36,A94&lt;41),J25,100)</f>
        <v>100</v>
      </c>
      <c r="N94" s="214">
        <f ca="1">IF(AND(A94&gt;40,A94&lt;45),J25,100)</f>
        <v>100</v>
      </c>
      <c r="O94" s="214">
        <f ca="1">IF(AND(A94&gt;44,A94&lt;49),J25,100)</f>
        <v>193.39641237926278</v>
      </c>
      <c r="P94" s="214">
        <f ca="1">IF(AND(A94&gt;48,A94&lt;52),J25,100)</f>
        <v>100</v>
      </c>
      <c r="Q94" s="214">
        <f ca="1">IF(AND(A94&gt;51,A94&lt;57),J25,100)</f>
        <v>100</v>
      </c>
      <c r="R94" s="214">
        <f ca="1">IF(AND(A94&gt;56,A94&lt;60),J25,100)</f>
        <v>100</v>
      </c>
      <c r="S94" s="214">
        <f ca="1">IF(A94&gt;59,J25,100)</f>
        <v>100</v>
      </c>
      <c r="T94" s="203"/>
      <c r="U94" s="203"/>
      <c r="V94" s="203"/>
      <c r="W94" s="203"/>
      <c r="X94" s="203"/>
      <c r="Y94" s="203"/>
      <c r="Z94" s="203"/>
      <c r="AA94" s="203"/>
      <c r="AB94" s="203"/>
      <c r="AC94" s="203"/>
      <c r="AD94" s="203"/>
      <c r="AE94" s="203"/>
      <c r="AF94" s="203"/>
      <c r="AG94" s="203"/>
    </row>
    <row r="95" spans="1:33" ht="13">
      <c r="A95" s="213">
        <f ca="1">INDEX(Type!$Q$15:$Q$97,B26)</f>
        <v>57</v>
      </c>
      <c r="B95" s="214">
        <f ca="1">IF($A95&lt;4,$J26,100)</f>
        <v>100</v>
      </c>
      <c r="C95" s="214">
        <f ca="1">IF(AND($A95&gt;3,$A95&lt;10),$J26,100)</f>
        <v>100</v>
      </c>
      <c r="D95" s="214">
        <f ca="1">IF(AND(A95&gt;9,A95&lt;14),J26,100)</f>
        <v>100</v>
      </c>
      <c r="E95" s="214">
        <f ca="1">IF(AND(A95&gt;13,A95&lt;18),J26,100)</f>
        <v>100</v>
      </c>
      <c r="F95" s="214">
        <f ca="1">IF(AND(A95&gt;17,A95&lt;21),J26,100)</f>
        <v>100</v>
      </c>
      <c r="G95" s="214">
        <f ca="1">IF(AND(A95&gt;20,A95&lt;24),J26,100)</f>
        <v>100</v>
      </c>
      <c r="H95" s="214">
        <f ca="1">IF(AND(A95&gt;23,A95&lt;27),J26,100)</f>
        <v>100</v>
      </c>
      <c r="I95" s="214">
        <f ca="1">IF(AND(A95&gt;26,A95&lt;30),J26,100)</f>
        <v>100</v>
      </c>
      <c r="J95" s="214">
        <f ca="1">IF(AND(A95&gt;29,A95&lt;32),J26,100)</f>
        <v>100</v>
      </c>
      <c r="K95" s="214">
        <f ca="1">IF(AND(A95&gt;31,A95&lt;34),J26,100)</f>
        <v>100</v>
      </c>
      <c r="L95" s="214">
        <f ca="1">IF(AND(A95&gt;33,A95&lt;37),J26,100)</f>
        <v>100</v>
      </c>
      <c r="M95" s="214">
        <f ca="1">IF(AND(A95&gt;36,A95&lt;41),J26,100)</f>
        <v>100</v>
      </c>
      <c r="N95" s="214">
        <f ca="1">IF(AND(A95&gt;40,A95&lt;45),J26,100)</f>
        <v>100</v>
      </c>
      <c r="O95" s="214">
        <f ca="1">IF(AND(A95&gt;44,A95&lt;49),J26,100)</f>
        <v>100</v>
      </c>
      <c r="P95" s="214">
        <f ca="1">IF(AND(A95&gt;48,A95&lt;52),J26,100)</f>
        <v>100</v>
      </c>
      <c r="Q95" s="214">
        <f ca="1">IF(AND(A95&gt;51,A95&lt;57),J26,100)</f>
        <v>100</v>
      </c>
      <c r="R95" s="214">
        <f ca="1">IF(AND(A95&gt;56,A95&lt;60),J26,100)</f>
        <v>153.10549313358302</v>
      </c>
      <c r="S95" s="214">
        <f ca="1">IF(A95&gt;59,J26,100)</f>
        <v>100</v>
      </c>
      <c r="T95" s="203"/>
      <c r="U95" s="203"/>
      <c r="V95" s="203"/>
      <c r="W95" s="203"/>
      <c r="X95" s="203"/>
      <c r="Y95" s="203"/>
      <c r="Z95" s="203"/>
      <c r="AA95" s="203"/>
      <c r="AB95" s="203"/>
      <c r="AC95" s="203"/>
      <c r="AD95" s="203"/>
      <c r="AE95" s="203"/>
      <c r="AF95" s="203"/>
      <c r="AG95" s="203"/>
    </row>
    <row r="96" spans="1:33" ht="13">
      <c r="A96" s="213">
        <f ca="1">INDEX(Type!$Q$15:$Q$97,B27)</f>
        <v>38</v>
      </c>
      <c r="B96" s="214">
        <f ca="1">IF($A96&lt;4,$J27,100)</f>
        <v>100</v>
      </c>
      <c r="C96" s="214">
        <f ca="1">IF(AND($A96&gt;3,$A96&lt;10),$J27,100)</f>
        <v>100</v>
      </c>
      <c r="D96" s="214">
        <f ca="1">IF(AND(A96&gt;9,A96&lt;14),J27,100)</f>
        <v>100</v>
      </c>
      <c r="E96" s="214">
        <f ca="1">IF(AND(A96&gt;13,A96&lt;18),J27,100)</f>
        <v>100</v>
      </c>
      <c r="F96" s="214">
        <f ca="1">IF(AND(A96&gt;17,A96&lt;21),J27,100)</f>
        <v>100</v>
      </c>
      <c r="G96" s="214">
        <f ca="1">IF(AND(A96&gt;20,A96&lt;24),J27,100)</f>
        <v>100</v>
      </c>
      <c r="H96" s="214">
        <f ca="1">IF(AND(A96&gt;23,A96&lt;27),J27,100)</f>
        <v>100</v>
      </c>
      <c r="I96" s="214">
        <f ca="1">IF(AND(A96&gt;26,A96&lt;30),J27,100)</f>
        <v>100</v>
      </c>
      <c r="J96" s="214">
        <f ca="1">IF(AND(A96&gt;29,A96&lt;32),J27,100)</f>
        <v>100</v>
      </c>
      <c r="K96" s="214">
        <f ca="1">IF(AND(A96&gt;31,A96&lt;34),J27,100)</f>
        <v>100</v>
      </c>
      <c r="L96" s="214">
        <f ca="1">IF(AND(A96&gt;33,A96&lt;37),J27,100)</f>
        <v>100</v>
      </c>
      <c r="M96" s="214">
        <f ca="1">IF(AND(A96&gt;36,A96&lt;41),J27,100)</f>
        <v>152.04959318093762</v>
      </c>
      <c r="N96" s="214">
        <f ca="1">IF(AND(A96&gt;40,A96&lt;45),J27,100)</f>
        <v>100</v>
      </c>
      <c r="O96" s="214">
        <f ca="1">IF(AND(A96&gt;44,A96&lt;49),J27,100)</f>
        <v>100</v>
      </c>
      <c r="P96" s="214">
        <f ca="1">IF(AND(A96&gt;48,A96&lt;52),J27,100)</f>
        <v>100</v>
      </c>
      <c r="Q96" s="214">
        <f ca="1">IF(AND(A96&gt;51,A96&lt;57),J27,100)</f>
        <v>100</v>
      </c>
      <c r="R96" s="214">
        <f ca="1">IF(AND(A96&gt;56,A96&lt;60),J27,100)</f>
        <v>100</v>
      </c>
      <c r="S96" s="214">
        <f ca="1">IF(A96&gt;59,J27,100)</f>
        <v>100</v>
      </c>
      <c r="T96" s="203"/>
      <c r="U96" s="203"/>
      <c r="V96" s="203"/>
      <c r="W96" s="203"/>
      <c r="X96" s="203"/>
      <c r="Y96" s="203"/>
      <c r="Z96" s="203"/>
      <c r="AA96" s="203"/>
      <c r="AB96" s="203"/>
      <c r="AC96" s="203"/>
      <c r="AD96" s="203"/>
      <c r="AE96" s="203"/>
      <c r="AF96" s="203"/>
      <c r="AG96" s="203"/>
    </row>
    <row r="97" spans="1:33" ht="13">
      <c r="A97" s="213">
        <f ca="1">INDEX(Type!$Q$15:$Q$97,B28)</f>
        <v>30</v>
      </c>
      <c r="B97" s="214">
        <f ca="1">IF($A97&lt;4,$J28,100)</f>
        <v>100</v>
      </c>
      <c r="C97" s="214">
        <f ca="1">IF(AND($A97&gt;3,$A97&lt;10),$J28,100)</f>
        <v>100</v>
      </c>
      <c r="D97" s="214">
        <f ca="1">IF(AND(A97&gt;9,A97&lt;14),J28,100)</f>
        <v>100</v>
      </c>
      <c r="E97" s="214">
        <f ca="1">IF(AND(A97&gt;13,A97&lt;18),J28,100)</f>
        <v>100</v>
      </c>
      <c r="F97" s="214">
        <f ca="1">IF(AND(A97&gt;17,A97&lt;21),J28,100)</f>
        <v>100</v>
      </c>
      <c r="G97" s="214">
        <f ca="1">IF(AND(A97&gt;20,A97&lt;24),J28,100)</f>
        <v>100</v>
      </c>
      <c r="H97" s="214">
        <f ca="1">IF(AND(A97&gt;23,A97&lt;27),J28,100)</f>
        <v>100</v>
      </c>
      <c r="I97" s="214">
        <f ca="1">IF(AND(A97&gt;26,A97&lt;30),J28,100)</f>
        <v>100</v>
      </c>
      <c r="J97" s="214">
        <f ca="1">IF(AND(A97&gt;29,A97&lt;32),J28,100)</f>
        <v>148.46593273559566</v>
      </c>
      <c r="K97" s="214">
        <f ca="1">IF(AND(A97&gt;31,A97&lt;34),J28,100)</f>
        <v>100</v>
      </c>
      <c r="L97" s="214">
        <f ca="1">IF(AND(A97&gt;33,A97&lt;37),J28,100)</f>
        <v>100</v>
      </c>
      <c r="M97" s="214">
        <f ca="1">IF(AND(A97&gt;36,A97&lt;41),J28,100)</f>
        <v>100</v>
      </c>
      <c r="N97" s="214">
        <f ca="1">IF(AND(A97&gt;40,A97&lt;45),J28,100)</f>
        <v>100</v>
      </c>
      <c r="O97" s="214">
        <f ca="1">IF(AND(A97&gt;44,A97&lt;49),J28,100)</f>
        <v>100</v>
      </c>
      <c r="P97" s="214">
        <f ca="1">IF(AND(A97&gt;48,A97&lt;52),J28,100)</f>
        <v>100</v>
      </c>
      <c r="Q97" s="214">
        <f ca="1">IF(AND(A97&gt;51,A97&lt;57),J28,100)</f>
        <v>100</v>
      </c>
      <c r="R97" s="214">
        <f ca="1">IF(AND(A97&gt;56,A97&lt;60),J28,100)</f>
        <v>100</v>
      </c>
      <c r="S97" s="214">
        <f ca="1">IF(A97&gt;59,J28,100)</f>
        <v>100</v>
      </c>
      <c r="T97" s="203"/>
      <c r="U97" s="203"/>
      <c r="V97" s="203"/>
      <c r="W97" s="203"/>
      <c r="X97" s="203"/>
      <c r="Y97" s="203"/>
      <c r="Z97" s="203"/>
      <c r="AA97" s="203"/>
      <c r="AB97" s="203"/>
      <c r="AC97" s="203"/>
      <c r="AD97" s="203"/>
      <c r="AE97" s="203"/>
      <c r="AF97" s="203"/>
      <c r="AG97" s="203"/>
    </row>
    <row r="98" spans="1:33" ht="13">
      <c r="A98" s="213">
        <f ca="1">INDEX(Type!$Q$15:$Q$97,B29)</f>
        <v>31</v>
      </c>
      <c r="B98" s="214">
        <f ca="1">IF($A98&lt;4,$J29,100)</f>
        <v>100</v>
      </c>
      <c r="C98" s="214">
        <f ca="1">IF(AND($A98&gt;3,$A98&lt;10),$J29,100)</f>
        <v>100</v>
      </c>
      <c r="D98" s="214">
        <f ca="1">IF(AND(A98&gt;9,A98&lt;14),J29,100)</f>
        <v>100</v>
      </c>
      <c r="E98" s="214">
        <f ca="1">IF(AND(A98&gt;13,A98&lt;18),J29,100)</f>
        <v>100</v>
      </c>
      <c r="F98" s="214">
        <f ca="1">IF(AND(A98&gt;17,A98&lt;21),J29,100)</f>
        <v>100</v>
      </c>
      <c r="G98" s="214">
        <f ca="1">IF(AND(A98&gt;20,A98&lt;24),J29,100)</f>
        <v>100</v>
      </c>
      <c r="H98" s="214">
        <f ca="1">IF(AND(A98&gt;23,A98&lt;27),J29,100)</f>
        <v>100</v>
      </c>
      <c r="I98" s="214">
        <f ca="1">IF(AND(A98&gt;26,A98&lt;30),J29,100)</f>
        <v>100</v>
      </c>
      <c r="J98" s="214">
        <f ca="1">IF(AND(A98&gt;29,A98&lt;32),J29,100)</f>
        <v>136.09377167429602</v>
      </c>
      <c r="K98" s="214">
        <f ca="1">IF(AND(A98&gt;31,A98&lt;34),J29,100)</f>
        <v>100</v>
      </c>
      <c r="L98" s="214">
        <f ca="1">IF(AND(A98&gt;33,A98&lt;37),J29,100)</f>
        <v>100</v>
      </c>
      <c r="M98" s="214">
        <f ca="1">IF(AND(A98&gt;36,A98&lt;41),J29,100)</f>
        <v>100</v>
      </c>
      <c r="N98" s="214">
        <f ca="1">IF(AND(A98&gt;40,A98&lt;45),J29,100)</f>
        <v>100</v>
      </c>
      <c r="O98" s="214">
        <f ca="1">IF(AND(A98&gt;44,A98&lt;49),J29,100)</f>
        <v>100</v>
      </c>
      <c r="P98" s="214">
        <f ca="1">IF(AND(A98&gt;48,A98&lt;52),J29,100)</f>
        <v>100</v>
      </c>
      <c r="Q98" s="214">
        <f ca="1">IF(AND(A98&gt;51,A98&lt;57),J29,100)</f>
        <v>100</v>
      </c>
      <c r="R98" s="214">
        <f ca="1">IF(AND(A98&gt;56,A98&lt;60),J29,100)</f>
        <v>100</v>
      </c>
      <c r="S98" s="214">
        <f ca="1">IF(A98&gt;59,J29,100)</f>
        <v>100</v>
      </c>
      <c r="T98" s="203"/>
      <c r="U98" s="203"/>
      <c r="V98" s="203"/>
      <c r="W98" s="203"/>
      <c r="X98" s="203"/>
      <c r="Y98" s="203"/>
      <c r="Z98" s="203"/>
      <c r="AA98" s="203"/>
      <c r="AB98" s="203"/>
      <c r="AC98" s="203"/>
      <c r="AD98" s="203"/>
      <c r="AE98" s="203"/>
      <c r="AF98" s="203"/>
      <c r="AG98" s="203"/>
    </row>
    <row r="99" spans="1:33" ht="13">
      <c r="A99" s="213">
        <f ca="1">INDEX(Type!$Q$15:$Q$97,B30)</f>
        <v>24</v>
      </c>
      <c r="B99" s="214">
        <f ca="1">IF($A99&lt;4,$J30,100)</f>
        <v>100</v>
      </c>
      <c r="C99" s="214">
        <f ca="1">IF(AND($A99&gt;3,$A99&lt;10),$J30,100)</f>
        <v>100</v>
      </c>
      <c r="D99" s="214">
        <f ca="1">IF(AND(A99&gt;9,A99&lt;14),J30,100)</f>
        <v>100</v>
      </c>
      <c r="E99" s="214">
        <f ca="1">IF(AND(A99&gt;13,A99&lt;18),J30,100)</f>
        <v>100</v>
      </c>
      <c r="F99" s="214">
        <f ca="1">IF(AND(A99&gt;17,A99&lt;21),J30,100)</f>
        <v>100</v>
      </c>
      <c r="G99" s="214">
        <f ca="1">IF(AND(A99&gt;20,A99&lt;24),J30,100)</f>
        <v>100</v>
      </c>
      <c r="H99" s="214">
        <f ca="1">IF(AND(A99&gt;23,A99&lt;27),J30,100)</f>
        <v>132.28314606741574</v>
      </c>
      <c r="I99" s="214">
        <f ca="1">IF(AND(A99&gt;26,A99&lt;30),J30,100)</f>
        <v>100</v>
      </c>
      <c r="J99" s="214">
        <f ca="1">IF(AND(A99&gt;29,A99&lt;32),J30,100)</f>
        <v>100</v>
      </c>
      <c r="K99" s="214">
        <f ca="1">IF(AND(A99&gt;31,A99&lt;34),J30,100)</f>
        <v>100</v>
      </c>
      <c r="L99" s="214">
        <f ca="1">IF(AND(A99&gt;33,A99&lt;37),J30,100)</f>
        <v>100</v>
      </c>
      <c r="M99" s="214">
        <f ca="1">IF(AND(A99&gt;36,A99&lt;41),J30,100)</f>
        <v>100</v>
      </c>
      <c r="N99" s="214">
        <f ca="1">IF(AND(A99&gt;40,A99&lt;45),J30,100)</f>
        <v>100</v>
      </c>
      <c r="O99" s="214">
        <f ca="1">IF(AND(A99&gt;44,A99&lt;49),J30,100)</f>
        <v>100</v>
      </c>
      <c r="P99" s="214">
        <f ca="1">IF(AND(A99&gt;48,A99&lt;52),J30,100)</f>
        <v>100</v>
      </c>
      <c r="Q99" s="214">
        <f ca="1">IF(AND(A99&gt;51,A99&lt;57),J30,100)</f>
        <v>100</v>
      </c>
      <c r="R99" s="214">
        <f ca="1">IF(AND(A99&gt;56,A99&lt;60),J30,100)</f>
        <v>100</v>
      </c>
      <c r="S99" s="214">
        <f ca="1">IF(A99&gt;59,J30,100)</f>
        <v>100</v>
      </c>
      <c r="T99" s="203"/>
      <c r="U99" s="203"/>
      <c r="V99" s="203"/>
      <c r="W99" s="203"/>
      <c r="X99" s="203"/>
      <c r="Y99" s="203"/>
      <c r="Z99" s="203"/>
      <c r="AA99" s="203"/>
      <c r="AB99" s="203"/>
      <c r="AC99" s="203"/>
      <c r="AD99" s="203"/>
      <c r="AE99" s="203"/>
      <c r="AF99" s="203"/>
      <c r="AG99" s="203"/>
    </row>
    <row r="100" spans="1:33" ht="13">
      <c r="A100" s="213">
        <f ca="1">INDEX(Type!$Q$15:$Q$97,B31)</f>
        <v>47</v>
      </c>
      <c r="B100" s="214">
        <f ca="1">IF($A100&lt;4,$J31,100)</f>
        <v>100</v>
      </c>
      <c r="C100" s="214">
        <f ca="1">IF(AND($A100&gt;3,$A100&lt;10),$J31,100)</f>
        <v>100</v>
      </c>
      <c r="D100" s="214">
        <f ca="1">IF(AND(A100&gt;9,A100&lt;14),J31,100)</f>
        <v>100</v>
      </c>
      <c r="E100" s="214">
        <f ca="1">IF(AND(A100&gt;13,A100&lt;18),J31,100)</f>
        <v>100</v>
      </c>
      <c r="F100" s="214">
        <f ca="1">IF(AND(A100&gt;17,A100&lt;21),J31,100)</f>
        <v>100</v>
      </c>
      <c r="G100" s="214">
        <f ca="1">IF(AND(A100&gt;20,A100&lt;24),J31,100)</f>
        <v>100</v>
      </c>
      <c r="H100" s="214">
        <f ca="1">IF(AND(A100&gt;23,A100&lt;27),J31,100)</f>
        <v>100</v>
      </c>
      <c r="I100" s="214">
        <f ca="1">IF(AND(A100&gt;26,A100&lt;30),J31,100)</f>
        <v>100</v>
      </c>
      <c r="J100" s="214">
        <f ca="1">IF(AND(A100&gt;29,A100&lt;32),J31,100)</f>
        <v>100</v>
      </c>
      <c r="K100" s="214">
        <f ca="1">IF(AND(A100&gt;31,A100&lt;34),J31,100)</f>
        <v>100</v>
      </c>
      <c r="L100" s="214">
        <f ca="1">IF(AND(A100&gt;33,A100&lt;37),J31,100)</f>
        <v>100</v>
      </c>
      <c r="M100" s="214">
        <f ca="1">IF(AND(A100&gt;36,A100&lt;41),J31,100)</f>
        <v>100</v>
      </c>
      <c r="N100" s="214">
        <f ca="1">IF(AND(A100&gt;40,A100&lt;45),J31,100)</f>
        <v>100</v>
      </c>
      <c r="O100" s="214">
        <f ca="1">IF(AND(A100&gt;44,A100&lt;49),J31,100)</f>
        <v>131.23327982878544</v>
      </c>
      <c r="P100" s="214">
        <f ca="1">IF(AND(A100&gt;48,A100&lt;52),J31,100)</f>
        <v>100</v>
      </c>
      <c r="Q100" s="214">
        <f ca="1">IF(AND(A100&gt;51,A100&lt;57),J31,100)</f>
        <v>100</v>
      </c>
      <c r="R100" s="214">
        <f ca="1">IF(AND(A100&gt;56,A100&lt;60),J31,100)</f>
        <v>100</v>
      </c>
      <c r="S100" s="214">
        <f ca="1">IF(A100&gt;59,J31,100)</f>
        <v>100</v>
      </c>
      <c r="T100" s="203"/>
      <c r="U100" s="203"/>
      <c r="V100" s="203"/>
      <c r="W100" s="203"/>
      <c r="X100" s="203"/>
      <c r="Y100" s="203"/>
      <c r="Z100" s="203"/>
      <c r="AA100" s="203"/>
      <c r="AB100" s="203"/>
      <c r="AC100" s="203"/>
      <c r="AD100" s="203"/>
      <c r="AE100" s="203"/>
      <c r="AF100" s="203"/>
      <c r="AG100" s="203"/>
    </row>
    <row r="101" spans="1:33" ht="13">
      <c r="A101" s="213">
        <f ca="1">INDEX(Type!$Q$15:$Q$97,B32)</f>
        <v>61</v>
      </c>
      <c r="B101" s="214">
        <f ca="1">IF($A101&lt;4,$J32,100)</f>
        <v>100</v>
      </c>
      <c r="C101" s="214">
        <f ca="1">IF(AND($A101&gt;3,$A101&lt;10),$J32,100)</f>
        <v>100</v>
      </c>
      <c r="D101" s="214">
        <f ca="1">IF(AND(A101&gt;9,A101&lt;14),J32,100)</f>
        <v>100</v>
      </c>
      <c r="E101" s="214">
        <f ca="1">IF(AND(A101&gt;13,A101&lt;18),J32,100)</f>
        <v>100</v>
      </c>
      <c r="F101" s="214">
        <f ca="1">IF(AND(A101&gt;17,A101&lt;21),J32,100)</f>
        <v>100</v>
      </c>
      <c r="G101" s="214">
        <f ca="1">IF(AND(A101&gt;20,A101&lt;24),J32,100)</f>
        <v>100</v>
      </c>
      <c r="H101" s="214">
        <f ca="1">IF(AND(A101&gt;23,A101&lt;27),J32,100)</f>
        <v>100</v>
      </c>
      <c r="I101" s="214">
        <f ca="1">IF(AND(A101&gt;26,A101&lt;30),J32,100)</f>
        <v>100</v>
      </c>
      <c r="J101" s="214">
        <f ca="1">IF(AND(A101&gt;29,A101&lt;32),J32,100)</f>
        <v>100</v>
      </c>
      <c r="K101" s="214">
        <f ca="1">IF(AND(A101&gt;31,A101&lt;34),J32,100)</f>
        <v>100</v>
      </c>
      <c r="L101" s="214">
        <f ca="1">IF(AND(A101&gt;33,A101&lt;37),J32,100)</f>
        <v>100</v>
      </c>
      <c r="M101" s="214">
        <f ca="1">IF(AND(A101&gt;36,A101&lt;41),J32,100)</f>
        <v>100</v>
      </c>
      <c r="N101" s="214">
        <f ca="1">IF(AND(A101&gt;40,A101&lt;45),J32,100)</f>
        <v>100</v>
      </c>
      <c r="O101" s="214">
        <f ca="1">IF(AND(A101&gt;44,A101&lt;49),J32,100)</f>
        <v>100</v>
      </c>
      <c r="P101" s="214">
        <f ca="1">IF(AND(A101&gt;48,A101&lt;52),J32,100)</f>
        <v>100</v>
      </c>
      <c r="Q101" s="214">
        <f ca="1">IF(AND(A101&gt;51,A101&lt;57),J32,100)</f>
        <v>100</v>
      </c>
      <c r="R101" s="214">
        <f ca="1">IF(AND(A101&gt;56,A101&lt;60),J32,100)</f>
        <v>100</v>
      </c>
      <c r="S101" s="214">
        <f ca="1">IF(A101&gt;59,J32,100)</f>
        <v>124.56040119342349</v>
      </c>
      <c r="T101" s="203"/>
      <c r="U101" s="203"/>
      <c r="V101" s="203"/>
      <c r="W101" s="203"/>
      <c r="X101" s="203"/>
      <c r="Y101" s="203"/>
      <c r="Z101" s="203"/>
      <c r="AA101" s="203"/>
      <c r="AB101" s="203"/>
      <c r="AC101" s="203"/>
      <c r="AD101" s="203"/>
      <c r="AE101" s="203"/>
      <c r="AF101" s="203"/>
      <c r="AG101" s="203"/>
    </row>
    <row r="102" spans="1:33" ht="13">
      <c r="A102" s="213">
        <f ca="1">INDEX(Type!$Q$15:$Q$97,B33)</f>
        <v>29</v>
      </c>
      <c r="B102" s="214">
        <f ca="1">IF($A102&lt;4,$J33,100)</f>
        <v>100</v>
      </c>
      <c r="C102" s="214">
        <f ca="1">IF(AND($A102&gt;3,$A102&lt;10),$J33,100)</f>
        <v>100</v>
      </c>
      <c r="D102" s="214">
        <f ca="1">IF(AND(A102&gt;9,A102&lt;14),J33,100)</f>
        <v>100</v>
      </c>
      <c r="E102" s="214">
        <f ca="1">IF(AND(A102&gt;13,A102&lt;18),J33,100)</f>
        <v>100</v>
      </c>
      <c r="F102" s="214">
        <f ca="1">IF(AND(A102&gt;17,A102&lt;21),J33,100)</f>
        <v>100</v>
      </c>
      <c r="G102" s="214">
        <f ca="1">IF(AND(A102&gt;20,A102&lt;24),J33,100)</f>
        <v>100</v>
      </c>
      <c r="H102" s="214">
        <f ca="1">IF(AND(A102&gt;23,A102&lt;27),J33,100)</f>
        <v>100</v>
      </c>
      <c r="I102" s="214">
        <f ca="1">IF(AND(A102&gt;26,A102&lt;30),J33,100)</f>
        <v>95.19512526440397</v>
      </c>
      <c r="J102" s="214">
        <f ca="1">IF(AND(A102&gt;29,A102&lt;32),J33,100)</f>
        <v>100</v>
      </c>
      <c r="K102" s="214">
        <f ca="1">IF(AND(A102&gt;31,A102&lt;34),J33,100)</f>
        <v>100</v>
      </c>
      <c r="L102" s="214">
        <f ca="1">IF(AND(A102&gt;33,A102&lt;37),J33,100)</f>
        <v>100</v>
      </c>
      <c r="M102" s="214">
        <f ca="1">IF(AND(A102&gt;36,A102&lt;41),J33,100)</f>
        <v>100</v>
      </c>
      <c r="N102" s="214">
        <f ca="1">IF(AND(A102&gt;40,A102&lt;45),J33,100)</f>
        <v>100</v>
      </c>
      <c r="O102" s="214">
        <f ca="1">IF(AND(A102&gt;44,A102&lt;49),J33,100)</f>
        <v>100</v>
      </c>
      <c r="P102" s="214">
        <f ca="1">IF(AND(A102&gt;48,A102&lt;52),J33,100)</f>
        <v>100</v>
      </c>
      <c r="Q102" s="214">
        <f ca="1">IF(AND(A102&gt;51,A102&lt;57),J33,100)</f>
        <v>100</v>
      </c>
      <c r="R102" s="214">
        <f ca="1">IF(AND(A102&gt;56,A102&lt;60),J33,100)</f>
        <v>100</v>
      </c>
      <c r="S102" s="214">
        <f ca="1">IF(A102&gt;59,J33,100)</f>
        <v>100</v>
      </c>
      <c r="T102" s="203"/>
      <c r="U102" s="203"/>
      <c r="V102" s="203"/>
      <c r="W102" s="203"/>
      <c r="X102" s="203"/>
      <c r="Y102" s="203"/>
      <c r="Z102" s="203"/>
      <c r="AA102" s="203"/>
      <c r="AB102" s="203"/>
      <c r="AC102" s="203"/>
      <c r="AD102" s="203"/>
      <c r="AE102" s="203"/>
      <c r="AF102" s="203"/>
      <c r="AG102" s="203"/>
    </row>
    <row r="103" spans="1:33" ht="13">
      <c r="A103" s="213">
        <f ca="1">INDEX(Type!$Q$15:$Q$97,B34)</f>
        <v>33</v>
      </c>
      <c r="B103" s="214">
        <f ca="1">IF($A103&lt;4,$J34,100)</f>
        <v>100</v>
      </c>
      <c r="C103" s="214">
        <f ca="1">IF(AND($A103&gt;3,$A103&lt;10),$J34,100)</f>
        <v>100</v>
      </c>
      <c r="D103" s="214">
        <f ca="1">IF(AND(A103&gt;9,A103&lt;14),J34,100)</f>
        <v>100</v>
      </c>
      <c r="E103" s="214">
        <f ca="1">IF(AND(A103&gt;13,A103&lt;18),J34,100)</f>
        <v>100</v>
      </c>
      <c r="F103" s="214">
        <f ca="1">IF(AND(A103&gt;17,A103&lt;21),J34,100)</f>
        <v>100</v>
      </c>
      <c r="G103" s="214">
        <f ca="1">IF(AND(A103&gt;20,A103&lt;24),J34,100)</f>
        <v>100</v>
      </c>
      <c r="H103" s="214">
        <f ca="1">IF(AND(A103&gt;23,A103&lt;27),J34,100)</f>
        <v>100</v>
      </c>
      <c r="I103" s="214">
        <f ca="1">IF(AND(A103&gt;26,A103&lt;30),J34,100)</f>
        <v>100</v>
      </c>
      <c r="J103" s="214">
        <f ca="1">IF(AND(A103&gt;29,A103&lt;32),J34,100)</f>
        <v>100</v>
      </c>
      <c r="K103" s="214">
        <f ca="1">IF(AND(A103&gt;31,A103&lt;34),J34,100)</f>
        <v>94.218765005281881</v>
      </c>
      <c r="L103" s="214">
        <f ca="1">IF(AND(A103&gt;33,A103&lt;37),J34,100)</f>
        <v>100</v>
      </c>
      <c r="M103" s="214">
        <f ca="1">IF(AND(A103&gt;36,A103&lt;41),J34,100)</f>
        <v>100</v>
      </c>
      <c r="N103" s="214">
        <f ca="1">IF(AND(A103&gt;40,A103&lt;45),J34,100)</f>
        <v>100</v>
      </c>
      <c r="O103" s="214">
        <f ca="1">IF(AND(A103&gt;44,A103&lt;49),J34,100)</f>
        <v>100</v>
      </c>
      <c r="P103" s="214">
        <f ca="1">IF(AND(A103&gt;48,A103&lt;52),J34,100)</f>
        <v>100</v>
      </c>
      <c r="Q103" s="214">
        <f ca="1">IF(AND(A103&gt;51,A103&lt;57),J34,100)</f>
        <v>100</v>
      </c>
      <c r="R103" s="214">
        <f ca="1">IF(AND(A103&gt;56,A103&lt;60),J34,100)</f>
        <v>100</v>
      </c>
      <c r="S103" s="214">
        <f ca="1">IF(A103&gt;59,J34,100)</f>
        <v>100</v>
      </c>
      <c r="T103" s="203"/>
      <c r="U103" s="203"/>
      <c r="V103" s="203"/>
      <c r="W103" s="203"/>
      <c r="X103" s="203"/>
      <c r="Y103" s="203"/>
      <c r="Z103" s="203"/>
      <c r="AA103" s="203"/>
      <c r="AB103" s="203"/>
      <c r="AC103" s="203"/>
      <c r="AD103" s="203"/>
      <c r="AE103" s="203"/>
      <c r="AF103" s="203"/>
      <c r="AG103" s="203"/>
    </row>
    <row r="104" spans="1:33" ht="13">
      <c r="A104" s="213">
        <f ca="1">INDEX(Type!$Q$15:$Q$97,B35)</f>
        <v>48</v>
      </c>
      <c r="B104" s="214">
        <f ca="1">IF($A104&lt;4,$J35,100)</f>
        <v>100</v>
      </c>
      <c r="C104" s="214">
        <f ca="1">IF(AND($A104&gt;3,$A104&lt;10),$J35,100)</f>
        <v>100</v>
      </c>
      <c r="D104" s="214">
        <f ca="1">IF(AND(A104&gt;9,A104&lt;14),J35,100)</f>
        <v>100</v>
      </c>
      <c r="E104" s="214">
        <f ca="1">IF(AND(A104&gt;13,A104&lt;18),J35,100)</f>
        <v>100</v>
      </c>
      <c r="F104" s="214">
        <f ca="1">IF(AND(A104&gt;17,A104&lt;21),J35,100)</f>
        <v>100</v>
      </c>
      <c r="G104" s="214">
        <f ca="1">IF(AND(A104&gt;20,A104&lt;24),J35,100)</f>
        <v>100</v>
      </c>
      <c r="H104" s="214">
        <f ca="1">IF(AND(A104&gt;23,A104&lt;27),J35,100)</f>
        <v>100</v>
      </c>
      <c r="I104" s="214">
        <f ca="1">IF(AND(A104&gt;26,A104&lt;30),J35,100)</f>
        <v>100</v>
      </c>
      <c r="J104" s="214">
        <f ca="1">IF(AND(A104&gt;29,A104&lt;32),J35,100)</f>
        <v>100</v>
      </c>
      <c r="K104" s="214">
        <f ca="1">IF(AND(A104&gt;31,A104&lt;34),J35,100)</f>
        <v>100</v>
      </c>
      <c r="L104" s="214">
        <f ca="1">IF(AND(A104&gt;33,A104&lt;37),J35,100)</f>
        <v>100</v>
      </c>
      <c r="M104" s="214">
        <f ca="1">IF(AND(A104&gt;36,A104&lt;41),J35,100)</f>
        <v>100</v>
      </c>
      <c r="N104" s="214">
        <f ca="1">IF(AND(A104&gt;40,A104&lt;45),J35,100)</f>
        <v>100</v>
      </c>
      <c r="O104" s="214">
        <f ca="1">IF(AND(A104&gt;44,A104&lt;49),J35,100)</f>
        <v>85.454228725720768</v>
      </c>
      <c r="P104" s="214">
        <f ca="1">IF(AND(A104&gt;48,A104&lt;52),J35,100)</f>
        <v>100</v>
      </c>
      <c r="Q104" s="214">
        <f ca="1">IF(AND(A104&gt;51,A104&lt;57),J35,100)</f>
        <v>100</v>
      </c>
      <c r="R104" s="214">
        <f ca="1">IF(AND(A104&gt;56,A104&lt;60),J35,100)</f>
        <v>100</v>
      </c>
      <c r="S104" s="214">
        <f ca="1">IF(A104&gt;59,J35,100)</f>
        <v>100</v>
      </c>
      <c r="T104" s="203"/>
      <c r="U104" s="203"/>
      <c r="V104" s="203"/>
      <c r="W104" s="203"/>
      <c r="X104" s="203"/>
      <c r="Y104" s="203"/>
      <c r="Z104" s="203"/>
      <c r="AA104" s="203"/>
      <c r="AB104" s="203"/>
      <c r="AC104" s="203"/>
      <c r="AD104" s="203"/>
      <c r="AE104" s="203"/>
      <c r="AF104" s="203"/>
      <c r="AG104" s="203"/>
    </row>
    <row r="105" spans="1:33" ht="13">
      <c r="A105" s="213">
        <f ca="1">INDEX(Type!$Q$15:$Q$97,B36)</f>
        <v>39</v>
      </c>
      <c r="B105" s="214">
        <f ca="1">IF($A105&lt;4,$J36,100)</f>
        <v>100</v>
      </c>
      <c r="C105" s="214">
        <f ca="1">IF(AND($A105&gt;3,$A105&lt;10),$J36,100)</f>
        <v>100</v>
      </c>
      <c r="D105" s="214">
        <f ca="1">IF(AND(A105&gt;9,A105&lt;14),J36,100)</f>
        <v>100</v>
      </c>
      <c r="E105" s="214">
        <f ca="1">IF(AND(A105&gt;13,A105&lt;18),J36,100)</f>
        <v>100</v>
      </c>
      <c r="F105" s="214">
        <f ca="1">IF(AND(A105&gt;17,A105&lt;21),J36,100)</f>
        <v>100</v>
      </c>
      <c r="G105" s="214">
        <f ca="1">IF(AND(A105&gt;20,A105&lt;24),J36,100)</f>
        <v>100</v>
      </c>
      <c r="H105" s="214">
        <f ca="1">IF(AND(A105&gt;23,A105&lt;27),J36,100)</f>
        <v>100</v>
      </c>
      <c r="I105" s="214">
        <f ca="1">IF(AND(A105&gt;26,A105&lt;30),J36,100)</f>
        <v>100</v>
      </c>
      <c r="J105" s="214">
        <f ca="1">IF(AND(A105&gt;29,A105&lt;32),J36,100)</f>
        <v>100</v>
      </c>
      <c r="K105" s="214">
        <f ca="1">IF(AND(A105&gt;31,A105&lt;34),J36,100)</f>
        <v>100</v>
      </c>
      <c r="L105" s="214">
        <f ca="1">IF(AND(A105&gt;33,A105&lt;37),J36,100)</f>
        <v>100</v>
      </c>
      <c r="M105" s="214">
        <f ca="1">IF(AND(A105&gt;36,A105&lt;41),J36,100)</f>
        <v>83.893420895113991</v>
      </c>
      <c r="N105" s="214">
        <f ca="1">IF(AND(A105&gt;40,A105&lt;45),J36,100)</f>
        <v>100</v>
      </c>
      <c r="O105" s="214">
        <f ca="1">IF(AND(A105&gt;44,A105&lt;49),J36,100)</f>
        <v>100</v>
      </c>
      <c r="P105" s="214">
        <f ca="1">IF(AND(A105&gt;48,A105&lt;52),J36,100)</f>
        <v>100</v>
      </c>
      <c r="Q105" s="214">
        <f ca="1">IF(AND(A105&gt;51,A105&lt;57),J36,100)</f>
        <v>100</v>
      </c>
      <c r="R105" s="214">
        <f ca="1">IF(AND(A105&gt;56,A105&lt;60),J36,100)</f>
        <v>100</v>
      </c>
      <c r="S105" s="214">
        <f ca="1">IF(A105&gt;59,J36,100)</f>
        <v>100</v>
      </c>
      <c r="T105" s="203"/>
      <c r="U105" s="203"/>
      <c r="V105" s="203"/>
      <c r="W105" s="203"/>
      <c r="X105" s="203"/>
      <c r="Y105" s="203"/>
      <c r="Z105" s="203"/>
      <c r="AA105" s="203"/>
      <c r="AB105" s="203"/>
      <c r="AC105" s="203"/>
      <c r="AD105" s="203"/>
      <c r="AE105" s="203"/>
      <c r="AF105" s="203"/>
      <c r="AG105" s="203"/>
    </row>
    <row r="106" spans="1:33" ht="13">
      <c r="A106" s="213">
        <f ca="1">INDEX(Type!$Q$15:$Q$97,B37)</f>
        <v>12</v>
      </c>
      <c r="B106" s="214">
        <f ca="1">IF($A106&lt;4,$J37,100)</f>
        <v>100</v>
      </c>
      <c r="C106" s="214">
        <f ca="1">IF(AND($A106&gt;3,$A106&lt;10),$J37,100)</f>
        <v>100</v>
      </c>
      <c r="D106" s="214">
        <f ca="1">IF(AND(A106&gt;9,A106&lt;14),J37,100)</f>
        <v>57.117075158642386</v>
      </c>
      <c r="E106" s="214">
        <f ca="1">IF(AND(A106&gt;13,A106&lt;18),J37,100)</f>
        <v>100</v>
      </c>
      <c r="F106" s="214">
        <f ca="1">IF(AND(A106&gt;17,A106&lt;21),J37,100)</f>
        <v>100</v>
      </c>
      <c r="G106" s="214">
        <f ca="1">IF(AND(A106&gt;20,A106&lt;24),J37,100)</f>
        <v>100</v>
      </c>
      <c r="H106" s="214">
        <f ca="1">IF(AND(A106&gt;23,A106&lt;27),J37,100)</f>
        <v>100</v>
      </c>
      <c r="I106" s="214">
        <f ca="1">IF(AND(A106&gt;26,A106&lt;30),J37,100)</f>
        <v>100</v>
      </c>
      <c r="J106" s="214">
        <f ca="1">IF(AND(A106&gt;29,A106&lt;32),J37,100)</f>
        <v>100</v>
      </c>
      <c r="K106" s="214">
        <f ca="1">IF(AND(A106&gt;31,A106&lt;34),J37,100)</f>
        <v>100</v>
      </c>
      <c r="L106" s="214">
        <f ca="1">IF(AND(A106&gt;33,A106&lt;37),J37,100)</f>
        <v>100</v>
      </c>
      <c r="M106" s="214">
        <f ca="1">IF(AND(A106&gt;36,A106&lt;41),J37,100)</f>
        <v>100</v>
      </c>
      <c r="N106" s="214">
        <f ca="1">IF(AND(A106&gt;40,A106&lt;45),J37,100)</f>
        <v>100</v>
      </c>
      <c r="O106" s="214">
        <f ca="1">IF(AND(A106&gt;44,A106&lt;49),J37,100)</f>
        <v>100</v>
      </c>
      <c r="P106" s="214">
        <f ca="1">IF(AND(A106&gt;48,A106&lt;52),J37,100)</f>
        <v>100</v>
      </c>
      <c r="Q106" s="214">
        <f ca="1">IF(AND(A106&gt;51,A106&lt;57),J37,100)</f>
        <v>100</v>
      </c>
      <c r="R106" s="214">
        <f ca="1">IF(AND(A106&gt;56,A106&lt;60),J37,100)</f>
        <v>100</v>
      </c>
      <c r="S106" s="214">
        <f ca="1">IF(A106&gt;59,J37,100)</f>
        <v>100</v>
      </c>
      <c r="T106" s="203"/>
      <c r="U106" s="203"/>
      <c r="V106" s="203"/>
      <c r="W106" s="203"/>
      <c r="X106" s="203"/>
      <c r="Y106" s="203"/>
      <c r="Z106" s="203"/>
      <c r="AA106" s="203"/>
      <c r="AB106" s="203"/>
      <c r="AC106" s="203"/>
      <c r="AD106" s="203"/>
      <c r="AE106" s="203"/>
      <c r="AF106" s="203"/>
      <c r="AG106" s="203"/>
    </row>
    <row r="107" spans="1:33" ht="13">
      <c r="A107" s="213">
        <f ca="1">INDEX(Type!$Q$15:$Q$97,B38)</f>
        <v>23</v>
      </c>
      <c r="B107" s="214">
        <f ca="1">IF($A107&lt;4,$J38,100)</f>
        <v>100</v>
      </c>
      <c r="C107" s="214">
        <f ca="1">IF(AND($A107&gt;3,$A107&lt;10),$J38,100)</f>
        <v>100</v>
      </c>
      <c r="D107" s="214">
        <f ca="1">IF(AND(A107&gt;9,A107&lt;14),J38,100)</f>
        <v>100</v>
      </c>
      <c r="E107" s="214">
        <f ca="1">IF(AND(A107&gt;13,A107&lt;18),J38,100)</f>
        <v>100</v>
      </c>
      <c r="F107" s="214">
        <f ca="1">IF(AND(A107&gt;17,A107&lt;21),J38,100)</f>
        <v>100</v>
      </c>
      <c r="G107" s="214">
        <f ca="1">IF(AND(A107&gt;20,A107&lt;24),J38,100)</f>
        <v>34.4218438895175</v>
      </c>
      <c r="H107" s="214">
        <f ca="1">IF(AND(A107&gt;23,A107&lt;27),J38,100)</f>
        <v>100</v>
      </c>
      <c r="I107" s="214">
        <f ca="1">IF(AND(A107&gt;26,A107&lt;30),J38,100)</f>
        <v>100</v>
      </c>
      <c r="J107" s="214">
        <f ca="1">IF(AND(A107&gt;29,A107&lt;32),J38,100)</f>
        <v>100</v>
      </c>
      <c r="K107" s="214">
        <f ca="1">IF(AND(A107&gt;31,A107&lt;34),J38,100)</f>
        <v>100</v>
      </c>
      <c r="L107" s="214">
        <f ca="1">IF(AND(A107&gt;33,A107&lt;37),J38,100)</f>
        <v>100</v>
      </c>
      <c r="M107" s="214">
        <f ca="1">IF(AND(A107&gt;36,A107&lt;41),J38,100)</f>
        <v>100</v>
      </c>
      <c r="N107" s="214">
        <f ca="1">IF(AND(A107&gt;40,A107&lt;45),J38,100)</f>
        <v>100</v>
      </c>
      <c r="O107" s="214">
        <f ca="1">IF(AND(A107&gt;44,A107&lt;49),J38,100)</f>
        <v>100</v>
      </c>
      <c r="P107" s="214">
        <f ca="1">IF(AND(A107&gt;48,A107&lt;52),J38,100)</f>
        <v>100</v>
      </c>
      <c r="Q107" s="214">
        <f ca="1">IF(AND(A107&gt;51,A107&lt;57),J38,100)</f>
        <v>100</v>
      </c>
      <c r="R107" s="214">
        <f ca="1">IF(AND(A107&gt;56,A107&lt;60),J38,100)</f>
        <v>100</v>
      </c>
      <c r="S107" s="214">
        <f ca="1">IF(A107&gt;59,J38,100)</f>
        <v>100</v>
      </c>
      <c r="T107" s="203"/>
      <c r="U107" s="203"/>
      <c r="V107" s="203"/>
      <c r="W107" s="203"/>
      <c r="X107" s="203"/>
      <c r="Y107" s="203"/>
      <c r="Z107" s="203"/>
      <c r="AA107" s="203"/>
      <c r="AB107" s="203"/>
      <c r="AC107" s="203"/>
      <c r="AD107" s="203"/>
      <c r="AE107" s="203"/>
      <c r="AF107" s="203"/>
      <c r="AG107" s="203"/>
    </row>
    <row r="108" spans="1:33" ht="13">
      <c r="A108" s="213">
        <f ca="1">INDEX(Type!$Q$15:$Q$97,B39)</f>
        <v>50</v>
      </c>
      <c r="B108" s="214">
        <f ca="1">IF($A108&lt;4,$J39,100)</f>
        <v>100</v>
      </c>
      <c r="C108" s="214">
        <f ca="1">IF(AND($A108&gt;3,$A108&lt;10),$J39,100)</f>
        <v>100</v>
      </c>
      <c r="D108" s="214">
        <f ca="1">IF(AND(A108&gt;9,A108&lt;14),J39,100)</f>
        <v>100</v>
      </c>
      <c r="E108" s="214">
        <f ca="1">IF(AND(A108&gt;13,A108&lt;18),J39,100)</f>
        <v>100</v>
      </c>
      <c r="F108" s="214">
        <f ca="1">IF(AND(A108&gt;17,A108&lt;21),J39,100)</f>
        <v>100</v>
      </c>
      <c r="G108" s="214">
        <f ca="1">IF(AND(A108&gt;20,A108&lt;24),J39,100)</f>
        <v>100</v>
      </c>
      <c r="H108" s="214">
        <f ca="1">IF(AND(A108&gt;23,A108&lt;27),J39,100)</f>
        <v>100</v>
      </c>
      <c r="I108" s="214">
        <f ca="1">IF(AND(A108&gt;26,A108&lt;30),J39,100)</f>
        <v>100</v>
      </c>
      <c r="J108" s="214">
        <f ca="1">IF(AND(A108&gt;29,A108&lt;32),J39,100)</f>
        <v>100</v>
      </c>
      <c r="K108" s="214">
        <f ca="1">IF(AND(A108&gt;31,A108&lt;34),J39,100)</f>
        <v>100</v>
      </c>
      <c r="L108" s="214">
        <f ca="1">IF(AND(A108&gt;33,A108&lt;37),J39,100)</f>
        <v>100</v>
      </c>
      <c r="M108" s="214">
        <f ca="1">IF(AND(A108&gt;36,A108&lt;41),J39,100)</f>
        <v>100</v>
      </c>
      <c r="N108" s="214">
        <f ca="1">IF(AND(A108&gt;40,A108&lt;45),J39,100)</f>
        <v>100</v>
      </c>
      <c r="O108" s="214">
        <f ca="1">IF(AND(A108&gt;44,A108&lt;49),J39,100)</f>
        <v>100</v>
      </c>
      <c r="P108" s="214">
        <f ca="1">IF(AND(A108&gt;48,A108&lt;52),J39,100)</f>
        <v>28.04986133745032</v>
      </c>
      <c r="Q108" s="214">
        <f ca="1">IF(AND(A108&gt;51,A108&lt;57),J39,100)</f>
        <v>100</v>
      </c>
      <c r="R108" s="214">
        <f ca="1">IF(AND(A108&gt;56,A108&lt;60),J39,100)</f>
        <v>100</v>
      </c>
      <c r="S108" s="214">
        <f ca="1">IF(A108&gt;59,J39,100)</f>
        <v>100</v>
      </c>
      <c r="T108" s="203"/>
      <c r="U108" s="203"/>
      <c r="V108" s="203"/>
      <c r="W108" s="203"/>
      <c r="X108" s="203"/>
      <c r="Y108" s="203"/>
      <c r="Z108" s="203"/>
      <c r="AA108" s="203"/>
      <c r="AB108" s="203"/>
      <c r="AC108" s="203"/>
      <c r="AD108" s="203"/>
      <c r="AE108" s="203"/>
      <c r="AF108" s="203"/>
      <c r="AG108" s="203"/>
    </row>
    <row r="109" spans="1:33" ht="13">
      <c r="A109" s="213">
        <f ca="1">INDEX(Type!$Q$15:$Q$97,B40)</f>
        <v>11</v>
      </c>
      <c r="B109" s="214">
        <f ca="1">IF($A109&lt;4,$J40,100)</f>
        <v>100</v>
      </c>
      <c r="C109" s="214">
        <f ca="1">IF(AND($A109&gt;3,$A109&lt;10),$J40,100)</f>
        <v>100</v>
      </c>
      <c r="D109" s="214">
        <f ca="1">IF(AND(A109&gt;9,A109&lt;14),J40,100)</f>
        <v>16.477721234107591</v>
      </c>
      <c r="E109" s="214">
        <f ca="1">IF(AND(A109&gt;13,A109&lt;18),J40,100)</f>
        <v>100</v>
      </c>
      <c r="F109" s="214">
        <f ca="1">IF(AND(A109&gt;17,A109&lt;21),J40,100)</f>
        <v>100</v>
      </c>
      <c r="G109" s="214">
        <f ca="1">IF(AND(A109&gt;20,A109&lt;24),J40,100)</f>
        <v>100</v>
      </c>
      <c r="H109" s="214">
        <f ca="1">IF(AND(A109&gt;23,A109&lt;27),J40,100)</f>
        <v>100</v>
      </c>
      <c r="I109" s="214">
        <f ca="1">IF(AND(A109&gt;26,A109&lt;30),J40,100)</f>
        <v>100</v>
      </c>
      <c r="J109" s="214">
        <f ca="1">IF(AND(A109&gt;29,A109&lt;32),J40,100)</f>
        <v>100</v>
      </c>
      <c r="K109" s="214">
        <f ca="1">IF(AND(A109&gt;31,A109&lt;34),J40,100)</f>
        <v>100</v>
      </c>
      <c r="L109" s="214">
        <f ca="1">IF(AND(A109&gt;33,A109&lt;37),J40,100)</f>
        <v>100</v>
      </c>
      <c r="M109" s="214">
        <f ca="1">IF(AND(A109&gt;36,A109&lt;41),J40,100)</f>
        <v>100</v>
      </c>
      <c r="N109" s="214">
        <f ca="1">IF(AND(A109&gt;40,A109&lt;45),J40,100)</f>
        <v>100</v>
      </c>
      <c r="O109" s="214">
        <f ca="1">IF(AND(A109&gt;44,A109&lt;49),J40,100)</f>
        <v>100</v>
      </c>
      <c r="P109" s="214">
        <f ca="1">IF(AND(A109&gt;48,A109&lt;52),J40,100)</f>
        <v>100</v>
      </c>
      <c r="Q109" s="214">
        <f ca="1">IF(AND(A109&gt;51,A109&lt;57),J40,100)</f>
        <v>100</v>
      </c>
      <c r="R109" s="214">
        <f ca="1">IF(AND(A109&gt;56,A109&lt;60),J40,100)</f>
        <v>100</v>
      </c>
      <c r="S109" s="214">
        <f ca="1">IF(A109&gt;59,J40,100)</f>
        <v>100</v>
      </c>
      <c r="T109" s="203"/>
      <c r="U109" s="203"/>
      <c r="V109" s="203"/>
      <c r="W109" s="203"/>
      <c r="X109" s="203"/>
      <c r="Y109" s="203"/>
      <c r="Z109" s="203"/>
      <c r="AA109" s="203"/>
      <c r="AB109" s="203"/>
      <c r="AC109" s="203"/>
      <c r="AD109" s="203"/>
      <c r="AE109" s="203"/>
      <c r="AF109" s="203"/>
      <c r="AG109" s="203"/>
    </row>
    <row r="110" spans="1:33" ht="13">
      <c r="A110" s="213">
        <f ca="1">INDEX(Type!$Q$15:$Q$97,B41)</f>
        <v>22</v>
      </c>
      <c r="B110" s="214">
        <f ca="1">IF($A110&lt;4,$J41,100)</f>
        <v>100</v>
      </c>
      <c r="C110" s="214">
        <f ca="1">IF(AND($A110&gt;3,$A110&lt;10),$J41,100)</f>
        <v>100</v>
      </c>
      <c r="D110" s="214">
        <f ca="1">IF(AND(A110&gt;9,A110&lt;14),J41,100)</f>
        <v>100</v>
      </c>
      <c r="E110" s="214">
        <f ca="1">IF(AND(A110&gt;13,A110&lt;18),J41,100)</f>
        <v>100</v>
      </c>
      <c r="F110" s="214">
        <f ca="1">IF(AND(A110&gt;17,A110&lt;21),J41,100)</f>
        <v>100</v>
      </c>
      <c r="G110" s="214">
        <f ca="1">IF(AND(A110&gt;20,A110&lt;24),J41,100)</f>
        <v>0</v>
      </c>
      <c r="H110" s="214">
        <f ca="1">IF(AND(A110&gt;23,A110&lt;27),J41,100)</f>
        <v>100</v>
      </c>
      <c r="I110" s="214">
        <f ca="1">IF(AND(A110&gt;26,A110&lt;30),J41,100)</f>
        <v>100</v>
      </c>
      <c r="J110" s="214">
        <f ca="1">IF(AND(A110&gt;29,A110&lt;32),J41,100)</f>
        <v>100</v>
      </c>
      <c r="K110" s="214">
        <f ca="1">IF(AND(A110&gt;31,A110&lt;34),J41,100)</f>
        <v>100</v>
      </c>
      <c r="L110" s="214">
        <f ca="1">IF(AND(A110&gt;33,A110&lt;37),J41,100)</f>
        <v>100</v>
      </c>
      <c r="M110" s="214">
        <f ca="1">IF(AND(A110&gt;36,A110&lt;41),J41,100)</f>
        <v>100</v>
      </c>
      <c r="N110" s="214">
        <f ca="1">IF(AND(A110&gt;40,A110&lt;45),J41,100)</f>
        <v>100</v>
      </c>
      <c r="O110" s="214">
        <f ca="1">IF(AND(A110&gt;44,A110&lt;49),J41,100)</f>
        <v>100</v>
      </c>
      <c r="P110" s="214">
        <f ca="1">IF(AND(A110&gt;48,A110&lt;52),J41,100)</f>
        <v>100</v>
      </c>
      <c r="Q110" s="214">
        <f ca="1">IF(AND(A110&gt;51,A110&lt;57),J41,100)</f>
        <v>100</v>
      </c>
      <c r="R110" s="214">
        <f ca="1">IF(AND(A110&gt;56,A110&lt;60),J41,100)</f>
        <v>100</v>
      </c>
      <c r="S110" s="214">
        <f ca="1">IF(A110&gt;59,J41,100)</f>
        <v>100</v>
      </c>
      <c r="T110" s="203"/>
      <c r="U110" s="203"/>
      <c r="V110" s="203"/>
      <c r="W110" s="203"/>
      <c r="X110" s="203"/>
      <c r="Y110" s="203"/>
      <c r="Z110" s="203"/>
      <c r="AA110" s="203"/>
      <c r="AB110" s="203"/>
      <c r="AC110" s="203"/>
      <c r="AD110" s="203"/>
      <c r="AE110" s="203"/>
      <c r="AF110" s="203"/>
      <c r="AG110" s="203"/>
    </row>
    <row r="111" spans="1:33" ht="13">
      <c r="A111" s="213">
        <f ca="1">INDEX(Type!$Q$15:$Q$97,B42)</f>
        <v>7</v>
      </c>
      <c r="B111" s="214">
        <f ca="1">IF($A111&lt;4,$J42,100)</f>
        <v>100</v>
      </c>
      <c r="C111" s="214">
        <f ca="1">IF(AND($A111&gt;3,$A111&lt;10),$J42,100)</f>
        <v>0</v>
      </c>
      <c r="D111" s="214">
        <f ca="1">IF(AND(A111&gt;9,A111&lt;14),J42,100)</f>
        <v>100</v>
      </c>
      <c r="E111" s="214">
        <f ca="1">IF(AND(A111&gt;13,A111&lt;18),J42,100)</f>
        <v>100</v>
      </c>
      <c r="F111" s="214">
        <f ca="1">IF(AND(A111&gt;17,A111&lt;21),J42,100)</f>
        <v>100</v>
      </c>
      <c r="G111" s="214">
        <f ca="1">IF(AND(A111&gt;20,A111&lt;24),J42,100)</f>
        <v>100</v>
      </c>
      <c r="H111" s="214">
        <f ca="1">IF(AND(A111&gt;23,A111&lt;27),J42,100)</f>
        <v>100</v>
      </c>
      <c r="I111" s="214">
        <f ca="1">IF(AND(A111&gt;26,A111&lt;30),J42,100)</f>
        <v>100</v>
      </c>
      <c r="J111" s="214">
        <f ca="1">IF(AND(A111&gt;29,A111&lt;32),J42,100)</f>
        <v>100</v>
      </c>
      <c r="K111" s="214">
        <f ca="1">IF(AND(A111&gt;31,A111&lt;34),J42,100)</f>
        <v>100</v>
      </c>
      <c r="L111" s="214">
        <f ca="1">IF(AND(A111&gt;33,A111&lt;37),J42,100)</f>
        <v>100</v>
      </c>
      <c r="M111" s="214">
        <f ca="1">IF(AND(A111&gt;36,A111&lt;41),J42,100)</f>
        <v>100</v>
      </c>
      <c r="N111" s="214">
        <f ca="1">IF(AND(A111&gt;40,A111&lt;45),J42,100)</f>
        <v>100</v>
      </c>
      <c r="O111" s="214">
        <f ca="1">IF(AND(A111&gt;44,A111&lt;49),J42,100)</f>
        <v>100</v>
      </c>
      <c r="P111" s="214">
        <f ca="1">IF(AND(A111&gt;48,A111&lt;52),J42,100)</f>
        <v>100</v>
      </c>
      <c r="Q111" s="214">
        <f ca="1">IF(AND(A111&gt;51,A111&lt;57),J42,100)</f>
        <v>100</v>
      </c>
      <c r="R111" s="214">
        <f ca="1">IF(AND(A111&gt;56,A111&lt;60),J42,100)</f>
        <v>100</v>
      </c>
      <c r="S111" s="214">
        <f ca="1">IF(A111&gt;59,J42,100)</f>
        <v>100</v>
      </c>
      <c r="T111" s="203"/>
      <c r="U111" s="203"/>
      <c r="V111" s="203"/>
      <c r="W111" s="203"/>
      <c r="X111" s="203"/>
      <c r="Y111" s="203"/>
      <c r="Z111" s="203"/>
      <c r="AA111" s="203"/>
      <c r="AB111" s="203"/>
      <c r="AC111" s="203"/>
      <c r="AD111" s="203"/>
      <c r="AE111" s="203"/>
      <c r="AF111" s="203"/>
      <c r="AG111" s="203"/>
    </row>
    <row r="112" spans="1:33" ht="13">
      <c r="A112" s="213">
        <f ca="1">INDEX(Type!$Q$15:$Q$97,B43)</f>
        <v>28</v>
      </c>
      <c r="B112" s="214">
        <f ca="1">IF($A112&lt;4,$J43,100)</f>
        <v>100</v>
      </c>
      <c r="C112" s="214">
        <f ca="1">IF(AND($A112&gt;3,$A112&lt;10),$J43,100)</f>
        <v>100</v>
      </c>
      <c r="D112" s="214">
        <f ca="1">IF(AND(A112&gt;9,A112&lt;14),J43,100)</f>
        <v>100</v>
      </c>
      <c r="E112" s="214">
        <f ca="1">IF(AND(A112&gt;13,A112&lt;18),J43,100)</f>
        <v>100</v>
      </c>
      <c r="F112" s="214">
        <f ca="1">IF(AND(A112&gt;17,A112&lt;21),J43,100)</f>
        <v>100</v>
      </c>
      <c r="G112" s="214">
        <f ca="1">IF(AND(A112&gt;20,A112&lt;24),J43,100)</f>
        <v>100</v>
      </c>
      <c r="H112" s="214">
        <f ca="1">IF(AND(A112&gt;23,A112&lt;27),J43,100)</f>
        <v>100</v>
      </c>
      <c r="I112" s="214">
        <f ca="1">IF(AND(A112&gt;26,A112&lt;30),J43,100)</f>
        <v>0</v>
      </c>
      <c r="J112" s="214">
        <f ca="1">IF(AND(A112&gt;29,A112&lt;32),J43,100)</f>
        <v>100</v>
      </c>
      <c r="K112" s="214">
        <f ca="1">IF(AND(A112&gt;31,A112&lt;34),J43,100)</f>
        <v>100</v>
      </c>
      <c r="L112" s="214">
        <f ca="1">IF(AND(A112&gt;33,A112&lt;37),J43,100)</f>
        <v>100</v>
      </c>
      <c r="M112" s="214">
        <f ca="1">IF(AND(A112&gt;36,A112&lt;41),J43,100)</f>
        <v>100</v>
      </c>
      <c r="N112" s="214">
        <f ca="1">IF(AND(A112&gt;40,A112&lt;45),J43,100)</f>
        <v>100</v>
      </c>
      <c r="O112" s="214">
        <f ca="1">IF(AND(A112&gt;44,A112&lt;49),J43,100)</f>
        <v>100</v>
      </c>
      <c r="P112" s="214">
        <f ca="1">IF(AND(A112&gt;48,A112&lt;52),J43,100)</f>
        <v>100</v>
      </c>
      <c r="Q112" s="214">
        <f ca="1">IF(AND(A112&gt;51,A112&lt;57),J43,100)</f>
        <v>100</v>
      </c>
      <c r="R112" s="214">
        <f ca="1">IF(AND(A112&gt;56,A112&lt;60),J43,100)</f>
        <v>100</v>
      </c>
      <c r="S112" s="214">
        <f ca="1">IF(A112&gt;59,J43,100)</f>
        <v>100</v>
      </c>
      <c r="T112" s="203"/>
      <c r="U112" s="203"/>
      <c r="V112" s="203"/>
      <c r="W112" s="203"/>
      <c r="X112" s="203"/>
      <c r="Y112" s="203"/>
      <c r="Z112" s="203"/>
      <c r="AA112" s="203"/>
      <c r="AB112" s="203"/>
      <c r="AC112" s="203"/>
      <c r="AD112" s="203"/>
      <c r="AE112" s="203"/>
      <c r="AF112" s="203"/>
      <c r="AG112" s="203"/>
    </row>
    <row r="113" spans="1:33" ht="13">
      <c r="A113" s="213">
        <f ca="1">INDEX(Type!$Q$15:$Q$97,B44)</f>
        <v>5</v>
      </c>
      <c r="B113" s="214">
        <f ca="1">IF($A113&lt;4,$J44,100)</f>
        <v>100</v>
      </c>
      <c r="C113" s="214">
        <f ca="1">IF(AND($A113&gt;3,$A113&lt;10),$J44,100)</f>
        <v>0</v>
      </c>
      <c r="D113" s="214">
        <f ca="1">IF(AND(A113&gt;9,A113&lt;14),J44,100)</f>
        <v>100</v>
      </c>
      <c r="E113" s="214">
        <f ca="1">IF(AND(A113&gt;13,A113&lt;18),J44,100)</f>
        <v>100</v>
      </c>
      <c r="F113" s="214">
        <f ca="1">IF(AND(A113&gt;17,A113&lt;21),J44,100)</f>
        <v>100</v>
      </c>
      <c r="G113" s="214">
        <f ca="1">IF(AND(A113&gt;20,A113&lt;24),J44,100)</f>
        <v>100</v>
      </c>
      <c r="H113" s="214">
        <f ca="1">IF(AND(A113&gt;23,A113&lt;27),J44,100)</f>
        <v>100</v>
      </c>
      <c r="I113" s="214">
        <f ca="1">IF(AND(A113&gt;26,A113&lt;30),J44,100)</f>
        <v>100</v>
      </c>
      <c r="J113" s="214">
        <f ca="1">IF(AND(A113&gt;29,A113&lt;32),J44,100)</f>
        <v>100</v>
      </c>
      <c r="K113" s="214">
        <f ca="1">IF(AND(A113&gt;31,A113&lt;34),J44,100)</f>
        <v>100</v>
      </c>
      <c r="L113" s="214">
        <f ca="1">IF(AND(A113&gt;33,A113&lt;37),J44,100)</f>
        <v>100</v>
      </c>
      <c r="M113" s="214">
        <f ca="1">IF(AND(A113&gt;36,A113&lt;41),J44,100)</f>
        <v>100</v>
      </c>
      <c r="N113" s="214">
        <f ca="1">IF(AND(A113&gt;40,A113&lt;45),J44,100)</f>
        <v>100</v>
      </c>
      <c r="O113" s="214">
        <f ca="1">IF(AND(A113&gt;44,A113&lt;49),J44,100)</f>
        <v>100</v>
      </c>
      <c r="P113" s="214">
        <f ca="1">IF(AND(A113&gt;48,A113&lt;52),J44,100)</f>
        <v>100</v>
      </c>
      <c r="Q113" s="214">
        <f ca="1">IF(AND(A113&gt;51,A113&lt;57),J44,100)</f>
        <v>100</v>
      </c>
      <c r="R113" s="214">
        <f ca="1">IF(AND(A113&gt;56,A113&lt;60),J44,100)</f>
        <v>100</v>
      </c>
      <c r="S113" s="214">
        <f ca="1">IF(A113&gt;59,J44,100)</f>
        <v>100</v>
      </c>
      <c r="T113" s="203"/>
      <c r="U113" s="203"/>
      <c r="V113" s="203"/>
      <c r="W113" s="203"/>
      <c r="X113" s="203"/>
      <c r="Y113" s="203"/>
      <c r="Z113" s="203"/>
      <c r="AA113" s="203"/>
      <c r="AB113" s="203"/>
      <c r="AC113" s="203"/>
      <c r="AD113" s="203"/>
      <c r="AE113" s="203"/>
      <c r="AF113" s="203"/>
      <c r="AG113" s="203"/>
    </row>
    <row r="114" spans="1:33" ht="13">
      <c r="A114" s="213">
        <f ca="1">INDEX(Type!$Q$15:$Q$97,B45)</f>
        <v>20</v>
      </c>
      <c r="B114" s="214">
        <f ca="1">IF($A114&lt;4,$J45,100)</f>
        <v>100</v>
      </c>
      <c r="C114" s="214">
        <f ca="1">IF(AND($A114&gt;3,$A114&lt;10),$J45,100)</f>
        <v>100</v>
      </c>
      <c r="D114" s="214">
        <f ca="1">IF(AND(A114&gt;9,A114&lt;14),J45,100)</f>
        <v>100</v>
      </c>
      <c r="E114" s="214">
        <f ca="1">IF(AND(A114&gt;13,A114&lt;18),J45,100)</f>
        <v>100</v>
      </c>
      <c r="F114" s="214">
        <f ca="1">IF(AND(A114&gt;17,A114&lt;21),J45,100)</f>
        <v>0</v>
      </c>
      <c r="G114" s="214">
        <f ca="1">IF(AND(A114&gt;20,A114&lt;24),J45,100)</f>
        <v>100</v>
      </c>
      <c r="H114" s="214">
        <f ca="1">IF(AND(A114&gt;23,A114&lt;27),J45,100)</f>
        <v>100</v>
      </c>
      <c r="I114" s="214">
        <f ca="1">IF(AND(A114&gt;26,A114&lt;30),J45,100)</f>
        <v>100</v>
      </c>
      <c r="J114" s="214">
        <f ca="1">IF(AND(A114&gt;29,A114&lt;32),J45,100)</f>
        <v>100</v>
      </c>
      <c r="K114" s="214">
        <f ca="1">IF(AND(A114&gt;31,A114&lt;34),J45,100)</f>
        <v>100</v>
      </c>
      <c r="L114" s="214">
        <f ca="1">IF(AND(A114&gt;33,A114&lt;37),J45,100)</f>
        <v>100</v>
      </c>
      <c r="M114" s="214">
        <f ca="1">IF(AND(A114&gt;36,A114&lt;41),J45,100)</f>
        <v>100</v>
      </c>
      <c r="N114" s="214">
        <f ca="1">IF(AND(A114&gt;40,A114&lt;45),J45,100)</f>
        <v>100</v>
      </c>
      <c r="O114" s="214">
        <f ca="1">IF(AND(A114&gt;44,A114&lt;49),J45,100)</f>
        <v>100</v>
      </c>
      <c r="P114" s="214">
        <f ca="1">IF(AND(A114&gt;48,A114&lt;52),J45,100)</f>
        <v>100</v>
      </c>
      <c r="Q114" s="214">
        <f ca="1">IF(AND(A114&gt;51,A114&lt;57),J45,100)</f>
        <v>100</v>
      </c>
      <c r="R114" s="214">
        <f ca="1">IF(AND(A114&gt;56,A114&lt;60),J45,100)</f>
        <v>100</v>
      </c>
      <c r="S114" s="214">
        <f ca="1">IF(A114&gt;59,J45,100)</f>
        <v>100</v>
      </c>
      <c r="T114" s="203"/>
      <c r="U114" s="203"/>
      <c r="V114" s="203"/>
      <c r="W114" s="203"/>
      <c r="X114" s="203"/>
      <c r="Y114" s="203"/>
      <c r="Z114" s="203"/>
      <c r="AA114" s="203"/>
      <c r="AB114" s="203"/>
      <c r="AC114" s="203"/>
      <c r="AD114" s="203"/>
      <c r="AE114" s="203"/>
      <c r="AF114" s="203"/>
      <c r="AG114" s="203"/>
    </row>
    <row r="115" spans="1:33" ht="13">
      <c r="A115" s="213">
        <f ca="1">INDEX(Type!$Q$15:$Q$97,B46)</f>
        <v>1</v>
      </c>
      <c r="B115" s="214">
        <f ca="1">IF($A115&lt;4,$J46,100)</f>
        <v>0</v>
      </c>
      <c r="C115" s="214">
        <f ca="1">IF(AND($A115&gt;3,$A115&lt;10),$J46,100)</f>
        <v>100</v>
      </c>
      <c r="D115" s="214">
        <f ca="1">IF(AND(A115&gt;9,A115&lt;14),J46,100)</f>
        <v>100</v>
      </c>
      <c r="E115" s="214">
        <f ca="1">IF(AND(A115&gt;13,A115&lt;18),J46,100)</f>
        <v>100</v>
      </c>
      <c r="F115" s="214">
        <f ca="1">IF(AND(A115&gt;17,A115&lt;21),J46,100)</f>
        <v>100</v>
      </c>
      <c r="G115" s="214">
        <f ca="1">IF(AND(A115&gt;20,A115&lt;24),J46,100)</f>
        <v>100</v>
      </c>
      <c r="H115" s="214">
        <f ca="1">IF(AND(A115&gt;23,A115&lt;27),J46,100)</f>
        <v>100</v>
      </c>
      <c r="I115" s="214">
        <f ca="1">IF(AND(A115&gt;26,A115&lt;30),J46,100)</f>
        <v>100</v>
      </c>
      <c r="J115" s="214">
        <f ca="1">IF(AND(A115&gt;29,A115&lt;32),J46,100)</f>
        <v>100</v>
      </c>
      <c r="K115" s="214">
        <f ca="1">IF(AND(A115&gt;31,A115&lt;34),J46,100)</f>
        <v>100</v>
      </c>
      <c r="L115" s="214">
        <f ca="1">IF(AND(A115&gt;33,A115&lt;37),J46,100)</f>
        <v>100</v>
      </c>
      <c r="M115" s="214">
        <f ca="1">IF(AND(A115&gt;36,A115&lt;41),J46,100)</f>
        <v>100</v>
      </c>
      <c r="N115" s="214">
        <f ca="1">IF(AND(A115&gt;40,A115&lt;45),J46,100)</f>
        <v>100</v>
      </c>
      <c r="O115" s="214">
        <f ca="1">IF(AND(A115&gt;44,A115&lt;49),J46,100)</f>
        <v>100</v>
      </c>
      <c r="P115" s="214">
        <f ca="1">IF(AND(A115&gt;48,A115&lt;52),J46,100)</f>
        <v>100</v>
      </c>
      <c r="Q115" s="214">
        <f ca="1">IF(AND(A115&gt;51,A115&lt;57),J46,100)</f>
        <v>100</v>
      </c>
      <c r="R115" s="214">
        <f ca="1">IF(AND(A115&gt;56,A115&lt;60),J46,100)</f>
        <v>100</v>
      </c>
      <c r="S115" s="214">
        <f ca="1">IF(A115&gt;59,J46,100)</f>
        <v>100</v>
      </c>
      <c r="T115" s="203"/>
      <c r="U115" s="203"/>
      <c r="V115" s="203"/>
      <c r="W115" s="203"/>
      <c r="X115" s="203"/>
      <c r="Y115" s="203"/>
      <c r="Z115" s="203"/>
      <c r="AA115" s="203"/>
      <c r="AB115" s="203"/>
      <c r="AC115" s="203"/>
      <c r="AD115" s="203"/>
      <c r="AE115" s="203"/>
      <c r="AF115" s="203"/>
      <c r="AG115" s="203"/>
    </row>
    <row r="116" spans="1:33" ht="13">
      <c r="A116" s="213">
        <f ca="1">INDEX(Type!$Q$15:$Q$97,B47)</f>
        <v>4</v>
      </c>
      <c r="B116" s="214">
        <f ca="1">IF($A116&lt;4,$J47,100)</f>
        <v>100</v>
      </c>
      <c r="C116" s="214">
        <f ca="1">IF(AND($A116&gt;3,$A116&lt;10),$J47,100)</f>
        <v>0</v>
      </c>
      <c r="D116" s="214">
        <f ca="1">IF(AND(A116&gt;9,A116&lt;14),J47,100)</f>
        <v>100</v>
      </c>
      <c r="E116" s="214">
        <f ca="1">IF(AND(A116&gt;13,A116&lt;18),J47,100)</f>
        <v>100</v>
      </c>
      <c r="F116" s="214">
        <f ca="1">IF(AND(A116&gt;17,A116&lt;21),J47,100)</f>
        <v>100</v>
      </c>
      <c r="G116" s="214">
        <f ca="1">IF(AND(A116&gt;20,A116&lt;24),J47,100)</f>
        <v>100</v>
      </c>
      <c r="H116" s="214">
        <f ca="1">IF(AND(A116&gt;23,A116&lt;27),J47,100)</f>
        <v>100</v>
      </c>
      <c r="I116" s="214">
        <f ca="1">IF(AND(A116&gt;26,A116&lt;30),J47,100)</f>
        <v>100</v>
      </c>
      <c r="J116" s="214">
        <f ca="1">IF(AND(A116&gt;29,A116&lt;32),J47,100)</f>
        <v>100</v>
      </c>
      <c r="K116" s="214">
        <f ca="1">IF(AND(A116&gt;31,A116&lt;34),J47,100)</f>
        <v>100</v>
      </c>
      <c r="L116" s="214">
        <f ca="1">IF(AND(A116&gt;33,A116&lt;37),J47,100)</f>
        <v>100</v>
      </c>
      <c r="M116" s="214">
        <f ca="1">IF(AND(A116&gt;36,A116&lt;41),J47,100)</f>
        <v>100</v>
      </c>
      <c r="N116" s="214">
        <f ca="1">IF(AND(A116&gt;40,A116&lt;45),J47,100)</f>
        <v>100</v>
      </c>
      <c r="O116" s="214">
        <f ca="1">IF(AND(A116&gt;44,A116&lt;49),J47,100)</f>
        <v>100</v>
      </c>
      <c r="P116" s="214">
        <f ca="1">IF(AND(A116&gt;48,A116&lt;52),J47,100)</f>
        <v>100</v>
      </c>
      <c r="Q116" s="214">
        <f ca="1">IF(AND(A116&gt;51,A116&lt;57),J47,100)</f>
        <v>100</v>
      </c>
      <c r="R116" s="214">
        <f ca="1">IF(AND(A116&gt;56,A116&lt;60),J47,100)</f>
        <v>100</v>
      </c>
      <c r="S116" s="214">
        <f ca="1">IF(A116&gt;59,J47,100)</f>
        <v>100</v>
      </c>
      <c r="T116" s="203"/>
      <c r="U116" s="203"/>
      <c r="V116" s="203"/>
      <c r="W116" s="203"/>
      <c r="X116" s="203"/>
      <c r="Y116" s="203"/>
      <c r="Z116" s="203"/>
      <c r="AA116" s="203"/>
      <c r="AB116" s="203"/>
      <c r="AC116" s="203"/>
      <c r="AD116" s="203"/>
      <c r="AE116" s="203"/>
      <c r="AF116" s="203"/>
      <c r="AG116" s="203"/>
    </row>
    <row r="117" spans="1:33" ht="13">
      <c r="A117" s="213">
        <f ca="1">INDEX(Type!$Q$15:$Q$97,B48)</f>
        <v>49</v>
      </c>
      <c r="B117" s="214">
        <f ca="1">IF($A117&lt;4,$J48,100)</f>
        <v>100</v>
      </c>
      <c r="C117" s="214">
        <f ca="1">IF(AND($A117&gt;3,$A117&lt;10),$J48,100)</f>
        <v>100</v>
      </c>
      <c r="D117" s="214">
        <f ca="1">IF(AND(A117&gt;9,A117&lt;14),J48,100)</f>
        <v>100</v>
      </c>
      <c r="E117" s="214">
        <f ca="1">IF(AND(A117&gt;13,A117&lt;18),J48,100)</f>
        <v>100</v>
      </c>
      <c r="F117" s="214">
        <f ca="1">IF(AND(A117&gt;17,A117&lt;21),J48,100)</f>
        <v>100</v>
      </c>
      <c r="G117" s="214">
        <f ca="1">IF(AND(A117&gt;20,A117&lt;24),J48,100)</f>
        <v>100</v>
      </c>
      <c r="H117" s="214">
        <f ca="1">IF(AND(A117&gt;23,A117&lt;27),J48,100)</f>
        <v>100</v>
      </c>
      <c r="I117" s="214">
        <f ca="1">IF(AND(A117&gt;26,A117&lt;30),J48,100)</f>
        <v>100</v>
      </c>
      <c r="J117" s="214">
        <f ca="1">IF(AND(A117&gt;29,A117&lt;32),J48,100)</f>
        <v>100</v>
      </c>
      <c r="K117" s="214">
        <f ca="1">IF(AND(A117&gt;31,A117&lt;34),J48,100)</f>
        <v>100</v>
      </c>
      <c r="L117" s="214">
        <f ca="1">IF(AND(A117&gt;33,A117&lt;37),J48,100)</f>
        <v>100</v>
      </c>
      <c r="M117" s="214">
        <f ca="1">IF(AND(A117&gt;36,A117&lt;41),J48,100)</f>
        <v>100</v>
      </c>
      <c r="N117" s="214">
        <f ca="1">IF(AND(A117&gt;40,A117&lt;45),J48,100)</f>
        <v>100</v>
      </c>
      <c r="O117" s="214">
        <f ca="1">IF(AND(A117&gt;44,A117&lt;49),J48,100)</f>
        <v>100</v>
      </c>
      <c r="P117" s="214">
        <f ca="1">IF(AND(A117&gt;48,A117&lt;52),J48,100)</f>
        <v>0</v>
      </c>
      <c r="Q117" s="214">
        <f ca="1">IF(AND(A117&gt;51,A117&lt;57),J48,100)</f>
        <v>100</v>
      </c>
      <c r="R117" s="214">
        <f ca="1">IF(AND(A117&gt;56,A117&lt;60),J48,100)</f>
        <v>100</v>
      </c>
      <c r="S117" s="214">
        <f ca="1">IF(A117&gt;59,J48,100)</f>
        <v>100</v>
      </c>
      <c r="T117" s="203"/>
      <c r="U117" s="203"/>
      <c r="V117" s="203"/>
      <c r="W117" s="203"/>
      <c r="X117" s="203"/>
      <c r="Y117" s="203"/>
      <c r="Z117" s="203"/>
      <c r="AA117" s="203"/>
      <c r="AB117" s="203"/>
      <c r="AC117" s="203"/>
      <c r="AD117" s="203"/>
      <c r="AE117" s="203"/>
      <c r="AF117" s="203"/>
      <c r="AG117" s="203"/>
    </row>
    <row r="118" spans="1:33" ht="13">
      <c r="A118" s="213">
        <f ca="1">INDEX(Type!$Q$15:$Q$97,B49)</f>
        <v>14</v>
      </c>
      <c r="B118" s="214">
        <f ca="1">IF($A118&lt;4,$J49,100)</f>
        <v>100</v>
      </c>
      <c r="C118" s="214">
        <f ca="1">IF(AND($A118&gt;3,$A118&lt;10),$J49,100)</f>
        <v>100</v>
      </c>
      <c r="D118" s="214">
        <f ca="1">IF(AND(A118&gt;9,A118&lt;14),J49,100)</f>
        <v>100</v>
      </c>
      <c r="E118" s="214">
        <f ca="1">IF(AND(A118&gt;13,A118&lt;18),J49,100)</f>
        <v>0</v>
      </c>
      <c r="F118" s="214">
        <f ca="1">IF(AND(A118&gt;17,A118&lt;21),J49,100)</f>
        <v>100</v>
      </c>
      <c r="G118" s="214">
        <f ca="1">IF(AND(A118&gt;20,A118&lt;24),J49,100)</f>
        <v>100</v>
      </c>
      <c r="H118" s="214">
        <f ca="1">IF(AND(A118&gt;23,A118&lt;27),J49,100)</f>
        <v>100</v>
      </c>
      <c r="I118" s="214">
        <f ca="1">IF(AND(A118&gt;26,A118&lt;30),J49,100)</f>
        <v>100</v>
      </c>
      <c r="J118" s="214">
        <f ca="1">IF(AND(A118&gt;29,A118&lt;32),J49,100)</f>
        <v>100</v>
      </c>
      <c r="K118" s="214">
        <f ca="1">IF(AND(A118&gt;31,A118&lt;34),J49,100)</f>
        <v>100</v>
      </c>
      <c r="L118" s="214">
        <f ca="1">IF(AND(A118&gt;33,A118&lt;37),J49,100)</f>
        <v>100</v>
      </c>
      <c r="M118" s="214">
        <f ca="1">IF(AND(A118&gt;36,A118&lt;41),J49,100)</f>
        <v>100</v>
      </c>
      <c r="N118" s="214">
        <f ca="1">IF(AND(A118&gt;40,A118&lt;45),J49,100)</f>
        <v>100</v>
      </c>
      <c r="O118" s="214">
        <f ca="1">IF(AND(A118&gt;44,A118&lt;49),J49,100)</f>
        <v>100</v>
      </c>
      <c r="P118" s="214">
        <f ca="1">IF(AND(A118&gt;48,A118&lt;52),J49,100)</f>
        <v>100</v>
      </c>
      <c r="Q118" s="214">
        <f ca="1">IF(AND(A118&gt;51,A118&lt;57),J49,100)</f>
        <v>100</v>
      </c>
      <c r="R118" s="214">
        <f ca="1">IF(AND(A118&gt;56,A118&lt;60),J49,100)</f>
        <v>100</v>
      </c>
      <c r="S118" s="214">
        <f ca="1">IF(A118&gt;59,J49,100)</f>
        <v>100</v>
      </c>
      <c r="T118" s="203"/>
      <c r="U118" s="203"/>
      <c r="V118" s="203"/>
      <c r="W118" s="203"/>
      <c r="X118" s="203"/>
      <c r="Y118" s="203"/>
      <c r="Z118" s="203"/>
      <c r="AA118" s="203"/>
      <c r="AB118" s="203"/>
      <c r="AC118" s="203"/>
      <c r="AD118" s="203"/>
      <c r="AE118" s="203"/>
      <c r="AF118" s="203"/>
      <c r="AG118" s="203"/>
    </row>
    <row r="119" spans="1:33" ht="13">
      <c r="A119" s="213">
        <f ca="1">INDEX(Type!$Q$15:$Q$97,B50)</f>
        <v>10</v>
      </c>
      <c r="B119" s="214">
        <f ca="1">IF($A119&lt;4,$J50,100)</f>
        <v>100</v>
      </c>
      <c r="C119" s="214">
        <f ca="1">IF(AND($A119&gt;3,$A119&lt;10),$J50,100)</f>
        <v>100</v>
      </c>
      <c r="D119" s="214">
        <f ca="1">IF(AND(A119&gt;9,A119&lt;14),J50,100)</f>
        <v>0</v>
      </c>
      <c r="E119" s="214">
        <f ca="1">IF(AND(A119&gt;13,A119&lt;18),J50,100)</f>
        <v>100</v>
      </c>
      <c r="F119" s="214">
        <f ca="1">IF(AND(A119&gt;17,A119&lt;21),J50,100)</f>
        <v>100</v>
      </c>
      <c r="G119" s="214">
        <f ca="1">IF(AND(A119&gt;20,A119&lt;24),J50,100)</f>
        <v>100</v>
      </c>
      <c r="H119" s="214">
        <f ca="1">IF(AND(A119&gt;23,A119&lt;27),J50,100)</f>
        <v>100</v>
      </c>
      <c r="I119" s="214">
        <f ca="1">IF(AND(A119&gt;26,A119&lt;30),J50,100)</f>
        <v>100</v>
      </c>
      <c r="J119" s="214">
        <f ca="1">IF(AND(A119&gt;29,A119&lt;32),J50,100)</f>
        <v>100</v>
      </c>
      <c r="K119" s="214">
        <f ca="1">IF(AND(A119&gt;31,A119&lt;34),J50,100)</f>
        <v>100</v>
      </c>
      <c r="L119" s="214">
        <f ca="1">IF(AND(A119&gt;33,A119&lt;37),J50,100)</f>
        <v>100</v>
      </c>
      <c r="M119" s="214">
        <f ca="1">IF(AND(A119&gt;36,A119&lt;41),J50,100)</f>
        <v>100</v>
      </c>
      <c r="N119" s="214">
        <f ca="1">IF(AND(A119&gt;40,A119&lt;45),J50,100)</f>
        <v>100</v>
      </c>
      <c r="O119" s="214">
        <f ca="1">IF(AND(A119&gt;44,A119&lt;49),J50,100)</f>
        <v>100</v>
      </c>
      <c r="P119" s="214">
        <f ca="1">IF(AND(A119&gt;48,A119&lt;52),J50,100)</f>
        <v>100</v>
      </c>
      <c r="Q119" s="214">
        <f ca="1">IF(AND(A119&gt;51,A119&lt;57),J50,100)</f>
        <v>100</v>
      </c>
      <c r="R119" s="214">
        <f ca="1">IF(AND(A119&gt;56,A119&lt;60),J50,100)</f>
        <v>100</v>
      </c>
      <c r="S119" s="214">
        <f ca="1">IF(A119&gt;59,J50,100)</f>
        <v>100</v>
      </c>
      <c r="T119" s="203"/>
      <c r="U119" s="203"/>
      <c r="V119" s="203"/>
      <c r="W119" s="203"/>
      <c r="X119" s="203"/>
      <c r="Y119" s="203"/>
      <c r="Z119" s="203"/>
      <c r="AA119" s="203"/>
      <c r="AB119" s="203"/>
      <c r="AC119" s="203"/>
      <c r="AD119" s="203"/>
      <c r="AE119" s="203"/>
      <c r="AF119" s="203"/>
      <c r="AG119" s="203"/>
    </row>
    <row r="120" spans="1:33" ht="13">
      <c r="A120" s="213">
        <f ca="1">INDEX(Type!$Q$15:$Q$97,B51)</f>
        <v>51</v>
      </c>
      <c r="B120" s="214">
        <f ca="1">IF($A120&lt;4,$J51,100)</f>
        <v>100</v>
      </c>
      <c r="C120" s="214">
        <f ca="1">IF(AND($A120&gt;3,$A120&lt;10),$J51,100)</f>
        <v>100</v>
      </c>
      <c r="D120" s="214">
        <f ca="1">IF(AND(A120&gt;9,A120&lt;14),J51,100)</f>
        <v>100</v>
      </c>
      <c r="E120" s="214">
        <f ca="1">IF(AND(A120&gt;13,A120&lt;18),J51,100)</f>
        <v>100</v>
      </c>
      <c r="F120" s="214">
        <f ca="1">IF(AND(A120&gt;17,A120&lt;21),J51,100)</f>
        <v>100</v>
      </c>
      <c r="G120" s="214">
        <f ca="1">IF(AND(A120&gt;20,A120&lt;24),J51,100)</f>
        <v>100</v>
      </c>
      <c r="H120" s="214">
        <f ca="1">IF(AND(A120&gt;23,A120&lt;27),J51,100)</f>
        <v>100</v>
      </c>
      <c r="I120" s="214">
        <f ca="1">IF(AND(A120&gt;26,A120&lt;30),J51,100)</f>
        <v>100</v>
      </c>
      <c r="J120" s="214">
        <f ca="1">IF(AND(A120&gt;29,A120&lt;32),J51,100)</f>
        <v>100</v>
      </c>
      <c r="K120" s="214">
        <f ca="1">IF(AND(A120&gt;31,A120&lt;34),J51,100)</f>
        <v>100</v>
      </c>
      <c r="L120" s="214">
        <f ca="1">IF(AND(A120&gt;33,A120&lt;37),J51,100)</f>
        <v>100</v>
      </c>
      <c r="M120" s="214">
        <f ca="1">IF(AND(A120&gt;36,A120&lt;41),J51,100)</f>
        <v>100</v>
      </c>
      <c r="N120" s="214">
        <f ca="1">IF(AND(A120&gt;40,A120&lt;45),J51,100)</f>
        <v>100</v>
      </c>
      <c r="O120" s="214">
        <f ca="1">IF(AND(A120&gt;44,A120&lt;49),J51,100)</f>
        <v>100</v>
      </c>
      <c r="P120" s="214">
        <f ca="1">IF(AND(A120&gt;48,A120&lt;52),J51,100)</f>
        <v>0</v>
      </c>
      <c r="Q120" s="214">
        <f ca="1">IF(AND(A120&gt;51,A120&lt;57),J51,100)</f>
        <v>100</v>
      </c>
      <c r="R120" s="214">
        <f ca="1">IF(AND(A120&gt;56,A120&lt;60),J51,100)</f>
        <v>100</v>
      </c>
      <c r="S120" s="214">
        <f ca="1">IF(A120&gt;59,J51,100)</f>
        <v>100</v>
      </c>
      <c r="T120" s="203"/>
      <c r="U120" s="203"/>
      <c r="V120" s="203"/>
      <c r="W120" s="203"/>
      <c r="X120" s="203"/>
      <c r="Y120" s="203"/>
      <c r="Z120" s="203"/>
      <c r="AA120" s="203"/>
      <c r="AB120" s="203"/>
      <c r="AC120" s="203"/>
      <c r="AD120" s="203"/>
      <c r="AE120" s="203"/>
      <c r="AF120" s="203"/>
      <c r="AG120" s="203"/>
    </row>
    <row r="121" spans="1:33" ht="13">
      <c r="A121" s="213">
        <f ca="1">INDEX(Type!$Q$15:$Q$97,B52)</f>
        <v>9</v>
      </c>
      <c r="B121" s="214">
        <f ca="1">IF($A121&lt;4,$J52,100)</f>
        <v>100</v>
      </c>
      <c r="C121" s="214">
        <f ca="1">IF(AND($A121&gt;3,$A121&lt;10),$J52,100)</f>
        <v>0</v>
      </c>
      <c r="D121" s="214">
        <f ca="1">IF(AND(A121&gt;9,A121&lt;14),J52,100)</f>
        <v>100</v>
      </c>
      <c r="E121" s="214">
        <f ca="1">IF(AND(A121&gt;13,A121&lt;18),J52,100)</f>
        <v>100</v>
      </c>
      <c r="F121" s="214">
        <f ca="1">IF(AND(A121&gt;17,A121&lt;21),J52,100)</f>
        <v>100</v>
      </c>
      <c r="G121" s="214">
        <f ca="1">IF(AND(A121&gt;20,A121&lt;24),J52,100)</f>
        <v>100</v>
      </c>
      <c r="H121" s="214">
        <f ca="1">IF(AND(A121&gt;23,A121&lt;27),J52,100)</f>
        <v>100</v>
      </c>
      <c r="I121" s="214">
        <f ca="1">IF(AND(A121&gt;26,A121&lt;30),J52,100)</f>
        <v>100</v>
      </c>
      <c r="J121" s="214">
        <f ca="1">IF(AND(A121&gt;29,A121&lt;32),J52,100)</f>
        <v>100</v>
      </c>
      <c r="K121" s="214">
        <f ca="1">IF(AND(A121&gt;31,A121&lt;34),J52,100)</f>
        <v>100</v>
      </c>
      <c r="L121" s="214">
        <f ca="1">IF(AND(A121&gt;33,A121&lt;37),J52,100)</f>
        <v>100</v>
      </c>
      <c r="M121" s="214">
        <f ca="1">IF(AND(A121&gt;36,A121&lt;41),J52,100)</f>
        <v>100</v>
      </c>
      <c r="N121" s="214">
        <f ca="1">IF(AND(A121&gt;40,A121&lt;45),J52,100)</f>
        <v>100</v>
      </c>
      <c r="O121" s="214">
        <f ca="1">IF(AND(A121&gt;44,A121&lt;49),J52,100)</f>
        <v>100</v>
      </c>
      <c r="P121" s="214">
        <f ca="1">IF(AND(A121&gt;48,A121&lt;52),J52,100)</f>
        <v>100</v>
      </c>
      <c r="Q121" s="214">
        <f ca="1">IF(AND(A121&gt;51,A121&lt;57),J52,100)</f>
        <v>100</v>
      </c>
      <c r="R121" s="214">
        <f ca="1">IF(AND(A121&gt;56,A121&lt;60),J52,100)</f>
        <v>100</v>
      </c>
      <c r="S121" s="214">
        <f ca="1">IF(A121&gt;59,J52,100)</f>
        <v>100</v>
      </c>
      <c r="T121" s="203"/>
      <c r="U121" s="203"/>
      <c r="V121" s="203"/>
      <c r="W121" s="203"/>
      <c r="X121" s="203"/>
      <c r="Y121" s="203"/>
      <c r="Z121" s="203"/>
      <c r="AA121" s="203"/>
      <c r="AB121" s="203"/>
      <c r="AC121" s="203"/>
      <c r="AD121" s="203"/>
      <c r="AE121" s="203"/>
      <c r="AF121" s="203"/>
      <c r="AG121" s="203"/>
    </row>
    <row r="122" spans="1:33" ht="13">
      <c r="A122" s="213">
        <f ca="1">INDEX(Type!$Q$15:$Q$97,B53)</f>
        <v>13</v>
      </c>
      <c r="B122" s="214">
        <f ca="1">IF($A122&lt;4,$J53,100)</f>
        <v>100</v>
      </c>
      <c r="C122" s="214">
        <f ca="1">IF(AND($A122&gt;3,$A122&lt;10),$J53,100)</f>
        <v>100</v>
      </c>
      <c r="D122" s="214">
        <f ca="1">IF(AND(A122&gt;9,A122&lt;14),J53,100)</f>
        <v>0</v>
      </c>
      <c r="E122" s="214">
        <f ca="1">IF(AND(A122&gt;13,A122&lt;18),J53,100)</f>
        <v>100</v>
      </c>
      <c r="F122" s="214">
        <f ca="1">IF(AND(A122&gt;17,A122&lt;21),J53,100)</f>
        <v>100</v>
      </c>
      <c r="G122" s="214">
        <f ca="1">IF(AND(A122&gt;20,A122&lt;24),J53,100)</f>
        <v>100</v>
      </c>
      <c r="H122" s="214">
        <f ca="1">IF(AND(A122&gt;23,A122&lt;27),J53,100)</f>
        <v>100</v>
      </c>
      <c r="I122" s="214">
        <f ca="1">IF(AND(A122&gt;26,A122&lt;30),J53,100)</f>
        <v>100</v>
      </c>
      <c r="J122" s="214">
        <f ca="1">IF(AND(A122&gt;29,A122&lt;32),J53,100)</f>
        <v>100</v>
      </c>
      <c r="K122" s="214">
        <f ca="1">IF(AND(A122&gt;31,A122&lt;34),J53,100)</f>
        <v>100</v>
      </c>
      <c r="L122" s="214">
        <f ca="1">IF(AND(A122&gt;33,A122&lt;37),J53,100)</f>
        <v>100</v>
      </c>
      <c r="M122" s="214">
        <f ca="1">IF(AND(A122&gt;36,A122&lt;41),J53,100)</f>
        <v>100</v>
      </c>
      <c r="N122" s="214">
        <f ca="1">IF(AND(A122&gt;40,A122&lt;45),J53,100)</f>
        <v>100</v>
      </c>
      <c r="O122" s="214">
        <f ca="1">IF(AND(A122&gt;44,A122&lt;49),J53,100)</f>
        <v>100</v>
      </c>
      <c r="P122" s="214">
        <f ca="1">IF(AND(A122&gt;48,A122&lt;52),J53,100)</f>
        <v>100</v>
      </c>
      <c r="Q122" s="214">
        <f ca="1">IF(AND(A122&gt;51,A122&lt;57),J53,100)</f>
        <v>100</v>
      </c>
      <c r="R122" s="214">
        <f ca="1">IF(AND(A122&gt;56,A122&lt;60),J53,100)</f>
        <v>100</v>
      </c>
      <c r="S122" s="214">
        <f ca="1">IF(A122&gt;59,J53,100)</f>
        <v>100</v>
      </c>
      <c r="T122" s="203"/>
      <c r="U122" s="203"/>
      <c r="V122" s="203"/>
      <c r="W122" s="203"/>
      <c r="X122" s="203"/>
      <c r="Y122" s="203"/>
      <c r="Z122" s="203"/>
      <c r="AA122" s="203"/>
      <c r="AB122" s="203"/>
      <c r="AC122" s="203"/>
      <c r="AD122" s="203"/>
      <c r="AE122" s="203"/>
      <c r="AF122" s="203"/>
      <c r="AG122" s="203"/>
    </row>
    <row r="123" spans="1:33" ht="13">
      <c r="A123" s="213">
        <f ca="1">INDEX(Type!$Q$15:$Q$97,B54)</f>
        <v>55</v>
      </c>
      <c r="B123" s="214">
        <f ca="1">IF($A123&lt;4,$J54,100)</f>
        <v>100</v>
      </c>
      <c r="C123" s="214">
        <f ca="1">IF(AND($A123&gt;3,$A123&lt;10),$J54,100)</f>
        <v>100</v>
      </c>
      <c r="D123" s="214">
        <f ca="1">IF(AND(A123&gt;9,A123&lt;14),J54,100)</f>
        <v>100</v>
      </c>
      <c r="E123" s="214">
        <f ca="1">IF(AND(A123&gt;13,A123&lt;18),J54,100)</f>
        <v>100</v>
      </c>
      <c r="F123" s="214">
        <f ca="1">IF(AND(A123&gt;17,A123&lt;21),J54,100)</f>
        <v>100</v>
      </c>
      <c r="G123" s="214">
        <f ca="1">IF(AND(A123&gt;20,A123&lt;24),J54,100)</f>
        <v>100</v>
      </c>
      <c r="H123" s="214">
        <f ca="1">IF(AND(A123&gt;23,A123&lt;27),J54,100)</f>
        <v>100</v>
      </c>
      <c r="I123" s="214">
        <f ca="1">IF(AND(A123&gt;26,A123&lt;30),J54,100)</f>
        <v>100</v>
      </c>
      <c r="J123" s="214">
        <f ca="1">IF(AND(A123&gt;29,A123&lt;32),J54,100)</f>
        <v>100</v>
      </c>
      <c r="K123" s="214">
        <f ca="1">IF(AND(A123&gt;31,A123&lt;34),J54,100)</f>
        <v>100</v>
      </c>
      <c r="L123" s="214">
        <f ca="1">IF(AND(A123&gt;33,A123&lt;37),J54,100)</f>
        <v>100</v>
      </c>
      <c r="M123" s="214">
        <f ca="1">IF(AND(A123&gt;36,A123&lt;41),J54,100)</f>
        <v>100</v>
      </c>
      <c r="N123" s="214">
        <f ca="1">IF(AND(A123&gt;40,A123&lt;45),J54,100)</f>
        <v>100</v>
      </c>
      <c r="O123" s="214">
        <f ca="1">IF(AND(A123&gt;44,A123&lt;49),J54,100)</f>
        <v>100</v>
      </c>
      <c r="P123" s="214">
        <f ca="1">IF(AND(A123&gt;48,A123&lt;52),J54,100)</f>
        <v>100</v>
      </c>
      <c r="Q123" s="214">
        <f ca="1">IF(AND(A123&gt;51,A123&lt;57),J54,100)</f>
        <v>0</v>
      </c>
      <c r="R123" s="214">
        <f ca="1">IF(AND(A123&gt;56,A123&lt;60),J54,100)</f>
        <v>100</v>
      </c>
      <c r="S123" s="214">
        <f ca="1">IF(A123&gt;59,J54,100)</f>
        <v>100</v>
      </c>
      <c r="T123" s="203"/>
      <c r="U123" s="203"/>
      <c r="V123" s="203"/>
      <c r="W123" s="203"/>
      <c r="X123" s="203"/>
      <c r="Y123" s="203"/>
      <c r="Z123" s="203"/>
      <c r="AA123" s="203"/>
      <c r="AB123" s="203"/>
      <c r="AC123" s="203"/>
      <c r="AD123" s="203"/>
      <c r="AE123" s="203"/>
      <c r="AF123" s="203"/>
      <c r="AG123" s="203"/>
    </row>
    <row r="124" spans="1:33" ht="13">
      <c r="A124" s="213">
        <f ca="1">INDEX(Type!$Q$15:$Q$97,B55)</f>
        <v>6</v>
      </c>
      <c r="B124" s="214">
        <f ca="1">IF($A124&lt;4,$J55,100)</f>
        <v>100</v>
      </c>
      <c r="C124" s="214">
        <f ca="1">IF(AND($A124&gt;3,$A124&lt;10),$J55,100)</f>
        <v>0</v>
      </c>
      <c r="D124" s="214">
        <f ca="1">IF(AND(A124&gt;9,A124&lt;14),J55,100)</f>
        <v>100</v>
      </c>
      <c r="E124" s="214">
        <f ca="1">IF(AND(A124&gt;13,A124&lt;18),J55,100)</f>
        <v>100</v>
      </c>
      <c r="F124" s="214">
        <f ca="1">IF(AND(A124&gt;17,A124&lt;21),J55,100)</f>
        <v>100</v>
      </c>
      <c r="G124" s="214">
        <f ca="1">IF(AND(A124&gt;20,A124&lt;24),J55,100)</f>
        <v>100</v>
      </c>
      <c r="H124" s="214">
        <f ca="1">IF(AND(A124&gt;23,A124&lt;27),J55,100)</f>
        <v>100</v>
      </c>
      <c r="I124" s="214">
        <f ca="1">IF(AND(A124&gt;26,A124&lt;30),J55,100)</f>
        <v>100</v>
      </c>
      <c r="J124" s="214">
        <f ca="1">IF(AND(A124&gt;29,A124&lt;32),J55,100)</f>
        <v>100</v>
      </c>
      <c r="K124" s="214">
        <f ca="1">IF(AND(A124&gt;31,A124&lt;34),J55,100)</f>
        <v>100</v>
      </c>
      <c r="L124" s="214">
        <f ca="1">IF(AND(A124&gt;33,A124&lt;37),J55,100)</f>
        <v>100</v>
      </c>
      <c r="M124" s="214">
        <f ca="1">IF(AND(A124&gt;36,A124&lt;41),J55,100)</f>
        <v>100</v>
      </c>
      <c r="N124" s="214">
        <f ca="1">IF(AND(A124&gt;40,A124&lt;45),J55,100)</f>
        <v>100</v>
      </c>
      <c r="O124" s="214">
        <f ca="1">IF(AND(A124&gt;44,A124&lt;49),J55,100)</f>
        <v>100</v>
      </c>
      <c r="P124" s="214">
        <f ca="1">IF(AND(A124&gt;48,A124&lt;52),J55,100)</f>
        <v>100</v>
      </c>
      <c r="Q124" s="214">
        <f ca="1">IF(AND(A124&gt;51,A124&lt;57),J55,100)</f>
        <v>100</v>
      </c>
      <c r="R124" s="214">
        <f ca="1">IF(AND(A124&gt;56,A124&lt;60),J55,100)</f>
        <v>100</v>
      </c>
      <c r="S124" s="214">
        <f ca="1">IF(A124&gt;59,J55,100)</f>
        <v>100</v>
      </c>
      <c r="T124" s="203"/>
      <c r="U124" s="203"/>
      <c r="V124" s="203"/>
      <c r="W124" s="203"/>
      <c r="X124" s="203"/>
      <c r="Y124" s="203"/>
      <c r="Z124" s="203"/>
      <c r="AA124" s="203"/>
      <c r="AB124" s="203"/>
      <c r="AC124" s="203"/>
      <c r="AD124" s="203"/>
      <c r="AE124" s="203"/>
      <c r="AF124" s="203"/>
      <c r="AG124" s="203"/>
    </row>
    <row r="125" spans="1:33" ht="13">
      <c r="A125" s="213">
        <f ca="1">INDEX(Type!$Q$15:$Q$97,B56)</f>
        <v>16</v>
      </c>
      <c r="B125" s="214">
        <f ca="1">IF($A125&lt;4,$J56,100)</f>
        <v>100</v>
      </c>
      <c r="C125" s="214">
        <f ca="1">IF(AND($A125&gt;3,$A125&lt;10),$J56,100)</f>
        <v>100</v>
      </c>
      <c r="D125" s="214">
        <f ca="1">IF(AND(A125&gt;9,A125&lt;14),J56,100)</f>
        <v>100</v>
      </c>
      <c r="E125" s="214">
        <f ca="1">IF(AND(A125&gt;13,A125&lt;18),J56,100)</f>
        <v>0</v>
      </c>
      <c r="F125" s="214">
        <f ca="1">IF(AND(A125&gt;17,A125&lt;21),J56,100)</f>
        <v>100</v>
      </c>
      <c r="G125" s="214">
        <f ca="1">IF(AND(A125&gt;20,A125&lt;24),J56,100)</f>
        <v>100</v>
      </c>
      <c r="H125" s="214">
        <f ca="1">IF(AND(A125&gt;23,A125&lt;27),J56,100)</f>
        <v>100</v>
      </c>
      <c r="I125" s="214">
        <f ca="1">IF(AND(A125&gt;26,A125&lt;30),J56,100)</f>
        <v>100</v>
      </c>
      <c r="J125" s="214">
        <f ca="1">IF(AND(A125&gt;29,A125&lt;32),J56,100)</f>
        <v>100</v>
      </c>
      <c r="K125" s="214">
        <f ca="1">IF(AND(A125&gt;31,A125&lt;34),J56,100)</f>
        <v>100</v>
      </c>
      <c r="L125" s="214">
        <f ca="1">IF(AND(A125&gt;33,A125&lt;37),J56,100)</f>
        <v>100</v>
      </c>
      <c r="M125" s="214">
        <f ca="1">IF(AND(A125&gt;36,A125&lt;41),J56,100)</f>
        <v>100</v>
      </c>
      <c r="N125" s="214">
        <f ca="1">IF(AND(A125&gt;40,A125&lt;45),J56,100)</f>
        <v>100</v>
      </c>
      <c r="O125" s="214">
        <f ca="1">IF(AND(A125&gt;44,A125&lt;49),J56,100)</f>
        <v>100</v>
      </c>
      <c r="P125" s="214">
        <f ca="1">IF(AND(A125&gt;48,A125&lt;52),J56,100)</f>
        <v>100</v>
      </c>
      <c r="Q125" s="214">
        <f ca="1">IF(AND(A125&gt;51,A125&lt;57),J56,100)</f>
        <v>100</v>
      </c>
      <c r="R125" s="214">
        <f ca="1">IF(AND(A125&gt;56,A125&lt;60),J56,100)</f>
        <v>100</v>
      </c>
      <c r="S125" s="214">
        <f ca="1">IF(A125&gt;59,J56,100)</f>
        <v>100</v>
      </c>
      <c r="T125" s="203"/>
      <c r="U125" s="203"/>
      <c r="V125" s="203"/>
      <c r="W125" s="203"/>
      <c r="X125" s="203"/>
      <c r="Y125" s="203"/>
      <c r="Z125" s="203"/>
      <c r="AA125" s="203"/>
      <c r="AB125" s="203"/>
      <c r="AC125" s="203"/>
      <c r="AD125" s="203"/>
      <c r="AE125" s="203"/>
      <c r="AF125" s="203"/>
      <c r="AG125" s="203"/>
    </row>
    <row r="126" spans="1:33" ht="13">
      <c r="A126" s="213">
        <f ca="1">INDEX(Type!$Q$15:$Q$97,B57)</f>
        <v>8</v>
      </c>
      <c r="B126" s="214">
        <f ca="1">IF($A126&lt;4,$J57,100)</f>
        <v>100</v>
      </c>
      <c r="C126" s="214">
        <f ca="1">IF(AND($A126&gt;3,$A126&lt;10),$J57,100)</f>
        <v>0</v>
      </c>
      <c r="D126" s="214">
        <f ca="1">IF(AND(A126&gt;9,A126&lt;14),J57,100)</f>
        <v>100</v>
      </c>
      <c r="E126" s="214">
        <f ca="1">IF(AND(A126&gt;13,A126&lt;18),J57,100)</f>
        <v>100</v>
      </c>
      <c r="F126" s="214">
        <f ca="1">IF(AND(A126&gt;17,A126&lt;21),J57,100)</f>
        <v>100</v>
      </c>
      <c r="G126" s="214">
        <f ca="1">IF(AND(A126&gt;20,A126&lt;24),J57,100)</f>
        <v>100</v>
      </c>
      <c r="H126" s="214">
        <f ca="1">IF(AND(A126&gt;23,A126&lt;27),J57,100)</f>
        <v>100</v>
      </c>
      <c r="I126" s="214">
        <f ca="1">IF(AND(A126&gt;26,A126&lt;30),J57,100)</f>
        <v>100</v>
      </c>
      <c r="J126" s="214">
        <f ca="1">IF(AND(A126&gt;29,A126&lt;32),J57,100)</f>
        <v>100</v>
      </c>
      <c r="K126" s="214">
        <f ca="1">IF(AND(A126&gt;31,A126&lt;34),J57,100)</f>
        <v>100</v>
      </c>
      <c r="L126" s="214">
        <f ca="1">IF(AND(A126&gt;33,A126&lt;37),J57,100)</f>
        <v>100</v>
      </c>
      <c r="M126" s="214">
        <f ca="1">IF(AND(A126&gt;36,A126&lt;41),J57,100)</f>
        <v>100</v>
      </c>
      <c r="N126" s="214">
        <f ca="1">IF(AND(A126&gt;40,A126&lt;45),J57,100)</f>
        <v>100</v>
      </c>
      <c r="O126" s="214">
        <f ca="1">IF(AND(A126&gt;44,A126&lt;49),J57,100)</f>
        <v>100</v>
      </c>
      <c r="P126" s="214">
        <f ca="1">IF(AND(A126&gt;48,A126&lt;52),J57,100)</f>
        <v>100</v>
      </c>
      <c r="Q126" s="214">
        <f ca="1">IF(AND(A126&gt;51,A126&lt;57),J57,100)</f>
        <v>100</v>
      </c>
      <c r="R126" s="214">
        <f ca="1">IF(AND(A126&gt;56,A126&lt;60),J57,100)</f>
        <v>100</v>
      </c>
      <c r="S126" s="214">
        <f ca="1">IF(A126&gt;59,J57,100)</f>
        <v>100</v>
      </c>
      <c r="T126" s="203"/>
      <c r="U126" s="203"/>
      <c r="V126" s="203"/>
      <c r="W126" s="203"/>
      <c r="X126" s="203"/>
      <c r="Y126" s="203"/>
      <c r="Z126" s="203"/>
      <c r="AA126" s="203"/>
      <c r="AB126" s="203"/>
      <c r="AC126" s="203"/>
      <c r="AD126" s="203"/>
      <c r="AE126" s="203"/>
      <c r="AF126" s="203"/>
      <c r="AG126" s="203"/>
    </row>
    <row r="127" spans="1:33" ht="13">
      <c r="A127" s="213">
        <f ca="1">INDEX(Type!$Q$15:$Q$97,B58)</f>
        <v>36</v>
      </c>
      <c r="B127" s="214">
        <f ca="1">IF($A127&lt;4,$J58,100)</f>
        <v>100</v>
      </c>
      <c r="C127" s="214">
        <f ca="1">IF(AND($A127&gt;3,$A127&lt;10),$J58,100)</f>
        <v>100</v>
      </c>
      <c r="D127" s="214">
        <f ca="1">IF(AND(A127&gt;9,A127&lt;14),J58,100)</f>
        <v>100</v>
      </c>
      <c r="E127" s="214">
        <f ca="1">IF(AND(A127&gt;13,A127&lt;18),J58,100)</f>
        <v>100</v>
      </c>
      <c r="F127" s="214">
        <f ca="1">IF(AND(A127&gt;17,A127&lt;21),J58,100)</f>
        <v>100</v>
      </c>
      <c r="G127" s="214">
        <f ca="1">IF(AND(A127&gt;20,A127&lt;24),J58,100)</f>
        <v>100</v>
      </c>
      <c r="H127" s="214">
        <f ca="1">IF(AND(A127&gt;23,A127&lt;27),J58,100)</f>
        <v>100</v>
      </c>
      <c r="I127" s="214">
        <f ca="1">IF(AND(A127&gt;26,A127&lt;30),J58,100)</f>
        <v>100</v>
      </c>
      <c r="J127" s="214">
        <f ca="1">IF(AND(A127&gt;29,A127&lt;32),J58,100)</f>
        <v>100</v>
      </c>
      <c r="K127" s="214">
        <f ca="1">IF(AND(A127&gt;31,A127&lt;34),J58,100)</f>
        <v>100</v>
      </c>
      <c r="L127" s="214">
        <f ca="1">IF(AND(A127&gt;33,A127&lt;37),J58,100)</f>
        <v>0</v>
      </c>
      <c r="M127" s="214">
        <f ca="1">IF(AND(A127&gt;36,A127&lt;41),J58,100)</f>
        <v>100</v>
      </c>
      <c r="N127" s="214">
        <f ca="1">IF(AND(A127&gt;40,A127&lt;45),J58,100)</f>
        <v>100</v>
      </c>
      <c r="O127" s="214">
        <f ca="1">IF(AND(A127&gt;44,A127&lt;49),J58,100)</f>
        <v>100</v>
      </c>
      <c r="P127" s="214">
        <f ca="1">IF(AND(A127&gt;48,A127&lt;52),J58,100)</f>
        <v>100</v>
      </c>
      <c r="Q127" s="214">
        <f ca="1">IF(AND(A127&gt;51,A127&lt;57),J58,100)</f>
        <v>100</v>
      </c>
      <c r="R127" s="214">
        <f ca="1">IF(AND(A127&gt;56,A127&lt;60),J58,100)</f>
        <v>100</v>
      </c>
      <c r="S127" s="214">
        <f ca="1">IF(A127&gt;59,J58,100)</f>
        <v>100</v>
      </c>
      <c r="T127" s="203"/>
      <c r="U127" s="203"/>
      <c r="V127" s="203"/>
      <c r="W127" s="203"/>
      <c r="X127" s="203"/>
      <c r="Y127" s="203"/>
      <c r="Z127" s="203"/>
      <c r="AA127" s="203"/>
      <c r="AB127" s="203"/>
      <c r="AC127" s="203"/>
      <c r="AD127" s="203"/>
      <c r="AE127" s="203"/>
      <c r="AF127" s="203"/>
      <c r="AG127" s="203"/>
    </row>
    <row r="128" spans="1:33" ht="13">
      <c r="A128" s="213">
        <f ca="1">INDEX(Type!$Q$15:$Q$97,B59)</f>
        <v>34</v>
      </c>
      <c r="B128" s="214">
        <f ca="1">IF($A128&lt;4,$J59,100)</f>
        <v>100</v>
      </c>
      <c r="C128" s="214">
        <f ca="1">IF(AND($A128&gt;3,$A128&lt;10),$J59,100)</f>
        <v>100</v>
      </c>
      <c r="D128" s="214">
        <f ca="1">IF(AND(A128&gt;9,A128&lt;14),J59,100)</f>
        <v>100</v>
      </c>
      <c r="E128" s="214">
        <f ca="1">IF(AND(A128&gt;13,A128&lt;18),J59,100)</f>
        <v>100</v>
      </c>
      <c r="F128" s="214">
        <f ca="1">IF(AND(A128&gt;17,A128&lt;21),J59,100)</f>
        <v>100</v>
      </c>
      <c r="G128" s="214">
        <f ca="1">IF(AND(A128&gt;20,A128&lt;24),J59,100)</f>
        <v>100</v>
      </c>
      <c r="H128" s="214">
        <f ca="1">IF(AND(A128&gt;23,A128&lt;27),J59,100)</f>
        <v>100</v>
      </c>
      <c r="I128" s="214">
        <f ca="1">IF(AND(A128&gt;26,A128&lt;30),J59,100)</f>
        <v>100</v>
      </c>
      <c r="J128" s="214">
        <f ca="1">IF(AND(A128&gt;29,A128&lt;32),J59,100)</f>
        <v>100</v>
      </c>
      <c r="K128" s="214">
        <f ca="1">IF(AND(A128&gt;31,A128&lt;34),J59,100)</f>
        <v>100</v>
      </c>
      <c r="L128" s="214">
        <f ca="1">IF(AND(A128&gt;33,A128&lt;37),J59,100)</f>
        <v>0</v>
      </c>
      <c r="M128" s="214">
        <f ca="1">IF(AND(A128&gt;36,A128&lt;41),J59,100)</f>
        <v>100</v>
      </c>
      <c r="N128" s="214">
        <f ca="1">IF(AND(A128&gt;40,A128&lt;45),J59,100)</f>
        <v>100</v>
      </c>
      <c r="O128" s="214">
        <f ca="1">IF(AND(A128&gt;44,A128&lt;49),J59,100)</f>
        <v>100</v>
      </c>
      <c r="P128" s="214">
        <f ca="1">IF(AND(A128&gt;48,A128&lt;52),J59,100)</f>
        <v>100</v>
      </c>
      <c r="Q128" s="214">
        <f ca="1">IF(AND(A128&gt;51,A128&lt;57),J59,100)</f>
        <v>100</v>
      </c>
      <c r="R128" s="214">
        <f ca="1">IF(AND(A128&gt;56,A128&lt;60),J59,100)</f>
        <v>100</v>
      </c>
      <c r="S128" s="214">
        <f ca="1">IF(A128&gt;59,J59,100)</f>
        <v>100</v>
      </c>
      <c r="T128" s="203"/>
      <c r="U128" s="203"/>
      <c r="V128" s="203"/>
      <c r="W128" s="203"/>
      <c r="X128" s="203"/>
      <c r="Y128" s="203"/>
      <c r="Z128" s="203"/>
      <c r="AA128" s="203"/>
      <c r="AB128" s="203"/>
      <c r="AC128" s="203"/>
      <c r="AD128" s="203"/>
      <c r="AE128" s="203"/>
      <c r="AF128" s="203"/>
      <c r="AG128" s="203"/>
    </row>
    <row r="129" spans="1:33" ht="13">
      <c r="A129" s="213">
        <f ca="1">INDEX(Type!$Q$15:$Q$97,B60)</f>
        <v>32</v>
      </c>
      <c r="B129" s="214">
        <f ca="1">IF($A129&lt;4,$J60,100)</f>
        <v>100</v>
      </c>
      <c r="C129" s="214">
        <f ca="1">IF(AND($A129&gt;3,$A129&lt;10),$J60,100)</f>
        <v>100</v>
      </c>
      <c r="D129" s="214">
        <f ca="1">IF(AND(A129&gt;9,A129&lt;14),J60,100)</f>
        <v>100</v>
      </c>
      <c r="E129" s="214">
        <f ca="1">IF(AND(A129&gt;13,A129&lt;18),J60,100)</f>
        <v>100</v>
      </c>
      <c r="F129" s="214">
        <f ca="1">IF(AND(A129&gt;17,A129&lt;21),J60,100)</f>
        <v>100</v>
      </c>
      <c r="G129" s="214">
        <f ca="1">IF(AND(A129&gt;20,A129&lt;24),J60,100)</f>
        <v>100</v>
      </c>
      <c r="H129" s="214">
        <f ca="1">IF(AND(A129&gt;23,A129&lt;27),J60,100)</f>
        <v>100</v>
      </c>
      <c r="I129" s="214">
        <f ca="1">IF(AND(A129&gt;26,A129&lt;30),J60,100)</f>
        <v>100</v>
      </c>
      <c r="J129" s="214">
        <f ca="1">IF(AND(A129&gt;29,A129&lt;32),J60,100)</f>
        <v>100</v>
      </c>
      <c r="K129" s="214">
        <f ca="1">IF(AND(A129&gt;31,A129&lt;34),J60,100)</f>
        <v>0</v>
      </c>
      <c r="L129" s="214">
        <f ca="1">IF(AND(A129&gt;33,A129&lt;37),J60,100)</f>
        <v>100</v>
      </c>
      <c r="M129" s="214">
        <f ca="1">IF(AND(A129&gt;36,A129&lt;41),J60,100)</f>
        <v>100</v>
      </c>
      <c r="N129" s="214">
        <f ca="1">IF(AND(A129&gt;40,A129&lt;45),J60,100)</f>
        <v>100</v>
      </c>
      <c r="O129" s="214">
        <f ca="1">IF(AND(A129&gt;44,A129&lt;49),J60,100)</f>
        <v>100</v>
      </c>
      <c r="P129" s="214">
        <f ca="1">IF(AND(A129&gt;48,A129&lt;52),J60,100)</f>
        <v>100</v>
      </c>
      <c r="Q129" s="214">
        <f ca="1">IF(AND(A129&gt;51,A129&lt;57),J60,100)</f>
        <v>100</v>
      </c>
      <c r="R129" s="214">
        <f ca="1">IF(AND(A129&gt;56,A129&lt;60),J60,100)</f>
        <v>100</v>
      </c>
      <c r="S129" s="214">
        <f ca="1">IF(A129&gt;59,J60,100)</f>
        <v>100</v>
      </c>
      <c r="T129" s="203"/>
      <c r="U129" s="203"/>
      <c r="V129" s="203"/>
      <c r="W129" s="203"/>
      <c r="X129" s="203"/>
      <c r="Y129" s="203"/>
      <c r="Z129" s="203"/>
      <c r="AA129" s="203"/>
      <c r="AB129" s="203"/>
      <c r="AC129" s="203"/>
      <c r="AD129" s="203"/>
      <c r="AE129" s="203"/>
      <c r="AF129" s="203"/>
      <c r="AG129" s="203"/>
    </row>
    <row r="130" spans="1:33" ht="13">
      <c r="A130" s="213">
        <f ca="1">INDEX(Type!$Q$15:$Q$97,B61)</f>
        <v>25</v>
      </c>
      <c r="B130" s="214">
        <f ca="1">IF($A130&lt;4,$J61,100)</f>
        <v>100</v>
      </c>
      <c r="C130" s="214">
        <f ca="1">IF(AND($A130&gt;3,$A130&lt;10),$J61,100)</f>
        <v>100</v>
      </c>
      <c r="D130" s="214">
        <f ca="1">IF(AND(A130&gt;9,A130&lt;14),J61,100)</f>
        <v>100</v>
      </c>
      <c r="E130" s="214">
        <f ca="1">IF(AND(A130&gt;13,A130&lt;18),J61,100)</f>
        <v>100</v>
      </c>
      <c r="F130" s="214">
        <f ca="1">IF(AND(A130&gt;17,A130&lt;21),J61,100)</f>
        <v>100</v>
      </c>
      <c r="G130" s="214">
        <f ca="1">IF(AND(A130&gt;20,A130&lt;24),J61,100)</f>
        <v>100</v>
      </c>
      <c r="H130" s="214">
        <f ca="1">IF(AND(A130&gt;23,A130&lt;27),J61,100)</f>
        <v>0</v>
      </c>
      <c r="I130" s="214">
        <f ca="1">IF(AND(A130&gt;26,A130&lt;30),J61,100)</f>
        <v>100</v>
      </c>
      <c r="J130" s="214">
        <f ca="1">IF(AND(A130&gt;29,A130&lt;32),J61,100)</f>
        <v>100</v>
      </c>
      <c r="K130" s="214">
        <f ca="1">IF(AND(A130&gt;31,A130&lt;34),J61,100)</f>
        <v>100</v>
      </c>
      <c r="L130" s="214">
        <f ca="1">IF(AND(A130&gt;33,A130&lt;37),J61,100)</f>
        <v>100</v>
      </c>
      <c r="M130" s="214">
        <f ca="1">IF(AND(A130&gt;36,A130&lt;41),J61,100)</f>
        <v>100</v>
      </c>
      <c r="N130" s="214">
        <f ca="1">IF(AND(A130&gt;40,A130&lt;45),J61,100)</f>
        <v>100</v>
      </c>
      <c r="O130" s="214">
        <f ca="1">IF(AND(A130&gt;44,A130&lt;49),J61,100)</f>
        <v>100</v>
      </c>
      <c r="P130" s="214">
        <f ca="1">IF(AND(A130&gt;48,A130&lt;52),J61,100)</f>
        <v>100</v>
      </c>
      <c r="Q130" s="214">
        <f ca="1">IF(AND(A130&gt;51,A130&lt;57),J61,100)</f>
        <v>100</v>
      </c>
      <c r="R130" s="214">
        <f ca="1">IF(AND(A130&gt;56,A130&lt;60),J61,100)</f>
        <v>100</v>
      </c>
      <c r="S130" s="214">
        <f ca="1">IF(A130&gt;59,J61,100)</f>
        <v>100</v>
      </c>
      <c r="T130" s="203"/>
      <c r="U130" s="203"/>
      <c r="V130" s="203"/>
      <c r="W130" s="203"/>
      <c r="X130" s="203"/>
      <c r="Y130" s="203"/>
      <c r="Z130" s="203"/>
      <c r="AA130" s="203"/>
      <c r="AB130" s="203"/>
      <c r="AC130" s="203"/>
      <c r="AD130" s="203"/>
      <c r="AE130" s="203"/>
      <c r="AF130" s="203"/>
      <c r="AG130" s="203"/>
    </row>
    <row r="131" spans="1:33" ht="13">
      <c r="A131" s="213">
        <f ca="1">INDEX(Type!$Q$15:$Q$97,B62)</f>
        <v>26</v>
      </c>
      <c r="B131" s="214">
        <f ca="1">IF($A131&lt;4,$J62,100)</f>
        <v>100</v>
      </c>
      <c r="C131" s="214">
        <f ca="1">IF(AND($A131&gt;3,$A131&lt;10),$J62,100)</f>
        <v>100</v>
      </c>
      <c r="D131" s="214">
        <f ca="1">IF(AND(A131&gt;9,A131&lt;14),J62,100)</f>
        <v>100</v>
      </c>
      <c r="E131" s="214">
        <f ca="1">IF(AND(A131&gt;13,A131&lt;18),J62,100)</f>
        <v>100</v>
      </c>
      <c r="F131" s="214">
        <f ca="1">IF(AND(A131&gt;17,A131&lt;21),J62,100)</f>
        <v>100</v>
      </c>
      <c r="G131" s="214">
        <f ca="1">IF(AND(A131&gt;20,A131&lt;24),J62,100)</f>
        <v>100</v>
      </c>
      <c r="H131" s="214">
        <f ca="1">IF(AND(A131&gt;23,A131&lt;27),J62,100)</f>
        <v>0</v>
      </c>
      <c r="I131" s="214">
        <f ca="1">IF(AND(A131&gt;26,A131&lt;30),J62,100)</f>
        <v>100</v>
      </c>
      <c r="J131" s="214">
        <f ca="1">IF(AND(A131&gt;29,A131&lt;32),J62,100)</f>
        <v>100</v>
      </c>
      <c r="K131" s="214">
        <f ca="1">IF(AND(A131&gt;31,A131&lt;34),J62,100)</f>
        <v>100</v>
      </c>
      <c r="L131" s="214">
        <f ca="1">IF(AND(A131&gt;33,A131&lt;37),J62,100)</f>
        <v>100</v>
      </c>
      <c r="M131" s="214">
        <f ca="1">IF(AND(A131&gt;36,A131&lt;41),J62,100)</f>
        <v>100</v>
      </c>
      <c r="N131" s="214">
        <f ca="1">IF(AND(A131&gt;40,A131&lt;45),J62,100)</f>
        <v>100</v>
      </c>
      <c r="O131" s="214">
        <f ca="1">IF(AND(A131&gt;44,A131&lt;49),J62,100)</f>
        <v>100</v>
      </c>
      <c r="P131" s="214">
        <f ca="1">IF(AND(A131&gt;48,A131&lt;52),J62,100)</f>
        <v>100</v>
      </c>
      <c r="Q131" s="214">
        <f ca="1">IF(AND(A131&gt;51,A131&lt;57),J62,100)</f>
        <v>100</v>
      </c>
      <c r="R131" s="214">
        <f ca="1">IF(AND(A131&gt;56,A131&lt;60),J62,100)</f>
        <v>100</v>
      </c>
      <c r="S131" s="214">
        <f ca="1">IF(A131&gt;59,J62,100)</f>
        <v>100</v>
      </c>
      <c r="T131" s="203"/>
      <c r="U131" s="203"/>
      <c r="V131" s="203"/>
      <c r="W131" s="203"/>
      <c r="X131" s="203"/>
      <c r="Y131" s="203"/>
      <c r="Z131" s="203"/>
      <c r="AA131" s="203"/>
      <c r="AB131" s="203"/>
      <c r="AC131" s="203"/>
      <c r="AD131" s="203"/>
      <c r="AE131" s="203"/>
      <c r="AF131" s="203"/>
      <c r="AG131" s="203"/>
    </row>
    <row r="132" spans="1:33" ht="13">
      <c r="A132" s="213">
        <f ca="1">INDEX(Type!$Q$15:$Q$97,B63)</f>
        <v>15</v>
      </c>
      <c r="B132" s="214">
        <f ca="1">IF($A132&lt;4,$J63,100)</f>
        <v>100</v>
      </c>
      <c r="C132" s="214">
        <f ca="1">IF(AND($A132&gt;3,$A132&lt;10),$J63,100)</f>
        <v>100</v>
      </c>
      <c r="D132" s="214">
        <f ca="1">IF(AND(A132&gt;9,A132&lt;14),J63,100)</f>
        <v>100</v>
      </c>
      <c r="E132" s="214">
        <f ca="1">IF(AND(A132&gt;13,A132&lt;18),J63,100)</f>
        <v>0</v>
      </c>
      <c r="F132" s="214">
        <f ca="1">IF(AND(A132&gt;17,A132&lt;21),J63,100)</f>
        <v>100</v>
      </c>
      <c r="G132" s="214">
        <f ca="1">IF(AND(A132&gt;20,A132&lt;24),J63,100)</f>
        <v>100</v>
      </c>
      <c r="H132" s="214">
        <f ca="1">IF(AND(A132&gt;23,A132&lt;27),J63,100)</f>
        <v>100</v>
      </c>
      <c r="I132" s="214">
        <f ca="1">IF(AND(A132&gt;26,A132&lt;30),J63,100)</f>
        <v>100</v>
      </c>
      <c r="J132" s="214">
        <f ca="1">IF(AND(A132&gt;29,A132&lt;32),J63,100)</f>
        <v>100</v>
      </c>
      <c r="K132" s="214">
        <f ca="1">IF(AND(A132&gt;31,A132&lt;34),J63,100)</f>
        <v>100</v>
      </c>
      <c r="L132" s="214">
        <f ca="1">IF(AND(A132&gt;33,A132&lt;37),J63,100)</f>
        <v>100</v>
      </c>
      <c r="M132" s="214">
        <f ca="1">IF(AND(A132&gt;36,A132&lt;41),J63,100)</f>
        <v>100</v>
      </c>
      <c r="N132" s="214">
        <f ca="1">IF(AND(A132&gt;40,A132&lt;45),J63,100)</f>
        <v>100</v>
      </c>
      <c r="O132" s="214">
        <f ca="1">IF(AND(A132&gt;44,A132&lt;49),J63,100)</f>
        <v>100</v>
      </c>
      <c r="P132" s="214">
        <f ca="1">IF(AND(A132&gt;48,A132&lt;52),J63,100)</f>
        <v>100</v>
      </c>
      <c r="Q132" s="214">
        <f ca="1">IF(AND(A132&gt;51,A132&lt;57),J63,100)</f>
        <v>100</v>
      </c>
      <c r="R132" s="214">
        <f ca="1">IF(AND(A132&gt;56,A132&lt;60),J63,100)</f>
        <v>100</v>
      </c>
      <c r="S132" s="214">
        <f ca="1">IF(A132&gt;59,J63,100)</f>
        <v>100</v>
      </c>
      <c r="T132" s="203"/>
      <c r="U132" s="203"/>
      <c r="V132" s="203"/>
      <c r="W132" s="203"/>
      <c r="X132" s="203"/>
      <c r="Y132" s="203"/>
      <c r="Z132" s="203"/>
      <c r="AA132" s="203"/>
      <c r="AB132" s="203"/>
      <c r="AC132" s="203"/>
      <c r="AD132" s="203"/>
      <c r="AE132" s="203"/>
      <c r="AF132" s="203"/>
      <c r="AG132" s="203"/>
    </row>
    <row r="133" spans="1:33" ht="13">
      <c r="A133" s="213">
        <f ca="1">INDEX(Type!$Q$15:$Q$97,B64)</f>
        <v>54</v>
      </c>
      <c r="B133" s="214">
        <f ca="1">IF($A133&lt;4,$J64,100)</f>
        <v>100</v>
      </c>
      <c r="C133" s="214">
        <f ca="1">IF(AND($A133&gt;3,$A133&lt;10),$J64,100)</f>
        <v>100</v>
      </c>
      <c r="D133" s="214">
        <f ca="1">IF(AND(A133&gt;9,A133&lt;14),J64,100)</f>
        <v>100</v>
      </c>
      <c r="E133" s="214">
        <f ca="1">IF(AND(A133&gt;13,A133&lt;18),J64,100)</f>
        <v>100</v>
      </c>
      <c r="F133" s="214">
        <f ca="1">IF(AND(A133&gt;17,A133&lt;21),J64,100)</f>
        <v>100</v>
      </c>
      <c r="G133" s="214">
        <f ca="1">IF(AND(A133&gt;20,A133&lt;24),J64,100)</f>
        <v>100</v>
      </c>
      <c r="H133" s="214">
        <f ca="1">IF(AND(A133&gt;23,A133&lt;27),J64,100)</f>
        <v>100</v>
      </c>
      <c r="I133" s="214">
        <f ca="1">IF(AND(A133&gt;26,A133&lt;30),J64,100)</f>
        <v>100</v>
      </c>
      <c r="J133" s="214">
        <f ca="1">IF(AND(A133&gt;29,A133&lt;32),J64,100)</f>
        <v>100</v>
      </c>
      <c r="K133" s="214">
        <f ca="1">IF(AND(A133&gt;31,A133&lt;34),J64,100)</f>
        <v>100</v>
      </c>
      <c r="L133" s="214">
        <f ca="1">IF(AND(A133&gt;33,A133&lt;37),J64,100)</f>
        <v>100</v>
      </c>
      <c r="M133" s="214">
        <f ca="1">IF(AND(A133&gt;36,A133&lt;41),J64,100)</f>
        <v>100</v>
      </c>
      <c r="N133" s="214">
        <f ca="1">IF(AND(A133&gt;40,A133&lt;45),J64,100)</f>
        <v>100</v>
      </c>
      <c r="O133" s="214">
        <f ca="1">IF(AND(A133&gt;44,A133&lt;49),J64,100)</f>
        <v>100</v>
      </c>
      <c r="P133" s="214">
        <f ca="1">IF(AND(A133&gt;48,A133&lt;52),J64,100)</f>
        <v>100</v>
      </c>
      <c r="Q133" s="214">
        <f ca="1">IF(AND(A133&gt;51,A133&lt;57),J64,100)</f>
        <v>0</v>
      </c>
      <c r="R133" s="214">
        <f ca="1">IF(AND(A133&gt;56,A133&lt;60),J64,100)</f>
        <v>100</v>
      </c>
      <c r="S133" s="214">
        <f ca="1">IF(A133&gt;59,J64,100)</f>
        <v>100</v>
      </c>
      <c r="T133" s="203"/>
      <c r="U133" s="203"/>
      <c r="V133" s="203"/>
      <c r="W133" s="203"/>
      <c r="X133" s="203"/>
      <c r="Y133" s="203"/>
      <c r="Z133" s="203"/>
      <c r="AA133" s="203"/>
      <c r="AB133" s="203"/>
      <c r="AC133" s="203"/>
      <c r="AD133" s="203"/>
      <c r="AE133" s="203"/>
      <c r="AF133" s="203"/>
      <c r="AG133" s="203"/>
    </row>
    <row r="134" spans="1:33" ht="13">
      <c r="A134" s="213">
        <f ca="1">INDEX(Type!$Q$15:$Q$97,B65)</f>
        <v>18</v>
      </c>
      <c r="B134" s="214">
        <f ca="1">IF($A134&lt;4,$J65,100)</f>
        <v>100</v>
      </c>
      <c r="C134" s="214">
        <f ca="1">IF(AND($A134&gt;3,$A134&lt;10),$J65,100)</f>
        <v>100</v>
      </c>
      <c r="D134" s="214">
        <f ca="1">IF(AND(A134&gt;9,A134&lt;14),J65,100)</f>
        <v>100</v>
      </c>
      <c r="E134" s="214">
        <f ca="1">IF(AND(A134&gt;13,A134&lt;18),J65,100)</f>
        <v>100</v>
      </c>
      <c r="F134" s="214">
        <f ca="1">IF(AND(A134&gt;17,A134&lt;21),J65,100)</f>
        <v>0</v>
      </c>
      <c r="G134" s="214">
        <f ca="1">IF(AND(A134&gt;20,A134&lt;24),J65,100)</f>
        <v>100</v>
      </c>
      <c r="H134" s="214">
        <f ca="1">IF(AND(A134&gt;23,A134&lt;27),J65,100)</f>
        <v>100</v>
      </c>
      <c r="I134" s="214">
        <f ca="1">IF(AND(A134&gt;26,A134&lt;30),J65,100)</f>
        <v>100</v>
      </c>
      <c r="J134" s="214">
        <f ca="1">IF(AND(A134&gt;29,A134&lt;32),J65,100)</f>
        <v>100</v>
      </c>
      <c r="K134" s="214">
        <f ca="1">IF(AND(A134&gt;31,A134&lt;34),J65,100)</f>
        <v>100</v>
      </c>
      <c r="L134" s="214">
        <f ca="1">IF(AND(A134&gt;33,A134&lt;37),J65,100)</f>
        <v>100</v>
      </c>
      <c r="M134" s="214">
        <f ca="1">IF(AND(A134&gt;36,A134&lt;41),J65,100)</f>
        <v>100</v>
      </c>
      <c r="N134" s="214">
        <f ca="1">IF(AND(A134&gt;40,A134&lt;45),J65,100)</f>
        <v>100</v>
      </c>
      <c r="O134" s="214">
        <f ca="1">IF(AND(A134&gt;44,A134&lt;49),J65,100)</f>
        <v>100</v>
      </c>
      <c r="P134" s="214">
        <f ca="1">IF(AND(A134&gt;48,A134&lt;52),J65,100)</f>
        <v>100</v>
      </c>
      <c r="Q134" s="214">
        <f ca="1">IF(AND(A134&gt;51,A134&lt;57),J65,100)</f>
        <v>100</v>
      </c>
      <c r="R134" s="214">
        <f ca="1">IF(AND(A134&gt;56,A134&lt;60),J65,100)</f>
        <v>100</v>
      </c>
      <c r="S134" s="214">
        <f ca="1">IF(A134&gt;59,J65,100)</f>
        <v>100</v>
      </c>
      <c r="T134" s="203"/>
      <c r="U134" s="203"/>
      <c r="V134" s="203"/>
      <c r="W134" s="203"/>
      <c r="X134" s="203"/>
      <c r="Y134" s="203"/>
      <c r="Z134" s="203"/>
      <c r="AA134" s="203"/>
      <c r="AB134" s="203"/>
      <c r="AC134" s="203"/>
      <c r="AD134" s="203"/>
      <c r="AE134" s="203"/>
      <c r="AF134" s="203"/>
      <c r="AG134" s="203"/>
    </row>
    <row r="135" spans="1:33" ht="13">
      <c r="A135" s="213">
        <f ca="1">INDEX(Type!$Q$15:$Q$97,B66)</f>
        <v>2</v>
      </c>
      <c r="B135" s="214">
        <f ca="1">IF($A135&lt;4,$J66,100)</f>
        <v>0</v>
      </c>
      <c r="C135" s="214">
        <f ca="1">IF(AND($A135&gt;3,$A135&lt;10),$J66,100)</f>
        <v>100</v>
      </c>
      <c r="D135" s="214">
        <f ca="1">IF(AND(A135&gt;9,A135&lt;14),J66,100)</f>
        <v>100</v>
      </c>
      <c r="E135" s="214">
        <f ca="1">IF(AND(A135&gt;13,A135&lt;18),J66,100)</f>
        <v>100</v>
      </c>
      <c r="F135" s="214">
        <f ca="1">IF(AND(A135&gt;17,A135&lt;21),J66,100)</f>
        <v>100</v>
      </c>
      <c r="G135" s="214">
        <f ca="1">IF(AND(A135&gt;20,A135&lt;24),J66,100)</f>
        <v>100</v>
      </c>
      <c r="H135" s="214">
        <f ca="1">IF(AND(A135&gt;23,A135&lt;27),J66,100)</f>
        <v>100</v>
      </c>
      <c r="I135" s="214">
        <f ca="1">IF(AND(A135&gt;26,A135&lt;30),J66,100)</f>
        <v>100</v>
      </c>
      <c r="J135" s="214">
        <f ca="1">IF(AND(A135&gt;29,A135&lt;32),J66,100)</f>
        <v>100</v>
      </c>
      <c r="K135" s="214">
        <f ca="1">IF(AND(A135&gt;31,A135&lt;34),J66,100)</f>
        <v>100</v>
      </c>
      <c r="L135" s="214">
        <f ca="1">IF(AND(A135&gt;33,A135&lt;37),J66,100)</f>
        <v>100</v>
      </c>
      <c r="M135" s="214">
        <f ca="1">IF(AND(A135&gt;36,A135&lt;41),J66,100)</f>
        <v>100</v>
      </c>
      <c r="N135" s="214">
        <f ca="1">IF(AND(A135&gt;40,A135&lt;45),J66,100)</f>
        <v>100</v>
      </c>
      <c r="O135" s="214">
        <f ca="1">IF(AND(A135&gt;44,A135&lt;49),J66,100)</f>
        <v>100</v>
      </c>
      <c r="P135" s="214">
        <f ca="1">IF(AND(A135&gt;48,A135&lt;52),J66,100)</f>
        <v>100</v>
      </c>
      <c r="Q135" s="214">
        <f ca="1">IF(AND(A135&gt;51,A135&lt;57),J66,100)</f>
        <v>100</v>
      </c>
      <c r="R135" s="214">
        <f ca="1">IF(AND(A135&gt;56,A135&lt;60),J66,100)</f>
        <v>100</v>
      </c>
      <c r="S135" s="214">
        <f ca="1">IF(A135&gt;59,J66,100)</f>
        <v>100</v>
      </c>
      <c r="T135" s="203"/>
      <c r="U135" s="203"/>
      <c r="V135" s="203"/>
      <c r="W135" s="203"/>
      <c r="X135" s="203"/>
      <c r="Y135" s="203"/>
      <c r="Z135" s="203"/>
      <c r="AA135" s="203"/>
      <c r="AB135" s="203"/>
      <c r="AC135" s="203"/>
      <c r="AD135" s="203"/>
      <c r="AE135" s="203"/>
      <c r="AF135" s="203"/>
      <c r="AG135" s="203"/>
    </row>
    <row r="136" spans="1:33" ht="13">
      <c r="A136" s="213">
        <f ca="1">INDEX(Type!$Q$15:$Q$97,B67)</f>
        <v>53</v>
      </c>
      <c r="B136" s="214">
        <f ca="1">IF($A136&lt;4,$J67,100)</f>
        <v>100</v>
      </c>
      <c r="C136" s="214">
        <f ca="1">IF(AND($A136&gt;3,$A136&lt;10),$J67,100)</f>
        <v>100</v>
      </c>
      <c r="D136" s="214">
        <f ca="1">IF(AND(A136&gt;9,A136&lt;14),J67,100)</f>
        <v>100</v>
      </c>
      <c r="E136" s="214">
        <f ca="1">IF(AND(A136&gt;13,A136&lt;18),J67,100)</f>
        <v>100</v>
      </c>
      <c r="F136" s="214">
        <f ca="1">IF(AND(A136&gt;17,A136&lt;21),J67,100)</f>
        <v>100</v>
      </c>
      <c r="G136" s="214">
        <f ca="1">IF(AND(A136&gt;20,A136&lt;24),J67,100)</f>
        <v>100</v>
      </c>
      <c r="H136" s="214">
        <f ca="1">IF(AND(A136&gt;23,A136&lt;27),J67,100)</f>
        <v>100</v>
      </c>
      <c r="I136" s="214">
        <f ca="1">IF(AND(A136&gt;26,A136&lt;30),J67,100)</f>
        <v>100</v>
      </c>
      <c r="J136" s="214">
        <f ca="1">IF(AND(A136&gt;29,A136&lt;32),J67,100)</f>
        <v>100</v>
      </c>
      <c r="K136" s="214">
        <f ca="1">IF(AND(A136&gt;31,A136&lt;34),J67,100)</f>
        <v>100</v>
      </c>
      <c r="L136" s="214">
        <f ca="1">IF(AND(A136&gt;33,A136&lt;37),J67,100)</f>
        <v>100</v>
      </c>
      <c r="M136" s="214">
        <f ca="1">IF(AND(A136&gt;36,A136&lt;41),J67,100)</f>
        <v>100</v>
      </c>
      <c r="N136" s="214">
        <f ca="1">IF(AND(A136&gt;40,A136&lt;45),J67,100)</f>
        <v>100</v>
      </c>
      <c r="O136" s="214">
        <f ca="1">IF(AND(A136&gt;44,A136&lt;49),J67,100)</f>
        <v>100</v>
      </c>
      <c r="P136" s="214">
        <f ca="1">IF(AND(A136&gt;48,A136&lt;52),J67,100)</f>
        <v>100</v>
      </c>
      <c r="Q136" s="214">
        <f ca="1">IF(AND(A136&gt;51,A136&lt;57),J67,100)</f>
        <v>0</v>
      </c>
      <c r="R136" s="214">
        <f ca="1">IF(AND(A136&gt;56,A136&lt;60),J67,100)</f>
        <v>100</v>
      </c>
      <c r="S136" s="214">
        <f ca="1">IF(A136&gt;59,J67,100)</f>
        <v>100</v>
      </c>
      <c r="T136" s="203"/>
      <c r="U136" s="203"/>
      <c r="V136" s="203"/>
      <c r="W136" s="203"/>
      <c r="X136" s="203"/>
      <c r="Y136" s="203"/>
      <c r="Z136" s="203"/>
      <c r="AA136" s="203"/>
      <c r="AB136" s="203"/>
      <c r="AC136" s="203"/>
      <c r="AD136" s="203"/>
      <c r="AE136" s="203"/>
      <c r="AF136" s="203"/>
      <c r="AG136" s="203"/>
    </row>
    <row r="137" spans="1:33" ht="13">
      <c r="A137" s="213">
        <f ca="1">INDEX(Type!$Q$15:$Q$97,B68)</f>
        <v>21</v>
      </c>
      <c r="B137" s="214">
        <f ca="1">IF($A137&lt;4,$J68,100)</f>
        <v>100</v>
      </c>
      <c r="C137" s="214">
        <f ca="1">IF(AND($A137&gt;3,$A137&lt;10),$J68,100)</f>
        <v>100</v>
      </c>
      <c r="D137" s="214">
        <f ca="1">IF(AND(A137&gt;9,A137&lt;14),J68,100)</f>
        <v>100</v>
      </c>
      <c r="E137" s="214">
        <f ca="1">IF(AND(A137&gt;13,A137&lt;18),J68,100)</f>
        <v>100</v>
      </c>
      <c r="F137" s="214">
        <f ca="1">IF(AND(A137&gt;17,A137&lt;21),J68,100)</f>
        <v>100</v>
      </c>
      <c r="G137" s="214">
        <f ca="1">IF(AND(A137&gt;20,A137&lt;24),J68,100)</f>
        <v>0</v>
      </c>
      <c r="H137" s="214">
        <f ca="1">IF(AND(A137&gt;23,A137&lt;27),J68,100)</f>
        <v>100</v>
      </c>
      <c r="I137" s="214">
        <f ca="1">IF(AND(A137&gt;26,A137&lt;30),J68,100)</f>
        <v>100</v>
      </c>
      <c r="J137" s="214">
        <f ca="1">IF(AND(A137&gt;29,A137&lt;32),J68,100)</f>
        <v>100</v>
      </c>
      <c r="K137" s="214">
        <f ca="1">IF(AND(A137&gt;31,A137&lt;34),J68,100)</f>
        <v>100</v>
      </c>
      <c r="L137" s="214">
        <f ca="1">IF(AND(A137&gt;33,A137&lt;37),J68,100)</f>
        <v>100</v>
      </c>
      <c r="M137" s="214">
        <f ca="1">IF(AND(A137&gt;36,A137&lt;41),J68,100)</f>
        <v>100</v>
      </c>
      <c r="N137" s="214">
        <f ca="1">IF(AND(A137&gt;40,A137&lt;45),J68,100)</f>
        <v>100</v>
      </c>
      <c r="O137" s="214">
        <f ca="1">IF(AND(A137&gt;44,A137&lt;49),J68,100)</f>
        <v>100</v>
      </c>
      <c r="P137" s="214">
        <f ca="1">IF(AND(A137&gt;48,A137&lt;52),J68,100)</f>
        <v>100</v>
      </c>
      <c r="Q137" s="214">
        <f ca="1">IF(AND(A137&gt;51,A137&lt;57),J68,100)</f>
        <v>100</v>
      </c>
      <c r="R137" s="214">
        <f ca="1">IF(AND(A137&gt;56,A137&lt;60),J68,100)</f>
        <v>100</v>
      </c>
      <c r="S137" s="214">
        <f ca="1">IF(A137&gt;59,J68,100)</f>
        <v>100</v>
      </c>
      <c r="T137" s="203"/>
      <c r="U137" s="203"/>
      <c r="V137" s="203"/>
      <c r="W137" s="203"/>
      <c r="X137" s="203"/>
      <c r="Y137" s="203"/>
      <c r="Z137" s="203"/>
      <c r="AA137" s="203"/>
      <c r="AB137" s="203"/>
      <c r="AC137" s="203"/>
      <c r="AD137" s="203"/>
      <c r="AE137" s="203"/>
      <c r="AF137" s="203"/>
      <c r="AG137" s="203"/>
    </row>
    <row r="138" spans="1:33" ht="13">
      <c r="A138" s="213">
        <f ca="1">INDEX(Type!$Q$15:$Q$97,B69)</f>
        <v>3</v>
      </c>
      <c r="B138" s="214">
        <f ca="1">IF($A138&lt;4,$J69,100)</f>
        <v>0</v>
      </c>
      <c r="C138" s="214">
        <f ca="1">IF(AND($A138&gt;3,$A138&lt;10),$J69,100)</f>
        <v>100</v>
      </c>
      <c r="D138" s="214">
        <f ca="1">IF(AND(A138&gt;9,A138&lt;14),J69,100)</f>
        <v>100</v>
      </c>
      <c r="E138" s="214">
        <f ca="1">IF(AND(A138&gt;13,A138&lt;18),J69,100)</f>
        <v>100</v>
      </c>
      <c r="F138" s="214">
        <f ca="1">IF(AND(A138&gt;17,A138&lt;21),J69,100)</f>
        <v>100</v>
      </c>
      <c r="G138" s="214">
        <f ca="1">IF(AND(A138&gt;20,A138&lt;24),J69,100)</f>
        <v>100</v>
      </c>
      <c r="H138" s="214">
        <f ca="1">IF(AND(A138&gt;23,A138&lt;27),J69,100)</f>
        <v>100</v>
      </c>
      <c r="I138" s="214">
        <f ca="1">IF(AND(A138&gt;26,A138&lt;30),J69,100)</f>
        <v>100</v>
      </c>
      <c r="J138" s="214">
        <f ca="1">IF(AND(A138&gt;29,A138&lt;32),J69,100)</f>
        <v>100</v>
      </c>
      <c r="K138" s="214">
        <f ca="1">IF(AND(A138&gt;31,A138&lt;34),J69,100)</f>
        <v>100</v>
      </c>
      <c r="L138" s="214">
        <f ca="1">IF(AND(A138&gt;33,A138&lt;37),J69,100)</f>
        <v>100</v>
      </c>
      <c r="M138" s="214">
        <f ca="1">IF(AND(A138&gt;36,A138&lt;41),J69,100)</f>
        <v>100</v>
      </c>
      <c r="N138" s="214">
        <f ca="1">IF(AND(A138&gt;40,A138&lt;45),J69,100)</f>
        <v>100</v>
      </c>
      <c r="O138" s="214">
        <f ca="1">IF(AND(A138&gt;44,A138&lt;49),J69,100)</f>
        <v>100</v>
      </c>
      <c r="P138" s="214">
        <f ca="1">IF(AND(A138&gt;48,A138&lt;52),J69,100)</f>
        <v>100</v>
      </c>
      <c r="Q138" s="214">
        <f ca="1">IF(AND(A138&gt;51,A138&lt;57),J69,100)</f>
        <v>100</v>
      </c>
      <c r="R138" s="214">
        <f ca="1">IF(AND(A138&gt;56,A138&lt;60),J69,100)</f>
        <v>100</v>
      </c>
      <c r="S138" s="214">
        <f ca="1">IF(A138&gt;59,J69,100)</f>
        <v>100</v>
      </c>
      <c r="T138" s="203"/>
      <c r="U138" s="203"/>
      <c r="V138" s="203"/>
      <c r="W138" s="203"/>
      <c r="X138" s="203"/>
      <c r="Y138" s="203"/>
      <c r="Z138" s="203"/>
      <c r="AA138" s="203"/>
      <c r="AB138" s="203"/>
      <c r="AC138" s="203"/>
      <c r="AD138" s="203"/>
      <c r="AE138" s="203"/>
      <c r="AF138" s="203"/>
      <c r="AG138" s="203"/>
    </row>
    <row r="139" spans="1:33" ht="13">
      <c r="A139" s="213">
        <f ca="1">INDEX(Type!$Q$15:$Q$97,B70)</f>
        <v>41</v>
      </c>
      <c r="B139" s="214">
        <f ca="1">IF($A139&lt;4,$J70,100)</f>
        <v>100</v>
      </c>
      <c r="C139" s="214">
        <f ca="1">IF(AND($A139&gt;3,$A139&lt;10),$J70,100)</f>
        <v>100</v>
      </c>
      <c r="D139" s="214">
        <f ca="1">IF(AND(A139&gt;9,A139&lt;14),J70,100)</f>
        <v>100</v>
      </c>
      <c r="E139" s="214">
        <f ca="1">IF(AND(A139&gt;13,A139&lt;18),J70,100)</f>
        <v>100</v>
      </c>
      <c r="F139" s="214">
        <f ca="1">IF(AND(A139&gt;17,A139&lt;21),J70,100)</f>
        <v>100</v>
      </c>
      <c r="G139" s="214">
        <f ca="1">IF(AND(A139&gt;20,A139&lt;24),J70,100)</f>
        <v>100</v>
      </c>
      <c r="H139" s="214">
        <f ca="1">IF(AND(A139&gt;23,A139&lt;27),J70,100)</f>
        <v>100</v>
      </c>
      <c r="I139" s="214">
        <f ca="1">IF(AND(A139&gt;26,A139&lt;30),J70,100)</f>
        <v>100</v>
      </c>
      <c r="J139" s="214">
        <f ca="1">IF(AND(A139&gt;29,A139&lt;32),J70,100)</f>
        <v>100</v>
      </c>
      <c r="K139" s="214">
        <f ca="1">IF(AND(A139&gt;31,A139&lt;34),J70,100)</f>
        <v>100</v>
      </c>
      <c r="L139" s="214">
        <f ca="1">IF(AND(A139&gt;33,A139&lt;37),J70,100)</f>
        <v>100</v>
      </c>
      <c r="M139" s="214">
        <f ca="1">IF(AND(A139&gt;36,A139&lt;41),J70,100)</f>
        <v>100</v>
      </c>
      <c r="N139" s="214">
        <f ca="1">IF(AND(A139&gt;40,A139&lt;45),J70,100)</f>
        <v>0</v>
      </c>
      <c r="O139" s="214">
        <f ca="1">IF(AND(A139&gt;44,A139&lt;49),J70,100)</f>
        <v>100</v>
      </c>
      <c r="P139" s="214">
        <f ca="1">IF(AND(A139&gt;48,A139&lt;52),J70,100)</f>
        <v>100</v>
      </c>
      <c r="Q139" s="214">
        <f ca="1">IF(AND(A139&gt;51,A139&lt;57),J70,100)</f>
        <v>100</v>
      </c>
      <c r="R139" s="214">
        <f ca="1">IF(AND(A139&gt;56,A139&lt;60),J70,100)</f>
        <v>100</v>
      </c>
      <c r="S139" s="214">
        <f ca="1">IF(A139&gt;59,J70,100)</f>
        <v>100</v>
      </c>
      <c r="T139" s="203"/>
      <c r="U139" s="203"/>
      <c r="V139" s="203"/>
      <c r="W139" s="203"/>
      <c r="X139" s="203"/>
      <c r="Y139" s="203"/>
      <c r="Z139" s="203"/>
      <c r="AA139" s="203"/>
      <c r="AB139" s="203"/>
      <c r="AC139" s="203"/>
      <c r="AD139" s="203"/>
      <c r="AE139" s="203"/>
      <c r="AF139" s="203"/>
      <c r="AG139" s="203"/>
    </row>
    <row r="140" spans="1:33" ht="13">
      <c r="A140" s="213">
        <f ca="1">INDEX(Type!$Q$15:$Q$97,B71)</f>
        <v>19</v>
      </c>
      <c r="B140" s="214">
        <f ca="1">IF($A140&lt;4,$J71,100)</f>
        <v>100</v>
      </c>
      <c r="C140" s="214">
        <f ca="1">IF(AND($A140&gt;3,$A140&lt;10),$J71,100)</f>
        <v>100</v>
      </c>
      <c r="D140" s="214">
        <f ca="1">IF(AND(A140&gt;9,A140&lt;14),J71,100)</f>
        <v>100</v>
      </c>
      <c r="E140" s="214">
        <f ca="1">IF(AND(A140&gt;13,A140&lt;18),J71,100)</f>
        <v>100</v>
      </c>
      <c r="F140" s="214">
        <f ca="1">IF(AND(A140&gt;17,A140&lt;21),J71,100)</f>
        <v>0</v>
      </c>
      <c r="G140" s="214">
        <f ca="1">IF(AND(A140&gt;20,A140&lt;24),J71,100)</f>
        <v>100</v>
      </c>
      <c r="H140" s="214">
        <f ca="1">IF(AND(A140&gt;23,A140&lt;27),J71,100)</f>
        <v>100</v>
      </c>
      <c r="I140" s="214">
        <f ca="1">IF(AND(A140&gt;26,A140&lt;30),J71,100)</f>
        <v>100</v>
      </c>
      <c r="J140" s="214">
        <f ca="1">IF(AND(A140&gt;29,A140&lt;32),J71,100)</f>
        <v>100</v>
      </c>
      <c r="K140" s="214">
        <f ca="1">IF(AND(A140&gt;31,A140&lt;34),J71,100)</f>
        <v>100</v>
      </c>
      <c r="L140" s="214">
        <f ca="1">IF(AND(A140&gt;33,A140&lt;37),J71,100)</f>
        <v>100</v>
      </c>
      <c r="M140" s="214">
        <f ca="1">IF(AND(A140&gt;36,A140&lt;41),J71,100)</f>
        <v>100</v>
      </c>
      <c r="N140" s="214">
        <f ca="1">IF(AND(A140&gt;40,A140&lt;45),J71,100)</f>
        <v>100</v>
      </c>
      <c r="O140" s="214">
        <f ca="1">IF(AND(A140&gt;44,A140&lt;49),J71,100)</f>
        <v>100</v>
      </c>
      <c r="P140" s="214">
        <f ca="1">IF(AND(A140&gt;48,A140&lt;52),J71,100)</f>
        <v>100</v>
      </c>
      <c r="Q140" s="214">
        <f ca="1">IF(AND(A140&gt;51,A140&lt;57),J71,100)</f>
        <v>100</v>
      </c>
      <c r="R140" s="214">
        <f ca="1">IF(AND(A140&gt;56,A140&lt;60),J71,100)</f>
        <v>100</v>
      </c>
      <c r="S140" s="214">
        <f ca="1">IF(A140&gt;59,J71,100)</f>
        <v>100</v>
      </c>
      <c r="T140" s="203"/>
      <c r="U140" s="203"/>
      <c r="V140" s="203"/>
      <c r="W140" s="203"/>
      <c r="X140" s="203"/>
      <c r="Y140" s="203"/>
      <c r="Z140" s="203"/>
      <c r="AA140" s="203"/>
      <c r="AB140" s="203"/>
      <c r="AC140" s="203"/>
      <c r="AD140" s="203"/>
      <c r="AE140" s="203"/>
      <c r="AF140" s="203"/>
      <c r="AG140" s="203"/>
    </row>
    <row r="141" spans="1:33" ht="13">
      <c r="A141" s="213">
        <f ca="1">INDEX(Type!$Q$15:$Q$97,B72)</f>
        <v>17</v>
      </c>
      <c r="B141" s="214">
        <f ca="1">IF($A141&lt;4,$J72,100)</f>
        <v>100</v>
      </c>
      <c r="C141" s="214">
        <f ca="1">IF(AND($A141&gt;3,$A141&lt;10),$J72,100)</f>
        <v>100</v>
      </c>
      <c r="D141" s="214">
        <f ca="1">IF(AND(A141&gt;9,A141&lt;14),J72,100)</f>
        <v>100</v>
      </c>
      <c r="E141" s="214">
        <f ca="1">IF(AND(A141&gt;13,A141&lt;18),J72,100)</f>
        <v>0</v>
      </c>
      <c r="F141" s="214">
        <f ca="1">IF(AND(A141&gt;17,A141&lt;21),J72,100)</f>
        <v>100</v>
      </c>
      <c r="G141" s="214">
        <f ca="1">IF(AND(A141&gt;20,A141&lt;24),J72,100)</f>
        <v>100</v>
      </c>
      <c r="H141" s="214">
        <f ca="1">IF(AND(A141&gt;23,A141&lt;27),J72,100)</f>
        <v>100</v>
      </c>
      <c r="I141" s="214">
        <f ca="1">IF(AND(A141&gt;26,A141&lt;30),J72,100)</f>
        <v>100</v>
      </c>
      <c r="J141" s="214">
        <f ca="1">IF(AND(A141&gt;29,A141&lt;32),J72,100)</f>
        <v>100</v>
      </c>
      <c r="K141" s="214">
        <f ca="1">IF(AND(A141&gt;31,A141&lt;34),J72,100)</f>
        <v>100</v>
      </c>
      <c r="L141" s="214">
        <f ca="1">IF(AND(A141&gt;33,A141&lt;37),J72,100)</f>
        <v>100</v>
      </c>
      <c r="M141" s="214">
        <f ca="1">IF(AND(A141&gt;36,A141&lt;41),J72,100)</f>
        <v>100</v>
      </c>
      <c r="N141" s="214">
        <f ca="1">IF(AND(A141&gt;40,A141&lt;45),J72,100)</f>
        <v>100</v>
      </c>
      <c r="O141" s="214">
        <f ca="1">IF(AND(A141&gt;44,A141&lt;49),J72,100)</f>
        <v>100</v>
      </c>
      <c r="P141" s="214">
        <f ca="1">IF(AND(A141&gt;48,A141&lt;52),J72,100)</f>
        <v>100</v>
      </c>
      <c r="Q141" s="214">
        <f ca="1">IF(AND(A141&gt;51,A141&lt;57),J72,100)</f>
        <v>100</v>
      </c>
      <c r="R141" s="214">
        <f ca="1">IF(AND(A141&gt;56,A141&lt;60),J72,100)</f>
        <v>100</v>
      </c>
      <c r="S141" s="214">
        <f ca="1">IF(A141&gt;59,J72,100)</f>
        <v>100</v>
      </c>
      <c r="T141" s="203"/>
      <c r="U141" s="203"/>
      <c r="V141" s="203"/>
      <c r="W141" s="203"/>
      <c r="X141" s="203"/>
      <c r="Y141" s="203"/>
      <c r="Z141" s="203"/>
      <c r="AA141" s="203"/>
      <c r="AB141" s="203"/>
      <c r="AC141" s="203"/>
      <c r="AD141" s="203"/>
      <c r="AE141" s="203"/>
      <c r="AF141" s="203"/>
      <c r="AG141" s="203"/>
    </row>
    <row r="142" spans="1:33" ht="13">
      <c r="A142" s="213">
        <f ca="1">INDEX(Type!$Q$15:$Q$97,B73)</f>
        <v>40</v>
      </c>
      <c r="B142" s="214">
        <f ca="1">IF($A142&lt;4,$J73,100)</f>
        <v>100</v>
      </c>
      <c r="C142" s="214">
        <f ca="1">IF(AND($A142&gt;3,$A142&lt;10),$J73,100)</f>
        <v>100</v>
      </c>
      <c r="D142" s="214">
        <f ca="1">IF(AND(A142&gt;9,A142&lt;14),J73,100)</f>
        <v>100</v>
      </c>
      <c r="E142" s="214">
        <f ca="1">IF(AND(A142&gt;13,A142&lt;18),J73,100)</f>
        <v>100</v>
      </c>
      <c r="F142" s="214">
        <f ca="1">IF(AND(A142&gt;17,A142&lt;21),J73,100)</f>
        <v>100</v>
      </c>
      <c r="G142" s="214">
        <f ca="1">IF(AND(A142&gt;20,A142&lt;24),J73,100)</f>
        <v>100</v>
      </c>
      <c r="H142" s="214">
        <f ca="1">IF(AND(A142&gt;23,A142&lt;27),J73,100)</f>
        <v>100</v>
      </c>
      <c r="I142" s="214">
        <f ca="1">IF(AND(A142&gt;26,A142&lt;30),J73,100)</f>
        <v>100</v>
      </c>
      <c r="J142" s="214">
        <f ca="1">IF(AND(A142&gt;29,A142&lt;32),J73,100)</f>
        <v>100</v>
      </c>
      <c r="K142" s="214">
        <f ca="1">IF(AND(A142&gt;31,A142&lt;34),J73,100)</f>
        <v>100</v>
      </c>
      <c r="L142" s="214">
        <f ca="1">IF(AND(A142&gt;33,A142&lt;37),J73,100)</f>
        <v>100</v>
      </c>
      <c r="M142" s="214">
        <f ca="1">IF(AND(A142&gt;36,A142&lt;41),J73,100)</f>
        <v>0</v>
      </c>
      <c r="N142" s="214">
        <f ca="1">IF(AND(A142&gt;40,A142&lt;45),J73,100)</f>
        <v>100</v>
      </c>
      <c r="O142" s="214">
        <f ca="1">IF(AND(A142&gt;44,A142&lt;49),J73,100)</f>
        <v>100</v>
      </c>
      <c r="P142" s="214">
        <f ca="1">IF(AND(A142&gt;48,A142&lt;52),J73,100)</f>
        <v>100</v>
      </c>
      <c r="Q142" s="214">
        <f ca="1">IF(AND(A142&gt;51,A142&lt;57),J73,100)</f>
        <v>100</v>
      </c>
      <c r="R142" s="214">
        <f ca="1">IF(AND(A142&gt;56,A142&lt;60),J73,100)</f>
        <v>100</v>
      </c>
      <c r="S142" s="214">
        <f ca="1">IF(A142&gt;59,J73,100)</f>
        <v>100</v>
      </c>
      <c r="T142" s="203"/>
      <c r="U142" s="203"/>
      <c r="V142" s="203"/>
      <c r="W142" s="203"/>
      <c r="X142" s="203"/>
      <c r="Y142" s="203"/>
      <c r="Z142" s="203"/>
      <c r="AA142" s="203"/>
      <c r="AB142" s="203"/>
      <c r="AC142" s="203"/>
      <c r="AD142" s="203"/>
      <c r="AE142" s="203"/>
      <c r="AF142" s="203"/>
      <c r="AG142" s="203"/>
    </row>
    <row r="143" spans="1:33" ht="13">
      <c r="A143" s="216"/>
      <c r="B143" s="203"/>
      <c r="C143" s="203"/>
      <c r="D143" s="203"/>
      <c r="E143" s="203"/>
      <c r="F143" s="203"/>
      <c r="G143" s="203"/>
      <c r="H143" s="203"/>
      <c r="I143" s="203"/>
      <c r="J143" s="203"/>
      <c r="K143" s="203"/>
      <c r="L143" s="203"/>
      <c r="M143" s="203"/>
      <c r="N143" s="203"/>
      <c r="O143" s="203"/>
      <c r="P143" s="203"/>
      <c r="Q143" s="203"/>
      <c r="R143" s="203"/>
      <c r="S143" s="203"/>
      <c r="T143" s="203"/>
      <c r="U143" s="203"/>
      <c r="V143" s="203"/>
      <c r="W143" s="203"/>
      <c r="X143" s="203"/>
      <c r="Y143" s="203"/>
      <c r="Z143" s="203"/>
      <c r="AA143" s="203"/>
      <c r="AB143" s="203"/>
      <c r="AC143" s="203"/>
      <c r="AD143" s="203"/>
      <c r="AE143" s="203"/>
      <c r="AF143" s="203"/>
      <c r="AG143" s="203"/>
    </row>
  </sheetData>
  <conditionalFormatting sqref="C13:J13">
    <cfRule type="expression" dxfId="189" priority="1">
      <formula>AND($J13&gt;=100,$I13&gt;=2)</formula>
    </cfRule>
  </conditionalFormatting>
  <pageMargins left="0.7" right="0.7" top="0.75" bottom="0.75" header="0.3" footer="0.3"/>
  <pageSetup paperSize="9" scale="58" orientation="portrait"/>
  <headerFooter scaleWithDoc="1" alignWithMargins="0" differentFirst="0" differentOddEven="0"/>
  <drawing r:id="rId2"/>
  <legacyDrawing r:id="rId3"/>
  <mc:AlternateContent xmlns:mc="http://schemas.openxmlformats.org/markup-compatibility/2006">
    <mc:Choice xmlns:a14="http://schemas.microsoft.com/office/drawing/2010/main" Requires="x14">
      <controls xmlns="http://schemas.openxmlformats.org/spreadsheetml/2006/main">
        <mc:AlternateContent xmlns:mc="http://schemas.openxmlformats.org/markup-compatibility/2006">
          <mc:Choice Requires="x14">
            <control xmlns:r="http://schemas.openxmlformats.org/officeDocument/2006/relationships" shapeId="11265" r:id="rId4" name="Option Button 1">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6</xdr:row>
                    <xdr:rowOff xmlns:xdr="http://schemas.openxmlformats.org/drawingml/2006/spreadsheetDrawing">19050</xdr:rowOff>
                  </from>
                  <to>
                    <xdr:col xmlns:xdr="http://schemas.openxmlformats.org/drawingml/2006/spreadsheetDrawing">13</xdr:col>
                    <xdr:colOff xmlns:xdr="http://schemas.openxmlformats.org/drawingml/2006/spreadsheetDrawing">0</xdr:colOff>
                    <xdr:row xmlns:xdr="http://schemas.openxmlformats.org/drawingml/2006/spreadsheetDrawing">7</xdr:row>
                    <xdr:rowOff xmlns:xdr="http://schemas.openxmlformats.org/drawingml/2006/spreadsheetDrawing">57150</xdr:rowOff>
                  </to>
                </anchor>
              </controlPr>
            </control>
          </mc:Choice>
        </mc:AlternateContent>
        <mc:AlternateContent xmlns:mc="http://schemas.openxmlformats.org/markup-compatibility/2006">
          <mc:Choice Requires="x14">
            <control xmlns:r="http://schemas.openxmlformats.org/officeDocument/2006/relationships" shapeId="11266" r:id="rId5" name="Option Button 2">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7</xdr:row>
                    <xdr:rowOff xmlns:xdr="http://schemas.openxmlformats.org/drawingml/2006/spreadsheetDrawing">19050</xdr:rowOff>
                  </from>
                  <to>
                    <xdr:col xmlns:xdr="http://schemas.openxmlformats.org/drawingml/2006/spreadsheetDrawing">13</xdr:col>
                    <xdr:colOff xmlns:xdr="http://schemas.openxmlformats.org/drawingml/2006/spreadsheetDrawing">0</xdr:colOff>
                    <xdr:row xmlns:xdr="http://schemas.openxmlformats.org/drawingml/2006/spreadsheetDrawing">8</xdr:row>
                    <xdr:rowOff xmlns:xdr="http://schemas.openxmlformats.org/drawingml/2006/spreadsheetDrawing">57150</xdr:rowOff>
                  </to>
                </anchor>
              </controlPr>
            </control>
          </mc:Choice>
        </mc:AlternateContent>
        <mc:AlternateContent xmlns:mc="http://schemas.openxmlformats.org/markup-compatibility/2006">
          <mc:Choice Requires="x14">
            <control xmlns:r="http://schemas.openxmlformats.org/officeDocument/2006/relationships" shapeId="11267" r:id="rId6" name="Option Button 3">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8</xdr:row>
                    <xdr:rowOff xmlns:xdr="http://schemas.openxmlformats.org/drawingml/2006/spreadsheetDrawing">31432</xdr:rowOff>
                  </from>
                  <to>
                    <xdr:col xmlns:xdr="http://schemas.openxmlformats.org/drawingml/2006/spreadsheetDrawing">13</xdr:col>
                    <xdr:colOff xmlns:xdr="http://schemas.openxmlformats.org/drawingml/2006/spreadsheetDrawing">0</xdr:colOff>
                    <xdr:row xmlns:xdr="http://schemas.openxmlformats.org/drawingml/2006/spreadsheetDrawing">9</xdr:row>
                    <xdr:rowOff xmlns:xdr="http://schemas.openxmlformats.org/drawingml/2006/spreadsheetDrawing">57150</xdr:rowOff>
                  </to>
                </anchor>
              </controlPr>
            </control>
          </mc:Choice>
        </mc:AlternateContent>
      </controls>
    </mc:Choice>
  </mc:AlternateContent>
  <extLst/>
</worksheet>
</file>

<file path=xl/worksheets/sheet1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1:BQ450"/>
  <sheetViews>
    <sheetView zoomScale="70" view="normal" workbookViewId="0">
      <selection pane="topLeft" activeCell="A1" sqref="A1"/>
    </sheetView>
  </sheetViews>
  <sheetFormatPr defaultRowHeight="14.5"/>
  <cols>
    <col min="1" max="1" width="22.50390625" customWidth="1"/>
    <col min="2" max="2" width="84.50390625" customWidth="1"/>
    <col min="3" max="3" width="30.875" customWidth="1"/>
    <col min="4" max="4" width="13.125" customWidth="1"/>
    <col min="5" max="5" width="18.875" customWidth="1"/>
    <col min="6" max="6" width="17.875" customWidth="1"/>
    <col min="7" max="7" width="13.125" customWidth="1"/>
    <col min="8" max="8" width="11.00390625" customWidth="1"/>
    <col min="9" max="9" width="15.00390625" style="217" customWidth="1"/>
    <col min="10" max="10" width="14.125" customWidth="1"/>
    <col min="11" max="11" width="14.00390625" customWidth="1"/>
    <col min="12" max="12" width="18.875" customWidth="1"/>
    <col min="19" max="19" width="11.00390625" customWidth="1"/>
  </cols>
  <sheetData>
    <row r="1" spans="1:3">
      <c r="A1" s="1"/>
      <c r="B1" s="1"/>
      <c r="C1" s="1"/>
    </row>
    <row r="2" spans="1:14">
      <c r="A2" s="1"/>
      <c r="B2" s="1"/>
      <c r="C2" s="1"/>
      <c r="F2" s="1"/>
      <c r="G2" s="1"/>
      <c r="H2" s="1"/>
      <c r="I2" s="1"/>
      <c r="J2" s="1"/>
      <c r="K2" s="1"/>
      <c r="L2" s="1"/>
      <c r="M2" s="1"/>
      <c r="N2" s="1"/>
    </row>
    <row r="3" spans="1:14" ht="23.5">
      <c r="A3" s="218" t="s">
        <v>348</v>
      </c>
      <c r="B3" s="1"/>
      <c r="C3" s="1"/>
      <c r="D3" s="1"/>
      <c r="E3" s="1"/>
      <c r="F3" s="1"/>
      <c r="G3" s="1"/>
      <c r="H3" s="1"/>
      <c r="I3" s="1"/>
      <c r="J3" s="1"/>
      <c r="K3" s="1"/>
      <c r="L3" s="1"/>
      <c r="M3" s="1"/>
      <c r="N3" s="1"/>
    </row>
    <row r="4" spans="1:65" ht="15" thickBot="1">
      <c r="A4" s="1"/>
      <c r="B4" s="1"/>
      <c r="C4" s="1"/>
      <c r="D4" s="1"/>
      <c r="E4" s="1"/>
      <c r="F4" s="1"/>
      <c r="G4" s="1"/>
      <c r="H4" s="219"/>
      <c r="I4" s="1"/>
      <c r="J4" s="1"/>
      <c r="K4" s="1"/>
      <c r="L4" s="1"/>
      <c r="M4" s="1"/>
      <c r="N4" s="1"/>
      <c r="O4" s="1"/>
      <c r="P4" s="1"/>
      <c r="Q4" s="220"/>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221"/>
      <c r="AZ4" s="221"/>
      <c r="BA4" s="221"/>
      <c r="BB4" s="221"/>
      <c r="BC4" s="221"/>
      <c r="BD4" s="221"/>
      <c r="BE4" s="221"/>
      <c r="BF4" s="221"/>
      <c r="BG4" s="221"/>
      <c r="BH4" s="221"/>
      <c r="BI4" s="221"/>
      <c r="BJ4" s="221"/>
      <c r="BK4" s="221"/>
      <c r="BL4" s="221"/>
      <c r="BM4" s="221"/>
    </row>
    <row r="5" spans="1:65" ht="16.5" customHeight="1" thickBot="1">
      <c r="A5" s="222" t="s">
        <v>349</v>
      </c>
      <c r="B5" s="222" t="s">
        <v>350</v>
      </c>
      <c r="C5" s="1"/>
      <c r="D5" s="1"/>
      <c r="E5" s="1"/>
      <c r="F5" s="1"/>
      <c r="G5" s="1"/>
      <c r="H5" s="219"/>
      <c r="I5" s="1"/>
      <c r="J5" s="1"/>
      <c r="K5" s="1"/>
      <c r="L5" s="1"/>
      <c r="M5" s="1"/>
      <c r="N5" s="1"/>
      <c r="O5" s="1"/>
      <c r="P5" s="1"/>
      <c r="Q5" s="220"/>
      <c r="R5" s="221"/>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row>
    <row r="6" spans="1:65" ht="16.5" customHeight="1">
      <c r="A6" s="223" t="s">
        <v>351</v>
      </c>
      <c r="B6" s="224" t="str">
        <f>"The average age of the population in the profiled households is "&amp;IF(B34&lt;95,B28,IF(AND(B34&gt;=95,B34&lt;99),B29,IF(AND(B34&gt;=99,B34&lt;101),B30,IF(AND(B34&gt;=101,B34&lt;105),B32,B31))))&amp;" when compared to the base."</f>
        <v>The average age of the population in the profiled households is younger when compared to the base.</v>
      </c>
      <c r="C6" s="1"/>
      <c r="D6" s="1"/>
      <c r="E6" s="1"/>
      <c r="F6" s="1"/>
      <c r="G6" s="1"/>
      <c r="H6" s="219"/>
      <c r="I6" s="1"/>
      <c r="J6" s="1"/>
      <c r="K6" s="1"/>
      <c r="L6" s="1"/>
      <c r="M6" s="1"/>
      <c r="N6" s="1"/>
      <c r="O6" s="1"/>
      <c r="P6" s="1"/>
      <c r="Q6" s="220"/>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row>
    <row r="7" spans="1:65">
      <c r="A7" t="s">
        <v>352</v>
      </c>
      <c r="B7" s="225" t="str">
        <f>"Households containing "&amp;INDEX('Data - Overview'!$C$111:$C$115,MATCH(MAX('Data - Overview'!$F$111:$F$115),'Data - Overview'!$F$111:$F$115,0))&amp;" occur more in this profile than in the base."</f>
        <v>Households containing Lone parent occur more in this profile than in the base.</v>
      </c>
      <c r="C7" s="1"/>
      <c r="D7" s="1"/>
      <c r="E7" s="1"/>
      <c r="F7" s="1"/>
      <c r="G7" s="1"/>
      <c r="H7" s="219"/>
      <c r="I7" s="1"/>
      <c r="J7" s="1"/>
      <c r="K7" s="1"/>
      <c r="L7" s="1"/>
      <c r="M7" s="1"/>
      <c r="N7" s="1"/>
      <c r="O7" s="1"/>
      <c r="P7" s="1"/>
      <c r="Q7" s="220"/>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row>
    <row r="8" spans="1:65">
      <c r="A8" s="226" t="s">
        <v>353</v>
      </c>
      <c r="B8" s="227" t="str">
        <f>TEXT(D244,"0.0%")&amp;" of the profile live in households with an income "&amp;I244&amp;"."</f>
        <v>3.2% of the profile live in households with an income 100k + .</v>
      </c>
      <c r="C8" s="1"/>
      <c r="D8" s="1"/>
      <c r="E8" s="1"/>
      <c r="F8" s="1"/>
      <c r="G8" s="1"/>
      <c r="H8" s="219"/>
      <c r="I8" s="1"/>
      <c r="J8" s="1"/>
      <c r="K8" s="1"/>
      <c r="L8" s="1"/>
      <c r="M8" s="1"/>
      <c r="N8" s="1"/>
      <c r="O8" s="1"/>
      <c r="P8" s="1"/>
      <c r="Q8" s="220"/>
      <c r="R8" s="221"/>
      <c r="S8" s="221"/>
      <c r="T8" s="221"/>
      <c r="U8" s="221"/>
      <c r="V8" s="221"/>
      <c r="W8" s="221"/>
      <c r="X8" s="221"/>
      <c r="Y8" s="221"/>
      <c r="Z8" s="221"/>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row>
    <row r="9" spans="1:65">
      <c r="A9" t="s">
        <v>354</v>
      </c>
      <c r="B9" s="228" t="str">
        <f>"The dominant Social Grade is "&amp;A153&amp;"."</f>
        <v>The dominant Social Grade is C1.</v>
      </c>
      <c r="C9" s="1"/>
      <c r="D9" s="1"/>
      <c r="E9" s="1"/>
      <c r="F9" s="1"/>
      <c r="G9" s="1"/>
      <c r="H9" s="219"/>
      <c r="I9" s="1"/>
      <c r="J9" s="1"/>
      <c r="K9" s="1"/>
      <c r="L9" s="1"/>
      <c r="M9" s="1"/>
      <c r="N9" s="1"/>
      <c r="O9" s="1"/>
      <c r="P9" s="1"/>
      <c r="Q9" s="220"/>
      <c r="R9" s="221"/>
      <c r="S9" s="221"/>
      <c r="T9" s="221"/>
      <c r="U9" s="221"/>
      <c r="V9" s="221"/>
      <c r="W9" s="221"/>
      <c r="X9" s="221"/>
      <c r="Y9" s="221"/>
      <c r="Z9" s="221"/>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21"/>
      <c r="BL9" s="221"/>
      <c r="BM9" s="221"/>
    </row>
    <row r="10" spans="1:65" ht="15" thickBot="1">
      <c r="A10" s="229" t="s">
        <v>355</v>
      </c>
      <c r="B10" s="230" t="str">
        <f>"There is a higher proportion of people in this profile who are "&amp;A168&amp;" than in the base."</f>
        <v>There is a higher proportion of people in this profile who are Unemployed than in the base.</v>
      </c>
      <c r="C10" s="1"/>
      <c r="D10" s="1"/>
      <c r="E10" s="1"/>
      <c r="F10" s="1"/>
      <c r="G10" s="1"/>
      <c r="H10" s="1"/>
      <c r="I10" s="1"/>
      <c r="J10" s="1"/>
      <c r="K10" s="1"/>
      <c r="L10" s="1"/>
      <c r="M10" s="1"/>
      <c r="N10" s="1"/>
      <c r="O10" s="1"/>
      <c r="P10" s="1"/>
      <c r="Q10" s="220"/>
      <c r="R10" s="221"/>
      <c r="S10" s="221"/>
      <c r="T10" s="221"/>
      <c r="U10" s="221"/>
      <c r="V10" s="221"/>
      <c r="W10" s="221"/>
      <c r="X10" s="221"/>
      <c r="Y10" s="221"/>
      <c r="Z10" s="221"/>
      <c r="AA10" s="221"/>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c r="BJ10" s="221"/>
      <c r="BK10" s="221"/>
      <c r="BL10" s="221"/>
      <c r="BM10" s="221"/>
    </row>
    <row r="11" spans="2:65">
      <c r="B11" s="231"/>
      <c r="C11" s="1"/>
      <c r="D11" s="1"/>
      <c r="E11" s="1"/>
      <c r="F11" s="1"/>
      <c r="G11" s="1"/>
      <c r="H11" s="1"/>
      <c r="I11" s="1"/>
      <c r="J11" s="1"/>
      <c r="K11" s="1"/>
      <c r="L11" s="1"/>
      <c r="M11" s="1"/>
      <c r="N11" s="1"/>
      <c r="O11" s="1"/>
      <c r="P11" s="1"/>
      <c r="Q11" s="220"/>
      <c r="R11" s="221"/>
      <c r="S11" s="221"/>
      <c r="T11" s="221"/>
      <c r="U11" s="221"/>
      <c r="V11" s="221"/>
      <c r="W11" s="221"/>
      <c r="X11" s="221"/>
      <c r="Y11" s="221"/>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row>
    <row r="12" spans="2:65" ht="15" thickBot="1">
      <c r="B12" s="1"/>
      <c r="C12" s="1"/>
      <c r="D12" s="1"/>
      <c r="E12" s="1"/>
      <c r="F12" s="1"/>
      <c r="G12" s="1"/>
      <c r="H12" s="1"/>
      <c r="I12" s="1"/>
      <c r="J12" s="1"/>
      <c r="K12" s="1"/>
      <c r="L12" s="1"/>
      <c r="M12" s="1"/>
      <c r="N12" s="1"/>
      <c r="O12" s="1"/>
      <c r="P12" s="1"/>
      <c r="Q12" s="220"/>
      <c r="R12" s="221"/>
      <c r="S12" s="221"/>
      <c r="T12" s="221"/>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row>
    <row r="13" spans="1:65" ht="15" thickBot="1">
      <c r="A13" s="222" t="s">
        <v>349</v>
      </c>
      <c r="B13" s="222" t="s">
        <v>350</v>
      </c>
      <c r="C13" s="1"/>
      <c r="D13" s="1"/>
      <c r="E13" s="1"/>
      <c r="F13" s="1"/>
      <c r="G13" s="1"/>
      <c r="H13" s="1"/>
      <c r="I13" s="1"/>
      <c r="J13" s="1"/>
      <c r="K13" s="1"/>
      <c r="L13" s="1"/>
      <c r="M13" s="1"/>
      <c r="N13" s="1"/>
      <c r="O13" s="1"/>
      <c r="P13" s="1"/>
      <c r="Q13" s="220"/>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row>
    <row r="14" spans="1:65">
      <c r="A14" s="223" t="s">
        <v>356</v>
      </c>
      <c r="B14" s="232" t="str">
        <f>"Most households will have access to a "&amp;A200&amp;". "</f>
        <v>Most households will have access to a Hatchback. </v>
      </c>
      <c r="C14" s="1"/>
      <c r="D14" s="1"/>
      <c r="E14" s="1"/>
      <c r="F14" s="1"/>
      <c r="G14" s="1"/>
      <c r="H14" s="1"/>
      <c r="I14" s="1"/>
      <c r="J14" s="1"/>
      <c r="K14" s="1"/>
      <c r="L14" s="1"/>
      <c r="M14" s="1"/>
      <c r="N14" s="1"/>
      <c r="O14" s="1"/>
      <c r="P14" s="1"/>
      <c r="Q14" s="220"/>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row>
    <row r="15" spans="1:65">
      <c r="A15" t="s">
        <v>356</v>
      </c>
      <c r="B15" s="233" t="str">
        <f>"A higher proportion, in comparison to the base, are likely to have a "&amp;B200&amp;"."</f>
        <v>A higher proportion, in comparison to the base, are likely to have a Hatchback.</v>
      </c>
      <c r="C15" s="1"/>
      <c r="D15" s="1"/>
      <c r="E15" s="1"/>
      <c r="F15" s="1"/>
      <c r="G15" s="1"/>
      <c r="H15" s="1"/>
      <c r="I15" s="1"/>
      <c r="J15" s="1"/>
      <c r="K15" s="1"/>
      <c r="L15" s="1"/>
      <c r="M15" s="1"/>
      <c r="N15" s="1"/>
      <c r="O15" s="1"/>
      <c r="P15" s="1"/>
      <c r="Q15" s="220"/>
      <c r="R15" s="221"/>
      <c r="S15" s="221"/>
      <c r="T15" s="221"/>
      <c r="U15" s="221"/>
      <c r="V15" s="221"/>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c r="BK15" s="221"/>
      <c r="BL15" s="221"/>
      <c r="BM15" s="221"/>
    </row>
    <row r="16" spans="1:65">
      <c r="A16" s="234" t="s">
        <v>357</v>
      </c>
      <c r="B16" s="234" t="str">
        <f>(A56)&amp;" are "&amp;TEXT(B56,"0.0%")&amp;" more likely than in the base."</f>
        <v>Terraced house are 80.6% more likely than in the base.</v>
      </c>
      <c r="C16" s="1"/>
      <c r="D16" s="1"/>
      <c r="E16" s="1"/>
      <c r="F16" s="1"/>
      <c r="G16" s="1"/>
      <c r="H16" s="1"/>
      <c r="I16" s="1"/>
      <c r="J16" s="1"/>
      <c r="K16" s="1"/>
      <c r="L16" s="1"/>
      <c r="M16" s="1"/>
      <c r="N16" s="1"/>
      <c r="O16" s="1"/>
      <c r="P16" s="1"/>
      <c r="Q16" s="220"/>
      <c r="R16" s="221"/>
      <c r="S16" s="221"/>
      <c r="T16" s="221"/>
      <c r="U16" s="221"/>
      <c r="V16" s="221"/>
      <c r="W16" s="221"/>
      <c r="X16" s="221"/>
      <c r="Y16" s="221"/>
      <c r="Z16" s="221"/>
      <c r="AA16" s="221"/>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c r="BI16" s="221"/>
      <c r="BJ16" s="221"/>
      <c r="BK16" s="221"/>
      <c r="BL16" s="221"/>
      <c r="BM16" s="221"/>
    </row>
    <row r="17" spans="1:65">
      <c r="A17" t="s">
        <v>358</v>
      </c>
      <c r="B17" s="233" t="str">
        <f>TEXT(B59,"0.0%")&amp;" of the households in the profile are likely to be "&amp;A59&amp;"."</f>
        <v>41.4% of the households in the profile are likely to be Semi-detached house.</v>
      </c>
      <c r="C17" s="1"/>
      <c r="D17" s="1"/>
      <c r="E17" s="1"/>
      <c r="F17" s="1"/>
      <c r="G17" s="1"/>
      <c r="H17" s="1"/>
      <c r="I17" s="1"/>
      <c r="J17" s="1"/>
      <c r="K17" s="1"/>
      <c r="L17" s="1"/>
      <c r="M17" s="1"/>
      <c r="N17" s="1"/>
      <c r="O17" s="1"/>
      <c r="P17" s="1"/>
      <c r="Q17" s="220"/>
      <c r="R17" s="221"/>
      <c r="S17" s="221"/>
      <c r="T17" s="221"/>
      <c r="U17" s="221"/>
      <c r="V17" s="221"/>
      <c r="W17" s="221"/>
      <c r="X17" s="221"/>
      <c r="Y17" s="221"/>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c r="BJ17" s="221"/>
      <c r="BK17" s="221"/>
      <c r="BL17" s="221"/>
      <c r="BM17" s="221"/>
    </row>
    <row r="18" spans="1:65">
      <c r="A18" s="226" t="s">
        <v>359</v>
      </c>
      <c r="B18" s="235" t="str">
        <f>"About "&amp;TEXT(B86,"0%")&amp;" of households will have "&amp;(A86)&amp;"."</f>
        <v>About 52% of households will have Number of Beds : 3.</v>
      </c>
      <c r="C18" s="1"/>
      <c r="D18" s="1"/>
      <c r="E18" s="1"/>
      <c r="F18" s="1"/>
      <c r="G18" s="1"/>
      <c r="H18" s="1"/>
      <c r="I18" s="1"/>
      <c r="J18" s="1"/>
      <c r="K18" s="1"/>
      <c r="L18" s="1"/>
      <c r="M18" s="1"/>
      <c r="N18" s="1"/>
      <c r="O18" s="1"/>
      <c r="P18" s="1"/>
      <c r="Q18" s="220"/>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1"/>
      <c r="BK18" s="221"/>
      <c r="BL18" s="221"/>
      <c r="BM18" s="221"/>
    </row>
    <row r="19" spans="1:65" ht="15" thickBot="1">
      <c r="A19" s="236" t="s">
        <v>360</v>
      </c>
      <c r="B19" s="237" t="str">
        <f>'Data - Overview'!D135</f>
        <v>The prevailing size is 2 people</v>
      </c>
      <c r="C19" s="1"/>
      <c r="D19" s="1"/>
      <c r="E19" s="1"/>
      <c r="F19" s="1"/>
      <c r="G19" s="1"/>
      <c r="H19" s="1"/>
      <c r="I19" s="1"/>
      <c r="J19" s="1"/>
      <c r="K19" s="1"/>
      <c r="L19" s="1"/>
      <c r="M19" s="1"/>
      <c r="N19" s="1"/>
      <c r="O19" s="1"/>
      <c r="P19" s="1"/>
      <c r="Q19" s="220"/>
      <c r="R19" s="221"/>
      <c r="S19" s="221"/>
      <c r="T19" s="221"/>
      <c r="U19" s="221"/>
      <c r="V19" s="221"/>
      <c r="W19" s="221"/>
      <c r="X19" s="221"/>
      <c r="Y19" s="221"/>
      <c r="Z19" s="221"/>
      <c r="AA19" s="221"/>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c r="BG19" s="221"/>
      <c r="BH19" s="221"/>
      <c r="BI19" s="221"/>
      <c r="BJ19" s="221"/>
      <c r="BK19" s="221"/>
      <c r="BL19" s="221"/>
      <c r="BM19" s="221"/>
    </row>
    <row r="20" spans="2:65">
      <c r="B20" s="238"/>
      <c r="C20" s="1"/>
      <c r="D20" s="1"/>
      <c r="E20" s="1"/>
      <c r="F20" s="1"/>
      <c r="G20" s="1"/>
      <c r="H20" s="1"/>
      <c r="I20" s="1"/>
      <c r="J20" s="1"/>
      <c r="K20" s="1"/>
      <c r="L20" s="1"/>
      <c r="M20" s="1"/>
      <c r="N20" s="1"/>
      <c r="O20" s="1"/>
      <c r="P20" s="1"/>
      <c r="Q20" s="220"/>
      <c r="R20" s="221"/>
      <c r="S20" s="221"/>
      <c r="T20" s="221"/>
      <c r="U20" s="221"/>
      <c r="V20" s="221"/>
      <c r="W20" s="221"/>
      <c r="X20" s="221"/>
      <c r="Y20" s="221"/>
      <c r="Z20" s="221"/>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c r="BM20" s="221"/>
    </row>
    <row r="21" spans="2:65" ht="15" thickBot="1">
      <c r="B21" s="1"/>
      <c r="C21" s="1"/>
      <c r="D21" s="1"/>
      <c r="E21" s="1"/>
      <c r="F21" s="1"/>
      <c r="G21" s="1"/>
      <c r="H21" s="1"/>
      <c r="I21" s="1"/>
      <c r="J21" s="1"/>
      <c r="K21" s="1"/>
      <c r="L21" s="1"/>
      <c r="M21" s="1"/>
      <c r="N21" s="1"/>
      <c r="O21" s="1"/>
      <c r="P21" s="1"/>
      <c r="Q21" s="220"/>
      <c r="R21" s="221"/>
      <c r="S21" s="221"/>
      <c r="T21" s="221"/>
      <c r="U21" s="221"/>
      <c r="V21" s="221"/>
      <c r="W21" s="221"/>
      <c r="X21" s="221"/>
      <c r="Y21" s="221"/>
      <c r="Z21" s="221"/>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c r="BJ21" s="221"/>
      <c r="BK21" s="221"/>
      <c r="BL21" s="221"/>
      <c r="BM21" s="221"/>
    </row>
    <row r="22" spans="1:65" ht="15" thickBot="1">
      <c r="A22" s="222" t="s">
        <v>349</v>
      </c>
      <c r="B22" s="222" t="s">
        <v>350</v>
      </c>
      <c r="C22" s="1"/>
      <c r="D22" s="1"/>
      <c r="E22" s="1"/>
      <c r="F22" s="1"/>
      <c r="G22" s="1"/>
      <c r="H22" s="1"/>
      <c r="I22" s="1"/>
      <c r="J22" s="1"/>
      <c r="K22" s="1"/>
      <c r="L22" s="1"/>
      <c r="M22" s="1"/>
      <c r="N22" s="1"/>
      <c r="O22" s="1"/>
      <c r="P22" s="1"/>
      <c r="Q22" s="220"/>
      <c r="R22" s="221"/>
      <c r="S22" s="221"/>
      <c r="T22" s="221"/>
      <c r="U22" s="221"/>
      <c r="V22" s="221"/>
      <c r="W22" s="221"/>
      <c r="X22" s="221"/>
      <c r="Y22" s="221"/>
      <c r="Z22" s="221"/>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c r="BJ22" s="221"/>
      <c r="BK22" s="221"/>
      <c r="BL22" s="221"/>
      <c r="BM22" s="221"/>
    </row>
    <row r="23" spans="1:65">
      <c r="A23" s="223" t="s">
        <v>361</v>
      </c>
      <c r="B23" s="223" t="str">
        <f>'Data - Overview'!F366</f>
        <v>Most people in this profile will access their social media Daily.</v>
      </c>
      <c r="C23" s="1"/>
      <c r="D23" s="1"/>
      <c r="E23" s="1"/>
      <c r="F23" s="1"/>
      <c r="G23" s="1"/>
      <c r="H23" s="1"/>
      <c r="I23" s="1"/>
      <c r="J23" s="1"/>
      <c r="K23" s="1"/>
      <c r="L23" s="1"/>
      <c r="M23" s="1"/>
      <c r="N23" s="1"/>
      <c r="O23" s="1"/>
      <c r="P23" s="1"/>
      <c r="Q23" s="220"/>
      <c r="R23" s="221"/>
      <c r="S23" s="221"/>
      <c r="T23" s="221"/>
      <c r="U23" s="221"/>
      <c r="V23" s="221"/>
      <c r="W23" s="221"/>
      <c r="X23" s="221"/>
      <c r="Y23" s="221"/>
      <c r="Z23" s="221"/>
      <c r="AA23" s="221"/>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c r="BJ23" s="221"/>
      <c r="BK23" s="221"/>
      <c r="BL23" s="221"/>
      <c r="BM23" s="221"/>
    </row>
    <row r="24" spans="1:65" ht="15" thickBot="1">
      <c r="A24" s="236" t="s">
        <v>362</v>
      </c>
      <c r="B24" s="236" t="str">
        <f>""""&amp;A379&amp;""""&amp;" is the most popular activity on social media."</f>
        <v>"Sending/ Reading Emails" is the most popular activity on social media.</v>
      </c>
      <c r="C24" s="1"/>
      <c r="D24" s="1"/>
      <c r="E24" s="1"/>
      <c r="F24" s="1"/>
      <c r="G24" s="1"/>
      <c r="H24" s="1"/>
      <c r="I24" s="1"/>
      <c r="J24" s="1"/>
      <c r="K24" s="1"/>
      <c r="L24" s="1"/>
      <c r="M24" s="1"/>
      <c r="N24" s="1"/>
      <c r="O24" s="1"/>
      <c r="P24" s="1"/>
      <c r="Q24" s="220"/>
      <c r="R24" s="22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21"/>
      <c r="BL24" s="221"/>
      <c r="BM24" s="221"/>
    </row>
    <row r="25" spans="1:65">
      <c r="A25" s="1"/>
      <c r="B25" s="1"/>
      <c r="C25" s="1"/>
      <c r="D25" s="1"/>
      <c r="E25" s="1"/>
      <c r="F25" s="1"/>
      <c r="G25" s="1"/>
      <c r="H25" s="1"/>
      <c r="I25" s="1"/>
      <c r="J25" s="1"/>
      <c r="K25" s="1"/>
      <c r="L25" s="1"/>
      <c r="M25" s="1"/>
      <c r="N25" s="1"/>
      <c r="O25" s="1"/>
      <c r="P25" s="1"/>
      <c r="Q25" s="220"/>
      <c r="R25" s="221"/>
      <c r="S25" s="221"/>
      <c r="T25" s="221"/>
      <c r="U25" s="221"/>
      <c r="V25" s="221"/>
      <c r="W25" s="221"/>
      <c r="X25" s="221"/>
      <c r="Y25" s="221"/>
      <c r="Z25" s="221"/>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c r="BI25" s="221"/>
      <c r="BJ25" s="221"/>
      <c r="BK25" s="221"/>
      <c r="BL25" s="221"/>
      <c r="BM25" s="221"/>
    </row>
    <row r="26" spans="1:65" ht="15" thickBot="1">
      <c r="A26" s="1"/>
      <c r="B26" s="1"/>
      <c r="C26" s="1"/>
      <c r="D26" s="1"/>
      <c r="E26" s="1"/>
      <c r="F26" s="1"/>
      <c r="G26" s="1"/>
      <c r="H26" s="1"/>
      <c r="I26" s="1"/>
      <c r="J26" s="1"/>
      <c r="K26" s="1"/>
      <c r="L26" s="1"/>
      <c r="M26" s="1"/>
      <c r="N26" s="1"/>
      <c r="O26" s="1"/>
      <c r="P26" s="1"/>
      <c r="Q26" s="220"/>
      <c r="R26" s="221"/>
      <c r="S26" s="221"/>
      <c r="T26" s="221"/>
      <c r="U26" s="221"/>
      <c r="V26" s="221"/>
      <c r="W26" s="221"/>
      <c r="X26" s="221"/>
      <c r="Y26" s="221"/>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row>
    <row r="27" spans="1:65" ht="15" thickBot="1">
      <c r="A27" s="239" t="s">
        <v>363</v>
      </c>
      <c r="B27" s="239" t="s">
        <v>349</v>
      </c>
      <c r="C27" s="1"/>
      <c r="D27" s="240" t="s">
        <v>364</v>
      </c>
      <c r="E27" s="1"/>
      <c r="F27" s="240" t="s">
        <v>365</v>
      </c>
      <c r="G27" s="1"/>
      <c r="H27" s="1"/>
      <c r="I27" s="1"/>
      <c r="J27" s="1"/>
      <c r="K27" s="1"/>
      <c r="L27" s="1"/>
      <c r="M27" s="1"/>
      <c r="N27" s="1"/>
      <c r="O27" s="1"/>
      <c r="P27" s="1"/>
      <c r="Q27" s="220"/>
      <c r="R27" s="221"/>
      <c r="S27" s="221"/>
      <c r="T27" s="221"/>
      <c r="U27" s="221"/>
      <c r="V27" s="221"/>
      <c r="W27" s="221"/>
      <c r="X27" s="221"/>
      <c r="Y27" s="221"/>
      <c r="Z27" s="221"/>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c r="BJ27" s="221"/>
      <c r="BK27" s="221"/>
      <c r="BL27" s="221"/>
      <c r="BM27" s="221"/>
    </row>
    <row r="28" spans="1:65" ht="15" thickBot="1">
      <c r="A28" s="223" t="s">
        <v>366</v>
      </c>
      <c r="B28" s="223" t="s">
        <v>367</v>
      </c>
      <c r="C28" s="1"/>
      <c r="D28" s="229" t="str">
        <f>INDEX('Data - Overview'!$B$42:$B$49,MATCH(1,'Data - Overview'!$H$42:$H$49,0))</f>
        <v>Age 50-64</v>
      </c>
      <c r="E28" s="1"/>
      <c r="F28" s="229" t="str">
        <f>INDEX(B42:B49,MATCH(1,K42:K49,0))</f>
        <v>Age 0-4</v>
      </c>
      <c r="G28" s="1"/>
      <c r="H28" s="1"/>
      <c r="I28" s="1"/>
      <c r="J28" s="1"/>
      <c r="K28" s="1"/>
      <c r="L28" s="1"/>
      <c r="M28" s="1"/>
      <c r="N28" s="1"/>
      <c r="O28" s="1"/>
      <c r="P28" s="1"/>
      <c r="Q28" s="220"/>
      <c r="R28" s="221"/>
      <c r="S28" s="221"/>
      <c r="T28" s="221"/>
      <c r="U28" s="221"/>
      <c r="V28" s="221"/>
      <c r="W28" s="221"/>
      <c r="X28" s="221"/>
      <c r="Y28" s="221"/>
      <c r="Z28" s="221"/>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c r="BI28" s="221"/>
      <c r="BJ28" s="221"/>
      <c r="BK28" s="221"/>
      <c r="BL28" s="221"/>
      <c r="BM28" s="221"/>
    </row>
    <row r="29" spans="1:65">
      <c r="A29" t="s">
        <v>368</v>
      </c>
      <c r="B29" t="s">
        <v>369</v>
      </c>
      <c r="C29" s="1"/>
      <c r="E29" s="1"/>
      <c r="F29" s="219"/>
      <c r="G29" s="1"/>
      <c r="H29" s="1"/>
      <c r="I29" s="1"/>
      <c r="J29" s="1"/>
      <c r="K29" s="1"/>
      <c r="L29" s="1"/>
      <c r="M29" s="1"/>
      <c r="N29" s="1"/>
      <c r="O29" s="1"/>
      <c r="P29" s="1"/>
      <c r="Q29" s="220"/>
      <c r="R29" s="221"/>
      <c r="S29" s="221"/>
      <c r="T29" s="221"/>
      <c r="U29" s="221"/>
      <c r="V29" s="221"/>
      <c r="W29" s="221"/>
      <c r="X29" s="221"/>
      <c r="Y29" s="221"/>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c r="BI29" s="221"/>
      <c r="BJ29" s="221"/>
      <c r="BK29" s="221"/>
      <c r="BL29" s="221"/>
      <c r="BM29" s="221"/>
    </row>
    <row r="30" spans="1:65">
      <c r="A30" s="226" t="s">
        <v>370</v>
      </c>
      <c r="B30" s="226" t="s">
        <v>371</v>
      </c>
      <c r="C30" s="1"/>
      <c r="D30" s="241"/>
      <c r="E30" s="1"/>
      <c r="F30" s="219"/>
      <c r="G30" s="1"/>
      <c r="H30" s="1"/>
      <c r="I30" s="1"/>
      <c r="J30" s="1"/>
      <c r="K30" s="1"/>
      <c r="L30" s="1"/>
      <c r="M30" s="1"/>
      <c r="N30" s="1"/>
      <c r="O30" s="1"/>
      <c r="P30" s="1"/>
      <c r="Q30" s="220"/>
      <c r="R30" s="221"/>
      <c r="S30" s="221"/>
      <c r="T30" s="221"/>
      <c r="U30" s="221"/>
      <c r="V30" s="221"/>
      <c r="W30" s="221"/>
      <c r="X30" s="221"/>
      <c r="Y30" s="221"/>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c r="BI30" s="221"/>
      <c r="BJ30" s="221"/>
      <c r="BK30" s="221"/>
      <c r="BL30" s="221"/>
      <c r="BM30" s="221"/>
    </row>
    <row r="31" spans="1:65">
      <c r="A31" t="s">
        <v>372</v>
      </c>
      <c r="B31" t="s">
        <v>373</v>
      </c>
      <c r="D31" s="242"/>
      <c r="E31" s="1"/>
      <c r="F31" s="219"/>
      <c r="G31" s="1"/>
      <c r="H31" s="1"/>
      <c r="I31" s="1"/>
      <c r="J31" s="1"/>
      <c r="K31" s="1"/>
      <c r="L31" s="1"/>
      <c r="M31" s="1"/>
      <c r="N31" s="1"/>
      <c r="O31" s="1"/>
      <c r="P31" s="1"/>
      <c r="Q31" s="220"/>
      <c r="R31" s="221"/>
      <c r="S31" s="221"/>
      <c r="T31" s="221"/>
      <c r="U31" s="221"/>
      <c r="V31" s="221"/>
      <c r="W31" s="221"/>
      <c r="X31" s="221"/>
      <c r="Y31" s="221"/>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c r="BJ31" s="221"/>
      <c r="BK31" s="221"/>
      <c r="BL31" s="221"/>
      <c r="BM31" s="221"/>
    </row>
    <row r="32" spans="1:65">
      <c r="A32" s="226" t="s">
        <v>374</v>
      </c>
      <c r="B32" s="226" t="s">
        <v>375</v>
      </c>
      <c r="D32" s="241"/>
      <c r="E32" s="1"/>
      <c r="F32" s="219"/>
      <c r="G32" s="1"/>
      <c r="H32" s="1"/>
      <c r="I32" s="1"/>
      <c r="J32" s="1"/>
      <c r="K32" s="1"/>
      <c r="L32" s="1"/>
      <c r="M32" s="1"/>
      <c r="N32" s="1"/>
      <c r="O32" s="1"/>
      <c r="P32" s="1"/>
      <c r="Q32" s="220"/>
      <c r="R32" s="221"/>
      <c r="S32" s="221"/>
      <c r="T32" s="221"/>
      <c r="U32" s="221"/>
      <c r="V32" s="221"/>
      <c r="W32" s="221"/>
      <c r="X32" s="221"/>
      <c r="Y32" s="221"/>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c r="BG32" s="221"/>
      <c r="BH32" s="221"/>
      <c r="BI32" s="221"/>
      <c r="BJ32" s="221"/>
      <c r="BK32" s="221"/>
      <c r="BL32" s="221"/>
      <c r="BM32" s="221"/>
    </row>
    <row r="33" spans="4:65">
      <c r="D33" s="241"/>
      <c r="E33" s="1"/>
      <c r="F33" s="219"/>
      <c r="G33" s="1"/>
      <c r="H33" s="1"/>
      <c r="I33" s="1"/>
      <c r="J33" s="1"/>
      <c r="K33" s="1"/>
      <c r="L33" s="1"/>
      <c r="M33" s="1"/>
      <c r="N33" s="1"/>
      <c r="O33" s="1"/>
      <c r="P33" s="1"/>
      <c r="Q33" s="220"/>
      <c r="R33" s="221"/>
      <c r="S33" s="221"/>
      <c r="T33" s="221"/>
      <c r="U33" s="221"/>
      <c r="V33" s="221"/>
      <c r="W33" s="221"/>
      <c r="X33" s="221"/>
      <c r="Y33" s="221"/>
      <c r="Z33" s="221"/>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c r="BH33" s="221"/>
      <c r="BI33" s="221"/>
      <c r="BJ33" s="221"/>
      <c r="BK33" s="221"/>
      <c r="BL33" s="221"/>
      <c r="BM33" s="221"/>
    </row>
    <row r="34" spans="1:65" ht="15" thickBot="1">
      <c r="A34" s="229" t="s">
        <v>376</v>
      </c>
      <c r="B34" s="243">
        <f>'Data - Overview'!$D$50/'Data - Overview'!$E$50*100</f>
        <v>91.788882333209145</v>
      </c>
      <c r="D34" s="244"/>
      <c r="E34" s="1"/>
      <c r="F34" s="219"/>
      <c r="G34" s="1"/>
      <c r="H34" s="1"/>
      <c r="I34" s="1"/>
      <c r="J34" s="1"/>
      <c r="K34" s="1"/>
      <c r="L34" s="1"/>
      <c r="M34" s="1"/>
      <c r="N34" s="1"/>
      <c r="O34" s="1"/>
      <c r="P34" s="1"/>
      <c r="Q34" s="220"/>
      <c r="R34" s="221"/>
      <c r="S34" s="221"/>
      <c r="T34" s="221"/>
      <c r="U34" s="221"/>
      <c r="V34" s="221"/>
      <c r="W34" s="221"/>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c r="BJ34" s="221"/>
      <c r="BK34" s="221"/>
      <c r="BL34" s="221"/>
      <c r="BM34" s="221"/>
    </row>
    <row r="35" spans="2:65">
      <c r="B35" s="244"/>
      <c r="D35" s="244"/>
      <c r="E35" s="1"/>
      <c r="F35" s="219"/>
      <c r="G35" s="1"/>
      <c r="H35" s="1"/>
      <c r="I35" s="1"/>
      <c r="J35" s="1"/>
      <c r="K35" s="1"/>
      <c r="L35" s="1"/>
      <c r="M35" s="1"/>
      <c r="N35" s="1"/>
      <c r="O35" s="1"/>
      <c r="P35" s="1"/>
      <c r="Q35" s="220"/>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c r="BI35" s="221"/>
      <c r="BJ35" s="221"/>
      <c r="BK35" s="221"/>
      <c r="BL35" s="221"/>
      <c r="BM35" s="221"/>
    </row>
    <row r="36" spans="2:65">
      <c r="B36" s="244"/>
      <c r="D36" s="244"/>
      <c r="E36" s="1"/>
      <c r="F36" s="219"/>
      <c r="G36" s="1"/>
      <c r="H36" s="1"/>
      <c r="I36" s="1"/>
      <c r="J36" s="1"/>
      <c r="K36" s="1"/>
      <c r="L36" s="1"/>
      <c r="M36" s="1"/>
      <c r="N36" s="1"/>
      <c r="O36" s="1"/>
      <c r="P36" s="1"/>
      <c r="Q36" s="220"/>
      <c r="R36" s="221"/>
      <c r="S36" s="221"/>
      <c r="T36" s="221"/>
      <c r="U36" s="221"/>
      <c r="V36" s="221"/>
      <c r="W36" s="221"/>
      <c r="X36" s="221"/>
      <c r="Y36" s="221"/>
      <c r="Z36" s="221"/>
      <c r="AA36" s="221"/>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c r="BI36" s="221"/>
      <c r="BJ36" s="221"/>
      <c r="BK36" s="221"/>
      <c r="BL36" s="221"/>
      <c r="BM36" s="221"/>
    </row>
    <row r="37" spans="1:65" ht="23.5">
      <c r="A37" s="245" t="s">
        <v>377</v>
      </c>
      <c r="B37" s="244"/>
      <c r="D37" s="244"/>
      <c r="E37" s="1"/>
      <c r="F37" s="219"/>
      <c r="G37" s="1"/>
      <c r="H37" s="1"/>
      <c r="I37" s="1"/>
      <c r="J37" s="1"/>
      <c r="K37" s="1"/>
      <c r="L37" s="1"/>
      <c r="M37" s="1"/>
      <c r="N37" s="1"/>
      <c r="O37" s="1"/>
      <c r="P37" s="1"/>
      <c r="Q37" s="220"/>
      <c r="R37" s="221"/>
      <c r="S37" s="221"/>
      <c r="T37" s="221"/>
      <c r="U37" s="221"/>
      <c r="V37" s="221"/>
      <c r="W37" s="221"/>
      <c r="X37" s="221"/>
      <c r="Y37" s="221"/>
      <c r="Z37" s="221"/>
      <c r="AA37" s="221"/>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1"/>
      <c r="BI37" s="221"/>
      <c r="BJ37" s="221"/>
      <c r="BK37" s="221"/>
      <c r="BL37" s="221"/>
      <c r="BM37" s="221"/>
    </row>
    <row r="38" spans="1:65" ht="23.5">
      <c r="A38" s="245"/>
      <c r="B38" s="244"/>
      <c r="D38" s="244"/>
      <c r="E38" s="1"/>
      <c r="F38" s="219"/>
      <c r="G38" s="1"/>
      <c r="H38" s="1"/>
      <c r="I38" s="1"/>
      <c r="J38" s="1"/>
      <c r="K38" s="1"/>
      <c r="L38" s="1"/>
      <c r="M38" s="1"/>
      <c r="N38" s="1"/>
      <c r="O38" s="1"/>
      <c r="P38" s="1"/>
      <c r="Q38" s="220"/>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c r="BJ38" s="221"/>
      <c r="BK38" s="221"/>
      <c r="BL38" s="221"/>
      <c r="BM38" s="221"/>
    </row>
    <row r="39" spans="1:65" ht="23.5">
      <c r="A39" s="245" t="s">
        <v>217</v>
      </c>
      <c r="B39" s="1"/>
      <c r="C39" s="1"/>
      <c r="D39" s="1"/>
      <c r="E39" s="1"/>
      <c r="F39" s="219"/>
      <c r="G39" s="1"/>
      <c r="H39" s="1"/>
      <c r="I39" s="1"/>
      <c r="J39" s="1"/>
      <c r="K39" s="1"/>
      <c r="L39" s="1"/>
      <c r="M39" s="1"/>
      <c r="N39" s="1"/>
      <c r="O39" s="1"/>
      <c r="P39" s="1"/>
      <c r="Q39" s="220"/>
      <c r="R39" s="221"/>
      <c r="S39" s="221"/>
      <c r="T39" s="221"/>
      <c r="U39" s="221"/>
      <c r="V39" s="221"/>
      <c r="W39" s="221"/>
      <c r="X39" s="221"/>
      <c r="Y39" s="221"/>
      <c r="Z39" s="221"/>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c r="BI39" s="221"/>
      <c r="BJ39" s="221"/>
      <c r="BK39" s="221"/>
      <c r="BL39" s="221"/>
      <c r="BM39" s="221"/>
    </row>
    <row r="40" spans="1:65" ht="15" thickBot="1">
      <c r="A40" s="1"/>
      <c r="B40" s="1"/>
      <c r="C40" s="1"/>
      <c r="D40" s="1"/>
      <c r="E40" s="1"/>
      <c r="F40" s="1"/>
      <c r="G40" s="1"/>
      <c r="H40" s="1"/>
      <c r="I40" s="1"/>
      <c r="J40" s="1"/>
      <c r="K40" s="1"/>
      <c r="L40" s="1"/>
      <c r="M40" s="1"/>
      <c r="N40" s="1"/>
      <c r="O40" s="1"/>
      <c r="P40" s="1"/>
      <c r="Q40" s="220"/>
      <c r="R40" s="221"/>
      <c r="S40" s="221"/>
      <c r="T40" s="221"/>
      <c r="U40" s="221"/>
      <c r="V40" s="221"/>
      <c r="W40" s="221"/>
      <c r="X40" s="221"/>
      <c r="Y40" s="221"/>
      <c r="Z40" s="221"/>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c r="BI40" s="221"/>
      <c r="BJ40" s="221"/>
      <c r="BK40" s="221"/>
      <c r="BL40" s="221"/>
      <c r="BM40" s="221"/>
    </row>
    <row r="41" spans="1:69" ht="15" thickBot="1">
      <c r="A41" s="222" t="s">
        <v>378</v>
      </c>
      <c r="B41" s="222" t="s">
        <v>379</v>
      </c>
      <c r="C41" s="222" t="s">
        <v>380</v>
      </c>
      <c r="D41" s="222" t="s">
        <v>381</v>
      </c>
      <c r="E41" s="222" t="s">
        <v>382</v>
      </c>
      <c r="F41" s="222" t="s">
        <v>383</v>
      </c>
      <c r="G41" s="222" t="s">
        <v>221</v>
      </c>
      <c r="H41" s="222" t="s">
        <v>384</v>
      </c>
      <c r="I41" s="222" t="s">
        <v>223</v>
      </c>
      <c r="J41" s="222" t="s">
        <v>183</v>
      </c>
      <c r="K41" s="222" t="s">
        <v>385</v>
      </c>
      <c r="L41" s="222" t="s">
        <v>386</v>
      </c>
      <c r="M41" s="222" t="s">
        <v>387</v>
      </c>
      <c r="N41" s="222" t="s">
        <v>388</v>
      </c>
      <c r="Q41" s="246"/>
      <c r="R41" s="246"/>
      <c r="S41" s="246"/>
      <c r="T41" s="246"/>
      <c r="U41" s="220"/>
      <c r="V41" s="221"/>
      <c r="W41" s="221"/>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221"/>
      <c r="BL41" s="221"/>
      <c r="BM41" s="221"/>
      <c r="BN41" s="221"/>
      <c r="BO41" s="221"/>
      <c r="BP41" s="221"/>
      <c r="BQ41" s="221"/>
    </row>
    <row r="42" spans="1:69" ht="43.5">
      <c r="A42" s="223" t="s">
        <v>389</v>
      </c>
      <c r="B42" s="223" t="str">
        <f>INDEX('Data - Knowledge'!$D:$D,MATCH('Data - Overview'!$A42,'Data - Knowledge'!$A:$A,0))</f>
        <v>Age 0-4</v>
      </c>
      <c r="C42" s="247">
        <f>MEDIAN(0,4)</f>
        <v>2</v>
      </c>
      <c r="D42" s="248">
        <f>'Data - Overview'!$C42*'Data - Overview'!$G42</f>
        <v>0.12386363636363634</v>
      </c>
      <c r="E42" s="248">
        <f>'Data - Overview'!$C42*'Data - Overview'!$I42</f>
        <v>0.0990094455852156</v>
      </c>
      <c r="F42" s="249" t="s">
        <v>390</v>
      </c>
      <c r="G42" s="250">
        <f>INDEX('Data - Knowledge'!$E:$E,MATCH('Data - Overview'!$A42,'Data - Knowledge'!$A:$A,0))</f>
        <v>0.061931818181818171</v>
      </c>
      <c r="H42" s="251">
        <f>RANK('Data - Overview'!$G42,'Data - Overview'!$G$42:$G$49)</f>
        <v>8</v>
      </c>
      <c r="I42" s="250">
        <f>INDEX('Data - Knowledge'!$G:$G,MATCH('Data - Overview'!$A42,'Data - Knowledge'!$A:$A,0))</f>
        <v>0.0495047227926078</v>
      </c>
      <c r="J42" s="252">
        <f>INDEX('Data - Knowledge'!$J:$J,MATCH('Data - Overview'!$A42,'Data - Knowledge'!$A:$A,0))</f>
        <v>125.10284814899725</v>
      </c>
      <c r="K42" s="252">
        <f>RANK(J42,$J$42:$J$49)</f>
        <v>1</v>
      </c>
      <c r="L42" s="247" t="str">
        <f>"" &amp;TEXT('Data - Overview'!$F42,"0")&amp;" "</f>
        <v> 0-4 </v>
      </c>
      <c r="M42" s="253" t="str">
        <f>"Index: " &amp;TEXT('Data - Overview'!$J42,"0")&amp;""</f>
        <v>Index: 125</v>
      </c>
      <c r="N42" s="254" t="str">
        <f>'Data - Overview'!$L42&amp;CHAR(10)&amp;'Data - Overview'!$M42</f>
        <v> 0-4 
Index: 125</v>
      </c>
      <c r="Q42" s="246"/>
      <c r="R42" s="246"/>
      <c r="S42" s="246"/>
      <c r="T42" s="246"/>
      <c r="U42" s="220"/>
      <c r="V42" s="221"/>
      <c r="W42" s="221"/>
      <c r="X42" s="221"/>
      <c r="Y42" s="221"/>
      <c r="Z42" s="221"/>
      <c r="AA42" s="221"/>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c r="BJ42" s="221"/>
      <c r="BK42" s="221"/>
      <c r="BL42" s="221"/>
      <c r="BM42" s="221"/>
      <c r="BN42" s="221"/>
      <c r="BO42" s="221"/>
      <c r="BP42" s="221"/>
      <c r="BQ42" s="221"/>
    </row>
    <row r="43" spans="1:69">
      <c r="A43" t="s">
        <v>391</v>
      </c>
      <c r="B43" t="str">
        <f>INDEX('Data - Knowledge'!$D:$D,MATCH('Data - Overview'!$A43,'Data - Knowledge'!$A:$A,0))</f>
        <v>Age 5-17</v>
      </c>
      <c r="C43" s="255">
        <f>MEDIAN(5,17)</f>
        <v>11</v>
      </c>
      <c r="D43" s="256">
        <f>'Data - Overview'!$C43*'Data - Overview'!$G43</f>
        <v>1.8760000000000001</v>
      </c>
      <c r="E43" s="256">
        <f>'Data - Overview'!$C43*'Data - Overview'!$I43</f>
        <v>1.6727713552361387</v>
      </c>
      <c r="F43" s="257" t="s">
        <v>392</v>
      </c>
      <c r="G43" s="258">
        <f>INDEX('Data - Knowledge'!$E:$E,MATCH('Data - Overview'!$A43,'Data - Knowledge'!$A:$A,0))</f>
        <v>0.17054545454545456</v>
      </c>
      <c r="H43" s="259">
        <f>RANK('Data - Overview'!$G43,'Data - Overview'!$G$42:$G$49)</f>
        <v>3</v>
      </c>
      <c r="I43" s="258">
        <f>INDEX('Data - Knowledge'!$G:$G,MATCH('Data - Overview'!$A43,'Data - Knowledge'!$A:$A,0))</f>
        <v>0.15207012320328533</v>
      </c>
      <c r="J43" s="260">
        <f>INDEX('Data - Knowledge'!$J:$J,MATCH('Data - Overview'!$A43,'Data - Knowledge'!$A:$A,0))</f>
        <v>112.14921836912805</v>
      </c>
      <c r="K43" s="261">
        <f>RANK(J43,$J$42:$J$49)</f>
        <v>4</v>
      </c>
      <c r="L43" s="255" t="str">
        <f>"" &amp;TEXT('Data - Overview'!$F43,"0")&amp;" "</f>
        <v> 5-17 </v>
      </c>
      <c r="M43" s="262" t="str">
        <f>"Index: " &amp;TEXT('Data - Overview'!$J43,"0")&amp;""</f>
        <v>Index: 112</v>
      </c>
      <c r="N43" s="257" t="str">
        <f>'Data - Overview'!$L43&amp;CHAR(10)&amp;'Data - Overview'!$M43</f>
        <v> 5-17 
Index: 112</v>
      </c>
      <c r="Q43" s="246"/>
      <c r="R43" s="246"/>
      <c r="S43" s="246"/>
      <c r="T43" s="246"/>
      <c r="U43" s="220"/>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c r="BI43" s="221"/>
      <c r="BJ43" s="221"/>
      <c r="BK43" s="221"/>
      <c r="BL43" s="221"/>
      <c r="BM43" s="221"/>
      <c r="BN43" s="221"/>
      <c r="BO43" s="221"/>
      <c r="BP43" s="221"/>
      <c r="BQ43" s="221"/>
    </row>
    <row r="44" spans="1:69" ht="37.15" customHeight="1">
      <c r="A44" s="226" t="s">
        <v>393</v>
      </c>
      <c r="B44" s="226" t="str">
        <f>INDEX('Data - Knowledge'!$D:$D,MATCH('Data - Overview'!$A44,'Data - Knowledge'!$A:$A,0))</f>
        <v>Age 18-24</v>
      </c>
      <c r="C44" s="263">
        <f>MEDIAN(18,24)</f>
        <v>21</v>
      </c>
      <c r="D44" s="264">
        <f>'Data - Overview'!$C44*'Data - Overview'!$G44</f>
        <v>1.6835795454545455</v>
      </c>
      <c r="E44" s="264">
        <f>'Data - Overview'!$C44*'Data - Overview'!$I44</f>
        <v>1.3616602669404512</v>
      </c>
      <c r="F44" s="265" t="s">
        <v>394</v>
      </c>
      <c r="G44" s="266">
        <f>INDEX('Data - Knowledge'!$E:$E,MATCH('Data - Overview'!$A44,'Data - Knowledge'!$A:$A,0))</f>
        <v>0.080170454545454545</v>
      </c>
      <c r="H44" s="267">
        <f>RANK('Data - Overview'!$G44,'Data - Overview'!$G$42:$G$49)</f>
        <v>7</v>
      </c>
      <c r="I44" s="266">
        <f>INDEX('Data - Knowledge'!$G:$G,MATCH('Data - Overview'!$A44,'Data - Knowledge'!$A:$A,0))</f>
        <v>0.064840965092402433</v>
      </c>
      <c r="J44" s="268">
        <f>INDEX('Data - Knowledge'!$J:$J,MATCH('Data - Overview'!$A44,'Data - Knowledge'!$A:$A,0))</f>
        <v>123.64167379558066</v>
      </c>
      <c r="K44" s="268">
        <f>RANK(J44,$J$42:$J$49)</f>
        <v>3</v>
      </c>
      <c r="L44" s="263" t="str">
        <f>"" &amp;TEXT('Data - Overview'!$F44,"0")&amp;" "</f>
        <v>18-24 </v>
      </c>
      <c r="M44" s="269" t="str">
        <f>"Index: " &amp;TEXT('Data - Overview'!$J44,"0")&amp;""</f>
        <v>Index: 124</v>
      </c>
      <c r="N44" s="265" t="str">
        <f>'Data - Overview'!$L44&amp;CHAR(10)&amp;'Data - Overview'!$M44</f>
        <v>18-24 
Index: 124</v>
      </c>
      <c r="Q44" s="246"/>
      <c r="R44" s="246"/>
      <c r="S44" s="246"/>
      <c r="T44" s="246"/>
      <c r="U44" s="220"/>
      <c r="V44" s="221"/>
      <c r="W44" s="221"/>
      <c r="X44" s="221"/>
      <c r="Y44" s="221"/>
      <c r="Z44" s="221"/>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c r="BK44" s="221"/>
      <c r="BL44" s="221"/>
      <c r="BM44" s="221"/>
      <c r="BN44" s="221"/>
      <c r="BO44" s="221"/>
      <c r="BP44" s="221"/>
      <c r="BQ44" s="221"/>
    </row>
    <row r="45" spans="1:69">
      <c r="A45" t="s">
        <v>395</v>
      </c>
      <c r="B45" t="str">
        <f>INDEX('Data - Knowledge'!$D:$D,MATCH('Data - Overview'!$A45,'Data - Knowledge'!$A:$A,0))</f>
        <v>Age 25-34</v>
      </c>
      <c r="C45" s="255">
        <f>MEDIAN(25,34)</f>
        <v>29.5</v>
      </c>
      <c r="D45" s="256">
        <f>'Data - Overview'!$C45*'Data - Overview'!$G45</f>
        <v>3.9416022727272724</v>
      </c>
      <c r="E45" s="256">
        <f>'Data - Overview'!$C45*'Data - Overview'!$I45</f>
        <v>3.1627725359342924</v>
      </c>
      <c r="F45" s="257" t="s">
        <v>396</v>
      </c>
      <c r="G45" s="258">
        <f>INDEX('Data - Knowledge'!$E:$E,MATCH('Data - Overview'!$A45,'Data - Knowledge'!$A:$A,0))</f>
        <v>0.13361363636363635</v>
      </c>
      <c r="H45" s="259">
        <f>RANK('Data - Overview'!$G45,'Data - Overview'!$G$42:$G$49)</f>
        <v>4</v>
      </c>
      <c r="I45" s="258">
        <f>INDEX('Data - Knowledge'!$G:$G,MATCH('Data - Overview'!$A45,'Data - Knowledge'!$A:$A,0))</f>
        <v>0.10721262833675567</v>
      </c>
      <c r="J45" s="260">
        <f>INDEX('Data - Knowledge'!$J:$J,MATCH('Data - Overview'!$A45,'Data - Knowledge'!$A:$A,0))</f>
        <v>124.6249051407964</v>
      </c>
      <c r="K45" s="261">
        <f>RANK(J45,$J$42:$J$49)</f>
        <v>2</v>
      </c>
      <c r="L45" s="255" t="str">
        <f>"" &amp;TEXT('Data - Overview'!$F45,"0")&amp;" "</f>
        <v>25-34 </v>
      </c>
      <c r="M45" s="262" t="str">
        <f>"Index: " &amp;TEXT('Data - Overview'!$J45,"0")&amp;""</f>
        <v>Index: 125</v>
      </c>
      <c r="N45" s="257" t="str">
        <f>'Data - Overview'!$L45&amp;CHAR(10)&amp;'Data - Overview'!$M45</f>
        <v>25-34 
Index: 125</v>
      </c>
      <c r="Q45" s="246"/>
      <c r="R45" s="246"/>
      <c r="S45" s="246"/>
      <c r="T45" s="246"/>
      <c r="U45" s="220"/>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21"/>
      <c r="BK45" s="221"/>
      <c r="BL45" s="221"/>
      <c r="BM45" s="221"/>
      <c r="BN45" s="221"/>
      <c r="BO45" s="221"/>
      <c r="BP45" s="221"/>
      <c r="BQ45" s="221"/>
    </row>
    <row r="46" spans="1:69">
      <c r="A46" s="226" t="s">
        <v>397</v>
      </c>
      <c r="B46" s="226" t="str">
        <f>INDEX('Data - Knowledge'!$D:$D,MATCH('Data - Overview'!$A46,'Data - Knowledge'!$A:$A,0))</f>
        <v>Age 35-49</v>
      </c>
      <c r="C46" s="263">
        <f>MEDIAN(35,49)</f>
        <v>42</v>
      </c>
      <c r="D46" s="264">
        <f>'Data - Overview'!$C46*'Data - Overview'!$G46</f>
        <v>7.567954545454544</v>
      </c>
      <c r="E46" s="264">
        <f>'Data - Overview'!$C46*'Data - Overview'!$I46</f>
        <v>7.6331765913757712</v>
      </c>
      <c r="F46" s="265" t="s">
        <v>398</v>
      </c>
      <c r="G46" s="266">
        <f>INDEX('Data - Knowledge'!$E:$E,MATCH('Data - Overview'!$A46,'Data - Knowledge'!$A:$A,0))</f>
        <v>0.1801893939393939</v>
      </c>
      <c r="H46" s="267">
        <f>RANK('Data - Overview'!$G46,'Data - Overview'!$G$42:$G$49)</f>
        <v>2</v>
      </c>
      <c r="I46" s="266">
        <f>INDEX('Data - Knowledge'!$G:$G,MATCH('Data - Overview'!$A46,'Data - Knowledge'!$A:$A,0))</f>
        <v>0.18174229979466122</v>
      </c>
      <c r="J46" s="268">
        <f>INDEX('Data - Knowledge'!$J:$J,MATCH('Data - Overview'!$A46,'Data - Knowledge'!$A:$A,0))</f>
        <v>99.145545171915487</v>
      </c>
      <c r="K46" s="268">
        <f>RANK(J46,$J$42:$J$49)</f>
        <v>5</v>
      </c>
      <c r="L46" s="263" t="str">
        <f>"" &amp;TEXT('Data - Overview'!$F46,"0")&amp;" "</f>
        <v>35-49 </v>
      </c>
      <c r="M46" s="269" t="str">
        <f>"Index: " &amp;TEXT('Data - Overview'!$J46,"0")&amp;""</f>
        <v>Index: 99</v>
      </c>
      <c r="N46" s="265" t="str">
        <f>'Data - Overview'!$L46&amp;CHAR(10)&amp;'Data - Overview'!$M46</f>
        <v>35-49 
Index: 99</v>
      </c>
      <c r="O46" s="246"/>
      <c r="P46" s="246"/>
      <c r="Q46" s="246"/>
      <c r="R46" s="246"/>
      <c r="S46" s="246"/>
      <c r="T46" s="246"/>
      <c r="U46" s="220"/>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21"/>
      <c r="BK46" s="221"/>
      <c r="BL46" s="221"/>
      <c r="BM46" s="221"/>
      <c r="BN46" s="221"/>
      <c r="BO46" s="221"/>
      <c r="BP46" s="221"/>
      <c r="BQ46" s="221"/>
    </row>
    <row r="47" spans="1:69">
      <c r="A47" t="s">
        <v>399</v>
      </c>
      <c r="B47" t="str">
        <f>INDEX('Data - Knowledge'!$D:$D,MATCH('Data - Overview'!$A47,'Data - Knowledge'!$A:$A,0))</f>
        <v>Age 50-64</v>
      </c>
      <c r="C47" s="255">
        <f>MEDIAN(50,64)</f>
        <v>57</v>
      </c>
      <c r="D47" s="256">
        <f>'Data - Overview'!$C47*'Data - Overview'!$G47</f>
        <v>10.775375000000002</v>
      </c>
      <c r="E47" s="256">
        <f>'Data - Overview'!$C47*'Data - Overview'!$I47</f>
        <v>12.641564168377819</v>
      </c>
      <c r="F47" s="257" t="s">
        <v>400</v>
      </c>
      <c r="G47" s="258">
        <f>INDEX('Data - Knowledge'!$E:$E,MATCH('Data - Overview'!$A47,'Data - Knowledge'!$A:$A,0))</f>
        <v>0.18904166666666669</v>
      </c>
      <c r="H47" s="259">
        <f>RANK('Data - Overview'!$G47,'Data - Overview'!$G$42:$G$49)</f>
        <v>1</v>
      </c>
      <c r="I47" s="258">
        <f>INDEX('Data - Knowledge'!$G:$G,MATCH('Data - Overview'!$A47,'Data - Knowledge'!$A:$A,0))</f>
        <v>0.22178182751540035</v>
      </c>
      <c r="J47" s="260">
        <f>INDEX('Data - Knowledge'!$J:$J,MATCH('Data - Overview'!$A47,'Data - Knowledge'!$A:$A,0))</f>
        <v>85.2376719880441</v>
      </c>
      <c r="K47" s="261">
        <f>RANK(J47,$J$42:$J$49)</f>
        <v>6</v>
      </c>
      <c r="L47" s="255" t="str">
        <f>"" &amp;TEXT('Data - Overview'!$F47,"0")&amp;" "</f>
        <v>50-64 </v>
      </c>
      <c r="M47" s="262" t="str">
        <f>"Index: " &amp;TEXT('Data - Overview'!$J47,"0")&amp;""</f>
        <v>Index: 85</v>
      </c>
      <c r="N47" s="257" t="str">
        <f>'Data - Overview'!$L47&amp;CHAR(10)&amp;'Data - Overview'!$M47</f>
        <v>50-64 
Index: 85</v>
      </c>
      <c r="O47" s="246"/>
      <c r="P47" s="246"/>
      <c r="Q47" s="246"/>
      <c r="R47" s="246"/>
      <c r="S47" s="246"/>
      <c r="T47" s="246"/>
      <c r="U47" s="220"/>
      <c r="V47" s="221"/>
      <c r="W47" s="221"/>
      <c r="X47" s="221"/>
      <c r="Y47" s="221"/>
      <c r="Z47" s="221"/>
      <c r="AA47" s="221"/>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c r="BJ47" s="221"/>
      <c r="BK47" s="221"/>
      <c r="BL47" s="221"/>
      <c r="BM47" s="221"/>
      <c r="BN47" s="221"/>
      <c r="BO47" s="221"/>
      <c r="BP47" s="221"/>
      <c r="BQ47" s="221"/>
    </row>
    <row r="48" spans="1:69">
      <c r="A48" s="226" t="s">
        <v>401</v>
      </c>
      <c r="B48" s="226" t="str">
        <f>INDEX('Data - Knowledge'!$D:$D,MATCH('Data - Overview'!$A48,'Data - Knowledge'!$A:$A,0))</f>
        <v>Aged 65-74</v>
      </c>
      <c r="C48" s="263">
        <f>MEDIAN(65,74)</f>
        <v>69.5</v>
      </c>
      <c r="D48" s="264">
        <f>'Data - Overview'!$C48*'Data - Overview'!$G48</f>
        <v>6.8707594696969707</v>
      </c>
      <c r="E48" s="264">
        <f>'Data - Overview'!$C48*'Data - Overview'!$I48</f>
        <v>8.502197587269</v>
      </c>
      <c r="F48" s="265" t="s">
        <v>402</v>
      </c>
      <c r="G48" s="266">
        <f>INDEX('Data - Knowledge'!$E:$E,MATCH('Data - Overview'!$A48,'Data - Knowledge'!$A:$A,0))</f>
        <v>0.0988598484848485</v>
      </c>
      <c r="H48" s="267">
        <f>RANK('Data - Overview'!$G48,'Data - Overview'!$G$42:$G$49)</f>
        <v>5</v>
      </c>
      <c r="I48" s="266">
        <f>INDEX('Data - Knowledge'!$G:$G,MATCH('Data - Overview'!$A48,'Data - Knowledge'!$A:$A,0))</f>
        <v>0.12233377823408632</v>
      </c>
      <c r="J48" s="268">
        <f>INDEX('Data - Knowledge'!$J:$J,MATCH('Data - Overview'!$A48,'Data - Knowledge'!$A:$A,0))</f>
        <v>80.811571351683142</v>
      </c>
      <c r="K48" s="268">
        <f>RANK(J48,$J$42:$J$49)</f>
        <v>8</v>
      </c>
      <c r="L48" s="263" t="str">
        <f>"" &amp;TEXT('Data - Overview'!$F48,"0")&amp;" "</f>
        <v>65-74 </v>
      </c>
      <c r="M48" s="270" t="str">
        <f>"Index: " &amp;TEXT('Data - Overview'!$J48,"0")&amp;""</f>
        <v>Index: 81</v>
      </c>
      <c r="N48" s="265" t="str">
        <f>'Data - Overview'!$L48&amp;CHAR(10)&amp;'Data - Overview'!$M48</f>
        <v>65-74 
Index: 81</v>
      </c>
      <c r="O48" s="246"/>
      <c r="P48" s="246"/>
      <c r="Q48" s="246"/>
      <c r="R48" s="246"/>
      <c r="S48" s="246"/>
      <c r="T48" s="246"/>
      <c r="U48" s="220"/>
      <c r="V48" s="221"/>
      <c r="W48" s="221"/>
      <c r="X48" s="221"/>
      <c r="Y48" s="221"/>
      <c r="Z48" s="221"/>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21"/>
      <c r="BK48" s="221"/>
      <c r="BL48" s="221"/>
      <c r="BM48" s="221"/>
      <c r="BN48" s="221"/>
      <c r="BO48" s="221"/>
      <c r="BP48" s="221"/>
      <c r="BQ48" s="221"/>
    </row>
    <row r="49" spans="1:69" ht="15" thickBot="1">
      <c r="A49" t="s">
        <v>403</v>
      </c>
      <c r="B49" t="str">
        <f>INDEX('Data - Knowledge'!$D:$D,MATCH('Data - Overview'!$A49,'Data - Knowledge'!$A:$A,0))</f>
        <v>Aged 75 plus</v>
      </c>
      <c r="C49" s="255">
        <f>87.5</f>
        <v>87.5</v>
      </c>
      <c r="D49" s="256">
        <f>'Data - Overview'!$C49*'Data - Overview'!$G49</f>
        <v>7.4335227272727282</v>
      </c>
      <c r="E49" s="256">
        <f>'Data - Overview'!$C49*'Data - Overview'!$I49</f>
        <v>8.8021586242299836</v>
      </c>
      <c r="F49" s="257" t="s">
        <v>404</v>
      </c>
      <c r="G49" s="258">
        <f>INDEX('Data - Knowledge'!$E:$E,MATCH('Data - Overview'!$A49,'Data - Knowledge'!$A:$A,0))</f>
        <v>0.084954545454545463</v>
      </c>
      <c r="H49" s="259">
        <f>RANK('Data - Overview'!$G49,'Data - Overview'!$G$42:$G$49)</f>
        <v>6</v>
      </c>
      <c r="I49" s="258">
        <f>INDEX('Data - Knowledge'!$G:$G,MATCH('Data - Overview'!$A49,'Data - Knowledge'!$A:$A,0))</f>
        <v>0.10059609856262838</v>
      </c>
      <c r="J49" s="260">
        <f>INDEX('Data - Knowledge'!$J:$J,MATCH('Data - Overview'!$A49,'Data - Knowledge'!$A:$A,0))</f>
        <v>84.45113346185596</v>
      </c>
      <c r="K49" s="261">
        <f>RANK(J49,$J$42:$J$49)</f>
        <v>7</v>
      </c>
      <c r="L49" s="255" t="str">
        <f>"" &amp;TEXT('Data - Overview'!$F49,"0")&amp;" "</f>
        <v>75 plus </v>
      </c>
      <c r="M49" s="271" t="str">
        <f>"Index: " &amp;TEXT('Data - Overview'!$J49,"0")&amp;""</f>
        <v>Index: 84</v>
      </c>
      <c r="N49" s="257" t="str">
        <f>'Data - Overview'!$L49&amp;CHAR(10)&amp;'Data - Overview'!$M49</f>
        <v>75 plus 
Index: 84</v>
      </c>
      <c r="O49" s="246"/>
      <c r="P49" s="246"/>
      <c r="Q49" s="246"/>
      <c r="R49" s="246"/>
      <c r="S49" s="246"/>
      <c r="T49" s="246"/>
      <c r="U49" s="220"/>
      <c r="V49" s="221"/>
      <c r="W49" s="221"/>
      <c r="X49" s="221"/>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c r="BP49" s="221"/>
      <c r="BQ49" s="221"/>
    </row>
    <row r="50" spans="1:68" ht="15.5" thickTop="1" thickBot="1">
      <c r="A50" s="272" t="s">
        <v>405</v>
      </c>
      <c r="B50" s="272"/>
      <c r="C50" s="272"/>
      <c r="D50" s="273">
        <f>SUM('Data - Overview'!$D$42:$D$49)</f>
        <v>40.2726571969697</v>
      </c>
      <c r="E50" s="273">
        <f>SUM('Data - Overview'!$E$42:$E$49)</f>
        <v>43.875310574948671</v>
      </c>
      <c r="F50" s="272"/>
      <c r="G50" s="272"/>
      <c r="H50" s="272"/>
      <c r="I50" s="272"/>
      <c r="J50" s="272"/>
      <c r="K50" s="272"/>
      <c r="L50" s="272"/>
      <c r="M50" s="272"/>
      <c r="N50" s="246"/>
      <c r="O50" s="246"/>
      <c r="P50" s="246"/>
      <c r="Q50" s="246"/>
      <c r="R50" s="246"/>
      <c r="S50" s="246"/>
      <c r="T50" s="220"/>
      <c r="U50" s="221"/>
      <c r="V50" s="221"/>
      <c r="W50" s="221"/>
      <c r="X50" s="221"/>
      <c r="Y50" s="221"/>
      <c r="Z50" s="221"/>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21"/>
      <c r="BK50" s="221"/>
      <c r="BL50" s="221"/>
      <c r="BM50" s="221"/>
      <c r="BN50" s="221"/>
      <c r="BO50" s="221"/>
      <c r="BP50" s="221"/>
    </row>
    <row r="51" spans="4:65" ht="14.25" customHeight="1">
      <c r="D51" s="242"/>
      <c r="E51" s="242"/>
      <c r="F51" s="274"/>
      <c r="I51" s="1"/>
      <c r="K51" s="246"/>
      <c r="L51" s="246"/>
      <c r="M51" s="246"/>
      <c r="N51" s="246"/>
      <c r="O51" s="246"/>
      <c r="P51" s="246"/>
      <c r="Q51" s="220"/>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21"/>
      <c r="BK51" s="221"/>
      <c r="BL51" s="221"/>
      <c r="BM51" s="221"/>
    </row>
    <row r="52" spans="4:67">
      <c r="D52" s="242"/>
      <c r="E52" s="242"/>
      <c r="F52" s="274"/>
      <c r="I52" s="1"/>
      <c r="K52" s="246"/>
      <c r="L52" s="246"/>
      <c r="M52" s="246"/>
      <c r="N52" s="246"/>
      <c r="O52" s="246"/>
      <c r="P52" s="246"/>
      <c r="Q52" s="246"/>
      <c r="R52" s="246"/>
      <c r="S52" s="220"/>
      <c r="T52" s="221"/>
      <c r="U52" s="221"/>
      <c r="V52" s="221"/>
      <c r="W52" s="221"/>
      <c r="X52" s="221"/>
      <c r="Y52" s="221"/>
      <c r="Z52" s="221"/>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row>
    <row r="53" spans="1:67" ht="23.5">
      <c r="A53" s="245" t="s">
        <v>406</v>
      </c>
      <c r="D53" s="242"/>
      <c r="E53" s="242"/>
      <c r="F53" s="274"/>
      <c r="I53" s="1"/>
      <c r="K53" s="246"/>
      <c r="L53" s="246"/>
      <c r="M53" s="246"/>
      <c r="N53" s="246"/>
      <c r="O53" s="246"/>
      <c r="P53" s="246"/>
      <c r="Q53" s="246"/>
      <c r="R53" s="246"/>
      <c r="S53" s="220"/>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21"/>
    </row>
    <row r="54" spans="4:67" ht="15" thickBot="1">
      <c r="D54" s="242"/>
      <c r="E54" s="242"/>
      <c r="F54" s="274"/>
      <c r="I54" s="1"/>
      <c r="K54" s="246"/>
      <c r="L54" s="246"/>
      <c r="M54" s="246"/>
      <c r="N54" s="246"/>
      <c r="O54" s="246"/>
      <c r="P54" s="246"/>
      <c r="Q54" s="246"/>
      <c r="R54" s="246"/>
      <c r="S54" s="220"/>
      <c r="T54" s="221"/>
      <c r="U54" s="221"/>
      <c r="V54" s="221"/>
      <c r="W54" s="221"/>
      <c r="X54" s="221"/>
      <c r="Y54" s="221"/>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c r="BJ54" s="221"/>
      <c r="BK54" s="221"/>
      <c r="BL54" s="221"/>
      <c r="BM54" s="221"/>
      <c r="BN54" s="221"/>
      <c r="BO54" s="221"/>
    </row>
    <row r="55" spans="1:67" ht="15" thickBot="1">
      <c r="A55" s="222" t="s">
        <v>407</v>
      </c>
      <c r="B55" s="222" t="s">
        <v>408</v>
      </c>
      <c r="D55" s="242"/>
      <c r="E55" s="242"/>
      <c r="F55" s="274"/>
      <c r="I55" s="1"/>
      <c r="K55" s="246"/>
      <c r="L55" s="246"/>
      <c r="M55" s="246"/>
      <c r="N55" s="246"/>
      <c r="O55" s="246"/>
      <c r="P55" s="246"/>
      <c r="Q55" s="246"/>
      <c r="R55" s="246"/>
      <c r="S55" s="220"/>
      <c r="T55" s="221"/>
      <c r="U55" s="221"/>
      <c r="V55" s="221"/>
      <c r="W55" s="221"/>
      <c r="X55" s="221"/>
      <c r="Y55" s="221"/>
      <c r="Z55" s="221"/>
      <c r="AA55" s="221"/>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1"/>
      <c r="BJ55" s="221"/>
      <c r="BK55" s="221"/>
      <c r="BL55" s="221"/>
      <c r="BM55" s="221"/>
      <c r="BN55" s="221"/>
      <c r="BO55" s="221"/>
    </row>
    <row r="56" spans="1:67" ht="15" thickBot="1">
      <c r="A56" s="275" t="str">
        <f>INDEX('Data - Overview'!$B$64:$B$67,MATCH(1,'Data - Overview'!$H$64:$H$67,0))</f>
        <v>Terraced house</v>
      </c>
      <c r="B56" s="276">
        <f>(INDEX('Data - Overview'!$G$64:$G$67,MATCH(1,'Data - Overview'!$H$64:$H$67,0))-100)/100</f>
        <v>0.80647427898393942</v>
      </c>
      <c r="D56" s="242"/>
      <c r="E56" s="242"/>
      <c r="F56" s="274"/>
      <c r="I56" s="1"/>
      <c r="K56" s="246"/>
      <c r="L56" s="246"/>
      <c r="M56" s="246"/>
      <c r="N56" s="246"/>
      <c r="O56" s="246"/>
      <c r="P56" s="246"/>
      <c r="Q56" s="246"/>
      <c r="R56" s="246"/>
      <c r="S56" s="220"/>
      <c r="T56" s="221"/>
      <c r="U56" s="221"/>
      <c r="V56" s="221"/>
      <c r="W56" s="221"/>
      <c r="X56" s="221"/>
      <c r="Y56" s="221"/>
      <c r="Z56" s="221"/>
      <c r="AA56" s="221"/>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21"/>
      <c r="BL56" s="221"/>
      <c r="BM56" s="221"/>
      <c r="BN56" s="221"/>
      <c r="BO56" s="221"/>
    </row>
    <row r="57" spans="2:67" ht="15" thickBot="1">
      <c r="B57" s="244"/>
      <c r="D57" s="242"/>
      <c r="E57" s="242"/>
      <c r="F57" s="274"/>
      <c r="I57" s="1"/>
      <c r="K57" s="246"/>
      <c r="L57" s="246"/>
      <c r="M57" s="246"/>
      <c r="N57" s="246"/>
      <c r="O57" s="246"/>
      <c r="P57" s="246"/>
      <c r="Q57" s="246"/>
      <c r="R57" s="246"/>
      <c r="S57" s="220"/>
      <c r="T57" s="221"/>
      <c r="U57" s="221"/>
      <c r="V57" s="221"/>
      <c r="W57" s="221"/>
      <c r="X57" s="221"/>
      <c r="Y57" s="221"/>
      <c r="Z57" s="221"/>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1"/>
      <c r="BJ57" s="221"/>
      <c r="BK57" s="221"/>
      <c r="BL57" s="221"/>
      <c r="BM57" s="221"/>
      <c r="BN57" s="221"/>
      <c r="BO57" s="221"/>
    </row>
    <row r="58" spans="1:67" ht="15" thickBot="1">
      <c r="A58" s="222" t="s">
        <v>409</v>
      </c>
      <c r="B58" s="277" t="s">
        <v>408</v>
      </c>
      <c r="D58" s="242"/>
      <c r="E58" s="242"/>
      <c r="F58" s="274"/>
      <c r="I58" s="1"/>
      <c r="K58" s="246"/>
      <c r="L58" s="246"/>
      <c r="M58" s="246"/>
      <c r="N58" s="246"/>
      <c r="O58" s="246"/>
      <c r="P58" s="246"/>
      <c r="Q58" s="246"/>
      <c r="R58" s="246"/>
      <c r="S58" s="220"/>
      <c r="T58" s="221"/>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c r="BJ58" s="221"/>
      <c r="BK58" s="221"/>
      <c r="BL58" s="221"/>
      <c r="BM58" s="221"/>
      <c r="BN58" s="221"/>
      <c r="BO58" s="221"/>
    </row>
    <row r="59" spans="1:67" ht="15" thickBot="1">
      <c r="A59" s="275" t="str">
        <f>INDEX('Data - Overview'!$B$64:$B$67,MATCH(1,'Data - Overview'!$E$64:$E$67,0))</f>
        <v>Semi-detached house</v>
      </c>
      <c r="B59" s="278">
        <f>INDEX('Data - Overview'!$D$64:$D$67,MATCH(1,'Data - Overview'!$E$64:$E$67,0))</f>
        <v>0.41413636363636358</v>
      </c>
      <c r="D59" s="242"/>
      <c r="E59" s="242"/>
      <c r="F59" s="274"/>
      <c r="I59" s="1"/>
      <c r="K59" s="246"/>
      <c r="L59" s="246"/>
      <c r="M59" s="246"/>
      <c r="N59" s="246"/>
      <c r="O59" s="246"/>
      <c r="P59" s="246"/>
      <c r="Q59" s="246"/>
      <c r="R59" s="246"/>
      <c r="S59" s="220"/>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21"/>
      <c r="BK59" s="221"/>
      <c r="BL59" s="221"/>
      <c r="BM59" s="221"/>
      <c r="BN59" s="221"/>
      <c r="BO59" s="221"/>
    </row>
    <row r="60" spans="2:67">
      <c r="B60" s="244"/>
      <c r="D60" s="242"/>
      <c r="E60" s="242"/>
      <c r="F60" s="274"/>
      <c r="I60" s="1"/>
      <c r="K60" s="246"/>
      <c r="L60" s="246"/>
      <c r="M60" s="246"/>
      <c r="N60" s="246"/>
      <c r="O60" s="246"/>
      <c r="P60" s="246"/>
      <c r="Q60" s="246"/>
      <c r="R60" s="246"/>
      <c r="S60" s="220"/>
      <c r="T60" s="221"/>
      <c r="U60" s="221"/>
      <c r="V60" s="221"/>
      <c r="W60" s="221"/>
      <c r="X60" s="221"/>
      <c r="Y60" s="221"/>
      <c r="Z60" s="221"/>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21"/>
      <c r="BK60" s="221"/>
      <c r="BL60" s="221"/>
      <c r="BM60" s="221"/>
      <c r="BN60" s="221"/>
      <c r="BO60" s="221"/>
    </row>
    <row r="61" spans="2:65">
      <c r="B61" s="244"/>
      <c r="D61" s="242"/>
      <c r="E61" s="242"/>
      <c r="F61" s="274"/>
      <c r="I61" s="1"/>
      <c r="K61" s="246"/>
      <c r="L61" s="246"/>
      <c r="M61" s="246"/>
      <c r="N61" s="246"/>
      <c r="O61" s="246"/>
      <c r="P61" s="246"/>
      <c r="Q61" s="220"/>
      <c r="R61" s="221"/>
      <c r="S61" s="221"/>
      <c r="T61" s="221"/>
      <c r="U61" s="221"/>
      <c r="V61" s="221"/>
      <c r="W61" s="221"/>
      <c r="X61" s="221"/>
      <c r="Y61" s="221"/>
      <c r="Z61" s="221"/>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c r="BJ61" s="221"/>
      <c r="BK61" s="221"/>
      <c r="BL61" s="221"/>
      <c r="BM61" s="221"/>
    </row>
    <row r="62" spans="4:65" ht="15" thickBot="1">
      <c r="D62" s="242"/>
      <c r="E62" s="242"/>
      <c r="F62" s="274"/>
      <c r="I62" s="1"/>
      <c r="K62" s="246"/>
      <c r="L62" s="246"/>
      <c r="M62" s="246"/>
      <c r="N62" s="246"/>
      <c r="O62" s="246"/>
      <c r="P62" s="246"/>
      <c r="Q62" s="220"/>
      <c r="R62" s="221"/>
      <c r="S62" s="221"/>
      <c r="T62" s="221"/>
      <c r="U62" s="221"/>
      <c r="V62" s="221"/>
      <c r="W62" s="221"/>
      <c r="X62" s="221"/>
      <c r="Y62" s="221"/>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21"/>
      <c r="BK62" s="221"/>
      <c r="BL62" s="221"/>
      <c r="BM62" s="221"/>
    </row>
    <row r="63" spans="1:64" ht="15" thickBot="1">
      <c r="A63" s="222" t="s">
        <v>378</v>
      </c>
      <c r="B63" s="222" t="s">
        <v>379</v>
      </c>
      <c r="C63" s="222" t="s">
        <v>383</v>
      </c>
      <c r="D63" s="222" t="s">
        <v>221</v>
      </c>
      <c r="E63" s="222" t="s">
        <v>384</v>
      </c>
      <c r="F63" s="222" t="s">
        <v>223</v>
      </c>
      <c r="G63" s="279" t="s">
        <v>183</v>
      </c>
      <c r="H63" s="279" t="s">
        <v>410</v>
      </c>
      <c r="I63" s="222" t="s">
        <v>386</v>
      </c>
      <c r="J63" s="222" t="s">
        <v>387</v>
      </c>
      <c r="K63" s="222" t="s">
        <v>388</v>
      </c>
      <c r="L63" s="246"/>
      <c r="M63" s="246"/>
      <c r="N63" s="246"/>
      <c r="O63" s="246"/>
      <c r="P63" s="220"/>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21"/>
      <c r="BK63" s="221"/>
      <c r="BL63" s="221"/>
    </row>
    <row r="64" spans="1:64">
      <c r="A64" s="223" t="s">
        <v>411</v>
      </c>
      <c r="B64" s="223" t="str">
        <f>INDEX('Data - Knowledge'!$D:$D,MATCH('Data - Overview'!$A64,'Data - Knowledge'!$A:$A,0))</f>
        <v>Terraced house</v>
      </c>
      <c r="C64" s="223" t="s">
        <v>412</v>
      </c>
      <c r="D64" s="280">
        <f>INDEX('Data - Knowledge'!$E:$E,MATCH('Data - Overview'!$A64,'Data - Knowledge'!$A:$A,0))</f>
        <v>0.35243181818181818</v>
      </c>
      <c r="E64" s="281">
        <f>RANK('Data - Overview'!$D64,'Data - Overview'!$D$64:$D$67)</f>
        <v>2</v>
      </c>
      <c r="F64" s="280">
        <f>INDEX('Data - Knowledge'!$G:$G,MATCH('Data - Overview'!$A64,'Data - Knowledge'!$A:$A,0))</f>
        <v>0.19509373716632447</v>
      </c>
      <c r="G64" s="282">
        <f>INDEX('Data - Knowledge'!$J:$J,MATCH('Data - Overview'!$A64,'Data - Knowledge'!$A:$A,0))</f>
        <v>180.64742789839394</v>
      </c>
      <c r="H64" s="282">
        <f>RANK('Data - Overview'!$G64,'Data - Overview'!$G$64:$G$67)</f>
        <v>1</v>
      </c>
      <c r="I64" s="223" t="str">
        <f>"" &amp;TEXT('Data - Overview'!$C64,"0")&amp;" "</f>
        <v>Terraced </v>
      </c>
      <c r="J64" s="283" t="str">
        <f>"Index: "&amp;TEXT('Data - Overview'!$G64,"0")&amp;""</f>
        <v>Index: 181</v>
      </c>
      <c r="K64" s="223" t="str">
        <f>'Data - Overview'!$I64&amp;CHAR(10)&amp;'Data - Overview'!$J64</f>
        <v>Terraced 
Index: 181</v>
      </c>
      <c r="L64" s="246"/>
      <c r="M64" s="246"/>
      <c r="N64" s="246"/>
      <c r="O64" s="246"/>
      <c r="P64" s="220"/>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21"/>
      <c r="BL64" s="221"/>
    </row>
    <row r="65" spans="1:64">
      <c r="A65" t="s">
        <v>413</v>
      </c>
      <c r="B65" t="str">
        <f>INDEX('Data - Knowledge'!$D:$D,MATCH('Data - Overview'!$A65,'Data - Knowledge'!$A:$A,0))</f>
        <v>Semi-detached house</v>
      </c>
      <c r="C65" t="s">
        <v>414</v>
      </c>
      <c r="D65" s="242">
        <f>INDEX('Data - Knowledge'!$E:$E,MATCH('Data - Overview'!$A65,'Data - Knowledge'!$A:$A,0))</f>
        <v>0.41413636363636358</v>
      </c>
      <c r="E65" s="284">
        <f>RANK('Data - Overview'!$D65,'Data - Overview'!$D$64:$D$67)</f>
        <v>1</v>
      </c>
      <c r="F65" s="242">
        <f>INDEX('Data - Knowledge'!$G:$G,MATCH('Data - Overview'!$A65,'Data - Knowledge'!$A:$A,0))</f>
        <v>0.33590687885010267</v>
      </c>
      <c r="G65" s="274">
        <f>INDEX('Data - Knowledge'!$J:$J,MATCH('Data - Overview'!$A65,'Data - Knowledge'!$A:$A,0))</f>
        <v>123.28903922839001</v>
      </c>
      <c r="H65" s="274">
        <f>RANK('Data - Overview'!$G65,'Data - Overview'!$G$64:$G$67)</f>
        <v>3</v>
      </c>
      <c r="I65" t="str">
        <f>"" &amp;TEXT('Data - Overview'!$C65,"0")&amp;" "</f>
        <v>Semi-detached </v>
      </c>
      <c r="J65" s="217" t="str">
        <f>"Index: "&amp;TEXT('Data - Overview'!$G65,"0")&amp;""</f>
        <v>Index: 123</v>
      </c>
      <c r="K65" t="str">
        <f>'Data - Overview'!$I65&amp;CHAR(10)&amp;'Data - Overview'!$J65</f>
        <v>Semi-detached 
Index: 123</v>
      </c>
      <c r="L65" s="246"/>
      <c r="M65" s="246"/>
      <c r="N65" s="246"/>
      <c r="O65" s="246"/>
      <c r="P65" s="220"/>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c r="BJ65" s="221"/>
      <c r="BK65" s="221"/>
      <c r="BL65" s="221"/>
    </row>
    <row r="66" spans="1:64">
      <c r="A66" s="226" t="s">
        <v>415</v>
      </c>
      <c r="B66" s="226" t="str">
        <f>INDEX('Data - Knowledge'!$D:$D,MATCH('Data - Overview'!$A66,'Data - Knowledge'!$A:$A,0))</f>
        <v>Flat or maisonette</v>
      </c>
      <c r="C66" s="226" t="s">
        <v>416</v>
      </c>
      <c r="D66" s="285">
        <f>INDEX('Data - Knowledge'!$E:$E,MATCH('Data - Overview'!$A66,'Data - Knowledge'!$A:$A,0))</f>
        <v>0.14100000000000001</v>
      </c>
      <c r="E66" s="286">
        <f>RANK('Data - Overview'!$D66,'Data - Overview'!$D$64:$D$67)</f>
        <v>3</v>
      </c>
      <c r="F66" s="285">
        <f>INDEX('Data - Knowledge'!$G:$G,MATCH('Data - Overview'!$A66,'Data - Knowledge'!$A:$A,0))</f>
        <v>0.10402956878850103</v>
      </c>
      <c r="G66" s="287">
        <f>INDEX('Data - Knowledge'!$J:$J,MATCH('Data - Overview'!$A66,'Data - Knowledge'!$A:$A,0))</f>
        <v>135.53838744315311</v>
      </c>
      <c r="H66" s="287">
        <f>RANK('Data - Overview'!$G66,'Data - Overview'!$G$64:$G$67)</f>
        <v>2</v>
      </c>
      <c r="I66" s="226" t="str">
        <f>"" &amp;TEXT('Data - Overview'!$C66,"0")&amp;" "</f>
        <v>Flat or maisonette </v>
      </c>
      <c r="J66" s="288" t="str">
        <f>"Index: "&amp;TEXT('Data - Overview'!$G66,"0")&amp;""</f>
        <v>Index: 136</v>
      </c>
      <c r="K66" s="226" t="str">
        <f>'Data - Overview'!$I66&amp;CHAR(10)&amp;'Data - Overview'!$J66</f>
        <v>Flat or maisonette 
Index: 136</v>
      </c>
      <c r="L66" s="246"/>
      <c r="M66" s="246"/>
      <c r="N66" s="246"/>
      <c r="O66" s="246"/>
      <c r="P66" s="220"/>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21"/>
      <c r="BK66" s="221"/>
      <c r="BL66" s="221"/>
    </row>
    <row r="67" spans="1:64" ht="29.5" thickBot="1">
      <c r="A67" s="236" t="s">
        <v>417</v>
      </c>
      <c r="B67" s="236" t="str">
        <f>INDEX('Data - Knowledge'!$D:$D,MATCH('Data - Overview'!$A67,'Data - Knowledge'!$A:$A,0))</f>
        <v>Detached house</v>
      </c>
      <c r="C67" s="236" t="s">
        <v>418</v>
      </c>
      <c r="D67" s="289">
        <f>INDEX('Data - Knowledge'!$E:$E,MATCH('Data - Overview'!$A67,'Data - Knowledge'!$A:$A,0))</f>
        <v>0.092564393939393946</v>
      </c>
      <c r="E67" s="290">
        <f>RANK('Data - Overview'!$D67,'Data - Overview'!$D$64:$D$67)</f>
        <v>4</v>
      </c>
      <c r="F67" s="289">
        <f>INDEX('Data - Knowledge'!$G:$G,MATCH('Data - Overview'!$A67,'Data - Knowledge'!$A:$A,0))</f>
        <v>0.36491262833675558</v>
      </c>
      <c r="G67" s="291">
        <f>INDEX('Data - Knowledge'!$J:$J,MATCH('Data - Overview'!$A67,'Data - Knowledge'!$A:$A,0))</f>
        <v>25.366179943208738</v>
      </c>
      <c r="H67" s="292">
        <f>RANK('Data - Overview'!$G67,'Data - Overview'!$G$64:$G$67)</f>
        <v>4</v>
      </c>
      <c r="I67" s="236" t="str">
        <f>"" &amp;TEXT('Data - Overview'!$C67,"0")&amp;" "</f>
        <v>Detached </v>
      </c>
      <c r="J67" s="293" t="str">
        <f>"Index: "&amp;TEXT('Data - Overview'!$G67,"0")&amp;""</f>
        <v>Index: 25</v>
      </c>
      <c r="K67" s="294" t="str">
        <f>'Data - Overview'!$I67&amp;CHAR(10)&amp;'Data - Overview'!$J67</f>
        <v>Detached 
Index: 25</v>
      </c>
      <c r="L67" s="246"/>
      <c r="M67" s="246"/>
      <c r="N67" s="246"/>
      <c r="O67" s="246"/>
      <c r="P67" s="220"/>
      <c r="Q67" s="221"/>
      <c r="R67" s="221"/>
      <c r="S67" s="221"/>
      <c r="T67" s="221"/>
      <c r="U67" s="221"/>
      <c r="V67" s="221"/>
      <c r="W67" s="221"/>
      <c r="X67" s="221"/>
      <c r="Y67" s="221"/>
      <c r="Z67" s="221"/>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c r="BI67" s="221"/>
      <c r="BJ67" s="221"/>
      <c r="BK67" s="221"/>
      <c r="BL67" s="221"/>
    </row>
    <row r="68" spans="4:65">
      <c r="D68" s="242"/>
      <c r="E68" s="284"/>
      <c r="F68" s="242"/>
      <c r="G68" s="295"/>
      <c r="H68" s="295"/>
      <c r="I68"/>
      <c r="K68" s="217"/>
      <c r="L68" s="296"/>
      <c r="M68" s="246"/>
      <c r="N68" s="246"/>
      <c r="O68" s="246"/>
      <c r="P68" s="246"/>
      <c r="Q68" s="220"/>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c r="BJ68" s="221"/>
      <c r="BK68" s="221"/>
      <c r="BL68" s="221"/>
      <c r="BM68" s="221"/>
    </row>
    <row r="69" spans="4:65">
      <c r="D69" s="242"/>
      <c r="E69" s="284"/>
      <c r="F69" s="242"/>
      <c r="G69" s="295"/>
      <c r="H69" s="295"/>
      <c r="I69"/>
      <c r="K69" s="217"/>
      <c r="L69" s="296"/>
      <c r="M69" s="246"/>
      <c r="N69" s="246"/>
      <c r="O69" s="246"/>
      <c r="P69" s="246"/>
      <c r="Q69" s="220"/>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c r="BJ69" s="221"/>
      <c r="BK69" s="221"/>
      <c r="BL69" s="221"/>
      <c r="BM69" s="221"/>
    </row>
    <row r="70" spans="1:65" ht="23.5">
      <c r="A70" s="245" t="s">
        <v>358</v>
      </c>
      <c r="D70" s="242"/>
      <c r="E70" s="284"/>
      <c r="F70" s="242"/>
      <c r="G70" s="295"/>
      <c r="H70" s="295"/>
      <c r="I70"/>
      <c r="K70" s="217"/>
      <c r="L70" s="296"/>
      <c r="M70" s="246"/>
      <c r="N70" s="246"/>
      <c r="O70" s="246"/>
      <c r="P70" s="246"/>
      <c r="Q70" s="220"/>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c r="BJ70" s="221"/>
      <c r="BK70" s="221"/>
      <c r="BL70" s="221"/>
      <c r="BM70" s="221"/>
    </row>
    <row r="71" spans="1:65" ht="24" thickBot="1">
      <c r="A71" s="245"/>
      <c r="D71" s="242"/>
      <c r="E71" s="284"/>
      <c r="F71" s="242"/>
      <c r="G71" s="295"/>
      <c r="H71" s="295"/>
      <c r="I71"/>
      <c r="K71" s="217"/>
      <c r="L71" s="296"/>
      <c r="M71" s="246"/>
      <c r="N71" s="246"/>
      <c r="O71" s="246"/>
      <c r="P71" s="246"/>
      <c r="Q71" s="220"/>
      <c r="R71" s="221"/>
      <c r="S71" s="221"/>
      <c r="T71" s="221"/>
      <c r="U71" s="221"/>
      <c r="V71" s="221"/>
      <c r="W71" s="221"/>
      <c r="X71" s="221"/>
      <c r="Y71" s="221"/>
      <c r="Z71" s="221"/>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1"/>
      <c r="BF71" s="221"/>
      <c r="BG71" s="221"/>
      <c r="BH71" s="221"/>
      <c r="BI71" s="221"/>
      <c r="BJ71" s="221"/>
      <c r="BK71" s="221"/>
      <c r="BL71" s="221"/>
      <c r="BM71" s="221"/>
    </row>
    <row r="72" spans="1:65" ht="15" thickBot="1">
      <c r="A72" s="222" t="s">
        <v>409</v>
      </c>
      <c r="B72" s="277" t="s">
        <v>408</v>
      </c>
      <c r="C72" s="222" t="s">
        <v>365</v>
      </c>
      <c r="D72" s="242"/>
      <c r="E72" s="284"/>
      <c r="F72" s="242"/>
      <c r="G72" s="295"/>
      <c r="H72" s="295"/>
      <c r="I72"/>
      <c r="K72" s="217"/>
      <c r="L72" s="296"/>
      <c r="M72" s="246"/>
      <c r="N72" s="246"/>
      <c r="O72" s="246"/>
      <c r="P72" s="246"/>
      <c r="Q72" s="220"/>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221"/>
      <c r="BF72" s="221"/>
      <c r="BG72" s="221"/>
      <c r="BH72" s="221"/>
      <c r="BI72" s="221"/>
      <c r="BJ72" s="221"/>
      <c r="BK72" s="221"/>
      <c r="BL72" s="221"/>
      <c r="BM72" s="221"/>
    </row>
    <row r="73" spans="1:65" ht="15" thickBot="1">
      <c r="A73" s="275" t="str">
        <f>INDEX('Data - Overview'!$B$76:$B$80,MATCH(1,'Data - Overview'!$E$76:$E$80,0))</f>
        <v>Social renting</v>
      </c>
      <c r="B73" s="278">
        <f>INDEX('Data - Overview'!$D$76:$D$80,MATCH(1,'Data - Overview'!$E$76:$E$80,0))</f>
        <v>0.37127651515151511</v>
      </c>
      <c r="C73" s="275" t="str">
        <f>INDEX(B76:B80,MATCH(1,H76:H80,0))</f>
        <v>Social renting</v>
      </c>
      <c r="D73" s="242"/>
      <c r="E73" s="284"/>
      <c r="F73" s="242"/>
      <c r="G73" s="295"/>
      <c r="H73" s="295"/>
      <c r="I73"/>
      <c r="K73" s="217"/>
      <c r="L73" s="296"/>
      <c r="M73" s="246"/>
      <c r="N73" s="246"/>
      <c r="O73" s="246"/>
      <c r="P73" s="246"/>
      <c r="Q73" s="220"/>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221"/>
      <c r="BF73" s="221"/>
      <c r="BG73" s="221"/>
      <c r="BH73" s="221"/>
      <c r="BI73" s="221"/>
      <c r="BJ73" s="221"/>
      <c r="BK73" s="221"/>
      <c r="BL73" s="221"/>
      <c r="BM73" s="221"/>
    </row>
    <row r="74" spans="4:65" ht="15" thickBot="1">
      <c r="D74" s="242"/>
      <c r="E74" s="242"/>
      <c r="F74" s="295"/>
      <c r="K74" s="246"/>
      <c r="L74" s="246"/>
      <c r="M74" s="246"/>
      <c r="N74" s="246"/>
      <c r="O74" s="246"/>
      <c r="P74" s="246"/>
      <c r="Q74" s="220"/>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c r="BJ74" s="221"/>
      <c r="BK74" s="221"/>
      <c r="BL74" s="221"/>
      <c r="BM74" s="221"/>
    </row>
    <row r="75" spans="1:66" ht="15" thickBot="1">
      <c r="A75" s="222" t="s">
        <v>378</v>
      </c>
      <c r="B75" s="222" t="s">
        <v>379</v>
      </c>
      <c r="C75" s="222" t="s">
        <v>383</v>
      </c>
      <c r="D75" s="222" t="s">
        <v>221</v>
      </c>
      <c r="E75" s="222" t="s">
        <v>384</v>
      </c>
      <c r="F75" s="222" t="s">
        <v>223</v>
      </c>
      <c r="G75" s="279" t="s">
        <v>183</v>
      </c>
      <c r="H75" s="279" t="s">
        <v>385</v>
      </c>
      <c r="I75" s="222" t="s">
        <v>386</v>
      </c>
      <c r="J75" s="222" t="s">
        <v>387</v>
      </c>
      <c r="K75" s="222" t="s">
        <v>388</v>
      </c>
      <c r="L75" s="246"/>
      <c r="M75" s="246"/>
      <c r="N75" s="246"/>
      <c r="O75" s="246"/>
      <c r="P75" s="246"/>
      <c r="Q75" s="246"/>
      <c r="R75" s="220"/>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221"/>
      <c r="BE75" s="221"/>
      <c r="BF75" s="221"/>
      <c r="BG75" s="221"/>
      <c r="BH75" s="221"/>
      <c r="BI75" s="221"/>
      <c r="BJ75" s="221"/>
      <c r="BK75" s="221"/>
      <c r="BL75" s="221"/>
      <c r="BM75" s="221"/>
      <c r="BN75" s="221"/>
    </row>
    <row r="76" spans="1:66" ht="29">
      <c r="A76" s="223" t="s">
        <v>419</v>
      </c>
      <c r="B76" s="223" t="str">
        <f>INDEX('Data - Knowledge'!$D:$D,MATCH('Data - Overview'!$A76,'Data - Knowledge'!$A:$A,0))</f>
        <v>Owned outright</v>
      </c>
      <c r="C76" s="223" t="s">
        <v>420</v>
      </c>
      <c r="D76" s="280">
        <f>INDEX('Data - Knowledge'!$E:$E,MATCH('Data - Overview'!$A76,'Data - Knowledge'!$A:$A,0))</f>
        <v>0.273314393939394</v>
      </c>
      <c r="E76" s="297">
        <f>RANK('Data - Overview'!$D76,'Data - Overview'!$D$76:$D$80)</f>
        <v>2</v>
      </c>
      <c r="F76" s="280">
        <f>INDEX('Data - Knowledge'!$G:$G,MATCH('Data - Overview'!$A76,'Data - Knowledge'!$A:$A,0))</f>
        <v>0.42498829568788504</v>
      </c>
      <c r="G76" s="282">
        <f>INDEX('Data - Knowledge'!$J:$J,MATCH('Data - Overview'!$A76,'Data - Knowledge'!$A:$A,0))</f>
        <v>64.311040259828317</v>
      </c>
      <c r="H76" s="282">
        <f>RANK(G76,$G$76:$G$80)</f>
        <v>5</v>
      </c>
      <c r="I76" s="223" t="str">
        <f>"" &amp;TEXT('Data - Overview'!$C76,"0")&amp;" "</f>
        <v>Owned outright </v>
      </c>
      <c r="J76" s="283" t="str">
        <f>"Index: "&amp;TEXT('Data - Overview'!$G76,"0")&amp;""</f>
        <v>Index: 64</v>
      </c>
      <c r="K76" s="298" t="str">
        <f>'Data - Overview'!$I76&amp;CHAR(10)&amp;'Data - Overview'!$J76</f>
        <v>Owned outright 
Index: 64</v>
      </c>
      <c r="L76" s="246"/>
      <c r="M76" s="246"/>
      <c r="N76" s="246"/>
      <c r="O76" s="246"/>
      <c r="P76" s="246"/>
      <c r="Q76" s="246"/>
      <c r="R76" s="220"/>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c r="BJ76" s="221"/>
      <c r="BK76" s="221"/>
      <c r="BL76" s="221"/>
      <c r="BM76" s="221"/>
      <c r="BN76" s="221"/>
    </row>
    <row r="77" spans="1:66">
      <c r="A77" t="s">
        <v>421</v>
      </c>
      <c r="B77" t="str">
        <f>INDEX('Data - Knowledge'!$D:$D,MATCH('Data - Overview'!$A77,'Data - Knowledge'!$A:$A,0))</f>
        <v>Mortgaged</v>
      </c>
      <c r="C77" t="s">
        <v>422</v>
      </c>
      <c r="D77" s="242">
        <f>INDEX('Data - Knowledge'!$E:$E,MATCH('Data - Overview'!$A77,'Data - Knowledge'!$A:$A,0))</f>
        <v>0.21392803030303034</v>
      </c>
      <c r="E77" s="299">
        <f>RANK('Data - Overview'!$D77,'Data - Overview'!$D$76:$D$80)</f>
        <v>3</v>
      </c>
      <c r="F77" s="242">
        <f>INDEX('Data - Knowledge'!$G:$G,MATCH('Data - Overview'!$A77,'Data - Knowledge'!$A:$A,0))</f>
        <v>0.28932936344969196</v>
      </c>
      <c r="G77" s="274">
        <f>INDEX('Data - Knowledge'!$J:$J,MATCH('Data - Overview'!$A77,'Data - Knowledge'!$A:$A,0))</f>
        <v>73.9392738270161</v>
      </c>
      <c r="H77" s="300">
        <f>RANK(G77,$G$76:$G$80)</f>
        <v>4</v>
      </c>
      <c r="I77" t="str">
        <f>"" &amp;TEXT('Data - Overview'!$C77,"0")&amp;" "</f>
        <v>Mortgaged </v>
      </c>
      <c r="J77" s="217" t="str">
        <f>"Index: "&amp;TEXT('Data - Overview'!$G77,"0")&amp;""</f>
        <v>Index: 74</v>
      </c>
      <c r="K77" t="str">
        <f>'Data - Overview'!$I77&amp;CHAR(10)&amp;'Data - Overview'!$J77</f>
        <v>Mortgaged 
Index: 74</v>
      </c>
      <c r="L77" s="246"/>
      <c r="M77" s="246"/>
      <c r="N77" s="246"/>
      <c r="O77" s="246"/>
      <c r="P77" s="246"/>
      <c r="Q77" s="246"/>
      <c r="R77" s="220"/>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c r="BG77" s="221"/>
      <c r="BH77" s="221"/>
      <c r="BI77" s="221"/>
      <c r="BJ77" s="221"/>
      <c r="BK77" s="221"/>
      <c r="BL77" s="221"/>
      <c r="BM77" s="221"/>
      <c r="BN77" s="221"/>
    </row>
    <row r="78" spans="1:66">
      <c r="A78" s="226" t="s">
        <v>423</v>
      </c>
      <c r="B78" s="226" t="str">
        <f>INDEX('Data - Knowledge'!$D:$D,MATCH('Data - Overview'!$A78,'Data - Knowledge'!$A:$A,0))</f>
        <v>Shared/Equity Ownership</v>
      </c>
      <c r="C78" s="226" t="s">
        <v>424</v>
      </c>
      <c r="D78" s="285">
        <f>INDEX('Data - Knowledge'!$E:$E,MATCH('Data - Overview'!$A78,'Data - Knowledge'!$A:$A,0))</f>
        <v>0.00805681818181818</v>
      </c>
      <c r="E78" s="301">
        <f>RANK('Data - Overview'!$D78,'Data - Overview'!$D$76:$D$80)</f>
        <v>5</v>
      </c>
      <c r="F78" s="285">
        <f>INDEX('Data - Knowledge'!$G:$G,MATCH('Data - Overview'!$A78,'Data - Knowledge'!$A:$A,0))</f>
        <v>0.0072782340862422995</v>
      </c>
      <c r="G78" s="287">
        <f>INDEX('Data - Knowledge'!$J:$J,MATCH('Data - Overview'!$A78,'Data - Knowledge'!$A:$A,0))</f>
        <v>110.69743135972504</v>
      </c>
      <c r="H78" s="287">
        <f>RANK(G78,$G$76:$G$80)</f>
        <v>2</v>
      </c>
      <c r="I78" s="226" t="str">
        <f>"" &amp;TEXT('Data - Overview'!$C78,"0")&amp;" "</f>
        <v>Shared/Equity Ownership </v>
      </c>
      <c r="J78" s="288" t="str">
        <f>"Index: "&amp;TEXT('Data - Overview'!$G78,"0")&amp;""</f>
        <v>Index: 111</v>
      </c>
      <c r="K78" s="226" t="str">
        <f>'Data - Overview'!$I78&amp;CHAR(10)&amp;'Data - Overview'!$J78</f>
        <v>Shared/Equity Ownership 
Index: 111</v>
      </c>
      <c r="L78" s="246"/>
      <c r="M78" s="246"/>
      <c r="N78" s="246"/>
      <c r="O78" s="246"/>
      <c r="P78" s="246"/>
      <c r="Q78" s="246"/>
      <c r="R78" s="220"/>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221"/>
      <c r="BF78" s="221"/>
      <c r="BG78" s="221"/>
      <c r="BH78" s="221"/>
      <c r="BI78" s="221"/>
      <c r="BJ78" s="221"/>
      <c r="BK78" s="221"/>
      <c r="BL78" s="221"/>
      <c r="BM78" s="221"/>
      <c r="BN78" s="221"/>
    </row>
    <row r="79" spans="1:67">
      <c r="A79" t="s">
        <v>425</v>
      </c>
      <c r="B79" t="str">
        <f>INDEX('Data - Knowledge'!$D:$D,MATCH('Data - Overview'!$A79,'Data - Knowledge'!$A:$A,0))</f>
        <v>Privately rented</v>
      </c>
      <c r="C79" t="s">
        <v>426</v>
      </c>
      <c r="D79" s="242">
        <f>INDEX('Data - Knowledge'!$E:$E,MATCH('Data - Overview'!$A79,'Data - Knowledge'!$A:$A,0))</f>
        <v>0.13348106060606063</v>
      </c>
      <c r="E79" s="299">
        <f>RANK('Data - Overview'!$D79,'Data - Overview'!$D$76:$D$80)</f>
        <v>4</v>
      </c>
      <c r="F79" s="242">
        <f>INDEX('Data - Knowledge'!$G:$G,MATCH('Data - Overview'!$A79,'Data - Knowledge'!$A:$A,0))</f>
        <v>0.15549887063655032</v>
      </c>
      <c r="G79" s="274">
        <f>INDEX('Data - Knowledge'!$J:$J,MATCH('Data - Overview'!$A79,'Data - Knowledge'!$A:$A,0))</f>
        <v>85.8405337991475</v>
      </c>
      <c r="H79" s="300">
        <f>RANK(G79,$G$76:$G$80)</f>
        <v>3</v>
      </c>
      <c r="I79" t="str">
        <f>"" &amp;TEXT('Data - Overview'!$C79,"0")&amp;" "</f>
        <v>Privately rented </v>
      </c>
      <c r="J79" s="217" t="str">
        <f>"Index: "&amp;TEXT('Data - Overview'!$G79,"0")&amp;""</f>
        <v>Index: 86</v>
      </c>
      <c r="K79" t="str">
        <f>'Data - Overview'!$I79&amp;CHAR(10)&amp;'Data - Overview'!$J79</f>
        <v>Privately rented 
Index: 86</v>
      </c>
      <c r="L79" s="246"/>
      <c r="M79" s="246"/>
      <c r="N79" s="246"/>
      <c r="O79" s="246"/>
      <c r="P79" s="246"/>
      <c r="Q79" s="246"/>
      <c r="R79" s="246"/>
      <c r="S79" s="220"/>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221"/>
      <c r="BF79" s="221"/>
      <c r="BG79" s="221"/>
      <c r="BH79" s="221"/>
      <c r="BI79" s="221"/>
      <c r="BJ79" s="221"/>
      <c r="BK79" s="221"/>
      <c r="BL79" s="221"/>
      <c r="BM79" s="221"/>
      <c r="BN79" s="221"/>
      <c r="BO79" s="221"/>
    </row>
    <row r="80" spans="1:67" ht="15" thickBot="1">
      <c r="A80" s="229" t="s">
        <v>427</v>
      </c>
      <c r="B80" s="229" t="str">
        <f>INDEX('Data - Knowledge'!$D:$D,MATCH('Data - Overview'!$A80,'Data - Knowledge'!$A:$A,0))</f>
        <v>Social renting</v>
      </c>
      <c r="C80" s="302" t="s">
        <v>428</v>
      </c>
      <c r="D80" s="303">
        <f>INDEX('Data - Knowledge'!$E:$E,MATCH('Data - Overview'!$A80,'Data - Knowledge'!$A:$A,0))</f>
        <v>0.37127651515151511</v>
      </c>
      <c r="E80" s="304">
        <f>RANK('Data - Overview'!$D80,'Data - Overview'!$D$76:$D$80)</f>
        <v>1</v>
      </c>
      <c r="F80" s="303">
        <f>INDEX('Data - Knowledge'!$G:$G,MATCH('Data - Overview'!$A80,'Data - Knowledge'!$A:$A,0))</f>
        <v>0.12307032854209445</v>
      </c>
      <c r="G80" s="305">
        <f>INDEX('Data - Knowledge'!$J:$J,MATCH('Data - Overview'!$A80,'Data - Knowledge'!$A:$A,0))</f>
        <v>301.67833266531443</v>
      </c>
      <c r="H80" s="306">
        <f>RANK(G80,$G$76:$G$80)</f>
        <v>1</v>
      </c>
      <c r="I80" s="229" t="str">
        <f>"" &amp;TEXT('Data - Overview'!$C80,"0")&amp;" "</f>
        <v>Social renting </v>
      </c>
      <c r="J80" s="307" t="str">
        <f>"Index: "&amp;TEXT('Data - Overview'!$G80,"0")&amp;""</f>
        <v>Index: 302</v>
      </c>
      <c r="K80" s="229" t="str">
        <f>'Data - Overview'!$I80&amp;CHAR(10)&amp;'Data - Overview'!$J80</f>
        <v>Social renting 
Index: 302</v>
      </c>
      <c r="L80" s="246"/>
      <c r="M80" s="246"/>
      <c r="N80" s="246"/>
      <c r="O80" s="246"/>
      <c r="P80" s="246"/>
      <c r="Q80" s="246"/>
      <c r="R80" s="246"/>
      <c r="S80" s="220"/>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221"/>
      <c r="BF80" s="221"/>
      <c r="BG80" s="221"/>
      <c r="BH80" s="221"/>
      <c r="BI80" s="221"/>
      <c r="BJ80" s="221"/>
      <c r="BK80" s="221"/>
      <c r="BL80" s="221"/>
      <c r="BM80" s="221"/>
      <c r="BN80" s="221"/>
      <c r="BO80" s="221"/>
    </row>
    <row r="81" spans="4:66">
      <c r="D81" s="242"/>
      <c r="E81" s="242"/>
      <c r="F81" s="274"/>
      <c r="I81" s="1"/>
      <c r="K81" s="246"/>
      <c r="L81" s="246"/>
      <c r="M81" s="246"/>
      <c r="N81" s="246"/>
      <c r="O81" s="246"/>
      <c r="P81" s="246"/>
      <c r="Q81" s="246"/>
      <c r="R81" s="220"/>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c r="BJ81" s="221"/>
      <c r="BK81" s="221"/>
      <c r="BL81" s="221"/>
      <c r="BM81" s="221"/>
      <c r="BN81" s="221"/>
    </row>
    <row r="82" spans="4:66">
      <c r="D82" s="242"/>
      <c r="E82" s="242"/>
      <c r="F82" s="274"/>
      <c r="I82" s="1"/>
      <c r="K82" s="246"/>
      <c r="L82" s="246"/>
      <c r="M82" s="246"/>
      <c r="N82" s="246"/>
      <c r="O82" s="246"/>
      <c r="P82" s="246"/>
      <c r="Q82" s="246"/>
      <c r="R82" s="220"/>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c r="BJ82" s="221"/>
      <c r="BK82" s="221"/>
      <c r="BL82" s="221"/>
      <c r="BM82" s="221"/>
      <c r="BN82" s="221"/>
    </row>
    <row r="83" spans="1:66" ht="23.5">
      <c r="A83" s="245" t="s">
        <v>429</v>
      </c>
      <c r="D83" s="242"/>
      <c r="E83" s="242"/>
      <c r="F83" s="274"/>
      <c r="I83" s="1"/>
      <c r="K83" s="246"/>
      <c r="L83" s="246"/>
      <c r="M83" s="246"/>
      <c r="N83" s="246"/>
      <c r="O83" s="246"/>
      <c r="P83" s="246"/>
      <c r="Q83" s="246"/>
      <c r="R83" s="220"/>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c r="BJ83" s="221"/>
      <c r="BK83" s="221"/>
      <c r="BL83" s="221"/>
      <c r="BM83" s="221"/>
      <c r="BN83" s="221"/>
    </row>
    <row r="84" spans="4:66" ht="15" thickBot="1">
      <c r="D84" s="242"/>
      <c r="E84" s="242"/>
      <c r="F84" s="274"/>
      <c r="I84" s="1"/>
      <c r="K84" s="246"/>
      <c r="L84" s="246"/>
      <c r="M84" s="246"/>
      <c r="N84" s="246"/>
      <c r="O84" s="246"/>
      <c r="P84" s="246"/>
      <c r="Q84" s="246"/>
      <c r="R84" s="220"/>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c r="BJ84" s="221"/>
      <c r="BK84" s="221"/>
      <c r="BL84" s="221"/>
      <c r="BM84" s="221"/>
      <c r="BN84" s="221"/>
    </row>
    <row r="85" spans="1:66" ht="15" thickBot="1">
      <c r="A85" s="222" t="s">
        <v>409</v>
      </c>
      <c r="B85" s="277" t="s">
        <v>408</v>
      </c>
      <c r="D85" s="242"/>
      <c r="E85" s="242"/>
      <c r="F85" s="274"/>
      <c r="I85" s="1"/>
      <c r="K85" s="246"/>
      <c r="L85" s="246"/>
      <c r="M85" s="246"/>
      <c r="N85" s="246"/>
      <c r="O85" s="246"/>
      <c r="P85" s="246"/>
      <c r="Q85" s="246"/>
      <c r="R85" s="220"/>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221"/>
      <c r="BE85" s="221"/>
      <c r="BF85" s="221"/>
      <c r="BG85" s="221"/>
      <c r="BH85" s="221"/>
      <c r="BI85" s="221"/>
      <c r="BJ85" s="221"/>
      <c r="BK85" s="221"/>
      <c r="BL85" s="221"/>
      <c r="BM85" s="221"/>
      <c r="BN85" s="221"/>
    </row>
    <row r="86" spans="1:65" ht="15" thickBot="1">
      <c r="A86" s="275" t="str">
        <f>INDEX('Data - Overview'!$B$90:$B$94,MATCH(1,'Data - Overview'!$E$90:$E$94,0))</f>
        <v>Number of Beds : 3</v>
      </c>
      <c r="B86" s="278">
        <f>INDEX('Data - Overview'!$D$90:$D$94,MATCH(1,'Data - Overview'!$E$90:$E$94,0))</f>
        <v>0.51894696969696974</v>
      </c>
      <c r="D86" s="242"/>
      <c r="E86" s="242"/>
      <c r="F86" s="274"/>
      <c r="I86" s="1"/>
      <c r="K86" s="246"/>
      <c r="L86" s="246"/>
      <c r="M86" s="246"/>
      <c r="N86" s="246"/>
      <c r="O86" s="246"/>
      <c r="P86" s="246"/>
      <c r="Q86" s="220"/>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221"/>
      <c r="BE86" s="221"/>
      <c r="BF86" s="221"/>
      <c r="BG86" s="221"/>
      <c r="BH86" s="221"/>
      <c r="BI86" s="221"/>
      <c r="BJ86" s="221"/>
      <c r="BK86" s="221"/>
      <c r="BL86" s="221"/>
      <c r="BM86" s="221"/>
    </row>
    <row r="87" spans="2:65">
      <c r="B87" s="244"/>
      <c r="D87" s="242"/>
      <c r="E87" s="242"/>
      <c r="F87" s="274"/>
      <c r="I87" s="1"/>
      <c r="K87" s="246"/>
      <c r="L87" s="246"/>
      <c r="M87" s="246"/>
      <c r="N87" s="246"/>
      <c r="O87" s="246"/>
      <c r="P87" s="246"/>
      <c r="Q87" s="220"/>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221"/>
      <c r="BE87" s="221"/>
      <c r="BF87" s="221"/>
      <c r="BG87" s="221"/>
      <c r="BH87" s="221"/>
      <c r="BI87" s="221"/>
      <c r="BJ87" s="221"/>
      <c r="BK87" s="221"/>
      <c r="BL87" s="221"/>
      <c r="BM87" s="221"/>
    </row>
    <row r="88" spans="4:65" ht="15" thickBot="1">
      <c r="D88" s="242"/>
      <c r="E88" s="242"/>
      <c r="F88" s="274"/>
      <c r="I88" s="1"/>
      <c r="K88" s="246"/>
      <c r="L88" s="246"/>
      <c r="M88" s="246"/>
      <c r="N88" s="246"/>
      <c r="O88" s="246"/>
      <c r="P88" s="246"/>
      <c r="Q88" s="220"/>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1"/>
      <c r="BE88" s="221"/>
      <c r="BF88" s="221"/>
      <c r="BG88" s="221"/>
      <c r="BH88" s="221"/>
      <c r="BI88" s="221"/>
      <c r="BJ88" s="221"/>
      <c r="BK88" s="221"/>
      <c r="BL88" s="221"/>
      <c r="BM88" s="221"/>
    </row>
    <row r="89" spans="1:64" ht="15" thickBot="1">
      <c r="A89" s="222" t="s">
        <v>378</v>
      </c>
      <c r="B89" s="222" t="s">
        <v>379</v>
      </c>
      <c r="C89" s="222" t="s">
        <v>383</v>
      </c>
      <c r="D89" s="222" t="s">
        <v>221</v>
      </c>
      <c r="E89" s="222" t="s">
        <v>384</v>
      </c>
      <c r="F89" s="222" t="s">
        <v>223</v>
      </c>
      <c r="G89" s="279" t="s">
        <v>183</v>
      </c>
      <c r="H89" s="222" t="s">
        <v>386</v>
      </c>
      <c r="I89" s="222" t="s">
        <v>387</v>
      </c>
      <c r="J89" s="222" t="s">
        <v>388</v>
      </c>
      <c r="K89" s="246"/>
      <c r="L89" s="246"/>
      <c r="M89" s="246"/>
      <c r="N89" s="246"/>
      <c r="O89" s="246"/>
      <c r="P89" s="220"/>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c r="BG89" s="221"/>
      <c r="BH89" s="221"/>
      <c r="BI89" s="221"/>
      <c r="BJ89" s="221"/>
      <c r="BK89" s="221"/>
      <c r="BL89" s="221"/>
    </row>
    <row r="90" spans="1:64" ht="29">
      <c r="A90" s="223" t="s">
        <v>430</v>
      </c>
      <c r="B90" s="223" t="str">
        <f>INDEX('Data - Knowledge'!$D:$D,MATCH('Data - Overview'!$A90,'Data - Knowledge'!$A:$A,0))</f>
        <v>Number of Beds : 1</v>
      </c>
      <c r="C90" s="247">
        <v>1</v>
      </c>
      <c r="D90" s="280">
        <f>INDEX('Data - Knowledge'!$E:$E,MATCH('Data - Overview'!$A90,'Data - Knowledge'!$A:$A,0))</f>
        <v>0.09623863636363636</v>
      </c>
      <c r="E90" s="281">
        <f>RANK('Data - Overview'!$D90,'Data - Overview'!$D$90:$D$94)</f>
        <v>3</v>
      </c>
      <c r="F90" s="280">
        <f>INDEX('Data - Knowledge'!$G:$G,MATCH('Data - Overview'!$A90,'Data - Knowledge'!$A:$A,0))</f>
        <v>0.054940349075975371</v>
      </c>
      <c r="G90" s="282">
        <f>INDEX('Data - Knowledge'!$J:$J,MATCH('Data - Overview'!$A90,'Data - Knowledge'!$A:$A,0))</f>
        <v>175.16932087663079</v>
      </c>
      <c r="H90" s="223" t="str">
        <f>"" &amp;TEXT('Data - Overview'!$C90,"0")&amp;" "</f>
        <v>1 </v>
      </c>
      <c r="I90" s="283" t="str">
        <f>"Index: "&amp;TEXT('Data - Overview'!$G90,"0")&amp;""</f>
        <v>Index: 175</v>
      </c>
      <c r="J90" s="298" t="str">
        <f>'Data - Overview'!$H90&amp;CHAR(10)&amp;'Data - Overview'!$I90</f>
        <v>1 
Index: 175</v>
      </c>
      <c r="K90" s="246"/>
      <c r="L90" s="246"/>
      <c r="M90" s="246"/>
      <c r="N90" s="246"/>
      <c r="O90" s="246"/>
      <c r="P90" s="220"/>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c r="BG90" s="221"/>
      <c r="BH90" s="221"/>
      <c r="BI90" s="221"/>
      <c r="BJ90" s="221"/>
      <c r="BK90" s="221"/>
      <c r="BL90" s="221"/>
    </row>
    <row r="91" spans="1:64">
      <c r="A91" t="s">
        <v>431</v>
      </c>
      <c r="B91" t="str">
        <f>INDEX('Data - Knowledge'!$D:$D,MATCH('Data - Overview'!$A91,'Data - Knowledge'!$A:$A,0))</f>
        <v>Number of Beds : 2</v>
      </c>
      <c r="C91" s="255">
        <v>2</v>
      </c>
      <c r="D91" s="242">
        <f>INDEX('Data - Knowledge'!$E:$E,MATCH('Data - Overview'!$A91,'Data - Knowledge'!$A:$A,0))</f>
        <v>0.28375757575757576</v>
      </c>
      <c r="E91" s="284">
        <f>RANK('Data - Overview'!$D91,'Data - Overview'!$D$90:$D$94)</f>
        <v>2</v>
      </c>
      <c r="F91" s="242">
        <f>INDEX('Data - Knowledge'!$G:$G,MATCH('Data - Overview'!$A91,'Data - Knowledge'!$A:$A,0))</f>
        <v>0.21477002053388086</v>
      </c>
      <c r="G91" s="274">
        <f>INDEX('Data - Knowledge'!$J:$J,MATCH('Data - Overview'!$A91,'Data - Knowledge'!$A:$A,0))</f>
        <v>132.12159455598311</v>
      </c>
      <c r="H91" t="str">
        <f>"" &amp;TEXT('Data - Overview'!$C91,"0")&amp;" "</f>
        <v>2 </v>
      </c>
      <c r="I91" s="217" t="str">
        <f>"Index: "&amp;TEXT('Data - Overview'!$G91,"0")&amp;""</f>
        <v>Index: 132</v>
      </c>
      <c r="J91" t="str">
        <f>'Data - Overview'!$H91&amp;CHAR(10)&amp;'Data - Overview'!$I91</f>
        <v>2 
Index: 132</v>
      </c>
      <c r="K91" s="246"/>
      <c r="L91" s="246"/>
      <c r="M91" s="246"/>
      <c r="N91" s="246"/>
      <c r="O91" s="246"/>
      <c r="P91" s="220"/>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c r="BG91" s="221"/>
      <c r="BH91" s="221"/>
      <c r="BI91" s="221"/>
      <c r="BJ91" s="221"/>
      <c r="BK91" s="221"/>
      <c r="BL91" s="221"/>
    </row>
    <row r="92" spans="1:64">
      <c r="A92" s="226" t="s">
        <v>432</v>
      </c>
      <c r="B92" s="226" t="str">
        <f>INDEX('Data - Knowledge'!$D:$D,MATCH('Data - Overview'!$A92,'Data - Knowledge'!$A:$A,0))</f>
        <v>Number of Beds : 3</v>
      </c>
      <c r="C92" s="263">
        <v>3</v>
      </c>
      <c r="D92" s="285">
        <f>INDEX('Data - Knowledge'!$E:$E,MATCH('Data - Overview'!$A92,'Data - Knowledge'!$A:$A,0))</f>
        <v>0.51894696969696974</v>
      </c>
      <c r="E92" s="286">
        <f>RANK('Data - Overview'!$D92,'Data - Overview'!$D$90:$D$94)</f>
        <v>1</v>
      </c>
      <c r="F92" s="285">
        <f>INDEX('Data - Knowledge'!$G:$G,MATCH('Data - Overview'!$A92,'Data - Knowledge'!$A:$A,0))</f>
        <v>0.42605708418891164</v>
      </c>
      <c r="G92" s="287">
        <f>INDEX('Data - Knowledge'!$J:$J,MATCH('Data - Overview'!$A92,'Data - Knowledge'!$A:$A,0))</f>
        <v>121.80221593660232</v>
      </c>
      <c r="H92" s="226" t="str">
        <f>"" &amp;TEXT('Data - Overview'!$C92,"0")&amp;" "</f>
        <v>3 </v>
      </c>
      <c r="I92" s="288" t="str">
        <f>"Index: "&amp;TEXT('Data - Overview'!$G92,"0")&amp;""</f>
        <v>Index: 122</v>
      </c>
      <c r="J92" s="226" t="str">
        <f>'Data - Overview'!$H92&amp;CHAR(10)&amp;'Data - Overview'!$I92</f>
        <v>3 
Index: 122</v>
      </c>
      <c r="K92" s="246"/>
      <c r="L92" s="246"/>
      <c r="M92" s="246"/>
      <c r="N92" s="246"/>
      <c r="O92" s="246"/>
      <c r="P92" s="220"/>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21"/>
      <c r="BK92" s="221"/>
      <c r="BL92" s="221"/>
    </row>
    <row r="93" spans="1:64">
      <c r="A93" t="s">
        <v>433</v>
      </c>
      <c r="B93" t="str">
        <f>INDEX('Data - Knowledge'!$D:$D,MATCH('Data - Overview'!$A93,'Data - Knowledge'!$A:$A,0))</f>
        <v>Number of Beds : 4</v>
      </c>
      <c r="C93" s="255">
        <v>4</v>
      </c>
      <c r="D93" s="242">
        <f>INDEX('Data - Knowledge'!$E:$E,MATCH('Data - Overview'!$A93,'Data - Knowledge'!$A:$A,0))</f>
        <v>0.082102272727272746</v>
      </c>
      <c r="E93" s="284">
        <f>RANK('Data - Overview'!$D93,'Data - Overview'!$D$90:$D$94)</f>
        <v>4</v>
      </c>
      <c r="F93" s="242">
        <f>INDEX('Data - Knowledge'!$G:$G,MATCH('Data - Overview'!$A93,'Data - Knowledge'!$A:$A,0))</f>
        <v>0.23027145790554424</v>
      </c>
      <c r="G93" s="274">
        <f>INDEX('Data - Knowledge'!$J:$J,MATCH('Data - Overview'!$A93,'Data - Knowledge'!$A:$A,0))</f>
        <v>35.654558960125456</v>
      </c>
      <c r="H93" t="str">
        <f>"" &amp;TEXT('Data - Overview'!$C93,"0")&amp;" "</f>
        <v>4 </v>
      </c>
      <c r="I93" s="217" t="str">
        <f>"Index: "&amp;TEXT('Data - Overview'!$G93,"0")&amp;""</f>
        <v>Index: 36</v>
      </c>
      <c r="J93" t="str">
        <f>'Data - Overview'!$H93&amp;CHAR(10)&amp;'Data - Overview'!$I93</f>
        <v>4 
Index: 36</v>
      </c>
      <c r="K93" s="246"/>
      <c r="L93" s="246"/>
      <c r="M93" s="246"/>
      <c r="N93" s="246"/>
      <c r="O93" s="246"/>
      <c r="P93" s="220"/>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c r="BG93" s="221"/>
      <c r="BH93" s="221"/>
      <c r="BI93" s="221"/>
      <c r="BJ93" s="221"/>
      <c r="BK93" s="221"/>
      <c r="BL93" s="221"/>
    </row>
    <row r="94" spans="1:64" ht="15" thickBot="1">
      <c r="A94" s="229" t="s">
        <v>434</v>
      </c>
      <c r="B94" s="229" t="str">
        <f>INDEX('Data - Knowledge'!$D:$D,MATCH('Data - Overview'!$A94,'Data - Knowledge'!$A:$A,0))</f>
        <v>Number of Beds : 5 plus</v>
      </c>
      <c r="C94" s="308" t="s">
        <v>435</v>
      </c>
      <c r="D94" s="303">
        <f>INDEX('Data - Knowledge'!$E:$E,MATCH('Data - Overview'!$A94,'Data - Knowledge'!$A:$A,0))</f>
        <v>0.01900378787878788</v>
      </c>
      <c r="E94" s="309">
        <f>RANK('Data - Overview'!$D94,'Data - Overview'!$D$90:$D$94)</f>
        <v>5</v>
      </c>
      <c r="F94" s="303">
        <f>INDEX('Data - Knowledge'!$G:$G,MATCH('Data - Overview'!$A94,'Data - Knowledge'!$A:$A,0))</f>
        <v>0.073853490759753573</v>
      </c>
      <c r="G94" s="305">
        <f>INDEX('Data - Knowledge'!$J:$J,MATCH('Data - Overview'!$A94,'Data - Knowledge'!$A:$A,0))</f>
        <v>25.731739533622676</v>
      </c>
      <c r="H94" s="229" t="str">
        <f>"" &amp;TEXT('Data - Overview'!$C94,"0")&amp;" "</f>
        <v>5+ </v>
      </c>
      <c r="I94" s="307" t="str">
        <f>"Index: "&amp;TEXT('Data - Overview'!$G94,"0")&amp;""</f>
        <v>Index: 26</v>
      </c>
      <c r="J94" s="229" t="str">
        <f>'Data - Overview'!$H94&amp;CHAR(10)&amp;'Data - Overview'!$I94</f>
        <v>5+ 
Index: 26</v>
      </c>
      <c r="K94" s="246"/>
      <c r="L94" s="246"/>
      <c r="M94" s="246"/>
      <c r="N94" s="246"/>
      <c r="O94" s="246"/>
      <c r="P94" s="220"/>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221"/>
      <c r="BE94" s="221"/>
      <c r="BF94" s="221"/>
      <c r="BG94" s="221"/>
      <c r="BH94" s="221"/>
      <c r="BI94" s="221"/>
      <c r="BJ94" s="221"/>
      <c r="BK94" s="221"/>
      <c r="BL94" s="221"/>
    </row>
    <row r="95" spans="4:65">
      <c r="D95" s="242"/>
      <c r="E95" s="284"/>
      <c r="F95" s="242"/>
      <c r="G95" s="274"/>
      <c r="I95"/>
      <c r="J95" s="1"/>
      <c r="L95" s="246"/>
      <c r="M95" s="246"/>
      <c r="N95" s="246"/>
      <c r="O95" s="246"/>
      <c r="P95" s="246"/>
      <c r="Q95" s="220"/>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21"/>
      <c r="BD95" s="221"/>
      <c r="BE95" s="221"/>
      <c r="BF95" s="221"/>
      <c r="BG95" s="221"/>
      <c r="BH95" s="221"/>
      <c r="BI95" s="221"/>
      <c r="BJ95" s="221"/>
      <c r="BK95" s="221"/>
      <c r="BL95" s="221"/>
      <c r="BM95" s="221"/>
    </row>
    <row r="96" spans="1:65" ht="23.5">
      <c r="A96" s="245" t="s">
        <v>436</v>
      </c>
      <c r="D96" s="242"/>
      <c r="E96" s="284"/>
      <c r="F96" s="242"/>
      <c r="G96" s="274"/>
      <c r="I96"/>
      <c r="J96" s="1"/>
      <c r="L96" s="246"/>
      <c r="M96" s="246"/>
      <c r="N96" s="246"/>
      <c r="O96" s="246"/>
      <c r="P96" s="246"/>
      <c r="Q96" s="220"/>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c r="BJ96" s="221"/>
      <c r="BK96" s="221"/>
      <c r="BL96" s="221"/>
      <c r="BM96" s="221"/>
    </row>
    <row r="97" spans="4:65" ht="15" thickBot="1">
      <c r="D97" s="242"/>
      <c r="E97" s="242"/>
      <c r="F97" s="274"/>
      <c r="I97" s="310"/>
      <c r="K97" s="246"/>
      <c r="L97" s="246"/>
      <c r="M97" s="246"/>
      <c r="N97" s="246"/>
      <c r="O97" s="246"/>
      <c r="P97" s="246"/>
      <c r="Q97" s="220"/>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c r="BI97" s="221"/>
      <c r="BJ97" s="221"/>
      <c r="BK97" s="221"/>
      <c r="BL97" s="221"/>
      <c r="BM97" s="221"/>
    </row>
    <row r="98" spans="1:64" ht="15" thickBot="1">
      <c r="A98" s="222" t="s">
        <v>378</v>
      </c>
      <c r="B98" s="222" t="s">
        <v>379</v>
      </c>
      <c r="C98" s="222" t="s">
        <v>383</v>
      </c>
      <c r="D98" s="222" t="s">
        <v>221</v>
      </c>
      <c r="E98" s="222" t="s">
        <v>223</v>
      </c>
      <c r="F98" s="279" t="s">
        <v>183</v>
      </c>
      <c r="G98" s="222" t="s">
        <v>386</v>
      </c>
      <c r="H98" s="222" t="s">
        <v>387</v>
      </c>
      <c r="I98" s="222" t="s">
        <v>388</v>
      </c>
      <c r="J98" s="246"/>
      <c r="K98" s="246"/>
      <c r="L98" s="246"/>
      <c r="M98" s="246"/>
      <c r="N98" s="246"/>
      <c r="O98" s="246"/>
      <c r="P98" s="220"/>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1"/>
      <c r="BE98" s="221"/>
      <c r="BF98" s="221"/>
      <c r="BG98" s="221"/>
      <c r="BH98" s="221"/>
      <c r="BI98" s="221"/>
      <c r="BJ98" s="221"/>
      <c r="BK98" s="221"/>
      <c r="BL98" s="221"/>
    </row>
    <row r="99" spans="1:64" ht="29">
      <c r="A99" s="223" t="s">
        <v>437</v>
      </c>
      <c r="B99" s="223" t="str">
        <f>INDEX('Data - Knowledge'!$D:$D,MATCH('Data - Overview'!$A99,'Data - Knowledge'!$A:$A,0))</f>
        <v>House Value up to 100k</v>
      </c>
      <c r="C99" s="223" t="s">
        <v>438</v>
      </c>
      <c r="D99" s="280">
        <f>INDEX('Data - Knowledge'!$E:$E,MATCH('Data - Overview'!$A99,'Data - Knowledge'!$A:$A,0))</f>
        <v>0.26681060606060608</v>
      </c>
      <c r="E99" s="280">
        <f>INDEX('Data - Knowledge'!$G:$G,MATCH('Data - Overview'!$A99,'Data - Knowledge'!$A:$A,0))</f>
        <v>0.078880492813141689</v>
      </c>
      <c r="F99" s="282">
        <f>INDEX('Data - Knowledge'!$J:$J,MATCH('Data - Overview'!$A99,'Data - Knowledge'!$A:$A,0))</f>
        <v>338.24662669469882</v>
      </c>
      <c r="G99" s="223" t="str">
        <f>"" &amp;TEXT('Data - Overview'!$C99,"0")&amp;" "</f>
        <v>up to 100k </v>
      </c>
      <c r="H99" s="283" t="str">
        <f>"Index: "&amp;TEXT('Data - Overview'!$F99,"0")&amp;""</f>
        <v>Index: 338</v>
      </c>
      <c r="I99" s="298" t="str">
        <f>'Data - Overview'!$G99&amp;CHAR(10)&amp;'Data - Overview'!$H99</f>
        <v>up to 100k 
Index: 338</v>
      </c>
      <c r="J99" s="246"/>
      <c r="K99" s="246"/>
      <c r="L99" s="246"/>
      <c r="M99" s="246"/>
      <c r="N99" s="246"/>
      <c r="O99" s="246"/>
      <c r="P99" s="220"/>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c r="BG99" s="221"/>
      <c r="BH99" s="221"/>
      <c r="BI99" s="221"/>
      <c r="BJ99" s="221"/>
      <c r="BK99" s="221"/>
      <c r="BL99" s="221"/>
    </row>
    <row r="100" spans="1:64">
      <c r="A100" t="s">
        <v>439</v>
      </c>
      <c r="B100" t="str">
        <f>INDEX('Data - Knowledge'!$D:$D,MATCH('Data - Overview'!$A100,'Data - Knowledge'!$A:$A,0))</f>
        <v>House Value 100k-150k</v>
      </c>
      <c r="C100" t="s">
        <v>440</v>
      </c>
      <c r="D100" s="242">
        <f>INDEX('Data - Knowledge'!$E:$E,MATCH('Data - Overview'!$A100,'Data - Knowledge'!$A:$A,0))</f>
        <v>0.25710984848484847</v>
      </c>
      <c r="E100" s="242">
        <f>INDEX('Data - Knowledge'!$G:$G,MATCH('Data - Overview'!$A100,'Data - Knowledge'!$A:$A,0))</f>
        <v>0.1109948665297741</v>
      </c>
      <c r="F100" s="274">
        <f>INDEX('Data - Knowledge'!$J:$J,MATCH('Data - Overview'!$A100,'Data - Knowledge'!$A:$A,0))</f>
        <v>231.64120695246692</v>
      </c>
      <c r="G100" t="str">
        <f>"" &amp;TEXT('Data - Overview'!$C100,"0")&amp;" "</f>
        <v>100k-150k </v>
      </c>
      <c r="H100" s="217" t="str">
        <f>"Index: "&amp;TEXT('Data - Overview'!$F100,"0")&amp;""</f>
        <v>Index: 232</v>
      </c>
      <c r="I100" t="str">
        <f>'Data - Overview'!$G100&amp;CHAR(10)&amp;'Data - Overview'!$H100</f>
        <v>100k-150k 
Index: 232</v>
      </c>
      <c r="J100" s="246"/>
      <c r="K100" s="246"/>
      <c r="L100" s="246"/>
      <c r="M100" s="246"/>
      <c r="N100" s="246"/>
      <c r="O100" s="246"/>
      <c r="P100" s="220"/>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1"/>
      <c r="BE100" s="221"/>
      <c r="BF100" s="221"/>
      <c r="BG100" s="221"/>
      <c r="BH100" s="221"/>
      <c r="BI100" s="221"/>
      <c r="BJ100" s="221"/>
      <c r="BK100" s="221"/>
      <c r="BL100" s="221"/>
    </row>
    <row r="101" spans="1:64">
      <c r="A101" s="226" t="s">
        <v>441</v>
      </c>
      <c r="B101" s="226" t="str">
        <f>INDEX('Data - Knowledge'!$D:$D,MATCH('Data - Overview'!$A101,'Data - Knowledge'!$A:$A,0))</f>
        <v>House Value 150k-250k</v>
      </c>
      <c r="C101" s="226" t="s">
        <v>442</v>
      </c>
      <c r="D101" s="285">
        <f>INDEX('Data - Knowledge'!$E:$E,MATCH('Data - Overview'!$A101,'Data - Knowledge'!$A:$A,0))</f>
        <v>0.2965</v>
      </c>
      <c r="E101" s="285">
        <f>INDEX('Data - Knowledge'!$G:$G,MATCH('Data - Overview'!$A101,'Data - Knowledge'!$A:$A,0))</f>
        <v>0.23563952772073932</v>
      </c>
      <c r="F101" s="287">
        <f>INDEX('Data - Knowledge'!$J:$J,MATCH('Data - Overview'!$A101,'Data - Knowledge'!$A:$A,0))</f>
        <v>125.82778571487697</v>
      </c>
      <c r="G101" s="226" t="str">
        <f>"" &amp;TEXT('Data - Overview'!$C101,"0")&amp;" "</f>
        <v>150k-250k </v>
      </c>
      <c r="H101" s="288" t="str">
        <f>"Index: "&amp;TEXT('Data - Overview'!$F101,"0")&amp;""</f>
        <v>Index: 126</v>
      </c>
      <c r="I101" s="226" t="str">
        <f>'Data - Overview'!$G101&amp;CHAR(10)&amp;'Data - Overview'!$H101</f>
        <v>150k-250k 
Index: 126</v>
      </c>
      <c r="J101" s="246"/>
      <c r="K101" s="246"/>
      <c r="L101" s="246"/>
      <c r="M101" s="246"/>
      <c r="N101" s="246"/>
      <c r="O101" s="246"/>
      <c r="P101" s="220"/>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c r="BE101" s="221"/>
      <c r="BF101" s="221"/>
      <c r="BG101" s="221"/>
      <c r="BH101" s="221"/>
      <c r="BI101" s="221"/>
      <c r="BJ101" s="221"/>
      <c r="BK101" s="221"/>
      <c r="BL101" s="221"/>
    </row>
    <row r="102" spans="1:64">
      <c r="A102" t="s">
        <v>443</v>
      </c>
      <c r="B102" t="str">
        <f>INDEX('Data - Knowledge'!$D:$D,MATCH('Data - Overview'!$A102,'Data - Knowledge'!$A:$A,0))</f>
        <v>House Value 250k-500k</v>
      </c>
      <c r="C102" t="s">
        <v>444</v>
      </c>
      <c r="D102" s="242">
        <f>INDEX('Data - Knowledge'!$E:$E,MATCH('Data - Overview'!$A102,'Data - Knowledge'!$A:$A,0))</f>
        <v>0.16253030303030305</v>
      </c>
      <c r="E102" s="242">
        <f>INDEX('Data - Knowledge'!$G:$G,MATCH('Data - Overview'!$A102,'Data - Knowledge'!$A:$A,0))</f>
        <v>0.34830318275154015</v>
      </c>
      <c r="F102" s="274">
        <f>INDEX('Data - Knowledge'!$J:$J,MATCH('Data - Overview'!$A102,'Data - Knowledge'!$A:$A,0))</f>
        <v>46.663456172389616</v>
      </c>
      <c r="G102" t="str">
        <f>"" &amp;TEXT('Data - Overview'!$C102,"0")&amp;" "</f>
        <v>250k-500k </v>
      </c>
      <c r="H102" s="217" t="str">
        <f>"Index: "&amp;TEXT('Data - Overview'!$F102,"0")&amp;""</f>
        <v>Index: 47</v>
      </c>
      <c r="I102" t="str">
        <f>'Data - Overview'!$G102&amp;CHAR(10)&amp;'Data - Overview'!$H102</f>
        <v>250k-500k 
Index: 47</v>
      </c>
      <c r="J102" s="246"/>
      <c r="K102" s="246"/>
      <c r="L102" s="246"/>
      <c r="M102" s="246"/>
      <c r="N102" s="246"/>
      <c r="O102" s="246"/>
      <c r="P102" s="220"/>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221"/>
      <c r="BE102" s="221"/>
      <c r="BF102" s="221"/>
      <c r="BG102" s="221"/>
      <c r="BH102" s="221"/>
      <c r="BI102" s="221"/>
      <c r="BJ102" s="221"/>
      <c r="BK102" s="221"/>
      <c r="BL102" s="221"/>
    </row>
    <row r="103" spans="1:64">
      <c r="A103" s="226" t="s">
        <v>445</v>
      </c>
      <c r="B103" s="226" t="str">
        <f>INDEX('Data - Knowledge'!$D:$D,MATCH('Data - Overview'!$A103,'Data - Knowledge'!$A:$A,0))</f>
        <v>House Value 500k-750k</v>
      </c>
      <c r="C103" s="226" t="s">
        <v>446</v>
      </c>
      <c r="D103" s="285">
        <f>INDEX('Data - Knowledge'!$E:$E,MATCH('Data - Overview'!$A103,'Data - Knowledge'!$A:$A,0))</f>
        <v>0.014056818181818181</v>
      </c>
      <c r="E103" s="285">
        <f>INDEX('Data - Knowledge'!$G:$G,MATCH('Data - Overview'!$A103,'Data - Knowledge'!$A:$A,0))</f>
        <v>0.12781591375770021</v>
      </c>
      <c r="F103" s="287">
        <f>INDEX('Data - Knowledge'!$J:$J,MATCH('Data - Overview'!$A103,'Data - Knowledge'!$A:$A,0))</f>
        <v>10.997705816558648</v>
      </c>
      <c r="G103" s="226" t="str">
        <f>"" &amp;TEXT('Data - Overview'!$C103,"0")&amp;" "</f>
        <v>500k-750k </v>
      </c>
      <c r="H103" s="311" t="str">
        <f>"Index: "&amp;TEXT('Data - Overview'!$F103,"0")&amp;""</f>
        <v>Index: 11</v>
      </c>
      <c r="I103" s="226" t="str">
        <f>'Data - Overview'!$G103&amp;CHAR(10)&amp;'Data - Overview'!$H103</f>
        <v>500k-750k 
Index: 11</v>
      </c>
      <c r="J103" s="246"/>
      <c r="K103" s="246"/>
      <c r="L103" s="246"/>
      <c r="M103" s="246"/>
      <c r="N103" s="246"/>
      <c r="O103" s="246"/>
      <c r="P103" s="220"/>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221"/>
      <c r="BE103" s="221"/>
      <c r="BF103" s="221"/>
      <c r="BG103" s="221"/>
      <c r="BH103" s="221"/>
      <c r="BI103" s="221"/>
      <c r="BJ103" s="221"/>
      <c r="BK103" s="221"/>
      <c r="BL103" s="221"/>
    </row>
    <row r="104" spans="1:64">
      <c r="A104" t="s">
        <v>447</v>
      </c>
      <c r="B104" t="str">
        <f>INDEX('Data - Knowledge'!$D:$D,MATCH('Data - Overview'!$A104,'Data - Knowledge'!$A:$A,0))</f>
        <v>House Value 750k-1m</v>
      </c>
      <c r="C104" t="s">
        <v>448</v>
      </c>
      <c r="D104" s="242">
        <f>INDEX('Data - Knowledge'!$E:$E,MATCH('Data - Overview'!$A104,'Data - Knowledge'!$A:$A,0))</f>
        <v>0.0020000000000000005</v>
      </c>
      <c r="E104" s="242">
        <f>INDEX('Data - Knowledge'!$G:$G,MATCH('Data - Overview'!$A104,'Data - Knowledge'!$A:$A,0))</f>
        <v>0.050453285420944544</v>
      </c>
      <c r="F104" s="274">
        <f>INDEX('Data - Knowledge'!$J:$J,MATCH('Data - Overview'!$A104,'Data - Knowledge'!$A:$A,0))</f>
        <v>3.9640629610410776</v>
      </c>
      <c r="G104" t="str">
        <f>"" &amp;TEXT('Data - Overview'!$C104,"0")&amp;" "</f>
        <v>750k-1m </v>
      </c>
      <c r="H104" s="233" t="str">
        <f>"Index: "&amp;TEXT('Data - Overview'!$F104,"0")&amp;""</f>
        <v>Index: 4</v>
      </c>
      <c r="I104" t="str">
        <f>'Data - Overview'!$G104&amp;CHAR(10)&amp;'Data - Overview'!$H104</f>
        <v>750k-1m 
Index: 4</v>
      </c>
      <c r="J104" s="246"/>
      <c r="K104" s="246"/>
      <c r="L104" s="246"/>
      <c r="M104" s="246"/>
      <c r="N104" s="246"/>
      <c r="O104" s="246"/>
      <c r="P104" s="220"/>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221"/>
      <c r="BE104" s="221"/>
      <c r="BF104" s="221"/>
      <c r="BG104" s="221"/>
      <c r="BH104" s="221"/>
      <c r="BI104" s="221"/>
      <c r="BJ104" s="221"/>
      <c r="BK104" s="221"/>
      <c r="BL104" s="221"/>
    </row>
    <row r="105" spans="1:64" ht="15" thickBot="1">
      <c r="A105" s="229" t="s">
        <v>449</v>
      </c>
      <c r="B105" s="229" t="str">
        <f>INDEX('Data - Knowledge'!$D:$D,MATCH('Data - Overview'!$A105,'Data - Knowledge'!$A:$A,0))</f>
        <v>House Value 1m+</v>
      </c>
      <c r="C105" s="229" t="s">
        <v>450</v>
      </c>
      <c r="D105" s="303">
        <f>INDEX('Data - Knowledge'!$E:$E,MATCH('Data - Overview'!$A105,'Data - Knowledge'!$A:$A,0))</f>
        <v>0.00067424242424242431</v>
      </c>
      <c r="E105" s="303">
        <f>INDEX('Data - Knowledge'!$G:$G,MATCH('Data - Overview'!$A105,'Data - Knowledge'!$A:$A,0))</f>
        <v>0.047825975359342923</v>
      </c>
      <c r="F105" s="305">
        <f>INDEX('Data - Knowledge'!$J:$J,MATCH('Data - Overview'!$A105,'Data - Knowledge'!$A:$A,0))</f>
        <v>1.4097829039062335</v>
      </c>
      <c r="G105" s="229" t="str">
        <f>"" &amp;TEXT('Data - Overview'!$C105,"0")&amp;" "</f>
        <v>1m+ </v>
      </c>
      <c r="H105" s="312" t="str">
        <f>"Index: "&amp;TEXT('Data - Overview'!$F105,"0")&amp;""</f>
        <v>Index: 1</v>
      </c>
      <c r="I105" s="229" t="str">
        <f>'Data - Overview'!$G105&amp;CHAR(10)&amp;'Data - Overview'!$H105</f>
        <v>1m+ 
Index: 1</v>
      </c>
      <c r="J105" s="246"/>
      <c r="K105" s="246"/>
      <c r="L105" s="246"/>
      <c r="M105" s="246"/>
      <c r="N105" s="246"/>
      <c r="O105" s="246"/>
      <c r="P105" s="220"/>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1"/>
      <c r="BE105" s="221"/>
      <c r="BF105" s="221"/>
      <c r="BG105" s="221"/>
      <c r="BH105" s="221"/>
      <c r="BI105" s="221"/>
      <c r="BJ105" s="221"/>
      <c r="BK105" s="221"/>
      <c r="BL105" s="221"/>
    </row>
    <row r="106" spans="4:65">
      <c r="D106" s="242"/>
      <c r="E106" s="242"/>
      <c r="F106" s="274"/>
      <c r="I106" s="1"/>
      <c r="K106" s="246"/>
      <c r="L106" s="246"/>
      <c r="M106" s="246"/>
      <c r="N106" s="246"/>
      <c r="O106" s="246"/>
      <c r="P106" s="246"/>
      <c r="Q106" s="220"/>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221"/>
      <c r="BE106" s="221"/>
      <c r="BF106" s="221"/>
      <c r="BG106" s="221"/>
      <c r="BH106" s="221"/>
      <c r="BI106" s="221"/>
      <c r="BJ106" s="221"/>
      <c r="BK106" s="221"/>
      <c r="BL106" s="221"/>
      <c r="BM106" s="221"/>
    </row>
    <row r="107" spans="4:65">
      <c r="D107" s="242"/>
      <c r="E107" s="242"/>
      <c r="F107" s="274"/>
      <c r="K107" s="246"/>
      <c r="L107" s="246"/>
      <c r="M107" s="246"/>
      <c r="N107" s="246"/>
      <c r="O107" s="246"/>
      <c r="P107" s="246"/>
      <c r="Q107" s="220"/>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1"/>
      <c r="BE107" s="221"/>
      <c r="BF107" s="221"/>
      <c r="BG107" s="221"/>
      <c r="BH107" s="221"/>
      <c r="BI107" s="221"/>
      <c r="BJ107" s="221"/>
      <c r="BK107" s="221"/>
      <c r="BL107" s="221"/>
      <c r="BM107" s="221"/>
    </row>
    <row r="108" spans="1:65" ht="23.5">
      <c r="A108" s="245" t="s">
        <v>352</v>
      </c>
      <c r="D108" s="242"/>
      <c r="E108" s="242"/>
      <c r="F108" s="274"/>
      <c r="K108" s="246"/>
      <c r="L108" s="246"/>
      <c r="M108" s="246"/>
      <c r="N108" s="246"/>
      <c r="O108" s="246"/>
      <c r="P108" s="246"/>
      <c r="Q108" s="220"/>
      <c r="R108" s="221"/>
      <c r="S108" s="221"/>
      <c r="T108" s="221"/>
      <c r="U108" s="221"/>
      <c r="V108" s="221"/>
      <c r="W108" s="221"/>
      <c r="X108" s="221"/>
      <c r="Y108" s="221"/>
      <c r="Z108" s="221"/>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221"/>
      <c r="BA108" s="221"/>
      <c r="BB108" s="221"/>
      <c r="BC108" s="221"/>
      <c r="BD108" s="221"/>
      <c r="BE108" s="221"/>
      <c r="BF108" s="221"/>
      <c r="BG108" s="221"/>
      <c r="BH108" s="221"/>
      <c r="BI108" s="221"/>
      <c r="BJ108" s="221"/>
      <c r="BK108" s="221"/>
      <c r="BL108" s="221"/>
      <c r="BM108" s="221"/>
    </row>
    <row r="109" spans="4:65" ht="15" thickBot="1">
      <c r="D109" s="242"/>
      <c r="E109" s="242"/>
      <c r="F109" s="274"/>
      <c r="K109" s="246"/>
      <c r="L109" s="246"/>
      <c r="M109" s="246"/>
      <c r="N109" s="246"/>
      <c r="O109" s="246"/>
      <c r="P109" s="246"/>
      <c r="Q109" s="220"/>
      <c r="R109" s="221"/>
      <c r="S109" s="221"/>
      <c r="T109" s="221"/>
      <c r="U109" s="221"/>
      <c r="V109" s="221"/>
      <c r="W109" s="221"/>
      <c r="X109" s="221"/>
      <c r="Y109" s="221"/>
      <c r="Z109" s="221"/>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221"/>
      <c r="BE109" s="221"/>
      <c r="BF109" s="221"/>
      <c r="BG109" s="221"/>
      <c r="BH109" s="221"/>
      <c r="BI109" s="221"/>
      <c r="BJ109" s="221"/>
      <c r="BK109" s="221"/>
      <c r="BL109" s="221"/>
      <c r="BM109" s="221"/>
    </row>
    <row r="110" spans="1:64" ht="15" thickBot="1">
      <c r="A110" s="222" t="s">
        <v>378</v>
      </c>
      <c r="B110" s="222" t="s">
        <v>379</v>
      </c>
      <c r="C110" s="222" t="s">
        <v>383</v>
      </c>
      <c r="D110" s="222" t="s">
        <v>221</v>
      </c>
      <c r="E110" s="222" t="s">
        <v>223</v>
      </c>
      <c r="F110" s="279" t="s">
        <v>183</v>
      </c>
      <c r="G110" s="222" t="s">
        <v>386</v>
      </c>
      <c r="H110" s="222" t="s">
        <v>387</v>
      </c>
      <c r="I110" s="222" t="s">
        <v>388</v>
      </c>
      <c r="J110" s="246"/>
      <c r="K110" s="246"/>
      <c r="L110" s="246"/>
      <c r="M110" s="246"/>
      <c r="N110" s="246"/>
      <c r="O110" s="246"/>
      <c r="P110" s="220"/>
      <c r="Q110" s="221"/>
      <c r="R110" s="221"/>
      <c r="S110" s="221"/>
      <c r="T110" s="221"/>
      <c r="U110" s="221"/>
      <c r="V110" s="221"/>
      <c r="W110" s="221"/>
      <c r="X110" s="221"/>
      <c r="Y110" s="221"/>
      <c r="Z110" s="221"/>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c r="BJ110" s="221"/>
      <c r="BK110" s="221"/>
      <c r="BL110" s="221"/>
    </row>
    <row r="111" spans="1:64">
      <c r="A111" s="223" t="s">
        <v>451</v>
      </c>
      <c r="B111" s="223" t="str">
        <f>INDEX('Data - Knowledge'!$D:$D,MATCH('Data - Overview'!$A111,'Data - Knowledge'!$A:$A,0))</f>
        <v>Couple, no children</v>
      </c>
      <c r="C111" s="298" t="s">
        <v>452</v>
      </c>
      <c r="D111" s="280">
        <f>INDEX('Data - Knowledge'!$E:$E,MATCH('Data - Overview'!$A111,'Data - Knowledge'!$A:$A,0))</f>
        <v>0.22499621212121215</v>
      </c>
      <c r="E111" s="280">
        <f>INDEX('Data - Knowledge'!$G:$G,MATCH('Data - Overview'!$A111,'Data - Knowledge'!$A:$A,0))</f>
        <v>0.33278993839835741</v>
      </c>
      <c r="F111" s="282">
        <f>INDEX('Data - Knowledge'!$J:$J,MATCH('Data - Overview'!$A111,'Data - Knowledge'!$A:$A,0))</f>
        <v>67.609078929509693</v>
      </c>
      <c r="G111" s="223" t="str">
        <f>"" &amp;TEXT('Data - Overview'!$C111,"0")&amp;" "</f>
        <v>Couple - no children </v>
      </c>
      <c r="H111" s="313" t="str">
        <f>"Index: "&amp;TEXT('Data - Overview'!$F111,"0")&amp;""</f>
        <v>Index: 68</v>
      </c>
      <c r="I111" s="223" t="str">
        <f>'Data - Overview'!$G111&amp;CHAR(10)&amp;'Data - Overview'!$H111</f>
        <v>Couple - no children 
Index: 68</v>
      </c>
      <c r="J111" s="246"/>
      <c r="K111" s="246"/>
      <c r="L111" s="246"/>
      <c r="M111" s="246"/>
      <c r="N111" s="246"/>
      <c r="O111" s="246"/>
      <c r="P111" s="220"/>
      <c r="Q111" s="221"/>
      <c r="R111" s="221"/>
      <c r="S111" s="221"/>
      <c r="T111" s="221"/>
      <c r="U111" s="221"/>
      <c r="V111" s="221"/>
      <c r="W111" s="221"/>
      <c r="X111" s="221"/>
      <c r="Y111" s="221"/>
      <c r="Z111" s="221"/>
      <c r="AA111" s="221"/>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221"/>
      <c r="BE111" s="221"/>
      <c r="BF111" s="221"/>
      <c r="BG111" s="221"/>
      <c r="BH111" s="221"/>
      <c r="BI111" s="221"/>
      <c r="BJ111" s="221"/>
      <c r="BK111" s="221"/>
      <c r="BL111" s="221"/>
    </row>
    <row r="112" spans="1:64">
      <c r="A112" t="s">
        <v>453</v>
      </c>
      <c r="B112" t="str">
        <f>INDEX('Data - Knowledge'!$D:$D,MATCH('Data - Overview'!$A112,'Data - Knowledge'!$A:$A,0))</f>
        <v>Couple with children</v>
      </c>
      <c r="C112" t="s">
        <v>454</v>
      </c>
      <c r="D112" s="242">
        <f>INDEX('Data - Knowledge'!$E:$E,MATCH('Data - Overview'!$A112,'Data - Knowledge'!$A:$A,0))</f>
        <v>0.16991287878787881</v>
      </c>
      <c r="E112" s="242">
        <f>INDEX('Data - Knowledge'!$G:$G,MATCH('Data - Overview'!$A112,'Data - Knowledge'!$A:$A,0))</f>
        <v>0.18842628336755651</v>
      </c>
      <c r="F112" s="274">
        <f>INDEX('Data - Knowledge'!$J:$J,MATCH('Data - Overview'!$A112,'Data - Knowledge'!$A:$A,0))</f>
        <v>90.174722841842467</v>
      </c>
      <c r="G112" t="str">
        <f>"" &amp;TEXT('Data - Overview'!$C112,"0")&amp;" "</f>
        <v>Couple with children </v>
      </c>
      <c r="H112" s="233" t="str">
        <f>"Index: "&amp;TEXT('Data - Overview'!$F112,"0")&amp;""</f>
        <v>Index: 90</v>
      </c>
      <c r="I112" t="str">
        <f>'Data - Overview'!$G112&amp;CHAR(10)&amp;'Data - Overview'!$H112</f>
        <v>Couple with children 
Index: 90</v>
      </c>
      <c r="J112" s="246"/>
      <c r="K112" s="246"/>
      <c r="L112" s="246"/>
      <c r="M112" s="246"/>
      <c r="N112" s="246"/>
      <c r="O112" s="246"/>
      <c r="P112" s="220"/>
      <c r="Q112" s="221"/>
      <c r="R112" s="221"/>
      <c r="S112" s="221"/>
      <c r="T112" s="221"/>
      <c r="U112" s="221"/>
      <c r="V112" s="221"/>
      <c r="W112" s="221"/>
      <c r="X112" s="221"/>
      <c r="Y112" s="221"/>
      <c r="Z112" s="221"/>
      <c r="AA112" s="221"/>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221"/>
      <c r="BE112" s="221"/>
      <c r="BF112" s="221"/>
      <c r="BG112" s="221"/>
      <c r="BH112" s="221"/>
      <c r="BI112" s="221"/>
      <c r="BJ112" s="221"/>
      <c r="BK112" s="221"/>
      <c r="BL112" s="221"/>
    </row>
    <row r="113" spans="1:64">
      <c r="A113" s="226" t="s">
        <v>455</v>
      </c>
      <c r="B113" s="226" t="str">
        <f>INDEX('Data - Knowledge'!$D:$D,MATCH('Data - Overview'!$A113,'Data - Knowledge'!$A:$A,0))</f>
        <v>Single parent</v>
      </c>
      <c r="C113" s="226" t="s">
        <v>456</v>
      </c>
      <c r="D113" s="285">
        <f>INDEX('Data - Knowledge'!$E:$E,MATCH('Data - Overview'!$A113,'Data - Knowledge'!$A:$A,0))</f>
        <v>0.045170454545454548</v>
      </c>
      <c r="E113" s="285">
        <f>INDEX('Data - Knowledge'!$G:$G,MATCH('Data - Overview'!$A113,'Data - Knowledge'!$A:$A,0))</f>
        <v>0.026585112936344971</v>
      </c>
      <c r="F113" s="287">
        <f>INDEX('Data - Knowledge'!$J:$J,MATCH('Data - Overview'!$A113,'Data - Knowledge'!$A:$A,0))</f>
        <v>169.90883075655935</v>
      </c>
      <c r="G113" s="226" t="str">
        <f>"" &amp;TEXT('Data - Overview'!$C113,"0")&amp;" "</f>
        <v>Lone parent </v>
      </c>
      <c r="H113" s="288" t="str">
        <f>"Index: "&amp;TEXT('Data - Overview'!$F113,"0")&amp;""</f>
        <v>Index: 170</v>
      </c>
      <c r="I113" s="226" t="str">
        <f>'Data - Overview'!$G113&amp;CHAR(10)&amp;'Data - Overview'!$H113</f>
        <v>Lone parent 
Index: 170</v>
      </c>
      <c r="J113" s="246"/>
      <c r="K113" s="246"/>
      <c r="L113" s="246"/>
      <c r="M113" s="246"/>
      <c r="N113" s="246"/>
      <c r="O113" s="246"/>
      <c r="P113" s="220"/>
      <c r="Q113" s="221"/>
      <c r="R113" s="221"/>
      <c r="S113" s="221"/>
      <c r="T113" s="221"/>
      <c r="U113" s="221"/>
      <c r="V113" s="221"/>
      <c r="W113" s="221"/>
      <c r="X113" s="221"/>
      <c r="Y113" s="221"/>
      <c r="Z113" s="221"/>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21"/>
      <c r="BK113" s="221"/>
      <c r="BL113" s="221"/>
    </row>
    <row r="114" spans="1:64" ht="43.5">
      <c r="A114" t="s">
        <v>457</v>
      </c>
      <c r="B114" t="str">
        <f>INDEX('Data - Knowledge'!$D:$D,MATCH('Data - Overview'!$A114,'Data - Knowledge'!$A:$A,0))</f>
        <v>Single person, no children</v>
      </c>
      <c r="C114" t="s">
        <v>458</v>
      </c>
      <c r="D114" s="242">
        <f>INDEX('Data - Knowledge'!$E:$E,MATCH('Data - Overview'!$A114,'Data - Knowledge'!$A:$A,0))</f>
        <v>0.20322727272727273</v>
      </c>
      <c r="E114" s="242">
        <f>INDEX('Data - Knowledge'!$G:$G,MATCH('Data - Overview'!$A114,'Data - Knowledge'!$A:$A,0))</f>
        <v>0.154467659137577</v>
      </c>
      <c r="F114" s="274">
        <f>INDEX('Data - Knowledge'!$J:$J,MATCH('Data - Overview'!$A114,'Data - Knowledge'!$A:$A,0))</f>
        <v>131.56622807772845</v>
      </c>
      <c r="G114" t="str">
        <f>"" &amp;TEXT('Data - Overview'!$C114,"0")&amp;" "</f>
        <v>Single person - no children </v>
      </c>
      <c r="H114" s="217" t="str">
        <f>"Index: "&amp;TEXT('Data - Overview'!$F114,"0")&amp;""</f>
        <v>Index: 132</v>
      </c>
      <c r="I114" s="296" t="str">
        <f>'Data - Overview'!$G114&amp;CHAR(10)&amp;'Data - Overview'!$H114</f>
        <v>Single person - no children 
Index: 132</v>
      </c>
      <c r="J114" s="246"/>
      <c r="K114" s="246"/>
      <c r="L114" s="246"/>
      <c r="M114" s="246"/>
      <c r="N114" s="246"/>
      <c r="O114" s="246"/>
      <c r="P114" s="220"/>
      <c r="Q114" s="221"/>
      <c r="R114" s="221"/>
      <c r="S114" s="221"/>
      <c r="T114" s="221"/>
      <c r="U114" s="221"/>
      <c r="V114" s="221"/>
      <c r="W114" s="221"/>
      <c r="X114" s="221"/>
      <c r="Y114" s="221"/>
      <c r="Z114" s="221"/>
      <c r="AA114" s="221"/>
      <c r="AB114" s="221"/>
      <c r="AC114" s="221"/>
      <c r="AD114" s="221"/>
      <c r="AE114" s="221"/>
      <c r="AF114" s="221"/>
      <c r="AG114" s="221"/>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21"/>
      <c r="BD114" s="221"/>
      <c r="BE114" s="221"/>
      <c r="BF114" s="221"/>
      <c r="BG114" s="221"/>
      <c r="BH114" s="221"/>
      <c r="BI114" s="221"/>
      <c r="BJ114" s="221"/>
      <c r="BK114" s="221"/>
      <c r="BL114" s="221"/>
    </row>
    <row r="115" spans="1:64" ht="15" thickBot="1">
      <c r="A115" s="229" t="s">
        <v>459</v>
      </c>
      <c r="B115" s="229" t="str">
        <f>INDEX('Data - Knowledge'!$D:$D,MATCH('Data - Overview'!$A115,'Data - Knowledge'!$A:$A,0))</f>
        <v>Other: two or more adults, may include a couple, may have children</v>
      </c>
      <c r="C115" s="229" t="s">
        <v>460</v>
      </c>
      <c r="D115" s="303">
        <f>INDEX('Data - Knowledge'!$E:$E,MATCH('Data - Overview'!$A115,'Data - Knowledge'!$A:$A,0))</f>
        <v>0.35680303030303034</v>
      </c>
      <c r="E115" s="303">
        <f>INDEX('Data - Knowledge'!$G:$G,MATCH('Data - Overview'!$A115,'Data - Knowledge'!$A:$A,0))</f>
        <v>0.29781991786447654</v>
      </c>
      <c r="F115" s="305">
        <f>INDEX('Data - Knowledge'!$J:$J,MATCH('Data - Overview'!$A115,'Data - Knowledge'!$A:$A,0))</f>
        <v>119.80495893676061</v>
      </c>
      <c r="G115" s="229" t="str">
        <f>"" &amp;TEXT('Data - Overview'!$C115,"0")&amp;" "</f>
        <v>Other: two or more adults </v>
      </c>
      <c r="H115" s="312" t="str">
        <f>"Index: "&amp;TEXT('Data - Overview'!$F115,"0")&amp;""</f>
        <v>Index: 120</v>
      </c>
      <c r="I115" s="229" t="str">
        <f>'Data - Overview'!$G115&amp;CHAR(10)&amp;'Data - Overview'!$H115</f>
        <v>Other: two or more adults 
Index: 120</v>
      </c>
      <c r="J115" s="246"/>
      <c r="K115" s="246"/>
      <c r="L115" s="246"/>
      <c r="M115" s="246"/>
      <c r="N115" s="246"/>
      <c r="O115" s="246"/>
      <c r="P115" s="220"/>
      <c r="Q115" s="221"/>
      <c r="R115" s="221"/>
      <c r="S115" s="221"/>
      <c r="T115" s="221"/>
      <c r="U115" s="221"/>
      <c r="V115" s="221"/>
      <c r="W115" s="221"/>
      <c r="X115" s="221"/>
      <c r="Y115" s="221"/>
      <c r="Z115" s="221"/>
      <c r="AA115" s="221"/>
      <c r="AB115" s="221"/>
      <c r="AC115" s="221"/>
      <c r="AD115" s="221"/>
      <c r="AE115" s="221"/>
      <c r="AF115" s="221"/>
      <c r="AG115" s="221"/>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c r="BJ115" s="221"/>
      <c r="BK115" s="221"/>
      <c r="BL115" s="221"/>
    </row>
    <row r="116" spans="4:65">
      <c r="D116" s="242"/>
      <c r="E116" s="242"/>
      <c r="F116" s="274"/>
      <c r="I116" s="1"/>
      <c r="K116" s="246"/>
      <c r="L116" s="246"/>
      <c r="M116" s="246"/>
      <c r="N116" s="246"/>
      <c r="O116" s="246"/>
      <c r="P116" s="246"/>
      <c r="Q116" s="220"/>
      <c r="R116" s="221"/>
      <c r="S116" s="221"/>
      <c r="T116" s="221"/>
      <c r="U116" s="221"/>
      <c r="V116" s="221"/>
      <c r="W116" s="221"/>
      <c r="X116" s="221"/>
      <c r="Y116" s="221"/>
      <c r="Z116" s="221"/>
      <c r="AA116" s="221"/>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221"/>
      <c r="BE116" s="221"/>
      <c r="BF116" s="221"/>
      <c r="BG116" s="221"/>
      <c r="BH116" s="221"/>
      <c r="BI116" s="221"/>
      <c r="BJ116" s="221"/>
      <c r="BK116" s="221"/>
      <c r="BL116" s="221"/>
      <c r="BM116" s="221"/>
    </row>
    <row r="117" spans="4:65">
      <c r="D117" s="242"/>
      <c r="E117" s="242"/>
      <c r="F117" s="274"/>
      <c r="I117" s="1"/>
      <c r="K117" s="246"/>
      <c r="L117" s="246"/>
      <c r="M117" s="246"/>
      <c r="N117" s="246"/>
      <c r="O117" s="246"/>
      <c r="P117" s="246"/>
      <c r="Q117" s="220"/>
      <c r="R117" s="221"/>
      <c r="S117" s="221"/>
      <c r="T117" s="221"/>
      <c r="U117" s="221"/>
      <c r="V117" s="221"/>
      <c r="W117" s="221"/>
      <c r="X117" s="221"/>
      <c r="Y117" s="221"/>
      <c r="Z117" s="221"/>
      <c r="AA117" s="221"/>
      <c r="AB117" s="221"/>
      <c r="AC117" s="221"/>
      <c r="AD117" s="221"/>
      <c r="AE117" s="221"/>
      <c r="AF117" s="221"/>
      <c r="AG117" s="221"/>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c r="BJ117" s="221"/>
      <c r="BK117" s="221"/>
      <c r="BL117" s="221"/>
      <c r="BM117" s="221"/>
    </row>
    <row r="118" spans="4:65">
      <c r="D118" s="242"/>
      <c r="E118" s="242"/>
      <c r="F118" s="274"/>
      <c r="I118" s="1"/>
      <c r="K118" s="246"/>
      <c r="L118" s="246"/>
      <c r="M118" s="246"/>
      <c r="N118" s="246"/>
      <c r="O118" s="246"/>
      <c r="P118" s="246"/>
      <c r="Q118" s="220"/>
      <c r="R118" s="221"/>
      <c r="S118" s="221"/>
      <c r="T118" s="221"/>
      <c r="U118" s="221"/>
      <c r="V118" s="221"/>
      <c r="W118" s="221"/>
      <c r="X118" s="221"/>
      <c r="Y118" s="221"/>
      <c r="Z118" s="221"/>
      <c r="AA118" s="221"/>
      <c r="AB118" s="221"/>
      <c r="AC118" s="221"/>
      <c r="AD118" s="221"/>
      <c r="AE118" s="221"/>
      <c r="AF118" s="221"/>
      <c r="AG118" s="221"/>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221"/>
      <c r="BE118" s="221"/>
      <c r="BF118" s="221"/>
      <c r="BG118" s="221"/>
      <c r="BH118" s="221"/>
      <c r="BI118" s="221"/>
      <c r="BJ118" s="221"/>
      <c r="BK118" s="221"/>
      <c r="BL118" s="221"/>
      <c r="BM118" s="221"/>
    </row>
    <row r="119" spans="1:65" ht="23.5">
      <c r="A119" s="245" t="s">
        <v>461</v>
      </c>
      <c r="D119" s="242"/>
      <c r="E119" s="242"/>
      <c r="F119" s="274"/>
      <c r="I119" s="1"/>
      <c r="K119" s="246"/>
      <c r="L119" s="246"/>
      <c r="M119" s="246"/>
      <c r="N119" s="246"/>
      <c r="O119" s="246"/>
      <c r="P119" s="246"/>
      <c r="Q119" s="220"/>
      <c r="R119" s="221"/>
      <c r="S119" s="221"/>
      <c r="T119" s="221"/>
      <c r="U119" s="221"/>
      <c r="V119" s="221"/>
      <c r="W119" s="221"/>
      <c r="X119" s="221"/>
      <c r="Y119" s="221"/>
      <c r="Z119" s="221"/>
      <c r="AA119" s="221"/>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21"/>
      <c r="BK119" s="221"/>
      <c r="BL119" s="221"/>
      <c r="BM119" s="221"/>
    </row>
    <row r="120" spans="4:65" ht="15" thickBot="1">
      <c r="D120" s="242"/>
      <c r="E120" s="242"/>
      <c r="F120" s="274"/>
      <c r="I120" s="1"/>
      <c r="K120" s="246"/>
      <c r="L120" s="246"/>
      <c r="M120" s="246"/>
      <c r="N120" s="246"/>
      <c r="O120" s="246"/>
      <c r="P120" s="246"/>
      <c r="Q120" s="220"/>
      <c r="R120" s="221"/>
      <c r="S120" s="221"/>
      <c r="T120" s="221"/>
      <c r="U120" s="221"/>
      <c r="V120" s="221"/>
      <c r="W120" s="221"/>
      <c r="X120" s="221"/>
      <c r="Y120" s="221"/>
      <c r="Z120" s="221"/>
      <c r="AA120" s="221"/>
      <c r="AB120" s="221"/>
      <c r="AC120" s="221"/>
      <c r="AD120" s="221"/>
      <c r="AE120" s="221"/>
      <c r="AF120" s="221"/>
      <c r="AG120" s="221"/>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221"/>
      <c r="BE120" s="221"/>
      <c r="BF120" s="221"/>
      <c r="BG120" s="221"/>
      <c r="BH120" s="221"/>
      <c r="BI120" s="221"/>
      <c r="BJ120" s="221"/>
      <c r="BK120" s="221"/>
      <c r="BL120" s="221"/>
      <c r="BM120" s="221"/>
    </row>
    <row r="121" spans="1:65" ht="15" thickBot="1">
      <c r="A121" s="222" t="s">
        <v>409</v>
      </c>
      <c r="B121" s="277" t="s">
        <v>408</v>
      </c>
      <c r="C121" s="222" t="s">
        <v>365</v>
      </c>
      <c r="D121" s="242"/>
      <c r="E121" s="242"/>
      <c r="F121" s="274"/>
      <c r="I121" s="1"/>
      <c r="K121" s="246"/>
      <c r="L121" s="246"/>
      <c r="M121" s="246"/>
      <c r="N121" s="246"/>
      <c r="O121" s="246"/>
      <c r="P121" s="246"/>
      <c r="Q121" s="220"/>
      <c r="R121" s="221"/>
      <c r="S121" s="221"/>
      <c r="T121" s="221"/>
      <c r="U121" s="221"/>
      <c r="V121" s="221"/>
      <c r="W121" s="221"/>
      <c r="X121" s="221"/>
      <c r="Y121" s="221"/>
      <c r="Z121" s="221"/>
      <c r="AA121" s="221"/>
      <c r="AB121" s="221"/>
      <c r="AC121" s="221"/>
      <c r="AD121" s="221"/>
      <c r="AE121" s="221"/>
      <c r="AF121" s="221"/>
      <c r="AG121" s="221"/>
      <c r="AH121" s="221"/>
      <c r="AI121" s="221"/>
      <c r="AJ121" s="221"/>
      <c r="AK121" s="221"/>
      <c r="AL121" s="221"/>
      <c r="AM121" s="221"/>
      <c r="AN121" s="221"/>
      <c r="AO121" s="221"/>
      <c r="AP121" s="221"/>
      <c r="AQ121" s="221"/>
      <c r="AR121" s="221"/>
      <c r="AS121" s="221"/>
      <c r="AT121" s="221"/>
      <c r="AU121" s="221"/>
      <c r="AV121" s="221"/>
      <c r="AW121" s="221"/>
      <c r="AX121" s="221"/>
      <c r="AY121" s="221"/>
      <c r="AZ121" s="221"/>
      <c r="BA121" s="221"/>
      <c r="BB121" s="221"/>
      <c r="BC121" s="221"/>
      <c r="BD121" s="221"/>
      <c r="BE121" s="221"/>
      <c r="BF121" s="221"/>
      <c r="BG121" s="221"/>
      <c r="BH121" s="221"/>
      <c r="BI121" s="221"/>
      <c r="BJ121" s="221"/>
      <c r="BK121" s="221"/>
      <c r="BL121" s="221"/>
      <c r="BM121" s="221"/>
    </row>
    <row r="122" spans="1:65" ht="15" thickBot="1">
      <c r="A122" s="275" t="str">
        <f>INDEX('Data - Overview'!$B$126:$B$129,MATCH(1,'Data - Overview'!$E$126:$E$129,0))</f>
        <v>Children at home : 0</v>
      </c>
      <c r="B122" s="278">
        <f>INDEX('Data - Overview'!$D$126:$D$129,MATCH(1,'Data - Overview'!$E$126:$E$129,0))</f>
        <v>0.695125</v>
      </c>
      <c r="C122" s="275" t="str">
        <f>INDEX(C126:C129,MATCH(1,H126:H129,0))</f>
        <v>3+</v>
      </c>
      <c r="D122" s="242"/>
      <c r="E122" s="242"/>
      <c r="F122" s="274"/>
      <c r="I122" s="1"/>
      <c r="K122" s="246"/>
      <c r="L122" s="246"/>
      <c r="M122" s="246"/>
      <c r="N122" s="246"/>
      <c r="O122" s="246"/>
      <c r="P122" s="246"/>
      <c r="Q122" s="220"/>
      <c r="R122" s="221"/>
      <c r="S122" s="221"/>
      <c r="T122" s="221"/>
      <c r="U122" s="221"/>
      <c r="V122" s="221"/>
      <c r="W122" s="221"/>
      <c r="X122" s="221"/>
      <c r="Y122" s="221"/>
      <c r="Z122" s="221"/>
      <c r="AA122" s="221"/>
      <c r="AB122" s="221"/>
      <c r="AC122" s="221"/>
      <c r="AD122" s="221"/>
      <c r="AE122" s="221"/>
      <c r="AF122" s="221"/>
      <c r="AG122" s="221"/>
      <c r="AH122" s="221"/>
      <c r="AI122" s="221"/>
      <c r="AJ122" s="221"/>
      <c r="AK122" s="221"/>
      <c r="AL122" s="221"/>
      <c r="AM122" s="221"/>
      <c r="AN122" s="221"/>
      <c r="AO122" s="221"/>
      <c r="AP122" s="221"/>
      <c r="AQ122" s="221"/>
      <c r="AR122" s="221"/>
      <c r="AS122" s="221"/>
      <c r="AT122" s="221"/>
      <c r="AU122" s="221"/>
      <c r="AV122" s="221"/>
      <c r="AW122" s="221"/>
      <c r="AX122" s="221"/>
      <c r="AY122" s="221"/>
      <c r="AZ122" s="221"/>
      <c r="BA122" s="221"/>
      <c r="BB122" s="221"/>
      <c r="BC122" s="221"/>
      <c r="BD122" s="221"/>
      <c r="BE122" s="221"/>
      <c r="BF122" s="221"/>
      <c r="BG122" s="221"/>
      <c r="BH122" s="221"/>
      <c r="BI122" s="221"/>
      <c r="BJ122" s="221"/>
      <c r="BK122" s="221"/>
      <c r="BL122" s="221"/>
      <c r="BM122" s="221"/>
    </row>
    <row r="123" spans="2:65">
      <c r="B123" s="244"/>
      <c r="D123" s="242"/>
      <c r="E123" s="242"/>
      <c r="F123" s="274"/>
      <c r="I123" s="1"/>
      <c r="K123" s="246"/>
      <c r="L123" s="246"/>
      <c r="M123" s="246"/>
      <c r="N123" s="246"/>
      <c r="O123" s="246"/>
      <c r="P123" s="246"/>
      <c r="Q123" s="220"/>
      <c r="R123" s="221"/>
      <c r="S123" s="221"/>
      <c r="T123" s="221"/>
      <c r="U123" s="221"/>
      <c r="V123" s="221"/>
      <c r="W123" s="221"/>
      <c r="X123" s="221"/>
      <c r="Y123" s="221"/>
      <c r="Z123" s="221"/>
      <c r="AA123" s="221"/>
      <c r="AB123" s="221"/>
      <c r="AC123" s="221"/>
      <c r="AD123" s="221"/>
      <c r="AE123" s="221"/>
      <c r="AF123" s="221"/>
      <c r="AG123" s="221"/>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221"/>
      <c r="BE123" s="221"/>
      <c r="BF123" s="221"/>
      <c r="BG123" s="221"/>
      <c r="BH123" s="221"/>
      <c r="BI123" s="221"/>
      <c r="BJ123" s="221"/>
      <c r="BK123" s="221"/>
      <c r="BL123" s="221"/>
      <c r="BM123" s="221"/>
    </row>
    <row r="124" spans="4:65" ht="15" thickBot="1">
      <c r="D124" s="242"/>
      <c r="E124" s="242"/>
      <c r="F124" s="274"/>
      <c r="I124" s="1"/>
      <c r="K124" s="246"/>
      <c r="L124" s="246"/>
      <c r="M124" s="246"/>
      <c r="N124" s="246"/>
      <c r="O124" s="246"/>
      <c r="P124" s="246"/>
      <c r="Q124" s="220"/>
      <c r="R124" s="221"/>
      <c r="S124" s="221"/>
      <c r="T124" s="221"/>
      <c r="U124" s="221"/>
      <c r="V124" s="221"/>
      <c r="W124" s="221"/>
      <c r="X124" s="221"/>
      <c r="Y124" s="221"/>
      <c r="Z124" s="221"/>
      <c r="AA124" s="221"/>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c r="BJ124" s="221"/>
      <c r="BK124" s="221"/>
      <c r="BL124" s="221"/>
      <c r="BM124" s="221"/>
    </row>
    <row r="125" spans="1:66" ht="15" thickBot="1">
      <c r="A125" s="222" t="s">
        <v>378</v>
      </c>
      <c r="B125" s="222" t="s">
        <v>379</v>
      </c>
      <c r="C125" s="222" t="s">
        <v>383</v>
      </c>
      <c r="D125" s="222" t="s">
        <v>221</v>
      </c>
      <c r="E125" s="222" t="s">
        <v>384</v>
      </c>
      <c r="F125" s="222" t="s">
        <v>223</v>
      </c>
      <c r="G125" s="279" t="s">
        <v>183</v>
      </c>
      <c r="H125" s="279" t="s">
        <v>385</v>
      </c>
      <c r="I125" s="222" t="s">
        <v>386</v>
      </c>
      <c r="J125" s="222" t="s">
        <v>387</v>
      </c>
      <c r="K125" s="222" t="s">
        <v>388</v>
      </c>
      <c r="L125" s="246"/>
      <c r="M125" s="246"/>
      <c r="N125" s="246"/>
      <c r="O125" s="246"/>
      <c r="P125" s="246"/>
      <c r="Q125" s="246"/>
      <c r="R125" s="220"/>
      <c r="S125" s="221"/>
      <c r="T125" s="221"/>
      <c r="U125" s="221"/>
      <c r="V125" s="221"/>
      <c r="W125" s="221"/>
      <c r="X125" s="221"/>
      <c r="Y125" s="221"/>
      <c r="Z125" s="221"/>
      <c r="AA125" s="221"/>
      <c r="AB125" s="221"/>
      <c r="AC125" s="221"/>
      <c r="AD125" s="221"/>
      <c r="AE125" s="221"/>
      <c r="AF125" s="221"/>
      <c r="AG125" s="221"/>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21"/>
      <c r="BD125" s="221"/>
      <c r="BE125" s="221"/>
      <c r="BF125" s="221"/>
      <c r="BG125" s="221"/>
      <c r="BH125" s="221"/>
      <c r="BI125" s="221"/>
      <c r="BJ125" s="221"/>
      <c r="BK125" s="221"/>
      <c r="BL125" s="221"/>
      <c r="BM125" s="221"/>
      <c r="BN125" s="221"/>
    </row>
    <row r="126" spans="1:66" ht="29">
      <c r="A126" s="223" t="s">
        <v>462</v>
      </c>
      <c r="B126" s="223" t="str">
        <f>INDEX('Data - Knowledge'!$D:$D,MATCH('Data - Overview'!$A126,'Data - Knowledge'!$A:$A,0))</f>
        <v>Children at home : 0</v>
      </c>
      <c r="C126" s="223">
        <v>0</v>
      </c>
      <c r="D126" s="280">
        <f>INDEX('Data - Knowledge'!$E:$E,MATCH('Data - Overview'!$A126,'Data - Knowledge'!$A:$A,0))</f>
        <v>0.695125</v>
      </c>
      <c r="E126" s="314">
        <f>RANK('Data - Overview'!$D126,'Data - Overview'!$D$126:$D$129)</f>
        <v>1</v>
      </c>
      <c r="F126" s="280">
        <f>INDEX('Data - Knowledge'!$G:$G,MATCH('Data - Overview'!$A126,'Data - Knowledge'!$A:$A,0))</f>
        <v>0.73200636550308</v>
      </c>
      <c r="G126" s="282">
        <f>INDEX('Data - Knowledge'!$J:$J,MATCH('Data - Overview'!$A126,'Data - Knowledge'!$A:$A,0))</f>
        <v>94.961605903832151</v>
      </c>
      <c r="H126" s="282">
        <f>RANK(G126,$G$126:$G$129)</f>
        <v>4</v>
      </c>
      <c r="I126" s="223" t="str">
        <f>"" &amp;TEXT('Data - Overview'!$C126,"0")&amp;" "</f>
        <v>0 </v>
      </c>
      <c r="J126" s="283" t="str">
        <f>"Index: "&amp;TEXT('Data - Overview'!$G126,"0")&amp;""</f>
        <v>Index: 95</v>
      </c>
      <c r="K126" s="298" t="str">
        <f>'Data - Overview'!$I126&amp;CHAR(10)&amp;'Data - Overview'!$J126</f>
        <v>0 
Index: 95</v>
      </c>
      <c r="L126" s="246"/>
      <c r="M126" s="246"/>
      <c r="N126" s="246"/>
      <c r="O126" s="246"/>
      <c r="P126" s="246"/>
      <c r="Q126" s="246"/>
      <c r="R126" s="220"/>
      <c r="S126" s="221"/>
      <c r="T126" s="221"/>
      <c r="U126" s="221"/>
      <c r="V126" s="221"/>
      <c r="W126" s="221"/>
      <c r="X126" s="221"/>
      <c r="Y126" s="221"/>
      <c r="Z126" s="221"/>
      <c r="AA126" s="221"/>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21"/>
      <c r="BK126" s="221"/>
      <c r="BL126" s="221"/>
      <c r="BM126" s="221"/>
      <c r="BN126" s="221"/>
    </row>
    <row r="127" spans="1:66">
      <c r="A127" t="s">
        <v>463</v>
      </c>
      <c r="B127" t="str">
        <f>INDEX('Data - Knowledge'!$D:$D,MATCH('Data - Overview'!$A127,'Data - Knowledge'!$A:$A,0))</f>
        <v>Children at home : 1</v>
      </c>
      <c r="C127">
        <v>1</v>
      </c>
      <c r="D127" s="242">
        <f>INDEX('Data - Knowledge'!$E:$E,MATCH('Data - Overview'!$A127,'Data - Knowledge'!$A:$A,0))</f>
        <v>0.136125</v>
      </c>
      <c r="E127" s="315">
        <f>RANK('Data - Overview'!$D127,'Data - Overview'!$D$126:$D$129)</f>
        <v>2</v>
      </c>
      <c r="F127" s="242">
        <f>INDEX('Data - Knowledge'!$G:$G,MATCH('Data - Overview'!$A127,'Data - Knowledge'!$A:$A,0))</f>
        <v>0.12501427104722793</v>
      </c>
      <c r="G127" s="274">
        <f>INDEX('Data - Knowledge'!$J:$J,MATCH('Data - Overview'!$A127,'Data - Knowledge'!$A:$A,0))</f>
        <v>108.88756848294116</v>
      </c>
      <c r="H127" s="300">
        <f>RANK(G127,$G$126:$G$129)</f>
        <v>2</v>
      </c>
      <c r="I127" t="str">
        <f>"" &amp;TEXT('Data - Overview'!$C127,"0")&amp;" "</f>
        <v>1 </v>
      </c>
      <c r="J127" s="217" t="str">
        <f>"Index: "&amp;TEXT('Data - Overview'!$G127,"0")&amp;""</f>
        <v>Index: 109</v>
      </c>
      <c r="K127" t="str">
        <f>'Data - Overview'!$I127&amp;CHAR(10)&amp;'Data - Overview'!$J127</f>
        <v>1 
Index: 109</v>
      </c>
      <c r="L127" s="246"/>
      <c r="M127" s="246"/>
      <c r="N127" s="246"/>
      <c r="O127" s="246"/>
      <c r="P127" s="246"/>
      <c r="Q127" s="246"/>
      <c r="R127" s="220"/>
      <c r="S127" s="221"/>
      <c r="T127" s="221"/>
      <c r="U127" s="221"/>
      <c r="V127" s="221"/>
      <c r="W127" s="221"/>
      <c r="X127" s="221"/>
      <c r="Y127" s="221"/>
      <c r="Z127" s="221"/>
      <c r="AA127" s="221"/>
      <c r="AB127" s="221"/>
      <c r="AC127" s="221"/>
      <c r="AD127" s="221"/>
      <c r="AE127" s="221"/>
      <c r="AF127" s="221"/>
      <c r="AG127" s="221"/>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221"/>
      <c r="BE127" s="221"/>
      <c r="BF127" s="221"/>
      <c r="BG127" s="221"/>
      <c r="BH127" s="221"/>
      <c r="BI127" s="221"/>
      <c r="BJ127" s="221"/>
      <c r="BK127" s="221"/>
      <c r="BL127" s="221"/>
      <c r="BM127" s="221"/>
      <c r="BN127" s="221"/>
    </row>
    <row r="128" spans="1:66">
      <c r="A128" s="226" t="s">
        <v>464</v>
      </c>
      <c r="B128" s="226" t="str">
        <f>INDEX('Data - Knowledge'!$D:$D,MATCH('Data - Overview'!$A128,'Data - Knowledge'!$A:$A,0))</f>
        <v>Children at home : 2</v>
      </c>
      <c r="C128" s="226">
        <v>2</v>
      </c>
      <c r="D128" s="285">
        <f>INDEX('Data - Knowledge'!$E:$E,MATCH('Data - Overview'!$A128,'Data - Knowledge'!$A:$A,0))</f>
        <v>0.11333712121212122</v>
      </c>
      <c r="E128" s="316">
        <f>RANK('Data - Overview'!$D128,'Data - Overview'!$D$126:$D$129)</f>
        <v>3</v>
      </c>
      <c r="F128" s="285">
        <f>INDEX('Data - Knowledge'!$G:$G,MATCH('Data - Overview'!$A128,'Data - Knowledge'!$A:$A,0))</f>
        <v>0.1068866529774127</v>
      </c>
      <c r="G128" s="287">
        <f>INDEX('Data - Knowledge'!$J:$J,MATCH('Data - Overview'!$A128,'Data - Knowledge'!$A:$A,0))</f>
        <v>106.03486782963596</v>
      </c>
      <c r="H128" s="287">
        <f>RANK(G128,$G$126:$G$129)</f>
        <v>3</v>
      </c>
      <c r="I128" s="226" t="str">
        <f>"" &amp;TEXT('Data - Overview'!$C128,"0")&amp;" "</f>
        <v>2 </v>
      </c>
      <c r="J128" s="288" t="str">
        <f>"Index: "&amp;TEXT('Data - Overview'!$G128,"0")&amp;""</f>
        <v>Index: 106</v>
      </c>
      <c r="K128" s="226" t="str">
        <f>'Data - Overview'!$I128&amp;CHAR(10)&amp;'Data - Overview'!$J128</f>
        <v>2 
Index: 106</v>
      </c>
      <c r="L128" s="246"/>
      <c r="M128" s="246"/>
      <c r="N128" s="246"/>
      <c r="O128" s="246"/>
      <c r="P128" s="246"/>
      <c r="Q128" s="246"/>
      <c r="R128" s="220"/>
      <c r="S128" s="221"/>
      <c r="T128" s="221"/>
      <c r="U128" s="221"/>
      <c r="V128" s="221"/>
      <c r="W128" s="221"/>
      <c r="X128" s="221"/>
      <c r="Y128" s="221"/>
      <c r="Z128" s="221"/>
      <c r="AA128" s="221"/>
      <c r="AB128" s="221"/>
      <c r="AC128" s="221"/>
      <c r="AD128" s="221"/>
      <c r="AE128" s="221"/>
      <c r="AF128" s="221"/>
      <c r="AG128" s="221"/>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21"/>
      <c r="BD128" s="221"/>
      <c r="BE128" s="221"/>
      <c r="BF128" s="221"/>
      <c r="BG128" s="221"/>
      <c r="BH128" s="221"/>
      <c r="BI128" s="221"/>
      <c r="BJ128" s="221"/>
      <c r="BK128" s="221"/>
      <c r="BL128" s="221"/>
      <c r="BM128" s="221"/>
      <c r="BN128" s="221"/>
    </row>
    <row r="129" spans="1:66" ht="15" thickBot="1">
      <c r="A129" s="236" t="s">
        <v>465</v>
      </c>
      <c r="B129" s="236" t="str">
        <f>INDEX('Data - Knowledge'!$D:$D,MATCH('Data - Overview'!$A129,'Data - Knowledge'!$A:$A,0))</f>
        <v>Children at home : 3+</v>
      </c>
      <c r="C129" s="317" t="s">
        <v>466</v>
      </c>
      <c r="D129" s="289">
        <f>INDEX('Data - Knowledge'!$E:$E,MATCH('Data - Overview'!$A129,'Data - Knowledge'!$A:$A,0))</f>
        <v>0.055159090909090908</v>
      </c>
      <c r="E129" s="318">
        <f>RANK('Data - Overview'!$D129,'Data - Overview'!$D$126:$D$129)</f>
        <v>4</v>
      </c>
      <c r="F129" s="289">
        <f>INDEX('Data - Knowledge'!$G:$G,MATCH('Data - Overview'!$A129,'Data - Knowledge'!$A:$A,0))</f>
        <v>0.035772997946611915</v>
      </c>
      <c r="G129" s="292">
        <f>INDEX('Data - Knowledge'!$J:$J,MATCH('Data - Overview'!$A129,'Data - Knowledge'!$A:$A,0))</f>
        <v>154.19197180904729</v>
      </c>
      <c r="H129" s="319">
        <f>RANK(G129,$G$126:$G$129)</f>
        <v>1</v>
      </c>
      <c r="I129" s="236" t="str">
        <f>"" &amp;TEXT('Data - Overview'!$C129,"0")&amp;" "</f>
        <v>3+ </v>
      </c>
      <c r="J129" s="293" t="str">
        <f>"Index: "&amp;TEXT('Data - Overview'!$G129,"0")&amp;""</f>
        <v>Index: 154</v>
      </c>
      <c r="K129" s="236" t="str">
        <f>'Data - Overview'!$I129&amp;CHAR(10)&amp;'Data - Overview'!$J129</f>
        <v>3+ 
Index: 154</v>
      </c>
      <c r="L129" s="246"/>
      <c r="M129" s="246"/>
      <c r="N129" s="246"/>
      <c r="O129" s="246"/>
      <c r="P129" s="246"/>
      <c r="Q129" s="246"/>
      <c r="R129" s="220"/>
      <c r="S129" s="221"/>
      <c r="T129" s="221"/>
      <c r="U129" s="221"/>
      <c r="V129" s="221"/>
      <c r="W129" s="221"/>
      <c r="X129" s="221"/>
      <c r="Y129" s="221"/>
      <c r="Z129" s="221"/>
      <c r="AA129" s="221"/>
      <c r="AB129" s="221"/>
      <c r="AC129" s="221"/>
      <c r="AD129" s="221"/>
      <c r="AE129" s="221"/>
      <c r="AF129" s="221"/>
      <c r="AG129" s="221"/>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21"/>
      <c r="BD129" s="221"/>
      <c r="BE129" s="221"/>
      <c r="BF129" s="221"/>
      <c r="BG129" s="221"/>
      <c r="BH129" s="221"/>
      <c r="BI129" s="221"/>
      <c r="BJ129" s="221"/>
      <c r="BK129" s="221"/>
      <c r="BL129" s="221"/>
      <c r="BM129" s="221"/>
      <c r="BN129" s="221"/>
    </row>
    <row r="130" spans="3:65">
      <c r="C130" s="255"/>
      <c r="D130" s="242"/>
      <c r="E130" s="242"/>
      <c r="F130" s="274"/>
      <c r="K130" s="246"/>
      <c r="L130" s="246"/>
      <c r="M130" s="246"/>
      <c r="N130" s="246"/>
      <c r="O130" s="246"/>
      <c r="P130" s="246"/>
      <c r="Q130" s="220"/>
      <c r="R130" s="221"/>
      <c r="S130" s="221"/>
      <c r="T130" s="221"/>
      <c r="U130" s="221"/>
      <c r="V130" s="221"/>
      <c r="W130" s="221"/>
      <c r="X130" s="221"/>
      <c r="Y130" s="221"/>
      <c r="Z130" s="221"/>
      <c r="AA130" s="221"/>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221"/>
      <c r="BE130" s="221"/>
      <c r="BF130" s="221"/>
      <c r="BG130" s="221"/>
      <c r="BH130" s="221"/>
      <c r="BI130" s="221"/>
      <c r="BJ130" s="221"/>
      <c r="BK130" s="221"/>
      <c r="BL130" s="221"/>
      <c r="BM130" s="221"/>
    </row>
    <row r="131" spans="3:67">
      <c r="C131" s="255"/>
      <c r="D131" s="242"/>
      <c r="E131" s="242"/>
      <c r="F131" s="274"/>
      <c r="K131" s="246"/>
      <c r="L131" s="246"/>
      <c r="M131" s="246"/>
      <c r="N131" s="246"/>
      <c r="O131" s="246"/>
      <c r="P131" s="246"/>
      <c r="Q131" s="246"/>
      <c r="R131" s="246"/>
      <c r="S131" s="220"/>
      <c r="T131" s="221"/>
      <c r="U131" s="221"/>
      <c r="V131" s="221"/>
      <c r="W131" s="221"/>
      <c r="X131" s="221"/>
      <c r="Y131" s="221"/>
      <c r="Z131" s="221"/>
      <c r="AA131" s="221"/>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221"/>
      <c r="BE131" s="221"/>
      <c r="BF131" s="221"/>
      <c r="BG131" s="221"/>
      <c r="BH131" s="221"/>
      <c r="BI131" s="221"/>
      <c r="BJ131" s="221"/>
      <c r="BK131" s="221"/>
      <c r="BL131" s="221"/>
      <c r="BM131" s="221"/>
      <c r="BN131" s="221"/>
      <c r="BO131" s="221"/>
    </row>
    <row r="132" spans="1:67" ht="23.5">
      <c r="A132" s="245" t="s">
        <v>360</v>
      </c>
      <c r="D132" s="242"/>
      <c r="E132" s="242"/>
      <c r="F132" s="274"/>
      <c r="K132" s="246"/>
      <c r="L132" s="246"/>
      <c r="M132" s="246"/>
      <c r="N132" s="246"/>
      <c r="O132" s="246"/>
      <c r="P132" s="246"/>
      <c r="Q132" s="246"/>
      <c r="R132" s="246"/>
      <c r="S132" s="220"/>
      <c r="T132" s="221"/>
      <c r="U132" s="221"/>
      <c r="V132" s="221"/>
      <c r="W132" s="221"/>
      <c r="X132" s="221"/>
      <c r="Y132" s="221"/>
      <c r="Z132" s="221"/>
      <c r="AA132" s="221"/>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221"/>
      <c r="BE132" s="221"/>
      <c r="BF132" s="221"/>
      <c r="BG132" s="221"/>
      <c r="BH132" s="221"/>
      <c r="BI132" s="221"/>
      <c r="BJ132" s="221"/>
      <c r="BK132" s="221"/>
      <c r="BL132" s="221"/>
      <c r="BM132" s="221"/>
      <c r="BN132" s="221"/>
      <c r="BO132" s="221"/>
    </row>
    <row r="133" spans="4:67" ht="15" thickBot="1">
      <c r="D133" s="242"/>
      <c r="E133" s="242"/>
      <c r="F133" s="274"/>
      <c r="K133" s="246"/>
      <c r="L133" s="246"/>
      <c r="M133" s="246"/>
      <c r="N133" s="246"/>
      <c r="O133" s="246"/>
      <c r="P133" s="246"/>
      <c r="Q133" s="246"/>
      <c r="R133" s="246"/>
      <c r="S133" s="220"/>
      <c r="T133" s="221"/>
      <c r="U133" s="221"/>
      <c r="V133" s="221"/>
      <c r="W133" s="221"/>
      <c r="X133" s="221"/>
      <c r="Y133" s="221"/>
      <c r="Z133" s="221"/>
      <c r="AA133" s="221"/>
      <c r="AB133" s="221"/>
      <c r="AC133" s="221"/>
      <c r="AD133" s="221"/>
      <c r="AE133" s="221"/>
      <c r="AF133" s="221"/>
      <c r="AG133" s="221"/>
      <c r="AH133" s="221"/>
      <c r="AI133" s="221"/>
      <c r="AJ133" s="221"/>
      <c r="AK133" s="221"/>
      <c r="AL133" s="221"/>
      <c r="AM133" s="221"/>
      <c r="AN133" s="221"/>
      <c r="AO133" s="221"/>
      <c r="AP133" s="221"/>
      <c r="AQ133" s="221"/>
      <c r="AR133" s="221"/>
      <c r="AS133" s="221"/>
      <c r="AT133" s="221"/>
      <c r="AU133" s="221"/>
      <c r="AV133" s="221"/>
      <c r="AW133" s="221"/>
      <c r="AX133" s="221"/>
      <c r="AY133" s="221"/>
      <c r="AZ133" s="221"/>
      <c r="BA133" s="221"/>
      <c r="BB133" s="221"/>
      <c r="BC133" s="221"/>
      <c r="BD133" s="221"/>
      <c r="BE133" s="221"/>
      <c r="BF133" s="221"/>
      <c r="BG133" s="221"/>
      <c r="BH133" s="221"/>
      <c r="BI133" s="221"/>
      <c r="BJ133" s="221"/>
      <c r="BK133" s="221"/>
      <c r="BL133" s="221"/>
      <c r="BM133" s="221"/>
      <c r="BN133" s="221"/>
      <c r="BO133" s="221"/>
    </row>
    <row r="134" spans="1:67" ht="15" thickBot="1">
      <c r="A134" s="222" t="s">
        <v>407</v>
      </c>
      <c r="B134" s="222" t="s">
        <v>408</v>
      </c>
      <c r="D134" s="239" t="s">
        <v>379</v>
      </c>
      <c r="F134" s="217"/>
      <c r="K134" s="246"/>
      <c r="L134" s="246"/>
      <c r="M134" s="246"/>
      <c r="N134" s="246"/>
      <c r="O134" s="246"/>
      <c r="P134" s="246"/>
      <c r="Q134" s="246"/>
      <c r="R134" s="246"/>
      <c r="S134" s="220"/>
      <c r="T134" s="221"/>
      <c r="U134" s="221"/>
      <c r="V134" s="221"/>
      <c r="W134" s="221"/>
      <c r="X134" s="221"/>
      <c r="Y134" s="221"/>
      <c r="Z134" s="221"/>
      <c r="AA134" s="221"/>
      <c r="AB134" s="221"/>
      <c r="AC134" s="221"/>
      <c r="AD134" s="221"/>
      <c r="AE134" s="221"/>
      <c r="AF134" s="221"/>
      <c r="AG134" s="221"/>
      <c r="AH134" s="221"/>
      <c r="AI134" s="221"/>
      <c r="AJ134" s="221"/>
      <c r="AK134" s="221"/>
      <c r="AL134" s="221"/>
      <c r="AM134" s="221"/>
      <c r="AN134" s="221"/>
      <c r="AO134" s="221"/>
      <c r="AP134" s="221"/>
      <c r="AQ134" s="221"/>
      <c r="AR134" s="221"/>
      <c r="AS134" s="221"/>
      <c r="AT134" s="221"/>
      <c r="AU134" s="221"/>
      <c r="AV134" s="221"/>
      <c r="AW134" s="221"/>
      <c r="AX134" s="221"/>
      <c r="AY134" s="221"/>
      <c r="AZ134" s="221"/>
      <c r="BA134" s="221"/>
      <c r="BB134" s="221"/>
      <c r="BC134" s="221"/>
      <c r="BD134" s="221"/>
      <c r="BE134" s="221"/>
      <c r="BF134" s="221"/>
      <c r="BG134" s="221"/>
      <c r="BH134" s="221"/>
      <c r="BI134" s="221"/>
      <c r="BJ134" s="221"/>
      <c r="BK134" s="221"/>
      <c r="BL134" s="221"/>
      <c r="BM134" s="221"/>
      <c r="BN134" s="221"/>
      <c r="BO134" s="221"/>
    </row>
    <row r="135" spans="1:67" ht="15" thickBot="1">
      <c r="A135" s="275" t="str">
        <f>INDEX('Data - Overview'!$B$142:$B$145,MATCH(1,'Data - Overview'!$H$142:$H$145,0))</f>
        <v>Household size : 1 person</v>
      </c>
      <c r="B135" s="278">
        <f>(INDEX('Data - Overview'!$G$142:$G$145,MATCH(1,'Data - Overview'!$H$142:$H$145,0))-100)/100</f>
        <v>0.28145086663350438</v>
      </c>
      <c r="D135" s="232" t="str">
        <f>"The prevailing size is "&amp;(A138)</f>
        <v>The prevailing size is 2 people</v>
      </c>
      <c r="F135" s="217"/>
      <c r="G135" s="246"/>
      <c r="K135" s="246"/>
      <c r="L135" s="246"/>
      <c r="M135" s="246"/>
      <c r="N135" s="246"/>
      <c r="O135" s="246"/>
      <c r="P135" s="246"/>
      <c r="Q135" s="246"/>
      <c r="R135" s="246"/>
      <c r="S135" s="220"/>
      <c r="T135" s="221"/>
      <c r="U135" s="221"/>
      <c r="V135" s="221"/>
      <c r="W135" s="221"/>
      <c r="X135" s="221"/>
      <c r="Y135" s="221"/>
      <c r="Z135" s="221"/>
      <c r="AA135" s="221"/>
      <c r="AB135" s="221"/>
      <c r="AC135" s="221"/>
      <c r="AD135" s="221"/>
      <c r="AE135" s="221"/>
      <c r="AF135" s="221"/>
      <c r="AG135" s="221"/>
      <c r="AH135" s="221"/>
      <c r="AI135" s="221"/>
      <c r="AJ135" s="221"/>
      <c r="AK135" s="221"/>
      <c r="AL135" s="221"/>
      <c r="AM135" s="221"/>
      <c r="AN135" s="221"/>
      <c r="AO135" s="221"/>
      <c r="AP135" s="221"/>
      <c r="AQ135" s="221"/>
      <c r="AR135" s="221"/>
      <c r="AS135" s="221"/>
      <c r="AT135" s="221"/>
      <c r="AU135" s="221"/>
      <c r="AV135" s="221"/>
      <c r="AW135" s="221"/>
      <c r="AX135" s="221"/>
      <c r="AY135" s="221"/>
      <c r="AZ135" s="221"/>
      <c r="BA135" s="221"/>
      <c r="BB135" s="221"/>
      <c r="BC135" s="221"/>
      <c r="BD135" s="221"/>
      <c r="BE135" s="221"/>
      <c r="BF135" s="221"/>
      <c r="BG135" s="221"/>
      <c r="BH135" s="221"/>
      <c r="BI135" s="221"/>
      <c r="BJ135" s="221"/>
      <c r="BK135" s="221"/>
      <c r="BL135" s="221"/>
      <c r="BM135" s="221"/>
      <c r="BN135" s="221"/>
      <c r="BO135" s="221"/>
    </row>
    <row r="136" spans="2:67" ht="15" thickBot="1">
      <c r="B136" s="244"/>
      <c r="D136" s="320" t="str">
        <f>IF(A138=A135,""," but households with "&amp;(A138)&amp;" appear more than in the base.")</f>
        <v> but households with 2 people appear more than in the base.</v>
      </c>
      <c r="F136" s="217"/>
      <c r="G136" s="246"/>
      <c r="K136" s="246"/>
      <c r="L136" s="246"/>
      <c r="M136" s="246"/>
      <c r="N136" s="246"/>
      <c r="O136" s="246"/>
      <c r="P136" s="246"/>
      <c r="Q136" s="246"/>
      <c r="R136" s="246"/>
      <c r="S136" s="220"/>
      <c r="T136" s="221"/>
      <c r="U136" s="221"/>
      <c r="V136" s="221"/>
      <c r="W136" s="221"/>
      <c r="X136" s="221"/>
      <c r="Y136" s="221"/>
      <c r="Z136" s="221"/>
      <c r="AA136" s="221"/>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221"/>
      <c r="BE136" s="221"/>
      <c r="BF136" s="221"/>
      <c r="BG136" s="221"/>
      <c r="BH136" s="221"/>
      <c r="BI136" s="221"/>
      <c r="BJ136" s="221"/>
      <c r="BK136" s="221"/>
      <c r="BL136" s="221"/>
      <c r="BM136" s="221"/>
      <c r="BN136" s="221"/>
      <c r="BO136" s="221"/>
    </row>
    <row r="137" spans="1:67" ht="15" thickBot="1">
      <c r="A137" s="222" t="s">
        <v>409</v>
      </c>
      <c r="B137" s="277" t="s">
        <v>408</v>
      </c>
      <c r="D137" s="321" t="str">
        <f>D135&amp;D136</f>
        <v>The prevailing size is 2 people but households with 2 people appear more than in the base.</v>
      </c>
      <c r="E137" s="242"/>
      <c r="F137" s="274"/>
      <c r="G137" s="246"/>
      <c r="K137" s="246"/>
      <c r="L137" s="246"/>
      <c r="M137" s="246"/>
      <c r="N137" s="246"/>
      <c r="O137" s="246"/>
      <c r="P137" s="246"/>
      <c r="Q137" s="246"/>
      <c r="R137" s="246"/>
      <c r="S137" s="220"/>
      <c r="T137" s="221"/>
      <c r="U137" s="221"/>
      <c r="V137" s="221"/>
      <c r="W137" s="221"/>
      <c r="X137" s="221"/>
      <c r="Y137" s="221"/>
      <c r="Z137" s="221"/>
      <c r="AA137" s="221"/>
      <c r="AB137" s="221"/>
      <c r="AC137" s="221"/>
      <c r="AD137" s="221"/>
      <c r="AE137" s="221"/>
      <c r="AF137" s="221"/>
      <c r="AG137" s="221"/>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21"/>
      <c r="BD137" s="221"/>
      <c r="BE137" s="221"/>
      <c r="BF137" s="221"/>
      <c r="BG137" s="221"/>
      <c r="BH137" s="221"/>
      <c r="BI137" s="221"/>
      <c r="BJ137" s="221"/>
      <c r="BK137" s="221"/>
      <c r="BL137" s="221"/>
      <c r="BM137" s="221"/>
      <c r="BN137" s="221"/>
      <c r="BO137" s="221"/>
    </row>
    <row r="138" spans="1:67" ht="15" thickBot="1">
      <c r="A138" s="275" t="str">
        <f>INDEX(C142:C145,MATCH(1,'Data - Overview'!$E$142:$E$145,0))</f>
        <v>2 people</v>
      </c>
      <c r="B138" s="278">
        <f>INDEX('Data - Overview'!$D$64:$D$67,MATCH(1,'Data - Overview'!$E$64:$E$67,0))</f>
        <v>0.41413636363636358</v>
      </c>
      <c r="D138" s="242"/>
      <c r="E138" s="242"/>
      <c r="F138" s="274"/>
      <c r="K138" s="246"/>
      <c r="L138" s="246"/>
      <c r="M138" s="246"/>
      <c r="N138" s="246"/>
      <c r="O138" s="246"/>
      <c r="P138" s="246"/>
      <c r="Q138" s="246"/>
      <c r="R138" s="246"/>
      <c r="S138" s="220"/>
      <c r="T138" s="221"/>
      <c r="U138" s="221"/>
      <c r="V138" s="221"/>
      <c r="W138" s="221"/>
      <c r="X138" s="221"/>
      <c r="Y138" s="221"/>
      <c r="Z138" s="221"/>
      <c r="AA138" s="221"/>
      <c r="AB138" s="221"/>
      <c r="AC138" s="221"/>
      <c r="AD138" s="221"/>
      <c r="AE138" s="221"/>
      <c r="AF138" s="221"/>
      <c r="AG138" s="221"/>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21"/>
      <c r="BD138" s="221"/>
      <c r="BE138" s="221"/>
      <c r="BF138" s="221"/>
      <c r="BG138" s="221"/>
      <c r="BH138" s="221"/>
      <c r="BI138" s="221"/>
      <c r="BJ138" s="221"/>
      <c r="BK138" s="221"/>
      <c r="BL138" s="221"/>
      <c r="BM138" s="221"/>
      <c r="BN138" s="221"/>
      <c r="BO138" s="221"/>
    </row>
    <row r="139" spans="2:65">
      <c r="B139" s="244"/>
      <c r="D139" s="242"/>
      <c r="E139" s="242"/>
      <c r="F139" s="274"/>
      <c r="K139" s="246"/>
      <c r="L139" s="246"/>
      <c r="M139" s="246"/>
      <c r="N139" s="246"/>
      <c r="O139" s="246"/>
      <c r="P139" s="246"/>
      <c r="Q139" s="220"/>
      <c r="R139" s="221"/>
      <c r="S139" s="221"/>
      <c r="T139" s="221"/>
      <c r="U139" s="221"/>
      <c r="V139" s="221"/>
      <c r="W139" s="221"/>
      <c r="X139" s="221"/>
      <c r="Y139" s="221"/>
      <c r="Z139" s="221"/>
      <c r="AA139" s="221"/>
      <c r="AB139" s="221"/>
      <c r="AC139" s="221"/>
      <c r="AD139" s="221"/>
      <c r="AE139" s="221"/>
      <c r="AF139" s="221"/>
      <c r="AG139" s="221"/>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21"/>
      <c r="BD139" s="221"/>
      <c r="BE139" s="221"/>
      <c r="BF139" s="221"/>
      <c r="BG139" s="221"/>
      <c r="BH139" s="221"/>
      <c r="BI139" s="221"/>
      <c r="BJ139" s="221"/>
      <c r="BK139" s="221"/>
      <c r="BL139" s="221"/>
      <c r="BM139" s="221"/>
    </row>
    <row r="140" spans="4:65" ht="15" thickBot="1">
      <c r="D140" s="242"/>
      <c r="E140" s="242"/>
      <c r="F140" s="274"/>
      <c r="K140" s="246"/>
      <c r="L140" s="246"/>
      <c r="M140" s="246"/>
      <c r="N140" s="246"/>
      <c r="O140" s="246"/>
      <c r="P140" s="246"/>
      <c r="Q140" s="220"/>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21"/>
      <c r="BD140" s="221"/>
      <c r="BE140" s="221"/>
      <c r="BF140" s="221"/>
      <c r="BG140" s="221"/>
      <c r="BH140" s="221"/>
      <c r="BI140" s="221"/>
      <c r="BJ140" s="221"/>
      <c r="BK140" s="221"/>
      <c r="BL140" s="221"/>
      <c r="BM140" s="221"/>
    </row>
    <row r="141" spans="1:64" ht="36.75" customHeight="1" thickBot="1">
      <c r="A141" s="222" t="s">
        <v>378</v>
      </c>
      <c r="B141" s="222" t="s">
        <v>379</v>
      </c>
      <c r="C141" s="222" t="s">
        <v>383</v>
      </c>
      <c r="D141" s="222" t="s">
        <v>221</v>
      </c>
      <c r="E141" s="222" t="s">
        <v>467</v>
      </c>
      <c r="F141" s="222" t="s">
        <v>223</v>
      </c>
      <c r="G141" s="279" t="s">
        <v>183</v>
      </c>
      <c r="H141" s="279" t="s">
        <v>385</v>
      </c>
      <c r="I141" s="222" t="s">
        <v>386</v>
      </c>
      <c r="J141" s="222" t="s">
        <v>387</v>
      </c>
      <c r="K141" s="222" t="s">
        <v>388</v>
      </c>
      <c r="L141" s="246"/>
      <c r="M141" s="246"/>
      <c r="N141" s="246"/>
      <c r="O141" s="246"/>
      <c r="P141" s="220"/>
      <c r="Q141" s="221"/>
      <c r="R141" s="221"/>
      <c r="S141" s="221"/>
      <c r="T141" s="221"/>
      <c r="U141" s="221"/>
      <c r="V141" s="221"/>
      <c r="W141" s="221"/>
      <c r="X141" s="221"/>
      <c r="Y141" s="221"/>
      <c r="Z141" s="221"/>
      <c r="AA141" s="221"/>
      <c r="AB141" s="221"/>
      <c r="AC141" s="221"/>
      <c r="AD141" s="221"/>
      <c r="AE141" s="221"/>
      <c r="AF141" s="221"/>
      <c r="AG141" s="221"/>
      <c r="AH141" s="221"/>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21"/>
      <c r="BD141" s="221"/>
      <c r="BE141" s="221"/>
      <c r="BF141" s="221"/>
      <c r="BG141" s="221"/>
      <c r="BH141" s="221"/>
      <c r="BI141" s="221"/>
      <c r="BJ141" s="221"/>
      <c r="BK141" s="221"/>
      <c r="BL141" s="221"/>
    </row>
    <row r="142" spans="1:64" ht="29">
      <c r="A142" s="223" t="s">
        <v>468</v>
      </c>
      <c r="B142" s="223" t="str">
        <f>INDEX('Data - Knowledge'!$D:$D,MATCH('Data - Overview'!$A142,'Data - Knowledge'!$A:$A,0))</f>
        <v>Household size : 1 person</v>
      </c>
      <c r="C142" s="223" t="s">
        <v>469</v>
      </c>
      <c r="D142" s="280">
        <f>INDEX('Data - Knowledge'!$E:$E,MATCH('Data - Overview'!$A142,'Data - Knowledge'!$A:$A,0))</f>
        <v>0.22152272727272726</v>
      </c>
      <c r="E142" s="281">
        <f>RANK('Data - Overview'!$D142,'Data - Overview'!$D$142:$D$145)</f>
        <v>3</v>
      </c>
      <c r="F142" s="280">
        <f>INDEX('Data - Knowledge'!$G:$G,MATCH('Data - Overview'!$A142,'Data - Knowledge'!$A:$A,0))</f>
        <v>0.17286868583162221</v>
      </c>
      <c r="G142" s="282">
        <f>INDEX('Data - Knowledge'!$J:$J,MATCH('Data - Overview'!$A142,'Data - Knowledge'!$A:$A,0))</f>
        <v>128.14508666335044</v>
      </c>
      <c r="H142" s="282">
        <f>RANK('Data - Overview'!$G142,'Data - Overview'!$G$142:$G$145)</f>
        <v>1</v>
      </c>
      <c r="I142" s="223" t="str">
        <f>"" &amp;TEXT('Data - Overview'!$C142,"0")&amp;" "</f>
        <v>1  person </v>
      </c>
      <c r="J142" s="283" t="str">
        <f>"Index: "&amp;TEXT('Data - Overview'!$G142,"0")&amp;""</f>
        <v>Index: 128</v>
      </c>
      <c r="K142" s="298" t="str">
        <f>'Data - Overview'!$I142&amp;CHAR(10)&amp;'Data - Overview'!$J142</f>
        <v>1  person 
Index: 128</v>
      </c>
      <c r="L142" s="246"/>
      <c r="M142" s="246"/>
      <c r="N142" s="246"/>
      <c r="O142" s="246"/>
      <c r="P142" s="220"/>
      <c r="Q142" s="221"/>
      <c r="R142" s="221"/>
      <c r="S142" s="221"/>
      <c r="T142" s="221"/>
      <c r="U142" s="221"/>
      <c r="V142" s="221"/>
      <c r="W142" s="221"/>
      <c r="X142" s="221"/>
      <c r="Y142" s="221"/>
      <c r="Z142" s="221"/>
      <c r="AA142" s="221"/>
      <c r="AB142" s="221"/>
      <c r="AC142" s="221"/>
      <c r="AD142" s="221"/>
      <c r="AE142" s="221"/>
      <c r="AF142" s="221"/>
      <c r="AG142" s="221"/>
      <c r="AH142" s="221"/>
      <c r="AI142" s="221"/>
      <c r="AJ142" s="221"/>
      <c r="AK142" s="221"/>
      <c r="AL142" s="221"/>
      <c r="AM142" s="221"/>
      <c r="AN142" s="221"/>
      <c r="AO142" s="221"/>
      <c r="AP142" s="221"/>
      <c r="AQ142" s="221"/>
      <c r="AR142" s="221"/>
      <c r="AS142" s="221"/>
      <c r="AT142" s="221"/>
      <c r="AU142" s="221"/>
      <c r="AV142" s="221"/>
      <c r="AW142" s="221"/>
      <c r="AX142" s="221"/>
      <c r="AY142" s="221"/>
      <c r="AZ142" s="221"/>
      <c r="BA142" s="221"/>
      <c r="BB142" s="221"/>
      <c r="BC142" s="221"/>
      <c r="BD142" s="221"/>
      <c r="BE142" s="221"/>
      <c r="BF142" s="221"/>
      <c r="BG142" s="221"/>
      <c r="BH142" s="221"/>
      <c r="BI142" s="221"/>
      <c r="BJ142" s="221"/>
      <c r="BK142" s="221"/>
      <c r="BL142" s="221"/>
    </row>
    <row r="143" spans="1:64">
      <c r="A143" t="s">
        <v>470</v>
      </c>
      <c r="B143" t="str">
        <f>INDEX('Data - Knowledge'!$D:$D,MATCH('Data - Overview'!$A143,'Data - Knowledge'!$A:$A,0))</f>
        <v>Household size : 2 persons</v>
      </c>
      <c r="C143" t="s">
        <v>471</v>
      </c>
      <c r="D143" s="242">
        <f>INDEX('Data - Knowledge'!$E:$E,MATCH('Data - Overview'!$A143,'Data - Knowledge'!$A:$A,0))</f>
        <v>0.35116666666666657</v>
      </c>
      <c r="E143" s="284">
        <f>RANK('Data - Overview'!$D143,'Data - Overview'!$D$142:$D$145)</f>
        <v>1</v>
      </c>
      <c r="F143" s="242">
        <f>INDEX('Data - Knowledge'!$G:$G,MATCH('Data - Overview'!$A143,'Data - Knowledge'!$A:$A,0))</f>
        <v>0.40179024640657085</v>
      </c>
      <c r="G143" s="274">
        <f>INDEX('Data - Knowledge'!$J:$J,MATCH('Data - Overview'!$A143,'Data - Knowledge'!$A:$A,0))</f>
        <v>87.400495608676778</v>
      </c>
      <c r="H143" s="274">
        <f>RANK('Data - Overview'!$G143,'Data - Overview'!$G$142:$G$145)</f>
        <v>4</v>
      </c>
      <c r="I143" t="str">
        <f>"" &amp;TEXT('Data - Overview'!$C143,"0")&amp;" "</f>
        <v>2 people </v>
      </c>
      <c r="J143" s="217" t="str">
        <f>"Index: "&amp;TEXT('Data - Overview'!$G143,"0")&amp;""</f>
        <v>Index: 87</v>
      </c>
      <c r="K143" t="str">
        <f>'Data - Overview'!$I143&amp;CHAR(10)&amp;'Data - Overview'!$J143</f>
        <v>2 people 
Index: 87</v>
      </c>
      <c r="L143" s="246"/>
      <c r="M143" s="246"/>
      <c r="N143" s="246"/>
      <c r="O143" s="246"/>
      <c r="P143" s="220"/>
      <c r="Q143" s="221"/>
      <c r="R143" s="221"/>
      <c r="S143" s="221"/>
      <c r="T143" s="221"/>
      <c r="U143" s="221"/>
      <c r="V143" s="221"/>
      <c r="W143" s="221"/>
      <c r="X143" s="221"/>
      <c r="Y143" s="221"/>
      <c r="Z143" s="221"/>
      <c r="AA143" s="221"/>
      <c r="AB143" s="221"/>
      <c r="AC143" s="221"/>
      <c r="AD143" s="221"/>
      <c r="AE143" s="221"/>
      <c r="AF143" s="221"/>
      <c r="AG143" s="221"/>
      <c r="AH143" s="221"/>
      <c r="AI143" s="221"/>
      <c r="AJ143" s="221"/>
      <c r="AK143" s="221"/>
      <c r="AL143" s="221"/>
      <c r="AM143" s="221"/>
      <c r="AN143" s="221"/>
      <c r="AO143" s="221"/>
      <c r="AP143" s="221"/>
      <c r="AQ143" s="221"/>
      <c r="AR143" s="221"/>
      <c r="AS143" s="221"/>
      <c r="AT143" s="221"/>
      <c r="AU143" s="221"/>
      <c r="AV143" s="221"/>
      <c r="AW143" s="221"/>
      <c r="AX143" s="221"/>
      <c r="AY143" s="221"/>
      <c r="AZ143" s="221"/>
      <c r="BA143" s="221"/>
      <c r="BB143" s="221"/>
      <c r="BC143" s="221"/>
      <c r="BD143" s="221"/>
      <c r="BE143" s="221"/>
      <c r="BF143" s="221"/>
      <c r="BG143" s="221"/>
      <c r="BH143" s="221"/>
      <c r="BI143" s="221"/>
      <c r="BJ143" s="221"/>
      <c r="BK143" s="221"/>
      <c r="BL143" s="221"/>
    </row>
    <row r="144" spans="1:64">
      <c r="A144" s="226" t="s">
        <v>472</v>
      </c>
      <c r="B144" s="226" t="str">
        <f>INDEX('Data - Knowledge'!$D:$D,MATCH('Data - Overview'!$A144,'Data - Knowledge'!$A:$A,0))</f>
        <v>Household size : 3-4 persons</v>
      </c>
      <c r="C144" s="226" t="s">
        <v>473</v>
      </c>
      <c r="D144" s="285">
        <f>INDEX('Data - Knowledge'!$E:$E,MATCH('Data - Overview'!$A144,'Data - Knowledge'!$A:$A,0))</f>
        <v>0.34092424242424241</v>
      </c>
      <c r="E144" s="286">
        <f>RANK('Data - Overview'!$D144,'Data - Overview'!$D$142:$D$145)</f>
        <v>2</v>
      </c>
      <c r="F144" s="285">
        <f>INDEX('Data - Knowledge'!$G:$G,MATCH('Data - Overview'!$A144,'Data - Knowledge'!$A:$A,0))</f>
        <v>0.35061796714579058</v>
      </c>
      <c r="G144" s="287">
        <f>INDEX('Data - Knowledge'!$J:$J,MATCH('Data - Overview'!$A144,'Data - Knowledge'!$A:$A,0))</f>
        <v>97.235245871607773</v>
      </c>
      <c r="H144" s="287">
        <f>RANK('Data - Overview'!$G144,'Data - Overview'!$G$142:$G$145)</f>
        <v>3</v>
      </c>
      <c r="I144" s="226" t="str">
        <f>"" &amp;TEXT('Data - Overview'!$C144,"0")&amp;" "</f>
        <v>3-4 people </v>
      </c>
      <c r="J144" s="288" t="str">
        <f>"Index: "&amp;TEXT('Data - Overview'!$G144,"0")&amp;""</f>
        <v>Index: 97</v>
      </c>
      <c r="K144" s="226" t="str">
        <f>'Data - Overview'!$I144&amp;CHAR(10)&amp;'Data - Overview'!$J144</f>
        <v>3-4 people 
Index: 97</v>
      </c>
      <c r="L144" s="246"/>
      <c r="M144" s="246"/>
      <c r="N144" s="246"/>
      <c r="O144" s="246"/>
      <c r="P144" s="220"/>
      <c r="Q144" s="221"/>
      <c r="R144" s="221"/>
      <c r="S144" s="221"/>
      <c r="T144" s="221"/>
      <c r="U144" s="221"/>
      <c r="V144" s="221"/>
      <c r="W144" s="221"/>
      <c r="X144" s="221"/>
      <c r="Y144" s="221"/>
      <c r="Z144" s="221"/>
      <c r="AA144" s="221"/>
      <c r="AB144" s="221"/>
      <c r="AC144" s="221"/>
      <c r="AD144" s="221"/>
      <c r="AE144" s="221"/>
      <c r="AF144" s="221"/>
      <c r="AG144" s="221"/>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21"/>
      <c r="BD144" s="221"/>
      <c r="BE144" s="221"/>
      <c r="BF144" s="221"/>
      <c r="BG144" s="221"/>
      <c r="BH144" s="221"/>
      <c r="BI144" s="221"/>
      <c r="BJ144" s="221"/>
      <c r="BK144" s="221"/>
      <c r="BL144" s="221"/>
    </row>
    <row r="145" spans="1:64" ht="15" thickBot="1">
      <c r="A145" s="236" t="s">
        <v>474</v>
      </c>
      <c r="B145" s="236" t="str">
        <f>INDEX('Data - Knowledge'!$D:$D,MATCH('Data - Overview'!$A145,'Data - Knowledge'!$A:$A,0))</f>
        <v>Household size : 5+ persons</v>
      </c>
      <c r="C145" s="236" t="s">
        <v>475</v>
      </c>
      <c r="D145" s="289">
        <f>INDEX('Data - Knowledge'!$E:$E,MATCH('Data - Overview'!$A145,'Data - Knowledge'!$A:$A,0))</f>
        <v>0.086424242424242417</v>
      </c>
      <c r="E145" s="290">
        <f>RANK('Data - Overview'!$D145,'Data - Overview'!$D$142:$D$145)</f>
        <v>4</v>
      </c>
      <c r="F145" s="289">
        <f>INDEX('Data - Knowledge'!$G:$G,MATCH('Data - Overview'!$A145,'Data - Knowledge'!$A:$A,0))</f>
        <v>0.074753901437371678</v>
      </c>
      <c r="G145" s="292">
        <f>INDEX('Data - Knowledge'!$J:$J,MATCH('Data - Overview'!$A145,'Data - Knowledge'!$A:$A,0))</f>
        <v>115.61168148079612</v>
      </c>
      <c r="H145" s="292">
        <f>RANK('Data - Overview'!$G145,'Data - Overview'!$G$142:$G$145)</f>
        <v>2</v>
      </c>
      <c r="I145" s="236" t="str">
        <f>"" &amp;TEXT('Data - Overview'!$C145,"0")&amp;" "</f>
        <v>5+ people </v>
      </c>
      <c r="J145" s="293" t="str">
        <f>"Index: "&amp;TEXT('Data - Overview'!$G145,"0")&amp;""</f>
        <v>Index: 116</v>
      </c>
      <c r="K145" s="236" t="str">
        <f>'Data - Overview'!$I145&amp;CHAR(10)&amp;'Data - Overview'!$J145</f>
        <v>5+ people 
Index: 116</v>
      </c>
      <c r="L145" s="246"/>
      <c r="M145" s="246"/>
      <c r="N145" s="246"/>
      <c r="O145" s="246"/>
      <c r="P145" s="220"/>
      <c r="Q145" s="221"/>
      <c r="R145" s="221"/>
      <c r="S145" s="221"/>
      <c r="T145" s="221"/>
      <c r="U145" s="221"/>
      <c r="V145" s="221"/>
      <c r="W145" s="221"/>
      <c r="X145" s="221"/>
      <c r="Y145" s="221"/>
      <c r="Z145" s="221"/>
      <c r="AA145" s="221"/>
      <c r="AB145" s="221"/>
      <c r="AC145" s="221"/>
      <c r="AD145" s="221"/>
      <c r="AE145" s="221"/>
      <c r="AF145" s="221"/>
      <c r="AG145" s="221"/>
      <c r="AH145" s="221"/>
      <c r="AI145" s="221"/>
      <c r="AJ145" s="221"/>
      <c r="AK145" s="221"/>
      <c r="AL145" s="221"/>
      <c r="AM145" s="221"/>
      <c r="AN145" s="221"/>
      <c r="AO145" s="221"/>
      <c r="AP145" s="221"/>
      <c r="AQ145" s="221"/>
      <c r="AR145" s="221"/>
      <c r="AS145" s="221"/>
      <c r="AT145" s="221"/>
      <c r="AU145" s="221"/>
      <c r="AV145" s="221"/>
      <c r="AW145" s="221"/>
      <c r="AX145" s="221"/>
      <c r="AY145" s="221"/>
      <c r="AZ145" s="221"/>
      <c r="BA145" s="221"/>
      <c r="BB145" s="221"/>
      <c r="BC145" s="221"/>
      <c r="BD145" s="221"/>
      <c r="BE145" s="221"/>
      <c r="BF145" s="221"/>
      <c r="BG145" s="221"/>
      <c r="BH145" s="221"/>
      <c r="BI145" s="221"/>
      <c r="BJ145" s="221"/>
      <c r="BK145" s="221"/>
      <c r="BL145" s="221"/>
    </row>
    <row r="146" spans="4:65">
      <c r="D146" s="242"/>
      <c r="E146" s="284"/>
      <c r="F146" s="242"/>
      <c r="G146" s="274"/>
      <c r="H146" s="274"/>
      <c r="I146"/>
      <c r="K146" s="217"/>
      <c r="M146" s="246"/>
      <c r="N146" s="246"/>
      <c r="O146" s="246"/>
      <c r="P146" s="246"/>
      <c r="Q146" s="220"/>
      <c r="R146" s="221"/>
      <c r="S146" s="221"/>
      <c r="T146" s="221"/>
      <c r="U146" s="221"/>
      <c r="V146" s="221"/>
      <c r="W146" s="221"/>
      <c r="X146" s="221"/>
      <c r="Y146" s="221"/>
      <c r="Z146" s="221"/>
      <c r="AA146" s="221"/>
      <c r="AB146" s="221"/>
      <c r="AC146" s="221"/>
      <c r="AD146" s="221"/>
      <c r="AE146" s="221"/>
      <c r="AF146" s="221"/>
      <c r="AG146" s="221"/>
      <c r="AH146" s="221"/>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21"/>
      <c r="BD146" s="221"/>
      <c r="BE146" s="221"/>
      <c r="BF146" s="221"/>
      <c r="BG146" s="221"/>
      <c r="BH146" s="221"/>
      <c r="BI146" s="221"/>
      <c r="BJ146" s="221"/>
      <c r="BK146" s="221"/>
      <c r="BL146" s="221"/>
      <c r="BM146" s="221"/>
    </row>
    <row r="147" spans="4:65">
      <c r="D147" s="242"/>
      <c r="E147" s="284"/>
      <c r="F147" s="242"/>
      <c r="G147" s="274"/>
      <c r="H147" s="274"/>
      <c r="I147"/>
      <c r="K147" s="217"/>
      <c r="M147" s="246"/>
      <c r="N147" s="246"/>
      <c r="O147" s="246"/>
      <c r="P147" s="246"/>
      <c r="Q147" s="220"/>
      <c r="R147" s="221"/>
      <c r="S147" s="221"/>
      <c r="T147" s="221"/>
      <c r="U147" s="221"/>
      <c r="V147" s="221"/>
      <c r="W147" s="221"/>
      <c r="X147" s="221"/>
      <c r="Y147" s="221"/>
      <c r="Z147" s="221"/>
      <c r="AA147" s="221"/>
      <c r="AB147" s="221"/>
      <c r="AC147" s="221"/>
      <c r="AD147" s="221"/>
      <c r="AE147" s="221"/>
      <c r="AF147" s="221"/>
      <c r="AG147" s="221"/>
      <c r="AH147" s="221"/>
      <c r="AI147" s="221"/>
      <c r="AJ147" s="221"/>
      <c r="AK147" s="221"/>
      <c r="AL147" s="221"/>
      <c r="AM147" s="221"/>
      <c r="AN147" s="221"/>
      <c r="AO147" s="221"/>
      <c r="AP147" s="221"/>
      <c r="AQ147" s="221"/>
      <c r="AR147" s="221"/>
      <c r="AS147" s="221"/>
      <c r="AT147" s="221"/>
      <c r="AU147" s="221"/>
      <c r="AV147" s="221"/>
      <c r="AW147" s="221"/>
      <c r="AX147" s="221"/>
      <c r="AY147" s="221"/>
      <c r="AZ147" s="221"/>
      <c r="BA147" s="221"/>
      <c r="BB147" s="221"/>
      <c r="BC147" s="221"/>
      <c r="BD147" s="221"/>
      <c r="BE147" s="221"/>
      <c r="BF147" s="221"/>
      <c r="BG147" s="221"/>
      <c r="BH147" s="221"/>
      <c r="BI147" s="221"/>
      <c r="BJ147" s="221"/>
      <c r="BK147" s="221"/>
      <c r="BL147" s="221"/>
      <c r="BM147" s="221"/>
    </row>
    <row r="148" spans="1:65" ht="23.5">
      <c r="A148" s="245"/>
      <c r="D148" s="242"/>
      <c r="E148" s="284"/>
      <c r="F148" s="242"/>
      <c r="G148" s="274"/>
      <c r="H148" s="274"/>
      <c r="I148"/>
      <c r="K148" s="217"/>
      <c r="M148" s="246"/>
      <c r="N148" s="246"/>
      <c r="O148" s="246"/>
      <c r="P148" s="246"/>
      <c r="Q148" s="220"/>
      <c r="R148" s="221"/>
      <c r="S148" s="221"/>
      <c r="T148" s="221"/>
      <c r="U148" s="221"/>
      <c r="V148" s="221"/>
      <c r="W148" s="221"/>
      <c r="X148" s="221"/>
      <c r="Y148" s="221"/>
      <c r="Z148" s="221"/>
      <c r="AA148" s="221"/>
      <c r="AB148" s="221"/>
      <c r="AC148" s="221"/>
      <c r="AD148" s="221"/>
      <c r="AE148" s="221"/>
      <c r="AF148" s="221"/>
      <c r="AG148" s="221"/>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21"/>
      <c r="BD148" s="221"/>
      <c r="BE148" s="221"/>
      <c r="BF148" s="221"/>
      <c r="BG148" s="221"/>
      <c r="BH148" s="221"/>
      <c r="BI148" s="221"/>
      <c r="BJ148" s="221"/>
      <c r="BK148" s="221"/>
      <c r="BL148" s="221"/>
      <c r="BM148" s="221"/>
    </row>
    <row r="149" spans="4:66">
      <c r="D149" s="242"/>
      <c r="E149" s="242"/>
      <c r="F149" s="274"/>
      <c r="I149" s="1"/>
      <c r="K149" s="246"/>
      <c r="L149" s="246"/>
      <c r="M149" s="246"/>
      <c r="N149" s="246"/>
      <c r="O149" s="246"/>
      <c r="P149" s="246"/>
      <c r="Q149" s="246"/>
      <c r="R149" s="220"/>
      <c r="S149" s="221"/>
      <c r="T149" s="221"/>
      <c r="U149" s="221"/>
      <c r="V149" s="221"/>
      <c r="W149" s="221"/>
      <c r="X149" s="221"/>
      <c r="Y149" s="221"/>
      <c r="Z149" s="221"/>
      <c r="AA149" s="221"/>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221"/>
      <c r="BE149" s="221"/>
      <c r="BF149" s="221"/>
      <c r="BG149" s="221"/>
      <c r="BH149" s="221"/>
      <c r="BI149" s="221"/>
      <c r="BJ149" s="221"/>
      <c r="BK149" s="221"/>
      <c r="BL149" s="221"/>
      <c r="BM149" s="221"/>
      <c r="BN149" s="221"/>
    </row>
    <row r="150" spans="1:66" ht="23.5">
      <c r="A150" s="245" t="s">
        <v>354</v>
      </c>
      <c r="D150" s="242"/>
      <c r="E150" s="242"/>
      <c r="F150" s="274"/>
      <c r="I150" s="1"/>
      <c r="K150" s="246"/>
      <c r="L150" s="246"/>
      <c r="M150" s="246"/>
      <c r="N150" s="246"/>
      <c r="O150" s="246"/>
      <c r="P150" s="246"/>
      <c r="Q150" s="246"/>
      <c r="R150" s="220"/>
      <c r="S150" s="221"/>
      <c r="T150" s="221"/>
      <c r="U150" s="221"/>
      <c r="V150" s="221"/>
      <c r="W150" s="221"/>
      <c r="X150" s="221"/>
      <c r="Y150" s="221"/>
      <c r="Z150" s="221"/>
      <c r="AA150" s="221"/>
      <c r="AB150" s="221"/>
      <c r="AC150" s="221"/>
      <c r="AD150" s="221"/>
      <c r="AE150" s="221"/>
      <c r="AF150" s="221"/>
      <c r="AG150" s="221"/>
      <c r="AH150" s="221"/>
      <c r="AI150" s="221"/>
      <c r="AJ150" s="221"/>
      <c r="AK150" s="221"/>
      <c r="AL150" s="221"/>
      <c r="AM150" s="221"/>
      <c r="AN150" s="221"/>
      <c r="AO150" s="221"/>
      <c r="AP150" s="221"/>
      <c r="AQ150" s="221"/>
      <c r="AR150" s="221"/>
      <c r="AS150" s="221"/>
      <c r="AT150" s="221"/>
      <c r="AU150" s="221"/>
      <c r="AV150" s="221"/>
      <c r="AW150" s="221"/>
      <c r="AX150" s="221"/>
      <c r="AY150" s="221"/>
      <c r="AZ150" s="221"/>
      <c r="BA150" s="221"/>
      <c r="BB150" s="221"/>
      <c r="BC150" s="221"/>
      <c r="BD150" s="221"/>
      <c r="BE150" s="221"/>
      <c r="BF150" s="221"/>
      <c r="BG150" s="221"/>
      <c r="BH150" s="221"/>
      <c r="BI150" s="221"/>
      <c r="BJ150" s="221"/>
      <c r="BK150" s="221"/>
      <c r="BL150" s="221"/>
      <c r="BM150" s="221"/>
      <c r="BN150" s="221"/>
    </row>
    <row r="151" spans="4:66" ht="15" thickBot="1">
      <c r="D151" s="242"/>
      <c r="E151" s="242"/>
      <c r="F151" s="274"/>
      <c r="I151" s="1"/>
      <c r="K151" s="246"/>
      <c r="L151" s="246"/>
      <c r="M151" s="246"/>
      <c r="N151" s="246"/>
      <c r="O151" s="246"/>
      <c r="P151" s="246"/>
      <c r="Q151" s="246"/>
      <c r="R151" s="220"/>
      <c r="S151" s="221"/>
      <c r="T151" s="221"/>
      <c r="U151" s="221"/>
      <c r="V151" s="221"/>
      <c r="W151" s="221"/>
      <c r="X151" s="221"/>
      <c r="Y151" s="221"/>
      <c r="Z151" s="221"/>
      <c r="AA151" s="221"/>
      <c r="AB151" s="221"/>
      <c r="AC151" s="221"/>
      <c r="AD151" s="221"/>
      <c r="AE151" s="221"/>
      <c r="AF151" s="221"/>
      <c r="AG151" s="221"/>
      <c r="AH151" s="221"/>
      <c r="AI151" s="221"/>
      <c r="AJ151" s="221"/>
      <c r="AK151" s="221"/>
      <c r="AL151" s="221"/>
      <c r="AM151" s="221"/>
      <c r="AN151" s="221"/>
      <c r="AO151" s="221"/>
      <c r="AP151" s="221"/>
      <c r="AQ151" s="221"/>
      <c r="AR151" s="221"/>
      <c r="AS151" s="221"/>
      <c r="AT151" s="221"/>
      <c r="AU151" s="221"/>
      <c r="AV151" s="221"/>
      <c r="AW151" s="221"/>
      <c r="AX151" s="221"/>
      <c r="AY151" s="221"/>
      <c r="AZ151" s="221"/>
      <c r="BA151" s="221"/>
      <c r="BB151" s="221"/>
      <c r="BC151" s="221"/>
      <c r="BD151" s="221"/>
      <c r="BE151" s="221"/>
      <c r="BF151" s="221"/>
      <c r="BG151" s="221"/>
      <c r="BH151" s="221"/>
      <c r="BI151" s="221"/>
      <c r="BJ151" s="221"/>
      <c r="BK151" s="221"/>
      <c r="BL151" s="221"/>
      <c r="BM151" s="221"/>
      <c r="BN151" s="221"/>
    </row>
    <row r="152" spans="1:66" ht="15" thickBot="1">
      <c r="A152" s="222" t="s">
        <v>409</v>
      </c>
      <c r="B152" s="222" t="s">
        <v>365</v>
      </c>
      <c r="D152" s="242"/>
      <c r="E152" s="242"/>
      <c r="F152" s="274"/>
      <c r="I152" s="1"/>
      <c r="K152" s="246"/>
      <c r="L152" s="246"/>
      <c r="M152" s="246"/>
      <c r="N152" s="246"/>
      <c r="O152" s="246"/>
      <c r="P152" s="246"/>
      <c r="Q152" s="246"/>
      <c r="R152" s="220"/>
      <c r="S152" s="221"/>
      <c r="T152" s="221"/>
      <c r="U152" s="221"/>
      <c r="V152" s="221"/>
      <c r="W152" s="221"/>
      <c r="X152" s="221"/>
      <c r="Y152" s="221"/>
      <c r="Z152" s="221"/>
      <c r="AA152" s="221"/>
      <c r="AB152" s="221"/>
      <c r="AC152" s="221"/>
      <c r="AD152" s="221"/>
      <c r="AE152" s="221"/>
      <c r="AF152" s="221"/>
      <c r="AG152" s="221"/>
      <c r="AH152" s="221"/>
      <c r="AI152" s="221"/>
      <c r="AJ152" s="221"/>
      <c r="AK152" s="221"/>
      <c r="AL152" s="221"/>
      <c r="AM152" s="221"/>
      <c r="AN152" s="221"/>
      <c r="AO152" s="221"/>
      <c r="AP152" s="221"/>
      <c r="AQ152" s="221"/>
      <c r="AR152" s="221"/>
      <c r="AS152" s="221"/>
      <c r="AT152" s="221"/>
      <c r="AU152" s="221"/>
      <c r="AV152" s="221"/>
      <c r="AW152" s="221"/>
      <c r="AX152" s="221"/>
      <c r="AY152" s="221"/>
      <c r="AZ152" s="221"/>
      <c r="BA152" s="221"/>
      <c r="BB152" s="221"/>
      <c r="BC152" s="221"/>
      <c r="BD152" s="221"/>
      <c r="BE152" s="221"/>
      <c r="BF152" s="221"/>
      <c r="BG152" s="221"/>
      <c r="BH152" s="221"/>
      <c r="BI152" s="221"/>
      <c r="BJ152" s="221"/>
      <c r="BK152" s="221"/>
      <c r="BL152" s="221"/>
      <c r="BM152" s="221"/>
      <c r="BN152" s="221"/>
    </row>
    <row r="153" spans="1:66" ht="15" thickBot="1">
      <c r="A153" s="275" t="str">
        <f>INDEX('Data - Overview'!$B$157:$B$162,MATCH(1,'Data - Overview'!$E$157:$E$162,0))</f>
        <v>C1</v>
      </c>
      <c r="B153" s="275" t="str">
        <f>INDEX(B157:B162,MATCH(1,H157:H162,0))</f>
        <v>E</v>
      </c>
      <c r="D153" s="242"/>
      <c r="E153" s="242"/>
      <c r="F153" s="274"/>
      <c r="I153" s="1"/>
      <c r="K153" s="246"/>
      <c r="L153" s="246"/>
      <c r="M153" s="246"/>
      <c r="N153" s="246"/>
      <c r="O153" s="246"/>
      <c r="P153" s="246"/>
      <c r="Q153" s="246"/>
      <c r="R153" s="220"/>
      <c r="S153" s="221"/>
      <c r="T153" s="221"/>
      <c r="U153" s="221"/>
      <c r="V153" s="221"/>
      <c r="W153" s="221"/>
      <c r="X153" s="221"/>
      <c r="Y153" s="221"/>
      <c r="Z153" s="221"/>
      <c r="AA153" s="221"/>
      <c r="AB153" s="221"/>
      <c r="AC153" s="221"/>
      <c r="AD153" s="221"/>
      <c r="AE153" s="221"/>
      <c r="AF153" s="221"/>
      <c r="AG153" s="221"/>
      <c r="AH153" s="221"/>
      <c r="AI153" s="221"/>
      <c r="AJ153" s="221"/>
      <c r="AK153" s="221"/>
      <c r="AL153" s="221"/>
      <c r="AM153" s="221"/>
      <c r="AN153" s="221"/>
      <c r="AO153" s="221"/>
      <c r="AP153" s="221"/>
      <c r="AQ153" s="221"/>
      <c r="AR153" s="221"/>
      <c r="AS153" s="221"/>
      <c r="AT153" s="221"/>
      <c r="AU153" s="221"/>
      <c r="AV153" s="221"/>
      <c r="AW153" s="221"/>
      <c r="AX153" s="221"/>
      <c r="AY153" s="221"/>
      <c r="AZ153" s="221"/>
      <c r="BA153" s="221"/>
      <c r="BB153" s="221"/>
      <c r="BC153" s="221"/>
      <c r="BD153" s="221"/>
      <c r="BE153" s="221"/>
      <c r="BF153" s="221"/>
      <c r="BG153" s="221"/>
      <c r="BH153" s="221"/>
      <c r="BI153" s="221"/>
      <c r="BJ153" s="221"/>
      <c r="BK153" s="221"/>
      <c r="BL153" s="221"/>
      <c r="BM153" s="221"/>
      <c r="BN153" s="221"/>
    </row>
    <row r="154" spans="4:66">
      <c r="D154" s="242"/>
      <c r="E154" s="242"/>
      <c r="F154" s="274"/>
      <c r="I154" s="1"/>
      <c r="K154" s="246"/>
      <c r="L154" s="246"/>
      <c r="M154" s="246"/>
      <c r="N154" s="246"/>
      <c r="O154" s="246"/>
      <c r="P154" s="246"/>
      <c r="Q154" s="246"/>
      <c r="R154" s="220"/>
      <c r="S154" s="221"/>
      <c r="T154" s="221"/>
      <c r="U154" s="221"/>
      <c r="V154" s="221"/>
      <c r="W154" s="221"/>
      <c r="X154" s="221"/>
      <c r="Y154" s="221"/>
      <c r="Z154" s="221"/>
      <c r="AA154" s="221"/>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221"/>
      <c r="BE154" s="221"/>
      <c r="BF154" s="221"/>
      <c r="BG154" s="221"/>
      <c r="BH154" s="221"/>
      <c r="BI154" s="221"/>
      <c r="BJ154" s="221"/>
      <c r="BK154" s="221"/>
      <c r="BL154" s="221"/>
      <c r="BM154" s="221"/>
      <c r="BN154" s="221"/>
    </row>
    <row r="155" spans="4:66" ht="15" thickBot="1">
      <c r="D155" s="242"/>
      <c r="E155" s="242"/>
      <c r="F155" s="274"/>
      <c r="I155" s="1"/>
      <c r="K155" s="246"/>
      <c r="L155" s="246"/>
      <c r="M155" s="246"/>
      <c r="N155" s="246"/>
      <c r="O155" s="246"/>
      <c r="P155" s="246"/>
      <c r="Q155" s="246"/>
      <c r="R155" s="220"/>
      <c r="S155" s="221"/>
      <c r="T155" s="221"/>
      <c r="U155" s="221"/>
      <c r="V155" s="221"/>
      <c r="W155" s="221"/>
      <c r="X155" s="221"/>
      <c r="Y155" s="221"/>
      <c r="Z155" s="221"/>
      <c r="AA155" s="221"/>
      <c r="AB155" s="221"/>
      <c r="AC155" s="221"/>
      <c r="AD155" s="221"/>
      <c r="AE155" s="221"/>
      <c r="AF155" s="221"/>
      <c r="AG155" s="221"/>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21"/>
      <c r="BD155" s="221"/>
      <c r="BE155" s="221"/>
      <c r="BF155" s="221"/>
      <c r="BG155" s="221"/>
      <c r="BH155" s="221"/>
      <c r="BI155" s="221"/>
      <c r="BJ155" s="221"/>
      <c r="BK155" s="221"/>
      <c r="BL155" s="221"/>
      <c r="BM155" s="221"/>
      <c r="BN155" s="221"/>
    </row>
    <row r="156" spans="1:66" ht="15" thickBot="1">
      <c r="A156" s="222" t="s">
        <v>378</v>
      </c>
      <c r="B156" s="222" t="s">
        <v>379</v>
      </c>
      <c r="C156" s="222" t="s">
        <v>383</v>
      </c>
      <c r="D156" s="222" t="s">
        <v>221</v>
      </c>
      <c r="E156" s="222" t="s">
        <v>476</v>
      </c>
      <c r="F156" s="222" t="s">
        <v>223</v>
      </c>
      <c r="G156" s="222" t="s">
        <v>183</v>
      </c>
      <c r="H156" s="222" t="s">
        <v>477</v>
      </c>
      <c r="I156" s="222" t="s">
        <v>386</v>
      </c>
      <c r="J156" s="222" t="s">
        <v>387</v>
      </c>
      <c r="K156" s="222" t="s">
        <v>388</v>
      </c>
      <c r="L156" s="246"/>
      <c r="M156" s="246"/>
      <c r="N156" s="246"/>
      <c r="O156" s="246"/>
      <c r="P156" s="246"/>
      <c r="Q156" s="246"/>
      <c r="R156" s="220"/>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221"/>
      <c r="BK156" s="221"/>
      <c r="BL156" s="221"/>
      <c r="BM156" s="221"/>
      <c r="BN156" s="221"/>
    </row>
    <row r="157" spans="1:66">
      <c r="A157" s="223" t="s">
        <v>478</v>
      </c>
      <c r="B157" s="223" t="str">
        <f>INDEX('Data - Knowledge'!$D:$D,MATCH('Data - Overview'!$A157,'Data - Knowledge'!$A:$A,0))</f>
        <v>A</v>
      </c>
      <c r="C157" s="223" t="s">
        <v>237</v>
      </c>
      <c r="D157" s="280">
        <f>INDEX('Data - Knowledge'!$E:$E,MATCH('Data - Overview'!$A157,'Data - Knowledge'!$A:$A,0))</f>
        <v>0.025719696969696962</v>
      </c>
      <c r="E157" s="223">
        <f>RANK('Data - Overview'!$D157,'Data - Overview'!$D$157:$D$162)</f>
        <v>6</v>
      </c>
      <c r="F157" s="280">
        <f>INDEX('Data - Knowledge'!$G:$G,MATCH('Data - Overview'!$A157,'Data - Knowledge'!$A:$A,0))</f>
        <v>0.07286078028747435</v>
      </c>
      <c r="G157" s="282">
        <f>INDEX('Data - Knowledge'!$J:$J,MATCH('Data - Overview'!$A157,'Data - Knowledge'!$A:$A,0))</f>
        <v>35.299782500570458</v>
      </c>
      <c r="H157" s="282">
        <f>RANK(G157,$G$157:$G$162)</f>
        <v>6</v>
      </c>
      <c r="I157" s="223" t="str">
        <f>"" &amp;TEXT('Data - Overview'!$C157,"0")&amp;" "</f>
        <v>A </v>
      </c>
      <c r="J157" s="322" t="str">
        <f>"Index: " &amp;TEXT('Data - Overview'!$G157,"0")&amp;""</f>
        <v>Index: 35</v>
      </c>
      <c r="K157" s="223" t="str">
        <f>'Data - Overview'!$I157&amp;CHAR(10)&amp;'Data - Overview'!$J157</f>
        <v>A 
Index: 35</v>
      </c>
      <c r="L157" s="246"/>
      <c r="M157" s="246"/>
      <c r="N157" s="246"/>
      <c r="O157" s="246"/>
      <c r="P157" s="246"/>
      <c r="Q157" s="246"/>
      <c r="R157" s="220"/>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221"/>
      <c r="BK157" s="221"/>
      <c r="BL157" s="221"/>
      <c r="BM157" s="221"/>
      <c r="BN157" s="221"/>
    </row>
    <row r="158" spans="1:66" ht="29">
      <c r="A158" t="s">
        <v>479</v>
      </c>
      <c r="B158" t="str">
        <f>INDEX('Data - Knowledge'!$D:$D,MATCH('Data - Overview'!$A158,'Data - Knowledge'!$A:$A,0))</f>
        <v>B</v>
      </c>
      <c r="C158" t="s">
        <v>238</v>
      </c>
      <c r="D158" s="242">
        <f>INDEX('Data - Knowledge'!$E:$E,MATCH('Data - Overview'!$A158,'Data - Knowledge'!$A:$A,0))</f>
        <v>0.15187121212121213</v>
      </c>
      <c r="E158">
        <f>RANK('Data - Overview'!$D158,'Data - Overview'!$D$157:$D$162)</f>
        <v>4</v>
      </c>
      <c r="F158" s="242">
        <f>INDEX('Data - Knowledge'!$G:$G,MATCH('Data - Overview'!$A158,'Data - Knowledge'!$A:$A,0))</f>
        <v>0.28540903490759756</v>
      </c>
      <c r="G158" s="274">
        <f>INDEX('Data - Knowledge'!$J:$J,MATCH('Data - Overview'!$A158,'Data - Knowledge'!$A:$A,0))</f>
        <v>53.211774522268051</v>
      </c>
      <c r="H158" s="300">
        <f>RANK(G158,$G$157:$G$162)</f>
        <v>5</v>
      </c>
      <c r="I158" t="str">
        <f>"" &amp;TEXT('Data - Overview'!$C158,"0")&amp;" "</f>
        <v>B </v>
      </c>
      <c r="J158" s="323" t="str">
        <f>"Index: " &amp;TEXT('Data - Overview'!$G158,"0")&amp;""</f>
        <v>Index: 53</v>
      </c>
      <c r="K158" s="296" t="str">
        <f>'Data - Overview'!$I158&amp;CHAR(10)&amp;'Data - Overview'!$J158</f>
        <v>B 
Index: 53</v>
      </c>
      <c r="L158" s="246"/>
      <c r="M158" s="246"/>
      <c r="N158" s="246"/>
      <c r="O158" s="246"/>
      <c r="P158" s="246"/>
      <c r="Q158" s="246"/>
      <c r="R158" s="220"/>
      <c r="S158" s="221"/>
      <c r="T158" s="221"/>
      <c r="U158" s="221"/>
      <c r="V158" s="221"/>
      <c r="W158" s="221"/>
      <c r="X158" s="221"/>
      <c r="Y158" s="221"/>
      <c r="Z158" s="221"/>
      <c r="AA158" s="221"/>
      <c r="AB158" s="221"/>
      <c r="AC158" s="221"/>
      <c r="AD158" s="221"/>
      <c r="AE158" s="221"/>
      <c r="AF158" s="221"/>
      <c r="AG158" s="221"/>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21"/>
      <c r="BD158" s="221"/>
      <c r="BE158" s="221"/>
      <c r="BF158" s="221"/>
      <c r="BG158" s="221"/>
      <c r="BH158" s="221"/>
      <c r="BI158" s="221"/>
      <c r="BJ158" s="221"/>
      <c r="BK158" s="221"/>
      <c r="BL158" s="221"/>
      <c r="BM158" s="221"/>
      <c r="BN158" s="221"/>
    </row>
    <row r="159" spans="1:66">
      <c r="A159" s="226" t="s">
        <v>480</v>
      </c>
      <c r="B159" s="226" t="str">
        <f>INDEX('Data - Knowledge'!$D:$D,MATCH('Data - Overview'!$A159,'Data - Knowledge'!$A:$A,0))</f>
        <v>C1</v>
      </c>
      <c r="C159" s="226" t="s">
        <v>481</v>
      </c>
      <c r="D159" s="285">
        <f>INDEX('Data - Knowledge'!$E:$E,MATCH('Data - Overview'!$A159,'Data - Knowledge'!$A:$A,0))</f>
        <v>0.2511287878787879</v>
      </c>
      <c r="E159" s="226">
        <f>RANK('Data - Overview'!$D159,'Data - Overview'!$D$157:$D$162)</f>
        <v>1</v>
      </c>
      <c r="F159" s="285">
        <f>INDEX('Data - Knowledge'!$G:$G,MATCH('Data - Overview'!$A159,'Data - Knowledge'!$A:$A,0))</f>
        <v>0.27819332648870632</v>
      </c>
      <c r="G159" s="287">
        <f>INDEX('Data - Knowledge'!$J:$J,MATCH('Data - Overview'!$A159,'Data - Knowledge'!$A:$A,0))</f>
        <v>90.2713199660391</v>
      </c>
      <c r="H159" s="287">
        <f>RANK(G159,$G$157:$G$162)</f>
        <v>4</v>
      </c>
      <c r="I159" s="226" t="str">
        <f>"" &amp;TEXT('Data - Overview'!$C159,"0")&amp;" "</f>
        <v>C1 </v>
      </c>
      <c r="J159" s="324" t="str">
        <f>"Index: " &amp;TEXT(AVERAGE('Data - Knowledge'!J102,'Data - Knowledge'!J103 ),"0")&amp;"" </f>
        <v>Index: 72</v>
      </c>
      <c r="K159" s="226" t="str">
        <f>'Data - Overview'!$I159&amp;CHAR(10)&amp;'Data - Overview'!$J159</f>
        <v>C1 
Index: 72</v>
      </c>
      <c r="L159" s="246"/>
      <c r="M159" s="246"/>
      <c r="N159" s="246"/>
      <c r="O159" s="246"/>
      <c r="P159" s="246"/>
      <c r="Q159" s="246"/>
      <c r="R159" s="220"/>
      <c r="S159" s="221"/>
      <c r="T159" s="221"/>
      <c r="U159" s="221"/>
      <c r="V159" s="221"/>
      <c r="W159" s="221"/>
      <c r="X159" s="221"/>
      <c r="Y159" s="221"/>
      <c r="Z159" s="221"/>
      <c r="AA159" s="221"/>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c r="BH159" s="221"/>
      <c r="BI159" s="221"/>
      <c r="BJ159" s="221"/>
      <c r="BK159" s="221"/>
      <c r="BL159" s="221"/>
      <c r="BM159" s="221"/>
      <c r="BN159" s="221"/>
    </row>
    <row r="160" spans="1:65">
      <c r="A160" t="s">
        <v>482</v>
      </c>
      <c r="B160" t="str">
        <f>INDEX('Data - Knowledge'!$D:$D,MATCH('Data - Overview'!$A160,'Data - Knowledge'!$A:$A,0))</f>
        <v>C2</v>
      </c>
      <c r="C160" t="s">
        <v>483</v>
      </c>
      <c r="D160" s="242">
        <f>INDEX('Data - Knowledge'!$E:$E,MATCH('Data - Overview'!$A160,'Data - Knowledge'!$A:$A,0))</f>
        <v>0.24188257575757571</v>
      </c>
      <c r="E160">
        <f>RANK('Data - Overview'!$D160,'Data - Overview'!$D$157:$D$162)</f>
        <v>2</v>
      </c>
      <c r="F160" s="242">
        <f>INDEX('Data - Knowledge'!$G:$G,MATCH('Data - Overview'!$A160,'Data - Knowledge'!$A:$A,0))</f>
        <v>0.19053244353182758</v>
      </c>
      <c r="G160" s="274">
        <f>INDEX('Data - Knowledge'!$J:$J,MATCH('Data - Overview'!$A160,'Data - Knowledge'!$A:$A,0))</f>
        <v>126.95086006030796</v>
      </c>
      <c r="H160" s="300">
        <f>RANK(G160,$G$157:$G$162)</f>
        <v>3</v>
      </c>
      <c r="I160" t="str">
        <f>"" &amp;TEXT('Data - Overview'!$C160,"0")&amp;" "</f>
        <v>C2 </v>
      </c>
      <c r="J160" s="323" t="str">
        <f>"Index: " &amp;TEXT(AVERAGE('Data - Knowledge'!J103,'Data - Knowledge'!J104 ),"0")&amp;"" </f>
        <v>Index: 109</v>
      </c>
      <c r="K160" t="str">
        <f>'Data - Overview'!$I160&amp;CHAR(10)&amp;'Data - Overview'!$J160</f>
        <v>C2 
Index: 109</v>
      </c>
      <c r="L160" s="246"/>
      <c r="M160" s="246"/>
      <c r="N160" s="246"/>
      <c r="O160" s="246"/>
      <c r="P160" s="246"/>
      <c r="Q160" s="220"/>
      <c r="R160" s="221"/>
      <c r="S160" s="221"/>
      <c r="T160" s="221"/>
      <c r="U160" s="221"/>
      <c r="V160" s="221"/>
      <c r="W160" s="221"/>
      <c r="X160" s="221"/>
      <c r="Y160" s="221"/>
      <c r="Z160" s="221"/>
      <c r="AA160" s="221"/>
      <c r="AB160" s="221"/>
      <c r="AC160" s="221"/>
      <c r="AD160" s="221"/>
      <c r="AE160" s="221"/>
      <c r="AF160" s="221"/>
      <c r="AG160" s="221"/>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221"/>
      <c r="BK160" s="221"/>
      <c r="BL160" s="221"/>
      <c r="BM160" s="221"/>
    </row>
    <row r="161" spans="1:66">
      <c r="A161" s="226" t="s">
        <v>484</v>
      </c>
      <c r="B161" s="226" t="str">
        <f>INDEX('Data - Knowledge'!$D:$D,MATCH('Data - Overview'!$A161,'Data - Knowledge'!$A:$A,0))</f>
        <v>D</v>
      </c>
      <c r="C161" s="226" t="s">
        <v>242</v>
      </c>
      <c r="D161" s="285">
        <f>INDEX('Data - Knowledge'!$E:$E,MATCH('Data - Overview'!$A161,'Data - Knowledge'!$A:$A,0))</f>
        <v>0.18204166666666668</v>
      </c>
      <c r="E161" s="226">
        <f>RANK('Data - Overview'!$D161,'Data - Overview'!$D$157:$D$162)</f>
        <v>3</v>
      </c>
      <c r="F161" s="285">
        <f>INDEX('Data - Knowledge'!$G:$G,MATCH('Data - Overview'!$A161,'Data - Knowledge'!$A:$A,0))</f>
        <v>0.10001909650924025</v>
      </c>
      <c r="G161" s="287">
        <f>INDEX('Data - Knowledge'!$J:$J,MATCH('Data - Overview'!$A161,'Data - Knowledge'!$A:$A,0))</f>
        <v>182.00690970033787</v>
      </c>
      <c r="H161" s="287">
        <f>RANK(G161,$G$157:$G$162)</f>
        <v>2</v>
      </c>
      <c r="I161" s="226" t="str">
        <f>"" &amp;TEXT('Data - Overview'!$C161,"0")&amp;" "</f>
        <v>D </v>
      </c>
      <c r="J161" s="324" t="str">
        <f>"Index: " &amp;TEXT(AVERAGE('Data - Knowledge'!J104,'Data - Knowledge'!J105 ),"0")&amp;"" </f>
        <v>Index: 154</v>
      </c>
      <c r="K161" s="226" t="str">
        <f>'Data - Overview'!$I161&amp;CHAR(10)&amp;'Data - Overview'!$J161</f>
        <v>D 
Index: 154</v>
      </c>
      <c r="L161" s="246"/>
      <c r="M161" s="246"/>
      <c r="N161" s="246"/>
      <c r="O161" s="246"/>
      <c r="P161" s="246"/>
      <c r="Q161" s="246"/>
      <c r="R161" s="220"/>
      <c r="S161" s="246"/>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21"/>
      <c r="BK161" s="221"/>
      <c r="BL161" s="221"/>
      <c r="BM161" s="221"/>
      <c r="BN161" s="221"/>
    </row>
    <row r="162" spans="1:66" ht="15" thickBot="1">
      <c r="A162" s="236" t="s">
        <v>485</v>
      </c>
      <c r="B162" s="236" t="str">
        <f>INDEX('Data - Knowledge'!$D:$D,MATCH('Data - Overview'!$A162,'Data - Knowledge'!$A:$A,0))</f>
        <v>E</v>
      </c>
      <c r="C162" s="236" t="s">
        <v>243</v>
      </c>
      <c r="D162" s="289">
        <f>INDEX('Data - Knowledge'!$E:$E,MATCH('Data - Overview'!$A162,'Data - Knowledge'!$A:$A,0))</f>
        <v>0.1470719696969697</v>
      </c>
      <c r="E162" s="236">
        <f>RANK('Data - Overview'!$D162,'Data - Overview'!$D$157:$D$162)</f>
        <v>5</v>
      </c>
      <c r="F162" s="289">
        <f>INDEX('Data - Knowledge'!$G:$G,MATCH('Data - Overview'!$A162,'Data - Knowledge'!$A:$A,0))</f>
        <v>0.0727506160164271</v>
      </c>
      <c r="G162" s="292">
        <f>INDEX('Data - Knowledge'!$J:$J,MATCH('Data - Overview'!$A162,'Data - Knowledge'!$A:$A,0))</f>
        <v>202.15907129055898</v>
      </c>
      <c r="H162" s="319">
        <f>RANK(G162,$G$157:$G$162)</f>
        <v>1</v>
      </c>
      <c r="I162" s="236" t="str">
        <f>"" &amp;TEXT('Data - Overview'!$C162,"0")&amp;" "</f>
        <v>E </v>
      </c>
      <c r="J162" s="325" t="str">
        <f>"Index: " &amp;TEXT(AVERAGE('Data - Knowledge'!J105,'Data - Knowledge'!J106 ),"0")&amp;"" </f>
        <v>Index: 192</v>
      </c>
      <c r="K162" s="236" t="str">
        <f>'Data - Overview'!$I162&amp;CHAR(10)&amp;'Data - Overview'!$J162</f>
        <v>E 
Index: 192</v>
      </c>
      <c r="L162" s="246"/>
      <c r="M162" s="246"/>
      <c r="N162" s="246"/>
      <c r="O162" s="246"/>
      <c r="P162" s="246"/>
      <c r="Q162" s="246"/>
      <c r="R162" s="220"/>
      <c r="S162" s="221"/>
      <c r="T162" s="221"/>
      <c r="U162" s="221"/>
      <c r="V162" s="221"/>
      <c r="W162" s="221"/>
      <c r="X162" s="221"/>
      <c r="Y162" s="221"/>
      <c r="Z162" s="221"/>
      <c r="AA162" s="221"/>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221"/>
      <c r="BE162" s="221"/>
      <c r="BF162" s="221"/>
      <c r="BG162" s="221"/>
      <c r="BH162" s="221"/>
      <c r="BI162" s="221"/>
      <c r="BJ162" s="221"/>
      <c r="BK162" s="221"/>
      <c r="BL162" s="221"/>
      <c r="BM162" s="221"/>
      <c r="BN162" s="221"/>
    </row>
    <row r="163" spans="4:66">
      <c r="D163" s="242"/>
      <c r="F163" s="242"/>
      <c r="G163" s="295"/>
      <c r="I163"/>
      <c r="J163" s="323"/>
      <c r="L163" s="246"/>
      <c r="M163" s="246"/>
      <c r="N163" s="246"/>
      <c r="O163" s="246"/>
      <c r="P163" s="246"/>
      <c r="Q163" s="246"/>
      <c r="R163" s="220"/>
      <c r="S163" s="221"/>
      <c r="T163" s="221"/>
      <c r="U163" s="221"/>
      <c r="V163" s="221"/>
      <c r="W163" s="221"/>
      <c r="X163" s="221"/>
      <c r="Y163" s="221"/>
      <c r="Z163" s="221"/>
      <c r="AA163" s="221"/>
      <c r="AB163" s="221"/>
      <c r="AC163" s="221"/>
      <c r="AD163" s="221"/>
      <c r="AE163" s="221"/>
      <c r="AF163" s="221"/>
      <c r="AG163" s="221"/>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21"/>
      <c r="BD163" s="221"/>
      <c r="BE163" s="221"/>
      <c r="BF163" s="221"/>
      <c r="BG163" s="221"/>
      <c r="BH163" s="221"/>
      <c r="BI163" s="221"/>
      <c r="BJ163" s="221"/>
      <c r="BK163" s="221"/>
      <c r="BL163" s="221"/>
      <c r="BM163" s="221"/>
      <c r="BN163" s="221"/>
    </row>
    <row r="164" spans="4:66">
      <c r="D164" s="242"/>
      <c r="F164" s="242"/>
      <c r="G164" s="295"/>
      <c r="I164"/>
      <c r="J164" s="323"/>
      <c r="L164" s="246"/>
      <c r="M164" s="246"/>
      <c r="N164" s="246"/>
      <c r="O164" s="246"/>
      <c r="P164" s="246"/>
      <c r="Q164" s="246"/>
      <c r="R164" s="220"/>
      <c r="S164" s="221"/>
      <c r="T164" s="221"/>
      <c r="U164" s="221"/>
      <c r="V164" s="221"/>
      <c r="W164" s="221"/>
      <c r="X164" s="221"/>
      <c r="Y164" s="221"/>
      <c r="Z164" s="221"/>
      <c r="AA164" s="221"/>
      <c r="AB164" s="221"/>
      <c r="AC164" s="221"/>
      <c r="AD164" s="221"/>
      <c r="AE164" s="221"/>
      <c r="AF164" s="221"/>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221"/>
      <c r="BE164" s="221"/>
      <c r="BF164" s="221"/>
      <c r="BG164" s="221"/>
      <c r="BH164" s="221"/>
      <c r="BI164" s="221"/>
      <c r="BJ164" s="221"/>
      <c r="BK164" s="221"/>
      <c r="BL164" s="221"/>
      <c r="BM164" s="221"/>
      <c r="BN164" s="221"/>
    </row>
    <row r="165" spans="1:66" ht="23.5">
      <c r="A165" s="245" t="s">
        <v>486</v>
      </c>
      <c r="D165" s="242"/>
      <c r="F165" s="242"/>
      <c r="G165" s="295"/>
      <c r="I165"/>
      <c r="J165" s="323"/>
      <c r="L165" s="246"/>
      <c r="M165" s="246"/>
      <c r="N165" s="246"/>
      <c r="O165" s="246"/>
      <c r="P165" s="246"/>
      <c r="Q165" s="246"/>
      <c r="R165" s="220"/>
      <c r="S165" s="221"/>
      <c r="T165" s="221"/>
      <c r="U165" s="221"/>
      <c r="V165" s="221"/>
      <c r="W165" s="221"/>
      <c r="X165" s="221"/>
      <c r="Y165" s="221"/>
      <c r="Z165" s="221"/>
      <c r="AA165" s="221"/>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221"/>
      <c r="BE165" s="221"/>
      <c r="BF165" s="221"/>
      <c r="BG165" s="221"/>
      <c r="BH165" s="221"/>
      <c r="BI165" s="221"/>
      <c r="BJ165" s="221"/>
      <c r="BK165" s="221"/>
      <c r="BL165" s="221"/>
      <c r="BM165" s="221"/>
      <c r="BN165" s="221"/>
    </row>
    <row r="166" spans="4:66" ht="15" thickBot="1">
      <c r="D166" s="242"/>
      <c r="F166" s="242"/>
      <c r="G166" s="295"/>
      <c r="I166"/>
      <c r="J166" s="323"/>
      <c r="L166" s="246"/>
      <c r="M166" s="246"/>
      <c r="N166" s="246"/>
      <c r="O166" s="246"/>
      <c r="P166" s="246"/>
      <c r="Q166" s="246"/>
      <c r="R166" s="220"/>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row>
    <row r="167" spans="1:66" ht="15" thickBot="1">
      <c r="A167" s="222" t="s">
        <v>365</v>
      </c>
      <c r="D167" s="242"/>
      <c r="F167" s="242"/>
      <c r="G167" s="295"/>
      <c r="I167"/>
      <c r="J167" s="323"/>
      <c r="L167" s="246"/>
      <c r="M167" s="246"/>
      <c r="N167" s="246"/>
      <c r="O167" s="246"/>
      <c r="P167" s="246"/>
      <c r="Q167" s="246"/>
      <c r="R167" s="220"/>
      <c r="S167" s="221"/>
      <c r="T167" s="221"/>
      <c r="U167" s="221"/>
      <c r="V167" s="221"/>
      <c r="W167" s="221"/>
      <c r="X167" s="221"/>
      <c r="Y167" s="221"/>
      <c r="Z167" s="221"/>
      <c r="AA167" s="221"/>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221"/>
      <c r="BE167" s="221"/>
      <c r="BF167" s="221"/>
      <c r="BG167" s="221"/>
      <c r="BH167" s="221"/>
      <c r="BI167" s="221"/>
      <c r="BJ167" s="221"/>
      <c r="BK167" s="221"/>
      <c r="BL167" s="221"/>
      <c r="BM167" s="221"/>
      <c r="BN167" s="221"/>
    </row>
    <row r="168" spans="1:66" ht="15" thickBot="1">
      <c r="A168" s="326" t="str">
        <f>INDEX('Data - Overview'!$B$172:$B$181,MATCH(1,'Data - Overview'!$G$172:$G$181,0))</f>
        <v>Unemployed</v>
      </c>
      <c r="D168" s="242"/>
      <c r="F168" s="242"/>
      <c r="G168" s="295"/>
      <c r="I168"/>
      <c r="J168" s="323"/>
      <c r="L168" s="246"/>
      <c r="M168" s="246"/>
      <c r="N168" s="246"/>
      <c r="O168" s="246"/>
      <c r="P168" s="246"/>
      <c r="Q168" s="246"/>
      <c r="R168" s="220"/>
      <c r="S168" s="221"/>
      <c r="T168" s="221"/>
      <c r="U168" s="221"/>
      <c r="V168" s="221"/>
      <c r="W168" s="221"/>
      <c r="X168" s="221"/>
      <c r="Y168" s="221"/>
      <c r="Z168" s="221"/>
      <c r="AA168" s="221"/>
      <c r="AB168" s="221"/>
      <c r="AC168" s="221"/>
      <c r="AD168" s="221"/>
      <c r="AE168" s="221"/>
      <c r="AF168" s="221"/>
      <c r="AG168" s="221"/>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221"/>
      <c r="BE168" s="221"/>
      <c r="BF168" s="221"/>
      <c r="BG168" s="221"/>
      <c r="BH168" s="221"/>
      <c r="BI168" s="221"/>
      <c r="BJ168" s="221"/>
      <c r="BK168" s="221"/>
      <c r="BL168" s="221"/>
      <c r="BM168" s="221"/>
      <c r="BN168" s="221"/>
    </row>
    <row r="169" spans="1:66">
      <c r="A169" s="246"/>
      <c r="D169" s="242"/>
      <c r="F169" s="242"/>
      <c r="G169" s="295"/>
      <c r="I169"/>
      <c r="J169" s="323"/>
      <c r="L169" s="246"/>
      <c r="M169" s="246"/>
      <c r="N169" s="246"/>
      <c r="O169" s="246"/>
      <c r="P169" s="246"/>
      <c r="Q169" s="246"/>
      <c r="R169" s="220"/>
      <c r="S169" s="221"/>
      <c r="T169" s="221"/>
      <c r="U169" s="221"/>
      <c r="V169" s="221"/>
      <c r="W169" s="221"/>
      <c r="X169" s="221"/>
      <c r="Y169" s="221"/>
      <c r="Z169" s="221"/>
      <c r="AA169" s="221"/>
      <c r="AB169" s="221"/>
      <c r="AC169" s="221"/>
      <c r="AD169" s="221"/>
      <c r="AE169" s="221"/>
      <c r="AF169" s="221"/>
      <c r="AG169" s="221"/>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21"/>
      <c r="BD169" s="221"/>
      <c r="BE169" s="221"/>
      <c r="BF169" s="221"/>
      <c r="BG169" s="221"/>
      <c r="BH169" s="221"/>
      <c r="BI169" s="221"/>
      <c r="BJ169" s="221"/>
      <c r="BK169" s="221"/>
      <c r="BL169" s="221"/>
      <c r="BM169" s="221"/>
      <c r="BN169" s="221"/>
    </row>
    <row r="170" spans="4:66" ht="15" thickBot="1">
      <c r="D170" s="242"/>
      <c r="E170" s="242"/>
      <c r="K170" s="246"/>
      <c r="L170" s="246"/>
      <c r="M170" s="246"/>
      <c r="N170" s="246"/>
      <c r="O170" s="246"/>
      <c r="P170" s="246"/>
      <c r="Q170" s="246"/>
      <c r="R170" s="220"/>
      <c r="S170" s="221"/>
      <c r="T170" s="221"/>
      <c r="U170" s="221"/>
      <c r="V170" s="221"/>
      <c r="W170" s="221"/>
      <c r="X170" s="221"/>
      <c r="Y170" s="221"/>
      <c r="Z170" s="221"/>
      <c r="AA170" s="221"/>
      <c r="AB170" s="221"/>
      <c r="AC170" s="221"/>
      <c r="AD170" s="221"/>
      <c r="AE170" s="221"/>
      <c r="AF170" s="221"/>
      <c r="AG170" s="221"/>
      <c r="AH170" s="221"/>
      <c r="AI170" s="221"/>
      <c r="AJ170" s="221"/>
      <c r="AK170" s="221"/>
      <c r="AL170" s="221"/>
      <c r="AM170" s="221"/>
      <c r="AN170" s="221"/>
      <c r="AO170" s="221"/>
      <c r="AP170" s="221"/>
      <c r="AQ170" s="221"/>
      <c r="AR170" s="221"/>
      <c r="AS170" s="221"/>
      <c r="AT170" s="221"/>
      <c r="AU170" s="221"/>
      <c r="AV170" s="221"/>
      <c r="AW170" s="221"/>
      <c r="AX170" s="221"/>
      <c r="AY170" s="221"/>
      <c r="AZ170" s="221"/>
      <c r="BA170" s="221"/>
      <c r="BB170" s="221"/>
      <c r="BC170" s="221"/>
      <c r="BD170" s="221"/>
      <c r="BE170" s="221"/>
      <c r="BF170" s="221"/>
      <c r="BG170" s="221"/>
      <c r="BH170" s="221"/>
      <c r="BI170" s="221"/>
      <c r="BJ170" s="221"/>
      <c r="BK170" s="221"/>
      <c r="BL170" s="221"/>
      <c r="BM170" s="221"/>
      <c r="BN170" s="221"/>
    </row>
    <row r="171" spans="1:65" ht="15" thickBot="1">
      <c r="A171" s="222" t="s">
        <v>378</v>
      </c>
      <c r="B171" s="222" t="s">
        <v>379</v>
      </c>
      <c r="C171" s="222" t="s">
        <v>383</v>
      </c>
      <c r="D171" s="222" t="s">
        <v>221</v>
      </c>
      <c r="E171" s="222" t="s">
        <v>223</v>
      </c>
      <c r="F171" s="222" t="s">
        <v>183</v>
      </c>
      <c r="G171" s="222" t="s">
        <v>410</v>
      </c>
      <c r="H171" s="222" t="s">
        <v>386</v>
      </c>
      <c r="I171" s="222" t="s">
        <v>387</v>
      </c>
      <c r="J171" s="222" t="s">
        <v>388</v>
      </c>
      <c r="K171" s="246"/>
      <c r="L171" s="246"/>
      <c r="M171" s="246"/>
      <c r="N171" s="246"/>
      <c r="O171" s="246"/>
      <c r="P171" s="246"/>
      <c r="Q171" s="220"/>
      <c r="R171" s="221"/>
      <c r="S171" s="221"/>
      <c r="T171" s="221"/>
      <c r="U171" s="221"/>
      <c r="V171" s="221"/>
      <c r="W171" s="221"/>
      <c r="X171" s="221"/>
      <c r="Y171" s="221"/>
      <c r="Z171" s="221"/>
      <c r="AA171" s="221"/>
      <c r="AB171" s="221"/>
      <c r="AC171" s="221"/>
      <c r="AD171" s="221"/>
      <c r="AE171" s="221"/>
      <c r="AF171" s="221"/>
      <c r="AG171" s="221"/>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221"/>
      <c r="BE171" s="221"/>
      <c r="BF171" s="221"/>
      <c r="BG171" s="221"/>
      <c r="BH171" s="221"/>
      <c r="BI171" s="221"/>
      <c r="BJ171" s="221"/>
      <c r="BK171" s="221"/>
      <c r="BL171" s="221"/>
      <c r="BM171" s="221"/>
    </row>
    <row r="172" spans="1:65" ht="43.5">
      <c r="A172" s="223" t="s">
        <v>487</v>
      </c>
      <c r="B172" s="223" t="str">
        <f>INDEX('Data - Knowledge'!$D:$D,MATCH('Data - Overview'!$A172,'Data - Knowledge'!$A:$A,0))</f>
        <v>Director / Managerial</v>
      </c>
      <c r="C172" s="223" t="s">
        <v>488</v>
      </c>
      <c r="D172" s="280">
        <f>INDEX('Data - Knowledge'!$E:$E,MATCH('Data - Overview'!$A172,'Data - Knowledge'!$A:$A,0))</f>
        <v>0.039757575757575762</v>
      </c>
      <c r="E172" s="280">
        <f>INDEX('Data - Knowledge'!$G:$G,MATCH('Data - Overview'!$A172,'Data - Knowledge'!$A:$A,0))</f>
        <v>0.069789219712525677</v>
      </c>
      <c r="F172" s="282">
        <f>INDEX('Data - Knowledge'!$J:$J,MATCH('Data - Overview'!$A172,'Data - Knowledge'!$A:$A,0))</f>
        <v>56.9680760457623</v>
      </c>
      <c r="G172" s="223">
        <f>RANK('Data - Overview'!$F172,'Data - Overview'!$F$172:$F$181)</f>
        <v>10</v>
      </c>
      <c r="H172" s="223" t="str">
        <f>"" &amp;TEXT('Data - Overview'!$C172,"0")&amp;" "</f>
        <v>Director / Managerial </v>
      </c>
      <c r="I172" s="283" t="str">
        <f>"Index: " &amp;TEXT('Data - Overview'!$F172,"0")&amp;""</f>
        <v>Index: 57</v>
      </c>
      <c r="J172" s="298" t="str">
        <f>'Data - Overview'!$H172&amp;CHAR(10)&amp;'Data - Overview'!$I172</f>
        <v>Director / Managerial 
Index: 57</v>
      </c>
      <c r="K172" s="246"/>
      <c r="L172" s="246"/>
      <c r="M172" s="246"/>
      <c r="N172" s="246"/>
      <c r="O172" s="246"/>
      <c r="P172" s="246"/>
      <c r="Q172" s="220"/>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221"/>
      <c r="BE172" s="221"/>
      <c r="BF172" s="221"/>
      <c r="BG172" s="221"/>
      <c r="BH172" s="221"/>
      <c r="BI172" s="221"/>
      <c r="BJ172" s="221"/>
      <c r="BK172" s="221"/>
      <c r="BL172" s="221"/>
      <c r="BM172" s="221"/>
    </row>
    <row r="173" spans="1:64">
      <c r="A173" t="s">
        <v>489</v>
      </c>
      <c r="B173" t="str">
        <f>INDEX('Data - Knowledge'!$D:$D,MATCH('Data - Overview'!$A173,'Data - Knowledge'!$A:$A,0))</f>
        <v>Professional</v>
      </c>
      <c r="C173" t="s">
        <v>490</v>
      </c>
      <c r="D173" s="242">
        <f>INDEX('Data - Knowledge'!$E:$E,MATCH('Data - Overview'!$A173,'Data - Knowledge'!$A:$A,0))</f>
        <v>0.16962500000000005</v>
      </c>
      <c r="E173" s="242">
        <f>INDEX('Data - Knowledge'!$G:$G,MATCH('Data - Overview'!$A173,'Data - Knowledge'!$A:$A,0))</f>
        <v>0.22205646817248459</v>
      </c>
      <c r="F173" s="274">
        <f>INDEX('Data - Knowledge'!$J:$J,MATCH('Data - Overview'!$A173,'Data - Knowledge'!$A:$A,0))</f>
        <v>76.388227461242934</v>
      </c>
      <c r="G173" s="274">
        <f>RANK('Data - Overview'!$F173,'Data - Overview'!$F$172:$F$181)</f>
        <v>8</v>
      </c>
      <c r="H173" t="str">
        <f>"" &amp;TEXT('Data - Overview'!$C173,"0")&amp;" "</f>
        <v>Professional </v>
      </c>
      <c r="I173" s="217" t="str">
        <f>"Index: " &amp;TEXT('Data - Overview'!$F173,"0")&amp;""</f>
        <v>Index: 76</v>
      </c>
      <c r="J173" t="str">
        <f>'Data - Overview'!$H173&amp;CHAR(10)&amp;'Data - Overview'!$I173</f>
        <v>Professional 
Index: 76</v>
      </c>
      <c r="K173" s="246"/>
      <c r="L173" s="246"/>
      <c r="M173" s="246"/>
      <c r="N173" s="246"/>
      <c r="O173" s="246"/>
      <c r="P173" s="220"/>
      <c r="Q173" s="221"/>
      <c r="R173" s="221"/>
      <c r="S173" s="221"/>
      <c r="T173" s="221"/>
      <c r="U173" s="221"/>
      <c r="V173" s="221"/>
      <c r="W173" s="221"/>
      <c r="X173" s="221"/>
      <c r="Y173" s="221"/>
      <c r="Z173" s="221"/>
      <c r="AA173" s="221"/>
      <c r="AB173" s="221"/>
      <c r="AC173" s="221"/>
      <c r="AD173" s="221"/>
      <c r="AE173" s="221"/>
      <c r="AF173" s="221"/>
      <c r="AG173" s="221"/>
      <c r="AH173" s="221"/>
      <c r="AI173" s="221"/>
      <c r="AJ173" s="221"/>
      <c r="AK173" s="221"/>
      <c r="AL173" s="221"/>
      <c r="AM173" s="221"/>
      <c r="AN173" s="221"/>
      <c r="AO173" s="221"/>
      <c r="AP173" s="221"/>
      <c r="AQ173" s="221"/>
      <c r="AR173" s="221"/>
      <c r="AS173" s="221"/>
      <c r="AT173" s="221"/>
      <c r="AU173" s="221"/>
      <c r="AV173" s="221"/>
      <c r="AW173" s="221"/>
      <c r="AX173" s="221"/>
      <c r="AY173" s="221"/>
      <c r="AZ173" s="221"/>
      <c r="BA173" s="221"/>
      <c r="BB173" s="221"/>
      <c r="BC173" s="221"/>
      <c r="BD173" s="221"/>
      <c r="BE173" s="221"/>
      <c r="BF173" s="221"/>
      <c r="BG173" s="221"/>
      <c r="BH173" s="221"/>
      <c r="BI173" s="221"/>
      <c r="BJ173" s="221"/>
      <c r="BK173" s="221"/>
      <c r="BL173" s="221"/>
    </row>
    <row r="174" spans="1:64">
      <c r="A174" s="226" t="s">
        <v>491</v>
      </c>
      <c r="B174" s="226" t="str">
        <f>INDEX('Data - Knowledge'!$D:$D,MATCH('Data - Overview'!$A174,'Data - Knowledge'!$A:$A,0))</f>
        <v>Looking after home</v>
      </c>
      <c r="C174" s="226" t="s">
        <v>492</v>
      </c>
      <c r="D174" s="285">
        <f>INDEX('Data - Knowledge'!$E:$E,MATCH('Data - Overview'!$A174,'Data - Knowledge'!$A:$A,0))</f>
        <v>0.16987121212121212</v>
      </c>
      <c r="E174" s="285">
        <f>INDEX('Data - Knowledge'!$G:$G,MATCH('Data - Overview'!$A174,'Data - Knowledge'!$A:$A,0))</f>
        <v>0.14765349075975362</v>
      </c>
      <c r="F174" s="287">
        <f>INDEX('Data - Knowledge'!$J:$J,MATCH('Data - Overview'!$A174,'Data - Knowledge'!$A:$A,0))</f>
        <v>115.04720358938812</v>
      </c>
      <c r="G174" s="287">
        <f>RANK('Data - Overview'!$F174,'Data - Overview'!$F$172:$F$181)</f>
        <v>4</v>
      </c>
      <c r="H174" s="226" t="str">
        <f>"" &amp;TEXT('Data - Overview'!$C174,"0")&amp;" "</f>
        <v>Looking after home </v>
      </c>
      <c r="I174" s="288" t="str">
        <f>"Index: " &amp;TEXT('Data - Overview'!$F174,"0")&amp;""</f>
        <v>Index: 115</v>
      </c>
      <c r="J174" s="226" t="str">
        <f>'Data - Overview'!$H174&amp;CHAR(10)&amp;'Data - Overview'!$I174</f>
        <v>Looking after home 
Index: 115</v>
      </c>
      <c r="K174" s="246"/>
      <c r="L174" s="246"/>
      <c r="M174" s="246"/>
      <c r="N174" s="246"/>
      <c r="O174" s="246"/>
      <c r="P174" s="220"/>
      <c r="Q174" s="221"/>
      <c r="R174" s="221"/>
      <c r="S174" s="221"/>
      <c r="T174" s="221"/>
      <c r="U174" s="221"/>
      <c r="V174" s="221"/>
      <c r="W174" s="221"/>
      <c r="X174" s="221"/>
      <c r="Y174" s="221"/>
      <c r="Z174" s="221"/>
      <c r="AA174" s="221"/>
      <c r="AB174" s="221"/>
      <c r="AC174" s="221"/>
      <c r="AD174" s="221"/>
      <c r="AE174" s="221"/>
      <c r="AF174" s="221"/>
      <c r="AG174" s="221"/>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21"/>
      <c r="BD174" s="221"/>
      <c r="BE174" s="221"/>
      <c r="BF174" s="221"/>
      <c r="BG174" s="221"/>
      <c r="BH174" s="221"/>
      <c r="BI174" s="221"/>
      <c r="BJ174" s="221"/>
      <c r="BK174" s="221"/>
      <c r="BL174" s="221"/>
    </row>
    <row r="175" spans="1:64">
      <c r="A175" t="s">
        <v>493</v>
      </c>
      <c r="B175" t="str">
        <f>INDEX('Data - Knowledge'!$D:$D,MATCH('Data - Overview'!$A175,'Data - Knowledge'!$A:$A,0))</f>
        <v>Office Worker</v>
      </c>
      <c r="C175" t="s">
        <v>494</v>
      </c>
      <c r="D175" s="242">
        <f>INDEX('Data - Knowledge'!$E:$E,MATCH('Data - Overview'!$A175,'Data - Knowledge'!$A:$A,0))</f>
        <v>0.050450757575757572</v>
      </c>
      <c r="E175" s="242">
        <f>INDEX('Data - Knowledge'!$G:$G,MATCH('Data - Overview'!$A175,'Data - Knowledge'!$A:$A,0))</f>
        <v>0.054360677618069835</v>
      </c>
      <c r="F175" s="274">
        <f>INDEX('Data - Knowledge'!$J:$J,MATCH('Data - Overview'!$A175,'Data - Knowledge'!$A:$A,0))</f>
        <v>92.807447931788516</v>
      </c>
      <c r="G175" s="274">
        <f>RANK('Data - Overview'!$F175,'Data - Overview'!$F$172:$F$181)</f>
        <v>7</v>
      </c>
      <c r="H175" t="str">
        <f>"" &amp;TEXT('Data - Overview'!$C175,"0")&amp;" "</f>
        <v>Office Worker </v>
      </c>
      <c r="I175" s="217" t="str">
        <f>"Index: " &amp;TEXT('Data - Overview'!$F175,"0")&amp;""</f>
        <v>Index: 93</v>
      </c>
      <c r="J175" t="str">
        <f>'Data - Overview'!$H175&amp;CHAR(10)&amp;'Data - Overview'!$I175</f>
        <v>Office Worker 
Index: 93</v>
      </c>
      <c r="K175" s="246"/>
      <c r="L175" s="246"/>
      <c r="M175" s="246"/>
      <c r="N175" s="246"/>
      <c r="O175" s="246"/>
      <c r="P175" s="220"/>
      <c r="Q175" s="221"/>
      <c r="R175" s="221"/>
      <c r="S175" s="221"/>
      <c r="T175" s="221"/>
      <c r="U175" s="221"/>
      <c r="V175" s="221"/>
      <c r="W175" s="221"/>
      <c r="X175" s="221"/>
      <c r="Y175" s="221"/>
      <c r="Z175" s="221"/>
      <c r="AA175" s="221"/>
      <c r="AB175" s="221"/>
      <c r="AC175" s="221"/>
      <c r="AD175" s="221"/>
      <c r="AE175" s="221"/>
      <c r="AF175" s="221"/>
      <c r="AG175" s="221"/>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21"/>
      <c r="BD175" s="221"/>
      <c r="BE175" s="221"/>
      <c r="BF175" s="221"/>
      <c r="BG175" s="221"/>
      <c r="BH175" s="221"/>
      <c r="BI175" s="221"/>
      <c r="BJ175" s="221"/>
      <c r="BK175" s="221"/>
      <c r="BL175" s="221"/>
    </row>
    <row r="176" spans="1:64">
      <c r="A176" s="226" t="s">
        <v>495</v>
      </c>
      <c r="B176" s="226" t="str">
        <f>INDEX('Data - Knowledge'!$D:$D,MATCH('Data - Overview'!$A176,'Data - Knowledge'!$A:$A,0))</f>
        <v>Retired</v>
      </c>
      <c r="C176" s="226" t="s">
        <v>496</v>
      </c>
      <c r="D176" s="285">
        <f>INDEX('Data - Knowledge'!$E:$E,MATCH('Data - Overview'!$A176,'Data - Knowledge'!$A:$A,0))</f>
        <v>0.15268560606060605</v>
      </c>
      <c r="E176" s="285">
        <f>INDEX('Data - Knowledge'!$G:$G,MATCH('Data - Overview'!$A176,'Data - Knowledge'!$A:$A,0))</f>
        <v>0.15762997946611909</v>
      </c>
      <c r="F176" s="287">
        <f>INDEX('Data - Knowledge'!$J:$J,MATCH('Data - Overview'!$A176,'Data - Knowledge'!$A:$A,0))</f>
        <v>96.863303908140281</v>
      </c>
      <c r="G176" s="287">
        <f>RANK('Data - Overview'!$F176,'Data - Overview'!$F$172:$F$181)</f>
        <v>6</v>
      </c>
      <c r="H176" s="226" t="str">
        <f>"" &amp;TEXT('Data - Overview'!$C176,"0")&amp;" "</f>
        <v>Retired </v>
      </c>
      <c r="I176" s="288" t="str">
        <f>"Index: " &amp;TEXT('Data - Overview'!$F176,"0")&amp;""</f>
        <v>Index: 97</v>
      </c>
      <c r="J176" s="226" t="str">
        <f>'Data - Overview'!$H176&amp;CHAR(10)&amp;'Data - Overview'!$I176</f>
        <v>Retired 
Index: 97</v>
      </c>
      <c r="K176" s="246"/>
      <c r="L176" s="246"/>
      <c r="M176" s="246"/>
      <c r="N176" s="246"/>
      <c r="O176" s="246"/>
      <c r="P176" s="220"/>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c r="AT176" s="221"/>
      <c r="AU176" s="221"/>
      <c r="AV176" s="221"/>
      <c r="AW176" s="221"/>
      <c r="AX176" s="221"/>
      <c r="AY176" s="221"/>
      <c r="AZ176" s="221"/>
      <c r="BA176" s="221"/>
      <c r="BB176" s="221"/>
      <c r="BC176" s="221"/>
      <c r="BD176" s="221"/>
      <c r="BE176" s="221"/>
      <c r="BF176" s="221"/>
      <c r="BG176" s="221"/>
      <c r="BH176" s="221"/>
      <c r="BI176" s="221"/>
      <c r="BJ176" s="221"/>
      <c r="BK176" s="221"/>
      <c r="BL176" s="221"/>
    </row>
    <row r="177" spans="1:64">
      <c r="A177" t="s">
        <v>497</v>
      </c>
      <c r="B177" t="str">
        <f>INDEX('Data - Knowledge'!$D:$D,MATCH('Data - Overview'!$A177,'Data - Knowledge'!$A:$A,0))</f>
        <v>Self Employed</v>
      </c>
      <c r="C177" t="s">
        <v>498</v>
      </c>
      <c r="D177" s="242">
        <f>INDEX('Data - Knowledge'!$E:$E,MATCH('Data - Overview'!$A177,'Data - Knowledge'!$A:$A,0))</f>
        <v>0.056450757575757564</v>
      </c>
      <c r="E177" s="242">
        <f>INDEX('Data - Knowledge'!$G:$G,MATCH('Data - Overview'!$A177,'Data - Knowledge'!$A:$A,0))</f>
        <v>0.0790170431211499</v>
      </c>
      <c r="F177" s="274">
        <f>INDEX('Data - Knowledge'!$J:$J,MATCH('Data - Overview'!$A177,'Data - Knowledge'!$A:$A,0))</f>
        <v>71.441242731908559</v>
      </c>
      <c r="G177" s="274">
        <f>RANK('Data - Overview'!$F177,'Data - Overview'!$F$172:$F$181)</f>
        <v>9</v>
      </c>
      <c r="H177" t="str">
        <f>"" &amp;TEXT('Data - Overview'!$C177,"0")&amp;" "</f>
        <v>Self Employed </v>
      </c>
      <c r="I177" s="217" t="str">
        <f>"Index: " &amp;TEXT('Data - Overview'!$F177,"0")&amp;""</f>
        <v>Index: 71</v>
      </c>
      <c r="J177" t="str">
        <f>'Data - Overview'!$H177&amp;CHAR(10)&amp;'Data - Overview'!$I177</f>
        <v>Self Employed 
Index: 71</v>
      </c>
      <c r="K177" s="246"/>
      <c r="L177" s="246"/>
      <c r="M177" s="246"/>
      <c r="N177" s="246"/>
      <c r="O177" s="246"/>
      <c r="P177" s="220"/>
      <c r="Q177" s="221"/>
      <c r="R177" s="221"/>
      <c r="S177" s="221"/>
      <c r="T177" s="221"/>
      <c r="U177" s="221"/>
      <c r="V177" s="221"/>
      <c r="W177" s="221"/>
      <c r="X177" s="221"/>
      <c r="Y177" s="221"/>
      <c r="Z177" s="221"/>
      <c r="AA177" s="221"/>
      <c r="AB177" s="221"/>
      <c r="AC177" s="221"/>
      <c r="AD177" s="221"/>
      <c r="AE177" s="221"/>
      <c r="AF177" s="221"/>
      <c r="AG177" s="221"/>
      <c r="AH177" s="221"/>
      <c r="AI177" s="221"/>
      <c r="AJ177" s="221"/>
      <c r="AK177" s="221"/>
      <c r="AL177" s="221"/>
      <c r="AM177" s="221"/>
      <c r="AN177" s="221"/>
      <c r="AO177" s="221"/>
      <c r="AP177" s="221"/>
      <c r="AQ177" s="221"/>
      <c r="AR177" s="221"/>
      <c r="AS177" s="221"/>
      <c r="AT177" s="221"/>
      <c r="AU177" s="221"/>
      <c r="AV177" s="221"/>
      <c r="AW177" s="221"/>
      <c r="AX177" s="221"/>
      <c r="AY177" s="221"/>
      <c r="AZ177" s="221"/>
      <c r="BA177" s="221"/>
      <c r="BB177" s="221"/>
      <c r="BC177" s="221"/>
      <c r="BD177" s="221"/>
      <c r="BE177" s="221"/>
      <c r="BF177" s="221"/>
      <c r="BG177" s="221"/>
      <c r="BH177" s="221"/>
      <c r="BI177" s="221"/>
      <c r="BJ177" s="221"/>
      <c r="BK177" s="221"/>
      <c r="BL177" s="221"/>
    </row>
    <row r="178" spans="1:64">
      <c r="A178" s="226" t="s">
        <v>499</v>
      </c>
      <c r="B178" s="226" t="str">
        <f>INDEX('Data - Knowledge'!$D:$D,MATCH('Data - Overview'!$A178,'Data - Knowledge'!$A:$A,0))</f>
        <v>Shop Worker</v>
      </c>
      <c r="C178" s="226" t="s">
        <v>500</v>
      </c>
      <c r="D178" s="285">
        <f>INDEX('Data - Knowledge'!$E:$E,MATCH('Data - Overview'!$A178,'Data - Knowledge'!$A:$A,0))</f>
        <v>0.10858333333333334</v>
      </c>
      <c r="E178" s="285">
        <f>INDEX('Data - Knowledge'!$G:$G,MATCH('Data - Overview'!$A178,'Data - Knowledge'!$A:$A,0))</f>
        <v>0.077935420944558548</v>
      </c>
      <c r="F178" s="287">
        <f>INDEX('Data - Knowledge'!$J:$J,MATCH('Data - Overview'!$A178,'Data - Knowledge'!$A:$A,0))</f>
        <v>139.32475377348254</v>
      </c>
      <c r="G178" s="287">
        <f>RANK('Data - Overview'!$F178,'Data - Overview'!$F$172:$F$181)</f>
        <v>2</v>
      </c>
      <c r="H178" s="226" t="str">
        <f>"" &amp;TEXT('Data - Overview'!$C178,"0")&amp;" "</f>
        <v>Shop Worker </v>
      </c>
      <c r="I178" s="327" t="str">
        <f>"Index: " &amp;TEXT('Data - Overview'!$F178,"0")&amp;""</f>
        <v>Index: 139</v>
      </c>
      <c r="J178" s="226" t="str">
        <f>'Data - Overview'!$H178&amp;CHAR(10)&amp;'Data - Overview'!$I178</f>
        <v>Shop Worker 
Index: 139</v>
      </c>
      <c r="K178" s="246"/>
      <c r="L178" s="246"/>
      <c r="M178" s="246"/>
      <c r="N178" s="246"/>
      <c r="O178" s="246"/>
      <c r="P178" s="220"/>
      <c r="Q178" s="221"/>
      <c r="R178" s="221"/>
      <c r="S178" s="221"/>
      <c r="T178" s="221"/>
      <c r="U178" s="221"/>
      <c r="V178" s="221"/>
      <c r="W178" s="221"/>
      <c r="X178" s="221"/>
      <c r="Y178" s="221"/>
      <c r="Z178" s="221"/>
      <c r="AA178" s="221"/>
      <c r="AB178" s="221"/>
      <c r="AC178" s="221"/>
      <c r="AD178" s="221"/>
      <c r="AE178" s="221"/>
      <c r="AF178" s="221"/>
      <c r="AG178" s="221"/>
      <c r="AH178" s="221"/>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21"/>
      <c r="BD178" s="221"/>
      <c r="BE178" s="221"/>
      <c r="BF178" s="221"/>
      <c r="BG178" s="221"/>
      <c r="BH178" s="221"/>
      <c r="BI178" s="221"/>
      <c r="BJ178" s="221"/>
      <c r="BK178" s="221"/>
      <c r="BL178" s="221"/>
    </row>
    <row r="179" spans="1:64">
      <c r="A179" t="s">
        <v>501</v>
      </c>
      <c r="B179" t="str">
        <f>INDEX('Data - Knowledge'!$D:$D,MATCH('Data - Overview'!$A179,'Data - Knowledge'!$A:$A,0))</f>
        <v>Skilled / Manual Worker</v>
      </c>
      <c r="C179" t="s">
        <v>502</v>
      </c>
      <c r="D179" s="242">
        <f>INDEX('Data - Knowledge'!$E:$E,MATCH('Data - Overview'!$A179,'Data - Knowledge'!$A:$A,0))</f>
        <v>0.16711363636363638</v>
      </c>
      <c r="E179" s="242">
        <f>INDEX('Data - Knowledge'!$G:$G,MATCH('Data - Overview'!$A179,'Data - Knowledge'!$A:$A,0))</f>
        <v>0.12205482546201228</v>
      </c>
      <c r="F179" s="274">
        <f>INDEX('Data - Knowledge'!$J:$J,MATCH('Data - Overview'!$A179,'Data - Knowledge'!$A:$A,0))</f>
        <v>136.91686152600985</v>
      </c>
      <c r="G179" s="274">
        <f>RANK('Data - Overview'!$F179,'Data - Overview'!$F$172:$F$181)</f>
        <v>3</v>
      </c>
      <c r="H179" t="str">
        <f>"" &amp;TEXT('Data - Overview'!$C179,"0")&amp;" "</f>
        <v>Skilled / Manual Worker </v>
      </c>
      <c r="I179" s="233" t="str">
        <f>"Index: " &amp;TEXT('Data - Overview'!$F179,"0")&amp;""</f>
        <v>Index: 137</v>
      </c>
      <c r="J179" t="str">
        <f>'Data - Overview'!$H179&amp;CHAR(10)&amp;'Data - Overview'!$I179</f>
        <v>Skilled / Manual Worker 
Index: 137</v>
      </c>
      <c r="K179" s="246"/>
      <c r="L179" s="246"/>
      <c r="M179" s="246"/>
      <c r="N179" s="246"/>
      <c r="O179" s="246"/>
      <c r="P179" s="220"/>
      <c r="Q179" s="221"/>
      <c r="R179" s="221"/>
      <c r="S179" s="221"/>
      <c r="T179" s="221"/>
      <c r="U179" s="221"/>
      <c r="V179" s="221"/>
      <c r="W179" s="221"/>
      <c r="X179" s="221"/>
      <c r="Y179" s="221"/>
      <c r="Z179" s="221"/>
      <c r="AA179" s="221"/>
      <c r="AB179" s="221"/>
      <c r="AC179" s="221"/>
      <c r="AD179" s="221"/>
      <c r="AE179" s="221"/>
      <c r="AF179" s="221"/>
      <c r="AG179" s="221"/>
      <c r="AH179" s="221"/>
      <c r="AI179" s="221"/>
      <c r="AJ179" s="221"/>
      <c r="AK179" s="221"/>
      <c r="AL179" s="221"/>
      <c r="AM179" s="221"/>
      <c r="AN179" s="221"/>
      <c r="AO179" s="221"/>
      <c r="AP179" s="221"/>
      <c r="AQ179" s="221"/>
      <c r="AR179" s="221"/>
      <c r="AS179" s="221"/>
      <c r="AT179" s="221"/>
      <c r="AU179" s="221"/>
      <c r="AV179" s="221"/>
      <c r="AW179" s="221"/>
      <c r="AX179" s="221"/>
      <c r="AY179" s="221"/>
      <c r="AZ179" s="221"/>
      <c r="BA179" s="221"/>
      <c r="BB179" s="221"/>
      <c r="BC179" s="221"/>
      <c r="BD179" s="221"/>
      <c r="BE179" s="221"/>
      <c r="BF179" s="221"/>
      <c r="BG179" s="221"/>
      <c r="BH179" s="221"/>
      <c r="BI179" s="221"/>
      <c r="BJ179" s="221"/>
      <c r="BK179" s="221"/>
      <c r="BL179" s="221"/>
    </row>
    <row r="180" spans="1:64">
      <c r="A180" s="226" t="s">
        <v>503</v>
      </c>
      <c r="B180" s="226" t="str">
        <f>INDEX('Data - Knowledge'!$D:$D,MATCH('Data - Overview'!$A180,'Data - Knowledge'!$A:$A,0))</f>
        <v>Student</v>
      </c>
      <c r="C180" s="226" t="s">
        <v>504</v>
      </c>
      <c r="D180" s="285">
        <f>INDEX('Data - Knowledge'!$E:$E,MATCH('Data - Overview'!$A180,'Data - Knowledge'!$A:$A,0))</f>
        <v>0.046193181818181814</v>
      </c>
      <c r="E180" s="285">
        <f>INDEX('Data - Knowledge'!$G:$G,MATCH('Data - Overview'!$A180,'Data - Knowledge'!$A:$A,0))</f>
        <v>0.046870328542094476</v>
      </c>
      <c r="F180" s="287">
        <f>INDEX('Data - Knowledge'!$J:$J,MATCH('Data - Overview'!$A180,'Data - Knowledge'!$A:$A,0))</f>
        <v>98.555276344383813</v>
      </c>
      <c r="G180" s="287">
        <f>RANK('Data - Overview'!$F180,'Data - Overview'!$F$172:$F$181)</f>
        <v>5</v>
      </c>
      <c r="H180" s="226" t="str">
        <f>"" &amp;TEXT('Data - Overview'!$C180,"0")&amp;" "</f>
        <v>Student </v>
      </c>
      <c r="I180" s="327" t="str">
        <f>"Index: " &amp;TEXT('Data - Overview'!$F180,"0")&amp;""</f>
        <v>Index: 99</v>
      </c>
      <c r="J180" s="226" t="str">
        <f>'Data - Overview'!$H180&amp;CHAR(10)&amp;'Data - Overview'!$I180</f>
        <v>Student 
Index: 99</v>
      </c>
      <c r="K180" s="246"/>
      <c r="L180" s="246"/>
      <c r="M180" s="246"/>
      <c r="N180" s="246"/>
      <c r="O180" s="246"/>
      <c r="P180" s="220"/>
      <c r="Q180" s="221"/>
      <c r="R180" s="221"/>
      <c r="S180" s="221"/>
      <c r="T180" s="221"/>
      <c r="U180" s="221"/>
      <c r="V180" s="221"/>
      <c r="W180" s="221"/>
      <c r="X180" s="221"/>
      <c r="Y180" s="221"/>
      <c r="Z180" s="221"/>
      <c r="AA180" s="221"/>
      <c r="AB180" s="221"/>
      <c r="AC180" s="221"/>
      <c r="AD180" s="221"/>
      <c r="AE180" s="221"/>
      <c r="AF180" s="221"/>
      <c r="AG180" s="221"/>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21"/>
      <c r="BD180" s="221"/>
      <c r="BE180" s="221"/>
      <c r="BF180" s="221"/>
      <c r="BG180" s="221"/>
      <c r="BH180" s="221"/>
      <c r="BI180" s="221"/>
      <c r="BJ180" s="221"/>
      <c r="BK180" s="221"/>
      <c r="BL180" s="221"/>
    </row>
    <row r="181" spans="1:64" ht="15" thickBot="1">
      <c r="A181" s="236" t="s">
        <v>505</v>
      </c>
      <c r="B181" s="236" t="str">
        <f>INDEX('Data - Knowledge'!$D:$D,MATCH('Data - Overview'!$A181,'Data - Knowledge'!$A:$A,0))</f>
        <v>Unemployed</v>
      </c>
      <c r="C181" s="236" t="s">
        <v>506</v>
      </c>
      <c r="D181" s="289">
        <f>INDEX('Data - Knowledge'!$E:$E,MATCH('Data - Overview'!$A181,'Data - Knowledge'!$A:$A,0))</f>
        <v>0.039340909090909086</v>
      </c>
      <c r="E181" s="289">
        <f>INDEX('Data - Knowledge'!$G:$G,MATCH('Data - Overview'!$A181,'Data - Knowledge'!$A:$A,0))</f>
        <v>0.022751745379876797</v>
      </c>
      <c r="F181" s="292">
        <f>INDEX('Data - Knowledge'!$J:$J,MATCH('Data - Overview'!$A181,'Data - Knowledge'!$A:$A,0))</f>
        <v>172.91380698073777</v>
      </c>
      <c r="G181" s="292">
        <f>RANK('Data - Overview'!$F181,'Data - Overview'!$F$172:$F$181)</f>
        <v>1</v>
      </c>
      <c r="H181" s="236" t="str">
        <f>"" &amp;TEXT('Data - Overview'!$C181,"0")&amp;" "</f>
        <v>Unemployed </v>
      </c>
      <c r="I181" s="328" t="str">
        <f>"Index: " &amp;TEXT('Data - Overview'!$F181,"0")&amp;""</f>
        <v>Index: 173</v>
      </c>
      <c r="J181" s="236" t="str">
        <f>'Data - Overview'!$H181&amp;CHAR(10)&amp;'Data - Overview'!$I181</f>
        <v>Unemployed 
Index: 173</v>
      </c>
      <c r="K181" s="246"/>
      <c r="L181" s="246"/>
      <c r="M181" s="246"/>
      <c r="N181" s="246"/>
      <c r="O181" s="246"/>
      <c r="P181" s="220"/>
      <c r="Q181" s="221"/>
      <c r="R181" s="221"/>
      <c r="S181" s="221"/>
      <c r="T181" s="221"/>
      <c r="U181" s="221"/>
      <c r="V181" s="221"/>
      <c r="W181" s="221"/>
      <c r="X181" s="221"/>
      <c r="Y181" s="221"/>
      <c r="Z181" s="221"/>
      <c r="AA181" s="221"/>
      <c r="AB181" s="221"/>
      <c r="AC181" s="221"/>
      <c r="AD181" s="221"/>
      <c r="AE181" s="221"/>
      <c r="AF181" s="221"/>
      <c r="AG181" s="221"/>
      <c r="AH181" s="221"/>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21"/>
      <c r="BD181" s="221"/>
      <c r="BE181" s="221"/>
      <c r="BF181" s="221"/>
      <c r="BG181" s="221"/>
      <c r="BH181" s="221"/>
      <c r="BI181" s="221"/>
      <c r="BJ181" s="221"/>
      <c r="BK181" s="221"/>
      <c r="BL181" s="221"/>
    </row>
    <row r="182" spans="4:65">
      <c r="D182" s="242"/>
      <c r="E182" s="242"/>
      <c r="F182" s="274"/>
      <c r="G182" s="274"/>
      <c r="I182"/>
      <c r="J182" s="310"/>
      <c r="L182" s="246"/>
      <c r="M182" s="246"/>
      <c r="N182" s="246"/>
      <c r="O182" s="246"/>
      <c r="P182" s="246"/>
      <c r="Q182" s="220"/>
      <c r="R182" s="221"/>
      <c r="S182" s="221"/>
      <c r="T182" s="221"/>
      <c r="U182" s="221"/>
      <c r="V182" s="221"/>
      <c r="W182" s="221"/>
      <c r="X182" s="221"/>
      <c r="Y182" s="221"/>
      <c r="Z182" s="221"/>
      <c r="AA182" s="221"/>
      <c r="AB182" s="221"/>
      <c r="AC182" s="221"/>
      <c r="AD182" s="221"/>
      <c r="AE182" s="221"/>
      <c r="AF182" s="221"/>
      <c r="AG182" s="221"/>
      <c r="AH182" s="221"/>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21"/>
      <c r="BD182" s="221"/>
      <c r="BE182" s="221"/>
      <c r="BF182" s="221"/>
      <c r="BG182" s="221"/>
      <c r="BH182" s="221"/>
      <c r="BI182" s="221"/>
      <c r="BJ182" s="221"/>
      <c r="BK182" s="221"/>
      <c r="BL182" s="221"/>
      <c r="BM182" s="221"/>
    </row>
    <row r="183" spans="4:65">
      <c r="D183" s="242"/>
      <c r="E183" s="242"/>
      <c r="K183" s="246"/>
      <c r="L183" s="246"/>
      <c r="M183" s="246"/>
      <c r="N183" s="246"/>
      <c r="O183" s="246"/>
      <c r="P183" s="246"/>
      <c r="Q183" s="220"/>
      <c r="R183" s="221"/>
      <c r="S183" s="221"/>
      <c r="T183" s="221"/>
      <c r="U183" s="221"/>
      <c r="V183" s="221"/>
      <c r="W183" s="221"/>
      <c r="X183" s="221"/>
      <c r="Y183" s="221"/>
      <c r="Z183" s="221"/>
      <c r="AA183" s="221"/>
      <c r="AB183" s="221"/>
      <c r="AC183" s="221"/>
      <c r="AD183" s="221"/>
      <c r="AE183" s="221"/>
      <c r="AF183" s="221"/>
      <c r="AG183" s="221"/>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21"/>
      <c r="BD183" s="221"/>
      <c r="BE183" s="221"/>
      <c r="BF183" s="221"/>
      <c r="BG183" s="221"/>
      <c r="BH183" s="221"/>
      <c r="BI183" s="221"/>
      <c r="BJ183" s="221"/>
      <c r="BK183" s="221"/>
      <c r="BL183" s="221"/>
      <c r="BM183" s="221"/>
    </row>
    <row r="184" spans="4:65">
      <c r="D184" s="242"/>
      <c r="E184" s="242"/>
      <c r="F184" s="274"/>
      <c r="I184" s="1"/>
      <c r="K184" s="246"/>
      <c r="L184" s="246"/>
      <c r="M184" s="246"/>
      <c r="N184" s="246"/>
      <c r="O184" s="246"/>
      <c r="P184" s="246"/>
      <c r="Q184" s="220"/>
      <c r="R184" s="221"/>
      <c r="S184" s="221"/>
      <c r="T184" s="221"/>
      <c r="U184" s="221"/>
      <c r="V184" s="221"/>
      <c r="W184" s="221"/>
      <c r="X184" s="221"/>
      <c r="Y184" s="221"/>
      <c r="Z184" s="221"/>
      <c r="AA184" s="221"/>
      <c r="AB184" s="221"/>
      <c r="AC184" s="221"/>
      <c r="AD184" s="221"/>
      <c r="AE184" s="221"/>
      <c r="AF184" s="221"/>
      <c r="AG184" s="221"/>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221"/>
      <c r="BE184" s="221"/>
      <c r="BF184" s="221"/>
      <c r="BG184" s="221"/>
      <c r="BH184" s="221"/>
      <c r="BI184" s="221"/>
      <c r="BJ184" s="221"/>
      <c r="BK184" s="221"/>
      <c r="BL184" s="221"/>
      <c r="BM184" s="221"/>
    </row>
    <row r="185" spans="4:65">
      <c r="D185" s="242"/>
      <c r="E185" s="242"/>
      <c r="F185" s="274"/>
      <c r="I185" s="1"/>
      <c r="K185" s="246"/>
      <c r="L185" s="246"/>
      <c r="M185" s="246"/>
      <c r="N185" s="246"/>
      <c r="O185" s="246"/>
      <c r="P185" s="246"/>
      <c r="Q185" s="220"/>
      <c r="R185" s="221"/>
      <c r="S185" s="221"/>
      <c r="T185" s="221"/>
      <c r="U185" s="221"/>
      <c r="V185" s="221"/>
      <c r="W185" s="221"/>
      <c r="X185" s="221"/>
      <c r="Y185" s="221"/>
      <c r="Z185" s="221"/>
      <c r="AA185" s="221"/>
      <c r="AB185" s="221"/>
      <c r="AC185" s="221"/>
      <c r="AD185" s="221"/>
      <c r="AE185" s="221"/>
      <c r="AF185" s="221"/>
      <c r="AG185" s="221"/>
      <c r="AH185" s="221"/>
      <c r="AI185" s="221"/>
      <c r="AJ185" s="221"/>
      <c r="AK185" s="221"/>
      <c r="AL185" s="221"/>
      <c r="AM185" s="221"/>
      <c r="AN185" s="221"/>
      <c r="AO185" s="221"/>
      <c r="AP185" s="221"/>
      <c r="AQ185" s="221"/>
      <c r="AR185" s="221"/>
      <c r="AS185" s="221"/>
      <c r="AT185" s="221"/>
      <c r="AU185" s="221"/>
      <c r="AV185" s="221"/>
      <c r="AW185" s="221"/>
      <c r="AX185" s="221"/>
      <c r="AY185" s="221"/>
      <c r="AZ185" s="221"/>
      <c r="BA185" s="221"/>
      <c r="BB185" s="221"/>
      <c r="BC185" s="221"/>
      <c r="BD185" s="221"/>
      <c r="BE185" s="221"/>
      <c r="BF185" s="221"/>
      <c r="BG185" s="221"/>
      <c r="BH185" s="221"/>
      <c r="BI185" s="221"/>
      <c r="BJ185" s="221"/>
      <c r="BK185" s="221"/>
      <c r="BL185" s="221"/>
      <c r="BM185" s="221"/>
    </row>
    <row r="186" spans="1:65" ht="23.5">
      <c r="A186" s="245" t="s">
        <v>507</v>
      </c>
      <c r="D186" s="242"/>
      <c r="E186" s="242"/>
      <c r="F186" s="274"/>
      <c r="I186" s="1"/>
      <c r="K186" s="246"/>
      <c r="L186" s="246"/>
      <c r="M186" s="246"/>
      <c r="N186" s="246"/>
      <c r="O186" s="246"/>
      <c r="P186" s="246"/>
      <c r="Q186" s="220"/>
      <c r="R186" s="221"/>
      <c r="S186" s="221"/>
      <c r="T186" s="221"/>
      <c r="U186" s="221"/>
      <c r="V186" s="221"/>
      <c r="W186" s="221"/>
      <c r="X186" s="221"/>
      <c r="Y186" s="221"/>
      <c r="Z186" s="221"/>
      <c r="AA186" s="221"/>
      <c r="AB186" s="221"/>
      <c r="AC186" s="221"/>
      <c r="AD186" s="221"/>
      <c r="AE186" s="221"/>
      <c r="AF186" s="221"/>
      <c r="AG186" s="221"/>
      <c r="AH186" s="221"/>
      <c r="AI186" s="221"/>
      <c r="AJ186" s="221"/>
      <c r="AK186" s="221"/>
      <c r="AL186" s="221"/>
      <c r="AM186" s="221"/>
      <c r="AN186" s="221"/>
      <c r="AO186" s="221"/>
      <c r="AP186" s="221"/>
      <c r="AQ186" s="221"/>
      <c r="AR186" s="221"/>
      <c r="AS186" s="221"/>
      <c r="AT186" s="221"/>
      <c r="AU186" s="221"/>
      <c r="AV186" s="221"/>
      <c r="AW186" s="221"/>
      <c r="AX186" s="221"/>
      <c r="AY186" s="221"/>
      <c r="AZ186" s="221"/>
      <c r="BA186" s="221"/>
      <c r="BB186" s="221"/>
      <c r="BC186" s="221"/>
      <c r="BD186" s="221"/>
      <c r="BE186" s="221"/>
      <c r="BF186" s="221"/>
      <c r="BG186" s="221"/>
      <c r="BH186" s="221"/>
      <c r="BI186" s="221"/>
      <c r="BJ186" s="221"/>
      <c r="BK186" s="221"/>
      <c r="BL186" s="221"/>
      <c r="BM186" s="221"/>
    </row>
    <row r="187" spans="4:65" ht="15" thickBot="1">
      <c r="D187" s="242"/>
      <c r="E187" s="242"/>
      <c r="F187" s="274"/>
      <c r="I187" s="1"/>
      <c r="K187" s="246"/>
      <c r="L187" s="246"/>
      <c r="M187" s="246"/>
      <c r="N187" s="246"/>
      <c r="O187" s="246"/>
      <c r="P187" s="246"/>
      <c r="Q187" s="220"/>
      <c r="R187" s="221"/>
      <c r="S187" s="221"/>
      <c r="T187" s="221"/>
      <c r="U187" s="221"/>
      <c r="V187" s="221"/>
      <c r="W187" s="221"/>
      <c r="X187" s="221"/>
      <c r="Y187" s="221"/>
      <c r="Z187" s="221"/>
      <c r="AA187" s="221"/>
      <c r="AB187" s="221"/>
      <c r="AC187" s="221"/>
      <c r="AD187" s="221"/>
      <c r="AE187" s="221"/>
      <c r="AF187" s="221"/>
      <c r="AG187" s="221"/>
      <c r="AH187" s="221"/>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21"/>
      <c r="BD187" s="221"/>
      <c r="BE187" s="221"/>
      <c r="BF187" s="221"/>
      <c r="BG187" s="221"/>
      <c r="BH187" s="221"/>
      <c r="BI187" s="221"/>
      <c r="BJ187" s="221"/>
      <c r="BK187" s="221"/>
      <c r="BL187" s="221"/>
      <c r="BM187" s="221"/>
    </row>
    <row r="188" spans="1:64" ht="15" thickBot="1">
      <c r="A188" s="222" t="s">
        <v>378</v>
      </c>
      <c r="B188" s="222" t="s">
        <v>379</v>
      </c>
      <c r="C188" s="222" t="s">
        <v>383</v>
      </c>
      <c r="D188" s="222" t="s">
        <v>221</v>
      </c>
      <c r="E188" s="222" t="s">
        <v>223</v>
      </c>
      <c r="F188" s="222" t="s">
        <v>183</v>
      </c>
      <c r="G188" s="222" t="s">
        <v>386</v>
      </c>
      <c r="H188" s="222" t="s">
        <v>387</v>
      </c>
      <c r="I188" s="222" t="s">
        <v>388</v>
      </c>
      <c r="J188" s="246"/>
      <c r="K188" s="246"/>
      <c r="L188" s="246"/>
      <c r="M188" s="246"/>
      <c r="N188" s="246"/>
      <c r="O188" s="246"/>
      <c r="P188" s="220"/>
      <c r="Q188" s="221"/>
      <c r="R188" s="221"/>
      <c r="S188" s="221"/>
      <c r="T188" s="221"/>
      <c r="U188" s="221"/>
      <c r="V188" s="221"/>
      <c r="W188" s="221"/>
      <c r="X188" s="221"/>
      <c r="Y188" s="221"/>
      <c r="Z188" s="221"/>
      <c r="AA188" s="221"/>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221"/>
      <c r="BE188" s="221"/>
      <c r="BF188" s="221"/>
      <c r="BG188" s="221"/>
      <c r="BH188" s="221"/>
      <c r="BI188" s="221"/>
      <c r="BJ188" s="221"/>
      <c r="BK188" s="221"/>
      <c r="BL188" s="221"/>
    </row>
    <row r="189" spans="1:64" ht="29">
      <c r="A189" s="223" t="s">
        <v>508</v>
      </c>
      <c r="B189" s="223" t="str">
        <f>INDEX('Data - Knowledge'!$D:$D,MATCH('Data - Overview'!$A189,'Data - Knowledge'!$A:$A,0))</f>
        <v>Number of Cars 0</v>
      </c>
      <c r="C189" s="249" t="s">
        <v>509</v>
      </c>
      <c r="D189" s="280">
        <f>INDEX('Data - Knowledge'!$E:$E,MATCH('Data - Overview'!$A189,'Data - Knowledge'!$A:$A,0))</f>
        <v>0.30084848484848487</v>
      </c>
      <c r="E189" s="280">
        <f>INDEX('Data - Knowledge'!$G:$G,MATCH('Data - Overview'!$A189,'Data - Knowledge'!$A:$A,0))</f>
        <v>0.14275215605749489</v>
      </c>
      <c r="F189" s="282">
        <f>INDEX('Data - Knowledge'!$J:$J,MATCH('Data - Overview'!$A189,'Data - Knowledge'!$A:$A,0))</f>
        <v>210.74882030315189</v>
      </c>
      <c r="G189" s="223" t="str">
        <f>"" &amp;TEXT('Data - Overview'!$C189,"0")&amp;" "</f>
        <v>0 Cars </v>
      </c>
      <c r="H189" s="283" t="str">
        <f>"Index: " &amp;TEXT('Data - Overview'!$F189,"0")&amp;""</f>
        <v>Index: 211</v>
      </c>
      <c r="I189" s="298" t="str">
        <f>'Data - Overview'!$G189&amp;CHAR(10)&amp;'Data - Overview'!$H189</f>
        <v>0 Cars 
Index: 211</v>
      </c>
      <c r="J189" s="246"/>
      <c r="K189" s="246"/>
      <c r="L189" s="246"/>
      <c r="M189" s="246"/>
      <c r="N189" s="246"/>
      <c r="O189" s="246"/>
      <c r="P189" s="220"/>
      <c r="Q189" s="221"/>
      <c r="R189" s="221"/>
      <c r="S189" s="221"/>
      <c r="T189" s="221"/>
      <c r="U189" s="221"/>
      <c r="V189" s="221"/>
      <c r="W189" s="221"/>
      <c r="X189" s="221"/>
      <c r="Y189" s="221"/>
      <c r="Z189" s="221"/>
      <c r="AA189" s="221"/>
      <c r="AB189" s="221"/>
      <c r="AC189" s="221"/>
      <c r="AD189" s="221"/>
      <c r="AE189" s="221"/>
      <c r="AF189" s="221"/>
      <c r="AG189" s="221"/>
      <c r="AH189" s="221"/>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21"/>
      <c r="BD189" s="221"/>
      <c r="BE189" s="221"/>
      <c r="BF189" s="221"/>
      <c r="BG189" s="221"/>
      <c r="BH189" s="221"/>
      <c r="BI189" s="221"/>
      <c r="BJ189" s="221"/>
      <c r="BK189" s="221"/>
      <c r="BL189" s="221"/>
    </row>
    <row r="190" spans="1:64">
      <c r="A190" t="s">
        <v>510</v>
      </c>
      <c r="B190" t="str">
        <f>INDEX('Data - Knowledge'!$D:$D,MATCH('Data - Overview'!$A190,'Data - Knowledge'!$A:$A,0))</f>
        <v>Number of Cars 1</v>
      </c>
      <c r="C190" s="257" t="s">
        <v>511</v>
      </c>
      <c r="D190" s="242">
        <f>INDEX('Data - Knowledge'!$E:$E,MATCH('Data - Overview'!$A190,'Data - Knowledge'!$A:$A,0))</f>
        <v>0.42700378787878784</v>
      </c>
      <c r="E190" s="242">
        <f>INDEX('Data - Knowledge'!$G:$G,MATCH('Data - Overview'!$A190,'Data - Knowledge'!$A:$A,0))</f>
        <v>0.38228644763860375</v>
      </c>
      <c r="F190" s="274">
        <f>INDEX('Data - Knowledge'!$J:$J,MATCH('Data - Overview'!$A190,'Data - Knowledge'!$A:$A,0))</f>
        <v>111.69733860993625</v>
      </c>
      <c r="G190" t="str">
        <f>"" &amp;TEXT('Data - Overview'!$C190,"0")&amp;" "</f>
        <v>1 Car </v>
      </c>
      <c r="H190" s="217" t="str">
        <f>"Index: " &amp;TEXT('Data - Overview'!$F190,"0")&amp;""</f>
        <v>Index: 112</v>
      </c>
      <c r="I190" t="str">
        <f>'Data - Overview'!$G190&amp;CHAR(10)&amp;'Data - Overview'!$H190</f>
        <v>1 Car 
Index: 112</v>
      </c>
      <c r="J190" s="246"/>
      <c r="K190" s="246"/>
      <c r="L190" s="246"/>
      <c r="M190" s="246"/>
      <c r="N190" s="246"/>
      <c r="O190" s="246"/>
      <c r="P190" s="220"/>
      <c r="Q190" s="221"/>
      <c r="R190" s="221"/>
      <c r="S190" s="221"/>
      <c r="T190" s="221"/>
      <c r="U190" s="221"/>
      <c r="V190" s="221"/>
      <c r="W190" s="221"/>
      <c r="X190" s="221"/>
      <c r="Y190" s="221"/>
      <c r="Z190" s="221"/>
      <c r="AA190" s="221"/>
      <c r="AB190" s="221"/>
      <c r="AC190" s="221"/>
      <c r="AD190" s="221"/>
      <c r="AE190" s="221"/>
      <c r="AF190" s="221"/>
      <c r="AG190" s="221"/>
      <c r="AH190" s="221"/>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21"/>
      <c r="BD190" s="221"/>
      <c r="BE190" s="221"/>
      <c r="BF190" s="221"/>
      <c r="BG190" s="221"/>
      <c r="BH190" s="221"/>
      <c r="BI190" s="221"/>
      <c r="BJ190" s="221"/>
      <c r="BK190" s="221"/>
      <c r="BL190" s="221"/>
    </row>
    <row r="191" spans="1:64">
      <c r="A191" s="226" t="s">
        <v>512</v>
      </c>
      <c r="B191" s="226" t="str">
        <f>INDEX('Data - Knowledge'!$D:$D,MATCH('Data - Overview'!$A191,'Data - Knowledge'!$A:$A,0))</f>
        <v>Number of Cars 2</v>
      </c>
      <c r="C191" s="265" t="s">
        <v>513</v>
      </c>
      <c r="D191" s="285">
        <f>INDEX('Data - Knowledge'!$E:$E,MATCH('Data - Overview'!$A191,'Data - Knowledge'!$A:$A,0))</f>
        <v>0.22423106060606063</v>
      </c>
      <c r="E191" s="285">
        <f>INDEX('Data - Knowledge'!$G:$G,MATCH('Data - Overview'!$A191,'Data - Knowledge'!$A:$A,0))</f>
        <v>0.36047053388090339</v>
      </c>
      <c r="F191" s="287">
        <f>INDEX('Data - Knowledge'!$J:$J,MATCH('Data - Overview'!$A191,'Data - Knowledge'!$A:$A,0))</f>
        <v>62.205101258053119</v>
      </c>
      <c r="G191" s="226" t="str">
        <f>"" &amp;TEXT('Data - Overview'!$C191,"0")&amp;" "</f>
        <v>2 Cars </v>
      </c>
      <c r="H191" s="288" t="str">
        <f>"Index: " &amp;TEXT('Data - Overview'!$F191,"0")&amp;""</f>
        <v>Index: 62</v>
      </c>
      <c r="I191" s="226" t="str">
        <f>'Data - Overview'!$G191&amp;CHAR(10)&amp;'Data - Overview'!$H191</f>
        <v>2 Cars 
Index: 62</v>
      </c>
      <c r="J191" s="246"/>
      <c r="K191" s="246"/>
      <c r="L191" s="246"/>
      <c r="M191" s="246"/>
      <c r="N191" s="1"/>
      <c r="O191" s="1"/>
      <c r="P191" s="1"/>
      <c r="Q191" s="1"/>
      <c r="R191" s="1"/>
      <c r="S191" s="1"/>
      <c r="T191" s="1"/>
      <c r="U191" s="1"/>
      <c r="V191" s="221"/>
      <c r="W191" s="221"/>
      <c r="X191" s="221"/>
      <c r="Y191" s="221"/>
      <c r="Z191" s="221"/>
      <c r="AA191" s="221"/>
      <c r="AB191" s="221"/>
      <c r="AC191" s="221"/>
      <c r="AD191" s="221"/>
      <c r="AE191" s="221"/>
      <c r="AF191" s="221"/>
      <c r="AG191" s="221"/>
      <c r="AH191" s="221"/>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21"/>
      <c r="BD191" s="221"/>
      <c r="BE191" s="221"/>
      <c r="BF191" s="221"/>
      <c r="BG191" s="221"/>
      <c r="BH191" s="221"/>
      <c r="BI191" s="221"/>
      <c r="BJ191" s="221"/>
      <c r="BK191" s="221"/>
      <c r="BL191" s="221"/>
    </row>
    <row r="192" spans="1:64" ht="15" thickBot="1">
      <c r="A192" s="236" t="s">
        <v>514</v>
      </c>
      <c r="B192" s="236" t="str">
        <f>INDEX('Data - Knowledge'!$D:$D,MATCH('Data - Overview'!$A192,'Data - Knowledge'!$A:$A,0))</f>
        <v>Number of Cars 3+</v>
      </c>
      <c r="C192" s="329" t="s">
        <v>515</v>
      </c>
      <c r="D192" s="289">
        <f>INDEX('Data - Knowledge'!$E:$E,MATCH('Data - Overview'!$A192,'Data - Knowledge'!$A:$A,0))</f>
        <v>0.047890151515151511</v>
      </c>
      <c r="E192" s="289">
        <f>INDEX('Data - Knowledge'!$G:$G,MATCH('Data - Overview'!$A192,'Data - Knowledge'!$A:$A,0))</f>
        <v>0.11473110882956879</v>
      </c>
      <c r="F192" s="292">
        <f>INDEX('Data - Knowledge'!$J:$J,MATCH('Data - Overview'!$A192,'Data - Knowledge'!$A:$A,0))</f>
        <v>41.741208643151488</v>
      </c>
      <c r="G192" s="236" t="str">
        <f>"" &amp;TEXT('Data - Overview'!$C192,"0")&amp;" "</f>
        <v>3+ Cars </v>
      </c>
      <c r="H192" s="293" t="str">
        <f>"Index: " &amp;TEXT('Data - Overview'!$F192,"0")&amp;""</f>
        <v>Index: 42</v>
      </c>
      <c r="I192" s="236" t="str">
        <f>'Data - Overview'!$G192&amp;CHAR(10)&amp;'Data - Overview'!$H192</f>
        <v>3+ Cars 
Index: 42</v>
      </c>
      <c r="J192" s="246"/>
      <c r="K192" s="246"/>
      <c r="L192" s="246"/>
      <c r="M192" s="246"/>
      <c r="N192" s="246"/>
      <c r="O192" s="246"/>
      <c r="P192" s="220"/>
      <c r="Q192" s="221"/>
      <c r="R192" s="221"/>
      <c r="S192" s="221"/>
      <c r="T192" s="221"/>
      <c r="U192" s="221"/>
      <c r="V192" s="221"/>
      <c r="W192" s="221"/>
      <c r="X192" s="221"/>
      <c r="Y192" s="221"/>
      <c r="Z192" s="221"/>
      <c r="AA192" s="221"/>
      <c r="AB192" s="221"/>
      <c r="AC192" s="221"/>
      <c r="AD192" s="221"/>
      <c r="AE192" s="221"/>
      <c r="AF192" s="221"/>
      <c r="AG192" s="221"/>
      <c r="AH192" s="221"/>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21"/>
      <c r="BD192" s="221"/>
      <c r="BE192" s="221"/>
      <c r="BF192" s="221"/>
      <c r="BG192" s="221"/>
      <c r="BH192" s="221"/>
      <c r="BI192" s="221"/>
      <c r="BJ192" s="221"/>
      <c r="BK192" s="221"/>
      <c r="BL192" s="221"/>
    </row>
    <row r="193" spans="4:65">
      <c r="D193" s="242"/>
      <c r="E193" s="242"/>
      <c r="F193" s="274"/>
      <c r="K193" s="246"/>
      <c r="L193" s="246"/>
      <c r="M193" s="246"/>
      <c r="N193" s="246"/>
      <c r="O193" s="246"/>
      <c r="P193" s="246"/>
      <c r="Q193" s="220"/>
      <c r="R193" s="221"/>
      <c r="S193" s="221"/>
      <c r="T193" s="221"/>
      <c r="U193" s="221"/>
      <c r="V193" s="221"/>
      <c r="W193" s="221"/>
      <c r="X193" s="221"/>
      <c r="Y193" s="221"/>
      <c r="Z193" s="221"/>
      <c r="AA193" s="221"/>
      <c r="AB193" s="221"/>
      <c r="AC193" s="221"/>
      <c r="AD193" s="221"/>
      <c r="AE193" s="221"/>
      <c r="AF193" s="221"/>
      <c r="AG193" s="221"/>
      <c r="AH193" s="221"/>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21"/>
      <c r="BD193" s="221"/>
      <c r="BE193" s="221"/>
      <c r="BF193" s="221"/>
      <c r="BG193" s="221"/>
      <c r="BH193" s="221"/>
      <c r="BI193" s="221"/>
      <c r="BJ193" s="221"/>
      <c r="BK193" s="221"/>
      <c r="BL193" s="221"/>
      <c r="BM193" s="221"/>
    </row>
    <row r="194" spans="4:65">
      <c r="D194" s="242"/>
      <c r="E194" s="242"/>
      <c r="F194" s="274"/>
      <c r="K194" s="246"/>
      <c r="L194" s="246"/>
      <c r="M194" s="246"/>
      <c r="N194" s="246"/>
      <c r="O194" s="246"/>
      <c r="P194" s="246"/>
      <c r="Q194" s="220"/>
      <c r="R194" s="221"/>
      <c r="S194" s="221"/>
      <c r="T194" s="221"/>
      <c r="U194" s="221"/>
      <c r="V194" s="221"/>
      <c r="W194" s="221"/>
      <c r="X194" s="221"/>
      <c r="Y194" s="221"/>
      <c r="Z194" s="221"/>
      <c r="AA194" s="221"/>
      <c r="AB194" s="221"/>
      <c r="AC194" s="221"/>
      <c r="AD194" s="221"/>
      <c r="AE194" s="221"/>
      <c r="AF194" s="221"/>
      <c r="AG194" s="221"/>
      <c r="AH194" s="221"/>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21"/>
      <c r="BD194" s="221"/>
      <c r="BE194" s="221"/>
      <c r="BF194" s="221"/>
      <c r="BG194" s="221"/>
      <c r="BH194" s="221"/>
      <c r="BI194" s="221"/>
      <c r="BJ194" s="221"/>
      <c r="BK194" s="221"/>
      <c r="BL194" s="221"/>
      <c r="BM194" s="221"/>
    </row>
    <row r="195" spans="1:65">
      <c r="A195" s="1"/>
      <c r="B195" s="1"/>
      <c r="C195" s="1"/>
      <c r="D195" s="1"/>
      <c r="E195" s="1"/>
      <c r="F195" s="1"/>
      <c r="G195" s="1"/>
      <c r="H195" s="1"/>
      <c r="I195" s="1"/>
      <c r="J195" s="1"/>
      <c r="K195" s="1"/>
      <c r="L195" s="1"/>
      <c r="M195" s="246"/>
      <c r="N195" s="246"/>
      <c r="O195" s="246"/>
      <c r="P195" s="246"/>
      <c r="Q195" s="220"/>
      <c r="R195" s="221"/>
      <c r="S195" s="221"/>
      <c r="T195" s="221"/>
      <c r="U195" s="221"/>
      <c r="V195" s="221"/>
      <c r="W195" s="221"/>
      <c r="X195" s="221"/>
      <c r="Y195" s="221"/>
      <c r="Z195" s="221"/>
      <c r="AA195" s="221"/>
      <c r="AB195" s="221"/>
      <c r="AC195" s="221"/>
      <c r="AD195" s="221"/>
      <c r="AE195" s="221"/>
      <c r="AF195" s="221"/>
      <c r="AG195" s="221"/>
      <c r="AH195" s="221"/>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21"/>
      <c r="BD195" s="221"/>
      <c r="BE195" s="221"/>
      <c r="BF195" s="221"/>
      <c r="BG195" s="221"/>
      <c r="BH195" s="221"/>
      <c r="BI195" s="221"/>
      <c r="BJ195" s="221"/>
      <c r="BK195" s="221"/>
      <c r="BL195" s="221"/>
      <c r="BM195" s="221"/>
    </row>
    <row r="196" spans="1:65">
      <c r="A196" s="1"/>
      <c r="B196" s="1"/>
      <c r="C196" s="1"/>
      <c r="D196" s="1"/>
      <c r="E196" s="1"/>
      <c r="F196" s="1"/>
      <c r="G196" s="1"/>
      <c r="H196" s="1"/>
      <c r="I196" s="1"/>
      <c r="J196" s="1"/>
      <c r="K196" s="1"/>
      <c r="L196" s="1"/>
      <c r="M196" s="246"/>
      <c r="N196" s="246"/>
      <c r="O196" s="246"/>
      <c r="P196" s="246"/>
      <c r="Q196" s="220"/>
      <c r="R196" s="221"/>
      <c r="S196" s="221"/>
      <c r="T196" s="221"/>
      <c r="U196" s="221"/>
      <c r="V196" s="221"/>
      <c r="W196" s="221"/>
      <c r="X196" s="221"/>
      <c r="Y196" s="221"/>
      <c r="Z196" s="221"/>
      <c r="AA196" s="221"/>
      <c r="AB196" s="221"/>
      <c r="AC196" s="221"/>
      <c r="AD196" s="221"/>
      <c r="AE196" s="221"/>
      <c r="AF196" s="221"/>
      <c r="AG196" s="221"/>
      <c r="AH196" s="221"/>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21"/>
      <c r="BD196" s="221"/>
      <c r="BE196" s="221"/>
      <c r="BF196" s="221"/>
      <c r="BG196" s="221"/>
      <c r="BH196" s="221"/>
      <c r="BI196" s="221"/>
      <c r="BJ196" s="221"/>
      <c r="BK196" s="221"/>
      <c r="BL196" s="221"/>
      <c r="BM196" s="221"/>
    </row>
    <row r="197" spans="1:65" ht="23.5">
      <c r="A197" s="218" t="s">
        <v>516</v>
      </c>
      <c r="B197" s="1"/>
      <c r="C197" s="1"/>
      <c r="D197" s="1"/>
      <c r="E197" s="1"/>
      <c r="F197" s="1"/>
      <c r="G197" s="1"/>
      <c r="H197" s="1"/>
      <c r="I197" s="1"/>
      <c r="J197" s="1"/>
      <c r="K197" s="1"/>
      <c r="L197" s="1"/>
      <c r="M197" s="246"/>
      <c r="N197" s="1"/>
      <c r="O197" s="246"/>
      <c r="P197" s="246"/>
      <c r="Q197" s="220"/>
      <c r="R197" s="221"/>
      <c r="S197" s="221"/>
      <c r="T197" s="221"/>
      <c r="U197" s="221"/>
      <c r="V197" s="221"/>
      <c r="W197" s="221"/>
      <c r="X197" s="221"/>
      <c r="Y197" s="221"/>
      <c r="Z197" s="221"/>
      <c r="AA197" s="221"/>
      <c r="AB197" s="221"/>
      <c r="AC197" s="221"/>
      <c r="AD197" s="221"/>
      <c r="AE197" s="221"/>
      <c r="AF197" s="221"/>
      <c r="AG197" s="221"/>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221"/>
      <c r="BE197" s="221"/>
      <c r="BF197" s="221"/>
      <c r="BG197" s="221"/>
      <c r="BH197" s="221"/>
      <c r="BI197" s="221"/>
      <c r="BJ197" s="221"/>
      <c r="BK197" s="221"/>
      <c r="BL197" s="221"/>
      <c r="BM197" s="221"/>
    </row>
    <row r="198" spans="1:65" ht="15" thickBot="1">
      <c r="A198" s="1"/>
      <c r="B198" s="1"/>
      <c r="C198" s="1"/>
      <c r="D198" s="1"/>
      <c r="E198" s="1"/>
      <c r="F198" s="1"/>
      <c r="G198" s="1"/>
      <c r="H198" s="1"/>
      <c r="I198" s="1"/>
      <c r="J198" s="1"/>
      <c r="K198" s="1"/>
      <c r="L198" s="1"/>
      <c r="M198" s="246"/>
      <c r="N198" s="246"/>
      <c r="O198" s="246"/>
      <c r="P198" s="246"/>
      <c r="Q198" s="220"/>
      <c r="R198" s="221"/>
      <c r="S198" s="221"/>
      <c r="T198" s="221"/>
      <c r="U198" s="221"/>
      <c r="V198" s="221"/>
      <c r="W198" s="221"/>
      <c r="X198" s="221"/>
      <c r="Y198" s="221"/>
      <c r="Z198" s="221"/>
      <c r="AA198" s="221"/>
      <c r="AB198" s="221"/>
      <c r="AC198" s="221"/>
      <c r="AD198" s="221"/>
      <c r="AE198" s="221"/>
      <c r="AF198" s="221"/>
      <c r="AG198" s="221"/>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21"/>
      <c r="BD198" s="221"/>
      <c r="BE198" s="221"/>
      <c r="BF198" s="221"/>
      <c r="BG198" s="221"/>
      <c r="BH198" s="221"/>
      <c r="BI198" s="221"/>
      <c r="BJ198" s="221"/>
      <c r="BK198" s="221"/>
      <c r="BL198" s="221"/>
      <c r="BM198" s="221"/>
    </row>
    <row r="199" spans="1:65" ht="15" thickBot="1">
      <c r="A199" s="330" t="s">
        <v>517</v>
      </c>
      <c r="B199" s="330" t="s">
        <v>365</v>
      </c>
      <c r="C199" s="1"/>
      <c r="D199" s="1"/>
      <c r="E199" s="1"/>
      <c r="F199" s="1"/>
      <c r="G199" s="1"/>
      <c r="H199" s="1"/>
      <c r="I199" s="1"/>
      <c r="J199" s="1"/>
      <c r="K199" s="1"/>
      <c r="L199" s="1"/>
      <c r="M199" s="246"/>
      <c r="N199" s="246"/>
      <c r="O199" s="246"/>
      <c r="P199" s="246"/>
      <c r="Q199" s="220"/>
      <c r="R199" s="221"/>
      <c r="S199" s="221"/>
      <c r="T199" s="221"/>
      <c r="U199" s="221"/>
      <c r="V199" s="221"/>
      <c r="W199" s="221"/>
      <c r="X199" s="221"/>
      <c r="Y199" s="221"/>
      <c r="Z199" s="221"/>
      <c r="AA199" s="221"/>
      <c r="AB199" s="221"/>
      <c r="AC199" s="221"/>
      <c r="AD199" s="221"/>
      <c r="AE199" s="221"/>
      <c r="AF199" s="221"/>
      <c r="AG199" s="221"/>
      <c r="AH199" s="221"/>
      <c r="AI199" s="221"/>
      <c r="AJ199" s="221"/>
      <c r="AK199" s="221"/>
      <c r="AL199" s="221"/>
      <c r="AM199" s="221"/>
      <c r="AN199" s="221"/>
      <c r="AO199" s="221"/>
      <c r="AP199" s="221"/>
      <c r="AQ199" s="221"/>
      <c r="AR199" s="221"/>
      <c r="AS199" s="221"/>
      <c r="AT199" s="221"/>
      <c r="AU199" s="221"/>
      <c r="AV199" s="221"/>
      <c r="AW199" s="221"/>
      <c r="AX199" s="221"/>
      <c r="AY199" s="221"/>
      <c r="AZ199" s="221"/>
      <c r="BA199" s="221"/>
      <c r="BB199" s="221"/>
      <c r="BC199" s="221"/>
      <c r="BD199" s="221"/>
      <c r="BE199" s="221"/>
      <c r="BF199" s="221"/>
      <c r="BG199" s="221"/>
      <c r="BH199" s="221"/>
      <c r="BI199" s="221"/>
      <c r="BJ199" s="221"/>
      <c r="BK199" s="221"/>
      <c r="BL199" s="221"/>
      <c r="BM199" s="221"/>
    </row>
    <row r="200" spans="1:65" ht="15" thickBot="1">
      <c r="A200" s="326" t="str">
        <f>INDEX('Data - Overview'!$B$204:$B$208,MATCH(1,'Data - Overview'!$E$204:$E$208,0))</f>
        <v>Hatchback</v>
      </c>
      <c r="B200" s="326" t="str">
        <f>INDEX('Data - Overview'!$B$204:$B$208,MATCH(1,'Data - Overview'!$G$204:$G$208,0))</f>
        <v>Hatchback</v>
      </c>
      <c r="C200" s="1"/>
      <c r="D200" s="1"/>
      <c r="E200" s="1"/>
      <c r="F200" s="1"/>
      <c r="G200" s="1"/>
      <c r="H200" s="1"/>
      <c r="I200" s="1"/>
      <c r="J200" s="1"/>
      <c r="K200" s="1"/>
      <c r="L200" s="1"/>
      <c r="M200" s="246"/>
      <c r="N200" s="246"/>
      <c r="O200" s="246"/>
      <c r="P200" s="246"/>
      <c r="Q200" s="220"/>
      <c r="R200" s="221"/>
      <c r="S200" s="221"/>
      <c r="T200" s="221"/>
      <c r="U200" s="221"/>
      <c r="V200" s="221"/>
      <c r="W200" s="221"/>
      <c r="X200" s="221"/>
      <c r="Y200" s="221"/>
      <c r="Z200" s="221"/>
      <c r="AA200" s="221"/>
      <c r="AB200" s="221"/>
      <c r="AC200" s="221"/>
      <c r="AD200" s="221"/>
      <c r="AE200" s="221"/>
      <c r="AF200" s="221"/>
      <c r="AG200" s="221"/>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21"/>
      <c r="BD200" s="221"/>
      <c r="BE200" s="221"/>
      <c r="BF200" s="221"/>
      <c r="BG200" s="221"/>
      <c r="BH200" s="221"/>
      <c r="BI200" s="221"/>
      <c r="BJ200" s="221"/>
      <c r="BK200" s="221"/>
      <c r="BL200" s="221"/>
      <c r="BM200" s="221"/>
    </row>
    <row r="201" spans="1:65">
      <c r="A201" s="1"/>
      <c r="B201" s="1"/>
      <c r="C201" s="1"/>
      <c r="D201" s="1"/>
      <c r="E201" s="1"/>
      <c r="F201" s="1"/>
      <c r="G201" s="1"/>
      <c r="H201" s="1"/>
      <c r="I201" s="1"/>
      <c r="J201" s="1"/>
      <c r="K201" s="1"/>
      <c r="L201" s="1"/>
      <c r="M201" s="246"/>
      <c r="N201" s="246"/>
      <c r="O201" s="246"/>
      <c r="P201" s="246"/>
      <c r="Q201" s="220"/>
      <c r="R201" s="221"/>
      <c r="S201" s="221"/>
      <c r="T201" s="221"/>
      <c r="U201" s="221"/>
      <c r="V201" s="221"/>
      <c r="W201" s="221"/>
      <c r="X201" s="221"/>
      <c r="Y201" s="221"/>
      <c r="Z201" s="221"/>
      <c r="AA201" s="221"/>
      <c r="AB201" s="221"/>
      <c r="AC201" s="221"/>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21"/>
      <c r="BJ201" s="221"/>
      <c r="BK201" s="221"/>
      <c r="BL201" s="221"/>
      <c r="BM201" s="221"/>
    </row>
    <row r="202" spans="4:65" ht="15" thickBot="1">
      <c r="D202" s="242"/>
      <c r="E202" s="242"/>
      <c r="F202" s="274"/>
      <c r="K202" s="246"/>
      <c r="L202" s="246"/>
      <c r="M202" s="246"/>
      <c r="N202" s="246"/>
      <c r="O202" s="246"/>
      <c r="P202" s="246"/>
      <c r="Q202" s="220"/>
      <c r="R202" s="221"/>
      <c r="S202" s="221"/>
      <c r="T202" s="221"/>
      <c r="U202" s="221"/>
      <c r="V202" s="221"/>
      <c r="W202" s="221"/>
      <c r="X202" s="221"/>
      <c r="Y202" s="221"/>
      <c r="Z202" s="221"/>
      <c r="AA202" s="221"/>
      <c r="AB202" s="221"/>
      <c r="AC202" s="221"/>
      <c r="AD202" s="221"/>
      <c r="AE202" s="221"/>
      <c r="AF202" s="221"/>
      <c r="AG202" s="221"/>
      <c r="AH202" s="221"/>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21"/>
      <c r="BD202" s="221"/>
      <c r="BE202" s="221"/>
      <c r="BF202" s="221"/>
      <c r="BG202" s="221"/>
      <c r="BH202" s="221"/>
      <c r="BI202" s="221"/>
      <c r="BJ202" s="221"/>
      <c r="BK202" s="221"/>
      <c r="BL202" s="221"/>
      <c r="BM202" s="221"/>
    </row>
    <row r="203" spans="1:64" ht="15" thickBot="1">
      <c r="A203" s="222" t="s">
        <v>378</v>
      </c>
      <c r="B203" s="222" t="s">
        <v>379</v>
      </c>
      <c r="C203" s="222" t="s">
        <v>383</v>
      </c>
      <c r="D203" s="222" t="s">
        <v>221</v>
      </c>
      <c r="E203" s="222" t="s">
        <v>384</v>
      </c>
      <c r="F203" s="222" t="s">
        <v>223</v>
      </c>
      <c r="G203" s="222" t="s">
        <v>410</v>
      </c>
      <c r="H203" s="279" t="s">
        <v>183</v>
      </c>
      <c r="I203" s="222" t="s">
        <v>386</v>
      </c>
      <c r="J203" s="222" t="s">
        <v>387</v>
      </c>
      <c r="K203" s="222" t="s">
        <v>388</v>
      </c>
      <c r="L203" s="246"/>
      <c r="M203" s="246"/>
      <c r="N203" s="246"/>
      <c r="O203" s="246"/>
      <c r="P203" s="220"/>
      <c r="Q203" s="221"/>
      <c r="R203" s="221"/>
      <c r="S203" s="221"/>
      <c r="T203" s="221"/>
      <c r="U203" s="221"/>
      <c r="V203" s="221"/>
      <c r="W203" s="221"/>
      <c r="X203" s="221"/>
      <c r="Y203" s="221"/>
      <c r="Z203" s="221"/>
      <c r="AA203" s="221"/>
      <c r="AB203" s="221"/>
      <c r="AC203" s="221"/>
      <c r="AD203" s="221"/>
      <c r="AE203" s="221"/>
      <c r="AF203" s="221"/>
      <c r="AG203" s="221"/>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21"/>
      <c r="BD203" s="221"/>
      <c r="BE203" s="221"/>
      <c r="BF203" s="221"/>
      <c r="BG203" s="221"/>
      <c r="BH203" s="221"/>
      <c r="BI203" s="221"/>
      <c r="BJ203" s="221"/>
      <c r="BK203" s="221"/>
      <c r="BL203" s="221"/>
    </row>
    <row r="204" spans="1:64">
      <c r="A204" s="223" t="s">
        <v>518</v>
      </c>
      <c r="B204" s="223" t="str">
        <f>INDEX('Data - Knowledge'!$D:$D,MATCH('Data - Overview'!$A204,'Data - Knowledge'!$A:$A,0))</f>
        <v>Saloon</v>
      </c>
      <c r="C204" s="223" t="s">
        <v>519</v>
      </c>
      <c r="D204" s="280">
        <f>INDEX('Data - Knowledge'!$E:$E,MATCH('Data - Overview'!$A204,'Data - Knowledge'!$A:$A,0))</f>
        <v>0.18393939393939396</v>
      </c>
      <c r="E204" s="281">
        <f>RANK('Data - Overview'!$D204,'Data - Overview'!$D$204:$D$208)</f>
        <v>2</v>
      </c>
      <c r="F204" s="280">
        <f>INDEX('Data - Knowledge'!$G:$G,MATCH('Data - Overview'!$A204,'Data - Knowledge'!$A:$A,0))</f>
        <v>0.17699455852156065</v>
      </c>
      <c r="G204" s="281">
        <f>RANK('Data - Overview'!$H204,'Data - Overview'!$H$204:$H$208)</f>
        <v>2</v>
      </c>
      <c r="H204" s="282">
        <f>INDEX('Data - Knowledge'!$J:$J,MATCH('Data - Overview'!$A204,'Data - Knowledge'!$A:$A,0))</f>
        <v>103.92375645660729</v>
      </c>
      <c r="I204" s="223" t="str">
        <f>"" &amp;TEXT('Data - Overview'!$C204,"0")&amp;" "</f>
        <v>Saloon </v>
      </c>
      <c r="J204" s="331" t="str">
        <f>"Index: "&amp;TEXT('Data - Overview'!$H204,"0")&amp;""</f>
        <v>Index: 104</v>
      </c>
      <c r="K204" s="223" t="str">
        <f>'Data - Overview'!$I204&amp;CHAR(10)&amp;'Data - Overview'!$J204</f>
        <v>Saloon 
Index: 104</v>
      </c>
      <c r="L204" s="246"/>
      <c r="M204" s="246"/>
      <c r="N204" s="246"/>
      <c r="O204" s="246"/>
      <c r="P204" s="220"/>
      <c r="Q204" s="221"/>
      <c r="R204" s="221"/>
      <c r="S204" s="221"/>
      <c r="T204" s="221"/>
      <c r="U204" s="221"/>
      <c r="V204" s="221"/>
      <c r="W204" s="221"/>
      <c r="X204" s="221"/>
      <c r="Y204" s="221"/>
      <c r="Z204" s="221"/>
      <c r="AA204" s="221"/>
      <c r="AB204" s="221"/>
      <c r="AC204" s="221"/>
      <c r="AD204" s="221"/>
      <c r="AE204" s="221"/>
      <c r="AF204" s="221"/>
      <c r="AG204" s="221"/>
      <c r="AH204" s="221"/>
      <c r="AI204" s="221"/>
      <c r="AJ204" s="221"/>
      <c r="AK204" s="221"/>
      <c r="AL204" s="221"/>
      <c r="AM204" s="221"/>
      <c r="AN204" s="221"/>
      <c r="AO204" s="221"/>
      <c r="AP204" s="221"/>
      <c r="AQ204" s="221"/>
      <c r="AR204" s="221"/>
      <c r="AS204" s="221"/>
      <c r="AT204" s="221"/>
      <c r="AU204" s="221"/>
      <c r="AV204" s="221"/>
      <c r="AW204" s="221"/>
      <c r="AX204" s="221"/>
      <c r="AY204" s="221"/>
      <c r="AZ204" s="221"/>
      <c r="BA204" s="221"/>
      <c r="BB204" s="221"/>
      <c r="BC204" s="221"/>
      <c r="BD204" s="221"/>
      <c r="BE204" s="221"/>
      <c r="BF204" s="221"/>
      <c r="BG204" s="221"/>
      <c r="BH204" s="221"/>
      <c r="BI204" s="221"/>
      <c r="BJ204" s="221"/>
      <c r="BK204" s="221"/>
      <c r="BL204" s="221"/>
    </row>
    <row r="205" spans="1:66">
      <c r="A205" s="332" t="s">
        <v>520</v>
      </c>
      <c r="B205" t="str">
        <f>INDEX('Data - Knowledge'!$D:$D,MATCH('Data - Overview'!$A205,'Data - Knowledge'!$A:$A,0))</f>
        <v>Hatchback</v>
      </c>
      <c r="C205" s="332" t="s">
        <v>521</v>
      </c>
      <c r="D205" s="333">
        <f>INDEX('Data - Knowledge'!$E:$E,MATCH('Data - Overview'!$A205,'Data - Knowledge'!$A:$A,0))</f>
        <v>0.52476515151515146</v>
      </c>
      <c r="E205" s="334">
        <f>RANK('Data - Overview'!$D205,'Data - Overview'!$D$204:$D$208)</f>
        <v>1</v>
      </c>
      <c r="F205" s="333">
        <f>INDEX('Data - Knowledge'!$G:$G,MATCH('Data - Overview'!$A205,'Data - Knowledge'!$A:$A,0))</f>
        <v>0.49649240246406562</v>
      </c>
      <c r="G205" s="334">
        <f>RANK('Data - Overview'!$H205,'Data - Overview'!$H$204:$H$208)</f>
        <v>1</v>
      </c>
      <c r="H205" s="300">
        <f>INDEX('Data - Knowledge'!$J:$J,MATCH('Data - Overview'!$A205,'Data - Knowledge'!$A:$A,0))</f>
        <v>105.69449782328384</v>
      </c>
      <c r="I205" s="332" t="str">
        <f>"" &amp;TEXT('Data - Overview'!$C205,"0")&amp;" "</f>
        <v>Hatchback </v>
      </c>
      <c r="J205" s="335" t="str">
        <f>"Index: "&amp;TEXT('Data - Overview'!$H205,"0")&amp;""</f>
        <v>Index: 106</v>
      </c>
      <c r="K205" s="332" t="str">
        <f>'Data - Overview'!$I205&amp;CHAR(10)&amp;'Data - Overview'!$J205</f>
        <v>Hatchback 
Index: 106</v>
      </c>
      <c r="L205" s="246"/>
      <c r="M205" s="246"/>
      <c r="N205" s="246"/>
      <c r="O205" s="246"/>
      <c r="P205" s="246"/>
      <c r="Q205" s="246"/>
      <c r="R205" s="220"/>
      <c r="S205" s="221"/>
      <c r="T205" s="221"/>
      <c r="U205" s="221"/>
      <c r="V205" s="221"/>
      <c r="W205" s="221"/>
      <c r="X205" s="221"/>
      <c r="Y205" s="221"/>
      <c r="Z205" s="221"/>
      <c r="AA205" s="221"/>
      <c r="AB205" s="221"/>
      <c r="AC205" s="221"/>
      <c r="AD205" s="221"/>
      <c r="AE205" s="221"/>
      <c r="AF205" s="221"/>
      <c r="AG205" s="221"/>
      <c r="AH205" s="221"/>
      <c r="AI205" s="221"/>
      <c r="AJ205" s="221"/>
      <c r="AK205" s="221"/>
      <c r="AL205" s="221"/>
      <c r="AM205" s="221"/>
      <c r="AN205" s="221"/>
      <c r="AO205" s="221"/>
      <c r="AP205" s="221"/>
      <c r="AQ205" s="221"/>
      <c r="AR205" s="221"/>
      <c r="AS205" s="221"/>
      <c r="AT205" s="221"/>
      <c r="AU205" s="221"/>
      <c r="AV205" s="221"/>
      <c r="AW205" s="221"/>
      <c r="AX205" s="221"/>
      <c r="AY205" s="221"/>
      <c r="AZ205" s="221"/>
      <c r="BA205" s="221"/>
      <c r="BB205" s="221"/>
      <c r="BC205" s="221"/>
      <c r="BD205" s="221"/>
      <c r="BE205" s="221"/>
      <c r="BF205" s="221"/>
      <c r="BG205" s="221"/>
      <c r="BH205" s="221"/>
      <c r="BI205" s="221"/>
      <c r="BJ205" s="221"/>
      <c r="BK205" s="221"/>
      <c r="BL205" s="221"/>
      <c r="BM205" s="221"/>
      <c r="BN205" s="221"/>
    </row>
    <row r="206" spans="1:66">
      <c r="A206" s="226" t="s">
        <v>522</v>
      </c>
      <c r="B206" s="226" t="str">
        <f>INDEX('Data - Knowledge'!$D:$D,MATCH('Data - Overview'!$A206,'Data - Knowledge'!$A:$A,0))</f>
        <v>Estate</v>
      </c>
      <c r="C206" s="226" t="s">
        <v>523</v>
      </c>
      <c r="D206" s="285">
        <f>INDEX('Data - Knowledge'!$E:$E,MATCH('Data - Overview'!$A206,'Data - Knowledge'!$A:$A,0))</f>
        <v>0.064545454545454559</v>
      </c>
      <c r="E206" s="336">
        <f>RANK('Data - Overview'!$D206,'Data - Overview'!$D$204:$D$208)</f>
        <v>5</v>
      </c>
      <c r="F206" s="285">
        <f>INDEX('Data - Knowledge'!$G:$G,MATCH('Data - Overview'!$A206,'Data - Knowledge'!$A:$A,0))</f>
        <v>0.07410965092402462</v>
      </c>
      <c r="G206" s="286">
        <f>RANK('Data - Overview'!$H206,'Data - Overview'!$H$204:$H$208)</f>
        <v>5</v>
      </c>
      <c r="H206" s="287">
        <f>INDEX('Data - Knowledge'!$J:$J,MATCH('Data - Overview'!$A206,'Data - Knowledge'!$A:$A,0))</f>
        <v>87.094533222973837</v>
      </c>
      <c r="I206" s="226" t="str">
        <f>"" &amp;TEXT('Data - Overview'!$C206,"0")&amp;" "</f>
        <v>Estate </v>
      </c>
      <c r="J206" s="337" t="str">
        <f>"Index: "&amp;TEXT('Data - Overview'!$H206,"0")&amp;""</f>
        <v>Index: 87</v>
      </c>
      <c r="K206" s="226" t="str">
        <f>'Data - Overview'!$I206&amp;CHAR(10)&amp;'Data - Overview'!$J206</f>
        <v>Estate 
Index: 87</v>
      </c>
      <c r="L206" s="246"/>
      <c r="M206" s="246"/>
      <c r="N206" s="246"/>
      <c r="O206" s="246"/>
      <c r="P206" s="246"/>
      <c r="Q206" s="246"/>
      <c r="R206" s="220"/>
      <c r="S206" s="221"/>
      <c r="T206" s="221"/>
      <c r="U206" s="221"/>
      <c r="V206" s="221"/>
      <c r="W206" s="221"/>
      <c r="X206" s="221"/>
      <c r="Y206" s="221"/>
      <c r="Z206" s="221"/>
      <c r="AA206" s="221"/>
      <c r="AB206" s="221"/>
      <c r="AC206" s="221"/>
      <c r="AD206" s="221"/>
      <c r="AE206" s="221"/>
      <c r="AF206" s="221"/>
      <c r="AG206" s="221"/>
      <c r="AH206" s="221"/>
      <c r="AI206" s="221"/>
      <c r="AJ206" s="221"/>
      <c r="AK206" s="221"/>
      <c r="AL206" s="221"/>
      <c r="AM206" s="221"/>
      <c r="AN206" s="221"/>
      <c r="AO206" s="221"/>
      <c r="AP206" s="221"/>
      <c r="AQ206" s="221"/>
      <c r="AR206" s="221"/>
      <c r="AS206" s="221"/>
      <c r="AT206" s="221"/>
      <c r="AU206" s="221"/>
      <c r="AV206" s="221"/>
      <c r="AW206" s="221"/>
      <c r="AX206" s="221"/>
      <c r="AY206" s="221"/>
      <c r="AZ206" s="221"/>
      <c r="BA206" s="221"/>
      <c r="BB206" s="221"/>
      <c r="BC206" s="221"/>
      <c r="BD206" s="221"/>
      <c r="BE206" s="221"/>
      <c r="BF206" s="221"/>
      <c r="BG206" s="221"/>
      <c r="BH206" s="221"/>
      <c r="BI206" s="221"/>
      <c r="BJ206" s="221"/>
      <c r="BK206" s="221"/>
      <c r="BL206" s="221"/>
      <c r="BM206" s="221"/>
      <c r="BN206" s="221"/>
    </row>
    <row r="207" spans="1:66">
      <c r="A207" s="1" t="s">
        <v>524</v>
      </c>
      <c r="B207" t="str">
        <f>INDEX('Data - Knowledge'!$D:$D,MATCH('Data - Overview'!$A207,'Data - Knowledge'!$A:$A,0))</f>
        <v>Luxury car</v>
      </c>
      <c r="C207" s="1" t="s">
        <v>525</v>
      </c>
      <c r="D207" s="242">
        <f>INDEX('Data - Knowledge'!$E:$E,MATCH('Data - Overview'!$A207,'Data - Knowledge'!$A:$A,0))</f>
        <v>0.069867424242424245</v>
      </c>
      <c r="E207" s="334">
        <f>RANK('Data - Overview'!$D207,'Data - Overview'!$D$204:$D$208)</f>
        <v>4</v>
      </c>
      <c r="F207" s="242">
        <f>INDEX('Data - Knowledge'!$G:$G,MATCH('Data - Overview'!$A207,'Data - Knowledge'!$A:$A,0))</f>
        <v>0.075972176591375756</v>
      </c>
      <c r="G207" s="284">
        <f>RANK('Data - Overview'!$H207,'Data - Overview'!$H$204:$H$208)</f>
        <v>3</v>
      </c>
      <c r="H207" s="338">
        <f>INDEX('Data - Knowledge'!$J:$J,MATCH('Data - Overview'!$A207,'Data - Knowledge'!$A:$A,0))</f>
        <v>91.9644893395821</v>
      </c>
      <c r="I207" s="1" t="str">
        <f>"" &amp;TEXT('Data - Overview'!$C207,"0")&amp;" "</f>
        <v>Luxury car </v>
      </c>
      <c r="J207" s="1" t="str">
        <f>"Index: "&amp;TEXT('Data - Overview'!$H207,"0")&amp;""</f>
        <v>Index: 92</v>
      </c>
      <c r="K207" s="1" t="str">
        <f>'Data - Overview'!$I207&amp;CHAR(10)&amp;'Data - Overview'!$J207</f>
        <v>Luxury car 
Index: 92</v>
      </c>
      <c r="L207" s="246"/>
      <c r="M207" s="246"/>
      <c r="N207" s="246"/>
      <c r="O207" s="246"/>
      <c r="P207" s="246"/>
      <c r="Q207" s="246"/>
      <c r="R207" s="220"/>
      <c r="S207" s="221"/>
      <c r="T207" s="221"/>
      <c r="U207" s="221"/>
      <c r="V207" s="221"/>
      <c r="W207" s="221"/>
      <c r="X207" s="221"/>
      <c r="Y207" s="221"/>
      <c r="Z207" s="221"/>
      <c r="AA207" s="221"/>
      <c r="AB207" s="221"/>
      <c r="AC207" s="221"/>
      <c r="AD207" s="221"/>
      <c r="AE207" s="221"/>
      <c r="AF207" s="221"/>
      <c r="AG207" s="221"/>
      <c r="AH207" s="221"/>
      <c r="AI207" s="221"/>
      <c r="AJ207" s="221"/>
      <c r="AK207" s="221"/>
      <c r="AL207" s="221"/>
      <c r="AM207" s="221"/>
      <c r="AN207" s="221"/>
      <c r="AO207" s="221"/>
      <c r="AP207" s="221"/>
      <c r="AQ207" s="221"/>
      <c r="AR207" s="221"/>
      <c r="AS207" s="221"/>
      <c r="AT207" s="221"/>
      <c r="AU207" s="221"/>
      <c r="AV207" s="221"/>
      <c r="AW207" s="221"/>
      <c r="AX207" s="221"/>
      <c r="AY207" s="221"/>
      <c r="AZ207" s="221"/>
      <c r="BA207" s="221"/>
      <c r="BB207" s="221"/>
      <c r="BC207" s="221"/>
      <c r="BD207" s="221"/>
      <c r="BE207" s="221"/>
      <c r="BF207" s="221"/>
      <c r="BG207" s="221"/>
      <c r="BH207" s="221"/>
      <c r="BI207" s="221"/>
      <c r="BJ207" s="221"/>
      <c r="BK207" s="221"/>
      <c r="BL207" s="221"/>
      <c r="BM207" s="221"/>
      <c r="BN207" s="221"/>
    </row>
    <row r="208" spans="1:66" ht="15" thickBot="1">
      <c r="A208" s="229" t="s">
        <v>526</v>
      </c>
      <c r="B208" s="229" t="str">
        <f>INDEX('Data - Knowledge'!$D:$D,MATCH('Data - Overview'!$A208,'Data - Knowledge'!$A:$A,0))</f>
        <v>Other kind of car</v>
      </c>
      <c r="C208" s="229" t="s">
        <v>527</v>
      </c>
      <c r="D208" s="303">
        <f>INDEX('Data - Knowledge'!$E:$E,MATCH('Data - Overview'!$A208,'Data - Knowledge'!$A:$A,0))</f>
        <v>0.15709090909090906</v>
      </c>
      <c r="E208" s="309">
        <f>RANK('Data - Overview'!$D208,'Data - Overview'!$D$204:$D$208)</f>
        <v>3</v>
      </c>
      <c r="F208" s="303">
        <f>INDEX('Data - Knowledge'!$G:$G,MATCH('Data - Overview'!$A208,'Data - Knowledge'!$A:$A,0))</f>
        <v>0.17669004106776184</v>
      </c>
      <c r="G208" s="309">
        <f>RANK('Data - Overview'!$H208,'Data - Overview'!$H$204:$H$208)</f>
        <v>4</v>
      </c>
      <c r="H208" s="305">
        <f>INDEX('Data - Knowledge'!$J:$J,MATCH('Data - Overview'!$A208,'Data - Knowledge'!$A:$A,0))</f>
        <v>88.907619321149866</v>
      </c>
      <c r="I208" s="229" t="str">
        <f>"" &amp;TEXT('Data - Overview'!$C208,"0")&amp;" "</f>
        <v>Other  </v>
      </c>
      <c r="J208" s="339" t="str">
        <f>"Index: "&amp;TEXT('Data - Overview'!$H208,"0")&amp;""</f>
        <v>Index: 89</v>
      </c>
      <c r="K208" s="229" t="str">
        <f>'Data - Overview'!$I208&amp;CHAR(10)&amp;'Data - Overview'!$J208</f>
        <v>Other  
Index: 89</v>
      </c>
      <c r="L208" s="246"/>
      <c r="M208" s="246"/>
      <c r="N208" s="246"/>
      <c r="O208" s="246"/>
      <c r="P208" s="246"/>
      <c r="Q208" s="246"/>
      <c r="R208" s="220"/>
      <c r="S208" s="221"/>
      <c r="T208" s="221"/>
      <c r="U208" s="221"/>
      <c r="V208" s="221"/>
      <c r="W208" s="221"/>
      <c r="X208" s="221"/>
      <c r="Y208" s="221"/>
      <c r="Z208" s="221"/>
      <c r="AA208" s="221"/>
      <c r="AB208" s="221"/>
      <c r="AC208" s="221"/>
      <c r="AD208" s="221"/>
      <c r="AE208" s="221"/>
      <c r="AF208" s="221"/>
      <c r="AG208" s="221"/>
      <c r="AH208" s="221"/>
      <c r="AI208" s="221"/>
      <c r="AJ208" s="221"/>
      <c r="AK208" s="221"/>
      <c r="AL208" s="221"/>
      <c r="AM208" s="221"/>
      <c r="AN208" s="221"/>
      <c r="AO208" s="221"/>
      <c r="AP208" s="221"/>
      <c r="AQ208" s="221"/>
      <c r="AR208" s="221"/>
      <c r="AS208" s="221"/>
      <c r="AT208" s="221"/>
      <c r="AU208" s="221"/>
      <c r="AV208" s="221"/>
      <c r="AW208" s="221"/>
      <c r="AX208" s="221"/>
      <c r="AY208" s="221"/>
      <c r="AZ208" s="221"/>
      <c r="BA208" s="221"/>
      <c r="BB208" s="221"/>
      <c r="BC208" s="221"/>
      <c r="BD208" s="221"/>
      <c r="BE208" s="221"/>
      <c r="BF208" s="221"/>
      <c r="BG208" s="221"/>
      <c r="BH208" s="221"/>
      <c r="BI208" s="221"/>
      <c r="BJ208" s="221"/>
      <c r="BK208" s="221"/>
      <c r="BL208" s="221"/>
      <c r="BM208" s="221"/>
      <c r="BN208" s="221"/>
    </row>
    <row r="209" spans="4:67" ht="15.75" customHeight="1">
      <c r="D209" s="242"/>
      <c r="E209" s="284"/>
      <c r="F209" s="242"/>
      <c r="G209" s="284"/>
      <c r="H209" s="274"/>
      <c r="I209"/>
      <c r="K209" s="1"/>
      <c r="M209" s="246"/>
      <c r="N209" s="246"/>
      <c r="O209" s="246"/>
      <c r="P209" s="246"/>
      <c r="Q209" s="246"/>
      <c r="R209" s="246"/>
      <c r="S209" s="220"/>
      <c r="T209" s="221"/>
      <c r="U209" s="221"/>
      <c r="V209" s="221"/>
      <c r="W209" s="221"/>
      <c r="X209" s="221"/>
      <c r="Y209" s="221"/>
      <c r="Z209" s="221"/>
      <c r="AA209" s="221"/>
      <c r="AB209" s="221"/>
      <c r="AC209" s="221"/>
      <c r="AD209" s="221"/>
      <c r="AE209" s="221"/>
      <c r="AF209" s="221"/>
      <c r="AG209" s="221"/>
      <c r="AH209" s="221"/>
      <c r="AI209" s="221"/>
      <c r="AJ209" s="221"/>
      <c r="AK209" s="221"/>
      <c r="AL209" s="221"/>
      <c r="AM209" s="221"/>
      <c r="AN209" s="221"/>
      <c r="AO209" s="221"/>
      <c r="AP209" s="221"/>
      <c r="AQ209" s="221"/>
      <c r="AR209" s="221"/>
      <c r="AS209" s="221"/>
      <c r="AT209" s="221"/>
      <c r="AU209" s="221"/>
      <c r="AV209" s="221"/>
      <c r="AW209" s="221"/>
      <c r="AX209" s="221"/>
      <c r="AY209" s="221"/>
      <c r="AZ209" s="221"/>
      <c r="BA209" s="221"/>
      <c r="BB209" s="221"/>
      <c r="BC209" s="221"/>
      <c r="BD209" s="221"/>
      <c r="BE209" s="221"/>
      <c r="BF209" s="221"/>
      <c r="BG209" s="221"/>
      <c r="BH209" s="221"/>
      <c r="BI209" s="221"/>
      <c r="BJ209" s="221"/>
      <c r="BK209" s="221"/>
      <c r="BL209" s="221"/>
      <c r="BM209" s="221"/>
      <c r="BN209" s="221"/>
      <c r="BO209" s="221"/>
    </row>
    <row r="210" spans="4:65">
      <c r="D210" s="242"/>
      <c r="E210" s="242"/>
      <c r="F210" s="274"/>
      <c r="I210" s="1"/>
      <c r="K210" s="246"/>
      <c r="L210" s="246"/>
      <c r="M210" s="246"/>
      <c r="N210" s="246"/>
      <c r="O210" s="246"/>
      <c r="P210" s="246"/>
      <c r="Q210" s="220"/>
      <c r="R210" s="221"/>
      <c r="S210" s="221"/>
      <c r="T210" s="221"/>
      <c r="U210" s="221"/>
      <c r="V210" s="221"/>
      <c r="W210" s="221"/>
      <c r="X210" s="221"/>
      <c r="Y210" s="221"/>
      <c r="Z210" s="221"/>
      <c r="AA210" s="221"/>
      <c r="AB210" s="221"/>
      <c r="AC210" s="221"/>
      <c r="AD210" s="221"/>
      <c r="AE210" s="221"/>
      <c r="AF210" s="221"/>
      <c r="AG210" s="221"/>
      <c r="AH210" s="221"/>
      <c r="AI210" s="221"/>
      <c r="AJ210" s="221"/>
      <c r="AK210" s="221"/>
      <c r="AL210" s="221"/>
      <c r="AM210" s="221"/>
      <c r="AN210" s="221"/>
      <c r="AO210" s="221"/>
      <c r="AP210" s="221"/>
      <c r="AQ210" s="221"/>
      <c r="AR210" s="221"/>
      <c r="AS210" s="221"/>
      <c r="AT210" s="221"/>
      <c r="AU210" s="221"/>
      <c r="AV210" s="221"/>
      <c r="AW210" s="221"/>
      <c r="AX210" s="221"/>
      <c r="AY210" s="221"/>
      <c r="AZ210" s="221"/>
      <c r="BA210" s="221"/>
      <c r="BB210" s="221"/>
      <c r="BC210" s="221"/>
      <c r="BD210" s="221"/>
      <c r="BE210" s="221"/>
      <c r="BF210" s="221"/>
      <c r="BG210" s="221"/>
      <c r="BH210" s="221"/>
      <c r="BI210" s="221"/>
      <c r="BJ210" s="221"/>
      <c r="BK210" s="221"/>
      <c r="BL210" s="221"/>
      <c r="BM210" s="221"/>
    </row>
    <row r="211" spans="4:65">
      <c r="D211" s="242"/>
      <c r="E211" s="242"/>
      <c r="F211" s="274"/>
      <c r="I211" s="1"/>
      <c r="K211" s="246"/>
      <c r="L211" s="246"/>
      <c r="M211" s="246"/>
      <c r="N211" s="246"/>
      <c r="O211" s="246"/>
      <c r="P211" s="246"/>
      <c r="Q211" s="220"/>
      <c r="R211" s="221"/>
      <c r="S211" s="221"/>
      <c r="T211" s="221"/>
      <c r="U211" s="221"/>
      <c r="V211" s="221"/>
      <c r="W211" s="221"/>
      <c r="X211" s="221"/>
      <c r="Y211" s="221"/>
      <c r="Z211" s="221"/>
      <c r="AA211" s="221"/>
      <c r="AB211" s="221"/>
      <c r="AC211" s="221"/>
      <c r="AD211" s="221"/>
      <c r="AE211" s="221"/>
      <c r="AF211" s="221"/>
      <c r="AG211" s="221"/>
      <c r="AH211" s="221"/>
      <c r="AI211" s="221"/>
      <c r="AJ211" s="221"/>
      <c r="AK211" s="221"/>
      <c r="AL211" s="221"/>
      <c r="AM211" s="221"/>
      <c r="AN211" s="221"/>
      <c r="AO211" s="221"/>
      <c r="AP211" s="221"/>
      <c r="AQ211" s="221"/>
      <c r="AR211" s="221"/>
      <c r="AS211" s="221"/>
      <c r="AT211" s="221"/>
      <c r="AU211" s="221"/>
      <c r="AV211" s="221"/>
      <c r="AW211" s="221"/>
      <c r="AX211" s="221"/>
      <c r="AY211" s="221"/>
      <c r="AZ211" s="221"/>
      <c r="BA211" s="221"/>
      <c r="BB211" s="221"/>
      <c r="BC211" s="221"/>
      <c r="BD211" s="221"/>
      <c r="BE211" s="221"/>
      <c r="BF211" s="221"/>
      <c r="BG211" s="221"/>
      <c r="BH211" s="221"/>
      <c r="BI211" s="221"/>
      <c r="BJ211" s="221"/>
      <c r="BK211" s="221"/>
      <c r="BL211" s="221"/>
      <c r="BM211" s="221"/>
    </row>
    <row r="212" spans="1:65" ht="23.5">
      <c r="A212" s="245" t="s">
        <v>528</v>
      </c>
      <c r="D212" s="242"/>
      <c r="E212" s="242"/>
      <c r="F212" s="274"/>
      <c r="I212" s="1"/>
      <c r="K212" s="246"/>
      <c r="L212" s="246"/>
      <c r="M212" s="246"/>
      <c r="N212" s="246"/>
      <c r="O212" s="246"/>
      <c r="P212" s="246"/>
      <c r="Q212" s="220"/>
      <c r="R212" s="221"/>
      <c r="S212" s="221"/>
      <c r="T212" s="221"/>
      <c r="U212" s="221"/>
      <c r="V212" s="221"/>
      <c r="W212" s="221"/>
      <c r="X212" s="221"/>
      <c r="Y212" s="221"/>
      <c r="Z212" s="221"/>
      <c r="AA212" s="221"/>
      <c r="AB212" s="221"/>
      <c r="AC212" s="221"/>
      <c r="AD212" s="221"/>
      <c r="AE212" s="221"/>
      <c r="AF212" s="221"/>
      <c r="AG212" s="221"/>
      <c r="AH212" s="221"/>
      <c r="AI212" s="221"/>
      <c r="AJ212" s="221"/>
      <c r="AK212" s="221"/>
      <c r="AL212" s="221"/>
      <c r="AM212" s="221"/>
      <c r="AN212" s="221"/>
      <c r="AO212" s="221"/>
      <c r="AP212" s="221"/>
      <c r="AQ212" s="221"/>
      <c r="AR212" s="221"/>
      <c r="AS212" s="221"/>
      <c r="AT212" s="221"/>
      <c r="AU212" s="221"/>
      <c r="AV212" s="221"/>
      <c r="AW212" s="221"/>
      <c r="AX212" s="221"/>
      <c r="AY212" s="221"/>
      <c r="AZ212" s="221"/>
      <c r="BA212" s="221"/>
      <c r="BB212" s="221"/>
      <c r="BC212" s="221"/>
      <c r="BD212" s="221"/>
      <c r="BE212" s="221"/>
      <c r="BF212" s="221"/>
      <c r="BG212" s="221"/>
      <c r="BH212" s="221"/>
      <c r="BI212" s="221"/>
      <c r="BJ212" s="221"/>
      <c r="BK212" s="221"/>
      <c r="BL212" s="221"/>
      <c r="BM212" s="221"/>
    </row>
    <row r="213" spans="1:65" ht="24" thickBot="1">
      <c r="A213" s="245"/>
      <c r="D213" s="242"/>
      <c r="E213" s="242"/>
      <c r="F213" s="274"/>
      <c r="I213" s="1"/>
      <c r="K213" s="246"/>
      <c r="L213" s="246"/>
      <c r="M213" s="246"/>
      <c r="N213" s="246"/>
      <c r="O213" s="246"/>
      <c r="P213" s="246"/>
      <c r="Q213" s="220"/>
      <c r="R213" s="221"/>
      <c r="S213" s="221"/>
      <c r="T213" s="221"/>
      <c r="U213" s="221"/>
      <c r="V213" s="221"/>
      <c r="W213" s="221"/>
      <c r="X213" s="221"/>
      <c r="Y213" s="221"/>
      <c r="Z213" s="221"/>
      <c r="AA213" s="221"/>
      <c r="AB213" s="221"/>
      <c r="AC213" s="221"/>
      <c r="AD213" s="221"/>
      <c r="AE213" s="221"/>
      <c r="AF213" s="221"/>
      <c r="AG213" s="221"/>
      <c r="AH213" s="221"/>
      <c r="AI213" s="221"/>
      <c r="AJ213" s="221"/>
      <c r="AK213" s="221"/>
      <c r="AL213" s="221"/>
      <c r="AM213" s="221"/>
      <c r="AN213" s="221"/>
      <c r="AO213" s="221"/>
      <c r="AP213" s="221"/>
      <c r="AQ213" s="221"/>
      <c r="AR213" s="221"/>
      <c r="AS213" s="221"/>
      <c r="AT213" s="221"/>
      <c r="AU213" s="221"/>
      <c r="AV213" s="221"/>
      <c r="AW213" s="221"/>
      <c r="AX213" s="221"/>
      <c r="AY213" s="221"/>
      <c r="AZ213" s="221"/>
      <c r="BA213" s="221"/>
      <c r="BB213" s="221"/>
      <c r="BC213" s="221"/>
      <c r="BD213" s="221"/>
      <c r="BE213" s="221"/>
      <c r="BF213" s="221"/>
      <c r="BG213" s="221"/>
      <c r="BH213" s="221"/>
      <c r="BI213" s="221"/>
      <c r="BJ213" s="221"/>
      <c r="BK213" s="221"/>
      <c r="BL213" s="221"/>
      <c r="BM213" s="221"/>
    </row>
    <row r="214" spans="1:64" ht="15" thickBot="1">
      <c r="A214" s="222" t="s">
        <v>378</v>
      </c>
      <c r="B214" s="222" t="s">
        <v>379</v>
      </c>
      <c r="C214" s="222" t="s">
        <v>383</v>
      </c>
      <c r="D214" s="222" t="s">
        <v>221</v>
      </c>
      <c r="E214" s="222" t="s">
        <v>223</v>
      </c>
      <c r="F214" s="279" t="s">
        <v>183</v>
      </c>
      <c r="G214" s="222" t="s">
        <v>386</v>
      </c>
      <c r="H214" s="222" t="s">
        <v>387</v>
      </c>
      <c r="I214" s="222" t="s">
        <v>388</v>
      </c>
      <c r="J214" s="246"/>
      <c r="K214" s="246"/>
      <c r="L214" s="246"/>
      <c r="M214" s="246"/>
      <c r="N214" s="246"/>
      <c r="O214" s="246"/>
      <c r="P214" s="220"/>
      <c r="Q214" s="221"/>
      <c r="R214" s="221"/>
      <c r="S214" s="221"/>
      <c r="T214" s="221"/>
      <c r="U214" s="221"/>
      <c r="V214" s="221"/>
      <c r="W214" s="221"/>
      <c r="X214" s="221"/>
      <c r="Y214" s="221"/>
      <c r="Z214" s="221"/>
      <c r="AA214" s="221"/>
      <c r="AB214" s="221"/>
      <c r="AC214" s="221"/>
      <c r="AD214" s="221"/>
      <c r="AE214" s="221"/>
      <c r="AF214" s="221"/>
      <c r="AG214" s="221"/>
      <c r="AH214" s="221"/>
      <c r="AI214" s="221"/>
      <c r="AJ214" s="221"/>
      <c r="AK214" s="221"/>
      <c r="AL214" s="221"/>
      <c r="AM214" s="221"/>
      <c r="AN214" s="221"/>
      <c r="AO214" s="221"/>
      <c r="AP214" s="221"/>
      <c r="AQ214" s="221"/>
      <c r="AR214" s="221"/>
      <c r="AS214" s="221"/>
      <c r="AT214" s="221"/>
      <c r="AU214" s="221"/>
      <c r="AV214" s="221"/>
      <c r="AW214" s="221"/>
      <c r="AX214" s="221"/>
      <c r="AY214" s="221"/>
      <c r="AZ214" s="221"/>
      <c r="BA214" s="221"/>
      <c r="BB214" s="221"/>
      <c r="BC214" s="221"/>
      <c r="BD214" s="221"/>
      <c r="BE214" s="221"/>
      <c r="BF214" s="221"/>
      <c r="BG214" s="221"/>
      <c r="BH214" s="221"/>
      <c r="BI214" s="221"/>
      <c r="BJ214" s="221"/>
      <c r="BK214" s="221"/>
      <c r="BL214" s="221"/>
    </row>
    <row r="215" spans="1:64" ht="29">
      <c r="A215" s="223" t="s">
        <v>529</v>
      </c>
      <c r="B215" s="223" t="str">
        <f>INDEX('Data - Knowledge'!$D:$D,MATCH('Data - Overview'!$A215,'Data - Knowledge'!$A:$A,0))</f>
        <v>Leaflets - Door or Newspaper</v>
      </c>
      <c r="C215" s="223" t="s">
        <v>530</v>
      </c>
      <c r="D215" s="280">
        <f>INDEX('Data - Knowledge'!$E:$E,MATCH('Data - Overview'!$A215,'Data - Knowledge'!$A:$A,0))</f>
        <v>0.14636363636363633</v>
      </c>
      <c r="E215" s="280">
        <f>INDEX('Data - Knowledge'!$G:$G,MATCH('Data - Overview'!$A215,'Data - Knowledge'!$A:$A,0))</f>
        <v>0.13805369609856266</v>
      </c>
      <c r="F215" s="282">
        <f>INDEX('Data - Knowledge'!$J:$J,MATCH('Data - Overview'!$A215,'Data - Knowledge'!$A:$A,0))</f>
        <v>106.01935370070848</v>
      </c>
      <c r="G215" s="223" t="str">
        <f>"" &amp;TEXT('Data - Overview'!$C215,"0")&amp;" "</f>
        <v>Leaflet </v>
      </c>
      <c r="H215" s="283" t="str">
        <f>"Index: "&amp;TEXT('Data - Overview'!$F215,"0")&amp;""</f>
        <v>Index: 106</v>
      </c>
      <c r="I215" s="298" t="str">
        <f>'Data - Overview'!$G215&amp;CHAR(10)&amp;'Data - Overview'!$H215</f>
        <v>Leaflet 
Index: 106</v>
      </c>
      <c r="J215" s="246"/>
      <c r="K215" s="246"/>
      <c r="L215" s="246"/>
      <c r="M215" s="246"/>
      <c r="N215" s="246"/>
      <c r="O215" s="246"/>
      <c r="P215" s="220"/>
      <c r="Q215" s="221"/>
      <c r="R215" s="221"/>
      <c r="S215" s="221"/>
      <c r="T215" s="221"/>
      <c r="U215" s="221"/>
      <c r="V215" s="221"/>
      <c r="W215" s="221"/>
      <c r="X215" s="221"/>
      <c r="Y215" s="221"/>
      <c r="Z215" s="221"/>
      <c r="AA215" s="221"/>
      <c r="AB215" s="221"/>
      <c r="AC215" s="221"/>
      <c r="AD215" s="221"/>
      <c r="AE215" s="221"/>
      <c r="AF215" s="221"/>
      <c r="AG215" s="221"/>
      <c r="AH215" s="221"/>
      <c r="AI215" s="221"/>
      <c r="AJ215" s="221"/>
      <c r="AK215" s="221"/>
      <c r="AL215" s="221"/>
      <c r="AM215" s="221"/>
      <c r="AN215" s="221"/>
      <c r="AO215" s="221"/>
      <c r="AP215" s="221"/>
      <c r="AQ215" s="221"/>
      <c r="AR215" s="221"/>
      <c r="AS215" s="221"/>
      <c r="AT215" s="221"/>
      <c r="AU215" s="221"/>
      <c r="AV215" s="221"/>
      <c r="AW215" s="221"/>
      <c r="AX215" s="221"/>
      <c r="AY215" s="221"/>
      <c r="AZ215" s="221"/>
      <c r="BA215" s="221"/>
      <c r="BB215" s="221"/>
      <c r="BC215" s="221"/>
      <c r="BD215" s="221"/>
      <c r="BE215" s="221"/>
      <c r="BF215" s="221"/>
      <c r="BG215" s="221"/>
      <c r="BH215" s="221"/>
      <c r="BI215" s="221"/>
      <c r="BJ215" s="221"/>
      <c r="BK215" s="221"/>
      <c r="BL215" s="221"/>
    </row>
    <row r="216" spans="1:64">
      <c r="A216" t="s">
        <v>531</v>
      </c>
      <c r="B216" t="str">
        <f>INDEX('Data - Knowledge'!$D:$D,MATCH('Data - Overview'!$A216,'Data - Knowledge'!$A:$A,0))</f>
        <v>Mail Occupant</v>
      </c>
      <c r="C216" t="s">
        <v>532</v>
      </c>
      <c r="D216" s="242">
        <f>INDEX('Data - Knowledge'!$E:$E,MATCH('Data - Overview'!$A216,'Data - Knowledge'!$A:$A,0))</f>
        <v>0.03185606060606061</v>
      </c>
      <c r="E216" s="242">
        <f>INDEX('Data - Knowledge'!$G:$G,MATCH('Data - Overview'!$A216,'Data - Knowledge'!$A:$A,0))</f>
        <v>0.033371047227926089</v>
      </c>
      <c r="F216" s="274">
        <f>INDEX('Data - Knowledge'!$J:$J,MATCH('Data - Overview'!$A216,'Data - Knowledge'!$A:$A,0))</f>
        <v>95.460176567076132</v>
      </c>
      <c r="G216" t="str">
        <f>"" &amp;TEXT('Data - Overview'!$C216,"0")&amp;" "</f>
        <v>Mail Occupant </v>
      </c>
      <c r="H216" s="217" t="str">
        <f>"Index: "&amp;TEXT('Data - Overview'!$F216,"0")&amp;""</f>
        <v>Index: 95</v>
      </c>
      <c r="I216" t="str">
        <f>'Data - Overview'!$G216&amp;CHAR(10)&amp;'Data - Overview'!$H216</f>
        <v>Mail Occupant 
Index: 95</v>
      </c>
      <c r="J216" s="246"/>
      <c r="K216" s="246"/>
      <c r="L216" s="246"/>
      <c r="M216" s="246"/>
      <c r="N216" s="246"/>
      <c r="O216" s="246"/>
      <c r="P216" s="220"/>
      <c r="Q216" s="221"/>
      <c r="R216" s="221"/>
      <c r="S216" s="221"/>
      <c r="T216" s="221"/>
      <c r="U216" s="221"/>
      <c r="V216" s="221"/>
      <c r="W216" s="221"/>
      <c r="X216" s="221"/>
      <c r="Y216" s="221"/>
      <c r="Z216" s="221"/>
      <c r="AA216" s="221"/>
      <c r="AB216" s="221"/>
      <c r="AC216" s="221"/>
      <c r="AD216" s="221"/>
      <c r="AE216" s="221"/>
      <c r="AF216" s="221"/>
      <c r="AG216" s="221"/>
      <c r="AH216" s="221"/>
      <c r="AI216" s="221"/>
      <c r="AJ216" s="221"/>
      <c r="AK216" s="221"/>
      <c r="AL216" s="221"/>
      <c r="AM216" s="221"/>
      <c r="AN216" s="221"/>
      <c r="AO216" s="221"/>
      <c r="AP216" s="221"/>
      <c r="AQ216" s="221"/>
      <c r="AR216" s="221"/>
      <c r="AS216" s="221"/>
      <c r="AT216" s="221"/>
      <c r="AU216" s="221"/>
      <c r="AV216" s="221"/>
      <c r="AW216" s="221"/>
      <c r="AX216" s="221"/>
      <c r="AY216" s="221"/>
      <c r="AZ216" s="221"/>
      <c r="BA216" s="221"/>
      <c r="BB216" s="221"/>
      <c r="BC216" s="221"/>
      <c r="BD216" s="221"/>
      <c r="BE216" s="221"/>
      <c r="BF216" s="221"/>
      <c r="BG216" s="221"/>
      <c r="BH216" s="221"/>
      <c r="BI216" s="221"/>
      <c r="BJ216" s="221"/>
      <c r="BK216" s="221"/>
      <c r="BL216" s="221"/>
    </row>
    <row r="217" spans="1:64">
      <c r="A217" s="226" t="s">
        <v>533</v>
      </c>
      <c r="B217" s="226" t="str">
        <f>INDEX('Data - Knowledge'!$D:$D,MATCH('Data - Overview'!$A217,'Data - Knowledge'!$A:$A,0))</f>
        <v>Cold or Warm Mail</v>
      </c>
      <c r="C217" s="226" t="s">
        <v>534</v>
      </c>
      <c r="D217" s="285">
        <f>INDEX('Data - Knowledge'!$E:$E,MATCH('Data - Overview'!$A217,'Data - Knowledge'!$A:$A,0))</f>
        <v>0.092299242424242423</v>
      </c>
      <c r="E217" s="285">
        <f>INDEX('Data - Knowledge'!$G:$G,MATCH('Data - Overview'!$A217,'Data - Knowledge'!$A:$A,0))</f>
        <v>0.13468100616016429</v>
      </c>
      <c r="F217" s="287">
        <f>INDEX('Data - Knowledge'!$J:$J,MATCH('Data - Overview'!$A217,'Data - Knowledge'!$A:$A,0))</f>
        <v>68.531744048955971</v>
      </c>
      <c r="G217" s="226" t="str">
        <f>"" &amp;TEXT('Data - Overview'!$C217,"0")&amp;" "</f>
        <v>Cold / Warm Mail </v>
      </c>
      <c r="H217" s="288" t="str">
        <f>"Index: "&amp;TEXT('Data - Overview'!$F217,"0")&amp;""</f>
        <v>Index: 69</v>
      </c>
      <c r="I217" s="226" t="str">
        <f>'Data - Overview'!$G217&amp;CHAR(10)&amp;'Data - Overview'!$H217</f>
        <v>Cold / Warm Mail 
Index: 69</v>
      </c>
      <c r="J217" s="246"/>
      <c r="K217" s="246"/>
      <c r="L217" s="246"/>
      <c r="M217" s="246"/>
      <c r="N217" s="246"/>
      <c r="O217" s="246"/>
      <c r="P217" s="220"/>
      <c r="Q217" s="221"/>
      <c r="R217" s="221"/>
      <c r="S217" s="221"/>
      <c r="T217" s="221"/>
      <c r="U217" s="221"/>
      <c r="V217" s="221"/>
      <c r="W217" s="221"/>
      <c r="X217" s="221"/>
      <c r="Y217" s="221"/>
      <c r="Z217" s="221"/>
      <c r="AA217" s="221"/>
      <c r="AB217" s="221"/>
      <c r="AC217" s="221"/>
      <c r="AD217" s="221"/>
      <c r="AE217" s="221"/>
      <c r="AF217" s="221"/>
      <c r="AG217" s="221"/>
      <c r="AH217" s="221"/>
      <c r="AI217" s="221"/>
      <c r="AJ217" s="221"/>
      <c r="AK217" s="221"/>
      <c r="AL217" s="221"/>
      <c r="AM217" s="221"/>
      <c r="AN217" s="221"/>
      <c r="AO217" s="221"/>
      <c r="AP217" s="221"/>
      <c r="AQ217" s="221"/>
      <c r="AR217" s="221"/>
      <c r="AS217" s="221"/>
      <c r="AT217" s="221"/>
      <c r="AU217" s="221"/>
      <c r="AV217" s="221"/>
      <c r="AW217" s="221"/>
      <c r="AX217" s="221"/>
      <c r="AY217" s="221"/>
      <c r="AZ217" s="221"/>
      <c r="BA217" s="221"/>
      <c r="BB217" s="221"/>
      <c r="BC217" s="221"/>
      <c r="BD217" s="221"/>
      <c r="BE217" s="221"/>
      <c r="BF217" s="221"/>
      <c r="BG217" s="221"/>
      <c r="BH217" s="221"/>
      <c r="BI217" s="221"/>
      <c r="BJ217" s="221"/>
      <c r="BK217" s="221"/>
      <c r="BL217" s="221"/>
    </row>
    <row r="218" spans="1:64">
      <c r="A218" t="s">
        <v>535</v>
      </c>
      <c r="B218" t="str">
        <f>INDEX('Data - Knowledge'!$D:$D,MATCH('Data - Overview'!$A218,'Data - Knowledge'!$A:$A,0))</f>
        <v>Newspaper, Mag Ads or Cust Mags</v>
      </c>
      <c r="C218" t="s">
        <v>536</v>
      </c>
      <c r="D218" s="242">
        <f>INDEX('Data - Knowledge'!$E:$E,MATCH('Data - Overview'!$A218,'Data - Knowledge'!$A:$A,0))</f>
        <v>0.072424242424242433</v>
      </c>
      <c r="E218" s="242">
        <f>INDEX('Data - Knowledge'!$G:$G,MATCH('Data - Overview'!$A218,'Data - Knowledge'!$A:$A,0))</f>
        <v>0.10219342915811093</v>
      </c>
      <c r="F218" s="274">
        <f>INDEX('Data - Knowledge'!$J:$J,MATCH('Data - Overview'!$A218,'Data - Knowledge'!$A:$A,0))</f>
        <v>70.869764348732815</v>
      </c>
      <c r="G218" t="str">
        <f>"" &amp;TEXT('Data - Overview'!$C218,"0")&amp;" "</f>
        <v>Newspaper / Mags </v>
      </c>
      <c r="H218" s="217" t="str">
        <f>"Index: "&amp;TEXT('Data - Overview'!$F218,"0")&amp;""</f>
        <v>Index: 71</v>
      </c>
      <c r="I218" t="str">
        <f>'Data - Overview'!$G218&amp;CHAR(10)&amp;'Data - Overview'!$H218</f>
        <v>Newspaper / Mags 
Index: 71</v>
      </c>
      <c r="J218" s="246"/>
      <c r="K218" s="246"/>
      <c r="L218" s="246"/>
      <c r="M218" s="246"/>
      <c r="N218" s="246"/>
      <c r="O218" s="246"/>
      <c r="P218" s="220"/>
      <c r="Q218" s="221"/>
      <c r="R218" s="221"/>
      <c r="S218" s="221"/>
      <c r="T218" s="221"/>
      <c r="U218" s="221"/>
      <c r="V218" s="221"/>
      <c r="W218" s="221"/>
      <c r="X218" s="221"/>
      <c r="Y218" s="221"/>
      <c r="Z218" s="221"/>
      <c r="AA218" s="221"/>
      <c r="AB218" s="221"/>
      <c r="AC218" s="221"/>
      <c r="AD218" s="221"/>
      <c r="AE218" s="221"/>
      <c r="AF218" s="221"/>
      <c r="AG218" s="221"/>
      <c r="AH218" s="221"/>
      <c r="AI218" s="221"/>
      <c r="AJ218" s="221"/>
      <c r="AK218" s="221"/>
      <c r="AL218" s="221"/>
      <c r="AM218" s="221"/>
      <c r="AN218" s="221"/>
      <c r="AO218" s="221"/>
      <c r="AP218" s="221"/>
      <c r="AQ218" s="221"/>
      <c r="AR218" s="221"/>
      <c r="AS218" s="221"/>
      <c r="AT218" s="221"/>
      <c r="AU218" s="221"/>
      <c r="AV218" s="221"/>
      <c r="AW218" s="221"/>
      <c r="AX218" s="221"/>
      <c r="AY218" s="221"/>
      <c r="AZ218" s="221"/>
      <c r="BA218" s="221"/>
      <c r="BB218" s="221"/>
      <c r="BC218" s="221"/>
      <c r="BD218" s="221"/>
      <c r="BE218" s="221"/>
      <c r="BF218" s="221"/>
      <c r="BG218" s="221"/>
      <c r="BH218" s="221"/>
      <c r="BI218" s="221"/>
      <c r="BJ218" s="221"/>
      <c r="BK218" s="221"/>
      <c r="BL218" s="221"/>
    </row>
    <row r="219" spans="1:64">
      <c r="A219" s="226" t="s">
        <v>537</v>
      </c>
      <c r="B219" s="226" t="str">
        <f>INDEX('Data - Knowledge'!$D:$D,MATCH('Data - Overview'!$A219,'Data - Knowledge'!$A:$A,0))</f>
        <v>TV or Radio</v>
      </c>
      <c r="C219" s="226" t="s">
        <v>538</v>
      </c>
      <c r="D219" s="285">
        <f>INDEX('Data - Knowledge'!$E:$E,MATCH('Data - Overview'!$A219,'Data - Knowledge'!$A:$A,0))</f>
        <v>0.14345454545454545</v>
      </c>
      <c r="E219" s="285">
        <f>INDEX('Data - Knowledge'!$G:$G,MATCH('Data - Overview'!$A219,'Data - Knowledge'!$A:$A,0))</f>
        <v>0.143938295687885</v>
      </c>
      <c r="F219" s="287">
        <f>INDEX('Data - Knowledge'!$J:$J,MATCH('Data - Overview'!$A219,'Data - Knowledge'!$A:$A,0))</f>
        <v>99.663918326232988</v>
      </c>
      <c r="G219" s="226" t="str">
        <f>"" &amp;TEXT('Data - Overview'!$C219,"0")&amp;" "</f>
        <v>TV / Radio </v>
      </c>
      <c r="H219" s="327" t="str">
        <f>"Index: "&amp;TEXT('Data - Overview'!$F219,"0")&amp;""</f>
        <v>Index: 100</v>
      </c>
      <c r="I219" s="226" t="str">
        <f>'Data - Overview'!$G219&amp;CHAR(10)&amp;'Data - Overview'!$H219</f>
        <v>TV / Radio 
Index: 100</v>
      </c>
      <c r="J219" s="246"/>
      <c r="K219" s="246"/>
      <c r="L219" s="246"/>
      <c r="M219" s="246"/>
      <c r="N219" s="246"/>
      <c r="O219" s="246"/>
      <c r="P219" s="220"/>
      <c r="Q219" s="221"/>
      <c r="R219" s="221"/>
      <c r="S219" s="221"/>
      <c r="T219" s="221"/>
      <c r="U219" s="221"/>
      <c r="V219" s="221"/>
      <c r="W219" s="221"/>
      <c r="X219" s="221"/>
      <c r="Y219" s="221"/>
      <c r="Z219" s="221"/>
      <c r="AA219" s="221"/>
      <c r="AB219" s="221"/>
      <c r="AC219" s="221"/>
      <c r="AD219" s="221"/>
      <c r="AE219" s="221"/>
      <c r="AF219" s="221"/>
      <c r="AG219" s="221"/>
      <c r="AH219" s="221"/>
      <c r="AI219" s="221"/>
      <c r="AJ219" s="221"/>
      <c r="AK219" s="221"/>
      <c r="AL219" s="221"/>
      <c r="AM219" s="221"/>
      <c r="AN219" s="221"/>
      <c r="AO219" s="221"/>
      <c r="AP219" s="221"/>
      <c r="AQ219" s="221"/>
      <c r="AR219" s="221"/>
      <c r="AS219" s="221"/>
      <c r="AT219" s="221"/>
      <c r="AU219" s="221"/>
      <c r="AV219" s="221"/>
      <c r="AW219" s="221"/>
      <c r="AX219" s="221"/>
      <c r="AY219" s="221"/>
      <c r="AZ219" s="221"/>
      <c r="BA219" s="221"/>
      <c r="BB219" s="221"/>
      <c r="BC219" s="221"/>
      <c r="BD219" s="221"/>
      <c r="BE219" s="221"/>
      <c r="BF219" s="221"/>
      <c r="BG219" s="221"/>
      <c r="BH219" s="221"/>
      <c r="BI219" s="221"/>
      <c r="BJ219" s="221"/>
      <c r="BK219" s="221"/>
      <c r="BL219" s="221"/>
    </row>
    <row r="220" spans="1:64">
      <c r="A220" t="s">
        <v>539</v>
      </c>
      <c r="B220" t="str">
        <f>INDEX('Data - Knowledge'!$D:$D,MATCH('Data - Overview'!$A220,'Data - Knowledge'!$A:$A,0))</f>
        <v>Leaflets or Samples handed to you in a Street or Shop</v>
      </c>
      <c r="C220" t="s">
        <v>540</v>
      </c>
      <c r="D220" s="242">
        <f>INDEX('Data - Knowledge'!$E:$E,MATCH('Data - Overview'!$A220,'Data - Knowledge'!$A:$A,0))</f>
        <v>0.04246969696969697</v>
      </c>
      <c r="E220" s="242">
        <f>INDEX('Data - Knowledge'!$G:$G,MATCH('Data - Overview'!$A220,'Data - Knowledge'!$A:$A,0))</f>
        <v>0.048979774127310069</v>
      </c>
      <c r="F220" s="274">
        <f>INDEX('Data - Knowledge'!$J:$J,MATCH('Data - Overview'!$A220,'Data - Knowledge'!$A:$A,0))</f>
        <v>86.708641937196646</v>
      </c>
      <c r="G220" t="str">
        <f>"" &amp;TEXT('Data - Overview'!$C220,"0")&amp;" "</f>
        <v>Leaflets /Samples </v>
      </c>
      <c r="H220" s="233" t="str">
        <f>"Index: "&amp;TEXT('Data - Overview'!$F220,"0")&amp;""</f>
        <v>Index: 87</v>
      </c>
      <c r="I220" t="str">
        <f>'Data - Overview'!$G220&amp;CHAR(10)&amp;'Data - Overview'!$H220</f>
        <v>Leaflets /Samples 
Index: 87</v>
      </c>
      <c r="J220" s="246"/>
      <c r="K220" s="246"/>
      <c r="L220" s="246"/>
      <c r="M220" s="246"/>
      <c r="N220" s="246"/>
      <c r="O220" s="246"/>
      <c r="P220" s="220"/>
      <c r="Q220" s="221"/>
      <c r="R220" s="221"/>
      <c r="S220" s="221"/>
      <c r="T220" s="221"/>
      <c r="U220" s="221"/>
      <c r="V220" s="221"/>
      <c r="W220" s="221"/>
      <c r="X220" s="221"/>
      <c r="Y220" s="221"/>
      <c r="Z220" s="221"/>
      <c r="AA220" s="221"/>
      <c r="AB220" s="221"/>
      <c r="AC220" s="221"/>
      <c r="AD220" s="221"/>
      <c r="AE220" s="221"/>
      <c r="AF220" s="221"/>
      <c r="AG220" s="221"/>
      <c r="AH220" s="221"/>
      <c r="AI220" s="221"/>
      <c r="AJ220" s="221"/>
      <c r="AK220" s="221"/>
      <c r="AL220" s="221"/>
      <c r="AM220" s="221"/>
      <c r="AN220" s="221"/>
      <c r="AO220" s="221"/>
      <c r="AP220" s="221"/>
      <c r="AQ220" s="221"/>
      <c r="AR220" s="221"/>
      <c r="AS220" s="221"/>
      <c r="AT220" s="221"/>
      <c r="AU220" s="221"/>
      <c r="AV220" s="221"/>
      <c r="AW220" s="221"/>
      <c r="AX220" s="221"/>
      <c r="AY220" s="221"/>
      <c r="AZ220" s="221"/>
      <c r="BA220" s="221"/>
      <c r="BB220" s="221"/>
      <c r="BC220" s="221"/>
      <c r="BD220" s="221"/>
      <c r="BE220" s="221"/>
      <c r="BF220" s="221"/>
      <c r="BG220" s="221"/>
      <c r="BH220" s="221"/>
      <c r="BI220" s="221"/>
      <c r="BJ220" s="221"/>
      <c r="BK220" s="221"/>
      <c r="BL220" s="221"/>
    </row>
    <row r="221" spans="1:64">
      <c r="A221" s="226" t="s">
        <v>541</v>
      </c>
      <c r="B221" s="226" t="str">
        <f>INDEX('Data - Knowledge'!$D:$D,MATCH('Data - Overview'!$A221,'Data - Knowledge'!$A:$A,0))</f>
        <v>Posters</v>
      </c>
      <c r="C221" s="226" t="s">
        <v>542</v>
      </c>
      <c r="D221" s="285">
        <f>INDEX('Data - Knowledge'!$E:$E,MATCH('Data - Overview'!$A221,'Data - Knowledge'!$A:$A,0))</f>
        <v>0.038583333333333331</v>
      </c>
      <c r="E221" s="285">
        <f>INDEX('Data - Knowledge'!$G:$G,MATCH('Data - Overview'!$A221,'Data - Knowledge'!$A:$A,0))</f>
        <v>0.04737412731006159</v>
      </c>
      <c r="F221" s="287">
        <f>INDEX('Data - Knowledge'!$J:$J,MATCH('Data - Overview'!$A221,'Data - Knowledge'!$A:$A,0))</f>
        <v>81.443892529791853</v>
      </c>
      <c r="G221" s="226" t="str">
        <f>"" &amp;TEXT('Data - Overview'!$C221,"0")&amp;" "</f>
        <v>Posters </v>
      </c>
      <c r="H221" s="327" t="str">
        <f>"Index: "&amp;TEXT('Data - Overview'!$F221,"0")&amp;""</f>
        <v>Index: 81</v>
      </c>
      <c r="I221" s="226" t="str">
        <f>'Data - Overview'!$G221&amp;CHAR(10)&amp;'Data - Overview'!$H221</f>
        <v>Posters 
Index: 81</v>
      </c>
      <c r="J221" s="246"/>
      <c r="K221" s="246"/>
      <c r="L221" s="246"/>
      <c r="M221" s="246"/>
      <c r="N221" s="246"/>
      <c r="O221" s="246"/>
      <c r="P221" s="220"/>
      <c r="Q221" s="221"/>
      <c r="R221" s="221"/>
      <c r="S221" s="221"/>
      <c r="T221" s="221"/>
      <c r="U221" s="221"/>
      <c r="V221" s="221"/>
      <c r="W221" s="221"/>
      <c r="X221" s="221"/>
      <c r="Y221" s="221"/>
      <c r="Z221" s="221"/>
      <c r="AA221" s="221"/>
      <c r="AB221" s="221"/>
      <c r="AC221" s="221"/>
      <c r="AD221" s="221"/>
      <c r="AE221" s="221"/>
      <c r="AF221" s="221"/>
      <c r="AG221" s="221"/>
      <c r="AH221" s="221"/>
      <c r="AI221" s="221"/>
      <c r="AJ221" s="221"/>
      <c r="AK221" s="221"/>
      <c r="AL221" s="221"/>
      <c r="AM221" s="221"/>
      <c r="AN221" s="221"/>
      <c r="AO221" s="221"/>
      <c r="AP221" s="221"/>
      <c r="AQ221" s="221"/>
      <c r="AR221" s="221"/>
      <c r="AS221" s="221"/>
      <c r="AT221" s="221"/>
      <c r="AU221" s="221"/>
      <c r="AV221" s="221"/>
      <c r="AW221" s="221"/>
      <c r="AX221" s="221"/>
      <c r="AY221" s="221"/>
      <c r="AZ221" s="221"/>
      <c r="BA221" s="221"/>
      <c r="BB221" s="221"/>
      <c r="BC221" s="221"/>
      <c r="BD221" s="221"/>
      <c r="BE221" s="221"/>
      <c r="BF221" s="221"/>
      <c r="BG221" s="221"/>
      <c r="BH221" s="221"/>
      <c r="BI221" s="221"/>
      <c r="BJ221" s="221"/>
      <c r="BK221" s="221"/>
      <c r="BL221" s="221"/>
    </row>
    <row r="222" spans="1:64">
      <c r="A222" t="s">
        <v>543</v>
      </c>
      <c r="B222" t="str">
        <f>INDEX('Data - Knowledge'!$D:$D,MATCH('Data - Overview'!$A222,'Data - Knowledge'!$A:$A,0))</f>
        <v>Internet Ads</v>
      </c>
      <c r="C222" t="s">
        <v>544</v>
      </c>
      <c r="D222" s="242">
        <f>INDEX('Data - Knowledge'!$E:$E,MATCH('Data - Overview'!$A222,'Data - Knowledge'!$A:$A,0))</f>
        <v>0.09843181818181819</v>
      </c>
      <c r="E222" s="242">
        <f>INDEX('Data - Knowledge'!$G:$G,MATCH('Data - Overview'!$A222,'Data - Knowledge'!$A:$A,0))</f>
        <v>0.12393326488706369</v>
      </c>
      <c r="F222" s="274">
        <f>INDEX('Data - Knowledge'!$J:$J,MATCH('Data - Overview'!$A222,'Data - Knowledge'!$A:$A,0))</f>
        <v>79.423243042548648</v>
      </c>
      <c r="G222" t="str">
        <f>"" &amp;TEXT('Data - Overview'!$C222,"0")&amp;" "</f>
        <v>Internet  </v>
      </c>
      <c r="H222" s="233" t="str">
        <f>"Index: "&amp;TEXT('Data - Overview'!$F222,"0")&amp;""</f>
        <v>Index: 79</v>
      </c>
      <c r="I222" t="str">
        <f>'Data - Overview'!$G222&amp;CHAR(10)&amp;'Data - Overview'!$H222</f>
        <v>Internet  
Index: 79</v>
      </c>
      <c r="J222" s="246"/>
      <c r="K222" s="246"/>
      <c r="L222" s="246"/>
      <c r="M222" s="246"/>
      <c r="N222" s="246"/>
      <c r="O222" s="246"/>
      <c r="P222" s="220"/>
      <c r="Q222" s="221"/>
      <c r="R222" s="221"/>
      <c r="S222" s="221"/>
      <c r="T222" s="221"/>
      <c r="U222" s="221"/>
      <c r="V222" s="221"/>
      <c r="W222" s="221"/>
      <c r="X222" s="221"/>
      <c r="Y222" s="221"/>
      <c r="Z222" s="221"/>
      <c r="AA222" s="221"/>
      <c r="AB222" s="221"/>
      <c r="AC222" s="221"/>
      <c r="AD222" s="221"/>
      <c r="AE222" s="221"/>
      <c r="AF222" s="221"/>
      <c r="AG222" s="221"/>
      <c r="AH222" s="221"/>
      <c r="AI222" s="221"/>
      <c r="AJ222" s="221"/>
      <c r="AK222" s="221"/>
      <c r="AL222" s="221"/>
      <c r="AM222" s="221"/>
      <c r="AN222" s="221"/>
      <c r="AO222" s="221"/>
      <c r="AP222" s="221"/>
      <c r="AQ222" s="221"/>
      <c r="AR222" s="221"/>
      <c r="AS222" s="221"/>
      <c r="AT222" s="221"/>
      <c r="AU222" s="221"/>
      <c r="AV222" s="221"/>
      <c r="AW222" s="221"/>
      <c r="AX222" s="221"/>
      <c r="AY222" s="221"/>
      <c r="AZ222" s="221"/>
      <c r="BA222" s="221"/>
      <c r="BB222" s="221"/>
      <c r="BC222" s="221"/>
      <c r="BD222" s="221"/>
      <c r="BE222" s="221"/>
      <c r="BF222" s="221"/>
      <c r="BG222" s="221"/>
      <c r="BH222" s="221"/>
      <c r="BI222" s="221"/>
      <c r="BJ222" s="221"/>
      <c r="BK222" s="221"/>
      <c r="BL222" s="221"/>
    </row>
    <row r="223" spans="1:64">
      <c r="A223" s="226" t="s">
        <v>545</v>
      </c>
      <c r="B223" s="226" t="str">
        <f>INDEX('Data - Knowledge'!$D:$D,MATCH('Data - Overview'!$A223,'Data - Knowledge'!$A:$A,0))</f>
        <v>Mobile Message</v>
      </c>
      <c r="C223" s="226" t="s">
        <v>546</v>
      </c>
      <c r="D223" s="285">
        <f>INDEX('Data - Knowledge'!$E:$E,MATCH('Data - Overview'!$A223,'Data - Knowledge'!$A:$A,0))</f>
        <v>0.032753787878787882</v>
      </c>
      <c r="E223" s="285">
        <f>INDEX('Data - Knowledge'!$G:$G,MATCH('Data - Overview'!$A223,'Data - Knowledge'!$A:$A,0))</f>
        <v>0.029553593429158115</v>
      </c>
      <c r="F223" s="287">
        <f>INDEX('Data - Knowledge'!$J:$J,MATCH('Data - Overview'!$A223,'Data - Knowledge'!$A:$A,0))</f>
        <v>110.82844445735793</v>
      </c>
      <c r="G223" s="226" t="str">
        <f>"" &amp;TEXT('Data - Overview'!$C223,"0")&amp;" "</f>
        <v>Text </v>
      </c>
      <c r="H223" s="327" t="str">
        <f>"Index: "&amp;TEXT('Data - Overview'!$F223,"0")&amp;""</f>
        <v>Index: 111</v>
      </c>
      <c r="I223" s="226" t="str">
        <f>'Data - Overview'!$G223&amp;CHAR(10)&amp;'Data - Overview'!$H223</f>
        <v>Text 
Index: 111</v>
      </c>
      <c r="J223" s="246"/>
      <c r="K223" s="246"/>
      <c r="L223" s="246"/>
      <c r="M223" s="246"/>
      <c r="N223" s="246"/>
      <c r="O223" s="246"/>
      <c r="P223" s="220"/>
      <c r="Q223" s="221"/>
      <c r="R223" s="221"/>
      <c r="S223" s="221"/>
      <c r="T223" s="221"/>
      <c r="U223" s="221"/>
      <c r="V223" s="221"/>
      <c r="W223" s="221"/>
      <c r="X223" s="221"/>
      <c r="Y223" s="221"/>
      <c r="Z223" s="221"/>
      <c r="AA223" s="221"/>
      <c r="AB223" s="221"/>
      <c r="AC223" s="221"/>
      <c r="AD223" s="221"/>
      <c r="AE223" s="221"/>
      <c r="AF223" s="221"/>
      <c r="AG223" s="221"/>
      <c r="AH223" s="221"/>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221"/>
      <c r="BE223" s="221"/>
      <c r="BF223" s="221"/>
      <c r="BG223" s="221"/>
      <c r="BH223" s="221"/>
      <c r="BI223" s="221"/>
      <c r="BJ223" s="221"/>
      <c r="BK223" s="221"/>
      <c r="BL223" s="221"/>
    </row>
    <row r="224" spans="1:64">
      <c r="A224" t="s">
        <v>547</v>
      </c>
      <c r="B224" t="str">
        <f>INDEX('Data - Knowledge'!$D:$D,MATCH('Data - Overview'!$A224,'Data - Knowledge'!$A:$A,0))</f>
        <v>Telemarketing</v>
      </c>
      <c r="C224" t="s">
        <v>548</v>
      </c>
      <c r="D224" s="242">
        <f>INDEX('Data - Knowledge'!$E:$E,MATCH('Data - Overview'!$A224,'Data - Knowledge'!$A:$A,0))</f>
        <v>0.019988636363636365</v>
      </c>
      <c r="E224" s="242">
        <f>INDEX('Data - Knowledge'!$G:$G,MATCH('Data - Overview'!$A224,'Data - Knowledge'!$A:$A,0))</f>
        <v>0.017961088295687884</v>
      </c>
      <c r="F224" s="274">
        <f>INDEX('Data - Knowledge'!$J:$J,MATCH('Data - Overview'!$A224,'Data - Knowledge'!$A:$A,0))</f>
        <v>111.28855910382254</v>
      </c>
      <c r="G224" t="str">
        <f>"" &amp;TEXT('Data - Overview'!$C224,"0")&amp;" "</f>
        <v>Phone </v>
      </c>
      <c r="H224" s="233" t="str">
        <f>"Index: "&amp;TEXT('Data - Overview'!$F224,"0")&amp;""</f>
        <v>Index: 111</v>
      </c>
      <c r="I224" t="str">
        <f>'Data - Overview'!$G224&amp;CHAR(10)&amp;'Data - Overview'!$H224</f>
        <v>Phone 
Index: 111</v>
      </c>
      <c r="J224" s="246"/>
      <c r="K224" s="246"/>
      <c r="L224" s="246"/>
      <c r="M224" s="246"/>
      <c r="N224" s="246"/>
      <c r="O224" s="246"/>
      <c r="P224" s="220"/>
      <c r="Q224" s="221"/>
      <c r="R224" s="221"/>
      <c r="S224" s="221"/>
      <c r="T224" s="221"/>
      <c r="U224" s="221"/>
      <c r="V224" s="221"/>
      <c r="W224" s="221"/>
      <c r="X224" s="221"/>
      <c r="Y224" s="221"/>
      <c r="Z224" s="221"/>
      <c r="AA224" s="221"/>
      <c r="AB224" s="221"/>
      <c r="AC224" s="221"/>
      <c r="AD224" s="221"/>
      <c r="AE224" s="221"/>
      <c r="AF224" s="221"/>
      <c r="AG224" s="221"/>
      <c r="AH224" s="221"/>
      <c r="AI224" s="221"/>
      <c r="AJ224" s="221"/>
      <c r="AK224" s="221"/>
      <c r="AL224" s="221"/>
      <c r="AM224" s="221"/>
      <c r="AN224" s="221"/>
      <c r="AO224" s="221"/>
      <c r="AP224" s="221"/>
      <c r="AQ224" s="221"/>
      <c r="AR224" s="221"/>
      <c r="AS224" s="221"/>
      <c r="AT224" s="221"/>
      <c r="AU224" s="221"/>
      <c r="AV224" s="221"/>
      <c r="AW224" s="221"/>
      <c r="AX224" s="221"/>
      <c r="AY224" s="221"/>
      <c r="AZ224" s="221"/>
      <c r="BA224" s="221"/>
      <c r="BB224" s="221"/>
      <c r="BC224" s="221"/>
      <c r="BD224" s="221"/>
      <c r="BE224" s="221"/>
      <c r="BF224" s="221"/>
      <c r="BG224" s="221"/>
      <c r="BH224" s="221"/>
      <c r="BI224" s="221"/>
      <c r="BJ224" s="221"/>
      <c r="BK224" s="221"/>
      <c r="BL224" s="221"/>
    </row>
    <row r="225" spans="1:64">
      <c r="A225" s="226" t="s">
        <v>549</v>
      </c>
      <c r="B225" s="226" t="str">
        <f>INDEX('Data - Knowledge'!$D:$D,MATCH('Data - Overview'!$A225,'Data - Knowledge'!$A:$A,0))</f>
        <v>Email</v>
      </c>
      <c r="C225" s="226" t="s">
        <v>550</v>
      </c>
      <c r="D225" s="285">
        <f>INDEX('Data - Knowledge'!$E:$E,MATCH('Data - Overview'!$A225,'Data - Knowledge'!$A:$A,0))</f>
        <v>0.12661363636363637</v>
      </c>
      <c r="E225" s="285">
        <f>INDEX('Data - Knowledge'!$G:$G,MATCH('Data - Overview'!$A225,'Data - Knowledge'!$A:$A,0))</f>
        <v>0.1803695071868584</v>
      </c>
      <c r="F225" s="287">
        <f>INDEX('Data - Knowledge'!$J:$J,MATCH('Data - Overview'!$A225,'Data - Knowledge'!$A:$A,0))</f>
        <v>70.196807840954918</v>
      </c>
      <c r="G225" s="226" t="str">
        <f>"" &amp;TEXT('Data - Overview'!$C225,"0")&amp;" "</f>
        <v>Email </v>
      </c>
      <c r="H225" s="327" t="str">
        <f>"Index: "&amp;TEXT('Data - Overview'!$F225,"0")&amp;""</f>
        <v>Index: 70</v>
      </c>
      <c r="I225" s="226" t="str">
        <f>'Data - Overview'!$G225&amp;CHAR(10)&amp;'Data - Overview'!$H225</f>
        <v>Email 
Index: 70</v>
      </c>
      <c r="J225" s="246"/>
      <c r="K225" s="246"/>
      <c r="L225" s="246"/>
      <c r="M225" s="246"/>
      <c r="N225" s="246"/>
      <c r="O225" s="246"/>
      <c r="P225" s="220"/>
      <c r="Q225" s="221"/>
      <c r="R225" s="221"/>
      <c r="S225" s="221"/>
      <c r="T225" s="221"/>
      <c r="U225" s="221"/>
      <c r="V225" s="221"/>
      <c r="W225" s="221"/>
      <c r="X225" s="221"/>
      <c r="Y225" s="221"/>
      <c r="Z225" s="221"/>
      <c r="AA225" s="221"/>
      <c r="AB225" s="221"/>
      <c r="AC225" s="221"/>
      <c r="AD225" s="221"/>
      <c r="AE225" s="221"/>
      <c r="AF225" s="221"/>
      <c r="AG225" s="221"/>
      <c r="AH225" s="221"/>
      <c r="AI225" s="221"/>
      <c r="AJ225" s="221"/>
      <c r="AK225" s="221"/>
      <c r="AL225" s="221"/>
      <c r="AM225" s="221"/>
      <c r="AN225" s="221"/>
      <c r="AO225" s="221"/>
      <c r="AP225" s="221"/>
      <c r="AQ225" s="221"/>
      <c r="AR225" s="221"/>
      <c r="AS225" s="221"/>
      <c r="AT225" s="221"/>
      <c r="AU225" s="221"/>
      <c r="AV225" s="221"/>
      <c r="AW225" s="221"/>
      <c r="AX225" s="221"/>
      <c r="AY225" s="221"/>
      <c r="AZ225" s="221"/>
      <c r="BA225" s="221"/>
      <c r="BB225" s="221"/>
      <c r="BC225" s="221"/>
      <c r="BD225" s="221"/>
      <c r="BE225" s="221"/>
      <c r="BF225" s="221"/>
      <c r="BG225" s="221"/>
      <c r="BH225" s="221"/>
      <c r="BI225" s="221"/>
      <c r="BJ225" s="221"/>
      <c r="BK225" s="221"/>
      <c r="BL225" s="221"/>
    </row>
    <row r="226" spans="1:64">
      <c r="A226" t="s">
        <v>551</v>
      </c>
      <c r="B226" t="str">
        <f>INDEX('Data - Knowledge'!$D:$D,MATCH('Data - Overview'!$A226,'Data - Knowledge'!$A:$A,0))</f>
        <v>Cold Email</v>
      </c>
      <c r="C226" t="s">
        <v>552</v>
      </c>
      <c r="D226" s="242">
        <f>INDEX('Data - Knowledge'!$E:$E,MATCH('Data - Overview'!$A226,'Data - Knowledge'!$A:$A,0))</f>
        <v>0.02947727272727273</v>
      </c>
      <c r="E226" s="242">
        <f>INDEX('Data - Knowledge'!$G:$G,MATCH('Data - Overview'!$A226,'Data - Knowledge'!$A:$A,0))</f>
        <v>0.0329482546201232</v>
      </c>
      <c r="F226" s="274">
        <f>INDEX('Data - Knowledge'!$J:$J,MATCH('Data - Overview'!$A226,'Data - Knowledge'!$A:$A,0))</f>
        <v>89.465354286989879</v>
      </c>
      <c r="G226" t="str">
        <f>"" &amp;TEXT('Data - Overview'!$C226,"0")&amp;" "</f>
        <v>Cold Email </v>
      </c>
      <c r="H226" s="233" t="str">
        <f>"Index: "&amp;TEXT('Data - Overview'!$F226,"0")&amp;""</f>
        <v>Index: 89</v>
      </c>
      <c r="I226" t="str">
        <f>'Data - Overview'!$G226&amp;CHAR(10)&amp;'Data - Overview'!$H226</f>
        <v>Cold Email 
Index: 89</v>
      </c>
      <c r="J226" s="246"/>
      <c r="K226" s="246"/>
      <c r="L226" s="246"/>
      <c r="M226" s="246"/>
      <c r="N226" s="246"/>
      <c r="O226" s="246"/>
      <c r="P226" s="220"/>
      <c r="Q226" s="221"/>
      <c r="R226" s="221"/>
      <c r="S226" s="221"/>
      <c r="T226" s="221"/>
      <c r="U226" s="221"/>
      <c r="V226" s="221"/>
      <c r="W226" s="221"/>
      <c r="X226" s="221"/>
      <c r="Y226" s="221"/>
      <c r="Z226" s="221"/>
      <c r="AA226" s="221"/>
      <c r="AB226" s="221"/>
      <c r="AC226" s="221"/>
      <c r="AD226" s="221"/>
      <c r="AE226" s="221"/>
      <c r="AF226" s="221"/>
      <c r="AG226" s="221"/>
      <c r="AH226" s="221"/>
      <c r="AI226" s="221"/>
      <c r="AJ226" s="221"/>
      <c r="AK226" s="221"/>
      <c r="AL226" s="221"/>
      <c r="AM226" s="221"/>
      <c r="AN226" s="221"/>
      <c r="AO226" s="221"/>
      <c r="AP226" s="221"/>
      <c r="AQ226" s="221"/>
      <c r="AR226" s="221"/>
      <c r="AS226" s="221"/>
      <c r="AT226" s="221"/>
      <c r="AU226" s="221"/>
      <c r="AV226" s="221"/>
      <c r="AW226" s="221"/>
      <c r="AX226" s="221"/>
      <c r="AY226" s="221"/>
      <c r="AZ226" s="221"/>
      <c r="BA226" s="221"/>
      <c r="BB226" s="221"/>
      <c r="BC226" s="221"/>
      <c r="BD226" s="221"/>
      <c r="BE226" s="221"/>
      <c r="BF226" s="221"/>
      <c r="BG226" s="221"/>
      <c r="BH226" s="221"/>
      <c r="BI226" s="221"/>
      <c r="BJ226" s="221"/>
      <c r="BK226" s="221"/>
      <c r="BL226" s="221"/>
    </row>
    <row r="227" spans="1:64">
      <c r="A227" s="226" t="s">
        <v>553</v>
      </c>
      <c r="B227" s="226" t="str">
        <f>INDEX('Data - Knowledge'!$D:$D,MATCH('Data - Overview'!$A227,'Data - Knowledge'!$A:$A,0))</f>
        <v>Warm Email</v>
      </c>
      <c r="C227" s="226" t="s">
        <v>554</v>
      </c>
      <c r="D227" s="285">
        <f>INDEX('Data - Knowledge'!$E:$E,MATCH('Data - Overview'!$A227,'Data - Knowledge'!$A:$A,0))</f>
        <v>0.11512499999999999</v>
      </c>
      <c r="E227" s="285">
        <f>INDEX('Data - Knowledge'!$G:$G,MATCH('Data - Overview'!$A227,'Data - Knowledge'!$A:$A,0))</f>
        <v>0.16668408624229983</v>
      </c>
      <c r="F227" s="287">
        <f>INDEX('Data - Knowledge'!$J:$J,MATCH('Data - Overview'!$A227,'Data - Knowledge'!$A:$A,0))</f>
        <v>69.067781211368242</v>
      </c>
      <c r="G227" s="226" t="str">
        <f>"" &amp;TEXT('Data - Overview'!$C227,"0")&amp;" "</f>
        <v>Warm Email </v>
      </c>
      <c r="H227" s="327" t="str">
        <f>"Index: "&amp;TEXT('Data - Overview'!$F227,"0")&amp;""</f>
        <v>Index: 69</v>
      </c>
      <c r="I227" s="226" t="str">
        <f>'Data - Overview'!$G227&amp;CHAR(10)&amp;'Data - Overview'!$H227</f>
        <v>Warm Email 
Index: 69</v>
      </c>
      <c r="J227" s="246"/>
      <c r="K227" s="246"/>
      <c r="L227" s="246"/>
      <c r="M227" s="246"/>
      <c r="N227" s="246"/>
      <c r="O227" s="246"/>
      <c r="P227" s="220"/>
      <c r="Q227" s="221"/>
      <c r="R227" s="221"/>
      <c r="S227" s="221"/>
      <c r="T227" s="221"/>
      <c r="U227" s="221"/>
      <c r="V227" s="221"/>
      <c r="W227" s="221"/>
      <c r="X227" s="221"/>
      <c r="Y227" s="221"/>
      <c r="Z227" s="221"/>
      <c r="AA227" s="221"/>
      <c r="AB227" s="221"/>
      <c r="AC227" s="221"/>
      <c r="AD227" s="221"/>
      <c r="AE227" s="221"/>
      <c r="AF227" s="221"/>
      <c r="AG227" s="221"/>
      <c r="AH227" s="221"/>
      <c r="AI227" s="221"/>
      <c r="AJ227" s="221"/>
      <c r="AK227" s="221"/>
      <c r="AL227" s="221"/>
      <c r="AM227" s="221"/>
      <c r="AN227" s="221"/>
      <c r="AO227" s="221"/>
      <c r="AP227" s="221"/>
      <c r="AQ227" s="221"/>
      <c r="AR227" s="221"/>
      <c r="AS227" s="221"/>
      <c r="AT227" s="221"/>
      <c r="AU227" s="221"/>
      <c r="AV227" s="221"/>
      <c r="AW227" s="221"/>
      <c r="AX227" s="221"/>
      <c r="AY227" s="221"/>
      <c r="AZ227" s="221"/>
      <c r="BA227" s="221"/>
      <c r="BB227" s="221"/>
      <c r="BC227" s="221"/>
      <c r="BD227" s="221"/>
      <c r="BE227" s="221"/>
      <c r="BF227" s="221"/>
      <c r="BG227" s="221"/>
      <c r="BH227" s="221"/>
      <c r="BI227" s="221"/>
      <c r="BJ227" s="221"/>
      <c r="BK227" s="221"/>
      <c r="BL227" s="221"/>
    </row>
    <row r="228" spans="1:64">
      <c r="A228" t="s">
        <v>555</v>
      </c>
      <c r="B228" t="str">
        <f>INDEX('Data - Knowledge'!$D:$D,MATCH('Data - Overview'!$A228,'Data - Knowledge'!$A:$A,0))</f>
        <v>Cinema Ads</v>
      </c>
      <c r="C228" t="s">
        <v>556</v>
      </c>
      <c r="D228" s="242">
        <f>INDEX('Data - Knowledge'!$E:$E,MATCH('Data - Overview'!$A228,'Data - Knowledge'!$A:$A,0))</f>
        <v>0.029962121212121218</v>
      </c>
      <c r="E228" s="242">
        <f>INDEX('Data - Knowledge'!$G:$G,MATCH('Data - Overview'!$A228,'Data - Knowledge'!$A:$A,0))</f>
        <v>0.037373921971252562</v>
      </c>
      <c r="F228" s="274">
        <f>INDEX('Data - Knowledge'!$J:$J,MATCH('Data - Overview'!$A228,'Data - Knowledge'!$A:$A,0))</f>
        <v>80.168522948080252</v>
      </c>
      <c r="G228" t="str">
        <f>"" &amp;TEXT('Data - Overview'!$C228,"0")&amp;" "</f>
        <v>Cinema  </v>
      </c>
      <c r="H228" s="233" t="str">
        <f>"Index: "&amp;TEXT('Data - Overview'!$F228,"0")&amp;""</f>
        <v>Index: 80</v>
      </c>
      <c r="I228" t="str">
        <f>'Data - Overview'!$G228&amp;CHAR(10)&amp;'Data - Overview'!$H228</f>
        <v>Cinema  
Index: 80</v>
      </c>
      <c r="J228" s="246"/>
      <c r="K228" s="246"/>
      <c r="L228" s="246"/>
      <c r="M228" s="246"/>
      <c r="N228" s="246"/>
      <c r="O228" s="246"/>
      <c r="P228" s="220"/>
      <c r="Q228" s="221"/>
      <c r="R228" s="221"/>
      <c r="S228" s="221"/>
      <c r="T228" s="221"/>
      <c r="U228" s="221"/>
      <c r="V228" s="221"/>
      <c r="W228" s="221"/>
      <c r="X228" s="221"/>
      <c r="Y228" s="221"/>
      <c r="Z228" s="221"/>
      <c r="AA228" s="221"/>
      <c r="AB228" s="221"/>
      <c r="AC228" s="221"/>
      <c r="AD228" s="221"/>
      <c r="AE228" s="221"/>
      <c r="AF228" s="221"/>
      <c r="AG228" s="221"/>
      <c r="AH228" s="221"/>
      <c r="AI228" s="221"/>
      <c r="AJ228" s="221"/>
      <c r="AK228" s="221"/>
      <c r="AL228" s="221"/>
      <c r="AM228" s="221"/>
      <c r="AN228" s="221"/>
      <c r="AO228" s="221"/>
      <c r="AP228" s="221"/>
      <c r="AQ228" s="221"/>
      <c r="AR228" s="221"/>
      <c r="AS228" s="221"/>
      <c r="AT228" s="221"/>
      <c r="AU228" s="221"/>
      <c r="AV228" s="221"/>
      <c r="AW228" s="221"/>
      <c r="AX228" s="221"/>
      <c r="AY228" s="221"/>
      <c r="AZ228" s="221"/>
      <c r="BA228" s="221"/>
      <c r="BB228" s="221"/>
      <c r="BC228" s="221"/>
      <c r="BD228" s="221"/>
      <c r="BE228" s="221"/>
      <c r="BF228" s="221"/>
      <c r="BG228" s="221"/>
      <c r="BH228" s="221"/>
      <c r="BI228" s="221"/>
      <c r="BJ228" s="221"/>
      <c r="BK228" s="221"/>
      <c r="BL228" s="221"/>
    </row>
    <row r="229" spans="1:64" ht="15" thickBot="1">
      <c r="A229" s="229" t="s">
        <v>557</v>
      </c>
      <c r="B229" s="229" t="str">
        <f>INDEX('Data - Knowledge'!$D:$D,MATCH('Data - Overview'!$A229,'Data - Knowledge'!$A:$A,0))</f>
        <v>On Pack</v>
      </c>
      <c r="C229" s="229" t="s">
        <v>558</v>
      </c>
      <c r="D229" s="303">
        <f>INDEX('Data - Knowledge'!$E:$E,MATCH('Data - Overview'!$A229,'Data - Knowledge'!$A:$A,0))</f>
        <v>0.0504090909090909</v>
      </c>
      <c r="E229" s="303">
        <f>INDEX('Data - Knowledge'!$G:$G,MATCH('Data - Overview'!$A229,'Data - Knowledge'!$A:$A,0))</f>
        <v>0.059722587268993835</v>
      </c>
      <c r="F229" s="305">
        <f>INDEX('Data - Knowledge'!$J:$J,MATCH('Data - Overview'!$A229,'Data - Knowledge'!$A:$A,0))</f>
        <v>84.405403741210293</v>
      </c>
      <c r="G229" s="229" t="str">
        <f>"" &amp;TEXT('Data - Overview'!$C229,"0")&amp;" "</f>
        <v>On Pack </v>
      </c>
      <c r="H229" s="307" t="str">
        <f>"Index: "&amp;TEXT('Data - Overview'!$F229,"0")&amp;""</f>
        <v>Index: 84</v>
      </c>
      <c r="I229" s="229" t="str">
        <f>'Data - Overview'!$G229&amp;CHAR(10)&amp;'Data - Overview'!$H229</f>
        <v>On Pack 
Index: 84</v>
      </c>
      <c r="J229" s="246"/>
      <c r="K229" s="246"/>
      <c r="L229" s="246"/>
      <c r="M229" s="246"/>
      <c r="N229" s="246"/>
      <c r="O229" s="246"/>
      <c r="P229" s="220"/>
      <c r="Q229" s="221"/>
      <c r="R229" s="221"/>
      <c r="S229" s="221"/>
      <c r="T229" s="221"/>
      <c r="U229" s="221"/>
      <c r="V229" s="221"/>
      <c r="W229" s="221"/>
      <c r="X229" s="221"/>
      <c r="Y229" s="221"/>
      <c r="Z229" s="221"/>
      <c r="AA229" s="221"/>
      <c r="AB229" s="221"/>
      <c r="AC229" s="221"/>
      <c r="AD229" s="221"/>
      <c r="AE229" s="221"/>
      <c r="AF229" s="221"/>
      <c r="AG229" s="221"/>
      <c r="AH229" s="221"/>
      <c r="AI229" s="221"/>
      <c r="AJ229" s="221"/>
      <c r="AK229" s="221"/>
      <c r="AL229" s="221"/>
      <c r="AM229" s="221"/>
      <c r="AN229" s="221"/>
      <c r="AO229" s="221"/>
      <c r="AP229" s="221"/>
      <c r="AQ229" s="221"/>
      <c r="AR229" s="221"/>
      <c r="AS229" s="221"/>
      <c r="AT229" s="221"/>
      <c r="AU229" s="221"/>
      <c r="AV229" s="221"/>
      <c r="AW229" s="221"/>
      <c r="AX229" s="221"/>
      <c r="AY229" s="221"/>
      <c r="AZ229" s="221"/>
      <c r="BA229" s="221"/>
      <c r="BB229" s="221"/>
      <c r="BC229" s="221"/>
      <c r="BD229" s="221"/>
      <c r="BE229" s="221"/>
      <c r="BF229" s="221"/>
      <c r="BG229" s="221"/>
      <c r="BH229" s="221"/>
      <c r="BI229" s="221"/>
      <c r="BJ229" s="221"/>
      <c r="BK229" s="221"/>
      <c r="BL229" s="221"/>
    </row>
    <row r="230" spans="1:65" ht="23.5">
      <c r="A230" s="245"/>
      <c r="D230" s="242"/>
      <c r="E230" s="242"/>
      <c r="F230" s="274"/>
      <c r="I230" s="310"/>
      <c r="K230" s="246"/>
      <c r="L230" s="246"/>
      <c r="M230" s="246"/>
      <c r="N230" s="246"/>
      <c r="O230" s="246"/>
      <c r="P230" s="246"/>
      <c r="Q230" s="220"/>
      <c r="R230" s="221"/>
      <c r="S230" s="221"/>
      <c r="T230" s="221"/>
      <c r="U230" s="221"/>
      <c r="V230" s="221"/>
      <c r="W230" s="221"/>
      <c r="X230" s="221"/>
      <c r="Y230" s="221"/>
      <c r="Z230" s="221"/>
      <c r="AA230" s="221"/>
      <c r="AB230" s="221"/>
      <c r="AC230" s="221"/>
      <c r="AD230" s="221"/>
      <c r="AE230" s="221"/>
      <c r="AF230" s="221"/>
      <c r="AG230" s="221"/>
      <c r="AH230" s="221"/>
      <c r="AI230" s="221"/>
      <c r="AJ230" s="221"/>
      <c r="AK230" s="221"/>
      <c r="AL230" s="221"/>
      <c r="AM230" s="221"/>
      <c r="AN230" s="221"/>
      <c r="AO230" s="221"/>
      <c r="AP230" s="221"/>
      <c r="AQ230" s="221"/>
      <c r="AR230" s="221"/>
      <c r="AS230" s="221"/>
      <c r="AT230" s="221"/>
      <c r="AU230" s="221"/>
      <c r="AV230" s="221"/>
      <c r="AW230" s="221"/>
      <c r="AX230" s="221"/>
      <c r="AY230" s="221"/>
      <c r="AZ230" s="221"/>
      <c r="BA230" s="221"/>
      <c r="BB230" s="221"/>
      <c r="BC230" s="221"/>
      <c r="BD230" s="221"/>
      <c r="BE230" s="221"/>
      <c r="BF230" s="221"/>
      <c r="BG230" s="221"/>
      <c r="BH230" s="221"/>
      <c r="BI230" s="221"/>
      <c r="BJ230" s="221"/>
      <c r="BK230" s="221"/>
      <c r="BL230" s="221"/>
      <c r="BM230" s="221"/>
    </row>
    <row r="231" spans="4:65">
      <c r="D231" s="242"/>
      <c r="E231" s="242"/>
      <c r="F231" s="274"/>
      <c r="I231" s="1"/>
      <c r="K231" s="246"/>
      <c r="L231" s="246"/>
      <c r="M231" s="246"/>
      <c r="N231" s="340"/>
      <c r="O231" s="246"/>
      <c r="P231" s="246"/>
      <c r="Q231" s="246"/>
      <c r="R231" s="246"/>
      <c r="S231" s="221"/>
      <c r="T231" s="221"/>
      <c r="U231" s="221"/>
      <c r="V231" s="221"/>
      <c r="W231" s="221"/>
      <c r="X231" s="221"/>
      <c r="Y231" s="221"/>
      <c r="Z231" s="221"/>
      <c r="AA231" s="221"/>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c r="AV231" s="221"/>
      <c r="AW231" s="221"/>
      <c r="AX231" s="221"/>
      <c r="AY231" s="221"/>
      <c r="AZ231" s="221"/>
      <c r="BA231" s="221"/>
      <c r="BB231" s="221"/>
      <c r="BC231" s="221"/>
      <c r="BD231" s="221"/>
      <c r="BE231" s="221"/>
      <c r="BF231" s="221"/>
      <c r="BG231" s="221"/>
      <c r="BH231" s="221"/>
      <c r="BI231" s="221"/>
      <c r="BJ231" s="221"/>
      <c r="BK231" s="221"/>
      <c r="BL231" s="221"/>
      <c r="BM231" s="221"/>
    </row>
    <row r="232" spans="1:65" ht="23.5">
      <c r="A232" s="245" t="s">
        <v>559</v>
      </c>
      <c r="D232" s="242"/>
      <c r="E232" s="242"/>
      <c r="F232" s="274"/>
      <c r="I232" s="1"/>
      <c r="K232" s="246"/>
      <c r="L232" s="246"/>
      <c r="M232" s="246"/>
      <c r="N232" s="340"/>
      <c r="O232" s="341"/>
      <c r="P232" s="246"/>
      <c r="Q232" s="246"/>
      <c r="R232" s="246"/>
      <c r="S232" s="221"/>
      <c r="T232" s="221"/>
      <c r="U232" s="221"/>
      <c r="V232" s="221"/>
      <c r="W232" s="221"/>
      <c r="X232" s="221"/>
      <c r="Y232" s="221"/>
      <c r="Z232" s="221"/>
      <c r="AA232" s="221"/>
      <c r="AB232" s="221"/>
      <c r="AC232" s="221"/>
      <c r="AD232" s="221"/>
      <c r="AE232" s="221"/>
      <c r="AF232" s="221"/>
      <c r="AG232" s="221"/>
      <c r="AH232" s="221"/>
      <c r="AI232" s="221"/>
      <c r="AJ232" s="221"/>
      <c r="AK232" s="221"/>
      <c r="AL232" s="221"/>
      <c r="AM232" s="221"/>
      <c r="AN232" s="221"/>
      <c r="AO232" s="221"/>
      <c r="AP232" s="221"/>
      <c r="AQ232" s="221"/>
      <c r="AR232" s="221"/>
      <c r="AS232" s="221"/>
      <c r="AT232" s="221"/>
      <c r="AU232" s="221"/>
      <c r="AV232" s="221"/>
      <c r="AW232" s="221"/>
      <c r="AX232" s="221"/>
      <c r="AY232" s="221"/>
      <c r="AZ232" s="221"/>
      <c r="BA232" s="221"/>
      <c r="BB232" s="221"/>
      <c r="BC232" s="221"/>
      <c r="BD232" s="221"/>
      <c r="BE232" s="221"/>
      <c r="BF232" s="221"/>
      <c r="BG232" s="221"/>
      <c r="BH232" s="221"/>
      <c r="BI232" s="221"/>
      <c r="BJ232" s="221"/>
      <c r="BK232" s="221"/>
      <c r="BL232" s="221"/>
      <c r="BM232" s="221"/>
    </row>
    <row r="233" spans="1:65" ht="24" thickBot="1">
      <c r="A233" s="245"/>
      <c r="D233" s="242"/>
      <c r="E233" s="242"/>
      <c r="F233" s="274"/>
      <c r="I233" s="1"/>
      <c r="K233" s="246"/>
      <c r="L233" s="246"/>
      <c r="M233" s="246"/>
      <c r="N233" s="340"/>
      <c r="O233" s="341"/>
      <c r="P233" s="246"/>
      <c r="Q233" s="246"/>
      <c r="R233" s="246"/>
      <c r="S233" s="221"/>
      <c r="T233" s="221"/>
      <c r="U233" s="221"/>
      <c r="V233" s="221"/>
      <c r="W233" s="221"/>
      <c r="X233" s="221"/>
      <c r="Y233" s="221"/>
      <c r="Z233" s="221"/>
      <c r="AA233" s="221"/>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221"/>
      <c r="BE233" s="221"/>
      <c r="BF233" s="221"/>
      <c r="BG233" s="221"/>
      <c r="BH233" s="221"/>
      <c r="BI233" s="221"/>
      <c r="BJ233" s="221"/>
      <c r="BK233" s="221"/>
      <c r="BL233" s="221"/>
      <c r="BM233" s="221"/>
    </row>
    <row r="234" spans="1:65" ht="15" thickBot="1">
      <c r="A234" s="222" t="s">
        <v>409</v>
      </c>
      <c r="B234" s="342" t="s">
        <v>408</v>
      </c>
      <c r="C234" s="222" t="s">
        <v>365</v>
      </c>
      <c r="D234" s="242"/>
      <c r="E234" s="242"/>
      <c r="F234" s="274"/>
      <c r="I234" s="1"/>
      <c r="K234" s="246"/>
      <c r="L234" s="246"/>
      <c r="M234" s="246"/>
      <c r="N234" s="340"/>
      <c r="O234" s="341"/>
      <c r="P234" s="246"/>
      <c r="Q234" s="246"/>
      <c r="R234" s="246"/>
      <c r="S234" s="221"/>
      <c r="T234" s="221"/>
      <c r="U234" s="221"/>
      <c r="V234" s="221"/>
      <c r="W234" s="221"/>
      <c r="X234" s="221"/>
      <c r="Y234" s="221"/>
      <c r="Z234" s="221"/>
      <c r="AA234" s="221"/>
      <c r="AB234" s="221"/>
      <c r="AC234" s="221"/>
      <c r="AD234" s="221"/>
      <c r="AE234" s="221"/>
      <c r="AF234" s="221"/>
      <c r="AG234" s="221"/>
      <c r="AH234" s="221"/>
      <c r="AI234" s="221"/>
      <c r="AJ234" s="221"/>
      <c r="AK234" s="221"/>
      <c r="AL234" s="221"/>
      <c r="AM234" s="221"/>
      <c r="AN234" s="221"/>
      <c r="AO234" s="221"/>
      <c r="AP234" s="221"/>
      <c r="AQ234" s="221"/>
      <c r="AR234" s="221"/>
      <c r="AS234" s="221"/>
      <c r="AT234" s="221"/>
      <c r="AU234" s="221"/>
      <c r="AV234" s="221"/>
      <c r="AW234" s="221"/>
      <c r="AX234" s="221"/>
      <c r="AY234" s="221"/>
      <c r="AZ234" s="221"/>
      <c r="BA234" s="221"/>
      <c r="BB234" s="221"/>
      <c r="BC234" s="221"/>
      <c r="BD234" s="221"/>
      <c r="BE234" s="221"/>
      <c r="BF234" s="221"/>
      <c r="BG234" s="221"/>
      <c r="BH234" s="221"/>
      <c r="BI234" s="221"/>
      <c r="BJ234" s="221"/>
      <c r="BK234" s="221"/>
      <c r="BL234" s="221"/>
      <c r="BM234" s="221"/>
    </row>
    <row r="235" spans="1:65" ht="15" thickBot="1">
      <c r="A235" s="275" t="str">
        <f>INDEX('Data - Overview'!$C$239:$C$244,MATCH(1,'Data - Overview'!$E$239:$E$244,0))</f>
        <v>20k - 40k</v>
      </c>
      <c r="B235" s="278">
        <f>INDEX('Data - Overview'!$D$239:$D$244,MATCH(1,'Data - Overview'!$E$239:$E$244,0))</f>
        <v>0.36226515151515148</v>
      </c>
      <c r="C235" s="275" t="str">
        <f>INDEX(C239:C244,MATCH(1,H239:H244,0))</f>
        <v>0 - 20k</v>
      </c>
      <c r="D235" s="242"/>
      <c r="E235" s="242"/>
      <c r="F235" s="274"/>
      <c r="I235" s="1"/>
      <c r="K235" s="246"/>
      <c r="L235" s="246"/>
      <c r="M235" s="246"/>
      <c r="N235" s="340"/>
      <c r="O235" s="341"/>
      <c r="P235" s="246"/>
      <c r="Q235" s="246"/>
      <c r="R235" s="246"/>
      <c r="S235" s="221"/>
      <c r="T235" s="221"/>
      <c r="U235" s="221"/>
      <c r="V235" s="221"/>
      <c r="W235" s="221"/>
      <c r="X235" s="221"/>
      <c r="Y235" s="221"/>
      <c r="Z235" s="221"/>
      <c r="AA235" s="221"/>
      <c r="AB235" s="221"/>
      <c r="AC235" s="221"/>
      <c r="AD235" s="221"/>
      <c r="AE235" s="221"/>
      <c r="AF235" s="221"/>
      <c r="AG235" s="221"/>
      <c r="AH235" s="221"/>
      <c r="AI235" s="221"/>
      <c r="AJ235" s="221"/>
      <c r="AK235" s="221"/>
      <c r="AL235" s="221"/>
      <c r="AM235" s="221"/>
      <c r="AN235" s="221"/>
      <c r="AO235" s="221"/>
      <c r="AP235" s="221"/>
      <c r="AQ235" s="221"/>
      <c r="AR235" s="221"/>
      <c r="AS235" s="221"/>
      <c r="AT235" s="221"/>
      <c r="AU235" s="221"/>
      <c r="AV235" s="221"/>
      <c r="AW235" s="221"/>
      <c r="AX235" s="221"/>
      <c r="AY235" s="221"/>
      <c r="AZ235" s="221"/>
      <c r="BA235" s="221"/>
      <c r="BB235" s="221"/>
      <c r="BC235" s="221"/>
      <c r="BD235" s="221"/>
      <c r="BE235" s="221"/>
      <c r="BF235" s="221"/>
      <c r="BG235" s="221"/>
      <c r="BH235" s="221"/>
      <c r="BI235" s="221"/>
      <c r="BJ235" s="221"/>
      <c r="BK235" s="221"/>
      <c r="BL235" s="221"/>
      <c r="BM235" s="221"/>
    </row>
    <row r="236" spans="2:65">
      <c r="B236" s="244"/>
      <c r="D236" s="242"/>
      <c r="E236" s="242"/>
      <c r="F236" s="274"/>
      <c r="I236" s="1"/>
      <c r="K236" s="246"/>
      <c r="L236" s="246"/>
      <c r="M236" s="246"/>
      <c r="N236" s="340"/>
      <c r="O236" s="341"/>
      <c r="P236" s="246"/>
      <c r="Q236" s="246"/>
      <c r="R236" s="246"/>
      <c r="S236" s="221"/>
      <c r="T236" s="221"/>
      <c r="U236" s="221"/>
      <c r="V236" s="221"/>
      <c r="W236" s="221"/>
      <c r="X236" s="221"/>
      <c r="Y236" s="221"/>
      <c r="Z236" s="221"/>
      <c r="AA236" s="221"/>
      <c r="AB236" s="221"/>
      <c r="AC236" s="221"/>
      <c r="AD236" s="221"/>
      <c r="AE236" s="221"/>
      <c r="AF236" s="221"/>
      <c r="AG236" s="221"/>
      <c r="AH236" s="221"/>
      <c r="AI236" s="221"/>
      <c r="AJ236" s="221"/>
      <c r="AK236" s="221"/>
      <c r="AL236" s="221"/>
      <c r="AM236" s="221"/>
      <c r="AN236" s="221"/>
      <c r="AO236" s="221"/>
      <c r="AP236" s="221"/>
      <c r="AQ236" s="221"/>
      <c r="AR236" s="221"/>
      <c r="AS236" s="221"/>
      <c r="AT236" s="221"/>
      <c r="AU236" s="221"/>
      <c r="AV236" s="221"/>
      <c r="AW236" s="221"/>
      <c r="AX236" s="221"/>
      <c r="AY236" s="221"/>
      <c r="AZ236" s="221"/>
      <c r="BA236" s="221"/>
      <c r="BB236" s="221"/>
      <c r="BC236" s="221"/>
      <c r="BD236" s="221"/>
      <c r="BE236" s="221"/>
      <c r="BF236" s="221"/>
      <c r="BG236" s="221"/>
      <c r="BH236" s="221"/>
      <c r="BI236" s="221"/>
      <c r="BJ236" s="221"/>
      <c r="BK236" s="221"/>
      <c r="BL236" s="221"/>
      <c r="BM236" s="221"/>
    </row>
    <row r="237" spans="4:65" ht="15" thickBot="1">
      <c r="D237" s="242"/>
      <c r="E237" s="242"/>
      <c r="K237" s="246"/>
      <c r="L237" s="343"/>
      <c r="M237" s="246"/>
      <c r="N237" s="340"/>
      <c r="O237" s="246"/>
      <c r="P237" s="246"/>
      <c r="Q237" s="220"/>
      <c r="R237" s="221"/>
      <c r="S237" s="221"/>
      <c r="T237" s="221"/>
      <c r="U237" s="221"/>
      <c r="V237" s="221"/>
      <c r="W237" s="221"/>
      <c r="X237" s="221"/>
      <c r="Y237" s="221"/>
      <c r="Z237" s="221"/>
      <c r="AA237" s="221"/>
      <c r="AB237" s="221"/>
      <c r="AC237" s="221"/>
      <c r="AD237" s="221"/>
      <c r="AE237" s="221"/>
      <c r="AF237" s="221"/>
      <c r="AG237" s="221"/>
      <c r="AH237" s="221"/>
      <c r="AI237" s="221"/>
      <c r="AJ237" s="221"/>
      <c r="AK237" s="221"/>
      <c r="AL237" s="221"/>
      <c r="AM237" s="221"/>
      <c r="AN237" s="221"/>
      <c r="AO237" s="221"/>
      <c r="AP237" s="221"/>
      <c r="AQ237" s="221"/>
      <c r="AR237" s="221"/>
      <c r="AS237" s="221"/>
      <c r="AT237" s="221"/>
      <c r="AU237" s="221"/>
      <c r="AV237" s="221"/>
      <c r="AW237" s="221"/>
      <c r="AX237" s="221"/>
      <c r="AY237" s="221"/>
      <c r="AZ237" s="221"/>
      <c r="BA237" s="221"/>
      <c r="BB237" s="221"/>
      <c r="BC237" s="221"/>
      <c r="BD237" s="221"/>
      <c r="BE237" s="221"/>
      <c r="BF237" s="221"/>
      <c r="BG237" s="221"/>
      <c r="BH237" s="221"/>
      <c r="BI237" s="221"/>
      <c r="BJ237" s="221"/>
      <c r="BK237" s="221"/>
      <c r="BL237" s="221"/>
      <c r="BM237" s="221"/>
    </row>
    <row r="238" spans="1:66" ht="23.25" customHeight="1" thickBot="1">
      <c r="A238" s="222" t="s">
        <v>378</v>
      </c>
      <c r="B238" s="222" t="s">
        <v>379</v>
      </c>
      <c r="C238" s="222" t="s">
        <v>383</v>
      </c>
      <c r="D238" s="222" t="s">
        <v>221</v>
      </c>
      <c r="E238" s="222" t="s">
        <v>384</v>
      </c>
      <c r="F238" s="222" t="s">
        <v>223</v>
      </c>
      <c r="G238" s="279" t="s">
        <v>183</v>
      </c>
      <c r="H238" s="279" t="s">
        <v>385</v>
      </c>
      <c r="I238" s="222" t="s">
        <v>386</v>
      </c>
      <c r="J238" s="222" t="s">
        <v>387</v>
      </c>
      <c r="K238" s="222" t="s">
        <v>388</v>
      </c>
      <c r="L238" s="246"/>
      <c r="M238" s="246"/>
      <c r="N238" s="340"/>
      <c r="O238" s="340"/>
      <c r="P238" s="246"/>
      <c r="Q238" s="246"/>
      <c r="R238" s="220"/>
      <c r="S238" s="221"/>
      <c r="T238" s="221"/>
      <c r="U238" s="221"/>
      <c r="V238" s="221"/>
      <c r="W238" s="221"/>
      <c r="X238" s="221"/>
      <c r="Y238" s="221"/>
      <c r="Z238" s="221"/>
      <c r="AA238" s="221"/>
      <c r="AB238" s="221"/>
      <c r="AC238" s="221"/>
      <c r="AD238" s="221"/>
      <c r="AE238" s="221"/>
      <c r="AF238" s="221"/>
      <c r="AG238" s="221"/>
      <c r="AH238" s="221"/>
      <c r="AI238" s="221"/>
      <c r="AJ238" s="221"/>
      <c r="AK238" s="221"/>
      <c r="AL238" s="221"/>
      <c r="AM238" s="221"/>
      <c r="AN238" s="221"/>
      <c r="AO238" s="221"/>
      <c r="AP238" s="221"/>
      <c r="AQ238" s="221"/>
      <c r="AR238" s="221"/>
      <c r="AS238" s="221"/>
      <c r="AT238" s="221"/>
      <c r="AU238" s="221"/>
      <c r="AV238" s="221"/>
      <c r="AW238" s="221"/>
      <c r="AX238" s="221"/>
      <c r="AY238" s="221"/>
      <c r="AZ238" s="221"/>
      <c r="BA238" s="221"/>
      <c r="BB238" s="221"/>
      <c r="BC238" s="221"/>
      <c r="BD238" s="221"/>
      <c r="BE238" s="221"/>
      <c r="BF238" s="221"/>
      <c r="BG238" s="221"/>
      <c r="BH238" s="221"/>
      <c r="BI238" s="221"/>
      <c r="BJ238" s="221"/>
      <c r="BK238" s="221"/>
      <c r="BL238" s="221"/>
      <c r="BM238" s="221"/>
      <c r="BN238" s="221"/>
    </row>
    <row r="239" spans="1:66" ht="29">
      <c r="A239" s="223" t="s">
        <v>560</v>
      </c>
      <c r="B239" s="223" t="str">
        <f>INDEX('Data - Knowledge'!$D:$D,MATCH('Data - Overview'!$A239,'Data - Knowledge'!$A:$A,0))</f>
        <v>£0-£20,000</v>
      </c>
      <c r="C239" s="223" t="s">
        <v>561</v>
      </c>
      <c r="D239" s="280">
        <f>INDEX('Data - Knowledge'!$E:$E,MATCH('Data - Overview'!$A239,'Data - Knowledge'!$A:$A,0))</f>
        <v>0.23863636363636359</v>
      </c>
      <c r="E239" s="297">
        <f>RANK('Data - Overview'!$D239,'Data - Overview'!$D$239:$D$244)</f>
        <v>2</v>
      </c>
      <c r="F239" s="280">
        <f>INDEX('Data - Knowledge'!$G:$G,MATCH('Data - Overview'!$A239,'Data - Knowledge'!$A:$A,0))</f>
        <v>0.14881848049281313</v>
      </c>
      <c r="G239" s="282">
        <f>INDEX('Data - Knowledge'!$J:$J,MATCH('Data - Overview'!$A239,'Data - Knowledge'!$A:$A,0))</f>
        <v>160.35398483180188</v>
      </c>
      <c r="H239" s="282">
        <f>RANK(G239,$G$239:$G$244)</f>
        <v>1</v>
      </c>
      <c r="I239" s="223" t="str">
        <f>"" &amp;TEXT('Data - Overview'!$C239,"0")&amp;" "</f>
        <v>0 - 20k </v>
      </c>
      <c r="J239" s="283" t="str">
        <f>"Index: "&amp;TEXT('Data - Overview'!$G239,"0")&amp;""</f>
        <v>Index: 160</v>
      </c>
      <c r="K239" s="298" t="str">
        <f>'Data - Overview'!$I239&amp;CHAR(10)&amp;'Data - Overview'!$J239</f>
        <v>0 - 20k 
Index: 160</v>
      </c>
      <c r="L239" s="246"/>
      <c r="M239" s="246"/>
      <c r="N239" s="340"/>
      <c r="O239" s="340"/>
      <c r="P239" s="246"/>
      <c r="Q239" s="246"/>
      <c r="R239" s="220"/>
      <c r="S239" s="221"/>
      <c r="T239" s="221"/>
      <c r="U239" s="221"/>
      <c r="V239" s="221"/>
      <c r="W239" s="221"/>
      <c r="X239" s="221"/>
      <c r="Y239" s="221"/>
      <c r="Z239" s="221"/>
      <c r="AA239" s="221"/>
      <c r="AB239" s="221"/>
      <c r="AC239" s="221"/>
      <c r="AD239" s="221"/>
      <c r="AE239" s="221"/>
      <c r="AF239" s="221"/>
      <c r="AG239" s="221"/>
      <c r="AH239" s="221"/>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221"/>
      <c r="BE239" s="221"/>
      <c r="BF239" s="221"/>
      <c r="BG239" s="221"/>
      <c r="BH239" s="221"/>
      <c r="BI239" s="221"/>
      <c r="BJ239" s="221"/>
      <c r="BK239" s="221"/>
      <c r="BL239" s="221"/>
      <c r="BM239" s="221"/>
      <c r="BN239" s="221"/>
    </row>
    <row r="240" spans="1:66">
      <c r="A240" t="s">
        <v>562</v>
      </c>
      <c r="B240" t="str">
        <f>INDEX('Data - Knowledge'!$D:$D,MATCH('Data - Overview'!$A240,'Data - Knowledge'!$A:$A,0))</f>
        <v>£20,000-£40,000</v>
      </c>
      <c r="C240" t="s">
        <v>563</v>
      </c>
      <c r="D240" s="242">
        <f>INDEX('Data - Knowledge'!$E:$E,MATCH('Data - Overview'!$A240,'Data - Knowledge'!$A:$A,0))</f>
        <v>0.36226515151515148</v>
      </c>
      <c r="E240" s="299">
        <f>RANK('Data - Overview'!$D240,'Data - Overview'!$D$239:$D$244)</f>
        <v>1</v>
      </c>
      <c r="F240" s="242">
        <f>INDEX('Data - Knowledge'!$G:$G,MATCH('Data - Overview'!$A240,'Data - Knowledge'!$A:$A,0))</f>
        <v>0.30154229979466124</v>
      </c>
      <c r="G240" s="274">
        <f>INDEX('Data - Knowledge'!$J:$J,MATCH('Data - Overview'!$A240,'Data - Knowledge'!$A:$A,0))</f>
        <v>120.13742409003321</v>
      </c>
      <c r="H240" s="300">
        <f>RANK(G240,$G$239:$G$244)</f>
        <v>2</v>
      </c>
      <c r="I240" t="str">
        <f>"" &amp;TEXT('Data - Overview'!$C240,"0")&amp;" "</f>
        <v>20k - 40k </v>
      </c>
      <c r="J240" s="217" t="str">
        <f>"Index: "&amp;TEXT('Data - Overview'!$G240,"0")&amp;""</f>
        <v>Index: 120</v>
      </c>
      <c r="K240" t="str">
        <f>'Data - Overview'!$I240&amp;CHAR(10)&amp;'Data - Overview'!$J240</f>
        <v>20k - 40k 
Index: 120</v>
      </c>
      <c r="L240" s="246"/>
      <c r="M240" s="246"/>
      <c r="N240" s="340"/>
      <c r="O240" s="340"/>
      <c r="P240" s="246"/>
      <c r="Q240" s="246"/>
      <c r="R240" s="220"/>
      <c r="S240" s="221"/>
      <c r="T240" s="221"/>
      <c r="U240" s="221"/>
      <c r="V240" s="221"/>
      <c r="W240" s="221"/>
      <c r="X240" s="221"/>
      <c r="Y240" s="221"/>
      <c r="Z240" s="221"/>
      <c r="AA240" s="221"/>
      <c r="AB240" s="221"/>
      <c r="AC240" s="221"/>
      <c r="AD240" s="221"/>
      <c r="AE240" s="221"/>
      <c r="AF240" s="221"/>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221"/>
      <c r="BE240" s="221"/>
      <c r="BF240" s="221"/>
      <c r="BG240" s="221"/>
      <c r="BH240" s="221"/>
      <c r="BI240" s="221"/>
      <c r="BJ240" s="221"/>
      <c r="BK240" s="221"/>
      <c r="BL240" s="221"/>
      <c r="BM240" s="221"/>
      <c r="BN240" s="221"/>
    </row>
    <row r="241" spans="1:66">
      <c r="A241" s="226" t="s">
        <v>564</v>
      </c>
      <c r="B241" s="226" t="str">
        <f>INDEX('Data - Knowledge'!$D:$D,MATCH('Data - Overview'!$A241,'Data - Knowledge'!$A:$A,0))</f>
        <v>£40,000-£60,000</v>
      </c>
      <c r="C241" s="226" t="s">
        <v>565</v>
      </c>
      <c r="D241" s="285">
        <f>INDEX('Data - Knowledge'!$E:$E,MATCH('Data - Overview'!$A241,'Data - Knowledge'!$A:$A,0))</f>
        <v>0.20013636363636364</v>
      </c>
      <c r="E241" s="301">
        <f>RANK('Data - Overview'!$D241,'Data - Overview'!$D$239:$D$244)</f>
        <v>3</v>
      </c>
      <c r="F241" s="285">
        <f>INDEX('Data - Knowledge'!$G:$G,MATCH('Data - Overview'!$A241,'Data - Knowledge'!$A:$A,0))</f>
        <v>0.21285359342915811</v>
      </c>
      <c r="G241" s="287">
        <f>INDEX('Data - Knowledge'!$J:$J,MATCH('Data - Overview'!$A241,'Data - Knowledge'!$A:$A,0))</f>
        <v>94.0253628853924</v>
      </c>
      <c r="H241" s="287">
        <f>RANK(G241,$G$239:$G$244)</f>
        <v>3</v>
      </c>
      <c r="I241" s="226" t="str">
        <f>"" &amp;TEXT('Data - Overview'!$C241,"0")&amp;" "</f>
        <v>40k - 60k </v>
      </c>
      <c r="J241" s="288" t="str">
        <f>"Index: "&amp;TEXT('Data - Overview'!$G241,"0")&amp;""</f>
        <v>Index: 94</v>
      </c>
      <c r="K241" s="226" t="str">
        <f>'Data - Overview'!$I241&amp;CHAR(10)&amp;'Data - Overview'!$J241</f>
        <v>40k - 60k 
Index: 94</v>
      </c>
      <c r="L241" s="246"/>
      <c r="M241" s="246"/>
      <c r="N241" s="340"/>
      <c r="O241" s="340"/>
      <c r="P241" s="246"/>
      <c r="Q241" s="246"/>
      <c r="R241" s="220"/>
      <c r="S241" s="221"/>
      <c r="T241" s="221"/>
      <c r="U241" s="221"/>
      <c r="V241" s="221"/>
      <c r="W241" s="221"/>
      <c r="X241" s="221"/>
      <c r="Y241" s="221"/>
      <c r="Z241" s="221"/>
      <c r="AA241" s="221"/>
      <c r="AB241" s="221"/>
      <c r="AC241" s="221"/>
      <c r="AD241" s="221"/>
      <c r="AE241" s="221"/>
      <c r="AF241" s="221"/>
      <c r="AG241" s="221"/>
      <c r="AH241" s="221"/>
      <c r="AI241" s="221"/>
      <c r="AJ241" s="221"/>
      <c r="AK241" s="221"/>
      <c r="AL241" s="221"/>
      <c r="AM241" s="221"/>
      <c r="AN241" s="221"/>
      <c r="AO241" s="221"/>
      <c r="AP241" s="221"/>
      <c r="AQ241" s="221"/>
      <c r="AR241" s="221"/>
      <c r="AS241" s="221"/>
      <c r="AT241" s="221"/>
      <c r="AU241" s="221"/>
      <c r="AV241" s="221"/>
      <c r="AW241" s="221"/>
      <c r="AX241" s="221"/>
      <c r="AY241" s="221"/>
      <c r="AZ241" s="221"/>
      <c r="BA241" s="221"/>
      <c r="BB241" s="221"/>
      <c r="BC241" s="221"/>
      <c r="BD241" s="221"/>
      <c r="BE241" s="221"/>
      <c r="BF241" s="221"/>
      <c r="BG241" s="221"/>
      <c r="BH241" s="221"/>
      <c r="BI241" s="221"/>
      <c r="BJ241" s="221"/>
      <c r="BK241" s="221"/>
      <c r="BL241" s="221"/>
      <c r="BM241" s="221"/>
      <c r="BN241" s="221"/>
    </row>
    <row r="242" spans="1:66">
      <c r="A242" t="s">
        <v>566</v>
      </c>
      <c r="B242" t="str">
        <f>INDEX('Data - Knowledge'!$D:$D,MATCH('Data - Overview'!$A242,'Data - Knowledge'!$A:$A,0))</f>
        <v>£60,000-£80,000</v>
      </c>
      <c r="C242" t="s">
        <v>567</v>
      </c>
      <c r="D242" s="242">
        <f>INDEX('Data - Knowledge'!$E:$E,MATCH('Data - Overview'!$A242,'Data - Knowledge'!$A:$A,0))</f>
        <v>0.12492045454545454</v>
      </c>
      <c r="E242" s="299">
        <f>RANK('Data - Overview'!$D242,'Data - Overview'!$D$239:$D$244)</f>
        <v>4</v>
      </c>
      <c r="F242" s="242">
        <f>INDEX('Data - Knowledge'!$G:$G,MATCH('Data - Overview'!$A242,'Data - Knowledge'!$A:$A,0))</f>
        <v>0.14487710472279264</v>
      </c>
      <c r="G242" s="274">
        <f>INDEX('Data - Knowledge'!$J:$J,MATCH('Data - Overview'!$A242,'Data - Knowledge'!$A:$A,0))</f>
        <v>86.225118029848062</v>
      </c>
      <c r="H242" s="300">
        <f>RANK(G242,$G$239:$G$244)</f>
        <v>4</v>
      </c>
      <c r="I242" t="str">
        <f>"" &amp;TEXT('Data - Overview'!$C242,"0")&amp;" "</f>
        <v>60k - 80k </v>
      </c>
      <c r="J242" s="217" t="str">
        <f>"Index: "&amp;TEXT('Data - Overview'!$G242,"0")&amp;""</f>
        <v>Index: 86</v>
      </c>
      <c r="K242" t="str">
        <f>'Data - Overview'!$I242&amp;CHAR(10)&amp;'Data - Overview'!$J242</f>
        <v>60k - 80k 
Index: 86</v>
      </c>
      <c r="L242" s="246"/>
      <c r="M242" s="246"/>
      <c r="N242" s="344"/>
      <c r="O242" s="246"/>
      <c r="P242" s="246"/>
      <c r="Q242" s="246"/>
      <c r="R242" s="220"/>
      <c r="S242" s="221"/>
      <c r="T242" s="221"/>
      <c r="U242" s="221"/>
      <c r="V242" s="221"/>
      <c r="W242" s="221"/>
      <c r="X242" s="221"/>
      <c r="Y242" s="221"/>
      <c r="Z242" s="221"/>
      <c r="AA242" s="221"/>
      <c r="AB242" s="221"/>
      <c r="AC242" s="221"/>
      <c r="AD242" s="221"/>
      <c r="AE242" s="221"/>
      <c r="AF242" s="221"/>
      <c r="AG242" s="221"/>
      <c r="AH242" s="221"/>
      <c r="AI242" s="221"/>
      <c r="AJ242" s="221"/>
      <c r="AK242" s="221"/>
      <c r="AL242" s="221"/>
      <c r="AM242" s="221"/>
      <c r="AN242" s="221"/>
      <c r="AO242" s="221"/>
      <c r="AP242" s="221"/>
      <c r="AQ242" s="221"/>
      <c r="AR242" s="221"/>
      <c r="AS242" s="221"/>
      <c r="AT242" s="221"/>
      <c r="AU242" s="221"/>
      <c r="AV242" s="221"/>
      <c r="AW242" s="221"/>
      <c r="AX242" s="221"/>
      <c r="AY242" s="221"/>
      <c r="AZ242" s="221"/>
      <c r="BA242" s="221"/>
      <c r="BB242" s="221"/>
      <c r="BC242" s="221"/>
      <c r="BD242" s="221"/>
      <c r="BE242" s="221"/>
      <c r="BF242" s="221"/>
      <c r="BG242" s="221"/>
      <c r="BH242" s="221"/>
      <c r="BI242" s="221"/>
      <c r="BJ242" s="221"/>
      <c r="BK242" s="221"/>
      <c r="BL242" s="221"/>
      <c r="BM242" s="221"/>
      <c r="BN242" s="221"/>
    </row>
    <row r="243" spans="1:66">
      <c r="A243" s="226" t="s">
        <v>568</v>
      </c>
      <c r="B243" s="226" t="str">
        <f>INDEX('Data - Knowledge'!$D:$D,MATCH('Data - Overview'!$A243,'Data - Knowledge'!$A:$A,0))</f>
        <v>£80,000-£100,000</v>
      </c>
      <c r="C243" s="226" t="s">
        <v>569</v>
      </c>
      <c r="D243" s="285">
        <f>INDEX('Data - Knowledge'!$E:$E,MATCH('Data - Overview'!$A243,'Data - Knowledge'!$A:$A,0))</f>
        <v>0.041507575757575757</v>
      </c>
      <c r="E243" s="301">
        <f>RANK('Data - Overview'!$D243,'Data - Overview'!$D$239:$D$244)</f>
        <v>5</v>
      </c>
      <c r="F243" s="285">
        <f>INDEX('Data - Knowledge'!$G:$G,MATCH('Data - Overview'!$A243,'Data - Knowledge'!$A:$A,0))</f>
        <v>0.0834917864476386</v>
      </c>
      <c r="G243" s="287">
        <f>INDEX('Data - Knowledge'!$J:$J,MATCH('Data - Overview'!$A243,'Data - Knowledge'!$A:$A,0))</f>
        <v>49.714561783400093</v>
      </c>
      <c r="H243" s="287">
        <f>RANK(G243,$G$239:$G$244)</f>
        <v>5</v>
      </c>
      <c r="I243" s="226" t="str">
        <f>"" &amp;TEXT('Data - Overview'!$C243,"0")&amp;" "</f>
        <v>80k - 100k </v>
      </c>
      <c r="J243" s="311" t="str">
        <f>"Index: "&amp;TEXT('Data - Overview'!$G243,"0")&amp;""</f>
        <v>Index: 50</v>
      </c>
      <c r="K243" s="226" t="str">
        <f>'Data - Overview'!$I243&amp;CHAR(10)&amp;'Data - Overview'!$J243</f>
        <v>80k - 100k 
Index: 50</v>
      </c>
      <c r="L243" s="246"/>
      <c r="M243" s="246"/>
      <c r="N243" s="246"/>
      <c r="O243" s="246"/>
      <c r="P243" s="246"/>
      <c r="Q243" s="246"/>
      <c r="R243" s="220"/>
      <c r="S243" s="221"/>
      <c r="T243" s="221"/>
      <c r="U243" s="221"/>
      <c r="V243" s="221"/>
      <c r="W243" s="221"/>
      <c r="X243" s="221"/>
      <c r="Y243" s="221"/>
      <c r="Z243" s="221"/>
      <c r="AA243" s="221"/>
      <c r="AB243" s="221"/>
      <c r="AC243" s="221"/>
      <c r="AD243" s="221"/>
      <c r="AE243" s="221"/>
      <c r="AF243" s="221"/>
      <c r="AG243" s="221"/>
      <c r="AH243" s="221"/>
      <c r="AI243" s="221"/>
      <c r="AJ243" s="221"/>
      <c r="AK243" s="221"/>
      <c r="AL243" s="221"/>
      <c r="AM243" s="221"/>
      <c r="AN243" s="221"/>
      <c r="AO243" s="221"/>
      <c r="AP243" s="221"/>
      <c r="AQ243" s="221"/>
      <c r="AR243" s="221"/>
      <c r="AS243" s="221"/>
      <c r="AT243" s="221"/>
      <c r="AU243" s="221"/>
      <c r="AV243" s="221"/>
      <c r="AW243" s="221"/>
      <c r="AX243" s="221"/>
      <c r="AY243" s="221"/>
      <c r="AZ243" s="221"/>
      <c r="BA243" s="221"/>
      <c r="BB243" s="221"/>
      <c r="BC243" s="221"/>
      <c r="BD243" s="221"/>
      <c r="BE243" s="221"/>
      <c r="BF243" s="221"/>
      <c r="BG243" s="221"/>
      <c r="BH243" s="221"/>
      <c r="BI243" s="221"/>
      <c r="BJ243" s="221"/>
      <c r="BK243" s="221"/>
      <c r="BL243" s="221"/>
      <c r="BM243" s="221"/>
      <c r="BN243" s="221"/>
    </row>
    <row r="244" spans="1:66" ht="15" thickBot="1">
      <c r="A244" s="236" t="s">
        <v>570</v>
      </c>
      <c r="B244" s="236" t="str">
        <f>INDEX('Data - Knowledge'!$D:$D,MATCH('Data - Overview'!$A244,'Data - Knowledge'!$A:$A,0))</f>
        <v>£100,000+</v>
      </c>
      <c r="C244" s="236" t="s">
        <v>571</v>
      </c>
      <c r="D244" s="289">
        <f>INDEX('Data - Knowledge'!$E:$E,MATCH('Data - Overview'!$A244,'Data - Knowledge'!$A:$A,0))</f>
        <v>0.03238636363636363</v>
      </c>
      <c r="E244" s="345">
        <f>RANK('Data - Overview'!$D244,'Data - Overview'!$D$239:$D$244)</f>
        <v>6</v>
      </c>
      <c r="F244" s="289">
        <f>INDEX('Data - Knowledge'!$G:$G,MATCH('Data - Overview'!$A244,'Data - Knowledge'!$A:$A,0))</f>
        <v>0.10839435318275153</v>
      </c>
      <c r="G244" s="292">
        <f>INDEX('Data - Knowledge'!$J:$J,MATCH('Data - Overview'!$A244,'Data - Knowledge'!$A:$A,0))</f>
        <v>29.878275653124316</v>
      </c>
      <c r="H244" s="319">
        <f>RANK(G244,$G$239:$G$244)</f>
        <v>6</v>
      </c>
      <c r="I244" s="236" t="str">
        <f>"" &amp;TEXT('Data - Overview'!$C244,"0")&amp;" "</f>
        <v>100k + </v>
      </c>
      <c r="J244" s="328" t="str">
        <f>"Index: "&amp;TEXT('Data - Overview'!$G244,"0")&amp;""</f>
        <v>Index: 30</v>
      </c>
      <c r="K244" s="236" t="str">
        <f>'Data - Overview'!$I244&amp;CHAR(10)&amp;'Data - Overview'!$J244</f>
        <v>100k + 
Index: 30</v>
      </c>
      <c r="L244" s="246"/>
      <c r="M244" s="246"/>
      <c r="N244" s="246"/>
      <c r="O244" s="246"/>
      <c r="P244" s="246"/>
      <c r="Q244" s="246"/>
      <c r="R244" s="220"/>
      <c r="S244" s="221"/>
      <c r="T244" s="221"/>
      <c r="U244" s="221"/>
      <c r="V244" s="221"/>
      <c r="W244" s="221"/>
      <c r="X244" s="221"/>
      <c r="Y244" s="221"/>
      <c r="Z244" s="221"/>
      <c r="AA244" s="221"/>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221"/>
      <c r="BK244" s="221"/>
      <c r="BL244" s="221"/>
      <c r="BM244" s="221"/>
      <c r="BN244" s="221"/>
    </row>
    <row r="245" spans="4:65">
      <c r="D245" s="242"/>
      <c r="E245" s="242"/>
      <c r="F245" s="274"/>
      <c r="I245" s="310"/>
      <c r="K245" s="246"/>
      <c r="L245" s="246"/>
      <c r="M245" s="246"/>
      <c r="N245" s="246"/>
      <c r="O245" s="246"/>
      <c r="P245" s="246"/>
      <c r="Q245" s="220"/>
      <c r="R245" s="221"/>
      <c r="S245" s="221"/>
      <c r="T245" s="221"/>
      <c r="U245" s="221"/>
      <c r="V245" s="221"/>
      <c r="W245" s="221"/>
      <c r="X245" s="221"/>
      <c r="Y245" s="221"/>
      <c r="Z245" s="221"/>
      <c r="AA245" s="221"/>
      <c r="AB245" s="221"/>
      <c r="AC245" s="221"/>
      <c r="AD245" s="221"/>
      <c r="AE245" s="221"/>
      <c r="AF245" s="221"/>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221"/>
      <c r="BE245" s="221"/>
      <c r="BF245" s="221"/>
      <c r="BG245" s="221"/>
      <c r="BH245" s="221"/>
      <c r="BI245" s="221"/>
      <c r="BJ245" s="221"/>
      <c r="BK245" s="221"/>
      <c r="BL245" s="221"/>
      <c r="BM245" s="221"/>
    </row>
    <row r="246" spans="4:65">
      <c r="D246" s="346"/>
      <c r="E246" s="346"/>
      <c r="F246" s="274"/>
      <c r="I246" s="310"/>
      <c r="K246" s="246"/>
      <c r="L246" s="246"/>
      <c r="M246" s="246"/>
      <c r="N246" s="246"/>
      <c r="O246" s="246"/>
      <c r="P246" s="246"/>
      <c r="Q246" s="220"/>
      <c r="R246" s="221"/>
      <c r="S246" s="221"/>
      <c r="T246" s="221"/>
      <c r="U246" s="221"/>
      <c r="V246" s="221"/>
      <c r="W246" s="221"/>
      <c r="X246" s="221"/>
      <c r="Y246" s="221"/>
      <c r="Z246" s="221"/>
      <c r="AA246" s="221"/>
      <c r="AB246" s="221"/>
      <c r="AC246" s="221"/>
      <c r="AD246" s="221"/>
      <c r="AE246" s="221"/>
      <c r="AF246" s="221"/>
      <c r="AG246" s="221"/>
      <c r="AH246" s="221"/>
      <c r="AI246" s="221"/>
      <c r="AJ246" s="221"/>
      <c r="AK246" s="221"/>
      <c r="AL246" s="221"/>
      <c r="AM246" s="221"/>
      <c r="AN246" s="221"/>
      <c r="AO246" s="221"/>
      <c r="AP246" s="221"/>
      <c r="AQ246" s="221"/>
      <c r="AR246" s="221"/>
      <c r="AS246" s="221"/>
      <c r="AT246" s="221"/>
      <c r="AU246" s="221"/>
      <c r="AV246" s="221"/>
      <c r="AW246" s="221"/>
      <c r="AX246" s="221"/>
      <c r="AY246" s="221"/>
      <c r="AZ246" s="221"/>
      <c r="BA246" s="221"/>
      <c r="BB246" s="221"/>
      <c r="BC246" s="221"/>
      <c r="BD246" s="221"/>
      <c r="BE246" s="221"/>
      <c r="BF246" s="221"/>
      <c r="BG246" s="221"/>
      <c r="BH246" s="221"/>
      <c r="BI246" s="221"/>
      <c r="BJ246" s="221"/>
      <c r="BK246" s="221"/>
      <c r="BL246" s="221"/>
      <c r="BM246" s="221"/>
    </row>
    <row r="247" spans="1:65" ht="23.5">
      <c r="A247" s="245" t="s">
        <v>572</v>
      </c>
      <c r="D247" s="244"/>
      <c r="E247" s="244"/>
      <c r="F247" s="274"/>
      <c r="I247" s="310"/>
      <c r="K247" s="246"/>
      <c r="L247" s="246"/>
      <c r="M247" s="246"/>
      <c r="N247" s="246"/>
      <c r="O247" s="246"/>
      <c r="P247" s="246"/>
      <c r="Q247" s="220"/>
      <c r="R247" s="221"/>
      <c r="S247" s="221"/>
      <c r="T247" s="221"/>
      <c r="U247" s="221"/>
      <c r="V247" s="221"/>
      <c r="W247" s="221"/>
      <c r="X247" s="221"/>
      <c r="Y247" s="221"/>
      <c r="Z247" s="221"/>
      <c r="AA247" s="221"/>
      <c r="AB247" s="221"/>
      <c r="AC247" s="221"/>
      <c r="AD247" s="221"/>
      <c r="AE247" s="221"/>
      <c r="AF247" s="221"/>
      <c r="AG247" s="221"/>
      <c r="AH247" s="221"/>
      <c r="AI247" s="221"/>
      <c r="AJ247" s="221"/>
      <c r="AK247" s="221"/>
      <c r="AL247" s="221"/>
      <c r="AM247" s="221"/>
      <c r="AN247" s="221"/>
      <c r="AO247" s="221"/>
      <c r="AP247" s="221"/>
      <c r="AQ247" s="221"/>
      <c r="AR247" s="221"/>
      <c r="AS247" s="221"/>
      <c r="AT247" s="221"/>
      <c r="AU247" s="221"/>
      <c r="AV247" s="221"/>
      <c r="AW247" s="221"/>
      <c r="AX247" s="221"/>
      <c r="AY247" s="221"/>
      <c r="AZ247" s="221"/>
      <c r="BA247" s="221"/>
      <c r="BB247" s="221"/>
      <c r="BC247" s="221"/>
      <c r="BD247" s="221"/>
      <c r="BE247" s="221"/>
      <c r="BF247" s="221"/>
      <c r="BG247" s="221"/>
      <c r="BH247" s="221"/>
      <c r="BI247" s="221"/>
      <c r="BJ247" s="221"/>
      <c r="BK247" s="221"/>
      <c r="BL247" s="221"/>
      <c r="BM247" s="221"/>
    </row>
    <row r="248" spans="4:65" ht="15" thickBot="1">
      <c r="D248" s="242"/>
      <c r="E248" s="242"/>
      <c r="F248" s="274"/>
      <c r="I248" s="310"/>
      <c r="K248" s="246"/>
      <c r="L248" s="246"/>
      <c r="M248" s="246"/>
      <c r="N248" s="246"/>
      <c r="O248" s="246"/>
      <c r="P248" s="246"/>
      <c r="Q248" s="220"/>
      <c r="R248" s="221"/>
      <c r="S248" s="221"/>
      <c r="T248" s="221"/>
      <c r="U248" s="221"/>
      <c r="V248" s="221"/>
      <c r="W248" s="221"/>
      <c r="X248" s="221"/>
      <c r="Y248" s="221"/>
      <c r="Z248" s="221"/>
      <c r="AA248" s="221"/>
      <c r="AB248" s="221"/>
      <c r="AC248" s="221"/>
      <c r="AD248" s="221"/>
      <c r="AE248" s="221"/>
      <c r="AF248" s="221"/>
      <c r="AG248" s="221"/>
      <c r="AH248" s="221"/>
      <c r="AI248" s="221"/>
      <c r="AJ248" s="221"/>
      <c r="AK248" s="221"/>
      <c r="AL248" s="221"/>
      <c r="AM248" s="221"/>
      <c r="AN248" s="221"/>
      <c r="AO248" s="221"/>
      <c r="AP248" s="221"/>
      <c r="AQ248" s="221"/>
      <c r="AR248" s="221"/>
      <c r="AS248" s="221"/>
      <c r="AT248" s="221"/>
      <c r="AU248" s="221"/>
      <c r="AV248" s="221"/>
      <c r="AW248" s="221"/>
      <c r="AX248" s="221"/>
      <c r="AY248" s="221"/>
      <c r="AZ248" s="221"/>
      <c r="BA248" s="221"/>
      <c r="BB248" s="221"/>
      <c r="BC248" s="221"/>
      <c r="BD248" s="221"/>
      <c r="BE248" s="221"/>
      <c r="BF248" s="221"/>
      <c r="BG248" s="221"/>
      <c r="BH248" s="221"/>
      <c r="BI248" s="221"/>
      <c r="BJ248" s="221"/>
      <c r="BK248" s="221"/>
      <c r="BL248" s="221"/>
      <c r="BM248" s="221"/>
    </row>
    <row r="249" spans="1:64" ht="15" thickBot="1">
      <c r="A249" s="222" t="s">
        <v>378</v>
      </c>
      <c r="B249" s="222" t="s">
        <v>379</v>
      </c>
      <c r="C249" s="222" t="s">
        <v>383</v>
      </c>
      <c r="D249" s="222" t="s">
        <v>221</v>
      </c>
      <c r="E249" s="222" t="s">
        <v>223</v>
      </c>
      <c r="F249" s="279" t="s">
        <v>183</v>
      </c>
      <c r="G249" s="222" t="s">
        <v>386</v>
      </c>
      <c r="H249" s="222" t="s">
        <v>387</v>
      </c>
      <c r="I249" s="222" t="s">
        <v>388</v>
      </c>
      <c r="J249" s="246"/>
      <c r="K249" s="246"/>
      <c r="L249" s="246"/>
      <c r="M249" s="246"/>
      <c r="N249" s="246"/>
      <c r="O249" s="246"/>
      <c r="P249" s="220"/>
      <c r="Q249" s="221"/>
      <c r="R249" s="221"/>
      <c r="S249" s="221"/>
      <c r="T249" s="221"/>
      <c r="U249" s="221"/>
      <c r="V249" s="221"/>
      <c r="W249" s="221"/>
      <c r="X249" s="221"/>
      <c r="Y249" s="221"/>
      <c r="Z249" s="221"/>
      <c r="AA249" s="221"/>
      <c r="AB249" s="221"/>
      <c r="AC249" s="221"/>
      <c r="AD249" s="221"/>
      <c r="AE249" s="221"/>
      <c r="AF249" s="221"/>
      <c r="AG249" s="221"/>
      <c r="AH249" s="221"/>
      <c r="AI249" s="221"/>
      <c r="AJ249" s="221"/>
      <c r="AK249" s="221"/>
      <c r="AL249" s="221"/>
      <c r="AM249" s="221"/>
      <c r="AN249" s="221"/>
      <c r="AO249" s="221"/>
      <c r="AP249" s="221"/>
      <c r="AQ249" s="221"/>
      <c r="AR249" s="221"/>
      <c r="AS249" s="221"/>
      <c r="AT249" s="221"/>
      <c r="AU249" s="221"/>
      <c r="AV249" s="221"/>
      <c r="AW249" s="221"/>
      <c r="AX249" s="221"/>
      <c r="AY249" s="221"/>
      <c r="AZ249" s="221"/>
      <c r="BA249" s="221"/>
      <c r="BB249" s="221"/>
      <c r="BC249" s="221"/>
      <c r="BD249" s="221"/>
      <c r="BE249" s="221"/>
      <c r="BF249" s="221"/>
      <c r="BG249" s="221"/>
      <c r="BH249" s="221"/>
      <c r="BI249" s="221"/>
      <c r="BJ249" s="221"/>
      <c r="BK249" s="221"/>
      <c r="BL249" s="221"/>
    </row>
    <row r="250" spans="1:64" ht="58">
      <c r="A250" s="223" t="s">
        <v>573</v>
      </c>
      <c r="B250" s="223" t="str">
        <f>INDEX('Data - Knowledge'!$D:$D,MATCH('Data - Overview'!$A250,'Data - Knowledge'!$A:$A,0))</f>
        <v>I don't like the idea of being in debt</v>
      </c>
      <c r="C250" s="223" t="s">
        <v>574</v>
      </c>
      <c r="D250" s="280">
        <f>INDEX('Data - Knowledge'!$E:$E,MATCH('Data - Overview'!$A250,'Data - Knowledge'!$A:$A,0))</f>
        <v>0.81123106060606043</v>
      </c>
      <c r="E250" s="280">
        <f>INDEX('Data - Knowledge'!$G:$G,MATCH('Data - Overview'!$A250,'Data - Knowledge'!$A:$A,0))</f>
        <v>0.84586591375770026</v>
      </c>
      <c r="F250" s="282">
        <f>INDEX('Data - Knowledge'!$J:$J,MATCH('Data - Overview'!$A250,'Data - Knowledge'!$A:$A,0))</f>
        <v>95.905396755169278</v>
      </c>
      <c r="G250" s="223" t="str">
        <f>"" &amp;TEXT('Data - Overview'!$C250,"0")&amp;" "</f>
        <v>I don't like the idea of being in debt </v>
      </c>
      <c r="H250" s="283" t="str">
        <f>"Index: "&amp;TEXT('Data - Overview'!$F250,"0")&amp;""</f>
        <v>Index: 96</v>
      </c>
      <c r="I250" s="298" t="str">
        <f>'Data - Overview'!$G250&amp;CHAR(10)&amp;'Data - Overview'!$H250</f>
        <v>I don't like the idea of being in debt 
Index: 96</v>
      </c>
      <c r="J250" s="246"/>
      <c r="K250" s="246"/>
      <c r="L250" s="246"/>
      <c r="M250" s="246"/>
      <c r="N250" s="246"/>
      <c r="O250" s="246"/>
      <c r="P250" s="220"/>
      <c r="Q250" s="221"/>
      <c r="R250" s="221"/>
      <c r="S250" s="221"/>
      <c r="T250" s="221"/>
      <c r="U250" s="221"/>
      <c r="V250" s="221"/>
      <c r="W250" s="221"/>
      <c r="X250" s="221"/>
      <c r="Y250" s="221"/>
      <c r="Z250" s="221"/>
      <c r="AA250" s="221"/>
      <c r="AB250" s="221"/>
      <c r="AC250" s="221"/>
      <c r="AD250" s="221"/>
      <c r="AE250" s="221"/>
      <c r="AF250" s="221"/>
      <c r="AG250" s="221"/>
      <c r="AH250" s="221"/>
      <c r="AI250" s="221"/>
      <c r="AJ250" s="221"/>
      <c r="AK250" s="221"/>
      <c r="AL250" s="221"/>
      <c r="AM250" s="221"/>
      <c r="AN250" s="221"/>
      <c r="AO250" s="221"/>
      <c r="AP250" s="221"/>
      <c r="AQ250" s="221"/>
      <c r="AR250" s="221"/>
      <c r="AS250" s="221"/>
      <c r="AT250" s="221"/>
      <c r="AU250" s="221"/>
      <c r="AV250" s="221"/>
      <c r="AW250" s="221"/>
      <c r="AX250" s="221"/>
      <c r="AY250" s="221"/>
      <c r="AZ250" s="221"/>
      <c r="BA250" s="221"/>
      <c r="BB250" s="221"/>
      <c r="BC250" s="221"/>
      <c r="BD250" s="221"/>
      <c r="BE250" s="221"/>
      <c r="BF250" s="221"/>
      <c r="BG250" s="221"/>
      <c r="BH250" s="221"/>
      <c r="BI250" s="221"/>
      <c r="BJ250" s="221"/>
      <c r="BK250" s="221"/>
      <c r="BL250" s="221"/>
    </row>
    <row r="251" spans="1:64">
      <c r="A251" t="s">
        <v>575</v>
      </c>
      <c r="B251" t="str">
        <f>INDEX('Data - Knowledge'!$D:$D,MATCH('Data - Overview'!$A251,'Data - Knowledge'!$A:$A,0))</f>
        <v>I am very good at managing money</v>
      </c>
      <c r="C251" t="s">
        <v>576</v>
      </c>
      <c r="D251" s="242">
        <f>INDEX('Data - Knowledge'!$E:$E,MATCH('Data - Overview'!$A251,'Data - Knowledge'!$A:$A,0))</f>
        <v>0.54589772727272734</v>
      </c>
      <c r="E251" s="242">
        <f>INDEX('Data - Knowledge'!$G:$G,MATCH('Data - Overview'!$A251,'Data - Knowledge'!$A:$A,0))</f>
        <v>0.62004845995893243</v>
      </c>
      <c r="F251" s="274">
        <f>INDEX('Data - Knowledge'!$J:$J,MATCH('Data - Overview'!$A251,'Data - Knowledge'!$A:$A,0))</f>
        <v>88.041139124655459</v>
      </c>
      <c r="G251" t="str">
        <f>"" &amp;TEXT('Data - Overview'!$C251,"0")&amp;" "</f>
        <v>I am very good at managing money </v>
      </c>
      <c r="H251" s="217" t="str">
        <f>"Index: "&amp;TEXT('Data - Overview'!$F251,"0")&amp;""</f>
        <v>Index: 88</v>
      </c>
      <c r="I251" t="str">
        <f>'Data - Overview'!$G251&amp;CHAR(10)&amp;'Data - Overview'!$H251</f>
        <v>I am very good at managing money 
Index: 88</v>
      </c>
      <c r="J251" s="246"/>
      <c r="K251" s="246"/>
      <c r="L251" s="246"/>
      <c r="M251" s="246"/>
      <c r="N251" s="246"/>
      <c r="O251" s="246"/>
      <c r="P251" s="220"/>
      <c r="Q251" s="221"/>
      <c r="R251" s="221"/>
      <c r="S251" s="221"/>
      <c r="T251" s="221"/>
      <c r="U251" s="221"/>
      <c r="V251" s="221"/>
      <c r="W251" s="221"/>
      <c r="X251" s="221"/>
      <c r="Y251" s="221"/>
      <c r="Z251" s="221"/>
      <c r="AA251" s="221"/>
      <c r="AB251" s="221"/>
      <c r="AC251" s="221"/>
      <c r="AD251" s="221"/>
      <c r="AE251" s="221"/>
      <c r="AF251" s="221"/>
      <c r="AG251" s="221"/>
      <c r="AH251" s="221"/>
      <c r="AI251" s="221"/>
      <c r="AJ251" s="221"/>
      <c r="AK251" s="221"/>
      <c r="AL251" s="221"/>
      <c r="AM251" s="221"/>
      <c r="AN251" s="221"/>
      <c r="AO251" s="221"/>
      <c r="AP251" s="221"/>
      <c r="AQ251" s="221"/>
      <c r="AR251" s="221"/>
      <c r="AS251" s="221"/>
      <c r="AT251" s="221"/>
      <c r="AU251" s="221"/>
      <c r="AV251" s="221"/>
      <c r="AW251" s="221"/>
      <c r="AX251" s="221"/>
      <c r="AY251" s="221"/>
      <c r="AZ251" s="221"/>
      <c r="BA251" s="221"/>
      <c r="BB251" s="221"/>
      <c r="BC251" s="221"/>
      <c r="BD251" s="221"/>
      <c r="BE251" s="221"/>
      <c r="BF251" s="221"/>
      <c r="BG251" s="221"/>
      <c r="BH251" s="221"/>
      <c r="BI251" s="221"/>
      <c r="BJ251" s="221"/>
      <c r="BK251" s="221"/>
      <c r="BL251" s="221"/>
    </row>
    <row r="252" spans="1:64">
      <c r="A252" s="226" t="s">
        <v>577</v>
      </c>
      <c r="B252" s="226" t="str">
        <f>INDEX('Data - Knowledge'!$D:$D,MATCH('Data - Overview'!$A252,'Data - Knowledge'!$A:$A,0))</f>
        <v>It is important to be well insured for everything</v>
      </c>
      <c r="C252" s="226" t="s">
        <v>578</v>
      </c>
      <c r="D252" s="285">
        <f>INDEX('Data - Knowledge'!$E:$E,MATCH('Data - Overview'!$A252,'Data - Knowledge'!$A:$A,0))</f>
        <v>0.500875</v>
      </c>
      <c r="E252" s="285">
        <f>INDEX('Data - Knowledge'!$G:$G,MATCH('Data - Overview'!$A252,'Data - Knowledge'!$A:$A,0))</f>
        <v>0.56491468172484594</v>
      </c>
      <c r="F252" s="287">
        <f>INDEX('Data - Knowledge'!$J:$J,MATCH('Data - Overview'!$A252,'Data - Knowledge'!$A:$A,0))</f>
        <v>88.663831230352429</v>
      </c>
      <c r="G252" s="226" t="str">
        <f>"" &amp;TEXT('Data - Overview'!$C252,"0")&amp;" "</f>
        <v>It is important to be well insured for everything </v>
      </c>
      <c r="H252" s="311" t="str">
        <f>"Index: "&amp;TEXT('Data - Overview'!$F252,"0")&amp;""</f>
        <v>Index: 89</v>
      </c>
      <c r="I252" s="226" t="str">
        <f>'Data - Overview'!$G252&amp;CHAR(10)&amp;'Data - Overview'!$H252</f>
        <v>It is important to be well insured for everything 
Index: 89</v>
      </c>
      <c r="J252" s="246"/>
      <c r="K252" s="246"/>
      <c r="L252" s="246"/>
      <c r="M252" s="246"/>
      <c r="N252" s="246"/>
      <c r="O252" s="246"/>
      <c r="P252" s="220"/>
      <c r="Q252" s="221"/>
      <c r="R252" s="221"/>
      <c r="S252" s="221"/>
      <c r="T252" s="221"/>
      <c r="U252" s="221"/>
      <c r="V252" s="221"/>
      <c r="W252" s="221"/>
      <c r="X252" s="221"/>
      <c r="Y252" s="221"/>
      <c r="Z252" s="221"/>
      <c r="AA252" s="221"/>
      <c r="AB252" s="221"/>
      <c r="AC252" s="221"/>
      <c r="AD252" s="221"/>
      <c r="AE252" s="221"/>
      <c r="AF252" s="221"/>
      <c r="AG252" s="221"/>
      <c r="AH252" s="221"/>
      <c r="AI252" s="221"/>
      <c r="AJ252" s="221"/>
      <c r="AK252" s="221"/>
      <c r="AL252" s="221"/>
      <c r="AM252" s="221"/>
      <c r="AN252" s="221"/>
      <c r="AO252" s="221"/>
      <c r="AP252" s="221"/>
      <c r="AQ252" s="221"/>
      <c r="AR252" s="221"/>
      <c r="AS252" s="221"/>
      <c r="AT252" s="221"/>
      <c r="AU252" s="221"/>
      <c r="AV252" s="221"/>
      <c r="AW252" s="221"/>
      <c r="AX252" s="221"/>
      <c r="AY252" s="221"/>
      <c r="AZ252" s="221"/>
      <c r="BA252" s="221"/>
      <c r="BB252" s="221"/>
      <c r="BC252" s="221"/>
      <c r="BD252" s="221"/>
      <c r="BE252" s="221"/>
      <c r="BF252" s="221"/>
      <c r="BG252" s="221"/>
      <c r="BH252" s="221"/>
      <c r="BI252" s="221"/>
      <c r="BJ252" s="221"/>
      <c r="BK252" s="221"/>
      <c r="BL252" s="221"/>
    </row>
    <row r="253" spans="1:64">
      <c r="A253" t="s">
        <v>579</v>
      </c>
      <c r="B253" t="str">
        <f>INDEX('Data - Knowledge'!$D:$D,MATCH('Data - Overview'!$A253,'Data - Knowledge'!$A:$A,0))</f>
        <v>Financial security after retirement is your own responsibility</v>
      </c>
      <c r="C253" t="s">
        <v>580</v>
      </c>
      <c r="D253" s="242">
        <f>INDEX('Data - Knowledge'!$E:$E,MATCH('Data - Overview'!$A253,'Data - Knowledge'!$A:$A,0))</f>
        <v>0.5819621212121211</v>
      </c>
      <c r="E253" s="242">
        <f>INDEX('Data - Knowledge'!$G:$G,MATCH('Data - Overview'!$A253,'Data - Knowledge'!$A:$A,0))</f>
        <v>0.6681158110882961</v>
      </c>
      <c r="F253" s="274">
        <f>INDEX('Data - Knowledge'!$J:$J,MATCH('Data - Overview'!$A253,'Data - Knowledge'!$A:$A,0))</f>
        <v>87.104976645315574</v>
      </c>
      <c r="G253" t="str">
        <f>"" &amp;TEXT('Data - Overview'!$C253,"0")&amp;" "</f>
        <v>Financial security after retirement is your own responsibility </v>
      </c>
      <c r="H253" s="233" t="str">
        <f>"Index: "&amp;TEXT('Data - Overview'!$F253,"0")&amp;""</f>
        <v>Index: 87</v>
      </c>
      <c r="I253" t="str">
        <f>'Data - Overview'!$G253&amp;CHAR(10)&amp;'Data - Overview'!$H253</f>
        <v>Financial security after retirement is your own responsibility 
Index: 87</v>
      </c>
      <c r="J253" s="246"/>
      <c r="K253" s="246"/>
      <c r="L253" s="246"/>
      <c r="M253" s="246"/>
      <c r="N253" s="246"/>
      <c r="O253" s="246"/>
      <c r="P253" s="220"/>
      <c r="Q253" s="221"/>
      <c r="R253" s="221"/>
      <c r="S253" s="221"/>
      <c r="T253" s="221"/>
      <c r="U253" s="221"/>
      <c r="V253" s="221"/>
      <c r="W253" s="221"/>
      <c r="X253" s="221"/>
      <c r="Y253" s="221"/>
      <c r="Z253" s="221"/>
      <c r="AA253" s="221"/>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221"/>
      <c r="BE253" s="221"/>
      <c r="BF253" s="221"/>
      <c r="BG253" s="221"/>
      <c r="BH253" s="221"/>
      <c r="BI253" s="221"/>
      <c r="BJ253" s="221"/>
      <c r="BK253" s="221"/>
      <c r="BL253" s="221"/>
    </row>
    <row r="254" spans="1:64">
      <c r="A254" s="226" t="s">
        <v>581</v>
      </c>
      <c r="B254" s="226" t="str">
        <f>INDEX('Data - Knowledge'!$D:$D,MATCH('Data - Overview'!$A254,'Data - Knowledge'!$A:$A,0))</f>
        <v>Switching utilities suppliers is well worth the effort</v>
      </c>
      <c r="C254" s="226" t="s">
        <v>582</v>
      </c>
      <c r="D254" s="285">
        <f>INDEX('Data - Knowledge'!$E:$E,MATCH('Data - Overview'!$A254,'Data - Knowledge'!$A:$A,0))</f>
        <v>0.456689393939394</v>
      </c>
      <c r="E254" s="285">
        <f>INDEX('Data - Knowledge'!$G:$G,MATCH('Data - Overview'!$A254,'Data - Knowledge'!$A:$A,0))</f>
        <v>0.52259969199178657</v>
      </c>
      <c r="F254" s="287">
        <f>INDEX('Data - Knowledge'!$J:$J,MATCH('Data - Overview'!$A254,'Data - Knowledge'!$A:$A,0))</f>
        <v>87.387995235667219</v>
      </c>
      <c r="G254" s="226" t="str">
        <f>"" &amp;TEXT('Data - Overview'!$C254,"0")&amp;" "</f>
        <v>Switching utilities suppliers is well worth the effort </v>
      </c>
      <c r="H254" s="311" t="str">
        <f>"Index: "&amp;TEXT('Data - Overview'!$F254,"0")&amp;""</f>
        <v>Index: 87</v>
      </c>
      <c r="I254" s="226" t="str">
        <f>'Data - Overview'!$G254&amp;CHAR(10)&amp;'Data - Overview'!$H254</f>
        <v>Switching utilities suppliers is well worth the effort 
Index: 87</v>
      </c>
      <c r="J254" s="246"/>
      <c r="K254" s="246"/>
      <c r="L254" s="246"/>
      <c r="M254" s="246"/>
      <c r="N254" s="246"/>
      <c r="O254" s="246"/>
      <c r="P254" s="220"/>
      <c r="Q254" s="221"/>
      <c r="R254" s="221"/>
      <c r="S254" s="221"/>
      <c r="T254" s="221"/>
      <c r="U254" s="221"/>
      <c r="V254" s="221"/>
      <c r="W254" s="221"/>
      <c r="X254" s="221"/>
      <c r="Y254" s="221"/>
      <c r="Z254" s="221"/>
      <c r="AA254" s="221"/>
      <c r="AB254" s="221"/>
      <c r="AC254" s="221"/>
      <c r="AD254" s="221"/>
      <c r="AE254" s="221"/>
      <c r="AF254" s="221"/>
      <c r="AG254" s="221"/>
      <c r="AH254" s="221"/>
      <c r="AI254" s="221"/>
      <c r="AJ254" s="221"/>
      <c r="AK254" s="221"/>
      <c r="AL254" s="221"/>
      <c r="AM254" s="221"/>
      <c r="AN254" s="221"/>
      <c r="AO254" s="221"/>
      <c r="AP254" s="221"/>
      <c r="AQ254" s="221"/>
      <c r="AR254" s="221"/>
      <c r="AS254" s="221"/>
      <c r="AT254" s="221"/>
      <c r="AU254" s="221"/>
      <c r="AV254" s="221"/>
      <c r="AW254" s="221"/>
      <c r="AX254" s="221"/>
      <c r="AY254" s="221"/>
      <c r="AZ254" s="221"/>
      <c r="BA254" s="221"/>
      <c r="BB254" s="221"/>
      <c r="BC254" s="221"/>
      <c r="BD254" s="221"/>
      <c r="BE254" s="221"/>
      <c r="BF254" s="221"/>
      <c r="BG254" s="221"/>
      <c r="BH254" s="221"/>
      <c r="BI254" s="221"/>
      <c r="BJ254" s="221"/>
      <c r="BK254" s="221"/>
      <c r="BL254" s="221"/>
    </row>
    <row r="255" spans="1:64">
      <c r="A255" t="s">
        <v>583</v>
      </c>
      <c r="B255" t="str">
        <f>INDEX('Data - Knowledge'!$D:$D,MATCH('Data - Overview'!$A255,'Data - Knowledge'!$A:$A,0))</f>
        <v>I like to use cash when making purchases</v>
      </c>
      <c r="C255" t="s">
        <v>584</v>
      </c>
      <c r="D255" s="242">
        <f>INDEX('Data - Knowledge'!$E:$E,MATCH('Data - Overview'!$A255,'Data - Knowledge'!$A:$A,0))</f>
        <v>0.4095795454545455</v>
      </c>
      <c r="E255" s="242">
        <f>INDEX('Data - Knowledge'!$G:$G,MATCH('Data - Overview'!$A255,'Data - Knowledge'!$A:$A,0))</f>
        <v>0.33834342915811078</v>
      </c>
      <c r="F255" s="274">
        <f>INDEX('Data - Knowledge'!$J:$J,MATCH('Data - Overview'!$A255,'Data - Knowledge'!$A:$A,0))</f>
        <v>121.05438148265191</v>
      </c>
      <c r="G255" t="str">
        <f>"" &amp;TEXT('Data - Overview'!$C255,"0")&amp;" "</f>
        <v>I like to use cash when making purchases </v>
      </c>
      <c r="H255" s="233" t="str">
        <f>"Index: "&amp;TEXT('Data - Overview'!$F255,"0")&amp;""</f>
        <v>Index: 121</v>
      </c>
      <c r="I255" t="str">
        <f>'Data - Overview'!$G255&amp;CHAR(10)&amp;'Data - Overview'!$H255</f>
        <v>I like to use cash when making purchases 
Index: 121</v>
      </c>
      <c r="J255" s="246"/>
      <c r="K255" s="246"/>
      <c r="L255" s="246"/>
      <c r="M255" s="246"/>
      <c r="N255" s="246"/>
      <c r="O255" s="246"/>
      <c r="P255" s="220"/>
      <c r="Q255" s="221"/>
      <c r="R255" s="221"/>
      <c r="S255" s="221"/>
      <c r="T255" s="221"/>
      <c r="U255" s="221"/>
      <c r="V255" s="221"/>
      <c r="W255" s="221"/>
      <c r="X255" s="221"/>
      <c r="Y255" s="221"/>
      <c r="Z255" s="221"/>
      <c r="AA255" s="221"/>
      <c r="AB255" s="221"/>
      <c r="AC255" s="221"/>
      <c r="AD255" s="221"/>
      <c r="AE255" s="221"/>
      <c r="AF255" s="221"/>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221"/>
      <c r="BE255" s="221"/>
      <c r="BF255" s="221"/>
      <c r="BG255" s="221"/>
      <c r="BH255" s="221"/>
      <c r="BI255" s="221"/>
      <c r="BJ255" s="221"/>
      <c r="BK255" s="221"/>
      <c r="BL255" s="221"/>
    </row>
    <row r="256" spans="1:64">
      <c r="A256" s="226" t="s">
        <v>585</v>
      </c>
      <c r="B256" s="226" t="str">
        <f>INDEX('Data - Knowledge'!$D:$D,MATCH('Data - Overview'!$A256,'Data - Knowledge'!$A:$A,0))</f>
        <v>I do not make financial decisions without talking to a professional</v>
      </c>
      <c r="C256" s="226" t="s">
        <v>586</v>
      </c>
      <c r="D256" s="285">
        <f>INDEX('Data - Knowledge'!$E:$E,MATCH('Data - Overview'!$A256,'Data - Knowledge'!$A:$A,0))</f>
        <v>0.1813371212121212</v>
      </c>
      <c r="E256" s="285">
        <f>INDEX('Data - Knowledge'!$G:$G,MATCH('Data - Overview'!$A256,'Data - Knowledge'!$A:$A,0))</f>
        <v>0.19353398357289528</v>
      </c>
      <c r="F256" s="287">
        <f>INDEX('Data - Knowledge'!$J:$J,MATCH('Data - Overview'!$A256,'Data - Knowledge'!$A:$A,0))</f>
        <v>93.697818783242226</v>
      </c>
      <c r="G256" s="226" t="str">
        <f>"" &amp;TEXT('Data - Overview'!$C256,"0")&amp;" "</f>
        <v>I do not make financial decisions without talking to a professional </v>
      </c>
      <c r="H256" s="311" t="str">
        <f>"Index: "&amp;TEXT('Data - Overview'!$F256,"0")&amp;""</f>
        <v>Index: 94</v>
      </c>
      <c r="I256" s="226" t="str">
        <f>'Data - Overview'!$G256&amp;CHAR(10)&amp;'Data - Overview'!$H256</f>
        <v>I do not make financial decisions without talking to a professional 
Index: 94</v>
      </c>
      <c r="J256" s="246"/>
      <c r="K256" s="246"/>
      <c r="L256" s="246"/>
      <c r="M256" s="246"/>
      <c r="N256" s="246"/>
      <c r="O256" s="246"/>
      <c r="P256" s="220"/>
      <c r="Q256" s="221"/>
      <c r="R256" s="221"/>
      <c r="S256" s="221"/>
      <c r="T256" s="221"/>
      <c r="U256" s="221"/>
      <c r="V256" s="221"/>
      <c r="W256" s="221"/>
      <c r="X256" s="221"/>
      <c r="Y256" s="221"/>
      <c r="Z256" s="221"/>
      <c r="AA256" s="221"/>
      <c r="AB256" s="221"/>
      <c r="AC256" s="221"/>
      <c r="AD256" s="221"/>
      <c r="AE256" s="221"/>
      <c r="AF256" s="221"/>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221"/>
      <c r="BE256" s="221"/>
      <c r="BF256" s="221"/>
      <c r="BG256" s="221"/>
      <c r="BH256" s="221"/>
      <c r="BI256" s="221"/>
      <c r="BJ256" s="221"/>
      <c r="BK256" s="221"/>
      <c r="BL256" s="221"/>
    </row>
    <row r="257" spans="1:64">
      <c r="A257" t="s">
        <v>587</v>
      </c>
      <c r="B257" t="str">
        <f>INDEX('Data - Knowledge'!$D:$D,MATCH('Data - Overview'!$A257,'Data - Knowledge'!$A:$A,0))</f>
        <v>I do not mind taking risks with my money</v>
      </c>
      <c r="C257" t="s">
        <v>588</v>
      </c>
      <c r="D257" s="242">
        <f>INDEX('Data - Knowledge'!$E:$E,MATCH('Data - Overview'!$A257,'Data - Knowledge'!$A:$A,0))</f>
        <v>0.1930757575757576</v>
      </c>
      <c r="E257" s="242">
        <f>INDEX('Data - Knowledge'!$G:$G,MATCH('Data - Overview'!$A257,'Data - Knowledge'!$A:$A,0))</f>
        <v>0.21119804928131411</v>
      </c>
      <c r="F257" s="274">
        <f>INDEX('Data - Knowledge'!$J:$J,MATCH('Data - Overview'!$A257,'Data - Knowledge'!$A:$A,0))</f>
        <v>91.4192902030938</v>
      </c>
      <c r="G257" t="str">
        <f>"" &amp;TEXT('Data - Overview'!$C257,"0")&amp;" "</f>
        <v>I do not mind taking risks with my money </v>
      </c>
      <c r="H257" s="233" t="str">
        <f>"Index: "&amp;TEXT('Data - Overview'!$F257,"0")&amp;""</f>
        <v>Index: 91</v>
      </c>
      <c r="I257" t="str">
        <f>'Data - Overview'!$G257&amp;CHAR(10)&amp;'Data - Overview'!$H257</f>
        <v>I do not mind taking risks with my money 
Index: 91</v>
      </c>
      <c r="J257" s="246"/>
      <c r="K257" s="246"/>
      <c r="L257" s="246"/>
      <c r="M257" s="246"/>
      <c r="N257" s="246"/>
      <c r="O257" s="246"/>
      <c r="P257" s="220"/>
      <c r="Q257" s="221"/>
      <c r="R257" s="221"/>
      <c r="S257" s="221"/>
      <c r="T257" s="221"/>
      <c r="U257" s="221"/>
      <c r="V257" s="221"/>
      <c r="W257" s="221"/>
      <c r="X257" s="221"/>
      <c r="Y257" s="221"/>
      <c r="Z257" s="221"/>
      <c r="AA257" s="221"/>
      <c r="AB257" s="221"/>
      <c r="AC257" s="221"/>
      <c r="AD257" s="221"/>
      <c r="AE257" s="221"/>
      <c r="AF257" s="221"/>
      <c r="AG257" s="221"/>
      <c r="AH257" s="221"/>
      <c r="AI257" s="221"/>
      <c r="AJ257" s="221"/>
      <c r="AK257" s="221"/>
      <c r="AL257" s="221"/>
      <c r="AM257" s="221"/>
      <c r="AN257" s="221"/>
      <c r="AO257" s="221"/>
      <c r="AP257" s="221"/>
      <c r="AQ257" s="221"/>
      <c r="AR257" s="221"/>
      <c r="AS257" s="221"/>
      <c r="AT257" s="221"/>
      <c r="AU257" s="221"/>
      <c r="AV257" s="221"/>
      <c r="AW257" s="221"/>
      <c r="AX257" s="221"/>
      <c r="AY257" s="221"/>
      <c r="AZ257" s="221"/>
      <c r="BA257" s="221"/>
      <c r="BB257" s="221"/>
      <c r="BC257" s="221"/>
      <c r="BD257" s="221"/>
      <c r="BE257" s="221"/>
      <c r="BF257" s="221"/>
      <c r="BG257" s="221"/>
      <c r="BH257" s="221"/>
      <c r="BI257" s="221"/>
      <c r="BJ257" s="221"/>
      <c r="BK257" s="221"/>
      <c r="BL257" s="221"/>
    </row>
    <row r="258" spans="1:64">
      <c r="A258" s="226" t="s">
        <v>589</v>
      </c>
      <c r="B258" s="226" t="str">
        <f>INDEX('Data - Knowledge'!$D:$D,MATCH('Data - Overview'!$A258,'Data - Knowledge'!$A:$A,0))</f>
        <v>I am always careful that my personal details are not public</v>
      </c>
      <c r="C258" s="226" t="s">
        <v>590</v>
      </c>
      <c r="D258" s="285">
        <f>INDEX('Data - Knowledge'!$E:$E,MATCH('Data - Overview'!$A258,'Data - Knowledge'!$A:$A,0))</f>
        <v>0.80204166666666654</v>
      </c>
      <c r="E258" s="285">
        <f>INDEX('Data - Knowledge'!$G:$G,MATCH('Data - Overview'!$A258,'Data - Knowledge'!$A:$A,0))</f>
        <v>0.80473757700205339</v>
      </c>
      <c r="F258" s="287">
        <f>INDEX('Data - Knowledge'!$J:$J,MATCH('Data - Overview'!$A258,'Data - Knowledge'!$A:$A,0))</f>
        <v>99.664995097478851</v>
      </c>
      <c r="G258" s="226" t="str">
        <f>"" &amp;TEXT('Data - Overview'!$C258,"0")&amp;" "</f>
        <v>I am always careful that my personal details are not public </v>
      </c>
      <c r="H258" s="311" t="str">
        <f>"Index: "&amp;TEXT('Data - Overview'!$F258,"0")&amp;""</f>
        <v>Index: 100</v>
      </c>
      <c r="I258" s="226" t="str">
        <f>'Data - Overview'!$G258&amp;CHAR(10)&amp;'Data - Overview'!$H258</f>
        <v>I am always careful that my personal details are not public 
Index: 100</v>
      </c>
      <c r="J258" s="246"/>
      <c r="K258" s="246"/>
      <c r="L258" s="246"/>
      <c r="M258" s="246"/>
      <c r="N258" s="246"/>
      <c r="O258" s="246"/>
      <c r="P258" s="220"/>
      <c r="Q258" s="221"/>
      <c r="R258" s="221"/>
      <c r="S258" s="221"/>
      <c r="T258" s="221"/>
      <c r="U258" s="221"/>
      <c r="V258" s="221"/>
      <c r="W258" s="221"/>
      <c r="X258" s="221"/>
      <c r="Y258" s="221"/>
      <c r="Z258" s="221"/>
      <c r="AA258" s="221"/>
      <c r="AB258" s="221"/>
      <c r="AC258" s="221"/>
      <c r="AD258" s="221"/>
      <c r="AE258" s="221"/>
      <c r="AF258" s="221"/>
      <c r="AG258" s="221"/>
      <c r="AH258" s="221"/>
      <c r="AI258" s="221"/>
      <c r="AJ258" s="221"/>
      <c r="AK258" s="221"/>
      <c r="AL258" s="221"/>
      <c r="AM258" s="221"/>
      <c r="AN258" s="221"/>
      <c r="AO258" s="221"/>
      <c r="AP258" s="221"/>
      <c r="AQ258" s="221"/>
      <c r="AR258" s="221"/>
      <c r="AS258" s="221"/>
      <c r="AT258" s="221"/>
      <c r="AU258" s="221"/>
      <c r="AV258" s="221"/>
      <c r="AW258" s="221"/>
      <c r="AX258" s="221"/>
      <c r="AY258" s="221"/>
      <c r="AZ258" s="221"/>
      <c r="BA258" s="221"/>
      <c r="BB258" s="221"/>
      <c r="BC258" s="221"/>
      <c r="BD258" s="221"/>
      <c r="BE258" s="221"/>
      <c r="BF258" s="221"/>
      <c r="BG258" s="221"/>
      <c r="BH258" s="221"/>
      <c r="BI258" s="221"/>
      <c r="BJ258" s="221"/>
      <c r="BK258" s="221"/>
      <c r="BL258" s="221"/>
    </row>
    <row r="259" spans="1:64" ht="15" thickBot="1">
      <c r="A259" s="236" t="s">
        <v>591</v>
      </c>
      <c r="B259" s="236" t="str">
        <f>INDEX('Data - Knowledge'!$D:$D,MATCH('Data - Overview'!$A259,'Data - Knowledge'!$A:$A,0))</f>
        <v>I love the ease of using chat bots to get answers</v>
      </c>
      <c r="C259" s="236" t="s">
        <v>592</v>
      </c>
      <c r="D259" s="289">
        <f>INDEX('Data - Knowledge'!$E:$E,MATCH('Data - Overview'!$A259,'Data - Knowledge'!$A:$A,0))</f>
        <v>0.27542803030303026</v>
      </c>
      <c r="E259" s="289">
        <f>INDEX('Data - Knowledge'!$G:$G,MATCH('Data - Overview'!$A259,'Data - Knowledge'!$A:$A,0))</f>
        <v>0.27377012320328548</v>
      </c>
      <c r="F259" s="292">
        <f>INDEX('Data - Knowledge'!$J:$J,MATCH('Data - Overview'!$A259,'Data - Knowledge'!$A:$A,0))</f>
        <v>100.60558364818857</v>
      </c>
      <c r="G259" s="236" t="str">
        <f>"" &amp;TEXT('Data - Overview'!$C259,"0")&amp;" "</f>
        <v>I love the ease of using chat bots to get answers </v>
      </c>
      <c r="H259" s="328" t="str">
        <f>"Index: "&amp;TEXT('Data - Overview'!$F259,"0")&amp;""</f>
        <v>Index: 101</v>
      </c>
      <c r="I259" s="236" t="str">
        <f>'Data - Overview'!$G259&amp;CHAR(10)&amp;'Data - Overview'!$H259</f>
        <v>I love the ease of using chat bots to get answers 
Index: 101</v>
      </c>
      <c r="J259" s="246"/>
      <c r="K259" s="246"/>
      <c r="L259" s="246"/>
      <c r="M259" s="246"/>
      <c r="N259" s="246"/>
      <c r="O259" s="246"/>
      <c r="P259" s="220"/>
      <c r="Q259" s="221"/>
      <c r="R259" s="221"/>
      <c r="S259" s="221"/>
      <c r="T259" s="221"/>
      <c r="U259" s="221"/>
      <c r="V259" s="221"/>
      <c r="W259" s="221"/>
      <c r="X259" s="221"/>
      <c r="Y259" s="221"/>
      <c r="Z259" s="221"/>
      <c r="AA259" s="221"/>
      <c r="AB259" s="221"/>
      <c r="AC259" s="221"/>
      <c r="AD259" s="221"/>
      <c r="AE259" s="221"/>
      <c r="AF259" s="221"/>
      <c r="AG259" s="221"/>
      <c r="AH259" s="221"/>
      <c r="AI259" s="221"/>
      <c r="AJ259" s="221"/>
      <c r="AK259" s="221"/>
      <c r="AL259" s="221"/>
      <c r="AM259" s="221"/>
      <c r="AN259" s="221"/>
      <c r="AO259" s="221"/>
      <c r="AP259" s="221"/>
      <c r="AQ259" s="221"/>
      <c r="AR259" s="221"/>
      <c r="AS259" s="221"/>
      <c r="AT259" s="221"/>
      <c r="AU259" s="221"/>
      <c r="AV259" s="221"/>
      <c r="AW259" s="221"/>
      <c r="AX259" s="221"/>
      <c r="AY259" s="221"/>
      <c r="AZ259" s="221"/>
      <c r="BA259" s="221"/>
      <c r="BB259" s="221"/>
      <c r="BC259" s="221"/>
      <c r="BD259" s="221"/>
      <c r="BE259" s="221"/>
      <c r="BF259" s="221"/>
      <c r="BG259" s="221"/>
      <c r="BH259" s="221"/>
      <c r="BI259" s="221"/>
      <c r="BJ259" s="221"/>
      <c r="BK259" s="221"/>
      <c r="BL259" s="221"/>
    </row>
    <row r="260" spans="4:65">
      <c r="D260" s="242"/>
      <c r="E260" s="242"/>
      <c r="F260" s="274"/>
      <c r="I260" s="310"/>
      <c r="K260" s="246"/>
      <c r="L260" s="246"/>
      <c r="M260" s="246"/>
      <c r="N260" s="246"/>
      <c r="O260" s="246"/>
      <c r="P260" s="246"/>
      <c r="Q260" s="220"/>
      <c r="R260" s="221"/>
      <c r="S260" s="221"/>
      <c r="T260" s="221"/>
      <c r="U260" s="221"/>
      <c r="V260" s="221"/>
      <c r="W260" s="221"/>
      <c r="X260" s="221"/>
      <c r="Y260" s="221"/>
      <c r="Z260" s="221"/>
      <c r="AA260" s="221"/>
      <c r="AB260" s="221"/>
      <c r="AC260" s="221"/>
      <c r="AD260" s="221"/>
      <c r="AE260" s="221"/>
      <c r="AF260" s="221"/>
      <c r="AG260" s="221"/>
      <c r="AH260" s="221"/>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221"/>
      <c r="BE260" s="221"/>
      <c r="BF260" s="221"/>
      <c r="BG260" s="221"/>
      <c r="BH260" s="221"/>
      <c r="BI260" s="221"/>
      <c r="BJ260" s="221"/>
      <c r="BK260" s="221"/>
      <c r="BL260" s="221"/>
      <c r="BM260" s="221"/>
    </row>
    <row r="261" spans="4:65">
      <c r="D261" s="242"/>
      <c r="E261" s="242"/>
      <c r="F261" s="274"/>
      <c r="I261" s="310"/>
      <c r="K261" s="246"/>
      <c r="L261" s="246"/>
      <c r="M261" s="246"/>
      <c r="N261" s="246"/>
      <c r="O261" s="246"/>
      <c r="P261" s="246"/>
      <c r="Q261" s="220"/>
      <c r="R261" s="221"/>
      <c r="S261" s="221"/>
      <c r="T261" s="221"/>
      <c r="U261" s="221"/>
      <c r="V261" s="221"/>
      <c r="W261" s="221"/>
      <c r="X261" s="221"/>
      <c r="Y261" s="221"/>
      <c r="Z261" s="221"/>
      <c r="AA261" s="221"/>
      <c r="AB261" s="221"/>
      <c r="AC261" s="221"/>
      <c r="AD261" s="221"/>
      <c r="AE261" s="221"/>
      <c r="AF261" s="221"/>
      <c r="AG261" s="221"/>
      <c r="AH261" s="221"/>
      <c r="AI261" s="221"/>
      <c r="AJ261" s="221"/>
      <c r="AK261" s="221"/>
      <c r="AL261" s="221"/>
      <c r="AM261" s="221"/>
      <c r="AN261" s="221"/>
      <c r="AO261" s="221"/>
      <c r="AP261" s="221"/>
      <c r="AQ261" s="221"/>
      <c r="AR261" s="221"/>
      <c r="AS261" s="221"/>
      <c r="AT261" s="221"/>
      <c r="AU261" s="221"/>
      <c r="AV261" s="221"/>
      <c r="AW261" s="221"/>
      <c r="AX261" s="221"/>
      <c r="AY261" s="221"/>
      <c r="AZ261" s="221"/>
      <c r="BA261" s="221"/>
      <c r="BB261" s="221"/>
      <c r="BC261" s="221"/>
      <c r="BD261" s="221"/>
      <c r="BE261" s="221"/>
      <c r="BF261" s="221"/>
      <c r="BG261" s="221"/>
      <c r="BH261" s="221"/>
      <c r="BI261" s="221"/>
      <c r="BJ261" s="221"/>
      <c r="BK261" s="221"/>
      <c r="BL261" s="221"/>
      <c r="BM261" s="221"/>
    </row>
    <row r="262" spans="4:65" ht="21" customHeight="1">
      <c r="D262" s="242"/>
      <c r="E262" s="242"/>
      <c r="F262" s="274"/>
      <c r="K262" s="246"/>
      <c r="L262" s="246"/>
      <c r="M262" s="246"/>
      <c r="N262" s="246"/>
      <c r="O262" s="246"/>
      <c r="P262" s="246"/>
      <c r="Q262" s="220"/>
      <c r="R262" s="221"/>
      <c r="S262" s="221"/>
      <c r="T262" s="221"/>
      <c r="U262" s="221"/>
      <c r="V262" s="221"/>
      <c r="W262" s="221"/>
      <c r="X262" s="221"/>
      <c r="Y262" s="221"/>
      <c r="Z262" s="221"/>
      <c r="AA262" s="221"/>
      <c r="AB262" s="221"/>
      <c r="AC262" s="221"/>
      <c r="AD262" s="221"/>
      <c r="AE262" s="221"/>
      <c r="AF262" s="221"/>
      <c r="AG262" s="221"/>
      <c r="AH262" s="221"/>
      <c r="AI262" s="221"/>
      <c r="AJ262" s="221"/>
      <c r="AK262" s="221"/>
      <c r="AL262" s="221"/>
      <c r="AM262" s="221"/>
      <c r="AN262" s="221"/>
      <c r="AO262" s="221"/>
      <c r="AP262" s="221"/>
      <c r="AQ262" s="221"/>
      <c r="AR262" s="221"/>
      <c r="AS262" s="221"/>
      <c r="AT262" s="221"/>
      <c r="AU262" s="221"/>
      <c r="AV262" s="221"/>
      <c r="AW262" s="221"/>
      <c r="AX262" s="221"/>
      <c r="AY262" s="221"/>
      <c r="AZ262" s="221"/>
      <c r="BA262" s="221"/>
      <c r="BB262" s="221"/>
      <c r="BC262" s="221"/>
      <c r="BD262" s="221"/>
      <c r="BE262" s="221"/>
      <c r="BF262" s="221"/>
      <c r="BG262" s="221"/>
      <c r="BH262" s="221"/>
      <c r="BI262" s="221"/>
      <c r="BJ262" s="221"/>
      <c r="BK262" s="221"/>
      <c r="BL262" s="221"/>
      <c r="BM262" s="221"/>
    </row>
    <row r="263" spans="1:65" ht="33.75" customHeight="1">
      <c r="A263" s="245" t="s">
        <v>593</v>
      </c>
      <c r="D263" s="242"/>
      <c r="E263" s="242"/>
      <c r="F263" s="274"/>
      <c r="K263" s="246"/>
      <c r="L263" s="246"/>
      <c r="M263" s="246"/>
      <c r="N263" s="246"/>
      <c r="O263" s="246"/>
      <c r="P263" s="246"/>
      <c r="Q263" s="220"/>
      <c r="R263" s="221"/>
      <c r="S263" s="221"/>
      <c r="T263" s="221"/>
      <c r="U263" s="221"/>
      <c r="V263" s="221"/>
      <c r="W263" s="221"/>
      <c r="X263" s="221"/>
      <c r="Y263" s="221"/>
      <c r="Z263" s="221"/>
      <c r="AA263" s="221"/>
      <c r="AB263" s="221"/>
      <c r="AC263" s="221"/>
      <c r="AD263" s="221"/>
      <c r="AE263" s="221"/>
      <c r="AF263" s="221"/>
      <c r="AG263" s="221"/>
      <c r="AH263" s="221"/>
      <c r="AI263" s="221"/>
      <c r="AJ263" s="221"/>
      <c r="AK263" s="221"/>
      <c r="AL263" s="221"/>
      <c r="AM263" s="221"/>
      <c r="AN263" s="221"/>
      <c r="AO263" s="221"/>
      <c r="AP263" s="221"/>
      <c r="AQ263" s="221"/>
      <c r="AR263" s="221"/>
      <c r="AS263" s="221"/>
      <c r="AT263" s="221"/>
      <c r="AU263" s="221"/>
      <c r="AV263" s="221"/>
      <c r="AW263" s="221"/>
      <c r="AX263" s="221"/>
      <c r="AY263" s="221"/>
      <c r="AZ263" s="221"/>
      <c r="BA263" s="221"/>
      <c r="BB263" s="221"/>
      <c r="BC263" s="221"/>
      <c r="BD263" s="221"/>
      <c r="BE263" s="221"/>
      <c r="BF263" s="221"/>
      <c r="BG263" s="221"/>
      <c r="BH263" s="221"/>
      <c r="BI263" s="221"/>
      <c r="BJ263" s="221"/>
      <c r="BK263" s="221"/>
      <c r="BL263" s="221"/>
      <c r="BM263" s="221"/>
    </row>
    <row r="264" spans="4:65" ht="15" thickBot="1">
      <c r="D264" s="242"/>
      <c r="E264" s="242"/>
      <c r="F264" s="274"/>
      <c r="K264" s="246"/>
      <c r="L264" s="246"/>
      <c r="M264" s="246"/>
      <c r="N264" s="246"/>
      <c r="O264" s="246"/>
      <c r="P264" s="246"/>
      <c r="Q264" s="220"/>
      <c r="R264" s="221"/>
      <c r="S264" s="221"/>
      <c r="T264" s="221"/>
      <c r="U264" s="221"/>
      <c r="V264" s="221"/>
      <c r="W264" s="221"/>
      <c r="X264" s="221"/>
      <c r="Y264" s="221"/>
      <c r="Z264" s="221"/>
      <c r="AA264" s="221"/>
      <c r="AB264" s="221"/>
      <c r="AC264" s="221"/>
      <c r="AD264" s="221"/>
      <c r="AE264" s="221"/>
      <c r="AF264" s="221"/>
      <c r="AG264" s="221"/>
      <c r="AH264" s="221"/>
      <c r="AI264" s="221"/>
      <c r="AJ264" s="221"/>
      <c r="AK264" s="221"/>
      <c r="AL264" s="221"/>
      <c r="AM264" s="221"/>
      <c r="AN264" s="221"/>
      <c r="AO264" s="221"/>
      <c r="AP264" s="221"/>
      <c r="AQ264" s="221"/>
      <c r="AR264" s="221"/>
      <c r="AS264" s="221"/>
      <c r="AT264" s="221"/>
      <c r="AU264" s="221"/>
      <c r="AV264" s="221"/>
      <c r="AW264" s="221"/>
      <c r="AX264" s="221"/>
      <c r="AY264" s="221"/>
      <c r="AZ264" s="221"/>
      <c r="BA264" s="221"/>
      <c r="BB264" s="221"/>
      <c r="BC264" s="221"/>
      <c r="BD264" s="221"/>
      <c r="BE264" s="221"/>
      <c r="BF264" s="221"/>
      <c r="BG264" s="221"/>
      <c r="BH264" s="221"/>
      <c r="BI264" s="221"/>
      <c r="BJ264" s="221"/>
      <c r="BK264" s="221"/>
      <c r="BL264" s="221"/>
      <c r="BM264" s="221"/>
    </row>
    <row r="265" spans="1:64" ht="15" thickBot="1">
      <c r="A265" s="222" t="s">
        <v>378</v>
      </c>
      <c r="B265" s="222" t="s">
        <v>379</v>
      </c>
      <c r="C265" s="222" t="s">
        <v>383</v>
      </c>
      <c r="D265" s="222" t="s">
        <v>221</v>
      </c>
      <c r="E265" s="222" t="s">
        <v>223</v>
      </c>
      <c r="F265" s="279" t="s">
        <v>183</v>
      </c>
      <c r="G265" s="222" t="s">
        <v>386</v>
      </c>
      <c r="H265" s="222" t="s">
        <v>387</v>
      </c>
      <c r="I265" s="222" t="s">
        <v>388</v>
      </c>
      <c r="J265" s="246"/>
      <c r="K265" s="246"/>
      <c r="L265" s="246"/>
      <c r="M265" s="246"/>
      <c r="N265" s="246"/>
      <c r="O265" s="246"/>
      <c r="P265" s="220"/>
      <c r="Q265" s="221"/>
      <c r="R265" s="221"/>
      <c r="S265" s="221"/>
      <c r="T265" s="221"/>
      <c r="U265" s="221"/>
      <c r="V265" s="221"/>
      <c r="W265" s="221"/>
      <c r="X265" s="221"/>
      <c r="Y265" s="221"/>
      <c r="Z265" s="221"/>
      <c r="AA265" s="221"/>
      <c r="AB265" s="221"/>
      <c r="AC265" s="221"/>
      <c r="AD265" s="221"/>
      <c r="AE265" s="221"/>
      <c r="AF265" s="221"/>
      <c r="AG265" s="221"/>
      <c r="AH265" s="221"/>
      <c r="AI265" s="221"/>
      <c r="AJ265" s="221"/>
      <c r="AK265" s="221"/>
      <c r="AL265" s="221"/>
      <c r="AM265" s="221"/>
      <c r="AN265" s="221"/>
      <c r="AO265" s="221"/>
      <c r="AP265" s="221"/>
      <c r="AQ265" s="221"/>
      <c r="AR265" s="221"/>
      <c r="AS265" s="221"/>
      <c r="AT265" s="221"/>
      <c r="AU265" s="221"/>
      <c r="AV265" s="221"/>
      <c r="AW265" s="221"/>
      <c r="AX265" s="221"/>
      <c r="AY265" s="221"/>
      <c r="AZ265" s="221"/>
      <c r="BA265" s="221"/>
      <c r="BB265" s="221"/>
      <c r="BC265" s="221"/>
      <c r="BD265" s="221"/>
      <c r="BE265" s="221"/>
      <c r="BF265" s="221"/>
      <c r="BG265" s="221"/>
      <c r="BH265" s="221"/>
      <c r="BI265" s="221"/>
      <c r="BJ265" s="221"/>
      <c r="BK265" s="221"/>
      <c r="BL265" s="221"/>
    </row>
    <row r="266" spans="1:64" ht="29">
      <c r="A266" s="223" t="s">
        <v>594</v>
      </c>
      <c r="B266" s="223" t="str">
        <f>INDEX('Data - Knowledge'!$D:$D,MATCH('Data - Overview'!$A266,'Data - Knowledge'!$A:$A,0))</f>
        <v>Saving a lot</v>
      </c>
      <c r="C266" s="223" t="s">
        <v>595</v>
      </c>
      <c r="D266" s="280">
        <f>INDEX('Data - Knowledge'!$E:$E,MATCH('Data - Overview'!$A266,'Data - Knowledge'!$A:$A,0))</f>
        <v>0.081215909090909089</v>
      </c>
      <c r="E266" s="280">
        <f>INDEX('Data - Knowledge'!$G:$G,MATCH('Data - Overview'!$A266,'Data - Knowledge'!$A:$A,0))</f>
        <v>0.12734917864476383</v>
      </c>
      <c r="F266" s="282">
        <f>INDEX('Data - Knowledge'!$J:$J,MATCH('Data - Overview'!$A266,'Data - Knowledge'!$A:$A,0))</f>
        <v>63.7741915222383</v>
      </c>
      <c r="G266" s="223" t="str">
        <f>"" &amp;TEXT('Data - Overview'!$C266,"0")&amp;" "</f>
        <v>Saving a lot </v>
      </c>
      <c r="H266" s="283" t="str">
        <f>"Index: "&amp;TEXT('Data - Overview'!$F266,"0")&amp;""</f>
        <v>Index: 64</v>
      </c>
      <c r="I266" s="298" t="str">
        <f>'Data - Overview'!$G266&amp;CHAR(10)&amp;'Data - Overview'!$H266</f>
        <v>Saving a lot 
Index: 64</v>
      </c>
      <c r="J266" s="246"/>
      <c r="K266" s="246"/>
      <c r="L266" s="246"/>
      <c r="M266" s="246"/>
      <c r="N266" s="246"/>
      <c r="O266" s="246"/>
      <c r="P266" s="220"/>
      <c r="Q266" s="221"/>
      <c r="R266" s="221"/>
      <c r="S266" s="221"/>
      <c r="T266" s="221"/>
      <c r="U266" s="221"/>
      <c r="V266" s="221"/>
      <c r="W266" s="221"/>
      <c r="X266" s="221"/>
      <c r="Y266" s="221"/>
      <c r="Z266" s="221"/>
      <c r="AA266" s="221"/>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221"/>
      <c r="BE266" s="221"/>
      <c r="BF266" s="221"/>
      <c r="BG266" s="221"/>
      <c r="BH266" s="221"/>
      <c r="BI266" s="221"/>
      <c r="BJ266" s="221"/>
      <c r="BK266" s="221"/>
      <c r="BL266" s="221"/>
    </row>
    <row r="267" spans="1:64">
      <c r="A267" t="s">
        <v>596</v>
      </c>
      <c r="B267" t="str">
        <f>INDEX('Data - Knowledge'!$D:$D,MATCH('Data - Overview'!$A267,'Data - Knowledge'!$A:$A,0))</f>
        <v>Saving a little</v>
      </c>
      <c r="C267" t="s">
        <v>597</v>
      </c>
      <c r="D267" s="242">
        <f>INDEX('Data - Knowledge'!$E:$E,MATCH('Data - Overview'!$A267,'Data - Knowledge'!$A:$A,0))</f>
        <v>0.4997310606060606</v>
      </c>
      <c r="E267" s="242">
        <f>INDEX('Data - Knowledge'!$G:$G,MATCH('Data - Overview'!$A267,'Data - Knowledge'!$A:$A,0))</f>
        <v>0.54204445585215588</v>
      </c>
      <c r="F267" s="274">
        <f>INDEX('Data - Knowledge'!$J:$J,MATCH('Data - Overview'!$A267,'Data - Knowledge'!$A:$A,0))</f>
        <v>92.1937407920585</v>
      </c>
      <c r="G267" t="str">
        <f>"" &amp;TEXT('Data - Overview'!$C267,"0")&amp;" "</f>
        <v>Saving a little </v>
      </c>
      <c r="H267" s="217" t="str">
        <f>"Index: "&amp;TEXT('Data - Overview'!$F267,"0")&amp;""</f>
        <v>Index: 92</v>
      </c>
      <c r="I267" t="str">
        <f>'Data - Overview'!$G267&amp;CHAR(10)&amp;'Data - Overview'!$H267</f>
        <v>Saving a little 
Index: 92</v>
      </c>
      <c r="J267" s="246"/>
      <c r="K267" s="246"/>
      <c r="L267" s="246"/>
      <c r="M267" s="246"/>
      <c r="N267" s="246"/>
      <c r="O267" s="246"/>
      <c r="P267" s="220"/>
      <c r="Q267" s="221"/>
      <c r="R267" s="221"/>
      <c r="S267" s="221"/>
      <c r="T267" s="221"/>
      <c r="U267" s="221"/>
      <c r="V267" s="221"/>
      <c r="W267" s="221"/>
      <c r="X267" s="221"/>
      <c r="Y267" s="221"/>
      <c r="Z267" s="221"/>
      <c r="AA267" s="221"/>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221"/>
      <c r="BK267" s="221"/>
      <c r="BL267" s="221"/>
    </row>
    <row r="268" spans="1:64">
      <c r="A268" s="226" t="s">
        <v>598</v>
      </c>
      <c r="B268" s="226" t="str">
        <f>INDEX('Data - Knowledge'!$D:$D,MATCH('Data - Overview'!$A268,'Data - Knowledge'!$A:$A,0))</f>
        <v>Just managing to make ends meet</v>
      </c>
      <c r="C268" s="226" t="s">
        <v>599</v>
      </c>
      <c r="D268" s="285">
        <f>INDEX('Data - Knowledge'!$E:$E,MATCH('Data - Overview'!$A268,'Data - Knowledge'!$A:$A,0))</f>
        <v>0.36045454545454542</v>
      </c>
      <c r="E268" s="285">
        <f>INDEX('Data - Knowledge'!$G:$G,MATCH('Data - Overview'!$A268,'Data - Knowledge'!$A:$A,0))</f>
        <v>0.26482248459958924</v>
      </c>
      <c r="F268" s="287">
        <f>INDEX('Data - Knowledge'!$J:$J,MATCH('Data - Overview'!$A268,'Data - Knowledge'!$A:$A,0))</f>
        <v>136.11176029843219</v>
      </c>
      <c r="G268" s="226" t="str">
        <f>"" &amp;TEXT('Data - Overview'!$C268,"0")&amp;" "</f>
        <v>Just managing to make ends meet </v>
      </c>
      <c r="H268" s="288" t="str">
        <f>"Index: "&amp;TEXT('Data - Overview'!$F268,"0")&amp;""</f>
        <v>Index: 136</v>
      </c>
      <c r="I268" s="226" t="str">
        <f>'Data - Overview'!$G268&amp;CHAR(10)&amp;'Data - Overview'!$H268</f>
        <v>Just managing to make ends meet 
Index: 136</v>
      </c>
      <c r="J268" s="246"/>
      <c r="K268" s="246"/>
      <c r="L268" s="246"/>
      <c r="M268" s="246"/>
      <c r="N268" s="246"/>
      <c r="O268" s="246"/>
      <c r="P268" s="220"/>
      <c r="Q268" s="221"/>
      <c r="R268" s="221"/>
      <c r="S268" s="221"/>
      <c r="T268" s="221"/>
      <c r="U268" s="221"/>
      <c r="V268" s="221"/>
      <c r="W268" s="221"/>
      <c r="X268" s="221"/>
      <c r="Y268" s="221"/>
      <c r="Z268" s="221"/>
      <c r="AA268" s="221"/>
      <c r="AB268" s="221"/>
      <c r="AC268" s="221"/>
      <c r="AD268" s="221"/>
      <c r="AE268" s="221"/>
      <c r="AF268" s="221"/>
      <c r="AG268" s="221"/>
      <c r="AH268" s="221"/>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221"/>
      <c r="BE268" s="221"/>
      <c r="BF268" s="221"/>
      <c r="BG268" s="221"/>
      <c r="BH268" s="221"/>
      <c r="BI268" s="221"/>
      <c r="BJ268" s="221"/>
      <c r="BK268" s="221"/>
      <c r="BL268" s="221"/>
    </row>
    <row r="269" spans="1:64" ht="15" thickBot="1">
      <c r="A269" s="236" t="s">
        <v>600</v>
      </c>
      <c r="B269" s="236" t="str">
        <f>INDEX('Data - Knowledge'!$D:$D,MATCH('Data - Overview'!$A269,'Data - Knowledge'!$A:$A,0))</f>
        <v>Drawing on savings or running into debt</v>
      </c>
      <c r="C269" s="236" t="s">
        <v>601</v>
      </c>
      <c r="D269" s="289">
        <f>INDEX('Data - Knowledge'!$E:$E,MATCH('Data - Overview'!$A269,'Data - Knowledge'!$A:$A,0))</f>
        <v>0.058526515151515156</v>
      </c>
      <c r="E269" s="289">
        <f>INDEX('Data - Knowledge'!$G:$G,MATCH('Data - Overview'!$A269,'Data - Knowledge'!$A:$A,0))</f>
        <v>0.065619301848049275</v>
      </c>
      <c r="F269" s="292">
        <f>INDEX('Data - Knowledge'!$J:$J,MATCH('Data - Overview'!$A269,'Data - Knowledge'!$A:$A,0))</f>
        <v>89.191005547485915</v>
      </c>
      <c r="G269" s="236" t="str">
        <f>"" &amp;TEXT('Data - Overview'!$C269,"0")&amp;" "</f>
        <v>Drawing on savings or running into debt </v>
      </c>
      <c r="H269" s="293" t="str">
        <f>"Index: "&amp;TEXT('Data - Overview'!$F269,"0")&amp;""</f>
        <v>Index: 89</v>
      </c>
      <c r="I269" s="236" t="str">
        <f>'Data - Overview'!$G269&amp;CHAR(10)&amp;'Data - Overview'!$H269</f>
        <v>Drawing on savings or running into debt 
Index: 89</v>
      </c>
      <c r="J269" s="246"/>
      <c r="K269" s="246"/>
      <c r="L269" s="246"/>
      <c r="M269" s="246"/>
      <c r="N269" s="246"/>
      <c r="O269" s="246"/>
      <c r="P269" s="220"/>
      <c r="Q269" s="221"/>
      <c r="R269" s="221"/>
      <c r="S269" s="221"/>
      <c r="T269" s="221"/>
      <c r="U269" s="221"/>
      <c r="V269" s="221"/>
      <c r="W269" s="221"/>
      <c r="X269" s="221"/>
      <c r="Y269" s="221"/>
      <c r="Z269" s="221"/>
      <c r="AA269" s="221"/>
      <c r="AB269" s="221"/>
      <c r="AC269" s="221"/>
      <c r="AD269" s="221"/>
      <c r="AE269" s="221"/>
      <c r="AF269" s="221"/>
      <c r="AG269" s="221"/>
      <c r="AH269" s="221"/>
      <c r="AI269" s="221"/>
      <c r="AJ269" s="221"/>
      <c r="AK269" s="221"/>
      <c r="AL269" s="221"/>
      <c r="AM269" s="221"/>
      <c r="AN269" s="221"/>
      <c r="AO269" s="221"/>
      <c r="AP269" s="221"/>
      <c r="AQ269" s="221"/>
      <c r="AR269" s="221"/>
      <c r="AS269" s="221"/>
      <c r="AT269" s="221"/>
      <c r="AU269" s="221"/>
      <c r="AV269" s="221"/>
      <c r="AW269" s="221"/>
      <c r="AX269" s="221"/>
      <c r="AY269" s="221"/>
      <c r="AZ269" s="221"/>
      <c r="BA269" s="221"/>
      <c r="BB269" s="221"/>
      <c r="BC269" s="221"/>
      <c r="BD269" s="221"/>
      <c r="BE269" s="221"/>
      <c r="BF269" s="221"/>
      <c r="BG269" s="221"/>
      <c r="BH269" s="221"/>
      <c r="BI269" s="221"/>
      <c r="BJ269" s="221"/>
      <c r="BK269" s="221"/>
      <c r="BL269" s="221"/>
    </row>
    <row r="270" spans="4:65" ht="15" thickBot="1">
      <c r="D270" s="242"/>
      <c r="E270" s="242"/>
      <c r="F270" s="274"/>
      <c r="K270" s="246"/>
      <c r="L270" s="246"/>
      <c r="M270" s="246"/>
      <c r="N270" s="246"/>
      <c r="O270" s="246"/>
      <c r="P270" s="246"/>
      <c r="Q270" s="220"/>
      <c r="R270" s="221"/>
      <c r="S270" s="221"/>
      <c r="T270" s="221"/>
      <c r="U270" s="221"/>
      <c r="V270" s="221"/>
      <c r="W270" s="221"/>
      <c r="X270" s="221"/>
      <c r="Y270" s="221"/>
      <c r="Z270" s="221"/>
      <c r="AA270" s="221"/>
      <c r="AB270" s="221"/>
      <c r="AC270" s="221"/>
      <c r="AD270" s="221"/>
      <c r="AE270" s="221"/>
      <c r="AF270" s="221"/>
      <c r="AG270" s="221"/>
      <c r="AH270" s="221"/>
      <c r="AI270" s="221"/>
      <c r="AJ270" s="221"/>
      <c r="AK270" s="221"/>
      <c r="AL270" s="221"/>
      <c r="AM270" s="221"/>
      <c r="AN270" s="221"/>
      <c r="AO270" s="221"/>
      <c r="AP270" s="221"/>
      <c r="AQ270" s="221"/>
      <c r="AR270" s="221"/>
      <c r="AS270" s="221"/>
      <c r="AT270" s="221"/>
      <c r="AU270" s="221"/>
      <c r="AV270" s="221"/>
      <c r="AW270" s="221"/>
      <c r="AX270" s="221"/>
      <c r="AY270" s="221"/>
      <c r="AZ270" s="221"/>
      <c r="BA270" s="221"/>
      <c r="BB270" s="221"/>
      <c r="BC270" s="221"/>
      <c r="BD270" s="221"/>
      <c r="BE270" s="221"/>
      <c r="BF270" s="221"/>
      <c r="BG270" s="221"/>
      <c r="BH270" s="221"/>
      <c r="BI270" s="221"/>
      <c r="BJ270" s="221"/>
      <c r="BK270" s="221"/>
      <c r="BL270" s="221"/>
      <c r="BM270" s="221"/>
    </row>
    <row r="271" spans="3:65" ht="15" thickBot="1">
      <c r="C271" s="223" t="s">
        <v>602</v>
      </c>
      <c r="D271" s="242">
        <f>SUM(D266:D267)</f>
        <v>0.58094696969696968</v>
      </c>
      <c r="E271" s="242">
        <f>SUM(E266:E267)</f>
        <v>0.66939363449691969</v>
      </c>
      <c r="F271" s="274">
        <f>D271/E271*100</f>
        <v>86.787047225744573</v>
      </c>
      <c r="I271" s="293" t="str">
        <f>"Index: "&amp;TEXT('Data - Overview'!$F271,"0")&amp;""</f>
        <v>Index: 87</v>
      </c>
      <c r="K271" s="246"/>
      <c r="L271" s="246"/>
      <c r="M271" s="246"/>
      <c r="N271" s="246"/>
      <c r="O271" s="246"/>
      <c r="P271" s="246"/>
      <c r="Q271" s="220"/>
      <c r="R271" s="221"/>
      <c r="S271" s="221"/>
      <c r="T271" s="221"/>
      <c r="U271" s="221"/>
      <c r="V271" s="221"/>
      <c r="W271" s="221"/>
      <c r="X271" s="221"/>
      <c r="Y271" s="221"/>
      <c r="Z271" s="221"/>
      <c r="AA271" s="221"/>
      <c r="AB271" s="221"/>
      <c r="AC271" s="221"/>
      <c r="AD271" s="221"/>
      <c r="AE271" s="221"/>
      <c r="AF271" s="221"/>
      <c r="AG271" s="221"/>
      <c r="AH271" s="221"/>
      <c r="AI271" s="221"/>
      <c r="AJ271" s="221"/>
      <c r="AK271" s="221"/>
      <c r="AL271" s="221"/>
      <c r="AM271" s="221"/>
      <c r="AN271" s="221"/>
      <c r="AO271" s="221"/>
      <c r="AP271" s="221"/>
      <c r="AQ271" s="221"/>
      <c r="AR271" s="221"/>
      <c r="AS271" s="221"/>
      <c r="AT271" s="221"/>
      <c r="AU271" s="221"/>
      <c r="AV271" s="221"/>
      <c r="AW271" s="221"/>
      <c r="AX271" s="221"/>
      <c r="AY271" s="221"/>
      <c r="AZ271" s="221"/>
      <c r="BA271" s="221"/>
      <c r="BB271" s="221"/>
      <c r="BC271" s="221"/>
      <c r="BD271" s="221"/>
      <c r="BE271" s="221"/>
      <c r="BF271" s="221"/>
      <c r="BG271" s="221"/>
      <c r="BH271" s="221"/>
      <c r="BI271" s="221"/>
      <c r="BJ271" s="221"/>
      <c r="BK271" s="221"/>
      <c r="BL271" s="221"/>
      <c r="BM271" s="221"/>
    </row>
    <row r="272" spans="4:65" ht="15" thickBot="1">
      <c r="D272" s="242"/>
      <c r="E272" s="242"/>
      <c r="F272" s="274"/>
      <c r="K272" s="246"/>
      <c r="L272" s="246"/>
      <c r="M272" s="246"/>
      <c r="N272" s="246"/>
      <c r="O272" s="246"/>
      <c r="P272" s="246"/>
      <c r="Q272" s="220"/>
      <c r="R272" s="221"/>
      <c r="S272" s="221"/>
      <c r="T272" s="221"/>
      <c r="U272" s="221"/>
      <c r="V272" s="221"/>
      <c r="W272" s="221"/>
      <c r="X272" s="221"/>
      <c r="Y272" s="221"/>
      <c r="Z272" s="221"/>
      <c r="AA272" s="221"/>
      <c r="AB272" s="221"/>
      <c r="AC272" s="221"/>
      <c r="AD272" s="221"/>
      <c r="AE272" s="221"/>
      <c r="AF272" s="221"/>
      <c r="AG272" s="221"/>
      <c r="AH272" s="221"/>
      <c r="AI272" s="221"/>
      <c r="AJ272" s="221"/>
      <c r="AK272" s="221"/>
      <c r="AL272" s="221"/>
      <c r="AM272" s="221"/>
      <c r="AN272" s="221"/>
      <c r="AO272" s="221"/>
      <c r="AP272" s="221"/>
      <c r="AQ272" s="221"/>
      <c r="AR272" s="221"/>
      <c r="AS272" s="221"/>
      <c r="AT272" s="221"/>
      <c r="AU272" s="221"/>
      <c r="AV272" s="221"/>
      <c r="AW272" s="221"/>
      <c r="AX272" s="221"/>
      <c r="AY272" s="221"/>
      <c r="AZ272" s="221"/>
      <c r="BA272" s="221"/>
      <c r="BB272" s="221"/>
      <c r="BC272" s="221"/>
      <c r="BD272" s="221"/>
      <c r="BE272" s="221"/>
      <c r="BF272" s="221"/>
      <c r="BG272" s="221"/>
      <c r="BH272" s="221"/>
      <c r="BI272" s="221"/>
      <c r="BJ272" s="221"/>
      <c r="BK272" s="221"/>
      <c r="BL272" s="221"/>
      <c r="BM272" s="221"/>
    </row>
    <row r="273" spans="1:64" ht="15" thickBot="1">
      <c r="A273" s="222" t="s">
        <v>378</v>
      </c>
      <c r="B273" s="222" t="s">
        <v>379</v>
      </c>
      <c r="C273" s="222" t="s">
        <v>383</v>
      </c>
      <c r="D273" s="222" t="s">
        <v>221</v>
      </c>
      <c r="E273" s="222" t="s">
        <v>223</v>
      </c>
      <c r="F273" s="279" t="s">
        <v>183</v>
      </c>
      <c r="G273" s="222" t="s">
        <v>386</v>
      </c>
      <c r="H273" s="222" t="s">
        <v>387</v>
      </c>
      <c r="I273" s="222" t="s">
        <v>388</v>
      </c>
      <c r="J273" s="246"/>
      <c r="K273" s="246"/>
      <c r="L273" s="246"/>
      <c r="M273" s="246"/>
      <c r="N273" s="246"/>
      <c r="O273" s="246"/>
      <c r="P273" s="220"/>
      <c r="Q273" s="221"/>
      <c r="R273" s="221"/>
      <c r="S273" s="221"/>
      <c r="T273" s="221"/>
      <c r="U273" s="221"/>
      <c r="V273" s="221"/>
      <c r="W273" s="221"/>
      <c r="X273" s="221"/>
      <c r="Y273" s="221"/>
      <c r="Z273" s="221"/>
      <c r="AA273" s="221"/>
      <c r="AB273" s="221"/>
      <c r="AC273" s="221"/>
      <c r="AD273" s="221"/>
      <c r="AE273" s="221"/>
      <c r="AF273" s="221"/>
      <c r="AG273" s="221"/>
      <c r="AH273" s="221"/>
      <c r="AI273" s="221"/>
      <c r="AJ273" s="221"/>
      <c r="AK273" s="221"/>
      <c r="AL273" s="221"/>
      <c r="AM273" s="221"/>
      <c r="AN273" s="221"/>
      <c r="AO273" s="221"/>
      <c r="AP273" s="221"/>
      <c r="AQ273" s="221"/>
      <c r="AR273" s="221"/>
      <c r="AS273" s="221"/>
      <c r="AT273" s="221"/>
      <c r="AU273" s="221"/>
      <c r="AV273" s="221"/>
      <c r="AW273" s="221"/>
      <c r="AX273" s="221"/>
      <c r="AY273" s="221"/>
      <c r="AZ273" s="221"/>
      <c r="BA273" s="221"/>
      <c r="BB273" s="221"/>
      <c r="BC273" s="221"/>
      <c r="BD273" s="221"/>
      <c r="BE273" s="221"/>
      <c r="BF273" s="221"/>
      <c r="BG273" s="221"/>
      <c r="BH273" s="221"/>
      <c r="BI273" s="221"/>
      <c r="BJ273" s="221"/>
      <c r="BK273" s="221"/>
      <c r="BL273" s="221"/>
    </row>
    <row r="274" spans="1:64" ht="58">
      <c r="A274" s="223" t="s">
        <v>603</v>
      </c>
      <c r="B274" s="223" t="str">
        <f>INDEX('Data - Knowledge'!$D:$D,MATCH('Data - Overview'!$A274,'Data - Knowledge'!$A:$A,0))</f>
        <v>Total Expenditure</v>
      </c>
      <c r="C274" s="223" t="s">
        <v>604</v>
      </c>
      <c r="D274" s="347">
        <f>INDEX('Data - Knowledge'!$E:$E,MATCH('Data - Overview'!$A274,'Data - Knowledge'!$A:$A,0))*100</f>
        <v>356.24621212121218</v>
      </c>
      <c r="E274" s="347">
        <f>INDEX('Data - Knowledge'!$G:$G,MATCH('Data - Overview'!$A274,'Data - Knowledge'!$A:$A,0))*100</f>
        <v>539.76517453798772</v>
      </c>
      <c r="F274" s="282">
        <f>INDEX('Data - Knowledge'!$J:$J,MATCH('Data - Overview'!$A274,'Data - Knowledge'!$A:$A,0))</f>
        <v>66.000221749419325</v>
      </c>
      <c r="G274" s="223" t="str">
        <f>"" &amp;TEXT('Data - Overview'!$C274,"0")&amp;" "</f>
        <v>Total weekly household expenditure </v>
      </c>
      <c r="H274" s="283" t="str">
        <f>"Index: "&amp;TEXT('Data - Overview'!$F274,"0")&amp;""</f>
        <v>Index: 66</v>
      </c>
      <c r="I274" s="298" t="str">
        <f>'Data - Overview'!$G274&amp;CHAR(10)&amp;'Data - Overview'!$H274</f>
        <v>Total weekly household expenditure 
Index: 66</v>
      </c>
      <c r="J274" s="246"/>
      <c r="K274" s="246"/>
      <c r="L274" s="246"/>
      <c r="M274" s="246"/>
      <c r="N274" s="246"/>
      <c r="O274" s="246"/>
      <c r="P274" s="220"/>
      <c r="Q274" s="221"/>
      <c r="R274" s="221"/>
      <c r="S274" s="221"/>
      <c r="T274" s="221"/>
      <c r="U274" s="221"/>
      <c r="V274" s="221"/>
      <c r="W274" s="221"/>
      <c r="X274" s="221"/>
      <c r="Y274" s="221"/>
      <c r="Z274" s="221"/>
      <c r="AA274" s="221"/>
      <c r="AB274" s="221"/>
      <c r="AC274" s="221"/>
      <c r="AD274" s="221"/>
      <c r="AE274" s="221"/>
      <c r="AF274" s="221"/>
      <c r="AG274" s="221"/>
      <c r="AH274" s="221"/>
      <c r="AI274" s="221"/>
      <c r="AJ274" s="221"/>
      <c r="AK274" s="221"/>
      <c r="AL274" s="221"/>
      <c r="AM274" s="221"/>
      <c r="AN274" s="221"/>
      <c r="AO274" s="221"/>
      <c r="AP274" s="221"/>
      <c r="AQ274" s="221"/>
      <c r="AR274" s="221"/>
      <c r="AS274" s="221"/>
      <c r="AT274" s="221"/>
      <c r="AU274" s="221"/>
      <c r="AV274" s="221"/>
      <c r="AW274" s="221"/>
      <c r="AX274" s="221"/>
      <c r="AY274" s="221"/>
      <c r="AZ274" s="221"/>
      <c r="BA274" s="221"/>
      <c r="BB274" s="221"/>
      <c r="BC274" s="221"/>
      <c r="BD274" s="221"/>
      <c r="BE274" s="221"/>
      <c r="BF274" s="221"/>
      <c r="BG274" s="221"/>
      <c r="BH274" s="221"/>
      <c r="BI274" s="221"/>
      <c r="BJ274" s="221"/>
      <c r="BK274" s="221"/>
      <c r="BL274" s="221"/>
    </row>
    <row r="275" spans="1:64">
      <c r="A275" t="s">
        <v>605</v>
      </c>
      <c r="B275" t="str">
        <f>INDEX('Data - Knowledge'!$D:$D,MATCH('Data - Overview'!$A275,'Data - Knowledge'!$A:$A,0))</f>
        <v>- Food and non-alcoholic beverages</v>
      </c>
      <c r="C275" t="s">
        <v>606</v>
      </c>
      <c r="D275" s="348">
        <f>INDEX('Data - Knowledge'!$E:$E,MATCH('Data - Overview'!$A275,'Data - Knowledge'!$A:$A,0))*100</f>
        <v>51.783712121212112</v>
      </c>
      <c r="E275" s="348">
        <f>INDEX('Data - Knowledge'!$G:$G,MATCH('Data - Overview'!$A275,'Data - Knowledge'!$A:$A,0))*100</f>
        <v>63.934640657084174</v>
      </c>
      <c r="F275" s="274">
        <f>INDEX('Data - Knowledge'!$J:$J,MATCH('Data - Overview'!$A275,'Data - Knowledge'!$A:$A,0))</f>
        <v>80.994765261849182</v>
      </c>
      <c r="G275" t="str">
        <f>"" &amp;TEXT('Data - Overview'!$C275,"0")&amp;" "</f>
        <v>Food and non-alcoholic beverages </v>
      </c>
      <c r="H275" s="217" t="str">
        <f>"Index: "&amp;TEXT('Data - Overview'!$F275,"0")&amp;""</f>
        <v>Index: 81</v>
      </c>
      <c r="I275" t="str">
        <f>'Data - Overview'!$G275&amp;CHAR(10)&amp;'Data - Overview'!$H275</f>
        <v>Food and non-alcoholic beverages 
Index: 81</v>
      </c>
      <c r="J275" s="246"/>
      <c r="K275" s="246"/>
      <c r="L275" s="246"/>
      <c r="M275" s="246"/>
      <c r="N275" s="246"/>
      <c r="O275" s="246"/>
      <c r="P275" s="220"/>
      <c r="Q275" s="221"/>
      <c r="R275" s="221"/>
      <c r="S275" s="221"/>
      <c r="T275" s="221"/>
      <c r="U275" s="221"/>
      <c r="V275" s="221"/>
      <c r="W275" s="221"/>
      <c r="X275" s="221"/>
      <c r="Y275" s="221"/>
      <c r="Z275" s="221"/>
      <c r="AA275" s="221"/>
      <c r="AB275" s="221"/>
      <c r="AC275" s="221"/>
      <c r="AD275" s="221"/>
      <c r="AE275" s="221"/>
      <c r="AF275" s="221"/>
      <c r="AG275" s="221"/>
      <c r="AH275" s="221"/>
      <c r="AI275" s="221"/>
      <c r="AJ275" s="221"/>
      <c r="AK275" s="221"/>
      <c r="AL275" s="221"/>
      <c r="AM275" s="221"/>
      <c r="AN275" s="221"/>
      <c r="AO275" s="221"/>
      <c r="AP275" s="221"/>
      <c r="AQ275" s="221"/>
      <c r="AR275" s="221"/>
      <c r="AS275" s="221"/>
      <c r="AT275" s="221"/>
      <c r="AU275" s="221"/>
      <c r="AV275" s="221"/>
      <c r="AW275" s="221"/>
      <c r="AX275" s="221"/>
      <c r="AY275" s="221"/>
      <c r="AZ275" s="221"/>
      <c r="BA275" s="221"/>
      <c r="BB275" s="221"/>
      <c r="BC275" s="221"/>
      <c r="BD275" s="221"/>
      <c r="BE275" s="221"/>
      <c r="BF275" s="221"/>
      <c r="BG275" s="221"/>
      <c r="BH275" s="221"/>
      <c r="BI275" s="221"/>
      <c r="BJ275" s="221"/>
      <c r="BK275" s="221"/>
      <c r="BL275" s="221"/>
    </row>
    <row r="276" spans="1:64">
      <c r="A276" s="226" t="s">
        <v>607</v>
      </c>
      <c r="B276" s="226" t="str">
        <f>INDEX('Data - Knowledge'!$D:$D,MATCH('Data - Overview'!$A276,'Data - Knowledge'!$A:$A,0))</f>
        <v>- Alcoholic beverages (off-sales)</v>
      </c>
      <c r="C276" s="226" t="s">
        <v>608</v>
      </c>
      <c r="D276" s="349">
        <f>INDEX('Data - Knowledge'!$E:$E,MATCH('Data - Overview'!$A276,'Data - Knowledge'!$A:$A,0))*100</f>
        <v>6.3049242424242422</v>
      </c>
      <c r="E276" s="349">
        <f>INDEX('Data - Knowledge'!$G:$G,MATCH('Data - Overview'!$A276,'Data - Knowledge'!$A:$A,0))*100</f>
        <v>9.9574537987679665</v>
      </c>
      <c r="F276" s="287">
        <f>INDEX('Data - Knowledge'!$J:$J,MATCH('Data - Overview'!$A276,'Data - Knowledge'!$A:$A,0))</f>
        <v>63.318639180674374</v>
      </c>
      <c r="G276" s="226" t="str">
        <f>"" &amp;TEXT('Data - Overview'!$C276,"0")&amp;" "</f>
        <v>Alcoholic beverages (off-sales) </v>
      </c>
      <c r="H276" s="288" t="str">
        <f>"Index: "&amp;TEXT('Data - Overview'!$F276,"0")&amp;""</f>
        <v>Index: 63</v>
      </c>
      <c r="I276" s="226" t="str">
        <f>'Data - Overview'!$G276&amp;CHAR(10)&amp;'Data - Overview'!$H276</f>
        <v>Alcoholic beverages (off-sales) 
Index: 63</v>
      </c>
      <c r="J276" s="246"/>
      <c r="K276" s="246"/>
      <c r="L276" s="246"/>
      <c r="M276" s="246"/>
      <c r="N276" s="246"/>
      <c r="O276" s="246"/>
      <c r="P276" s="220"/>
      <c r="Q276" s="221"/>
      <c r="R276" s="221"/>
      <c r="S276" s="221"/>
      <c r="T276" s="221"/>
      <c r="U276" s="221"/>
      <c r="V276" s="221"/>
      <c r="W276" s="221"/>
      <c r="X276" s="221"/>
      <c r="Y276" s="221"/>
      <c r="Z276" s="221"/>
      <c r="AA276" s="221"/>
      <c r="AB276" s="221"/>
      <c r="AC276" s="221"/>
      <c r="AD276" s="221"/>
      <c r="AE276" s="221"/>
      <c r="AF276" s="221"/>
      <c r="AG276" s="221"/>
      <c r="AH276" s="221"/>
      <c r="AI276" s="221"/>
      <c r="AJ276" s="221"/>
      <c r="AK276" s="221"/>
      <c r="AL276" s="221"/>
      <c r="AM276" s="221"/>
      <c r="AN276" s="221"/>
      <c r="AO276" s="221"/>
      <c r="AP276" s="221"/>
      <c r="AQ276" s="221"/>
      <c r="AR276" s="221"/>
      <c r="AS276" s="221"/>
      <c r="AT276" s="221"/>
      <c r="AU276" s="221"/>
      <c r="AV276" s="221"/>
      <c r="AW276" s="221"/>
      <c r="AX276" s="221"/>
      <c r="AY276" s="221"/>
      <c r="AZ276" s="221"/>
      <c r="BA276" s="221"/>
      <c r="BB276" s="221"/>
      <c r="BC276" s="221"/>
      <c r="BD276" s="221"/>
      <c r="BE276" s="221"/>
      <c r="BF276" s="221"/>
      <c r="BG276" s="221"/>
      <c r="BH276" s="221"/>
      <c r="BI276" s="221"/>
      <c r="BJ276" s="221"/>
      <c r="BK276" s="221"/>
      <c r="BL276" s="221"/>
    </row>
    <row r="277" spans="1:64">
      <c r="A277" t="s">
        <v>609</v>
      </c>
      <c r="B277" t="str">
        <f>INDEX('Data - Knowledge'!$D:$D,MATCH('Data - Overview'!$A277,'Data - Knowledge'!$A:$A,0))</f>
        <v>- Tobacco</v>
      </c>
      <c r="C277" t="s">
        <v>610</v>
      </c>
      <c r="D277" s="348">
        <f>INDEX('Data - Knowledge'!$E:$E,MATCH('Data - Overview'!$A277,'Data - Knowledge'!$A:$A,0))*100</f>
        <v>5.7761363636363647</v>
      </c>
      <c r="E277" s="348">
        <f>INDEX('Data - Knowledge'!$G:$G,MATCH('Data - Overview'!$A277,'Data - Knowledge'!$A:$A,0))*100</f>
        <v>3.2476283367556471</v>
      </c>
      <c r="F277" s="274">
        <f>INDEX('Data - Knowledge'!$J:$J,MATCH('Data - Overview'!$A277,'Data - Knowledge'!$A:$A,0))</f>
        <v>177.85706259130239</v>
      </c>
      <c r="G277" t="str">
        <f>"" &amp;TEXT('Data - Overview'!$C277,"0")&amp;" "</f>
        <v>Tobacco </v>
      </c>
      <c r="H277" s="217" t="str">
        <f>"Index: "&amp;TEXT('Data - Overview'!$F277,"0")&amp;""</f>
        <v>Index: 178</v>
      </c>
      <c r="I277" t="str">
        <f>'Data - Overview'!$G277&amp;CHAR(10)&amp;'Data - Overview'!$H277</f>
        <v>Tobacco 
Index: 178</v>
      </c>
      <c r="J277" s="246"/>
      <c r="K277" s="246"/>
      <c r="L277" s="246"/>
      <c r="M277" s="246"/>
      <c r="N277" s="246"/>
      <c r="O277" s="246"/>
      <c r="P277" s="220"/>
      <c r="Q277" s="221"/>
      <c r="R277" s="221"/>
      <c r="S277" s="221"/>
      <c r="T277" s="221"/>
      <c r="U277" s="221"/>
      <c r="V277" s="221"/>
      <c r="W277" s="221"/>
      <c r="X277" s="221"/>
      <c r="Y277" s="221"/>
      <c r="Z277" s="221"/>
      <c r="AA277" s="221"/>
      <c r="AB277" s="221"/>
      <c r="AC277" s="221"/>
      <c r="AD277" s="221"/>
      <c r="AE277" s="221"/>
      <c r="AF277" s="221"/>
      <c r="AG277" s="221"/>
      <c r="AH277" s="221"/>
      <c r="AI277" s="221"/>
      <c r="AJ277" s="221"/>
      <c r="AK277" s="221"/>
      <c r="AL277" s="221"/>
      <c r="AM277" s="221"/>
      <c r="AN277" s="221"/>
      <c r="AO277" s="221"/>
      <c r="AP277" s="221"/>
      <c r="AQ277" s="221"/>
      <c r="AR277" s="221"/>
      <c r="AS277" s="221"/>
      <c r="AT277" s="221"/>
      <c r="AU277" s="221"/>
      <c r="AV277" s="221"/>
      <c r="AW277" s="221"/>
      <c r="AX277" s="221"/>
      <c r="AY277" s="221"/>
      <c r="AZ277" s="221"/>
      <c r="BA277" s="221"/>
      <c r="BB277" s="221"/>
      <c r="BC277" s="221"/>
      <c r="BD277" s="221"/>
      <c r="BE277" s="221"/>
      <c r="BF277" s="221"/>
      <c r="BG277" s="221"/>
      <c r="BH277" s="221"/>
      <c r="BI277" s="221"/>
      <c r="BJ277" s="221"/>
      <c r="BK277" s="221"/>
      <c r="BL277" s="221"/>
    </row>
    <row r="278" spans="1:64">
      <c r="A278" s="226" t="s">
        <v>611</v>
      </c>
      <c r="B278" s="226" t="str">
        <f>INDEX('Data - Knowledge'!$D:$D,MATCH('Data - Overview'!$A278,'Data - Knowledge'!$A:$A,0))</f>
        <v>- Clothing and footwear</v>
      </c>
      <c r="C278" s="226" t="s">
        <v>612</v>
      </c>
      <c r="D278" s="349">
        <f>INDEX('Data - Knowledge'!$E:$E,MATCH('Data - Overview'!$A278,'Data - Knowledge'!$A:$A,0))*100</f>
        <v>18.273106060606061</v>
      </c>
      <c r="E278" s="349">
        <f>INDEX('Data - Knowledge'!$G:$G,MATCH('Data - Overview'!$A278,'Data - Knowledge'!$A:$A,0))*100</f>
        <v>25.928059548254627</v>
      </c>
      <c r="F278" s="287">
        <f>INDEX('Data - Knowledge'!$J:$J,MATCH('Data - Overview'!$A278,'Data - Knowledge'!$A:$A,0))</f>
        <v>70.476180551028293</v>
      </c>
      <c r="G278" s="226" t="str">
        <f>"" &amp;TEXT('Data - Overview'!$C278,"0")&amp;" "</f>
        <v>Clothing and footwear </v>
      </c>
      <c r="H278" s="311" t="str">
        <f>"Index: "&amp;TEXT('Data - Overview'!$F278,"0")&amp;""</f>
        <v>Index: 70</v>
      </c>
      <c r="I278" s="226" t="str">
        <f>'Data - Overview'!$G278&amp;CHAR(10)&amp;'Data - Overview'!$H278</f>
        <v>Clothing and footwear 
Index: 70</v>
      </c>
      <c r="J278" s="246"/>
      <c r="K278" s="246"/>
      <c r="L278" s="246"/>
      <c r="M278" s="246"/>
      <c r="N278" s="246"/>
      <c r="O278" s="246"/>
      <c r="P278" s="220"/>
      <c r="Q278" s="221"/>
      <c r="R278" s="221"/>
      <c r="S278" s="221"/>
      <c r="T278" s="221"/>
      <c r="U278" s="221"/>
      <c r="V278" s="221"/>
      <c r="W278" s="221"/>
      <c r="X278" s="221"/>
      <c r="Y278" s="221"/>
      <c r="Z278" s="221"/>
      <c r="AA278" s="221"/>
      <c r="AB278" s="221"/>
      <c r="AC278" s="221"/>
      <c r="AD278" s="221"/>
      <c r="AE278" s="221"/>
      <c r="AF278" s="221"/>
      <c r="AG278" s="221"/>
      <c r="AH278" s="221"/>
      <c r="AI278" s="221"/>
      <c r="AJ278" s="221"/>
      <c r="AK278" s="221"/>
      <c r="AL278" s="221"/>
      <c r="AM278" s="221"/>
      <c r="AN278" s="221"/>
      <c r="AO278" s="221"/>
      <c r="AP278" s="221"/>
      <c r="AQ278" s="221"/>
      <c r="AR278" s="221"/>
      <c r="AS278" s="221"/>
      <c r="AT278" s="221"/>
      <c r="AU278" s="221"/>
      <c r="AV278" s="221"/>
      <c r="AW278" s="221"/>
      <c r="AX278" s="221"/>
      <c r="AY278" s="221"/>
      <c r="AZ278" s="221"/>
      <c r="BA278" s="221"/>
      <c r="BB278" s="221"/>
      <c r="BC278" s="221"/>
      <c r="BD278" s="221"/>
      <c r="BE278" s="221"/>
      <c r="BF278" s="221"/>
      <c r="BG278" s="221"/>
      <c r="BH278" s="221"/>
      <c r="BI278" s="221"/>
      <c r="BJ278" s="221"/>
      <c r="BK278" s="221"/>
      <c r="BL278" s="221"/>
    </row>
    <row r="279" spans="1:64">
      <c r="A279" t="s">
        <v>613</v>
      </c>
      <c r="B279" t="str">
        <f>INDEX('Data - Knowledge'!$D:$D,MATCH('Data - Overview'!$A279,'Data - Knowledge'!$A:$A,0))</f>
        <v>- Housing, water, electricity, gas and other fuels</v>
      </c>
      <c r="C279" t="s">
        <v>614</v>
      </c>
      <c r="D279" s="348">
        <f>INDEX('Data - Knowledge'!$E:$E,MATCH('Data - Overview'!$A279,'Data - Knowledge'!$A:$A,0))*100</f>
        <v>64.17765151515151</v>
      </c>
      <c r="E279" s="348">
        <f>INDEX('Data - Knowledge'!$G:$G,MATCH('Data - Overview'!$A279,'Data - Knowledge'!$A:$A,0))*100</f>
        <v>70.024158110882922</v>
      </c>
      <c r="F279" s="274">
        <f>INDEX('Data - Knowledge'!$J:$J,MATCH('Data - Overview'!$A279,'Data - Knowledge'!$A:$A,0))</f>
        <v>91.6507291862424</v>
      </c>
      <c r="G279" t="str">
        <f>"" &amp;TEXT('Data - Overview'!$C279,"0")&amp;" "</f>
        <v>Housing, water, electricity, gas and other fuels </v>
      </c>
      <c r="H279" s="233" t="str">
        <f>"Index: "&amp;TEXT('Data - Overview'!$F279,"0")&amp;""</f>
        <v>Index: 92</v>
      </c>
      <c r="I279" t="str">
        <f>'Data - Overview'!$G279&amp;CHAR(10)&amp;'Data - Overview'!$H279</f>
        <v>Housing, water, electricity, gas and other fuels 
Index: 92</v>
      </c>
      <c r="J279" s="246"/>
      <c r="K279" s="246"/>
      <c r="L279" s="246"/>
      <c r="M279" s="246"/>
      <c r="N279" s="246"/>
      <c r="O279" s="246"/>
      <c r="P279" s="220"/>
      <c r="Q279" s="221"/>
      <c r="R279" s="221"/>
      <c r="S279" s="221"/>
      <c r="T279" s="221"/>
      <c r="U279" s="221"/>
      <c r="V279" s="221"/>
      <c r="W279" s="221"/>
      <c r="X279" s="221"/>
      <c r="Y279" s="221"/>
      <c r="Z279" s="221"/>
      <c r="AA279" s="221"/>
      <c r="AB279" s="221"/>
      <c r="AC279" s="221"/>
      <c r="AD279" s="221"/>
      <c r="AE279" s="221"/>
      <c r="AF279" s="221"/>
      <c r="AG279" s="221"/>
      <c r="AH279" s="221"/>
      <c r="AI279" s="221"/>
      <c r="AJ279" s="221"/>
      <c r="AK279" s="221"/>
      <c r="AL279" s="221"/>
      <c r="AM279" s="221"/>
      <c r="AN279" s="221"/>
      <c r="AO279" s="221"/>
      <c r="AP279" s="221"/>
      <c r="AQ279" s="221"/>
      <c r="AR279" s="221"/>
      <c r="AS279" s="221"/>
      <c r="AT279" s="221"/>
      <c r="AU279" s="221"/>
      <c r="AV279" s="221"/>
      <c r="AW279" s="221"/>
      <c r="AX279" s="221"/>
      <c r="AY279" s="221"/>
      <c r="AZ279" s="221"/>
      <c r="BA279" s="221"/>
      <c r="BB279" s="221"/>
      <c r="BC279" s="221"/>
      <c r="BD279" s="221"/>
      <c r="BE279" s="221"/>
      <c r="BF279" s="221"/>
      <c r="BG279" s="221"/>
      <c r="BH279" s="221"/>
      <c r="BI279" s="221"/>
      <c r="BJ279" s="221"/>
      <c r="BK279" s="221"/>
      <c r="BL279" s="221"/>
    </row>
    <row r="280" spans="1:64">
      <c r="A280" s="226" t="s">
        <v>615</v>
      </c>
      <c r="B280" s="226" t="str">
        <f>INDEX('Data - Knowledge'!$D:$D,MATCH('Data - Overview'!$A280,'Data - Knowledge'!$A:$A,0))</f>
        <v>- Furnishings, household equipment and routine maintenance</v>
      </c>
      <c r="C280" s="226" t="s">
        <v>616</v>
      </c>
      <c r="D280" s="349">
        <f>INDEX('Data - Knowledge'!$E:$E,MATCH('Data - Overview'!$A280,'Data - Knowledge'!$A:$A,0))*100</f>
        <v>25.582954545454545</v>
      </c>
      <c r="E280" s="349">
        <f>INDEX('Data - Knowledge'!$G:$G,MATCH('Data - Overview'!$A280,'Data - Knowledge'!$A:$A,0))*100</f>
        <v>45.975390143737144</v>
      </c>
      <c r="F280" s="287">
        <f>INDEX('Data - Knowledge'!$J:$J,MATCH('Data - Overview'!$A280,'Data - Knowledge'!$A:$A,0))</f>
        <v>55.644888418504266</v>
      </c>
      <c r="G280" s="226" t="str">
        <f>"" &amp;TEXT('Data - Overview'!$C280,"0")&amp;" "</f>
        <v>Furnishings, household equipment and routine maintenance </v>
      </c>
      <c r="H280" s="311" t="str">
        <f>"Index: "&amp;TEXT('Data - Overview'!$F280,"0")&amp;""</f>
        <v>Index: 56</v>
      </c>
      <c r="I280" s="226" t="str">
        <f>'Data - Overview'!$G280&amp;CHAR(10)&amp;'Data - Overview'!$H280</f>
        <v>Furnishings, household equipment and routine maintenance 
Index: 56</v>
      </c>
      <c r="J280" s="246"/>
      <c r="K280" s="246"/>
      <c r="L280" s="246"/>
      <c r="M280" s="246"/>
      <c r="N280" s="246"/>
      <c r="O280" s="246"/>
      <c r="P280" s="220"/>
      <c r="Q280" s="221"/>
      <c r="R280" s="221"/>
      <c r="S280" s="221"/>
      <c r="T280" s="221"/>
      <c r="U280" s="221"/>
      <c r="V280" s="221"/>
      <c r="W280" s="221"/>
      <c r="X280" s="221"/>
      <c r="Y280" s="221"/>
      <c r="Z280" s="221"/>
      <c r="AA280" s="221"/>
      <c r="AB280" s="221"/>
      <c r="AC280" s="221"/>
      <c r="AD280" s="221"/>
      <c r="AE280" s="221"/>
      <c r="AF280" s="221"/>
      <c r="AG280" s="221"/>
      <c r="AH280" s="221"/>
      <c r="AI280" s="221"/>
      <c r="AJ280" s="221"/>
      <c r="AK280" s="221"/>
      <c r="AL280" s="221"/>
      <c r="AM280" s="221"/>
      <c r="AN280" s="221"/>
      <c r="AO280" s="221"/>
      <c r="AP280" s="221"/>
      <c r="AQ280" s="221"/>
      <c r="AR280" s="221"/>
      <c r="AS280" s="221"/>
      <c r="AT280" s="221"/>
      <c r="AU280" s="221"/>
      <c r="AV280" s="221"/>
      <c r="AW280" s="221"/>
      <c r="AX280" s="221"/>
      <c r="AY280" s="221"/>
      <c r="AZ280" s="221"/>
      <c r="BA280" s="221"/>
      <c r="BB280" s="221"/>
      <c r="BC280" s="221"/>
      <c r="BD280" s="221"/>
      <c r="BE280" s="221"/>
      <c r="BF280" s="221"/>
      <c r="BG280" s="221"/>
      <c r="BH280" s="221"/>
      <c r="BI280" s="221"/>
      <c r="BJ280" s="221"/>
      <c r="BK280" s="221"/>
      <c r="BL280" s="221"/>
    </row>
    <row r="281" spans="1:64">
      <c r="A281" t="s">
        <v>617</v>
      </c>
      <c r="B281" t="str">
        <f>INDEX('Data - Knowledge'!$D:$D,MATCH('Data - Overview'!$A281,'Data - Knowledge'!$A:$A,0))</f>
        <v>- Health</v>
      </c>
      <c r="C281" t="s">
        <v>618</v>
      </c>
      <c r="D281" s="348">
        <f>INDEX('Data - Knowledge'!$E:$E,MATCH('Data - Overview'!$A281,'Data - Knowledge'!$A:$A,0))*100</f>
        <v>4.4291666666666663</v>
      </c>
      <c r="E281" s="348">
        <f>INDEX('Data - Knowledge'!$G:$G,MATCH('Data - Overview'!$A281,'Data - Knowledge'!$A:$A,0))*100</f>
        <v>9.50441478439425</v>
      </c>
      <c r="F281" s="274">
        <f>INDEX('Data - Knowledge'!$J:$J,MATCH('Data - Overview'!$A281,'Data - Knowledge'!$A:$A,0))</f>
        <v>46.601150803510031</v>
      </c>
      <c r="G281" t="str">
        <f>"" &amp;TEXT('Data - Overview'!$C281,"0")&amp;" "</f>
        <v>Health </v>
      </c>
      <c r="H281" s="233" t="str">
        <f>"Index: "&amp;TEXT('Data - Overview'!$F281,"0")&amp;""</f>
        <v>Index: 47</v>
      </c>
      <c r="I281" t="str">
        <f>'Data - Overview'!$G281&amp;CHAR(10)&amp;'Data - Overview'!$H281</f>
        <v>Health 
Index: 47</v>
      </c>
      <c r="J281" s="246"/>
      <c r="K281" s="246"/>
      <c r="L281" s="246"/>
      <c r="M281" s="246"/>
      <c r="N281" s="246"/>
      <c r="O281" s="246"/>
      <c r="P281" s="220"/>
      <c r="Q281" s="221"/>
      <c r="R281" s="221"/>
      <c r="S281" s="221"/>
      <c r="T281" s="221"/>
      <c r="U281" s="221"/>
      <c r="V281" s="221"/>
      <c r="W281" s="221"/>
      <c r="X281" s="221"/>
      <c r="Y281" s="221"/>
      <c r="Z281" s="221"/>
      <c r="AA281" s="221"/>
      <c r="AB281" s="221"/>
      <c r="AC281" s="221"/>
      <c r="AD281" s="221"/>
      <c r="AE281" s="221"/>
      <c r="AF281" s="221"/>
      <c r="AG281" s="221"/>
      <c r="AH281" s="221"/>
      <c r="AI281" s="221"/>
      <c r="AJ281" s="221"/>
      <c r="AK281" s="221"/>
      <c r="AL281" s="221"/>
      <c r="AM281" s="221"/>
      <c r="AN281" s="221"/>
      <c r="AO281" s="221"/>
      <c r="AP281" s="221"/>
      <c r="AQ281" s="221"/>
      <c r="AR281" s="221"/>
      <c r="AS281" s="221"/>
      <c r="AT281" s="221"/>
      <c r="AU281" s="221"/>
      <c r="AV281" s="221"/>
      <c r="AW281" s="221"/>
      <c r="AX281" s="221"/>
      <c r="AY281" s="221"/>
      <c r="AZ281" s="221"/>
      <c r="BA281" s="221"/>
      <c r="BB281" s="221"/>
      <c r="BC281" s="221"/>
      <c r="BD281" s="221"/>
      <c r="BE281" s="221"/>
      <c r="BF281" s="221"/>
      <c r="BG281" s="221"/>
      <c r="BH281" s="221"/>
      <c r="BI281" s="221"/>
      <c r="BJ281" s="221"/>
      <c r="BK281" s="221"/>
      <c r="BL281" s="221"/>
    </row>
    <row r="282" spans="1:64">
      <c r="A282" s="226" t="s">
        <v>619</v>
      </c>
      <c r="B282" s="226" t="str">
        <f>INDEX('Data - Knowledge'!$D:$D,MATCH('Data - Overview'!$A282,'Data - Knowledge'!$A:$A,0))</f>
        <v>- Transport</v>
      </c>
      <c r="C282" s="226" t="s">
        <v>620</v>
      </c>
      <c r="D282" s="349">
        <f>INDEX('Data - Knowledge'!$E:$E,MATCH('Data - Overview'!$A282,'Data - Knowledge'!$A:$A,0))*100</f>
        <v>51.855681818181822</v>
      </c>
      <c r="E282" s="349">
        <f>INDEX('Data - Knowledge'!$G:$G,MATCH('Data - Overview'!$A282,'Data - Knowledge'!$A:$A,0))*100</f>
        <v>94.579845995893166</v>
      </c>
      <c r="F282" s="287">
        <f>INDEX('Data - Knowledge'!$J:$J,MATCH('Data - Overview'!$A282,'Data - Knowledge'!$A:$A,0))</f>
        <v>54.827411984191109</v>
      </c>
      <c r="G282" s="226" t="str">
        <f>"" &amp;TEXT('Data - Overview'!$C282,"0")&amp;" "</f>
        <v>Transport </v>
      </c>
      <c r="H282" s="311" t="str">
        <f>"Index: "&amp;TEXT('Data - Overview'!$F282,"0")&amp;""</f>
        <v>Index: 55</v>
      </c>
      <c r="I282" s="226" t="str">
        <f>'Data - Overview'!$G282&amp;CHAR(10)&amp;'Data - Overview'!$H282</f>
        <v>Transport 
Index: 55</v>
      </c>
      <c r="J282" s="246"/>
      <c r="K282" s="246"/>
      <c r="L282" s="246"/>
      <c r="M282" s="246"/>
      <c r="N282" s="246"/>
      <c r="O282" s="246"/>
      <c r="P282" s="220"/>
      <c r="Q282" s="221"/>
      <c r="R282" s="221"/>
      <c r="S282" s="221"/>
      <c r="T282" s="221"/>
      <c r="U282" s="221"/>
      <c r="V282" s="221"/>
      <c r="W282" s="221"/>
      <c r="X282" s="221"/>
      <c r="Y282" s="221"/>
      <c r="Z282" s="221"/>
      <c r="AA282" s="221"/>
      <c r="AB282" s="221"/>
      <c r="AC282" s="221"/>
      <c r="AD282" s="221"/>
      <c r="AE282" s="221"/>
      <c r="AF282" s="221"/>
      <c r="AG282" s="221"/>
      <c r="AH282" s="221"/>
      <c r="AI282" s="221"/>
      <c r="AJ282" s="221"/>
      <c r="AK282" s="221"/>
      <c r="AL282" s="221"/>
      <c r="AM282" s="221"/>
      <c r="AN282" s="221"/>
      <c r="AO282" s="221"/>
      <c r="AP282" s="221"/>
      <c r="AQ282" s="221"/>
      <c r="AR282" s="221"/>
      <c r="AS282" s="221"/>
      <c r="AT282" s="221"/>
      <c r="AU282" s="221"/>
      <c r="AV282" s="221"/>
      <c r="AW282" s="221"/>
      <c r="AX282" s="221"/>
      <c r="AY282" s="221"/>
      <c r="AZ282" s="221"/>
      <c r="BA282" s="221"/>
      <c r="BB282" s="221"/>
      <c r="BC282" s="221"/>
      <c r="BD282" s="221"/>
      <c r="BE282" s="221"/>
      <c r="BF282" s="221"/>
      <c r="BG282" s="221"/>
      <c r="BH282" s="221"/>
      <c r="BI282" s="221"/>
      <c r="BJ282" s="221"/>
      <c r="BK282" s="221"/>
      <c r="BL282" s="221"/>
    </row>
    <row r="283" spans="1:64">
      <c r="A283" t="s">
        <v>621</v>
      </c>
      <c r="B283" t="str">
        <f>INDEX('Data - Knowledge'!$D:$D,MATCH('Data - Overview'!$A283,'Data - Knowledge'!$A:$A,0))</f>
        <v>- Communication</v>
      </c>
      <c r="C283" t="s">
        <v>622</v>
      </c>
      <c r="D283" s="348">
        <f>INDEX('Data - Knowledge'!$E:$E,MATCH('Data - Overview'!$A283,'Data - Knowledge'!$A:$A,0))*100</f>
        <v>14.879166666666663</v>
      </c>
      <c r="E283" s="348">
        <f>INDEX('Data - Knowledge'!$G:$G,MATCH('Data - Overview'!$A283,'Data - Knowledge'!$A:$A,0))*100</f>
        <v>17.115913757700206</v>
      </c>
      <c r="F283" s="274">
        <f>INDEX('Data - Knowledge'!$J:$J,MATCH('Data - Overview'!$A283,'Data - Knowledge'!$A:$A,0))</f>
        <v>86.931769330589987</v>
      </c>
      <c r="G283" t="str">
        <f>"" &amp;TEXT('Data - Overview'!$C283,"0")&amp;" "</f>
        <v>Communication </v>
      </c>
      <c r="H283" s="233" t="str">
        <f>"Index: "&amp;TEXT('Data - Overview'!$F283,"0")&amp;""</f>
        <v>Index: 87</v>
      </c>
      <c r="I283" t="str">
        <f>'Data - Overview'!$G283&amp;CHAR(10)&amp;'Data - Overview'!$H283</f>
        <v>Communication 
Index: 87</v>
      </c>
      <c r="J283" s="246"/>
      <c r="K283" s="246"/>
      <c r="L283" s="246"/>
      <c r="M283" s="246"/>
      <c r="N283" s="246"/>
      <c r="O283" s="246"/>
      <c r="P283" s="220"/>
      <c r="Q283" s="221"/>
      <c r="R283" s="221"/>
      <c r="S283" s="221"/>
      <c r="T283" s="221"/>
      <c r="U283" s="221"/>
      <c r="V283" s="221"/>
      <c r="W283" s="221"/>
      <c r="X283" s="221"/>
      <c r="Y283" s="221"/>
      <c r="Z283" s="221"/>
      <c r="AA283" s="221"/>
      <c r="AB283" s="221"/>
      <c r="AC283" s="221"/>
      <c r="AD283" s="221"/>
      <c r="AE283" s="221"/>
      <c r="AF283" s="221"/>
      <c r="AG283" s="221"/>
      <c r="AH283" s="221"/>
      <c r="AI283" s="221"/>
      <c r="AJ283" s="221"/>
      <c r="AK283" s="221"/>
      <c r="AL283" s="221"/>
      <c r="AM283" s="221"/>
      <c r="AN283" s="221"/>
      <c r="AO283" s="221"/>
      <c r="AP283" s="221"/>
      <c r="AQ283" s="221"/>
      <c r="AR283" s="221"/>
      <c r="AS283" s="221"/>
      <c r="AT283" s="221"/>
      <c r="AU283" s="221"/>
      <c r="AV283" s="221"/>
      <c r="AW283" s="221"/>
      <c r="AX283" s="221"/>
      <c r="AY283" s="221"/>
      <c r="AZ283" s="221"/>
      <c r="BA283" s="221"/>
      <c r="BB283" s="221"/>
      <c r="BC283" s="221"/>
      <c r="BD283" s="221"/>
      <c r="BE283" s="221"/>
      <c r="BF283" s="221"/>
      <c r="BG283" s="221"/>
      <c r="BH283" s="221"/>
      <c r="BI283" s="221"/>
      <c r="BJ283" s="221"/>
      <c r="BK283" s="221"/>
      <c r="BL283" s="221"/>
    </row>
    <row r="284" spans="1:64">
      <c r="A284" s="226" t="s">
        <v>623</v>
      </c>
      <c r="B284" s="226" t="str">
        <f>INDEX('Data - Knowledge'!$D:$D,MATCH('Data - Overview'!$A284,'Data - Knowledge'!$A:$A,0))</f>
        <v>- Recreation and Culture</v>
      </c>
      <c r="C284" s="226" t="s">
        <v>624</v>
      </c>
      <c r="D284" s="349">
        <f>INDEX('Data - Knowledge'!$E:$E,MATCH('Data - Overview'!$A284,'Data - Knowledge'!$A:$A,0))*100</f>
        <v>50.260606060606072</v>
      </c>
      <c r="E284" s="349">
        <f>INDEX('Data - Knowledge'!$G:$G,MATCH('Data - Overview'!$A284,'Data - Knowledge'!$A:$A,0))*100</f>
        <v>88.8406570841889</v>
      </c>
      <c r="F284" s="287">
        <f>INDEX('Data - Knowledge'!$J:$J,MATCH('Data - Overview'!$A284,'Data - Knowledge'!$A:$A,0))</f>
        <v>56.573879246499878</v>
      </c>
      <c r="G284" s="226" t="str">
        <f>"" &amp;TEXT('Data - Overview'!$C284,"0")&amp;" "</f>
        <v>Recreation and Culture </v>
      </c>
      <c r="H284" s="311" t="str">
        <f>"Index: "&amp;TEXT('Data - Overview'!$F284,"0")&amp;""</f>
        <v>Index: 57</v>
      </c>
      <c r="I284" s="226" t="str">
        <f>'Data - Overview'!$G284&amp;CHAR(10)&amp;'Data - Overview'!$H284</f>
        <v>Recreation and Culture 
Index: 57</v>
      </c>
      <c r="J284" s="246"/>
      <c r="K284" s="246"/>
      <c r="L284" s="246"/>
      <c r="M284" s="246"/>
      <c r="N284" s="246"/>
      <c r="O284" s="246"/>
      <c r="P284" s="220"/>
      <c r="Q284" s="221"/>
      <c r="R284" s="221"/>
      <c r="S284" s="221"/>
      <c r="T284" s="221"/>
      <c r="U284" s="221"/>
      <c r="V284" s="221"/>
      <c r="W284" s="221"/>
      <c r="X284" s="221"/>
      <c r="Y284" s="221"/>
      <c r="Z284" s="221"/>
      <c r="AA284" s="221"/>
      <c r="AB284" s="221"/>
      <c r="AC284" s="221"/>
      <c r="AD284" s="221"/>
      <c r="AE284" s="221"/>
      <c r="AF284" s="221"/>
      <c r="AG284" s="221"/>
      <c r="AH284" s="221"/>
      <c r="AI284" s="221"/>
      <c r="AJ284" s="221"/>
      <c r="AK284" s="221"/>
      <c r="AL284" s="221"/>
      <c r="AM284" s="221"/>
      <c r="AN284" s="221"/>
      <c r="AO284" s="221"/>
      <c r="AP284" s="221"/>
      <c r="AQ284" s="221"/>
      <c r="AR284" s="221"/>
      <c r="AS284" s="221"/>
      <c r="AT284" s="221"/>
      <c r="AU284" s="221"/>
      <c r="AV284" s="221"/>
      <c r="AW284" s="221"/>
      <c r="AX284" s="221"/>
      <c r="AY284" s="221"/>
      <c r="AZ284" s="221"/>
      <c r="BA284" s="221"/>
      <c r="BB284" s="221"/>
      <c r="BC284" s="221"/>
      <c r="BD284" s="221"/>
      <c r="BE284" s="221"/>
      <c r="BF284" s="221"/>
      <c r="BG284" s="221"/>
      <c r="BH284" s="221"/>
      <c r="BI284" s="221"/>
      <c r="BJ284" s="221"/>
      <c r="BK284" s="221"/>
      <c r="BL284" s="221"/>
    </row>
    <row r="285" spans="1:64">
      <c r="A285" t="s">
        <v>625</v>
      </c>
      <c r="B285" t="str">
        <f>INDEX('Data - Knowledge'!$D:$D,MATCH('Data - Overview'!$A285,'Data - Knowledge'!$A:$A,0))</f>
        <v>- Education</v>
      </c>
      <c r="C285" t="s">
        <v>626</v>
      </c>
      <c r="D285" s="348">
        <f>INDEX('Data - Knowledge'!$E:$E,MATCH('Data - Overview'!$A285,'Data - Knowledge'!$A:$A,0))*100</f>
        <v>2.8049242424242427</v>
      </c>
      <c r="E285" s="348">
        <f>INDEX('Data - Knowledge'!$G:$G,MATCH('Data - Overview'!$A285,'Data - Knowledge'!$A:$A,0))*100</f>
        <v>9.9225564681724858</v>
      </c>
      <c r="F285" s="274">
        <f>INDEX('Data - Knowledge'!$J:$J,MATCH('Data - Overview'!$A285,'Data - Knowledge'!$A:$A,0))</f>
        <v>28.268161047218982</v>
      </c>
      <c r="G285" t="str">
        <f>"" &amp;TEXT('Data - Overview'!$C285,"0")&amp;" "</f>
        <v>Education </v>
      </c>
      <c r="H285" s="233" t="str">
        <f>"Index: "&amp;TEXT('Data - Overview'!$F285,"0")&amp;""</f>
        <v>Index: 28</v>
      </c>
      <c r="I285" t="str">
        <f>'Data - Overview'!$G285&amp;CHAR(10)&amp;'Data - Overview'!$H285</f>
        <v>Education 
Index: 28</v>
      </c>
      <c r="J285" s="246"/>
      <c r="K285" s="246"/>
      <c r="L285" s="246"/>
      <c r="M285" s="246"/>
      <c r="N285" s="246"/>
      <c r="O285" s="246"/>
      <c r="P285" s="220"/>
      <c r="Q285" s="221"/>
      <c r="R285" s="221"/>
      <c r="S285" s="221"/>
      <c r="T285" s="221"/>
      <c r="U285" s="221"/>
      <c r="V285" s="221"/>
      <c r="W285" s="221"/>
      <c r="X285" s="221"/>
      <c r="Y285" s="221"/>
      <c r="Z285" s="221"/>
      <c r="AA285" s="221"/>
      <c r="AB285" s="221"/>
      <c r="AC285" s="221"/>
      <c r="AD285" s="221"/>
      <c r="AE285" s="221"/>
      <c r="AF285" s="221"/>
      <c r="AG285" s="221"/>
      <c r="AH285" s="221"/>
      <c r="AI285" s="221"/>
      <c r="AJ285" s="221"/>
      <c r="AK285" s="221"/>
      <c r="AL285" s="221"/>
      <c r="AM285" s="221"/>
      <c r="AN285" s="221"/>
      <c r="AO285" s="221"/>
      <c r="AP285" s="221"/>
      <c r="AQ285" s="221"/>
      <c r="AR285" s="221"/>
      <c r="AS285" s="221"/>
      <c r="AT285" s="221"/>
      <c r="AU285" s="221"/>
      <c r="AV285" s="221"/>
      <c r="AW285" s="221"/>
      <c r="AX285" s="221"/>
      <c r="AY285" s="221"/>
      <c r="AZ285" s="221"/>
      <c r="BA285" s="221"/>
      <c r="BB285" s="221"/>
      <c r="BC285" s="221"/>
      <c r="BD285" s="221"/>
      <c r="BE285" s="221"/>
      <c r="BF285" s="221"/>
      <c r="BG285" s="221"/>
      <c r="BH285" s="221"/>
      <c r="BI285" s="221"/>
      <c r="BJ285" s="221"/>
      <c r="BK285" s="221"/>
      <c r="BL285" s="221"/>
    </row>
    <row r="286" spans="1:64">
      <c r="A286" s="226" t="s">
        <v>627</v>
      </c>
      <c r="B286" s="226" t="str">
        <f>INDEX('Data - Knowledge'!$D:$D,MATCH('Data - Overview'!$A286,'Data - Knowledge'!$A:$A,0))</f>
        <v>- Restaurants and hotels</v>
      </c>
      <c r="C286" s="226" t="s">
        <v>628</v>
      </c>
      <c r="D286" s="349">
        <f>INDEX('Data - Knowledge'!$E:$E,MATCH('Data - Overview'!$A286,'Data - Knowledge'!$A:$A,0))*100</f>
        <v>31.403787878787881</v>
      </c>
      <c r="E286" s="349">
        <f>INDEX('Data - Knowledge'!$G:$G,MATCH('Data - Overview'!$A286,'Data - Knowledge'!$A:$A,0))*100</f>
        <v>52.120472279260774</v>
      </c>
      <c r="F286" s="287">
        <f>INDEX('Data - Knowledge'!$J:$J,MATCH('Data - Overview'!$A286,'Data - Knowledge'!$A:$A,0))</f>
        <v>60.252308748329867</v>
      </c>
      <c r="G286" s="226" t="str">
        <f>"" &amp;TEXT('Data - Overview'!$C286,"0")&amp;" "</f>
        <v>Restaurants and hotels </v>
      </c>
      <c r="H286" s="311" t="str">
        <f>"Index: "&amp;TEXT('Data - Overview'!$F286,"0")&amp;""</f>
        <v>Index: 60</v>
      </c>
      <c r="I286" s="226" t="str">
        <f>'Data - Overview'!$G286&amp;CHAR(10)&amp;'Data - Overview'!$H286</f>
        <v>Restaurants and hotels 
Index: 60</v>
      </c>
      <c r="J286" s="246"/>
      <c r="K286" s="246"/>
      <c r="L286" s="246"/>
      <c r="M286" s="246"/>
      <c r="N286" s="246"/>
      <c r="O286" s="246"/>
      <c r="P286" s="220"/>
      <c r="Q286" s="221"/>
      <c r="R286" s="221"/>
      <c r="S286" s="221"/>
      <c r="T286" s="221"/>
      <c r="U286" s="221"/>
      <c r="V286" s="221"/>
      <c r="W286" s="221"/>
      <c r="X286" s="221"/>
      <c r="Y286" s="221"/>
      <c r="Z286" s="221"/>
      <c r="AA286" s="221"/>
      <c r="AB286" s="221"/>
      <c r="AC286" s="221"/>
      <c r="AD286" s="221"/>
      <c r="AE286" s="221"/>
      <c r="AF286" s="221"/>
      <c r="AG286" s="221"/>
      <c r="AH286" s="221"/>
      <c r="AI286" s="221"/>
      <c r="AJ286" s="221"/>
      <c r="AK286" s="221"/>
      <c r="AL286" s="221"/>
      <c r="AM286" s="221"/>
      <c r="AN286" s="221"/>
      <c r="AO286" s="221"/>
      <c r="AP286" s="221"/>
      <c r="AQ286" s="221"/>
      <c r="AR286" s="221"/>
      <c r="AS286" s="221"/>
      <c r="AT286" s="221"/>
      <c r="AU286" s="221"/>
      <c r="AV286" s="221"/>
      <c r="AW286" s="221"/>
      <c r="AX286" s="221"/>
      <c r="AY286" s="221"/>
      <c r="AZ286" s="221"/>
      <c r="BA286" s="221"/>
      <c r="BB286" s="221"/>
      <c r="BC286" s="221"/>
      <c r="BD286" s="221"/>
      <c r="BE286" s="221"/>
      <c r="BF286" s="221"/>
      <c r="BG286" s="221"/>
      <c r="BH286" s="221"/>
      <c r="BI286" s="221"/>
      <c r="BJ286" s="221"/>
      <c r="BK286" s="221"/>
      <c r="BL286" s="221"/>
    </row>
    <row r="287" spans="1:64">
      <c r="A287" t="s">
        <v>629</v>
      </c>
      <c r="B287" t="str">
        <f>INDEX('Data - Knowledge'!$D:$D,MATCH('Data - Overview'!$A287,'Data - Knowledge'!$A:$A,0))</f>
        <v>- Miscellaneous goods and services</v>
      </c>
      <c r="C287" t="s">
        <v>630</v>
      </c>
      <c r="D287" s="348">
        <f>INDEX('Data - Knowledge'!$E:$E,MATCH('Data - Overview'!$A287,'Data - Knowledge'!$A:$A,0))*100</f>
        <v>28.712878787878786</v>
      </c>
      <c r="E287" s="348">
        <f>INDEX('Data - Knowledge'!$G:$G,MATCH('Data - Overview'!$A287,'Data - Knowledge'!$A:$A,0))*100</f>
        <v>48.598028747433261</v>
      </c>
      <c r="F287" s="274">
        <f>INDEX('Data - Knowledge'!$J:$J,MATCH('Data - Overview'!$A287,'Data - Knowledge'!$A:$A,0))</f>
        <v>59.082393932275046</v>
      </c>
      <c r="G287" t="str">
        <f>"" &amp;TEXT('Data - Overview'!$C287,"0")&amp;" "</f>
        <v>Miscellaneous goods and services </v>
      </c>
      <c r="H287" s="233" t="str">
        <f>"Index: "&amp;TEXT('Data - Overview'!$F287,"0")&amp;""</f>
        <v>Index: 59</v>
      </c>
      <c r="I287" t="str">
        <f>'Data - Overview'!$G287&amp;CHAR(10)&amp;'Data - Overview'!$H287</f>
        <v>Miscellaneous goods and services 
Index: 59</v>
      </c>
      <c r="J287" s="246"/>
      <c r="K287" s="246"/>
      <c r="L287" s="246"/>
      <c r="M287" s="246"/>
      <c r="N287" s="246"/>
      <c r="O287" s="246"/>
      <c r="P287" s="220"/>
      <c r="Q287" s="221"/>
      <c r="R287" s="221"/>
      <c r="S287" s="221"/>
      <c r="T287" s="221"/>
      <c r="U287" s="221"/>
      <c r="V287" s="221"/>
      <c r="W287" s="221"/>
      <c r="X287" s="221"/>
      <c r="Y287" s="221"/>
      <c r="Z287" s="221"/>
      <c r="AA287" s="221"/>
      <c r="AB287" s="221"/>
      <c r="AC287" s="221"/>
      <c r="AD287" s="221"/>
      <c r="AE287" s="221"/>
      <c r="AF287" s="221"/>
      <c r="AG287" s="221"/>
      <c r="AH287" s="221"/>
      <c r="AI287" s="221"/>
      <c r="AJ287" s="221"/>
      <c r="AK287" s="221"/>
      <c r="AL287" s="221"/>
      <c r="AM287" s="221"/>
      <c r="AN287" s="221"/>
      <c r="AO287" s="221"/>
      <c r="AP287" s="221"/>
      <c r="AQ287" s="221"/>
      <c r="AR287" s="221"/>
      <c r="AS287" s="221"/>
      <c r="AT287" s="221"/>
      <c r="AU287" s="221"/>
      <c r="AV287" s="221"/>
      <c r="AW287" s="221"/>
      <c r="AX287" s="221"/>
      <c r="AY287" s="221"/>
      <c r="AZ287" s="221"/>
      <c r="BA287" s="221"/>
      <c r="BB287" s="221"/>
      <c r="BC287" s="221"/>
      <c r="BD287" s="221"/>
      <c r="BE287" s="221"/>
      <c r="BF287" s="221"/>
      <c r="BG287" s="221"/>
      <c r="BH287" s="221"/>
      <c r="BI287" s="221"/>
      <c r="BJ287" s="221"/>
      <c r="BK287" s="221"/>
      <c r="BL287" s="221"/>
    </row>
    <row r="288" spans="1:64" ht="15" thickBot="1">
      <c r="A288" s="229" t="s">
        <v>631</v>
      </c>
      <c r="B288" s="229" t="str">
        <f>INDEX('Data - Knowledge'!$D:$D,MATCH('Data - Overview'!$A288,'Data - Knowledge'!$A:$A,0))</f>
        <v>Total Online Expenditure</v>
      </c>
      <c r="C288" s="229" t="s">
        <v>632</v>
      </c>
      <c r="D288" s="350">
        <f>INDEX('Data - Knowledge'!$E:$E,MATCH('Data - Overview'!$A288,'Data - Knowledge'!$A:$A,0))*100</f>
        <v>10.365151515151517</v>
      </c>
      <c r="E288" s="350">
        <f>INDEX('Data - Knowledge'!$G:$G,MATCH('Data - Overview'!$A288,'Data - Knowledge'!$A:$A,0))*100</f>
        <v>21.376755646817244</v>
      </c>
      <c r="F288" s="305">
        <f>INDEX('Data - Knowledge'!$J:$J,MATCH('Data - Overview'!$A288,'Data - Knowledge'!$A:$A,0))</f>
        <v>48.487954329471741</v>
      </c>
      <c r="G288" s="229" t="str">
        <f>"" &amp;TEXT('Data - Overview'!$C288,"0")&amp;" "</f>
        <v>Total Online Expenditure </v>
      </c>
      <c r="H288" s="312" t="str">
        <f>"Index: "&amp;TEXT('Data - Overview'!$F288,"0")&amp;""</f>
        <v>Index: 48</v>
      </c>
      <c r="I288" s="229" t="str">
        <f>'Data - Overview'!$G288&amp;CHAR(10)&amp;'Data - Overview'!$H288</f>
        <v>Total Online Expenditure 
Index: 48</v>
      </c>
      <c r="J288" s="246"/>
      <c r="K288" s="246"/>
      <c r="L288" s="246"/>
      <c r="M288" s="246"/>
      <c r="N288" s="246"/>
      <c r="O288" s="246"/>
      <c r="P288" s="220"/>
      <c r="Q288" s="221"/>
      <c r="R288" s="221"/>
      <c r="S288" s="221"/>
      <c r="T288" s="221"/>
      <c r="U288" s="221"/>
      <c r="V288" s="221"/>
      <c r="W288" s="221"/>
      <c r="X288" s="221"/>
      <c r="Y288" s="221"/>
      <c r="Z288" s="221"/>
      <c r="AA288" s="221"/>
      <c r="AB288" s="221"/>
      <c r="AC288" s="221"/>
      <c r="AD288" s="221"/>
      <c r="AE288" s="221"/>
      <c r="AF288" s="221"/>
      <c r="AG288" s="221"/>
      <c r="AH288" s="221"/>
      <c r="AI288" s="221"/>
      <c r="AJ288" s="221"/>
      <c r="AK288" s="221"/>
      <c r="AL288" s="221"/>
      <c r="AM288" s="221"/>
      <c r="AN288" s="221"/>
      <c r="AO288" s="221"/>
      <c r="AP288" s="221"/>
      <c r="AQ288" s="221"/>
      <c r="AR288" s="221"/>
      <c r="AS288" s="221"/>
      <c r="AT288" s="221"/>
      <c r="AU288" s="221"/>
      <c r="AV288" s="221"/>
      <c r="AW288" s="221"/>
      <c r="AX288" s="221"/>
      <c r="AY288" s="221"/>
      <c r="AZ288" s="221"/>
      <c r="BA288" s="221"/>
      <c r="BB288" s="221"/>
      <c r="BC288" s="221"/>
      <c r="BD288" s="221"/>
      <c r="BE288" s="221"/>
      <c r="BF288" s="221"/>
      <c r="BG288" s="221"/>
      <c r="BH288" s="221"/>
      <c r="BI288" s="221"/>
      <c r="BJ288" s="221"/>
      <c r="BK288" s="221"/>
      <c r="BL288" s="221"/>
    </row>
    <row r="289" spans="4:65">
      <c r="D289" s="242"/>
      <c r="E289" s="242"/>
      <c r="F289" s="274"/>
      <c r="K289" s="246"/>
      <c r="L289" s="246"/>
      <c r="M289" s="246"/>
      <c r="N289" s="246"/>
      <c r="O289" s="246"/>
      <c r="P289" s="246"/>
      <c r="Q289" s="220"/>
      <c r="R289" s="221"/>
      <c r="S289" s="221"/>
      <c r="T289" s="221"/>
      <c r="U289" s="221"/>
      <c r="V289" s="221"/>
      <c r="W289" s="221"/>
      <c r="X289" s="221"/>
      <c r="Y289" s="221"/>
      <c r="Z289" s="221"/>
      <c r="AA289" s="221"/>
      <c r="AB289" s="221"/>
      <c r="AC289" s="221"/>
      <c r="AD289" s="221"/>
      <c r="AE289" s="221"/>
      <c r="AF289" s="221"/>
      <c r="AG289" s="221"/>
      <c r="AH289" s="221"/>
      <c r="AI289" s="221"/>
      <c r="AJ289" s="221"/>
      <c r="AK289" s="221"/>
      <c r="AL289" s="221"/>
      <c r="AM289" s="221"/>
      <c r="AN289" s="221"/>
      <c r="AO289" s="221"/>
      <c r="AP289" s="221"/>
      <c r="AQ289" s="221"/>
      <c r="AR289" s="221"/>
      <c r="AS289" s="221"/>
      <c r="AT289" s="221"/>
      <c r="AU289" s="221"/>
      <c r="AV289" s="221"/>
      <c r="AW289" s="221"/>
      <c r="AX289" s="221"/>
      <c r="AY289" s="221"/>
      <c r="AZ289" s="221"/>
      <c r="BA289" s="221"/>
      <c r="BB289" s="221"/>
      <c r="BC289" s="221"/>
      <c r="BD289" s="221"/>
      <c r="BE289" s="221"/>
      <c r="BF289" s="221"/>
      <c r="BG289" s="221"/>
      <c r="BH289" s="221"/>
      <c r="BI289" s="221"/>
      <c r="BJ289" s="221"/>
      <c r="BK289" s="221"/>
      <c r="BL289" s="221"/>
      <c r="BM289" s="221"/>
    </row>
    <row r="290" spans="4:65">
      <c r="D290" s="242"/>
      <c r="E290" s="242"/>
      <c r="F290" s="274"/>
      <c r="K290" s="246"/>
      <c r="L290" s="246"/>
      <c r="M290" s="246"/>
      <c r="N290" s="246"/>
      <c r="O290" s="246"/>
      <c r="P290" s="246"/>
      <c r="Q290" s="220"/>
      <c r="R290" s="221"/>
      <c r="S290" s="221"/>
      <c r="T290" s="221"/>
      <c r="U290" s="221"/>
      <c r="V290" s="221"/>
      <c r="W290" s="221"/>
      <c r="X290" s="221"/>
      <c r="Y290" s="221"/>
      <c r="Z290" s="221"/>
      <c r="AA290" s="221"/>
      <c r="AB290" s="221"/>
      <c r="AC290" s="221"/>
      <c r="AD290" s="221"/>
      <c r="AE290" s="221"/>
      <c r="AF290" s="221"/>
      <c r="AG290" s="221"/>
      <c r="AH290" s="221"/>
      <c r="AI290" s="221"/>
      <c r="AJ290" s="221"/>
      <c r="AK290" s="221"/>
      <c r="AL290" s="221"/>
      <c r="AM290" s="221"/>
      <c r="AN290" s="221"/>
      <c r="AO290" s="221"/>
      <c r="AP290" s="221"/>
      <c r="AQ290" s="221"/>
      <c r="AR290" s="221"/>
      <c r="AS290" s="221"/>
      <c r="AT290" s="221"/>
      <c r="AU290" s="221"/>
      <c r="AV290" s="221"/>
      <c r="AW290" s="221"/>
      <c r="AX290" s="221"/>
      <c r="AY290" s="221"/>
      <c r="AZ290" s="221"/>
      <c r="BA290" s="221"/>
      <c r="BB290" s="221"/>
      <c r="BC290" s="221"/>
      <c r="BD290" s="221"/>
      <c r="BE290" s="221"/>
      <c r="BF290" s="221"/>
      <c r="BG290" s="221"/>
      <c r="BH290" s="221"/>
      <c r="BI290" s="221"/>
      <c r="BJ290" s="221"/>
      <c r="BK290" s="221"/>
      <c r="BL290" s="221"/>
      <c r="BM290" s="221"/>
    </row>
    <row r="291" spans="4:65">
      <c r="D291" s="242"/>
      <c r="E291" s="242"/>
      <c r="F291" s="274"/>
      <c r="K291" s="246"/>
      <c r="L291" s="246"/>
      <c r="M291" s="246"/>
      <c r="N291" s="246"/>
      <c r="O291" s="246"/>
      <c r="P291" s="246"/>
      <c r="Q291" s="220"/>
      <c r="R291" s="221"/>
      <c r="S291" s="221"/>
      <c r="T291" s="221"/>
      <c r="U291" s="221"/>
      <c r="V291" s="221"/>
      <c r="W291" s="221"/>
      <c r="X291" s="221"/>
      <c r="Y291" s="221"/>
      <c r="Z291" s="221"/>
      <c r="AA291" s="221"/>
      <c r="AB291" s="221"/>
      <c r="AC291" s="221"/>
      <c r="AD291" s="221"/>
      <c r="AE291" s="221"/>
      <c r="AF291" s="221"/>
      <c r="AG291" s="221"/>
      <c r="AH291" s="221"/>
      <c r="AI291" s="221"/>
      <c r="AJ291" s="221"/>
      <c r="AK291" s="221"/>
      <c r="AL291" s="221"/>
      <c r="AM291" s="221"/>
      <c r="AN291" s="221"/>
      <c r="AO291" s="221"/>
      <c r="AP291" s="221"/>
      <c r="AQ291" s="221"/>
      <c r="AR291" s="221"/>
      <c r="AS291" s="221"/>
      <c r="AT291" s="221"/>
      <c r="AU291" s="221"/>
      <c r="AV291" s="221"/>
      <c r="AW291" s="221"/>
      <c r="AX291" s="221"/>
      <c r="AY291" s="221"/>
      <c r="AZ291" s="221"/>
      <c r="BA291" s="221"/>
      <c r="BB291" s="221"/>
      <c r="BC291" s="221"/>
      <c r="BD291" s="221"/>
      <c r="BE291" s="221"/>
      <c r="BF291" s="221"/>
      <c r="BG291" s="221"/>
      <c r="BH291" s="221"/>
      <c r="BI291" s="221"/>
      <c r="BJ291" s="221"/>
      <c r="BK291" s="221"/>
      <c r="BL291" s="221"/>
      <c r="BM291" s="221"/>
    </row>
    <row r="292" spans="4:65" ht="15" thickBot="1">
      <c r="D292" s="242"/>
      <c r="E292" s="242"/>
      <c r="F292" s="274"/>
      <c r="K292" s="246"/>
      <c r="L292" s="246"/>
      <c r="M292" s="246"/>
      <c r="N292" s="246"/>
      <c r="O292" s="246"/>
      <c r="P292" s="246"/>
      <c r="Q292" s="220"/>
      <c r="R292" s="221"/>
      <c r="S292" s="221"/>
      <c r="T292" s="221"/>
      <c r="U292" s="221"/>
      <c r="V292" s="221"/>
      <c r="W292" s="221"/>
      <c r="X292" s="221"/>
      <c r="Y292" s="221"/>
      <c r="Z292" s="221"/>
      <c r="AA292" s="221"/>
      <c r="AB292" s="221"/>
      <c r="AC292" s="221"/>
      <c r="AD292" s="221"/>
      <c r="AE292" s="221"/>
      <c r="AF292" s="221"/>
      <c r="AG292" s="221"/>
      <c r="AH292" s="221"/>
      <c r="AI292" s="221"/>
      <c r="AJ292" s="221"/>
      <c r="AK292" s="221"/>
      <c r="AL292" s="221"/>
      <c r="AM292" s="221"/>
      <c r="AN292" s="221"/>
      <c r="AO292" s="221"/>
      <c r="AP292" s="221"/>
      <c r="AQ292" s="221"/>
      <c r="AR292" s="221"/>
      <c r="AS292" s="221"/>
      <c r="AT292" s="221"/>
      <c r="AU292" s="221"/>
      <c r="AV292" s="221"/>
      <c r="AW292" s="221"/>
      <c r="AX292" s="221"/>
      <c r="AY292" s="221"/>
      <c r="AZ292" s="221"/>
      <c r="BA292" s="221"/>
      <c r="BB292" s="221"/>
      <c r="BC292" s="221"/>
      <c r="BD292" s="221"/>
      <c r="BE292" s="221"/>
      <c r="BF292" s="221"/>
      <c r="BG292" s="221"/>
      <c r="BH292" s="221"/>
      <c r="BI292" s="221"/>
      <c r="BJ292" s="221"/>
      <c r="BK292" s="221"/>
      <c r="BL292" s="221"/>
      <c r="BM292" s="221"/>
    </row>
    <row r="293" spans="1:64" ht="15" thickBot="1">
      <c r="A293" s="222" t="s">
        <v>378</v>
      </c>
      <c r="B293" s="222" t="s">
        <v>379</v>
      </c>
      <c r="C293" s="222" t="s">
        <v>383</v>
      </c>
      <c r="D293" s="222" t="s">
        <v>221</v>
      </c>
      <c r="E293" s="222" t="s">
        <v>223</v>
      </c>
      <c r="F293" s="279" t="s">
        <v>183</v>
      </c>
      <c r="G293" s="222" t="s">
        <v>386</v>
      </c>
      <c r="H293" s="222" t="s">
        <v>387</v>
      </c>
      <c r="I293" s="222" t="s">
        <v>388</v>
      </c>
      <c r="J293" s="246"/>
      <c r="K293" s="246"/>
      <c r="L293" s="246"/>
      <c r="M293" s="246"/>
      <c r="N293" s="246"/>
      <c r="O293" s="246"/>
      <c r="P293" s="220"/>
      <c r="Q293" s="221"/>
      <c r="R293" s="221"/>
      <c r="S293" s="221"/>
      <c r="T293" s="221"/>
      <c r="U293" s="221"/>
      <c r="V293" s="221"/>
      <c r="W293" s="221"/>
      <c r="X293" s="221"/>
      <c r="Y293" s="221"/>
      <c r="Z293" s="221"/>
      <c r="AA293" s="221"/>
      <c r="AB293" s="221"/>
      <c r="AC293" s="221"/>
      <c r="AD293" s="221"/>
      <c r="AE293" s="221"/>
      <c r="AF293" s="221"/>
      <c r="AG293" s="221"/>
      <c r="AH293" s="221"/>
      <c r="AI293" s="221"/>
      <c r="AJ293" s="221"/>
      <c r="AK293" s="221"/>
      <c r="AL293" s="221"/>
      <c r="AM293" s="221"/>
      <c r="AN293" s="221"/>
      <c r="AO293" s="221"/>
      <c r="AP293" s="221"/>
      <c r="AQ293" s="221"/>
      <c r="AR293" s="221"/>
      <c r="AS293" s="221"/>
      <c r="AT293" s="221"/>
      <c r="AU293" s="221"/>
      <c r="AV293" s="221"/>
      <c r="AW293" s="221"/>
      <c r="AX293" s="221"/>
      <c r="AY293" s="221"/>
      <c r="AZ293" s="221"/>
      <c r="BA293" s="221"/>
      <c r="BB293" s="221"/>
      <c r="BC293" s="221"/>
      <c r="BD293" s="221"/>
      <c r="BE293" s="221"/>
      <c r="BF293" s="221"/>
      <c r="BG293" s="221"/>
      <c r="BH293" s="221"/>
      <c r="BI293" s="221"/>
      <c r="BJ293" s="221"/>
      <c r="BK293" s="221"/>
      <c r="BL293" s="221"/>
    </row>
    <row r="294" spans="1:64" ht="29">
      <c r="A294" s="223" t="s">
        <v>633</v>
      </c>
      <c r="B294" s="223" t="str">
        <f>INDEX('Data - Knowledge'!$D:$D,MATCH('Data - Overview'!$A294,'Data - Knowledge'!$A:$A,0))</f>
        <v>Has credit card</v>
      </c>
      <c r="C294" s="223" t="s">
        <v>634</v>
      </c>
      <c r="D294" s="280">
        <f>INDEX('Data - Knowledge'!$E:$E,MATCH('Data - Overview'!$A294,'Data - Knowledge'!$A:$A,0))</f>
        <v>0.42013257575757562</v>
      </c>
      <c r="E294" s="280">
        <f>INDEX('Data - Knowledge'!$G:$G,MATCH('Data - Overview'!$A294,'Data - Knowledge'!$A:$A,0))</f>
        <v>0.58187474332648847</v>
      </c>
      <c r="F294" s="282">
        <f>INDEX('Data - Knowledge'!$J:$J,MATCH('Data - Overview'!$A294,'Data - Knowledge'!$A:$A,0))</f>
        <v>72.203267211039659</v>
      </c>
      <c r="G294" s="223" t="str">
        <f>"" &amp;TEXT('Data - Overview'!$C294,"0")&amp;" "</f>
        <v>credit card </v>
      </c>
      <c r="H294" s="283" t="str">
        <f>"Index: "&amp;TEXT('Data - Overview'!$F294,"0")&amp;""</f>
        <v>Index: 72</v>
      </c>
      <c r="I294" s="298" t="str">
        <f>'Data - Overview'!$G294&amp;CHAR(10)&amp;'Data - Overview'!$H294</f>
        <v>credit card 
Index: 72</v>
      </c>
      <c r="J294" s="246"/>
      <c r="K294" s="246"/>
      <c r="L294" s="246"/>
      <c r="M294" s="246"/>
      <c r="N294" s="246"/>
      <c r="O294" s="246"/>
      <c r="P294" s="220"/>
      <c r="Q294" s="221"/>
      <c r="R294" s="221"/>
      <c r="S294" s="221"/>
      <c r="T294" s="221"/>
      <c r="U294" s="221"/>
      <c r="V294" s="221"/>
      <c r="W294" s="221"/>
      <c r="X294" s="221"/>
      <c r="Y294" s="221"/>
      <c r="Z294" s="221"/>
      <c r="AA294" s="221"/>
      <c r="AB294" s="221"/>
      <c r="AC294" s="221"/>
      <c r="AD294" s="221"/>
      <c r="AE294" s="221"/>
      <c r="AF294" s="221"/>
      <c r="AG294" s="221"/>
      <c r="AH294" s="221"/>
      <c r="AI294" s="221"/>
      <c r="AJ294" s="221"/>
      <c r="AK294" s="221"/>
      <c r="AL294" s="221"/>
      <c r="AM294" s="221"/>
      <c r="AN294" s="221"/>
      <c r="AO294" s="221"/>
      <c r="AP294" s="221"/>
      <c r="AQ294" s="221"/>
      <c r="AR294" s="221"/>
      <c r="AS294" s="221"/>
      <c r="AT294" s="221"/>
      <c r="AU294" s="221"/>
      <c r="AV294" s="221"/>
      <c r="AW294" s="221"/>
      <c r="AX294" s="221"/>
      <c r="AY294" s="221"/>
      <c r="AZ294" s="221"/>
      <c r="BA294" s="221"/>
      <c r="BB294" s="221"/>
      <c r="BC294" s="221"/>
      <c r="BD294" s="221"/>
      <c r="BE294" s="221"/>
      <c r="BF294" s="221"/>
      <c r="BG294" s="221"/>
      <c r="BH294" s="221"/>
      <c r="BI294" s="221"/>
      <c r="BJ294" s="221"/>
      <c r="BK294" s="221"/>
      <c r="BL294" s="221"/>
    </row>
    <row r="295" spans="1:64">
      <c r="A295" t="s">
        <v>635</v>
      </c>
      <c r="B295" t="str">
        <f>INDEX('Data - Knowledge'!$D:$D,MATCH('Data - Overview'!$A295,'Data - Knowledge'!$A:$A,0))</f>
        <v>Has 2+ credit cards</v>
      </c>
      <c r="C295" t="s">
        <v>636</v>
      </c>
      <c r="D295" s="242">
        <f>INDEX('Data - Knowledge'!$E:$E,MATCH('Data - Overview'!$A295,'Data - Knowledge'!$A:$A,0))</f>
        <v>0.13943560606060607</v>
      </c>
      <c r="E295" s="242">
        <f>INDEX('Data - Knowledge'!$G:$G,MATCH('Data - Overview'!$A295,'Data - Knowledge'!$A:$A,0))</f>
        <v>0.25761149897330604</v>
      </c>
      <c r="F295" s="274">
        <f>INDEX('Data - Knowledge'!$J:$J,MATCH('Data - Overview'!$A295,'Data - Knowledge'!$A:$A,0))</f>
        <v>54.126312923265331</v>
      </c>
      <c r="G295" t="str">
        <f>"" &amp;TEXT('Data - Overview'!$C295,"0")&amp;" "</f>
        <v>2+ credit cards </v>
      </c>
      <c r="H295" s="217" t="str">
        <f>"Index: "&amp;TEXT('Data - Overview'!$F295,"0")&amp;""</f>
        <v>Index: 54</v>
      </c>
      <c r="I295" t="str">
        <f>'Data - Overview'!$G295&amp;CHAR(10)&amp;'Data - Overview'!$H295</f>
        <v>2+ credit cards 
Index: 54</v>
      </c>
      <c r="J295" s="246"/>
      <c r="K295" s="246"/>
      <c r="L295" s="246"/>
      <c r="M295" s="246"/>
      <c r="N295" s="246"/>
      <c r="O295" s="246"/>
      <c r="P295" s="220"/>
      <c r="Q295" s="221"/>
      <c r="R295" s="221"/>
      <c r="S295" s="221"/>
      <c r="T295" s="221"/>
      <c r="U295" s="221"/>
      <c r="V295" s="221"/>
      <c r="W295" s="221"/>
      <c r="X295" s="221"/>
      <c r="Y295" s="221"/>
      <c r="Z295" s="221"/>
      <c r="AA295" s="221"/>
      <c r="AB295" s="221"/>
      <c r="AC295" s="221"/>
      <c r="AD295" s="221"/>
      <c r="AE295" s="221"/>
      <c r="AF295" s="221"/>
      <c r="AG295" s="221"/>
      <c r="AH295" s="221"/>
      <c r="AI295" s="221"/>
      <c r="AJ295" s="221"/>
      <c r="AK295" s="221"/>
      <c r="AL295" s="221"/>
      <c r="AM295" s="221"/>
      <c r="AN295" s="221"/>
      <c r="AO295" s="221"/>
      <c r="AP295" s="221"/>
      <c r="AQ295" s="221"/>
      <c r="AR295" s="221"/>
      <c r="AS295" s="221"/>
      <c r="AT295" s="221"/>
      <c r="AU295" s="221"/>
      <c r="AV295" s="221"/>
      <c r="AW295" s="221"/>
      <c r="AX295" s="221"/>
      <c r="AY295" s="221"/>
      <c r="AZ295" s="221"/>
      <c r="BA295" s="221"/>
      <c r="BB295" s="221"/>
      <c r="BC295" s="221"/>
      <c r="BD295" s="221"/>
      <c r="BE295" s="221"/>
      <c r="BF295" s="221"/>
      <c r="BG295" s="221"/>
      <c r="BH295" s="221"/>
      <c r="BI295" s="221"/>
      <c r="BJ295" s="221"/>
      <c r="BK295" s="221"/>
      <c r="BL295" s="221"/>
    </row>
    <row r="296" spans="1:64">
      <c r="A296" s="226" t="s">
        <v>637</v>
      </c>
      <c r="B296" s="226" t="str">
        <f>INDEX('Data - Knowledge'!$D:$D,MATCH('Data - Overview'!$A296,'Data - Knowledge'!$A:$A,0))</f>
        <v>Spent £500+ in last month on a credit card</v>
      </c>
      <c r="C296" s="226" t="s">
        <v>638</v>
      </c>
      <c r="D296" s="285">
        <f>INDEX('Data - Knowledge'!$E:$E,MATCH('Data - Overview'!$A296,'Data - Knowledge'!$A:$A,0))</f>
        <v>0.0798371212121212</v>
      </c>
      <c r="E296" s="285">
        <f>INDEX('Data - Knowledge'!$G:$G,MATCH('Data - Overview'!$A296,'Data - Knowledge'!$A:$A,0))</f>
        <v>0.16421683778234078</v>
      </c>
      <c r="F296" s="287">
        <f>INDEX('Data - Knowledge'!$J:$J,MATCH('Data - Overview'!$A296,'Data - Knowledge'!$A:$A,0))</f>
        <v>48.616891111945755</v>
      </c>
      <c r="G296" s="226" t="str">
        <f>"" &amp;TEXT('Data - Overview'!$C296,"0")&amp;" "</f>
        <v>£500+ in last month on a credit card </v>
      </c>
      <c r="H296" s="288" t="str">
        <f>"Index: "&amp;TEXT('Data - Overview'!$F296,"0")&amp;""</f>
        <v>Index: 49</v>
      </c>
      <c r="I296" s="226" t="str">
        <f>'Data - Overview'!$G296&amp;CHAR(10)&amp;'Data - Overview'!$H296</f>
        <v>£500+ in last month on a credit card 
Index: 49</v>
      </c>
      <c r="J296" s="246"/>
      <c r="K296" s="246"/>
      <c r="L296" s="246"/>
      <c r="M296" s="246"/>
      <c r="N296" s="246"/>
      <c r="O296" s="246"/>
      <c r="P296" s="220"/>
      <c r="Q296" s="221"/>
      <c r="R296" s="221"/>
      <c r="S296" s="221"/>
      <c r="T296" s="221"/>
      <c r="U296" s="221"/>
      <c r="V296" s="221"/>
      <c r="W296" s="221"/>
      <c r="X296" s="221"/>
      <c r="Y296" s="221"/>
      <c r="Z296" s="221"/>
      <c r="AA296" s="221"/>
      <c r="AB296" s="221"/>
      <c r="AC296" s="221"/>
      <c r="AD296" s="221"/>
      <c r="AE296" s="221"/>
      <c r="AF296" s="221"/>
      <c r="AG296" s="221"/>
      <c r="AH296" s="221"/>
      <c r="AI296" s="221"/>
      <c r="AJ296" s="221"/>
      <c r="AK296" s="221"/>
      <c r="AL296" s="221"/>
      <c r="AM296" s="221"/>
      <c r="AN296" s="221"/>
      <c r="AO296" s="221"/>
      <c r="AP296" s="221"/>
      <c r="AQ296" s="221"/>
      <c r="AR296" s="221"/>
      <c r="AS296" s="221"/>
      <c r="AT296" s="221"/>
      <c r="AU296" s="221"/>
      <c r="AV296" s="221"/>
      <c r="AW296" s="221"/>
      <c r="AX296" s="221"/>
      <c r="AY296" s="221"/>
      <c r="AZ296" s="221"/>
      <c r="BA296" s="221"/>
      <c r="BB296" s="221"/>
      <c r="BC296" s="221"/>
      <c r="BD296" s="221"/>
      <c r="BE296" s="221"/>
      <c r="BF296" s="221"/>
      <c r="BG296" s="221"/>
      <c r="BH296" s="221"/>
      <c r="BI296" s="221"/>
      <c r="BJ296" s="221"/>
      <c r="BK296" s="221"/>
      <c r="BL296" s="221"/>
    </row>
    <row r="297" spans="1:64">
      <c r="A297" t="s">
        <v>639</v>
      </c>
      <c r="B297" t="str">
        <f>INDEX('Data - Knowledge'!$D:$D,MATCH('Data - Overview'!$A297,'Data - Knowledge'!$A:$A,0))</f>
        <v>Uses credit card 6+ times per month</v>
      </c>
      <c r="C297" t="s">
        <v>640</v>
      </c>
      <c r="D297" s="242">
        <f>INDEX('Data - Knowledge'!$E:$E,MATCH('Data - Overview'!$A297,'Data - Knowledge'!$A:$A,0))</f>
        <v>0.12782575757575759</v>
      </c>
      <c r="E297" s="242">
        <f>INDEX('Data - Knowledge'!$G:$G,MATCH('Data - Overview'!$A297,'Data - Knowledge'!$A:$A,0))</f>
        <v>0.24241129363449695</v>
      </c>
      <c r="F297" s="274">
        <f>INDEX('Data - Knowledge'!$J:$J,MATCH('Data - Overview'!$A297,'Data - Knowledge'!$A:$A,0))</f>
        <v>52.730941557735669</v>
      </c>
      <c r="G297" t="str">
        <f>"" &amp;TEXT('Data - Overview'!$C297,"0")&amp;" "</f>
        <v>Uses credit card 6+ times per month </v>
      </c>
      <c r="H297" s="217" t="str">
        <f>"Index: "&amp;TEXT('Data - Overview'!$F297,"0")&amp;""</f>
        <v>Index: 53</v>
      </c>
      <c r="I297" t="str">
        <f>'Data - Overview'!$G297&amp;CHAR(10)&amp;'Data - Overview'!$H297</f>
        <v>Uses credit card 6+ times per month 
Index: 53</v>
      </c>
      <c r="J297" s="246"/>
      <c r="K297" s="246"/>
      <c r="L297" s="246"/>
      <c r="M297" s="246"/>
      <c r="N297" s="246"/>
      <c r="O297" s="246"/>
      <c r="P297" s="220"/>
      <c r="Q297" s="221"/>
      <c r="R297" s="221"/>
      <c r="S297" s="221"/>
      <c r="T297" s="221"/>
      <c r="U297" s="221"/>
      <c r="V297" s="221"/>
      <c r="W297" s="221"/>
      <c r="X297" s="221"/>
      <c r="Y297" s="221"/>
      <c r="Z297" s="221"/>
      <c r="AA297" s="221"/>
      <c r="AB297" s="221"/>
      <c r="AC297" s="221"/>
      <c r="AD297" s="221"/>
      <c r="AE297" s="221"/>
      <c r="AF297" s="221"/>
      <c r="AG297" s="221"/>
      <c r="AH297" s="221"/>
      <c r="AI297" s="221"/>
      <c r="AJ297" s="221"/>
      <c r="AK297" s="221"/>
      <c r="AL297" s="221"/>
      <c r="AM297" s="221"/>
      <c r="AN297" s="221"/>
      <c r="AO297" s="221"/>
      <c r="AP297" s="221"/>
      <c r="AQ297" s="221"/>
      <c r="AR297" s="221"/>
      <c r="AS297" s="221"/>
      <c r="AT297" s="221"/>
      <c r="AU297" s="221"/>
      <c r="AV297" s="221"/>
      <c r="AW297" s="221"/>
      <c r="AX297" s="221"/>
      <c r="AY297" s="221"/>
      <c r="AZ297" s="221"/>
      <c r="BA297" s="221"/>
      <c r="BB297" s="221"/>
      <c r="BC297" s="221"/>
      <c r="BD297" s="221"/>
      <c r="BE297" s="221"/>
      <c r="BF297" s="221"/>
      <c r="BG297" s="221"/>
      <c r="BH297" s="221"/>
      <c r="BI297" s="221"/>
      <c r="BJ297" s="221"/>
      <c r="BK297" s="221"/>
      <c r="BL297" s="221"/>
    </row>
    <row r="298" spans="1:64">
      <c r="A298" s="226" t="s">
        <v>641</v>
      </c>
      <c r="B298" s="226" t="str">
        <f>INDEX('Data - Knowledge'!$D:$D,MATCH('Data - Overview'!$A298,'Data - Knowledge'!$A:$A,0))</f>
        <v>Usually makes minimum payment on card</v>
      </c>
      <c r="C298" s="226" t="s">
        <v>642</v>
      </c>
      <c r="D298" s="285">
        <f>INDEX('Data - Knowledge'!$E:$E,MATCH('Data - Overview'!$A298,'Data - Knowledge'!$A:$A,0))</f>
        <v>0.0776590909090909</v>
      </c>
      <c r="E298" s="285">
        <f>INDEX('Data - Knowledge'!$G:$G,MATCH('Data - Overview'!$A298,'Data - Knowledge'!$A:$A,0))</f>
        <v>0.083359137577002071</v>
      </c>
      <c r="F298" s="287">
        <f>INDEX('Data - Knowledge'!$J:$J,MATCH('Data - Overview'!$A298,'Data - Knowledge'!$A:$A,0))</f>
        <v>93.162061372521023</v>
      </c>
      <c r="G298" s="226" t="str">
        <f>"" &amp;TEXT('Data - Overview'!$C298,"0")&amp;" "</f>
        <v>Makes minimum payment on card </v>
      </c>
      <c r="H298" s="311" t="str">
        <f>"Index: "&amp;TEXT('Data - Overview'!$F298,"0")&amp;""</f>
        <v>Index: 93</v>
      </c>
      <c r="I298" s="226" t="str">
        <f>'Data - Overview'!$G298&amp;CHAR(10)&amp;'Data - Overview'!$H298</f>
        <v>Makes minimum payment on card 
Index: 93</v>
      </c>
      <c r="J298" s="246"/>
      <c r="K298" s="246"/>
      <c r="L298" s="246"/>
      <c r="M298" s="246"/>
      <c r="N298" s="246"/>
      <c r="O298" s="246"/>
      <c r="P298" s="220"/>
      <c r="Q298" s="221"/>
      <c r="R298" s="221"/>
      <c r="S298" s="221"/>
      <c r="T298" s="221"/>
      <c r="U298" s="221"/>
      <c r="V298" s="221"/>
      <c r="W298" s="221"/>
      <c r="X298" s="221"/>
      <c r="Y298" s="221"/>
      <c r="Z298" s="221"/>
      <c r="AA298" s="221"/>
      <c r="AB298" s="221"/>
      <c r="AC298" s="221"/>
      <c r="AD298" s="221"/>
      <c r="AE298" s="221"/>
      <c r="AF298" s="221"/>
      <c r="AG298" s="221"/>
      <c r="AH298" s="221"/>
      <c r="AI298" s="221"/>
      <c r="AJ298" s="221"/>
      <c r="AK298" s="221"/>
      <c r="AL298" s="221"/>
      <c r="AM298" s="221"/>
      <c r="AN298" s="221"/>
      <c r="AO298" s="221"/>
      <c r="AP298" s="221"/>
      <c r="AQ298" s="221"/>
      <c r="AR298" s="221"/>
      <c r="AS298" s="221"/>
      <c r="AT298" s="221"/>
      <c r="AU298" s="221"/>
      <c r="AV298" s="221"/>
      <c r="AW298" s="221"/>
      <c r="AX298" s="221"/>
      <c r="AY298" s="221"/>
      <c r="AZ298" s="221"/>
      <c r="BA298" s="221"/>
      <c r="BB298" s="221"/>
      <c r="BC298" s="221"/>
      <c r="BD298" s="221"/>
      <c r="BE298" s="221"/>
      <c r="BF298" s="221"/>
      <c r="BG298" s="221"/>
      <c r="BH298" s="221"/>
      <c r="BI298" s="221"/>
      <c r="BJ298" s="221"/>
      <c r="BK298" s="221"/>
      <c r="BL298" s="221"/>
    </row>
    <row r="299" spans="1:64" ht="15" thickBot="1">
      <c r="A299" s="236" t="s">
        <v>643</v>
      </c>
      <c r="B299" s="236" t="str">
        <f>INDEX('Data - Knowledge'!$D:$D,MATCH('Data - Overview'!$A299,'Data - Knowledge'!$A:$A,0))</f>
        <v>Always pays credit card balance in full</v>
      </c>
      <c r="C299" s="236" t="s">
        <v>644</v>
      </c>
      <c r="D299" s="289">
        <f>INDEX('Data - Knowledge'!$E:$E,MATCH('Data - Overview'!$A299,'Data - Knowledge'!$A:$A,0))</f>
        <v>0.271905303030303</v>
      </c>
      <c r="E299" s="289">
        <f>INDEX('Data - Knowledge'!$G:$G,MATCH('Data - Overview'!$A299,'Data - Knowledge'!$A:$A,0))</f>
        <v>0.43390657084188911</v>
      </c>
      <c r="F299" s="292">
        <f>INDEX('Data - Knowledge'!$J:$J,MATCH('Data - Overview'!$A299,'Data - Knowledge'!$A:$A,0))</f>
        <v>62.664481550195838</v>
      </c>
      <c r="G299" s="236" t="str">
        <f>"" &amp;TEXT('Data - Overview'!$C299,"0")&amp;" "</f>
        <v>Pays credit card balance in full </v>
      </c>
      <c r="H299" s="328" t="str">
        <f>"Index: "&amp;TEXT('Data - Overview'!$F299,"0")&amp;""</f>
        <v>Index: 63</v>
      </c>
      <c r="I299" s="236" t="str">
        <f>'Data - Overview'!$G299&amp;CHAR(10)&amp;'Data - Overview'!$H299</f>
        <v>Pays credit card balance in full 
Index: 63</v>
      </c>
      <c r="J299" s="246"/>
      <c r="K299" s="246"/>
      <c r="L299" s="246"/>
      <c r="M299" s="246"/>
      <c r="N299" s="246"/>
      <c r="O299" s="246"/>
      <c r="P299" s="220"/>
      <c r="Q299" s="221"/>
      <c r="R299" s="221"/>
      <c r="S299" s="221"/>
      <c r="T299" s="221"/>
      <c r="U299" s="221"/>
      <c r="V299" s="221"/>
      <c r="W299" s="221"/>
      <c r="X299" s="221"/>
      <c r="Y299" s="221"/>
      <c r="Z299" s="221"/>
      <c r="AA299" s="221"/>
      <c r="AB299" s="221"/>
      <c r="AC299" s="221"/>
      <c r="AD299" s="221"/>
      <c r="AE299" s="221"/>
      <c r="AF299" s="221"/>
      <c r="AG299" s="221"/>
      <c r="AH299" s="221"/>
      <c r="AI299" s="221"/>
      <c r="AJ299" s="221"/>
      <c r="AK299" s="221"/>
      <c r="AL299" s="221"/>
      <c r="AM299" s="221"/>
      <c r="AN299" s="221"/>
      <c r="AO299" s="221"/>
      <c r="AP299" s="221"/>
      <c r="AQ299" s="221"/>
      <c r="AR299" s="221"/>
      <c r="AS299" s="221"/>
      <c r="AT299" s="221"/>
      <c r="AU299" s="221"/>
      <c r="AV299" s="221"/>
      <c r="AW299" s="221"/>
      <c r="AX299" s="221"/>
      <c r="AY299" s="221"/>
      <c r="AZ299" s="221"/>
      <c r="BA299" s="221"/>
      <c r="BB299" s="221"/>
      <c r="BC299" s="221"/>
      <c r="BD299" s="221"/>
      <c r="BE299" s="221"/>
      <c r="BF299" s="221"/>
      <c r="BG299" s="221"/>
      <c r="BH299" s="221"/>
      <c r="BI299" s="221"/>
      <c r="BJ299" s="221"/>
      <c r="BK299" s="221"/>
      <c r="BL299" s="221"/>
    </row>
    <row r="300" spans="4:65">
      <c r="D300" s="242"/>
      <c r="E300" s="242"/>
      <c r="F300" s="274"/>
      <c r="I300" s="310"/>
      <c r="K300" s="246"/>
      <c r="L300" s="246"/>
      <c r="M300" s="246"/>
      <c r="N300" s="246"/>
      <c r="O300" s="246"/>
      <c r="P300" s="246"/>
      <c r="Q300" s="220"/>
      <c r="R300" s="221"/>
      <c r="S300" s="221"/>
      <c r="T300" s="221"/>
      <c r="U300" s="221"/>
      <c r="V300" s="221"/>
      <c r="W300" s="221"/>
      <c r="X300" s="221"/>
      <c r="Y300" s="221"/>
      <c r="Z300" s="221"/>
      <c r="AA300" s="221"/>
      <c r="AB300" s="221"/>
      <c r="AC300" s="221"/>
      <c r="AD300" s="221"/>
      <c r="AE300" s="221"/>
      <c r="AF300" s="221"/>
      <c r="AG300" s="221"/>
      <c r="AH300" s="221"/>
      <c r="AI300" s="221"/>
      <c r="AJ300" s="221"/>
      <c r="AK300" s="221"/>
      <c r="AL300" s="221"/>
      <c r="AM300" s="221"/>
      <c r="AN300" s="221"/>
      <c r="AO300" s="221"/>
      <c r="AP300" s="221"/>
      <c r="AQ300" s="221"/>
      <c r="AR300" s="221"/>
      <c r="AS300" s="221"/>
      <c r="AT300" s="221"/>
      <c r="AU300" s="221"/>
      <c r="AV300" s="221"/>
      <c r="AW300" s="221"/>
      <c r="AX300" s="221"/>
      <c r="AY300" s="221"/>
      <c r="AZ300" s="221"/>
      <c r="BA300" s="221"/>
      <c r="BB300" s="221"/>
      <c r="BC300" s="221"/>
      <c r="BD300" s="221"/>
      <c r="BE300" s="221"/>
      <c r="BF300" s="221"/>
      <c r="BG300" s="221"/>
      <c r="BH300" s="221"/>
      <c r="BI300" s="221"/>
      <c r="BJ300" s="221"/>
      <c r="BK300" s="221"/>
      <c r="BL300" s="221"/>
      <c r="BM300" s="221"/>
    </row>
    <row r="301" spans="4:65">
      <c r="D301" s="242"/>
      <c r="E301" s="242"/>
      <c r="F301" s="274"/>
      <c r="I301" s="310"/>
      <c r="K301" s="246"/>
      <c r="L301" s="246"/>
      <c r="M301" s="246"/>
      <c r="N301" s="246"/>
      <c r="O301" s="246"/>
      <c r="P301" s="246"/>
      <c r="Q301" s="220"/>
      <c r="R301" s="221"/>
      <c r="S301" s="221"/>
      <c r="T301" s="221"/>
      <c r="U301" s="221"/>
      <c r="V301" s="221"/>
      <c r="W301" s="221"/>
      <c r="X301" s="221"/>
      <c r="Y301" s="221"/>
      <c r="Z301" s="221"/>
      <c r="AA301" s="221"/>
      <c r="AB301" s="221"/>
      <c r="AC301" s="221"/>
      <c r="AD301" s="221"/>
      <c r="AE301" s="221"/>
      <c r="AF301" s="221"/>
      <c r="AG301" s="221"/>
      <c r="AH301" s="221"/>
      <c r="AI301" s="221"/>
      <c r="AJ301" s="221"/>
      <c r="AK301" s="221"/>
      <c r="AL301" s="221"/>
      <c r="AM301" s="221"/>
      <c r="AN301" s="221"/>
      <c r="AO301" s="221"/>
      <c r="AP301" s="221"/>
      <c r="AQ301" s="221"/>
      <c r="AR301" s="221"/>
      <c r="AS301" s="221"/>
      <c r="AT301" s="221"/>
      <c r="AU301" s="221"/>
      <c r="AV301" s="221"/>
      <c r="AW301" s="221"/>
      <c r="AX301" s="221"/>
      <c r="AY301" s="221"/>
      <c r="AZ301" s="221"/>
      <c r="BA301" s="221"/>
      <c r="BB301" s="221"/>
      <c r="BC301" s="221"/>
      <c r="BD301" s="221"/>
      <c r="BE301" s="221"/>
      <c r="BF301" s="221"/>
      <c r="BG301" s="221"/>
      <c r="BH301" s="221"/>
      <c r="BI301" s="221"/>
      <c r="BJ301" s="221"/>
      <c r="BK301" s="221"/>
      <c r="BL301" s="221"/>
      <c r="BM301" s="221"/>
    </row>
    <row r="302" spans="1:65" ht="23.5">
      <c r="A302" s="245" t="s">
        <v>645</v>
      </c>
      <c r="D302" s="242"/>
      <c r="E302" s="242"/>
      <c r="F302" s="274"/>
      <c r="I302" s="310"/>
      <c r="K302" s="246"/>
      <c r="L302" s="246"/>
      <c r="M302" s="246"/>
      <c r="N302" s="246"/>
      <c r="O302" s="246"/>
      <c r="P302" s="246"/>
      <c r="Q302" s="220"/>
      <c r="R302" s="221"/>
      <c r="S302" s="221"/>
      <c r="T302" s="221"/>
      <c r="U302" s="221"/>
      <c r="V302" s="221"/>
      <c r="W302" s="221"/>
      <c r="X302" s="221"/>
      <c r="Y302" s="221"/>
      <c r="Z302" s="221"/>
      <c r="AA302" s="221"/>
      <c r="AB302" s="221"/>
      <c r="AC302" s="221"/>
      <c r="AD302" s="221"/>
      <c r="AE302" s="221"/>
      <c r="AF302" s="221"/>
      <c r="AG302" s="221"/>
      <c r="AH302" s="221"/>
      <c r="AI302" s="221"/>
      <c r="AJ302" s="221"/>
      <c r="AK302" s="221"/>
      <c r="AL302" s="221"/>
      <c r="AM302" s="221"/>
      <c r="AN302" s="221"/>
      <c r="AO302" s="221"/>
      <c r="AP302" s="221"/>
      <c r="AQ302" s="221"/>
      <c r="AR302" s="221"/>
      <c r="AS302" s="221"/>
      <c r="AT302" s="221"/>
      <c r="AU302" s="221"/>
      <c r="AV302" s="221"/>
      <c r="AW302" s="221"/>
      <c r="AX302" s="221"/>
      <c r="AY302" s="221"/>
      <c r="AZ302" s="221"/>
      <c r="BA302" s="221"/>
      <c r="BB302" s="221"/>
      <c r="BC302" s="221"/>
      <c r="BD302" s="221"/>
      <c r="BE302" s="221"/>
      <c r="BF302" s="221"/>
      <c r="BG302" s="221"/>
      <c r="BH302" s="221"/>
      <c r="BI302" s="221"/>
      <c r="BJ302" s="221"/>
      <c r="BK302" s="221"/>
      <c r="BL302" s="221"/>
      <c r="BM302" s="221"/>
    </row>
    <row r="303" spans="4:65" ht="15" thickBot="1">
      <c r="D303" s="242"/>
      <c r="E303" s="242"/>
      <c r="F303" s="274"/>
      <c r="I303" s="310"/>
      <c r="K303" s="246"/>
      <c r="L303" s="246"/>
      <c r="M303" s="246"/>
      <c r="N303" s="246"/>
      <c r="O303" s="246"/>
      <c r="P303" s="246"/>
      <c r="Q303" s="220"/>
      <c r="R303" s="221"/>
      <c r="S303" s="221"/>
      <c r="T303" s="221"/>
      <c r="U303" s="221"/>
      <c r="V303" s="221"/>
      <c r="W303" s="221"/>
      <c r="X303" s="221"/>
      <c r="Y303" s="221"/>
      <c r="Z303" s="221"/>
      <c r="AA303" s="221"/>
      <c r="AB303" s="221"/>
      <c r="AC303" s="221"/>
      <c r="AD303" s="221"/>
      <c r="AE303" s="221"/>
      <c r="AF303" s="221"/>
      <c r="AG303" s="221"/>
      <c r="AH303" s="221"/>
      <c r="AI303" s="221"/>
      <c r="AJ303" s="221"/>
      <c r="AK303" s="221"/>
      <c r="AL303" s="221"/>
      <c r="AM303" s="221"/>
      <c r="AN303" s="221"/>
      <c r="AO303" s="221"/>
      <c r="AP303" s="221"/>
      <c r="AQ303" s="221"/>
      <c r="AR303" s="221"/>
      <c r="AS303" s="221"/>
      <c r="AT303" s="221"/>
      <c r="AU303" s="221"/>
      <c r="AV303" s="221"/>
      <c r="AW303" s="221"/>
      <c r="AX303" s="221"/>
      <c r="AY303" s="221"/>
      <c r="AZ303" s="221"/>
      <c r="BA303" s="221"/>
      <c r="BB303" s="221"/>
      <c r="BC303" s="221"/>
      <c r="BD303" s="221"/>
      <c r="BE303" s="221"/>
      <c r="BF303" s="221"/>
      <c r="BG303" s="221"/>
      <c r="BH303" s="221"/>
      <c r="BI303" s="221"/>
      <c r="BJ303" s="221"/>
      <c r="BK303" s="221"/>
      <c r="BL303" s="221"/>
      <c r="BM303" s="221"/>
    </row>
    <row r="304" spans="1:64" ht="15" thickBot="1">
      <c r="A304" s="222" t="s">
        <v>378</v>
      </c>
      <c r="B304" s="222" t="s">
        <v>379</v>
      </c>
      <c r="C304" s="222" t="s">
        <v>383</v>
      </c>
      <c r="D304" s="222" t="s">
        <v>221</v>
      </c>
      <c r="E304" s="222" t="s">
        <v>223</v>
      </c>
      <c r="F304" s="279" t="s">
        <v>183</v>
      </c>
      <c r="G304" s="222" t="s">
        <v>386</v>
      </c>
      <c r="H304" s="222" t="s">
        <v>387</v>
      </c>
      <c r="I304" s="222" t="s">
        <v>388</v>
      </c>
      <c r="J304" s="246"/>
      <c r="K304" s="246"/>
      <c r="L304" s="246"/>
      <c r="M304" s="246"/>
      <c r="N304" s="246"/>
      <c r="O304" s="246"/>
      <c r="P304" s="220"/>
      <c r="Q304" s="221"/>
      <c r="R304" s="221"/>
      <c r="S304" s="221"/>
      <c r="T304" s="221"/>
      <c r="U304" s="221"/>
      <c r="V304" s="221"/>
      <c r="W304" s="221"/>
      <c r="X304" s="221"/>
      <c r="Y304" s="221"/>
      <c r="Z304" s="221"/>
      <c r="AA304" s="221"/>
      <c r="AB304" s="221"/>
      <c r="AC304" s="221"/>
      <c r="AD304" s="221"/>
      <c r="AE304" s="221"/>
      <c r="AF304" s="221"/>
      <c r="AG304" s="221"/>
      <c r="AH304" s="221"/>
      <c r="AI304" s="221"/>
      <c r="AJ304" s="221"/>
      <c r="AK304" s="221"/>
      <c r="AL304" s="221"/>
      <c r="AM304" s="221"/>
      <c r="AN304" s="221"/>
      <c r="AO304" s="221"/>
      <c r="AP304" s="221"/>
      <c r="AQ304" s="221"/>
      <c r="AR304" s="221"/>
      <c r="AS304" s="221"/>
      <c r="AT304" s="221"/>
      <c r="AU304" s="221"/>
      <c r="AV304" s="221"/>
      <c r="AW304" s="221"/>
      <c r="AX304" s="221"/>
      <c r="AY304" s="221"/>
      <c r="AZ304" s="221"/>
      <c r="BA304" s="221"/>
      <c r="BB304" s="221"/>
      <c r="BC304" s="221"/>
      <c r="BD304" s="221"/>
      <c r="BE304" s="221"/>
      <c r="BF304" s="221"/>
      <c r="BG304" s="221"/>
      <c r="BH304" s="221"/>
      <c r="BI304" s="221"/>
      <c r="BJ304" s="221"/>
      <c r="BK304" s="221"/>
      <c r="BL304" s="221"/>
    </row>
    <row r="305" spans="1:64" ht="43.5">
      <c r="A305" s="223" t="s">
        <v>646</v>
      </c>
      <c r="B305" s="223" t="str">
        <f>INDEX('Data - Knowledge'!$D:$D,MATCH('Data - Overview'!$A305,'Data - Knowledge'!$A:$A,0))</f>
        <v>Has current account</v>
      </c>
      <c r="C305" s="223" t="s">
        <v>647</v>
      </c>
      <c r="D305" s="280">
        <f>INDEX('Data - Knowledge'!$E:$E,MATCH('Data - Overview'!$A305,'Data - Knowledge'!$A:$A,0))</f>
        <v>0.90398106060606076</v>
      </c>
      <c r="E305" s="280">
        <f>INDEX('Data - Knowledge'!$G:$G,MATCH('Data - Overview'!$A305,'Data - Knowledge'!$A:$A,0))</f>
        <v>0.89921591375770016</v>
      </c>
      <c r="F305" s="282">
        <f>INDEX('Data - Knowledge'!$J:$J,MATCH('Data - Overview'!$A305,'Data - Knowledge'!$A:$A,0))</f>
        <v>100.52992243302809</v>
      </c>
      <c r="G305" s="223" t="str">
        <f>"" &amp;TEXT('Data - Overview'!$C305,"0")&amp;" "</f>
        <v>Has current account </v>
      </c>
      <c r="H305" s="283" t="str">
        <f>"Index: "&amp;TEXT('Data - Overview'!$F305,"0")&amp;""</f>
        <v>Index: 101</v>
      </c>
      <c r="I305" s="298" t="str">
        <f>'Data - Overview'!$G305&amp;CHAR(10)&amp;'Data - Overview'!$H305</f>
        <v>Has current account 
Index: 101</v>
      </c>
      <c r="J305" s="246"/>
      <c r="K305" s="246"/>
      <c r="L305" s="246"/>
      <c r="M305" s="246"/>
      <c r="N305" s="246"/>
      <c r="O305" s="246"/>
      <c r="P305" s="220"/>
      <c r="Q305" s="221"/>
      <c r="R305" s="221"/>
      <c r="S305" s="221"/>
      <c r="T305" s="221"/>
      <c r="U305" s="221"/>
      <c r="V305" s="221"/>
      <c r="W305" s="221"/>
      <c r="X305" s="221"/>
      <c r="Y305" s="221"/>
      <c r="Z305" s="221"/>
      <c r="AA305" s="221"/>
      <c r="AB305" s="221"/>
      <c r="AC305" s="221"/>
      <c r="AD305" s="221"/>
      <c r="AE305" s="221"/>
      <c r="AF305" s="221"/>
      <c r="AG305" s="221"/>
      <c r="AH305" s="221"/>
      <c r="AI305" s="221"/>
      <c r="AJ305" s="221"/>
      <c r="AK305" s="221"/>
      <c r="AL305" s="221"/>
      <c r="AM305" s="221"/>
      <c r="AN305" s="221"/>
      <c r="AO305" s="221"/>
      <c r="AP305" s="221"/>
      <c r="AQ305" s="221"/>
      <c r="AR305" s="221"/>
      <c r="AS305" s="221"/>
      <c r="AT305" s="221"/>
      <c r="AU305" s="221"/>
      <c r="AV305" s="221"/>
      <c r="AW305" s="221"/>
      <c r="AX305" s="221"/>
      <c r="AY305" s="221"/>
      <c r="AZ305" s="221"/>
      <c r="BA305" s="221"/>
      <c r="BB305" s="221"/>
      <c r="BC305" s="221"/>
      <c r="BD305" s="221"/>
      <c r="BE305" s="221"/>
      <c r="BF305" s="221"/>
      <c r="BG305" s="221"/>
      <c r="BH305" s="221"/>
      <c r="BI305" s="221"/>
      <c r="BJ305" s="221"/>
      <c r="BK305" s="221"/>
      <c r="BL305" s="221"/>
    </row>
    <row r="306" spans="1:64">
      <c r="A306" t="s">
        <v>648</v>
      </c>
      <c r="B306" t="str">
        <f>INDEX('Data - Knowledge'!$D:$D,MATCH('Data - Overview'!$A306,'Data - Knowledge'!$A:$A,0))</f>
        <v>Has savings account</v>
      </c>
      <c r="C306" t="s">
        <v>649</v>
      </c>
      <c r="D306" s="242">
        <f>INDEX('Data - Knowledge'!$E:$E,MATCH('Data - Overview'!$A306,'Data - Knowledge'!$A:$A,0))</f>
        <v>0.493621212121212</v>
      </c>
      <c r="E306" s="242">
        <f>INDEX('Data - Knowledge'!$G:$G,MATCH('Data - Overview'!$A306,'Data - Knowledge'!$A:$A,0))</f>
        <v>0.62087063655030794</v>
      </c>
      <c r="F306" s="274">
        <f>INDEX('Data - Knowledge'!$J:$J,MATCH('Data - Overview'!$A306,'Data - Knowledge'!$A:$A,0))</f>
        <v>79.504679890142441</v>
      </c>
      <c r="G306" t="str">
        <f>"" &amp;TEXT('Data - Overview'!$C306,"0")&amp;" "</f>
        <v>Has savings account </v>
      </c>
      <c r="H306" s="217" t="str">
        <f>"Index: "&amp;TEXT('Data - Overview'!$F306,"0")&amp;""</f>
        <v>Index: 80</v>
      </c>
      <c r="I306" t="str">
        <f>'Data - Overview'!$G306&amp;CHAR(10)&amp;'Data - Overview'!$H306</f>
        <v>Has savings account 
Index: 80</v>
      </c>
      <c r="J306" s="246"/>
      <c r="K306" s="246"/>
      <c r="L306" s="246"/>
      <c r="M306" s="246"/>
      <c r="N306" s="246"/>
      <c r="O306" s="246"/>
      <c r="P306" s="220"/>
      <c r="Q306" s="221"/>
      <c r="R306" s="221"/>
      <c r="S306" s="221"/>
      <c r="T306" s="221"/>
      <c r="U306" s="221"/>
      <c r="V306" s="221"/>
      <c r="W306" s="221"/>
      <c r="X306" s="221"/>
      <c r="Y306" s="221"/>
      <c r="Z306" s="221"/>
      <c r="AA306" s="221"/>
      <c r="AB306" s="221"/>
      <c r="AC306" s="221"/>
      <c r="AD306" s="221"/>
      <c r="AE306" s="221"/>
      <c r="AF306" s="221"/>
      <c r="AG306" s="221"/>
      <c r="AH306" s="221"/>
      <c r="AI306" s="221"/>
      <c r="AJ306" s="221"/>
      <c r="AK306" s="221"/>
      <c r="AL306" s="221"/>
      <c r="AM306" s="221"/>
      <c r="AN306" s="221"/>
      <c r="AO306" s="221"/>
      <c r="AP306" s="221"/>
      <c r="AQ306" s="221"/>
      <c r="AR306" s="221"/>
      <c r="AS306" s="221"/>
      <c r="AT306" s="221"/>
      <c r="AU306" s="221"/>
      <c r="AV306" s="221"/>
      <c r="AW306" s="221"/>
      <c r="AX306" s="221"/>
      <c r="AY306" s="221"/>
      <c r="AZ306" s="221"/>
      <c r="BA306" s="221"/>
      <c r="BB306" s="221"/>
      <c r="BC306" s="221"/>
      <c r="BD306" s="221"/>
      <c r="BE306" s="221"/>
      <c r="BF306" s="221"/>
      <c r="BG306" s="221"/>
      <c r="BH306" s="221"/>
      <c r="BI306" s="221"/>
      <c r="BJ306" s="221"/>
      <c r="BK306" s="221"/>
      <c r="BL306" s="221"/>
    </row>
    <row r="307" spans="1:64">
      <c r="A307" s="226" t="s">
        <v>650</v>
      </c>
      <c r="B307" s="226" t="str">
        <f>INDEX('Data - Knowledge'!$D:$D,MATCH('Data - Overview'!$A307,'Data - Knowledge'!$A:$A,0))</f>
        <v>Has commoditised financial product</v>
      </c>
      <c r="C307" s="226" t="s">
        <v>651</v>
      </c>
      <c r="D307" s="285">
        <f>INDEX('Data - Knowledge'!$E:$E,MATCH('Data - Overview'!$A307,'Data - Knowledge'!$A:$A,0))</f>
        <v>0.82147727272727278</v>
      </c>
      <c r="E307" s="285">
        <f>INDEX('Data - Knowledge'!$G:$G,MATCH('Data - Overview'!$A307,'Data - Knowledge'!$A:$A,0))</f>
        <v>0.87765215605749458</v>
      </c>
      <c r="F307" s="287">
        <f>INDEX('Data - Knowledge'!$J:$J,MATCH('Data - Overview'!$A307,'Data - Knowledge'!$A:$A,0))</f>
        <v>93.599413737833757</v>
      </c>
      <c r="G307" s="226" t="str">
        <f>"" &amp;TEXT('Data - Overview'!$C307,"0")&amp;" "</f>
        <v>Has commoditised financial product </v>
      </c>
      <c r="H307" s="288" t="str">
        <f>"Index: "&amp;TEXT('Data - Overview'!$F307,"0")&amp;""</f>
        <v>Index: 94</v>
      </c>
      <c r="I307" s="226" t="str">
        <f>'Data - Overview'!$G307&amp;CHAR(10)&amp;'Data - Overview'!$H307</f>
        <v>Has commoditised financial product 
Index: 94</v>
      </c>
      <c r="J307" s="246"/>
      <c r="K307" s="246"/>
      <c r="L307" s="246"/>
      <c r="M307" s="246"/>
      <c r="N307" s="246"/>
      <c r="O307" s="246"/>
      <c r="P307" s="220"/>
      <c r="Q307" s="221"/>
      <c r="R307" s="221"/>
      <c r="S307" s="221"/>
      <c r="T307" s="221"/>
      <c r="U307" s="221"/>
      <c r="V307" s="221"/>
      <c r="W307" s="221"/>
      <c r="X307" s="221"/>
      <c r="Y307" s="221"/>
      <c r="Z307" s="221"/>
      <c r="AA307" s="221"/>
      <c r="AB307" s="221"/>
      <c r="AC307" s="221"/>
      <c r="AD307" s="221"/>
      <c r="AE307" s="221"/>
      <c r="AF307" s="221"/>
      <c r="AG307" s="221"/>
      <c r="AH307" s="221"/>
      <c r="AI307" s="221"/>
      <c r="AJ307" s="221"/>
      <c r="AK307" s="221"/>
      <c r="AL307" s="221"/>
      <c r="AM307" s="221"/>
      <c r="AN307" s="221"/>
      <c r="AO307" s="221"/>
      <c r="AP307" s="221"/>
      <c r="AQ307" s="221"/>
      <c r="AR307" s="221"/>
      <c r="AS307" s="221"/>
      <c r="AT307" s="221"/>
      <c r="AU307" s="221"/>
      <c r="AV307" s="221"/>
      <c r="AW307" s="221"/>
      <c r="AX307" s="221"/>
      <c r="AY307" s="221"/>
      <c r="AZ307" s="221"/>
      <c r="BA307" s="221"/>
      <c r="BB307" s="221"/>
      <c r="BC307" s="221"/>
      <c r="BD307" s="221"/>
      <c r="BE307" s="221"/>
      <c r="BF307" s="221"/>
      <c r="BG307" s="221"/>
      <c r="BH307" s="221"/>
      <c r="BI307" s="221"/>
      <c r="BJ307" s="221"/>
      <c r="BK307" s="221"/>
      <c r="BL307" s="221"/>
    </row>
    <row r="308" spans="1:64">
      <c r="A308" t="s">
        <v>652</v>
      </c>
      <c r="B308" t="str">
        <f>INDEX('Data - Knowledge'!$D:$D,MATCH('Data - Overview'!$A308,'Data - Knowledge'!$A:$A,0))</f>
        <v>Has considered financial product</v>
      </c>
      <c r="C308" t="s">
        <v>653</v>
      </c>
      <c r="D308" s="242">
        <f>INDEX('Data - Knowledge'!$E:$E,MATCH('Data - Overview'!$A308,'Data - Knowledge'!$A:$A,0))</f>
        <v>0.581185606060606</v>
      </c>
      <c r="E308" s="242">
        <f>INDEX('Data - Knowledge'!$G:$G,MATCH('Data - Overview'!$A308,'Data - Knowledge'!$A:$A,0))</f>
        <v>0.63904158110882958</v>
      </c>
      <c r="F308" s="274">
        <f>INDEX('Data - Knowledge'!$J:$J,MATCH('Data - Overview'!$A308,'Data - Knowledge'!$A:$A,0))</f>
        <v>90.946445934263764</v>
      </c>
      <c r="G308" t="str">
        <f>"" &amp;TEXT('Data - Overview'!$C308,"0")&amp;" "</f>
        <v>Has considered financial product </v>
      </c>
      <c r="H308" s="217" t="str">
        <f>"Index: "&amp;TEXT('Data - Overview'!$F308,"0")&amp;""</f>
        <v>Index: 91</v>
      </c>
      <c r="I308" t="str">
        <f>'Data - Overview'!$G308&amp;CHAR(10)&amp;'Data - Overview'!$H308</f>
        <v>Has considered financial product 
Index: 91</v>
      </c>
      <c r="J308" s="246"/>
      <c r="K308" s="246"/>
      <c r="L308" s="246"/>
      <c r="M308" s="246"/>
      <c r="N308" s="246"/>
      <c r="O308" s="246"/>
      <c r="P308" s="220"/>
      <c r="Q308" s="221"/>
      <c r="R308" s="221"/>
      <c r="S308" s="221"/>
      <c r="T308" s="221"/>
      <c r="U308" s="221"/>
      <c r="V308" s="221"/>
      <c r="W308" s="221"/>
      <c r="X308" s="221"/>
      <c r="Y308" s="221"/>
      <c r="Z308" s="221"/>
      <c r="AA308" s="221"/>
      <c r="AB308" s="221"/>
      <c r="AC308" s="221"/>
      <c r="AD308" s="221"/>
      <c r="AE308" s="221"/>
      <c r="AF308" s="221"/>
      <c r="AG308" s="221"/>
      <c r="AH308" s="221"/>
      <c r="AI308" s="221"/>
      <c r="AJ308" s="221"/>
      <c r="AK308" s="221"/>
      <c r="AL308" s="221"/>
      <c r="AM308" s="221"/>
      <c r="AN308" s="221"/>
      <c r="AO308" s="221"/>
      <c r="AP308" s="221"/>
      <c r="AQ308" s="221"/>
      <c r="AR308" s="221"/>
      <c r="AS308" s="221"/>
      <c r="AT308" s="221"/>
      <c r="AU308" s="221"/>
      <c r="AV308" s="221"/>
      <c r="AW308" s="221"/>
      <c r="AX308" s="221"/>
      <c r="AY308" s="221"/>
      <c r="AZ308" s="221"/>
      <c r="BA308" s="221"/>
      <c r="BB308" s="221"/>
      <c r="BC308" s="221"/>
      <c r="BD308" s="221"/>
      <c r="BE308" s="221"/>
      <c r="BF308" s="221"/>
      <c r="BG308" s="221"/>
      <c r="BH308" s="221"/>
      <c r="BI308" s="221"/>
      <c r="BJ308" s="221"/>
      <c r="BK308" s="221"/>
      <c r="BL308" s="221"/>
    </row>
    <row r="309" spans="1:64">
      <c r="A309" s="226" t="s">
        <v>654</v>
      </c>
      <c r="B309" s="226" t="str">
        <f>INDEX('Data - Knowledge'!$D:$D,MATCH('Data - Overview'!$A309,'Data - Knowledge'!$A:$A,0))</f>
        <v>Has instant access account</v>
      </c>
      <c r="C309" s="226" t="s">
        <v>655</v>
      </c>
      <c r="D309" s="285">
        <f>INDEX('Data - Knowledge'!$E:$E,MATCH('Data - Overview'!$A309,'Data - Knowledge'!$A:$A,0))</f>
        <v>0.36985606060606063</v>
      </c>
      <c r="E309" s="285">
        <f>INDEX('Data - Knowledge'!$G:$G,MATCH('Data - Overview'!$A309,'Data - Knowledge'!$A:$A,0))</f>
        <v>0.47198141683778233</v>
      </c>
      <c r="F309" s="287">
        <f>INDEX('Data - Knowledge'!$J:$J,MATCH('Data - Overview'!$A309,'Data - Knowledge'!$A:$A,0))</f>
        <v>78.362420089343971</v>
      </c>
      <c r="G309" s="226" t="str">
        <f>"" &amp;TEXT('Data - Overview'!$C309,"0")&amp;" "</f>
        <v>Has instant access account </v>
      </c>
      <c r="H309" s="311" t="str">
        <f>"Index: "&amp;TEXT('Data - Overview'!$F309,"0")&amp;""</f>
        <v>Index: 78</v>
      </c>
      <c r="I309" s="226" t="str">
        <f>'Data - Overview'!$G309&amp;CHAR(10)&amp;'Data - Overview'!$H309</f>
        <v>Has instant access account 
Index: 78</v>
      </c>
      <c r="J309" s="246"/>
      <c r="K309" s="246"/>
      <c r="L309" s="246"/>
      <c r="M309" s="246"/>
      <c r="N309" s="246"/>
      <c r="O309" s="246"/>
      <c r="P309" s="220"/>
      <c r="Q309" s="221"/>
      <c r="R309" s="221"/>
      <c r="S309" s="221"/>
      <c r="T309" s="221"/>
      <c r="U309" s="221"/>
      <c r="V309" s="221"/>
      <c r="W309" s="221"/>
      <c r="X309" s="221"/>
      <c r="Y309" s="221"/>
      <c r="Z309" s="221"/>
      <c r="AA309" s="221"/>
      <c r="AB309" s="221"/>
      <c r="AC309" s="221"/>
      <c r="AD309" s="221"/>
      <c r="AE309" s="221"/>
      <c r="AF309" s="221"/>
      <c r="AG309" s="221"/>
      <c r="AH309" s="221"/>
      <c r="AI309" s="221"/>
      <c r="AJ309" s="221"/>
      <c r="AK309" s="221"/>
      <c r="AL309" s="221"/>
      <c r="AM309" s="221"/>
      <c r="AN309" s="221"/>
      <c r="AO309" s="221"/>
      <c r="AP309" s="221"/>
      <c r="AQ309" s="221"/>
      <c r="AR309" s="221"/>
      <c r="AS309" s="221"/>
      <c r="AT309" s="221"/>
      <c r="AU309" s="221"/>
      <c r="AV309" s="221"/>
      <c r="AW309" s="221"/>
      <c r="AX309" s="221"/>
      <c r="AY309" s="221"/>
      <c r="AZ309" s="221"/>
      <c r="BA309" s="221"/>
      <c r="BB309" s="221"/>
      <c r="BC309" s="221"/>
      <c r="BD309" s="221"/>
      <c r="BE309" s="221"/>
      <c r="BF309" s="221"/>
      <c r="BG309" s="221"/>
      <c r="BH309" s="221"/>
      <c r="BI309" s="221"/>
      <c r="BJ309" s="221"/>
      <c r="BK309" s="221"/>
      <c r="BL309" s="221"/>
    </row>
    <row r="310" spans="1:64">
      <c r="A310" t="s">
        <v>656</v>
      </c>
      <c r="B310" t="str">
        <f>INDEX('Data - Knowledge'!$D:$D,MATCH('Data - Overview'!$A310,'Data - Knowledge'!$A:$A,0))</f>
        <v>Has Cash ISA</v>
      </c>
      <c r="C310" t="s">
        <v>657</v>
      </c>
      <c r="D310" s="242">
        <f>INDEX('Data - Knowledge'!$E:$E,MATCH('Data - Overview'!$A310,'Data - Knowledge'!$A:$A,0))</f>
        <v>0.23209090909090907</v>
      </c>
      <c r="E310" s="242">
        <f>INDEX('Data - Knowledge'!$G:$G,MATCH('Data - Overview'!$A310,'Data - Knowledge'!$A:$A,0))</f>
        <v>0.30720482546201239</v>
      </c>
      <c r="F310" s="274">
        <f>INDEX('Data - Knowledge'!$J:$J,MATCH('Data - Overview'!$A310,'Data - Knowledge'!$A:$A,0))</f>
        <v>75.549239417662861</v>
      </c>
      <c r="G310" t="str">
        <f>"" &amp;TEXT('Data - Overview'!$C310,"0")&amp;" "</f>
        <v>Has Cash ISA </v>
      </c>
      <c r="H310" s="233" t="str">
        <f>"Index: "&amp;TEXT('Data - Overview'!$F310,"0")&amp;""</f>
        <v>Index: 76</v>
      </c>
      <c r="I310" t="str">
        <f>'Data - Overview'!$G310&amp;CHAR(10)&amp;'Data - Overview'!$H310</f>
        <v>Has Cash ISA 
Index: 76</v>
      </c>
      <c r="J310" s="246"/>
      <c r="K310" s="246"/>
      <c r="L310" s="246"/>
      <c r="M310" s="246"/>
      <c r="N310" s="246"/>
      <c r="O310" s="246"/>
      <c r="P310" s="220"/>
      <c r="Q310" s="221"/>
      <c r="R310" s="221"/>
      <c r="S310" s="221"/>
      <c r="T310" s="221"/>
      <c r="U310" s="221"/>
      <c r="V310" s="221"/>
      <c r="W310" s="221"/>
      <c r="X310" s="221"/>
      <c r="Y310" s="221"/>
      <c r="Z310" s="221"/>
      <c r="AA310" s="221"/>
      <c r="AB310" s="221"/>
      <c r="AC310" s="221"/>
      <c r="AD310" s="221"/>
      <c r="AE310" s="221"/>
      <c r="AF310" s="221"/>
      <c r="AG310" s="221"/>
      <c r="AH310" s="221"/>
      <c r="AI310" s="221"/>
      <c r="AJ310" s="221"/>
      <c r="AK310" s="221"/>
      <c r="AL310" s="221"/>
      <c r="AM310" s="221"/>
      <c r="AN310" s="221"/>
      <c r="AO310" s="221"/>
      <c r="AP310" s="221"/>
      <c r="AQ310" s="221"/>
      <c r="AR310" s="221"/>
      <c r="AS310" s="221"/>
      <c r="AT310" s="221"/>
      <c r="AU310" s="221"/>
      <c r="AV310" s="221"/>
      <c r="AW310" s="221"/>
      <c r="AX310" s="221"/>
      <c r="AY310" s="221"/>
      <c r="AZ310" s="221"/>
      <c r="BA310" s="221"/>
      <c r="BB310" s="221"/>
      <c r="BC310" s="221"/>
      <c r="BD310" s="221"/>
      <c r="BE310" s="221"/>
      <c r="BF310" s="221"/>
      <c r="BG310" s="221"/>
      <c r="BH310" s="221"/>
      <c r="BI310" s="221"/>
      <c r="BJ310" s="221"/>
      <c r="BK310" s="221"/>
      <c r="BL310" s="221"/>
    </row>
    <row r="311" spans="1:64">
      <c r="A311" s="226" t="s">
        <v>658</v>
      </c>
      <c r="B311" s="226" t="str">
        <f>INDEX('Data - Knowledge'!$D:$D,MATCH('Data - Overview'!$A311,'Data - Knowledge'!$A:$A,0))</f>
        <v>Has Stocks and Shares ISA</v>
      </c>
      <c r="C311" s="226" t="s">
        <v>659</v>
      </c>
      <c r="D311" s="285">
        <f>INDEX('Data - Knowledge'!$E:$E,MATCH('Data - Overview'!$A311,'Data - Knowledge'!$A:$A,0))</f>
        <v>0.058511363636363639</v>
      </c>
      <c r="E311" s="285">
        <f>INDEX('Data - Knowledge'!$G:$G,MATCH('Data - Overview'!$A311,'Data - Knowledge'!$A:$A,0))</f>
        <v>0.13132443531827517</v>
      </c>
      <c r="F311" s="287">
        <f>INDEX('Data - Knowledge'!$J:$J,MATCH('Data - Overview'!$A311,'Data - Knowledge'!$A:$A,0))</f>
        <v>44.554818373714468</v>
      </c>
      <c r="G311" s="226" t="str">
        <f>"" &amp;TEXT('Data - Overview'!$C311,"0")&amp;" "</f>
        <v>Has Stocks and Shares ISA </v>
      </c>
      <c r="H311" s="311" t="str">
        <f>"Index: "&amp;TEXT('Data - Overview'!$F311,"0")&amp;""</f>
        <v>Index: 45</v>
      </c>
      <c r="I311" s="226" t="str">
        <f>'Data - Overview'!$G311&amp;CHAR(10)&amp;'Data - Overview'!$H311</f>
        <v>Has Stocks and Shares ISA 
Index: 45</v>
      </c>
      <c r="J311" s="246"/>
      <c r="K311" s="246"/>
      <c r="L311" s="246"/>
      <c r="M311" s="246"/>
      <c r="N311" s="246"/>
      <c r="O311" s="246"/>
      <c r="P311" s="220"/>
      <c r="Q311" s="221"/>
      <c r="R311" s="221"/>
      <c r="S311" s="221"/>
      <c r="T311" s="221"/>
      <c r="U311" s="221"/>
      <c r="V311" s="221"/>
      <c r="W311" s="221"/>
      <c r="X311" s="221"/>
      <c r="Y311" s="221"/>
      <c r="Z311" s="221"/>
      <c r="AA311" s="221"/>
      <c r="AB311" s="221"/>
      <c r="AC311" s="221"/>
      <c r="AD311" s="221"/>
      <c r="AE311" s="221"/>
      <c r="AF311" s="221"/>
      <c r="AG311" s="221"/>
      <c r="AH311" s="221"/>
      <c r="AI311" s="221"/>
      <c r="AJ311" s="221"/>
      <c r="AK311" s="221"/>
      <c r="AL311" s="221"/>
      <c r="AM311" s="221"/>
      <c r="AN311" s="221"/>
      <c r="AO311" s="221"/>
      <c r="AP311" s="221"/>
      <c r="AQ311" s="221"/>
      <c r="AR311" s="221"/>
      <c r="AS311" s="221"/>
      <c r="AT311" s="221"/>
      <c r="AU311" s="221"/>
      <c r="AV311" s="221"/>
      <c r="AW311" s="221"/>
      <c r="AX311" s="221"/>
      <c r="AY311" s="221"/>
      <c r="AZ311" s="221"/>
      <c r="BA311" s="221"/>
      <c r="BB311" s="221"/>
      <c r="BC311" s="221"/>
      <c r="BD311" s="221"/>
      <c r="BE311" s="221"/>
      <c r="BF311" s="221"/>
      <c r="BG311" s="221"/>
      <c r="BH311" s="221"/>
      <c r="BI311" s="221"/>
      <c r="BJ311" s="221"/>
      <c r="BK311" s="221"/>
      <c r="BL311" s="221"/>
    </row>
    <row r="312" spans="1:64">
      <c r="A312" t="s">
        <v>660</v>
      </c>
      <c r="B312" t="str">
        <f>INDEX('Data - Knowledge'!$D:$D,MATCH('Data - Overview'!$A312,'Data - Knowledge'!$A:$A,0))</f>
        <v>Has Unit Trusts</v>
      </c>
      <c r="C312" t="s">
        <v>661</v>
      </c>
      <c r="D312" s="242">
        <f>INDEX('Data - Knowledge'!$E:$E,MATCH('Data - Overview'!$A312,'Data - Knowledge'!$A:$A,0))</f>
        <v>0.0081704545454545467</v>
      </c>
      <c r="E312" s="242">
        <f>INDEX('Data - Knowledge'!$G:$G,MATCH('Data - Overview'!$A312,'Data - Knowledge'!$A:$A,0))</f>
        <v>0.016897227926078031</v>
      </c>
      <c r="F312" s="274">
        <f>INDEX('Data - Knowledge'!$J:$J,MATCH('Data - Overview'!$A312,'Data - Knowledge'!$A:$A,0))</f>
        <v>48.35381626618662</v>
      </c>
      <c r="G312" t="str">
        <f>"" &amp;TEXT('Data - Overview'!$C312,"0")&amp;" "</f>
        <v>Has Unit Trusts </v>
      </c>
      <c r="H312" s="233" t="str">
        <f>"Index: "&amp;TEXT('Data - Overview'!$F312,"0")&amp;""</f>
        <v>Index: 48</v>
      </c>
      <c r="I312" t="str">
        <f>'Data - Overview'!$G312&amp;CHAR(10)&amp;'Data - Overview'!$H312</f>
        <v>Has Unit Trusts 
Index: 48</v>
      </c>
      <c r="J312" s="246"/>
      <c r="K312" s="246"/>
      <c r="L312" s="246"/>
      <c r="M312" s="246"/>
      <c r="N312" s="246"/>
      <c r="O312" s="246"/>
      <c r="P312" s="220"/>
      <c r="Q312" s="221"/>
      <c r="R312" s="221"/>
      <c r="S312" s="221"/>
      <c r="T312" s="221"/>
      <c r="U312" s="221"/>
      <c r="V312" s="221"/>
      <c r="W312" s="221"/>
      <c r="X312" s="221"/>
      <c r="Y312" s="221"/>
      <c r="Z312" s="221"/>
      <c r="AA312" s="221"/>
      <c r="AB312" s="221"/>
      <c r="AC312" s="221"/>
      <c r="AD312" s="221"/>
      <c r="AE312" s="221"/>
      <c r="AF312" s="221"/>
      <c r="AG312" s="221"/>
      <c r="AH312" s="221"/>
      <c r="AI312" s="221"/>
      <c r="AJ312" s="221"/>
      <c r="AK312" s="221"/>
      <c r="AL312" s="221"/>
      <c r="AM312" s="221"/>
      <c r="AN312" s="221"/>
      <c r="AO312" s="221"/>
      <c r="AP312" s="221"/>
      <c r="AQ312" s="221"/>
      <c r="AR312" s="221"/>
      <c r="AS312" s="221"/>
      <c r="AT312" s="221"/>
      <c r="AU312" s="221"/>
      <c r="AV312" s="221"/>
      <c r="AW312" s="221"/>
      <c r="AX312" s="221"/>
      <c r="AY312" s="221"/>
      <c r="AZ312" s="221"/>
      <c r="BA312" s="221"/>
      <c r="BB312" s="221"/>
      <c r="BC312" s="221"/>
      <c r="BD312" s="221"/>
      <c r="BE312" s="221"/>
      <c r="BF312" s="221"/>
      <c r="BG312" s="221"/>
      <c r="BH312" s="221"/>
      <c r="BI312" s="221"/>
      <c r="BJ312" s="221"/>
      <c r="BK312" s="221"/>
      <c r="BL312" s="221"/>
    </row>
    <row r="313" spans="1:64">
      <c r="A313" s="226" t="s">
        <v>662</v>
      </c>
      <c r="B313" s="226" t="str">
        <f>INDEX('Data - Knowledge'!$D:$D,MATCH('Data - Overview'!$A313,'Data - Knowledge'!$A:$A,0))</f>
        <v>Has stocks and shares</v>
      </c>
      <c r="C313" s="226" t="s">
        <v>663</v>
      </c>
      <c r="D313" s="285">
        <f>INDEX('Data - Knowledge'!$E:$E,MATCH('Data - Overview'!$A313,'Data - Knowledge'!$A:$A,0))</f>
        <v>0.05352272727272727</v>
      </c>
      <c r="E313" s="285">
        <f>INDEX('Data - Knowledge'!$G:$G,MATCH('Data - Overview'!$A313,'Data - Knowledge'!$A:$A,0))</f>
        <v>0.12122361396303902</v>
      </c>
      <c r="F313" s="287">
        <f>INDEX('Data - Knowledge'!$J:$J,MATCH('Data - Overview'!$A313,'Data - Knowledge'!$A:$A,0))</f>
        <v>44.152063713466177</v>
      </c>
      <c r="G313" s="226" t="str">
        <f>"" &amp;TEXT('Data - Overview'!$C313,"0")&amp;" "</f>
        <v>Has stocks and shares </v>
      </c>
      <c r="H313" s="311" t="str">
        <f>"Index: "&amp;TEXT('Data - Overview'!$F313,"0")&amp;""</f>
        <v>Index: 44</v>
      </c>
      <c r="I313" s="226" t="str">
        <f>'Data - Overview'!$G313&amp;CHAR(10)&amp;'Data - Overview'!$H313</f>
        <v>Has stocks and shares 
Index: 44</v>
      </c>
      <c r="J313" s="246"/>
      <c r="K313" s="246"/>
      <c r="L313" s="246"/>
      <c r="M313" s="246"/>
      <c r="N313" s="246"/>
      <c r="O313" s="246"/>
      <c r="P313" s="220"/>
      <c r="Q313" s="221"/>
      <c r="R313" s="221"/>
      <c r="S313" s="221"/>
      <c r="T313" s="221"/>
      <c r="U313" s="221"/>
      <c r="V313" s="221"/>
      <c r="W313" s="221"/>
      <c r="X313" s="221"/>
      <c r="Y313" s="221"/>
      <c r="Z313" s="221"/>
      <c r="AA313" s="221"/>
      <c r="AB313" s="221"/>
      <c r="AC313" s="221"/>
      <c r="AD313" s="221"/>
      <c r="AE313" s="221"/>
      <c r="AF313" s="221"/>
      <c r="AG313" s="221"/>
      <c r="AH313" s="221"/>
      <c r="AI313" s="221"/>
      <c r="AJ313" s="221"/>
      <c r="AK313" s="221"/>
      <c r="AL313" s="221"/>
      <c r="AM313" s="221"/>
      <c r="AN313" s="221"/>
      <c r="AO313" s="221"/>
      <c r="AP313" s="221"/>
      <c r="AQ313" s="221"/>
      <c r="AR313" s="221"/>
      <c r="AS313" s="221"/>
      <c r="AT313" s="221"/>
      <c r="AU313" s="221"/>
      <c r="AV313" s="221"/>
      <c r="AW313" s="221"/>
      <c r="AX313" s="221"/>
      <c r="AY313" s="221"/>
      <c r="AZ313" s="221"/>
      <c r="BA313" s="221"/>
      <c r="BB313" s="221"/>
      <c r="BC313" s="221"/>
      <c r="BD313" s="221"/>
      <c r="BE313" s="221"/>
      <c r="BF313" s="221"/>
      <c r="BG313" s="221"/>
      <c r="BH313" s="221"/>
      <c r="BI313" s="221"/>
      <c r="BJ313" s="221"/>
      <c r="BK313" s="221"/>
      <c r="BL313" s="221"/>
    </row>
    <row r="314" spans="1:64">
      <c r="A314" t="s">
        <v>664</v>
      </c>
      <c r="B314" t="str">
        <f>INDEX('Data - Knowledge'!$D:$D,MATCH('Data - Overview'!$A314,'Data - Knowledge'!$A:$A,0))</f>
        <v>Has investment bonds</v>
      </c>
      <c r="C314" t="s">
        <v>665</v>
      </c>
      <c r="D314" s="242">
        <f>INDEX('Data - Knowledge'!$E:$E,MATCH('Data - Overview'!$A314,'Data - Knowledge'!$A:$A,0))</f>
        <v>0.019106060606060606</v>
      </c>
      <c r="E314" s="242">
        <f>INDEX('Data - Knowledge'!$G:$G,MATCH('Data - Overview'!$A314,'Data - Knowledge'!$A:$A,0))</f>
        <v>0.03016827515400412</v>
      </c>
      <c r="F314" s="274">
        <f>INDEX('Data - Knowledge'!$J:$J,MATCH('Data - Overview'!$A314,'Data - Knowledge'!$A:$A,0))</f>
        <v>63.331630689945925</v>
      </c>
      <c r="G314" t="str">
        <f>"" &amp;TEXT('Data - Overview'!$C314,"0")&amp;" "</f>
        <v>Has investment bonds </v>
      </c>
      <c r="H314" s="233" t="str">
        <f>"Index: "&amp;TEXT('Data - Overview'!$F314,"0")&amp;""</f>
        <v>Index: 63</v>
      </c>
      <c r="I314" t="str">
        <f>'Data - Overview'!$G314&amp;CHAR(10)&amp;'Data - Overview'!$H314</f>
        <v>Has investment bonds 
Index: 63</v>
      </c>
      <c r="J314" s="246"/>
      <c r="K314" s="246"/>
      <c r="L314" s="246"/>
      <c r="M314" s="246"/>
      <c r="N314" s="246"/>
      <c r="O314" s="246"/>
      <c r="P314" s="220"/>
      <c r="Q314" s="221"/>
      <c r="R314" s="221"/>
      <c r="S314" s="221"/>
      <c r="T314" s="221"/>
      <c r="U314" s="221"/>
      <c r="V314" s="221"/>
      <c r="W314" s="221"/>
      <c r="X314" s="221"/>
      <c r="Y314" s="221"/>
      <c r="Z314" s="221"/>
      <c r="AA314" s="221"/>
      <c r="AB314" s="221"/>
      <c r="AC314" s="221"/>
      <c r="AD314" s="221"/>
      <c r="AE314" s="221"/>
      <c r="AF314" s="221"/>
      <c r="AG314" s="221"/>
      <c r="AH314" s="221"/>
      <c r="AI314" s="221"/>
      <c r="AJ314" s="221"/>
      <c r="AK314" s="221"/>
      <c r="AL314" s="221"/>
      <c r="AM314" s="221"/>
      <c r="AN314" s="221"/>
      <c r="AO314" s="221"/>
      <c r="AP314" s="221"/>
      <c r="AQ314" s="221"/>
      <c r="AR314" s="221"/>
      <c r="AS314" s="221"/>
      <c r="AT314" s="221"/>
      <c r="AU314" s="221"/>
      <c r="AV314" s="221"/>
      <c r="AW314" s="221"/>
      <c r="AX314" s="221"/>
      <c r="AY314" s="221"/>
      <c r="AZ314" s="221"/>
      <c r="BA314" s="221"/>
      <c r="BB314" s="221"/>
      <c r="BC314" s="221"/>
      <c r="BD314" s="221"/>
      <c r="BE314" s="221"/>
      <c r="BF314" s="221"/>
      <c r="BG314" s="221"/>
      <c r="BH314" s="221"/>
      <c r="BI314" s="221"/>
      <c r="BJ314" s="221"/>
      <c r="BK314" s="221"/>
      <c r="BL314" s="221"/>
    </row>
    <row r="315" spans="1:64">
      <c r="A315" s="226" t="s">
        <v>666</v>
      </c>
      <c r="B315" s="226" t="str">
        <f>INDEX('Data - Knowledge'!$D:$D,MATCH('Data - Overview'!$A315,'Data - Knowledge'!$A:$A,0))</f>
        <v>Has a National Savings product</v>
      </c>
      <c r="C315" s="226" t="s">
        <v>667</v>
      </c>
      <c r="D315" s="285">
        <f>INDEX('Data - Knowledge'!$E:$E,MATCH('Data - Overview'!$A315,'Data - Knowledge'!$A:$A,0))</f>
        <v>0.12406439393939392</v>
      </c>
      <c r="E315" s="285">
        <f>INDEX('Data - Knowledge'!$G:$G,MATCH('Data - Overview'!$A315,'Data - Knowledge'!$A:$A,0))</f>
        <v>0.22898295687885004</v>
      </c>
      <c r="F315" s="287">
        <f>INDEX('Data - Knowledge'!$J:$J,MATCH('Data - Overview'!$A315,'Data - Knowledge'!$A:$A,0))</f>
        <v>54.180623584590059</v>
      </c>
      <c r="G315" s="226" t="str">
        <f>"" &amp;TEXT('Data - Overview'!$C315,"0")&amp;" "</f>
        <v>Has a National Savings product </v>
      </c>
      <c r="H315" s="311" t="str">
        <f>"Index: "&amp;TEXT('Data - Overview'!$F315,"0")&amp;""</f>
        <v>Index: 54</v>
      </c>
      <c r="I315" s="226" t="str">
        <f>'Data - Overview'!$G315&amp;CHAR(10)&amp;'Data - Overview'!$H315</f>
        <v>Has a National Savings product 
Index: 54</v>
      </c>
      <c r="J315" s="246"/>
      <c r="K315" s="246"/>
      <c r="L315" s="246"/>
      <c r="M315" s="246"/>
      <c r="N315" s="246"/>
      <c r="O315" s="246"/>
      <c r="P315" s="220"/>
      <c r="Q315" s="221"/>
      <c r="R315" s="221"/>
      <c r="S315" s="221"/>
      <c r="T315" s="221"/>
      <c r="U315" s="221"/>
      <c r="V315" s="221"/>
      <c r="W315" s="221"/>
      <c r="X315" s="221"/>
      <c r="Y315" s="221"/>
      <c r="Z315" s="221"/>
      <c r="AA315" s="221"/>
      <c r="AB315" s="221"/>
      <c r="AC315" s="221"/>
      <c r="AD315" s="221"/>
      <c r="AE315" s="221"/>
      <c r="AF315" s="221"/>
      <c r="AG315" s="221"/>
      <c r="AH315" s="221"/>
      <c r="AI315" s="221"/>
      <c r="AJ315" s="221"/>
      <c r="AK315" s="221"/>
      <c r="AL315" s="221"/>
      <c r="AM315" s="221"/>
      <c r="AN315" s="221"/>
      <c r="AO315" s="221"/>
      <c r="AP315" s="221"/>
      <c r="AQ315" s="221"/>
      <c r="AR315" s="221"/>
      <c r="AS315" s="221"/>
      <c r="AT315" s="221"/>
      <c r="AU315" s="221"/>
      <c r="AV315" s="221"/>
      <c r="AW315" s="221"/>
      <c r="AX315" s="221"/>
      <c r="AY315" s="221"/>
      <c r="AZ315" s="221"/>
      <c r="BA315" s="221"/>
      <c r="BB315" s="221"/>
      <c r="BC315" s="221"/>
      <c r="BD315" s="221"/>
      <c r="BE315" s="221"/>
      <c r="BF315" s="221"/>
      <c r="BG315" s="221"/>
      <c r="BH315" s="221"/>
      <c r="BI315" s="221"/>
      <c r="BJ315" s="221"/>
      <c r="BK315" s="221"/>
      <c r="BL315" s="221"/>
    </row>
    <row r="316" spans="1:64">
      <c r="A316" t="s">
        <v>668</v>
      </c>
      <c r="B316" t="str">
        <f>INDEX('Data - Knowledge'!$D:$D,MATCH('Data - Overview'!$A316,'Data - Knowledge'!$A:$A,0))</f>
        <v>Has Investments</v>
      </c>
      <c r="C316" t="s">
        <v>669</v>
      </c>
      <c r="D316" s="242">
        <f>INDEX('Data - Knowledge'!$E:$E,MATCH('Data - Overview'!$A316,'Data - Knowledge'!$A:$A,0))</f>
        <v>0.13090909090909092</v>
      </c>
      <c r="E316" s="242">
        <f>INDEX('Data - Knowledge'!$G:$G,MATCH('Data - Overview'!$A316,'Data - Knowledge'!$A:$A,0))</f>
        <v>0.25210780287474327</v>
      </c>
      <c r="F316" s="274">
        <f>INDEX('Data - Knowledge'!$J:$J,MATCH('Data - Overview'!$A316,'Data - Knowledge'!$A:$A,0))</f>
        <v>51.925838635836087</v>
      </c>
      <c r="G316" t="str">
        <f>"" &amp;TEXT('Data - Overview'!$C316,"0")&amp;" "</f>
        <v>Has Investments </v>
      </c>
      <c r="H316" s="233" t="str">
        <f>"Index: "&amp;TEXT('Data - Overview'!$F316,"0")&amp;""</f>
        <v>Index: 52</v>
      </c>
      <c r="I316" t="str">
        <f>'Data - Overview'!$G316&amp;CHAR(10)&amp;'Data - Overview'!$H316</f>
        <v>Has Investments 
Index: 52</v>
      </c>
      <c r="J316" s="246"/>
      <c r="K316" s="246"/>
      <c r="L316" s="246"/>
      <c r="M316" s="246"/>
      <c r="N316" s="246"/>
      <c r="O316" s="246"/>
      <c r="P316" s="220"/>
      <c r="Q316" s="221"/>
      <c r="R316" s="221"/>
      <c r="S316" s="221"/>
      <c r="T316" s="221"/>
      <c r="U316" s="221"/>
      <c r="V316" s="221"/>
      <c r="W316" s="221"/>
      <c r="X316" s="221"/>
      <c r="Y316" s="221"/>
      <c r="Z316" s="221"/>
      <c r="AA316" s="221"/>
      <c r="AB316" s="221"/>
      <c r="AC316" s="221"/>
      <c r="AD316" s="221"/>
      <c r="AE316" s="221"/>
      <c r="AF316" s="221"/>
      <c r="AG316" s="221"/>
      <c r="AH316" s="221"/>
      <c r="AI316" s="221"/>
      <c r="AJ316" s="221"/>
      <c r="AK316" s="221"/>
      <c r="AL316" s="221"/>
      <c r="AM316" s="221"/>
      <c r="AN316" s="221"/>
      <c r="AO316" s="221"/>
      <c r="AP316" s="221"/>
      <c r="AQ316" s="221"/>
      <c r="AR316" s="221"/>
      <c r="AS316" s="221"/>
      <c r="AT316" s="221"/>
      <c r="AU316" s="221"/>
      <c r="AV316" s="221"/>
      <c r="AW316" s="221"/>
      <c r="AX316" s="221"/>
      <c r="AY316" s="221"/>
      <c r="AZ316" s="221"/>
      <c r="BA316" s="221"/>
      <c r="BB316" s="221"/>
      <c r="BC316" s="221"/>
      <c r="BD316" s="221"/>
      <c r="BE316" s="221"/>
      <c r="BF316" s="221"/>
      <c r="BG316" s="221"/>
      <c r="BH316" s="221"/>
      <c r="BI316" s="221"/>
      <c r="BJ316" s="221"/>
      <c r="BK316" s="221"/>
      <c r="BL316" s="221"/>
    </row>
    <row r="317" spans="1:64">
      <c r="A317" s="226" t="s">
        <v>670</v>
      </c>
      <c r="B317" s="226" t="str">
        <f>INDEX('Data - Knowledge'!$D:$D,MATCH('Data - Overview'!$A317,'Data - Knowledge'!$A:$A,0))</f>
        <v>Value of investments £25,000+</v>
      </c>
      <c r="C317" s="226" t="s">
        <v>671</v>
      </c>
      <c r="D317" s="285">
        <f>INDEX('Data - Knowledge'!$E:$E,MATCH('Data - Overview'!$A317,'Data - Knowledge'!$A:$A,0))</f>
        <v>0.031897727272727279</v>
      </c>
      <c r="E317" s="285">
        <f>INDEX('Data - Knowledge'!$G:$G,MATCH('Data - Overview'!$A317,'Data - Knowledge'!$A:$A,0))</f>
        <v>0.081198973305954852</v>
      </c>
      <c r="F317" s="287">
        <f>INDEX('Data - Knowledge'!$J:$J,MATCH('Data - Overview'!$A317,'Data - Knowledge'!$A:$A,0))</f>
        <v>39.28341206056605</v>
      </c>
      <c r="G317" s="226" t="str">
        <f>"" &amp;TEXT('Data - Overview'!$C317,"0")&amp;" "</f>
        <v>Value of investments £25,000+ </v>
      </c>
      <c r="H317" s="311" t="str">
        <f>"Index: "&amp;TEXT('Data - Overview'!$F317,"0")&amp;""</f>
        <v>Index: 39</v>
      </c>
      <c r="I317" s="226" t="str">
        <f>'Data - Overview'!$G317&amp;CHAR(10)&amp;'Data - Overview'!$H317</f>
        <v>Value of investments £25,000+ 
Index: 39</v>
      </c>
      <c r="J317" s="246"/>
      <c r="K317" s="246"/>
      <c r="L317" s="246"/>
      <c r="M317" s="246"/>
      <c r="N317" s="246"/>
      <c r="O317" s="246"/>
      <c r="P317" s="220"/>
      <c r="Q317" s="221"/>
      <c r="R317" s="221"/>
      <c r="S317" s="221"/>
      <c r="T317" s="221"/>
      <c r="U317" s="221"/>
      <c r="V317" s="221"/>
      <c r="W317" s="221"/>
      <c r="X317" s="221"/>
      <c r="Y317" s="221"/>
      <c r="Z317" s="221"/>
      <c r="AA317" s="221"/>
      <c r="AB317" s="221"/>
      <c r="AC317" s="221"/>
      <c r="AD317" s="221"/>
      <c r="AE317" s="221"/>
      <c r="AF317" s="221"/>
      <c r="AG317" s="221"/>
      <c r="AH317" s="221"/>
      <c r="AI317" s="221"/>
      <c r="AJ317" s="221"/>
      <c r="AK317" s="221"/>
      <c r="AL317" s="221"/>
      <c r="AM317" s="221"/>
      <c r="AN317" s="221"/>
      <c r="AO317" s="221"/>
      <c r="AP317" s="221"/>
      <c r="AQ317" s="221"/>
      <c r="AR317" s="221"/>
      <c r="AS317" s="221"/>
      <c r="AT317" s="221"/>
      <c r="AU317" s="221"/>
      <c r="AV317" s="221"/>
      <c r="AW317" s="221"/>
      <c r="AX317" s="221"/>
      <c r="AY317" s="221"/>
      <c r="AZ317" s="221"/>
      <c r="BA317" s="221"/>
      <c r="BB317" s="221"/>
      <c r="BC317" s="221"/>
      <c r="BD317" s="221"/>
      <c r="BE317" s="221"/>
      <c r="BF317" s="221"/>
      <c r="BG317" s="221"/>
      <c r="BH317" s="221"/>
      <c r="BI317" s="221"/>
      <c r="BJ317" s="221"/>
      <c r="BK317" s="221"/>
      <c r="BL317" s="221"/>
    </row>
    <row r="318" spans="1:64">
      <c r="A318" t="s">
        <v>672</v>
      </c>
      <c r="B318" t="str">
        <f>INDEX('Data - Knowledge'!$D:$D,MATCH('Data - Overview'!$A318,'Data - Knowledge'!$A:$A,0))</f>
        <v>Savings value £1 - £500</v>
      </c>
      <c r="C318" t="s">
        <v>673</v>
      </c>
      <c r="D318" s="242">
        <f>INDEX('Data - Knowledge'!$E:$E,MATCH('Data - Overview'!$A318,'Data - Knowledge'!$A:$A,0))</f>
        <v>0.13845075757575753</v>
      </c>
      <c r="E318" s="242">
        <f>INDEX('Data - Knowledge'!$G:$G,MATCH('Data - Overview'!$A318,'Data - Knowledge'!$A:$A,0))</f>
        <v>0.1307671457905544</v>
      </c>
      <c r="F318" s="274">
        <f>INDEX('Data - Knowledge'!$J:$J,MATCH('Data - Overview'!$A318,'Data - Knowledge'!$A:$A,0))</f>
        <v>105.87579681329875</v>
      </c>
      <c r="G318" t="str">
        <f>"" &amp;TEXT('Data - Overview'!$C318,"0")&amp;" "</f>
        <v>Savings value £1 - £500 </v>
      </c>
      <c r="H318" s="233" t="str">
        <f>"Index: "&amp;TEXT('Data - Overview'!$F318,"0")&amp;""</f>
        <v>Index: 106</v>
      </c>
      <c r="I318" t="str">
        <f>'Data - Overview'!$G318&amp;CHAR(10)&amp;'Data - Overview'!$H318</f>
        <v>Savings value £1 - £500 
Index: 106</v>
      </c>
      <c r="J318" s="246"/>
      <c r="K318" s="246"/>
      <c r="L318" s="246"/>
      <c r="M318" s="246"/>
      <c r="N318" s="246"/>
      <c r="O318" s="246"/>
      <c r="P318" s="220"/>
      <c r="Q318" s="221"/>
      <c r="R318" s="221"/>
      <c r="S318" s="221"/>
      <c r="T318" s="221"/>
      <c r="U318" s="221"/>
      <c r="V318" s="221"/>
      <c r="W318" s="221"/>
      <c r="X318" s="221"/>
      <c r="Y318" s="221"/>
      <c r="Z318" s="221"/>
      <c r="AA318" s="221"/>
      <c r="AB318" s="221"/>
      <c r="AC318" s="221"/>
      <c r="AD318" s="221"/>
      <c r="AE318" s="221"/>
      <c r="AF318" s="221"/>
      <c r="AG318" s="221"/>
      <c r="AH318" s="221"/>
      <c r="AI318" s="221"/>
      <c r="AJ318" s="221"/>
      <c r="AK318" s="221"/>
      <c r="AL318" s="221"/>
      <c r="AM318" s="221"/>
      <c r="AN318" s="221"/>
      <c r="AO318" s="221"/>
      <c r="AP318" s="221"/>
      <c r="AQ318" s="221"/>
      <c r="AR318" s="221"/>
      <c r="AS318" s="221"/>
      <c r="AT318" s="221"/>
      <c r="AU318" s="221"/>
      <c r="AV318" s="221"/>
      <c r="AW318" s="221"/>
      <c r="AX318" s="221"/>
      <c r="AY318" s="221"/>
      <c r="AZ318" s="221"/>
      <c r="BA318" s="221"/>
      <c r="BB318" s="221"/>
      <c r="BC318" s="221"/>
      <c r="BD318" s="221"/>
      <c r="BE318" s="221"/>
      <c r="BF318" s="221"/>
      <c r="BG318" s="221"/>
      <c r="BH318" s="221"/>
      <c r="BI318" s="221"/>
      <c r="BJ318" s="221"/>
      <c r="BK318" s="221"/>
      <c r="BL318" s="221"/>
    </row>
    <row r="319" spans="1:64">
      <c r="A319" s="226" t="s">
        <v>674</v>
      </c>
      <c r="B319" s="226" t="str">
        <f>INDEX('Data - Knowledge'!$D:$D,MATCH('Data - Overview'!$A319,'Data - Knowledge'!$A:$A,0))</f>
        <v>Savings value £500 - £2,500</v>
      </c>
      <c r="C319" s="226" t="s">
        <v>675</v>
      </c>
      <c r="D319" s="285">
        <f>INDEX('Data - Knowledge'!$E:$E,MATCH('Data - Overview'!$A319,'Data - Knowledge'!$A:$A,0))</f>
        <v>0.1044090909090909</v>
      </c>
      <c r="E319" s="285">
        <f>INDEX('Data - Knowledge'!$G:$G,MATCH('Data - Overview'!$A319,'Data - Knowledge'!$A:$A,0))</f>
        <v>0.10854383983572896</v>
      </c>
      <c r="F319" s="287">
        <f>INDEX('Data - Knowledge'!$J:$J,MATCH('Data - Overview'!$A319,'Data - Knowledge'!$A:$A,0))</f>
        <v>96.190710653966534</v>
      </c>
      <c r="G319" s="226" t="str">
        <f>"" &amp;TEXT('Data - Overview'!$C319,"0")&amp;" "</f>
        <v>Savings value £500 - £2,500 </v>
      </c>
      <c r="H319" s="311" t="str">
        <f>"Index: "&amp;TEXT('Data - Overview'!$F319,"0")&amp;""</f>
        <v>Index: 96</v>
      </c>
      <c r="I319" s="226" t="str">
        <f>'Data - Overview'!$G319&amp;CHAR(10)&amp;'Data - Overview'!$H319</f>
        <v>Savings value £500 - £2,500 
Index: 96</v>
      </c>
      <c r="J319" s="246"/>
      <c r="K319" s="246"/>
      <c r="L319" s="246"/>
      <c r="M319" s="246"/>
      <c r="N319" s="246"/>
      <c r="O319" s="246"/>
      <c r="P319" s="220"/>
      <c r="Q319" s="221"/>
      <c r="R319" s="221"/>
      <c r="S319" s="221"/>
      <c r="T319" s="221"/>
      <c r="U319" s="221"/>
      <c r="V319" s="221"/>
      <c r="W319" s="221"/>
      <c r="X319" s="221"/>
      <c r="Y319" s="221"/>
      <c r="Z319" s="221"/>
      <c r="AA319" s="221"/>
      <c r="AB319" s="221"/>
      <c r="AC319" s="221"/>
      <c r="AD319" s="221"/>
      <c r="AE319" s="221"/>
      <c r="AF319" s="221"/>
      <c r="AG319" s="221"/>
      <c r="AH319" s="221"/>
      <c r="AI319" s="221"/>
      <c r="AJ319" s="221"/>
      <c r="AK319" s="221"/>
      <c r="AL319" s="221"/>
      <c r="AM319" s="221"/>
      <c r="AN319" s="221"/>
      <c r="AO319" s="221"/>
      <c r="AP319" s="221"/>
      <c r="AQ319" s="221"/>
      <c r="AR319" s="221"/>
      <c r="AS319" s="221"/>
      <c r="AT319" s="221"/>
      <c r="AU319" s="221"/>
      <c r="AV319" s="221"/>
      <c r="AW319" s="221"/>
      <c r="AX319" s="221"/>
      <c r="AY319" s="221"/>
      <c r="AZ319" s="221"/>
      <c r="BA319" s="221"/>
      <c r="BB319" s="221"/>
      <c r="BC319" s="221"/>
      <c r="BD319" s="221"/>
      <c r="BE319" s="221"/>
      <c r="BF319" s="221"/>
      <c r="BG319" s="221"/>
      <c r="BH319" s="221"/>
      <c r="BI319" s="221"/>
      <c r="BJ319" s="221"/>
      <c r="BK319" s="221"/>
      <c r="BL319" s="221"/>
    </row>
    <row r="320" spans="1:64">
      <c r="A320" t="s">
        <v>676</v>
      </c>
      <c r="B320" t="str">
        <f>INDEX('Data - Knowledge'!$D:$D,MATCH('Data - Overview'!$A320,'Data - Knowledge'!$A:$A,0))</f>
        <v>Savings value £2,500 - £10,000</v>
      </c>
      <c r="C320" t="s">
        <v>677</v>
      </c>
      <c r="D320" s="242">
        <f>INDEX('Data - Knowledge'!$E:$E,MATCH('Data - Overview'!$A320,'Data - Knowledge'!$A:$A,0))</f>
        <v>0.114375</v>
      </c>
      <c r="E320" s="242">
        <f>INDEX('Data - Knowledge'!$G:$G,MATCH('Data - Overview'!$A320,'Data - Knowledge'!$A:$A,0))</f>
        <v>0.13315554414784395</v>
      </c>
      <c r="F320" s="274">
        <f>INDEX('Data - Knowledge'!$J:$J,MATCH('Data - Overview'!$A320,'Data - Knowledge'!$A:$A,0))</f>
        <v>85.895785062474218</v>
      </c>
      <c r="G320" t="str">
        <f>"" &amp;TEXT('Data - Overview'!$C320,"0")&amp;" "</f>
        <v>Savings value £2,500 - £10,000 </v>
      </c>
      <c r="H320" s="233" t="str">
        <f>"Index: "&amp;TEXT('Data - Overview'!$F320,"0")&amp;""</f>
        <v>Index: 86</v>
      </c>
      <c r="I320" t="str">
        <f>'Data - Overview'!$G320&amp;CHAR(10)&amp;'Data - Overview'!$H320</f>
        <v>Savings value £2,500 - £10,000 
Index: 86</v>
      </c>
      <c r="J320" s="246"/>
      <c r="K320" s="246"/>
      <c r="L320" s="246"/>
      <c r="M320" s="246"/>
      <c r="N320" s="246"/>
      <c r="O320" s="246"/>
      <c r="P320" s="220"/>
      <c r="Q320" s="221"/>
      <c r="R320" s="221"/>
      <c r="S320" s="221"/>
      <c r="T320" s="221"/>
      <c r="U320" s="221"/>
      <c r="V320" s="221"/>
      <c r="W320" s="221"/>
      <c r="X320" s="221"/>
      <c r="Y320" s="221"/>
      <c r="Z320" s="221"/>
      <c r="AA320" s="221"/>
      <c r="AB320" s="221"/>
      <c r="AC320" s="221"/>
      <c r="AD320" s="221"/>
      <c r="AE320" s="221"/>
      <c r="AF320" s="221"/>
      <c r="AG320" s="221"/>
      <c r="AH320" s="221"/>
      <c r="AI320" s="221"/>
      <c r="AJ320" s="221"/>
      <c r="AK320" s="221"/>
      <c r="AL320" s="221"/>
      <c r="AM320" s="221"/>
      <c r="AN320" s="221"/>
      <c r="AO320" s="221"/>
      <c r="AP320" s="221"/>
      <c r="AQ320" s="221"/>
      <c r="AR320" s="221"/>
      <c r="AS320" s="221"/>
      <c r="AT320" s="221"/>
      <c r="AU320" s="221"/>
      <c r="AV320" s="221"/>
      <c r="AW320" s="221"/>
      <c r="AX320" s="221"/>
      <c r="AY320" s="221"/>
      <c r="AZ320" s="221"/>
      <c r="BA320" s="221"/>
      <c r="BB320" s="221"/>
      <c r="BC320" s="221"/>
      <c r="BD320" s="221"/>
      <c r="BE320" s="221"/>
      <c r="BF320" s="221"/>
      <c r="BG320" s="221"/>
      <c r="BH320" s="221"/>
      <c r="BI320" s="221"/>
      <c r="BJ320" s="221"/>
      <c r="BK320" s="221"/>
      <c r="BL320" s="221"/>
    </row>
    <row r="321" spans="1:64" ht="15" thickBot="1">
      <c r="A321" s="229" t="s">
        <v>678</v>
      </c>
      <c r="B321" s="229" t="str">
        <f>INDEX('Data - Knowledge'!$D:$D,MATCH('Data - Overview'!$A321,'Data - Knowledge'!$A:$A,0))</f>
        <v>Savings value £10,000+</v>
      </c>
      <c r="C321" s="229" t="s">
        <v>679</v>
      </c>
      <c r="D321" s="303">
        <f>INDEX('Data - Knowledge'!$E:$E,MATCH('Data - Overview'!$A321,'Data - Knowledge'!$A:$A,0))</f>
        <v>0.13624621212121207</v>
      </c>
      <c r="E321" s="303">
        <f>INDEX('Data - Knowledge'!$G:$G,MATCH('Data - Overview'!$A321,'Data - Knowledge'!$A:$A,0))</f>
        <v>0.24834691991786451</v>
      </c>
      <c r="F321" s="305">
        <f>INDEX('Data - Knowledge'!$J:$J,MATCH('Data - Overview'!$A321,'Data - Knowledge'!$A:$A,0))</f>
        <v>54.861244973874705</v>
      </c>
      <c r="G321" s="229" t="str">
        <f>"" &amp;TEXT('Data - Overview'!$C321,"0")&amp;" "</f>
        <v>Savings value £10,000+ </v>
      </c>
      <c r="H321" s="312" t="str">
        <f>"Index: "&amp;TEXT('Data - Overview'!$F321,"0")&amp;""</f>
        <v>Index: 55</v>
      </c>
      <c r="I321" s="229" t="str">
        <f>'Data - Overview'!$G321&amp;CHAR(10)&amp;'Data - Overview'!$H321</f>
        <v>Savings value £10,000+ 
Index: 55</v>
      </c>
      <c r="J321" s="246"/>
      <c r="K321" s="246"/>
      <c r="L321" s="246"/>
      <c r="M321" s="246"/>
      <c r="N321" s="246"/>
      <c r="O321" s="246"/>
      <c r="P321" s="220"/>
      <c r="Q321" s="221"/>
      <c r="R321" s="221"/>
      <c r="S321" s="221"/>
      <c r="T321" s="221"/>
      <c r="U321" s="221"/>
      <c r="V321" s="221"/>
      <c r="W321" s="221"/>
      <c r="X321" s="221"/>
      <c r="Y321" s="221"/>
      <c r="Z321" s="221"/>
      <c r="AA321" s="221"/>
      <c r="AB321" s="221"/>
      <c r="AC321" s="221"/>
      <c r="AD321" s="221"/>
      <c r="AE321" s="221"/>
      <c r="AF321" s="221"/>
      <c r="AG321" s="221"/>
      <c r="AH321" s="221"/>
      <c r="AI321" s="221"/>
      <c r="AJ321" s="221"/>
      <c r="AK321" s="221"/>
      <c r="AL321" s="221"/>
      <c r="AM321" s="221"/>
      <c r="AN321" s="221"/>
      <c r="AO321" s="221"/>
      <c r="AP321" s="221"/>
      <c r="AQ321" s="221"/>
      <c r="AR321" s="221"/>
      <c r="AS321" s="221"/>
      <c r="AT321" s="221"/>
      <c r="AU321" s="221"/>
      <c r="AV321" s="221"/>
      <c r="AW321" s="221"/>
      <c r="AX321" s="221"/>
      <c r="AY321" s="221"/>
      <c r="AZ321" s="221"/>
      <c r="BA321" s="221"/>
      <c r="BB321" s="221"/>
      <c r="BC321" s="221"/>
      <c r="BD321" s="221"/>
      <c r="BE321" s="221"/>
      <c r="BF321" s="221"/>
      <c r="BG321" s="221"/>
      <c r="BH321" s="221"/>
      <c r="BI321" s="221"/>
      <c r="BJ321" s="221"/>
      <c r="BK321" s="221"/>
      <c r="BL321" s="221"/>
    </row>
    <row r="322" spans="4:65">
      <c r="D322" s="242"/>
      <c r="E322" s="242"/>
      <c r="F322" s="274"/>
      <c r="I322" s="1"/>
      <c r="K322" s="246"/>
      <c r="L322" s="246"/>
      <c r="M322" s="246"/>
      <c r="N322" s="246"/>
      <c r="O322" s="246"/>
      <c r="P322" s="246"/>
      <c r="Q322" s="220"/>
      <c r="R322" s="221"/>
      <c r="S322" s="221"/>
      <c r="T322" s="221"/>
      <c r="U322" s="221"/>
      <c r="V322" s="221"/>
      <c r="W322" s="221"/>
      <c r="X322" s="221"/>
      <c r="Y322" s="221"/>
      <c r="Z322" s="221"/>
      <c r="AA322" s="221"/>
      <c r="AB322" s="221"/>
      <c r="AC322" s="221"/>
      <c r="AD322" s="221"/>
      <c r="AE322" s="221"/>
      <c r="AF322" s="221"/>
      <c r="AG322" s="221"/>
      <c r="AH322" s="221"/>
      <c r="AI322" s="221"/>
      <c r="AJ322" s="221"/>
      <c r="AK322" s="221"/>
      <c r="AL322" s="221"/>
      <c r="AM322" s="221"/>
      <c r="AN322" s="221"/>
      <c r="AO322" s="221"/>
      <c r="AP322" s="221"/>
      <c r="AQ322" s="221"/>
      <c r="AR322" s="221"/>
      <c r="AS322" s="221"/>
      <c r="AT322" s="221"/>
      <c r="AU322" s="221"/>
      <c r="AV322" s="221"/>
      <c r="AW322" s="221"/>
      <c r="AX322" s="221"/>
      <c r="AY322" s="221"/>
      <c r="AZ322" s="221"/>
      <c r="BA322" s="221"/>
      <c r="BB322" s="221"/>
      <c r="BC322" s="221"/>
      <c r="BD322" s="221"/>
      <c r="BE322" s="221"/>
      <c r="BF322" s="221"/>
      <c r="BG322" s="221"/>
      <c r="BH322" s="221"/>
      <c r="BI322" s="221"/>
      <c r="BJ322" s="221"/>
      <c r="BK322" s="221"/>
      <c r="BL322" s="221"/>
      <c r="BM322" s="221"/>
    </row>
    <row r="323" spans="4:65" ht="15" thickBot="1">
      <c r="D323" s="242"/>
      <c r="E323" s="242"/>
      <c r="F323" s="274"/>
      <c r="K323" s="246"/>
      <c r="L323" s="246"/>
      <c r="M323" s="246"/>
      <c r="N323" s="246"/>
      <c r="O323" s="246"/>
      <c r="P323" s="246"/>
      <c r="Q323" s="220"/>
      <c r="R323" s="221"/>
      <c r="S323" s="221"/>
      <c r="T323" s="221"/>
      <c r="U323" s="221"/>
      <c r="V323" s="221"/>
      <c r="W323" s="221"/>
      <c r="X323" s="221"/>
      <c r="Y323" s="221"/>
      <c r="Z323" s="221"/>
      <c r="AA323" s="221"/>
      <c r="AB323" s="221"/>
      <c r="AC323" s="221"/>
      <c r="AD323" s="221"/>
      <c r="AE323" s="221"/>
      <c r="AF323" s="221"/>
      <c r="AG323" s="221"/>
      <c r="AH323" s="221"/>
      <c r="AI323" s="221"/>
      <c r="AJ323" s="221"/>
      <c r="AK323" s="221"/>
      <c r="AL323" s="221"/>
      <c r="AM323" s="221"/>
      <c r="AN323" s="221"/>
      <c r="AO323" s="221"/>
      <c r="AP323" s="221"/>
      <c r="AQ323" s="221"/>
      <c r="AR323" s="221"/>
      <c r="AS323" s="221"/>
      <c r="AT323" s="221"/>
      <c r="AU323" s="221"/>
      <c r="AV323" s="221"/>
      <c r="AW323" s="221"/>
      <c r="AX323" s="221"/>
      <c r="AY323" s="221"/>
      <c r="AZ323" s="221"/>
      <c r="BA323" s="221"/>
      <c r="BB323" s="221"/>
      <c r="BC323" s="221"/>
      <c r="BD323" s="221"/>
      <c r="BE323" s="221"/>
      <c r="BF323" s="221"/>
      <c r="BG323" s="221"/>
      <c r="BH323" s="221"/>
      <c r="BI323" s="221"/>
      <c r="BJ323" s="221"/>
      <c r="BK323" s="221"/>
      <c r="BL323" s="221"/>
      <c r="BM323" s="221"/>
    </row>
    <row r="324" spans="1:64" ht="15" thickBot="1">
      <c r="A324" s="222" t="s">
        <v>378</v>
      </c>
      <c r="B324" s="222" t="s">
        <v>379</v>
      </c>
      <c r="C324" s="222" t="s">
        <v>383</v>
      </c>
      <c r="D324" s="222" t="s">
        <v>221</v>
      </c>
      <c r="E324" s="222" t="s">
        <v>223</v>
      </c>
      <c r="F324" s="279" t="s">
        <v>183</v>
      </c>
      <c r="G324" s="222" t="s">
        <v>386</v>
      </c>
      <c r="H324" s="222" t="s">
        <v>387</v>
      </c>
      <c r="I324" s="222" t="s">
        <v>388</v>
      </c>
      <c r="J324" s="246"/>
      <c r="K324" s="246"/>
      <c r="L324" s="246"/>
      <c r="M324" s="246"/>
      <c r="N324" s="246"/>
      <c r="O324" s="246"/>
      <c r="P324" s="220"/>
      <c r="Q324" s="221"/>
      <c r="R324" s="221"/>
      <c r="S324" s="221"/>
      <c r="T324" s="221"/>
      <c r="U324" s="221"/>
      <c r="V324" s="221"/>
      <c r="W324" s="221"/>
      <c r="X324" s="221"/>
      <c r="Y324" s="221"/>
      <c r="Z324" s="221"/>
      <c r="AA324" s="221"/>
      <c r="AB324" s="221"/>
      <c r="AC324" s="221"/>
      <c r="AD324" s="221"/>
      <c r="AE324" s="221"/>
      <c r="AF324" s="221"/>
      <c r="AG324" s="221"/>
      <c r="AH324" s="221"/>
      <c r="AI324" s="221"/>
      <c r="AJ324" s="221"/>
      <c r="AK324" s="221"/>
      <c r="AL324" s="221"/>
      <c r="AM324" s="221"/>
      <c r="AN324" s="221"/>
      <c r="AO324" s="221"/>
      <c r="AP324" s="221"/>
      <c r="AQ324" s="221"/>
      <c r="AR324" s="221"/>
      <c r="AS324" s="221"/>
      <c r="AT324" s="221"/>
      <c r="AU324" s="221"/>
      <c r="AV324" s="221"/>
      <c r="AW324" s="221"/>
      <c r="AX324" s="221"/>
      <c r="AY324" s="221"/>
      <c r="AZ324" s="221"/>
      <c r="BA324" s="221"/>
      <c r="BB324" s="221"/>
      <c r="BC324" s="221"/>
      <c r="BD324" s="221"/>
      <c r="BE324" s="221"/>
      <c r="BF324" s="221"/>
      <c r="BG324" s="221"/>
      <c r="BH324" s="221"/>
      <c r="BI324" s="221"/>
      <c r="BJ324" s="221"/>
      <c r="BK324" s="221"/>
      <c r="BL324" s="221"/>
    </row>
    <row r="325" spans="1:64" ht="43.5">
      <c r="A325" s="223" t="s">
        <v>680</v>
      </c>
      <c r="B325" s="223" t="str">
        <f>INDEX('Data - Knowledge'!$D:$D,MATCH('Data - Overview'!$A325,'Data - Knowledge'!$A:$A,0))</f>
        <v>Has Private Health Care</v>
      </c>
      <c r="C325" s="223" t="s">
        <v>681</v>
      </c>
      <c r="D325" s="280">
        <f>INDEX('Data - Knowledge'!$E:$E,MATCH('Data - Overview'!$A325,'Data - Knowledge'!$A:$A,0))</f>
        <v>0.026155303030303029</v>
      </c>
      <c r="E325" s="280">
        <f>INDEX('Data - Knowledge'!$G:$G,MATCH('Data - Overview'!$A325,'Data - Knowledge'!$A:$A,0))</f>
        <v>0.046449075975359362</v>
      </c>
      <c r="F325" s="282">
        <f>INDEX('Data - Knowledge'!$J:$J,MATCH('Data - Overview'!$A325,'Data - Knowledge'!$A:$A,0))</f>
        <v>56.309630452450946</v>
      </c>
      <c r="G325" s="223" t="str">
        <f>"" &amp;TEXT('Data - Overview'!$C325,"0")&amp;" "</f>
        <v>Has Private Health Care </v>
      </c>
      <c r="H325" s="283" t="str">
        <f>"Index: "&amp;TEXT('Data - Overview'!$F325,"0")&amp;""</f>
        <v>Index: 56</v>
      </c>
      <c r="I325" s="298" t="str">
        <f>'Data - Overview'!$G325&amp;CHAR(10)&amp;'Data - Overview'!$H325</f>
        <v>Has Private Health Care 
Index: 56</v>
      </c>
      <c r="J325" s="246"/>
      <c r="K325" s="246"/>
      <c r="L325" s="246"/>
      <c r="M325" s="246"/>
      <c r="N325" s="246"/>
      <c r="O325" s="246"/>
      <c r="P325" s="220"/>
      <c r="Q325" s="221"/>
      <c r="R325" s="221"/>
      <c r="S325" s="221"/>
      <c r="T325" s="221"/>
      <c r="U325" s="221"/>
      <c r="V325" s="221"/>
      <c r="W325" s="221"/>
      <c r="X325" s="221"/>
      <c r="Y325" s="221"/>
      <c r="Z325" s="221"/>
      <c r="AA325" s="221"/>
      <c r="AB325" s="221"/>
      <c r="AC325" s="221"/>
      <c r="AD325" s="221"/>
      <c r="AE325" s="221"/>
      <c r="AF325" s="221"/>
      <c r="AG325" s="221"/>
      <c r="AH325" s="221"/>
      <c r="AI325" s="221"/>
      <c r="AJ325" s="221"/>
      <c r="AK325" s="221"/>
      <c r="AL325" s="221"/>
      <c r="AM325" s="221"/>
      <c r="AN325" s="221"/>
      <c r="AO325" s="221"/>
      <c r="AP325" s="221"/>
      <c r="AQ325" s="221"/>
      <c r="AR325" s="221"/>
      <c r="AS325" s="221"/>
      <c r="AT325" s="221"/>
      <c r="AU325" s="221"/>
      <c r="AV325" s="221"/>
      <c r="AW325" s="221"/>
      <c r="AX325" s="221"/>
      <c r="AY325" s="221"/>
      <c r="AZ325" s="221"/>
      <c r="BA325" s="221"/>
      <c r="BB325" s="221"/>
      <c r="BC325" s="221"/>
      <c r="BD325" s="221"/>
      <c r="BE325" s="221"/>
      <c r="BF325" s="221"/>
      <c r="BG325" s="221"/>
      <c r="BH325" s="221"/>
      <c r="BI325" s="221"/>
      <c r="BJ325" s="221"/>
      <c r="BK325" s="221"/>
      <c r="BL325" s="221"/>
    </row>
    <row r="326" spans="1:64">
      <c r="A326" t="s">
        <v>682</v>
      </c>
      <c r="B326" t="str">
        <f>INDEX('Data - Knowledge'!$D:$D,MATCH('Data - Overview'!$A326,'Data - Knowledge'!$A:$A,0))</f>
        <v>Has Company Health Care</v>
      </c>
      <c r="C326" t="s">
        <v>683</v>
      </c>
      <c r="D326" s="242">
        <f>INDEX('Data - Knowledge'!$E:$E,MATCH('Data - Overview'!$A326,'Data - Knowledge'!$A:$A,0))</f>
        <v>0.023193181818181814</v>
      </c>
      <c r="E326" s="242">
        <f>INDEX('Data - Knowledge'!$G:$G,MATCH('Data - Overview'!$A326,'Data - Knowledge'!$A:$A,0))</f>
        <v>0.047062114989733062</v>
      </c>
      <c r="F326" s="274">
        <f>INDEX('Data - Knowledge'!$J:$J,MATCH('Data - Overview'!$A326,'Data - Knowledge'!$A:$A,0))</f>
        <v>49.28206440199633</v>
      </c>
      <c r="G326" t="str">
        <f>"" &amp;TEXT('Data - Overview'!$C326,"0")&amp;" "</f>
        <v>Has Company Health Care </v>
      </c>
      <c r="H326" s="217" t="str">
        <f>"Index: "&amp;TEXT('Data - Overview'!$F326,"0")&amp;""</f>
        <v>Index: 49</v>
      </c>
      <c r="I326" t="str">
        <f>'Data - Overview'!$G326&amp;CHAR(10)&amp;'Data - Overview'!$H326</f>
        <v>Has Company Health Care 
Index: 49</v>
      </c>
      <c r="J326" s="246"/>
      <c r="K326" s="246"/>
      <c r="L326" s="246"/>
      <c r="M326" s="246"/>
      <c r="N326" s="246"/>
      <c r="O326" s="246"/>
      <c r="P326" s="220"/>
      <c r="Q326" s="221"/>
      <c r="R326" s="221"/>
      <c r="S326" s="221"/>
      <c r="T326" s="221"/>
      <c r="U326" s="221"/>
      <c r="V326" s="221"/>
      <c r="W326" s="221"/>
      <c r="X326" s="221"/>
      <c r="Y326" s="221"/>
      <c r="Z326" s="221"/>
      <c r="AA326" s="221"/>
      <c r="AB326" s="221"/>
      <c r="AC326" s="221"/>
      <c r="AD326" s="221"/>
      <c r="AE326" s="221"/>
      <c r="AF326" s="221"/>
      <c r="AG326" s="221"/>
      <c r="AH326" s="221"/>
      <c r="AI326" s="221"/>
      <c r="AJ326" s="221"/>
      <c r="AK326" s="221"/>
      <c r="AL326" s="221"/>
      <c r="AM326" s="221"/>
      <c r="AN326" s="221"/>
      <c r="AO326" s="221"/>
      <c r="AP326" s="221"/>
      <c r="AQ326" s="221"/>
      <c r="AR326" s="221"/>
      <c r="AS326" s="221"/>
      <c r="AT326" s="221"/>
      <c r="AU326" s="221"/>
      <c r="AV326" s="221"/>
      <c r="AW326" s="221"/>
      <c r="AX326" s="221"/>
      <c r="AY326" s="221"/>
      <c r="AZ326" s="221"/>
      <c r="BA326" s="221"/>
      <c r="BB326" s="221"/>
      <c r="BC326" s="221"/>
      <c r="BD326" s="221"/>
      <c r="BE326" s="221"/>
      <c r="BF326" s="221"/>
      <c r="BG326" s="221"/>
      <c r="BH326" s="221"/>
      <c r="BI326" s="221"/>
      <c r="BJ326" s="221"/>
      <c r="BK326" s="221"/>
      <c r="BL326" s="221"/>
    </row>
    <row r="327" spans="1:64">
      <c r="A327" s="226" t="s">
        <v>684</v>
      </c>
      <c r="B327" s="226" t="str">
        <f>INDEX('Data - Knowledge'!$D:$D,MATCH('Data - Overview'!$A327,'Data - Knowledge'!$A:$A,0))</f>
        <v>Has Life Assurance</v>
      </c>
      <c r="C327" s="226" t="s">
        <v>685</v>
      </c>
      <c r="D327" s="285">
        <f>INDEX('Data - Knowledge'!$E:$E,MATCH('Data - Overview'!$A327,'Data - Knowledge'!$A:$A,0))</f>
        <v>0.33428787878787874</v>
      </c>
      <c r="E327" s="285">
        <f>INDEX('Data - Knowledge'!$G:$G,MATCH('Data - Overview'!$A327,'Data - Knowledge'!$A:$A,0))</f>
        <v>0.34792217659137564</v>
      </c>
      <c r="F327" s="287">
        <f>INDEX('Data - Knowledge'!$J:$J,MATCH('Data - Overview'!$A327,'Data - Knowledge'!$A:$A,0))</f>
        <v>96.081221974099691</v>
      </c>
      <c r="G327" s="226" t="str">
        <f>"" &amp;TEXT('Data - Overview'!$C327,"0")&amp;" "</f>
        <v>Has Life Assurance </v>
      </c>
      <c r="H327" s="288" t="str">
        <f>"Index: "&amp;TEXT('Data - Overview'!$F327,"0")&amp;""</f>
        <v>Index: 96</v>
      </c>
      <c r="I327" s="226" t="str">
        <f>'Data - Overview'!$G327&amp;CHAR(10)&amp;'Data - Overview'!$H327</f>
        <v>Has Life Assurance 
Index: 96</v>
      </c>
      <c r="J327" s="246"/>
      <c r="K327" s="246"/>
      <c r="L327" s="246"/>
      <c r="M327" s="246"/>
      <c r="N327" s="246"/>
      <c r="O327" s="246"/>
      <c r="P327" s="220"/>
      <c r="Q327" s="221"/>
      <c r="R327" s="221"/>
      <c r="S327" s="221"/>
      <c r="T327" s="221"/>
      <c r="U327" s="221"/>
      <c r="V327" s="221"/>
      <c r="W327" s="221"/>
      <c r="X327" s="221"/>
      <c r="Y327" s="221"/>
      <c r="Z327" s="221"/>
      <c r="AA327" s="221"/>
      <c r="AB327" s="221"/>
      <c r="AC327" s="221"/>
      <c r="AD327" s="221"/>
      <c r="AE327" s="221"/>
      <c r="AF327" s="221"/>
      <c r="AG327" s="221"/>
      <c r="AH327" s="221"/>
      <c r="AI327" s="221"/>
      <c r="AJ327" s="221"/>
      <c r="AK327" s="221"/>
      <c r="AL327" s="221"/>
      <c r="AM327" s="221"/>
      <c r="AN327" s="221"/>
      <c r="AO327" s="221"/>
      <c r="AP327" s="221"/>
      <c r="AQ327" s="221"/>
      <c r="AR327" s="221"/>
      <c r="AS327" s="221"/>
      <c r="AT327" s="221"/>
      <c r="AU327" s="221"/>
      <c r="AV327" s="221"/>
      <c r="AW327" s="221"/>
      <c r="AX327" s="221"/>
      <c r="AY327" s="221"/>
      <c r="AZ327" s="221"/>
      <c r="BA327" s="221"/>
      <c r="BB327" s="221"/>
      <c r="BC327" s="221"/>
      <c r="BD327" s="221"/>
      <c r="BE327" s="221"/>
      <c r="BF327" s="221"/>
      <c r="BG327" s="221"/>
      <c r="BH327" s="221"/>
      <c r="BI327" s="221"/>
      <c r="BJ327" s="221"/>
      <c r="BK327" s="221"/>
      <c r="BL327" s="221"/>
    </row>
    <row r="328" spans="1:64">
      <c r="A328" t="s">
        <v>686</v>
      </c>
      <c r="B328" t="str">
        <f>INDEX('Data - Knowledge'!$D:$D,MATCH('Data - Overview'!$A328,'Data - Knowledge'!$A:$A,0))</f>
        <v>Has life protection policy</v>
      </c>
      <c r="C328" t="s">
        <v>687</v>
      </c>
      <c r="D328" s="242">
        <f>INDEX('Data - Knowledge'!$E:$E,MATCH('Data - Overview'!$A328,'Data - Knowledge'!$A:$A,0))</f>
        <v>0.24989015151515154</v>
      </c>
      <c r="E328" s="242">
        <f>INDEX('Data - Knowledge'!$G:$G,MATCH('Data - Overview'!$A328,'Data - Knowledge'!$A:$A,0))</f>
        <v>0.23859291581108835</v>
      </c>
      <c r="F328" s="274">
        <f>INDEX('Data - Knowledge'!$J:$J,MATCH('Data - Overview'!$A328,'Data - Knowledge'!$A:$A,0))</f>
        <v>104.73494180062247</v>
      </c>
      <c r="G328" t="str">
        <f>"" &amp;TEXT('Data - Overview'!$C328,"0")&amp;" "</f>
        <v>Has life protection policy </v>
      </c>
      <c r="H328" s="217" t="str">
        <f>"Index: "&amp;TEXT('Data - Overview'!$F328,"0")&amp;""</f>
        <v>Index: 105</v>
      </c>
      <c r="I328" t="str">
        <f>'Data - Overview'!$G328&amp;CHAR(10)&amp;'Data - Overview'!$H328</f>
        <v>Has life protection policy 
Index: 105</v>
      </c>
      <c r="J328" s="246"/>
      <c r="K328" s="246"/>
      <c r="L328" s="246"/>
      <c r="M328" s="246"/>
      <c r="N328" s="246"/>
      <c r="O328" s="246"/>
      <c r="P328" s="220"/>
      <c r="Q328" s="221"/>
      <c r="R328" s="221"/>
      <c r="S328" s="221"/>
      <c r="T328" s="221"/>
      <c r="U328" s="221"/>
      <c r="V328" s="221"/>
      <c r="W328" s="221"/>
      <c r="X328" s="221"/>
      <c r="Y328" s="221"/>
      <c r="Z328" s="221"/>
      <c r="AA328" s="221"/>
      <c r="AB328" s="221"/>
      <c r="AC328" s="221"/>
      <c r="AD328" s="221"/>
      <c r="AE328" s="221"/>
      <c r="AF328" s="221"/>
      <c r="AG328" s="221"/>
      <c r="AH328" s="221"/>
      <c r="AI328" s="221"/>
      <c r="AJ328" s="221"/>
      <c r="AK328" s="221"/>
      <c r="AL328" s="221"/>
      <c r="AM328" s="221"/>
      <c r="AN328" s="221"/>
      <c r="AO328" s="221"/>
      <c r="AP328" s="221"/>
      <c r="AQ328" s="221"/>
      <c r="AR328" s="221"/>
      <c r="AS328" s="221"/>
      <c r="AT328" s="221"/>
      <c r="AU328" s="221"/>
      <c r="AV328" s="221"/>
      <c r="AW328" s="221"/>
      <c r="AX328" s="221"/>
      <c r="AY328" s="221"/>
      <c r="AZ328" s="221"/>
      <c r="BA328" s="221"/>
      <c r="BB328" s="221"/>
      <c r="BC328" s="221"/>
      <c r="BD328" s="221"/>
      <c r="BE328" s="221"/>
      <c r="BF328" s="221"/>
      <c r="BG328" s="221"/>
      <c r="BH328" s="221"/>
      <c r="BI328" s="221"/>
      <c r="BJ328" s="221"/>
      <c r="BK328" s="221"/>
      <c r="BL328" s="221"/>
    </row>
    <row r="329" spans="1:64" ht="15" thickBot="1">
      <c r="A329" s="229" t="s">
        <v>688</v>
      </c>
      <c r="B329" s="229" t="str">
        <f>INDEX('Data - Knowledge'!$D:$D,MATCH('Data - Overview'!$A329,'Data - Knowledge'!$A:$A,0))</f>
        <v>Plans to use other investments for retirement</v>
      </c>
      <c r="C329" s="229" t="s">
        <v>689</v>
      </c>
      <c r="D329" s="303">
        <f>INDEX('Data - Knowledge'!$E:$E,MATCH('Data - Overview'!$A329,'Data - Knowledge'!$A:$A,0))</f>
        <v>0.14190151515151514</v>
      </c>
      <c r="E329" s="303">
        <f>INDEX('Data - Knowledge'!$G:$G,MATCH('Data - Overview'!$A329,'Data - Knowledge'!$A:$A,0))</f>
        <v>0.20260667351129366</v>
      </c>
      <c r="F329" s="305">
        <f>INDEX('Data - Knowledge'!$J:$J,MATCH('Data - Overview'!$A329,'Data - Knowledge'!$A:$A,0))</f>
        <v>70.037927523451131</v>
      </c>
      <c r="G329" s="229" t="str">
        <f>"" &amp;TEXT('Data - Overview'!$C329,"0")&amp;" "</f>
        <v>Plans to use other investments for retirement </v>
      </c>
      <c r="H329" s="312" t="str">
        <f>"Index: "&amp;TEXT('Data - Overview'!$F329,"0")&amp;""</f>
        <v>Index: 70</v>
      </c>
      <c r="I329" s="229" t="str">
        <f>'Data - Overview'!$G329&amp;CHAR(10)&amp;'Data - Overview'!$H329</f>
        <v>Plans to use other investments for retirement 
Index: 70</v>
      </c>
      <c r="J329" s="246"/>
      <c r="K329" s="246"/>
      <c r="L329" s="246"/>
      <c r="M329" s="246"/>
      <c r="N329" s="246"/>
      <c r="O329" s="246"/>
      <c r="P329" s="220"/>
      <c r="Q329" s="221"/>
      <c r="R329" s="221"/>
      <c r="S329" s="221"/>
      <c r="T329" s="221"/>
      <c r="U329" s="221"/>
      <c r="V329" s="221"/>
      <c r="W329" s="221"/>
      <c r="X329" s="221"/>
      <c r="Y329" s="221"/>
      <c r="Z329" s="221"/>
      <c r="AA329" s="221"/>
      <c r="AB329" s="221"/>
      <c r="AC329" s="221"/>
      <c r="AD329" s="221"/>
      <c r="AE329" s="221"/>
      <c r="AF329" s="221"/>
      <c r="AG329" s="221"/>
      <c r="AH329" s="221"/>
      <c r="AI329" s="221"/>
      <c r="AJ329" s="221"/>
      <c r="AK329" s="221"/>
      <c r="AL329" s="221"/>
      <c r="AM329" s="221"/>
      <c r="AN329" s="221"/>
      <c r="AO329" s="221"/>
      <c r="AP329" s="221"/>
      <c r="AQ329" s="221"/>
      <c r="AR329" s="221"/>
      <c r="AS329" s="221"/>
      <c r="AT329" s="221"/>
      <c r="AU329" s="221"/>
      <c r="AV329" s="221"/>
      <c r="AW329" s="221"/>
      <c r="AX329" s="221"/>
      <c r="AY329" s="221"/>
      <c r="AZ329" s="221"/>
      <c r="BA329" s="221"/>
      <c r="BB329" s="221"/>
      <c r="BC329" s="221"/>
      <c r="BD329" s="221"/>
      <c r="BE329" s="221"/>
      <c r="BF329" s="221"/>
      <c r="BG329" s="221"/>
      <c r="BH329" s="221"/>
      <c r="BI329" s="221"/>
      <c r="BJ329" s="221"/>
      <c r="BK329" s="221"/>
      <c r="BL329" s="221"/>
    </row>
    <row r="330" spans="4:65">
      <c r="D330" s="242"/>
      <c r="E330" s="242"/>
      <c r="F330" s="274"/>
      <c r="I330" s="1"/>
      <c r="J330" s="1"/>
      <c r="K330" s="246"/>
      <c r="L330" s="246"/>
      <c r="M330" s="246"/>
      <c r="N330" s="246"/>
      <c r="O330" s="246"/>
      <c r="P330" s="246"/>
      <c r="Q330" s="220"/>
      <c r="R330" s="221"/>
      <c r="S330" s="221"/>
      <c r="T330" s="221"/>
      <c r="U330" s="221"/>
      <c r="V330" s="221"/>
      <c r="W330" s="221"/>
      <c r="X330" s="221"/>
      <c r="Y330" s="221"/>
      <c r="Z330" s="221"/>
      <c r="AA330" s="221"/>
      <c r="AB330" s="221"/>
      <c r="AC330" s="221"/>
      <c r="AD330" s="221"/>
      <c r="AE330" s="221"/>
      <c r="AF330" s="221"/>
      <c r="AG330" s="221"/>
      <c r="AH330" s="221"/>
      <c r="AI330" s="221"/>
      <c r="AJ330" s="221"/>
      <c r="AK330" s="221"/>
      <c r="AL330" s="221"/>
      <c r="AM330" s="221"/>
      <c r="AN330" s="221"/>
      <c r="AO330" s="221"/>
      <c r="AP330" s="221"/>
      <c r="AQ330" s="221"/>
      <c r="AR330" s="221"/>
      <c r="AS330" s="221"/>
      <c r="AT330" s="221"/>
      <c r="AU330" s="221"/>
      <c r="AV330" s="221"/>
      <c r="AW330" s="221"/>
      <c r="AX330" s="221"/>
      <c r="AY330" s="221"/>
      <c r="AZ330" s="221"/>
      <c r="BA330" s="221"/>
      <c r="BB330" s="221"/>
      <c r="BC330" s="221"/>
      <c r="BD330" s="221"/>
      <c r="BE330" s="221"/>
      <c r="BF330" s="221"/>
      <c r="BG330" s="221"/>
      <c r="BH330" s="221"/>
      <c r="BI330" s="221"/>
      <c r="BJ330" s="221"/>
      <c r="BK330" s="221"/>
      <c r="BL330" s="221"/>
      <c r="BM330" s="221"/>
    </row>
    <row r="331" spans="1:64" ht="23.5">
      <c r="A331" s="245" t="s">
        <v>690</v>
      </c>
      <c r="D331" s="242"/>
      <c r="E331" s="242"/>
      <c r="F331" s="274"/>
      <c r="J331" s="246"/>
      <c r="K331" s="246"/>
      <c r="L331" s="246"/>
      <c r="M331" s="246"/>
      <c r="N331" s="246"/>
      <c r="O331" s="246"/>
      <c r="P331" s="220"/>
      <c r="Q331" s="221"/>
      <c r="R331" s="221"/>
      <c r="S331" s="221"/>
      <c r="T331" s="221"/>
      <c r="U331" s="221"/>
      <c r="V331" s="221"/>
      <c r="W331" s="221"/>
      <c r="X331" s="221"/>
      <c r="Y331" s="221"/>
      <c r="Z331" s="221"/>
      <c r="AA331" s="221"/>
      <c r="AB331" s="221"/>
      <c r="AC331" s="221"/>
      <c r="AD331" s="221"/>
      <c r="AE331" s="221"/>
      <c r="AF331" s="221"/>
      <c r="AG331" s="221"/>
      <c r="AH331" s="221"/>
      <c r="AI331" s="221"/>
      <c r="AJ331" s="221"/>
      <c r="AK331" s="221"/>
      <c r="AL331" s="221"/>
      <c r="AM331" s="221"/>
      <c r="AN331" s="221"/>
      <c r="AO331" s="221"/>
      <c r="AP331" s="221"/>
      <c r="AQ331" s="221"/>
      <c r="AR331" s="221"/>
      <c r="AS331" s="221"/>
      <c r="AT331" s="221"/>
      <c r="AU331" s="221"/>
      <c r="AV331" s="221"/>
      <c r="AW331" s="221"/>
      <c r="AX331" s="221"/>
      <c r="AY331" s="221"/>
      <c r="AZ331" s="221"/>
      <c r="BA331" s="221"/>
      <c r="BB331" s="221"/>
      <c r="BC331" s="221"/>
      <c r="BD331" s="221"/>
      <c r="BE331" s="221"/>
      <c r="BF331" s="221"/>
      <c r="BG331" s="221"/>
      <c r="BH331" s="221"/>
      <c r="BI331" s="221"/>
      <c r="BJ331" s="221"/>
      <c r="BK331" s="221"/>
      <c r="BL331" s="221"/>
    </row>
    <row r="332" spans="4:64" ht="15" thickBot="1">
      <c r="D332" s="242"/>
      <c r="E332" s="242"/>
      <c r="F332" s="274"/>
      <c r="J332" s="246"/>
      <c r="K332" s="246"/>
      <c r="L332" s="246"/>
      <c r="M332" s="246"/>
      <c r="N332" s="246"/>
      <c r="O332" s="246"/>
      <c r="P332" s="220"/>
      <c r="Q332" s="221"/>
      <c r="R332" s="221"/>
      <c r="S332" s="221"/>
      <c r="T332" s="221"/>
      <c r="U332" s="221"/>
      <c r="V332" s="221"/>
      <c r="W332" s="221"/>
      <c r="X332" s="221"/>
      <c r="Y332" s="221"/>
      <c r="Z332" s="221"/>
      <c r="AA332" s="221"/>
      <c r="AB332" s="221"/>
      <c r="AC332" s="221"/>
      <c r="AD332" s="221"/>
      <c r="AE332" s="221"/>
      <c r="AF332" s="221"/>
      <c r="AG332" s="221"/>
      <c r="AH332" s="221"/>
      <c r="AI332" s="221"/>
      <c r="AJ332" s="221"/>
      <c r="AK332" s="221"/>
      <c r="AL332" s="221"/>
      <c r="AM332" s="221"/>
      <c r="AN332" s="221"/>
      <c r="AO332" s="221"/>
      <c r="AP332" s="221"/>
      <c r="AQ332" s="221"/>
      <c r="AR332" s="221"/>
      <c r="AS332" s="221"/>
      <c r="AT332" s="221"/>
      <c r="AU332" s="221"/>
      <c r="AV332" s="221"/>
      <c r="AW332" s="221"/>
      <c r="AX332" s="221"/>
      <c r="AY332" s="221"/>
      <c r="AZ332" s="221"/>
      <c r="BA332" s="221"/>
      <c r="BB332" s="221"/>
      <c r="BC332" s="221"/>
      <c r="BD332" s="221"/>
      <c r="BE332" s="221"/>
      <c r="BF332" s="221"/>
      <c r="BG332" s="221"/>
      <c r="BH332" s="221"/>
      <c r="BI332" s="221"/>
      <c r="BJ332" s="221"/>
      <c r="BK332" s="221"/>
      <c r="BL332" s="221"/>
    </row>
    <row r="333" spans="1:64" ht="15" thickBot="1">
      <c r="A333" s="222" t="s">
        <v>409</v>
      </c>
      <c r="B333" s="342" t="s">
        <v>408</v>
      </c>
      <c r="D333" s="242"/>
      <c r="E333" s="242"/>
      <c r="F333" s="274"/>
      <c r="J333" s="246"/>
      <c r="K333" s="246"/>
      <c r="L333" s="246"/>
      <c r="M333" s="246"/>
      <c r="N333" s="246"/>
      <c r="O333" s="246"/>
      <c r="P333" s="220"/>
      <c r="Q333" s="221"/>
      <c r="R333" s="221"/>
      <c r="S333" s="221"/>
      <c r="T333" s="221"/>
      <c r="U333" s="221"/>
      <c r="V333" s="221"/>
      <c r="W333" s="221"/>
      <c r="X333" s="221"/>
      <c r="Y333" s="221"/>
      <c r="Z333" s="221"/>
      <c r="AA333" s="221"/>
      <c r="AB333" s="221"/>
      <c r="AC333" s="221"/>
      <c r="AD333" s="221"/>
      <c r="AE333" s="221"/>
      <c r="AF333" s="221"/>
      <c r="AG333" s="221"/>
      <c r="AH333" s="221"/>
      <c r="AI333" s="221"/>
      <c r="AJ333" s="221"/>
      <c r="AK333" s="221"/>
      <c r="AL333" s="221"/>
      <c r="AM333" s="221"/>
      <c r="AN333" s="221"/>
      <c r="AO333" s="221"/>
      <c r="AP333" s="221"/>
      <c r="AQ333" s="221"/>
      <c r="AR333" s="221"/>
      <c r="AS333" s="221"/>
      <c r="AT333" s="221"/>
      <c r="AU333" s="221"/>
      <c r="AV333" s="221"/>
      <c r="AW333" s="221"/>
      <c r="AX333" s="221"/>
      <c r="AY333" s="221"/>
      <c r="AZ333" s="221"/>
      <c r="BA333" s="221"/>
      <c r="BB333" s="221"/>
      <c r="BC333" s="221"/>
      <c r="BD333" s="221"/>
      <c r="BE333" s="221"/>
      <c r="BF333" s="221"/>
      <c r="BG333" s="221"/>
      <c r="BH333" s="221"/>
      <c r="BI333" s="221"/>
      <c r="BJ333" s="221"/>
      <c r="BK333" s="221"/>
      <c r="BL333" s="221"/>
    </row>
    <row r="334" spans="1:65" ht="15" thickBot="1">
      <c r="A334" s="275" t="str">
        <f>INDEX('Data - Overview'!$C$338:$C$340,MATCH(1,'Data - Overview'!$E$338:$E$340,0))</f>
        <v>Moderate</v>
      </c>
      <c r="B334" s="278">
        <f>INDEX('Data - Overview'!$D$338:$D$340,MATCH(1,'Data - Overview'!$E$338:$E$340,0))</f>
        <v>0.44964772727272723</v>
      </c>
      <c r="D334" s="242"/>
      <c r="E334" s="242"/>
      <c r="F334" s="274"/>
      <c r="K334" s="246"/>
      <c r="L334" s="246"/>
      <c r="M334" s="246"/>
      <c r="N334" s="246"/>
      <c r="O334" s="246"/>
      <c r="P334" s="246"/>
      <c r="Q334" s="220"/>
      <c r="R334" s="221"/>
      <c r="S334" s="221"/>
      <c r="T334" s="221"/>
      <c r="U334" s="221"/>
      <c r="V334" s="221"/>
      <c r="W334" s="221"/>
      <c r="X334" s="221"/>
      <c r="Y334" s="221"/>
      <c r="Z334" s="221"/>
      <c r="AA334" s="221"/>
      <c r="AB334" s="221"/>
      <c r="AC334" s="221"/>
      <c r="AD334" s="221"/>
      <c r="AE334" s="221"/>
      <c r="AF334" s="221"/>
      <c r="AG334" s="221"/>
      <c r="AH334" s="221"/>
      <c r="AI334" s="221"/>
      <c r="AJ334" s="221"/>
      <c r="AK334" s="221"/>
      <c r="AL334" s="221"/>
      <c r="AM334" s="221"/>
      <c r="AN334" s="221"/>
      <c r="AO334" s="221"/>
      <c r="AP334" s="221"/>
      <c r="AQ334" s="221"/>
      <c r="AR334" s="221"/>
      <c r="AS334" s="221"/>
      <c r="AT334" s="221"/>
      <c r="AU334" s="221"/>
      <c r="AV334" s="221"/>
      <c r="AW334" s="221"/>
      <c r="AX334" s="221"/>
      <c r="AY334" s="221"/>
      <c r="AZ334" s="221"/>
      <c r="BA334" s="221"/>
      <c r="BB334" s="221"/>
      <c r="BC334" s="221"/>
      <c r="BD334" s="221"/>
      <c r="BE334" s="221"/>
      <c r="BF334" s="221"/>
      <c r="BG334" s="221"/>
      <c r="BH334" s="221"/>
      <c r="BI334" s="221"/>
      <c r="BJ334" s="221"/>
      <c r="BK334" s="221"/>
      <c r="BL334" s="221"/>
      <c r="BM334" s="221"/>
    </row>
    <row r="335" spans="2:65">
      <c r="B335" s="244"/>
      <c r="D335" s="242"/>
      <c r="E335" s="242"/>
      <c r="F335" s="274"/>
      <c r="K335" s="246"/>
      <c r="L335" s="246"/>
      <c r="M335" s="246"/>
      <c r="N335" s="246"/>
      <c r="O335" s="246"/>
      <c r="P335" s="246"/>
      <c r="Q335" s="220"/>
      <c r="R335" s="221"/>
      <c r="S335" s="221"/>
      <c r="T335" s="221"/>
      <c r="U335" s="221"/>
      <c r="V335" s="221"/>
      <c r="W335" s="221"/>
      <c r="X335" s="221"/>
      <c r="Y335" s="221"/>
      <c r="Z335" s="221"/>
      <c r="AA335" s="221"/>
      <c r="AB335" s="221"/>
      <c r="AC335" s="221"/>
      <c r="AD335" s="221"/>
      <c r="AE335" s="221"/>
      <c r="AF335" s="221"/>
      <c r="AG335" s="221"/>
      <c r="AH335" s="221"/>
      <c r="AI335" s="221"/>
      <c r="AJ335" s="221"/>
      <c r="AK335" s="221"/>
      <c r="AL335" s="221"/>
      <c r="AM335" s="221"/>
      <c r="AN335" s="221"/>
      <c r="AO335" s="221"/>
      <c r="AP335" s="221"/>
      <c r="AQ335" s="221"/>
      <c r="AR335" s="221"/>
      <c r="AS335" s="221"/>
      <c r="AT335" s="221"/>
      <c r="AU335" s="221"/>
      <c r="AV335" s="221"/>
      <c r="AW335" s="221"/>
      <c r="AX335" s="221"/>
      <c r="AY335" s="221"/>
      <c r="AZ335" s="221"/>
      <c r="BA335" s="221"/>
      <c r="BB335" s="221"/>
      <c r="BC335" s="221"/>
      <c r="BD335" s="221"/>
      <c r="BE335" s="221"/>
      <c r="BF335" s="221"/>
      <c r="BG335" s="221"/>
      <c r="BH335" s="221"/>
      <c r="BI335" s="221"/>
      <c r="BJ335" s="221"/>
      <c r="BK335" s="221"/>
      <c r="BL335" s="221"/>
      <c r="BM335" s="221"/>
    </row>
    <row r="336" spans="4:65" ht="15" thickBot="1">
      <c r="D336" s="242"/>
      <c r="E336" s="242"/>
      <c r="F336" s="274"/>
      <c r="K336" s="246"/>
      <c r="L336" s="246"/>
      <c r="M336" s="246"/>
      <c r="N336" s="246"/>
      <c r="O336" s="246"/>
      <c r="P336" s="246"/>
      <c r="Q336" s="220"/>
      <c r="R336" s="221"/>
      <c r="S336" s="221"/>
      <c r="T336" s="221"/>
      <c r="U336" s="221"/>
      <c r="V336" s="221"/>
      <c r="W336" s="221"/>
      <c r="X336" s="221"/>
      <c r="Y336" s="221"/>
      <c r="Z336" s="221"/>
      <c r="AA336" s="221"/>
      <c r="AB336" s="221"/>
      <c r="AC336" s="221"/>
      <c r="AD336" s="221"/>
      <c r="AE336" s="221"/>
      <c r="AF336" s="221"/>
      <c r="AG336" s="221"/>
      <c r="AH336" s="221"/>
      <c r="AI336" s="221"/>
      <c r="AJ336" s="221"/>
      <c r="AK336" s="221"/>
      <c r="AL336" s="221"/>
      <c r="AM336" s="221"/>
      <c r="AN336" s="221"/>
      <c r="AO336" s="221"/>
      <c r="AP336" s="221"/>
      <c r="AQ336" s="221"/>
      <c r="AR336" s="221"/>
      <c r="AS336" s="221"/>
      <c r="AT336" s="221"/>
      <c r="AU336" s="221"/>
      <c r="AV336" s="221"/>
      <c r="AW336" s="221"/>
      <c r="AX336" s="221"/>
      <c r="AY336" s="221"/>
      <c r="AZ336" s="221"/>
      <c r="BA336" s="221"/>
      <c r="BB336" s="221"/>
      <c r="BC336" s="221"/>
      <c r="BD336" s="221"/>
      <c r="BE336" s="221"/>
      <c r="BF336" s="221"/>
      <c r="BG336" s="221"/>
      <c r="BH336" s="221"/>
      <c r="BI336" s="221"/>
      <c r="BJ336" s="221"/>
      <c r="BK336" s="221"/>
      <c r="BL336" s="221"/>
      <c r="BM336" s="221"/>
    </row>
    <row r="337" spans="1:64" ht="15" thickBot="1">
      <c r="A337" s="222" t="s">
        <v>378</v>
      </c>
      <c r="B337" s="222" t="s">
        <v>379</v>
      </c>
      <c r="C337" s="222" t="s">
        <v>383</v>
      </c>
      <c r="D337" s="222" t="s">
        <v>221</v>
      </c>
      <c r="E337" s="222" t="s">
        <v>384</v>
      </c>
      <c r="F337" s="222" t="s">
        <v>223</v>
      </c>
      <c r="G337" s="279" t="s">
        <v>183</v>
      </c>
      <c r="H337" s="222" t="s">
        <v>386</v>
      </c>
      <c r="I337" s="222" t="s">
        <v>387</v>
      </c>
      <c r="J337" s="246"/>
      <c r="K337" s="246"/>
      <c r="L337" s="246"/>
      <c r="M337" s="246"/>
      <c r="N337" s="246"/>
      <c r="O337" s="246"/>
      <c r="P337" s="220"/>
      <c r="Q337" s="221"/>
      <c r="R337" s="221"/>
      <c r="S337" s="221"/>
      <c r="T337" s="221"/>
      <c r="U337" s="221"/>
      <c r="V337" s="221"/>
      <c r="W337" s="221"/>
      <c r="X337" s="221"/>
      <c r="Y337" s="221"/>
      <c r="Z337" s="221"/>
      <c r="AA337" s="221"/>
      <c r="AB337" s="221"/>
      <c r="AC337" s="221"/>
      <c r="AD337" s="221"/>
      <c r="AE337" s="221"/>
      <c r="AF337" s="221"/>
      <c r="AG337" s="221"/>
      <c r="AH337" s="221"/>
      <c r="AI337" s="221"/>
      <c r="AJ337" s="221"/>
      <c r="AK337" s="221"/>
      <c r="AL337" s="221"/>
      <c r="AM337" s="221"/>
      <c r="AN337" s="221"/>
      <c r="AO337" s="221"/>
      <c r="AP337" s="221"/>
      <c r="AQ337" s="221"/>
      <c r="AR337" s="221"/>
      <c r="AS337" s="221"/>
      <c r="AT337" s="221"/>
      <c r="AU337" s="221"/>
      <c r="AV337" s="221"/>
      <c r="AW337" s="221"/>
      <c r="AX337" s="221"/>
      <c r="AY337" s="221"/>
      <c r="AZ337" s="221"/>
      <c r="BA337" s="221"/>
      <c r="BB337" s="221"/>
      <c r="BC337" s="221"/>
      <c r="BD337" s="221"/>
      <c r="BE337" s="221"/>
      <c r="BF337" s="221"/>
      <c r="BG337" s="221"/>
      <c r="BH337" s="221"/>
      <c r="BI337" s="221"/>
      <c r="BJ337" s="221"/>
      <c r="BK337" s="221"/>
      <c r="BL337" s="221"/>
    </row>
    <row r="338" spans="1:64">
      <c r="A338" s="223" t="s">
        <v>691</v>
      </c>
      <c r="B338" s="223" t="str">
        <f>INDEX('Data - Knowledge'!$D:$D,MATCH('Data - Overview'!$A338,'Data - Knowledge'!$A:$A,0))</f>
        <v>Light (up to 1 hour per week)</v>
      </c>
      <c r="C338" s="223" t="s">
        <v>692</v>
      </c>
      <c r="D338" s="280">
        <f>INDEX('Data - Knowledge'!$E:$E,MATCH('Data - Overview'!$A338,'Data - Knowledge'!$A:$A,0))</f>
        <v>0.028117424242424242</v>
      </c>
      <c r="E338" s="297">
        <f>RANK('Data - Overview'!$D338,'Data - Overview'!$D$338:$D$340)</f>
        <v>3</v>
      </c>
      <c r="F338" s="280">
        <f>INDEX('Data - Knowledge'!$G:$G,MATCH('Data - Overview'!$A338,'Data - Knowledge'!$A:$A,0))</f>
        <v>0.023340041067761805</v>
      </c>
      <c r="G338" s="282">
        <f>INDEX('Data - Knowledge'!$J:$J,MATCH('Data - Overview'!$A338,'Data - Knowledge'!$A:$A,0))</f>
        <v>120.46861511851044</v>
      </c>
      <c r="H338" s="223" t="str">
        <f>"" &amp;TEXT('Data - Overview'!$C338,"0")&amp;" "</f>
        <v>Light </v>
      </c>
      <c r="I338" s="283" t="str">
        <f>"Index: "&amp;TEXT('Data - Overview'!$G338,"0")&amp;""</f>
        <v>Index: 120</v>
      </c>
      <c r="J338" s="246"/>
      <c r="K338" s="246"/>
      <c r="L338" s="246"/>
      <c r="M338" s="246"/>
      <c r="N338" s="246"/>
      <c r="O338" s="246"/>
      <c r="P338" s="220"/>
      <c r="Q338" s="221"/>
      <c r="R338" s="221"/>
      <c r="S338" s="221"/>
      <c r="T338" s="221"/>
      <c r="U338" s="221"/>
      <c r="V338" s="221"/>
      <c r="W338" s="221"/>
      <c r="X338" s="221"/>
      <c r="Y338" s="221"/>
      <c r="Z338" s="221"/>
      <c r="AA338" s="221"/>
      <c r="AB338" s="221"/>
      <c r="AC338" s="221"/>
      <c r="AD338" s="221"/>
      <c r="AE338" s="221"/>
      <c r="AF338" s="221"/>
      <c r="AG338" s="221"/>
      <c r="AH338" s="221"/>
      <c r="AI338" s="221"/>
      <c r="AJ338" s="221"/>
      <c r="AK338" s="221"/>
      <c r="AL338" s="221"/>
      <c r="AM338" s="221"/>
      <c r="AN338" s="221"/>
      <c r="AO338" s="221"/>
      <c r="AP338" s="221"/>
      <c r="AQ338" s="221"/>
      <c r="AR338" s="221"/>
      <c r="AS338" s="221"/>
      <c r="AT338" s="221"/>
      <c r="AU338" s="221"/>
      <c r="AV338" s="221"/>
      <c r="AW338" s="221"/>
      <c r="AX338" s="221"/>
      <c r="AY338" s="221"/>
      <c r="AZ338" s="221"/>
      <c r="BA338" s="221"/>
      <c r="BB338" s="221"/>
      <c r="BC338" s="221"/>
      <c r="BD338" s="221"/>
      <c r="BE338" s="221"/>
      <c r="BF338" s="221"/>
      <c r="BG338" s="221"/>
      <c r="BH338" s="221"/>
      <c r="BI338" s="221"/>
      <c r="BJ338" s="221"/>
      <c r="BK338" s="221"/>
      <c r="BL338" s="221"/>
    </row>
    <row r="339" spans="1:64">
      <c r="A339" t="s">
        <v>693</v>
      </c>
      <c r="B339" t="str">
        <f>INDEX('Data - Knowledge'!$D:$D,MATCH('Data - Overview'!$A339,'Data - Knowledge'!$A:$A,0))</f>
        <v>Moderate (up to 10 hours per week)</v>
      </c>
      <c r="C339" t="s">
        <v>694</v>
      </c>
      <c r="D339" s="242">
        <f>INDEX('Data - Knowledge'!$E:$E,MATCH('Data - Overview'!$A339,'Data - Knowledge'!$A:$A,0))</f>
        <v>0.44964772727272723</v>
      </c>
      <c r="E339" s="299">
        <f>RANK('Data - Overview'!$D339,'Data - Overview'!$D$338:$D$340)</f>
        <v>1</v>
      </c>
      <c r="F339" s="242">
        <f>INDEX('Data - Knowledge'!$G:$G,MATCH('Data - Overview'!$A339,'Data - Knowledge'!$A:$A,0))</f>
        <v>0.38019137577002055</v>
      </c>
      <c r="G339" s="274">
        <f>INDEX('Data - Knowledge'!$J:$J,MATCH('Data - Overview'!$A339,'Data - Knowledge'!$A:$A,0))</f>
        <v>118.26878670302115</v>
      </c>
      <c r="H339" t="str">
        <f>"" &amp;TEXT('Data - Overview'!$C339,"0")&amp;" "</f>
        <v>Moderate </v>
      </c>
      <c r="I339" s="217" t="str">
        <f>"Index: "&amp;TEXT('Data - Overview'!$G339,"0")&amp;""</f>
        <v>Index: 118</v>
      </c>
      <c r="J339" s="246"/>
      <c r="K339" s="246"/>
      <c r="L339" s="246"/>
      <c r="M339" s="246"/>
      <c r="N339" s="246"/>
      <c r="O339" s="246"/>
      <c r="P339" s="220"/>
      <c r="Q339" s="221"/>
      <c r="R339" s="221"/>
      <c r="S339" s="221"/>
      <c r="T339" s="221"/>
      <c r="U339" s="221"/>
      <c r="V339" s="221"/>
      <c r="W339" s="221"/>
      <c r="X339" s="221"/>
      <c r="Y339" s="221"/>
      <c r="Z339" s="221"/>
      <c r="AA339" s="221"/>
      <c r="AB339" s="221"/>
      <c r="AC339" s="221"/>
      <c r="AD339" s="221"/>
      <c r="AE339" s="221"/>
      <c r="AF339" s="221"/>
      <c r="AG339" s="221"/>
      <c r="AH339" s="221"/>
      <c r="AI339" s="221"/>
      <c r="AJ339" s="221"/>
      <c r="AK339" s="221"/>
      <c r="AL339" s="221"/>
      <c r="AM339" s="221"/>
      <c r="AN339" s="221"/>
      <c r="AO339" s="221"/>
      <c r="AP339" s="221"/>
      <c r="AQ339" s="221"/>
      <c r="AR339" s="221"/>
      <c r="AS339" s="221"/>
      <c r="AT339" s="221"/>
      <c r="AU339" s="221"/>
      <c r="AV339" s="221"/>
      <c r="AW339" s="221"/>
      <c r="AX339" s="221"/>
      <c r="AY339" s="221"/>
      <c r="AZ339" s="221"/>
      <c r="BA339" s="221"/>
      <c r="BB339" s="221"/>
      <c r="BC339" s="221"/>
      <c r="BD339" s="221"/>
      <c r="BE339" s="221"/>
      <c r="BF339" s="221"/>
      <c r="BG339" s="221"/>
      <c r="BH339" s="221"/>
      <c r="BI339" s="221"/>
      <c r="BJ339" s="221"/>
      <c r="BK339" s="221"/>
      <c r="BL339" s="221"/>
    </row>
    <row r="340" spans="1:64" ht="15" thickBot="1">
      <c r="A340" s="229" t="s">
        <v>695</v>
      </c>
      <c r="B340" s="229" t="str">
        <f>INDEX('Data - Knowledge'!$D:$D,MATCH('Data - Overview'!$A340,'Data - Knowledge'!$A:$A,0))</f>
        <v>Heavy (10+ hours per week)</v>
      </c>
      <c r="C340" s="229" t="s">
        <v>696</v>
      </c>
      <c r="D340" s="303">
        <f>INDEX('Data - Knowledge'!$E:$E,MATCH('Data - Overview'!$A340,'Data - Knowledge'!$A:$A,0))</f>
        <v>0.36999999999999988</v>
      </c>
      <c r="E340" s="304">
        <f>RANK('Data - Overview'!$D340,'Data - Overview'!$D$338:$D$340)</f>
        <v>2</v>
      </c>
      <c r="F340" s="303">
        <f>INDEX('Data - Knowledge'!$G:$G,MATCH('Data - Overview'!$A340,'Data - Knowledge'!$A:$A,0))</f>
        <v>0.51186314168377833</v>
      </c>
      <c r="G340" s="305">
        <f>INDEX('Data - Knowledge'!$J:$J,MATCH('Data - Overview'!$A340,'Data - Knowledge'!$A:$A,0))</f>
        <v>72.284946867414916</v>
      </c>
      <c r="H340" s="229" t="str">
        <f>"" &amp;TEXT('Data - Overview'!$C340,"0")&amp;" "</f>
        <v>Heavy </v>
      </c>
      <c r="I340" s="312" t="str">
        <f>"Index: "&amp;TEXT('Data - Overview'!$G340,"0")&amp;""</f>
        <v>Index: 72</v>
      </c>
      <c r="J340" s="246"/>
      <c r="K340" s="246"/>
      <c r="L340" s="246"/>
      <c r="M340" s="246"/>
      <c r="N340" s="246"/>
      <c r="O340" s="246"/>
      <c r="P340" s="220"/>
      <c r="Q340" s="221"/>
      <c r="R340" s="221"/>
      <c r="S340" s="221"/>
      <c r="T340" s="221"/>
      <c r="U340" s="221"/>
      <c r="V340" s="221"/>
      <c r="W340" s="221"/>
      <c r="X340" s="221"/>
      <c r="Y340" s="221"/>
      <c r="Z340" s="221"/>
      <c r="AA340" s="221"/>
      <c r="AB340" s="221"/>
      <c r="AC340" s="221"/>
      <c r="AD340" s="221"/>
      <c r="AE340" s="221"/>
      <c r="AF340" s="221"/>
      <c r="AG340" s="221"/>
      <c r="AH340" s="221"/>
      <c r="AI340" s="221"/>
      <c r="AJ340" s="221"/>
      <c r="AK340" s="221"/>
      <c r="AL340" s="221"/>
      <c r="AM340" s="221"/>
      <c r="AN340" s="221"/>
      <c r="AO340" s="221"/>
      <c r="AP340" s="221"/>
      <c r="AQ340" s="221"/>
      <c r="AR340" s="221"/>
      <c r="AS340" s="221"/>
      <c r="AT340" s="221"/>
      <c r="AU340" s="221"/>
      <c r="AV340" s="221"/>
      <c r="AW340" s="221"/>
      <c r="AX340" s="221"/>
      <c r="AY340" s="221"/>
      <c r="AZ340" s="221"/>
      <c r="BA340" s="221"/>
      <c r="BB340" s="221"/>
      <c r="BC340" s="221"/>
      <c r="BD340" s="221"/>
      <c r="BE340" s="221"/>
      <c r="BF340" s="221"/>
      <c r="BG340" s="221"/>
      <c r="BH340" s="221"/>
      <c r="BI340" s="221"/>
      <c r="BJ340" s="221"/>
      <c r="BK340" s="221"/>
      <c r="BL340" s="221"/>
    </row>
    <row r="341" spans="4:65">
      <c r="D341" s="242"/>
      <c r="E341" s="242"/>
      <c r="F341" s="274"/>
      <c r="I341" s="1"/>
      <c r="K341" s="246"/>
      <c r="L341" s="246"/>
      <c r="M341" s="246"/>
      <c r="N341" s="246"/>
      <c r="O341" s="246"/>
      <c r="P341" s="246"/>
      <c r="Q341" s="220"/>
      <c r="R341" s="221"/>
      <c r="S341" s="221"/>
      <c r="T341" s="221"/>
      <c r="U341" s="221"/>
      <c r="V341" s="221"/>
      <c r="W341" s="221"/>
      <c r="X341" s="221"/>
      <c r="Y341" s="221"/>
      <c r="Z341" s="221"/>
      <c r="AA341" s="221"/>
      <c r="AB341" s="221"/>
      <c r="AC341" s="221"/>
      <c r="AD341" s="221"/>
      <c r="AE341" s="221"/>
      <c r="AF341" s="221"/>
      <c r="AG341" s="221"/>
      <c r="AH341" s="221"/>
      <c r="AI341" s="221"/>
      <c r="AJ341" s="221"/>
      <c r="AK341" s="221"/>
      <c r="AL341" s="221"/>
      <c r="AM341" s="221"/>
      <c r="AN341" s="221"/>
      <c r="AO341" s="221"/>
      <c r="AP341" s="221"/>
      <c r="AQ341" s="221"/>
      <c r="AR341" s="221"/>
      <c r="AS341" s="221"/>
      <c r="AT341" s="221"/>
      <c r="AU341" s="221"/>
      <c r="AV341" s="221"/>
      <c r="AW341" s="221"/>
      <c r="AX341" s="221"/>
      <c r="AY341" s="221"/>
      <c r="AZ341" s="221"/>
      <c r="BA341" s="221"/>
      <c r="BB341" s="221"/>
      <c r="BC341" s="221"/>
      <c r="BD341" s="221"/>
      <c r="BE341" s="221"/>
      <c r="BF341" s="221"/>
      <c r="BG341" s="221"/>
      <c r="BH341" s="221"/>
      <c r="BI341" s="221"/>
      <c r="BJ341" s="221"/>
      <c r="BK341" s="221"/>
      <c r="BL341" s="221"/>
      <c r="BM341" s="221"/>
    </row>
    <row r="342" spans="4:65" ht="15" thickBot="1">
      <c r="D342" s="242"/>
      <c r="E342" s="242"/>
      <c r="F342" s="274"/>
      <c r="I342" s="310"/>
      <c r="K342" s="246"/>
      <c r="L342" s="246"/>
      <c r="M342" s="246"/>
      <c r="N342" s="246"/>
      <c r="O342" s="246"/>
      <c r="P342" s="246"/>
      <c r="Q342" s="220"/>
      <c r="R342" s="221"/>
      <c r="S342" s="221"/>
      <c r="T342" s="221"/>
      <c r="U342" s="221"/>
      <c r="V342" s="221"/>
      <c r="W342" s="221"/>
      <c r="X342" s="221"/>
      <c r="Y342" s="221"/>
      <c r="Z342" s="221"/>
      <c r="AA342" s="221"/>
      <c r="AB342" s="221"/>
      <c r="AC342" s="221"/>
      <c r="AD342" s="221"/>
      <c r="AE342" s="221"/>
      <c r="AF342" s="221"/>
      <c r="AG342" s="221"/>
      <c r="AH342" s="221"/>
      <c r="AI342" s="221"/>
      <c r="AJ342" s="221"/>
      <c r="AK342" s="221"/>
      <c r="AL342" s="221"/>
      <c r="AM342" s="221"/>
      <c r="AN342" s="221"/>
      <c r="AO342" s="221"/>
      <c r="AP342" s="221"/>
      <c r="AQ342" s="221"/>
      <c r="AR342" s="221"/>
      <c r="AS342" s="221"/>
      <c r="AT342" s="221"/>
      <c r="AU342" s="221"/>
      <c r="AV342" s="221"/>
      <c r="AW342" s="221"/>
      <c r="AX342" s="221"/>
      <c r="AY342" s="221"/>
      <c r="AZ342" s="221"/>
      <c r="BA342" s="221"/>
      <c r="BB342" s="221"/>
      <c r="BC342" s="221"/>
      <c r="BD342" s="221"/>
      <c r="BE342" s="221"/>
      <c r="BF342" s="221"/>
      <c r="BG342" s="221"/>
      <c r="BH342" s="221"/>
      <c r="BI342" s="221"/>
      <c r="BJ342" s="221"/>
      <c r="BK342" s="221"/>
      <c r="BL342" s="221"/>
      <c r="BM342" s="221"/>
    </row>
    <row r="343" spans="1:63" ht="15" thickBot="1">
      <c r="A343" s="222" t="s">
        <v>378</v>
      </c>
      <c r="B343" s="222" t="s">
        <v>379</v>
      </c>
      <c r="C343" s="222" t="s">
        <v>383</v>
      </c>
      <c r="D343" s="222" t="s">
        <v>221</v>
      </c>
      <c r="E343" s="222" t="s">
        <v>223</v>
      </c>
      <c r="F343" s="279" t="s">
        <v>183</v>
      </c>
      <c r="G343" s="222" t="s">
        <v>386</v>
      </c>
      <c r="H343" s="222" t="s">
        <v>387</v>
      </c>
      <c r="I343" s="246"/>
      <c r="J343" s="246"/>
      <c r="K343" s="246"/>
      <c r="L343" s="246"/>
      <c r="M343" s="246"/>
      <c r="N343" s="246"/>
      <c r="O343" s="220"/>
      <c r="P343" s="221"/>
      <c r="Q343" s="221"/>
      <c r="R343" s="221"/>
      <c r="S343" s="221"/>
      <c r="T343" s="221"/>
      <c r="U343" s="221"/>
      <c r="V343" s="221"/>
      <c r="W343" s="221"/>
      <c r="X343" s="221"/>
      <c r="Y343" s="221"/>
      <c r="Z343" s="221"/>
      <c r="AA343" s="221"/>
      <c r="AB343" s="221"/>
      <c r="AC343" s="221"/>
      <c r="AD343" s="221"/>
      <c r="AE343" s="221"/>
      <c r="AF343" s="221"/>
      <c r="AG343" s="221"/>
      <c r="AH343" s="221"/>
      <c r="AI343" s="221"/>
      <c r="AJ343" s="221"/>
      <c r="AK343" s="221"/>
      <c r="AL343" s="221"/>
      <c r="AM343" s="221"/>
      <c r="AN343" s="221"/>
      <c r="AO343" s="221"/>
      <c r="AP343" s="221"/>
      <c r="AQ343" s="221"/>
      <c r="AR343" s="221"/>
      <c r="AS343" s="221"/>
      <c r="AT343" s="221"/>
      <c r="AU343" s="221"/>
      <c r="AV343" s="221"/>
      <c r="AW343" s="221"/>
      <c r="AX343" s="221"/>
      <c r="AY343" s="221"/>
      <c r="AZ343" s="221"/>
      <c r="BA343" s="221"/>
      <c r="BB343" s="221"/>
      <c r="BC343" s="221"/>
      <c r="BD343" s="221"/>
      <c r="BE343" s="221"/>
      <c r="BF343" s="221"/>
      <c r="BG343" s="221"/>
      <c r="BH343" s="221"/>
      <c r="BI343" s="221"/>
      <c r="BJ343" s="221"/>
      <c r="BK343" s="221"/>
    </row>
    <row r="344" spans="1:63" ht="36" customHeight="1">
      <c r="A344" s="223" t="s">
        <v>697</v>
      </c>
      <c r="B344" s="223" t="str">
        <f>INDEX('Data - Knowledge'!$D:$D,MATCH('Data - Overview'!$A344,'Data - Knowledge'!$A:$A,0))</f>
        <v>Not at all</v>
      </c>
      <c r="C344" s="223" t="s">
        <v>698</v>
      </c>
      <c r="D344" s="280">
        <f>INDEX('Data - Knowledge'!$E:$E,MATCH('Data - Overview'!$A344,'Data - Knowledge'!$A:$A,0))</f>
        <v>0.16418560606060606</v>
      </c>
      <c r="E344" s="280">
        <f>INDEX('Data - Knowledge'!$G:$G,MATCH('Data - Overview'!$A344,'Data - Knowledge'!$A:$A,0))</f>
        <v>0.097692402464065714</v>
      </c>
      <c r="F344" s="282">
        <f>INDEX('Data - Knowledge'!$J:$J,MATCH('Data - Overview'!$A344,'Data - Knowledge'!$A:$A,0))</f>
        <v>168.06384316426102</v>
      </c>
      <c r="G344" s="223" t="str">
        <f>"" &amp;TEXT('Data - Overview'!$C344,"0")&amp;" "</f>
        <v>Not at all </v>
      </c>
      <c r="H344" s="283" t="str">
        <f>"Index: "&amp;TEXT('Data - Overview'!$F344,"0")&amp;""</f>
        <v>Index: 168</v>
      </c>
      <c r="I344" s="246"/>
      <c r="J344" s="246"/>
      <c r="K344" s="246"/>
      <c r="L344" s="246"/>
      <c r="M344" s="246"/>
      <c r="N344" s="246"/>
      <c r="O344" s="220"/>
      <c r="P344" s="221"/>
      <c r="Q344" s="221"/>
      <c r="R344" s="221"/>
      <c r="S344" s="221"/>
      <c r="T344" s="221"/>
      <c r="U344" s="221"/>
      <c r="V344" s="221"/>
      <c r="W344" s="221"/>
      <c r="X344" s="221"/>
      <c r="Y344" s="221"/>
      <c r="Z344" s="221"/>
      <c r="AA344" s="221"/>
      <c r="AB344" s="221"/>
      <c r="AC344" s="221"/>
      <c r="AD344" s="221"/>
      <c r="AE344" s="221"/>
      <c r="AF344" s="221"/>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221"/>
      <c r="BE344" s="221"/>
      <c r="BF344" s="221"/>
      <c r="BG344" s="221"/>
      <c r="BH344" s="221"/>
      <c r="BI344" s="221"/>
      <c r="BJ344" s="221"/>
      <c r="BK344" s="221"/>
    </row>
    <row r="345" spans="1:63">
      <c r="A345" t="s">
        <v>699</v>
      </c>
      <c r="B345" t="str">
        <f>INDEX('Data - Knowledge'!$D:$D,MATCH('Data - Overview'!$A345,'Data - Knowledge'!$A:$A,0))</f>
        <v>Less than 2 hours</v>
      </c>
      <c r="C345" t="s">
        <v>700</v>
      </c>
      <c r="D345" s="242">
        <f>INDEX('Data - Knowledge'!$E:$E,MATCH('Data - Overview'!$A345,'Data - Knowledge'!$A:$A,0))</f>
        <v>0.10345833333333335</v>
      </c>
      <c r="E345" s="242">
        <f>INDEX('Data - Knowledge'!$G:$G,MATCH('Data - Overview'!$A345,'Data - Knowledge'!$A:$A,0))</f>
        <v>0.082306776180698163</v>
      </c>
      <c r="F345" s="274">
        <f>INDEX('Data - Knowledge'!$J:$J,MATCH('Data - Overview'!$A345,'Data - Knowledge'!$A:$A,0))</f>
        <v>125.69843958679488</v>
      </c>
      <c r="G345" t="str">
        <f>"" &amp;TEXT('Data - Overview'!$C345,"0")&amp;" "</f>
        <v>Less than 2 hours </v>
      </c>
      <c r="H345" s="217" t="str">
        <f>"Index: "&amp;TEXT('Data - Overview'!$F345,"0")&amp;""</f>
        <v>Index: 126</v>
      </c>
      <c r="I345" s="246"/>
      <c r="J345" s="246"/>
      <c r="K345" s="246"/>
      <c r="L345" s="246"/>
      <c r="M345" s="246"/>
      <c r="N345" s="246"/>
      <c r="O345" s="220"/>
      <c r="P345" s="221"/>
      <c r="Q345" s="221"/>
      <c r="R345" s="221"/>
      <c r="S345" s="221"/>
      <c r="T345" s="221"/>
      <c r="U345" s="221"/>
      <c r="V345" s="221"/>
      <c r="W345" s="221"/>
      <c r="X345" s="221"/>
      <c r="Y345" s="221"/>
      <c r="Z345" s="221"/>
      <c r="AA345" s="221"/>
      <c r="AB345" s="221"/>
      <c r="AC345" s="221"/>
      <c r="AD345" s="221"/>
      <c r="AE345" s="221"/>
      <c r="AF345" s="221"/>
      <c r="AG345" s="221"/>
      <c r="AH345" s="221"/>
      <c r="AI345" s="221"/>
      <c r="AJ345" s="221"/>
      <c r="AK345" s="221"/>
      <c r="AL345" s="221"/>
      <c r="AM345" s="221"/>
      <c r="AN345" s="221"/>
      <c r="AO345" s="221"/>
      <c r="AP345" s="221"/>
      <c r="AQ345" s="221"/>
      <c r="AR345" s="221"/>
      <c r="AS345" s="221"/>
      <c r="AT345" s="221"/>
      <c r="AU345" s="221"/>
      <c r="AV345" s="221"/>
      <c r="AW345" s="221"/>
      <c r="AX345" s="221"/>
      <c r="AY345" s="221"/>
      <c r="AZ345" s="221"/>
      <c r="BA345" s="221"/>
      <c r="BB345" s="221"/>
      <c r="BC345" s="221"/>
      <c r="BD345" s="221"/>
      <c r="BE345" s="221"/>
      <c r="BF345" s="221"/>
      <c r="BG345" s="221"/>
      <c r="BH345" s="221"/>
      <c r="BI345" s="221"/>
      <c r="BJ345" s="221"/>
      <c r="BK345" s="221"/>
    </row>
    <row r="346" spans="1:63">
      <c r="A346" s="226" t="s">
        <v>701</v>
      </c>
      <c r="B346" s="226" t="str">
        <f>INDEX('Data - Knowledge'!$D:$D,MATCH('Data - Overview'!$A346,'Data - Knowledge'!$A:$A,0))</f>
        <v>3-7 hours</v>
      </c>
      <c r="C346" s="226" t="s">
        <v>702</v>
      </c>
      <c r="D346" s="285">
        <f>INDEX('Data - Knowledge'!$E:$E,MATCH('Data - Overview'!$A346,'Data - Knowledge'!$A:$A,0))</f>
        <v>0.27231060606060603</v>
      </c>
      <c r="E346" s="285">
        <f>INDEX('Data - Knowledge'!$G:$G,MATCH('Data - Overview'!$A346,'Data - Knowledge'!$A:$A,0))</f>
        <v>0.21276180698151947</v>
      </c>
      <c r="F346" s="287">
        <f>INDEX('Data - Knowledge'!$J:$J,MATCH('Data - Overview'!$A346,'Data - Knowledge'!$A:$A,0))</f>
        <v>127.98848154371004</v>
      </c>
      <c r="G346" s="226" t="str">
        <f>"" &amp;TEXT('Data - Overview'!$C346,"0")&amp;" "</f>
        <v>3-7 hours </v>
      </c>
      <c r="H346" s="288" t="str">
        <f>"Index: "&amp;TEXT('Data - Overview'!$F346,"0")&amp;""</f>
        <v>Index: 128</v>
      </c>
      <c r="I346" s="246"/>
      <c r="J346" s="246"/>
      <c r="K346" s="246"/>
      <c r="L346" s="246"/>
      <c r="M346" s="246"/>
      <c r="N346" s="246"/>
      <c r="O346" s="220"/>
      <c r="P346" s="221"/>
      <c r="Q346" s="221"/>
      <c r="R346" s="221"/>
      <c r="S346" s="221"/>
      <c r="T346" s="221"/>
      <c r="U346" s="221"/>
      <c r="V346" s="221"/>
      <c r="W346" s="221"/>
      <c r="X346" s="221"/>
      <c r="Y346" s="221"/>
      <c r="Z346" s="221"/>
      <c r="AA346" s="221"/>
      <c r="AB346" s="221"/>
      <c r="AC346" s="221"/>
      <c r="AD346" s="221"/>
      <c r="AE346" s="221"/>
      <c r="AF346" s="221"/>
      <c r="AG346" s="221"/>
      <c r="AH346" s="221"/>
      <c r="AI346" s="221"/>
      <c r="AJ346" s="221"/>
      <c r="AK346" s="221"/>
      <c r="AL346" s="221"/>
      <c r="AM346" s="221"/>
      <c r="AN346" s="221"/>
      <c r="AO346" s="221"/>
      <c r="AP346" s="221"/>
      <c r="AQ346" s="221"/>
      <c r="AR346" s="221"/>
      <c r="AS346" s="221"/>
      <c r="AT346" s="221"/>
      <c r="AU346" s="221"/>
      <c r="AV346" s="221"/>
      <c r="AW346" s="221"/>
      <c r="AX346" s="221"/>
      <c r="AY346" s="221"/>
      <c r="AZ346" s="221"/>
      <c r="BA346" s="221"/>
      <c r="BB346" s="221"/>
      <c r="BC346" s="221"/>
      <c r="BD346" s="221"/>
      <c r="BE346" s="221"/>
      <c r="BF346" s="221"/>
      <c r="BG346" s="221"/>
      <c r="BH346" s="221"/>
      <c r="BI346" s="221"/>
      <c r="BJ346" s="221"/>
      <c r="BK346" s="221"/>
    </row>
    <row r="347" spans="1:63">
      <c r="A347" t="s">
        <v>703</v>
      </c>
      <c r="B347" t="str">
        <f>INDEX('Data - Knowledge'!$D:$D,MATCH('Data - Overview'!$A347,'Data - Knowledge'!$A:$A,0))</f>
        <v>8-19 hours</v>
      </c>
      <c r="C347" t="s">
        <v>704</v>
      </c>
      <c r="D347" s="242">
        <f>INDEX('Data - Knowledge'!$E:$E,MATCH('Data - Overview'!$A347,'Data - Knowledge'!$A:$A,0))</f>
        <v>0.23056818181818178</v>
      </c>
      <c r="E347" s="242">
        <f>INDEX('Data - Knowledge'!$G:$G,MATCH('Data - Overview'!$A347,'Data - Knowledge'!$A:$A,0))</f>
        <v>0.27803141683778243</v>
      </c>
      <c r="F347" s="274">
        <f>INDEX('Data - Knowledge'!$J:$J,MATCH('Data - Overview'!$A347,'Data - Knowledge'!$A:$A,0))</f>
        <v>82.928823095091772</v>
      </c>
      <c r="G347" t="str">
        <f>"" &amp;TEXT('Data - Overview'!$C347,"0")&amp;" "</f>
        <v>8-19 hours </v>
      </c>
      <c r="H347" s="217" t="str">
        <f>"Index: "&amp;TEXT('Data - Overview'!$F347,"0")&amp;""</f>
        <v>Index: 83</v>
      </c>
      <c r="I347" s="246"/>
      <c r="J347" s="246"/>
      <c r="K347" s="246"/>
      <c r="L347" s="246"/>
      <c r="M347" s="246"/>
      <c r="N347" s="246"/>
      <c r="O347" s="220"/>
      <c r="P347" s="221"/>
      <c r="Q347" s="221"/>
      <c r="R347" s="221"/>
      <c r="S347" s="221"/>
      <c r="T347" s="221"/>
      <c r="U347" s="221"/>
      <c r="V347" s="221"/>
      <c r="W347" s="221"/>
      <c r="X347" s="221"/>
      <c r="Y347" s="221"/>
      <c r="Z347" s="221"/>
      <c r="AA347" s="221"/>
      <c r="AB347" s="221"/>
      <c r="AC347" s="221"/>
      <c r="AD347" s="221"/>
      <c r="AE347" s="221"/>
      <c r="AF347" s="221"/>
      <c r="AG347" s="221"/>
      <c r="AH347" s="221"/>
      <c r="AI347" s="221"/>
      <c r="AJ347" s="221"/>
      <c r="AK347" s="221"/>
      <c r="AL347" s="221"/>
      <c r="AM347" s="221"/>
      <c r="AN347" s="221"/>
      <c r="AO347" s="221"/>
      <c r="AP347" s="221"/>
      <c r="AQ347" s="221"/>
      <c r="AR347" s="221"/>
      <c r="AS347" s="221"/>
      <c r="AT347" s="221"/>
      <c r="AU347" s="221"/>
      <c r="AV347" s="221"/>
      <c r="AW347" s="221"/>
      <c r="AX347" s="221"/>
      <c r="AY347" s="221"/>
      <c r="AZ347" s="221"/>
      <c r="BA347" s="221"/>
      <c r="BB347" s="221"/>
      <c r="BC347" s="221"/>
      <c r="BD347" s="221"/>
      <c r="BE347" s="221"/>
      <c r="BF347" s="221"/>
      <c r="BG347" s="221"/>
      <c r="BH347" s="221"/>
      <c r="BI347" s="221"/>
      <c r="BJ347" s="221"/>
      <c r="BK347" s="221"/>
    </row>
    <row r="348" spans="1:63" ht="15" thickBot="1">
      <c r="A348" s="229" t="s">
        <v>705</v>
      </c>
      <c r="B348" s="229" t="str">
        <f>INDEX('Data - Knowledge'!$D:$D,MATCH('Data - Overview'!$A348,'Data - Knowledge'!$A:$A,0))</f>
        <v>20 hours or more</v>
      </c>
      <c r="C348" s="229" t="s">
        <v>706</v>
      </c>
      <c r="D348" s="303">
        <f>INDEX('Data - Knowledge'!$E:$E,MATCH('Data - Overview'!$A348,'Data - Knowledge'!$A:$A,0))</f>
        <v>0.22951515151515153</v>
      </c>
      <c r="E348" s="303">
        <f>INDEX('Data - Knowledge'!$G:$G,MATCH('Data - Overview'!$A348,'Data - Knowledge'!$A:$A,0))</f>
        <v>0.32929691991786453</v>
      </c>
      <c r="F348" s="305">
        <f>INDEX('Data - Knowledge'!$J:$J,MATCH('Data - Overview'!$A348,'Data - Knowledge'!$A:$A,0))</f>
        <v>69.69854184254099</v>
      </c>
      <c r="G348" s="229" t="str">
        <f>"" &amp;TEXT('Data - Overview'!$C348,"0")&amp;" "</f>
        <v>20 hours or more </v>
      </c>
      <c r="H348" s="307" t="str">
        <f>"Index: "&amp;TEXT('Data - Overview'!$F348,"0")&amp;""</f>
        <v>Index: 70</v>
      </c>
      <c r="I348" s="246"/>
      <c r="J348" s="246"/>
      <c r="K348" s="246"/>
      <c r="L348" s="246"/>
      <c r="M348" s="246"/>
      <c r="N348" s="246"/>
      <c r="O348" s="220"/>
      <c r="P348" s="221"/>
      <c r="Q348" s="221"/>
      <c r="R348" s="221"/>
      <c r="S348" s="221"/>
      <c r="T348" s="221"/>
      <c r="U348" s="221"/>
      <c r="V348" s="221"/>
      <c r="W348" s="221"/>
      <c r="X348" s="221"/>
      <c r="Y348" s="221"/>
      <c r="Z348" s="221"/>
      <c r="AA348" s="221"/>
      <c r="AB348" s="221"/>
      <c r="AC348" s="221"/>
      <c r="AD348" s="221"/>
      <c r="AE348" s="221"/>
      <c r="AF348" s="221"/>
      <c r="AG348" s="221"/>
      <c r="AH348" s="221"/>
      <c r="AI348" s="221"/>
      <c r="AJ348" s="221"/>
      <c r="AK348" s="221"/>
      <c r="AL348" s="221"/>
      <c r="AM348" s="221"/>
      <c r="AN348" s="221"/>
      <c r="AO348" s="221"/>
      <c r="AP348" s="221"/>
      <c r="AQ348" s="221"/>
      <c r="AR348" s="221"/>
      <c r="AS348" s="221"/>
      <c r="AT348" s="221"/>
      <c r="AU348" s="221"/>
      <c r="AV348" s="221"/>
      <c r="AW348" s="221"/>
      <c r="AX348" s="221"/>
      <c r="AY348" s="221"/>
      <c r="AZ348" s="221"/>
      <c r="BA348" s="221"/>
      <c r="BB348" s="221"/>
      <c r="BC348" s="221"/>
      <c r="BD348" s="221"/>
      <c r="BE348" s="221"/>
      <c r="BF348" s="221"/>
      <c r="BG348" s="221"/>
      <c r="BH348" s="221"/>
      <c r="BI348" s="221"/>
      <c r="BJ348" s="221"/>
      <c r="BK348" s="221"/>
    </row>
    <row r="349" spans="4:65">
      <c r="D349" s="242"/>
      <c r="E349" s="242"/>
      <c r="F349" s="274"/>
      <c r="I349" s="1"/>
      <c r="K349" s="246"/>
      <c r="L349" s="246"/>
      <c r="M349" s="246"/>
      <c r="N349" s="246"/>
      <c r="O349" s="246"/>
      <c r="P349" s="246"/>
      <c r="Q349" s="220"/>
      <c r="R349" s="221"/>
      <c r="S349" s="221"/>
      <c r="T349" s="221"/>
      <c r="U349" s="221"/>
      <c r="V349" s="221"/>
      <c r="W349" s="221"/>
      <c r="X349" s="221"/>
      <c r="Y349" s="221"/>
      <c r="Z349" s="221"/>
      <c r="AA349" s="221"/>
      <c r="AB349" s="221"/>
      <c r="AC349" s="221"/>
      <c r="AD349" s="221"/>
      <c r="AE349" s="221"/>
      <c r="AF349" s="221"/>
      <c r="AG349" s="221"/>
      <c r="AH349" s="221"/>
      <c r="AI349" s="221"/>
      <c r="AJ349" s="221"/>
      <c r="AK349" s="221"/>
      <c r="AL349" s="221"/>
      <c r="AM349" s="221"/>
      <c r="AN349" s="221"/>
      <c r="AO349" s="221"/>
      <c r="AP349" s="221"/>
      <c r="AQ349" s="221"/>
      <c r="AR349" s="221"/>
      <c r="AS349" s="221"/>
      <c r="AT349" s="221"/>
      <c r="AU349" s="221"/>
      <c r="AV349" s="221"/>
      <c r="AW349" s="221"/>
      <c r="AX349" s="221"/>
      <c r="AY349" s="221"/>
      <c r="AZ349" s="221"/>
      <c r="BA349" s="221"/>
      <c r="BB349" s="221"/>
      <c r="BC349" s="221"/>
      <c r="BD349" s="221"/>
      <c r="BE349" s="221"/>
      <c r="BF349" s="221"/>
      <c r="BG349" s="221"/>
      <c r="BH349" s="221"/>
      <c r="BI349" s="221"/>
      <c r="BJ349" s="221"/>
      <c r="BK349" s="221"/>
      <c r="BL349" s="221"/>
      <c r="BM349" s="221"/>
    </row>
    <row r="350" spans="4:65">
      <c r="D350" s="242"/>
      <c r="E350" s="242"/>
      <c r="F350" s="274"/>
      <c r="I350" s="1"/>
      <c r="K350" s="246"/>
      <c r="L350" s="246"/>
      <c r="M350" s="246"/>
      <c r="N350" s="246"/>
      <c r="O350" s="246"/>
      <c r="P350" s="246"/>
      <c r="Q350" s="220"/>
      <c r="R350" s="221"/>
      <c r="S350" s="221"/>
      <c r="T350" s="221"/>
      <c r="U350" s="221"/>
      <c r="V350" s="221"/>
      <c r="W350" s="221"/>
      <c r="X350" s="221"/>
      <c r="Y350" s="221"/>
      <c r="Z350" s="221"/>
      <c r="AA350" s="221"/>
      <c r="AB350" s="221"/>
      <c r="AC350" s="221"/>
      <c r="AD350" s="221"/>
      <c r="AE350" s="221"/>
      <c r="AF350" s="221"/>
      <c r="AG350" s="221"/>
      <c r="AH350" s="221"/>
      <c r="AI350" s="221"/>
      <c r="AJ350" s="221"/>
      <c r="AK350" s="221"/>
      <c r="AL350" s="221"/>
      <c r="AM350" s="221"/>
      <c r="AN350" s="221"/>
      <c r="AO350" s="221"/>
      <c r="AP350" s="221"/>
      <c r="AQ350" s="221"/>
      <c r="AR350" s="221"/>
      <c r="AS350" s="221"/>
      <c r="AT350" s="221"/>
      <c r="AU350" s="221"/>
      <c r="AV350" s="221"/>
      <c r="AW350" s="221"/>
      <c r="AX350" s="221"/>
      <c r="AY350" s="221"/>
      <c r="AZ350" s="221"/>
      <c r="BA350" s="221"/>
      <c r="BB350" s="221"/>
      <c r="BC350" s="221"/>
      <c r="BD350" s="221"/>
      <c r="BE350" s="221"/>
      <c r="BF350" s="221"/>
      <c r="BG350" s="221"/>
      <c r="BH350" s="221"/>
      <c r="BI350" s="221"/>
      <c r="BJ350" s="221"/>
      <c r="BK350" s="221"/>
      <c r="BL350" s="221"/>
      <c r="BM350" s="221"/>
    </row>
    <row r="351" spans="1:65" ht="23.5">
      <c r="A351" s="245" t="s">
        <v>707</v>
      </c>
      <c r="D351" s="242"/>
      <c r="E351" s="242"/>
      <c r="F351" s="274"/>
      <c r="I351" s="1"/>
      <c r="K351" s="246"/>
      <c r="L351" s="246"/>
      <c r="M351" s="246"/>
      <c r="N351" s="246"/>
      <c r="O351" s="246"/>
      <c r="P351" s="246"/>
      <c r="Q351" s="220"/>
      <c r="R351" s="221"/>
      <c r="S351" s="221"/>
      <c r="T351" s="221"/>
      <c r="U351" s="221"/>
      <c r="V351" s="221"/>
      <c r="W351" s="221"/>
      <c r="X351" s="221"/>
      <c r="Y351" s="221"/>
      <c r="Z351" s="221"/>
      <c r="AA351" s="221"/>
      <c r="AB351" s="221"/>
      <c r="AC351" s="221"/>
      <c r="AD351" s="221"/>
      <c r="AE351" s="221"/>
      <c r="AF351" s="221"/>
      <c r="AG351" s="221"/>
      <c r="AH351" s="221"/>
      <c r="AI351" s="221"/>
      <c r="AJ351" s="221"/>
      <c r="AK351" s="221"/>
      <c r="AL351" s="221"/>
      <c r="AM351" s="221"/>
      <c r="AN351" s="221"/>
      <c r="AO351" s="221"/>
      <c r="AP351" s="221"/>
      <c r="AQ351" s="221"/>
      <c r="AR351" s="221"/>
      <c r="AS351" s="221"/>
      <c r="AT351" s="221"/>
      <c r="AU351" s="221"/>
      <c r="AV351" s="221"/>
      <c r="AW351" s="221"/>
      <c r="AX351" s="221"/>
      <c r="AY351" s="221"/>
      <c r="AZ351" s="221"/>
      <c r="BA351" s="221"/>
      <c r="BB351" s="221"/>
      <c r="BC351" s="221"/>
      <c r="BD351" s="221"/>
      <c r="BE351" s="221"/>
      <c r="BF351" s="221"/>
      <c r="BG351" s="221"/>
      <c r="BH351" s="221"/>
      <c r="BI351" s="221"/>
      <c r="BJ351" s="221"/>
      <c r="BK351" s="221"/>
      <c r="BL351" s="221"/>
      <c r="BM351" s="221"/>
    </row>
    <row r="352" spans="4:65" ht="15" thickBot="1">
      <c r="D352" s="242"/>
      <c r="E352" s="242"/>
      <c r="F352" s="274"/>
      <c r="K352" s="246"/>
      <c r="L352" s="246"/>
      <c r="M352" s="246"/>
      <c r="N352" s="246"/>
      <c r="O352" s="246"/>
      <c r="P352" s="246"/>
      <c r="Q352" s="220"/>
      <c r="R352" s="221"/>
      <c r="S352" s="221"/>
      <c r="T352" s="221"/>
      <c r="U352" s="221"/>
      <c r="V352" s="221"/>
      <c r="W352" s="221"/>
      <c r="X352" s="221"/>
      <c r="Y352" s="221"/>
      <c r="Z352" s="221"/>
      <c r="AA352" s="221"/>
      <c r="AB352" s="221"/>
      <c r="AC352" s="221"/>
      <c r="AD352" s="221"/>
      <c r="AE352" s="221"/>
      <c r="AF352" s="221"/>
      <c r="AG352" s="221"/>
      <c r="AH352" s="221"/>
      <c r="AI352" s="221"/>
      <c r="AJ352" s="221"/>
      <c r="AK352" s="221"/>
      <c r="AL352" s="221"/>
      <c r="AM352" s="221"/>
      <c r="AN352" s="221"/>
      <c r="AO352" s="221"/>
      <c r="AP352" s="221"/>
      <c r="AQ352" s="221"/>
      <c r="AR352" s="221"/>
      <c r="AS352" s="221"/>
      <c r="AT352" s="221"/>
      <c r="AU352" s="221"/>
      <c r="AV352" s="221"/>
      <c r="AW352" s="221"/>
      <c r="AX352" s="221"/>
      <c r="AY352" s="221"/>
      <c r="AZ352" s="221"/>
      <c r="BA352" s="221"/>
      <c r="BB352" s="221"/>
      <c r="BC352" s="221"/>
      <c r="BD352" s="221"/>
      <c r="BE352" s="221"/>
      <c r="BF352" s="221"/>
      <c r="BG352" s="221"/>
      <c r="BH352" s="221"/>
      <c r="BI352" s="221"/>
      <c r="BJ352" s="221"/>
      <c r="BK352" s="221"/>
      <c r="BL352" s="221"/>
      <c r="BM352" s="221"/>
    </row>
    <row r="353" spans="1:64" ht="15" thickBot="1">
      <c r="A353" s="222" t="s">
        <v>378</v>
      </c>
      <c r="B353" s="222" t="s">
        <v>379</v>
      </c>
      <c r="C353" s="222" t="s">
        <v>383</v>
      </c>
      <c r="D353" s="222" t="s">
        <v>221</v>
      </c>
      <c r="E353" s="222" t="s">
        <v>223</v>
      </c>
      <c r="F353" s="279" t="s">
        <v>183</v>
      </c>
      <c r="G353" s="222" t="s">
        <v>386</v>
      </c>
      <c r="H353" s="222" t="s">
        <v>387</v>
      </c>
      <c r="I353" s="222" t="s">
        <v>388</v>
      </c>
      <c r="J353" s="246"/>
      <c r="K353" s="246"/>
      <c r="L353" s="246"/>
      <c r="M353" s="246"/>
      <c r="N353" s="246"/>
      <c r="O353" s="246"/>
      <c r="P353" s="220"/>
      <c r="Q353" s="221"/>
      <c r="R353" s="221"/>
      <c r="S353" s="221"/>
      <c r="T353" s="221"/>
      <c r="U353" s="221"/>
      <c r="V353" s="221"/>
      <c r="W353" s="221"/>
      <c r="X353" s="221"/>
      <c r="Y353" s="221"/>
      <c r="Z353" s="221"/>
      <c r="AA353" s="221"/>
      <c r="AB353" s="221"/>
      <c r="AC353" s="221"/>
      <c r="AD353" s="221"/>
      <c r="AE353" s="221"/>
      <c r="AF353" s="221"/>
      <c r="AG353" s="221"/>
      <c r="AH353" s="221"/>
      <c r="AI353" s="221"/>
      <c r="AJ353" s="221"/>
      <c r="AK353" s="221"/>
      <c r="AL353" s="221"/>
      <c r="AM353" s="221"/>
      <c r="AN353" s="221"/>
      <c r="AO353" s="221"/>
      <c r="AP353" s="221"/>
      <c r="AQ353" s="221"/>
      <c r="AR353" s="221"/>
      <c r="AS353" s="221"/>
      <c r="AT353" s="221"/>
      <c r="AU353" s="221"/>
      <c r="AV353" s="221"/>
      <c r="AW353" s="221"/>
      <c r="AX353" s="221"/>
      <c r="AY353" s="221"/>
      <c r="AZ353" s="221"/>
      <c r="BA353" s="221"/>
      <c r="BB353" s="221"/>
      <c r="BC353" s="221"/>
      <c r="BD353" s="221"/>
      <c r="BE353" s="221"/>
      <c r="BF353" s="221"/>
      <c r="BG353" s="221"/>
      <c r="BH353" s="221"/>
      <c r="BI353" s="221"/>
      <c r="BJ353" s="221"/>
      <c r="BK353" s="221"/>
      <c r="BL353" s="221"/>
    </row>
    <row r="354" spans="1:64" ht="48" customHeight="1">
      <c r="A354" s="223" t="s">
        <v>708</v>
      </c>
      <c r="B354" s="223" t="str">
        <f>INDEX('Data - Knowledge'!$D:$D,MATCH('Data - Overview'!$A354,'Data - Knowledge'!$A:$A,0))</f>
        <v>I am worried that any personal information I enter online will not remain secure</v>
      </c>
      <c r="C354" s="223" t="s">
        <v>709</v>
      </c>
      <c r="D354" s="280">
        <f>INDEX('Data - Knowledge'!$E:$E,MATCH('Data - Overview'!$A354,'Data - Knowledge'!$A:$A,0))</f>
        <v>0.57418181818181824</v>
      </c>
      <c r="E354" s="280">
        <f>INDEX('Data - Knowledge'!$G:$G,MATCH('Data - Overview'!$A354,'Data - Knowledge'!$A:$A,0))</f>
        <v>0.6026373716632446</v>
      </c>
      <c r="F354" s="282">
        <f>INDEX('Data - Knowledge'!$J:$J,MATCH('Data - Overview'!$A354,'Data - Knowledge'!$A:$A,0))</f>
        <v>95.27816315093591</v>
      </c>
      <c r="G354" s="223" t="str">
        <f>"" &amp;TEXT('Data - Overview'!$C354,"0")&amp;" "</f>
        <v>I am worried that any personal information I enter online will not remain secure </v>
      </c>
      <c r="H354" s="283" t="str">
        <f>"Index: "&amp;TEXT('Data - Overview'!$F354,"0")&amp;""</f>
        <v>Index: 95</v>
      </c>
      <c r="I354" s="298" t="str">
        <f>'Data - Overview'!$G354&amp;CHAR(10)&amp;'Data - Overview'!$H354</f>
        <v>I am worried that any personal information I enter online will not remain secure 
Index: 95</v>
      </c>
      <c r="J354" s="246"/>
      <c r="K354" s="246"/>
      <c r="L354" s="246"/>
      <c r="M354" s="246"/>
      <c r="N354" s="246"/>
      <c r="O354" s="246"/>
      <c r="P354" s="220"/>
      <c r="Q354" s="221"/>
      <c r="R354" s="221"/>
      <c r="S354" s="221"/>
      <c r="T354" s="221"/>
      <c r="U354" s="221"/>
      <c r="V354" s="221"/>
      <c r="W354" s="221"/>
      <c r="X354" s="221"/>
      <c r="Y354" s="221"/>
      <c r="Z354" s="221"/>
      <c r="AA354" s="221"/>
      <c r="AB354" s="221"/>
      <c r="AC354" s="221"/>
      <c r="AD354" s="221"/>
      <c r="AE354" s="221"/>
      <c r="AF354" s="221"/>
      <c r="AG354" s="221"/>
      <c r="AH354" s="221"/>
      <c r="AI354" s="221"/>
      <c r="AJ354" s="221"/>
      <c r="AK354" s="221"/>
      <c r="AL354" s="221"/>
      <c r="AM354" s="221"/>
      <c r="AN354" s="221"/>
      <c r="AO354" s="221"/>
      <c r="AP354" s="221"/>
      <c r="AQ354" s="221"/>
      <c r="AR354" s="221"/>
      <c r="AS354" s="221"/>
      <c r="AT354" s="221"/>
      <c r="AU354" s="221"/>
      <c r="AV354" s="221"/>
      <c r="AW354" s="221"/>
      <c r="AX354" s="221"/>
      <c r="AY354" s="221"/>
      <c r="AZ354" s="221"/>
      <c r="BA354" s="221"/>
      <c r="BB354" s="221"/>
      <c r="BC354" s="221"/>
      <c r="BD354" s="221"/>
      <c r="BE354" s="221"/>
      <c r="BF354" s="221"/>
      <c r="BG354" s="221"/>
      <c r="BH354" s="221"/>
      <c r="BI354" s="221"/>
      <c r="BJ354" s="221"/>
      <c r="BK354" s="221"/>
      <c r="BL354" s="221"/>
    </row>
    <row r="355" spans="1:64">
      <c r="A355" t="s">
        <v>710</v>
      </c>
      <c r="B355" t="str">
        <f>INDEX('Data - Knowledge'!$D:$D,MATCH('Data - Overview'!$A355,'Data - Knowledge'!$A:$A,0))</f>
        <v>Computers confuse me, I'll never get used to them</v>
      </c>
      <c r="C355" t="s">
        <v>711</v>
      </c>
      <c r="D355" s="242">
        <f>INDEX('Data - Knowledge'!$E:$E,MATCH('Data - Overview'!$A355,'Data - Knowledge'!$A:$A,0))</f>
        <v>0.16785606060606062</v>
      </c>
      <c r="E355" s="242">
        <f>INDEX('Data - Knowledge'!$G:$G,MATCH('Data - Overview'!$A355,'Data - Knowledge'!$A:$A,0))</f>
        <v>0.15858613963039012</v>
      </c>
      <c r="F355" s="274">
        <f>INDEX('Data - Knowledge'!$J:$J,MATCH('Data - Overview'!$A355,'Data - Knowledge'!$A:$A,0))</f>
        <v>105.84535382302356</v>
      </c>
      <c r="G355" t="str">
        <f>"" &amp;TEXT('Data - Overview'!$C355,"0")&amp;" "</f>
        <v>Computers confuse me, I'll never get used to them </v>
      </c>
      <c r="H355" s="217" t="str">
        <f>"Index: "&amp;TEXT('Data - Overview'!$F355,"0")&amp;""</f>
        <v>Index: 106</v>
      </c>
      <c r="I355" t="str">
        <f>'Data - Overview'!$G355&amp;CHAR(10)&amp;'Data - Overview'!$H355</f>
        <v>Computers confuse me, I'll never get used to them 
Index: 106</v>
      </c>
      <c r="J355" s="246"/>
      <c r="K355" s="246"/>
      <c r="L355" s="246"/>
      <c r="M355" s="246"/>
      <c r="N355" s="246"/>
      <c r="O355" s="246"/>
      <c r="P355" s="220"/>
      <c r="Q355" s="221"/>
      <c r="R355" s="221"/>
      <c r="S355" s="221"/>
      <c r="T355" s="221"/>
      <c r="U355" s="221"/>
      <c r="V355" s="221"/>
      <c r="W355" s="221"/>
      <c r="X355" s="221"/>
      <c r="Y355" s="221"/>
      <c r="Z355" s="221"/>
      <c r="AA355" s="221"/>
      <c r="AB355" s="221"/>
      <c r="AC355" s="221"/>
      <c r="AD355" s="221"/>
      <c r="AE355" s="221"/>
      <c r="AF355" s="221"/>
      <c r="AG355" s="221"/>
      <c r="AH355" s="221"/>
      <c r="AI355" s="221"/>
      <c r="AJ355" s="221"/>
      <c r="AK355" s="221"/>
      <c r="AL355" s="221"/>
      <c r="AM355" s="221"/>
      <c r="AN355" s="221"/>
      <c r="AO355" s="221"/>
      <c r="AP355" s="221"/>
      <c r="AQ355" s="221"/>
      <c r="AR355" s="221"/>
      <c r="AS355" s="221"/>
      <c r="AT355" s="221"/>
      <c r="AU355" s="221"/>
      <c r="AV355" s="221"/>
      <c r="AW355" s="221"/>
      <c r="AX355" s="221"/>
      <c r="AY355" s="221"/>
      <c r="AZ355" s="221"/>
      <c r="BA355" s="221"/>
      <c r="BB355" s="221"/>
      <c r="BC355" s="221"/>
      <c r="BD355" s="221"/>
      <c r="BE355" s="221"/>
      <c r="BF355" s="221"/>
      <c r="BG355" s="221"/>
      <c r="BH355" s="221"/>
      <c r="BI355" s="221"/>
      <c r="BJ355" s="221"/>
      <c r="BK355" s="221"/>
      <c r="BL355" s="221"/>
    </row>
    <row r="356" spans="1:64">
      <c r="A356" s="226" t="s">
        <v>712</v>
      </c>
      <c r="B356" s="226" t="str">
        <f>INDEX('Data - Knowledge'!$D:$D,MATCH('Data - Overview'!$A356,'Data - Knowledge'!$A:$A,0))</f>
        <v>I love to buy new gadgets and appliances</v>
      </c>
      <c r="C356" s="226" t="s">
        <v>713</v>
      </c>
      <c r="D356" s="285">
        <f>INDEX('Data - Knowledge'!$E:$E,MATCH('Data - Overview'!$A356,'Data - Knowledge'!$A:$A,0))</f>
        <v>0.36398484848484852</v>
      </c>
      <c r="E356" s="285">
        <f>INDEX('Data - Knowledge'!$G:$G,MATCH('Data - Overview'!$A356,'Data - Knowledge'!$A:$A,0))</f>
        <v>0.33928624229979459</v>
      </c>
      <c r="F356" s="287">
        <f>INDEX('Data - Knowledge'!$J:$J,MATCH('Data - Overview'!$A356,'Data - Knowledge'!$A:$A,0))</f>
        <v>107.27957786252651</v>
      </c>
      <c r="G356" s="226" t="str">
        <f>"" &amp;TEXT('Data - Overview'!$C356,"0")&amp;" "</f>
        <v>I love to buy new gadgets and appliances </v>
      </c>
      <c r="H356" s="288" t="str">
        <f>"Index: "&amp;TEXT('Data - Overview'!$F356,"0")&amp;""</f>
        <v>Index: 107</v>
      </c>
      <c r="I356" s="226" t="str">
        <f>'Data - Overview'!$G356&amp;CHAR(10)&amp;'Data - Overview'!$H356</f>
        <v>I love to buy new gadgets and appliances 
Index: 107</v>
      </c>
      <c r="J356" s="246"/>
      <c r="K356" s="246"/>
      <c r="L356" s="246"/>
      <c r="M356" s="246"/>
      <c r="N356" s="246"/>
      <c r="O356" s="246"/>
      <c r="P356" s="220"/>
      <c r="Q356" s="221"/>
      <c r="R356" s="221"/>
      <c r="S356" s="221"/>
      <c r="T356" s="221"/>
      <c r="U356" s="221"/>
      <c r="V356" s="221"/>
      <c r="W356" s="221"/>
      <c r="X356" s="221"/>
      <c r="Y356" s="221"/>
      <c r="Z356" s="221"/>
      <c r="AA356" s="221"/>
      <c r="AB356" s="221"/>
      <c r="AC356" s="221"/>
      <c r="AD356" s="221"/>
      <c r="AE356" s="221"/>
      <c r="AF356" s="221"/>
      <c r="AG356" s="221"/>
      <c r="AH356" s="221"/>
      <c r="AI356" s="221"/>
      <c r="AJ356" s="221"/>
      <c r="AK356" s="221"/>
      <c r="AL356" s="221"/>
      <c r="AM356" s="221"/>
      <c r="AN356" s="221"/>
      <c r="AO356" s="221"/>
      <c r="AP356" s="221"/>
      <c r="AQ356" s="221"/>
      <c r="AR356" s="221"/>
      <c r="AS356" s="221"/>
      <c r="AT356" s="221"/>
      <c r="AU356" s="221"/>
      <c r="AV356" s="221"/>
      <c r="AW356" s="221"/>
      <c r="AX356" s="221"/>
      <c r="AY356" s="221"/>
      <c r="AZ356" s="221"/>
      <c r="BA356" s="221"/>
      <c r="BB356" s="221"/>
      <c r="BC356" s="221"/>
      <c r="BD356" s="221"/>
      <c r="BE356" s="221"/>
      <c r="BF356" s="221"/>
      <c r="BG356" s="221"/>
      <c r="BH356" s="221"/>
      <c r="BI356" s="221"/>
      <c r="BJ356" s="221"/>
      <c r="BK356" s="221"/>
      <c r="BL356" s="221"/>
    </row>
    <row r="357" spans="1:64">
      <c r="A357" t="s">
        <v>714</v>
      </c>
      <c r="B357" t="str">
        <f>INDEX('Data - Knowledge'!$D:$D,MATCH('Data - Overview'!$A357,'Data - Knowledge'!$A:$A,0))</f>
        <v>I wait until technology becomes cheaper before considering a purchase</v>
      </c>
      <c r="C357" t="s">
        <v>715</v>
      </c>
      <c r="D357" s="242">
        <f>INDEX('Data - Knowledge'!$E:$E,MATCH('Data - Overview'!$A357,'Data - Knowledge'!$A:$A,0))</f>
        <v>0.61586742424242413</v>
      </c>
      <c r="E357" s="242">
        <f>INDEX('Data - Knowledge'!$G:$G,MATCH('Data - Overview'!$A357,'Data - Knowledge'!$A:$A,0))</f>
        <v>0.639575770020534</v>
      </c>
      <c r="F357" s="274">
        <f>INDEX('Data - Knowledge'!$J:$J,MATCH('Data - Overview'!$A357,'Data - Knowledge'!$A:$A,0))</f>
        <v>96.29311382803813</v>
      </c>
      <c r="G357" t="str">
        <f>"" &amp;TEXT('Data - Overview'!$C357,"0")&amp;" "</f>
        <v>I wait until technology becomes cheaper before considering a purchase </v>
      </c>
      <c r="H357" s="217" t="str">
        <f>"Index: "&amp;TEXT('Data - Overview'!$F357,"0")&amp;""</f>
        <v>Index: 96</v>
      </c>
      <c r="I357" t="str">
        <f>'Data - Overview'!$G357&amp;CHAR(10)&amp;'Data - Overview'!$H357</f>
        <v>I wait until technology becomes cheaper before considering a purchase 
Index: 96</v>
      </c>
      <c r="J357" s="246"/>
      <c r="K357" s="246"/>
      <c r="L357" s="246"/>
      <c r="M357" s="246"/>
      <c r="N357" s="246"/>
      <c r="O357" s="246"/>
      <c r="P357" s="220"/>
      <c r="Q357" s="221"/>
      <c r="R357" s="221"/>
      <c r="S357" s="221"/>
      <c r="T357" s="221"/>
      <c r="U357" s="221"/>
      <c r="V357" s="221"/>
      <c r="W357" s="221"/>
      <c r="X357" s="221"/>
      <c r="Y357" s="221"/>
      <c r="Z357" s="221"/>
      <c r="AA357" s="221"/>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221"/>
      <c r="BE357" s="221"/>
      <c r="BF357" s="221"/>
      <c r="BG357" s="221"/>
      <c r="BH357" s="221"/>
      <c r="BI357" s="221"/>
      <c r="BJ357" s="221"/>
      <c r="BK357" s="221"/>
      <c r="BL357" s="221"/>
    </row>
    <row r="358" spans="1:64" ht="15" thickBot="1">
      <c r="A358" s="229" t="s">
        <v>716</v>
      </c>
      <c r="B358" s="229" t="str">
        <f>INDEX('Data - Knowledge'!$D:$D,MATCH('Data - Overview'!$A358,'Data - Knowledge'!$A:$A,0))</f>
        <v>Shopping online makes my life easier</v>
      </c>
      <c r="C358" s="229" t="s">
        <v>717</v>
      </c>
      <c r="D358" s="303">
        <f>INDEX('Data - Knowledge'!$E:$E,MATCH('Data - Overview'!$A358,'Data - Knowledge'!$A:$A,0))</f>
        <v>0.59540909090909089</v>
      </c>
      <c r="E358" s="303">
        <f>INDEX('Data - Knowledge'!$G:$G,MATCH('Data - Overview'!$A358,'Data - Knowledge'!$A:$A,0))</f>
        <v>0.62406375770020506</v>
      </c>
      <c r="F358" s="305">
        <f>INDEX('Data - Knowledge'!$J:$J,MATCH('Data - Overview'!$A358,'Data - Knowledge'!$A:$A,0))</f>
        <v>95.4083751159157</v>
      </c>
      <c r="G358" s="229" t="str">
        <f>"" &amp;TEXT('Data - Overview'!$C358,"0")&amp;" "</f>
        <v>Shopping online makes my life easier </v>
      </c>
      <c r="H358" s="307" t="str">
        <f>"Index: "&amp;TEXT('Data - Overview'!$F358,"0")&amp;""</f>
        <v>Index: 95</v>
      </c>
      <c r="I358" s="229" t="str">
        <f>'Data - Overview'!$G358&amp;CHAR(10)&amp;'Data - Overview'!$H358</f>
        <v>Shopping online makes my life easier 
Index: 95</v>
      </c>
      <c r="J358" s="246"/>
      <c r="K358" s="246"/>
      <c r="L358" s="246"/>
      <c r="M358" s="246"/>
      <c r="N358" s="246"/>
      <c r="O358" s="246"/>
      <c r="P358" s="220"/>
      <c r="Q358" s="221"/>
      <c r="R358" s="221"/>
      <c r="S358" s="221"/>
      <c r="T358" s="221"/>
      <c r="U358" s="221"/>
      <c r="V358" s="221"/>
      <c r="W358" s="221"/>
      <c r="X358" s="221"/>
      <c r="Y358" s="221"/>
      <c r="Z358" s="221"/>
      <c r="AA358" s="221"/>
      <c r="AB358" s="221"/>
      <c r="AC358" s="221"/>
      <c r="AD358" s="221"/>
      <c r="AE358" s="221"/>
      <c r="AF358" s="221"/>
      <c r="AG358" s="221"/>
      <c r="AH358" s="221"/>
      <c r="AI358" s="221"/>
      <c r="AJ358" s="221"/>
      <c r="AK358" s="221"/>
      <c r="AL358" s="221"/>
      <c r="AM358" s="221"/>
      <c r="AN358" s="221"/>
      <c r="AO358" s="221"/>
      <c r="AP358" s="221"/>
      <c r="AQ358" s="221"/>
      <c r="AR358" s="221"/>
      <c r="AS358" s="221"/>
      <c r="AT358" s="221"/>
      <c r="AU358" s="221"/>
      <c r="AV358" s="221"/>
      <c r="AW358" s="221"/>
      <c r="AX358" s="221"/>
      <c r="AY358" s="221"/>
      <c r="AZ358" s="221"/>
      <c r="BA358" s="221"/>
      <c r="BB358" s="221"/>
      <c r="BC358" s="221"/>
      <c r="BD358" s="221"/>
      <c r="BE358" s="221"/>
      <c r="BF358" s="221"/>
      <c r="BG358" s="221"/>
      <c r="BH358" s="221"/>
      <c r="BI358" s="221"/>
      <c r="BJ358" s="221"/>
      <c r="BK358" s="221"/>
      <c r="BL358" s="221"/>
    </row>
    <row r="359" spans="4:65">
      <c r="D359" s="242"/>
      <c r="E359" s="242"/>
      <c r="F359" s="274"/>
      <c r="I359" s="1"/>
      <c r="K359" s="246"/>
      <c r="L359" s="246"/>
      <c r="M359" s="246"/>
      <c r="N359" s="246"/>
      <c r="O359" s="246"/>
      <c r="P359" s="246"/>
      <c r="Q359" s="220"/>
      <c r="R359" s="221"/>
      <c r="S359" s="221"/>
      <c r="T359" s="221"/>
      <c r="U359" s="221"/>
      <c r="V359" s="221"/>
      <c r="W359" s="221"/>
      <c r="X359" s="221"/>
      <c r="Y359" s="221"/>
      <c r="Z359" s="221"/>
      <c r="AA359" s="221"/>
      <c r="AB359" s="221"/>
      <c r="AC359" s="221"/>
      <c r="AD359" s="221"/>
      <c r="AE359" s="221"/>
      <c r="AF359" s="221"/>
      <c r="AG359" s="221"/>
      <c r="AH359" s="221"/>
      <c r="AI359" s="221"/>
      <c r="AJ359" s="221"/>
      <c r="AK359" s="221"/>
      <c r="AL359" s="221"/>
      <c r="AM359" s="221"/>
      <c r="AN359" s="221"/>
      <c r="AO359" s="221"/>
      <c r="AP359" s="221"/>
      <c r="AQ359" s="221"/>
      <c r="AR359" s="221"/>
      <c r="AS359" s="221"/>
      <c r="AT359" s="221"/>
      <c r="AU359" s="221"/>
      <c r="AV359" s="221"/>
      <c r="AW359" s="221"/>
      <c r="AX359" s="221"/>
      <c r="AY359" s="221"/>
      <c r="AZ359" s="221"/>
      <c r="BA359" s="221"/>
      <c r="BB359" s="221"/>
      <c r="BC359" s="221"/>
      <c r="BD359" s="221"/>
      <c r="BE359" s="221"/>
      <c r="BF359" s="221"/>
      <c r="BG359" s="221"/>
      <c r="BH359" s="221"/>
      <c r="BI359" s="221"/>
      <c r="BJ359" s="221"/>
      <c r="BK359" s="221"/>
      <c r="BL359" s="221"/>
      <c r="BM359" s="221"/>
    </row>
    <row r="360" spans="4:65">
      <c r="D360" s="242"/>
      <c r="E360" s="242"/>
      <c r="F360" s="274"/>
      <c r="I360" s="1"/>
      <c r="K360" s="246"/>
      <c r="L360" s="246"/>
      <c r="M360" s="246"/>
      <c r="N360" s="246"/>
      <c r="O360" s="246"/>
      <c r="P360" s="246"/>
      <c r="Q360" s="220"/>
      <c r="R360" s="221"/>
      <c r="S360" s="221"/>
      <c r="T360" s="221"/>
      <c r="U360" s="221"/>
      <c r="V360" s="221"/>
      <c r="W360" s="221"/>
      <c r="X360" s="221"/>
      <c r="Y360" s="221"/>
      <c r="Z360" s="221"/>
      <c r="AA360" s="221"/>
      <c r="AB360" s="221"/>
      <c r="AC360" s="221"/>
      <c r="AD360" s="221"/>
      <c r="AE360" s="221"/>
      <c r="AF360" s="221"/>
      <c r="AG360" s="221"/>
      <c r="AH360" s="221"/>
      <c r="AI360" s="221"/>
      <c r="AJ360" s="221"/>
      <c r="AK360" s="221"/>
      <c r="AL360" s="221"/>
      <c r="AM360" s="221"/>
      <c r="AN360" s="221"/>
      <c r="AO360" s="221"/>
      <c r="AP360" s="221"/>
      <c r="AQ360" s="221"/>
      <c r="AR360" s="221"/>
      <c r="AS360" s="221"/>
      <c r="AT360" s="221"/>
      <c r="AU360" s="221"/>
      <c r="AV360" s="221"/>
      <c r="AW360" s="221"/>
      <c r="AX360" s="221"/>
      <c r="AY360" s="221"/>
      <c r="AZ360" s="221"/>
      <c r="BA360" s="221"/>
      <c r="BB360" s="221"/>
      <c r="BC360" s="221"/>
      <c r="BD360" s="221"/>
      <c r="BE360" s="221"/>
      <c r="BF360" s="221"/>
      <c r="BG360" s="221"/>
      <c r="BH360" s="221"/>
      <c r="BI360" s="221"/>
      <c r="BJ360" s="221"/>
      <c r="BK360" s="221"/>
      <c r="BL360" s="221"/>
      <c r="BM360" s="221"/>
    </row>
    <row r="361" spans="4:64">
      <c r="D361" s="242"/>
      <c r="E361" s="242"/>
      <c r="F361" s="274"/>
      <c r="I361" s="1"/>
      <c r="J361" s="246"/>
      <c r="K361" s="246"/>
      <c r="L361" s="246"/>
      <c r="M361" s="246"/>
      <c r="N361" s="246"/>
      <c r="O361" s="246"/>
      <c r="P361" s="220"/>
      <c r="Q361" s="221"/>
      <c r="R361" s="221"/>
      <c r="S361" s="221"/>
      <c r="T361" s="221"/>
      <c r="U361" s="221"/>
      <c r="V361" s="221"/>
      <c r="W361" s="221"/>
      <c r="X361" s="221"/>
      <c r="Y361" s="221"/>
      <c r="Z361" s="221"/>
      <c r="AA361" s="221"/>
      <c r="AB361" s="221"/>
      <c r="AC361" s="221"/>
      <c r="AD361" s="221"/>
      <c r="AE361" s="221"/>
      <c r="AF361" s="221"/>
      <c r="AG361" s="221"/>
      <c r="AH361" s="221"/>
      <c r="AI361" s="221"/>
      <c r="AJ361" s="221"/>
      <c r="AK361" s="221"/>
      <c r="AL361" s="221"/>
      <c r="AM361" s="221"/>
      <c r="AN361" s="221"/>
      <c r="AO361" s="221"/>
      <c r="AP361" s="221"/>
      <c r="AQ361" s="221"/>
      <c r="AR361" s="221"/>
      <c r="AS361" s="221"/>
      <c r="AT361" s="221"/>
      <c r="AU361" s="221"/>
      <c r="AV361" s="221"/>
      <c r="AW361" s="221"/>
      <c r="AX361" s="221"/>
      <c r="AY361" s="221"/>
      <c r="AZ361" s="221"/>
      <c r="BA361" s="221"/>
      <c r="BB361" s="221"/>
      <c r="BC361" s="221"/>
      <c r="BD361" s="221"/>
      <c r="BE361" s="221"/>
      <c r="BF361" s="221"/>
      <c r="BG361" s="221"/>
      <c r="BH361" s="221"/>
      <c r="BI361" s="221"/>
      <c r="BJ361" s="221"/>
      <c r="BK361" s="221"/>
      <c r="BL361" s="221"/>
    </row>
    <row r="362" spans="4:64">
      <c r="D362" s="242"/>
      <c r="E362" s="242"/>
      <c r="F362" s="274"/>
      <c r="I362" s="1"/>
      <c r="J362" s="246"/>
      <c r="K362" s="246"/>
      <c r="L362" s="246"/>
      <c r="M362" s="246"/>
      <c r="N362" s="246"/>
      <c r="O362" s="246"/>
      <c r="P362" s="220"/>
      <c r="Q362" s="221"/>
      <c r="R362" s="221"/>
      <c r="S362" s="221"/>
      <c r="T362" s="221"/>
      <c r="U362" s="221"/>
      <c r="V362" s="221"/>
      <c r="W362" s="221"/>
      <c r="X362" s="221"/>
      <c r="Y362" s="221"/>
      <c r="Z362" s="221"/>
      <c r="AA362" s="221"/>
      <c r="AB362" s="221"/>
      <c r="AC362" s="221"/>
      <c r="AD362" s="221"/>
      <c r="AE362" s="221"/>
      <c r="AF362" s="221"/>
      <c r="AG362" s="221"/>
      <c r="AH362" s="221"/>
      <c r="AI362" s="221"/>
      <c r="AJ362" s="221"/>
      <c r="AK362" s="221"/>
      <c r="AL362" s="221"/>
      <c r="AM362" s="221"/>
      <c r="AN362" s="221"/>
      <c r="AO362" s="221"/>
      <c r="AP362" s="221"/>
      <c r="AQ362" s="221"/>
      <c r="AR362" s="221"/>
      <c r="AS362" s="221"/>
      <c r="AT362" s="221"/>
      <c r="AU362" s="221"/>
      <c r="AV362" s="221"/>
      <c r="AW362" s="221"/>
      <c r="AX362" s="221"/>
      <c r="AY362" s="221"/>
      <c r="AZ362" s="221"/>
      <c r="BA362" s="221"/>
      <c r="BB362" s="221"/>
      <c r="BC362" s="221"/>
      <c r="BD362" s="221"/>
      <c r="BE362" s="221"/>
      <c r="BF362" s="221"/>
      <c r="BG362" s="221"/>
      <c r="BH362" s="221"/>
      <c r="BI362" s="221"/>
      <c r="BJ362" s="221"/>
      <c r="BK362" s="221"/>
      <c r="BL362" s="221"/>
    </row>
    <row r="363" spans="1:64" ht="23.5">
      <c r="A363" s="245" t="s">
        <v>718</v>
      </c>
      <c r="D363" s="242"/>
      <c r="E363" s="242"/>
      <c r="F363" s="274"/>
      <c r="I363" s="1"/>
      <c r="J363" s="246"/>
      <c r="K363" s="246"/>
      <c r="L363" s="246"/>
      <c r="M363" s="246"/>
      <c r="N363" s="246"/>
      <c r="O363" s="246"/>
      <c r="P363" s="220"/>
      <c r="Q363" s="221"/>
      <c r="R363" s="221"/>
      <c r="S363" s="221"/>
      <c r="T363" s="221"/>
      <c r="U363" s="221"/>
      <c r="V363" s="221"/>
      <c r="W363" s="221"/>
      <c r="X363" s="221"/>
      <c r="Y363" s="221"/>
      <c r="Z363" s="221"/>
      <c r="AA363" s="221"/>
      <c r="AB363" s="221"/>
      <c r="AC363" s="221"/>
      <c r="AD363" s="221"/>
      <c r="AE363" s="221"/>
      <c r="AF363" s="221"/>
      <c r="AG363" s="221"/>
      <c r="AH363" s="221"/>
      <c r="AI363" s="221"/>
      <c r="AJ363" s="221"/>
      <c r="AK363" s="221"/>
      <c r="AL363" s="221"/>
      <c r="AM363" s="221"/>
      <c r="AN363" s="221"/>
      <c r="AO363" s="221"/>
      <c r="AP363" s="221"/>
      <c r="AQ363" s="221"/>
      <c r="AR363" s="221"/>
      <c r="AS363" s="221"/>
      <c r="AT363" s="221"/>
      <c r="AU363" s="221"/>
      <c r="AV363" s="221"/>
      <c r="AW363" s="221"/>
      <c r="AX363" s="221"/>
      <c r="AY363" s="221"/>
      <c r="AZ363" s="221"/>
      <c r="BA363" s="221"/>
      <c r="BB363" s="221"/>
      <c r="BC363" s="221"/>
      <c r="BD363" s="221"/>
      <c r="BE363" s="221"/>
      <c r="BF363" s="221"/>
      <c r="BG363" s="221"/>
      <c r="BH363" s="221"/>
      <c r="BI363" s="221"/>
      <c r="BJ363" s="221"/>
      <c r="BK363" s="221"/>
      <c r="BL363" s="221"/>
    </row>
    <row r="364" spans="4:65" ht="15" thickBot="1">
      <c r="D364" s="242"/>
      <c r="E364" s="242"/>
      <c r="F364" s="274"/>
      <c r="I364" s="1"/>
      <c r="K364" s="246"/>
      <c r="L364" s="246"/>
      <c r="M364" s="246"/>
      <c r="N364" s="246"/>
      <c r="O364" s="246"/>
      <c r="P364" s="246"/>
      <c r="Q364" s="220"/>
      <c r="R364" s="221"/>
      <c r="S364" s="221"/>
      <c r="T364" s="221"/>
      <c r="U364" s="221"/>
      <c r="V364" s="221"/>
      <c r="W364" s="221"/>
      <c r="X364" s="221"/>
      <c r="Y364" s="221"/>
      <c r="Z364" s="221"/>
      <c r="AA364" s="221"/>
      <c r="AB364" s="221"/>
      <c r="AC364" s="221"/>
      <c r="AD364" s="221"/>
      <c r="AE364" s="221"/>
      <c r="AF364" s="221"/>
      <c r="AG364" s="221"/>
      <c r="AH364" s="221"/>
      <c r="AI364" s="221"/>
      <c r="AJ364" s="221"/>
      <c r="AK364" s="221"/>
      <c r="AL364" s="221"/>
      <c r="AM364" s="221"/>
      <c r="AN364" s="221"/>
      <c r="AO364" s="221"/>
      <c r="AP364" s="221"/>
      <c r="AQ364" s="221"/>
      <c r="AR364" s="221"/>
      <c r="AS364" s="221"/>
      <c r="AT364" s="221"/>
      <c r="AU364" s="221"/>
      <c r="AV364" s="221"/>
      <c r="AW364" s="221"/>
      <c r="AX364" s="221"/>
      <c r="AY364" s="221"/>
      <c r="AZ364" s="221"/>
      <c r="BA364" s="221"/>
      <c r="BB364" s="221"/>
      <c r="BC364" s="221"/>
      <c r="BD364" s="221"/>
      <c r="BE364" s="221"/>
      <c r="BF364" s="221"/>
      <c r="BG364" s="221"/>
      <c r="BH364" s="221"/>
      <c r="BI364" s="221"/>
      <c r="BJ364" s="221"/>
      <c r="BK364" s="221"/>
      <c r="BL364" s="221"/>
      <c r="BM364" s="221"/>
    </row>
    <row r="365" spans="1:65" ht="15" thickBot="1">
      <c r="A365" s="222" t="s">
        <v>719</v>
      </c>
      <c r="B365" s="222" t="s">
        <v>720</v>
      </c>
      <c r="C365" s="222" t="s">
        <v>721</v>
      </c>
      <c r="D365" s="351" t="s">
        <v>379</v>
      </c>
      <c r="E365" s="242"/>
      <c r="F365" s="279" t="s">
        <v>722</v>
      </c>
      <c r="I365" s="1"/>
      <c r="K365" s="246"/>
      <c r="L365" s="246"/>
      <c r="M365" s="246"/>
      <c r="N365" s="246"/>
      <c r="O365" s="246"/>
      <c r="P365" s="246"/>
      <c r="Q365" s="220"/>
      <c r="R365" s="221"/>
      <c r="S365" s="221"/>
      <c r="T365" s="221"/>
      <c r="U365" s="221"/>
      <c r="V365" s="221"/>
      <c r="W365" s="221"/>
      <c r="X365" s="221"/>
      <c r="Y365" s="221"/>
      <c r="Z365" s="221"/>
      <c r="AA365" s="221"/>
      <c r="AB365" s="221"/>
      <c r="AC365" s="221"/>
      <c r="AD365" s="221"/>
      <c r="AE365" s="221"/>
      <c r="AF365" s="221"/>
      <c r="AG365" s="221"/>
      <c r="AH365" s="221"/>
      <c r="AI365" s="221"/>
      <c r="AJ365" s="221"/>
      <c r="AK365" s="221"/>
      <c r="AL365" s="221"/>
      <c r="AM365" s="221"/>
      <c r="AN365" s="221"/>
      <c r="AO365" s="221"/>
      <c r="AP365" s="221"/>
      <c r="AQ365" s="221"/>
      <c r="AR365" s="221"/>
      <c r="AS365" s="221"/>
      <c r="AT365" s="221"/>
      <c r="AU365" s="221"/>
      <c r="AV365" s="221"/>
      <c r="AW365" s="221"/>
      <c r="AX365" s="221"/>
      <c r="AY365" s="221"/>
      <c r="AZ365" s="221"/>
      <c r="BA365" s="221"/>
      <c r="BB365" s="221"/>
      <c r="BC365" s="221"/>
      <c r="BD365" s="221"/>
      <c r="BE365" s="221"/>
      <c r="BF365" s="221"/>
      <c r="BG365" s="221"/>
      <c r="BH365" s="221"/>
      <c r="BI365" s="221"/>
      <c r="BJ365" s="221"/>
      <c r="BK365" s="221"/>
      <c r="BL365" s="221"/>
      <c r="BM365" s="221"/>
    </row>
    <row r="366" spans="1:65" s="245" customFormat="1" ht="24" thickBot="1">
      <c r="A366" s="352" t="str">
        <f>INDEX('Data - Overview'!$B$370:$B$373,MATCH(MAX('Data - Overview'!$F$370:$F$373),'Data - Overview'!$F$370:$F$373,0))</f>
        <v>Daily</v>
      </c>
      <c r="B366" s="353">
        <f>MAX('Data - Overview'!$F$370:$F$373)</f>
        <v>102.42802409938166</v>
      </c>
      <c r="C366" s="352" t="str">
        <f>INDEX('Data - Overview'!$B$370:$B$373,MATCH(MAX('Data - Overview'!$D$370:$D$373),'Data - Overview'!$D$370:$D$373,0))</f>
        <v>Daily</v>
      </c>
      <c r="D366" s="352" t="str">
        <f>IF(B366&gt;100," a higher proportion"," a lower proportion")</f>
        <v> a higher proportion</v>
      </c>
      <c r="E366" s="242"/>
      <c r="F366" s="232" t="str">
        <f>"Most people in this profile will access their social media "&amp;C366&amp;"."&amp;IF(C366=A366,"",F367)</f>
        <v>Most people in this profile will access their social media Daily.</v>
      </c>
      <c r="G366"/>
      <c r="H366"/>
      <c r="I366" s="1"/>
      <c r="J366"/>
      <c r="K366" s="246"/>
      <c r="L366" s="246"/>
      <c r="M366" s="246"/>
      <c r="N366" s="246"/>
      <c r="O366" s="354"/>
      <c r="P366" s="354"/>
      <c r="Q366" s="355"/>
      <c r="R366" s="356"/>
      <c r="S366" s="356"/>
      <c r="T366" s="356"/>
      <c r="U366" s="356"/>
      <c r="V366" s="356"/>
      <c r="W366" s="356"/>
      <c r="X366" s="356"/>
      <c r="Y366" s="356"/>
      <c r="Z366" s="356"/>
      <c r="AA366" s="356"/>
      <c r="AB366" s="356"/>
      <c r="AC366" s="356"/>
      <c r="AD366" s="356"/>
      <c r="AE366" s="356"/>
      <c r="AF366" s="356"/>
      <c r="AG366" s="356"/>
      <c r="AH366" s="356"/>
      <c r="AI366" s="356"/>
      <c r="AJ366" s="356"/>
      <c r="AK366" s="356"/>
      <c r="AL366" s="356"/>
      <c r="AM366" s="356"/>
      <c r="AN366" s="356"/>
      <c r="AO366" s="356"/>
      <c r="AP366" s="356"/>
      <c r="AQ366" s="356"/>
      <c r="AR366" s="356"/>
      <c r="AS366" s="356"/>
      <c r="AT366" s="356"/>
      <c r="AU366" s="356"/>
      <c r="AV366" s="356"/>
      <c r="AW366" s="356"/>
      <c r="AX366" s="356"/>
      <c r="AY366" s="356"/>
      <c r="AZ366" s="356"/>
      <c r="BA366" s="356"/>
      <c r="BB366" s="356"/>
      <c r="BC366" s="356"/>
      <c r="BD366" s="356"/>
      <c r="BE366" s="356"/>
      <c r="BF366" s="356"/>
      <c r="BG366" s="356"/>
      <c r="BH366" s="356"/>
      <c r="BI366" s="356"/>
      <c r="BJ366" s="356"/>
      <c r="BK366" s="356"/>
      <c r="BL366" s="356"/>
      <c r="BM366" s="356"/>
    </row>
    <row r="367" spans="2:65" ht="15" thickBot="1">
      <c r="B367" s="274"/>
      <c r="D367" s="242"/>
      <c r="E367" s="242"/>
      <c r="F367" s="328" t="str">
        <f>" Although there is"&amp;D366&amp;" in the profile than the base who will access their social media "&amp;A366&amp;"."</f>
        <v> Although there is a higher proportion in the profile than the base who will access their social media Daily.</v>
      </c>
      <c r="I367" s="1"/>
      <c r="K367" s="246"/>
      <c r="L367" s="246"/>
      <c r="M367" s="246"/>
      <c r="N367" s="246"/>
      <c r="O367" s="246"/>
      <c r="P367" s="246"/>
      <c r="Q367" s="220"/>
      <c r="R367" s="221"/>
      <c r="S367" s="221"/>
      <c r="T367" s="221"/>
      <c r="U367" s="221"/>
      <c r="V367" s="221"/>
      <c r="W367" s="221"/>
      <c r="X367" s="221"/>
      <c r="Y367" s="221"/>
      <c r="Z367" s="221"/>
      <c r="AA367" s="221"/>
      <c r="AB367" s="221"/>
      <c r="AC367" s="221"/>
      <c r="AD367" s="221"/>
      <c r="AE367" s="221"/>
      <c r="AF367" s="221"/>
      <c r="AG367" s="221"/>
      <c r="AH367" s="221"/>
      <c r="AI367" s="221"/>
      <c r="AJ367" s="221"/>
      <c r="AK367" s="221"/>
      <c r="AL367" s="221"/>
      <c r="AM367" s="221"/>
      <c r="AN367" s="221"/>
      <c r="AO367" s="221"/>
      <c r="AP367" s="221"/>
      <c r="AQ367" s="221"/>
      <c r="AR367" s="221"/>
      <c r="AS367" s="221"/>
      <c r="AT367" s="221"/>
      <c r="AU367" s="221"/>
      <c r="AV367" s="221"/>
      <c r="AW367" s="221"/>
      <c r="AX367" s="221"/>
      <c r="AY367" s="221"/>
      <c r="AZ367" s="221"/>
      <c r="BA367" s="221"/>
      <c r="BB367" s="221"/>
      <c r="BC367" s="221"/>
      <c r="BD367" s="221"/>
      <c r="BE367" s="221"/>
      <c r="BF367" s="221"/>
      <c r="BG367" s="221"/>
      <c r="BH367" s="221"/>
      <c r="BI367" s="221"/>
      <c r="BJ367" s="221"/>
      <c r="BK367" s="221"/>
      <c r="BL367" s="221"/>
      <c r="BM367" s="221"/>
    </row>
    <row r="368" spans="2:65" ht="15" thickBot="1">
      <c r="B368" s="274"/>
      <c r="D368" s="242"/>
      <c r="E368" s="242"/>
      <c r="F368" s="246"/>
      <c r="I368" s="1"/>
      <c r="K368" s="246"/>
      <c r="L368" s="246"/>
      <c r="M368" s="246"/>
      <c r="N368" s="246"/>
      <c r="O368" s="246"/>
      <c r="P368" s="246"/>
      <c r="Q368" s="220"/>
      <c r="R368" s="221"/>
      <c r="S368" s="221"/>
      <c r="T368" s="221"/>
      <c r="U368" s="221"/>
      <c r="V368" s="221"/>
      <c r="W368" s="221"/>
      <c r="X368" s="221"/>
      <c r="Y368" s="221"/>
      <c r="Z368" s="221"/>
      <c r="AA368" s="221"/>
      <c r="AB368" s="221"/>
      <c r="AC368" s="221"/>
      <c r="AD368" s="221"/>
      <c r="AE368" s="221"/>
      <c r="AF368" s="221"/>
      <c r="AG368" s="221"/>
      <c r="AH368" s="221"/>
      <c r="AI368" s="221"/>
      <c r="AJ368" s="221"/>
      <c r="AK368" s="221"/>
      <c r="AL368" s="221"/>
      <c r="AM368" s="221"/>
      <c r="AN368" s="221"/>
      <c r="AO368" s="221"/>
      <c r="AP368" s="221"/>
      <c r="AQ368" s="221"/>
      <c r="AR368" s="221"/>
      <c r="AS368" s="221"/>
      <c r="AT368" s="221"/>
      <c r="AU368" s="221"/>
      <c r="AV368" s="221"/>
      <c r="AW368" s="221"/>
      <c r="AX368" s="221"/>
      <c r="AY368" s="221"/>
      <c r="AZ368" s="221"/>
      <c r="BA368" s="221"/>
      <c r="BB368" s="221"/>
      <c r="BC368" s="221"/>
      <c r="BD368" s="221"/>
      <c r="BE368" s="221"/>
      <c r="BF368" s="221"/>
      <c r="BG368" s="221"/>
      <c r="BH368" s="221"/>
      <c r="BI368" s="221"/>
      <c r="BJ368" s="221"/>
      <c r="BK368" s="221"/>
      <c r="BL368" s="221"/>
      <c r="BM368" s="221"/>
    </row>
    <row r="369" spans="1:64" ht="15" thickBot="1">
      <c r="A369" s="222" t="s">
        <v>378</v>
      </c>
      <c r="B369" s="222" t="s">
        <v>379</v>
      </c>
      <c r="C369" s="222" t="s">
        <v>383</v>
      </c>
      <c r="D369" s="222" t="s">
        <v>221</v>
      </c>
      <c r="E369" s="222" t="s">
        <v>223</v>
      </c>
      <c r="F369" s="279" t="s">
        <v>183</v>
      </c>
      <c r="G369" s="222" t="s">
        <v>386</v>
      </c>
      <c r="H369" s="222" t="s">
        <v>387</v>
      </c>
      <c r="I369" s="222" t="s">
        <v>388</v>
      </c>
      <c r="J369" s="246"/>
      <c r="K369" s="246"/>
      <c r="L369" s="246"/>
      <c r="M369" s="246"/>
      <c r="N369" s="246"/>
      <c r="O369" s="246"/>
      <c r="P369" s="220"/>
      <c r="Q369" s="221"/>
      <c r="R369" s="221"/>
      <c r="S369" s="221"/>
      <c r="T369" s="221"/>
      <c r="U369" s="221"/>
      <c r="V369" s="221"/>
      <c r="W369" s="221"/>
      <c r="X369" s="221"/>
      <c r="Y369" s="221"/>
      <c r="Z369" s="221"/>
      <c r="AA369" s="221"/>
      <c r="AB369" s="221"/>
      <c r="AC369" s="221"/>
      <c r="AD369" s="221"/>
      <c r="AE369" s="221"/>
      <c r="AF369" s="221"/>
      <c r="AG369" s="221"/>
      <c r="AH369" s="221"/>
      <c r="AI369" s="221"/>
      <c r="AJ369" s="221"/>
      <c r="AK369" s="221"/>
      <c r="AL369" s="221"/>
      <c r="AM369" s="221"/>
      <c r="AN369" s="221"/>
      <c r="AO369" s="221"/>
      <c r="AP369" s="221"/>
      <c r="AQ369" s="221"/>
      <c r="AR369" s="221"/>
      <c r="AS369" s="221"/>
      <c r="AT369" s="221"/>
      <c r="AU369" s="221"/>
      <c r="AV369" s="221"/>
      <c r="AW369" s="221"/>
      <c r="AX369" s="221"/>
      <c r="AY369" s="221"/>
      <c r="AZ369" s="221"/>
      <c r="BA369" s="221"/>
      <c r="BB369" s="221"/>
      <c r="BC369" s="221"/>
      <c r="BD369" s="221"/>
      <c r="BE369" s="221"/>
      <c r="BF369" s="221"/>
      <c r="BG369" s="221"/>
      <c r="BH369" s="221"/>
      <c r="BI369" s="221"/>
      <c r="BJ369" s="221"/>
      <c r="BK369" s="221"/>
      <c r="BL369" s="221"/>
    </row>
    <row r="370" spans="1:64" ht="43.5">
      <c r="A370" s="223" t="s">
        <v>723</v>
      </c>
      <c r="B370" s="223" t="str">
        <f>INDEX('Data - Knowledge'!$D:$D,MATCH('Data - Overview'!$A370,'Data - Knowledge'!$A:$A,0))</f>
        <v>Sometimes, less than monthly</v>
      </c>
      <c r="C370" s="223" t="s">
        <v>724</v>
      </c>
      <c r="D370" s="280">
        <f>INDEX('Data - Knowledge'!$E:$E,MATCH('Data - Overview'!$A370,'Data - Knowledge'!$A:$A,0))</f>
        <v>0.035056818181818175</v>
      </c>
      <c r="E370" s="280">
        <f>INDEX('Data - Knowledge'!$G:$G,MATCH('Data - Overview'!$A370,'Data - Knowledge'!$A:$A,0))</f>
        <v>0.03573223819301849</v>
      </c>
      <c r="F370" s="282">
        <f>INDEX('Data - Knowledge'!$J:$J,MATCH('Data - Overview'!$A370,'Data - Knowledge'!$A:$A,0))</f>
        <v>98.109774127352921</v>
      </c>
      <c r="G370" s="223" t="str">
        <f>"" &amp;TEXT('Data - Overview'!$C370,"0")&amp;" "</f>
        <v>less than monthly </v>
      </c>
      <c r="H370" s="283" t="str">
        <f>"Index: "&amp;TEXT('Data - Overview'!$F370,"0")&amp;""</f>
        <v>Index: 98</v>
      </c>
      <c r="I370" s="298" t="str">
        <f>'Data - Overview'!$G370&amp;CHAR(10)&amp;'Data - Overview'!$H370</f>
        <v>less than monthly 
Index: 98</v>
      </c>
      <c r="J370" s="246"/>
      <c r="K370" s="246"/>
      <c r="L370" s="246"/>
      <c r="M370" s="246"/>
      <c r="N370" s="246"/>
      <c r="O370" s="246"/>
      <c r="P370" s="220"/>
      <c r="Q370" s="221"/>
      <c r="R370" s="221"/>
      <c r="S370" s="221"/>
      <c r="T370" s="221"/>
      <c r="U370" s="221"/>
      <c r="V370" s="221"/>
      <c r="W370" s="221"/>
      <c r="X370" s="221"/>
      <c r="Y370" s="221"/>
      <c r="Z370" s="221"/>
      <c r="AA370" s="221"/>
      <c r="AB370" s="221"/>
      <c r="AC370" s="221"/>
      <c r="AD370" s="221"/>
      <c r="AE370" s="221"/>
      <c r="AF370" s="221"/>
      <c r="AG370" s="221"/>
      <c r="AH370" s="221"/>
      <c r="AI370" s="221"/>
      <c r="AJ370" s="221"/>
      <c r="AK370" s="221"/>
      <c r="AL370" s="221"/>
      <c r="AM370" s="221"/>
      <c r="AN370" s="221"/>
      <c r="AO370" s="221"/>
      <c r="AP370" s="221"/>
      <c r="AQ370" s="221"/>
      <c r="AR370" s="221"/>
      <c r="AS370" s="221"/>
      <c r="AT370" s="221"/>
      <c r="AU370" s="221"/>
      <c r="AV370" s="221"/>
      <c r="AW370" s="221"/>
      <c r="AX370" s="221"/>
      <c r="AY370" s="221"/>
      <c r="AZ370" s="221"/>
      <c r="BA370" s="221"/>
      <c r="BB370" s="221"/>
      <c r="BC370" s="221"/>
      <c r="BD370" s="221"/>
      <c r="BE370" s="221"/>
      <c r="BF370" s="221"/>
      <c r="BG370" s="221"/>
      <c r="BH370" s="221"/>
      <c r="BI370" s="221"/>
      <c r="BJ370" s="221"/>
      <c r="BK370" s="221"/>
      <c r="BL370" s="221"/>
    </row>
    <row r="371" spans="1:64">
      <c r="A371" t="s">
        <v>725</v>
      </c>
      <c r="B371" t="str">
        <f>INDEX('Data - Knowledge'!$D:$D,MATCH('Data - Overview'!$A371,'Data - Knowledge'!$A:$A,0))</f>
        <v>Monthly, less than weekly</v>
      </c>
      <c r="C371" t="s">
        <v>726</v>
      </c>
      <c r="D371" s="242">
        <f>INDEX('Data - Knowledge'!$E:$E,MATCH('Data - Overview'!$A371,'Data - Knowledge'!$A:$A,0))</f>
        <v>0.046875000000000007</v>
      </c>
      <c r="E371" s="242">
        <f>INDEX('Data - Knowledge'!$G:$G,MATCH('Data - Overview'!$A371,'Data - Knowledge'!$A:$A,0))</f>
        <v>0.050975256673511313</v>
      </c>
      <c r="F371" s="274">
        <f>INDEX('Data - Knowledge'!$J:$J,MATCH('Data - Overview'!$A371,'Data - Knowledge'!$A:$A,0))</f>
        <v>91.956378562695974</v>
      </c>
      <c r="G371" t="str">
        <f>"" &amp;TEXT('Data - Overview'!$C371,"0")&amp;" "</f>
        <v>Monthly </v>
      </c>
      <c r="H371" s="217" t="str">
        <f>"Index: "&amp;TEXT('Data - Overview'!$F371,"0")&amp;""</f>
        <v>Index: 92</v>
      </c>
      <c r="I371" t="str">
        <f>'Data - Overview'!$G371&amp;CHAR(10)&amp;'Data - Overview'!$H371</f>
        <v>Monthly 
Index: 92</v>
      </c>
      <c r="J371" s="246"/>
      <c r="K371" s="246"/>
      <c r="L371" s="246"/>
      <c r="M371" s="246"/>
      <c r="N371" s="246"/>
      <c r="O371" s="246"/>
      <c r="P371" s="220"/>
      <c r="Q371" s="221"/>
      <c r="R371" s="221"/>
      <c r="S371" s="221"/>
      <c r="T371" s="221"/>
      <c r="U371" s="221"/>
      <c r="V371" s="221"/>
      <c r="W371" s="221"/>
      <c r="X371" s="221"/>
      <c r="Y371" s="221"/>
      <c r="Z371" s="221"/>
      <c r="AA371" s="221"/>
      <c r="AB371" s="221"/>
      <c r="AC371" s="221"/>
      <c r="AD371" s="221"/>
      <c r="AE371" s="221"/>
      <c r="AF371" s="221"/>
      <c r="AG371" s="221"/>
      <c r="AH371" s="221"/>
      <c r="AI371" s="221"/>
      <c r="AJ371" s="221"/>
      <c r="AK371" s="221"/>
      <c r="AL371" s="221"/>
      <c r="AM371" s="221"/>
      <c r="AN371" s="221"/>
      <c r="AO371" s="221"/>
      <c r="AP371" s="221"/>
      <c r="AQ371" s="221"/>
      <c r="AR371" s="221"/>
      <c r="AS371" s="221"/>
      <c r="AT371" s="221"/>
      <c r="AU371" s="221"/>
      <c r="AV371" s="221"/>
      <c r="AW371" s="221"/>
      <c r="AX371" s="221"/>
      <c r="AY371" s="221"/>
      <c r="AZ371" s="221"/>
      <c r="BA371" s="221"/>
      <c r="BB371" s="221"/>
      <c r="BC371" s="221"/>
      <c r="BD371" s="221"/>
      <c r="BE371" s="221"/>
      <c r="BF371" s="221"/>
      <c r="BG371" s="221"/>
      <c r="BH371" s="221"/>
      <c r="BI371" s="221"/>
      <c r="BJ371" s="221"/>
      <c r="BK371" s="221"/>
      <c r="BL371" s="221"/>
    </row>
    <row r="372" spans="1:65">
      <c r="A372" s="226" t="s">
        <v>727</v>
      </c>
      <c r="B372" s="226" t="str">
        <f>INDEX('Data - Knowledge'!$D:$D,MATCH('Data - Overview'!$A372,'Data - Knowledge'!$A:$A,0))</f>
        <v>1-6 days per week</v>
      </c>
      <c r="C372" s="226" t="s">
        <v>728</v>
      </c>
      <c r="D372" s="285">
        <f>INDEX('Data - Knowledge'!$E:$E,MATCH('Data - Overview'!$A372,'Data - Knowledge'!$A:$A,0))</f>
        <v>0.13958712121212122</v>
      </c>
      <c r="E372" s="285">
        <f>INDEX('Data - Knowledge'!$G:$G,MATCH('Data - Overview'!$A372,'Data - Knowledge'!$A:$A,0))</f>
        <v>0.15954086242299786</v>
      </c>
      <c r="F372" s="287">
        <f>INDEX('Data - Knowledge'!$J:$J,MATCH('Data - Overview'!$A372,'Data - Knowledge'!$A:$A,0))</f>
        <v>87.493021594698178</v>
      </c>
      <c r="G372" s="226" t="str">
        <f>"" &amp;TEXT('Data - Overview'!$C372,"0")&amp;" "</f>
        <v>1-6 days per week </v>
      </c>
      <c r="H372" s="288" t="str">
        <f>"Index: "&amp;TEXT('Data - Overview'!$F372,"0")&amp;""</f>
        <v>Index: 87</v>
      </c>
      <c r="I372" s="226" t="str">
        <f>'Data - Overview'!$G372&amp;CHAR(10)&amp;'Data - Overview'!$H372</f>
        <v>1-6 days per week 
Index: 87</v>
      </c>
      <c r="J372" s="246"/>
      <c r="K372" s="246"/>
      <c r="L372" s="246"/>
      <c r="M372" s="246"/>
      <c r="N372" s="246"/>
      <c r="O372" s="246"/>
      <c r="P372" s="246"/>
      <c r="Q372" s="220"/>
      <c r="R372" s="221"/>
      <c r="S372" s="221"/>
      <c r="T372" s="221"/>
      <c r="U372" s="221"/>
      <c r="V372" s="221"/>
      <c r="W372" s="221"/>
      <c r="X372" s="221"/>
      <c r="Y372" s="221"/>
      <c r="Z372" s="221"/>
      <c r="AA372" s="221"/>
      <c r="AB372" s="221"/>
      <c r="AC372" s="221"/>
      <c r="AD372" s="221"/>
      <c r="AE372" s="221"/>
      <c r="AF372" s="221"/>
      <c r="AG372" s="221"/>
      <c r="AH372" s="221"/>
      <c r="AI372" s="221"/>
      <c r="AJ372" s="221"/>
      <c r="AK372" s="221"/>
      <c r="AL372" s="221"/>
      <c r="AM372" s="221"/>
      <c r="AN372" s="221"/>
      <c r="AO372" s="221"/>
      <c r="AP372" s="221"/>
      <c r="AQ372" s="221"/>
      <c r="AR372" s="221"/>
      <c r="AS372" s="221"/>
      <c r="AT372" s="221"/>
      <c r="AU372" s="221"/>
      <c r="AV372" s="221"/>
      <c r="AW372" s="221"/>
      <c r="AX372" s="221"/>
      <c r="AY372" s="221"/>
      <c r="AZ372" s="221"/>
      <c r="BA372" s="221"/>
      <c r="BB372" s="221"/>
      <c r="BC372" s="221"/>
      <c r="BD372" s="221"/>
      <c r="BE372" s="221"/>
      <c r="BF372" s="221"/>
      <c r="BG372" s="221"/>
      <c r="BH372" s="221"/>
      <c r="BI372" s="221"/>
      <c r="BJ372" s="221"/>
      <c r="BK372" s="221"/>
      <c r="BL372" s="221"/>
      <c r="BM372" s="221"/>
    </row>
    <row r="373" spans="1:65" ht="15" thickBot="1">
      <c r="A373" s="236" t="s">
        <v>729</v>
      </c>
      <c r="B373" s="236" t="str">
        <f>INDEX('Data - Knowledge'!$D:$D,MATCH('Data - Overview'!$A373,'Data - Knowledge'!$A:$A,0))</f>
        <v>Daily</v>
      </c>
      <c r="C373" s="236" t="s">
        <v>730</v>
      </c>
      <c r="D373" s="289">
        <f>INDEX('Data - Knowledge'!$E:$E,MATCH('Data - Overview'!$A373,'Data - Knowledge'!$A:$A,0))</f>
        <v>0.50758712121212124</v>
      </c>
      <c r="E373" s="289">
        <f>INDEX('Data - Knowledge'!$G:$G,MATCH('Data - Overview'!$A373,'Data - Knowledge'!$A:$A,0))</f>
        <v>0.495554928131417</v>
      </c>
      <c r="F373" s="292">
        <f>INDEX('Data - Knowledge'!$J:$J,MATCH('Data - Overview'!$A373,'Data - Knowledge'!$A:$A,0))</f>
        <v>102.42802409938166</v>
      </c>
      <c r="G373" s="236" t="str">
        <f>"" &amp;TEXT('Data - Overview'!$C373,"0")&amp;" "</f>
        <v>Daily </v>
      </c>
      <c r="H373" s="293" t="str">
        <f>"Index: "&amp;TEXT('Data - Overview'!$F373,"0")&amp;""</f>
        <v>Index: 102</v>
      </c>
      <c r="I373" s="236" t="str">
        <f>'Data - Overview'!$G373&amp;CHAR(10)&amp;'Data - Overview'!$H373</f>
        <v>Daily 
Index: 102</v>
      </c>
      <c r="J373" s="246"/>
      <c r="K373" s="246"/>
      <c r="L373" s="246"/>
      <c r="M373" s="246"/>
      <c r="N373" s="246"/>
      <c r="O373" s="246"/>
      <c r="P373" s="246"/>
      <c r="Q373" s="220"/>
      <c r="R373" s="221"/>
      <c r="S373" s="221"/>
      <c r="T373" s="221"/>
      <c r="U373" s="221"/>
      <c r="V373" s="221"/>
      <c r="W373" s="221"/>
      <c r="X373" s="221"/>
      <c r="Y373" s="221"/>
      <c r="Z373" s="221"/>
      <c r="AA373" s="221"/>
      <c r="AB373" s="221"/>
      <c r="AC373" s="221"/>
      <c r="AD373" s="221"/>
      <c r="AE373" s="221"/>
      <c r="AF373" s="221"/>
      <c r="AG373" s="221"/>
      <c r="AH373" s="221"/>
      <c r="AI373" s="221"/>
      <c r="AJ373" s="221"/>
      <c r="AK373" s="221"/>
      <c r="AL373" s="221"/>
      <c r="AM373" s="221"/>
      <c r="AN373" s="221"/>
      <c r="AO373" s="221"/>
      <c r="AP373" s="221"/>
      <c r="AQ373" s="221"/>
      <c r="AR373" s="221"/>
      <c r="AS373" s="221"/>
      <c r="AT373" s="221"/>
      <c r="AU373" s="221"/>
      <c r="AV373" s="221"/>
      <c r="AW373" s="221"/>
      <c r="AX373" s="221"/>
      <c r="AY373" s="221"/>
      <c r="AZ373" s="221"/>
      <c r="BA373" s="221"/>
      <c r="BB373" s="221"/>
      <c r="BC373" s="221"/>
      <c r="BD373" s="221"/>
      <c r="BE373" s="221"/>
      <c r="BF373" s="221"/>
      <c r="BG373" s="221"/>
      <c r="BH373" s="221"/>
      <c r="BI373" s="221"/>
      <c r="BJ373" s="221"/>
      <c r="BK373" s="221"/>
      <c r="BL373" s="221"/>
      <c r="BM373" s="221"/>
    </row>
    <row r="374" spans="4:66">
      <c r="D374" s="242"/>
      <c r="E374" s="242"/>
      <c r="F374" s="274"/>
      <c r="K374" s="246"/>
      <c r="L374" s="246"/>
      <c r="M374" s="246"/>
      <c r="N374" s="246"/>
      <c r="O374" s="246"/>
      <c r="P374" s="246"/>
      <c r="Q374" s="246"/>
      <c r="R374" s="220"/>
      <c r="S374" s="221"/>
      <c r="T374" s="221"/>
      <c r="U374" s="221"/>
      <c r="V374" s="221"/>
      <c r="W374" s="221"/>
      <c r="X374" s="221"/>
      <c r="Y374" s="221"/>
      <c r="Z374" s="221"/>
      <c r="AA374" s="221"/>
      <c r="AB374" s="221"/>
      <c r="AC374" s="221"/>
      <c r="AD374" s="221"/>
      <c r="AE374" s="221"/>
      <c r="AF374" s="221"/>
      <c r="AG374" s="221"/>
      <c r="AH374" s="221"/>
      <c r="AI374" s="221"/>
      <c r="AJ374" s="221"/>
      <c r="AK374" s="221"/>
      <c r="AL374" s="221"/>
      <c r="AM374" s="221"/>
      <c r="AN374" s="221"/>
      <c r="AO374" s="221"/>
      <c r="AP374" s="221"/>
      <c r="AQ374" s="221"/>
      <c r="AR374" s="221"/>
      <c r="AS374" s="221"/>
      <c r="AT374" s="221"/>
      <c r="AU374" s="221"/>
      <c r="AV374" s="221"/>
      <c r="AW374" s="221"/>
      <c r="AX374" s="221"/>
      <c r="AY374" s="221"/>
      <c r="AZ374" s="221"/>
      <c r="BA374" s="221"/>
      <c r="BB374" s="221"/>
      <c r="BC374" s="221"/>
      <c r="BD374" s="221"/>
      <c r="BE374" s="221"/>
      <c r="BF374" s="221"/>
      <c r="BG374" s="221"/>
      <c r="BH374" s="221"/>
      <c r="BI374" s="221"/>
      <c r="BJ374" s="221"/>
      <c r="BK374" s="221"/>
      <c r="BL374" s="221"/>
      <c r="BM374" s="221"/>
      <c r="BN374" s="221"/>
    </row>
    <row r="375" spans="4:66">
      <c r="D375" s="242"/>
      <c r="E375" s="242"/>
      <c r="F375" s="274"/>
      <c r="K375" s="246"/>
      <c r="L375" s="246"/>
      <c r="M375" s="246"/>
      <c r="N375" s="246"/>
      <c r="O375" s="246"/>
      <c r="P375" s="246"/>
      <c r="Q375" s="246"/>
      <c r="R375" s="220"/>
      <c r="S375" s="221"/>
      <c r="T375" s="221"/>
      <c r="U375" s="221"/>
      <c r="V375" s="221"/>
      <c r="W375" s="221"/>
      <c r="X375" s="221"/>
      <c r="Y375" s="221"/>
      <c r="Z375" s="221"/>
      <c r="AA375" s="221"/>
      <c r="AB375" s="221"/>
      <c r="AC375" s="221"/>
      <c r="AD375" s="221"/>
      <c r="AE375" s="221"/>
      <c r="AF375" s="221"/>
      <c r="AG375" s="221"/>
      <c r="AH375" s="221"/>
      <c r="AI375" s="221"/>
      <c r="AJ375" s="221"/>
      <c r="AK375" s="221"/>
      <c r="AL375" s="221"/>
      <c r="AM375" s="221"/>
      <c r="AN375" s="221"/>
      <c r="AO375" s="221"/>
      <c r="AP375" s="221"/>
      <c r="AQ375" s="221"/>
      <c r="AR375" s="221"/>
      <c r="AS375" s="221"/>
      <c r="AT375" s="221"/>
      <c r="AU375" s="221"/>
      <c r="AV375" s="221"/>
      <c r="AW375" s="221"/>
      <c r="AX375" s="221"/>
      <c r="AY375" s="221"/>
      <c r="AZ375" s="221"/>
      <c r="BA375" s="221"/>
      <c r="BB375" s="221"/>
      <c r="BC375" s="221"/>
      <c r="BD375" s="221"/>
      <c r="BE375" s="221"/>
      <c r="BF375" s="221"/>
      <c r="BG375" s="221"/>
      <c r="BH375" s="221"/>
      <c r="BI375" s="221"/>
      <c r="BJ375" s="221"/>
      <c r="BK375" s="221"/>
      <c r="BL375" s="221"/>
      <c r="BM375" s="221"/>
      <c r="BN375" s="221"/>
    </row>
    <row r="376" spans="1:66" ht="23.5">
      <c r="A376" s="245" t="s">
        <v>731</v>
      </c>
      <c r="B376" s="245"/>
      <c r="C376" s="245"/>
      <c r="D376" s="357"/>
      <c r="E376" s="357"/>
      <c r="F376" s="358"/>
      <c r="G376" s="245"/>
      <c r="H376" s="245"/>
      <c r="I376" s="359"/>
      <c r="J376" s="245"/>
      <c r="K376" s="354"/>
      <c r="L376" s="354"/>
      <c r="M376" s="246"/>
      <c r="N376" s="354"/>
      <c r="O376" s="246"/>
      <c r="P376" s="246"/>
      <c r="Q376" s="246"/>
      <c r="R376" s="220"/>
      <c r="S376" s="221"/>
      <c r="T376" s="221"/>
      <c r="U376" s="221"/>
      <c r="V376" s="221"/>
      <c r="W376" s="221"/>
      <c r="X376" s="221"/>
      <c r="Y376" s="221"/>
      <c r="Z376" s="221"/>
      <c r="AA376" s="221"/>
      <c r="AB376" s="221"/>
      <c r="AC376" s="221"/>
      <c r="AD376" s="221"/>
      <c r="AE376" s="221"/>
      <c r="AF376" s="221"/>
      <c r="AG376" s="221"/>
      <c r="AH376" s="221"/>
      <c r="AI376" s="221"/>
      <c r="AJ376" s="221"/>
      <c r="AK376" s="221"/>
      <c r="AL376" s="221"/>
      <c r="AM376" s="221"/>
      <c r="AN376" s="221"/>
      <c r="AO376" s="221"/>
      <c r="AP376" s="221"/>
      <c r="AQ376" s="221"/>
      <c r="AR376" s="221"/>
      <c r="AS376" s="221"/>
      <c r="AT376" s="221"/>
      <c r="AU376" s="221"/>
      <c r="AV376" s="221"/>
      <c r="AW376" s="221"/>
      <c r="AX376" s="221"/>
      <c r="AY376" s="221"/>
      <c r="AZ376" s="221"/>
      <c r="BA376" s="221"/>
      <c r="BB376" s="221"/>
      <c r="BC376" s="221"/>
      <c r="BD376" s="221"/>
      <c r="BE376" s="221"/>
      <c r="BF376" s="221"/>
      <c r="BG376" s="221"/>
      <c r="BH376" s="221"/>
      <c r="BI376" s="221"/>
      <c r="BJ376" s="221"/>
      <c r="BK376" s="221"/>
      <c r="BL376" s="221"/>
      <c r="BM376" s="221"/>
      <c r="BN376" s="221"/>
    </row>
    <row r="377" spans="4:66" ht="15" thickBot="1">
      <c r="D377" s="242"/>
      <c r="E377" s="242"/>
      <c r="F377" s="274"/>
      <c r="K377" s="246"/>
      <c r="L377" s="246"/>
      <c r="M377" s="246"/>
      <c r="N377" s="246"/>
      <c r="O377" s="246"/>
      <c r="P377" s="246"/>
      <c r="Q377" s="246"/>
      <c r="R377" s="220"/>
      <c r="S377" s="221"/>
      <c r="T377" s="221"/>
      <c r="U377" s="221"/>
      <c r="V377" s="221"/>
      <c r="W377" s="221"/>
      <c r="X377" s="221"/>
      <c r="Y377" s="221"/>
      <c r="Z377" s="221"/>
      <c r="AA377" s="221"/>
      <c r="AB377" s="221"/>
      <c r="AC377" s="221"/>
      <c r="AD377" s="221"/>
      <c r="AE377" s="221"/>
      <c r="AF377" s="221"/>
      <c r="AG377" s="221"/>
      <c r="AH377" s="221"/>
      <c r="AI377" s="221"/>
      <c r="AJ377" s="221"/>
      <c r="AK377" s="221"/>
      <c r="AL377" s="221"/>
      <c r="AM377" s="221"/>
      <c r="AN377" s="221"/>
      <c r="AO377" s="221"/>
      <c r="AP377" s="221"/>
      <c r="AQ377" s="221"/>
      <c r="AR377" s="221"/>
      <c r="AS377" s="221"/>
      <c r="AT377" s="221"/>
      <c r="AU377" s="221"/>
      <c r="AV377" s="221"/>
      <c r="AW377" s="221"/>
      <c r="AX377" s="221"/>
      <c r="AY377" s="221"/>
      <c r="AZ377" s="221"/>
      <c r="BA377" s="221"/>
      <c r="BB377" s="221"/>
      <c r="BC377" s="221"/>
      <c r="BD377" s="221"/>
      <c r="BE377" s="221"/>
      <c r="BF377" s="221"/>
      <c r="BG377" s="221"/>
      <c r="BH377" s="221"/>
      <c r="BI377" s="221"/>
      <c r="BJ377" s="221"/>
      <c r="BK377" s="221"/>
      <c r="BL377" s="221"/>
      <c r="BM377" s="221"/>
      <c r="BN377" s="221"/>
    </row>
    <row r="378" spans="1:66" ht="15" thickBot="1">
      <c r="A378" s="222" t="s">
        <v>409</v>
      </c>
      <c r="D378" s="242"/>
      <c r="E378" s="242"/>
      <c r="F378" s="274"/>
      <c r="K378" s="246"/>
      <c r="L378" s="246"/>
      <c r="M378" s="246"/>
      <c r="N378" s="246"/>
      <c r="O378" s="246"/>
      <c r="P378" s="246"/>
      <c r="Q378" s="246"/>
      <c r="R378" s="220"/>
      <c r="S378" s="221"/>
      <c r="T378" s="221"/>
      <c r="U378" s="221"/>
      <c r="V378" s="221"/>
      <c r="W378" s="221"/>
      <c r="X378" s="221"/>
      <c r="Y378" s="221"/>
      <c r="Z378" s="221"/>
      <c r="AA378" s="221"/>
      <c r="AB378" s="221"/>
      <c r="AC378" s="221"/>
      <c r="AD378" s="221"/>
      <c r="AE378" s="221"/>
      <c r="AF378" s="221"/>
      <c r="AG378" s="221"/>
      <c r="AH378" s="221"/>
      <c r="AI378" s="221"/>
      <c r="AJ378" s="221"/>
      <c r="AK378" s="221"/>
      <c r="AL378" s="221"/>
      <c r="AM378" s="221"/>
      <c r="AN378" s="221"/>
      <c r="AO378" s="221"/>
      <c r="AP378" s="221"/>
      <c r="AQ378" s="221"/>
      <c r="AR378" s="221"/>
      <c r="AS378" s="221"/>
      <c r="AT378" s="221"/>
      <c r="AU378" s="221"/>
      <c r="AV378" s="221"/>
      <c r="AW378" s="221"/>
      <c r="AX378" s="221"/>
      <c r="AY378" s="221"/>
      <c r="AZ378" s="221"/>
      <c r="BA378" s="221"/>
      <c r="BB378" s="221"/>
      <c r="BC378" s="221"/>
      <c r="BD378" s="221"/>
      <c r="BE378" s="221"/>
      <c r="BF378" s="221"/>
      <c r="BG378" s="221"/>
      <c r="BH378" s="221"/>
      <c r="BI378" s="221"/>
      <c r="BJ378" s="221"/>
      <c r="BK378" s="221"/>
      <c r="BL378" s="221"/>
      <c r="BM378" s="221"/>
      <c r="BN378" s="221"/>
    </row>
    <row r="379" spans="1:66" ht="15" thickBot="1">
      <c r="A379" s="275" t="str">
        <f>INDEX(C383:C387,MATCH(1,'Data - Overview'!$E$383:$E$387,0))</f>
        <v>Sending/ Reading Emails</v>
      </c>
      <c r="D379" s="242"/>
      <c r="E379" s="242"/>
      <c r="F379" s="274"/>
      <c r="K379" s="246"/>
      <c r="L379" s="246"/>
      <c r="M379" s="246"/>
      <c r="N379" s="246"/>
      <c r="O379" s="246"/>
      <c r="P379" s="246"/>
      <c r="Q379" s="246"/>
      <c r="R379" s="220"/>
      <c r="S379" s="221"/>
      <c r="T379" s="221"/>
      <c r="U379" s="221"/>
      <c r="V379" s="221"/>
      <c r="W379" s="221"/>
      <c r="X379" s="221"/>
      <c r="Y379" s="221"/>
      <c r="Z379" s="221"/>
      <c r="AA379" s="221"/>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221"/>
      <c r="BE379" s="221"/>
      <c r="BF379" s="221"/>
      <c r="BG379" s="221"/>
      <c r="BH379" s="221"/>
      <c r="BI379" s="221"/>
      <c r="BJ379" s="221"/>
      <c r="BK379" s="221"/>
      <c r="BL379" s="221"/>
      <c r="BM379" s="221"/>
      <c r="BN379" s="221"/>
    </row>
    <row r="380" spans="4:66" ht="24" customHeight="1">
      <c r="D380" s="242"/>
      <c r="E380" s="242"/>
      <c r="F380" s="274"/>
      <c r="K380" s="246"/>
      <c r="L380" s="246"/>
      <c r="M380" s="246"/>
      <c r="N380" s="246"/>
      <c r="O380" s="246"/>
      <c r="P380" s="246"/>
      <c r="Q380" s="246"/>
      <c r="R380" s="220"/>
      <c r="S380" s="221"/>
      <c r="T380" s="221"/>
      <c r="U380" s="221"/>
      <c r="V380" s="221"/>
      <c r="W380" s="221"/>
      <c r="X380" s="221"/>
      <c r="Y380" s="221"/>
      <c r="Z380" s="221"/>
      <c r="AA380" s="221"/>
      <c r="AB380" s="221"/>
      <c r="AC380" s="221"/>
      <c r="AD380" s="221"/>
      <c r="AE380" s="221"/>
      <c r="AF380" s="221"/>
      <c r="AG380" s="221"/>
      <c r="AH380" s="221"/>
      <c r="AI380" s="221"/>
      <c r="AJ380" s="221"/>
      <c r="AK380" s="221"/>
      <c r="AL380" s="221"/>
      <c r="AM380" s="221"/>
      <c r="AN380" s="221"/>
      <c r="AO380" s="221"/>
      <c r="AP380" s="221"/>
      <c r="AQ380" s="221"/>
      <c r="AR380" s="221"/>
      <c r="AS380" s="221"/>
      <c r="AT380" s="221"/>
      <c r="AU380" s="221"/>
      <c r="AV380" s="221"/>
      <c r="AW380" s="221"/>
      <c r="AX380" s="221"/>
      <c r="AY380" s="221"/>
      <c r="AZ380" s="221"/>
      <c r="BA380" s="221"/>
      <c r="BB380" s="221"/>
      <c r="BC380" s="221"/>
      <c r="BD380" s="221"/>
      <c r="BE380" s="221"/>
      <c r="BF380" s="221"/>
      <c r="BG380" s="221"/>
      <c r="BH380" s="221"/>
      <c r="BI380" s="221"/>
      <c r="BJ380" s="221"/>
      <c r="BK380" s="221"/>
      <c r="BL380" s="221"/>
      <c r="BM380" s="221"/>
      <c r="BN380" s="221"/>
    </row>
    <row r="381" spans="4:66" ht="15" thickBot="1">
      <c r="D381" s="242"/>
      <c r="E381" s="242"/>
      <c r="F381" s="274"/>
      <c r="I381" s="310"/>
      <c r="K381" s="246"/>
      <c r="L381" s="246"/>
      <c r="M381" s="246"/>
      <c r="N381" s="246"/>
      <c r="O381" s="246"/>
      <c r="P381" s="246"/>
      <c r="Q381" s="246"/>
      <c r="R381" s="220"/>
      <c r="S381" s="221"/>
      <c r="T381" s="221"/>
      <c r="U381" s="221"/>
      <c r="V381" s="221"/>
      <c r="W381" s="221"/>
      <c r="X381" s="221"/>
      <c r="Y381" s="221"/>
      <c r="Z381" s="221"/>
      <c r="AA381" s="221"/>
      <c r="AB381" s="221"/>
      <c r="AC381" s="221"/>
      <c r="AD381" s="221"/>
      <c r="AE381" s="221"/>
      <c r="AF381" s="221"/>
      <c r="AG381" s="221"/>
      <c r="AH381" s="221"/>
      <c r="AI381" s="221"/>
      <c r="AJ381" s="221"/>
      <c r="AK381" s="221"/>
      <c r="AL381" s="221"/>
      <c r="AM381" s="221"/>
      <c r="AN381" s="221"/>
      <c r="AO381" s="221"/>
      <c r="AP381" s="221"/>
      <c r="AQ381" s="221"/>
      <c r="AR381" s="221"/>
      <c r="AS381" s="221"/>
      <c r="AT381" s="221"/>
      <c r="AU381" s="221"/>
      <c r="AV381" s="221"/>
      <c r="AW381" s="221"/>
      <c r="AX381" s="221"/>
      <c r="AY381" s="221"/>
      <c r="AZ381" s="221"/>
      <c r="BA381" s="221"/>
      <c r="BB381" s="221"/>
      <c r="BC381" s="221"/>
      <c r="BD381" s="221"/>
      <c r="BE381" s="221"/>
      <c r="BF381" s="221"/>
      <c r="BG381" s="221"/>
      <c r="BH381" s="221"/>
      <c r="BI381" s="221"/>
      <c r="BJ381" s="221"/>
      <c r="BK381" s="221"/>
      <c r="BL381" s="221"/>
      <c r="BM381" s="221"/>
      <c r="BN381" s="221"/>
    </row>
    <row r="382" spans="1:65" ht="15" thickBot="1">
      <c r="A382" s="222" t="s">
        <v>378</v>
      </c>
      <c r="B382" s="222" t="s">
        <v>379</v>
      </c>
      <c r="C382" s="222" t="s">
        <v>383</v>
      </c>
      <c r="D382" s="222" t="s">
        <v>221</v>
      </c>
      <c r="E382" s="222" t="s">
        <v>384</v>
      </c>
      <c r="F382" s="222" t="s">
        <v>223</v>
      </c>
      <c r="G382" s="279" t="s">
        <v>183</v>
      </c>
      <c r="H382" s="222" t="s">
        <v>386</v>
      </c>
      <c r="I382" s="222" t="s">
        <v>387</v>
      </c>
      <c r="J382" s="222" t="s">
        <v>388</v>
      </c>
      <c r="K382" s="246"/>
      <c r="L382" s="246"/>
      <c r="M382" s="246"/>
      <c r="N382" s="246"/>
      <c r="O382" s="246"/>
      <c r="P382" s="246"/>
      <c r="Q382" s="220"/>
      <c r="R382" s="221"/>
      <c r="S382" s="221"/>
      <c r="T382" s="221"/>
      <c r="U382" s="221"/>
      <c r="V382" s="221"/>
      <c r="W382" s="221"/>
      <c r="X382" s="221"/>
      <c r="Y382" s="221"/>
      <c r="Z382" s="221"/>
      <c r="AA382" s="221"/>
      <c r="AB382" s="221"/>
      <c r="AC382" s="221"/>
      <c r="AD382" s="221"/>
      <c r="AE382" s="221"/>
      <c r="AF382" s="221"/>
      <c r="AG382" s="221"/>
      <c r="AH382" s="221"/>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221"/>
      <c r="BE382" s="221"/>
      <c r="BF382" s="221"/>
      <c r="BG382" s="221"/>
      <c r="BH382" s="221"/>
      <c r="BI382" s="221"/>
      <c r="BJ382" s="221"/>
      <c r="BK382" s="221"/>
      <c r="BL382" s="221"/>
      <c r="BM382" s="221"/>
    </row>
    <row r="383" spans="1:65">
      <c r="A383" s="223" t="s">
        <v>732</v>
      </c>
      <c r="B383" s="223" t="str">
        <f>INDEX('Data - Knowledge'!$D:$D,MATCH('Data - Overview'!$A383,'Data - Knowledge'!$A:$A,0))</f>
        <v>Email</v>
      </c>
      <c r="C383" s="223" t="s">
        <v>733</v>
      </c>
      <c r="D383" s="280">
        <f>INDEX('Data - Knowledge'!$E:$E,MATCH('Data - Overview'!$A383,'Data - Knowledge'!$A:$A,0))</f>
        <v>0.73899621212121214</v>
      </c>
      <c r="E383" s="281">
        <f>RANK('Data - Overview'!$D383,'Data - Overview'!$D$383:$D$387)</f>
        <v>1</v>
      </c>
      <c r="F383" s="280">
        <f>INDEX('Data - Knowledge'!$G:$G,MATCH('Data - Overview'!$A383,'Data - Knowledge'!$A:$A,0))</f>
        <v>0.81085687885010271</v>
      </c>
      <c r="G383" s="282">
        <f>INDEX('Data - Knowledge'!$J:$J,MATCH('Data - Overview'!$A383,'Data - Knowledge'!$A:$A,0))</f>
        <v>91.137687968954765</v>
      </c>
      <c r="H383" s="223" t="str">
        <f>"" &amp;TEXT('Data - Overview'!$C383,"0")&amp;" "</f>
        <v>Sending/ Reading Emails </v>
      </c>
      <c r="I383" s="360" t="str">
        <f>"Index: "&amp;TEXT('Data - Overview'!$G383,"0")&amp;""</f>
        <v>Index: 91</v>
      </c>
      <c r="J383" s="223" t="str">
        <f>'Data - Overview'!$H383&amp;CHAR(10)&amp;'Data - Overview'!$I383</f>
        <v>Sending/ Reading Emails 
Index: 91</v>
      </c>
      <c r="K383" s="246"/>
      <c r="L383" s="246"/>
      <c r="M383" s="246"/>
      <c r="N383" s="246"/>
      <c r="O383" s="246"/>
      <c r="P383" s="246"/>
      <c r="Q383" s="220"/>
      <c r="R383" s="221"/>
      <c r="S383" s="221"/>
      <c r="T383" s="221"/>
      <c r="U383" s="221"/>
      <c r="V383" s="221"/>
      <c r="W383" s="221"/>
      <c r="X383" s="221"/>
      <c r="Y383" s="221"/>
      <c r="Z383" s="221"/>
      <c r="AA383" s="221"/>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221"/>
      <c r="BE383" s="221"/>
      <c r="BF383" s="221"/>
      <c r="BG383" s="221"/>
      <c r="BH383" s="221"/>
      <c r="BI383" s="221"/>
      <c r="BJ383" s="221"/>
      <c r="BK383" s="221"/>
      <c r="BL383" s="221"/>
      <c r="BM383" s="221"/>
    </row>
    <row r="384" spans="1:65">
      <c r="A384" t="s">
        <v>734</v>
      </c>
      <c r="B384" t="str">
        <f>INDEX('Data - Knowledge'!$D:$D,MATCH('Data - Overview'!$A384,'Data - Knowledge'!$A:$A,0))</f>
        <v>Instant messaging</v>
      </c>
      <c r="C384" t="s">
        <v>735</v>
      </c>
      <c r="D384" s="242">
        <f>INDEX('Data - Knowledge'!$E:$E,MATCH('Data - Overview'!$A384,'Data - Knowledge'!$A:$A,0))</f>
        <v>0.65220833333333328</v>
      </c>
      <c r="E384" s="284">
        <f>RANK('Data - Overview'!$D384,'Data - Overview'!$D$383:$D$387)</f>
        <v>2</v>
      </c>
      <c r="F384" s="242">
        <f>INDEX('Data - Knowledge'!$G:$G,MATCH('Data - Overview'!$A384,'Data - Knowledge'!$A:$A,0))</f>
        <v>0.70016735112936346</v>
      </c>
      <c r="G384" s="274">
        <f>INDEX('Data - Knowledge'!$J:$J,MATCH('Data - Overview'!$A384,'Data - Knowledge'!$A:$A,0))</f>
        <v>93.150349310250931</v>
      </c>
      <c r="H384" t="str">
        <f>"" &amp;TEXT('Data - Overview'!$C384,"0")&amp;" "</f>
        <v>Instant messaging </v>
      </c>
      <c r="I384" s="233" t="str">
        <f>"Index: "&amp;TEXT('Data - Overview'!$G384,"0")&amp;""</f>
        <v>Index: 93</v>
      </c>
      <c r="J384" t="str">
        <f>'Data - Overview'!$H384&amp;CHAR(10)&amp;'Data - Overview'!$I384</f>
        <v>Instant messaging 
Index: 93</v>
      </c>
      <c r="K384" s="246"/>
      <c r="L384" s="246"/>
      <c r="M384" s="246"/>
      <c r="N384" s="246"/>
      <c r="O384" s="246"/>
      <c r="P384" s="246"/>
      <c r="Q384" s="220"/>
      <c r="R384" s="221"/>
      <c r="S384" s="221"/>
      <c r="T384" s="221"/>
      <c r="U384" s="221"/>
      <c r="V384" s="221"/>
      <c r="W384" s="221"/>
      <c r="X384" s="221"/>
      <c r="Y384" s="221"/>
      <c r="Z384" s="221"/>
      <c r="AA384" s="221"/>
      <c r="AB384" s="221"/>
      <c r="AC384" s="221"/>
      <c r="AD384" s="221"/>
      <c r="AE384" s="221"/>
      <c r="AF384" s="221"/>
      <c r="AG384" s="221"/>
      <c r="AH384" s="221"/>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221"/>
      <c r="BE384" s="221"/>
      <c r="BF384" s="221"/>
      <c r="BG384" s="221"/>
      <c r="BH384" s="221"/>
      <c r="BI384" s="221"/>
      <c r="BJ384" s="221"/>
      <c r="BK384" s="221"/>
      <c r="BL384" s="221"/>
      <c r="BM384" s="221"/>
    </row>
    <row r="385" spans="1:65">
      <c r="A385" s="226" t="s">
        <v>736</v>
      </c>
      <c r="B385" s="226" t="str">
        <f>INDEX('Data - Knowledge'!$D:$D,MATCH('Data - Overview'!$A385,'Data - Knowledge'!$A:$A,0))</f>
        <v>Comments on blogs [has ever]</v>
      </c>
      <c r="C385" s="226" t="s">
        <v>737</v>
      </c>
      <c r="D385" s="285">
        <f>INDEX('Data - Knowledge'!$E:$E,MATCH('Data - Overview'!$A385,'Data - Knowledge'!$A:$A,0))</f>
        <v>0.4497234848484849</v>
      </c>
      <c r="E385" s="286">
        <f>RANK('Data - Overview'!$D385,'Data - Overview'!$D$383:$D$387)</f>
        <v>3</v>
      </c>
      <c r="F385" s="285">
        <f>INDEX('Data - Knowledge'!$G:$G,MATCH('Data - Overview'!$A385,'Data - Knowledge'!$A:$A,0))</f>
        <v>0.46169702258726908</v>
      </c>
      <c r="G385" s="287">
        <f>INDEX('Data - Knowledge'!$J:$J,MATCH('Data - Overview'!$A385,'Data - Knowledge'!$A:$A,0))</f>
        <v>97.406624441351909</v>
      </c>
      <c r="H385" s="226" t="str">
        <f>"" &amp;TEXT('Data - Overview'!$C385,"0")&amp;" "</f>
        <v>Comments on blogs  </v>
      </c>
      <c r="I385" s="327" t="str">
        <f>"Index: "&amp;TEXT('Data - Overview'!$G385,"0")&amp;""</f>
        <v>Index: 97</v>
      </c>
      <c r="J385" s="226" t="str">
        <f>'Data - Overview'!$H385&amp;CHAR(10)&amp;'Data - Overview'!$I385</f>
        <v>Comments on blogs  
Index: 97</v>
      </c>
      <c r="K385" s="246"/>
      <c r="L385" s="246"/>
      <c r="M385" s="246"/>
      <c r="N385" s="246"/>
      <c r="O385" s="246"/>
      <c r="P385" s="246"/>
      <c r="Q385" s="220"/>
      <c r="R385" s="221"/>
      <c r="S385" s="221"/>
      <c r="T385" s="221"/>
      <c r="U385" s="221"/>
      <c r="V385" s="221"/>
      <c r="W385" s="221"/>
      <c r="X385" s="221"/>
      <c r="Y385" s="221"/>
      <c r="Z385" s="221"/>
      <c r="AA385" s="221"/>
      <c r="AB385" s="221"/>
      <c r="AC385" s="221"/>
      <c r="AD385" s="221"/>
      <c r="AE385" s="221"/>
      <c r="AF385" s="221"/>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221"/>
      <c r="BE385" s="221"/>
      <c r="BF385" s="221"/>
      <c r="BG385" s="221"/>
      <c r="BH385" s="221"/>
      <c r="BI385" s="221"/>
      <c r="BJ385" s="221"/>
      <c r="BK385" s="221"/>
      <c r="BL385" s="221"/>
      <c r="BM385" s="221"/>
    </row>
    <row r="386" spans="1:65">
      <c r="A386" t="s">
        <v>738</v>
      </c>
      <c r="B386" t="str">
        <f>INDEX('Data - Knowledge'!$D:$D,MATCH('Data - Overview'!$A386,'Data - Knowledge'!$A:$A,0))</f>
        <v>1-1 video calling (e.g. Skype)</v>
      </c>
      <c r="C386" t="s">
        <v>739</v>
      </c>
      <c r="D386" s="242">
        <f>INDEX('Data - Knowledge'!$E:$E,MATCH('Data - Overview'!$A386,'Data - Knowledge'!$A:$A,0))</f>
        <v>0.30524621212121206</v>
      </c>
      <c r="E386" s="284">
        <f>RANK('Data - Overview'!$D386,'Data - Overview'!$D$383:$D$387)</f>
        <v>4</v>
      </c>
      <c r="F386" s="242">
        <f>INDEX('Data - Knowledge'!$G:$G,MATCH('Data - Overview'!$A386,'Data - Knowledge'!$A:$A,0))</f>
        <v>0.32033234086242318</v>
      </c>
      <c r="G386" s="274">
        <f>INDEX('Data - Knowledge'!$J:$J,MATCH('Data - Overview'!$A386,'Data - Knowledge'!$A:$A,0))</f>
        <v>95.290475916170351</v>
      </c>
      <c r="H386" t="str">
        <f>"" &amp;TEXT('Data - Overview'!$C386,"0")&amp;" "</f>
        <v>1-1 video calling </v>
      </c>
      <c r="I386" t="str">
        <f>"Index: "&amp;TEXT('Data - Overview'!$G386,"0")&amp;""</f>
        <v>Index: 95</v>
      </c>
      <c r="J386" t="str">
        <f>'Data - Overview'!$H386&amp;CHAR(10)&amp;'Data - Overview'!$I386</f>
        <v>1-1 video calling 
Index: 95</v>
      </c>
      <c r="K386" s="246"/>
      <c r="L386" s="246"/>
      <c r="M386" s="246"/>
      <c r="N386" s="246"/>
      <c r="O386" s="246"/>
      <c r="P386" s="246"/>
      <c r="Q386" s="220"/>
      <c r="R386" s="221"/>
      <c r="S386" s="221"/>
      <c r="T386" s="221"/>
      <c r="U386" s="221"/>
      <c r="V386" s="221"/>
      <c r="W386" s="221"/>
      <c r="X386" s="221"/>
      <c r="Y386" s="221"/>
      <c r="Z386" s="221"/>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221"/>
      <c r="BE386" s="221"/>
      <c r="BF386" s="221"/>
      <c r="BG386" s="221"/>
      <c r="BH386" s="221"/>
      <c r="BI386" s="221"/>
      <c r="BJ386" s="221"/>
      <c r="BK386" s="221"/>
      <c r="BL386" s="221"/>
      <c r="BM386" s="221"/>
    </row>
    <row r="387" spans="1:64">
      <c r="A387" s="226" t="s">
        <v>740</v>
      </c>
      <c r="B387" s="226" t="str">
        <f>INDEX('Data - Knowledge'!$D:$D,MATCH('Data - Overview'!$A387,'Data - Knowledge'!$A:$A,0))</f>
        <v>Reads ratings / reviews</v>
      </c>
      <c r="C387" s="226" t="s">
        <v>741</v>
      </c>
      <c r="D387" s="285">
        <f>INDEX('Data - Knowledge'!$E:$E,MATCH('Data - Overview'!$A387,'Data - Knowledge'!$A:$A,0))</f>
        <v>0.2608939393939394</v>
      </c>
      <c r="E387" s="286">
        <f>RANK('Data - Overview'!$D387,'Data - Overview'!$D$383:$D$387)</f>
        <v>5</v>
      </c>
      <c r="F387" s="285">
        <f>INDEX('Data - Knowledge'!$G:$G,MATCH('Data - Overview'!$A387,'Data - Knowledge'!$A:$A,0))</f>
        <v>0.26456622176591371</v>
      </c>
      <c r="G387" s="287">
        <f>INDEX('Data - Knowledge'!$J:$J,MATCH('Data - Overview'!$A387,'Data - Knowledge'!$A:$A,0))</f>
        <v>98.611960987512788</v>
      </c>
      <c r="H387" s="226" t="str">
        <f>"" &amp;TEXT('Data - Overview'!$C387,"0")&amp;" "</f>
        <v>Reads ratings / reviews </v>
      </c>
      <c r="I387" s="288" t="str">
        <f>"Index: "&amp;TEXT('Data - Overview'!$G387,"0")&amp;""</f>
        <v>Index: 99</v>
      </c>
      <c r="J387" s="226" t="str">
        <f>'Data - Overview'!$H387&amp;CHAR(10)&amp;'Data - Overview'!$I387</f>
        <v>Reads ratings / reviews 
Index: 99</v>
      </c>
      <c r="K387" s="246"/>
      <c r="L387" s="246"/>
      <c r="M387" s="246"/>
      <c r="N387" s="246"/>
      <c r="O387" s="246"/>
      <c r="P387" s="220"/>
      <c r="Q387" s="221"/>
      <c r="R387" s="221"/>
      <c r="S387" s="221"/>
      <c r="T387" s="221"/>
      <c r="U387" s="221"/>
      <c r="V387" s="221"/>
      <c r="W387" s="221"/>
      <c r="X387" s="221"/>
      <c r="Y387" s="221"/>
      <c r="Z387" s="221"/>
      <c r="AA387" s="221"/>
      <c r="AB387" s="221"/>
      <c r="AC387" s="221"/>
      <c r="AD387" s="221"/>
      <c r="AE387" s="221"/>
      <c r="AF387" s="221"/>
      <c r="AG387" s="221"/>
      <c r="AH387" s="221"/>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221"/>
      <c r="BE387" s="221"/>
      <c r="BF387" s="221"/>
      <c r="BG387" s="221"/>
      <c r="BH387" s="221"/>
      <c r="BI387" s="221"/>
      <c r="BJ387" s="221"/>
      <c r="BK387" s="221"/>
      <c r="BL387" s="221"/>
    </row>
    <row r="388" spans="4:65">
      <c r="D388" s="242"/>
      <c r="E388" s="284"/>
      <c r="F388" s="242"/>
      <c r="G388" s="274"/>
      <c r="I388"/>
      <c r="J388" s="1"/>
      <c r="L388" s="246"/>
      <c r="M388" s="246"/>
      <c r="N388" s="246"/>
      <c r="O388" s="246"/>
      <c r="P388" s="246"/>
      <c r="Q388" s="220"/>
      <c r="R388" s="221"/>
      <c r="S388" s="221"/>
      <c r="T388" s="221"/>
      <c r="U388" s="221"/>
      <c r="V388" s="221"/>
      <c r="W388" s="221"/>
      <c r="X388" s="221"/>
      <c r="Y388" s="221"/>
      <c r="Z388" s="221"/>
      <c r="AA388" s="221"/>
      <c r="AB388" s="221"/>
      <c r="AC388" s="221"/>
      <c r="AD388" s="221"/>
      <c r="AE388" s="221"/>
      <c r="AF388" s="221"/>
      <c r="AG388" s="221"/>
      <c r="AH388" s="221"/>
      <c r="AI388" s="221"/>
      <c r="AJ388" s="221"/>
      <c r="AK388" s="221"/>
      <c r="AL388" s="221"/>
      <c r="AM388" s="221"/>
      <c r="AN388" s="221"/>
      <c r="AO388" s="221"/>
      <c r="AP388" s="221"/>
      <c r="AQ388" s="221"/>
      <c r="AR388" s="221"/>
      <c r="AS388" s="221"/>
      <c r="AT388" s="221"/>
      <c r="AU388" s="221"/>
      <c r="AV388" s="221"/>
      <c r="AW388" s="221"/>
      <c r="AX388" s="221"/>
      <c r="AY388" s="221"/>
      <c r="AZ388" s="221"/>
      <c r="BA388" s="221"/>
      <c r="BB388" s="221"/>
      <c r="BC388" s="221"/>
      <c r="BD388" s="221"/>
      <c r="BE388" s="221"/>
      <c r="BF388" s="221"/>
      <c r="BG388" s="221"/>
      <c r="BH388" s="221"/>
      <c r="BI388" s="221"/>
      <c r="BJ388" s="221"/>
      <c r="BK388" s="221"/>
      <c r="BL388" s="221"/>
      <c r="BM388" s="221"/>
    </row>
    <row r="389" spans="4:65">
      <c r="D389" s="242"/>
      <c r="E389" s="242"/>
      <c r="F389" s="274"/>
      <c r="I389" s="1"/>
      <c r="K389" s="246"/>
      <c r="L389" s="246"/>
      <c r="M389" s="246"/>
      <c r="N389" s="246"/>
      <c r="O389" s="246"/>
      <c r="P389" s="246"/>
      <c r="Q389" s="246"/>
      <c r="R389" s="246"/>
      <c r="S389" s="246"/>
      <c r="T389" s="310"/>
      <c r="U389" s="221"/>
      <c r="V389" s="221"/>
      <c r="W389" s="221"/>
      <c r="X389" s="221"/>
      <c r="Y389" s="221"/>
      <c r="Z389" s="221"/>
      <c r="AA389" s="221"/>
      <c r="AB389" s="221"/>
      <c r="AC389" s="221"/>
      <c r="AD389" s="221"/>
      <c r="AE389" s="221"/>
      <c r="AF389" s="221"/>
      <c r="AG389" s="221"/>
      <c r="AH389" s="221"/>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221"/>
      <c r="BE389" s="221"/>
      <c r="BF389" s="221"/>
      <c r="BG389" s="221"/>
      <c r="BH389" s="221"/>
      <c r="BI389" s="221"/>
      <c r="BJ389" s="221"/>
      <c r="BK389" s="221"/>
      <c r="BL389" s="221"/>
      <c r="BM389" s="221"/>
    </row>
    <row r="390" spans="1:65" ht="23.5">
      <c r="A390" s="245" t="s">
        <v>742</v>
      </c>
      <c r="D390" s="242"/>
      <c r="E390" s="242"/>
      <c r="F390" s="274"/>
      <c r="I390" s="1"/>
      <c r="K390" s="246"/>
      <c r="L390" s="246"/>
      <c r="M390" s="246"/>
      <c r="N390" s="246"/>
      <c r="O390" s="246"/>
      <c r="P390" s="246"/>
      <c r="Q390" s="246"/>
      <c r="R390" s="246"/>
      <c r="S390" s="246"/>
      <c r="T390" s="310"/>
      <c r="U390" s="221"/>
      <c r="V390" s="221"/>
      <c r="W390" s="221"/>
      <c r="X390" s="221"/>
      <c r="Y390" s="221"/>
      <c r="Z390" s="221"/>
      <c r="AA390" s="221"/>
      <c r="AB390" s="221"/>
      <c r="AC390" s="221"/>
      <c r="AD390" s="221"/>
      <c r="AE390" s="221"/>
      <c r="AF390" s="221"/>
      <c r="AG390" s="221"/>
      <c r="AH390" s="221"/>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221"/>
      <c r="BE390" s="221"/>
      <c r="BF390" s="221"/>
      <c r="BG390" s="221"/>
      <c r="BH390" s="221"/>
      <c r="BI390" s="221"/>
      <c r="BJ390" s="221"/>
      <c r="BK390" s="221"/>
      <c r="BL390" s="221"/>
      <c r="BM390" s="221"/>
    </row>
    <row r="391" spans="4:65" ht="15" thickBot="1">
      <c r="D391" s="242"/>
      <c r="E391" s="242"/>
      <c r="F391" s="274"/>
      <c r="I391" s="310"/>
      <c r="K391" s="246"/>
      <c r="L391" s="246"/>
      <c r="M391" s="246"/>
      <c r="N391" s="246"/>
      <c r="O391" s="246"/>
      <c r="P391" s="246"/>
      <c r="Q391" s="246"/>
      <c r="R391" s="246"/>
      <c r="S391" s="246"/>
      <c r="T391" s="310"/>
      <c r="U391" s="221"/>
      <c r="V391" s="221"/>
      <c r="W391" s="221"/>
      <c r="X391" s="221"/>
      <c r="Y391" s="221"/>
      <c r="Z391" s="221"/>
      <c r="AA391" s="221"/>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221"/>
      <c r="BE391" s="221"/>
      <c r="BF391" s="221"/>
      <c r="BG391" s="221"/>
      <c r="BH391" s="221"/>
      <c r="BI391" s="221"/>
      <c r="BJ391" s="221"/>
      <c r="BK391" s="221"/>
      <c r="BL391" s="221"/>
      <c r="BM391" s="221"/>
    </row>
    <row r="392" spans="1:64" ht="15" thickBot="1">
      <c r="A392" s="222" t="s">
        <v>378</v>
      </c>
      <c r="B392" s="222" t="s">
        <v>379</v>
      </c>
      <c r="C392" s="222" t="s">
        <v>383</v>
      </c>
      <c r="D392" s="222" t="s">
        <v>221</v>
      </c>
      <c r="E392" s="222" t="s">
        <v>223</v>
      </c>
      <c r="F392" s="279" t="s">
        <v>183</v>
      </c>
      <c r="G392" s="222" t="s">
        <v>386</v>
      </c>
      <c r="H392" s="222" t="s">
        <v>387</v>
      </c>
      <c r="I392" s="222" t="s">
        <v>388</v>
      </c>
      <c r="J392" s="246"/>
      <c r="K392" s="246"/>
      <c r="L392" s="246"/>
      <c r="M392" s="341"/>
      <c r="N392" s="246"/>
      <c r="O392" s="246"/>
      <c r="P392" s="246"/>
      <c r="Q392" s="246"/>
      <c r="R392" s="246"/>
      <c r="S392" s="361"/>
      <c r="T392" s="221"/>
      <c r="U392" s="221"/>
      <c r="V392" s="221"/>
      <c r="W392" s="221"/>
      <c r="X392" s="221"/>
      <c r="Y392" s="221"/>
      <c r="Z392" s="221"/>
      <c r="AA392" s="221"/>
      <c r="AB392" s="221"/>
      <c r="AC392" s="221"/>
      <c r="AD392" s="221"/>
      <c r="AE392" s="221"/>
      <c r="AF392" s="221"/>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221"/>
      <c r="BE392" s="221"/>
      <c r="BF392" s="221"/>
      <c r="BG392" s="221"/>
      <c r="BH392" s="221"/>
      <c r="BI392" s="221"/>
      <c r="BJ392" s="221"/>
      <c r="BK392" s="221"/>
      <c r="BL392" s="221"/>
    </row>
    <row r="393" spans="1:64" ht="29">
      <c r="A393" s="223" t="s">
        <v>743</v>
      </c>
      <c r="B393" s="232" t="str">
        <f>INDEX('Data - Knowledge'!$D:$D,MATCH('Data - Overview'!$A393,'Data - Knowledge'!$A:$A,0))</f>
        <v>Facebook</v>
      </c>
      <c r="C393" s="232" t="s">
        <v>744</v>
      </c>
      <c r="D393" s="280">
        <f>INDEX('Data - Knowledge'!$E:$E,MATCH('Data - Overview'!$A393,'Data - Knowledge'!$A:$A,0))</f>
        <v>0.60805303030303037</v>
      </c>
      <c r="E393" s="280">
        <f>INDEX('Data - Knowledge'!$G:$G,MATCH('Data - Overview'!$A393,'Data - Knowledge'!$A:$A,0))</f>
        <v>0.620435112936345</v>
      </c>
      <c r="F393" s="282">
        <f>INDEX('Data - Knowledge'!$J:$J,MATCH('Data - Overview'!$A393,'Data - Knowledge'!$A:$A,0))</f>
        <v>98.0042904769342</v>
      </c>
      <c r="G393" s="223" t="str">
        <f>"" &amp;TEXT('Data - Overview'!$C393,"0")&amp;" "</f>
        <v>Facebook </v>
      </c>
      <c r="H393" s="283" t="str">
        <f>"Index: "&amp;TEXT('Data - Overview'!$F393,"0")&amp;""</f>
        <v>Index: 98</v>
      </c>
      <c r="I393" s="298" t="str">
        <f>'Data - Overview'!$C393&amp;CHAR(10)&amp;'Data - Overview'!$H393</f>
        <v>Facebook
Index: 98</v>
      </c>
      <c r="J393" s="246"/>
      <c r="K393" s="246"/>
      <c r="L393" s="246"/>
      <c r="M393" s="341"/>
      <c r="N393" s="246"/>
      <c r="O393" s="246"/>
      <c r="P393" s="340"/>
      <c r="Q393" s="341"/>
      <c r="R393" s="246"/>
      <c r="S393" s="310"/>
      <c r="T393" s="221"/>
      <c r="U393" s="221"/>
      <c r="V393" s="221"/>
      <c r="W393" s="221"/>
      <c r="X393" s="221"/>
      <c r="Y393" s="221"/>
      <c r="Z393" s="221"/>
      <c r="AA393" s="221"/>
      <c r="AB393" s="221"/>
      <c r="AC393" s="221"/>
      <c r="AD393" s="221"/>
      <c r="AE393" s="221"/>
      <c r="AF393" s="221"/>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221"/>
      <c r="BE393" s="221"/>
      <c r="BF393" s="221"/>
      <c r="BG393" s="221"/>
      <c r="BH393" s="221"/>
      <c r="BI393" s="221"/>
      <c r="BJ393" s="221"/>
      <c r="BK393" s="221"/>
      <c r="BL393" s="221"/>
    </row>
    <row r="394" spans="1:64">
      <c r="A394" t="s">
        <v>745</v>
      </c>
      <c r="B394" s="1" t="str">
        <f>INDEX('Data - Knowledge'!$D:$D,MATCH('Data - Overview'!$A394,'Data - Knowledge'!$A:$A,0))</f>
        <v>Twitter</v>
      </c>
      <c r="C394" s="233" t="s">
        <v>745</v>
      </c>
      <c r="D394" s="242">
        <f>INDEX('Data - Knowledge'!$E:$E,MATCH('Data - Overview'!$A394,'Data - Knowledge'!$A:$A,0))</f>
        <v>0.28159848484848482</v>
      </c>
      <c r="E394" s="242">
        <f>INDEX('Data - Knowledge'!$G:$G,MATCH('Data - Overview'!$A394,'Data - Knowledge'!$A:$A,0))</f>
        <v>0.29258121149897326</v>
      </c>
      <c r="F394" s="274">
        <f>INDEX('Data - Knowledge'!$J:$J,MATCH('Data - Overview'!$A394,'Data - Knowledge'!$A:$A,0))</f>
        <v>96.246263868339</v>
      </c>
      <c r="G394" t="str">
        <f>"" &amp;TEXT('Data - Overview'!$C394,"0")&amp;" "</f>
        <v>Twitter </v>
      </c>
      <c r="H394" s="217" t="str">
        <f>"Index: "&amp;TEXT('Data - Overview'!$F394,"0")&amp;""</f>
        <v>Index: 96</v>
      </c>
      <c r="I394" t="str">
        <f>'Data - Overview'!$C394&amp;CHAR(10)&amp;'Data - Overview'!$H394</f>
        <v>Twitter
Index: 96</v>
      </c>
      <c r="J394" s="246"/>
      <c r="K394" s="362"/>
      <c r="L394" s="246"/>
      <c r="M394" s="341"/>
      <c r="N394" s="246"/>
      <c r="O394" s="246"/>
      <c r="P394" s="340"/>
      <c r="Q394" s="341"/>
      <c r="R394" s="246"/>
      <c r="S394" s="310"/>
      <c r="T394" s="221"/>
      <c r="U394" s="221"/>
      <c r="V394" s="221"/>
      <c r="W394" s="221"/>
      <c r="X394" s="221"/>
      <c r="Y394" s="221"/>
      <c r="Z394" s="221"/>
      <c r="AA394" s="221"/>
      <c r="AB394" s="221"/>
      <c r="AC394" s="221"/>
      <c r="AD394" s="221"/>
      <c r="AE394" s="221"/>
      <c r="AF394" s="221"/>
      <c r="AG394" s="221"/>
      <c r="AH394" s="221"/>
      <c r="AI394" s="221"/>
      <c r="AJ394" s="221"/>
      <c r="AK394" s="221"/>
      <c r="AL394" s="221"/>
      <c r="AM394" s="221"/>
      <c r="AN394" s="221"/>
      <c r="AO394" s="221"/>
      <c r="AP394" s="221"/>
      <c r="AQ394" s="221"/>
      <c r="AR394" s="221"/>
      <c r="AS394" s="221"/>
      <c r="AT394" s="221"/>
      <c r="AU394" s="221"/>
      <c r="AV394" s="221"/>
      <c r="AW394" s="221"/>
      <c r="AX394" s="221"/>
      <c r="AY394" s="221"/>
      <c r="AZ394" s="221"/>
      <c r="BA394" s="221"/>
      <c r="BB394" s="221"/>
      <c r="BC394" s="221"/>
      <c r="BD394" s="221"/>
      <c r="BE394" s="221"/>
      <c r="BF394" s="221"/>
      <c r="BG394" s="221"/>
      <c r="BH394" s="221"/>
      <c r="BI394" s="221"/>
      <c r="BJ394" s="221"/>
      <c r="BK394" s="221"/>
      <c r="BL394" s="221"/>
    </row>
    <row r="395" spans="1:64">
      <c r="A395" s="226" t="s">
        <v>746</v>
      </c>
      <c r="B395" s="235" t="str">
        <f>INDEX('Data - Knowledge'!$D:$D,MATCH('Data - Overview'!$A395,'Data - Knowledge'!$A:$A,0))</f>
        <v>Instagram</v>
      </c>
      <c r="C395" s="235" t="s">
        <v>746</v>
      </c>
      <c r="D395" s="285">
        <f>INDEX('Data - Knowledge'!$E:$E,MATCH('Data - Overview'!$A395,'Data - Knowledge'!$A:$A,0))</f>
        <v>0.35836363636363627</v>
      </c>
      <c r="E395" s="285">
        <f>INDEX('Data - Knowledge'!$G:$G,MATCH('Data - Overview'!$A395,'Data - Knowledge'!$A:$A,0))</f>
        <v>0.35876406570841907</v>
      </c>
      <c r="F395" s="287">
        <f>INDEX('Data - Knowledge'!$J:$J,MATCH('Data - Overview'!$A395,'Data - Knowledge'!$A:$A,0))</f>
        <v>99.888386440266217</v>
      </c>
      <c r="G395" s="226" t="str">
        <f>"" &amp;TEXT('Data - Overview'!$C395,"0")&amp;" "</f>
        <v>Instagram </v>
      </c>
      <c r="H395" s="288" t="str">
        <f>"Index: "&amp;TEXT('Data - Overview'!$F395,"0")&amp;""</f>
        <v>Index: 100</v>
      </c>
      <c r="I395" s="226" t="str">
        <f>'Data - Overview'!$C395&amp;CHAR(10)&amp;'Data - Overview'!$H395</f>
        <v>Instagram
Index: 100</v>
      </c>
      <c r="J395" s="246"/>
      <c r="K395" s="246"/>
      <c r="L395" s="246"/>
      <c r="M395" s="341"/>
      <c r="N395" s="246"/>
      <c r="O395" s="246"/>
      <c r="P395" s="340"/>
      <c r="Q395" s="341"/>
      <c r="R395" s="246"/>
      <c r="S395" s="310"/>
      <c r="T395" s="221"/>
      <c r="U395" s="221"/>
      <c r="V395" s="221"/>
      <c r="W395" s="221"/>
      <c r="X395" s="221"/>
      <c r="Y395" s="221"/>
      <c r="Z395" s="221"/>
      <c r="AA395" s="221"/>
      <c r="AB395" s="221"/>
      <c r="AC395" s="221"/>
      <c r="AD395" s="221"/>
      <c r="AE395" s="221"/>
      <c r="AF395" s="221"/>
      <c r="AG395" s="221"/>
      <c r="AH395" s="221"/>
      <c r="AI395" s="221"/>
      <c r="AJ395" s="221"/>
      <c r="AK395" s="221"/>
      <c r="AL395" s="221"/>
      <c r="AM395" s="221"/>
      <c r="AN395" s="221"/>
      <c r="AO395" s="221"/>
      <c r="AP395" s="221"/>
      <c r="AQ395" s="221"/>
      <c r="AR395" s="221"/>
      <c r="AS395" s="221"/>
      <c r="AT395" s="221"/>
      <c r="AU395" s="221"/>
      <c r="AV395" s="221"/>
      <c r="AW395" s="221"/>
      <c r="AX395" s="221"/>
      <c r="AY395" s="221"/>
      <c r="AZ395" s="221"/>
      <c r="BA395" s="221"/>
      <c r="BB395" s="221"/>
      <c r="BC395" s="221"/>
      <c r="BD395" s="221"/>
      <c r="BE395" s="221"/>
      <c r="BF395" s="221"/>
      <c r="BG395" s="221"/>
      <c r="BH395" s="221"/>
      <c r="BI395" s="221"/>
      <c r="BJ395" s="221"/>
      <c r="BK395" s="221"/>
      <c r="BL395" s="221"/>
    </row>
    <row r="396" spans="1:64" ht="15" thickBot="1">
      <c r="A396" s="236" t="s">
        <v>747</v>
      </c>
      <c r="B396" s="363" t="str">
        <f>INDEX('Data - Knowledge'!$D:$D,MATCH('Data - Overview'!$A396,'Data - Knowledge'!$A:$A,0))</f>
        <v>LinkedIn</v>
      </c>
      <c r="C396" s="328" t="s">
        <v>747</v>
      </c>
      <c r="D396" s="289">
        <f>INDEX('Data - Knowledge'!$E:$E,MATCH('Data - Overview'!$A396,'Data - Knowledge'!$A:$A,0))</f>
        <v>0.12629545454545452</v>
      </c>
      <c r="E396" s="289">
        <f>INDEX('Data - Knowledge'!$G:$G,MATCH('Data - Overview'!$A396,'Data - Knowledge'!$A:$A,0))</f>
        <v>0.14376057494866532</v>
      </c>
      <c r="F396" s="292">
        <f>INDEX('Data - Knowledge'!$J:$J,MATCH('Data - Overview'!$A396,'Data - Knowledge'!$A:$A,0))</f>
        <v>87.851244745336246</v>
      </c>
      <c r="G396" s="236" t="str">
        <f>"" &amp;TEXT('Data - Overview'!$C396,"0")&amp;" "</f>
        <v>LinkedIn </v>
      </c>
      <c r="H396" s="293" t="str">
        <f>"Index: "&amp;TEXT('Data - Overview'!$F396,"0")&amp;""</f>
        <v>Index: 88</v>
      </c>
      <c r="I396" s="236" t="str">
        <f>'Data - Overview'!$C396&amp;CHAR(10)&amp;'Data - Overview'!$H396</f>
        <v>LinkedIn
Index: 88</v>
      </c>
      <c r="J396" s="246"/>
      <c r="K396" s="246"/>
      <c r="L396" s="246"/>
      <c r="M396" s="341"/>
      <c r="N396" s="246"/>
      <c r="O396" s="246"/>
      <c r="P396" s="340"/>
      <c r="Q396" s="341"/>
      <c r="R396" s="246"/>
      <c r="S396" s="310"/>
      <c r="T396" s="221"/>
      <c r="U396" s="221"/>
      <c r="V396" s="221"/>
      <c r="W396" s="221"/>
      <c r="X396" s="221"/>
      <c r="Y396" s="221"/>
      <c r="Z396" s="221"/>
      <c r="AA396" s="221"/>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221"/>
      <c r="BE396" s="221"/>
      <c r="BF396" s="221"/>
      <c r="BG396" s="221"/>
      <c r="BH396" s="221"/>
      <c r="BI396" s="221"/>
      <c r="BJ396" s="221"/>
      <c r="BK396" s="221"/>
      <c r="BL396" s="221"/>
    </row>
    <row r="397" spans="2:65">
      <c r="B397" s="1"/>
      <c r="C397" s="1"/>
      <c r="D397" s="1"/>
      <c r="E397" s="1"/>
      <c r="F397" s="274"/>
      <c r="K397" s="246"/>
      <c r="L397" s="246"/>
      <c r="M397" s="246"/>
      <c r="N397" s="341"/>
      <c r="O397" s="246"/>
      <c r="P397" s="246"/>
      <c r="Q397" s="340"/>
      <c r="R397" s="341"/>
      <c r="S397" s="246"/>
      <c r="T397" s="310"/>
      <c r="U397" s="221"/>
      <c r="V397" s="221"/>
      <c r="W397" s="221"/>
      <c r="X397" s="221"/>
      <c r="Y397" s="221"/>
      <c r="Z397" s="221"/>
      <c r="AA397" s="221"/>
      <c r="AB397" s="221"/>
      <c r="AC397" s="221"/>
      <c r="AD397" s="221"/>
      <c r="AE397" s="221"/>
      <c r="AF397" s="221"/>
      <c r="AG397" s="221"/>
      <c r="AH397" s="221"/>
      <c r="AI397" s="221"/>
      <c r="AJ397" s="221"/>
      <c r="AK397" s="221"/>
      <c r="AL397" s="221"/>
      <c r="AM397" s="221"/>
      <c r="AN397" s="221"/>
      <c r="AO397" s="221"/>
      <c r="AP397" s="221"/>
      <c r="AQ397" s="221"/>
      <c r="AR397" s="221"/>
      <c r="AS397" s="221"/>
      <c r="AT397" s="221"/>
      <c r="AU397" s="221"/>
      <c r="AV397" s="221"/>
      <c r="AW397" s="221"/>
      <c r="AX397" s="221"/>
      <c r="AY397" s="221"/>
      <c r="AZ397" s="221"/>
      <c r="BA397" s="221"/>
      <c r="BB397" s="221"/>
      <c r="BC397" s="221"/>
      <c r="BD397" s="221"/>
      <c r="BE397" s="221"/>
      <c r="BF397" s="221"/>
      <c r="BG397" s="221"/>
      <c r="BH397" s="221"/>
      <c r="BI397" s="221"/>
      <c r="BJ397" s="221"/>
      <c r="BK397" s="221"/>
      <c r="BL397" s="221"/>
      <c r="BM397" s="221"/>
    </row>
    <row r="398" spans="2:65">
      <c r="B398" s="1"/>
      <c r="C398" s="1"/>
      <c r="D398" s="1"/>
      <c r="E398" s="1"/>
      <c r="F398" s="274"/>
      <c r="K398" s="246"/>
      <c r="L398" s="246"/>
      <c r="M398" s="246"/>
      <c r="N398" s="341"/>
      <c r="O398" s="246"/>
      <c r="P398" s="246"/>
      <c r="Q398" s="340"/>
      <c r="R398" s="341"/>
      <c r="S398" s="246"/>
      <c r="T398" s="310"/>
      <c r="U398" s="221"/>
      <c r="V398" s="221"/>
      <c r="W398" s="221"/>
      <c r="X398" s="221"/>
      <c r="Y398" s="221"/>
      <c r="Z398" s="221"/>
      <c r="AA398" s="221"/>
      <c r="AB398" s="221"/>
      <c r="AC398" s="221"/>
      <c r="AD398" s="221"/>
      <c r="AE398" s="221"/>
      <c r="AF398" s="221"/>
      <c r="AG398" s="221"/>
      <c r="AH398" s="221"/>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221"/>
      <c r="BE398" s="221"/>
      <c r="BF398" s="221"/>
      <c r="BG398" s="221"/>
      <c r="BH398" s="221"/>
      <c r="BI398" s="221"/>
      <c r="BJ398" s="221"/>
      <c r="BK398" s="221"/>
      <c r="BL398" s="221"/>
      <c r="BM398" s="221"/>
    </row>
    <row r="399" spans="1:65" ht="23.5">
      <c r="A399" s="245" t="s">
        <v>748</v>
      </c>
      <c r="B399" s="1"/>
      <c r="C399" s="1"/>
      <c r="D399" s="1"/>
      <c r="E399" s="1"/>
      <c r="F399" s="274"/>
      <c r="K399" s="246"/>
      <c r="L399" s="246"/>
      <c r="M399" s="246"/>
      <c r="N399" s="341"/>
      <c r="O399" s="246"/>
      <c r="P399" s="246"/>
      <c r="Q399" s="340"/>
      <c r="R399" s="341"/>
      <c r="S399" s="246"/>
      <c r="T399" s="310"/>
      <c r="U399" s="221"/>
      <c r="V399" s="221"/>
      <c r="W399" s="221"/>
      <c r="X399" s="221"/>
      <c r="Y399" s="221"/>
      <c r="Z399" s="221"/>
      <c r="AA399" s="221"/>
      <c r="AB399" s="221"/>
      <c r="AC399" s="221"/>
      <c r="AD399" s="221"/>
      <c r="AE399" s="221"/>
      <c r="AF399" s="221"/>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221"/>
      <c r="BE399" s="221"/>
      <c r="BF399" s="221"/>
      <c r="BG399" s="221"/>
      <c r="BH399" s="221"/>
      <c r="BI399" s="221"/>
      <c r="BJ399" s="221"/>
      <c r="BK399" s="221"/>
      <c r="BL399" s="221"/>
      <c r="BM399" s="221"/>
    </row>
    <row r="400" spans="2:65" ht="15" thickBot="1">
      <c r="B400" s="1"/>
      <c r="C400" s="1"/>
      <c r="D400" s="1"/>
      <c r="E400" s="1"/>
      <c r="F400" s="274"/>
      <c r="I400" s="310"/>
      <c r="K400" s="246"/>
      <c r="L400" s="246"/>
      <c r="M400" s="246"/>
      <c r="N400" s="246"/>
      <c r="O400" s="246"/>
      <c r="P400" s="246"/>
      <c r="Q400" s="340"/>
      <c r="R400" s="341"/>
      <c r="S400" s="246"/>
      <c r="T400" s="310"/>
      <c r="U400" s="221"/>
      <c r="V400" s="221"/>
      <c r="W400" s="221"/>
      <c r="X400" s="221"/>
      <c r="Y400" s="221"/>
      <c r="Z400" s="221"/>
      <c r="AA400" s="221"/>
      <c r="AB400" s="221"/>
      <c r="AC400" s="221"/>
      <c r="AD400" s="221"/>
      <c r="AE400" s="221"/>
      <c r="AF400" s="221"/>
      <c r="AG400" s="221"/>
      <c r="AH400" s="221"/>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221"/>
      <c r="BE400" s="221"/>
      <c r="BF400" s="221"/>
      <c r="BG400" s="221"/>
      <c r="BH400" s="221"/>
      <c r="BI400" s="221"/>
      <c r="BJ400" s="221"/>
      <c r="BK400" s="221"/>
      <c r="BL400" s="221"/>
      <c r="BM400" s="221"/>
    </row>
    <row r="401" spans="1:64" ht="15" thickBot="1">
      <c r="A401" s="222" t="s">
        <v>378</v>
      </c>
      <c r="B401" s="222" t="s">
        <v>379</v>
      </c>
      <c r="C401" s="222" t="s">
        <v>383</v>
      </c>
      <c r="D401" s="222" t="s">
        <v>221</v>
      </c>
      <c r="E401" s="222" t="s">
        <v>223</v>
      </c>
      <c r="F401" s="279" t="s">
        <v>183</v>
      </c>
      <c r="G401" s="222" t="s">
        <v>386</v>
      </c>
      <c r="H401" s="222" t="s">
        <v>387</v>
      </c>
      <c r="I401" s="222" t="s">
        <v>388</v>
      </c>
      <c r="J401" s="246"/>
      <c r="K401" s="246"/>
      <c r="L401" s="246"/>
      <c r="M401" s="246"/>
      <c r="N401" s="246"/>
      <c r="O401" s="246"/>
      <c r="P401" s="340"/>
      <c r="Q401" s="341"/>
      <c r="R401" s="246"/>
      <c r="S401" s="310"/>
      <c r="T401" s="221"/>
      <c r="U401" s="221"/>
      <c r="V401" s="221"/>
      <c r="W401" s="221"/>
      <c r="X401" s="221"/>
      <c r="Y401" s="221"/>
      <c r="Z401" s="221"/>
      <c r="AA401" s="221"/>
      <c r="AB401" s="221"/>
      <c r="AC401" s="221"/>
      <c r="AD401" s="221"/>
      <c r="AE401" s="221"/>
      <c r="AF401" s="221"/>
      <c r="AG401" s="221"/>
      <c r="AH401" s="221"/>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221"/>
      <c r="BE401" s="221"/>
      <c r="BF401" s="221"/>
      <c r="BG401" s="221"/>
      <c r="BH401" s="221"/>
      <c r="BI401" s="221"/>
      <c r="BJ401" s="221"/>
      <c r="BK401" s="221"/>
      <c r="BL401" s="221"/>
    </row>
    <row r="402" spans="1:64">
      <c r="A402" s="223" t="s">
        <v>749</v>
      </c>
      <c r="B402" s="232" t="str">
        <f>INDEX('Data - Knowledge'!$D:$D,MATCH('Data - Overview'!$A402,'Data - Knowledge'!$A:$A,0))</f>
        <v>Yahoo!</v>
      </c>
      <c r="C402" s="232" t="s">
        <v>750</v>
      </c>
      <c r="D402" s="280">
        <f>INDEX('Data - Knowledge'!$E:$E,MATCH('Data - Overview'!$A402,'Data - Knowledge'!$A:$A,0))</f>
        <v>0.067946969696969686</v>
      </c>
      <c r="E402" s="280">
        <f>INDEX('Data - Knowledge'!$G:$G,MATCH('Data - Overview'!$A402,'Data - Knowledge'!$A:$A,0))</f>
        <v>0.067638398357289534</v>
      </c>
      <c r="F402" s="282">
        <f>INDEX('Data - Knowledge'!$J:$J,MATCH('Data - Overview'!$A402,'Data - Knowledge'!$A:$A,0))</f>
        <v>100.45620734253666</v>
      </c>
      <c r="G402" s="223" t="str">
        <f>"" &amp;TEXT('Data - Overview'!$C402,"0")&amp;" "</f>
        <v>Yahoo! </v>
      </c>
      <c r="H402" s="283" t="str">
        <f>"Index: "&amp;TEXT('Data - Overview'!$F402,"0")&amp;""</f>
        <v>Index: 100</v>
      </c>
      <c r="I402" s="223" t="str">
        <f>'Data - Overview'!$C402&amp;CHAR(10)&amp;'Data - Overview'!$H402</f>
        <v>Yahoo!
Index: 100</v>
      </c>
      <c r="J402" s="246"/>
      <c r="K402" s="246"/>
      <c r="L402" s="246"/>
      <c r="M402" s="246"/>
      <c r="N402" s="246"/>
      <c r="O402" s="246"/>
      <c r="P402" s="340"/>
      <c r="Q402" s="341"/>
      <c r="R402" s="246"/>
      <c r="S402" s="310"/>
      <c r="T402" s="221"/>
      <c r="U402" s="221"/>
      <c r="V402" s="221"/>
      <c r="W402" s="221"/>
      <c r="X402" s="221"/>
      <c r="Y402" s="221"/>
      <c r="Z402" s="221"/>
      <c r="AA402" s="221"/>
      <c r="AB402" s="221"/>
      <c r="AC402" s="221"/>
      <c r="AD402" s="221"/>
      <c r="AE402" s="221"/>
      <c r="AF402" s="221"/>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221"/>
      <c r="BE402" s="221"/>
      <c r="BF402" s="221"/>
      <c r="BG402" s="221"/>
      <c r="BH402" s="221"/>
      <c r="BI402" s="221"/>
      <c r="BJ402" s="221"/>
      <c r="BK402" s="221"/>
      <c r="BL402" s="221"/>
    </row>
    <row r="403" spans="1:64">
      <c r="A403" t="s">
        <v>751</v>
      </c>
      <c r="B403" s="1" t="str">
        <f>INDEX('Data - Knowledge'!$D:$D,MATCH('Data - Overview'!$A403,'Data - Knowledge'!$A:$A,0))</f>
        <v>Wikipedia</v>
      </c>
      <c r="C403" s="233" t="s">
        <v>752</v>
      </c>
      <c r="D403" s="242">
        <f>INDEX('Data - Knowledge'!$E:$E,MATCH('Data - Overview'!$A403,'Data - Knowledge'!$A:$A,0))</f>
        <v>0.16421212121212117</v>
      </c>
      <c r="E403" s="242">
        <f>INDEX('Data - Knowledge'!$G:$G,MATCH('Data - Overview'!$A403,'Data - Knowledge'!$A:$A,0))</f>
        <v>0.18163870636550306</v>
      </c>
      <c r="F403" s="274">
        <f>INDEX('Data - Knowledge'!$J:$J,MATCH('Data - Overview'!$A403,'Data - Knowledge'!$A:$A,0))</f>
        <v>90.40590769331115</v>
      </c>
      <c r="G403" t="str">
        <f>"" &amp;TEXT('Data - Overview'!$C403,"0")&amp;" "</f>
        <v>Wikipedia </v>
      </c>
      <c r="H403" s="217" t="str">
        <f>"Index: "&amp;TEXT('Data - Overview'!$F403,"0")&amp;""</f>
        <v>Index: 90</v>
      </c>
      <c r="I403" t="str">
        <f>'Data - Overview'!$C403&amp;CHAR(10)&amp;'Data - Overview'!$H403</f>
        <v>Wikipedia
Index: 90</v>
      </c>
      <c r="J403" s="246"/>
      <c r="K403" s="246"/>
      <c r="L403" s="246"/>
      <c r="M403" s="341"/>
      <c r="N403" s="246"/>
      <c r="O403" s="246"/>
      <c r="P403" s="246"/>
      <c r="Q403" s="246"/>
      <c r="R403" s="246"/>
      <c r="S403" s="310"/>
      <c r="T403" s="221"/>
      <c r="U403" s="221"/>
      <c r="V403" s="221"/>
      <c r="W403" s="221"/>
      <c r="X403" s="221"/>
      <c r="Y403" s="221"/>
      <c r="Z403" s="221"/>
      <c r="AA403" s="221"/>
      <c r="AB403" s="221"/>
      <c r="AC403" s="221"/>
      <c r="AD403" s="221"/>
      <c r="AE403" s="221"/>
      <c r="AF403" s="221"/>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221"/>
      <c r="BE403" s="221"/>
      <c r="BF403" s="221"/>
      <c r="BG403" s="221"/>
      <c r="BH403" s="221"/>
      <c r="BI403" s="221"/>
      <c r="BJ403" s="221"/>
      <c r="BK403" s="221"/>
      <c r="BL403" s="221"/>
    </row>
    <row r="404" spans="1:64">
      <c r="A404" s="226" t="s">
        <v>753</v>
      </c>
      <c r="B404" s="235" t="str">
        <f>INDEX('Data - Knowledge'!$D:$D,MATCH('Data - Overview'!$A404,'Data - Knowledge'!$A:$A,0))</f>
        <v>YouTube</v>
      </c>
      <c r="C404" s="235" t="s">
        <v>754</v>
      </c>
      <c r="D404" s="285">
        <f>INDEX('Data - Knowledge'!$E:$E,MATCH('Data - Overview'!$A404,'Data - Knowledge'!$A:$A,0))</f>
        <v>0.2436401515151515</v>
      </c>
      <c r="E404" s="285">
        <f>INDEX('Data - Knowledge'!$G:$G,MATCH('Data - Overview'!$A404,'Data - Knowledge'!$A:$A,0))</f>
        <v>0.22681139630390143</v>
      </c>
      <c r="F404" s="287">
        <f>INDEX('Data - Knowledge'!$J:$J,MATCH('Data - Overview'!$A404,'Data - Knowledge'!$A:$A,0))</f>
        <v>107.41971324434749</v>
      </c>
      <c r="G404" s="226" t="str">
        <f>"" &amp;TEXT('Data - Overview'!$C404,"0")&amp;" "</f>
        <v>Youtube </v>
      </c>
      <c r="H404" s="288" t="str">
        <f>"Index: "&amp;TEXT('Data - Overview'!$F404,"0")&amp;""</f>
        <v>Index: 107</v>
      </c>
      <c r="I404" s="226" t="str">
        <f>'Data - Overview'!$C404&amp;CHAR(10)&amp;'Data - Overview'!$H404</f>
        <v>Youtube
Index: 107</v>
      </c>
      <c r="J404" s="246"/>
      <c r="K404" s="246"/>
      <c r="L404" s="246"/>
      <c r="M404" s="341"/>
      <c r="N404" s="246"/>
      <c r="O404" s="246"/>
      <c r="P404" s="246"/>
      <c r="Q404" s="246"/>
      <c r="R404" s="246"/>
      <c r="S404" s="310"/>
      <c r="T404" s="221"/>
      <c r="U404" s="221"/>
      <c r="V404" s="221"/>
      <c r="W404" s="221"/>
      <c r="X404" s="221"/>
      <c r="Y404" s="221"/>
      <c r="Z404" s="221"/>
      <c r="AA404" s="221"/>
      <c r="AB404" s="221"/>
      <c r="AC404" s="221"/>
      <c r="AD404" s="221"/>
      <c r="AE404" s="221"/>
      <c r="AF404" s="221"/>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221"/>
      <c r="BE404" s="221"/>
      <c r="BF404" s="221"/>
      <c r="BG404" s="221"/>
      <c r="BH404" s="221"/>
      <c r="BI404" s="221"/>
      <c r="BJ404" s="221"/>
      <c r="BK404" s="221"/>
      <c r="BL404" s="221"/>
    </row>
    <row r="405" spans="1:64">
      <c r="A405" t="s">
        <v>755</v>
      </c>
      <c r="B405" s="1" t="str">
        <f>INDEX('Data - Knowledge'!$D:$D,MATCH('Data - Overview'!$A405,'Data - Knowledge'!$A:$A,0))</f>
        <v>eBay</v>
      </c>
      <c r="C405" s="1" t="s">
        <v>756</v>
      </c>
      <c r="D405" s="242">
        <f>INDEX('Data - Knowledge'!$E:$E,MATCH('Data - Overview'!$A405,'Data - Knowledge'!$A:$A,0))</f>
        <v>0.30595833333333328</v>
      </c>
      <c r="E405" s="242">
        <f>INDEX('Data - Knowledge'!$G:$G,MATCH('Data - Overview'!$A405,'Data - Knowledge'!$A:$A,0))</f>
        <v>0.2957397330595482</v>
      </c>
      <c r="F405" s="274">
        <f>INDEX('Data - Knowledge'!$J:$J,MATCH('Data - Overview'!$A405,'Data - Knowledge'!$A:$A,0))</f>
        <v>103.45526797095187</v>
      </c>
      <c r="G405" t="str">
        <f>"" &amp;TEXT('Data - Overview'!$C405,"0")&amp;" "</f>
        <v>eBay </v>
      </c>
      <c r="H405" s="233" t="str">
        <f>"Index: "&amp;TEXT('Data - Overview'!$F405,"0")&amp;""</f>
        <v>Index: 103</v>
      </c>
      <c r="I405" t="str">
        <f>'Data - Overview'!$C405&amp;CHAR(10)&amp;'Data - Overview'!$H405</f>
        <v>eBay
Index: 103</v>
      </c>
      <c r="J405" s="246"/>
      <c r="K405" s="246"/>
      <c r="L405" s="246"/>
      <c r="M405" s="341"/>
      <c r="N405" s="246"/>
      <c r="O405" s="221"/>
      <c r="P405" s="364"/>
      <c r="Q405" s="341"/>
      <c r="R405" s="246"/>
      <c r="S405" s="310"/>
      <c r="T405" s="221"/>
      <c r="U405" s="221"/>
      <c r="V405" s="221"/>
      <c r="W405" s="221"/>
      <c r="X405" s="221"/>
      <c r="Y405" s="221"/>
      <c r="Z405" s="221"/>
      <c r="AA405" s="221"/>
      <c r="AB405" s="221"/>
      <c r="AC405" s="221"/>
      <c r="AD405" s="221"/>
      <c r="AE405" s="221"/>
      <c r="AF405" s="221"/>
      <c r="AG405" s="221"/>
      <c r="AH405" s="221"/>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221"/>
      <c r="BE405" s="221"/>
      <c r="BF405" s="221"/>
      <c r="BG405" s="221"/>
      <c r="BH405" s="221"/>
      <c r="BI405" s="221"/>
      <c r="BJ405" s="221"/>
      <c r="BK405" s="221"/>
      <c r="BL405" s="221"/>
    </row>
    <row r="406" spans="1:64" ht="15" thickBot="1">
      <c r="A406" s="229" t="s">
        <v>757</v>
      </c>
      <c r="B406" s="321" t="str">
        <f>INDEX('Data - Knowledge'!$D:$D,MATCH('Data - Overview'!$A406,'Data - Knowledge'!$A:$A,0))</f>
        <v>Direct.gov.uk</v>
      </c>
      <c r="C406" s="321" t="s">
        <v>758</v>
      </c>
      <c r="D406" s="303">
        <f>INDEX('Data - Knowledge'!$E:$E,MATCH('Data - Overview'!$A406,'Data - Knowledge'!$A:$A,0))</f>
        <v>0.075731060606060607</v>
      </c>
      <c r="E406" s="303">
        <f>INDEX('Data - Knowledge'!$G:$G,MATCH('Data - Overview'!$A406,'Data - Knowledge'!$A:$A,0))</f>
        <v>0.069374024640657075</v>
      </c>
      <c r="F406" s="305">
        <f>INDEX('Data - Knowledge'!$J:$J,MATCH('Data - Overview'!$A406,'Data - Knowledge'!$A:$A,0))</f>
        <v>109.16342391598535</v>
      </c>
      <c r="G406" s="229" t="str">
        <f>"" &amp;TEXT('Data - Overview'!$C406,"0")&amp;" "</f>
        <v>Direct.gov.uk </v>
      </c>
      <c r="H406" s="312" t="str">
        <f>"Index: "&amp;TEXT('Data - Overview'!$F406,"0")&amp;""</f>
        <v>Index: 109</v>
      </c>
      <c r="I406" s="229" t="str">
        <f>'Data - Overview'!$C406&amp;CHAR(10)&amp;'Data - Overview'!$H406</f>
        <v>Direct.gov.uk
Index: 109</v>
      </c>
      <c r="J406" s="246"/>
      <c r="K406" s="246"/>
      <c r="L406" s="246"/>
      <c r="M406" s="341"/>
      <c r="N406" s="246"/>
      <c r="O406" s="340"/>
      <c r="P406" s="340"/>
      <c r="Q406" s="341"/>
      <c r="R406" s="246"/>
      <c r="S406" s="310"/>
      <c r="T406" s="221"/>
      <c r="U406" s="221"/>
      <c r="V406" s="221"/>
      <c r="W406" s="221"/>
      <c r="X406" s="221"/>
      <c r="Y406" s="221"/>
      <c r="Z406" s="221"/>
      <c r="AA406" s="221"/>
      <c r="AB406" s="221"/>
      <c r="AC406" s="221"/>
      <c r="AD406" s="221"/>
      <c r="AE406" s="221"/>
      <c r="AF406" s="221"/>
      <c r="AG406" s="221"/>
      <c r="AH406" s="221"/>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221"/>
      <c r="BE406" s="221"/>
      <c r="BF406" s="221"/>
      <c r="BG406" s="221"/>
      <c r="BH406" s="221"/>
      <c r="BI406" s="221"/>
      <c r="BJ406" s="221"/>
      <c r="BK406" s="221"/>
      <c r="BL406" s="221"/>
    </row>
    <row r="407" spans="2:65">
      <c r="B407" s="1"/>
      <c r="C407" s="1"/>
      <c r="D407" s="1"/>
      <c r="E407" s="1"/>
      <c r="F407" s="1"/>
      <c r="G407" s="1"/>
      <c r="H407" s="1"/>
      <c r="I407" s="1"/>
      <c r="J407" s="1"/>
      <c r="K407" s="246"/>
      <c r="L407" s="246"/>
      <c r="M407" s="246"/>
      <c r="N407" s="341"/>
      <c r="O407" s="246"/>
      <c r="P407" s="246"/>
      <c r="Q407" s="340"/>
      <c r="R407" s="341"/>
      <c r="S407" s="246"/>
      <c r="T407" s="310"/>
      <c r="U407" s="221"/>
      <c r="V407" s="221"/>
      <c r="W407" s="221"/>
      <c r="X407" s="221"/>
      <c r="Y407" s="221"/>
      <c r="Z407" s="221"/>
      <c r="AA407" s="221"/>
      <c r="AB407" s="221"/>
      <c r="AC407" s="221"/>
      <c r="AD407" s="221"/>
      <c r="AE407" s="221"/>
      <c r="AF407" s="221"/>
      <c r="AG407" s="221"/>
      <c r="AH407" s="221"/>
      <c r="AI407" s="221"/>
      <c r="AJ407" s="221"/>
      <c r="AK407" s="221"/>
      <c r="AL407" s="221"/>
      <c r="AM407" s="221"/>
      <c r="AN407" s="221"/>
      <c r="AO407" s="221"/>
      <c r="AP407" s="221"/>
      <c r="AQ407" s="221"/>
      <c r="AR407" s="221"/>
      <c r="AS407" s="221"/>
      <c r="AT407" s="221"/>
      <c r="AU407" s="221"/>
      <c r="AV407" s="221"/>
      <c r="AW407" s="221"/>
      <c r="AX407" s="221"/>
      <c r="AY407" s="221"/>
      <c r="AZ407" s="221"/>
      <c r="BA407" s="221"/>
      <c r="BB407" s="221"/>
      <c r="BC407" s="221"/>
      <c r="BD407" s="221"/>
      <c r="BE407" s="221"/>
      <c r="BF407" s="221"/>
      <c r="BG407" s="221"/>
      <c r="BH407" s="221"/>
      <c r="BI407" s="221"/>
      <c r="BJ407" s="221"/>
      <c r="BK407" s="221"/>
      <c r="BL407" s="221"/>
      <c r="BM407" s="221"/>
    </row>
    <row r="408" spans="2:65">
      <c r="B408" s="1"/>
      <c r="C408" s="1"/>
      <c r="D408" s="1"/>
      <c r="E408" s="1"/>
      <c r="F408" s="1"/>
      <c r="G408" s="1"/>
      <c r="H408" s="1"/>
      <c r="I408" s="1"/>
      <c r="J408" s="1"/>
      <c r="K408" s="246"/>
      <c r="L408" s="246"/>
      <c r="M408" s="246"/>
      <c r="N408" s="341"/>
      <c r="O408" s="246"/>
      <c r="P408" s="246"/>
      <c r="Q408" s="340"/>
      <c r="R408" s="341"/>
      <c r="S408" s="246"/>
      <c r="T408" s="310"/>
      <c r="U408" s="221"/>
      <c r="V408" s="221"/>
      <c r="W408" s="221"/>
      <c r="X408" s="221"/>
      <c r="Y408" s="221"/>
      <c r="Z408" s="221"/>
      <c r="AA408" s="221"/>
      <c r="AB408" s="221"/>
      <c r="AC408" s="221"/>
      <c r="AD408" s="221"/>
      <c r="AE408" s="221"/>
      <c r="AF408" s="221"/>
      <c r="AG408" s="221"/>
      <c r="AH408" s="221"/>
      <c r="AI408" s="221"/>
      <c r="AJ408" s="221"/>
      <c r="AK408" s="221"/>
      <c r="AL408" s="221"/>
      <c r="AM408" s="221"/>
      <c r="AN408" s="221"/>
      <c r="AO408" s="221"/>
      <c r="AP408" s="221"/>
      <c r="AQ408" s="221"/>
      <c r="AR408" s="221"/>
      <c r="AS408" s="221"/>
      <c r="AT408" s="221"/>
      <c r="AU408" s="221"/>
      <c r="AV408" s="221"/>
      <c r="AW408" s="221"/>
      <c r="AX408" s="221"/>
      <c r="AY408" s="221"/>
      <c r="AZ408" s="221"/>
      <c r="BA408" s="221"/>
      <c r="BB408" s="221"/>
      <c r="BC408" s="221"/>
      <c r="BD408" s="221"/>
      <c r="BE408" s="221"/>
      <c r="BF408" s="221"/>
      <c r="BG408" s="221"/>
      <c r="BH408" s="221"/>
      <c r="BI408" s="221"/>
      <c r="BJ408" s="221"/>
      <c r="BK408" s="221"/>
      <c r="BL408" s="221"/>
      <c r="BM408" s="221"/>
    </row>
    <row r="409" spans="1:65" ht="23.5">
      <c r="A409" s="245" t="s">
        <v>759</v>
      </c>
      <c r="B409" s="1"/>
      <c r="C409" s="1"/>
      <c r="D409" s="1"/>
      <c r="E409" s="1"/>
      <c r="F409" s="1"/>
      <c r="G409" s="1"/>
      <c r="H409" s="1"/>
      <c r="I409" s="1"/>
      <c r="J409" s="1"/>
      <c r="K409" s="246"/>
      <c r="L409" s="246"/>
      <c r="M409" s="246"/>
      <c r="N409" s="341"/>
      <c r="O409" s="246"/>
      <c r="P409" s="246"/>
      <c r="Q409" s="340"/>
      <c r="R409" s="341"/>
      <c r="S409" s="246"/>
      <c r="T409" s="310"/>
      <c r="U409" s="221"/>
      <c r="V409" s="221"/>
      <c r="W409" s="221"/>
      <c r="X409" s="221"/>
      <c r="Y409" s="221"/>
      <c r="Z409" s="221"/>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221"/>
      <c r="BE409" s="221"/>
      <c r="BF409" s="221"/>
      <c r="BG409" s="221"/>
      <c r="BH409" s="221"/>
      <c r="BI409" s="221"/>
      <c r="BJ409" s="221"/>
      <c r="BK409" s="221"/>
      <c r="BL409" s="221"/>
      <c r="BM409" s="221"/>
    </row>
    <row r="410" spans="4:65" ht="15" thickBot="1">
      <c r="D410" s="242"/>
      <c r="E410" s="242"/>
      <c r="F410" s="274"/>
      <c r="I410" s="310"/>
      <c r="K410" s="246"/>
      <c r="L410" s="246"/>
      <c r="M410" s="246"/>
      <c r="N410" s="341"/>
      <c r="O410" s="246"/>
      <c r="P410" s="246"/>
      <c r="Q410" s="340"/>
      <c r="R410" s="341"/>
      <c r="S410" s="246"/>
      <c r="T410" s="310"/>
      <c r="U410" s="221"/>
      <c r="V410" s="221"/>
      <c r="W410" s="221"/>
      <c r="X410" s="221"/>
      <c r="Y410" s="221"/>
      <c r="Z410" s="221"/>
      <c r="AA410" s="221"/>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221"/>
      <c r="BE410" s="221"/>
      <c r="BF410" s="221"/>
      <c r="BG410" s="221"/>
      <c r="BH410" s="221"/>
      <c r="BI410" s="221"/>
      <c r="BJ410" s="221"/>
      <c r="BK410" s="221"/>
      <c r="BL410" s="221"/>
      <c r="BM410" s="221"/>
    </row>
    <row r="411" spans="1:64" ht="15" thickBot="1">
      <c r="A411" s="222" t="s">
        <v>378</v>
      </c>
      <c r="B411" s="222" t="s">
        <v>379</v>
      </c>
      <c r="C411" s="222" t="s">
        <v>383</v>
      </c>
      <c r="D411" s="222" t="s">
        <v>221</v>
      </c>
      <c r="E411" s="222" t="s">
        <v>223</v>
      </c>
      <c r="F411" s="279" t="s">
        <v>183</v>
      </c>
      <c r="G411" s="222" t="s">
        <v>386</v>
      </c>
      <c r="H411" s="222" t="s">
        <v>387</v>
      </c>
      <c r="I411" s="222" t="s">
        <v>388</v>
      </c>
      <c r="J411" s="246"/>
      <c r="K411" s="246"/>
      <c r="L411" s="246"/>
      <c r="M411" s="341"/>
      <c r="N411" s="246"/>
      <c r="O411" s="246"/>
      <c r="P411" s="340"/>
      <c r="Q411" s="341"/>
      <c r="R411" s="246"/>
      <c r="S411" s="310"/>
      <c r="T411" s="221"/>
      <c r="U411" s="221"/>
      <c r="V411" s="221"/>
      <c r="W411" s="221"/>
      <c r="X411" s="221"/>
      <c r="Y411" s="221"/>
      <c r="Z411" s="221"/>
      <c r="AA411" s="221"/>
      <c r="AB411" s="221"/>
      <c r="AC411" s="221"/>
      <c r="AD411" s="221"/>
      <c r="AE411" s="221"/>
      <c r="AF411" s="221"/>
      <c r="AG411" s="221"/>
      <c r="AH411" s="221"/>
      <c r="AI411" s="221"/>
      <c r="AJ411" s="221"/>
      <c r="AK411" s="221"/>
      <c r="AL411" s="221"/>
      <c r="AM411" s="221"/>
      <c r="AN411" s="221"/>
      <c r="AO411" s="221"/>
      <c r="AP411" s="221"/>
      <c r="AQ411" s="221"/>
      <c r="AR411" s="221"/>
      <c r="AS411" s="221"/>
      <c r="AT411" s="221"/>
      <c r="AU411" s="221"/>
      <c r="AV411" s="221"/>
      <c r="AW411" s="221"/>
      <c r="AX411" s="221"/>
      <c r="AY411" s="221"/>
      <c r="AZ411" s="221"/>
      <c r="BA411" s="221"/>
      <c r="BB411" s="221"/>
      <c r="BC411" s="221"/>
      <c r="BD411" s="221"/>
      <c r="BE411" s="221"/>
      <c r="BF411" s="221"/>
      <c r="BG411" s="221"/>
      <c r="BH411" s="221"/>
      <c r="BI411" s="221"/>
      <c r="BJ411" s="221"/>
      <c r="BK411" s="221"/>
      <c r="BL411" s="221"/>
    </row>
    <row r="412" spans="1:64">
      <c r="A412" s="223" t="s">
        <v>760</v>
      </c>
      <c r="B412" s="232" t="str">
        <f>INDEX('Data - Knowledge'!$D:$D,MATCH('Data - Overview'!$A412,'Data - Knowledge'!$A:$A,0))</f>
        <v>BBC News</v>
      </c>
      <c r="C412" s="232" t="s">
        <v>761</v>
      </c>
      <c r="D412" s="280">
        <f>INDEX('Data - Knowledge'!$E:$E,MATCH('Data - Overview'!$A412,'Data - Knowledge'!$A:$A,0))</f>
        <v>0.22771590909090911</v>
      </c>
      <c r="E412" s="280">
        <f>INDEX('Data - Knowledge'!$G:$G,MATCH('Data - Overview'!$A412,'Data - Knowledge'!$A:$A,0))</f>
        <v>0.29875893223819311</v>
      </c>
      <c r="F412" s="282">
        <f>INDEX('Data - Knowledge'!$J:$J,MATCH('Data - Overview'!$A412,'Data - Knowledge'!$A:$A,0))</f>
        <v>76.220619542634068</v>
      </c>
      <c r="G412" s="223" t="str">
        <f>"" &amp;TEXT('Data - Overview'!$C412,"0")&amp;" "</f>
        <v>BBC News </v>
      </c>
      <c r="H412" s="283" t="str">
        <f>"Index: "&amp;TEXT('Data - Overview'!$F412,"0")&amp;""</f>
        <v>Index: 76</v>
      </c>
      <c r="I412" s="223" t="str">
        <f>'Data - Overview'!$C412&amp;CHAR(10)&amp;'Data - Overview'!$H412</f>
        <v>BBC News
Index: 76</v>
      </c>
      <c r="J412" s="246"/>
      <c r="K412" s="246"/>
      <c r="L412" s="246"/>
      <c r="M412" s="221"/>
      <c r="N412" s="246"/>
      <c r="O412" s="246"/>
      <c r="P412" s="340"/>
      <c r="Q412" s="341"/>
      <c r="R412" s="246"/>
      <c r="S412" s="310"/>
      <c r="T412" s="221"/>
      <c r="U412" s="221"/>
      <c r="V412" s="221"/>
      <c r="W412" s="221"/>
      <c r="X412" s="221"/>
      <c r="Y412" s="221"/>
      <c r="Z412" s="221"/>
      <c r="AA412" s="221"/>
      <c r="AB412" s="221"/>
      <c r="AC412" s="221"/>
      <c r="AD412" s="221"/>
      <c r="AE412" s="221"/>
      <c r="AF412" s="221"/>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221"/>
      <c r="BE412" s="221"/>
      <c r="BF412" s="221"/>
      <c r="BG412" s="221"/>
      <c r="BH412" s="221"/>
      <c r="BI412" s="221"/>
      <c r="BJ412" s="221"/>
      <c r="BK412" s="221"/>
      <c r="BL412" s="221"/>
    </row>
    <row r="413" spans="1:64">
      <c r="A413" t="s">
        <v>762</v>
      </c>
      <c r="B413" s="1" t="str">
        <f>INDEX('Data - Knowledge'!$D:$D,MATCH('Data - Overview'!$A413,'Data - Knowledge'!$A:$A,0))</f>
        <v>BBC Sport</v>
      </c>
      <c r="C413" s="233" t="s">
        <v>763</v>
      </c>
      <c r="D413" s="242">
        <f>INDEX('Data - Knowledge'!$E:$E,MATCH('Data - Overview'!$A413,'Data - Knowledge'!$A:$A,0))</f>
        <v>0.14055303030303029</v>
      </c>
      <c r="E413" s="242">
        <f>INDEX('Data - Knowledge'!$G:$G,MATCH('Data - Overview'!$A413,'Data - Knowledge'!$A:$A,0))</f>
        <v>0.16011622176591375</v>
      </c>
      <c r="F413" s="274">
        <f>INDEX('Data - Knowledge'!$J:$J,MATCH('Data - Overview'!$A413,'Data - Knowledge'!$A:$A,0))</f>
        <v>87.781880407167989</v>
      </c>
      <c r="G413" t="str">
        <f>"" &amp;TEXT('Data - Overview'!$C413,"0")&amp;" "</f>
        <v>BBC Sport </v>
      </c>
      <c r="H413" s="217" t="str">
        <f>"Index: "&amp;TEXT('Data - Overview'!$F413,"0")&amp;""</f>
        <v>Index: 88</v>
      </c>
      <c r="I413" t="str">
        <f>'Data - Overview'!$C413&amp;CHAR(10)&amp;'Data - Overview'!$H413</f>
        <v>BBC Sport
Index: 88</v>
      </c>
      <c r="J413" s="246"/>
      <c r="K413" s="246"/>
      <c r="L413" s="246"/>
      <c r="M413" s="246"/>
      <c r="N413" s="246"/>
      <c r="O413" s="246"/>
      <c r="P413" s="340"/>
      <c r="Q413" s="341"/>
      <c r="R413" s="220"/>
      <c r="S413" s="365"/>
      <c r="T413" s="221"/>
      <c r="U413" s="221"/>
      <c r="V413" s="221"/>
      <c r="W413" s="221"/>
      <c r="X413" s="221"/>
      <c r="Y413" s="221"/>
      <c r="Z413" s="221"/>
      <c r="AA413" s="221"/>
      <c r="AB413" s="221"/>
      <c r="AC413" s="221"/>
      <c r="AD413" s="221"/>
      <c r="AE413" s="221"/>
      <c r="AF413" s="221"/>
      <c r="AG413" s="221"/>
      <c r="AH413" s="221"/>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221"/>
      <c r="BE413" s="221"/>
      <c r="BF413" s="221"/>
      <c r="BG413" s="221"/>
      <c r="BH413" s="221"/>
      <c r="BI413" s="221"/>
      <c r="BJ413" s="221"/>
      <c r="BK413" s="221"/>
      <c r="BL413" s="221"/>
    </row>
    <row r="414" spans="1:64">
      <c r="A414" s="226" t="s">
        <v>764</v>
      </c>
      <c r="B414" s="235" t="str">
        <f>INDEX('Data - Knowledge'!$D:$D,MATCH('Data - Overview'!$A414,'Data - Knowledge'!$A:$A,0))</f>
        <v>Sky Sports</v>
      </c>
      <c r="C414" s="235" t="s">
        <v>765</v>
      </c>
      <c r="D414" s="285">
        <f>INDEX('Data - Knowledge'!$E:$E,MATCH('Data - Overview'!$A414,'Data - Knowledge'!$A:$A,0))</f>
        <v>0.094613636363636372</v>
      </c>
      <c r="E414" s="285">
        <f>INDEX('Data - Knowledge'!$G:$G,MATCH('Data - Overview'!$A414,'Data - Knowledge'!$A:$A,0))</f>
        <v>0.0919451745379877</v>
      </c>
      <c r="F414" s="287">
        <f>INDEX('Data - Knowledge'!$J:$J,MATCH('Data - Overview'!$A414,'Data - Knowledge'!$A:$A,0))</f>
        <v>102.90223150813225</v>
      </c>
      <c r="G414" s="226" t="str">
        <f>"" &amp;TEXT('Data - Overview'!$C414,"0")&amp;" "</f>
        <v>Sky Sports </v>
      </c>
      <c r="H414" s="288" t="str">
        <f>"Index: "&amp;TEXT('Data - Overview'!$F414,"0")&amp;""</f>
        <v>Index: 103</v>
      </c>
      <c r="I414" s="226" t="str">
        <f>'Data - Overview'!$C414&amp;CHAR(10)&amp;'Data - Overview'!$H414</f>
        <v>Sky Sports
Index: 103</v>
      </c>
      <c r="J414" s="246"/>
      <c r="K414" s="246"/>
      <c r="L414" s="246"/>
      <c r="M414" s="246"/>
      <c r="N414" s="246"/>
      <c r="O414" s="246"/>
      <c r="P414" s="340"/>
      <c r="Q414" s="341"/>
      <c r="R414" s="220"/>
      <c r="S414" s="365"/>
      <c r="T414" s="221"/>
      <c r="U414" s="221"/>
      <c r="V414" s="221"/>
      <c r="W414" s="221"/>
      <c r="X414" s="221"/>
      <c r="Y414" s="221"/>
      <c r="Z414" s="221"/>
      <c r="AA414" s="221"/>
      <c r="AB414" s="221"/>
      <c r="AC414" s="221"/>
      <c r="AD414" s="221"/>
      <c r="AE414" s="221"/>
      <c r="AF414" s="221"/>
      <c r="AG414" s="221"/>
      <c r="AH414" s="221"/>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221"/>
      <c r="BE414" s="221"/>
      <c r="BF414" s="221"/>
      <c r="BG414" s="221"/>
      <c r="BH414" s="221"/>
      <c r="BI414" s="221"/>
      <c r="BJ414" s="221"/>
      <c r="BK414" s="221"/>
      <c r="BL414" s="221"/>
    </row>
    <row r="415" spans="1:64">
      <c r="A415" t="s">
        <v>766</v>
      </c>
      <c r="B415" s="1" t="str">
        <f>INDEX('Data - Knowledge'!$D:$D,MATCH('Data - Overview'!$A415,'Data - Knowledge'!$A:$A,0))</f>
        <v>tripadvisor</v>
      </c>
      <c r="C415" s="1" t="s">
        <v>767</v>
      </c>
      <c r="D415" s="242">
        <f>INDEX('Data - Knowledge'!$E:$E,MATCH('Data - Overview'!$A415,'Data - Knowledge'!$A:$A,0))</f>
        <v>0.093488636363636371</v>
      </c>
      <c r="E415" s="242">
        <f>INDEX('Data - Knowledge'!$G:$G,MATCH('Data - Overview'!$A415,'Data - Knowledge'!$A:$A,0))</f>
        <v>0.11271570841889121</v>
      </c>
      <c r="F415" s="274">
        <f>INDEX('Data - Knowledge'!$J:$J,MATCH('Data - Overview'!$A415,'Data - Knowledge'!$A:$A,0))</f>
        <v>82.9419764778479</v>
      </c>
      <c r="G415" t="str">
        <f>"" &amp;TEXT('Data - Overview'!$C415,"0")&amp;" "</f>
        <v>Tripadvisor </v>
      </c>
      <c r="H415" s="233" t="str">
        <f>"Index: "&amp;TEXT('Data - Overview'!$F415,"0")&amp;""</f>
        <v>Index: 83</v>
      </c>
      <c r="I415" t="str">
        <f>'Data - Overview'!$C415&amp;CHAR(10)&amp;'Data - Overview'!$H415</f>
        <v>Tripadvisor
Index: 83</v>
      </c>
      <c r="J415" s="246"/>
      <c r="K415" s="246"/>
      <c r="L415" s="246"/>
      <c r="M415" s="341"/>
      <c r="N415" s="246"/>
      <c r="O415" s="246"/>
      <c r="P415" s="220"/>
      <c r="Q415" s="221"/>
      <c r="R415" s="221"/>
      <c r="S415" s="221"/>
      <c r="T415" s="221"/>
      <c r="U415" s="221"/>
      <c r="V415" s="221"/>
      <c r="W415" s="221"/>
      <c r="X415" s="221"/>
      <c r="Y415" s="221"/>
      <c r="Z415" s="221"/>
      <c r="AA415" s="221"/>
      <c r="AB415" s="221"/>
      <c r="AC415" s="221"/>
      <c r="AD415" s="221"/>
      <c r="AE415" s="221"/>
      <c r="AF415" s="221"/>
      <c r="AG415" s="221"/>
      <c r="AH415" s="221"/>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221"/>
      <c r="BE415" s="221"/>
      <c r="BF415" s="221"/>
      <c r="BG415" s="221"/>
      <c r="BH415" s="221"/>
      <c r="BI415" s="221"/>
      <c r="BJ415" s="221"/>
      <c r="BK415" s="221"/>
      <c r="BL415" s="221"/>
    </row>
    <row r="416" spans="1:64">
      <c r="A416" s="226" t="s">
        <v>768</v>
      </c>
      <c r="B416" s="235" t="str">
        <f>INDEX('Data - Knowledge'!$D:$D,MATCH('Data - Overview'!$A416,'Data - Knowledge'!$A:$A,0))</f>
        <v>Spotify</v>
      </c>
      <c r="C416" s="235" t="s">
        <v>769</v>
      </c>
      <c r="D416" s="285">
        <f>INDEX('Data - Knowledge'!$E:$E,MATCH('Data - Overview'!$A416,'Data - Knowledge'!$A:$A,0))</f>
        <v>0.16472348484848487</v>
      </c>
      <c r="E416" s="285">
        <f>INDEX('Data - Knowledge'!$G:$G,MATCH('Data - Overview'!$A416,'Data - Knowledge'!$A:$A,0))</f>
        <v>0.1715082135523614</v>
      </c>
      <c r="F416" s="287">
        <f>INDEX('Data - Knowledge'!$J:$J,MATCH('Data - Overview'!$A416,'Data - Knowledge'!$A:$A,0))</f>
        <v>96.044079427248448</v>
      </c>
      <c r="G416" s="226" t="str">
        <f>"" &amp;TEXT('Data - Overview'!$C416,"0")&amp;" "</f>
        <v>Spotify </v>
      </c>
      <c r="H416" s="311" t="str">
        <f>"Index: "&amp;TEXT('Data - Overview'!$F416,"0")&amp;""</f>
        <v>Index: 96</v>
      </c>
      <c r="I416" s="226" t="str">
        <f>'Data - Overview'!$C416&amp;CHAR(10)&amp;'Data - Overview'!$H416</f>
        <v>Spotify
Index: 96</v>
      </c>
      <c r="J416" s="246"/>
      <c r="K416" s="221"/>
      <c r="L416" s="246"/>
      <c r="M416" s="341"/>
      <c r="N416" s="246"/>
      <c r="O416" s="246"/>
      <c r="P416" s="220"/>
      <c r="Q416" s="221"/>
      <c r="R416" s="221"/>
      <c r="S416" s="221"/>
      <c r="T416" s="221"/>
      <c r="U416" s="221"/>
      <c r="V416" s="221"/>
      <c r="W416" s="221"/>
      <c r="X416" s="221"/>
      <c r="Y416" s="221"/>
      <c r="Z416" s="221"/>
      <c r="AA416" s="221"/>
      <c r="AB416" s="221"/>
      <c r="AC416" s="221"/>
      <c r="AD416" s="221"/>
      <c r="AE416" s="221"/>
      <c r="AF416" s="221"/>
      <c r="AG416" s="221"/>
      <c r="AH416" s="221"/>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221"/>
      <c r="BE416" s="221"/>
      <c r="BF416" s="221"/>
      <c r="BG416" s="221"/>
      <c r="BH416" s="221"/>
      <c r="BI416" s="221"/>
      <c r="BJ416" s="221"/>
      <c r="BK416" s="221"/>
      <c r="BL416" s="221"/>
    </row>
    <row r="417" spans="1:64" ht="15" thickBot="1">
      <c r="A417" s="236" t="s">
        <v>770</v>
      </c>
      <c r="B417" s="363" t="str">
        <f>INDEX('Data - Knowledge'!$D:$D,MATCH('Data - Overview'!$A417,'Data - Knowledge'!$A:$A,0))</f>
        <v>Internet Movie Database (IMDb)</v>
      </c>
      <c r="C417" s="328" t="s">
        <v>771</v>
      </c>
      <c r="D417" s="289">
        <f>INDEX('Data - Knowledge'!$E:$E,MATCH('Data - Overview'!$A417,'Data - Knowledge'!$A:$A,0))</f>
        <v>0.052416666666666667</v>
      </c>
      <c r="E417" s="289">
        <f>INDEX('Data - Knowledge'!$G:$G,MATCH('Data - Overview'!$A417,'Data - Knowledge'!$A:$A,0))</f>
        <v>0.052811704312114988</v>
      </c>
      <c r="F417" s="292">
        <f>INDEX('Data - Knowledge'!$J:$J,MATCH('Data - Overview'!$A417,'Data - Knowledge'!$A:$A,0))</f>
        <v>99.2519884548439</v>
      </c>
      <c r="G417" s="236" t="str">
        <f>"" &amp;TEXT('Data - Overview'!$C417,"0")&amp;" "</f>
        <v>IMDB </v>
      </c>
      <c r="H417" s="328" t="str">
        <f>"Index: "&amp;TEXT('Data - Overview'!$F417,"0")&amp;""</f>
        <v>Index: 99</v>
      </c>
      <c r="I417" s="236" t="str">
        <f>'Data - Overview'!$C417&amp;CHAR(10)&amp;'Data - Overview'!$H417</f>
        <v>IMDB
Index: 99</v>
      </c>
      <c r="J417" s="246"/>
      <c r="K417" s="246"/>
      <c r="L417" s="246"/>
      <c r="M417" s="341"/>
      <c r="N417" s="246"/>
      <c r="O417" s="246"/>
      <c r="P417" s="220"/>
      <c r="Q417" s="221"/>
      <c r="R417" s="221"/>
      <c r="S417" s="221"/>
      <c r="T417" s="221"/>
      <c r="U417" s="221"/>
      <c r="V417" s="221"/>
      <c r="W417" s="221"/>
      <c r="X417" s="221"/>
      <c r="Y417" s="221"/>
      <c r="Z417" s="221"/>
      <c r="AA417" s="221"/>
      <c r="AB417" s="221"/>
      <c r="AC417" s="221"/>
      <c r="AD417" s="221"/>
      <c r="AE417" s="221"/>
      <c r="AF417" s="221"/>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221"/>
      <c r="BE417" s="221"/>
      <c r="BF417" s="221"/>
      <c r="BG417" s="221"/>
      <c r="BH417" s="221"/>
      <c r="BI417" s="221"/>
      <c r="BJ417" s="221"/>
      <c r="BK417" s="221"/>
      <c r="BL417" s="221"/>
    </row>
    <row r="418" spans="2:65">
      <c r="B418" s="1"/>
      <c r="C418" s="1"/>
      <c r="D418" s="1"/>
      <c r="E418" s="1"/>
      <c r="F418" s="1"/>
      <c r="I418" s="310"/>
      <c r="K418" s="246"/>
      <c r="L418" s="246"/>
      <c r="M418" s="246"/>
      <c r="N418" s="341"/>
      <c r="O418" s="246"/>
      <c r="P418" s="246"/>
      <c r="Q418" s="220"/>
      <c r="R418" s="221"/>
      <c r="S418" s="221"/>
      <c r="T418" s="221"/>
      <c r="U418" s="221"/>
      <c r="V418" s="221"/>
      <c r="W418" s="221"/>
      <c r="X418" s="221"/>
      <c r="Y418" s="221"/>
      <c r="Z418" s="221"/>
      <c r="AA418" s="221"/>
      <c r="AB418" s="221"/>
      <c r="AC418" s="221"/>
      <c r="AD418" s="221"/>
      <c r="AE418" s="221"/>
      <c r="AF418" s="221"/>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221"/>
      <c r="BE418" s="221"/>
      <c r="BF418" s="221"/>
      <c r="BG418" s="221"/>
      <c r="BH418" s="221"/>
      <c r="BI418" s="221"/>
      <c r="BJ418" s="221"/>
      <c r="BK418" s="221"/>
      <c r="BL418" s="221"/>
      <c r="BM418" s="221"/>
    </row>
    <row r="419" spans="2:65">
      <c r="B419" s="1"/>
      <c r="C419" s="1"/>
      <c r="D419" s="1"/>
      <c r="E419" s="1"/>
      <c r="F419" s="1"/>
      <c r="I419" s="310"/>
      <c r="K419" s="246"/>
      <c r="L419" s="246"/>
      <c r="M419" s="246"/>
      <c r="N419" s="341"/>
      <c r="O419" s="246"/>
      <c r="P419" s="246"/>
      <c r="Q419" s="220"/>
      <c r="R419" s="221"/>
      <c r="S419" s="221"/>
      <c r="T419" s="221"/>
      <c r="U419" s="221"/>
      <c r="V419" s="221"/>
      <c r="W419" s="221"/>
      <c r="X419" s="221"/>
      <c r="Y419" s="221"/>
      <c r="Z419" s="221"/>
      <c r="AA419" s="221"/>
      <c r="AB419" s="221"/>
      <c r="AC419" s="221"/>
      <c r="AD419" s="221"/>
      <c r="AE419" s="221"/>
      <c r="AF419" s="221"/>
      <c r="AG419" s="221"/>
      <c r="AH419" s="221"/>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221"/>
      <c r="BE419" s="221"/>
      <c r="BF419" s="221"/>
      <c r="BG419" s="221"/>
      <c r="BH419" s="221"/>
      <c r="BI419" s="221"/>
      <c r="BJ419" s="221"/>
      <c r="BK419" s="221"/>
      <c r="BL419" s="221"/>
      <c r="BM419" s="221"/>
    </row>
    <row r="420" spans="1:65" ht="23.5">
      <c r="A420" s="245" t="s">
        <v>772</v>
      </c>
      <c r="B420" s="1"/>
      <c r="C420" s="1"/>
      <c r="D420" s="1"/>
      <c r="E420" s="1"/>
      <c r="F420" s="1"/>
      <c r="I420" s="310"/>
      <c r="K420" s="246"/>
      <c r="L420" s="246"/>
      <c r="M420" s="246"/>
      <c r="N420" s="341"/>
      <c r="O420" s="246"/>
      <c r="P420" s="246"/>
      <c r="Q420" s="220"/>
      <c r="R420" s="221"/>
      <c r="S420" s="221"/>
      <c r="T420" s="221"/>
      <c r="U420" s="221"/>
      <c r="V420" s="221"/>
      <c r="W420" s="221"/>
      <c r="X420" s="221"/>
      <c r="Y420" s="221"/>
      <c r="Z420" s="221"/>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c r="BF420" s="221"/>
      <c r="BG420" s="221"/>
      <c r="BH420" s="221"/>
      <c r="BI420" s="221"/>
      <c r="BJ420" s="221"/>
      <c r="BK420" s="221"/>
      <c r="BL420" s="221"/>
      <c r="BM420" s="221"/>
    </row>
    <row r="421" spans="2:65" ht="15" thickBot="1">
      <c r="B421" s="1"/>
      <c r="C421" s="1"/>
      <c r="D421" s="1"/>
      <c r="E421" s="1"/>
      <c r="F421" s="1"/>
      <c r="I421" s="1"/>
      <c r="K421" s="246"/>
      <c r="L421" s="246"/>
      <c r="M421" s="246"/>
      <c r="N421" s="341"/>
      <c r="O421" s="246"/>
      <c r="P421" s="246"/>
      <c r="Q421" s="220"/>
      <c r="R421" s="221"/>
      <c r="S421" s="221"/>
      <c r="T421" s="221"/>
      <c r="U421" s="221"/>
      <c r="V421" s="221"/>
      <c r="W421" s="221"/>
      <c r="X421" s="221"/>
      <c r="Y421" s="221"/>
      <c r="Z421" s="221"/>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c r="BF421" s="221"/>
      <c r="BG421" s="221"/>
      <c r="BH421" s="221"/>
      <c r="BI421" s="221"/>
      <c r="BJ421" s="221"/>
      <c r="BK421" s="221"/>
      <c r="BL421" s="221"/>
      <c r="BM421" s="221"/>
    </row>
    <row r="422" spans="1:64" ht="15" thickBot="1">
      <c r="A422" s="222" t="s">
        <v>378</v>
      </c>
      <c r="B422" s="222" t="s">
        <v>379</v>
      </c>
      <c r="C422" s="222" t="s">
        <v>383</v>
      </c>
      <c r="D422" s="222" t="s">
        <v>221</v>
      </c>
      <c r="E422" s="222" t="s">
        <v>223</v>
      </c>
      <c r="F422" s="279" t="s">
        <v>183</v>
      </c>
      <c r="G422" s="222" t="s">
        <v>386</v>
      </c>
      <c r="H422" s="222" t="s">
        <v>387</v>
      </c>
      <c r="I422" s="222" t="s">
        <v>388</v>
      </c>
      <c r="J422" s="246"/>
      <c r="K422" s="246"/>
      <c r="L422" s="246"/>
      <c r="M422" s="341"/>
      <c r="N422" s="246"/>
      <c r="O422" s="246"/>
      <c r="P422" s="220"/>
      <c r="Q422" s="221"/>
      <c r="R422" s="221"/>
      <c r="S422" s="221"/>
      <c r="T422" s="221"/>
      <c r="U422" s="221"/>
      <c r="V422" s="221"/>
      <c r="W422" s="221"/>
      <c r="X422" s="221"/>
      <c r="Y422" s="221"/>
      <c r="Z422" s="221"/>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c r="BF422" s="221"/>
      <c r="BG422" s="221"/>
      <c r="BH422" s="221"/>
      <c r="BI422" s="221"/>
      <c r="BJ422" s="221"/>
      <c r="BK422" s="221"/>
      <c r="BL422" s="221"/>
    </row>
    <row r="423" spans="1:64">
      <c r="A423" s="223" t="s">
        <v>773</v>
      </c>
      <c r="B423" s="366" t="str">
        <f>INDEX('Data - Knowledge'!$D:$D,MATCH('Data - Overview'!$A423,'Data - Knowledge'!$A:$A,0))</f>
        <v>Amazon</v>
      </c>
      <c r="C423" s="366" t="s">
        <v>774</v>
      </c>
      <c r="D423" s="280">
        <f>INDEX('Data - Knowledge'!$E:$E,MATCH('Data - Overview'!$A423,'Data - Knowledge'!$A:$A,0))</f>
        <v>0.4800492424242423</v>
      </c>
      <c r="E423" s="280">
        <f>INDEX('Data - Knowledge'!$G:$G,MATCH('Data - Overview'!$A423,'Data - Knowledge'!$A:$A,0))</f>
        <v>0.518309342915811</v>
      </c>
      <c r="F423" s="282">
        <f>INDEX('Data - Knowledge'!$J:$J,MATCH('Data - Overview'!$A423,'Data - Knowledge'!$A:$A,0))</f>
        <v>92.618288476852086</v>
      </c>
      <c r="G423" s="223" t="str">
        <f>"" &amp;TEXT('Data - Overview'!$C423,"0")&amp;" "</f>
        <v>Amazon </v>
      </c>
      <c r="H423" s="283" t="str">
        <f>"Index: "&amp;TEXT('Data - Overview'!$F423,"0")&amp;""</f>
        <v>Index: 93</v>
      </c>
      <c r="I423" s="223" t="str">
        <f>'Data - Overview'!$C423&amp;CHAR(10)&amp;'Data - Overview'!$H423</f>
        <v>Amazon
Index: 93</v>
      </c>
      <c r="J423" s="246"/>
      <c r="K423" s="246"/>
      <c r="L423" s="246"/>
      <c r="M423" s="341"/>
      <c r="N423" s="246"/>
      <c r="O423" s="246"/>
      <c r="P423" s="220"/>
      <c r="Q423" s="221"/>
      <c r="R423" s="221"/>
      <c r="S423" s="221"/>
      <c r="T423" s="221"/>
      <c r="U423" s="221"/>
      <c r="V423" s="221"/>
      <c r="W423" s="221"/>
      <c r="X423" s="221"/>
      <c r="Y423" s="221"/>
      <c r="Z423" s="221"/>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c r="BF423" s="221"/>
      <c r="BG423" s="221"/>
      <c r="BH423" s="221"/>
      <c r="BI423" s="221"/>
      <c r="BJ423" s="221"/>
      <c r="BK423" s="221"/>
      <c r="BL423" s="221"/>
    </row>
    <row r="424" spans="1:64">
      <c r="A424" t="s">
        <v>775</v>
      </c>
      <c r="B424" s="1" t="str">
        <f>INDEX('Data - Knowledge'!$D:$D,MATCH('Data - Overview'!$A424,'Data - Knowledge'!$A:$A,0))</f>
        <v>ASOS</v>
      </c>
      <c r="C424" s="367" t="s">
        <v>776</v>
      </c>
      <c r="D424" s="242">
        <f>INDEX('Data - Knowledge'!$E:$E,MATCH('Data - Overview'!$A424,'Data - Knowledge'!$A:$A,0))</f>
        <v>0.072659090909090923</v>
      </c>
      <c r="E424" s="242">
        <f>INDEX('Data - Knowledge'!$G:$G,MATCH('Data - Overview'!$A424,'Data - Knowledge'!$A:$A,0))</f>
        <v>0.072723819301848083</v>
      </c>
      <c r="F424" s="274">
        <f>INDEX('Data - Knowledge'!$J:$J,MATCH('Data - Overview'!$A424,'Data - Knowledge'!$A:$A,0))</f>
        <v>99.910994233555726</v>
      </c>
      <c r="G424" t="str">
        <f>"" &amp;TEXT('Data - Overview'!$C424,"0")&amp;" "</f>
        <v>ASOS </v>
      </c>
      <c r="H424" s="217" t="str">
        <f>"Index: "&amp;TEXT('Data - Overview'!$F424,"0")&amp;""</f>
        <v>Index: 100</v>
      </c>
      <c r="I424" t="str">
        <f>'Data - Overview'!$C424&amp;CHAR(10)&amp;'Data - Overview'!$H424</f>
        <v>ASOS
Index: 100</v>
      </c>
      <c r="J424" s="246"/>
      <c r="K424" s="246"/>
      <c r="L424" s="246"/>
      <c r="M424" s="341"/>
      <c r="N424" s="246"/>
      <c r="O424" s="246"/>
      <c r="P424" s="220"/>
      <c r="Q424" s="221"/>
      <c r="R424" s="221"/>
      <c r="S424" s="221"/>
      <c r="T424" s="221"/>
      <c r="U424" s="221"/>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221"/>
      <c r="BK424" s="221"/>
      <c r="BL424" s="221"/>
    </row>
    <row r="425" spans="1:64">
      <c r="A425" s="226" t="s">
        <v>777</v>
      </c>
      <c r="B425" s="368" t="str">
        <f>INDEX('Data - Knowledge'!$D:$D,MATCH('Data - Overview'!$A425,'Data - Knowledge'!$A:$A,0))</f>
        <v>Argos</v>
      </c>
      <c r="C425" s="368" t="s">
        <v>778</v>
      </c>
      <c r="D425" s="285">
        <f>INDEX('Data - Knowledge'!$E:$E,MATCH('Data - Overview'!$A425,'Data - Knowledge'!$A:$A,0))</f>
        <v>0.1614810606060606</v>
      </c>
      <c r="E425" s="285">
        <f>INDEX('Data - Knowledge'!$G:$G,MATCH('Data - Overview'!$A425,'Data - Knowledge'!$A:$A,0))</f>
        <v>0.13170154004106774</v>
      </c>
      <c r="F425" s="287">
        <f>INDEX('Data - Knowledge'!$J:$J,MATCH('Data - Overview'!$A425,'Data - Knowledge'!$A:$A,0))</f>
        <v>122.61136851984182</v>
      </c>
      <c r="G425" s="226" t="str">
        <f>"" &amp;TEXT('Data - Overview'!$C425,"0")&amp;" "</f>
        <v>Argos </v>
      </c>
      <c r="H425" s="288" t="str">
        <f>"Index: "&amp;TEXT('Data - Overview'!$F425,"0")&amp;""</f>
        <v>Index: 123</v>
      </c>
      <c r="I425" s="226" t="str">
        <f>'Data - Overview'!$C425&amp;CHAR(10)&amp;'Data - Overview'!$H425</f>
        <v>Argos
Index: 123</v>
      </c>
      <c r="J425" s="246"/>
      <c r="K425" s="246"/>
      <c r="L425" s="246"/>
      <c r="M425" s="246"/>
      <c r="N425" s="246"/>
      <c r="O425" s="246"/>
      <c r="P425" s="220"/>
      <c r="Q425" s="221"/>
      <c r="R425" s="221"/>
      <c r="S425" s="221"/>
      <c r="T425" s="221"/>
      <c r="U425" s="221"/>
      <c r="V425" s="221"/>
      <c r="W425" s="221"/>
      <c r="X425" s="221"/>
      <c r="Y425" s="221"/>
      <c r="Z425" s="221"/>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c r="BF425" s="221"/>
      <c r="BG425" s="221"/>
      <c r="BH425" s="221"/>
      <c r="BI425" s="221"/>
      <c r="BJ425" s="221"/>
      <c r="BK425" s="221"/>
      <c r="BL425" s="221"/>
    </row>
    <row r="426" spans="1:64">
      <c r="A426" t="s">
        <v>779</v>
      </c>
      <c r="B426" s="1" t="str">
        <f>INDEX('Data - Knowledge'!$D:$D,MATCH('Data - Overview'!$A426,'Data - Knowledge'!$A:$A,0))</f>
        <v>Tesco</v>
      </c>
      <c r="C426" s="233" t="s">
        <v>780</v>
      </c>
      <c r="D426" s="242">
        <f>INDEX('Data - Knowledge'!$E:$E,MATCH('Data - Overview'!$A426,'Data - Knowledge'!$A:$A,0))</f>
        <v>0.14959090909090911</v>
      </c>
      <c r="E426" s="242">
        <f>INDEX('Data - Knowledge'!$G:$G,MATCH('Data - Overview'!$A426,'Data - Knowledge'!$A:$A,0))</f>
        <v>0.14707197125256674</v>
      </c>
      <c r="F426" s="274">
        <f>INDEX('Data - Knowledge'!$J:$J,MATCH('Data - Overview'!$A426,'Data - Knowledge'!$A:$A,0))</f>
        <v>101.712724604756</v>
      </c>
      <c r="G426" t="str">
        <f>"" &amp;TEXT('Data - Overview'!$C426,"0")&amp;" "</f>
        <v>Tesco </v>
      </c>
      <c r="H426" s="233" t="str">
        <f>"Index: "&amp;TEXT('Data - Overview'!$F426,"0")&amp;""</f>
        <v>Index: 102</v>
      </c>
      <c r="I426" t="str">
        <f>'Data - Overview'!$C426&amp;CHAR(10)&amp;'Data - Overview'!$H426</f>
        <v>Tesco
Index: 102</v>
      </c>
      <c r="J426" s="246"/>
      <c r="K426" s="246"/>
      <c r="L426" s="246"/>
      <c r="M426" s="246"/>
      <c r="N426" s="246"/>
      <c r="O426" s="246"/>
      <c r="P426" s="220"/>
      <c r="Q426" s="221"/>
      <c r="R426" s="221"/>
      <c r="S426" s="221"/>
      <c r="T426" s="221"/>
      <c r="U426" s="221"/>
      <c r="V426" s="221"/>
      <c r="W426" s="221"/>
      <c r="X426" s="221"/>
      <c r="Y426" s="221"/>
      <c r="Z426" s="221"/>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c r="BF426" s="221"/>
      <c r="BG426" s="221"/>
      <c r="BH426" s="221"/>
      <c r="BI426" s="221"/>
      <c r="BJ426" s="221"/>
      <c r="BK426" s="221"/>
      <c r="BL426" s="221"/>
    </row>
    <row r="427" spans="1:64">
      <c r="A427" s="226" t="s">
        <v>781</v>
      </c>
      <c r="B427" s="368" t="str">
        <f>INDEX('Data - Knowledge'!$D:$D,MATCH('Data - Overview'!$A427,'Data - Knowledge'!$A:$A,0))</f>
        <v>Boots</v>
      </c>
      <c r="C427" s="368" t="s">
        <v>782</v>
      </c>
      <c r="D427" s="285">
        <f>INDEX('Data - Knowledge'!$E:$E,MATCH('Data - Overview'!$A427,'Data - Knowledge'!$A:$A,0))</f>
        <v>0.10877651515151517</v>
      </c>
      <c r="E427" s="285">
        <f>INDEX('Data - Knowledge'!$G:$G,MATCH('Data - Overview'!$A427,'Data - Knowledge'!$A:$A,0))</f>
        <v>0.10833716632443531</v>
      </c>
      <c r="F427" s="287">
        <f>INDEX('Data - Knowledge'!$J:$J,MATCH('Data - Overview'!$A427,'Data - Knowledge'!$A:$A,0))</f>
        <v>100.40553841491861</v>
      </c>
      <c r="G427" s="226" t="str">
        <f>"" &amp;TEXT('Data - Overview'!$C427,"0")&amp;" "</f>
        <v>Boots </v>
      </c>
      <c r="H427" s="311" t="str">
        <f>"Index: "&amp;TEXT('Data - Overview'!$F427,"0")&amp;""</f>
        <v>Index: 100</v>
      </c>
      <c r="I427" s="226" t="str">
        <f>'Data - Overview'!$C427&amp;CHAR(10)&amp;'Data - Overview'!$H427</f>
        <v>Boots
Index: 100</v>
      </c>
      <c r="J427" s="246"/>
      <c r="K427" s="246"/>
      <c r="L427" s="246"/>
      <c r="M427" s="246"/>
      <c r="N427" s="246"/>
      <c r="O427" s="246"/>
      <c r="P427" s="220"/>
      <c r="Q427" s="221"/>
      <c r="R427" s="221"/>
      <c r="S427" s="221"/>
      <c r="T427" s="221"/>
      <c r="U427" s="221"/>
      <c r="V427" s="221"/>
      <c r="W427" s="221"/>
      <c r="X427" s="221"/>
      <c r="Y427" s="221"/>
      <c r="Z427" s="221"/>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c r="BF427" s="221"/>
      <c r="BG427" s="221"/>
      <c r="BH427" s="221"/>
      <c r="BI427" s="221"/>
      <c r="BJ427" s="221"/>
      <c r="BK427" s="221"/>
      <c r="BL427" s="221"/>
    </row>
    <row r="428" spans="1:64">
      <c r="A428" t="s">
        <v>783</v>
      </c>
      <c r="B428" s="1" t="str">
        <f>INDEX('Data - Knowledge'!$D:$D,MATCH('Data - Overview'!$A428,'Data - Knowledge'!$A:$A,0))</f>
        <v>John Lewis</v>
      </c>
      <c r="C428" s="233" t="s">
        <v>784</v>
      </c>
      <c r="D428" s="242">
        <f>INDEX('Data - Knowledge'!$E:$E,MATCH('Data - Overview'!$A428,'Data - Knowledge'!$A:$A,0))</f>
        <v>0.055568181818181822</v>
      </c>
      <c r="E428" s="242">
        <f>INDEX('Data - Knowledge'!$G:$G,MATCH('Data - Overview'!$A428,'Data - Knowledge'!$A:$A,0))</f>
        <v>0.088417556468172509</v>
      </c>
      <c r="F428" s="274">
        <f>INDEX('Data - Knowledge'!$J:$J,MATCH('Data - Overview'!$A428,'Data - Knowledge'!$A:$A,0))</f>
        <v>62.8474525171758</v>
      </c>
      <c r="G428" t="str">
        <f>"" &amp;TEXT('Data - Overview'!$C428,"0")&amp;" "</f>
        <v>John Lewis </v>
      </c>
      <c r="H428" s="233" t="str">
        <f>"Index: "&amp;TEXT('Data - Overview'!$F428,"0")&amp;""</f>
        <v>Index: 63</v>
      </c>
      <c r="I428" t="str">
        <f>'Data - Overview'!$C428&amp;CHAR(10)&amp;'Data - Overview'!$H428</f>
        <v>John Lewis
Index: 63</v>
      </c>
      <c r="J428" s="246"/>
      <c r="K428" s="246"/>
      <c r="L428" s="246"/>
      <c r="M428" s="246"/>
      <c r="N428" s="246"/>
      <c r="O428" s="246"/>
      <c r="P428" s="220"/>
      <c r="Q428" s="221"/>
      <c r="R428" s="221"/>
      <c r="S428" s="221"/>
      <c r="T428" s="221"/>
      <c r="U428" s="221"/>
      <c r="V428" s="221"/>
      <c r="W428" s="221"/>
      <c r="X428" s="221"/>
      <c r="Y428" s="221"/>
      <c r="Z428" s="221"/>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c r="BF428" s="221"/>
      <c r="BG428" s="221"/>
      <c r="BH428" s="221"/>
      <c r="BI428" s="221"/>
      <c r="BJ428" s="221"/>
      <c r="BK428" s="221"/>
      <c r="BL428" s="221"/>
    </row>
    <row r="429" spans="1:64" ht="15" thickBot="1">
      <c r="A429" s="229" t="s">
        <v>785</v>
      </c>
      <c r="B429" s="369" t="str">
        <f>INDEX('Data - Knowledge'!$D:$D,MATCH('Data - Overview'!$A429,'Data - Knowledge'!$A:$A,0))</f>
        <v>Groupon</v>
      </c>
      <c r="C429" s="321" t="s">
        <v>786</v>
      </c>
      <c r="D429" s="303">
        <f>INDEX('Data - Knowledge'!$E:$E,MATCH('Data - Overview'!$A429,'Data - Knowledge'!$A:$A,0))</f>
        <v>0.073731060606060619</v>
      </c>
      <c r="E429" s="303">
        <f>INDEX('Data - Knowledge'!$G:$G,MATCH('Data - Overview'!$A429,'Data - Knowledge'!$A:$A,0))</f>
        <v>0.071342813141683753</v>
      </c>
      <c r="F429" s="305">
        <f>INDEX('Data - Knowledge'!$J:$J,MATCH('Data - Overview'!$A429,'Data - Knowledge'!$A:$A,0))</f>
        <v>103.3475655909922</v>
      </c>
      <c r="G429" s="229" t="str">
        <f>"" &amp;TEXT('Data - Overview'!$C429,"0")&amp;" "</f>
        <v>Groupon </v>
      </c>
      <c r="H429" s="312" t="str">
        <f>"Index: "&amp;TEXT('Data - Overview'!$F429,"0")&amp;""</f>
        <v>Index: 103</v>
      </c>
      <c r="I429" s="229" t="str">
        <f>'Data - Overview'!$C429&amp;CHAR(10)&amp;'Data - Overview'!$H429</f>
        <v>Groupon
Index: 103</v>
      </c>
      <c r="J429" s="246"/>
      <c r="K429" s="246"/>
      <c r="L429" s="246"/>
      <c r="M429" s="246"/>
      <c r="N429" s="246"/>
      <c r="O429" s="246"/>
      <c r="P429" s="220"/>
      <c r="Q429" s="221"/>
      <c r="R429" s="221"/>
      <c r="S429" s="221"/>
      <c r="T429" s="221"/>
      <c r="U429" s="221"/>
      <c r="V429" s="221"/>
      <c r="W429" s="221"/>
      <c r="X429" s="221"/>
      <c r="Y429" s="221"/>
      <c r="Z429" s="221"/>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c r="BF429" s="221"/>
      <c r="BG429" s="221"/>
      <c r="BH429" s="221"/>
      <c r="BI429" s="221"/>
      <c r="BJ429" s="221"/>
      <c r="BK429" s="221"/>
      <c r="BL429" s="221"/>
    </row>
    <row r="430" spans="2:65">
      <c r="B430" s="1"/>
      <c r="C430" s="1"/>
      <c r="D430" s="1"/>
      <c r="E430" s="1"/>
      <c r="F430" s="1"/>
      <c r="G430" s="1"/>
      <c r="H430" s="1"/>
      <c r="I430" s="1"/>
      <c r="K430" s="246"/>
      <c r="L430" s="246"/>
      <c r="M430" s="246"/>
      <c r="N430" s="246"/>
      <c r="O430" s="246"/>
      <c r="P430" s="246"/>
      <c r="Q430" s="220"/>
      <c r="R430" s="221"/>
      <c r="S430" s="221"/>
      <c r="T430" s="221"/>
      <c r="U430" s="221"/>
      <c r="V430" s="221"/>
      <c r="W430" s="221"/>
      <c r="X430" s="221"/>
      <c r="Y430" s="221"/>
      <c r="Z430" s="221"/>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c r="BF430" s="221"/>
      <c r="BG430" s="221"/>
      <c r="BH430" s="221"/>
      <c r="BI430" s="221"/>
      <c r="BJ430" s="221"/>
      <c r="BK430" s="221"/>
      <c r="BL430" s="221"/>
      <c r="BM430" s="221"/>
    </row>
    <row r="431" spans="2:65">
      <c r="B431" s="1"/>
      <c r="C431" s="1"/>
      <c r="D431" s="1"/>
      <c r="E431" s="1"/>
      <c r="F431" s="1"/>
      <c r="G431" s="1"/>
      <c r="H431" s="1"/>
      <c r="I431" s="1"/>
      <c r="K431" s="246"/>
      <c r="L431" s="246"/>
      <c r="M431" s="246"/>
      <c r="N431" s="246"/>
      <c r="O431" s="246"/>
      <c r="P431" s="246"/>
      <c r="Q431" s="220"/>
      <c r="R431" s="221"/>
      <c r="S431" s="221"/>
      <c r="T431" s="221"/>
      <c r="U431" s="221"/>
      <c r="V431" s="221"/>
      <c r="W431" s="221"/>
      <c r="X431" s="221"/>
      <c r="Y431" s="221"/>
      <c r="Z431" s="221"/>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c r="BF431" s="221"/>
      <c r="BG431" s="221"/>
      <c r="BH431" s="221"/>
      <c r="BI431" s="221"/>
      <c r="BJ431" s="221"/>
      <c r="BK431" s="221"/>
      <c r="BL431" s="221"/>
      <c r="BM431" s="221"/>
    </row>
    <row r="432" spans="1:65" ht="23.5">
      <c r="A432" s="245" t="s">
        <v>787</v>
      </c>
      <c r="B432" s="1"/>
      <c r="C432" s="1"/>
      <c r="D432" s="1"/>
      <c r="E432" s="1"/>
      <c r="F432" s="1"/>
      <c r="G432" s="1"/>
      <c r="H432" s="1"/>
      <c r="I432" s="1"/>
      <c r="K432" s="246"/>
      <c r="L432" s="246"/>
      <c r="M432" s="246"/>
      <c r="N432" s="246"/>
      <c r="O432" s="246"/>
      <c r="P432" s="246"/>
      <c r="Q432" s="220"/>
      <c r="R432" s="221"/>
      <c r="S432" s="221"/>
      <c r="T432" s="221"/>
      <c r="U432" s="221"/>
      <c r="V432" s="221"/>
      <c r="W432" s="221"/>
      <c r="X432" s="221"/>
      <c r="Y432" s="221"/>
      <c r="Z432" s="221"/>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c r="BF432" s="221"/>
      <c r="BG432" s="221"/>
      <c r="BH432" s="221"/>
      <c r="BI432" s="221"/>
      <c r="BJ432" s="221"/>
      <c r="BK432" s="221"/>
      <c r="BL432" s="221"/>
      <c r="BM432" s="221"/>
    </row>
    <row r="433" spans="2:65" ht="15" thickBot="1">
      <c r="B433" s="1"/>
      <c r="C433" s="1"/>
      <c r="D433" s="242"/>
      <c r="E433" s="242"/>
      <c r="F433" s="274"/>
      <c r="I433" s="1"/>
      <c r="K433" s="246"/>
      <c r="L433" s="246"/>
      <c r="M433" s="246"/>
      <c r="N433" s="246"/>
      <c r="O433" s="246"/>
      <c r="P433" s="246"/>
      <c r="Q433" s="220"/>
      <c r="R433" s="221"/>
      <c r="S433" s="221"/>
      <c r="T433" s="221"/>
      <c r="U433" s="221"/>
      <c r="V433" s="221"/>
      <c r="W433" s="221"/>
      <c r="X433" s="221"/>
      <c r="Y433" s="221"/>
      <c r="Z433" s="221"/>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c r="BF433" s="221"/>
      <c r="BG433" s="221"/>
      <c r="BH433" s="221"/>
      <c r="BI433" s="221"/>
      <c r="BJ433" s="221"/>
      <c r="BK433" s="221"/>
      <c r="BL433" s="221"/>
      <c r="BM433" s="221"/>
    </row>
    <row r="434" spans="1:64" ht="15" thickBot="1">
      <c r="A434" s="222" t="s">
        <v>378</v>
      </c>
      <c r="B434" s="222" t="s">
        <v>379</v>
      </c>
      <c r="C434" s="222" t="s">
        <v>383</v>
      </c>
      <c r="D434" s="222" t="s">
        <v>221</v>
      </c>
      <c r="E434" s="222" t="s">
        <v>223</v>
      </c>
      <c r="F434" s="279" t="s">
        <v>183</v>
      </c>
      <c r="G434" s="222" t="s">
        <v>386</v>
      </c>
      <c r="H434" s="222" t="s">
        <v>387</v>
      </c>
      <c r="I434" s="222" t="s">
        <v>388</v>
      </c>
      <c r="J434" s="246"/>
      <c r="K434" s="246"/>
      <c r="L434" s="246"/>
      <c r="M434" s="246"/>
      <c r="N434" s="246"/>
      <c r="O434" s="246"/>
      <c r="P434" s="220"/>
      <c r="Q434" s="221"/>
      <c r="R434" s="221"/>
      <c r="S434" s="221"/>
      <c r="T434" s="221"/>
      <c r="U434" s="221"/>
      <c r="V434" s="221"/>
      <c r="W434" s="221"/>
      <c r="X434" s="221"/>
      <c r="Y434" s="221"/>
      <c r="Z434" s="221"/>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c r="BF434" s="221"/>
      <c r="BG434" s="221"/>
      <c r="BH434" s="221"/>
      <c r="BI434" s="221"/>
      <c r="BJ434" s="221"/>
      <c r="BK434" s="221"/>
      <c r="BL434" s="221"/>
    </row>
    <row r="435" spans="1:64">
      <c r="A435" s="223" t="s">
        <v>788</v>
      </c>
      <c r="B435" s="366" t="str">
        <f>INDEX('Data - Knowledge'!$D:$D,MATCH('Data - Overview'!$A435,'Data - Knowledge'!$A:$A,0))</f>
        <v>Money Saving Expert</v>
      </c>
      <c r="C435" s="370" t="s">
        <v>789</v>
      </c>
      <c r="D435" s="280">
        <f>INDEX('Data - Knowledge'!$E:$E,MATCH('Data - Overview'!$A435,'Data - Knowledge'!$A:$A,0))</f>
        <v>0.14453787878787883</v>
      </c>
      <c r="E435" s="280">
        <f>INDEX('Data - Knowledge'!$G:$G,MATCH('Data - Overview'!$A435,'Data - Knowledge'!$A:$A,0))</f>
        <v>0.17549496919917867</v>
      </c>
      <c r="F435" s="282">
        <f>INDEX('Data - Knowledge'!$J:$J,MATCH('Data - Overview'!$A435,'Data - Knowledge'!$A:$A,0))</f>
        <v>82.360126587922309</v>
      </c>
      <c r="G435" s="223" t="str">
        <f>"" &amp;TEXT('Data - Overview'!$C435,"0")&amp;" "</f>
        <v>Money Saving Expert </v>
      </c>
      <c r="H435" s="283" t="str">
        <f>"Index: "&amp;TEXT('Data - Overview'!$F435,"0")&amp;""</f>
        <v>Index: 82</v>
      </c>
      <c r="I435" s="223" t="str">
        <f>'Data - Overview'!$C435&amp;CHAR(10)&amp;'Data - Overview'!$H435</f>
        <v>Money Saving Expert
Index: 82</v>
      </c>
      <c r="J435" s="246"/>
      <c r="K435" s="246"/>
      <c r="L435" s="246"/>
      <c r="M435" s="246"/>
      <c r="N435" s="246"/>
      <c r="O435" s="246"/>
      <c r="P435" s="220"/>
      <c r="Q435" s="221"/>
      <c r="R435" s="221"/>
      <c r="S435" s="221"/>
      <c r="T435" s="221"/>
      <c r="U435" s="221"/>
      <c r="V435" s="221"/>
      <c r="W435" s="221"/>
      <c r="X435" s="221"/>
      <c r="Y435" s="221"/>
      <c r="Z435" s="221"/>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c r="BF435" s="221"/>
      <c r="BG435" s="221"/>
      <c r="BH435" s="221"/>
      <c r="BI435" s="221"/>
      <c r="BJ435" s="221"/>
      <c r="BK435" s="221"/>
      <c r="BL435" s="221"/>
    </row>
    <row r="436" spans="1:64">
      <c r="A436" t="s">
        <v>790</v>
      </c>
      <c r="B436" s="1" t="str">
        <f>INDEX('Data - Knowledge'!$D:$D,MATCH('Data - Overview'!$A436,'Data - Knowledge'!$A:$A,0))</f>
        <v>Compare the Market</v>
      </c>
      <c r="C436" s="233" t="s">
        <v>791</v>
      </c>
      <c r="D436" s="242">
        <f>INDEX('Data - Knowledge'!$E:$E,MATCH('Data - Overview'!$A436,'Data - Knowledge'!$A:$A,0))</f>
        <v>0.06732575757575758</v>
      </c>
      <c r="E436" s="242">
        <f>INDEX('Data - Knowledge'!$G:$G,MATCH('Data - Overview'!$A436,'Data - Knowledge'!$A:$A,0))</f>
        <v>0.065786755646817269</v>
      </c>
      <c r="F436" s="274">
        <f>INDEX('Data - Knowledge'!$J:$J,MATCH('Data - Overview'!$A436,'Data - Knowledge'!$A:$A,0))</f>
        <v>102.3393795815112</v>
      </c>
      <c r="G436" t="str">
        <f>"" &amp;TEXT('Data - Overview'!$C436,"0")&amp;" "</f>
        <v>Compare the Market </v>
      </c>
      <c r="H436" s="217" t="str">
        <f>"Index: "&amp;TEXT('Data - Overview'!$F436,"0")&amp;""</f>
        <v>Index: 102</v>
      </c>
      <c r="I436" t="str">
        <f>'Data - Overview'!$C436&amp;CHAR(10)&amp;'Data - Overview'!$H436</f>
        <v>Compare the Market
Index: 102</v>
      </c>
      <c r="J436" s="246"/>
      <c r="K436" s="246"/>
      <c r="L436" s="246"/>
      <c r="M436" s="246"/>
      <c r="N436" s="246"/>
      <c r="O436" s="246"/>
      <c r="P436" s="220"/>
      <c r="Q436" s="221"/>
      <c r="R436" s="221"/>
      <c r="S436" s="221"/>
      <c r="T436" s="221"/>
      <c r="U436" s="221"/>
      <c r="V436" s="221"/>
      <c r="W436" s="221"/>
      <c r="X436" s="221"/>
      <c r="Y436" s="221"/>
      <c r="Z436" s="221"/>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c r="BF436" s="221"/>
      <c r="BG436" s="221"/>
      <c r="BH436" s="221"/>
      <c r="BI436" s="221"/>
      <c r="BJ436" s="221"/>
      <c r="BK436" s="221"/>
      <c r="BL436" s="221"/>
    </row>
    <row r="437" spans="1:64">
      <c r="A437" s="226" t="s">
        <v>792</v>
      </c>
      <c r="B437" s="368" t="str">
        <f>INDEX('Data - Knowledge'!$D:$D,MATCH('Data - Overview'!$A437,'Data - Knowledge'!$A:$A,0))</f>
        <v>MoneySupermarket</v>
      </c>
      <c r="C437" s="368" t="s">
        <v>793</v>
      </c>
      <c r="D437" s="285">
        <f>INDEX('Data - Knowledge'!$E:$E,MATCH('Data - Overview'!$A437,'Data - Knowledge'!$A:$A,0))</f>
        <v>0.071704545454545437</v>
      </c>
      <c r="E437" s="285">
        <f>INDEX('Data - Knowledge'!$G:$G,MATCH('Data - Overview'!$A437,'Data - Knowledge'!$A:$A,0))</f>
        <v>0.082123408624229982</v>
      </c>
      <c r="F437" s="287">
        <f>INDEX('Data - Knowledge'!$J:$J,MATCH('Data - Overview'!$A437,'Data - Knowledge'!$A:$A,0))</f>
        <v>87.313162782419468</v>
      </c>
      <c r="G437" s="226" t="str">
        <f>"" &amp;TEXT('Data - Overview'!$C437,"0")&amp;" "</f>
        <v>MoneySupermarket </v>
      </c>
      <c r="H437" s="288" t="str">
        <f>"Index: "&amp;TEXT('Data - Overview'!$F437,"0")&amp;""</f>
        <v>Index: 87</v>
      </c>
      <c r="I437" s="226" t="str">
        <f>'Data - Overview'!$C437&amp;CHAR(10)&amp;'Data - Overview'!$H437</f>
        <v>MoneySupermarket
Index: 87</v>
      </c>
      <c r="J437" s="246"/>
      <c r="K437" s="246"/>
      <c r="L437" s="246"/>
      <c r="M437" s="246"/>
      <c r="N437" s="246"/>
      <c r="O437" s="246"/>
      <c r="P437" s="220"/>
      <c r="Q437" s="221"/>
      <c r="R437" s="221"/>
      <c r="S437" s="221"/>
      <c r="T437" s="221"/>
      <c r="U437" s="221"/>
      <c r="V437" s="221"/>
      <c r="W437" s="221"/>
      <c r="X437" s="221"/>
      <c r="Y437" s="221"/>
      <c r="Z437" s="221"/>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c r="BF437" s="221"/>
      <c r="BG437" s="221"/>
      <c r="BH437" s="221"/>
      <c r="BI437" s="221"/>
      <c r="BJ437" s="221"/>
      <c r="BK437" s="221"/>
      <c r="BL437" s="221"/>
    </row>
    <row r="438" spans="1:64">
      <c r="A438" t="s">
        <v>794</v>
      </c>
      <c r="B438" s="1" t="str">
        <f>INDEX('Data - Knowledge'!$D:$D,MATCH('Data - Overview'!$A438,'Data - Knowledge'!$A:$A,0))</f>
        <v>nhs.uk</v>
      </c>
      <c r="C438" s="233" t="s">
        <v>795</v>
      </c>
      <c r="D438" s="242">
        <f>INDEX('Data - Knowledge'!$E:$E,MATCH('Data - Overview'!$A438,'Data - Knowledge'!$A:$A,0))</f>
        <v>0.067469696969696971</v>
      </c>
      <c r="E438" s="242">
        <f>INDEX('Data - Knowledge'!$G:$G,MATCH('Data - Overview'!$A438,'Data - Knowledge'!$A:$A,0))</f>
        <v>0.059929055441478425</v>
      </c>
      <c r="F438" s="274">
        <f>INDEX('Data - Knowledge'!$J:$J,MATCH('Data - Overview'!$A438,'Data - Knowledge'!$A:$A,0))</f>
        <v>112.58261367990706</v>
      </c>
      <c r="G438" t="str">
        <f>"" &amp;TEXT('Data - Overview'!$C438,"0")&amp;" "</f>
        <v>NHS Choices/ NHS.co.uk </v>
      </c>
      <c r="H438" s="233" t="str">
        <f>"Index: "&amp;TEXT('Data - Overview'!$F438,"0")&amp;""</f>
        <v>Index: 113</v>
      </c>
      <c r="I438" t="str">
        <f>'Data - Overview'!$C438&amp;CHAR(10)&amp;'Data - Overview'!$H438</f>
        <v>NHS Choices/ NHS.co.uk
Index: 113</v>
      </c>
      <c r="J438" s="246"/>
      <c r="K438" s="246"/>
      <c r="L438" s="246"/>
      <c r="M438" s="246"/>
      <c r="N438" s="246"/>
      <c r="O438" s="246"/>
      <c r="P438" s="220"/>
      <c r="Q438" s="221"/>
      <c r="R438" s="221"/>
      <c r="S438" s="221"/>
      <c r="T438" s="221"/>
      <c r="U438" s="221"/>
      <c r="V438" s="221"/>
      <c r="W438" s="221"/>
      <c r="X438" s="221"/>
      <c r="Y438" s="221"/>
      <c r="Z438" s="221"/>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c r="BF438" s="221"/>
      <c r="BG438" s="221"/>
      <c r="BH438" s="221"/>
      <c r="BI438" s="221"/>
      <c r="BJ438" s="221"/>
      <c r="BK438" s="221"/>
      <c r="BL438" s="221"/>
    </row>
    <row r="439" spans="1:64">
      <c r="A439" s="226" t="s">
        <v>796</v>
      </c>
      <c r="B439" s="368" t="str">
        <f>INDEX('Data - Knowledge'!$D:$D,MATCH('Data - Overview'!$A439,'Data - Knowledge'!$A:$A,0))</f>
        <v>Right Move</v>
      </c>
      <c r="C439" s="368" t="s">
        <v>797</v>
      </c>
      <c r="D439" s="285">
        <f>INDEX('Data - Knowledge'!$E:$E,MATCH('Data - Overview'!$A439,'Data - Knowledge'!$A:$A,0))</f>
        <v>0.0634280303030303</v>
      </c>
      <c r="E439" s="285">
        <f>INDEX('Data - Knowledge'!$G:$G,MATCH('Data - Overview'!$A439,'Data - Knowledge'!$A:$A,0))</f>
        <v>0.087844455852156056</v>
      </c>
      <c r="F439" s="287">
        <f>INDEX('Data - Knowledge'!$J:$J,MATCH('Data - Overview'!$A439,'Data - Knowledge'!$A:$A,0))</f>
        <v>72.2049327845811</v>
      </c>
      <c r="G439" s="226" t="str">
        <f>"" &amp;TEXT('Data - Overview'!$C439,"0")&amp;" "</f>
        <v>Right Move </v>
      </c>
      <c r="H439" s="311" t="str">
        <f>"Index: "&amp;TEXT('Data - Overview'!$F439,"0")&amp;""</f>
        <v>Index: 72</v>
      </c>
      <c r="I439" s="226" t="str">
        <f>'Data - Overview'!$C439&amp;CHAR(10)&amp;'Data - Overview'!$H439</f>
        <v>Right Move
Index: 72</v>
      </c>
      <c r="J439" s="246"/>
      <c r="K439" s="246"/>
      <c r="L439" s="246"/>
      <c r="M439" s="246"/>
      <c r="N439" s="246"/>
      <c r="O439" s="246"/>
      <c r="P439" s="220"/>
      <c r="Q439" s="221"/>
      <c r="R439" s="221"/>
      <c r="S439" s="221"/>
      <c r="T439" s="221"/>
      <c r="U439" s="221"/>
      <c r="V439" s="221"/>
      <c r="W439" s="221"/>
      <c r="X439" s="221"/>
      <c r="Y439" s="221"/>
      <c r="Z439" s="221"/>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c r="BF439" s="221"/>
      <c r="BG439" s="221"/>
      <c r="BH439" s="221"/>
      <c r="BI439" s="221"/>
      <c r="BJ439" s="221"/>
      <c r="BK439" s="221"/>
      <c r="BL439" s="221"/>
    </row>
    <row r="440" spans="1:64" ht="15" thickBot="1">
      <c r="A440" s="236" t="s">
        <v>798</v>
      </c>
      <c r="B440" s="363" t="str">
        <f>INDEX('Data - Knowledge'!$D:$D,MATCH('Data - Overview'!$A440,'Data - Knowledge'!$A:$A,0))</f>
        <v>Zoopla</v>
      </c>
      <c r="C440" s="328" t="s">
        <v>799</v>
      </c>
      <c r="D440" s="289">
        <f>INDEX('Data - Knowledge'!$E:$E,MATCH('Data - Overview'!$A440,'Data - Knowledge'!$A:$A,0))</f>
        <v>0.040280303030303034</v>
      </c>
      <c r="E440" s="289">
        <f>INDEX('Data - Knowledge'!$G:$G,MATCH('Data - Overview'!$A440,'Data - Knowledge'!$A:$A,0))</f>
        <v>0.042971663244353177</v>
      </c>
      <c r="F440" s="292">
        <f>INDEX('Data - Knowledge'!$J:$J,MATCH('Data - Overview'!$A440,'Data - Knowledge'!$A:$A,0))</f>
        <v>93.7368954076875</v>
      </c>
      <c r="G440" s="236" t="str">
        <f>"" &amp;TEXT('Data - Overview'!$C440,"0")&amp;" "</f>
        <v>Zoopla </v>
      </c>
      <c r="H440" s="328" t="str">
        <f>"Index: "&amp;TEXT('Data - Overview'!$F440,"0")&amp;""</f>
        <v>Index: 94</v>
      </c>
      <c r="I440" s="236" t="str">
        <f>'Data - Overview'!$C440&amp;CHAR(10)&amp;'Data - Overview'!$H440</f>
        <v>Zoopla
Index: 94</v>
      </c>
      <c r="J440" s="246"/>
      <c r="K440" s="246"/>
      <c r="L440" s="246"/>
      <c r="M440" s="246"/>
      <c r="N440" s="246"/>
      <c r="O440" s="246"/>
      <c r="P440" s="220"/>
      <c r="Q440" s="221"/>
      <c r="R440" s="221"/>
      <c r="S440" s="221"/>
      <c r="T440" s="221"/>
      <c r="U440" s="221"/>
      <c r="V440" s="221"/>
      <c r="W440" s="221"/>
      <c r="X440" s="221"/>
      <c r="Y440" s="221"/>
      <c r="Z440" s="221"/>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c r="BF440" s="221"/>
      <c r="BG440" s="221"/>
      <c r="BH440" s="221"/>
      <c r="BI440" s="221"/>
      <c r="BJ440" s="221"/>
      <c r="BK440" s="221"/>
      <c r="BL440" s="221"/>
    </row>
    <row r="441" spans="4:65">
      <c r="D441" s="242"/>
      <c r="E441" s="242"/>
      <c r="F441" s="274"/>
      <c r="I441"/>
      <c r="K441" s="246"/>
      <c r="L441" s="246"/>
      <c r="M441" s="246"/>
      <c r="N441" s="246"/>
      <c r="O441" s="246"/>
      <c r="P441" s="246"/>
      <c r="Q441" s="220"/>
      <c r="R441" s="221"/>
      <c r="S441" s="221"/>
      <c r="T441" s="221"/>
      <c r="U441" s="221"/>
      <c r="V441" s="221"/>
      <c r="W441" s="221"/>
      <c r="X441" s="221"/>
      <c r="Y441" s="221"/>
      <c r="Z441" s="221"/>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c r="BF441" s="221"/>
      <c r="BG441" s="221"/>
      <c r="BH441" s="221"/>
      <c r="BI441" s="221"/>
      <c r="BJ441" s="221"/>
      <c r="BK441" s="221"/>
      <c r="BL441" s="221"/>
      <c r="BM441" s="221"/>
    </row>
    <row r="442" spans="1:65" ht="21">
      <c r="A442" s="371" t="s">
        <v>800</v>
      </c>
      <c r="B442" s="1"/>
      <c r="D442" s="242"/>
      <c r="E442" s="242"/>
      <c r="F442" s="274"/>
      <c r="I442"/>
      <c r="K442" s="246"/>
      <c r="L442" s="246"/>
      <c r="M442" s="246"/>
      <c r="N442" s="246"/>
      <c r="O442" s="246"/>
      <c r="P442" s="246"/>
      <c r="Q442" s="220"/>
      <c r="R442" s="221"/>
      <c r="S442" s="221"/>
      <c r="T442" s="221"/>
      <c r="U442" s="221"/>
      <c r="V442" s="221"/>
      <c r="W442" s="221"/>
      <c r="X442" s="221"/>
      <c r="Y442" s="221"/>
      <c r="Z442" s="221"/>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c r="BF442" s="221"/>
      <c r="BG442" s="221"/>
      <c r="BH442" s="221"/>
      <c r="BI442" s="221"/>
      <c r="BJ442" s="221"/>
      <c r="BK442" s="221"/>
      <c r="BL442" s="221"/>
      <c r="BM442" s="221"/>
    </row>
    <row r="443" spans="13:13">
      <c r="M443" s="246"/>
    </row>
    <row r="444" spans="1:2">
      <c r="A444" t="s">
        <v>801</v>
      </c>
      <c r="B444" t="b">
        <v>0</v>
      </c>
    </row>
    <row r="445" spans="1:5">
      <c r="A445" t="s">
        <v>379</v>
      </c>
      <c r="B445" t="s">
        <v>221</v>
      </c>
      <c r="C445" t="s">
        <v>222</v>
      </c>
      <c r="D445" t="s">
        <v>223</v>
      </c>
      <c r="E445" t="s">
        <v>222</v>
      </c>
    </row>
    <row r="446" spans="1:5">
      <c r="A446" s="173" t="s">
        <v>226</v>
      </c>
      <c r="B446" s="174">
        <f>Category!D13</f>
        <v>5</v>
      </c>
      <c r="C446" s="372">
        <f>Category!E13</f>
        <v>1.8726591760299627</v>
      </c>
      <c r="D446" s="225" t="e">
        <f>IF($B$444,Category!F13,NA())</f>
        <v>#N/A</v>
      </c>
      <c r="E446" s="225" t="e">
        <f>IF($B$444,Category!G13,NA())</f>
        <v>#N/A</v>
      </c>
    </row>
    <row r="447" spans="1:5">
      <c r="A447" s="173" t="s">
        <v>227</v>
      </c>
      <c r="B447" s="174">
        <f>Category!D14</f>
        <v>0</v>
      </c>
      <c r="C447" s="372">
        <f>Category!E14</f>
        <v>0</v>
      </c>
      <c r="D447" s="225" t="e">
        <f>IF($B$444,Category!F14,NA())</f>
        <v>#N/A</v>
      </c>
      <c r="E447" s="225" t="e">
        <f>IF($B$444,Category!G14,NA())</f>
        <v>#N/A</v>
      </c>
    </row>
    <row r="448" spans="1:5">
      <c r="A448" s="173" t="s">
        <v>228</v>
      </c>
      <c r="B448" s="174">
        <f>Category!D15</f>
        <v>63</v>
      </c>
      <c r="C448" s="372">
        <f>Category!E15</f>
        <v>23.595505617977526</v>
      </c>
      <c r="D448" s="225" t="e">
        <f>IF($B$444,Category!F15,NA())</f>
        <v>#N/A</v>
      </c>
      <c r="E448" s="225" t="e">
        <f>IF($B$444,Category!G15,NA())</f>
        <v>#N/A</v>
      </c>
    </row>
    <row r="449" spans="1:5">
      <c r="A449" s="173" t="s">
        <v>229</v>
      </c>
      <c r="B449" s="174">
        <f>Category!D16</f>
        <v>93</v>
      </c>
      <c r="C449" s="372">
        <f>Category!E16</f>
        <v>34.831460674157306</v>
      </c>
      <c r="D449" s="225" t="e">
        <f>IF($B$444,Category!F16,NA())</f>
        <v>#N/A</v>
      </c>
      <c r="E449" s="225" t="e">
        <f>IF($B$444,Category!G16,NA())</f>
        <v>#N/A</v>
      </c>
    </row>
    <row r="450" spans="1:5">
      <c r="A450" s="173" t="s">
        <v>230</v>
      </c>
      <c r="B450" s="174">
        <f>Category!D17</f>
        <v>103</v>
      </c>
      <c r="C450" s="372">
        <f>Category!E17</f>
        <v>38.576779026217231</v>
      </c>
      <c r="D450" s="225" t="e">
        <f>IF($B$444,Category!F17,NA())</f>
        <v>#N/A</v>
      </c>
      <c r="E450" s="225" t="e">
        <f>IF($B$444,Category!G17,NA())</f>
        <v>#N/A</v>
      </c>
    </row>
  </sheetData>
  <conditionalFormatting sqref="P41:P45 L30:L40">
    <cfRule type="duplicateValues" dxfId="188" priority="71"/>
  </conditionalFormatting>
  <conditionalFormatting sqref="B172:B182">
    <cfRule type="duplicateValues" dxfId="187" priority="70"/>
  </conditionalFormatting>
  <conditionalFormatting sqref="C172:C182">
    <cfRule type="duplicateValues" dxfId="186" priority="69"/>
  </conditionalFormatting>
  <conditionalFormatting sqref="I182 H172:H181">
    <cfRule type="duplicateValues" dxfId="185" priority="68"/>
  </conditionalFormatting>
  <conditionalFormatting sqref="B124">
    <cfRule type="duplicateValues" dxfId="184" priority="72"/>
  </conditionalFormatting>
  <conditionalFormatting sqref="B323">
    <cfRule type="duplicateValues" dxfId="183" priority="67"/>
  </conditionalFormatting>
  <conditionalFormatting sqref="C323">
    <cfRule type="duplicateValues" dxfId="182" priority="66"/>
  </conditionalFormatting>
  <conditionalFormatting sqref="B292:C292">
    <cfRule type="duplicateValues" dxfId="181" priority="65"/>
  </conditionalFormatting>
  <conditionalFormatting sqref="H300:H303 G294:G299">
    <cfRule type="duplicateValues" dxfId="180" priority="64"/>
  </conditionalFormatting>
  <conditionalFormatting sqref="B294:B303">
    <cfRule type="duplicateValues" dxfId="179" priority="63"/>
  </conditionalFormatting>
  <conditionalFormatting sqref="C294:C303">
    <cfRule type="duplicateValues" dxfId="178" priority="62"/>
  </conditionalFormatting>
  <conditionalFormatting sqref="H322 G305:G321">
    <cfRule type="duplicateValues" dxfId="177" priority="61"/>
  </conditionalFormatting>
  <conditionalFormatting sqref="B305:B322">
    <cfRule type="duplicateValues" dxfId="176" priority="60"/>
  </conditionalFormatting>
  <conditionalFormatting sqref="C305:C322">
    <cfRule type="duplicateValues" dxfId="175" priority="59"/>
  </conditionalFormatting>
  <conditionalFormatting sqref="C381">
    <cfRule type="duplicateValues" dxfId="174" priority="58"/>
  </conditionalFormatting>
  <conditionalFormatting sqref="H381 H330 G325:G329">
    <cfRule type="duplicateValues" dxfId="173" priority="73"/>
  </conditionalFormatting>
  <conditionalFormatting sqref="A352 A331:A332 A336">
    <cfRule type="duplicateValues" dxfId="172" priority="74"/>
  </conditionalFormatting>
  <conditionalFormatting sqref="H352 H331:H336">
    <cfRule type="duplicateValues" dxfId="171" priority="75"/>
  </conditionalFormatting>
  <conditionalFormatting sqref="B352 B331:B332 B336">
    <cfRule type="duplicateValues" dxfId="170" priority="76"/>
  </conditionalFormatting>
  <conditionalFormatting sqref="C352 C331:C336">
    <cfRule type="duplicateValues" dxfId="169" priority="77"/>
  </conditionalFormatting>
  <conditionalFormatting sqref="B338:B342">
    <cfRule type="duplicateValues" dxfId="168" priority="57"/>
  </conditionalFormatting>
  <conditionalFormatting sqref="C342">
    <cfRule type="duplicateValues" dxfId="167" priority="56"/>
  </conditionalFormatting>
  <conditionalFormatting sqref="H338:H342">
    <cfRule type="duplicateValues" dxfId="166" priority="78"/>
  </conditionalFormatting>
  <conditionalFormatting sqref="A338:A342">
    <cfRule type="duplicateValues" dxfId="165" priority="79"/>
  </conditionalFormatting>
  <conditionalFormatting sqref="A344:A351">
    <cfRule type="duplicateValues" dxfId="164" priority="55"/>
  </conditionalFormatting>
  <conditionalFormatting sqref="H349:H351 G344:G348">
    <cfRule type="duplicateValues" dxfId="163" priority="80"/>
  </conditionalFormatting>
  <conditionalFormatting sqref="B344:B351">
    <cfRule type="duplicateValues" dxfId="162" priority="54"/>
  </conditionalFormatting>
  <conditionalFormatting sqref="B354:B360">
    <cfRule type="duplicateValues" dxfId="161" priority="53"/>
  </conditionalFormatting>
  <conditionalFormatting sqref="A354:A360">
    <cfRule type="duplicateValues" dxfId="160" priority="52"/>
  </conditionalFormatting>
  <conditionalFormatting sqref="C359:C360">
    <cfRule type="duplicateValues" dxfId="159" priority="51"/>
  </conditionalFormatting>
  <conditionalFormatting sqref="H359:H360 G354:G358">
    <cfRule type="duplicateValues" dxfId="158" priority="50"/>
  </conditionalFormatting>
  <conditionalFormatting sqref="C344:C351">
    <cfRule type="duplicateValues" dxfId="157" priority="49"/>
  </conditionalFormatting>
  <conditionalFormatting sqref="C338:C341">
    <cfRule type="duplicateValues" dxfId="156" priority="48"/>
  </conditionalFormatting>
  <conditionalFormatting sqref="B64:B71">
    <cfRule type="duplicateValues" dxfId="155" priority="47"/>
  </conditionalFormatting>
  <conditionalFormatting sqref="C64:C71">
    <cfRule type="duplicateValues" dxfId="154" priority="46"/>
  </conditionalFormatting>
  <conditionalFormatting sqref="J68:J73 I64:I67">
    <cfRule type="duplicateValues" dxfId="153" priority="45"/>
  </conditionalFormatting>
  <conditionalFormatting sqref="B76:B84">
    <cfRule type="duplicateValues" dxfId="152" priority="44"/>
  </conditionalFormatting>
  <conditionalFormatting sqref="C76:C87">
    <cfRule type="duplicateValues" dxfId="151" priority="43"/>
  </conditionalFormatting>
  <conditionalFormatting sqref="I76:I80 H81:H87">
    <cfRule type="duplicateValues" dxfId="150" priority="42"/>
  </conditionalFormatting>
  <conditionalFormatting sqref="B62 B74 B88 B97">
    <cfRule type="duplicateValues" dxfId="149" priority="81"/>
  </conditionalFormatting>
  <conditionalFormatting sqref="C62 C74 C88 C97">
    <cfRule type="duplicateValues" dxfId="148" priority="82"/>
  </conditionalFormatting>
  <conditionalFormatting sqref="H62 H74 H88 H97">
    <cfRule type="duplicateValues" dxfId="147" priority="83"/>
  </conditionalFormatting>
  <conditionalFormatting sqref="B90:B96">
    <cfRule type="duplicateValues" dxfId="146" priority="41"/>
  </conditionalFormatting>
  <conditionalFormatting sqref="C95:C96">
    <cfRule type="duplicateValues" dxfId="145" priority="40"/>
  </conditionalFormatting>
  <conditionalFormatting sqref="I95:I96 H90:H94">
    <cfRule type="duplicateValues" dxfId="144" priority="39"/>
  </conditionalFormatting>
  <conditionalFormatting sqref="I126:I129 H130:H140">
    <cfRule type="duplicateValues" dxfId="143" priority="38"/>
  </conditionalFormatting>
  <conditionalFormatting sqref="B140 B126:B133">
    <cfRule type="duplicateValues" dxfId="142" priority="37"/>
  </conditionalFormatting>
  <conditionalFormatting sqref="C126:C140">
    <cfRule type="duplicateValues" dxfId="141" priority="36"/>
  </conditionalFormatting>
  <conditionalFormatting sqref="C142:C148">
    <cfRule type="duplicateValues" dxfId="140" priority="35"/>
  </conditionalFormatting>
  <conditionalFormatting sqref="J146:J148 I142:I145">
    <cfRule type="duplicateValues" dxfId="139" priority="34"/>
  </conditionalFormatting>
  <conditionalFormatting sqref="B142:B148">
    <cfRule type="duplicateValues" dxfId="138" priority="33"/>
  </conditionalFormatting>
  <conditionalFormatting sqref="B170">
    <cfRule type="duplicateValues" dxfId="137" priority="84"/>
  </conditionalFormatting>
  <conditionalFormatting sqref="C158:C170">
    <cfRule type="duplicateValues" dxfId="136" priority="85"/>
  </conditionalFormatting>
  <conditionalFormatting sqref="H170 I158:I169">
    <cfRule type="duplicateValues" dxfId="135" priority="86"/>
  </conditionalFormatting>
  <conditionalFormatting sqref="A264">
    <cfRule type="duplicateValues" dxfId="134" priority="87"/>
  </conditionalFormatting>
  <conditionalFormatting sqref="B264">
    <cfRule type="duplicateValues" dxfId="133" priority="88"/>
  </conditionalFormatting>
  <conditionalFormatting sqref="C264">
    <cfRule type="duplicateValues" dxfId="132" priority="89"/>
  </conditionalFormatting>
  <conditionalFormatting sqref="H264 H246:H248">
    <cfRule type="duplicateValues" dxfId="131" priority="90"/>
  </conditionalFormatting>
  <conditionalFormatting sqref="A250:A261">
    <cfRule type="duplicateValues" dxfId="130" priority="31"/>
  </conditionalFormatting>
  <conditionalFormatting sqref="H260:H261 G250:G259">
    <cfRule type="duplicateValues" dxfId="129" priority="32"/>
  </conditionalFormatting>
  <conditionalFormatting sqref="B250:B261">
    <cfRule type="duplicateValues" dxfId="128" priority="30"/>
  </conditionalFormatting>
  <conditionalFormatting sqref="C250:C261">
    <cfRule type="duplicateValues" dxfId="127" priority="29"/>
  </conditionalFormatting>
  <conditionalFormatting sqref="B237 B183">
    <cfRule type="duplicateValues" dxfId="126" priority="91"/>
  </conditionalFormatting>
  <conditionalFormatting sqref="C237 C183">
    <cfRule type="duplicateValues" dxfId="125" priority="92"/>
  </conditionalFormatting>
  <conditionalFormatting sqref="H237 H183">
    <cfRule type="duplicateValues" dxfId="124" priority="93"/>
  </conditionalFormatting>
  <conditionalFormatting sqref="H397:H399 G393:G396">
    <cfRule type="duplicateValues" dxfId="123" priority="94"/>
  </conditionalFormatting>
  <conditionalFormatting sqref="A393:A399">
    <cfRule type="duplicateValues" dxfId="122" priority="95"/>
  </conditionalFormatting>
  <conditionalFormatting sqref="H407:H409 G402:G406">
    <cfRule type="duplicateValues" dxfId="121" priority="96"/>
  </conditionalFormatting>
  <conditionalFormatting sqref="A402:A409">
    <cfRule type="duplicateValues" dxfId="120" priority="97"/>
  </conditionalFormatting>
  <conditionalFormatting sqref="H418:H420 G412:G417">
    <cfRule type="duplicateValues" dxfId="119" priority="27"/>
  </conditionalFormatting>
  <conditionalFormatting sqref="A412:A420">
    <cfRule type="duplicateValues" dxfId="118" priority="28"/>
  </conditionalFormatting>
  <conditionalFormatting sqref="H430:H433 G423:G429">
    <cfRule type="duplicateValues" dxfId="117" priority="25"/>
  </conditionalFormatting>
  <conditionalFormatting sqref="A423:A433">
    <cfRule type="duplicateValues" dxfId="116" priority="26"/>
  </conditionalFormatting>
  <conditionalFormatting sqref="B157:B169">
    <cfRule type="duplicateValues" dxfId="115" priority="24"/>
  </conditionalFormatting>
  <conditionalFormatting sqref="A157:A167">
    <cfRule type="duplicateValues" dxfId="114" priority="23"/>
  </conditionalFormatting>
  <conditionalFormatting sqref="E157:E169">
    <cfRule type="duplicateValues" dxfId="113" priority="22"/>
  </conditionalFormatting>
  <conditionalFormatting sqref="A154:A155 A149:A151">
    <cfRule type="duplicateValues" dxfId="112" priority="98"/>
  </conditionalFormatting>
  <conditionalFormatting sqref="G172">
    <cfRule type="duplicateValues" dxfId="111" priority="21"/>
  </conditionalFormatting>
  <conditionalFormatting sqref="J209 I204:I208">
    <cfRule type="duplicateValues" dxfId="110" priority="20"/>
  </conditionalFormatting>
  <conditionalFormatting sqref="A204:A209">
    <cfRule type="duplicateValues" dxfId="109" priority="19"/>
  </conditionalFormatting>
  <conditionalFormatting sqref="B204:B209">
    <cfRule type="duplicateValues" dxfId="108" priority="18"/>
  </conditionalFormatting>
  <conditionalFormatting sqref="C204:C209">
    <cfRule type="duplicateValues" dxfId="107" priority="17"/>
  </conditionalFormatting>
  <conditionalFormatting sqref="B197:B199 B201">
    <cfRule type="duplicateValues" dxfId="106" priority="99"/>
  </conditionalFormatting>
  <conditionalFormatting sqref="E134:E136">
    <cfRule type="duplicateValues" dxfId="105" priority="16"/>
  </conditionalFormatting>
  <conditionalFormatting sqref="A368 A361:A365">
    <cfRule type="duplicateValues" dxfId="104" priority="100"/>
  </conditionalFormatting>
  <conditionalFormatting sqref="B367:B368 B361:B365">
    <cfRule type="duplicateValues" dxfId="103" priority="101"/>
  </conditionalFormatting>
  <conditionalFormatting sqref="C367:C368 C361:C365">
    <cfRule type="duplicateValues" dxfId="102" priority="102"/>
  </conditionalFormatting>
  <conditionalFormatting sqref="H374:H380 G370:G373">
    <cfRule type="duplicateValues" dxfId="101" priority="103"/>
  </conditionalFormatting>
  <conditionalFormatting sqref="A370:A380">
    <cfRule type="duplicateValues" dxfId="100" priority="104"/>
  </conditionalFormatting>
  <conditionalFormatting sqref="C370:C380">
    <cfRule type="duplicateValues" dxfId="99" priority="105"/>
  </conditionalFormatting>
  <conditionalFormatting sqref="B370:B380">
    <cfRule type="duplicateValues" dxfId="98" priority="106"/>
  </conditionalFormatting>
  <conditionalFormatting sqref="C90:C94">
    <cfRule type="duplicateValues" dxfId="97" priority="15"/>
  </conditionalFormatting>
  <conditionalFormatting sqref="B239:B244">
    <cfRule type="duplicateValues" dxfId="96" priority="14"/>
  </conditionalFormatting>
  <conditionalFormatting sqref="G435:G440">
    <cfRule type="duplicateValues" dxfId="95" priority="107"/>
  </conditionalFormatting>
  <conditionalFormatting sqref="A435:A440">
    <cfRule type="duplicateValues" dxfId="94" priority="108"/>
  </conditionalFormatting>
  <conditionalFormatting sqref="H442">
    <cfRule type="duplicateValues" dxfId="93" priority="109"/>
  </conditionalFormatting>
  <conditionalFormatting sqref="B441 B421 B410 B400">
    <cfRule type="duplicateValues" dxfId="92" priority="110"/>
  </conditionalFormatting>
  <conditionalFormatting sqref="C421 C410 C400 C441">
    <cfRule type="duplicateValues" dxfId="91" priority="111"/>
  </conditionalFormatting>
  <conditionalFormatting sqref="H441 H421 H410 H400">
    <cfRule type="duplicateValues" dxfId="90" priority="112"/>
  </conditionalFormatting>
  <conditionalFormatting sqref="C222:C229">
    <cfRule type="duplicateValues" dxfId="89" priority="13"/>
  </conditionalFormatting>
  <conditionalFormatting sqref="G215:G229">
    <cfRule type="duplicateValues" dxfId="88" priority="12"/>
  </conditionalFormatting>
  <conditionalFormatting sqref="B215:B229">
    <cfRule type="duplicateValues" dxfId="87" priority="11"/>
  </conditionalFormatting>
  <conditionalFormatting sqref="C215:C221">
    <cfRule type="duplicateValues" dxfId="86" priority="10"/>
  </conditionalFormatting>
  <conditionalFormatting sqref="C230 C210:C213">
    <cfRule type="duplicateValues" dxfId="85" priority="113"/>
  </conditionalFormatting>
  <conditionalFormatting sqref="H230 H210:H213">
    <cfRule type="duplicateValues" dxfId="84" priority="114"/>
  </conditionalFormatting>
  <conditionalFormatting sqref="B230 B210:B213">
    <cfRule type="duplicateValues" dxfId="83" priority="115"/>
  </conditionalFormatting>
  <conditionalFormatting sqref="A152:A153">
    <cfRule type="duplicateValues" dxfId="82" priority="9"/>
  </conditionalFormatting>
  <conditionalFormatting sqref="B231:B233">
    <cfRule type="duplicateValues" dxfId="81" priority="116"/>
  </conditionalFormatting>
  <conditionalFormatting sqref="B51:B54">
    <cfRule type="duplicateValues" dxfId="80" priority="117"/>
  </conditionalFormatting>
  <conditionalFormatting sqref="B42:E49">
    <cfRule type="duplicateValues" dxfId="79" priority="118"/>
  </conditionalFormatting>
  <conditionalFormatting sqref="F42:F49">
    <cfRule type="duplicateValues" dxfId="78" priority="119"/>
  </conditionalFormatting>
  <conditionalFormatting sqref="L42:L49">
    <cfRule type="duplicateValues" dxfId="77" priority="120"/>
  </conditionalFormatting>
  <conditionalFormatting sqref="C51:C61">
    <cfRule type="duplicateValues" dxfId="76" priority="121"/>
  </conditionalFormatting>
  <conditionalFormatting sqref="H51:H61">
    <cfRule type="duplicateValues" dxfId="75" priority="122"/>
  </conditionalFormatting>
  <conditionalFormatting sqref="H184:H187">
    <cfRule type="duplicateValues" dxfId="74" priority="123"/>
  </conditionalFormatting>
  <conditionalFormatting sqref="B184:B187">
    <cfRule type="duplicateValues" dxfId="73" priority="124"/>
  </conditionalFormatting>
  <conditionalFormatting sqref="C184:C187">
    <cfRule type="duplicateValues" dxfId="72" priority="125"/>
  </conditionalFormatting>
  <conditionalFormatting sqref="C202 C189:C194">
    <cfRule type="duplicateValues" dxfId="71" priority="126"/>
  </conditionalFormatting>
  <conditionalFormatting sqref="H202 H193:H194 G189:G192">
    <cfRule type="duplicateValues" dxfId="70" priority="127"/>
  </conditionalFormatting>
  <conditionalFormatting sqref="B202 B189:B194">
    <cfRule type="duplicateValues" dxfId="69" priority="128"/>
  </conditionalFormatting>
  <conditionalFormatting sqref="C231:C233 C236">
    <cfRule type="duplicateValues" dxfId="68" priority="129"/>
  </conditionalFormatting>
  <conditionalFormatting sqref="H231:H236">
    <cfRule type="duplicateValues" dxfId="67" priority="130"/>
  </conditionalFormatting>
  <conditionalFormatting sqref="A239:A245">
    <cfRule type="duplicateValues" dxfId="66" priority="131"/>
  </conditionalFormatting>
  <conditionalFormatting sqref="B245">
    <cfRule type="duplicateValues" dxfId="65" priority="132"/>
  </conditionalFormatting>
  <conditionalFormatting sqref="C240:C245">
    <cfRule type="duplicateValues" dxfId="64" priority="133"/>
  </conditionalFormatting>
  <conditionalFormatting sqref="I239:I244 H245">
    <cfRule type="duplicateValues" dxfId="63" priority="134"/>
  </conditionalFormatting>
  <conditionalFormatting sqref="A246:A248">
    <cfRule type="duplicateValues" dxfId="62" priority="135"/>
  </conditionalFormatting>
  <conditionalFormatting sqref="B246:B248">
    <cfRule type="duplicateValues" dxfId="61" priority="136"/>
  </conditionalFormatting>
  <conditionalFormatting sqref="C246:C248">
    <cfRule type="duplicateValues" dxfId="60" priority="137"/>
  </conditionalFormatting>
  <conditionalFormatting sqref="H291:H292">
    <cfRule type="duplicateValues" dxfId="59" priority="138"/>
  </conditionalFormatting>
  <conditionalFormatting sqref="H323">
    <cfRule type="duplicateValues" dxfId="58" priority="139"/>
  </conditionalFormatting>
  <conditionalFormatting sqref="C325:C330">
    <cfRule type="duplicateValues" dxfId="57" priority="140"/>
  </conditionalFormatting>
  <conditionalFormatting sqref="B325:B330">
    <cfRule type="duplicateValues" dxfId="56" priority="141"/>
  </conditionalFormatting>
  <conditionalFormatting sqref="A274:A288">
    <cfRule type="duplicateValues" dxfId="55" priority="7"/>
  </conditionalFormatting>
  <conditionalFormatting sqref="G274:G288">
    <cfRule type="duplicateValues" dxfId="54" priority="8"/>
  </conditionalFormatting>
  <conditionalFormatting sqref="B274:B288">
    <cfRule type="duplicateValues" dxfId="53" priority="6"/>
  </conditionalFormatting>
  <conditionalFormatting sqref="C274:C288">
    <cfRule type="duplicateValues" dxfId="52" priority="5"/>
  </conditionalFormatting>
  <conditionalFormatting sqref="H389:H390">
    <cfRule type="duplicateValues" dxfId="51" priority="142"/>
  </conditionalFormatting>
  <conditionalFormatting sqref="A389:A390">
    <cfRule type="duplicateValues" dxfId="50" priority="143"/>
  </conditionalFormatting>
  <conditionalFormatting sqref="C389:C390">
    <cfRule type="duplicateValues" dxfId="49" priority="144"/>
  </conditionalFormatting>
  <conditionalFormatting sqref="B389:B390">
    <cfRule type="duplicateValues" dxfId="48" priority="145"/>
  </conditionalFormatting>
  <conditionalFormatting sqref="B266:B272 B289:B290">
    <cfRule type="duplicateValues" dxfId="47" priority="146"/>
  </conditionalFormatting>
  <conditionalFormatting sqref="C289:C290 C266:C272">
    <cfRule type="duplicateValues" dxfId="46" priority="147"/>
  </conditionalFormatting>
  <conditionalFormatting sqref="H270:H272 G266:G269 H289:H290">
    <cfRule type="duplicateValues" dxfId="45" priority="148"/>
  </conditionalFormatting>
  <conditionalFormatting sqref="H262:H263">
    <cfRule type="duplicateValues" dxfId="44" priority="149"/>
  </conditionalFormatting>
  <conditionalFormatting sqref="A262:A263">
    <cfRule type="duplicateValues" dxfId="43" priority="150"/>
  </conditionalFormatting>
  <conditionalFormatting sqref="B262:B263">
    <cfRule type="duplicateValues" dxfId="42" priority="151"/>
  </conditionalFormatting>
  <conditionalFormatting sqref="C262:C263">
    <cfRule type="duplicateValues" dxfId="41" priority="152"/>
  </conditionalFormatting>
  <conditionalFormatting sqref="H116:H117 G111:G115">
    <cfRule type="duplicateValues" dxfId="40" priority="153"/>
  </conditionalFormatting>
  <conditionalFormatting sqref="A111:A117">
    <cfRule type="duplicateValues" dxfId="39" priority="154"/>
  </conditionalFormatting>
  <conditionalFormatting sqref="B111:B117">
    <cfRule type="duplicateValues" dxfId="38" priority="155"/>
  </conditionalFormatting>
  <conditionalFormatting sqref="C111:C117">
    <cfRule type="duplicateValues" dxfId="37" priority="156"/>
  </conditionalFormatting>
  <conditionalFormatting sqref="H118:H123">
    <cfRule type="duplicateValues" dxfId="36" priority="157"/>
  </conditionalFormatting>
  <conditionalFormatting sqref="B118:B120">
    <cfRule type="duplicateValues" dxfId="35" priority="158"/>
  </conditionalFormatting>
  <conditionalFormatting sqref="C118:C120 C123">
    <cfRule type="duplicateValues" dxfId="34" priority="159"/>
  </conditionalFormatting>
  <conditionalFormatting sqref="B149:B151 B154:B155">
    <cfRule type="duplicateValues" dxfId="33" priority="160"/>
  </conditionalFormatting>
  <conditionalFormatting sqref="C149:C155">
    <cfRule type="duplicateValues" dxfId="32" priority="161"/>
  </conditionalFormatting>
  <conditionalFormatting sqref="B391">
    <cfRule type="duplicateValues" dxfId="31" priority="162"/>
  </conditionalFormatting>
  <conditionalFormatting sqref="C391">
    <cfRule type="duplicateValues" dxfId="30" priority="163"/>
  </conditionalFormatting>
  <conditionalFormatting sqref="H391">
    <cfRule type="duplicateValues" dxfId="29" priority="164"/>
  </conditionalFormatting>
  <conditionalFormatting sqref="B107:B109">
    <cfRule type="duplicateValues" dxfId="28" priority="165"/>
  </conditionalFormatting>
  <conditionalFormatting sqref="C107:C109">
    <cfRule type="duplicateValues" dxfId="27" priority="166"/>
  </conditionalFormatting>
  <conditionalFormatting sqref="H107:H109">
    <cfRule type="duplicateValues" dxfId="26" priority="167"/>
  </conditionalFormatting>
  <conditionalFormatting sqref="H106 G99:G105">
    <cfRule type="duplicateValues" dxfId="25" priority="168"/>
  </conditionalFormatting>
  <conditionalFormatting sqref="B99:B106">
    <cfRule type="duplicateValues" dxfId="24" priority="169"/>
  </conditionalFormatting>
  <conditionalFormatting sqref="C99:C106">
    <cfRule type="duplicateValues" dxfId="23" priority="170"/>
  </conditionalFormatting>
  <conditionalFormatting sqref="C354:C358">
    <cfRule type="duplicateValues" dxfId="22" priority="4"/>
  </conditionalFormatting>
  <conditionalFormatting sqref="B195:B196">
    <cfRule type="duplicateValues" dxfId="21" priority="171"/>
  </conditionalFormatting>
  <conditionalFormatting sqref="J195:J201">
    <cfRule type="duplicateValues" dxfId="20" priority="172"/>
  </conditionalFormatting>
  <conditionalFormatting sqref="A195:A199">
    <cfRule type="duplicateValues" dxfId="19" priority="173"/>
  </conditionalFormatting>
  <conditionalFormatting sqref="C195:C201">
    <cfRule type="duplicateValues" dxfId="18" priority="174"/>
  </conditionalFormatting>
  <conditionalFormatting sqref="C383:C388">
    <cfRule type="duplicateValues" dxfId="17" priority="175"/>
  </conditionalFormatting>
  <conditionalFormatting sqref="B383:B388">
    <cfRule type="duplicateValues" dxfId="16" priority="176"/>
  </conditionalFormatting>
  <conditionalFormatting sqref="I388 H383:H387">
    <cfRule type="duplicateValues" dxfId="15" priority="177"/>
  </conditionalFormatting>
  <conditionalFormatting sqref="H361:H368">
    <cfRule type="duplicateValues" dxfId="14" priority="178"/>
  </conditionalFormatting>
  <conditionalFormatting sqref="B152:B153">
    <cfRule type="duplicateValues" dxfId="13" priority="3"/>
  </conditionalFormatting>
  <conditionalFormatting sqref="A442">
    <cfRule type="duplicateValues" dxfId="12" priority="1"/>
  </conditionalFormatting>
  <conditionalFormatting sqref="C442">
    <cfRule type="duplicateValues" dxfId="11" priority="2"/>
  </conditionalFormatting>
  <pageMargins left="0.7" right="0.7" top="0.75" bottom="0.75" header="0.3" footer="0.3"/>
  <pageSetup orientation="portrait"/>
  <headerFooter scaleWithDoc="1" alignWithMargins="0" differentFirst="0" differentOddEven="0"/>
  <legacyDrawing r:id="rId2"/>
  <extLst/>
</worksheet>
</file>

<file path=xl/worksheets/sheet1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1:BQ778"/>
  <sheetViews>
    <sheetView zoomScale="85" view="normal" workbookViewId="0">
      <selection pane="topLeft" activeCell="A1" sqref="A1"/>
    </sheetView>
  </sheetViews>
  <sheetFormatPr defaultRowHeight="14.5"/>
  <cols>
    <col min="1" max="1" width="24.125" bestFit="1" customWidth="1"/>
    <col min="2" max="2" width="21.875" bestFit="1" customWidth="1"/>
    <col min="3" max="3" width="51.875" customWidth="1"/>
    <col min="4" max="4" width="71.50390625" customWidth="1"/>
    <col min="5" max="5" width="9.125" customWidth="1"/>
  </cols>
  <sheetData>
    <row r="1" spans="9:69">
      <c r="I1" s="373"/>
      <c r="J1" s="373" t="s">
        <v>405</v>
      </c>
      <c r="K1" s="374">
        <v>1</v>
      </c>
      <c r="L1" s="374">
        <v>2</v>
      </c>
      <c r="M1" s="374">
        <v>3</v>
      </c>
      <c r="N1" s="374">
        <v>4</v>
      </c>
      <c r="O1" s="374">
        <v>5</v>
      </c>
      <c r="P1" s="374">
        <v>6</v>
      </c>
      <c r="Q1" s="374">
        <v>7</v>
      </c>
      <c r="R1" s="374">
        <v>8</v>
      </c>
      <c r="S1" s="374">
        <v>9</v>
      </c>
      <c r="T1" s="374">
        <v>10</v>
      </c>
      <c r="U1" s="374">
        <v>11</v>
      </c>
      <c r="V1" s="374">
        <v>12</v>
      </c>
      <c r="W1" s="374">
        <v>13</v>
      </c>
      <c r="X1" s="374">
        <v>14</v>
      </c>
      <c r="Y1" s="374">
        <v>15</v>
      </c>
      <c r="Z1" s="374">
        <v>16</v>
      </c>
      <c r="AA1" s="374">
        <v>17</v>
      </c>
      <c r="AB1" s="374">
        <v>18</v>
      </c>
      <c r="AC1" s="374">
        <v>19</v>
      </c>
      <c r="AD1" s="374">
        <v>20</v>
      </c>
      <c r="AE1" s="374">
        <v>21</v>
      </c>
      <c r="AF1" s="374">
        <v>22</v>
      </c>
      <c r="AG1" s="374">
        <v>23</v>
      </c>
      <c r="AH1" s="374">
        <v>24</v>
      </c>
      <c r="AI1" s="374">
        <v>25</v>
      </c>
      <c r="AJ1" s="374">
        <v>26</v>
      </c>
      <c r="AK1" s="374">
        <v>27</v>
      </c>
      <c r="AL1" s="374">
        <v>28</v>
      </c>
      <c r="AM1" s="374">
        <v>29</v>
      </c>
      <c r="AN1" s="374">
        <v>30</v>
      </c>
      <c r="AO1" s="374">
        <v>31</v>
      </c>
      <c r="AP1" s="374">
        <v>32</v>
      </c>
      <c r="AQ1" s="374">
        <v>33</v>
      </c>
      <c r="AR1" s="374">
        <v>34</v>
      </c>
      <c r="AS1" s="374">
        <v>35</v>
      </c>
      <c r="AT1" s="374">
        <v>36</v>
      </c>
      <c r="AU1" s="374">
        <v>37</v>
      </c>
      <c r="AV1" s="374">
        <v>38</v>
      </c>
      <c r="AW1" s="374">
        <v>39</v>
      </c>
      <c r="AX1" s="374">
        <v>40</v>
      </c>
      <c r="AY1" s="374">
        <v>41</v>
      </c>
      <c r="AZ1" s="374">
        <v>42</v>
      </c>
      <c r="BA1" s="374">
        <v>43</v>
      </c>
      <c r="BB1" s="374">
        <v>44</v>
      </c>
      <c r="BC1" s="374">
        <v>45</v>
      </c>
      <c r="BD1" s="374">
        <v>46</v>
      </c>
      <c r="BE1" s="374">
        <v>47</v>
      </c>
      <c r="BF1" s="374">
        <v>48</v>
      </c>
      <c r="BG1" s="374">
        <v>49</v>
      </c>
      <c r="BH1" s="374">
        <v>50</v>
      </c>
      <c r="BI1" s="374">
        <v>51</v>
      </c>
      <c r="BJ1" s="374">
        <v>52</v>
      </c>
      <c r="BK1" s="374">
        <v>53</v>
      </c>
      <c r="BL1" s="374">
        <v>54</v>
      </c>
      <c r="BM1" s="374">
        <v>55</v>
      </c>
      <c r="BN1" s="374">
        <v>56</v>
      </c>
      <c r="BO1" s="374">
        <v>57</v>
      </c>
      <c r="BP1" s="374">
        <v>58</v>
      </c>
      <c r="BQ1" s="374">
        <v>59</v>
      </c>
    </row>
    <row r="2" spans="9:69">
      <c r="I2" s="375" t="s">
        <v>802</v>
      </c>
      <c r="J2" s="376">
        <f>SUM(K2:BQ2)</f>
        <v>264</v>
      </c>
      <c r="K2" s="374">
        <f>'Input Sheet'!B7</f>
        <v>0</v>
      </c>
      <c r="L2" s="374">
        <f>'Input Sheet'!B8</f>
        <v>0</v>
      </c>
      <c r="M2" s="374">
        <f>'Input Sheet'!B9</f>
        <v>0</v>
      </c>
      <c r="N2" s="374">
        <f>'Input Sheet'!B10</f>
        <v>0</v>
      </c>
      <c r="O2" s="374">
        <f>'Input Sheet'!B11</f>
        <v>0</v>
      </c>
      <c r="P2" s="374">
        <f>'Input Sheet'!B12</f>
        <v>0</v>
      </c>
      <c r="Q2" s="374">
        <f>'Input Sheet'!B13</f>
        <v>0</v>
      </c>
      <c r="R2" s="374">
        <f>'Input Sheet'!B14</f>
        <v>0</v>
      </c>
      <c r="S2" s="374">
        <f>'Input Sheet'!B15</f>
        <v>0</v>
      </c>
      <c r="T2" s="374">
        <f>'Input Sheet'!B16</f>
        <v>0</v>
      </c>
      <c r="U2" s="374">
        <f>'Input Sheet'!B17</f>
        <v>2</v>
      </c>
      <c r="V2" s="374">
        <f>'Input Sheet'!B18</f>
        <v>3</v>
      </c>
      <c r="W2" s="374">
        <f>'Input Sheet'!B19</f>
        <v>0</v>
      </c>
      <c r="X2" s="374">
        <f>'Input Sheet'!B20</f>
        <v>0</v>
      </c>
      <c r="Y2" s="374">
        <f>'Input Sheet'!B21</f>
        <v>0</v>
      </c>
      <c r="Z2" s="374">
        <f>'Input Sheet'!B22</f>
        <v>0</v>
      </c>
      <c r="AA2" s="374">
        <f>'Input Sheet'!B23</f>
        <v>0</v>
      </c>
      <c r="AB2" s="374">
        <f>'Input Sheet'!B24</f>
        <v>0</v>
      </c>
      <c r="AC2" s="374">
        <f>'Input Sheet'!B25</f>
        <v>0</v>
      </c>
      <c r="AD2" s="374">
        <f>'Input Sheet'!B26</f>
        <v>0</v>
      </c>
      <c r="AE2" s="374">
        <f>'Input Sheet'!B27</f>
        <v>0</v>
      </c>
      <c r="AF2" s="374">
        <f>'Input Sheet'!B28</f>
        <v>0</v>
      </c>
      <c r="AG2" s="374">
        <f>'Input Sheet'!B29</f>
        <v>4</v>
      </c>
      <c r="AH2" s="374">
        <f>'Input Sheet'!B30</f>
        <v>9</v>
      </c>
      <c r="AI2" s="374">
        <f>'Input Sheet'!B31</f>
        <v>0</v>
      </c>
      <c r="AJ2" s="374">
        <f>'Input Sheet'!B32</f>
        <v>0</v>
      </c>
      <c r="AK2" s="374">
        <f>'Input Sheet'!B33</f>
        <v>30</v>
      </c>
      <c r="AL2" s="374">
        <f>'Input Sheet'!B34</f>
        <v>0</v>
      </c>
      <c r="AM2" s="374">
        <f>'Input Sheet'!B35</f>
        <v>5</v>
      </c>
      <c r="AN2" s="374">
        <f>'Input Sheet'!B36</f>
        <v>8</v>
      </c>
      <c r="AO2" s="374">
        <f>'Input Sheet'!B37</f>
        <v>1</v>
      </c>
      <c r="AP2" s="374">
        <f>'Input Sheet'!B38</f>
        <v>0</v>
      </c>
      <c r="AQ2" s="374">
        <f>'Input Sheet'!B39</f>
        <v>6</v>
      </c>
      <c r="AR2" s="374">
        <f>'Input Sheet'!B40</f>
        <v>0</v>
      </c>
      <c r="AS2" s="374">
        <f>'Input Sheet'!B41</f>
        <v>3</v>
      </c>
      <c r="AT2" s="374">
        <f>'Input Sheet'!B42</f>
        <v>0</v>
      </c>
      <c r="AU2" s="374">
        <f>'Input Sheet'!B43</f>
        <v>3</v>
      </c>
      <c r="AV2" s="374">
        <f>'Input Sheet'!B44</f>
        <v>12</v>
      </c>
      <c r="AW2" s="374">
        <f>'Input Sheet'!B45</f>
        <v>5</v>
      </c>
      <c r="AX2" s="374">
        <f>'Input Sheet'!B46</f>
        <v>0</v>
      </c>
      <c r="AY2" s="374">
        <f>'Input Sheet'!B47</f>
        <v>0</v>
      </c>
      <c r="AZ2" s="374">
        <f>'Input Sheet'!B48</f>
        <v>5</v>
      </c>
      <c r="BA2" s="374">
        <f>'Input Sheet'!B49</f>
        <v>15</v>
      </c>
      <c r="BB2" s="374">
        <f>'Input Sheet'!B50</f>
        <v>30</v>
      </c>
      <c r="BC2" s="374">
        <f>'Input Sheet'!B51</f>
        <v>8</v>
      </c>
      <c r="BD2" s="374">
        <f>'Input Sheet'!B52</f>
        <v>3</v>
      </c>
      <c r="BE2" s="374">
        <f>'Input Sheet'!B53</f>
        <v>7</v>
      </c>
      <c r="BF2" s="374">
        <f>'Input Sheet'!B54</f>
        <v>2</v>
      </c>
      <c r="BG2" s="374">
        <f>'Input Sheet'!B55</f>
        <v>0</v>
      </c>
      <c r="BH2" s="374">
        <f>'Input Sheet'!B56</f>
        <v>1</v>
      </c>
      <c r="BI2" s="374">
        <f>'Input Sheet'!B57</f>
        <v>0</v>
      </c>
      <c r="BJ2" s="374">
        <f>'Input Sheet'!B58</f>
        <v>40</v>
      </c>
      <c r="BK2" s="374">
        <f>'Input Sheet'!B59</f>
        <v>0</v>
      </c>
      <c r="BL2" s="374">
        <f>'Input Sheet'!B60</f>
        <v>0</v>
      </c>
      <c r="BM2" s="374">
        <f>'Input Sheet'!B61</f>
        <v>0</v>
      </c>
      <c r="BN2" s="374">
        <f>'Input Sheet'!B62</f>
        <v>14</v>
      </c>
      <c r="BO2" s="374">
        <f>'Input Sheet'!B63</f>
        <v>1</v>
      </c>
      <c r="BP2" s="374">
        <f>'Input Sheet'!B64</f>
        <v>33</v>
      </c>
      <c r="BQ2" s="374">
        <f>'Input Sheet'!B65</f>
        <v>14</v>
      </c>
    </row>
    <row r="3" spans="9:69">
      <c r="I3" s="375" t="s">
        <v>803</v>
      </c>
      <c r="J3" s="376">
        <f>SUM(K3:BQ3)</f>
        <v>9740</v>
      </c>
      <c r="K3" s="374">
        <f>'Input Sheet'!C7</f>
        <v>2</v>
      </c>
      <c r="L3" s="374">
        <f>'Input Sheet'!C8</f>
        <v>0</v>
      </c>
      <c r="M3" s="374">
        <f>'Input Sheet'!C9</f>
        <v>201</v>
      </c>
      <c r="N3" s="374">
        <f>'Input Sheet'!C10</f>
        <v>578</v>
      </c>
      <c r="O3" s="374">
        <f>'Input Sheet'!C11</f>
        <v>1523</v>
      </c>
      <c r="P3" s="374">
        <f>'Input Sheet'!C12</f>
        <v>237</v>
      </c>
      <c r="Q3" s="374">
        <f>'Input Sheet'!C13</f>
        <v>52</v>
      </c>
      <c r="R3" s="374">
        <f>'Input Sheet'!C14</f>
        <v>114</v>
      </c>
      <c r="S3" s="374">
        <f>'Input Sheet'!C15</f>
        <v>270</v>
      </c>
      <c r="T3" s="374">
        <f>'Input Sheet'!C16</f>
        <v>807</v>
      </c>
      <c r="U3" s="374">
        <f>'Input Sheet'!C17</f>
        <v>446</v>
      </c>
      <c r="V3" s="374">
        <f>'Input Sheet'!C18</f>
        <v>193</v>
      </c>
      <c r="W3" s="374">
        <f>'Input Sheet'!C19</f>
        <v>90</v>
      </c>
      <c r="X3" s="374">
        <f>'Input Sheet'!C20</f>
        <v>6</v>
      </c>
      <c r="Y3" s="374">
        <f>'Input Sheet'!C21</f>
        <v>0</v>
      </c>
      <c r="Z3" s="374">
        <f>'Input Sheet'!C22</f>
        <v>2</v>
      </c>
      <c r="AA3" s="374">
        <f>'Input Sheet'!C23</f>
        <v>1</v>
      </c>
      <c r="AB3" s="374">
        <f>'Input Sheet'!C24</f>
        <v>183</v>
      </c>
      <c r="AC3" s="374">
        <f>'Input Sheet'!C25</f>
        <v>259</v>
      </c>
      <c r="AD3" s="374">
        <f>'Input Sheet'!C26</f>
        <v>1</v>
      </c>
      <c r="AE3" s="374">
        <f>'Input Sheet'!C27</f>
        <v>242</v>
      </c>
      <c r="AF3" s="374">
        <f>'Input Sheet'!C28</f>
        <v>43</v>
      </c>
      <c r="AG3" s="374">
        <f>'Input Sheet'!C29</f>
        <v>427</v>
      </c>
      <c r="AH3" s="374">
        <f>'Input Sheet'!C30</f>
        <v>250</v>
      </c>
      <c r="AI3" s="374">
        <f>'Input Sheet'!C31</f>
        <v>0</v>
      </c>
      <c r="AJ3" s="374">
        <f>'Input Sheet'!C32</f>
        <v>262</v>
      </c>
      <c r="AK3" s="374">
        <f>'Input Sheet'!C33</f>
        <v>326</v>
      </c>
      <c r="AL3" s="374">
        <f>'Input Sheet'!C34</f>
        <v>5</v>
      </c>
      <c r="AM3" s="374">
        <f>'Input Sheet'!C35</f>
        <v>193</v>
      </c>
      <c r="AN3" s="374">
        <f>'Input Sheet'!C36</f>
        <v>198</v>
      </c>
      <c r="AO3" s="374">
        <f>'Input Sheet'!C37</f>
        <v>27</v>
      </c>
      <c r="AP3" s="374">
        <f>'Input Sheet'!C38</f>
        <v>221</v>
      </c>
      <c r="AQ3" s="374">
        <f>'Input Sheet'!C39</f>
        <v>234</v>
      </c>
      <c r="AR3" s="374">
        <f>'Input Sheet'!C40</f>
        <v>14</v>
      </c>
      <c r="AS3" s="374">
        <f>'Input Sheet'!C41</f>
        <v>31</v>
      </c>
      <c r="AT3" s="374">
        <f>'Input Sheet'!C42</f>
        <v>7</v>
      </c>
      <c r="AU3" s="374">
        <f>'Input Sheet'!C43</f>
        <v>47</v>
      </c>
      <c r="AV3" s="374">
        <f>'Input Sheet'!C44</f>
        <v>290</v>
      </c>
      <c r="AW3" s="374">
        <f>'Input Sheet'!C45</f>
        <v>219</v>
      </c>
      <c r="AX3" s="374">
        <f>'Input Sheet'!C46</f>
        <v>0</v>
      </c>
      <c r="AY3" s="374">
        <f>'Input Sheet'!C47</f>
        <v>161</v>
      </c>
      <c r="AZ3" s="374">
        <f>'Input Sheet'!C48</f>
        <v>83</v>
      </c>
      <c r="BA3" s="374">
        <f>'Input Sheet'!C49</f>
        <v>181</v>
      </c>
      <c r="BB3" s="374">
        <f>'Input Sheet'!C50</f>
        <v>155</v>
      </c>
      <c r="BC3" s="374">
        <f>'Input Sheet'!C51</f>
        <v>103</v>
      </c>
      <c r="BD3" s="374">
        <f>'Input Sheet'!C52</f>
        <v>57</v>
      </c>
      <c r="BE3" s="374">
        <f>'Input Sheet'!C53</f>
        <v>196</v>
      </c>
      <c r="BF3" s="374">
        <f>'Input Sheet'!C54</f>
        <v>86</v>
      </c>
      <c r="BG3" s="374">
        <f>'Input Sheet'!C55</f>
        <v>81</v>
      </c>
      <c r="BH3" s="374">
        <f>'Input Sheet'!C56</f>
        <v>131</v>
      </c>
      <c r="BI3" s="374">
        <f>'Input Sheet'!C57</f>
        <v>94</v>
      </c>
      <c r="BJ3" s="374">
        <f>'Input Sheet'!C58</f>
        <v>139</v>
      </c>
      <c r="BK3" s="374">
        <f>'Input Sheet'!C59</f>
        <v>0</v>
      </c>
      <c r="BL3" s="374">
        <f>'Input Sheet'!C60</f>
        <v>0</v>
      </c>
      <c r="BM3" s="374">
        <f>'Input Sheet'!C61</f>
        <v>0</v>
      </c>
      <c r="BN3" s="374">
        <f>'Input Sheet'!C62</f>
        <v>67</v>
      </c>
      <c r="BO3" s="374">
        <f>'Input Sheet'!C63</f>
        <v>24</v>
      </c>
      <c r="BP3" s="374">
        <f>'Input Sheet'!C64</f>
        <v>111</v>
      </c>
      <c r="BQ3" s="374">
        <f>'Input Sheet'!C65</f>
        <v>70</v>
      </c>
    </row>
    <row r="4" spans="9:69">
      <c r="I4" s="375" t="s">
        <v>804</v>
      </c>
      <c r="J4" s="377">
        <f>J2/$J2</f>
        <v>1</v>
      </c>
      <c r="K4" s="377">
        <f>K2/$J2</f>
        <v>0</v>
      </c>
      <c r="L4" s="377">
        <f>L2/$J2</f>
        <v>0</v>
      </c>
      <c r="M4" s="377">
        <f>M2/$J2</f>
        <v>0</v>
      </c>
      <c r="N4" s="377">
        <f>N2/$J2</f>
        <v>0</v>
      </c>
      <c r="O4" s="377">
        <f>O2/$J2</f>
        <v>0</v>
      </c>
      <c r="P4" s="377">
        <f>P2/$J2</f>
        <v>0</v>
      </c>
      <c r="Q4" s="377">
        <f>Q2/$J2</f>
        <v>0</v>
      </c>
      <c r="R4" s="377">
        <f>R2/$J2</f>
        <v>0</v>
      </c>
      <c r="S4" s="377">
        <f>S2/$J2</f>
        <v>0</v>
      </c>
      <c r="T4" s="377">
        <f>T2/$J2</f>
        <v>0</v>
      </c>
      <c r="U4" s="377">
        <f>U2/$J2</f>
        <v>0.007575757575757576</v>
      </c>
      <c r="V4" s="377">
        <f>V2/$J2</f>
        <v>0.011363636363636364</v>
      </c>
      <c r="W4" s="377">
        <f>W2/$J2</f>
        <v>0</v>
      </c>
      <c r="X4" s="377">
        <f>X2/$J2</f>
        <v>0</v>
      </c>
      <c r="Y4" s="377">
        <f>Y2/$J2</f>
        <v>0</v>
      </c>
      <c r="Z4" s="377">
        <f>Z2/$J2</f>
        <v>0</v>
      </c>
      <c r="AA4" s="377">
        <f>AA2/$J2</f>
        <v>0</v>
      </c>
      <c r="AB4" s="377">
        <f>AB2/$J2</f>
        <v>0</v>
      </c>
      <c r="AC4" s="377">
        <f>AC2/$J2</f>
        <v>0</v>
      </c>
      <c r="AD4" s="377">
        <f>AD2/$J2</f>
        <v>0</v>
      </c>
      <c r="AE4" s="377">
        <f>AE2/$J2</f>
        <v>0</v>
      </c>
      <c r="AF4" s="377">
        <f>AF2/$J2</f>
        <v>0</v>
      </c>
      <c r="AG4" s="377">
        <f>AG2/$J2</f>
        <v>0.015151515151515152</v>
      </c>
      <c r="AH4" s="377">
        <f>AH2/$J2</f>
        <v>0.034090909090909088</v>
      </c>
      <c r="AI4" s="377">
        <f>AI2/$J2</f>
        <v>0</v>
      </c>
      <c r="AJ4" s="377">
        <f>AJ2/$J2</f>
        <v>0</v>
      </c>
      <c r="AK4" s="377">
        <f>AK2/$J2</f>
        <v>0.11363636363636363</v>
      </c>
      <c r="AL4" s="377">
        <f>AL2/$J2</f>
        <v>0</v>
      </c>
      <c r="AM4" s="377">
        <f>AM2/$J2</f>
        <v>0.01893939393939394</v>
      </c>
      <c r="AN4" s="377">
        <f>AN2/$J2</f>
        <v>0.030303030303030304</v>
      </c>
      <c r="AO4" s="377">
        <f>AO2/$J2</f>
        <v>0.003787878787878788</v>
      </c>
      <c r="AP4" s="377">
        <f>AP2/$J2</f>
        <v>0</v>
      </c>
      <c r="AQ4" s="377">
        <f>AQ2/$J2</f>
        <v>0.022727272727272728</v>
      </c>
      <c r="AR4" s="377">
        <f>AR2/$J2</f>
        <v>0</v>
      </c>
      <c r="AS4" s="377">
        <f>AS2/$J2</f>
        <v>0.011363636363636364</v>
      </c>
      <c r="AT4" s="377">
        <f>AT2/$J2</f>
        <v>0</v>
      </c>
      <c r="AU4" s="377">
        <f>AU2/$J2</f>
        <v>0.011363636363636364</v>
      </c>
      <c r="AV4" s="377">
        <f>AV2/$J2</f>
        <v>0.045454545454545456</v>
      </c>
      <c r="AW4" s="377">
        <f>AW2/$J2</f>
        <v>0.01893939393939394</v>
      </c>
      <c r="AX4" s="377">
        <f>AX2/$J2</f>
        <v>0</v>
      </c>
      <c r="AY4" s="377">
        <f>AY2/$J2</f>
        <v>0</v>
      </c>
      <c r="AZ4" s="377">
        <f>AZ2/$J2</f>
        <v>0.01893939393939394</v>
      </c>
      <c r="BA4" s="377">
        <f>BA2/$J2</f>
        <v>0.056818181818181816</v>
      </c>
      <c r="BB4" s="377">
        <f>BB2/$J2</f>
        <v>0.11363636363636363</v>
      </c>
      <c r="BC4" s="377">
        <f>BC2/$J2</f>
        <v>0.030303030303030304</v>
      </c>
      <c r="BD4" s="377">
        <f>BD2/$J2</f>
        <v>0.011363636363636364</v>
      </c>
      <c r="BE4" s="377">
        <f>BE2/$J2</f>
        <v>0.026515151515151516</v>
      </c>
      <c r="BF4" s="377">
        <f>BF2/$J2</f>
        <v>0.007575757575757576</v>
      </c>
      <c r="BG4" s="377">
        <f>BG2/$J2</f>
        <v>0</v>
      </c>
      <c r="BH4" s="377">
        <f>BH2/$J2</f>
        <v>0.003787878787878788</v>
      </c>
      <c r="BI4" s="377">
        <f>BI2/$J2</f>
        <v>0</v>
      </c>
      <c r="BJ4" s="377">
        <f>BJ2/$J2</f>
        <v>0.15151515151515152</v>
      </c>
      <c r="BK4" s="377">
        <f>BK2/$J2</f>
        <v>0</v>
      </c>
      <c r="BL4" s="377">
        <f>BL2/$J2</f>
        <v>0</v>
      </c>
      <c r="BM4" s="377">
        <f>BM2/$J2</f>
        <v>0</v>
      </c>
      <c r="BN4" s="377">
        <f>BN2/$J2</f>
        <v>0.053030303030303032</v>
      </c>
      <c r="BO4" s="377">
        <f>BO2/$J2</f>
        <v>0.003787878787878788</v>
      </c>
      <c r="BP4" s="377">
        <f>BP2/$J2</f>
        <v>0.125</v>
      </c>
      <c r="BQ4" s="377">
        <f>BQ2/$J2</f>
        <v>0.053030303030303032</v>
      </c>
    </row>
    <row r="5" spans="9:69">
      <c r="I5" s="375" t="s">
        <v>805</v>
      </c>
      <c r="J5" s="377">
        <f>J3/$J3</f>
        <v>1</v>
      </c>
      <c r="K5" s="377">
        <f>K3/$J3</f>
        <v>0.00020533880903490759</v>
      </c>
      <c r="L5" s="377">
        <f>L3/$J3</f>
        <v>0</v>
      </c>
      <c r="M5" s="377">
        <f>M3/$J3</f>
        <v>0.020636550308008213</v>
      </c>
      <c r="N5" s="377">
        <f>N3/$J3</f>
        <v>0.0593429158110883</v>
      </c>
      <c r="O5" s="377">
        <f>O3/$J3</f>
        <v>0.15636550308008212</v>
      </c>
      <c r="P5" s="377">
        <f>P3/$J3</f>
        <v>0.024332648870636551</v>
      </c>
      <c r="Q5" s="377">
        <f>Q3/$J3</f>
        <v>0.0053388090349075976</v>
      </c>
      <c r="R5" s="377">
        <f>R3/$J3</f>
        <v>0.011704312114989733</v>
      </c>
      <c r="S5" s="377">
        <f>S3/$J3</f>
        <v>0.027720739219712527</v>
      </c>
      <c r="T5" s="377">
        <f>T3/$J3</f>
        <v>0.08285420944558522</v>
      </c>
      <c r="U5" s="377">
        <f>U3/$J3</f>
        <v>0.045790554414784392</v>
      </c>
      <c r="V5" s="377">
        <f>V3/$J3</f>
        <v>0.019815195071868585</v>
      </c>
      <c r="W5" s="377">
        <f>W3/$J3</f>
        <v>0.0092402464065708418</v>
      </c>
      <c r="X5" s="377">
        <f>X3/$J3</f>
        <v>0.00061601642710472284</v>
      </c>
      <c r="Y5" s="377">
        <f>Y3/$J3</f>
        <v>0</v>
      </c>
      <c r="Z5" s="377">
        <f>Z3/$J3</f>
        <v>0.00020533880903490759</v>
      </c>
      <c r="AA5" s="377">
        <f>AA3/$J3</f>
        <v>0.0001026694045174538</v>
      </c>
      <c r="AB5" s="377">
        <f>AB3/$J3</f>
        <v>0.018788501026694045</v>
      </c>
      <c r="AC5" s="377">
        <f>AC3/$J3</f>
        <v>0.026591375770020534</v>
      </c>
      <c r="AD5" s="377">
        <f>AD3/$J3</f>
        <v>0.0001026694045174538</v>
      </c>
      <c r="AE5" s="377">
        <f>AE3/$J3</f>
        <v>0.02484599589322382</v>
      </c>
      <c r="AF5" s="377">
        <f>AF3/$J3</f>
        <v>0.004414784394250513</v>
      </c>
      <c r="AG5" s="377">
        <f>AG3/$J3</f>
        <v>0.043839835728952774</v>
      </c>
      <c r="AH5" s="377">
        <f>AH3/$J3</f>
        <v>0.025667351129363448</v>
      </c>
      <c r="AI5" s="377">
        <f>AI3/$J3</f>
        <v>0</v>
      </c>
      <c r="AJ5" s="377">
        <f>AJ3/$J3</f>
        <v>0.026899383983572896</v>
      </c>
      <c r="AK5" s="377">
        <f>AK3/$J3</f>
        <v>0.03347022587268994</v>
      </c>
      <c r="AL5" s="377">
        <f>AL3/$J3</f>
        <v>0.000513347022587269</v>
      </c>
      <c r="AM5" s="377">
        <f>AM3/$J3</f>
        <v>0.019815195071868585</v>
      </c>
      <c r="AN5" s="377">
        <f>AN3/$J3</f>
        <v>0.020328542094455851</v>
      </c>
      <c r="AO5" s="377">
        <f>AO3/$J3</f>
        <v>0.0027720739219712527</v>
      </c>
      <c r="AP5" s="377">
        <f>AP3/$J3</f>
        <v>0.022689938398357288</v>
      </c>
      <c r="AQ5" s="377">
        <f>AQ3/$J3</f>
        <v>0.024024640657084189</v>
      </c>
      <c r="AR5" s="377">
        <f>AR3/$J3</f>
        <v>0.0014373716632443531</v>
      </c>
      <c r="AS5" s="377">
        <f>AS3/$J3</f>
        <v>0.0031827515400410676</v>
      </c>
      <c r="AT5" s="377">
        <f>AT3/$J3</f>
        <v>0.00071868583162217655</v>
      </c>
      <c r="AU5" s="377">
        <f>AU3/$J3</f>
        <v>0.0048254620123203288</v>
      </c>
      <c r="AV5" s="377">
        <f>AV3/$J3</f>
        <v>0.029774127310061602</v>
      </c>
      <c r="AW5" s="377">
        <f>AW3/$J3</f>
        <v>0.022484599589322384</v>
      </c>
      <c r="AX5" s="377">
        <f>AX3/$J3</f>
        <v>0</v>
      </c>
      <c r="AY5" s="377">
        <f>AY3/$J3</f>
        <v>0.016529774127310062</v>
      </c>
      <c r="AZ5" s="377">
        <f>AZ3/$J3</f>
        <v>0.008521560574948666</v>
      </c>
      <c r="BA5" s="377">
        <f>BA3/$J3</f>
        <v>0.018583162217659138</v>
      </c>
      <c r="BB5" s="377">
        <f>BB3/$J3</f>
        <v>0.015913757700205339</v>
      </c>
      <c r="BC5" s="377">
        <f>BC3/$J3</f>
        <v>0.010574948665297741</v>
      </c>
      <c r="BD5" s="377">
        <f>BD3/$J3</f>
        <v>0.0058521560574948664</v>
      </c>
      <c r="BE5" s="377">
        <f>BE3/$J3</f>
        <v>0.020123203285420943</v>
      </c>
      <c r="BF5" s="377">
        <f>BF3/$J3</f>
        <v>0.0088295687885010261</v>
      </c>
      <c r="BG5" s="377">
        <f>BG3/$J3</f>
        <v>0.0083162217659137581</v>
      </c>
      <c r="BH5" s="377">
        <f>BH3/$J3</f>
        <v>0.013449691991786448</v>
      </c>
      <c r="BI5" s="377">
        <f>BI3/$J3</f>
        <v>0.0096509240246406575</v>
      </c>
      <c r="BJ5" s="377">
        <f>BJ3/$J3</f>
        <v>0.014271047227926078</v>
      </c>
      <c r="BK5" s="377">
        <f>BK3/$J3</f>
        <v>0</v>
      </c>
      <c r="BL5" s="377">
        <f>BL3/$J3</f>
        <v>0</v>
      </c>
      <c r="BM5" s="377">
        <f>BM3/$J3</f>
        <v>0</v>
      </c>
      <c r="BN5" s="377">
        <f>BN3/$J3</f>
        <v>0.0068788501026694048</v>
      </c>
      <c r="BO5" s="377">
        <f>BO3/$J3</f>
        <v>0.0024640657084188913</v>
      </c>
      <c r="BP5" s="377">
        <f>BP3/$J3</f>
        <v>0.011396303901437371</v>
      </c>
      <c r="BQ5" s="377">
        <f>BQ3/$J3</f>
        <v>0.0071868583162217657</v>
      </c>
    </row>
    <row r="8" spans="1:69" ht="29">
      <c r="A8" t="s">
        <v>378</v>
      </c>
      <c r="B8" t="s">
        <v>806</v>
      </c>
      <c r="C8" t="s">
        <v>807</v>
      </c>
      <c r="D8" t="s">
        <v>218</v>
      </c>
      <c r="E8" s="373" t="s">
        <v>808</v>
      </c>
      <c r="F8" s="373" t="s">
        <v>809</v>
      </c>
      <c r="G8" s="373" t="s">
        <v>810</v>
      </c>
      <c r="H8" s="373" t="s">
        <v>811</v>
      </c>
      <c r="I8" s="378" t="s">
        <v>812</v>
      </c>
      <c r="J8" s="373" t="s">
        <v>183</v>
      </c>
      <c r="K8" s="374">
        <v>1</v>
      </c>
      <c r="L8" s="374">
        <v>2</v>
      </c>
      <c r="M8" s="374">
        <v>3</v>
      </c>
      <c r="N8" s="374">
        <v>4</v>
      </c>
      <c r="O8" s="374">
        <v>5</v>
      </c>
      <c r="P8" s="374">
        <v>6</v>
      </c>
      <c r="Q8" s="374">
        <v>7</v>
      </c>
      <c r="R8" s="374">
        <v>8</v>
      </c>
      <c r="S8" s="374">
        <v>9</v>
      </c>
      <c r="T8" s="374">
        <v>10</v>
      </c>
      <c r="U8" s="374">
        <v>11</v>
      </c>
      <c r="V8" s="374">
        <v>12</v>
      </c>
      <c r="W8" s="374">
        <v>13</v>
      </c>
      <c r="X8" s="374">
        <v>14</v>
      </c>
      <c r="Y8" s="374">
        <v>15</v>
      </c>
      <c r="Z8" s="374">
        <v>16</v>
      </c>
      <c r="AA8" s="374">
        <v>17</v>
      </c>
      <c r="AB8" s="374">
        <v>18</v>
      </c>
      <c r="AC8" s="374">
        <v>19</v>
      </c>
      <c r="AD8" s="374">
        <v>20</v>
      </c>
      <c r="AE8" s="374">
        <v>21</v>
      </c>
      <c r="AF8" s="374">
        <v>22</v>
      </c>
      <c r="AG8" s="374">
        <v>23</v>
      </c>
      <c r="AH8" s="374">
        <v>24</v>
      </c>
      <c r="AI8" s="374">
        <v>25</v>
      </c>
      <c r="AJ8" s="374">
        <v>26</v>
      </c>
      <c r="AK8" s="374">
        <v>27</v>
      </c>
      <c r="AL8" s="374">
        <v>28</v>
      </c>
      <c r="AM8" s="374">
        <v>29</v>
      </c>
      <c r="AN8" s="374">
        <v>30</v>
      </c>
      <c r="AO8" s="374">
        <v>31</v>
      </c>
      <c r="AP8" s="374">
        <v>32</v>
      </c>
      <c r="AQ8" s="374">
        <v>33</v>
      </c>
      <c r="AR8" s="374">
        <v>34</v>
      </c>
      <c r="AS8" s="374">
        <v>35</v>
      </c>
      <c r="AT8" s="374">
        <v>36</v>
      </c>
      <c r="AU8" s="374">
        <v>37</v>
      </c>
      <c r="AV8" s="374">
        <v>38</v>
      </c>
      <c r="AW8" s="374">
        <v>39</v>
      </c>
      <c r="AX8" s="374">
        <v>40</v>
      </c>
      <c r="AY8" s="374">
        <v>41</v>
      </c>
      <c r="AZ8" s="374">
        <v>42</v>
      </c>
      <c r="BA8" s="374">
        <v>43</v>
      </c>
      <c r="BB8" s="374">
        <v>44</v>
      </c>
      <c r="BC8" s="374">
        <v>45</v>
      </c>
      <c r="BD8" s="374">
        <v>46</v>
      </c>
      <c r="BE8" s="374">
        <v>47</v>
      </c>
      <c r="BF8" s="374">
        <v>48</v>
      </c>
      <c r="BG8" s="374">
        <v>49</v>
      </c>
      <c r="BH8" s="374">
        <v>50</v>
      </c>
      <c r="BI8" s="374">
        <v>51</v>
      </c>
      <c r="BJ8" s="374">
        <v>52</v>
      </c>
      <c r="BK8" s="374">
        <v>53</v>
      </c>
      <c r="BL8" s="374">
        <v>54</v>
      </c>
      <c r="BM8" s="374">
        <v>55</v>
      </c>
      <c r="BN8" s="374">
        <v>56</v>
      </c>
      <c r="BO8" s="374">
        <v>57</v>
      </c>
      <c r="BP8" s="374">
        <v>58</v>
      </c>
      <c r="BQ8" s="374">
        <v>59</v>
      </c>
    </row>
    <row r="9" spans="1:69">
      <c r="A9" t="s">
        <v>389</v>
      </c>
      <c r="B9" t="s">
        <v>813</v>
      </c>
      <c r="C9" t="s">
        <v>217</v>
      </c>
      <c r="D9" t="s">
        <v>814</v>
      </c>
      <c r="E9" s="373">
        <f>SUMPRODUCT($K$2:$BQ$2,$K9:$BQ9)/$J$2</f>
        <v>0.061931818181818171</v>
      </c>
      <c r="F9" s="379">
        <f>SUMPRODUCT($K$2:$BQ$2,$K9:$BQ9)</f>
        <v>16.349999999999998</v>
      </c>
      <c r="G9" s="373">
        <f>SUMPRODUCT($K$3:$BQ$3,$K9:$BQ9)/$J$3</f>
        <v>0.0495047227926078</v>
      </c>
      <c r="H9" s="379">
        <f>SUMPRODUCT($K$3:$BQ$3,$K9:$BQ9)</f>
        <v>482.176</v>
      </c>
      <c r="I9" s="373">
        <f>CORREL($K$4:$BQ$4,$K9:$BQ9)</f>
        <v>0.2398894905518916</v>
      </c>
      <c r="J9" s="379">
        <f>$E9/$G9*100</f>
        <v>125.10284814899725</v>
      </c>
      <c r="K9" s="380">
        <f t="array" aca="true" ref="K9">INDEX(KM_PCT,MATCH($A9,'Knowledge - Percentages'!$B:$B,0),'Data - Knowledge'!K$8)/100</f>
        <v>0.039</v>
      </c>
      <c r="L9" s="380">
        <f t="array" aca="true" ref="L9">INDEX(KM_PCT,MATCH($A9,'Knowledge - Percentages'!$B:$B,0),'Data - Knowledge'!L$8)/100</f>
        <v>0.053</v>
      </c>
      <c r="M9" s="380">
        <f t="array" aca="true" ref="M9">INDEX(KM_PCT,MATCH($A9,'Knowledge - Percentages'!$B:$B,0),'Data - Knowledge'!M$8)/100</f>
        <v>0.040999999999999995</v>
      </c>
      <c r="N9" s="380">
        <f t="array" aca="true" ref="N9">INDEX(KM_PCT,MATCH($A9,'Knowledge - Percentages'!$B:$B,0),'Data - Knowledge'!N$8)/100</f>
        <v>0.037000000000000005</v>
      </c>
      <c r="O9" s="380">
        <f t="array" aca="true" ref="O9">INDEX(KM_PCT,MATCH($A9,'Knowledge - Percentages'!$B:$B,0),'Data - Knowledge'!O$8)/100</f>
        <v>0.038</v>
      </c>
      <c r="P9" s="380">
        <f t="array" aca="true" ref="P9">INDEX(KM_PCT,MATCH($A9,'Knowledge - Percentages'!$B:$B,0),'Data - Knowledge'!P$8)/100</f>
        <v>0.057</v>
      </c>
      <c r="Q9" s="380">
        <f t="array" aca="true" ref="Q9">INDEX(KM_PCT,MATCH($A9,'Knowledge - Percentages'!$B:$B,0),'Data - Knowledge'!Q$8)/100</f>
        <v>0.051</v>
      </c>
      <c r="R9" s="380">
        <f t="array" aca="true" ref="R9">INDEX(KM_PCT,MATCH($A9,'Knowledge - Percentages'!$B:$B,0),'Data - Knowledge'!R$8)/100</f>
        <v>0.055</v>
      </c>
      <c r="S9" s="380">
        <f t="array" aca="true" ref="S9">INDEX(KM_PCT,MATCH($A9,'Knowledge - Percentages'!$B:$B,0),'Data - Knowledge'!S$8)/100</f>
        <v>0.051</v>
      </c>
      <c r="T9" s="380">
        <f t="array" aca="true" ref="T9">INDEX(KM_PCT,MATCH($A9,'Knowledge - Percentages'!$B:$B,0),'Data - Knowledge'!T$8)/100</f>
        <v>0.043</v>
      </c>
      <c r="U9" s="380">
        <f t="array" aca="true" ref="U9">INDEX(KM_PCT,MATCH($A9,'Knowledge - Percentages'!$B:$B,0),'Data - Knowledge'!U$8)/100</f>
        <v>0.048</v>
      </c>
      <c r="V9" s="380">
        <f t="array" aca="true" ref="V9">INDEX(KM_PCT,MATCH($A9,'Knowledge - Percentages'!$B:$B,0),'Data - Knowledge'!V$8)/100</f>
        <v>0.031</v>
      </c>
      <c r="W9" s="380">
        <f t="array" aca="true" ref="W9">INDEX(KM_PCT,MATCH($A9,'Knowledge - Percentages'!$B:$B,0),'Data - Knowledge'!W$8)/100</f>
        <v>0.04</v>
      </c>
      <c r="X9" s="380">
        <f t="array" aca="true" ref="X9">INDEX(KM_PCT,MATCH($A9,'Knowledge - Percentages'!$B:$B,0),'Data - Knowledge'!X$8)/100</f>
        <v>0.067</v>
      </c>
      <c r="Y9" s="380">
        <f t="array" aca="true" ref="Y9">INDEX(KM_PCT,MATCH($A9,'Knowledge - Percentages'!$B:$B,0),'Data - Knowledge'!Y$8)/100</f>
        <v>0.049</v>
      </c>
      <c r="Z9" s="380">
        <f t="array" aca="true" ref="Z9">INDEX(KM_PCT,MATCH($A9,'Knowledge - Percentages'!$B:$B,0),'Data - Knowledge'!Z$8)/100</f>
        <v>0.053</v>
      </c>
      <c r="AA9" s="380">
        <f t="array" aca="true" ref="AA9">INDEX(KM_PCT,MATCH($A9,'Knowledge - Percentages'!$B:$B,0),'Data - Knowledge'!AA$8)/100</f>
        <v>0.052000000000000005</v>
      </c>
      <c r="AB9" s="380">
        <f t="array" aca="true" ref="AB9">INDEX(KM_PCT,MATCH($A9,'Knowledge - Percentages'!$B:$B,0),'Data - Knowledge'!AB$8)/100</f>
        <v>0.07</v>
      </c>
      <c r="AC9" s="380">
        <f t="array" aca="true" ref="AC9">INDEX(KM_PCT,MATCH($A9,'Knowledge - Percentages'!$B:$B,0),'Data - Knowledge'!AC$8)/100</f>
        <v>0.059000000000000004</v>
      </c>
      <c r="AD9" s="380">
        <f t="array" aca="true" ref="AD9">INDEX(KM_PCT,MATCH($A9,'Knowledge - Percentages'!$B:$B,0),'Data - Knowledge'!AD$8)/100</f>
        <v>0.069</v>
      </c>
      <c r="AE9" s="380">
        <f t="array" aca="true" ref="AE9">INDEX(KM_PCT,MATCH($A9,'Knowledge - Percentages'!$B:$B,0),'Data - Knowledge'!AE$8)/100</f>
        <v>0.035</v>
      </c>
      <c r="AF9" s="380">
        <f t="array" aca="true" ref="AF9">INDEX(KM_PCT,MATCH($A9,'Knowledge - Percentages'!$B:$B,0),'Data - Knowledge'!AF$8)/100</f>
        <v>0.048</v>
      </c>
      <c r="AG9" s="380">
        <f t="array" aca="true" ref="AG9">INDEX(KM_PCT,MATCH($A9,'Knowledge - Percentages'!$B:$B,0),'Data - Knowledge'!AG$8)/100</f>
        <v>0.046</v>
      </c>
      <c r="AH9" s="380">
        <f t="array" aca="true" ref="AH9">INDEX(KM_PCT,MATCH($A9,'Knowledge - Percentages'!$B:$B,0),'Data - Knowledge'!AH$8)/100</f>
        <v>0.049</v>
      </c>
      <c r="AI9" s="380">
        <f t="array" aca="true" ref="AI9">INDEX(KM_PCT,MATCH($A9,'Knowledge - Percentages'!$B:$B,0),'Data - Knowledge'!AI$8)/100</f>
        <v>0.067</v>
      </c>
      <c r="AJ9" s="380">
        <f t="array" aca="true" ref="AJ9">INDEX(KM_PCT,MATCH($A9,'Knowledge - Percentages'!$B:$B,0),'Data - Knowledge'!AJ$8)/100</f>
        <v>0.055999999999999994</v>
      </c>
      <c r="AK9" s="380">
        <f t="array" aca="true" ref="AK9">INDEX(KM_PCT,MATCH($A9,'Knowledge - Percentages'!$B:$B,0),'Data - Knowledge'!AK$8)/100</f>
        <v>0.051</v>
      </c>
      <c r="AL9" s="380">
        <f t="array" aca="true" ref="AL9">INDEX(KM_PCT,MATCH($A9,'Knowledge - Percentages'!$B:$B,0),'Data - Knowledge'!AL$8)/100</f>
        <v>0.066</v>
      </c>
      <c r="AM9" s="380">
        <f t="array" aca="true" ref="AM9">INDEX(KM_PCT,MATCH($A9,'Knowledge - Percentages'!$B:$B,0),'Data - Knowledge'!AM$8)/100</f>
        <v>0.055</v>
      </c>
      <c r="AN9" s="380">
        <f t="array" aca="true" ref="AN9">INDEX(KM_PCT,MATCH($A9,'Knowledge - Percentages'!$B:$B,0),'Data - Knowledge'!AN$8)/100</f>
        <v>0.035</v>
      </c>
      <c r="AO9" s="380">
        <f t="array" aca="true" ref="AO9">INDEX(KM_PCT,MATCH($A9,'Knowledge - Percentages'!$B:$B,0),'Data - Knowledge'!AO$8)/100</f>
        <v>0.038</v>
      </c>
      <c r="AP9" s="380">
        <f t="array" aca="true" ref="AP9">INDEX(KM_PCT,MATCH($A9,'Knowledge - Percentages'!$B:$B,0),'Data - Knowledge'!AP$8)/100</f>
        <v>0.064</v>
      </c>
      <c r="AQ9" s="380">
        <f t="array" aca="true" ref="AQ9">INDEX(KM_PCT,MATCH($A9,'Knowledge - Percentages'!$B:$B,0),'Data - Knowledge'!AQ$8)/100</f>
        <v>0.067</v>
      </c>
      <c r="AR9" s="380">
        <f t="array" aca="true" ref="AR9">INDEX(KM_PCT,MATCH($A9,'Knowledge - Percentages'!$B:$B,0),'Data - Knowledge'!AR$8)/100</f>
        <v>0.011000000000000001</v>
      </c>
      <c r="AS9" s="380">
        <f t="array" aca="true" ref="AS9">INDEX(KM_PCT,MATCH($A9,'Knowledge - Percentages'!$B:$B,0),'Data - Knowledge'!AS$8)/100</f>
        <v>0.025</v>
      </c>
      <c r="AT9" s="380">
        <f t="array" aca="true" ref="AT9">INDEX(KM_PCT,MATCH($A9,'Knowledge - Percentages'!$B:$B,0),'Data - Knowledge'!AT$8)/100</f>
        <v>0.057</v>
      </c>
      <c r="AU9" s="380">
        <f t="array" aca="true" ref="AU9">INDEX(KM_PCT,MATCH($A9,'Knowledge - Percentages'!$B:$B,0),'Data - Knowledge'!AU$8)/100</f>
        <v>0.055999999999999994</v>
      </c>
      <c r="AV9" s="380">
        <f t="array" aca="true" ref="AV9">INDEX(KM_PCT,MATCH($A9,'Knowledge - Percentages'!$B:$B,0),'Data - Knowledge'!AV$8)/100</f>
        <v>0.055</v>
      </c>
      <c r="AW9" s="380">
        <f t="array" aca="true" ref="AW9">INDEX(KM_PCT,MATCH($A9,'Knowledge - Percentages'!$B:$B,0),'Data - Knowledge'!AW$8)/100</f>
        <v>0.06</v>
      </c>
      <c r="AX9" s="380">
        <f t="array" aca="true" ref="AX9">INDEX(KM_PCT,MATCH($A9,'Knowledge - Percentages'!$B:$B,0),'Data - Knowledge'!AX$8)/100</f>
        <v>0.084</v>
      </c>
      <c r="AY9" s="380">
        <f t="array" aca="true" ref="AY9">INDEX(KM_PCT,MATCH($A9,'Knowledge - Percentages'!$B:$B,0),'Data - Knowledge'!AY$8)/100</f>
        <v>0.055999999999999994</v>
      </c>
      <c r="AZ9" s="380">
        <f t="array" aca="true" ref="AZ9">INDEX(KM_PCT,MATCH($A9,'Knowledge - Percentages'!$B:$B,0),'Data - Knowledge'!AZ$8)/100</f>
        <v>0.069</v>
      </c>
      <c r="BA9" s="380">
        <f t="array" aca="true" ref="BA9">INDEX(KM_PCT,MATCH($A9,'Knowledge - Percentages'!$B:$B,0),'Data - Knowledge'!BA$8)/100</f>
        <v>0.065</v>
      </c>
      <c r="BB9" s="380">
        <f t="array" aca="true" ref="BB9">INDEX(KM_PCT,MATCH($A9,'Knowledge - Percentages'!$B:$B,0),'Data - Knowledge'!BB$8)/100</f>
        <v>0.061</v>
      </c>
      <c r="BC9" s="380">
        <f t="array" aca="true" ref="BC9">INDEX(KM_PCT,MATCH($A9,'Knowledge - Percentages'!$B:$B,0),'Data - Knowledge'!BC$8)/100</f>
        <v>0.042</v>
      </c>
      <c r="BD9" s="380">
        <f t="array" aca="true" ref="BD9">INDEX(KM_PCT,MATCH($A9,'Knowledge - Percentages'!$B:$B,0),'Data - Knowledge'!BD$8)/100</f>
        <v>0.031</v>
      </c>
      <c r="BE9" s="380">
        <f t="array" aca="true" ref="BE9">INDEX(KM_PCT,MATCH($A9,'Knowledge - Percentages'!$B:$B,0),'Data - Knowledge'!BE$8)/100</f>
        <v>0.057</v>
      </c>
      <c r="BF9" s="380">
        <f t="array" aca="true" ref="BF9">INDEX(KM_PCT,MATCH($A9,'Knowledge - Percentages'!$B:$B,0),'Data - Knowledge'!BF$8)/100</f>
        <v>0.051</v>
      </c>
      <c r="BG9" s="380">
        <f t="array" aca="true" ref="BG9">INDEX(KM_PCT,MATCH($A9,'Knowledge - Percentages'!$B:$B,0),'Data - Knowledge'!BG$8)/100</f>
        <v>0.055999999999999994</v>
      </c>
      <c r="BH9" s="380">
        <f t="array" aca="true" ref="BH9">INDEX(KM_PCT,MATCH($A9,'Knowledge - Percentages'!$B:$B,0),'Data - Knowledge'!BH$8)/100</f>
        <v>0.064</v>
      </c>
      <c r="BI9" s="380">
        <f t="array" aca="true" ref="BI9">INDEX(KM_PCT,MATCH($A9,'Knowledge - Percentages'!$B:$B,0),'Data - Knowledge'!BI$8)/100</f>
        <v>0.076</v>
      </c>
      <c r="BJ9" s="380">
        <f t="array" aca="true" ref="BJ9">INDEX(KM_PCT,MATCH($A9,'Knowledge - Percentages'!$B:$B,0),'Data - Knowledge'!BJ$8)/100</f>
        <v>0.08</v>
      </c>
      <c r="BK9" s="380">
        <f t="array" aca="true" ref="BK9">INDEX(KM_PCT,MATCH($A9,'Knowledge - Percentages'!$B:$B,0),'Data - Knowledge'!BK$8)/100</f>
        <v>0.071</v>
      </c>
      <c r="BL9" s="380">
        <f t="array" aca="true" ref="BL9">INDEX(KM_PCT,MATCH($A9,'Knowledge - Percentages'!$B:$B,0),'Data - Knowledge'!BL$8)/100</f>
        <v>0.063</v>
      </c>
      <c r="BM9" s="380">
        <f t="array" aca="true" ref="BM9">INDEX(KM_PCT,MATCH($A9,'Knowledge - Percentages'!$B:$B,0),'Data - Knowledge'!BM$8)/100</f>
        <v>0.08</v>
      </c>
      <c r="BN9" s="380">
        <f t="array" aca="true" ref="BN9">INDEX(KM_PCT,MATCH($A9,'Knowledge - Percentages'!$B:$B,0),'Data - Knowledge'!BN$8)/100</f>
        <v>0.076</v>
      </c>
      <c r="BO9" s="380">
        <f t="array" aca="true" ref="BO9">INDEX(KM_PCT,MATCH($A9,'Knowledge - Percentages'!$B:$B,0),'Data - Knowledge'!BO$8)/100</f>
        <v>0.081</v>
      </c>
      <c r="BP9" s="380">
        <f t="array" aca="true" ref="BP9">INDEX(KM_PCT,MATCH($A9,'Knowledge - Percentages'!$B:$B,0),'Data - Knowledge'!BP$8)/100</f>
        <v>0.073</v>
      </c>
      <c r="BQ9" s="380">
        <f t="array" aca="true" ref="BQ9">INDEX(KM_PCT,MATCH($A9,'Knowledge - Percentages'!$B:$B,0),'Data - Knowledge'!BQ$8)/100</f>
        <v>0.065</v>
      </c>
    </row>
    <row r="10" spans="1:69">
      <c r="A10" t="s">
        <v>391</v>
      </c>
      <c r="B10" t="s">
        <v>813</v>
      </c>
      <c r="C10" t="s">
        <v>217</v>
      </c>
      <c r="D10" t="s">
        <v>815</v>
      </c>
      <c r="E10" s="373">
        <f>SUMPRODUCT($K$2:$BQ$2,$K10:$BQ10)/$J$2</f>
        <v>0.17054545454545456</v>
      </c>
      <c r="F10" s="379">
        <f>SUMPRODUCT($K$2:$BQ$2,$K10:$BQ10)</f>
        <v>45.024</v>
      </c>
      <c r="G10" s="373">
        <f>SUMPRODUCT($K$3:$BQ$3,$K10:$BQ10)/$J$3</f>
        <v>0.15207012320328533</v>
      </c>
      <c r="H10" s="379">
        <f>SUMPRODUCT($K$3:$BQ$3,$K10:$BQ10)</f>
        <v>1481.1629999999991</v>
      </c>
      <c r="I10" s="373">
        <f>CORREL($K$4:$BQ$4,$K10:$BQ10)</f>
        <v>0.21869450940309706</v>
      </c>
      <c r="J10" s="379">
        <f>$E10/$G10*100</f>
        <v>112.14921836912805</v>
      </c>
      <c r="K10" s="380">
        <f t="array" aca="true" ref="K10">INDEX(KM_PCT,MATCH($A10,'Knowledge - Percentages'!$B:$B,0),'Data - Knowledge'!K$8)/100</f>
        <v>0.198</v>
      </c>
      <c r="L10" s="380">
        <f t="array" aca="true" ref="L10">INDEX(KM_PCT,MATCH($A10,'Knowledge - Percentages'!$B:$B,0),'Data - Knowledge'!L$8)/100</f>
        <v>0.17600000000000002</v>
      </c>
      <c r="M10" s="380">
        <f t="array" aca="true" ref="M10">INDEX(KM_PCT,MATCH($A10,'Knowledge - Percentages'!$B:$B,0),'Data - Knowledge'!M$8)/100</f>
        <v>0.182</v>
      </c>
      <c r="N10" s="380">
        <f t="array" aca="true" ref="N10">INDEX(KM_PCT,MATCH($A10,'Knowledge - Percentages'!$B:$B,0),'Data - Knowledge'!N$8)/100</f>
        <v>0.139</v>
      </c>
      <c r="O10" s="380">
        <f t="array" aca="true" ref="O10">INDEX(KM_PCT,MATCH($A10,'Knowledge - Percentages'!$B:$B,0),'Data - Knowledge'!O$8)/100</f>
        <v>0.151</v>
      </c>
      <c r="P10" s="380">
        <f t="array" aca="true" ref="P10">INDEX(KM_PCT,MATCH($A10,'Knowledge - Percentages'!$B:$B,0),'Data - Knowledge'!P$8)/100</f>
        <v>0.18100000000000002</v>
      </c>
      <c r="Q10" s="380">
        <f t="array" aca="true" ref="Q10">INDEX(KM_PCT,MATCH($A10,'Knowledge - Percentages'!$B:$B,0),'Data - Knowledge'!Q$8)/100</f>
        <v>0.149</v>
      </c>
      <c r="R10" s="380">
        <f t="array" aca="true" ref="R10">INDEX(KM_PCT,MATCH($A10,'Knowledge - Percentages'!$B:$B,0),'Data - Knowledge'!R$8)/100</f>
        <v>0.18100000000000002</v>
      </c>
      <c r="S10" s="380">
        <f t="array" aca="true" ref="S10">INDEX(KM_PCT,MATCH($A10,'Knowledge - Percentages'!$B:$B,0),'Data - Knowledge'!S$8)/100</f>
        <v>0.193</v>
      </c>
      <c r="T10" s="380">
        <f t="array" aca="true" ref="T10">INDEX(KM_PCT,MATCH($A10,'Knowledge - Percentages'!$B:$B,0),'Data - Knowledge'!T$8)/100</f>
        <v>0.146</v>
      </c>
      <c r="U10" s="380">
        <f t="array" aca="true" ref="U10">INDEX(KM_PCT,MATCH($A10,'Knowledge - Percentages'!$B:$B,0),'Data - Knowledge'!U$8)/100</f>
        <v>0.15</v>
      </c>
      <c r="V10" s="380">
        <f t="array" aca="true" ref="V10">INDEX(KM_PCT,MATCH($A10,'Knowledge - Percentages'!$B:$B,0),'Data - Knowledge'!V$8)/100</f>
        <v>0.107</v>
      </c>
      <c r="W10" s="380">
        <f t="array" aca="true" ref="W10">INDEX(KM_PCT,MATCH($A10,'Knowledge - Percentages'!$B:$B,0),'Data - Knowledge'!W$8)/100</f>
        <v>0.10800000000000001</v>
      </c>
      <c r="X10" s="380">
        <f t="array" aca="true" ref="X10">INDEX(KM_PCT,MATCH($A10,'Knowledge - Percentages'!$B:$B,0),'Data - Knowledge'!X$8)/100</f>
        <v>0.158</v>
      </c>
      <c r="Y10" s="380">
        <f t="array" aca="true" ref="Y10">INDEX(KM_PCT,MATCH($A10,'Knowledge - Percentages'!$B:$B,0),'Data - Knowledge'!Y$8)/100</f>
        <v>0.085</v>
      </c>
      <c r="Z10" s="380">
        <f t="array" aca="true" ref="Z10">INDEX(KM_PCT,MATCH($A10,'Knowledge - Percentages'!$B:$B,0),'Data - Knowledge'!Z$8)/100</f>
        <v>0.124</v>
      </c>
      <c r="AA10" s="380">
        <f t="array" aca="true" ref="AA10">INDEX(KM_PCT,MATCH($A10,'Knowledge - Percentages'!$B:$B,0),'Data - Knowledge'!AA$8)/100</f>
        <v>0.107</v>
      </c>
      <c r="AB10" s="380">
        <f t="array" aca="true" ref="AB10">INDEX(KM_PCT,MATCH($A10,'Knowledge - Percentages'!$B:$B,0),'Data - Knowledge'!AB$8)/100</f>
        <v>0.182</v>
      </c>
      <c r="AC10" s="380">
        <f t="array" aca="true" ref="AC10">INDEX(KM_PCT,MATCH($A10,'Knowledge - Percentages'!$B:$B,0),'Data - Knowledge'!AC$8)/100</f>
        <v>0.11800000000000001</v>
      </c>
      <c r="AD10" s="380">
        <f t="array" aca="true" ref="AD10">INDEX(KM_PCT,MATCH($A10,'Knowledge - Percentages'!$B:$B,0),'Data - Knowledge'!AD$8)/100</f>
        <v>0.154</v>
      </c>
      <c r="AE10" s="380">
        <f t="array" aca="true" ref="AE10">INDEX(KM_PCT,MATCH($A10,'Knowledge - Percentages'!$B:$B,0),'Data - Knowledge'!AE$8)/100</f>
        <v>0.132</v>
      </c>
      <c r="AF10" s="380">
        <f t="array" aca="true" ref="AF10">INDEX(KM_PCT,MATCH($A10,'Knowledge - Percentages'!$B:$B,0),'Data - Knowledge'!AF$8)/100</f>
        <v>0.163</v>
      </c>
      <c r="AG10" s="380">
        <f t="array" aca="true" ref="AG10">INDEX(KM_PCT,MATCH($A10,'Knowledge - Percentages'!$B:$B,0),'Data - Knowledge'!AG$8)/100</f>
        <v>0.141</v>
      </c>
      <c r="AH10" s="380">
        <f t="array" aca="true" ref="AH10">INDEX(KM_PCT,MATCH($A10,'Knowledge - Percentages'!$B:$B,0),'Data - Knowledge'!AH$8)/100</f>
        <v>0.14800000000000002</v>
      </c>
      <c r="AI10" s="380">
        <f t="array" aca="true" ref="AI10">INDEX(KM_PCT,MATCH($A10,'Knowledge - Percentages'!$B:$B,0),'Data - Knowledge'!AI$8)/100</f>
        <v>0.19399999999999998</v>
      </c>
      <c r="AJ10" s="380">
        <f t="array" aca="true" ref="AJ10">INDEX(KM_PCT,MATCH($A10,'Knowledge - Percentages'!$B:$B,0),'Data - Knowledge'!AJ$8)/100</f>
        <v>0.154</v>
      </c>
      <c r="AK10" s="380">
        <f t="array" aca="true" ref="AK10">INDEX(KM_PCT,MATCH($A10,'Knowledge - Percentages'!$B:$B,0),'Data - Knowledge'!AK$8)/100</f>
        <v>0.151</v>
      </c>
      <c r="AL10" s="380">
        <f t="array" aca="true" ref="AL10">INDEX(KM_PCT,MATCH($A10,'Knowledge - Percentages'!$B:$B,0),'Data - Knowledge'!AL$8)/100</f>
        <v>0.183</v>
      </c>
      <c r="AM10" s="380">
        <f t="array" aca="true" ref="AM10">INDEX(KM_PCT,MATCH($A10,'Knowledge - Percentages'!$B:$B,0),'Data - Knowledge'!AM$8)/100</f>
        <v>0.17</v>
      </c>
      <c r="AN10" s="380">
        <f t="array" aca="true" ref="AN10">INDEX(KM_PCT,MATCH($A10,'Knowledge - Percentages'!$B:$B,0),'Data - Knowledge'!AN$8)/100</f>
        <v>0.105</v>
      </c>
      <c r="AO10" s="380">
        <f t="array" aca="true" ref="AO10">INDEX(KM_PCT,MATCH($A10,'Knowledge - Percentages'!$B:$B,0),'Data - Knowledge'!AO$8)/100</f>
        <v>0.08900000000000001</v>
      </c>
      <c r="AP10" s="380">
        <f t="array" aca="true" ref="AP10">INDEX(KM_PCT,MATCH($A10,'Knowledge - Percentages'!$B:$B,0),'Data - Knowledge'!AP$8)/100</f>
        <v>0.14</v>
      </c>
      <c r="AQ10" s="380">
        <f t="array" aca="true" ref="AQ10">INDEX(KM_PCT,MATCH($A10,'Knowledge - Percentages'!$B:$B,0),'Data - Knowledge'!AQ$8)/100</f>
        <v>0.16399999999999998</v>
      </c>
      <c r="AR10" s="380">
        <f t="array" aca="true" ref="AR10">INDEX(KM_PCT,MATCH($A10,'Knowledge - Percentages'!$B:$B,0),'Data - Knowledge'!AR$8)/100</f>
        <v>0.11900000000000001</v>
      </c>
      <c r="AS10" s="380">
        <f t="array" aca="true" ref="AS10">INDEX(KM_PCT,MATCH($A10,'Knowledge - Percentages'!$B:$B,0),'Data - Knowledge'!AS$8)/100</f>
        <v>0.064</v>
      </c>
      <c r="AT10" s="380">
        <f t="array" aca="true" ref="AT10">INDEX(KM_PCT,MATCH($A10,'Knowledge - Percentages'!$B:$B,0),'Data - Knowledge'!AT$8)/100</f>
        <v>0.10300000000000001</v>
      </c>
      <c r="AU10" s="380">
        <f t="array" aca="true" ref="AU10">INDEX(KM_PCT,MATCH($A10,'Knowledge - Percentages'!$B:$B,0),'Data - Knowledge'!AU$8)/100</f>
        <v>0.141</v>
      </c>
      <c r="AV10" s="380">
        <f t="array" aca="true" ref="AV10">INDEX(KM_PCT,MATCH($A10,'Knowledge - Percentages'!$B:$B,0),'Data - Knowledge'!AV$8)/100</f>
        <v>0.146</v>
      </c>
      <c r="AW10" s="380">
        <f t="array" aca="true" ref="AW10">INDEX(KM_PCT,MATCH($A10,'Knowledge - Percentages'!$B:$B,0),'Data - Knowledge'!AW$8)/100</f>
        <v>0.159</v>
      </c>
      <c r="AX10" s="380">
        <f t="array" aca="true" ref="AX10">INDEX(KM_PCT,MATCH($A10,'Knowledge - Percentages'!$B:$B,0),'Data - Knowledge'!AX$8)/100</f>
        <v>0.23600000000000002</v>
      </c>
      <c r="AY10" s="380">
        <f t="array" aca="true" ref="AY10">INDEX(KM_PCT,MATCH($A10,'Knowledge - Percentages'!$B:$B,0),'Data - Knowledge'!AY$8)/100</f>
        <v>0.17</v>
      </c>
      <c r="AZ10" s="380">
        <f t="array" aca="true" ref="AZ10">INDEX(KM_PCT,MATCH($A10,'Knowledge - Percentages'!$B:$B,0),'Data - Knowledge'!AZ$8)/100</f>
        <v>0.201</v>
      </c>
      <c r="BA10" s="380">
        <f t="array" aca="true" ref="BA10">INDEX(KM_PCT,MATCH($A10,'Knowledge - Percentages'!$B:$B,0),'Data - Knowledge'!BA$8)/100</f>
        <v>0.196</v>
      </c>
      <c r="BB10" s="380">
        <f t="array" aca="true" ref="BB10">INDEX(KM_PCT,MATCH($A10,'Knowledge - Percentages'!$B:$B,0),'Data - Knowledge'!BB$8)/100</f>
        <v>0.16399999999999998</v>
      </c>
      <c r="BC10" s="380">
        <f t="array" aca="true" ref="BC10">INDEX(KM_PCT,MATCH($A10,'Knowledge - Percentages'!$B:$B,0),'Data - Knowledge'!BC$8)/100</f>
        <v>0.11800000000000001</v>
      </c>
      <c r="BD10" s="380">
        <f t="array" aca="true" ref="BD10">INDEX(KM_PCT,MATCH($A10,'Knowledge - Percentages'!$B:$B,0),'Data - Knowledge'!BD$8)/100</f>
        <v>0.079</v>
      </c>
      <c r="BE10" s="380">
        <f t="array" aca="true" ref="BE10">INDEX(KM_PCT,MATCH($A10,'Knowledge - Percentages'!$B:$B,0),'Data - Knowledge'!BE$8)/100</f>
        <v>0.165</v>
      </c>
      <c r="BF10" s="380">
        <f t="array" aca="true" ref="BF10">INDEX(KM_PCT,MATCH($A10,'Knowledge - Percentages'!$B:$B,0),'Data - Knowledge'!BF$8)/100</f>
        <v>0.125</v>
      </c>
      <c r="BG10" s="380">
        <f t="array" aca="true" ref="BG10">INDEX(KM_PCT,MATCH($A10,'Knowledge - Percentages'!$B:$B,0),'Data - Knowledge'!BG$8)/100</f>
        <v>0.11199999999999999</v>
      </c>
      <c r="BH10" s="380">
        <f t="array" aca="true" ref="BH10">INDEX(KM_PCT,MATCH($A10,'Knowledge - Percentages'!$B:$B,0),'Data - Knowledge'!BH$8)/100</f>
        <v>0.149</v>
      </c>
      <c r="BI10" s="380">
        <f t="array" aca="true" ref="BI10">INDEX(KM_PCT,MATCH($A10,'Knowledge - Percentages'!$B:$B,0),'Data - Knowledge'!BI$8)/100</f>
        <v>0.163</v>
      </c>
      <c r="BJ10" s="380">
        <f t="array" aca="true" ref="BJ10">INDEX(KM_PCT,MATCH($A10,'Knowledge - Percentages'!$B:$B,0),'Data - Knowledge'!BJ$8)/100</f>
        <v>0.22699999999999998</v>
      </c>
      <c r="BK10" s="380">
        <f t="array" aca="true" ref="BK10">INDEX(KM_PCT,MATCH($A10,'Knowledge - Percentages'!$B:$B,0),'Data - Knowledge'!BK$8)/100</f>
        <v>0.201</v>
      </c>
      <c r="BL10" s="380">
        <f t="array" aca="true" ref="BL10">INDEX(KM_PCT,MATCH($A10,'Knowledge - Percentages'!$B:$B,0),'Data - Knowledge'!BL$8)/100</f>
        <v>0.161</v>
      </c>
      <c r="BM10" s="380">
        <f t="array" aca="true" ref="BM10">INDEX(KM_PCT,MATCH($A10,'Knowledge - Percentages'!$B:$B,0),'Data - Knowledge'!BM$8)/100</f>
        <v>0.22899999999999998</v>
      </c>
      <c r="BN10" s="380">
        <f t="array" aca="true" ref="BN10">INDEX(KM_PCT,MATCH($A10,'Knowledge - Percentages'!$B:$B,0),'Data - Knowledge'!BN$8)/100</f>
        <v>0.23199999999999998</v>
      </c>
      <c r="BO10" s="380">
        <f t="array" aca="true" ref="BO10">INDEX(KM_PCT,MATCH($A10,'Knowledge - Percentages'!$B:$B,0),'Data - Knowledge'!BO$8)/100</f>
        <v>0.198</v>
      </c>
      <c r="BP10" s="380">
        <f t="array" aca="true" ref="BP10">INDEX(KM_PCT,MATCH($A10,'Knowledge - Percentages'!$B:$B,0),'Data - Knowledge'!BP$8)/100</f>
        <v>0.188</v>
      </c>
      <c r="BQ10" s="380">
        <f t="array" aca="true" ref="BQ10">INDEX(KM_PCT,MATCH($A10,'Knowledge - Percentages'!$B:$B,0),'Data - Knowledge'!BQ$8)/100</f>
        <v>0.12300000000000001</v>
      </c>
    </row>
    <row r="11" spans="1:69">
      <c r="A11" t="s">
        <v>393</v>
      </c>
      <c r="B11" t="s">
        <v>813</v>
      </c>
      <c r="C11" t="s">
        <v>217</v>
      </c>
      <c r="D11" t="s">
        <v>816</v>
      </c>
      <c r="E11" s="373">
        <f>SUMPRODUCT($K$2:$BQ$2,$K11:$BQ11)/$J$2</f>
        <v>0.080170454545454545</v>
      </c>
      <c r="F11" s="379">
        <f>SUMPRODUCT($K$2:$BQ$2,$K11:$BQ11)</f>
        <v>21.165</v>
      </c>
      <c r="G11" s="373">
        <f>SUMPRODUCT($K$3:$BQ$3,$K11:$BQ11)/$J$3</f>
        <v>0.064840965092402433</v>
      </c>
      <c r="H11" s="379">
        <f>SUMPRODUCT($K$3:$BQ$3,$K11:$BQ11)</f>
        <v>631.5509999999997</v>
      </c>
      <c r="I11" s="373">
        <f>CORREL($K$4:$BQ$4,$K11:$BQ11)</f>
        <v>-0.062301547995476721</v>
      </c>
      <c r="J11" s="379">
        <f>$E11/$G11*100</f>
        <v>123.64167379558066</v>
      </c>
      <c r="K11" s="380">
        <f t="array" aca="true" ref="K11">INDEX(KM_PCT,MATCH($A11,'Knowledge - Percentages'!$B:$B,0),'Data - Knowledge'!K$8)/100</f>
        <v>0.054000000000000006</v>
      </c>
      <c r="L11" s="380">
        <f t="array" aca="true" ref="L11">INDEX(KM_PCT,MATCH($A11,'Knowledge - Percentages'!$B:$B,0),'Data - Knowledge'!L$8)/100</f>
        <v>0.055</v>
      </c>
      <c r="M11" s="380">
        <f t="array" aca="true" ref="M11">INDEX(KM_PCT,MATCH($A11,'Knowledge - Percentages'!$B:$B,0),'Data - Knowledge'!M$8)/100</f>
        <v>0.053</v>
      </c>
      <c r="N11" s="380">
        <f t="array" aca="true" ref="N11">INDEX(KM_PCT,MATCH($A11,'Knowledge - Percentages'!$B:$B,0),'Data - Knowledge'!N$8)/100</f>
        <v>0.049</v>
      </c>
      <c r="O11" s="380">
        <f t="array" aca="true" ref="O11">INDEX(KM_PCT,MATCH($A11,'Knowledge - Percentages'!$B:$B,0),'Data - Knowledge'!O$8)/100</f>
        <v>0.047</v>
      </c>
      <c r="P11" s="380">
        <f t="array" aca="true" ref="P11">INDEX(KM_PCT,MATCH($A11,'Knowledge - Percentages'!$B:$B,0),'Data - Knowledge'!P$8)/100</f>
        <v>0.068</v>
      </c>
      <c r="Q11" s="380">
        <f t="array" aca="true" ref="Q11">INDEX(KM_PCT,MATCH($A11,'Knowledge - Percentages'!$B:$B,0),'Data - Knowledge'!Q$8)/100</f>
        <v>0.078</v>
      </c>
      <c r="R11" s="380">
        <f t="array" aca="true" ref="R11">INDEX(KM_PCT,MATCH($A11,'Knowledge - Percentages'!$B:$B,0),'Data - Knowledge'!R$8)/100</f>
        <v>0.064</v>
      </c>
      <c r="S11" s="380">
        <f t="array" aca="true" ref="S11">INDEX(KM_PCT,MATCH($A11,'Knowledge - Percentages'!$B:$B,0),'Data - Knowledge'!S$8)/100</f>
        <v>0.063</v>
      </c>
      <c r="T11" s="380">
        <f t="array" aca="true" ref="T11">INDEX(KM_PCT,MATCH($A11,'Knowledge - Percentages'!$B:$B,0),'Data - Knowledge'!T$8)/100</f>
        <v>0.051</v>
      </c>
      <c r="U11" s="380">
        <f t="array" aca="true" ref="U11">INDEX(KM_PCT,MATCH($A11,'Knowledge - Percentages'!$B:$B,0),'Data - Knowledge'!U$8)/100</f>
        <v>0.061</v>
      </c>
      <c r="V11" s="380">
        <f t="array" aca="true" ref="V11">INDEX(KM_PCT,MATCH($A11,'Knowledge - Percentages'!$B:$B,0),'Data - Knowledge'!V$8)/100</f>
        <v>0.042</v>
      </c>
      <c r="W11" s="380">
        <f t="array" aca="true" ref="W11">INDEX(KM_PCT,MATCH($A11,'Knowledge - Percentages'!$B:$B,0),'Data - Knowledge'!W$8)/100</f>
        <v>0.06</v>
      </c>
      <c r="X11" s="380">
        <f t="array" aca="true" ref="X11">INDEX(KM_PCT,MATCH($A11,'Knowledge - Percentages'!$B:$B,0),'Data - Knowledge'!X$8)/100</f>
        <v>0.072000000000000008</v>
      </c>
      <c r="Y11" s="380">
        <f t="array" aca="true" ref="Y11">INDEX(KM_PCT,MATCH($A11,'Knowledge - Percentages'!$B:$B,0),'Data - Knowledge'!Y$8)/100</f>
        <v>0.11800000000000001</v>
      </c>
      <c r="Z11" s="380">
        <f t="array" aca="true" ref="Z11">INDEX(KM_PCT,MATCH($A11,'Knowledge - Percentages'!$B:$B,0),'Data - Knowledge'!Z$8)/100</f>
        <v>0.075</v>
      </c>
      <c r="AA11" s="380">
        <f t="array" aca="true" ref="AA11">INDEX(KM_PCT,MATCH($A11,'Knowledge - Percentages'!$B:$B,0),'Data - Knowledge'!AA$8)/100</f>
        <v>0.098</v>
      </c>
      <c r="AB11" s="380">
        <f t="array" aca="true" ref="AB11">INDEX(KM_PCT,MATCH($A11,'Knowledge - Percentages'!$B:$B,0),'Data - Knowledge'!AB$8)/100</f>
        <v>0.067</v>
      </c>
      <c r="AC11" s="380">
        <f t="array" aca="true" ref="AC11">INDEX(KM_PCT,MATCH($A11,'Knowledge - Percentages'!$B:$B,0),'Data - Knowledge'!AC$8)/100</f>
        <v>0.098</v>
      </c>
      <c r="AD11" s="380">
        <f t="array" aca="true" ref="AD11">INDEX(KM_PCT,MATCH($A11,'Knowledge - Percentages'!$B:$B,0),'Data - Knowledge'!AD$8)/100</f>
        <v>0.087</v>
      </c>
      <c r="AE11" s="380">
        <f t="array" aca="true" ref="AE11">INDEX(KM_PCT,MATCH($A11,'Knowledge - Percentages'!$B:$B,0),'Data - Knowledge'!AE$8)/100</f>
        <v>0.046</v>
      </c>
      <c r="AF11" s="380">
        <f t="array" aca="true" ref="AF11">INDEX(KM_PCT,MATCH($A11,'Knowledge - Percentages'!$B:$B,0),'Data - Knowledge'!AF$8)/100</f>
        <v>0.061</v>
      </c>
      <c r="AG11" s="380">
        <f t="array" aca="true" ref="AG11">INDEX(KM_PCT,MATCH($A11,'Knowledge - Percentages'!$B:$B,0),'Data - Knowledge'!AG$8)/100</f>
        <v>0.057999999999999996</v>
      </c>
      <c r="AH11" s="380">
        <f t="array" aca="true" ref="AH11">INDEX(KM_PCT,MATCH($A11,'Knowledge - Percentages'!$B:$B,0),'Data - Knowledge'!AH$8)/100</f>
        <v>0.062</v>
      </c>
      <c r="AI11" s="380">
        <f t="array" aca="true" ref="AI11">INDEX(KM_PCT,MATCH($A11,'Knowledge - Percentages'!$B:$B,0),'Data - Knowledge'!AI$8)/100</f>
        <v>0.091</v>
      </c>
      <c r="AJ11" s="380">
        <f t="array" aca="true" ref="AJ11">INDEX(KM_PCT,MATCH($A11,'Knowledge - Percentages'!$B:$B,0),'Data - Knowledge'!AJ$8)/100</f>
        <v>0.057999999999999996</v>
      </c>
      <c r="AK11" s="380">
        <f t="array" aca="true" ref="AK11">INDEX(KM_PCT,MATCH($A11,'Knowledge - Percentages'!$B:$B,0),'Data - Knowledge'!AK$8)/100</f>
        <v>0.067</v>
      </c>
      <c r="AL11" s="380">
        <f t="array" aca="true" ref="AL11">INDEX(KM_PCT,MATCH($A11,'Knowledge - Percentages'!$B:$B,0),'Data - Knowledge'!AL$8)/100</f>
        <v>0.078</v>
      </c>
      <c r="AM11" s="380">
        <f t="array" aca="true" ref="AM11">INDEX(KM_PCT,MATCH($A11,'Knowledge - Percentages'!$B:$B,0),'Data - Knowledge'!AM$8)/100</f>
        <v>0.07</v>
      </c>
      <c r="AN11" s="380">
        <f t="array" aca="true" ref="AN11">INDEX(KM_PCT,MATCH($A11,'Knowledge - Percentages'!$B:$B,0),'Data - Knowledge'!AN$8)/100</f>
        <v>0.045</v>
      </c>
      <c r="AO11" s="380">
        <f t="array" aca="true" ref="AO11">INDEX(KM_PCT,MATCH($A11,'Knowledge - Percentages'!$B:$B,0),'Data - Knowledge'!AO$8)/100</f>
        <v>0.068</v>
      </c>
      <c r="AP11" s="380">
        <f t="array" aca="true" ref="AP11">INDEX(KM_PCT,MATCH($A11,'Knowledge - Percentages'!$B:$B,0),'Data - Knowledge'!AP$8)/100</f>
        <v>0.098</v>
      </c>
      <c r="AQ11" s="380">
        <f t="array" aca="true" ref="AQ11">INDEX(KM_PCT,MATCH($A11,'Knowledge - Percentages'!$B:$B,0),'Data - Knowledge'!AQ$8)/100</f>
        <v>0.073</v>
      </c>
      <c r="AR11" s="380">
        <f t="array" aca="true" ref="AR11">INDEX(KM_PCT,MATCH($A11,'Knowledge - Percentages'!$B:$B,0),'Data - Knowledge'!AR$8)/100</f>
        <v>0.634</v>
      </c>
      <c r="AS11" s="380">
        <f t="array" aca="true" ref="AS11">INDEX(KM_PCT,MATCH($A11,'Knowledge - Percentages'!$B:$B,0),'Data - Knowledge'!AS$8)/100</f>
        <v>0.55899999999999994</v>
      </c>
      <c r="AT11" s="380">
        <f t="array" aca="true" ref="AT11">INDEX(KM_PCT,MATCH($A11,'Knowledge - Percentages'!$B:$B,0),'Data - Knowledge'!AT$8)/100</f>
        <v>0.156</v>
      </c>
      <c r="AU11" s="380">
        <f t="array" aca="true" ref="AU11">INDEX(KM_PCT,MATCH($A11,'Knowledge - Percentages'!$B:$B,0),'Data - Knowledge'!AU$8)/100</f>
        <v>0.073</v>
      </c>
      <c r="AV11" s="380">
        <f t="array" aca="true" ref="AV11">INDEX(KM_PCT,MATCH($A11,'Knowledge - Percentages'!$B:$B,0),'Data - Knowledge'!AV$8)/100</f>
        <v>0.067</v>
      </c>
      <c r="AW11" s="380">
        <f t="array" aca="true" ref="AW11">INDEX(KM_PCT,MATCH($A11,'Knowledge - Percentages'!$B:$B,0),'Data - Knowledge'!AW$8)/100</f>
        <v>0.07400000000000001</v>
      </c>
      <c r="AX11" s="380">
        <f t="array" aca="true" ref="AX11">INDEX(KM_PCT,MATCH($A11,'Knowledge - Percentages'!$B:$B,0),'Data - Knowledge'!AX$8)/100</f>
        <v>0.102</v>
      </c>
      <c r="AY11" s="380">
        <f t="array" aca="true" ref="AY11">INDEX(KM_PCT,MATCH($A11,'Knowledge - Percentages'!$B:$B,0),'Data - Knowledge'!AY$8)/100</f>
        <v>0.068</v>
      </c>
      <c r="AZ11" s="380">
        <f t="array" aca="true" ref="AZ11">INDEX(KM_PCT,MATCH($A11,'Knowledge - Percentages'!$B:$B,0),'Data - Knowledge'!AZ$8)/100</f>
        <v>0.078</v>
      </c>
      <c r="BA11" s="380">
        <f t="array" aca="true" ref="BA11">INDEX(KM_PCT,MATCH($A11,'Knowledge - Percentages'!$B:$B,0),'Data - Knowledge'!BA$8)/100</f>
        <v>0.081</v>
      </c>
      <c r="BB11" s="380">
        <f t="array" aca="true" ref="BB11">INDEX(KM_PCT,MATCH($A11,'Knowledge - Percentages'!$B:$B,0),'Data - Knowledge'!BB$8)/100</f>
        <v>0.07400000000000001</v>
      </c>
      <c r="BC11" s="380">
        <f t="array" aca="true" ref="BC11">INDEX(KM_PCT,MATCH($A11,'Knowledge - Percentages'!$B:$B,0),'Data - Knowledge'!BC$8)/100</f>
        <v>0.051</v>
      </c>
      <c r="BD11" s="380">
        <f t="array" aca="true" ref="BD11">INDEX(KM_PCT,MATCH($A11,'Knowledge - Percentages'!$B:$B,0),'Data - Knowledge'!BD$8)/100</f>
        <v>0.062</v>
      </c>
      <c r="BE11" s="380">
        <f t="array" aca="true" ref="BE11">INDEX(KM_PCT,MATCH($A11,'Knowledge - Percentages'!$B:$B,0),'Data - Knowledge'!BE$8)/100</f>
        <v>0.072000000000000008</v>
      </c>
      <c r="BF11" s="380">
        <f t="array" aca="true" ref="BF11">INDEX(KM_PCT,MATCH($A11,'Knowledge - Percentages'!$B:$B,0),'Data - Knowledge'!BF$8)/100</f>
        <v>0.072000000000000008</v>
      </c>
      <c r="BG11" s="380">
        <f t="array" aca="true" ref="BG11">INDEX(KM_PCT,MATCH($A11,'Knowledge - Percentages'!$B:$B,0),'Data - Knowledge'!BG$8)/100</f>
        <v>0.08900000000000001</v>
      </c>
      <c r="BH11" s="380">
        <f t="array" aca="true" ref="BH11">INDEX(KM_PCT,MATCH($A11,'Knowledge - Percentages'!$B:$B,0),'Data - Knowledge'!BH$8)/100</f>
        <v>0.087</v>
      </c>
      <c r="BI11" s="380">
        <f t="array" aca="true" ref="BI11">INDEX(KM_PCT,MATCH($A11,'Knowledge - Percentages'!$B:$B,0),'Data - Knowledge'!BI$8)/100</f>
        <v>0.095</v>
      </c>
      <c r="BJ11" s="380">
        <f t="array" aca="true" ref="BJ11">INDEX(KM_PCT,MATCH($A11,'Knowledge - Percentages'!$B:$B,0),'Data - Knowledge'!BJ$8)/100</f>
        <v>0.086</v>
      </c>
      <c r="BK11" s="380">
        <f t="array" aca="true" ref="BK11">INDEX(KM_PCT,MATCH($A11,'Knowledge - Percentages'!$B:$B,0),'Data - Knowledge'!BK$8)/100</f>
        <v>0.087</v>
      </c>
      <c r="BL11" s="380">
        <f t="array" aca="true" ref="BL11">INDEX(KM_PCT,MATCH($A11,'Knowledge - Percentages'!$B:$B,0),'Data - Knowledge'!BL$8)/100</f>
        <v>0.087</v>
      </c>
      <c r="BM11" s="380">
        <f t="array" aca="true" ref="BM11">INDEX(KM_PCT,MATCH($A11,'Knowledge - Percentages'!$B:$B,0),'Data - Knowledge'!BM$8)/100</f>
        <v>0.091</v>
      </c>
      <c r="BN11" s="380">
        <f t="array" aca="true" ref="BN11">INDEX(KM_PCT,MATCH($A11,'Knowledge - Percentages'!$B:$B,0),'Data - Knowledge'!BN$8)/100</f>
        <v>0.086</v>
      </c>
      <c r="BO11" s="380">
        <f t="array" aca="true" ref="BO11">INDEX(KM_PCT,MATCH($A11,'Knowledge - Percentages'!$B:$B,0),'Data - Knowledge'!BO$8)/100</f>
        <v>0.086</v>
      </c>
      <c r="BP11" s="380">
        <f t="array" aca="true" ref="BP11">INDEX(KM_PCT,MATCH($A11,'Knowledge - Percentages'!$B:$B,0),'Data - Knowledge'!BP$8)/100</f>
        <v>0.081</v>
      </c>
      <c r="BQ11" s="380">
        <f t="array" aca="true" ref="BQ11">INDEX(KM_PCT,MATCH($A11,'Knowledge - Percentages'!$B:$B,0),'Data - Knowledge'!BQ$8)/100</f>
        <v>0.091</v>
      </c>
    </row>
    <row r="12" spans="1:69">
      <c r="A12" t="s">
        <v>395</v>
      </c>
      <c r="B12" t="s">
        <v>813</v>
      </c>
      <c r="C12" t="s">
        <v>217</v>
      </c>
      <c r="D12" t="s">
        <v>817</v>
      </c>
      <c r="E12" s="373">
        <f>SUMPRODUCT($K$2:$BQ$2,$K12:$BQ12)/$J$2</f>
        <v>0.13361363636363635</v>
      </c>
      <c r="F12" s="379">
        <f>SUMPRODUCT($K$2:$BQ$2,$K12:$BQ12)</f>
        <v>35.273999999999994</v>
      </c>
      <c r="G12" s="373">
        <f>SUMPRODUCT($K$3:$BQ$3,$K12:$BQ12)/$J$3</f>
        <v>0.10721262833675567</v>
      </c>
      <c r="H12" s="379">
        <f>SUMPRODUCT($K$3:$BQ$3,$K12:$BQ12)</f>
        <v>1044.2510000000002</v>
      </c>
      <c r="I12" s="373">
        <f>CORREL($K$4:$BQ$4,$K12:$BQ12)</f>
        <v>-0.051329737168226183</v>
      </c>
      <c r="J12" s="379">
        <f>$E12/$G12*100</f>
        <v>124.6249051407964</v>
      </c>
      <c r="K12" s="380">
        <f t="array" aca="true" ref="K12">INDEX(KM_PCT,MATCH($A12,'Knowledge - Percentages'!$B:$B,0),'Data - Knowledge'!K$8)/100</f>
        <v>0.066</v>
      </c>
      <c r="L12" s="380">
        <f t="array" aca="true" ref="L12">INDEX(KM_PCT,MATCH($A12,'Knowledge - Percentages'!$B:$B,0),'Data - Knowledge'!L$8)/100</f>
        <v>0.11</v>
      </c>
      <c r="M12" s="380">
        <f t="array" aca="true" ref="M12">INDEX(KM_PCT,MATCH($A12,'Knowledge - Percentages'!$B:$B,0),'Data - Knowledge'!M$8)/100</f>
        <v>0.061</v>
      </c>
      <c r="N12" s="380">
        <f t="array" aca="true" ref="N12">INDEX(KM_PCT,MATCH($A12,'Knowledge - Percentages'!$B:$B,0),'Data - Knowledge'!N$8)/100</f>
        <v>0.064</v>
      </c>
      <c r="O12" s="380">
        <f t="array" aca="true" ref="O12">INDEX(KM_PCT,MATCH($A12,'Knowledge - Percentages'!$B:$B,0),'Data - Knowledge'!O$8)/100</f>
        <v>0.064</v>
      </c>
      <c r="P12" s="380">
        <f t="array" aca="true" ref="P12">INDEX(KM_PCT,MATCH($A12,'Knowledge - Percentages'!$B:$B,0),'Data - Knowledge'!P$8)/100</f>
        <v>0.11199999999999999</v>
      </c>
      <c r="Q12" s="380">
        <f t="array" aca="true" ref="Q12">INDEX(KM_PCT,MATCH($A12,'Knowledge - Percentages'!$B:$B,0),'Data - Knowledge'!Q$8)/100</f>
        <v>0.138</v>
      </c>
      <c r="R12" s="380">
        <f t="array" aca="true" ref="R12">INDEX(KM_PCT,MATCH($A12,'Knowledge - Percentages'!$B:$B,0),'Data - Knowledge'!R$8)/100</f>
        <v>0.08900000000000001</v>
      </c>
      <c r="S12" s="380">
        <f t="array" aca="true" ref="S12">INDEX(KM_PCT,MATCH($A12,'Knowledge - Percentages'!$B:$B,0),'Data - Knowledge'!S$8)/100</f>
        <v>0.08199999999999999</v>
      </c>
      <c r="T12" s="380">
        <f t="array" aca="true" ref="T12">INDEX(KM_PCT,MATCH($A12,'Knowledge - Percentages'!$B:$B,0),'Data - Knowledge'!T$8)/100</f>
        <v>0.079</v>
      </c>
      <c r="U12" s="380">
        <f t="array" aca="true" ref="U12">INDEX(KM_PCT,MATCH($A12,'Knowledge - Percentages'!$B:$B,0),'Data - Knowledge'!U$8)/100</f>
        <v>0.093000000000000013</v>
      </c>
      <c r="V12" s="380">
        <f t="array" aca="true" ref="V12">INDEX(KM_PCT,MATCH($A12,'Knowledge - Percentages'!$B:$B,0),'Data - Knowledge'!V$8)/100</f>
        <v>0.064</v>
      </c>
      <c r="W12" s="380">
        <f t="array" aca="true" ref="W12">INDEX(KM_PCT,MATCH($A12,'Knowledge - Percentages'!$B:$B,0),'Data - Knowledge'!W$8)/100</f>
        <v>0.121</v>
      </c>
      <c r="X12" s="380">
        <f t="array" aca="true" ref="X12">INDEX(KM_PCT,MATCH($A12,'Knowledge - Percentages'!$B:$B,0),'Data - Knowledge'!X$8)/100</f>
        <v>0.156</v>
      </c>
      <c r="Y12" s="380">
        <f t="array" aca="true" ref="Y12">INDEX(KM_PCT,MATCH($A12,'Knowledge - Percentages'!$B:$B,0),'Data - Knowledge'!Y$8)/100</f>
        <v>0.309</v>
      </c>
      <c r="Z12" s="380">
        <f t="array" aca="true" ref="Z12">INDEX(KM_PCT,MATCH($A12,'Knowledge - Percentages'!$B:$B,0),'Data - Knowledge'!Z$8)/100</f>
        <v>0.21100000000000002</v>
      </c>
      <c r="AA12" s="380">
        <f t="array" aca="true" ref="AA12">INDEX(KM_PCT,MATCH($A12,'Knowledge - Percentages'!$B:$B,0),'Data - Knowledge'!AA$8)/100</f>
        <v>0.261</v>
      </c>
      <c r="AB12" s="380">
        <f t="array" aca="true" ref="AB12">INDEX(KM_PCT,MATCH($A12,'Knowledge - Percentages'!$B:$B,0),'Data - Knowledge'!AB$8)/100</f>
        <v>0.145</v>
      </c>
      <c r="AC12" s="380">
        <f t="array" aca="true" ref="AC12">INDEX(KM_PCT,MATCH($A12,'Knowledge - Percentages'!$B:$B,0),'Data - Knowledge'!AC$8)/100</f>
        <v>0.231</v>
      </c>
      <c r="AD12" s="380">
        <f t="array" aca="true" ref="AD12">INDEX(KM_PCT,MATCH($A12,'Knowledge - Percentages'!$B:$B,0),'Data - Knowledge'!AD$8)/100</f>
        <v>0.19399999999999998</v>
      </c>
      <c r="AE12" s="380">
        <f t="array" aca="true" ref="AE12">INDEX(KM_PCT,MATCH($A12,'Knowledge - Percentages'!$B:$B,0),'Data - Knowledge'!AE$8)/100</f>
        <v>0.072000000000000008</v>
      </c>
      <c r="AF12" s="380">
        <f t="array" aca="true" ref="AF12">INDEX(KM_PCT,MATCH($A12,'Knowledge - Percentages'!$B:$B,0),'Data - Knowledge'!AF$8)/100</f>
        <v>0.094</v>
      </c>
      <c r="AG12" s="380">
        <f t="array" aca="true" ref="AG12">INDEX(KM_PCT,MATCH($A12,'Knowledge - Percentages'!$B:$B,0),'Data - Knowledge'!AG$8)/100</f>
        <v>0.10099999999999999</v>
      </c>
      <c r="AH12" s="380">
        <f t="array" aca="true" ref="AH12">INDEX(KM_PCT,MATCH($A12,'Knowledge - Percentages'!$B:$B,0),'Data - Knowledge'!AH$8)/100</f>
        <v>0.105</v>
      </c>
      <c r="AI12" s="380">
        <f t="array" aca="true" ref="AI12">INDEX(KM_PCT,MATCH($A12,'Knowledge - Percentages'!$B:$B,0),'Data - Knowledge'!AI$8)/100</f>
        <v>0.14300000000000002</v>
      </c>
      <c r="AJ12" s="380">
        <f t="array" aca="true" ref="AJ12">INDEX(KM_PCT,MATCH($A12,'Knowledge - Percentages'!$B:$B,0),'Data - Knowledge'!AJ$8)/100</f>
        <v>0.12</v>
      </c>
      <c r="AK12" s="380">
        <f t="array" aca="true" ref="AK12">INDEX(KM_PCT,MATCH($A12,'Knowledge - Percentages'!$B:$B,0),'Data - Knowledge'!AK$8)/100</f>
        <v>0.11699999999999999</v>
      </c>
      <c r="AL12" s="380">
        <f t="array" aca="true" ref="AL12">INDEX(KM_PCT,MATCH($A12,'Knowledge - Percentages'!$B:$B,0),'Data - Knowledge'!AL$8)/100</f>
        <v>0.134</v>
      </c>
      <c r="AM12" s="380">
        <f t="array" aca="true" ref="AM12">INDEX(KM_PCT,MATCH($A12,'Knowledge - Percentages'!$B:$B,0),'Data - Knowledge'!AM$8)/100</f>
        <v>0.11199999999999999</v>
      </c>
      <c r="AN12" s="380">
        <f t="array" aca="true" ref="AN12">INDEX(KM_PCT,MATCH($A12,'Knowledge - Percentages'!$B:$B,0),'Data - Knowledge'!AN$8)/100</f>
        <v>0.08</v>
      </c>
      <c r="AO12" s="380">
        <f t="array" aca="true" ref="AO12">INDEX(KM_PCT,MATCH($A12,'Knowledge - Percentages'!$B:$B,0),'Data - Knowledge'!AO$8)/100</f>
        <v>0.133</v>
      </c>
      <c r="AP12" s="380">
        <f t="array" aca="true" ref="AP12">INDEX(KM_PCT,MATCH($A12,'Knowledge - Percentages'!$B:$B,0),'Data - Knowledge'!AP$8)/100</f>
        <v>0.192</v>
      </c>
      <c r="AQ12" s="380">
        <f t="array" aca="true" ref="AQ12">INDEX(KM_PCT,MATCH($A12,'Knowledge - Percentages'!$B:$B,0),'Data - Knowledge'!AQ$8)/100</f>
        <v>0.16</v>
      </c>
      <c r="AR12" s="380">
        <f t="array" aca="true" ref="AR12">INDEX(KM_PCT,MATCH($A12,'Knowledge - Percentages'!$B:$B,0),'Data - Knowledge'!AR$8)/100</f>
        <v>0.12</v>
      </c>
      <c r="AS12" s="380">
        <f t="array" aca="true" ref="AS12">INDEX(KM_PCT,MATCH($A12,'Knowledge - Percentages'!$B:$B,0),'Data - Knowledge'!AS$8)/100</f>
        <v>0.149</v>
      </c>
      <c r="AT12" s="380">
        <f t="array" aca="true" ref="AT12">INDEX(KM_PCT,MATCH($A12,'Knowledge - Percentages'!$B:$B,0),'Data - Knowledge'!AT$8)/100</f>
        <v>0.276</v>
      </c>
      <c r="AU12" s="380">
        <f t="array" aca="true" ref="AU12">INDEX(KM_PCT,MATCH($A12,'Knowledge - Percentages'!$B:$B,0),'Data - Knowledge'!AU$8)/100</f>
        <v>0.149</v>
      </c>
      <c r="AV12" s="380">
        <f t="array" aca="true" ref="AV12">INDEX(KM_PCT,MATCH($A12,'Knowledge - Percentages'!$B:$B,0),'Data - Knowledge'!AV$8)/100</f>
        <v>0.132</v>
      </c>
      <c r="AW12" s="380">
        <f t="array" aca="true" ref="AW12">INDEX(KM_PCT,MATCH($A12,'Knowledge - Percentages'!$B:$B,0),'Data - Knowledge'!AW$8)/100</f>
        <v>0.145</v>
      </c>
      <c r="AX12" s="380">
        <f t="array" aca="true" ref="AX12">INDEX(KM_PCT,MATCH($A12,'Knowledge - Percentages'!$B:$B,0),'Data - Knowledge'!AX$8)/100</f>
        <v>0.158</v>
      </c>
      <c r="AY12" s="380">
        <f t="array" aca="true" ref="AY12">INDEX(KM_PCT,MATCH($A12,'Knowledge - Percentages'!$B:$B,0),'Data - Knowledge'!AY$8)/100</f>
        <v>0.11</v>
      </c>
      <c r="AZ12" s="380">
        <f t="array" aca="true" ref="AZ12">INDEX(KM_PCT,MATCH($A12,'Knowledge - Percentages'!$B:$B,0),'Data - Knowledge'!AZ$8)/100</f>
        <v>0.139</v>
      </c>
      <c r="BA12" s="380">
        <f t="array" aca="true" ref="BA12">INDEX(KM_PCT,MATCH($A12,'Knowledge - Percentages'!$B:$B,0),'Data - Knowledge'!BA$8)/100</f>
        <v>0.136</v>
      </c>
      <c r="BB12" s="380">
        <f t="array" aca="true" ref="BB12">INDEX(KM_PCT,MATCH($A12,'Knowledge - Percentages'!$B:$B,0),'Data - Knowledge'!BB$8)/100</f>
        <v>0.135</v>
      </c>
      <c r="BC12" s="380">
        <f t="array" aca="true" ref="BC12">INDEX(KM_PCT,MATCH($A12,'Knowledge - Percentages'!$B:$B,0),'Data - Knowledge'!BC$8)/100</f>
        <v>0.10099999999999999</v>
      </c>
      <c r="BD12" s="380">
        <f t="array" aca="true" ref="BD12">INDEX(KM_PCT,MATCH($A12,'Knowledge - Percentages'!$B:$B,0),'Data - Knowledge'!BD$8)/100</f>
        <v>0.113</v>
      </c>
      <c r="BE12" s="380">
        <f t="array" aca="true" ref="BE12">INDEX(KM_PCT,MATCH($A12,'Knowledge - Percentages'!$B:$B,0),'Data - Knowledge'!BE$8)/100</f>
        <v>0.125</v>
      </c>
      <c r="BF12" s="380">
        <f t="array" aca="true" ref="BF12">INDEX(KM_PCT,MATCH($A12,'Knowledge - Percentages'!$B:$B,0),'Data - Knowledge'!BF$8)/100</f>
        <v>0.142</v>
      </c>
      <c r="BG12" s="380">
        <f t="array" aca="true" ref="BG12">INDEX(KM_PCT,MATCH($A12,'Knowledge - Percentages'!$B:$B,0),'Data - Knowledge'!BG$8)/100</f>
        <v>0.2</v>
      </c>
      <c r="BH12" s="380">
        <f t="array" aca="true" ref="BH12">INDEX(KM_PCT,MATCH($A12,'Knowledge - Percentages'!$B:$B,0),'Data - Knowledge'!BH$8)/100</f>
        <v>0.179</v>
      </c>
      <c r="BI12" s="380">
        <f t="array" aca="true" ref="BI12">INDEX(KM_PCT,MATCH($A12,'Knowledge - Percentages'!$B:$B,0),'Data - Knowledge'!BI$8)/100</f>
        <v>0.185</v>
      </c>
      <c r="BJ12" s="380">
        <f t="array" aca="true" ref="BJ12">INDEX(KM_PCT,MATCH($A12,'Knowledge - Percentages'!$B:$B,0),'Data - Knowledge'!BJ$8)/100</f>
        <v>0.14400000000000002</v>
      </c>
      <c r="BK12" s="380">
        <f t="array" aca="true" ref="BK12">INDEX(KM_PCT,MATCH($A12,'Knowledge - Percentages'!$B:$B,0),'Data - Knowledge'!BK$8)/100</f>
        <v>0.154</v>
      </c>
      <c r="BL12" s="380">
        <f t="array" aca="true" ref="BL12">INDEX(KM_PCT,MATCH($A12,'Knowledge - Percentages'!$B:$B,0),'Data - Knowledge'!BL$8)/100</f>
        <v>0.20199999999999999</v>
      </c>
      <c r="BM12" s="380">
        <f t="array" aca="true" ref="BM12">INDEX(KM_PCT,MATCH($A12,'Knowledge - Percentages'!$B:$B,0),'Data - Knowledge'!BM$8)/100</f>
        <v>0.159</v>
      </c>
      <c r="BN12" s="380">
        <f t="array" aca="true" ref="BN12">INDEX(KM_PCT,MATCH($A12,'Knowledge - Percentages'!$B:$B,0),'Data - Knowledge'!BN$8)/100</f>
        <v>0.139</v>
      </c>
      <c r="BO12" s="380">
        <f t="array" aca="true" ref="BO12">INDEX(KM_PCT,MATCH($A12,'Knowledge - Percentages'!$B:$B,0),'Data - Knowledge'!BO$8)/100</f>
        <v>0.156</v>
      </c>
      <c r="BP12" s="380">
        <f t="array" aca="true" ref="BP12">INDEX(KM_PCT,MATCH($A12,'Knowledge - Percentages'!$B:$B,0),'Data - Knowledge'!BP$8)/100</f>
        <v>0.149</v>
      </c>
      <c r="BQ12" s="380">
        <f t="array" aca="true" ref="BQ12">INDEX(KM_PCT,MATCH($A12,'Knowledge - Percentages'!$B:$B,0),'Data - Knowledge'!BQ$8)/100</f>
        <v>0.17800000000000002</v>
      </c>
    </row>
    <row r="13" spans="1:69">
      <c r="A13" t="s">
        <v>397</v>
      </c>
      <c r="B13" t="s">
        <v>813</v>
      </c>
      <c r="C13" t="s">
        <v>217</v>
      </c>
      <c r="D13" t="s">
        <v>818</v>
      </c>
      <c r="E13" s="373">
        <f>SUMPRODUCT($K$2:$BQ$2,$K13:$BQ13)/$J$2</f>
        <v>0.1801893939393939</v>
      </c>
      <c r="F13" s="379">
        <f>SUMPRODUCT($K$2:$BQ$2,$K13:$BQ13)</f>
        <v>47.569999999999986</v>
      </c>
      <c r="G13" s="373">
        <f>SUMPRODUCT($K$3:$BQ$3,$K13:$BQ13)/$J$3</f>
        <v>0.18174229979466122</v>
      </c>
      <c r="H13" s="379">
        <f>SUMPRODUCT($K$3:$BQ$3,$K13:$BQ13)</f>
        <v>1770.1700000000003</v>
      </c>
      <c r="I13" s="373">
        <f>CORREL($K$4:$BQ$4,$K13:$BQ13)</f>
        <v>-0.16088112612282751</v>
      </c>
      <c r="J13" s="379">
        <f>$E13/$G13*100</f>
        <v>99.145545171915487</v>
      </c>
      <c r="K13" s="380">
        <f t="array" aca="true" ref="K13">INDEX(KM_PCT,MATCH($A13,'Knowledge - Percentages'!$B:$B,0),'Data - Knowledge'!K$8)/100</f>
        <v>0.195</v>
      </c>
      <c r="L13" s="380">
        <f t="array" aca="true" ref="L13">INDEX(KM_PCT,MATCH($A13,'Knowledge - Percentages'!$B:$B,0),'Data - Knowledge'!L$8)/100</f>
        <v>0.22399999999999998</v>
      </c>
      <c r="M13" s="380">
        <f t="array" aca="true" ref="M13">INDEX(KM_PCT,MATCH($A13,'Knowledge - Percentages'!$B:$B,0),'Data - Knowledge'!M$8)/100</f>
        <v>0.184</v>
      </c>
      <c r="N13" s="380">
        <f t="array" aca="true" ref="N13">INDEX(KM_PCT,MATCH($A13,'Knowledge - Percentages'!$B:$B,0),'Data - Knowledge'!N$8)/100</f>
        <v>0.159</v>
      </c>
      <c r="O13" s="380">
        <f t="array" aca="true" ref="O13">INDEX(KM_PCT,MATCH($A13,'Knowledge - Percentages'!$B:$B,0),'Data - Knowledge'!O$8)/100</f>
        <v>0.17</v>
      </c>
      <c r="P13" s="380">
        <f t="array" aca="true" ref="P13">INDEX(KM_PCT,MATCH($A13,'Knowledge - Percentages'!$B:$B,0),'Data - Knowledge'!P$8)/100</f>
        <v>0.21899999999999997</v>
      </c>
      <c r="Q13" s="380">
        <f t="array" aca="true" ref="Q13">INDEX(KM_PCT,MATCH($A13,'Knowledge - Percentages'!$B:$B,0),'Data - Knowledge'!Q$8)/100</f>
        <v>0.209</v>
      </c>
      <c r="R13" s="380">
        <f t="array" aca="true" ref="R13">INDEX(KM_PCT,MATCH($A13,'Knowledge - Percentages'!$B:$B,0),'Data - Knowledge'!R$8)/100</f>
        <v>0.207</v>
      </c>
      <c r="S13" s="380">
        <f t="array" aca="true" ref="S13">INDEX(KM_PCT,MATCH($A13,'Knowledge - Percentages'!$B:$B,0),'Data - Knowledge'!S$8)/100</f>
        <v>0.218</v>
      </c>
      <c r="T13" s="380">
        <f t="array" aca="true" ref="T13">INDEX(KM_PCT,MATCH($A13,'Knowledge - Percentages'!$B:$B,0),'Data - Knowledge'!T$8)/100</f>
        <v>0.17600000000000002</v>
      </c>
      <c r="U13" s="380">
        <f t="array" aca="true" ref="U13">INDEX(KM_PCT,MATCH($A13,'Knowledge - Percentages'!$B:$B,0),'Data - Knowledge'!U$8)/100</f>
        <v>0.184</v>
      </c>
      <c r="V13" s="380">
        <f t="array" aca="true" ref="V13">INDEX(KM_PCT,MATCH($A13,'Knowledge - Percentages'!$B:$B,0),'Data - Knowledge'!V$8)/100</f>
        <v>0.13</v>
      </c>
      <c r="W13" s="380">
        <f t="array" aca="true" ref="W13">INDEX(KM_PCT,MATCH($A13,'Knowledge - Percentages'!$B:$B,0),'Data - Knowledge'!W$8)/100</f>
        <v>0.17</v>
      </c>
      <c r="X13" s="380">
        <f t="array" aca="true" ref="X13">INDEX(KM_PCT,MATCH($A13,'Knowledge - Percentages'!$B:$B,0),'Data - Knowledge'!X$8)/100</f>
        <v>0.244</v>
      </c>
      <c r="Y13" s="380">
        <f t="array" aca="true" ref="Y13">INDEX(KM_PCT,MATCH($A13,'Knowledge - Percentages'!$B:$B,0),'Data - Knowledge'!Y$8)/100</f>
        <v>0.237</v>
      </c>
      <c r="Z13" s="380">
        <f t="array" aca="true" ref="Z13">INDEX(KM_PCT,MATCH($A13,'Knowledge - Percentages'!$B:$B,0),'Data - Knowledge'!Z$8)/100</f>
        <v>0.245</v>
      </c>
      <c r="AA13" s="380">
        <f t="array" aca="true" ref="AA13">INDEX(KM_PCT,MATCH($A13,'Knowledge - Percentages'!$B:$B,0),'Data - Knowledge'!AA$8)/100</f>
        <v>0.242</v>
      </c>
      <c r="AB13" s="380">
        <f t="array" aca="true" ref="AB13">INDEX(KM_PCT,MATCH($A13,'Knowledge - Percentages'!$B:$B,0),'Data - Knowledge'!AB$8)/100</f>
        <v>0.228</v>
      </c>
      <c r="AC13" s="380">
        <f t="array" aca="true" ref="AC13">INDEX(KM_PCT,MATCH($A13,'Knowledge - Percentages'!$B:$B,0),'Data - Knowledge'!AC$8)/100</f>
        <v>0.223</v>
      </c>
      <c r="AD13" s="380">
        <f t="array" aca="true" ref="AD13">INDEX(KM_PCT,MATCH($A13,'Knowledge - Percentages'!$B:$B,0),'Data - Knowledge'!AD$8)/100</f>
        <v>0.24</v>
      </c>
      <c r="AE13" s="380">
        <f t="array" aca="true" ref="AE13">INDEX(KM_PCT,MATCH($A13,'Knowledge - Percentages'!$B:$B,0),'Data - Knowledge'!AE$8)/100</f>
        <v>0.153</v>
      </c>
      <c r="AF13" s="380">
        <f t="array" aca="true" ref="AF13">INDEX(KM_PCT,MATCH($A13,'Knowledge - Percentages'!$B:$B,0),'Data - Knowledge'!AF$8)/100</f>
        <v>0.183</v>
      </c>
      <c r="AG13" s="380">
        <f t="array" aca="true" ref="AG13">INDEX(KM_PCT,MATCH($A13,'Knowledge - Percentages'!$B:$B,0),'Data - Knowledge'!AG$8)/100</f>
        <v>0.17</v>
      </c>
      <c r="AH13" s="380">
        <f t="array" aca="true" ref="AH13">INDEX(KM_PCT,MATCH($A13,'Knowledge - Percentages'!$B:$B,0),'Data - Knowledge'!AH$8)/100</f>
        <v>0.18100000000000002</v>
      </c>
      <c r="AI13" s="380">
        <f t="array" aca="true" ref="AI13">INDEX(KM_PCT,MATCH($A13,'Knowledge - Percentages'!$B:$B,0),'Data - Knowledge'!AI$8)/100</f>
        <v>0.207</v>
      </c>
      <c r="AJ13" s="380">
        <f t="array" aca="true" ref="AJ13">INDEX(KM_PCT,MATCH($A13,'Knowledge - Percentages'!$B:$B,0),'Data - Knowledge'!AJ$8)/100</f>
        <v>0.2</v>
      </c>
      <c r="AK13" s="380">
        <f t="array" aca="true" ref="AK13">INDEX(KM_PCT,MATCH($A13,'Knowledge - Percentages'!$B:$B,0),'Data - Knowledge'!AK$8)/100</f>
        <v>0.18</v>
      </c>
      <c r="AL13" s="380">
        <f t="array" aca="true" ref="AL13">INDEX(KM_PCT,MATCH($A13,'Knowledge - Percentages'!$B:$B,0),'Data - Knowledge'!AL$8)/100</f>
        <v>0.217</v>
      </c>
      <c r="AM13" s="380">
        <f t="array" aca="true" ref="AM13">INDEX(KM_PCT,MATCH($A13,'Knowledge - Percentages'!$B:$B,0),'Data - Knowledge'!AM$8)/100</f>
        <v>0.19699999999999998</v>
      </c>
      <c r="AN13" s="380">
        <f t="array" aca="true" ref="AN13">INDEX(KM_PCT,MATCH($A13,'Knowledge - Percentages'!$B:$B,0),'Data - Knowledge'!AN$8)/100</f>
        <v>0.13699999999999998</v>
      </c>
      <c r="AO13" s="380">
        <f t="array" aca="true" ref="AO13">INDEX(KM_PCT,MATCH($A13,'Knowledge - Percentages'!$B:$B,0),'Data - Knowledge'!AO$8)/100</f>
        <v>0.155</v>
      </c>
      <c r="AP13" s="380">
        <f t="array" aca="true" ref="AP13">INDEX(KM_PCT,MATCH($A13,'Knowledge - Percentages'!$B:$B,0),'Data - Knowledge'!AP$8)/100</f>
        <v>0.217</v>
      </c>
      <c r="AQ13" s="380">
        <f t="array" aca="true" ref="AQ13">INDEX(KM_PCT,MATCH($A13,'Knowledge - Percentages'!$B:$B,0),'Data - Knowledge'!AQ$8)/100</f>
        <v>0.21</v>
      </c>
      <c r="AR13" s="380">
        <f t="array" aca="true" ref="AR13">INDEX(KM_PCT,MATCH($A13,'Knowledge - Percentages'!$B:$B,0),'Data - Knowledge'!AR$8)/100</f>
        <v>0.049</v>
      </c>
      <c r="AS13" s="380">
        <f t="array" aca="true" ref="AS13">INDEX(KM_PCT,MATCH($A13,'Knowledge - Percentages'!$B:$B,0),'Data - Knowledge'!AS$8)/100</f>
        <v>0.088000000000000009</v>
      </c>
      <c r="AT13" s="380">
        <f t="array" aca="true" ref="AT13">INDEX(KM_PCT,MATCH($A13,'Knowledge - Percentages'!$B:$B,0),'Data - Knowledge'!AT$8)/100</f>
        <v>0.215</v>
      </c>
      <c r="AU13" s="380">
        <f t="array" aca="true" ref="AU13">INDEX(KM_PCT,MATCH($A13,'Knowledge - Percentages'!$B:$B,0),'Data - Knowledge'!AU$8)/100</f>
        <v>0.19399999999999998</v>
      </c>
      <c r="AV13" s="380">
        <f t="array" aca="true" ref="AV13">INDEX(KM_PCT,MATCH($A13,'Knowledge - Percentages'!$B:$B,0),'Data - Knowledge'!AV$8)/100</f>
        <v>0.18</v>
      </c>
      <c r="AW13" s="380">
        <f t="array" aca="true" ref="AW13">INDEX(KM_PCT,MATCH($A13,'Knowledge - Percentages'!$B:$B,0),'Data - Knowledge'!AW$8)/100</f>
        <v>0.19</v>
      </c>
      <c r="AX13" s="380">
        <f t="array" aca="true" ref="AX13">INDEX(KM_PCT,MATCH($A13,'Knowledge - Percentages'!$B:$B,0),'Data - Knowledge'!AX$8)/100</f>
        <v>0.207</v>
      </c>
      <c r="AY13" s="380">
        <f t="array" aca="true" ref="AY13">INDEX(KM_PCT,MATCH($A13,'Knowledge - Percentages'!$B:$B,0),'Data - Knowledge'!AY$8)/100</f>
        <v>0.185</v>
      </c>
      <c r="AZ13" s="380">
        <f t="array" aca="true" ref="AZ13">INDEX(KM_PCT,MATCH($A13,'Knowledge - Percentages'!$B:$B,0),'Data - Knowledge'!AZ$8)/100</f>
        <v>0.19899999999999998</v>
      </c>
      <c r="BA13" s="380">
        <f t="array" aca="true" ref="BA13">INDEX(KM_PCT,MATCH($A13,'Knowledge - Percentages'!$B:$B,0),'Data - Knowledge'!BA$8)/100</f>
        <v>0.18899999999999997</v>
      </c>
      <c r="BB13" s="380">
        <f t="array" aca="true" ref="BB13">INDEX(KM_PCT,MATCH($A13,'Knowledge - Percentages'!$B:$B,0),'Data - Knowledge'!BB$8)/100</f>
        <v>0.175</v>
      </c>
      <c r="BC13" s="380">
        <f t="array" aca="true" ref="BC13">INDEX(KM_PCT,MATCH($A13,'Knowledge - Percentages'!$B:$B,0),'Data - Knowledge'!BC$8)/100</f>
        <v>0.156</v>
      </c>
      <c r="BD13" s="380">
        <f t="array" aca="true" ref="BD13">INDEX(KM_PCT,MATCH($A13,'Knowledge - Percentages'!$B:$B,0),'Data - Knowledge'!BD$8)/100</f>
        <v>0.155</v>
      </c>
      <c r="BE13" s="380">
        <f t="array" aca="true" ref="BE13">INDEX(KM_PCT,MATCH($A13,'Knowledge - Percentages'!$B:$B,0),'Data - Knowledge'!BE$8)/100</f>
        <v>0.17300000000000001</v>
      </c>
      <c r="BF13" s="380">
        <f t="array" aca="true" ref="BF13">INDEX(KM_PCT,MATCH($A13,'Knowledge - Percentages'!$B:$B,0),'Data - Knowledge'!BF$8)/100</f>
        <v>0.18</v>
      </c>
      <c r="BG13" s="380">
        <f t="array" aca="true" ref="BG13">INDEX(KM_PCT,MATCH($A13,'Knowledge - Percentages'!$B:$B,0),'Data - Knowledge'!BG$8)/100</f>
        <v>0.204</v>
      </c>
      <c r="BH13" s="380">
        <f t="array" aca="true" ref="BH13">INDEX(KM_PCT,MATCH($A13,'Knowledge - Percentages'!$B:$B,0),'Data - Knowledge'!BH$8)/100</f>
        <v>0.204</v>
      </c>
      <c r="BI13" s="380">
        <f t="array" aca="true" ref="BI13">INDEX(KM_PCT,MATCH($A13,'Knowledge - Percentages'!$B:$B,0),'Data - Knowledge'!BI$8)/100</f>
        <v>0.19699999999999998</v>
      </c>
      <c r="BJ13" s="380">
        <f t="array" aca="true" ref="BJ13">INDEX(KM_PCT,MATCH($A13,'Knowledge - Percentages'!$B:$B,0),'Data - Knowledge'!BJ$8)/100</f>
        <v>0.182</v>
      </c>
      <c r="BK13" s="380">
        <f t="array" aca="true" ref="BK13">INDEX(KM_PCT,MATCH($A13,'Knowledge - Percentages'!$B:$B,0),'Data - Knowledge'!BK$8)/100</f>
        <v>0.225</v>
      </c>
      <c r="BL13" s="380">
        <f t="array" aca="true" ref="BL13">INDEX(KM_PCT,MATCH($A13,'Knowledge - Percentages'!$B:$B,0),'Data - Knowledge'!BL$8)/100</f>
        <v>0.22899999999999998</v>
      </c>
      <c r="BM13" s="380">
        <f t="array" aca="true" ref="BM13">INDEX(KM_PCT,MATCH($A13,'Knowledge - Percentages'!$B:$B,0),'Data - Knowledge'!BM$8)/100</f>
        <v>0.217</v>
      </c>
      <c r="BN13" s="380">
        <f t="array" aca="true" ref="BN13">INDEX(KM_PCT,MATCH($A13,'Knowledge - Percentages'!$B:$B,0),'Data - Knowledge'!BN$8)/100</f>
        <v>0.188</v>
      </c>
      <c r="BO13" s="380">
        <f t="array" aca="true" ref="BO13">INDEX(KM_PCT,MATCH($A13,'Knowledge - Percentages'!$B:$B,0),'Data - Knowledge'!BO$8)/100</f>
        <v>0.196</v>
      </c>
      <c r="BP13" s="380">
        <f t="array" aca="true" ref="BP13">INDEX(KM_PCT,MATCH($A13,'Knowledge - Percentages'!$B:$B,0),'Data - Knowledge'!BP$8)/100</f>
        <v>0.185</v>
      </c>
      <c r="BQ13" s="380">
        <f t="array" aca="true" ref="BQ13">INDEX(KM_PCT,MATCH($A13,'Knowledge - Percentages'!$B:$B,0),'Data - Knowledge'!BQ$8)/100</f>
        <v>0.205</v>
      </c>
    </row>
    <row r="14" spans="1:69">
      <c r="A14" t="s">
        <v>399</v>
      </c>
      <c r="B14" t="s">
        <v>813</v>
      </c>
      <c r="C14" t="s">
        <v>217</v>
      </c>
      <c r="D14" t="s">
        <v>819</v>
      </c>
      <c r="E14" s="373">
        <f>SUMPRODUCT($K$2:$BQ$2,$K14:$BQ14)/$J$2</f>
        <v>0.18904166666666669</v>
      </c>
      <c r="F14" s="379">
        <f>SUMPRODUCT($K$2:$BQ$2,$K14:$BQ14)</f>
        <v>49.907000000000004</v>
      </c>
      <c r="G14" s="373">
        <f>SUMPRODUCT($K$3:$BQ$3,$K14:$BQ14)/$J$3</f>
        <v>0.22178182751540035</v>
      </c>
      <c r="H14" s="379">
        <f>SUMPRODUCT($K$3:$BQ$3,$K14:$BQ14)</f>
        <v>2160.1549999999993</v>
      </c>
      <c r="I14" s="373">
        <f>CORREL($K$4:$BQ$4,$K14:$BQ14)</f>
        <v>0.0014671766650556637</v>
      </c>
      <c r="J14" s="379">
        <f>$E14/$G14*100</f>
        <v>85.2376719880441</v>
      </c>
      <c r="K14" s="380">
        <f t="array" aca="true" ref="K14">INDEX(KM_PCT,MATCH($A14,'Knowledge - Percentages'!$B:$B,0),'Data - Knowledge'!K$8)/100</f>
        <v>0.25</v>
      </c>
      <c r="L14" s="380">
        <f t="array" aca="true" ref="L14">INDEX(KM_PCT,MATCH($A14,'Knowledge - Percentages'!$B:$B,0),'Data - Knowledge'!L$8)/100</f>
        <v>0.21100000000000002</v>
      </c>
      <c r="M14" s="380">
        <f t="array" aca="true" ref="M14">INDEX(KM_PCT,MATCH($A14,'Knowledge - Percentages'!$B:$B,0),'Data - Knowledge'!M$8)/100</f>
        <v>0.244</v>
      </c>
      <c r="N14" s="380">
        <f t="array" aca="true" ref="N14">INDEX(KM_PCT,MATCH($A14,'Knowledge - Percentages'!$B:$B,0),'Data - Knowledge'!N$8)/100</f>
        <v>0.243</v>
      </c>
      <c r="O14" s="380">
        <f t="array" aca="true" ref="O14">INDEX(KM_PCT,MATCH($A14,'Knowledge - Percentages'!$B:$B,0),'Data - Knowledge'!O$8)/100</f>
        <v>0.272</v>
      </c>
      <c r="P14" s="380">
        <f t="array" aca="true" ref="P14">INDEX(KM_PCT,MATCH($A14,'Knowledge - Percentages'!$B:$B,0),'Data - Knowledge'!P$8)/100</f>
        <v>0.21600000000000003</v>
      </c>
      <c r="Q14" s="380">
        <f t="array" aca="true" ref="Q14">INDEX(KM_PCT,MATCH($A14,'Knowledge - Percentages'!$B:$B,0),'Data - Knowledge'!Q$8)/100</f>
        <v>0.19399999999999998</v>
      </c>
      <c r="R14" s="380">
        <f t="array" aca="true" ref="R14">INDEX(KM_PCT,MATCH($A14,'Knowledge - Percentages'!$B:$B,0),'Data - Knowledge'!R$8)/100</f>
        <v>0.212</v>
      </c>
      <c r="S14" s="380">
        <f t="array" aca="true" ref="S14">INDEX(KM_PCT,MATCH($A14,'Knowledge - Percentages'!$B:$B,0),'Data - Knowledge'!S$8)/100</f>
        <v>0.23199999999999998</v>
      </c>
      <c r="T14" s="380">
        <f t="array" aca="true" ref="T14">INDEX(KM_PCT,MATCH($A14,'Knowledge - Percentages'!$B:$B,0),'Data - Knowledge'!T$8)/100</f>
        <v>0.25</v>
      </c>
      <c r="U14" s="380">
        <f t="array" aca="true" ref="U14">INDEX(KM_PCT,MATCH($A14,'Knowledge - Percentages'!$B:$B,0),'Data - Knowledge'!U$8)/100</f>
        <v>0.218</v>
      </c>
      <c r="V14" s="380">
        <f t="array" aca="true" ref="V14">INDEX(KM_PCT,MATCH($A14,'Knowledge - Percentages'!$B:$B,0),'Data - Knowledge'!V$8)/100</f>
        <v>0.235</v>
      </c>
      <c r="W14" s="380">
        <f t="array" aca="true" ref="W14">INDEX(KM_PCT,MATCH($A14,'Knowledge - Percentages'!$B:$B,0),'Data - Knowledge'!W$8)/100</f>
        <v>0.21</v>
      </c>
      <c r="X14" s="380">
        <f t="array" aca="true" ref="X14">INDEX(KM_PCT,MATCH($A14,'Knowledge - Percentages'!$B:$B,0),'Data - Knowledge'!X$8)/100</f>
        <v>0.17600000000000002</v>
      </c>
      <c r="Y14" s="380">
        <f t="array" aca="true" ref="Y14">INDEX(KM_PCT,MATCH($A14,'Knowledge - Percentages'!$B:$B,0),'Data - Knowledge'!Y$8)/100</f>
        <v>0.122</v>
      </c>
      <c r="Z14" s="380">
        <f t="array" aca="true" ref="Z14">INDEX(KM_PCT,MATCH($A14,'Knowledge - Percentages'!$B:$B,0),'Data - Knowledge'!Z$8)/100</f>
        <v>0.165</v>
      </c>
      <c r="AA14" s="380">
        <f t="array" aca="true" ref="AA14">INDEX(KM_PCT,MATCH($A14,'Knowledge - Percentages'!$B:$B,0),'Data - Knowledge'!AA$8)/100</f>
        <v>0.145</v>
      </c>
      <c r="AB14" s="380">
        <f t="array" aca="true" ref="AB14">INDEX(KM_PCT,MATCH($A14,'Knowledge - Percentages'!$B:$B,0),'Data - Knowledge'!AB$8)/100</f>
        <v>0.183</v>
      </c>
      <c r="AC14" s="380">
        <f t="array" aca="true" ref="AC14">INDEX(KM_PCT,MATCH($A14,'Knowledge - Percentages'!$B:$B,0),'Data - Knowledge'!AC$8)/100</f>
        <v>0.153</v>
      </c>
      <c r="AD14" s="380">
        <f t="array" aca="true" ref="AD14">INDEX(KM_PCT,MATCH($A14,'Knowledge - Percentages'!$B:$B,0),'Data - Knowledge'!AD$8)/100</f>
        <v>0.155</v>
      </c>
      <c r="AE14" s="380">
        <f t="array" aca="true" ref="AE14">INDEX(KM_PCT,MATCH($A14,'Knowledge - Percentages'!$B:$B,0),'Data - Knowledge'!AE$8)/100</f>
        <v>0.28800000000000003</v>
      </c>
      <c r="AF14" s="380">
        <f t="array" aca="true" ref="AF14">INDEX(KM_PCT,MATCH($A14,'Knowledge - Percentages'!$B:$B,0),'Data - Knowledge'!AF$8)/100</f>
        <v>0.235</v>
      </c>
      <c r="AG14" s="380">
        <f t="array" aca="true" ref="AG14">INDEX(KM_PCT,MATCH($A14,'Knowledge - Percentages'!$B:$B,0),'Data - Knowledge'!AG$8)/100</f>
        <v>0.22899999999999998</v>
      </c>
      <c r="AH14" s="380">
        <f t="array" aca="true" ref="AH14">INDEX(KM_PCT,MATCH($A14,'Knowledge - Percentages'!$B:$B,0),'Data - Knowledge'!AH$8)/100</f>
        <v>0.226</v>
      </c>
      <c r="AI14" s="380">
        <f t="array" aca="true" ref="AI14">INDEX(KM_PCT,MATCH($A14,'Knowledge - Percentages'!$B:$B,0),'Data - Knowledge'!AI$8)/100</f>
        <v>0.168</v>
      </c>
      <c r="AJ14" s="380">
        <f t="array" aca="true" ref="AJ14">INDEX(KM_PCT,MATCH($A14,'Knowledge - Percentages'!$B:$B,0),'Data - Knowledge'!AJ$8)/100</f>
        <v>0.214</v>
      </c>
      <c r="AK14" s="380">
        <f t="array" aca="true" ref="AK14">INDEX(KM_PCT,MATCH($A14,'Knowledge - Percentages'!$B:$B,0),'Data - Knowledge'!AK$8)/100</f>
        <v>0.213</v>
      </c>
      <c r="AL14" s="380">
        <f t="array" aca="true" ref="AL14">INDEX(KM_PCT,MATCH($A14,'Knowledge - Percentages'!$B:$B,0),'Data - Knowledge'!AL$8)/100</f>
        <v>0.184</v>
      </c>
      <c r="AM14" s="380">
        <f t="array" aca="true" ref="AM14">INDEX(KM_PCT,MATCH($A14,'Knowledge - Percentages'!$B:$B,0),'Data - Knowledge'!AM$8)/100</f>
        <v>0.212</v>
      </c>
      <c r="AN14" s="380">
        <f t="array" aca="true" ref="AN14">INDEX(KM_PCT,MATCH($A14,'Knowledge - Percentages'!$B:$B,0),'Data - Knowledge'!AN$8)/100</f>
        <v>0.22399999999999998</v>
      </c>
      <c r="AO14" s="380">
        <f t="array" aca="true" ref="AO14">INDEX(KM_PCT,MATCH($A14,'Knowledge - Percentages'!$B:$B,0),'Data - Knowledge'!AO$8)/100</f>
        <v>0.16399999999999998</v>
      </c>
      <c r="AP14" s="380">
        <f t="array" aca="true" ref="AP14">INDEX(KM_PCT,MATCH($A14,'Knowledge - Percentages'!$B:$B,0),'Data - Knowledge'!AP$8)/100</f>
        <v>0.16699999999999998</v>
      </c>
      <c r="AQ14" s="380">
        <f t="array" aca="true" ref="AQ14">INDEX(KM_PCT,MATCH($A14,'Knowledge - Percentages'!$B:$B,0),'Data - Knowledge'!AQ$8)/100</f>
        <v>0.18600000000000003</v>
      </c>
      <c r="AR14" s="380">
        <f t="array" aca="true" ref="AR14">INDEX(KM_PCT,MATCH($A14,'Knowledge - Percentages'!$B:$B,0),'Data - Knowledge'!AR$8)/100</f>
        <v>0.033</v>
      </c>
      <c r="AS14" s="380">
        <f t="array" aca="true" ref="AS14">INDEX(KM_PCT,MATCH($A14,'Knowledge - Percentages'!$B:$B,0),'Data - Knowledge'!AS$8)/100</f>
        <v>0.061</v>
      </c>
      <c r="AT14" s="380">
        <f t="array" aca="true" ref="AT14">INDEX(KM_PCT,MATCH($A14,'Knowledge - Percentages'!$B:$B,0),'Data - Knowledge'!AT$8)/100</f>
        <v>0.11900000000000001</v>
      </c>
      <c r="AU14" s="380">
        <f t="array" aca="true" ref="AU14">INDEX(KM_PCT,MATCH($A14,'Knowledge - Percentages'!$B:$B,0),'Data - Knowledge'!AU$8)/100</f>
        <v>0.201</v>
      </c>
      <c r="AV14" s="380">
        <f t="array" aca="true" ref="AV14">INDEX(KM_PCT,MATCH($A14,'Knowledge - Percentages'!$B:$B,0),'Data - Knowledge'!AV$8)/100</f>
        <v>0.209</v>
      </c>
      <c r="AW14" s="380">
        <f t="array" aca="true" ref="AW14">INDEX(KM_PCT,MATCH($A14,'Knowledge - Percentages'!$B:$B,0),'Data - Knowledge'!AW$8)/100</f>
        <v>0.19699999999999998</v>
      </c>
      <c r="AX14" s="380">
        <f t="array" aca="true" ref="AX14">INDEX(KM_PCT,MATCH($A14,'Knowledge - Percentages'!$B:$B,0),'Data - Knowledge'!AX$8)/100</f>
        <v>0.127</v>
      </c>
      <c r="AY14" s="380">
        <f t="array" aca="true" ref="AY14">INDEX(KM_PCT,MATCH($A14,'Knowledge - Percentages'!$B:$B,0),'Data - Knowledge'!AY$8)/100</f>
        <v>0.198</v>
      </c>
      <c r="AZ14" s="380">
        <f t="array" aca="true" ref="AZ14">INDEX(KM_PCT,MATCH($A14,'Knowledge - Percentages'!$B:$B,0),'Data - Knowledge'!AZ$8)/100</f>
        <v>0.174</v>
      </c>
      <c r="BA14" s="380">
        <f t="array" aca="true" ref="BA14">INDEX(KM_PCT,MATCH($A14,'Knowledge - Percentages'!$B:$B,0),'Data - Knowledge'!BA$8)/100</f>
        <v>0.18100000000000002</v>
      </c>
      <c r="BB14" s="380">
        <f t="array" aca="true" ref="BB14">INDEX(KM_PCT,MATCH($A14,'Knowledge - Percentages'!$B:$B,0),'Data - Knowledge'!BB$8)/100</f>
        <v>0.195</v>
      </c>
      <c r="BC14" s="380">
        <f t="array" aca="true" ref="BC14">INDEX(KM_PCT,MATCH($A14,'Knowledge - Percentages'!$B:$B,0),'Data - Knowledge'!BC$8)/100</f>
        <v>0.213</v>
      </c>
      <c r="BD14" s="380">
        <f t="array" aca="true" ref="BD14">INDEX(KM_PCT,MATCH($A14,'Knowledge - Percentages'!$B:$B,0),'Data - Knowledge'!BD$8)/100</f>
        <v>0.198</v>
      </c>
      <c r="BE14" s="380">
        <f t="array" aca="true" ref="BE14">INDEX(KM_PCT,MATCH($A14,'Knowledge - Percentages'!$B:$B,0),'Data - Knowledge'!BE$8)/100</f>
        <v>0.19699999999999998</v>
      </c>
      <c r="BF14" s="380">
        <f t="array" aca="true" ref="BF14">INDEX(KM_PCT,MATCH($A14,'Knowledge - Percentages'!$B:$B,0),'Data - Knowledge'!BF$8)/100</f>
        <v>0.207</v>
      </c>
      <c r="BG14" s="380">
        <f t="array" aca="true" ref="BG14">INDEX(KM_PCT,MATCH($A14,'Knowledge - Percentages'!$B:$B,0),'Data - Knowledge'!BG$8)/100</f>
        <v>0.183</v>
      </c>
      <c r="BH14" s="380">
        <f t="array" aca="true" ref="BH14">INDEX(KM_PCT,MATCH($A14,'Knowledge - Percentages'!$B:$B,0),'Data - Knowledge'!BH$8)/100</f>
        <v>0.18100000000000002</v>
      </c>
      <c r="BI14" s="380">
        <f t="array" aca="true" ref="BI14">INDEX(KM_PCT,MATCH($A14,'Knowledge - Percentages'!$B:$B,0),'Data - Knowledge'!BI$8)/100</f>
        <v>0.165</v>
      </c>
      <c r="BJ14" s="380">
        <f t="array" aca="true" ref="BJ14">INDEX(KM_PCT,MATCH($A14,'Knowledge - Percentages'!$B:$B,0),'Data - Knowledge'!BJ$8)/100</f>
        <v>0.16</v>
      </c>
      <c r="BK14" s="380">
        <f t="array" aca="true" ref="BK14">INDEX(KM_PCT,MATCH($A14,'Knowledge - Percentages'!$B:$B,0),'Data - Knowledge'!BK$8)/100</f>
        <v>0.16399999999999998</v>
      </c>
      <c r="BL14" s="380">
        <f t="array" aca="true" ref="BL14">INDEX(KM_PCT,MATCH($A14,'Knowledge - Percentages'!$B:$B,0),'Data - Knowledge'!BL$8)/100</f>
        <v>0.157</v>
      </c>
      <c r="BM14" s="380">
        <f t="array" aca="true" ref="BM14">INDEX(KM_PCT,MATCH($A14,'Knowledge - Percentages'!$B:$B,0),'Data - Knowledge'!BM$8)/100</f>
        <v>0.142</v>
      </c>
      <c r="BN14" s="380">
        <f t="array" aca="true" ref="BN14">INDEX(KM_PCT,MATCH($A14,'Knowledge - Percentages'!$B:$B,0),'Data - Knowledge'!BN$8)/100</f>
        <v>0.16</v>
      </c>
      <c r="BO14" s="380">
        <f t="array" aca="true" ref="BO14">INDEX(KM_PCT,MATCH($A14,'Knowledge - Percentages'!$B:$B,0),'Data - Knowledge'!BO$8)/100</f>
        <v>0.162</v>
      </c>
      <c r="BP14" s="380">
        <f t="array" aca="true" ref="BP14">INDEX(KM_PCT,MATCH($A14,'Knowledge - Percentages'!$B:$B,0),'Data - Knowledge'!BP$8)/100</f>
        <v>0.17800000000000002</v>
      </c>
      <c r="BQ14" s="380">
        <f t="array" aca="true" ref="BQ14">INDEX(KM_PCT,MATCH($A14,'Knowledge - Percentages'!$B:$B,0),'Data - Knowledge'!BQ$8)/100</f>
        <v>0.188</v>
      </c>
    </row>
    <row r="15" spans="1:69">
      <c r="A15" t="s">
        <v>401</v>
      </c>
      <c r="B15" t="s">
        <v>813</v>
      </c>
      <c r="C15" t="s">
        <v>217</v>
      </c>
      <c r="D15" t="s">
        <v>820</v>
      </c>
      <c r="E15" s="373">
        <f>SUMPRODUCT($K$2:$BQ$2,$K15:$BQ15)/$J$2</f>
        <v>0.0988598484848485</v>
      </c>
      <c r="F15" s="379">
        <f>SUMPRODUCT($K$2:$BQ$2,$K15:$BQ15)</f>
        <v>26.099000000000004</v>
      </c>
      <c r="G15" s="373">
        <f>SUMPRODUCT($K$3:$BQ$3,$K15:$BQ15)/$J$3</f>
        <v>0.12233377823408632</v>
      </c>
      <c r="H15" s="379">
        <f>SUMPRODUCT($K$3:$BQ$3,$K15:$BQ15)</f>
        <v>1191.5310000000009</v>
      </c>
      <c r="I15" s="373">
        <f>CORREL($K$4:$BQ$4,$K15:$BQ15)</f>
        <v>0.032494152872660144</v>
      </c>
      <c r="J15" s="379">
        <f>$E15/$G15*100</f>
        <v>80.811571351683142</v>
      </c>
      <c r="K15" s="380">
        <f t="array" aca="true" ref="K15">INDEX(KM_PCT,MATCH($A15,'Knowledge - Percentages'!$B:$B,0),'Data - Knowledge'!K$8)/100</f>
        <v>0.115</v>
      </c>
      <c r="L15" s="380">
        <f t="array" aca="true" ref="L15">INDEX(KM_PCT,MATCH($A15,'Knowledge - Percentages'!$B:$B,0),'Data - Knowledge'!L$8)/100</f>
        <v>0.096</v>
      </c>
      <c r="M15" s="380">
        <f t="array" aca="true" ref="M15">INDEX(KM_PCT,MATCH($A15,'Knowledge - Percentages'!$B:$B,0),'Data - Knowledge'!M$8)/100</f>
        <v>0.129</v>
      </c>
      <c r="N15" s="380">
        <f t="array" aca="true" ref="N15">INDEX(KM_PCT,MATCH($A15,'Knowledge - Percentages'!$B:$B,0),'Data - Knowledge'!N$8)/100</f>
        <v>0.165</v>
      </c>
      <c r="O15" s="380">
        <f t="array" aca="true" ref="O15">INDEX(KM_PCT,MATCH($A15,'Knowledge - Percentages'!$B:$B,0),'Data - Knowledge'!O$8)/100</f>
        <v>0.151</v>
      </c>
      <c r="P15" s="380">
        <f t="array" aca="true" ref="P15">INDEX(KM_PCT,MATCH($A15,'Knowledge - Percentages'!$B:$B,0),'Data - Knowledge'!P$8)/100</f>
        <v>0.088000000000000009</v>
      </c>
      <c r="Q15" s="380">
        <f t="array" aca="true" ref="Q15">INDEX(KM_PCT,MATCH($A15,'Knowledge - Percentages'!$B:$B,0),'Data - Knowledge'!Q$8)/100</f>
        <v>0.095</v>
      </c>
      <c r="R15" s="380">
        <f t="array" aca="true" ref="R15">INDEX(KM_PCT,MATCH($A15,'Knowledge - Percentages'!$B:$B,0),'Data - Knowledge'!R$8)/100</f>
        <v>0.10400000000000001</v>
      </c>
      <c r="S15" s="380">
        <f t="array" aca="true" ref="S15">INDEX(KM_PCT,MATCH($A15,'Knowledge - Percentages'!$B:$B,0),'Data - Knowledge'!S$8)/100</f>
        <v>0.096</v>
      </c>
      <c r="T15" s="380">
        <f t="array" aca="true" ref="T15">INDEX(KM_PCT,MATCH($A15,'Knowledge - Percentages'!$B:$B,0),'Data - Knowledge'!T$8)/100</f>
        <v>0.142</v>
      </c>
      <c r="U15" s="380">
        <f t="array" aca="true" ref="U15">INDEX(KM_PCT,MATCH($A15,'Knowledge - Percentages'!$B:$B,0),'Data - Knowledge'!U$8)/100</f>
        <v>0.127</v>
      </c>
      <c r="V15" s="380">
        <f t="array" aca="true" ref="V15">INDEX(KM_PCT,MATCH($A15,'Knowledge - Percentages'!$B:$B,0),'Data - Knowledge'!V$8)/100</f>
        <v>0.198</v>
      </c>
      <c r="W15" s="380">
        <f t="array" aca="true" ref="W15">INDEX(KM_PCT,MATCH($A15,'Knowledge - Percentages'!$B:$B,0),'Data - Knowledge'!W$8)/100</f>
        <v>0.139</v>
      </c>
      <c r="X15" s="380">
        <f t="array" aca="true" ref="X15">INDEX(KM_PCT,MATCH($A15,'Knowledge - Percentages'!$B:$B,0),'Data - Knowledge'!X$8)/100</f>
        <v>0.073</v>
      </c>
      <c r="Y15" s="380">
        <f t="array" aca="true" ref="Y15">INDEX(KM_PCT,MATCH($A15,'Knowledge - Percentages'!$B:$B,0),'Data - Knowledge'!Y$8)/100</f>
        <v>0.046</v>
      </c>
      <c r="Z15" s="380">
        <f t="array" aca="true" ref="Z15">INDEX(KM_PCT,MATCH($A15,'Knowledge - Percentages'!$B:$B,0),'Data - Knowledge'!Z$8)/100</f>
        <v>0.071</v>
      </c>
      <c r="AA15" s="380">
        <f t="array" aca="true" ref="AA15">INDEX(KM_PCT,MATCH($A15,'Knowledge - Percentages'!$B:$B,0),'Data - Knowledge'!AA$8)/100</f>
        <v>0.054000000000000006</v>
      </c>
      <c r="AB15" s="380">
        <f t="array" aca="true" ref="AB15">INDEX(KM_PCT,MATCH($A15,'Knowledge - Percentages'!$B:$B,0),'Data - Knowledge'!AB$8)/100</f>
        <v>0.072000000000000008</v>
      </c>
      <c r="AC15" s="380">
        <f t="array" aca="true" ref="AC15">INDEX(KM_PCT,MATCH($A15,'Knowledge - Percentages'!$B:$B,0),'Data - Knowledge'!AC$8)/100</f>
        <v>0.063</v>
      </c>
      <c r="AD15" s="380">
        <f t="array" aca="true" ref="AD15">INDEX(KM_PCT,MATCH($A15,'Knowledge - Percentages'!$B:$B,0),'Data - Knowledge'!AD$8)/100</f>
        <v>0.057</v>
      </c>
      <c r="AE15" s="380">
        <f t="array" aca="true" ref="AE15">INDEX(KM_PCT,MATCH($A15,'Knowledge - Percentages'!$B:$B,0),'Data - Knowledge'!AE$8)/100</f>
        <v>0.166</v>
      </c>
      <c r="AF15" s="380">
        <f t="array" aca="true" ref="AF15">INDEX(KM_PCT,MATCH($A15,'Knowledge - Percentages'!$B:$B,0),'Data - Knowledge'!AF$8)/100</f>
        <v>0.125</v>
      </c>
      <c r="AG15" s="380">
        <f t="array" aca="true" ref="AG15">INDEX(KM_PCT,MATCH($A15,'Knowledge - Percentages'!$B:$B,0),'Data - Knowledge'!AG$8)/100</f>
        <v>0.139</v>
      </c>
      <c r="AH15" s="380">
        <f t="array" aca="true" ref="AH15">INDEX(KM_PCT,MATCH($A15,'Knowledge - Percentages'!$B:$B,0),'Data - Knowledge'!AH$8)/100</f>
        <v>0.128</v>
      </c>
      <c r="AI15" s="380">
        <f t="array" aca="true" ref="AI15">INDEX(KM_PCT,MATCH($A15,'Knowledge - Percentages'!$B:$B,0),'Data - Knowledge'!AI$8)/100</f>
        <v>0.071</v>
      </c>
      <c r="AJ15" s="380">
        <f t="array" aca="true" ref="AJ15">INDEX(KM_PCT,MATCH($A15,'Knowledge - Percentages'!$B:$B,0),'Data - Knowledge'!AJ$8)/100</f>
        <v>0.11</v>
      </c>
      <c r="AK15" s="380">
        <f t="array" aca="true" ref="AK15">INDEX(KM_PCT,MATCH($A15,'Knowledge - Percentages'!$B:$B,0),'Data - Knowledge'!AK$8)/100</f>
        <v>0.11900000000000001</v>
      </c>
      <c r="AL15" s="380">
        <f t="array" aca="true" ref="AL15">INDEX(KM_PCT,MATCH($A15,'Knowledge - Percentages'!$B:$B,0),'Data - Knowledge'!AL$8)/100</f>
        <v>0.076</v>
      </c>
      <c r="AM15" s="380">
        <f t="array" aca="true" ref="AM15">INDEX(KM_PCT,MATCH($A15,'Knowledge - Percentages'!$B:$B,0),'Data - Knowledge'!AM$8)/100</f>
        <v>0.10400000000000001</v>
      </c>
      <c r="AN15" s="380">
        <f t="array" aca="true" ref="AN15">INDEX(KM_PCT,MATCH($A15,'Knowledge - Percentages'!$B:$B,0),'Data - Knowledge'!AN$8)/100</f>
        <v>0.185</v>
      </c>
      <c r="AO15" s="380">
        <f t="array" aca="true" ref="AO15">INDEX(KM_PCT,MATCH($A15,'Knowledge - Percentages'!$B:$B,0),'Data - Knowledge'!AO$8)/100</f>
        <v>0.13</v>
      </c>
      <c r="AP15" s="380">
        <f t="array" aca="true" ref="AP15">INDEX(KM_PCT,MATCH($A15,'Knowledge - Percentages'!$B:$B,0),'Data - Knowledge'!AP$8)/100</f>
        <v>0.069</v>
      </c>
      <c r="AQ15" s="380">
        <f t="array" aca="true" ref="AQ15">INDEX(KM_PCT,MATCH($A15,'Knowledge - Percentages'!$B:$B,0),'Data - Knowledge'!AQ$8)/100</f>
        <v>0.08</v>
      </c>
      <c r="AR15" s="380">
        <f t="array" aca="true" ref="AR15">INDEX(KM_PCT,MATCH($A15,'Knowledge - Percentages'!$B:$B,0),'Data - Knowledge'!AR$8)/100</f>
        <v>0.015</v>
      </c>
      <c r="AS15" s="380">
        <f t="array" aca="true" ref="AS15">INDEX(KM_PCT,MATCH($A15,'Knowledge - Percentages'!$B:$B,0),'Data - Knowledge'!AS$8)/100</f>
        <v>0.027999999999999997</v>
      </c>
      <c r="AT15" s="380">
        <f t="array" aca="true" ref="AT15">INDEX(KM_PCT,MATCH($A15,'Knowledge - Percentages'!$B:$B,0),'Data - Knowledge'!AT$8)/100</f>
        <v>0.042</v>
      </c>
      <c r="AU15" s="380">
        <f t="array" aca="true" ref="AU15">INDEX(KM_PCT,MATCH($A15,'Knowledge - Percentages'!$B:$B,0),'Data - Knowledge'!AU$8)/100</f>
        <v>0.1</v>
      </c>
      <c r="AV15" s="380">
        <f t="array" aca="true" ref="AV15">INDEX(KM_PCT,MATCH($A15,'Knowledge - Percentages'!$B:$B,0),'Data - Knowledge'!AV$8)/100</f>
        <v>0.114</v>
      </c>
      <c r="AW15" s="380">
        <f t="array" aca="true" ref="AW15">INDEX(KM_PCT,MATCH($A15,'Knowledge - Percentages'!$B:$B,0),'Data - Knowledge'!AW$8)/100</f>
        <v>0.096999999999999989</v>
      </c>
      <c r="AX15" s="380">
        <f t="array" aca="true" ref="AX15">INDEX(KM_PCT,MATCH($A15,'Knowledge - Percentages'!$B:$B,0),'Data - Knowledge'!AX$8)/100</f>
        <v>0.047</v>
      </c>
      <c r="AY15" s="380">
        <f t="array" aca="true" ref="AY15">INDEX(KM_PCT,MATCH($A15,'Knowledge - Percentages'!$B:$B,0),'Data - Knowledge'!AY$8)/100</f>
        <v>0.109</v>
      </c>
      <c r="AZ15" s="380">
        <f t="array" aca="true" ref="AZ15">INDEX(KM_PCT,MATCH($A15,'Knowledge - Percentages'!$B:$B,0),'Data - Knowledge'!AZ$8)/100</f>
        <v>0.077</v>
      </c>
      <c r="BA15" s="380">
        <f t="array" aca="true" ref="BA15">INDEX(KM_PCT,MATCH($A15,'Knowledge - Percentages'!$B:$B,0),'Data - Knowledge'!BA$8)/100</f>
        <v>0.08199999999999999</v>
      </c>
      <c r="BB15" s="380">
        <f t="array" aca="true" ref="BB15">INDEX(KM_PCT,MATCH($A15,'Knowledge - Percentages'!$B:$B,0),'Data - Knowledge'!BB$8)/100</f>
        <v>0.105</v>
      </c>
      <c r="BC15" s="380">
        <f t="array" aca="true" ref="BC15">INDEX(KM_PCT,MATCH($A15,'Knowledge - Percentages'!$B:$B,0),'Data - Knowledge'!BC$8)/100</f>
        <v>0.158</v>
      </c>
      <c r="BD15" s="380">
        <f t="array" aca="true" ref="BD15">INDEX(KM_PCT,MATCH($A15,'Knowledge - Percentages'!$B:$B,0),'Data - Knowledge'!BD$8)/100</f>
        <v>0.157</v>
      </c>
      <c r="BE15" s="380">
        <f t="array" aca="true" ref="BE15">INDEX(KM_PCT,MATCH($A15,'Knowledge - Percentages'!$B:$B,0),'Data - Knowledge'!BE$8)/100</f>
        <v>0.109</v>
      </c>
      <c r="BF15" s="380">
        <f t="array" aca="true" ref="BF15">INDEX(KM_PCT,MATCH($A15,'Knowledge - Percentages'!$B:$B,0),'Data - Knowledge'!BF$8)/100</f>
        <v>0.115</v>
      </c>
      <c r="BG15" s="380">
        <f t="array" aca="true" ref="BG15">INDEX(KM_PCT,MATCH($A15,'Knowledge - Percentages'!$B:$B,0),'Data - Knowledge'!BG$8)/100</f>
        <v>0.083</v>
      </c>
      <c r="BH15" s="380">
        <f t="array" aca="true" ref="BH15">INDEX(KM_PCT,MATCH($A15,'Knowledge - Percentages'!$B:$B,0),'Data - Knowledge'!BH$8)/100</f>
        <v>0.076</v>
      </c>
      <c r="BI15" s="380">
        <f t="array" aca="true" ref="BI15">INDEX(KM_PCT,MATCH($A15,'Knowledge - Percentages'!$B:$B,0),'Data - Knowledge'!BI$8)/100</f>
        <v>0.068</v>
      </c>
      <c r="BJ15" s="380">
        <f t="array" aca="true" ref="BJ15">INDEX(KM_PCT,MATCH($A15,'Knowledge - Percentages'!$B:$B,0),'Data - Knowledge'!BJ$8)/100</f>
        <v>0.069</v>
      </c>
      <c r="BK15" s="380">
        <f t="array" aca="true" ref="BK15">INDEX(KM_PCT,MATCH($A15,'Knowledge - Percentages'!$B:$B,0),'Data - Knowledge'!BK$8)/100</f>
        <v>0.055999999999999994</v>
      </c>
      <c r="BL15" s="380">
        <f t="array" aca="true" ref="BL15">INDEX(KM_PCT,MATCH($A15,'Knowledge - Percentages'!$B:$B,0),'Data - Knowledge'!BL$8)/100</f>
        <v>0.057</v>
      </c>
      <c r="BM15" s="380">
        <f t="array" aca="true" ref="BM15">INDEX(KM_PCT,MATCH($A15,'Knowledge - Percentages'!$B:$B,0),'Data - Knowledge'!BM$8)/100</f>
        <v>0.046</v>
      </c>
      <c r="BN15" s="380">
        <f t="array" aca="true" ref="BN15">INDEX(KM_PCT,MATCH($A15,'Knowledge - Percentages'!$B:$B,0),'Data - Knowledge'!BN$8)/100</f>
        <v>0.066</v>
      </c>
      <c r="BO15" s="380">
        <f t="array" aca="true" ref="BO15">INDEX(KM_PCT,MATCH($A15,'Knowledge - Percentages'!$B:$B,0),'Data - Knowledge'!BO$8)/100</f>
        <v>0.066</v>
      </c>
      <c r="BP15" s="380">
        <f t="array" aca="true" ref="BP15">INDEX(KM_PCT,MATCH($A15,'Knowledge - Percentages'!$B:$B,0),'Data - Knowledge'!BP$8)/100</f>
        <v>0.081</v>
      </c>
      <c r="BQ15" s="380">
        <f t="array" aca="true" ref="BQ15">INDEX(KM_PCT,MATCH($A15,'Knowledge - Percentages'!$B:$B,0),'Data - Knowledge'!BQ$8)/100</f>
        <v>0.081</v>
      </c>
    </row>
    <row r="16" spans="1:69">
      <c r="A16" t="s">
        <v>403</v>
      </c>
      <c r="B16" t="s">
        <v>813</v>
      </c>
      <c r="C16" t="s">
        <v>217</v>
      </c>
      <c r="D16" t="s">
        <v>821</v>
      </c>
      <c r="E16" s="373">
        <f>SUMPRODUCT($K$2:$BQ$2,$K16:$BQ16)/$J$2</f>
        <v>0.084954545454545463</v>
      </c>
      <c r="F16" s="379">
        <f>SUMPRODUCT($K$2:$BQ$2,$K16:$BQ16)</f>
        <v>22.428</v>
      </c>
      <c r="G16" s="373">
        <f>SUMPRODUCT($K$3:$BQ$3,$K16:$BQ16)/$J$3</f>
        <v>0.10059609856262838</v>
      </c>
      <c r="H16" s="379">
        <f>SUMPRODUCT($K$3:$BQ$3,$K16:$BQ16)</f>
        <v>979.80600000000049</v>
      </c>
      <c r="I16" s="373">
        <f>CORREL($K$4:$BQ$4,$K16:$BQ16)</f>
        <v>0.014827141851751904</v>
      </c>
      <c r="J16" s="379">
        <f>$E16/$G16*100</f>
        <v>84.45113346185596</v>
      </c>
      <c r="K16" s="380">
        <f t="array" aca="true" ref="K16">INDEX(KM_PCT,MATCH($A16,'Knowledge - Percentages'!$B:$B,0),'Data - Knowledge'!K$8)/100</f>
        <v>0.084</v>
      </c>
      <c r="L16" s="380">
        <f t="array" aca="true" ref="L16">INDEX(KM_PCT,MATCH($A16,'Knowledge - Percentages'!$B:$B,0),'Data - Knowledge'!L$8)/100</f>
        <v>0.076</v>
      </c>
      <c r="M16" s="380">
        <f t="array" aca="true" ref="M16">INDEX(KM_PCT,MATCH($A16,'Knowledge - Percentages'!$B:$B,0),'Data - Knowledge'!M$8)/100</f>
        <v>0.106</v>
      </c>
      <c r="N16" s="380">
        <f t="array" aca="true" ref="N16">INDEX(KM_PCT,MATCH($A16,'Knowledge - Percentages'!$B:$B,0),'Data - Knowledge'!N$8)/100</f>
        <v>0.14400000000000002</v>
      </c>
      <c r="O16" s="380">
        <f t="array" aca="true" ref="O16">INDEX(KM_PCT,MATCH($A16,'Knowledge - Percentages'!$B:$B,0),'Data - Knowledge'!O$8)/100</f>
        <v>0.10800000000000001</v>
      </c>
      <c r="P16" s="380">
        <f t="array" aca="true" ref="P16">INDEX(KM_PCT,MATCH($A16,'Knowledge - Percentages'!$B:$B,0),'Data - Knowledge'!P$8)/100</f>
        <v>0.059000000000000004</v>
      </c>
      <c r="Q16" s="380">
        <f t="array" aca="true" ref="Q16">INDEX(KM_PCT,MATCH($A16,'Knowledge - Percentages'!$B:$B,0),'Data - Knowledge'!Q$8)/100</f>
        <v>0.086</v>
      </c>
      <c r="R16" s="380">
        <f t="array" aca="true" ref="R16">INDEX(KM_PCT,MATCH($A16,'Knowledge - Percentages'!$B:$B,0),'Data - Knowledge'!R$8)/100</f>
        <v>0.088000000000000009</v>
      </c>
      <c r="S16" s="380">
        <f t="array" aca="true" ref="S16">INDEX(KM_PCT,MATCH($A16,'Knowledge - Percentages'!$B:$B,0),'Data - Knowledge'!S$8)/100</f>
        <v>0.065</v>
      </c>
      <c r="T16" s="380">
        <f t="array" aca="true" ref="T16">INDEX(KM_PCT,MATCH($A16,'Knowledge - Percentages'!$B:$B,0),'Data - Knowledge'!T$8)/100</f>
        <v>0.113</v>
      </c>
      <c r="U16" s="380">
        <f t="array" aca="true" ref="U16">INDEX(KM_PCT,MATCH($A16,'Knowledge - Percentages'!$B:$B,0),'Data - Knowledge'!U$8)/100</f>
        <v>0.12</v>
      </c>
      <c r="V16" s="380">
        <f t="array" aca="true" ref="V16">INDEX(KM_PCT,MATCH($A16,'Knowledge - Percentages'!$B:$B,0),'Data - Knowledge'!V$8)/100</f>
        <v>0.193</v>
      </c>
      <c r="W16" s="380">
        <f t="array" aca="true" ref="W16">INDEX(KM_PCT,MATCH($A16,'Knowledge - Percentages'!$B:$B,0),'Data - Knowledge'!W$8)/100</f>
        <v>0.153</v>
      </c>
      <c r="X16" s="380">
        <f t="array" aca="true" ref="X16">INDEX(KM_PCT,MATCH($A16,'Knowledge - Percentages'!$B:$B,0),'Data - Knowledge'!X$8)/100</f>
        <v>0.053</v>
      </c>
      <c r="Y16" s="380">
        <f t="array" aca="true" ref="Y16">INDEX(KM_PCT,MATCH($A16,'Knowledge - Percentages'!$B:$B,0),'Data - Knowledge'!Y$8)/100</f>
        <v>0.034</v>
      </c>
      <c r="Z16" s="380">
        <f t="array" aca="true" ref="Z16">INDEX(KM_PCT,MATCH($A16,'Knowledge - Percentages'!$B:$B,0),'Data - Knowledge'!Z$8)/100</f>
        <v>0.055</v>
      </c>
      <c r="AA16" s="380">
        <f t="array" aca="true" ref="AA16">INDEX(KM_PCT,MATCH($A16,'Knowledge - Percentages'!$B:$B,0),'Data - Knowledge'!AA$8)/100</f>
        <v>0.042</v>
      </c>
      <c r="AB16" s="380">
        <f t="array" aca="true" ref="AB16">INDEX(KM_PCT,MATCH($A16,'Knowledge - Percentages'!$B:$B,0),'Data - Knowledge'!AB$8)/100</f>
        <v>0.052000000000000005</v>
      </c>
      <c r="AC16" s="380">
        <f t="array" aca="true" ref="AC16">INDEX(KM_PCT,MATCH($A16,'Knowledge - Percentages'!$B:$B,0),'Data - Knowledge'!AC$8)/100</f>
        <v>0.055</v>
      </c>
      <c r="AD16" s="380">
        <f t="array" aca="true" ref="AD16">INDEX(KM_PCT,MATCH($A16,'Knowledge - Percentages'!$B:$B,0),'Data - Knowledge'!AD$8)/100</f>
        <v>0.045</v>
      </c>
      <c r="AE16" s="380">
        <f t="array" aca="true" ref="AE16">INDEX(KM_PCT,MATCH($A16,'Knowledge - Percentages'!$B:$B,0),'Data - Knowledge'!AE$8)/100</f>
        <v>0.107</v>
      </c>
      <c r="AF16" s="380">
        <f t="array" aca="true" ref="AF16">INDEX(KM_PCT,MATCH($A16,'Knowledge - Percentages'!$B:$B,0),'Data - Knowledge'!AF$8)/100</f>
        <v>0.091</v>
      </c>
      <c r="AG16" s="380">
        <f t="array" aca="true" ref="AG16">INDEX(KM_PCT,MATCH($A16,'Knowledge - Percentages'!$B:$B,0),'Data - Knowledge'!AG$8)/100</f>
        <v>0.115</v>
      </c>
      <c r="AH16" s="380">
        <f t="array" aca="true" ref="AH16">INDEX(KM_PCT,MATCH($A16,'Knowledge - Percentages'!$B:$B,0),'Data - Knowledge'!AH$8)/100</f>
        <v>0.10300000000000001</v>
      </c>
      <c r="AI16" s="380">
        <f t="array" aca="true" ref="AI16">INDEX(KM_PCT,MATCH($A16,'Knowledge - Percentages'!$B:$B,0),'Data - Knowledge'!AI$8)/100</f>
        <v>0.059000000000000004</v>
      </c>
      <c r="AJ16" s="380">
        <f t="array" aca="true" ref="AJ16">INDEX(KM_PCT,MATCH($A16,'Knowledge - Percentages'!$B:$B,0),'Data - Knowledge'!AJ$8)/100</f>
        <v>0.088000000000000009</v>
      </c>
      <c r="AK16" s="380">
        <f t="array" aca="true" ref="AK16">INDEX(KM_PCT,MATCH($A16,'Knowledge - Percentages'!$B:$B,0),'Data - Knowledge'!AK$8)/100</f>
        <v>0.102</v>
      </c>
      <c r="AL16" s="380">
        <f t="array" aca="true" ref="AL16">INDEX(KM_PCT,MATCH($A16,'Knowledge - Percentages'!$B:$B,0),'Data - Knowledge'!AL$8)/100</f>
        <v>0.062</v>
      </c>
      <c r="AM16" s="380">
        <f t="array" aca="true" ref="AM16">INDEX(KM_PCT,MATCH($A16,'Knowledge - Percentages'!$B:$B,0),'Data - Knowledge'!AM$8)/100</f>
        <v>0.081</v>
      </c>
      <c r="AN16" s="380">
        <f t="array" aca="true" ref="AN16">INDEX(KM_PCT,MATCH($A16,'Knowledge - Percentages'!$B:$B,0),'Data - Knowledge'!AN$8)/100</f>
        <v>0.188</v>
      </c>
      <c r="AO16" s="380">
        <f t="array" aca="true" ref="AO16">INDEX(KM_PCT,MATCH($A16,'Knowledge - Percentages'!$B:$B,0),'Data - Knowledge'!AO$8)/100</f>
        <v>0.223</v>
      </c>
      <c r="AP16" s="380">
        <f t="array" aca="true" ref="AP16">INDEX(KM_PCT,MATCH($A16,'Knowledge - Percentages'!$B:$B,0),'Data - Knowledge'!AP$8)/100</f>
        <v>0.054000000000000006</v>
      </c>
      <c r="AQ16" s="380">
        <f t="array" aca="true" ref="AQ16">INDEX(KM_PCT,MATCH($A16,'Knowledge - Percentages'!$B:$B,0),'Data - Knowledge'!AQ$8)/100</f>
        <v>0.061</v>
      </c>
      <c r="AR16" s="380">
        <f t="array" aca="true" ref="AR16">INDEX(KM_PCT,MATCH($A16,'Knowledge - Percentages'!$B:$B,0),'Data - Knowledge'!AR$8)/100</f>
        <v>0.02</v>
      </c>
      <c r="AS16" s="380">
        <f t="array" aca="true" ref="AS16">INDEX(KM_PCT,MATCH($A16,'Knowledge - Percentages'!$B:$B,0),'Data - Knowledge'!AS$8)/100</f>
        <v>0.026000000000000002</v>
      </c>
      <c r="AT16" s="380">
        <f t="array" aca="true" ref="AT16">INDEX(KM_PCT,MATCH($A16,'Knowledge - Percentages'!$B:$B,0),'Data - Knowledge'!AT$8)/100</f>
        <v>0.033</v>
      </c>
      <c r="AU16" s="380">
        <f t="array" aca="true" ref="AU16">INDEX(KM_PCT,MATCH($A16,'Knowledge - Percentages'!$B:$B,0),'Data - Knowledge'!AU$8)/100</f>
        <v>0.086</v>
      </c>
      <c r="AV16" s="380">
        <f t="array" aca="true" ref="AV16">INDEX(KM_PCT,MATCH($A16,'Knowledge - Percentages'!$B:$B,0),'Data - Knowledge'!AV$8)/100</f>
        <v>0.096</v>
      </c>
      <c r="AW16" s="380">
        <f t="array" aca="true" ref="AW16">INDEX(KM_PCT,MATCH($A16,'Knowledge - Percentages'!$B:$B,0),'Data - Knowledge'!AW$8)/100</f>
        <v>0.077</v>
      </c>
      <c r="AX16" s="380">
        <f t="array" aca="true" ref="AX16">INDEX(KM_PCT,MATCH($A16,'Knowledge - Percentages'!$B:$B,0),'Data - Knowledge'!AX$8)/100</f>
        <v>0.038</v>
      </c>
      <c r="AY16" s="380">
        <f t="array" aca="true" ref="AY16">INDEX(KM_PCT,MATCH($A16,'Knowledge - Percentages'!$B:$B,0),'Data - Knowledge'!AY$8)/100</f>
        <v>0.10400000000000001</v>
      </c>
      <c r="AZ16" s="380">
        <f t="array" aca="true" ref="AZ16">INDEX(KM_PCT,MATCH($A16,'Knowledge - Percentages'!$B:$B,0),'Data - Knowledge'!AZ$8)/100</f>
        <v>0.062</v>
      </c>
      <c r="BA16" s="380">
        <f t="array" aca="true" ref="BA16">INDEX(KM_PCT,MATCH($A16,'Knowledge - Percentages'!$B:$B,0),'Data - Knowledge'!BA$8)/100</f>
        <v>0.07</v>
      </c>
      <c r="BB16" s="380">
        <f t="array" aca="true" ref="BB16">INDEX(KM_PCT,MATCH($A16,'Knowledge - Percentages'!$B:$B,0),'Data - Knowledge'!BB$8)/100</f>
        <v>0.09</v>
      </c>
      <c r="BC16" s="380">
        <f t="array" aca="true" ref="BC16">INDEX(KM_PCT,MATCH($A16,'Knowledge - Percentages'!$B:$B,0),'Data - Knowledge'!BC$8)/100</f>
        <v>0.162</v>
      </c>
      <c r="BD16" s="380">
        <f t="array" aca="true" ref="BD16">INDEX(KM_PCT,MATCH($A16,'Knowledge - Percentages'!$B:$B,0),'Data - Knowledge'!BD$8)/100</f>
        <v>0.204</v>
      </c>
      <c r="BE16" s="380">
        <f t="array" aca="true" ref="BE16">INDEX(KM_PCT,MATCH($A16,'Knowledge - Percentages'!$B:$B,0),'Data - Knowledge'!BE$8)/100</f>
        <v>0.10099999999999999</v>
      </c>
      <c r="BF16" s="380">
        <f t="array" aca="true" ref="BF16">INDEX(KM_PCT,MATCH($A16,'Knowledge - Percentages'!$B:$B,0),'Data - Knowledge'!BF$8)/100</f>
        <v>0.10800000000000001</v>
      </c>
      <c r="BG16" s="380">
        <f t="array" aca="true" ref="BG16">INDEX(KM_PCT,MATCH($A16,'Knowledge - Percentages'!$B:$B,0),'Data - Knowledge'!BG$8)/100</f>
        <v>0.073</v>
      </c>
      <c r="BH16" s="380">
        <f t="array" aca="true" ref="BH16">INDEX(KM_PCT,MATCH($A16,'Knowledge - Percentages'!$B:$B,0),'Data - Knowledge'!BH$8)/100</f>
        <v>0.06</v>
      </c>
      <c r="BI16" s="380">
        <f t="array" aca="true" ref="BI16">INDEX(KM_PCT,MATCH($A16,'Knowledge - Percentages'!$B:$B,0),'Data - Knowledge'!BI$8)/100</f>
        <v>0.052000000000000005</v>
      </c>
      <c r="BJ16" s="380">
        <f t="array" aca="true" ref="BJ16">INDEX(KM_PCT,MATCH($A16,'Knowledge - Percentages'!$B:$B,0),'Data - Knowledge'!BJ$8)/100</f>
        <v>0.051</v>
      </c>
      <c r="BK16" s="380">
        <f t="array" aca="true" ref="BK16">INDEX(KM_PCT,MATCH($A16,'Knowledge - Percentages'!$B:$B,0),'Data - Knowledge'!BK$8)/100</f>
        <v>0.042</v>
      </c>
      <c r="BL16" s="380">
        <f t="array" aca="true" ref="BL16">INDEX(KM_PCT,MATCH($A16,'Knowledge - Percentages'!$B:$B,0),'Data - Knowledge'!BL$8)/100</f>
        <v>0.044000000000000004</v>
      </c>
      <c r="BM16" s="380">
        <f t="array" aca="true" ref="BM16">INDEX(KM_PCT,MATCH($A16,'Knowledge - Percentages'!$B:$B,0),'Data - Knowledge'!BM$8)/100</f>
        <v>0.036000000000000004</v>
      </c>
      <c r="BN16" s="380">
        <f t="array" aca="true" ref="BN16">INDEX(KM_PCT,MATCH($A16,'Knowledge - Percentages'!$B:$B,0),'Data - Knowledge'!BN$8)/100</f>
        <v>0.052000000000000005</v>
      </c>
      <c r="BO16" s="380">
        <f t="array" aca="true" ref="BO16">INDEX(KM_PCT,MATCH($A16,'Knowledge - Percentages'!$B:$B,0),'Data - Knowledge'!BO$8)/100</f>
        <v>0.055</v>
      </c>
      <c r="BP16" s="380">
        <f t="array" aca="true" ref="BP16">INDEX(KM_PCT,MATCH($A16,'Knowledge - Percentages'!$B:$B,0),'Data - Knowledge'!BP$8)/100</f>
        <v>0.063</v>
      </c>
      <c r="BQ16" s="380">
        <f t="array" aca="true" ref="BQ16">INDEX(KM_PCT,MATCH($A16,'Knowledge - Percentages'!$B:$B,0),'Data - Knowledge'!BQ$8)/100</f>
        <v>0.067</v>
      </c>
    </row>
    <row r="17" spans="1:69">
      <c r="A17" t="s">
        <v>822</v>
      </c>
      <c r="B17" t="s">
        <v>823</v>
      </c>
      <c r="C17" t="s">
        <v>824</v>
      </c>
      <c r="D17" t="s">
        <v>825</v>
      </c>
      <c r="E17" s="373">
        <f>SUMPRODUCT($K$2:$BQ$2,$K17:$BQ17)/$J$2</f>
        <v>0.83296212121212121</v>
      </c>
      <c r="F17" s="379">
        <f>SUMPRODUCT($K$2:$BQ$2,$K17:$BQ17)</f>
        <v>219.902</v>
      </c>
      <c r="G17" s="373">
        <f>SUMPRODUCT($K$3:$BQ$3,$K17:$BQ17)/$J$3</f>
        <v>0.84817494866529775</v>
      </c>
      <c r="H17" s="379">
        <f>SUMPRODUCT($K$3:$BQ$3,$K17:$BQ17)</f>
        <v>8261.224</v>
      </c>
      <c r="I17" s="373">
        <f>CORREL($K$4:$BQ$4,$K17:$BQ17)</f>
        <v>-0.062047940984013047</v>
      </c>
      <c r="J17" s="379">
        <f>$E17/$G17*100</f>
        <v>98.2064045304432</v>
      </c>
      <c r="K17" s="380">
        <f t="array" aca="true" ref="K17">INDEX(KM_PCT,MATCH($A17,'Knowledge - Percentages'!$B:$B,0),'Data - Knowledge'!K$8)/100</f>
        <v>0.878</v>
      </c>
      <c r="L17" s="380">
        <f t="array" aca="true" ref="L17">INDEX(KM_PCT,MATCH($A17,'Knowledge - Percentages'!$B:$B,0),'Data - Knowledge'!L$8)/100</f>
        <v>0.89599999999999991</v>
      </c>
      <c r="M17" s="380">
        <f t="array" aca="true" ref="M17">INDEX(KM_PCT,MATCH($A17,'Knowledge - Percentages'!$B:$B,0),'Data - Knowledge'!M$8)/100</f>
        <v>0.873</v>
      </c>
      <c r="N17" s="380">
        <f t="array" aca="true" ref="N17">INDEX(KM_PCT,MATCH($A17,'Knowledge - Percentages'!$B:$B,0),'Data - Knowledge'!N$8)/100</f>
        <v>0.873</v>
      </c>
      <c r="O17" s="380">
        <f t="array" aca="true" ref="O17">INDEX(KM_PCT,MATCH($A17,'Knowledge - Percentages'!$B:$B,0),'Data - Knowledge'!O$8)/100</f>
        <v>0.87599999999999989</v>
      </c>
      <c r="P17" s="380">
        <f t="array" aca="true" ref="P17">INDEX(KM_PCT,MATCH($A17,'Knowledge - Percentages'!$B:$B,0),'Data - Knowledge'!P$8)/100</f>
        <v>0.855</v>
      </c>
      <c r="Q17" s="380">
        <f t="array" aca="true" ref="Q17">INDEX(KM_PCT,MATCH($A17,'Knowledge - Percentages'!$B:$B,0),'Data - Knowledge'!Q$8)/100</f>
        <v>0.833</v>
      </c>
      <c r="R17" s="380">
        <f t="array" aca="true" ref="R17">INDEX(KM_PCT,MATCH($A17,'Knowledge - Percentages'!$B:$B,0),'Data - Knowledge'!R$8)/100</f>
        <v>0.88</v>
      </c>
      <c r="S17" s="380">
        <f t="array" aca="true" ref="S17">INDEX(KM_PCT,MATCH($A17,'Knowledge - Percentages'!$B:$B,0),'Data - Knowledge'!S$8)/100</f>
        <v>0.8590000000000001</v>
      </c>
      <c r="T17" s="380">
        <f t="array" aca="true" ref="T17">INDEX(KM_PCT,MATCH($A17,'Knowledge - Percentages'!$B:$B,0),'Data - Knowledge'!T$8)/100</f>
        <v>0.887</v>
      </c>
      <c r="U17" s="380">
        <f t="array" aca="true" ref="U17">INDEX(KM_PCT,MATCH($A17,'Knowledge - Percentages'!$B:$B,0),'Data - Knowledge'!U$8)/100</f>
        <v>0.882</v>
      </c>
      <c r="V17" s="380">
        <f t="array" aca="true" ref="V17">INDEX(KM_PCT,MATCH($A17,'Knowledge - Percentages'!$B:$B,0),'Data - Knowledge'!V$8)/100</f>
        <v>0.851</v>
      </c>
      <c r="W17" s="380">
        <f t="array" aca="true" ref="W17">INDEX(KM_PCT,MATCH($A17,'Knowledge - Percentages'!$B:$B,0),'Data - Knowledge'!W$8)/100</f>
        <v>0.789</v>
      </c>
      <c r="X17" s="380">
        <f t="array" aca="true" ref="X17">INDEX(KM_PCT,MATCH($A17,'Knowledge - Percentages'!$B:$B,0),'Data - Knowledge'!X$8)/100</f>
        <v>0.915</v>
      </c>
      <c r="Y17" s="380">
        <f t="array" aca="true" ref="Y17">INDEX(KM_PCT,MATCH($A17,'Knowledge - Percentages'!$B:$B,0),'Data - Knowledge'!Y$8)/100</f>
        <v>0.80099999999999993</v>
      </c>
      <c r="Z17" s="380">
        <f t="array" aca="true" ref="Z17">INDEX(KM_PCT,MATCH($A17,'Knowledge - Percentages'!$B:$B,0),'Data - Knowledge'!Z$8)/100</f>
        <v>0.91</v>
      </c>
      <c r="AA17" s="380">
        <f t="array" aca="true" ref="AA17">INDEX(KM_PCT,MATCH($A17,'Knowledge - Percentages'!$B:$B,0),'Data - Knowledge'!AA$8)/100</f>
        <v>0.938</v>
      </c>
      <c r="AB17" s="380">
        <f t="array" aca="true" ref="AB17">INDEX(KM_PCT,MATCH($A17,'Knowledge - Percentages'!$B:$B,0),'Data - Knowledge'!AB$8)/100</f>
        <v>0.879</v>
      </c>
      <c r="AC17" s="380">
        <f t="array" aca="true" ref="AC17">INDEX(KM_PCT,MATCH($A17,'Knowledge - Percentages'!$B:$B,0),'Data - Knowledge'!AC$8)/100</f>
        <v>0.875</v>
      </c>
      <c r="AD17" s="380">
        <f t="array" aca="true" ref="AD17">INDEX(KM_PCT,MATCH($A17,'Knowledge - Percentages'!$B:$B,0),'Data - Knowledge'!AD$8)/100</f>
        <v>0.92299999999999993</v>
      </c>
      <c r="AE17" s="380">
        <f t="array" aca="true" ref="AE17">INDEX(KM_PCT,MATCH($A17,'Knowledge - Percentages'!$B:$B,0),'Data - Knowledge'!AE$8)/100</f>
        <v>0.71</v>
      </c>
      <c r="AF17" s="380">
        <f t="array" aca="true" ref="AF17">INDEX(KM_PCT,MATCH($A17,'Knowledge - Percentages'!$B:$B,0),'Data - Knowledge'!AF$8)/100</f>
        <v>0.563</v>
      </c>
      <c r="AG17" s="380">
        <f t="array" aca="true" ref="AG17">INDEX(KM_PCT,MATCH($A17,'Knowledge - Percentages'!$B:$B,0),'Data - Knowledge'!AG$8)/100</f>
        <v>0.736</v>
      </c>
      <c r="AH17" s="380">
        <f t="array" aca="true" ref="AH17">INDEX(KM_PCT,MATCH($A17,'Knowledge - Percentages'!$B:$B,0),'Data - Knowledge'!AH$8)/100</f>
        <v>0.888</v>
      </c>
      <c r="AI17" s="380">
        <f t="array" aca="true" ref="AI17">INDEX(KM_PCT,MATCH($A17,'Knowledge - Percentages'!$B:$B,0),'Data - Knowledge'!AI$8)/100</f>
        <v>0.948</v>
      </c>
      <c r="AJ17" s="380">
        <f t="array" aca="true" ref="AJ17">INDEX(KM_PCT,MATCH($A17,'Knowledge - Percentages'!$B:$B,0),'Data - Knowledge'!AJ$8)/100</f>
        <v>0.89599999999999991</v>
      </c>
      <c r="AK17" s="380">
        <f t="array" aca="true" ref="AK17">INDEX(KM_PCT,MATCH($A17,'Knowledge - Percentages'!$B:$B,0),'Data - Knowledge'!AK$8)/100</f>
        <v>0.912</v>
      </c>
      <c r="AL17" s="380">
        <f t="array" aca="true" ref="AL17">INDEX(KM_PCT,MATCH($A17,'Knowledge - Percentages'!$B:$B,0),'Data - Knowledge'!AL$8)/100</f>
        <v>0.92299999999999993</v>
      </c>
      <c r="AM17" s="380">
        <f t="array" aca="true" ref="AM17">INDEX(KM_PCT,MATCH($A17,'Knowledge - Percentages'!$B:$B,0),'Data - Knowledge'!AM$8)/100</f>
        <v>0.88</v>
      </c>
      <c r="AN17" s="380">
        <f t="array" aca="true" ref="AN17">INDEX(KM_PCT,MATCH($A17,'Knowledge - Percentages'!$B:$B,0),'Data - Knowledge'!AN$8)/100</f>
        <v>0.882</v>
      </c>
      <c r="AO17" s="380">
        <f t="array" aca="true" ref="AO17">INDEX(KM_PCT,MATCH($A17,'Knowledge - Percentages'!$B:$B,0),'Data - Knowledge'!AO$8)/100</f>
        <v>0.8859999999999999</v>
      </c>
      <c r="AP17" s="380">
        <f t="array" aca="true" ref="AP17">INDEX(KM_PCT,MATCH($A17,'Knowledge - Percentages'!$B:$B,0),'Data - Knowledge'!AP$8)/100</f>
        <v>0.934</v>
      </c>
      <c r="AQ17" s="380">
        <f t="array" aca="true" ref="AQ17">INDEX(KM_PCT,MATCH($A17,'Knowledge - Percentages'!$B:$B,0),'Data - Knowledge'!AQ$8)/100</f>
        <v>0.927</v>
      </c>
      <c r="AR17" s="380">
        <f t="array" aca="true" ref="AR17">INDEX(KM_PCT,MATCH($A17,'Knowledge - Percentages'!$B:$B,0),'Data - Knowledge'!AR$8)/100</f>
        <v>0.753</v>
      </c>
      <c r="AS17" s="380">
        <f t="array" aca="true" ref="AS17">INDEX(KM_PCT,MATCH($A17,'Knowledge - Percentages'!$B:$B,0),'Data - Knowledge'!AS$8)/100</f>
        <v>0.825</v>
      </c>
      <c r="AT17" s="380">
        <f t="array" aca="true" ref="AT17">INDEX(KM_PCT,MATCH($A17,'Knowledge - Percentages'!$B:$B,0),'Data - Knowledge'!AT$8)/100</f>
        <v>0.763</v>
      </c>
      <c r="AU17" s="380">
        <f t="array" aca="true" ref="AU17">INDEX(KM_PCT,MATCH($A17,'Knowledge - Percentages'!$B:$B,0),'Data - Knowledge'!AU$8)/100</f>
        <v>0.67</v>
      </c>
      <c r="AV17" s="380">
        <f t="array" aca="true" ref="AV17">INDEX(KM_PCT,MATCH($A17,'Knowledge - Percentages'!$B:$B,0),'Data - Knowledge'!AV$8)/100</f>
        <v>0.765</v>
      </c>
      <c r="AW17" s="380">
        <f t="array" aca="true" ref="AW17">INDEX(KM_PCT,MATCH($A17,'Knowledge - Percentages'!$B:$B,0),'Data - Knowledge'!AW$8)/100</f>
        <v>0.747</v>
      </c>
      <c r="AX17" s="380">
        <f t="array" aca="true" ref="AX17">INDEX(KM_PCT,MATCH($A17,'Knowledge - Percentages'!$B:$B,0),'Data - Knowledge'!AX$8)/100</f>
        <v>0.93599999999999994</v>
      </c>
      <c r="AY17" s="380">
        <f t="array" aca="true" ref="AY17">INDEX(KM_PCT,MATCH($A17,'Knowledge - Percentages'!$B:$B,0),'Data - Knowledge'!AY$8)/100</f>
        <v>0.84400000000000008</v>
      </c>
      <c r="AZ17" s="380">
        <f t="array" aca="true" ref="AZ17">INDEX(KM_PCT,MATCH($A17,'Knowledge - Percentages'!$B:$B,0),'Data - Knowledge'!AZ$8)/100</f>
        <v>0.917</v>
      </c>
      <c r="BA17" s="380">
        <f t="array" aca="true" ref="BA17">INDEX(KM_PCT,MATCH($A17,'Knowledge - Percentages'!$B:$B,0),'Data - Knowledge'!BA$8)/100</f>
        <v>0.851</v>
      </c>
      <c r="BB17" s="380">
        <f t="array" aca="true" ref="BB17">INDEX(KM_PCT,MATCH($A17,'Knowledge - Percentages'!$B:$B,0),'Data - Knowledge'!BB$8)/100</f>
        <v>0.66599999999999993</v>
      </c>
      <c r="BC17" s="380">
        <f t="array" aca="true" ref="BC17">INDEX(KM_PCT,MATCH($A17,'Knowledge - Percentages'!$B:$B,0),'Data - Knowledge'!BC$8)/100</f>
        <v>0.882</v>
      </c>
      <c r="BD17" s="380">
        <f t="array" aca="true" ref="BD17">INDEX(KM_PCT,MATCH($A17,'Knowledge - Percentages'!$B:$B,0),'Data - Knowledge'!BD$8)/100</f>
        <v>0.79099999999999993</v>
      </c>
      <c r="BE17" s="380">
        <f t="array" aca="true" ref="BE17">INDEX(KM_PCT,MATCH($A17,'Knowledge - Percentages'!$B:$B,0),'Data - Knowledge'!BE$8)/100</f>
        <v>0.79099999999999993</v>
      </c>
      <c r="BF17" s="380">
        <f t="array" aca="true" ref="BF17">INDEX(KM_PCT,MATCH($A17,'Knowledge - Percentages'!$B:$B,0),'Data - Knowledge'!BF$8)/100</f>
        <v>0.625</v>
      </c>
      <c r="BG17" s="380">
        <f t="array" aca="true" ref="BG17">INDEX(KM_PCT,MATCH($A17,'Knowledge - Percentages'!$B:$B,0),'Data - Knowledge'!BG$8)/100</f>
        <v>0.682</v>
      </c>
      <c r="BH17" s="380">
        <f t="array" aca="true" ref="BH17">INDEX(KM_PCT,MATCH($A17,'Knowledge - Percentages'!$B:$B,0),'Data - Knowledge'!BH$8)/100</f>
        <v>0.81700000000000006</v>
      </c>
      <c r="BI17" s="380">
        <f t="array" aca="true" ref="BI17">INDEX(KM_PCT,MATCH($A17,'Knowledge - Percentages'!$B:$B,0),'Data - Knowledge'!BI$8)/100</f>
        <v>0.865</v>
      </c>
      <c r="BJ17" s="380">
        <f t="array" aca="true" ref="BJ17">INDEX(KM_PCT,MATCH($A17,'Knowledge - Percentages'!$B:$B,0),'Data - Knowledge'!BJ$8)/100</f>
        <v>0.868</v>
      </c>
      <c r="BK17" s="380">
        <f t="array" aca="true" ref="BK17">INDEX(KM_PCT,MATCH($A17,'Knowledge - Percentages'!$B:$B,0),'Data - Knowledge'!BK$8)/100</f>
        <v>0.95400000000000007</v>
      </c>
      <c r="BL17" s="380">
        <f t="array" aca="true" ref="BL17">INDEX(KM_PCT,MATCH($A17,'Knowledge - Percentages'!$B:$B,0),'Data - Knowledge'!BL$8)/100</f>
        <v>0.94900000000000007</v>
      </c>
      <c r="BM17" s="380">
        <f t="array" aca="true" ref="BM17">INDEX(KM_PCT,MATCH($A17,'Knowledge - Percentages'!$B:$B,0),'Data - Knowledge'!BM$8)/100</f>
        <v>0.948</v>
      </c>
      <c r="BN17" s="380">
        <f t="array" aca="true" ref="BN17">INDEX(KM_PCT,MATCH($A17,'Knowledge - Percentages'!$B:$B,0),'Data - Knowledge'!BN$8)/100</f>
        <v>0.894</v>
      </c>
      <c r="BO17" s="380">
        <f t="array" aca="true" ref="BO17">INDEX(KM_PCT,MATCH($A17,'Knowledge - Percentages'!$B:$B,0),'Data - Knowledge'!BO$8)/100</f>
        <v>0.778</v>
      </c>
      <c r="BP17" s="380">
        <f t="array" aca="true" ref="BP17">INDEX(KM_PCT,MATCH($A17,'Knowledge - Percentages'!$B:$B,0),'Data - Knowledge'!BP$8)/100</f>
        <v>0.888</v>
      </c>
      <c r="BQ17" s="380">
        <f t="array" aca="true" ref="BQ17">INDEX(KM_PCT,MATCH($A17,'Knowledge - Percentages'!$B:$B,0),'Data - Knowledge'!BQ$8)/100</f>
        <v>0.736</v>
      </c>
    </row>
    <row r="18" spans="1:69">
      <c r="A18" t="s">
        <v>826</v>
      </c>
      <c r="B18" t="s">
        <v>823</v>
      </c>
      <c r="C18" t="s">
        <v>824</v>
      </c>
      <c r="D18" t="s">
        <v>827</v>
      </c>
      <c r="E18" s="373">
        <f>SUMPRODUCT($K$2:$BQ$2,$K18:$BQ18)/$J$2</f>
        <v>0.043852272727272726</v>
      </c>
      <c r="F18" s="379">
        <f>SUMPRODUCT($K$2:$BQ$2,$K18:$BQ18)</f>
        <v>11.577</v>
      </c>
      <c r="G18" s="373">
        <f>SUMPRODUCT($K$3:$BQ$3,$K18:$BQ18)/$J$3</f>
        <v>0.047866324435318276</v>
      </c>
      <c r="H18" s="379">
        <f>SUMPRODUCT($K$3:$BQ$3,$K18:$BQ18)</f>
        <v>466.218</v>
      </c>
      <c r="I18" s="373">
        <f>CORREL($K$4:$BQ$4,$K18:$BQ18)</f>
        <v>0.031585818610953297</v>
      </c>
      <c r="J18" s="379">
        <f>$E18/$G18*100</f>
        <v>91.614038146025322</v>
      </c>
      <c r="K18" s="380">
        <f t="array" aca="true" ref="K18">INDEX(KM_PCT,MATCH($A18,'Knowledge - Percentages'!$B:$B,0),'Data - Knowledge'!K$8)/100</f>
        <v>0.022000000000000002</v>
      </c>
      <c r="L18" s="380">
        <f t="array" aca="true" ref="L18">INDEX(KM_PCT,MATCH($A18,'Knowledge - Percentages'!$B:$B,0),'Data - Knowledge'!L$8)/100</f>
        <v>0.022000000000000002</v>
      </c>
      <c r="M18" s="380">
        <f t="array" aca="true" ref="M18">INDEX(KM_PCT,MATCH($A18,'Knowledge - Percentages'!$B:$B,0),'Data - Knowledge'!M$8)/100</f>
        <v>0.022000000000000002</v>
      </c>
      <c r="N18" s="380">
        <f t="array" aca="true" ref="N18">INDEX(KM_PCT,MATCH($A18,'Knowledge - Percentages'!$B:$B,0),'Data - Knowledge'!N$8)/100</f>
        <v>0.031</v>
      </c>
      <c r="O18" s="380">
        <f t="array" aca="true" ref="O18">INDEX(KM_PCT,MATCH($A18,'Knowledge - Percentages'!$B:$B,0),'Data - Knowledge'!O$8)/100</f>
        <v>0.042</v>
      </c>
      <c r="P18" s="380">
        <f t="array" aca="true" ref="P18">INDEX(KM_PCT,MATCH($A18,'Knowledge - Percentages'!$B:$B,0),'Data - Knowledge'!P$8)/100</f>
        <v>0.032</v>
      </c>
      <c r="Q18" s="380">
        <f t="array" aca="true" ref="Q18">INDEX(KM_PCT,MATCH($A18,'Knowledge - Percentages'!$B:$B,0),'Data - Knowledge'!Q$8)/100</f>
        <v>0.023</v>
      </c>
      <c r="R18" s="380">
        <f t="array" aca="true" ref="R18">INDEX(KM_PCT,MATCH($A18,'Knowledge - Percentages'!$B:$B,0),'Data - Knowledge'!R$8)/100</f>
        <v>0.019</v>
      </c>
      <c r="S18" s="380">
        <f t="array" aca="true" ref="S18">INDEX(KM_PCT,MATCH($A18,'Knowledge - Percentages'!$B:$B,0),'Data - Knowledge'!S$8)/100</f>
        <v>0.031</v>
      </c>
      <c r="T18" s="380">
        <f t="array" aca="true" ref="T18">INDEX(KM_PCT,MATCH($A18,'Knowledge - Percentages'!$B:$B,0),'Data - Knowledge'!T$8)/100</f>
        <v>0.031</v>
      </c>
      <c r="U18" s="380">
        <f t="array" aca="true" ref="U18">INDEX(KM_PCT,MATCH($A18,'Knowledge - Percentages'!$B:$B,0),'Data - Knowledge'!U$8)/100</f>
        <v>0.033</v>
      </c>
      <c r="V18" s="380">
        <f t="array" aca="true" ref="V18">INDEX(KM_PCT,MATCH($A18,'Knowledge - Percentages'!$B:$B,0),'Data - Knowledge'!V$8)/100</f>
        <v>0.059000000000000004</v>
      </c>
      <c r="W18" s="380">
        <f t="array" aca="true" ref="W18">INDEX(KM_PCT,MATCH($A18,'Knowledge - Percentages'!$B:$B,0),'Data - Knowledge'!W$8)/100</f>
        <v>0.033</v>
      </c>
      <c r="X18" s="380">
        <f t="array" aca="true" ref="X18">INDEX(KM_PCT,MATCH($A18,'Knowledge - Percentages'!$B:$B,0),'Data - Knowledge'!X$8)/100</f>
        <v>0.019</v>
      </c>
      <c r="Y18" s="380">
        <f t="array" aca="true" ref="Y18">INDEX(KM_PCT,MATCH($A18,'Knowledge - Percentages'!$B:$B,0),'Data - Knowledge'!Y$8)/100</f>
        <v>0.018000000000000002</v>
      </c>
      <c r="Z18" s="380">
        <f t="array" aca="true" ref="Z18">INDEX(KM_PCT,MATCH($A18,'Knowledge - Percentages'!$B:$B,0),'Data - Knowledge'!Z$8)/100</f>
        <v>0.018000000000000002</v>
      </c>
      <c r="AA18" s="380">
        <f t="array" aca="true" ref="AA18">INDEX(KM_PCT,MATCH($A18,'Knowledge - Percentages'!$B:$B,0),'Data - Knowledge'!AA$8)/100</f>
        <v>0.018000000000000002</v>
      </c>
      <c r="AB18" s="380">
        <f t="array" aca="true" ref="AB18">INDEX(KM_PCT,MATCH($A18,'Knowledge - Percentages'!$B:$B,0),'Data - Knowledge'!AB$8)/100</f>
        <v>0.02</v>
      </c>
      <c r="AC18" s="380">
        <f t="array" aca="true" ref="AC18">INDEX(KM_PCT,MATCH($A18,'Knowledge - Percentages'!$B:$B,0),'Data - Knowledge'!AC$8)/100</f>
        <v>0.02</v>
      </c>
      <c r="AD18" s="380">
        <f t="array" aca="true" ref="AD18">INDEX(KM_PCT,MATCH($A18,'Knowledge - Percentages'!$B:$B,0),'Data - Knowledge'!AD$8)/100</f>
        <v>0.019</v>
      </c>
      <c r="AE18" s="380">
        <f t="array" aca="true" ref="AE18">INDEX(KM_PCT,MATCH($A18,'Knowledge - Percentages'!$B:$B,0),'Data - Knowledge'!AE$8)/100</f>
        <v>0.138</v>
      </c>
      <c r="AF18" s="380">
        <f t="array" aca="true" ref="AF18">INDEX(KM_PCT,MATCH($A18,'Knowledge - Percentages'!$B:$B,0),'Data - Knowledge'!AF$8)/100</f>
        <v>0.096</v>
      </c>
      <c r="AG18" s="380">
        <f t="array" aca="true" ref="AG18">INDEX(KM_PCT,MATCH($A18,'Knowledge - Percentages'!$B:$B,0),'Data - Knowledge'!AG$8)/100</f>
        <v>0.134</v>
      </c>
      <c r="AH18" s="380">
        <f t="array" aca="true" ref="AH18">INDEX(KM_PCT,MATCH($A18,'Knowledge - Percentages'!$B:$B,0),'Data - Knowledge'!AH$8)/100</f>
        <v>0.034</v>
      </c>
      <c r="AI18" s="380">
        <f t="array" aca="true" ref="AI18">INDEX(KM_PCT,MATCH($A18,'Knowledge - Percentages'!$B:$B,0),'Data - Knowledge'!AI$8)/100</f>
        <v>0.016</v>
      </c>
      <c r="AJ18" s="380">
        <f t="array" aca="true" ref="AJ18">INDEX(KM_PCT,MATCH($A18,'Knowledge - Percentages'!$B:$B,0),'Data - Knowledge'!AJ$8)/100</f>
        <v>0.034</v>
      </c>
      <c r="AK18" s="380">
        <f t="array" aca="true" ref="AK18">INDEX(KM_PCT,MATCH($A18,'Knowledge - Percentages'!$B:$B,0),'Data - Knowledge'!AK$8)/100</f>
        <v>0.028999999999999998</v>
      </c>
      <c r="AL18" s="380">
        <f t="array" aca="true" ref="AL18">INDEX(KM_PCT,MATCH($A18,'Knowledge - Percentages'!$B:$B,0),'Data - Knowledge'!AL$8)/100</f>
        <v>0.024</v>
      </c>
      <c r="AM18" s="380">
        <f t="array" aca="true" ref="AM18">INDEX(KM_PCT,MATCH($A18,'Knowledge - Percentages'!$B:$B,0),'Data - Knowledge'!AM$8)/100</f>
        <v>0.028999999999999998</v>
      </c>
      <c r="AN18" s="380">
        <f t="array" aca="true" ref="AN18">INDEX(KM_PCT,MATCH($A18,'Knowledge - Percentages'!$B:$B,0),'Data - Knowledge'!AN$8)/100</f>
        <v>0.05</v>
      </c>
      <c r="AO18" s="380">
        <f t="array" aca="true" ref="AO18">INDEX(KM_PCT,MATCH($A18,'Knowledge - Percentages'!$B:$B,0),'Data - Knowledge'!AO$8)/100</f>
        <v>0.045</v>
      </c>
      <c r="AP18" s="380">
        <f t="array" aca="true" ref="AP18">INDEX(KM_PCT,MATCH($A18,'Knowledge - Percentages'!$B:$B,0),'Data - Knowledge'!AP$8)/100</f>
        <v>0.03</v>
      </c>
      <c r="AQ18" s="380">
        <f t="array" aca="true" ref="AQ18">INDEX(KM_PCT,MATCH($A18,'Knowledge - Percentages'!$B:$B,0),'Data - Knowledge'!AQ$8)/100</f>
        <v>0.022000000000000002</v>
      </c>
      <c r="AR18" s="380">
        <f t="array" aca="true" ref="AR18">INDEX(KM_PCT,MATCH($A18,'Knowledge - Percentages'!$B:$B,0),'Data - Knowledge'!AR$8)/100</f>
        <v>0.048</v>
      </c>
      <c r="AS18" s="380">
        <f t="array" aca="true" ref="AS18">INDEX(KM_PCT,MATCH($A18,'Knowledge - Percentages'!$B:$B,0),'Data - Knowledge'!AS$8)/100</f>
        <v>0.052000000000000005</v>
      </c>
      <c r="AT18" s="380">
        <f t="array" aca="true" ref="AT18">INDEX(KM_PCT,MATCH($A18,'Knowledge - Percentages'!$B:$B,0),'Data - Knowledge'!AT$8)/100</f>
        <v>0.04</v>
      </c>
      <c r="AU18" s="380">
        <f t="array" aca="true" ref="AU18">INDEX(KM_PCT,MATCH($A18,'Knowledge - Percentages'!$B:$B,0),'Data - Knowledge'!AU$8)/100</f>
        <v>0.10400000000000001</v>
      </c>
      <c r="AV18" s="380">
        <f t="array" aca="true" ref="AV18">INDEX(KM_PCT,MATCH($A18,'Knowledge - Percentages'!$B:$B,0),'Data - Knowledge'!AV$8)/100</f>
        <v>0.095</v>
      </c>
      <c r="AW18" s="380">
        <f t="array" aca="true" ref="AW18">INDEX(KM_PCT,MATCH($A18,'Knowledge - Percentages'!$B:$B,0),'Data - Knowledge'!AW$8)/100</f>
        <v>0.149</v>
      </c>
      <c r="AX18" s="380">
        <f t="array" aca="true" ref="AX18">INDEX(KM_PCT,MATCH($A18,'Knowledge - Percentages'!$B:$B,0),'Data - Knowledge'!AX$8)/100</f>
        <v>0.026000000000000002</v>
      </c>
      <c r="AY18" s="380">
        <f t="array" aca="true" ref="AY18">INDEX(KM_PCT,MATCH($A18,'Knowledge - Percentages'!$B:$B,0),'Data - Knowledge'!AY$8)/100</f>
        <v>0.049</v>
      </c>
      <c r="AZ18" s="380">
        <f t="array" aca="true" ref="AZ18">INDEX(KM_PCT,MATCH($A18,'Knowledge - Percentages'!$B:$B,0),'Data - Knowledge'!AZ$8)/100</f>
        <v>0.028999999999999998</v>
      </c>
      <c r="BA18" s="380">
        <f t="array" aca="true" ref="BA18">INDEX(KM_PCT,MATCH($A18,'Knowledge - Percentages'!$B:$B,0),'Data - Knowledge'!BA$8)/100</f>
        <v>0.05</v>
      </c>
      <c r="BB18" s="380">
        <f t="array" aca="true" ref="BB18">INDEX(KM_PCT,MATCH($A18,'Knowledge - Percentages'!$B:$B,0),'Data - Knowledge'!BB$8)/100</f>
        <v>0.049</v>
      </c>
      <c r="BC18" s="380">
        <f t="array" aca="true" ref="BC18">INDEX(KM_PCT,MATCH($A18,'Knowledge - Percentages'!$B:$B,0),'Data - Knowledge'!BC$8)/100</f>
        <v>0.048</v>
      </c>
      <c r="BD18" s="380">
        <f t="array" aca="true" ref="BD18">INDEX(KM_PCT,MATCH($A18,'Knowledge - Percentages'!$B:$B,0),'Data - Knowledge'!BD$8)/100</f>
        <v>0.063</v>
      </c>
      <c r="BE18" s="380">
        <f t="array" aca="true" ref="BE18">INDEX(KM_PCT,MATCH($A18,'Knowledge - Percentages'!$B:$B,0),'Data - Knowledge'!BE$8)/100</f>
        <v>0.063</v>
      </c>
      <c r="BF18" s="380">
        <f t="array" aca="true" ref="BF18">INDEX(KM_PCT,MATCH($A18,'Knowledge - Percentages'!$B:$B,0),'Data - Knowledge'!BF$8)/100</f>
        <v>0.064</v>
      </c>
      <c r="BG18" s="380">
        <f t="array" aca="true" ref="BG18">INDEX(KM_PCT,MATCH($A18,'Knowledge - Percentages'!$B:$B,0),'Data - Knowledge'!BG$8)/100</f>
        <v>0.037000000000000005</v>
      </c>
      <c r="BH18" s="380">
        <f t="array" aca="true" ref="BH18">INDEX(KM_PCT,MATCH($A18,'Knowledge - Percentages'!$B:$B,0),'Data - Knowledge'!BH$8)/100</f>
        <v>0.042</v>
      </c>
      <c r="BI18" s="380">
        <f t="array" aca="true" ref="BI18">INDEX(KM_PCT,MATCH($A18,'Knowledge - Percentages'!$B:$B,0),'Data - Knowledge'!BI$8)/100</f>
        <v>0.061</v>
      </c>
      <c r="BJ18" s="380">
        <f t="array" aca="true" ref="BJ18">INDEX(KM_PCT,MATCH($A18,'Knowledge - Percentages'!$B:$B,0),'Data - Knowledge'!BJ$8)/100</f>
        <v>0.032</v>
      </c>
      <c r="BK18" s="380">
        <f t="array" aca="true" ref="BK18">INDEX(KM_PCT,MATCH($A18,'Knowledge - Percentages'!$B:$B,0),'Data - Knowledge'!BK$8)/100</f>
        <v>0.019</v>
      </c>
      <c r="BL18" s="380">
        <f t="array" aca="true" ref="BL18">INDEX(KM_PCT,MATCH($A18,'Knowledge - Percentages'!$B:$B,0),'Data - Knowledge'!BL$8)/100</f>
        <v>0.016</v>
      </c>
      <c r="BM18" s="380">
        <f t="array" aca="true" ref="BM18">INDEX(KM_PCT,MATCH($A18,'Knowledge - Percentages'!$B:$B,0),'Data - Knowledge'!BM$8)/100</f>
        <v>0.017</v>
      </c>
      <c r="BN18" s="380">
        <f t="array" aca="true" ref="BN18">INDEX(KM_PCT,MATCH($A18,'Knowledge - Percentages'!$B:$B,0),'Data - Knowledge'!BN$8)/100</f>
        <v>0.046</v>
      </c>
      <c r="BO18" s="380">
        <f t="array" aca="true" ref="BO18">INDEX(KM_PCT,MATCH($A18,'Knowledge - Percentages'!$B:$B,0),'Data - Knowledge'!BO$8)/100</f>
        <v>0.025</v>
      </c>
      <c r="BP18" s="380">
        <f t="array" aca="true" ref="BP18">INDEX(KM_PCT,MATCH($A18,'Knowledge - Percentages'!$B:$B,0),'Data - Knowledge'!BP$8)/100</f>
        <v>0.025</v>
      </c>
      <c r="BQ18" s="380">
        <f t="array" aca="true" ref="BQ18">INDEX(KM_PCT,MATCH($A18,'Knowledge - Percentages'!$B:$B,0),'Data - Knowledge'!BQ$8)/100</f>
        <v>0.016</v>
      </c>
    </row>
    <row r="19" spans="1:69">
      <c r="A19" t="s">
        <v>828</v>
      </c>
      <c r="B19" t="s">
        <v>823</v>
      </c>
      <c r="C19" t="s">
        <v>824</v>
      </c>
      <c r="D19" t="s">
        <v>829</v>
      </c>
      <c r="E19" s="373">
        <f>SUMPRODUCT($K$2:$BQ$2,$K19:$BQ19)/$J$2</f>
        <v>0.094878787878787854</v>
      </c>
      <c r="F19" s="379">
        <f>SUMPRODUCT($K$2:$BQ$2,$K19:$BQ19)</f>
        <v>25.047999999999995</v>
      </c>
      <c r="G19" s="373">
        <f>SUMPRODUCT($K$3:$BQ$3,$K19:$BQ19)/$J$3</f>
        <v>0.08060431211498971</v>
      </c>
      <c r="H19" s="379">
        <f>SUMPRODUCT($K$3:$BQ$3,$K19:$BQ19)</f>
        <v>785.08599999999979</v>
      </c>
      <c r="I19" s="373">
        <f>CORREL($K$4:$BQ$4,$K19:$BQ19)</f>
        <v>0.035334968340522542</v>
      </c>
      <c r="J19" s="379">
        <f>$E19/$G19*100</f>
        <v>117.70932024509339</v>
      </c>
      <c r="K19" s="380">
        <f t="array" aca="true" ref="K19">INDEX(KM_PCT,MATCH($A19,'Knowledge - Percentages'!$B:$B,0),'Data - Knowledge'!K$8)/100</f>
        <v>0.08199999999999999</v>
      </c>
      <c r="L19" s="380">
        <f t="array" aca="true" ref="L19">INDEX(KM_PCT,MATCH($A19,'Knowledge - Percentages'!$B:$B,0),'Data - Knowledge'!L$8)/100</f>
        <v>0.065</v>
      </c>
      <c r="M19" s="380">
        <f t="array" aca="true" ref="M19">INDEX(KM_PCT,MATCH($A19,'Knowledge - Percentages'!$B:$B,0),'Data - Knowledge'!M$8)/100</f>
        <v>0.087</v>
      </c>
      <c r="N19" s="380">
        <f t="array" aca="true" ref="N19">INDEX(KM_PCT,MATCH($A19,'Knowledge - Percentages'!$B:$B,0),'Data - Knowledge'!N$8)/100</f>
        <v>0.081</v>
      </c>
      <c r="O19" s="380">
        <f t="array" aca="true" ref="O19">INDEX(KM_PCT,MATCH($A19,'Knowledge - Percentages'!$B:$B,0),'Data - Knowledge'!O$8)/100</f>
        <v>0.065</v>
      </c>
      <c r="P19" s="380">
        <f t="array" aca="true" ref="P19">INDEX(KM_PCT,MATCH($A19,'Knowledge - Percentages'!$B:$B,0),'Data - Knowledge'!P$8)/100</f>
        <v>0.091</v>
      </c>
      <c r="Q19" s="380">
        <f t="array" aca="true" ref="Q19">INDEX(KM_PCT,MATCH($A19,'Knowledge - Percentages'!$B:$B,0),'Data - Knowledge'!Q$8)/100</f>
        <v>0.127</v>
      </c>
      <c r="R19" s="380">
        <f t="array" aca="true" ref="R19">INDEX(KM_PCT,MATCH($A19,'Knowledge - Percentages'!$B:$B,0),'Data - Knowledge'!R$8)/100</f>
        <v>0.083</v>
      </c>
      <c r="S19" s="380">
        <f t="array" aca="true" ref="S19">INDEX(KM_PCT,MATCH($A19,'Knowledge - Percentages'!$B:$B,0),'Data - Knowledge'!S$8)/100</f>
        <v>0.081</v>
      </c>
      <c r="T19" s="380">
        <f t="array" aca="true" ref="T19">INDEX(KM_PCT,MATCH($A19,'Knowledge - Percentages'!$B:$B,0),'Data - Knowledge'!T$8)/100</f>
        <v>0.067</v>
      </c>
      <c r="U19" s="380">
        <f t="array" aca="true" ref="U19">INDEX(KM_PCT,MATCH($A19,'Knowledge - Percentages'!$B:$B,0),'Data - Knowledge'!U$8)/100</f>
        <v>0.07</v>
      </c>
      <c r="V19" s="380">
        <f t="array" aca="true" ref="V19">INDEX(KM_PCT,MATCH($A19,'Knowledge - Percentages'!$B:$B,0),'Data - Knowledge'!V$8)/100</f>
        <v>0.078</v>
      </c>
      <c r="W19" s="380">
        <f t="array" aca="true" ref="W19">INDEX(KM_PCT,MATCH($A19,'Knowledge - Percentages'!$B:$B,0),'Data - Knowledge'!W$8)/100</f>
        <v>0.16399999999999998</v>
      </c>
      <c r="X19" s="380">
        <f t="array" aca="true" ref="X19">INDEX(KM_PCT,MATCH($A19,'Knowledge - Percentages'!$B:$B,0),'Data - Knowledge'!X$8)/100</f>
        <v>0.057</v>
      </c>
      <c r="Y19" s="380">
        <f t="array" aca="true" ref="Y19">INDEX(KM_PCT,MATCH($A19,'Knowledge - Percentages'!$B:$B,0),'Data - Knowledge'!Y$8)/100</f>
        <v>0.171</v>
      </c>
      <c r="Z19" s="380">
        <f t="array" aca="true" ref="Z19">INDEX(KM_PCT,MATCH($A19,'Knowledge - Percentages'!$B:$B,0),'Data - Knowledge'!Z$8)/100</f>
        <v>0.062</v>
      </c>
      <c r="AA19" s="380">
        <f t="array" aca="true" ref="AA19">INDEX(KM_PCT,MATCH($A19,'Knowledge - Percentages'!$B:$B,0),'Data - Knowledge'!AA$8)/100</f>
        <v>0.034</v>
      </c>
      <c r="AB19" s="380">
        <f t="array" aca="true" ref="AB19">INDEX(KM_PCT,MATCH($A19,'Knowledge - Percentages'!$B:$B,0),'Data - Knowledge'!AB$8)/100</f>
        <v>0.081</v>
      </c>
      <c r="AC19" s="380">
        <f t="array" aca="true" ref="AC19">INDEX(KM_PCT,MATCH($A19,'Knowledge - Percentages'!$B:$B,0),'Data - Knowledge'!AC$8)/100</f>
        <v>0.085</v>
      </c>
      <c r="AD19" s="380">
        <f t="array" aca="true" ref="AD19">INDEX(KM_PCT,MATCH($A19,'Knowledge - Percentages'!$B:$B,0),'Data - Knowledge'!AD$8)/100</f>
        <v>0.045</v>
      </c>
      <c r="AE19" s="380">
        <f t="array" aca="true" ref="AE19">INDEX(KM_PCT,MATCH($A19,'Knowledge - Percentages'!$B:$B,0),'Data - Knowledge'!AE$8)/100</f>
        <v>0.128</v>
      </c>
      <c r="AF19" s="380">
        <f t="array" aca="true" ref="AF19">INDEX(KM_PCT,MATCH($A19,'Knowledge - Percentages'!$B:$B,0),'Data - Knowledge'!AF$8)/100</f>
        <v>0.094</v>
      </c>
      <c r="AG19" s="380">
        <f t="array" aca="true" ref="AG19">INDEX(KM_PCT,MATCH($A19,'Knowledge - Percentages'!$B:$B,0),'Data - Knowledge'!AG$8)/100</f>
        <v>0.09</v>
      </c>
      <c r="AH19" s="380">
        <f t="array" aca="true" ref="AH19">INDEX(KM_PCT,MATCH($A19,'Knowledge - Percentages'!$B:$B,0),'Data - Knowledge'!AH$8)/100</f>
        <v>0.051</v>
      </c>
      <c r="AI19" s="380">
        <f t="array" aca="true" ref="AI19">INDEX(KM_PCT,MATCH($A19,'Knowledge - Percentages'!$B:$B,0),'Data - Knowledge'!AI$8)/100</f>
        <v>0.022000000000000002</v>
      </c>
      <c r="AJ19" s="380">
        <f t="array" aca="true" ref="AJ19">INDEX(KM_PCT,MATCH($A19,'Knowledge - Percentages'!$B:$B,0),'Data - Knowledge'!AJ$8)/100</f>
        <v>0.051</v>
      </c>
      <c r="AK19" s="380">
        <f t="array" aca="true" ref="AK19">INDEX(KM_PCT,MATCH($A19,'Knowledge - Percentages'!$B:$B,0),'Data - Knowledge'!AK$8)/100</f>
        <v>0.037000000000000005</v>
      </c>
      <c r="AL19" s="380">
        <f t="array" aca="true" ref="AL19">INDEX(KM_PCT,MATCH($A19,'Knowledge - Percentages'!$B:$B,0),'Data - Knowledge'!AL$8)/100</f>
        <v>0.043</v>
      </c>
      <c r="AM19" s="380">
        <f t="array" aca="true" ref="AM19">INDEX(KM_PCT,MATCH($A19,'Knowledge - Percentages'!$B:$B,0),'Data - Knowledge'!AM$8)/100</f>
        <v>0.049</v>
      </c>
      <c r="AN19" s="380">
        <f t="array" aca="true" ref="AN19">INDEX(KM_PCT,MATCH($A19,'Knowledge - Percentages'!$B:$B,0),'Data - Knowledge'!AN$8)/100</f>
        <v>0.057999999999999996</v>
      </c>
      <c r="AO19" s="380">
        <f t="array" aca="true" ref="AO19">INDEX(KM_PCT,MATCH($A19,'Knowledge - Percentages'!$B:$B,0),'Data - Knowledge'!AO$8)/100</f>
        <v>0.057999999999999996</v>
      </c>
      <c r="AP19" s="380">
        <f t="array" aca="true" ref="AP19">INDEX(KM_PCT,MATCH($A19,'Knowledge - Percentages'!$B:$B,0),'Data - Knowledge'!AP$8)/100</f>
        <v>0.022000000000000002</v>
      </c>
      <c r="AQ19" s="380">
        <f t="array" aca="true" ref="AQ19">INDEX(KM_PCT,MATCH($A19,'Knowledge - Percentages'!$B:$B,0),'Data - Knowledge'!AQ$8)/100</f>
        <v>0.027999999999999997</v>
      </c>
      <c r="AR19" s="380">
        <f t="array" aca="true" ref="AR19">INDEX(KM_PCT,MATCH($A19,'Knowledge - Percentages'!$B:$B,0),'Data - Knowledge'!AR$8)/100</f>
        <v>0.187</v>
      </c>
      <c r="AS19" s="380">
        <f t="array" aca="true" ref="AS19">INDEX(KM_PCT,MATCH($A19,'Knowledge - Percentages'!$B:$B,0),'Data - Knowledge'!AS$8)/100</f>
        <v>0.10800000000000001</v>
      </c>
      <c r="AT19" s="380">
        <f t="array" aca="true" ref="AT19">INDEX(KM_PCT,MATCH($A19,'Knowledge - Percentages'!$B:$B,0),'Data - Knowledge'!AT$8)/100</f>
        <v>0.183</v>
      </c>
      <c r="AU19" s="380">
        <f t="array" aca="true" ref="AU19">INDEX(KM_PCT,MATCH($A19,'Knowledge - Percentages'!$B:$B,0),'Data - Knowledge'!AU$8)/100</f>
        <v>0.196</v>
      </c>
      <c r="AV19" s="380">
        <f t="array" aca="true" ref="AV19">INDEX(KM_PCT,MATCH($A19,'Knowledge - Percentages'!$B:$B,0),'Data - Knowledge'!AV$8)/100</f>
        <v>0.093000000000000013</v>
      </c>
      <c r="AW19" s="380">
        <f t="array" aca="true" ref="AW19">INDEX(KM_PCT,MATCH($A19,'Knowledge - Percentages'!$B:$B,0),'Data - Knowledge'!AW$8)/100</f>
        <v>0.075</v>
      </c>
      <c r="AX19" s="380">
        <f t="array" aca="true" ref="AX19">INDEX(KM_PCT,MATCH($A19,'Knowledge - Percentages'!$B:$B,0),'Data - Knowledge'!AX$8)/100</f>
        <v>0.024</v>
      </c>
      <c r="AY19" s="380">
        <f t="array" aca="true" ref="AY19">INDEX(KM_PCT,MATCH($A19,'Knowledge - Percentages'!$B:$B,0),'Data - Knowledge'!AY$8)/100</f>
        <v>0.059000000000000004</v>
      </c>
      <c r="AZ19" s="380">
        <f t="array" aca="true" ref="AZ19">INDEX(KM_PCT,MATCH($A19,'Knowledge - Percentages'!$B:$B,0),'Data - Knowledge'!AZ$8)/100</f>
        <v>0.027000000000000003</v>
      </c>
      <c r="BA19" s="380">
        <f t="array" aca="true" ref="BA19">INDEX(KM_PCT,MATCH($A19,'Knowledge - Percentages'!$B:$B,0),'Data - Knowledge'!BA$8)/100</f>
        <v>0.064</v>
      </c>
      <c r="BB19" s="380">
        <f t="array" aca="true" ref="BB19">INDEX(KM_PCT,MATCH($A19,'Knowledge - Percentages'!$B:$B,0),'Data - Knowledge'!BB$8)/100</f>
        <v>0.25</v>
      </c>
      <c r="BC19" s="380">
        <f t="array" aca="true" ref="BC19">INDEX(KM_PCT,MATCH($A19,'Knowledge - Percentages'!$B:$B,0),'Data - Knowledge'!BC$8)/100</f>
        <v>0.05</v>
      </c>
      <c r="BD19" s="380">
        <f t="array" aca="true" ref="BD19">INDEX(KM_PCT,MATCH($A19,'Knowledge - Percentages'!$B:$B,0),'Data - Knowledge'!BD$8)/100</f>
        <v>0.125</v>
      </c>
      <c r="BE19" s="380">
        <f t="array" aca="true" ref="BE19">INDEX(KM_PCT,MATCH($A19,'Knowledge - Percentages'!$B:$B,0),'Data - Knowledge'!BE$8)/100</f>
        <v>0.126</v>
      </c>
      <c r="BF19" s="380">
        <f t="array" aca="true" ref="BF19">INDEX(KM_PCT,MATCH($A19,'Knowledge - Percentages'!$B:$B,0),'Data - Knowledge'!BF$8)/100</f>
        <v>0.29</v>
      </c>
      <c r="BG19" s="380">
        <f t="array" aca="true" ref="BG19">INDEX(KM_PCT,MATCH($A19,'Knowledge - Percentages'!$B:$B,0),'Data - Knowledge'!BG$8)/100</f>
        <v>0.266</v>
      </c>
      <c r="BH19" s="380">
        <f t="array" aca="true" ref="BH19">INDEX(KM_PCT,MATCH($A19,'Knowledge - Percentages'!$B:$B,0),'Data - Knowledge'!BH$8)/100</f>
        <v>0.11699999999999999</v>
      </c>
      <c r="BI19" s="380">
        <f t="array" aca="true" ref="BI19">INDEX(KM_PCT,MATCH($A19,'Knowledge - Percentages'!$B:$B,0),'Data - Knowledge'!BI$8)/100</f>
        <v>0.048</v>
      </c>
      <c r="BJ19" s="380">
        <f t="array" aca="true" ref="BJ19">INDEX(KM_PCT,MATCH($A19,'Knowledge - Percentages'!$B:$B,0),'Data - Knowledge'!BJ$8)/100</f>
        <v>0.055999999999999994</v>
      </c>
      <c r="BK19" s="380">
        <f t="array" aca="true" ref="BK19">INDEX(KM_PCT,MATCH($A19,'Knowledge - Percentages'!$B:$B,0),'Data - Knowledge'!BK$8)/100</f>
        <v>0.018000000000000002</v>
      </c>
      <c r="BL19" s="380">
        <f t="array" aca="true" ref="BL19">INDEX(KM_PCT,MATCH($A19,'Knowledge - Percentages'!$B:$B,0),'Data - Knowledge'!BL$8)/100</f>
        <v>0.022000000000000002</v>
      </c>
      <c r="BM19" s="380">
        <f t="array" aca="true" ref="BM19">INDEX(KM_PCT,MATCH($A19,'Knowledge - Percentages'!$B:$B,0),'Data - Knowledge'!BM$8)/100</f>
        <v>0.022000000000000002</v>
      </c>
      <c r="BN19" s="380">
        <f t="array" aca="true" ref="BN19">INDEX(KM_PCT,MATCH($A19,'Knowledge - Percentages'!$B:$B,0),'Data - Knowledge'!BN$8)/100</f>
        <v>0.04</v>
      </c>
      <c r="BO19" s="380">
        <f t="array" aca="true" ref="BO19">INDEX(KM_PCT,MATCH($A19,'Knowledge - Percentages'!$B:$B,0),'Data - Knowledge'!BO$8)/100</f>
        <v>0.185</v>
      </c>
      <c r="BP19" s="380">
        <f t="array" aca="true" ref="BP19">INDEX(KM_PCT,MATCH($A19,'Knowledge - Percentages'!$B:$B,0),'Data - Knowledge'!BP$8)/100</f>
        <v>0.067</v>
      </c>
      <c r="BQ19" s="380">
        <f t="array" aca="true" ref="BQ19">INDEX(KM_PCT,MATCH($A19,'Knowledge - Percentages'!$B:$B,0),'Data - Knowledge'!BQ$8)/100</f>
        <v>0.233</v>
      </c>
    </row>
    <row r="20" spans="1:69">
      <c r="A20" t="s">
        <v>830</v>
      </c>
      <c r="B20" t="s">
        <v>823</v>
      </c>
      <c r="C20" t="s">
        <v>824</v>
      </c>
      <c r="D20" t="s">
        <v>831</v>
      </c>
      <c r="E20" s="373">
        <f>SUMPRODUCT($K$2:$BQ$2,$K20:$BQ20)/$J$2</f>
        <v>0.028238636363636362</v>
      </c>
      <c r="F20" s="379">
        <f>SUMPRODUCT($K$2:$BQ$2,$K20:$BQ20)</f>
        <v>7.4549999999999992</v>
      </c>
      <c r="G20" s="373">
        <f>SUMPRODUCT($K$3:$BQ$3,$K20:$BQ20)/$J$3</f>
        <v>0.02293655030800822</v>
      </c>
      <c r="H20" s="379">
        <f>SUMPRODUCT($K$3:$BQ$3,$K20:$BQ20)</f>
        <v>223.40200000000004</v>
      </c>
      <c r="I20" s="373">
        <f>CORREL($K$4:$BQ$4,$K20:$BQ20)</f>
        <v>0.069957912259057675</v>
      </c>
      <c r="J20" s="379">
        <f>$E20/$G20*100</f>
        <v>123.11631864612586</v>
      </c>
      <c r="K20" s="380">
        <f t="array" aca="true" ref="K20">INDEX(KM_PCT,MATCH($A20,'Knowledge - Percentages'!$B:$B,0),'Data - Knowledge'!K$8)/100</f>
        <v>0.018000000000000002</v>
      </c>
      <c r="L20" s="380">
        <f t="array" aca="true" ref="L20">INDEX(KM_PCT,MATCH($A20,'Knowledge - Percentages'!$B:$B,0),'Data - Knowledge'!L$8)/100</f>
        <v>0.018000000000000002</v>
      </c>
      <c r="M20" s="380">
        <f t="array" aca="true" ref="M20">INDEX(KM_PCT,MATCH($A20,'Knowledge - Percentages'!$B:$B,0),'Data - Knowledge'!M$8)/100</f>
        <v>0.018000000000000002</v>
      </c>
      <c r="N20" s="380">
        <f t="array" aca="true" ref="N20">INDEX(KM_PCT,MATCH($A20,'Knowledge - Percentages'!$B:$B,0),'Data - Knowledge'!N$8)/100</f>
        <v>0.013999999999999999</v>
      </c>
      <c r="O20" s="380">
        <f t="array" aca="true" ref="O20">INDEX(KM_PCT,MATCH($A20,'Knowledge - Percentages'!$B:$B,0),'Data - Knowledge'!O$8)/100</f>
        <v>0.016</v>
      </c>
      <c r="P20" s="380">
        <f t="array" aca="true" ref="P20">INDEX(KM_PCT,MATCH($A20,'Knowledge - Percentages'!$B:$B,0),'Data - Knowledge'!P$8)/100</f>
        <v>0.021</v>
      </c>
      <c r="Q20" s="380">
        <f t="array" aca="true" ref="Q20">INDEX(KM_PCT,MATCH($A20,'Knowledge - Percentages'!$B:$B,0),'Data - Knowledge'!Q$8)/100</f>
        <v>0.018000000000000002</v>
      </c>
      <c r="R20" s="380">
        <f t="array" aca="true" ref="R20">INDEX(KM_PCT,MATCH($A20,'Knowledge - Percentages'!$B:$B,0),'Data - Knowledge'!R$8)/100</f>
        <v>0.018000000000000002</v>
      </c>
      <c r="S20" s="380">
        <f t="array" aca="true" ref="S20">INDEX(KM_PCT,MATCH($A20,'Knowledge - Percentages'!$B:$B,0),'Data - Knowledge'!S$8)/100</f>
        <v>0.028999999999999998</v>
      </c>
      <c r="T20" s="380">
        <f t="array" aca="true" ref="T20">INDEX(KM_PCT,MATCH($A20,'Knowledge - Percentages'!$B:$B,0),'Data - Knowledge'!T$8)/100</f>
        <v>0.013999999999999999</v>
      </c>
      <c r="U20" s="380">
        <f t="array" aca="true" ref="U20">INDEX(KM_PCT,MATCH($A20,'Knowledge - Percentages'!$B:$B,0),'Data - Knowledge'!U$8)/100</f>
        <v>0.013999999999999999</v>
      </c>
      <c r="V20" s="380">
        <f t="array" aca="true" ref="V20">INDEX(KM_PCT,MATCH($A20,'Knowledge - Percentages'!$B:$B,0),'Data - Knowledge'!V$8)/100</f>
        <v>0.012</v>
      </c>
      <c r="W20" s="380">
        <f t="array" aca="true" ref="W20">INDEX(KM_PCT,MATCH($A20,'Knowledge - Percentages'!$B:$B,0),'Data - Knowledge'!W$8)/100</f>
        <v>0.013999999999999999</v>
      </c>
      <c r="X20" s="380">
        <f t="array" aca="true" ref="X20">INDEX(KM_PCT,MATCH($A20,'Knowledge - Percentages'!$B:$B,0),'Data - Knowledge'!X$8)/100</f>
        <v>0.01</v>
      </c>
      <c r="Y20" s="380">
        <f t="array" aca="true" ref="Y20">INDEX(KM_PCT,MATCH($A20,'Knowledge - Percentages'!$B:$B,0),'Data - Knowledge'!Y$8)/100</f>
        <v>0.0090000000000000011</v>
      </c>
      <c r="Z20" s="380">
        <f t="array" aca="true" ref="Z20">INDEX(KM_PCT,MATCH($A20,'Knowledge - Percentages'!$B:$B,0),'Data - Knowledge'!Z$8)/100</f>
        <v>0.0090000000000000011</v>
      </c>
      <c r="AA20" s="380">
        <f t="array" aca="true" ref="AA20">INDEX(KM_PCT,MATCH($A20,'Knowledge - Percentages'!$B:$B,0),'Data - Knowledge'!AA$8)/100</f>
        <v>0.01</v>
      </c>
      <c r="AB20" s="380">
        <f t="array" aca="true" ref="AB20">INDEX(KM_PCT,MATCH($A20,'Knowledge - Percentages'!$B:$B,0),'Data - Knowledge'!AB$8)/100</f>
        <v>0.019</v>
      </c>
      <c r="AC20" s="380">
        <f t="array" aca="true" ref="AC20">INDEX(KM_PCT,MATCH($A20,'Knowledge - Percentages'!$B:$B,0),'Data - Knowledge'!AC$8)/100</f>
        <v>0.019</v>
      </c>
      <c r="AD20" s="380">
        <f t="array" aca="true" ref="AD20">INDEX(KM_PCT,MATCH($A20,'Knowledge - Percentages'!$B:$B,0),'Data - Knowledge'!AD$8)/100</f>
        <v>0.013999999999999999</v>
      </c>
      <c r="AE20" s="380">
        <f t="array" aca="true" ref="AE20">INDEX(KM_PCT,MATCH($A20,'Knowledge - Percentages'!$B:$B,0),'Data - Knowledge'!AE$8)/100</f>
        <v>0.025</v>
      </c>
      <c r="AF20" s="380">
        <f t="array" aca="true" ref="AF20">INDEX(KM_PCT,MATCH($A20,'Knowledge - Percentages'!$B:$B,0),'Data - Knowledge'!AF$8)/100</f>
        <v>0.248</v>
      </c>
      <c r="AG20" s="380">
        <f t="array" aca="true" ref="AG20">INDEX(KM_PCT,MATCH($A20,'Knowledge - Percentages'!$B:$B,0),'Data - Knowledge'!AG$8)/100</f>
        <v>0.04</v>
      </c>
      <c r="AH20" s="380">
        <f t="array" aca="true" ref="AH20">INDEX(KM_PCT,MATCH($A20,'Knowledge - Percentages'!$B:$B,0),'Data - Knowledge'!AH$8)/100</f>
        <v>0.026000000000000002</v>
      </c>
      <c r="AI20" s="380">
        <f t="array" aca="true" ref="AI20">INDEX(KM_PCT,MATCH($A20,'Knowledge - Percentages'!$B:$B,0),'Data - Knowledge'!AI$8)/100</f>
        <v>0.013000000000000001</v>
      </c>
      <c r="AJ20" s="380">
        <f t="array" aca="true" ref="AJ20">INDEX(KM_PCT,MATCH($A20,'Knowledge - Percentages'!$B:$B,0),'Data - Knowledge'!AJ$8)/100</f>
        <v>0.02</v>
      </c>
      <c r="AK20" s="380">
        <f t="array" aca="true" ref="AK20">INDEX(KM_PCT,MATCH($A20,'Knowledge - Percentages'!$B:$B,0),'Data - Knowledge'!AK$8)/100</f>
        <v>0.023</v>
      </c>
      <c r="AL20" s="380">
        <f t="array" aca="true" ref="AL20">INDEX(KM_PCT,MATCH($A20,'Knowledge - Percentages'!$B:$B,0),'Data - Knowledge'!AL$8)/100</f>
        <v>0.011000000000000001</v>
      </c>
      <c r="AM20" s="380">
        <f t="array" aca="true" ref="AM20">INDEX(KM_PCT,MATCH($A20,'Knowledge - Percentages'!$B:$B,0),'Data - Knowledge'!AM$8)/100</f>
        <v>0.042</v>
      </c>
      <c r="AN20" s="380">
        <f t="array" aca="true" ref="AN20">INDEX(KM_PCT,MATCH($A20,'Knowledge - Percentages'!$B:$B,0),'Data - Knowledge'!AN$8)/100</f>
        <v>0.01</v>
      </c>
      <c r="AO20" s="380">
        <f t="array" aca="true" ref="AO20">INDEX(KM_PCT,MATCH($A20,'Knowledge - Percentages'!$B:$B,0),'Data - Knowledge'!AO$8)/100</f>
        <v>0.011000000000000001</v>
      </c>
      <c r="AP20" s="380">
        <f t="array" aca="true" ref="AP20">INDEX(KM_PCT,MATCH($A20,'Knowledge - Percentages'!$B:$B,0),'Data - Knowledge'!AP$8)/100</f>
        <v>0.013000000000000001</v>
      </c>
      <c r="AQ20" s="380">
        <f t="array" aca="true" ref="AQ20">INDEX(KM_PCT,MATCH($A20,'Knowledge - Percentages'!$B:$B,0),'Data - Knowledge'!AQ$8)/100</f>
        <v>0.022000000000000002</v>
      </c>
      <c r="AR20" s="380">
        <f t="array" aca="true" ref="AR20">INDEX(KM_PCT,MATCH($A20,'Knowledge - Percentages'!$B:$B,0),'Data - Knowledge'!AR$8)/100</f>
        <v>0.013000000000000001</v>
      </c>
      <c r="AS20" s="380">
        <f t="array" aca="true" ref="AS20">INDEX(KM_PCT,MATCH($A20,'Knowledge - Percentages'!$B:$B,0),'Data - Knowledge'!AS$8)/100</f>
        <v>0.015</v>
      </c>
      <c r="AT20" s="380">
        <f t="array" aca="true" ref="AT20">INDEX(KM_PCT,MATCH($A20,'Knowledge - Percentages'!$B:$B,0),'Data - Knowledge'!AT$8)/100</f>
        <v>0.013999999999999999</v>
      </c>
      <c r="AU20" s="380">
        <f t="array" aca="true" ref="AU20">INDEX(KM_PCT,MATCH($A20,'Knowledge - Percentages'!$B:$B,0),'Data - Knowledge'!AU$8)/100</f>
        <v>0.03</v>
      </c>
      <c r="AV20" s="380">
        <f t="array" aca="true" ref="AV20">INDEX(KM_PCT,MATCH($A20,'Knowledge - Percentages'!$B:$B,0),'Data - Knowledge'!AV$8)/100</f>
        <v>0.047</v>
      </c>
      <c r="AW20" s="380">
        <f t="array" aca="true" ref="AW20">INDEX(KM_PCT,MATCH($A20,'Knowledge - Percentages'!$B:$B,0),'Data - Knowledge'!AW$8)/100</f>
        <v>0.028999999999999998</v>
      </c>
      <c r="AX20" s="380">
        <f t="array" aca="true" ref="AX20">INDEX(KM_PCT,MATCH($A20,'Knowledge - Percentages'!$B:$B,0),'Data - Knowledge'!AX$8)/100</f>
        <v>0.013999999999999999</v>
      </c>
      <c r="AY20" s="380">
        <f t="array" aca="true" ref="AY20">INDEX(KM_PCT,MATCH($A20,'Knowledge - Percentages'!$B:$B,0),'Data - Knowledge'!AY$8)/100</f>
        <v>0.048</v>
      </c>
      <c r="AZ20" s="380">
        <f t="array" aca="true" ref="AZ20">INDEX(KM_PCT,MATCH($A20,'Knowledge - Percentages'!$B:$B,0),'Data - Knowledge'!AZ$8)/100</f>
        <v>0.027000000000000003</v>
      </c>
      <c r="BA20" s="380">
        <f t="array" aca="true" ref="BA20">INDEX(KM_PCT,MATCH($A20,'Knowledge - Percentages'!$B:$B,0),'Data - Knowledge'!BA$8)/100</f>
        <v>0.034</v>
      </c>
      <c r="BB20" s="380">
        <f t="array" aca="true" ref="BB20">INDEX(KM_PCT,MATCH($A20,'Knowledge - Percentages'!$B:$B,0),'Data - Knowledge'!BB$8)/100</f>
        <v>0.035</v>
      </c>
      <c r="BC20" s="380">
        <f t="array" aca="true" ref="BC20">INDEX(KM_PCT,MATCH($A20,'Knowledge - Percentages'!$B:$B,0),'Data - Knowledge'!BC$8)/100</f>
        <v>0.02</v>
      </c>
      <c r="BD20" s="380">
        <f t="array" aca="true" ref="BD20">INDEX(KM_PCT,MATCH($A20,'Knowledge - Percentages'!$B:$B,0),'Data - Knowledge'!BD$8)/100</f>
        <v>0.02</v>
      </c>
      <c r="BE20" s="380">
        <f t="array" aca="true" ref="BE20">INDEX(KM_PCT,MATCH($A20,'Knowledge - Percentages'!$B:$B,0),'Data - Knowledge'!BE$8)/100</f>
        <v>0.02</v>
      </c>
      <c r="BF20" s="380">
        <f t="array" aca="true" ref="BF20">INDEX(KM_PCT,MATCH($A20,'Knowledge - Percentages'!$B:$B,0),'Data - Knowledge'!BF$8)/100</f>
        <v>0.021</v>
      </c>
      <c r="BG20" s="380">
        <f t="array" aca="true" ref="BG20">INDEX(KM_PCT,MATCH($A20,'Knowledge - Percentages'!$B:$B,0),'Data - Knowledge'!BG$8)/100</f>
        <v>0.015</v>
      </c>
      <c r="BH20" s="380">
        <f t="array" aca="true" ref="BH20">INDEX(KM_PCT,MATCH($A20,'Knowledge - Percentages'!$B:$B,0),'Data - Knowledge'!BH$8)/100</f>
        <v>0.024</v>
      </c>
      <c r="BI20" s="380">
        <f t="array" aca="true" ref="BI20">INDEX(KM_PCT,MATCH($A20,'Knowledge - Percentages'!$B:$B,0),'Data - Knowledge'!BI$8)/100</f>
        <v>0.026000000000000002</v>
      </c>
      <c r="BJ20" s="380">
        <f t="array" aca="true" ref="BJ20">INDEX(KM_PCT,MATCH($A20,'Knowledge - Percentages'!$B:$B,0),'Data - Knowledge'!BJ$8)/100</f>
        <v>0.044000000000000004</v>
      </c>
      <c r="BK20" s="380">
        <f t="array" aca="true" ref="BK20">INDEX(KM_PCT,MATCH($A20,'Knowledge - Percentages'!$B:$B,0),'Data - Knowledge'!BK$8)/100</f>
        <v>0.01</v>
      </c>
      <c r="BL20" s="380">
        <f t="array" aca="true" ref="BL20">INDEX(KM_PCT,MATCH($A20,'Knowledge - Percentages'!$B:$B,0),'Data - Knowledge'!BL$8)/100</f>
        <v>0.013000000000000001</v>
      </c>
      <c r="BM20" s="380">
        <f t="array" aca="true" ref="BM20">INDEX(KM_PCT,MATCH($A20,'Knowledge - Percentages'!$B:$B,0),'Data - Knowledge'!BM$8)/100</f>
        <v>0.013000000000000001</v>
      </c>
      <c r="BN20" s="380">
        <f t="array" aca="true" ref="BN20">INDEX(KM_PCT,MATCH($A20,'Knowledge - Percentages'!$B:$B,0),'Data - Knowledge'!BN$8)/100</f>
        <v>0.019</v>
      </c>
      <c r="BO20" s="380">
        <f t="array" aca="true" ref="BO20">INDEX(KM_PCT,MATCH($A20,'Knowledge - Percentages'!$B:$B,0),'Data - Knowledge'!BO$8)/100</f>
        <v>0.013000000000000001</v>
      </c>
      <c r="BP20" s="380">
        <f t="array" aca="true" ref="BP20">INDEX(KM_PCT,MATCH($A20,'Knowledge - Percentages'!$B:$B,0),'Data - Knowledge'!BP$8)/100</f>
        <v>0.02</v>
      </c>
      <c r="BQ20" s="380">
        <f t="array" aca="true" ref="BQ20">INDEX(KM_PCT,MATCH($A20,'Knowledge - Percentages'!$B:$B,0),'Data - Knowledge'!BQ$8)/100</f>
        <v>0.015</v>
      </c>
    </row>
    <row r="21" spans="1:69">
      <c r="A21" t="s">
        <v>832</v>
      </c>
      <c r="B21" t="s">
        <v>823</v>
      </c>
      <c r="C21" t="s">
        <v>833</v>
      </c>
      <c r="D21" t="s">
        <v>834</v>
      </c>
      <c r="E21" s="373">
        <f>SUMPRODUCT($K$2:$BQ$2,$K21:$BQ21)/$J$2</f>
        <v>0.93322348484848483</v>
      </c>
      <c r="F21" s="379">
        <f>SUMPRODUCT($K$2:$BQ$2,$K21:$BQ21)</f>
        <v>246.371</v>
      </c>
      <c r="G21" s="373">
        <f>SUMPRODUCT($K$3:$BQ$3,$K21:$BQ21)/$J$3</f>
        <v>0.95041047227926057</v>
      </c>
      <c r="H21" s="379">
        <f>SUMPRODUCT($K$3:$BQ$3,$K21:$BQ21)</f>
        <v>9256.9979999999978</v>
      </c>
      <c r="I21" s="373">
        <f>CORREL($K$4:$BQ$4,$K21:$BQ21)</f>
        <v>0.14640692241948489</v>
      </c>
      <c r="J21" s="379">
        <f>$E21/$G21*100</f>
        <v>98.191624784020092</v>
      </c>
      <c r="K21" s="380">
        <f t="array" aca="true" ref="K21">INDEX(KM_PCT,MATCH($A21,'Knowledge - Percentages'!$B:$B,0),'Data - Knowledge'!K$8)/100</f>
        <v>0.95400000000000007</v>
      </c>
      <c r="L21" s="380">
        <f t="array" aca="true" ref="L21">INDEX(KM_PCT,MATCH($A21,'Knowledge - Percentages'!$B:$B,0),'Data - Knowledge'!L$8)/100</f>
        <v>0.95400000000000007</v>
      </c>
      <c r="M21" s="380">
        <f t="array" aca="true" ref="M21">INDEX(KM_PCT,MATCH($A21,'Knowledge - Percentages'!$B:$B,0),'Data - Knowledge'!M$8)/100</f>
        <v>0.95400000000000007</v>
      </c>
      <c r="N21" s="380">
        <f t="array" aca="true" ref="N21">INDEX(KM_PCT,MATCH($A21,'Knowledge - Percentages'!$B:$B,0),'Data - Knowledge'!N$8)/100</f>
        <v>0.96</v>
      </c>
      <c r="O21" s="380">
        <f t="array" aca="true" ref="O21">INDEX(KM_PCT,MATCH($A21,'Knowledge - Percentages'!$B:$B,0),'Data - Knowledge'!O$8)/100</f>
        <v>0.965</v>
      </c>
      <c r="P21" s="380">
        <f t="array" aca="true" ref="P21">INDEX(KM_PCT,MATCH($A21,'Knowledge - Percentages'!$B:$B,0),'Data - Knowledge'!P$8)/100</f>
        <v>0.956</v>
      </c>
      <c r="Q21" s="380">
        <f t="array" aca="true" ref="Q21">INDEX(KM_PCT,MATCH($A21,'Knowledge - Percentages'!$B:$B,0),'Data - Knowledge'!Q$8)/100</f>
        <v>0.953</v>
      </c>
      <c r="R21" s="380">
        <f t="array" aca="true" ref="R21">INDEX(KM_PCT,MATCH($A21,'Knowledge - Percentages'!$B:$B,0),'Data - Knowledge'!R$8)/100</f>
        <v>0.93099999999999994</v>
      </c>
      <c r="S21" s="380">
        <f t="array" aca="true" ref="S21">INDEX(KM_PCT,MATCH($A21,'Knowledge - Percentages'!$B:$B,0),'Data - Knowledge'!S$8)/100</f>
        <v>0.935</v>
      </c>
      <c r="T21" s="380">
        <f t="array" aca="true" ref="T21">INDEX(KM_PCT,MATCH($A21,'Knowledge - Percentages'!$B:$B,0),'Data - Knowledge'!T$8)/100</f>
        <v>0.97</v>
      </c>
      <c r="U21" s="380">
        <f t="array" aca="true" ref="U21">INDEX(KM_PCT,MATCH($A21,'Knowledge - Percentages'!$B:$B,0),'Data - Knowledge'!U$8)/100</f>
        <v>0.961</v>
      </c>
      <c r="V21" s="380">
        <f t="array" aca="true" ref="V21">INDEX(KM_PCT,MATCH($A21,'Knowledge - Percentages'!$B:$B,0),'Data - Knowledge'!V$8)/100</f>
        <v>0.971</v>
      </c>
      <c r="W21" s="380">
        <f t="array" aca="true" ref="W21">INDEX(KM_PCT,MATCH($A21,'Knowledge - Percentages'!$B:$B,0),'Data - Knowledge'!W$8)/100</f>
        <v>0.94900000000000007</v>
      </c>
      <c r="X21" s="380">
        <f t="array" aca="true" ref="X21">INDEX(KM_PCT,MATCH($A21,'Knowledge - Percentages'!$B:$B,0),'Data - Knowledge'!X$8)/100</f>
        <v>0.909</v>
      </c>
      <c r="Y21" s="380">
        <f t="array" aca="true" ref="Y21">INDEX(KM_PCT,MATCH($A21,'Knowledge - Percentages'!$B:$B,0),'Data - Knowledge'!Y$8)/100</f>
        <v>0.866</v>
      </c>
      <c r="Z21" s="380">
        <f t="array" aca="true" ref="Z21">INDEX(KM_PCT,MATCH($A21,'Knowledge - Percentages'!$B:$B,0),'Data - Knowledge'!Z$8)/100</f>
        <v>0.914</v>
      </c>
      <c r="AA21" s="380">
        <f t="array" aca="true" ref="AA21">INDEX(KM_PCT,MATCH($A21,'Knowledge - Percentages'!$B:$B,0),'Data - Knowledge'!AA$8)/100</f>
        <v>0.875</v>
      </c>
      <c r="AB21" s="380">
        <f t="array" aca="true" ref="AB21">INDEX(KM_PCT,MATCH($A21,'Knowledge - Percentages'!$B:$B,0),'Data - Knowledge'!AB$8)/100</f>
        <v>0.91599999999999993</v>
      </c>
      <c r="AC21" s="380">
        <f t="array" aca="true" ref="AC21">INDEX(KM_PCT,MATCH($A21,'Knowledge - Percentages'!$B:$B,0),'Data - Knowledge'!AC$8)/100</f>
        <v>0.894</v>
      </c>
      <c r="AD21" s="380">
        <f t="array" aca="true" ref="AD21">INDEX(KM_PCT,MATCH($A21,'Knowledge - Percentages'!$B:$B,0),'Data - Knowledge'!AD$8)/100</f>
        <v>0.83900000000000008</v>
      </c>
      <c r="AE21" s="380">
        <f t="array" aca="true" ref="AE21">INDEX(KM_PCT,MATCH($A21,'Knowledge - Percentages'!$B:$B,0),'Data - Knowledge'!AE$8)/100</f>
        <v>0.975</v>
      </c>
      <c r="AF21" s="380">
        <f t="array" aca="true" ref="AF21">INDEX(KM_PCT,MATCH($A21,'Knowledge - Percentages'!$B:$B,0),'Data - Knowledge'!AF$8)/100</f>
        <v>0.97400000000000009</v>
      </c>
      <c r="AG21" s="380">
        <f t="array" aca="true" ref="AG21">INDEX(KM_PCT,MATCH($A21,'Knowledge - Percentages'!$B:$B,0),'Data - Knowledge'!AG$8)/100</f>
        <v>0.975</v>
      </c>
      <c r="AH21" s="380">
        <f t="array" aca="true" ref="AH21">INDEX(KM_PCT,MATCH($A21,'Knowledge - Percentages'!$B:$B,0),'Data - Knowledge'!AH$8)/100</f>
        <v>0.94200000000000006</v>
      </c>
      <c r="AI21" s="380">
        <f t="array" aca="true" ref="AI21">INDEX(KM_PCT,MATCH($A21,'Knowledge - Percentages'!$B:$B,0),'Data - Knowledge'!AI$8)/100</f>
        <v>0.544</v>
      </c>
      <c r="AJ21" s="380">
        <f t="array" aca="true" ref="AJ21">INDEX(KM_PCT,MATCH($A21,'Knowledge - Percentages'!$B:$B,0),'Data - Knowledge'!AJ$8)/100</f>
        <v>0.953</v>
      </c>
      <c r="AK21" s="380">
        <f t="array" aca="true" ref="AK21">INDEX(KM_PCT,MATCH($A21,'Knowledge - Percentages'!$B:$B,0),'Data - Knowledge'!AK$8)/100</f>
        <v>0.946</v>
      </c>
      <c r="AL21" s="380">
        <f t="array" aca="true" ref="AL21">INDEX(KM_PCT,MATCH($A21,'Knowledge - Percentages'!$B:$B,0),'Data - Knowledge'!AL$8)/100</f>
        <v>0.861</v>
      </c>
      <c r="AM21" s="380">
        <f t="array" aca="true" ref="AM21">INDEX(KM_PCT,MATCH($A21,'Knowledge - Percentages'!$B:$B,0),'Data - Knowledge'!AM$8)/100</f>
        <v>0.946</v>
      </c>
      <c r="AN21" s="380">
        <f t="array" aca="true" ref="AN21">INDEX(KM_PCT,MATCH($A21,'Knowledge - Percentages'!$B:$B,0),'Data - Knowledge'!AN$8)/100</f>
        <v>0.95400000000000007</v>
      </c>
      <c r="AO21" s="380">
        <f t="array" aca="true" ref="AO21">INDEX(KM_PCT,MATCH($A21,'Knowledge - Percentages'!$B:$B,0),'Data - Knowledge'!AO$8)/100</f>
        <v>0.953</v>
      </c>
      <c r="AP21" s="380">
        <f t="array" aca="true" ref="AP21">INDEX(KM_PCT,MATCH($A21,'Knowledge - Percentages'!$B:$B,0),'Data - Knowledge'!AP$8)/100</f>
        <v>0.938</v>
      </c>
      <c r="AQ21" s="380">
        <f t="array" aca="true" ref="AQ21">INDEX(KM_PCT,MATCH($A21,'Knowledge - Percentages'!$B:$B,0),'Data - Knowledge'!AQ$8)/100</f>
        <v>0.934</v>
      </c>
      <c r="AR21" s="380">
        <f t="array" aca="true" ref="AR21">INDEX(KM_PCT,MATCH($A21,'Knowledge - Percentages'!$B:$B,0),'Data - Knowledge'!AR$8)/100</f>
        <v>0.884</v>
      </c>
      <c r="AS21" s="380">
        <f t="array" aca="true" ref="AS21">INDEX(KM_PCT,MATCH($A21,'Knowledge - Percentages'!$B:$B,0),'Data - Knowledge'!AS$8)/100</f>
        <v>0.885</v>
      </c>
      <c r="AT21" s="380">
        <f t="array" aca="true" ref="AT21">INDEX(KM_PCT,MATCH($A21,'Knowledge - Percentages'!$B:$B,0),'Data - Knowledge'!AT$8)/100</f>
        <v>0.871</v>
      </c>
      <c r="AU21" s="380">
        <f t="array" aca="true" ref="AU21">INDEX(KM_PCT,MATCH($A21,'Knowledge - Percentages'!$B:$B,0),'Data - Knowledge'!AU$8)/100</f>
        <v>0.919</v>
      </c>
      <c r="AV21" s="380">
        <f t="array" aca="true" ref="AV21">INDEX(KM_PCT,MATCH($A21,'Knowledge - Percentages'!$B:$B,0),'Data - Knowledge'!AV$8)/100</f>
        <v>0.945</v>
      </c>
      <c r="AW21" s="380">
        <f t="array" aca="true" ref="AW21">INDEX(KM_PCT,MATCH($A21,'Knowledge - Percentages'!$B:$B,0),'Data - Knowledge'!AW$8)/100</f>
        <v>0.941</v>
      </c>
      <c r="AX21" s="380">
        <f t="array" aca="true" ref="AX21">INDEX(KM_PCT,MATCH($A21,'Knowledge - Percentages'!$B:$B,0),'Data - Knowledge'!AX$8)/100</f>
        <v>0.278</v>
      </c>
      <c r="AY21" s="380">
        <f t="array" aca="true" ref="AY21">INDEX(KM_PCT,MATCH($A21,'Knowledge - Percentages'!$B:$B,0),'Data - Knowledge'!AY$8)/100</f>
        <v>0.96</v>
      </c>
      <c r="AZ21" s="380">
        <f t="array" aca="true" ref="AZ21">INDEX(KM_PCT,MATCH($A21,'Knowledge - Percentages'!$B:$B,0),'Data - Knowledge'!AZ$8)/100</f>
        <v>0.93599999999999994</v>
      </c>
      <c r="BA21" s="380">
        <f t="array" aca="true" ref="BA21">INDEX(KM_PCT,MATCH($A21,'Knowledge - Percentages'!$B:$B,0),'Data - Knowledge'!BA$8)/100</f>
        <v>0.93099999999999994</v>
      </c>
      <c r="BB21" s="380">
        <f t="array" aca="true" ref="BB21">INDEX(KM_PCT,MATCH($A21,'Knowledge - Percentages'!$B:$B,0),'Data - Knowledge'!BB$8)/100</f>
        <v>0.94</v>
      </c>
      <c r="BC21" s="380">
        <f t="array" aca="true" ref="BC21">INDEX(KM_PCT,MATCH($A21,'Knowledge - Percentages'!$B:$B,0),'Data - Knowledge'!BC$8)/100</f>
        <v>0.971</v>
      </c>
      <c r="BD21" s="380">
        <f t="array" aca="true" ref="BD21">INDEX(KM_PCT,MATCH($A21,'Knowledge - Percentages'!$B:$B,0),'Data - Knowledge'!BD$8)/100</f>
        <v>0.968</v>
      </c>
      <c r="BE21" s="380">
        <f t="array" aca="true" ref="BE21">INDEX(KM_PCT,MATCH($A21,'Knowledge - Percentages'!$B:$B,0),'Data - Knowledge'!BE$8)/100</f>
        <v>0.966</v>
      </c>
      <c r="BF21" s="380">
        <f t="array" aca="true" ref="BF21">INDEX(KM_PCT,MATCH($A21,'Knowledge - Percentages'!$B:$B,0),'Data - Knowledge'!BF$8)/100</f>
        <v>0.96900000000000008</v>
      </c>
      <c r="BG21" s="380">
        <f t="array" aca="true" ref="BG21">INDEX(KM_PCT,MATCH($A21,'Knowledge - Percentages'!$B:$B,0),'Data - Knowledge'!BG$8)/100</f>
        <v>0.915</v>
      </c>
      <c r="BH21" s="380">
        <f t="array" aca="true" ref="BH21">INDEX(KM_PCT,MATCH($A21,'Knowledge - Percentages'!$B:$B,0),'Data - Knowledge'!BH$8)/100</f>
        <v>0.909</v>
      </c>
      <c r="BI21" s="380">
        <f t="array" aca="true" ref="BI21">INDEX(KM_PCT,MATCH($A21,'Knowledge - Percentages'!$B:$B,0),'Data - Knowledge'!BI$8)/100</f>
        <v>0.909</v>
      </c>
      <c r="BJ21" s="380">
        <f t="array" aca="true" ref="BJ21">INDEX(KM_PCT,MATCH($A21,'Knowledge - Percentages'!$B:$B,0),'Data - Knowledge'!BJ$8)/100</f>
        <v>0.94200000000000006</v>
      </c>
      <c r="BK21" s="380">
        <f t="array" aca="true" ref="BK21">INDEX(KM_PCT,MATCH($A21,'Knowledge - Percentages'!$B:$B,0),'Data - Knowledge'!BK$8)/100</f>
        <v>0.652</v>
      </c>
      <c r="BL21" s="380">
        <f t="array" aca="true" ref="BL21">INDEX(KM_PCT,MATCH($A21,'Knowledge - Percentages'!$B:$B,0),'Data - Knowledge'!BL$8)/100</f>
        <v>0.705</v>
      </c>
      <c r="BM21" s="380">
        <f t="array" aca="true" ref="BM21">INDEX(KM_PCT,MATCH($A21,'Knowledge - Percentages'!$B:$B,0),'Data - Knowledge'!BM$8)/100</f>
        <v>0.485</v>
      </c>
      <c r="BN21" s="380">
        <f t="array" aca="true" ref="BN21">INDEX(KM_PCT,MATCH($A21,'Knowledge - Percentages'!$B:$B,0),'Data - Knowledge'!BN$8)/100</f>
        <v>0.89</v>
      </c>
      <c r="BO21" s="380">
        <f t="array" aca="true" ref="BO21">INDEX(KM_PCT,MATCH($A21,'Knowledge - Percentages'!$B:$B,0),'Data - Knowledge'!BO$8)/100</f>
        <v>0.895</v>
      </c>
      <c r="BP21" s="380">
        <f t="array" aca="true" ref="BP21">INDEX(KM_PCT,MATCH($A21,'Knowledge - Percentages'!$B:$B,0),'Data - Knowledge'!BP$8)/100</f>
        <v>0.905</v>
      </c>
      <c r="BQ21" s="380">
        <f t="array" aca="true" ref="BQ21">INDEX(KM_PCT,MATCH($A21,'Knowledge - Percentages'!$B:$B,0),'Data - Knowledge'!BQ$8)/100</f>
        <v>0.884</v>
      </c>
    </row>
    <row r="22" spans="1:69">
      <c r="A22" t="s">
        <v>835</v>
      </c>
      <c r="B22" t="s">
        <v>823</v>
      </c>
      <c r="C22" t="s">
        <v>833</v>
      </c>
      <c r="D22" t="s">
        <v>836</v>
      </c>
      <c r="E22" s="373">
        <f>SUMPRODUCT($K$2:$BQ$2,$K22:$BQ22)/$J$2</f>
        <v>0.011765151515151517</v>
      </c>
      <c r="F22" s="379">
        <f>SUMPRODUCT($K$2:$BQ$2,$K22:$BQ22)</f>
        <v>3.1060000000000003</v>
      </c>
      <c r="G22" s="373">
        <f>SUMPRODUCT($K$3:$BQ$3,$K22:$BQ22)/$J$3</f>
        <v>0.011157392197125259</v>
      </c>
      <c r="H22" s="379">
        <f>SUMPRODUCT($K$3:$BQ$3,$K22:$BQ22)</f>
        <v>108.67300000000002</v>
      </c>
      <c r="I22" s="373">
        <f>CORREL($K$4:$BQ$4,$K22:$BQ22)</f>
        <v>-0.15284300109760662</v>
      </c>
      <c r="J22" s="379">
        <f>$E22/$G22*100</f>
        <v>105.4471448819631</v>
      </c>
      <c r="K22" s="380">
        <f t="array" aca="true" ref="K22">INDEX(KM_PCT,MATCH($A22,'Knowledge - Percentages'!$B:$B,0),'Data - Knowledge'!K$8)/100</f>
        <v>0.01</v>
      </c>
      <c r="L22" s="380">
        <f t="array" aca="true" ref="L22">INDEX(KM_PCT,MATCH($A22,'Knowledge - Percentages'!$B:$B,0),'Data - Knowledge'!L$8)/100</f>
        <v>0.01</v>
      </c>
      <c r="M22" s="380">
        <f t="array" aca="true" ref="M22">INDEX(KM_PCT,MATCH($A22,'Knowledge - Percentages'!$B:$B,0),'Data - Knowledge'!M$8)/100</f>
        <v>0.01</v>
      </c>
      <c r="N22" s="380">
        <f t="array" aca="true" ref="N22">INDEX(KM_PCT,MATCH($A22,'Knowledge - Percentages'!$B:$B,0),'Data - Knowledge'!N$8)/100</f>
        <v>0.0090000000000000011</v>
      </c>
      <c r="O22" s="380">
        <f t="array" aca="true" ref="O22">INDEX(KM_PCT,MATCH($A22,'Knowledge - Percentages'!$B:$B,0),'Data - Knowledge'!O$8)/100</f>
        <v>0.01</v>
      </c>
      <c r="P22" s="380">
        <f t="array" aca="true" ref="P22">INDEX(KM_PCT,MATCH($A22,'Knowledge - Percentages'!$B:$B,0),'Data - Knowledge'!P$8)/100</f>
        <v>0.008</v>
      </c>
      <c r="Q22" s="380">
        <f t="array" aca="true" ref="Q22">INDEX(KM_PCT,MATCH($A22,'Knowledge - Percentages'!$B:$B,0),'Data - Knowledge'!Q$8)/100</f>
        <v>0.01</v>
      </c>
      <c r="R22" s="380">
        <f t="array" aca="true" ref="R22">INDEX(KM_PCT,MATCH($A22,'Knowledge - Percentages'!$B:$B,0),'Data - Knowledge'!R$8)/100</f>
        <v>0.015</v>
      </c>
      <c r="S22" s="380">
        <f t="array" aca="true" ref="S22">INDEX(KM_PCT,MATCH($A22,'Knowledge - Percentages'!$B:$B,0),'Data - Knowledge'!S$8)/100</f>
        <v>0.01</v>
      </c>
      <c r="T22" s="380">
        <f t="array" aca="true" ref="T22">INDEX(KM_PCT,MATCH($A22,'Knowledge - Percentages'!$B:$B,0),'Data - Knowledge'!T$8)/100</f>
        <v>0.01</v>
      </c>
      <c r="U22" s="380">
        <f t="array" aca="true" ref="U22">INDEX(KM_PCT,MATCH($A22,'Knowledge - Percentages'!$B:$B,0),'Data - Knowledge'!U$8)/100</f>
        <v>0.013000000000000001</v>
      </c>
      <c r="V22" s="380">
        <f t="array" aca="true" ref="V22">INDEX(KM_PCT,MATCH($A22,'Knowledge - Percentages'!$B:$B,0),'Data - Knowledge'!V$8)/100</f>
        <v>0.006</v>
      </c>
      <c r="W22" s="380">
        <f t="array" aca="true" ref="W22">INDEX(KM_PCT,MATCH($A22,'Knowledge - Percentages'!$B:$B,0),'Data - Knowledge'!W$8)/100</f>
        <v>0.0090000000000000011</v>
      </c>
      <c r="X22" s="380">
        <f t="array" aca="true" ref="X22">INDEX(KM_PCT,MATCH($A22,'Knowledge - Percentages'!$B:$B,0),'Data - Knowledge'!X$8)/100</f>
        <v>0.026000000000000002</v>
      </c>
      <c r="Y22" s="380">
        <f t="array" aca="true" ref="Y22">INDEX(KM_PCT,MATCH($A22,'Knowledge - Percentages'!$B:$B,0),'Data - Knowledge'!Y$8)/100</f>
        <v>0.025</v>
      </c>
      <c r="Z22" s="380">
        <f t="array" aca="true" ref="Z22">INDEX(KM_PCT,MATCH($A22,'Knowledge - Percentages'!$B:$B,0),'Data - Knowledge'!Z$8)/100</f>
        <v>0.024</v>
      </c>
      <c r="AA22" s="380">
        <f t="array" aca="true" ref="AA22">INDEX(KM_PCT,MATCH($A22,'Knowledge - Percentages'!$B:$B,0),'Data - Knowledge'!AA$8)/100</f>
        <v>0.024</v>
      </c>
      <c r="AB22" s="380">
        <f t="array" aca="true" ref="AB22">INDEX(KM_PCT,MATCH($A22,'Knowledge - Percentages'!$B:$B,0),'Data - Knowledge'!AB$8)/100</f>
        <v>0.019</v>
      </c>
      <c r="AC22" s="380">
        <f t="array" aca="true" ref="AC22">INDEX(KM_PCT,MATCH($A22,'Knowledge - Percentages'!$B:$B,0),'Data - Knowledge'!AC$8)/100</f>
        <v>0.024</v>
      </c>
      <c r="AD22" s="380">
        <f t="array" aca="true" ref="AD22">INDEX(KM_PCT,MATCH($A22,'Knowledge - Percentages'!$B:$B,0),'Data - Knowledge'!AD$8)/100</f>
        <v>0.023</v>
      </c>
      <c r="AE22" s="380">
        <f t="array" aca="true" ref="AE22">INDEX(KM_PCT,MATCH($A22,'Knowledge - Percentages'!$B:$B,0),'Data - Knowledge'!AE$8)/100</f>
        <v>0.008</v>
      </c>
      <c r="AF22" s="380">
        <f t="array" aca="true" ref="AF22">INDEX(KM_PCT,MATCH($A22,'Knowledge - Percentages'!$B:$B,0),'Data - Knowledge'!AF$8)/100</f>
        <v>0.008</v>
      </c>
      <c r="AG22" s="380">
        <f t="array" aca="true" ref="AG22">INDEX(KM_PCT,MATCH($A22,'Knowledge - Percentages'!$B:$B,0),'Data - Knowledge'!AG$8)/100</f>
        <v>0.008</v>
      </c>
      <c r="AH22" s="380">
        <f t="array" aca="true" ref="AH22">INDEX(KM_PCT,MATCH($A22,'Knowledge - Percentages'!$B:$B,0),'Data - Knowledge'!AH$8)/100</f>
        <v>0.011000000000000001</v>
      </c>
      <c r="AI22" s="380">
        <f t="array" aca="true" ref="AI22">INDEX(KM_PCT,MATCH($A22,'Knowledge - Percentages'!$B:$B,0),'Data - Knowledge'!AI$8)/100</f>
        <v>0.012</v>
      </c>
      <c r="AJ22" s="380">
        <f t="array" aca="true" ref="AJ22">INDEX(KM_PCT,MATCH($A22,'Knowledge - Percentages'!$B:$B,0),'Data - Knowledge'!AJ$8)/100</f>
        <v>0.0090000000000000011</v>
      </c>
      <c r="AK22" s="380">
        <f t="array" aca="true" ref="AK22">INDEX(KM_PCT,MATCH($A22,'Knowledge - Percentages'!$B:$B,0),'Data - Knowledge'!AK$8)/100</f>
        <v>0.011000000000000001</v>
      </c>
      <c r="AL22" s="380">
        <f t="array" aca="true" ref="AL22">INDEX(KM_PCT,MATCH($A22,'Knowledge - Percentages'!$B:$B,0),'Data - Knowledge'!AL$8)/100</f>
        <v>0.011000000000000001</v>
      </c>
      <c r="AM22" s="380">
        <f t="array" aca="true" ref="AM22">INDEX(KM_PCT,MATCH($A22,'Knowledge - Percentages'!$B:$B,0),'Data - Knowledge'!AM$8)/100</f>
        <v>0.0090000000000000011</v>
      </c>
      <c r="AN22" s="380">
        <f t="array" aca="true" ref="AN22">INDEX(KM_PCT,MATCH($A22,'Knowledge - Percentages'!$B:$B,0),'Data - Knowledge'!AN$8)/100</f>
        <v>0.01</v>
      </c>
      <c r="AO22" s="380">
        <f t="array" aca="true" ref="AO22">INDEX(KM_PCT,MATCH($A22,'Knowledge - Percentages'!$B:$B,0),'Data - Knowledge'!AO$8)/100</f>
        <v>0.01</v>
      </c>
      <c r="AP22" s="380">
        <f t="array" aca="true" ref="AP22">INDEX(KM_PCT,MATCH($A22,'Knowledge - Percentages'!$B:$B,0),'Data - Knowledge'!AP$8)/100</f>
        <v>0.013999999999999999</v>
      </c>
      <c r="AQ22" s="380">
        <f t="array" aca="true" ref="AQ22">INDEX(KM_PCT,MATCH($A22,'Knowledge - Percentages'!$B:$B,0),'Data - Knowledge'!AQ$8)/100</f>
        <v>0.021</v>
      </c>
      <c r="AR22" s="380">
        <f t="array" aca="true" ref="AR22">INDEX(KM_PCT,MATCH($A22,'Knowledge - Percentages'!$B:$B,0),'Data - Knowledge'!AR$8)/100</f>
        <v>0.012</v>
      </c>
      <c r="AS22" s="380">
        <f t="array" aca="true" ref="AS22">INDEX(KM_PCT,MATCH($A22,'Knowledge - Percentages'!$B:$B,0),'Data - Knowledge'!AS$8)/100</f>
        <v>0.012</v>
      </c>
      <c r="AT22" s="380">
        <f t="array" aca="true" ref="AT22">INDEX(KM_PCT,MATCH($A22,'Knowledge - Percentages'!$B:$B,0),'Data - Knowledge'!AT$8)/100</f>
        <v>0.012</v>
      </c>
      <c r="AU22" s="380">
        <f t="array" aca="true" ref="AU22">INDEX(KM_PCT,MATCH($A22,'Knowledge - Percentages'!$B:$B,0),'Data - Knowledge'!AU$8)/100</f>
        <v>0.012</v>
      </c>
      <c r="AV22" s="380">
        <f t="array" aca="true" ref="AV22">INDEX(KM_PCT,MATCH($A22,'Knowledge - Percentages'!$B:$B,0),'Data - Knowledge'!AV$8)/100</f>
        <v>0.011000000000000001</v>
      </c>
      <c r="AW22" s="380">
        <f t="array" aca="true" ref="AW22">INDEX(KM_PCT,MATCH($A22,'Knowledge - Percentages'!$B:$B,0),'Data - Knowledge'!AW$8)/100</f>
        <v>0.011000000000000001</v>
      </c>
      <c r="AX22" s="380">
        <f t="array" aca="true" ref="AX22">INDEX(KM_PCT,MATCH($A22,'Knowledge - Percentages'!$B:$B,0),'Data - Knowledge'!AX$8)/100</f>
        <v>0.012</v>
      </c>
      <c r="AY22" s="380">
        <f t="array" aca="true" ref="AY22">INDEX(KM_PCT,MATCH($A22,'Knowledge - Percentages'!$B:$B,0),'Data - Knowledge'!AY$8)/100</f>
        <v>0.0090000000000000011</v>
      </c>
      <c r="AZ22" s="380">
        <f t="array" aca="true" ref="AZ22">INDEX(KM_PCT,MATCH($A22,'Knowledge - Percentages'!$B:$B,0),'Data - Knowledge'!AZ$8)/100</f>
        <v>0.0090000000000000011</v>
      </c>
      <c r="BA22" s="380">
        <f t="array" aca="true" ref="BA22">INDEX(KM_PCT,MATCH($A22,'Knowledge - Percentages'!$B:$B,0),'Data - Knowledge'!BA$8)/100</f>
        <v>0.0090000000000000011</v>
      </c>
      <c r="BB22" s="380">
        <f t="array" aca="true" ref="BB22">INDEX(KM_PCT,MATCH($A22,'Knowledge - Percentages'!$B:$B,0),'Data - Knowledge'!BB$8)/100</f>
        <v>0.006</v>
      </c>
      <c r="BC22" s="380">
        <f t="array" aca="true" ref="BC22">INDEX(KM_PCT,MATCH($A22,'Knowledge - Percentages'!$B:$B,0),'Data - Knowledge'!BC$8)/100</f>
        <v>0.008</v>
      </c>
      <c r="BD22" s="380">
        <f t="array" aca="true" ref="BD22">INDEX(KM_PCT,MATCH($A22,'Knowledge - Percentages'!$B:$B,0),'Data - Knowledge'!BD$8)/100</f>
        <v>0.011000000000000001</v>
      </c>
      <c r="BE22" s="380">
        <f t="array" aca="true" ref="BE22">INDEX(KM_PCT,MATCH($A22,'Knowledge - Percentages'!$B:$B,0),'Data - Knowledge'!BE$8)/100</f>
        <v>0.013999999999999999</v>
      </c>
      <c r="BF22" s="380">
        <f t="array" aca="true" ref="BF22">INDEX(KM_PCT,MATCH($A22,'Knowledge - Percentages'!$B:$B,0),'Data - Knowledge'!BF$8)/100</f>
        <v>0.01</v>
      </c>
      <c r="BG22" s="380">
        <f t="array" aca="true" ref="BG22">INDEX(KM_PCT,MATCH($A22,'Knowledge - Percentages'!$B:$B,0),'Data - Knowledge'!BG$8)/100</f>
        <v>0.015</v>
      </c>
      <c r="BH22" s="380">
        <f t="array" aca="true" ref="BH22">INDEX(KM_PCT,MATCH($A22,'Knowledge - Percentages'!$B:$B,0),'Data - Knowledge'!BH$8)/100</f>
        <v>0.012</v>
      </c>
      <c r="BI22" s="380">
        <f t="array" aca="true" ref="BI22">INDEX(KM_PCT,MATCH($A22,'Knowledge - Percentages'!$B:$B,0),'Data - Knowledge'!BI$8)/100</f>
        <v>0.015</v>
      </c>
      <c r="BJ22" s="380">
        <f t="array" aca="true" ref="BJ22">INDEX(KM_PCT,MATCH($A22,'Knowledge - Percentages'!$B:$B,0),'Data - Knowledge'!BJ$8)/100</f>
        <v>0.008</v>
      </c>
      <c r="BK22" s="380">
        <f t="array" aca="true" ref="BK22">INDEX(KM_PCT,MATCH($A22,'Knowledge - Percentages'!$B:$B,0),'Data - Knowledge'!BK$8)/100</f>
        <v>0.035</v>
      </c>
      <c r="BL22" s="380">
        <f t="array" aca="true" ref="BL22">INDEX(KM_PCT,MATCH($A22,'Knowledge - Percentages'!$B:$B,0),'Data - Knowledge'!BL$8)/100</f>
        <v>0.019</v>
      </c>
      <c r="BM22" s="380">
        <f t="array" aca="true" ref="BM22">INDEX(KM_PCT,MATCH($A22,'Knowledge - Percentages'!$B:$B,0),'Data - Knowledge'!BM$8)/100</f>
        <v>0.037000000000000005</v>
      </c>
      <c r="BN22" s="380">
        <f t="array" aca="true" ref="BN22">INDEX(KM_PCT,MATCH($A22,'Knowledge - Percentages'!$B:$B,0),'Data - Knowledge'!BN$8)/100</f>
        <v>0.017</v>
      </c>
      <c r="BO22" s="380">
        <f t="array" aca="true" ref="BO22">INDEX(KM_PCT,MATCH($A22,'Knowledge - Percentages'!$B:$B,0),'Data - Knowledge'!BO$8)/100</f>
        <v>0.016</v>
      </c>
      <c r="BP22" s="380">
        <f t="array" aca="true" ref="BP22">INDEX(KM_PCT,MATCH($A22,'Knowledge - Percentages'!$B:$B,0),'Data - Knowledge'!BP$8)/100</f>
        <v>0.016</v>
      </c>
      <c r="BQ22" s="380">
        <f t="array" aca="true" ref="BQ22">INDEX(KM_PCT,MATCH($A22,'Knowledge - Percentages'!$B:$B,0),'Data - Knowledge'!BQ$8)/100</f>
        <v>0.027999999999999997</v>
      </c>
    </row>
    <row r="23" spans="1:69">
      <c r="A23" t="s">
        <v>837</v>
      </c>
      <c r="B23" t="s">
        <v>823</v>
      </c>
      <c r="C23" t="s">
        <v>833</v>
      </c>
      <c r="D23" t="s">
        <v>838</v>
      </c>
      <c r="E23" s="373">
        <f>SUMPRODUCT($K$2:$BQ$2,$K23:$BQ23)/$J$2</f>
        <v>0.03022348484848485</v>
      </c>
      <c r="F23" s="379">
        <f>SUMPRODUCT($K$2:$BQ$2,$K23:$BQ23)</f>
        <v>7.979</v>
      </c>
      <c r="G23" s="373">
        <f>SUMPRODUCT($K$3:$BQ$3,$K23:$BQ23)/$J$3</f>
        <v>0.024491581108829579</v>
      </c>
      <c r="H23" s="379">
        <f>SUMPRODUCT($K$3:$BQ$3,$K23:$BQ23)</f>
        <v>238.54800000000012</v>
      </c>
      <c r="I23" s="373">
        <f>CORREL($K$4:$BQ$4,$K23:$BQ23)</f>
        <v>-0.1465729083290889</v>
      </c>
      <c r="J23" s="379">
        <f>$E23/$G23*100</f>
        <v>123.40356759404494</v>
      </c>
      <c r="K23" s="380">
        <f t="array" aca="true" ref="K23">INDEX(KM_PCT,MATCH($A23,'Knowledge - Percentages'!$B:$B,0),'Data - Knowledge'!K$8)/100</f>
        <v>0.027000000000000003</v>
      </c>
      <c r="L23" s="380">
        <f t="array" aca="true" ref="L23">INDEX(KM_PCT,MATCH($A23,'Knowledge - Percentages'!$B:$B,0),'Data - Knowledge'!L$8)/100</f>
        <v>0.027000000000000003</v>
      </c>
      <c r="M23" s="380">
        <f t="array" aca="true" ref="M23">INDEX(KM_PCT,MATCH($A23,'Knowledge - Percentages'!$B:$B,0),'Data - Knowledge'!M$8)/100</f>
        <v>0.027000000000000003</v>
      </c>
      <c r="N23" s="380">
        <f t="array" aca="true" ref="N23">INDEX(KM_PCT,MATCH($A23,'Knowledge - Percentages'!$B:$B,0),'Data - Knowledge'!N$8)/100</f>
        <v>0.022000000000000002</v>
      </c>
      <c r="O23" s="380">
        <f t="array" aca="true" ref="O23">INDEX(KM_PCT,MATCH($A23,'Knowledge - Percentages'!$B:$B,0),'Data - Knowledge'!O$8)/100</f>
        <v>0.016</v>
      </c>
      <c r="P23" s="380">
        <f t="array" aca="true" ref="P23">INDEX(KM_PCT,MATCH($A23,'Knowledge - Percentages'!$B:$B,0),'Data - Knowledge'!P$8)/100</f>
        <v>0.027999999999999997</v>
      </c>
      <c r="Q23" s="380">
        <f t="array" aca="true" ref="Q23">INDEX(KM_PCT,MATCH($A23,'Knowledge - Percentages'!$B:$B,0),'Data - Knowledge'!Q$8)/100</f>
        <v>0.027000000000000003</v>
      </c>
      <c r="R23" s="380">
        <f t="array" aca="true" ref="R23">INDEX(KM_PCT,MATCH($A23,'Knowledge - Percentages'!$B:$B,0),'Data - Knowledge'!R$8)/100</f>
        <v>0.045</v>
      </c>
      <c r="S23" s="380">
        <f t="array" aca="true" ref="S23">INDEX(KM_PCT,MATCH($A23,'Knowledge - Percentages'!$B:$B,0),'Data - Knowledge'!S$8)/100</f>
        <v>0.045</v>
      </c>
      <c r="T23" s="380">
        <f t="array" aca="true" ref="T23">INDEX(KM_PCT,MATCH($A23,'Knowledge - Percentages'!$B:$B,0),'Data - Knowledge'!T$8)/100</f>
        <v>0.011000000000000001</v>
      </c>
      <c r="U23" s="380">
        <f t="array" aca="true" ref="U23">INDEX(KM_PCT,MATCH($A23,'Knowledge - Percentages'!$B:$B,0),'Data - Knowledge'!U$8)/100</f>
        <v>0.018000000000000002</v>
      </c>
      <c r="V23" s="380">
        <f t="array" aca="true" ref="V23">INDEX(KM_PCT,MATCH($A23,'Knowledge - Percentages'!$B:$B,0),'Data - Knowledge'!V$8)/100</f>
        <v>0.013999999999999999</v>
      </c>
      <c r="W23" s="380">
        <f t="array" aca="true" ref="W23">INDEX(KM_PCT,MATCH($A23,'Knowledge - Percentages'!$B:$B,0),'Data - Knowledge'!W$8)/100</f>
        <v>0.034</v>
      </c>
      <c r="X23" s="380">
        <f t="array" aca="true" ref="X23">INDEX(KM_PCT,MATCH($A23,'Knowledge - Percentages'!$B:$B,0),'Data - Knowledge'!X$8)/100</f>
        <v>0.035</v>
      </c>
      <c r="Y23" s="380">
        <f t="array" aca="true" ref="Y23">INDEX(KM_PCT,MATCH($A23,'Knowledge - Percentages'!$B:$B,0),'Data - Knowledge'!Y$8)/100</f>
        <v>0.077</v>
      </c>
      <c r="Z23" s="380">
        <f t="array" aca="true" ref="Z23">INDEX(KM_PCT,MATCH($A23,'Knowledge - Percentages'!$B:$B,0),'Data - Knowledge'!Z$8)/100</f>
        <v>0.036000000000000004</v>
      </c>
      <c r="AA23" s="380">
        <f t="array" aca="true" ref="AA23">INDEX(KM_PCT,MATCH($A23,'Knowledge - Percentages'!$B:$B,0),'Data - Knowledge'!AA$8)/100</f>
        <v>0.046</v>
      </c>
      <c r="AB23" s="380">
        <f t="array" aca="true" ref="AB23">INDEX(KM_PCT,MATCH($A23,'Knowledge - Percentages'!$B:$B,0),'Data - Knowledge'!AB$8)/100</f>
        <v>0.040999999999999995</v>
      </c>
      <c r="AC23" s="380">
        <f t="array" aca="true" ref="AC23">INDEX(KM_PCT,MATCH($A23,'Knowledge - Percentages'!$B:$B,0),'Data - Knowledge'!AC$8)/100</f>
        <v>0.048</v>
      </c>
      <c r="AD23" s="380">
        <f t="array" aca="true" ref="AD23">INDEX(KM_PCT,MATCH($A23,'Knowledge - Percentages'!$B:$B,0),'Data - Knowledge'!AD$8)/100</f>
        <v>0.094</v>
      </c>
      <c r="AE23" s="380">
        <f t="array" aca="true" ref="AE23">INDEX(KM_PCT,MATCH($A23,'Knowledge - Percentages'!$B:$B,0),'Data - Knowledge'!AE$8)/100</f>
        <v>0.008</v>
      </c>
      <c r="AF23" s="380">
        <f t="array" aca="true" ref="AF23">INDEX(KM_PCT,MATCH($A23,'Knowledge - Percentages'!$B:$B,0),'Data - Knowledge'!AF$8)/100</f>
        <v>0.008</v>
      </c>
      <c r="AG23" s="380">
        <f t="array" aca="true" ref="AG23">INDEX(KM_PCT,MATCH($A23,'Knowledge - Percentages'!$B:$B,0),'Data - Knowledge'!AG$8)/100</f>
        <v>0.008</v>
      </c>
      <c r="AH23" s="380">
        <f t="array" aca="true" ref="AH23">INDEX(KM_PCT,MATCH($A23,'Knowledge - Percentages'!$B:$B,0),'Data - Knowledge'!AH$8)/100</f>
        <v>0.034</v>
      </c>
      <c r="AI23" s="380">
        <f t="array" aca="true" ref="AI23">INDEX(KM_PCT,MATCH($A23,'Knowledge - Percentages'!$B:$B,0),'Data - Knowledge'!AI$8)/100</f>
        <v>0.395</v>
      </c>
      <c r="AJ23" s="380">
        <f t="array" aca="true" ref="AJ23">INDEX(KM_PCT,MATCH($A23,'Knowledge - Percentages'!$B:$B,0),'Data - Knowledge'!AJ$8)/100</f>
        <v>0.026000000000000002</v>
      </c>
      <c r="AK23" s="380">
        <f t="array" aca="true" ref="AK23">INDEX(KM_PCT,MATCH($A23,'Knowledge - Percentages'!$B:$B,0),'Data - Knowledge'!AK$8)/100</f>
        <v>0.028999999999999998</v>
      </c>
      <c r="AL23" s="380">
        <f t="array" aca="true" ref="AL23">INDEX(KM_PCT,MATCH($A23,'Knowledge - Percentages'!$B:$B,0),'Data - Knowledge'!AL$8)/100</f>
        <v>0.096</v>
      </c>
      <c r="AM23" s="380">
        <f t="array" aca="true" ref="AM23">INDEX(KM_PCT,MATCH($A23,'Knowledge - Percentages'!$B:$B,0),'Data - Knowledge'!AM$8)/100</f>
        <v>0.031</v>
      </c>
      <c r="AN23" s="380">
        <f t="array" aca="true" ref="AN23">INDEX(KM_PCT,MATCH($A23,'Knowledge - Percentages'!$B:$B,0),'Data - Knowledge'!AN$8)/100</f>
        <v>0.025</v>
      </c>
      <c r="AO23" s="380">
        <f t="array" aca="true" ref="AO23">INDEX(KM_PCT,MATCH($A23,'Knowledge - Percentages'!$B:$B,0),'Data - Knowledge'!AO$8)/100</f>
        <v>0.025</v>
      </c>
      <c r="AP23" s="380">
        <f t="array" aca="true" ref="AP23">INDEX(KM_PCT,MATCH($A23,'Knowledge - Percentages'!$B:$B,0),'Data - Knowledge'!AP$8)/100</f>
        <v>0.033</v>
      </c>
      <c r="AQ23" s="380">
        <f t="array" aca="true" ref="AQ23">INDEX(KM_PCT,MATCH($A23,'Knowledge - Percentages'!$B:$B,0),'Data - Knowledge'!AQ$8)/100</f>
        <v>0.03</v>
      </c>
      <c r="AR23" s="380">
        <f t="array" aca="true" ref="AR23">INDEX(KM_PCT,MATCH($A23,'Knowledge - Percentages'!$B:$B,0),'Data - Knowledge'!AR$8)/100</f>
        <v>0.057999999999999996</v>
      </c>
      <c r="AS23" s="380">
        <f t="array" aca="true" ref="AS23">INDEX(KM_PCT,MATCH($A23,'Knowledge - Percentages'!$B:$B,0),'Data - Knowledge'!AS$8)/100</f>
        <v>0.057</v>
      </c>
      <c r="AT23" s="380">
        <f t="array" aca="true" ref="AT23">INDEX(KM_PCT,MATCH($A23,'Knowledge - Percentages'!$B:$B,0),'Data - Knowledge'!AT$8)/100</f>
        <v>0.057</v>
      </c>
      <c r="AU23" s="380">
        <f t="array" aca="true" ref="AU23">INDEX(KM_PCT,MATCH($A23,'Knowledge - Percentages'!$B:$B,0),'Data - Knowledge'!AU$8)/100</f>
        <v>0.051</v>
      </c>
      <c r="AV23" s="380">
        <f t="array" aca="true" ref="AV23">INDEX(KM_PCT,MATCH($A23,'Knowledge - Percentages'!$B:$B,0),'Data - Knowledge'!AV$8)/100</f>
        <v>0.027000000000000003</v>
      </c>
      <c r="AW23" s="380">
        <f t="array" aca="true" ref="AW23">INDEX(KM_PCT,MATCH($A23,'Knowledge - Percentages'!$B:$B,0),'Data - Knowledge'!AW$8)/100</f>
        <v>0.034</v>
      </c>
      <c r="AX23" s="380">
        <f t="array" aca="true" ref="AX23">INDEX(KM_PCT,MATCH($A23,'Knowledge - Percentages'!$B:$B,0),'Data - Knowledge'!AX$8)/100</f>
        <v>0.653</v>
      </c>
      <c r="AY23" s="380">
        <f t="array" aca="true" ref="AY23">INDEX(KM_PCT,MATCH($A23,'Knowledge - Percentages'!$B:$B,0),'Data - Knowledge'!AY$8)/100</f>
        <v>0.016</v>
      </c>
      <c r="AZ23" s="380">
        <f t="array" aca="true" ref="AZ23">INDEX(KM_PCT,MATCH($A23,'Knowledge - Percentages'!$B:$B,0),'Data - Knowledge'!AZ$8)/100</f>
        <v>0.037000000000000005</v>
      </c>
      <c r="BA23" s="380">
        <f t="array" aca="true" ref="BA23">INDEX(KM_PCT,MATCH($A23,'Knowledge - Percentages'!$B:$B,0),'Data - Knowledge'!BA$8)/100</f>
        <v>0.040999999999999995</v>
      </c>
      <c r="BB23" s="380">
        <f t="array" aca="true" ref="BB23">INDEX(KM_PCT,MATCH($A23,'Knowledge - Percentages'!$B:$B,0),'Data - Knowledge'!BB$8)/100</f>
        <v>0.037000000000000005</v>
      </c>
      <c r="BC23" s="380">
        <f t="array" aca="true" ref="BC23">INDEX(KM_PCT,MATCH($A23,'Knowledge - Percentages'!$B:$B,0),'Data - Knowledge'!BC$8)/100</f>
        <v>0.01</v>
      </c>
      <c r="BD23" s="380">
        <f t="array" aca="true" ref="BD23">INDEX(KM_PCT,MATCH($A23,'Knowledge - Percentages'!$B:$B,0),'Data - Knowledge'!BD$8)/100</f>
        <v>0.01</v>
      </c>
      <c r="BE23" s="380">
        <f t="array" aca="true" ref="BE23">INDEX(KM_PCT,MATCH($A23,'Knowledge - Percentages'!$B:$B,0),'Data - Knowledge'!BE$8)/100</f>
        <v>0.01</v>
      </c>
      <c r="BF23" s="380">
        <f t="array" aca="true" ref="BF23">INDEX(KM_PCT,MATCH($A23,'Knowledge - Percentages'!$B:$B,0),'Data - Knowledge'!BF$8)/100</f>
        <v>0.01</v>
      </c>
      <c r="BG23" s="380">
        <f t="array" aca="true" ref="BG23">INDEX(KM_PCT,MATCH($A23,'Knowledge - Percentages'!$B:$B,0),'Data - Knowledge'!BG$8)/100</f>
        <v>0.037000000000000005</v>
      </c>
      <c r="BH23" s="380">
        <f t="array" aca="true" ref="BH23">INDEX(KM_PCT,MATCH($A23,'Knowledge - Percentages'!$B:$B,0),'Data - Knowledge'!BH$8)/100</f>
        <v>0.047</v>
      </c>
      <c r="BI23" s="380">
        <f t="array" aca="true" ref="BI23">INDEX(KM_PCT,MATCH($A23,'Knowledge - Percentages'!$B:$B,0),'Data - Knowledge'!BI$8)/100</f>
        <v>0.047</v>
      </c>
      <c r="BJ23" s="380">
        <f t="array" aca="true" ref="BJ23">INDEX(KM_PCT,MATCH($A23,'Knowledge - Percentages'!$B:$B,0),'Data - Knowledge'!BJ$8)/100</f>
        <v>0.021</v>
      </c>
      <c r="BK23" s="380">
        <f t="array" aca="true" ref="BK23">INDEX(KM_PCT,MATCH($A23,'Knowledge - Percentages'!$B:$B,0),'Data - Knowledge'!BK$8)/100</f>
        <v>0.145</v>
      </c>
      <c r="BL23" s="380">
        <f t="array" aca="true" ref="BL23">INDEX(KM_PCT,MATCH($A23,'Knowledge - Percentages'!$B:$B,0),'Data - Knowledge'!BL$8)/100</f>
        <v>0.151</v>
      </c>
      <c r="BM23" s="380">
        <f t="array" aca="true" ref="BM23">INDEX(KM_PCT,MATCH($A23,'Knowledge - Percentages'!$B:$B,0),'Data - Knowledge'!BM$8)/100</f>
        <v>0.289</v>
      </c>
      <c r="BN23" s="380">
        <f t="array" aca="true" ref="BN23">INDEX(KM_PCT,MATCH($A23,'Knowledge - Percentages'!$B:$B,0),'Data - Knowledge'!BN$8)/100</f>
        <v>0.046</v>
      </c>
      <c r="BO23" s="380">
        <f t="array" aca="true" ref="BO23">INDEX(KM_PCT,MATCH($A23,'Knowledge - Percentages'!$B:$B,0),'Data - Knowledge'!BO$8)/100</f>
        <v>0.039</v>
      </c>
      <c r="BP23" s="380">
        <f t="array" aca="true" ref="BP23">INDEX(KM_PCT,MATCH($A23,'Knowledge - Percentages'!$B:$B,0),'Data - Knowledge'!BP$8)/100</f>
        <v>0.033</v>
      </c>
      <c r="BQ23" s="380">
        <f t="array" aca="true" ref="BQ23">INDEX(KM_PCT,MATCH($A23,'Knowledge - Percentages'!$B:$B,0),'Data - Knowledge'!BQ$8)/100</f>
        <v>0.039</v>
      </c>
    </row>
    <row r="24" spans="1:69">
      <c r="A24" t="s">
        <v>839</v>
      </c>
      <c r="B24" t="s">
        <v>823</v>
      </c>
      <c r="C24" t="s">
        <v>833</v>
      </c>
      <c r="D24" t="s">
        <v>840</v>
      </c>
      <c r="E24" s="373">
        <f>SUMPRODUCT($K$2:$BQ$2,$K24:$BQ24)/$J$2</f>
        <v>0.019731060606060606</v>
      </c>
      <c r="F24" s="379">
        <f>SUMPRODUCT($K$2:$BQ$2,$K24:$BQ24)</f>
        <v>5.209</v>
      </c>
      <c r="G24" s="373">
        <f>SUMPRODUCT($K$3:$BQ$3,$K24:$BQ24)/$J$3</f>
        <v>0.0094272073921971272</v>
      </c>
      <c r="H24" s="379">
        <f>SUMPRODUCT($K$3:$BQ$3,$K24:$BQ24)</f>
        <v>91.821000000000026</v>
      </c>
      <c r="I24" s="373">
        <f>CORREL($K$4:$BQ$4,$K24:$BQ24)</f>
        <v>-0.052838233907208751</v>
      </c>
      <c r="J24" s="379">
        <f>$E24/$G24*100</f>
        <v>209.29910402089968</v>
      </c>
      <c r="K24" s="380">
        <f t="array" aca="true" ref="K24">INDEX(KM_PCT,MATCH($A24,'Knowledge - Percentages'!$B:$B,0),'Data - Knowledge'!K$8)/100</f>
        <v>0.005</v>
      </c>
      <c r="L24" s="380">
        <f t="array" aca="true" ref="L24">INDEX(KM_PCT,MATCH($A24,'Knowledge - Percentages'!$B:$B,0),'Data - Knowledge'!L$8)/100</f>
        <v>0.005</v>
      </c>
      <c r="M24" s="380">
        <f t="array" aca="true" ref="M24">INDEX(KM_PCT,MATCH($A24,'Knowledge - Percentages'!$B:$B,0),'Data - Knowledge'!M$8)/100</f>
        <v>0.005</v>
      </c>
      <c r="N24" s="380">
        <f t="array" aca="true" ref="N24">INDEX(KM_PCT,MATCH($A24,'Knowledge - Percentages'!$B:$B,0),'Data - Knowledge'!N$8)/100</f>
        <v>0.005</v>
      </c>
      <c r="O24" s="380">
        <f t="array" aca="true" ref="O24">INDEX(KM_PCT,MATCH($A24,'Knowledge - Percentages'!$B:$B,0),'Data - Knowledge'!O$8)/100</f>
        <v>0.005</v>
      </c>
      <c r="P24" s="380">
        <f t="array" aca="true" ref="P24">INDEX(KM_PCT,MATCH($A24,'Knowledge - Percentages'!$B:$B,0),'Data - Knowledge'!P$8)/100</f>
        <v>0.005</v>
      </c>
      <c r="Q24" s="380">
        <f t="array" aca="true" ref="Q24">INDEX(KM_PCT,MATCH($A24,'Knowledge - Percentages'!$B:$B,0),'Data - Knowledge'!Q$8)/100</f>
        <v>0.005</v>
      </c>
      <c r="R24" s="380">
        <f t="array" aca="true" ref="R24">INDEX(KM_PCT,MATCH($A24,'Knowledge - Percentages'!$B:$B,0),'Data - Knowledge'!R$8)/100</f>
        <v>0.005</v>
      </c>
      <c r="S24" s="380">
        <f t="array" aca="true" ref="S24">INDEX(KM_PCT,MATCH($A24,'Knowledge - Percentages'!$B:$B,0),'Data - Knowledge'!S$8)/100</f>
        <v>0.005</v>
      </c>
      <c r="T24" s="380">
        <f t="array" aca="true" ref="T24">INDEX(KM_PCT,MATCH($A24,'Knowledge - Percentages'!$B:$B,0),'Data - Knowledge'!T$8)/100</f>
        <v>0.005</v>
      </c>
      <c r="U24" s="380">
        <f t="array" aca="true" ref="U24">INDEX(KM_PCT,MATCH($A24,'Knowledge - Percentages'!$B:$B,0),'Data - Knowledge'!U$8)/100</f>
        <v>0.005</v>
      </c>
      <c r="V24" s="380">
        <f t="array" aca="true" ref="V24">INDEX(KM_PCT,MATCH($A24,'Knowledge - Percentages'!$B:$B,0),'Data - Knowledge'!V$8)/100</f>
        <v>0.005</v>
      </c>
      <c r="W24" s="380">
        <f t="array" aca="true" ref="W24">INDEX(KM_PCT,MATCH($A24,'Knowledge - Percentages'!$B:$B,0),'Data - Knowledge'!W$8)/100</f>
        <v>0.005</v>
      </c>
      <c r="X24" s="380">
        <f t="array" aca="true" ref="X24">INDEX(KM_PCT,MATCH($A24,'Knowledge - Percentages'!$B:$B,0),'Data - Knowledge'!X$8)/100</f>
        <v>0.022000000000000002</v>
      </c>
      <c r="Y24" s="380">
        <f t="array" aca="true" ref="Y24">INDEX(KM_PCT,MATCH($A24,'Knowledge - Percentages'!$B:$B,0),'Data - Knowledge'!Y$8)/100</f>
        <v>0.022000000000000002</v>
      </c>
      <c r="Z24" s="380">
        <f t="array" aca="true" ref="Z24">INDEX(KM_PCT,MATCH($A24,'Knowledge - Percentages'!$B:$B,0),'Data - Knowledge'!Z$8)/100</f>
        <v>0.019</v>
      </c>
      <c r="AA24" s="380">
        <f t="array" aca="true" ref="AA24">INDEX(KM_PCT,MATCH($A24,'Knowledge - Percentages'!$B:$B,0),'Data - Knowledge'!AA$8)/100</f>
        <v>0.048</v>
      </c>
      <c r="AB24" s="380">
        <f t="array" aca="true" ref="AB24">INDEX(KM_PCT,MATCH($A24,'Knowledge - Percentages'!$B:$B,0),'Data - Knowledge'!AB$8)/100</f>
        <v>0.016</v>
      </c>
      <c r="AC24" s="380">
        <f t="array" aca="true" ref="AC24">INDEX(KM_PCT,MATCH($A24,'Knowledge - Percentages'!$B:$B,0),'Data - Knowledge'!AC$8)/100</f>
        <v>0.02</v>
      </c>
      <c r="AD24" s="380">
        <f t="array" aca="true" ref="AD24">INDEX(KM_PCT,MATCH($A24,'Knowledge - Percentages'!$B:$B,0),'Data - Knowledge'!AD$8)/100</f>
        <v>0.036000000000000004</v>
      </c>
      <c r="AE24" s="380">
        <f t="array" aca="true" ref="AE24">INDEX(KM_PCT,MATCH($A24,'Knowledge - Percentages'!$B:$B,0),'Data - Knowledge'!AE$8)/100</f>
        <v>0.006</v>
      </c>
      <c r="AF24" s="380">
        <f t="array" aca="true" ref="AF24">INDEX(KM_PCT,MATCH($A24,'Knowledge - Percentages'!$B:$B,0),'Data - Knowledge'!AF$8)/100</f>
        <v>0.006</v>
      </c>
      <c r="AG24" s="380">
        <f t="array" aca="true" ref="AG24">INDEX(KM_PCT,MATCH($A24,'Knowledge - Percentages'!$B:$B,0),'Data - Knowledge'!AG$8)/100</f>
        <v>0.005</v>
      </c>
      <c r="AH24" s="380">
        <f t="array" aca="true" ref="AH24">INDEX(KM_PCT,MATCH($A24,'Knowledge - Percentages'!$B:$B,0),'Data - Knowledge'!AH$8)/100</f>
        <v>0.006</v>
      </c>
      <c r="AI24" s="380">
        <f t="array" aca="true" ref="AI24">INDEX(KM_PCT,MATCH($A24,'Knowledge - Percentages'!$B:$B,0),'Data - Knowledge'!AI$8)/100</f>
        <v>0.043</v>
      </c>
      <c r="AJ24" s="380">
        <f t="array" aca="true" ref="AJ24">INDEX(KM_PCT,MATCH($A24,'Knowledge - Percentages'!$B:$B,0),'Data - Knowledge'!AJ$8)/100</f>
        <v>0.006</v>
      </c>
      <c r="AK24" s="380">
        <f t="array" aca="true" ref="AK24">INDEX(KM_PCT,MATCH($A24,'Knowledge - Percentages'!$B:$B,0),'Data - Knowledge'!AK$8)/100</f>
        <v>0.012</v>
      </c>
      <c r="AL24" s="380">
        <f t="array" aca="true" ref="AL24">INDEX(KM_PCT,MATCH($A24,'Knowledge - Percentages'!$B:$B,0),'Data - Knowledge'!AL$8)/100</f>
        <v>0.027999999999999997</v>
      </c>
      <c r="AM24" s="380">
        <f t="array" aca="true" ref="AM24">INDEX(KM_PCT,MATCH($A24,'Knowledge - Percentages'!$B:$B,0),'Data - Knowledge'!AM$8)/100</f>
        <v>0.012</v>
      </c>
      <c r="AN24" s="380">
        <f t="array" aca="true" ref="AN24">INDEX(KM_PCT,MATCH($A24,'Knowledge - Percentages'!$B:$B,0),'Data - Knowledge'!AN$8)/100</f>
        <v>0.0069999999999999993</v>
      </c>
      <c r="AO24" s="380">
        <f t="array" aca="true" ref="AO24">INDEX(KM_PCT,MATCH($A24,'Knowledge - Percentages'!$B:$B,0),'Data - Knowledge'!AO$8)/100</f>
        <v>0.0069999999999999993</v>
      </c>
      <c r="AP24" s="380">
        <f t="array" aca="true" ref="AP24">INDEX(KM_PCT,MATCH($A24,'Knowledge - Percentages'!$B:$B,0),'Data - Knowledge'!AP$8)/100</f>
        <v>0.011000000000000001</v>
      </c>
      <c r="AQ24" s="380">
        <f t="array" aca="true" ref="AQ24">INDEX(KM_PCT,MATCH($A24,'Knowledge - Percentages'!$B:$B,0),'Data - Knowledge'!AQ$8)/100</f>
        <v>0.01</v>
      </c>
      <c r="AR24" s="380">
        <f t="array" aca="true" ref="AR24">INDEX(KM_PCT,MATCH($A24,'Knowledge - Percentages'!$B:$B,0),'Data - Knowledge'!AR$8)/100</f>
        <v>0.042</v>
      </c>
      <c r="AS24" s="380">
        <f t="array" aca="true" ref="AS24">INDEX(KM_PCT,MATCH($A24,'Knowledge - Percentages'!$B:$B,0),'Data - Knowledge'!AS$8)/100</f>
        <v>0.042</v>
      </c>
      <c r="AT24" s="380">
        <f t="array" aca="true" ref="AT24">INDEX(KM_PCT,MATCH($A24,'Knowledge - Percentages'!$B:$B,0),'Data - Knowledge'!AT$8)/100</f>
        <v>0.055999999999999994</v>
      </c>
      <c r="AU24" s="380">
        <f t="array" aca="true" ref="AU24">INDEX(KM_PCT,MATCH($A24,'Knowledge - Percentages'!$B:$B,0),'Data - Knowledge'!AU$8)/100</f>
        <v>0.013999999999999999</v>
      </c>
      <c r="AV24" s="380">
        <f t="array" aca="true" ref="AV24">INDEX(KM_PCT,MATCH($A24,'Knowledge - Percentages'!$B:$B,0),'Data - Knowledge'!AV$8)/100</f>
        <v>0.012</v>
      </c>
      <c r="AW24" s="380">
        <f t="array" aca="true" ref="AW24">INDEX(KM_PCT,MATCH($A24,'Knowledge - Percentages'!$B:$B,0),'Data - Knowledge'!AW$8)/100</f>
        <v>0.01</v>
      </c>
      <c r="AX24" s="380">
        <f t="array" aca="true" ref="AX24">INDEX(KM_PCT,MATCH($A24,'Knowledge - Percentages'!$B:$B,0),'Data - Knowledge'!AX$8)/100</f>
        <v>0.048</v>
      </c>
      <c r="AY24" s="380">
        <f t="array" aca="true" ref="AY24">INDEX(KM_PCT,MATCH($A24,'Knowledge - Percentages'!$B:$B,0),'Data - Knowledge'!AY$8)/100</f>
        <v>0.01</v>
      </c>
      <c r="AZ24" s="380">
        <f t="array" aca="true" ref="AZ24">INDEX(KM_PCT,MATCH($A24,'Knowledge - Percentages'!$B:$B,0),'Data - Knowledge'!AZ$8)/100</f>
        <v>0.013000000000000001</v>
      </c>
      <c r="BA24" s="380">
        <f t="array" aca="true" ref="BA24">INDEX(KM_PCT,MATCH($A24,'Knowledge - Percentages'!$B:$B,0),'Data - Knowledge'!BA$8)/100</f>
        <v>0.013999999999999999</v>
      </c>
      <c r="BB24" s="380">
        <f t="array" aca="true" ref="BB24">INDEX(KM_PCT,MATCH($A24,'Knowledge - Percentages'!$B:$B,0),'Data - Knowledge'!BB$8)/100</f>
        <v>0.013000000000000001</v>
      </c>
      <c r="BC24" s="380">
        <f t="array" aca="true" ref="BC24">INDEX(KM_PCT,MATCH($A24,'Knowledge - Percentages'!$B:$B,0),'Data - Knowledge'!BC$8)/100</f>
        <v>0.008</v>
      </c>
      <c r="BD24" s="380">
        <f t="array" aca="true" ref="BD24">INDEX(KM_PCT,MATCH($A24,'Knowledge - Percentages'!$B:$B,0),'Data - Knowledge'!BD$8)/100</f>
        <v>0.008</v>
      </c>
      <c r="BE24" s="380">
        <f t="array" aca="true" ref="BE24">INDEX(KM_PCT,MATCH($A24,'Knowledge - Percentages'!$B:$B,0),'Data - Knowledge'!BE$8)/100</f>
        <v>0.008</v>
      </c>
      <c r="BF24" s="380">
        <f t="array" aca="true" ref="BF24">INDEX(KM_PCT,MATCH($A24,'Knowledge - Percentages'!$B:$B,0),'Data - Knowledge'!BF$8)/100</f>
        <v>0.008</v>
      </c>
      <c r="BG24" s="380">
        <f t="array" aca="true" ref="BG24">INDEX(KM_PCT,MATCH($A24,'Knowledge - Percentages'!$B:$B,0),'Data - Knowledge'!BG$8)/100</f>
        <v>0.027000000000000003</v>
      </c>
      <c r="BH24" s="380">
        <f t="array" aca="true" ref="BH24">INDEX(KM_PCT,MATCH($A24,'Knowledge - Percentages'!$B:$B,0),'Data - Knowledge'!BH$8)/100</f>
        <v>0.027000000000000003</v>
      </c>
      <c r="BI24" s="380">
        <f t="array" aca="true" ref="BI24">INDEX(KM_PCT,MATCH($A24,'Knowledge - Percentages'!$B:$B,0),'Data - Knowledge'!BI$8)/100</f>
        <v>0.024</v>
      </c>
      <c r="BJ24" s="380">
        <f t="array" aca="true" ref="BJ24">INDEX(KM_PCT,MATCH($A24,'Knowledge - Percentages'!$B:$B,0),'Data - Knowledge'!BJ$8)/100</f>
        <v>0.022000000000000002</v>
      </c>
      <c r="BK24" s="380">
        <f t="array" aca="true" ref="BK24">INDEX(KM_PCT,MATCH($A24,'Knowledge - Percentages'!$B:$B,0),'Data - Knowledge'!BK$8)/100</f>
        <v>0.113</v>
      </c>
      <c r="BL24" s="380">
        <f t="array" aca="true" ref="BL24">INDEX(KM_PCT,MATCH($A24,'Knowledge - Percentages'!$B:$B,0),'Data - Knowledge'!BL$8)/100</f>
        <v>0.096</v>
      </c>
      <c r="BM24" s="380">
        <f t="array" aca="true" ref="BM24">INDEX(KM_PCT,MATCH($A24,'Knowledge - Percentages'!$B:$B,0),'Data - Knowledge'!BM$8)/100</f>
        <v>0.14300000000000002</v>
      </c>
      <c r="BN24" s="380">
        <f t="array" aca="true" ref="BN24">INDEX(KM_PCT,MATCH($A24,'Knowledge - Percentages'!$B:$B,0),'Data - Knowledge'!BN$8)/100</f>
        <v>0.036000000000000004</v>
      </c>
      <c r="BO24" s="380">
        <f t="array" aca="true" ref="BO24">INDEX(KM_PCT,MATCH($A24,'Knowledge - Percentages'!$B:$B,0),'Data - Knowledge'!BO$8)/100</f>
        <v>0.042</v>
      </c>
      <c r="BP24" s="380">
        <f t="array" aca="true" ref="BP24">INDEX(KM_PCT,MATCH($A24,'Knowledge - Percentages'!$B:$B,0),'Data - Knowledge'!BP$8)/100</f>
        <v>0.040999999999999995</v>
      </c>
      <c r="BQ24" s="380">
        <f t="array" aca="true" ref="BQ24">INDEX(KM_PCT,MATCH($A24,'Knowledge - Percentages'!$B:$B,0),'Data - Knowledge'!BQ$8)/100</f>
        <v>0.040999999999999995</v>
      </c>
    </row>
    <row r="25" spans="1:69">
      <c r="A25" t="s">
        <v>841</v>
      </c>
      <c r="B25" t="s">
        <v>823</v>
      </c>
      <c r="C25" t="s">
        <v>833</v>
      </c>
      <c r="D25" t="s">
        <v>842</v>
      </c>
      <c r="E25" s="373">
        <f>SUMPRODUCT($K$2:$BQ$2,$K25:$BQ25)/$J$2</f>
        <v>0.0046628787878787888</v>
      </c>
      <c r="F25" s="379">
        <f>SUMPRODUCT($K$2:$BQ$2,$K25:$BQ25)</f>
        <v>1.2310000000000003</v>
      </c>
      <c r="G25" s="373">
        <f>SUMPRODUCT($K$3:$BQ$3,$K25:$BQ25)/$J$3</f>
        <v>0.0042409650924024643</v>
      </c>
      <c r="H25" s="379">
        <f>SUMPRODUCT($K$3:$BQ$3,$K25:$BQ25)</f>
        <v>41.307</v>
      </c>
      <c r="I25" s="373">
        <f>CORREL($K$4:$BQ$4,$K25:$BQ25)</f>
        <v>-0.12731705398241219</v>
      </c>
      <c r="J25" s="379">
        <f>$E25/$G25*100</f>
        <v>109.9485302586472</v>
      </c>
      <c r="K25" s="380">
        <f t="array" aca="true" ref="K25">INDEX(KM_PCT,MATCH($A25,'Knowledge - Percentages'!$B:$B,0),'Data - Knowledge'!K$8)/100</f>
        <v>0.004</v>
      </c>
      <c r="L25" s="380">
        <f t="array" aca="true" ref="L25">INDEX(KM_PCT,MATCH($A25,'Knowledge - Percentages'!$B:$B,0),'Data - Knowledge'!L$8)/100</f>
        <v>0.004</v>
      </c>
      <c r="M25" s="380">
        <f t="array" aca="true" ref="M25">INDEX(KM_PCT,MATCH($A25,'Knowledge - Percentages'!$B:$B,0),'Data - Knowledge'!M$8)/100</f>
        <v>0.004</v>
      </c>
      <c r="N25" s="380">
        <f t="array" aca="true" ref="N25">INDEX(KM_PCT,MATCH($A25,'Knowledge - Percentages'!$B:$B,0),'Data - Knowledge'!N$8)/100</f>
        <v>0.004</v>
      </c>
      <c r="O25" s="380">
        <f t="array" aca="true" ref="O25">INDEX(KM_PCT,MATCH($A25,'Knowledge - Percentages'!$B:$B,0),'Data - Knowledge'!O$8)/100</f>
        <v>0.003</v>
      </c>
      <c r="P25" s="380">
        <f t="array" aca="true" ref="P25">INDEX(KM_PCT,MATCH($A25,'Knowledge - Percentages'!$B:$B,0),'Data - Knowledge'!P$8)/100</f>
        <v>0.004</v>
      </c>
      <c r="Q25" s="380">
        <f t="array" aca="true" ref="Q25">INDEX(KM_PCT,MATCH($A25,'Knowledge - Percentages'!$B:$B,0),'Data - Knowledge'!Q$8)/100</f>
        <v>0.004</v>
      </c>
      <c r="R25" s="380">
        <f t="array" aca="true" ref="R25">INDEX(KM_PCT,MATCH($A25,'Knowledge - Percentages'!$B:$B,0),'Data - Knowledge'!R$8)/100</f>
        <v>0.004</v>
      </c>
      <c r="S25" s="380">
        <f t="array" aca="true" ref="S25">INDEX(KM_PCT,MATCH($A25,'Knowledge - Percentages'!$B:$B,0),'Data - Knowledge'!S$8)/100</f>
        <v>0.004</v>
      </c>
      <c r="T25" s="380">
        <f t="array" aca="true" ref="T25">INDEX(KM_PCT,MATCH($A25,'Knowledge - Percentages'!$B:$B,0),'Data - Knowledge'!T$8)/100</f>
        <v>0.004</v>
      </c>
      <c r="U25" s="380">
        <f t="array" aca="true" ref="U25">INDEX(KM_PCT,MATCH($A25,'Knowledge - Percentages'!$B:$B,0),'Data - Knowledge'!U$8)/100</f>
        <v>0.004</v>
      </c>
      <c r="V25" s="380">
        <f t="array" aca="true" ref="V25">INDEX(KM_PCT,MATCH($A25,'Knowledge - Percentages'!$B:$B,0),'Data - Knowledge'!V$8)/100</f>
        <v>0.004</v>
      </c>
      <c r="W25" s="380">
        <f t="array" aca="true" ref="W25">INDEX(KM_PCT,MATCH($A25,'Knowledge - Percentages'!$B:$B,0),'Data - Knowledge'!W$8)/100</f>
        <v>0.004</v>
      </c>
      <c r="X25" s="380">
        <f t="array" aca="true" ref="X25">INDEX(KM_PCT,MATCH($A25,'Knowledge - Percentages'!$B:$B,0),'Data - Knowledge'!X$8)/100</f>
        <v>0.0069999999999999993</v>
      </c>
      <c r="Y25" s="380">
        <f t="array" aca="true" ref="Y25">INDEX(KM_PCT,MATCH($A25,'Knowledge - Percentages'!$B:$B,0),'Data - Knowledge'!Y$8)/100</f>
        <v>0.011000000000000001</v>
      </c>
      <c r="Z25" s="380">
        <f t="array" aca="true" ref="Z25">INDEX(KM_PCT,MATCH($A25,'Knowledge - Percentages'!$B:$B,0),'Data - Knowledge'!Z$8)/100</f>
        <v>0.0069999999999999993</v>
      </c>
      <c r="AA25" s="380">
        <f t="array" aca="true" ref="AA25">INDEX(KM_PCT,MATCH($A25,'Knowledge - Percentages'!$B:$B,0),'Data - Knowledge'!AA$8)/100</f>
        <v>0.0069999999999999993</v>
      </c>
      <c r="AB25" s="380">
        <f t="array" aca="true" ref="AB25">INDEX(KM_PCT,MATCH($A25,'Knowledge - Percentages'!$B:$B,0),'Data - Knowledge'!AB$8)/100</f>
        <v>0.0069999999999999993</v>
      </c>
      <c r="AC25" s="380">
        <f t="array" aca="true" ref="AC25">INDEX(KM_PCT,MATCH($A25,'Knowledge - Percentages'!$B:$B,0),'Data - Knowledge'!AC$8)/100</f>
        <v>0.013999999999999999</v>
      </c>
      <c r="AD25" s="380">
        <f t="array" aca="true" ref="AD25">INDEX(KM_PCT,MATCH($A25,'Knowledge - Percentages'!$B:$B,0),'Data - Knowledge'!AD$8)/100</f>
        <v>0.008</v>
      </c>
      <c r="AE25" s="380">
        <f t="array" aca="true" ref="AE25">INDEX(KM_PCT,MATCH($A25,'Knowledge - Percentages'!$B:$B,0),'Data - Knowledge'!AE$8)/100</f>
        <v>0.004</v>
      </c>
      <c r="AF25" s="380">
        <f t="array" aca="true" ref="AF25">INDEX(KM_PCT,MATCH($A25,'Knowledge - Percentages'!$B:$B,0),'Data - Knowledge'!AF$8)/100</f>
        <v>0.004</v>
      </c>
      <c r="AG25" s="380">
        <f t="array" aca="true" ref="AG25">INDEX(KM_PCT,MATCH($A25,'Knowledge - Percentages'!$B:$B,0),'Data - Knowledge'!AG$8)/100</f>
        <v>0.004</v>
      </c>
      <c r="AH25" s="380">
        <f t="array" aca="true" ref="AH25">INDEX(KM_PCT,MATCH($A25,'Knowledge - Percentages'!$B:$B,0),'Data - Knowledge'!AH$8)/100</f>
        <v>0.006</v>
      </c>
      <c r="AI25" s="380">
        <f t="array" aca="true" ref="AI25">INDEX(KM_PCT,MATCH($A25,'Knowledge - Percentages'!$B:$B,0),'Data - Knowledge'!AI$8)/100</f>
        <v>0.0069999999999999993</v>
      </c>
      <c r="AJ25" s="380">
        <f t="array" aca="true" ref="AJ25">INDEX(KM_PCT,MATCH($A25,'Knowledge - Percentages'!$B:$B,0),'Data - Knowledge'!AJ$8)/100</f>
        <v>0.006</v>
      </c>
      <c r="AK25" s="380">
        <f t="array" aca="true" ref="AK25">INDEX(KM_PCT,MATCH($A25,'Knowledge - Percentages'!$B:$B,0),'Data - Knowledge'!AK$8)/100</f>
        <v>0.003</v>
      </c>
      <c r="AL25" s="380">
        <f t="array" aca="true" ref="AL25">INDEX(KM_PCT,MATCH($A25,'Knowledge - Percentages'!$B:$B,0),'Data - Knowledge'!AL$8)/100</f>
        <v>0.003</v>
      </c>
      <c r="AM25" s="380">
        <f t="array" aca="true" ref="AM25">INDEX(KM_PCT,MATCH($A25,'Knowledge - Percentages'!$B:$B,0),'Data - Knowledge'!AM$8)/100</f>
        <v>0.003</v>
      </c>
      <c r="AN25" s="380">
        <f t="array" aca="true" ref="AN25">INDEX(KM_PCT,MATCH($A25,'Knowledge - Percentages'!$B:$B,0),'Data - Knowledge'!AN$8)/100</f>
        <v>0.003</v>
      </c>
      <c r="AO25" s="380">
        <f t="array" aca="true" ref="AO25">INDEX(KM_PCT,MATCH($A25,'Knowledge - Percentages'!$B:$B,0),'Data - Knowledge'!AO$8)/100</f>
        <v>0.004</v>
      </c>
      <c r="AP25" s="380">
        <f t="array" aca="true" ref="AP25">INDEX(KM_PCT,MATCH($A25,'Knowledge - Percentages'!$B:$B,0),'Data - Knowledge'!AP$8)/100</f>
        <v>0.004</v>
      </c>
      <c r="AQ25" s="380">
        <f t="array" aca="true" ref="AQ25">INDEX(KM_PCT,MATCH($A25,'Knowledge - Percentages'!$B:$B,0),'Data - Knowledge'!AQ$8)/100</f>
        <v>0.004</v>
      </c>
      <c r="AR25" s="380">
        <f t="array" aca="true" ref="AR25">INDEX(KM_PCT,MATCH($A25,'Knowledge - Percentages'!$B:$B,0),'Data - Knowledge'!AR$8)/100</f>
        <v>0.004</v>
      </c>
      <c r="AS25" s="380">
        <f t="array" aca="true" ref="AS25">INDEX(KM_PCT,MATCH($A25,'Knowledge - Percentages'!$B:$B,0),'Data - Knowledge'!AS$8)/100</f>
        <v>0.005</v>
      </c>
      <c r="AT25" s="380">
        <f t="array" aca="true" ref="AT25">INDEX(KM_PCT,MATCH($A25,'Knowledge - Percentages'!$B:$B,0),'Data - Knowledge'!AT$8)/100</f>
        <v>0.005</v>
      </c>
      <c r="AU25" s="380">
        <f t="array" aca="true" ref="AU25">INDEX(KM_PCT,MATCH($A25,'Knowledge - Percentages'!$B:$B,0),'Data - Knowledge'!AU$8)/100</f>
        <v>0.005</v>
      </c>
      <c r="AV25" s="380">
        <f t="array" aca="true" ref="AV25">INDEX(KM_PCT,MATCH($A25,'Knowledge - Percentages'!$B:$B,0),'Data - Knowledge'!AV$8)/100</f>
        <v>0.004</v>
      </c>
      <c r="AW25" s="380">
        <f t="array" aca="true" ref="AW25">INDEX(KM_PCT,MATCH($A25,'Knowledge - Percentages'!$B:$B,0),'Data - Knowledge'!AW$8)/100</f>
        <v>0.003</v>
      </c>
      <c r="AX25" s="380">
        <f t="array" aca="true" ref="AX25">INDEX(KM_PCT,MATCH($A25,'Knowledge - Percentages'!$B:$B,0),'Data - Knowledge'!AX$8)/100</f>
        <v>0.0090000000000000011</v>
      </c>
      <c r="AY25" s="380">
        <f t="array" aca="true" ref="AY25">INDEX(KM_PCT,MATCH($A25,'Knowledge - Percentages'!$B:$B,0),'Data - Knowledge'!AY$8)/100</f>
        <v>0.004</v>
      </c>
      <c r="AZ25" s="380">
        <f t="array" aca="true" ref="AZ25">INDEX(KM_PCT,MATCH($A25,'Knowledge - Percentages'!$B:$B,0),'Data - Knowledge'!AZ$8)/100</f>
        <v>0.004</v>
      </c>
      <c r="BA25" s="380">
        <f t="array" aca="true" ref="BA25">INDEX(KM_PCT,MATCH($A25,'Knowledge - Percentages'!$B:$B,0),'Data - Knowledge'!BA$8)/100</f>
        <v>0.004</v>
      </c>
      <c r="BB25" s="380">
        <f t="array" aca="true" ref="BB25">INDEX(KM_PCT,MATCH($A25,'Knowledge - Percentages'!$B:$B,0),'Data - Knowledge'!BB$8)/100</f>
        <v>0.004</v>
      </c>
      <c r="BC25" s="380">
        <f t="array" aca="true" ref="BC25">INDEX(KM_PCT,MATCH($A25,'Knowledge - Percentages'!$B:$B,0),'Data - Knowledge'!BC$8)/100</f>
        <v>0.002</v>
      </c>
      <c r="BD25" s="380">
        <f t="array" aca="true" ref="BD25">INDEX(KM_PCT,MATCH($A25,'Knowledge - Percentages'!$B:$B,0),'Data - Knowledge'!BD$8)/100</f>
        <v>0.002</v>
      </c>
      <c r="BE25" s="380">
        <f t="array" aca="true" ref="BE25">INDEX(KM_PCT,MATCH($A25,'Knowledge - Percentages'!$B:$B,0),'Data - Knowledge'!BE$8)/100</f>
        <v>0.002</v>
      </c>
      <c r="BF25" s="380">
        <f t="array" aca="true" ref="BF25">INDEX(KM_PCT,MATCH($A25,'Knowledge - Percentages'!$B:$B,0),'Data - Knowledge'!BF$8)/100</f>
        <v>0.002</v>
      </c>
      <c r="BG25" s="380">
        <f t="array" aca="true" ref="BG25">INDEX(KM_PCT,MATCH($A25,'Knowledge - Percentages'!$B:$B,0),'Data - Knowledge'!BG$8)/100</f>
        <v>0.006</v>
      </c>
      <c r="BH25" s="380">
        <f t="array" aca="true" ref="BH25">INDEX(KM_PCT,MATCH($A25,'Knowledge - Percentages'!$B:$B,0),'Data - Knowledge'!BH$8)/100</f>
        <v>0.005</v>
      </c>
      <c r="BI25" s="380">
        <f t="array" aca="true" ref="BI25">INDEX(KM_PCT,MATCH($A25,'Knowledge - Percentages'!$B:$B,0),'Data - Knowledge'!BI$8)/100</f>
        <v>0.004</v>
      </c>
      <c r="BJ25" s="380">
        <f t="array" aca="true" ref="BJ25">INDEX(KM_PCT,MATCH($A25,'Knowledge - Percentages'!$B:$B,0),'Data - Knowledge'!BJ$8)/100</f>
        <v>0.006</v>
      </c>
      <c r="BK25" s="380">
        <f t="array" aca="true" ref="BK25">INDEX(KM_PCT,MATCH($A25,'Knowledge - Percentages'!$B:$B,0),'Data - Knowledge'!BK$8)/100</f>
        <v>0.055</v>
      </c>
      <c r="BL25" s="380">
        <f t="array" aca="true" ref="BL25">INDEX(KM_PCT,MATCH($A25,'Knowledge - Percentages'!$B:$B,0),'Data - Knowledge'!BL$8)/100</f>
        <v>0.028999999999999998</v>
      </c>
      <c r="BM25" s="380">
        <f t="array" aca="true" ref="BM25">INDEX(KM_PCT,MATCH($A25,'Knowledge - Percentages'!$B:$B,0),'Data - Knowledge'!BM$8)/100</f>
        <v>0.046</v>
      </c>
      <c r="BN25" s="380">
        <f t="array" aca="true" ref="BN25">INDEX(KM_PCT,MATCH($A25,'Knowledge - Percentages'!$B:$B,0),'Data - Knowledge'!BN$8)/100</f>
        <v>0.011000000000000001</v>
      </c>
      <c r="BO25" s="380">
        <f t="array" aca="true" ref="BO25">INDEX(KM_PCT,MATCH($A25,'Knowledge - Percentages'!$B:$B,0),'Data - Knowledge'!BO$8)/100</f>
        <v>0.008</v>
      </c>
      <c r="BP25" s="380">
        <f t="array" aca="true" ref="BP25">INDEX(KM_PCT,MATCH($A25,'Knowledge - Percentages'!$B:$B,0),'Data - Knowledge'!BP$8)/100</f>
        <v>0.004</v>
      </c>
      <c r="BQ25" s="380">
        <f t="array" aca="true" ref="BQ25">INDEX(KM_PCT,MATCH($A25,'Knowledge - Percentages'!$B:$B,0),'Data - Knowledge'!BQ$8)/100</f>
        <v>0.008</v>
      </c>
    </row>
    <row r="26" spans="1:69">
      <c r="A26" t="s">
        <v>843</v>
      </c>
      <c r="B26" t="s">
        <v>823</v>
      </c>
      <c r="C26" t="s">
        <v>844</v>
      </c>
      <c r="D26" t="s">
        <v>845</v>
      </c>
      <c r="E26" s="373">
        <f>SUMPRODUCT($K$2:$BQ$2,$K26:$BQ26)/$J$2</f>
        <v>0.91590151515151519</v>
      </c>
      <c r="F26" s="379">
        <f>SUMPRODUCT($K$2:$BQ$2,$K26:$BQ26)</f>
        <v>241.798</v>
      </c>
      <c r="G26" s="373">
        <f>SUMPRODUCT($K$3:$BQ$3,$K26:$BQ26)/$J$3</f>
        <v>0.92566663244353209</v>
      </c>
      <c r="H26" s="379">
        <f>SUMPRODUCT($K$3:$BQ$3,$K26:$BQ26)</f>
        <v>9015.9930000000022</v>
      </c>
      <c r="I26" s="373">
        <f>CORREL($K$4:$BQ$4,$K26:$BQ26)</f>
        <v>0.19374547973373238</v>
      </c>
      <c r="J26" s="379">
        <f>$E26/$G26*100</f>
        <v>98.94507191360681</v>
      </c>
      <c r="K26" s="380">
        <f t="array" aca="true" ref="K26">INDEX(KM_PCT,MATCH($A26,'Knowledge - Percentages'!$B:$B,0),'Data - Knowledge'!K$8)/100</f>
        <v>0.78799999999999992</v>
      </c>
      <c r="L26" s="380">
        <f t="array" aca="true" ref="L26">INDEX(KM_PCT,MATCH($A26,'Knowledge - Percentages'!$B:$B,0),'Data - Knowledge'!L$8)/100</f>
        <v>0.934</v>
      </c>
      <c r="M26" s="380">
        <f t="array" aca="true" ref="M26">INDEX(KM_PCT,MATCH($A26,'Knowledge - Percentages'!$B:$B,0),'Data - Knowledge'!M$8)/100</f>
        <v>0.93299999999999994</v>
      </c>
      <c r="N26" s="380">
        <f t="array" aca="true" ref="N26">INDEX(KM_PCT,MATCH($A26,'Knowledge - Percentages'!$B:$B,0),'Data - Knowledge'!N$8)/100</f>
        <v>0.93299999999999994</v>
      </c>
      <c r="O26" s="380">
        <f t="array" aca="true" ref="O26">INDEX(KM_PCT,MATCH($A26,'Knowledge - Percentages'!$B:$B,0),'Data - Knowledge'!O$8)/100</f>
        <v>0.934</v>
      </c>
      <c r="P26" s="380">
        <f t="array" aca="true" ref="P26">INDEX(KM_PCT,MATCH($A26,'Knowledge - Percentages'!$B:$B,0),'Data - Knowledge'!P$8)/100</f>
        <v>0.92599999999999993</v>
      </c>
      <c r="Q26" s="380">
        <f t="array" aca="true" ref="Q26">INDEX(KM_PCT,MATCH($A26,'Knowledge - Percentages'!$B:$B,0),'Data - Knowledge'!Q$8)/100</f>
        <v>0.929</v>
      </c>
      <c r="R26" s="380">
        <f t="array" aca="true" ref="R26">INDEX(KM_PCT,MATCH($A26,'Knowledge - Percentages'!$B:$B,0),'Data - Knowledge'!R$8)/100</f>
        <v>0.93099999999999994</v>
      </c>
      <c r="S26" s="380">
        <f t="array" aca="true" ref="S26">INDEX(KM_PCT,MATCH($A26,'Knowledge - Percentages'!$B:$B,0),'Data - Knowledge'!S$8)/100</f>
        <v>0.93299999999999994</v>
      </c>
      <c r="T26" s="380">
        <f t="array" aca="true" ref="T26">INDEX(KM_PCT,MATCH($A26,'Knowledge - Percentages'!$B:$B,0),'Data - Knowledge'!T$8)/100</f>
        <v>0.941</v>
      </c>
      <c r="U26" s="380">
        <f t="array" aca="true" ref="U26">INDEX(KM_PCT,MATCH($A26,'Knowledge - Percentages'!$B:$B,0),'Data - Knowledge'!U$8)/100</f>
        <v>0.938</v>
      </c>
      <c r="V26" s="380">
        <f t="array" aca="true" ref="V26">INDEX(KM_PCT,MATCH($A26,'Knowledge - Percentages'!$B:$B,0),'Data - Knowledge'!V$8)/100</f>
        <v>0.94400000000000006</v>
      </c>
      <c r="W26" s="380">
        <f t="array" aca="true" ref="W26">INDEX(KM_PCT,MATCH($A26,'Knowledge - Percentages'!$B:$B,0),'Data - Knowledge'!W$8)/100</f>
        <v>0.885</v>
      </c>
      <c r="X26" s="380">
        <f t="array" aca="true" ref="X26">INDEX(KM_PCT,MATCH($A26,'Knowledge - Percentages'!$B:$B,0),'Data - Knowledge'!X$8)/100</f>
        <v>0.871</v>
      </c>
      <c r="Y26" s="380">
        <f t="array" aca="true" ref="Y26">INDEX(KM_PCT,MATCH($A26,'Knowledge - Percentages'!$B:$B,0),'Data - Knowledge'!Y$8)/100</f>
        <v>0.8590000000000001</v>
      </c>
      <c r="Z26" s="380">
        <f t="array" aca="true" ref="Z26">INDEX(KM_PCT,MATCH($A26,'Knowledge - Percentages'!$B:$B,0),'Data - Knowledge'!Z$8)/100</f>
        <v>0.866</v>
      </c>
      <c r="AA26" s="380">
        <f t="array" aca="true" ref="AA26">INDEX(KM_PCT,MATCH($A26,'Knowledge - Percentages'!$B:$B,0),'Data - Knowledge'!AA$8)/100</f>
        <v>0.872</v>
      </c>
      <c r="AB26" s="380">
        <f t="array" aca="true" ref="AB26">INDEX(KM_PCT,MATCH($A26,'Knowledge - Percentages'!$B:$B,0),'Data - Knowledge'!AB$8)/100</f>
        <v>0.86900000000000011</v>
      </c>
      <c r="AC26" s="380">
        <f t="array" aca="true" ref="AC26">INDEX(KM_PCT,MATCH($A26,'Knowledge - Percentages'!$B:$B,0),'Data - Knowledge'!AC$8)/100</f>
        <v>0.846</v>
      </c>
      <c r="AD26" s="380">
        <f t="array" aca="true" ref="AD26">INDEX(KM_PCT,MATCH($A26,'Knowledge - Percentages'!$B:$B,0),'Data - Knowledge'!AD$8)/100</f>
        <v>0.79099999999999993</v>
      </c>
      <c r="AE26" s="380">
        <f t="array" aca="true" ref="AE26">INDEX(KM_PCT,MATCH($A26,'Knowledge - Percentages'!$B:$B,0),'Data - Knowledge'!AE$8)/100</f>
        <v>0.94900000000000007</v>
      </c>
      <c r="AF26" s="380">
        <f t="array" aca="true" ref="AF26">INDEX(KM_PCT,MATCH($A26,'Knowledge - Percentages'!$B:$B,0),'Data - Knowledge'!AF$8)/100</f>
        <v>0.948</v>
      </c>
      <c r="AG26" s="380">
        <f t="array" aca="true" ref="AG26">INDEX(KM_PCT,MATCH($A26,'Knowledge - Percentages'!$B:$B,0),'Data - Knowledge'!AG$8)/100</f>
        <v>0.94900000000000007</v>
      </c>
      <c r="AH26" s="380">
        <f t="array" aca="true" ref="AH26">INDEX(KM_PCT,MATCH($A26,'Knowledge - Percentages'!$B:$B,0),'Data - Knowledge'!AH$8)/100</f>
        <v>0.92799999999999994</v>
      </c>
      <c r="AI26" s="380">
        <f t="array" aca="true" ref="AI26">INDEX(KM_PCT,MATCH($A26,'Knowledge - Percentages'!$B:$B,0),'Data - Knowledge'!AI$8)/100</f>
        <v>0.659</v>
      </c>
      <c r="AJ26" s="380">
        <f t="array" aca="true" ref="AJ26">INDEX(KM_PCT,MATCH($A26,'Knowledge - Percentages'!$B:$B,0),'Data - Knowledge'!AJ$8)/100</f>
        <v>0.92599999999999993</v>
      </c>
      <c r="AK26" s="380">
        <f t="array" aca="true" ref="AK26">INDEX(KM_PCT,MATCH($A26,'Knowledge - Percentages'!$B:$B,0),'Data - Knowledge'!AK$8)/100</f>
        <v>0.92599999999999993</v>
      </c>
      <c r="AL26" s="380">
        <f t="array" aca="true" ref="AL26">INDEX(KM_PCT,MATCH($A26,'Knowledge - Percentages'!$B:$B,0),'Data - Knowledge'!AL$8)/100</f>
        <v>0.847</v>
      </c>
      <c r="AM26" s="380">
        <f t="array" aca="true" ref="AM26">INDEX(KM_PCT,MATCH($A26,'Knowledge - Percentages'!$B:$B,0),'Data - Knowledge'!AM$8)/100</f>
        <v>0.93099999999999994</v>
      </c>
      <c r="AN26" s="380">
        <f t="array" aca="true" ref="AN26">INDEX(KM_PCT,MATCH($A26,'Knowledge - Percentages'!$B:$B,0),'Data - Knowledge'!AN$8)/100</f>
        <v>0.94</v>
      </c>
      <c r="AO26" s="380">
        <f t="array" aca="true" ref="AO26">INDEX(KM_PCT,MATCH($A26,'Knowledge - Percentages'!$B:$B,0),'Data - Knowledge'!AO$8)/100</f>
        <v>0.94</v>
      </c>
      <c r="AP26" s="380">
        <f t="array" aca="true" ref="AP26">INDEX(KM_PCT,MATCH($A26,'Knowledge - Percentages'!$B:$B,0),'Data - Knowledge'!AP$8)/100</f>
        <v>0.925</v>
      </c>
      <c r="AQ26" s="380">
        <f t="array" aca="true" ref="AQ26">INDEX(KM_PCT,MATCH($A26,'Knowledge - Percentages'!$B:$B,0),'Data - Knowledge'!AQ$8)/100</f>
        <v>0.925</v>
      </c>
      <c r="AR26" s="380">
        <f t="array" aca="true" ref="AR26">INDEX(KM_PCT,MATCH($A26,'Knowledge - Percentages'!$B:$B,0),'Data - Knowledge'!AR$8)/100</f>
        <v>0.885</v>
      </c>
      <c r="AS26" s="380">
        <f t="array" aca="true" ref="AS26">INDEX(KM_PCT,MATCH($A26,'Knowledge - Percentages'!$B:$B,0),'Data - Knowledge'!AS$8)/100</f>
        <v>0.885</v>
      </c>
      <c r="AT26" s="380">
        <f t="array" aca="true" ref="AT26">INDEX(KM_PCT,MATCH($A26,'Knowledge - Percentages'!$B:$B,0),'Data - Knowledge'!AT$8)/100</f>
        <v>0.862</v>
      </c>
      <c r="AU26" s="380">
        <f t="array" aca="true" ref="AU26">INDEX(KM_PCT,MATCH($A26,'Knowledge - Percentages'!$B:$B,0),'Data - Knowledge'!AU$8)/100</f>
        <v>0.879</v>
      </c>
      <c r="AV26" s="380">
        <f t="array" aca="true" ref="AV26">INDEX(KM_PCT,MATCH($A26,'Knowledge - Percentages'!$B:$B,0),'Data - Knowledge'!AV$8)/100</f>
        <v>0.925</v>
      </c>
      <c r="AW26" s="380">
        <f t="array" aca="true" ref="AW26">INDEX(KM_PCT,MATCH($A26,'Knowledge - Percentages'!$B:$B,0),'Data - Knowledge'!AW$8)/100</f>
        <v>0.91299999999999992</v>
      </c>
      <c r="AX26" s="380">
        <f t="array" aca="true" ref="AX26">INDEX(KM_PCT,MATCH($A26,'Knowledge - Percentages'!$B:$B,0),'Data - Knowledge'!AX$8)/100</f>
        <v>0.652</v>
      </c>
      <c r="AY26" s="380">
        <f t="array" aca="true" ref="AY26">INDEX(KM_PCT,MATCH($A26,'Knowledge - Percentages'!$B:$B,0),'Data - Knowledge'!AY$8)/100</f>
        <v>0.937</v>
      </c>
      <c r="AZ26" s="380">
        <f t="array" aca="true" ref="AZ26">INDEX(KM_PCT,MATCH($A26,'Knowledge - Percentages'!$B:$B,0),'Data - Knowledge'!AZ$8)/100</f>
        <v>0.915</v>
      </c>
      <c r="BA26" s="380">
        <f t="array" aca="true" ref="BA26">INDEX(KM_PCT,MATCH($A26,'Knowledge - Percentages'!$B:$B,0),'Data - Knowledge'!BA$8)/100</f>
        <v>0.909</v>
      </c>
      <c r="BB26" s="380">
        <f t="array" aca="true" ref="BB26">INDEX(KM_PCT,MATCH($A26,'Knowledge - Percentages'!$B:$B,0),'Data - Knowledge'!BB$8)/100</f>
        <v>0.903</v>
      </c>
      <c r="BC26" s="380">
        <f t="array" aca="true" ref="BC26">INDEX(KM_PCT,MATCH($A26,'Knowledge - Percentages'!$B:$B,0),'Data - Knowledge'!BC$8)/100</f>
        <v>0.95200000000000007</v>
      </c>
      <c r="BD26" s="380">
        <f t="array" aca="true" ref="BD26">INDEX(KM_PCT,MATCH($A26,'Knowledge - Percentages'!$B:$B,0),'Data - Knowledge'!BD$8)/100</f>
        <v>0.948</v>
      </c>
      <c r="BE26" s="380">
        <f t="array" aca="true" ref="BE26">INDEX(KM_PCT,MATCH($A26,'Knowledge - Percentages'!$B:$B,0),'Data - Knowledge'!BE$8)/100</f>
        <v>0.951</v>
      </c>
      <c r="BF26" s="380">
        <f t="array" aca="true" ref="BF26">INDEX(KM_PCT,MATCH($A26,'Knowledge - Percentages'!$B:$B,0),'Data - Knowledge'!BF$8)/100</f>
        <v>0.943</v>
      </c>
      <c r="BG26" s="380">
        <f t="array" aca="true" ref="BG26">INDEX(KM_PCT,MATCH($A26,'Knowledge - Percentages'!$B:$B,0),'Data - Knowledge'!BG$8)/100</f>
        <v>0.866</v>
      </c>
      <c r="BH26" s="380">
        <f t="array" aca="true" ref="BH26">INDEX(KM_PCT,MATCH($A26,'Knowledge - Percentages'!$B:$B,0),'Data - Knowledge'!BH$8)/100</f>
        <v>0.87400000000000011</v>
      </c>
      <c r="BI26" s="380">
        <f t="array" aca="true" ref="BI26">INDEX(KM_PCT,MATCH($A26,'Knowledge - Percentages'!$B:$B,0),'Data - Knowledge'!BI$8)/100</f>
        <v>0.877</v>
      </c>
      <c r="BJ26" s="380">
        <f t="array" aca="true" ref="BJ26">INDEX(KM_PCT,MATCH($A26,'Knowledge - Percentages'!$B:$B,0),'Data - Knowledge'!BJ$8)/100</f>
        <v>0.92099999999999993</v>
      </c>
      <c r="BK26" s="380">
        <f t="array" aca="true" ref="BK26">INDEX(KM_PCT,MATCH($A26,'Knowledge - Percentages'!$B:$B,0),'Data - Knowledge'!BK$8)/100</f>
        <v>0.732</v>
      </c>
      <c r="BL26" s="380">
        <f t="array" aca="true" ref="BL26">INDEX(KM_PCT,MATCH($A26,'Knowledge - Percentages'!$B:$B,0),'Data - Knowledge'!BL$8)/100</f>
        <v>0.807</v>
      </c>
      <c r="BM26" s="380">
        <f t="array" aca="true" ref="BM26">INDEX(KM_PCT,MATCH($A26,'Knowledge - Percentages'!$B:$B,0),'Data - Knowledge'!BM$8)/100</f>
        <v>0.691</v>
      </c>
      <c r="BN26" s="380">
        <f t="array" aca="true" ref="BN26">INDEX(KM_PCT,MATCH($A26,'Knowledge - Percentages'!$B:$B,0),'Data - Knowledge'!BN$8)/100</f>
        <v>0.8909999999999999</v>
      </c>
      <c r="BO26" s="380">
        <f t="array" aca="true" ref="BO26">INDEX(KM_PCT,MATCH($A26,'Knowledge - Percentages'!$B:$B,0),'Data - Knowledge'!BO$8)/100</f>
        <v>0.893</v>
      </c>
      <c r="BP26" s="380">
        <f t="array" aca="true" ref="BP26">INDEX(KM_PCT,MATCH($A26,'Knowledge - Percentages'!$B:$B,0),'Data - Knowledge'!BP$8)/100</f>
        <v>0.902</v>
      </c>
      <c r="BQ26" s="380">
        <f t="array" aca="true" ref="BQ26">INDEX(KM_PCT,MATCH($A26,'Knowledge - Percentages'!$B:$B,0),'Data - Knowledge'!BQ$8)/100</f>
        <v>0.885</v>
      </c>
    </row>
    <row r="27" spans="1:69">
      <c r="A27" t="s">
        <v>846</v>
      </c>
      <c r="B27" t="s">
        <v>823</v>
      </c>
      <c r="C27" t="s">
        <v>844</v>
      </c>
      <c r="D27" t="s">
        <v>847</v>
      </c>
      <c r="E27" s="373">
        <f>SUMPRODUCT($K$2:$BQ$2,$K27:$BQ27)/$J$2</f>
        <v>0.01884469696969697</v>
      </c>
      <c r="F27" s="379">
        <f>SUMPRODUCT($K$2:$BQ$2,$K27:$BQ27)</f>
        <v>4.975</v>
      </c>
      <c r="G27" s="373">
        <f>SUMPRODUCT($K$3:$BQ$3,$K27:$BQ27)/$J$3</f>
        <v>0.015447843942505132</v>
      </c>
      <c r="H27" s="379">
        <f>SUMPRODUCT($K$3:$BQ$3,$K27:$BQ27)</f>
        <v>150.462</v>
      </c>
      <c r="I27" s="373">
        <f>CORREL($K$4:$BQ$4,$K27:$BQ27)</f>
        <v>0.086013352064836082</v>
      </c>
      <c r="J27" s="379">
        <f>$E27/$G27*100</f>
        <v>121.98917233909458</v>
      </c>
      <c r="K27" s="380">
        <f t="array" aca="true" ref="K27">INDEX(KM_PCT,MATCH($A27,'Knowledge - Percentages'!$B:$B,0),'Data - Knowledge'!K$8)/100</f>
        <v>0.012</v>
      </c>
      <c r="L27" s="380">
        <f t="array" aca="true" ref="L27">INDEX(KM_PCT,MATCH($A27,'Knowledge - Percentages'!$B:$B,0),'Data - Knowledge'!L$8)/100</f>
        <v>0.01</v>
      </c>
      <c r="M27" s="380">
        <f t="array" aca="true" ref="M27">INDEX(KM_PCT,MATCH($A27,'Knowledge - Percentages'!$B:$B,0),'Data - Knowledge'!M$8)/100</f>
        <v>0.01</v>
      </c>
      <c r="N27" s="380">
        <f t="array" aca="true" ref="N27">INDEX(KM_PCT,MATCH($A27,'Knowledge - Percentages'!$B:$B,0),'Data - Knowledge'!N$8)/100</f>
        <v>0.013000000000000001</v>
      </c>
      <c r="O27" s="380">
        <f t="array" aca="true" ref="O27">INDEX(KM_PCT,MATCH($A27,'Knowledge - Percentages'!$B:$B,0),'Data - Knowledge'!O$8)/100</f>
        <v>0.013000000000000001</v>
      </c>
      <c r="P27" s="380">
        <f t="array" aca="true" ref="P27">INDEX(KM_PCT,MATCH($A27,'Knowledge - Percentages'!$B:$B,0),'Data - Knowledge'!P$8)/100</f>
        <v>0.013000000000000001</v>
      </c>
      <c r="Q27" s="380">
        <f t="array" aca="true" ref="Q27">INDEX(KM_PCT,MATCH($A27,'Knowledge - Percentages'!$B:$B,0),'Data - Knowledge'!Q$8)/100</f>
        <v>0.013000000000000001</v>
      </c>
      <c r="R27" s="380">
        <f t="array" aca="true" ref="R27">INDEX(KM_PCT,MATCH($A27,'Knowledge - Percentages'!$B:$B,0),'Data - Knowledge'!R$8)/100</f>
        <v>0.013000000000000001</v>
      </c>
      <c r="S27" s="380">
        <f t="array" aca="true" ref="S27">INDEX(KM_PCT,MATCH($A27,'Knowledge - Percentages'!$B:$B,0),'Data - Knowledge'!S$8)/100</f>
        <v>0.0090000000000000011</v>
      </c>
      <c r="T27" s="380">
        <f t="array" aca="true" ref="T27">INDEX(KM_PCT,MATCH($A27,'Knowledge - Percentages'!$B:$B,0),'Data - Knowledge'!T$8)/100</f>
        <v>0.013000000000000001</v>
      </c>
      <c r="U27" s="380">
        <f t="array" aca="true" ref="U27">INDEX(KM_PCT,MATCH($A27,'Knowledge - Percentages'!$B:$B,0),'Data - Knowledge'!U$8)/100</f>
        <v>0.013000000000000001</v>
      </c>
      <c r="V27" s="380">
        <f t="array" aca="true" ref="V27">INDEX(KM_PCT,MATCH($A27,'Knowledge - Percentages'!$B:$B,0),'Data - Knowledge'!V$8)/100</f>
        <v>0.013000000000000001</v>
      </c>
      <c r="W27" s="380">
        <f t="array" aca="true" ref="W27">INDEX(KM_PCT,MATCH($A27,'Knowledge - Percentages'!$B:$B,0),'Data - Knowledge'!W$8)/100</f>
        <v>0.021</v>
      </c>
      <c r="X27" s="380">
        <f t="array" aca="true" ref="X27">INDEX(KM_PCT,MATCH($A27,'Knowledge - Percentages'!$B:$B,0),'Data - Knowledge'!X$8)/100</f>
        <v>0.02</v>
      </c>
      <c r="Y27" s="380">
        <f t="array" aca="true" ref="Y27">INDEX(KM_PCT,MATCH($A27,'Knowledge - Percentages'!$B:$B,0),'Data - Knowledge'!Y$8)/100</f>
        <v>0.024</v>
      </c>
      <c r="Z27" s="380">
        <f t="array" aca="true" ref="Z27">INDEX(KM_PCT,MATCH($A27,'Knowledge - Percentages'!$B:$B,0),'Data - Knowledge'!Z$8)/100</f>
        <v>0.024</v>
      </c>
      <c r="AA27" s="380">
        <f t="array" aca="true" ref="AA27">INDEX(KM_PCT,MATCH($A27,'Knowledge - Percentages'!$B:$B,0),'Data - Knowledge'!AA$8)/100</f>
        <v>0.024</v>
      </c>
      <c r="AB27" s="380">
        <f t="array" aca="true" ref="AB27">INDEX(KM_PCT,MATCH($A27,'Knowledge - Percentages'!$B:$B,0),'Data - Knowledge'!AB$8)/100</f>
        <v>0.036000000000000004</v>
      </c>
      <c r="AC27" s="380">
        <f t="array" aca="true" ref="AC27">INDEX(KM_PCT,MATCH($A27,'Knowledge - Percentages'!$B:$B,0),'Data - Knowledge'!AC$8)/100</f>
        <v>0.045</v>
      </c>
      <c r="AD27" s="380">
        <f t="array" aca="true" ref="AD27">INDEX(KM_PCT,MATCH($A27,'Knowledge - Percentages'!$B:$B,0),'Data - Knowledge'!AD$8)/100</f>
        <v>0.038</v>
      </c>
      <c r="AE27" s="380">
        <f t="array" aca="true" ref="AE27">INDEX(KM_PCT,MATCH($A27,'Knowledge - Percentages'!$B:$B,0),'Data - Knowledge'!AE$8)/100</f>
        <v>0.0090000000000000011</v>
      </c>
      <c r="AF27" s="380">
        <f t="array" aca="true" ref="AF27">INDEX(KM_PCT,MATCH($A27,'Knowledge - Percentages'!$B:$B,0),'Data - Knowledge'!AF$8)/100</f>
        <v>0.0090000000000000011</v>
      </c>
      <c r="AG27" s="380">
        <f t="array" aca="true" ref="AG27">INDEX(KM_PCT,MATCH($A27,'Knowledge - Percentages'!$B:$B,0),'Data - Knowledge'!AG$8)/100</f>
        <v>0.0090000000000000011</v>
      </c>
      <c r="AH27" s="380">
        <f t="array" aca="true" ref="AH27">INDEX(KM_PCT,MATCH($A27,'Knowledge - Percentages'!$B:$B,0),'Data - Knowledge'!AH$8)/100</f>
        <v>0.013999999999999999</v>
      </c>
      <c r="AI27" s="380">
        <f t="array" aca="true" ref="AI27">INDEX(KM_PCT,MATCH($A27,'Knowledge - Percentages'!$B:$B,0),'Data - Knowledge'!AI$8)/100</f>
        <v>0.015</v>
      </c>
      <c r="AJ27" s="380">
        <f t="array" aca="true" ref="AJ27">INDEX(KM_PCT,MATCH($A27,'Knowledge - Percentages'!$B:$B,0),'Data - Knowledge'!AJ$8)/100</f>
        <v>0.013999999999999999</v>
      </c>
      <c r="AK27" s="380">
        <f t="array" aca="true" ref="AK27">INDEX(KM_PCT,MATCH($A27,'Knowledge - Percentages'!$B:$B,0),'Data - Knowledge'!AK$8)/100</f>
        <v>0.013999999999999999</v>
      </c>
      <c r="AL27" s="380">
        <f t="array" aca="true" ref="AL27">INDEX(KM_PCT,MATCH($A27,'Knowledge - Percentages'!$B:$B,0),'Data - Knowledge'!AL$8)/100</f>
        <v>0.026000000000000002</v>
      </c>
      <c r="AM27" s="380">
        <f t="array" aca="true" ref="AM27">INDEX(KM_PCT,MATCH($A27,'Knowledge - Percentages'!$B:$B,0),'Data - Knowledge'!AM$8)/100</f>
        <v>0.013999999999999999</v>
      </c>
      <c r="AN27" s="380">
        <f t="array" aca="true" ref="AN27">INDEX(KM_PCT,MATCH($A27,'Knowledge - Percentages'!$B:$B,0),'Data - Knowledge'!AN$8)/100</f>
        <v>0.01</v>
      </c>
      <c r="AO27" s="380">
        <f t="array" aca="true" ref="AO27">INDEX(KM_PCT,MATCH($A27,'Knowledge - Percentages'!$B:$B,0),'Data - Knowledge'!AO$8)/100</f>
        <v>0.01</v>
      </c>
      <c r="AP27" s="380">
        <f t="array" aca="true" ref="AP27">INDEX(KM_PCT,MATCH($A27,'Knowledge - Percentages'!$B:$B,0),'Data - Knowledge'!AP$8)/100</f>
        <v>0.013999999999999999</v>
      </c>
      <c r="AQ27" s="380">
        <f t="array" aca="true" ref="AQ27">INDEX(KM_PCT,MATCH($A27,'Knowledge - Percentages'!$B:$B,0),'Data - Knowledge'!AQ$8)/100</f>
        <v>0.016</v>
      </c>
      <c r="AR27" s="380">
        <f t="array" aca="true" ref="AR27">INDEX(KM_PCT,MATCH($A27,'Knowledge - Percentages'!$B:$B,0),'Data - Knowledge'!AR$8)/100</f>
        <v>0.017</v>
      </c>
      <c r="AS27" s="380">
        <f t="array" aca="true" ref="AS27">INDEX(KM_PCT,MATCH($A27,'Knowledge - Percentages'!$B:$B,0),'Data - Knowledge'!AS$8)/100</f>
        <v>0.017</v>
      </c>
      <c r="AT27" s="380">
        <f t="array" aca="true" ref="AT27">INDEX(KM_PCT,MATCH($A27,'Knowledge - Percentages'!$B:$B,0),'Data - Knowledge'!AT$8)/100</f>
        <v>0.017</v>
      </c>
      <c r="AU27" s="380">
        <f t="array" aca="true" ref="AU27">INDEX(KM_PCT,MATCH($A27,'Knowledge - Percentages'!$B:$B,0),'Data - Knowledge'!AU$8)/100</f>
        <v>0.013999999999999999</v>
      </c>
      <c r="AV27" s="380">
        <f t="array" aca="true" ref="AV27">INDEX(KM_PCT,MATCH($A27,'Knowledge - Percentages'!$B:$B,0),'Data - Knowledge'!AV$8)/100</f>
        <v>0.015</v>
      </c>
      <c r="AW27" s="380">
        <f t="array" aca="true" ref="AW27">INDEX(KM_PCT,MATCH($A27,'Knowledge - Percentages'!$B:$B,0),'Data - Knowledge'!AW$8)/100</f>
        <v>0.015</v>
      </c>
      <c r="AX27" s="380">
        <f t="array" aca="true" ref="AX27">INDEX(KM_PCT,MATCH($A27,'Knowledge - Percentages'!$B:$B,0),'Data - Knowledge'!AX$8)/100</f>
        <v>0.016</v>
      </c>
      <c r="AY27" s="380">
        <f t="array" aca="true" ref="AY27">INDEX(KM_PCT,MATCH($A27,'Knowledge - Percentages'!$B:$B,0),'Data - Knowledge'!AY$8)/100</f>
        <v>0.018000000000000002</v>
      </c>
      <c r="AZ27" s="380">
        <f t="array" aca="true" ref="AZ27">INDEX(KM_PCT,MATCH($A27,'Knowledge - Percentages'!$B:$B,0),'Data - Knowledge'!AZ$8)/100</f>
        <v>0.018000000000000002</v>
      </c>
      <c r="BA27" s="380">
        <f t="array" aca="true" ref="BA27">INDEX(KM_PCT,MATCH($A27,'Knowledge - Percentages'!$B:$B,0),'Data - Knowledge'!BA$8)/100</f>
        <v>0.018000000000000002</v>
      </c>
      <c r="BB27" s="380">
        <f t="array" aca="true" ref="BB27">INDEX(KM_PCT,MATCH($A27,'Knowledge - Percentages'!$B:$B,0),'Data - Knowledge'!BB$8)/100</f>
        <v>0.034</v>
      </c>
      <c r="BC27" s="380">
        <f t="array" aca="true" ref="BC27">INDEX(KM_PCT,MATCH($A27,'Knowledge - Percentages'!$B:$B,0),'Data - Knowledge'!BC$8)/100</f>
        <v>0.015</v>
      </c>
      <c r="BD27" s="380">
        <f t="array" aca="true" ref="BD27">INDEX(KM_PCT,MATCH($A27,'Knowledge - Percentages'!$B:$B,0),'Data - Knowledge'!BD$8)/100</f>
        <v>0.015</v>
      </c>
      <c r="BE27" s="380">
        <f t="array" aca="true" ref="BE27">INDEX(KM_PCT,MATCH($A27,'Knowledge - Percentages'!$B:$B,0),'Data - Knowledge'!BE$8)/100</f>
        <v>0.015</v>
      </c>
      <c r="BF27" s="380">
        <f t="array" aca="true" ref="BF27">INDEX(KM_PCT,MATCH($A27,'Knowledge - Percentages'!$B:$B,0),'Data - Knowledge'!BF$8)/100</f>
        <v>0.015</v>
      </c>
      <c r="BG27" s="380">
        <f t="array" aca="true" ref="BG27">INDEX(KM_PCT,MATCH($A27,'Knowledge - Percentages'!$B:$B,0),'Data - Knowledge'!BG$8)/100</f>
        <v>0.035</v>
      </c>
      <c r="BH27" s="380">
        <f t="array" aca="true" ref="BH27">INDEX(KM_PCT,MATCH($A27,'Knowledge - Percentages'!$B:$B,0),'Data - Knowledge'!BH$8)/100</f>
        <v>0.021</v>
      </c>
      <c r="BI27" s="380">
        <f t="array" aca="true" ref="BI27">INDEX(KM_PCT,MATCH($A27,'Knowledge - Percentages'!$B:$B,0),'Data - Knowledge'!BI$8)/100</f>
        <v>0.021</v>
      </c>
      <c r="BJ27" s="380">
        <f t="array" aca="true" ref="BJ27">INDEX(KM_PCT,MATCH($A27,'Knowledge - Percentages'!$B:$B,0),'Data - Knowledge'!BJ$8)/100</f>
        <v>0.021</v>
      </c>
      <c r="BK27" s="380">
        <f t="array" aca="true" ref="BK27">INDEX(KM_PCT,MATCH($A27,'Knowledge - Percentages'!$B:$B,0),'Data - Knowledge'!BK$8)/100</f>
        <v>0.021</v>
      </c>
      <c r="BL27" s="380">
        <f t="array" aca="true" ref="BL27">INDEX(KM_PCT,MATCH($A27,'Knowledge - Percentages'!$B:$B,0),'Data - Knowledge'!BL$8)/100</f>
        <v>0.02</v>
      </c>
      <c r="BM27" s="380">
        <f t="array" aca="true" ref="BM27">INDEX(KM_PCT,MATCH($A27,'Knowledge - Percentages'!$B:$B,0),'Data - Knowledge'!BM$8)/100</f>
        <v>0.021</v>
      </c>
      <c r="BN27" s="380">
        <f t="array" aca="true" ref="BN27">INDEX(KM_PCT,MATCH($A27,'Knowledge - Percentages'!$B:$B,0),'Data - Knowledge'!BN$8)/100</f>
        <v>0.02</v>
      </c>
      <c r="BO27" s="380">
        <f t="array" aca="true" ref="BO27">INDEX(KM_PCT,MATCH($A27,'Knowledge - Percentages'!$B:$B,0),'Data - Knowledge'!BO$8)/100</f>
        <v>0.01</v>
      </c>
      <c r="BP27" s="380">
        <f t="array" aca="true" ref="BP27">INDEX(KM_PCT,MATCH($A27,'Knowledge - Percentages'!$B:$B,0),'Data - Knowledge'!BP$8)/100</f>
        <v>0.019</v>
      </c>
      <c r="BQ27" s="380">
        <f t="array" aca="true" ref="BQ27">INDEX(KM_PCT,MATCH($A27,'Knowledge - Percentages'!$B:$B,0),'Data - Knowledge'!BQ$8)/100</f>
        <v>0.019</v>
      </c>
    </row>
    <row r="28" spans="1:69">
      <c r="A28" t="s">
        <v>848</v>
      </c>
      <c r="B28" t="s">
        <v>823</v>
      </c>
      <c r="C28" t="s">
        <v>844</v>
      </c>
      <c r="D28" t="s">
        <v>849</v>
      </c>
      <c r="E28" s="373">
        <f>SUMPRODUCT($K$2:$BQ$2,$K28:$BQ28)/$J$2</f>
        <v>0.0015</v>
      </c>
      <c r="F28" s="379">
        <f>SUMPRODUCT($K$2:$BQ$2,$K28:$BQ28)</f>
        <v>0.396</v>
      </c>
      <c r="G28" s="373">
        <f>SUMPRODUCT($K$3:$BQ$3,$K28:$BQ28)/$J$3</f>
        <v>0.0022878850102669404</v>
      </c>
      <c r="H28" s="379">
        <f>SUMPRODUCT($K$3:$BQ$3,$K28:$BQ28)</f>
        <v>22.284</v>
      </c>
      <c r="I28" s="373">
        <f>CORREL($K$4:$BQ$4,$K28:$BQ28)</f>
        <v>-0.23138779450556604</v>
      </c>
      <c r="J28" s="379">
        <f>$E28/$G28*100</f>
        <v>65.56273559504578</v>
      </c>
      <c r="K28" s="380">
        <f t="array" aca="true" ref="K28">INDEX(KM_PCT,MATCH($A28,'Knowledge - Percentages'!$B:$B,0),'Data - Knowledge'!K$8)/100</f>
        <v>0.002</v>
      </c>
      <c r="L28" s="380">
        <f t="array" aca="true" ref="L28">INDEX(KM_PCT,MATCH($A28,'Knowledge - Percentages'!$B:$B,0),'Data - Knowledge'!L$8)/100</f>
        <v>0.002</v>
      </c>
      <c r="M28" s="380">
        <f t="array" aca="true" ref="M28">INDEX(KM_PCT,MATCH($A28,'Knowledge - Percentages'!$B:$B,0),'Data - Knowledge'!M$8)/100</f>
        <v>0.002</v>
      </c>
      <c r="N28" s="380">
        <f t="array" aca="true" ref="N28">INDEX(KM_PCT,MATCH($A28,'Knowledge - Percentages'!$B:$B,0),'Data - Knowledge'!N$8)/100</f>
        <v>0.004</v>
      </c>
      <c r="O28" s="380">
        <f t="array" aca="true" ref="O28">INDEX(KM_PCT,MATCH($A28,'Knowledge - Percentages'!$B:$B,0),'Data - Knowledge'!O$8)/100</f>
        <v>0.003</v>
      </c>
      <c r="P28" s="380">
        <f t="array" aca="true" ref="P28">INDEX(KM_PCT,MATCH($A28,'Knowledge - Percentages'!$B:$B,0),'Data - Knowledge'!P$8)/100</f>
        <v>0.003</v>
      </c>
      <c r="Q28" s="380">
        <f t="array" aca="true" ref="Q28">INDEX(KM_PCT,MATCH($A28,'Knowledge - Percentages'!$B:$B,0),'Data - Knowledge'!Q$8)/100</f>
        <v>0.006</v>
      </c>
      <c r="R28" s="380">
        <f t="array" aca="true" ref="R28">INDEX(KM_PCT,MATCH($A28,'Knowledge - Percentages'!$B:$B,0),'Data - Knowledge'!R$8)/100</f>
        <v>0.003</v>
      </c>
      <c r="S28" s="380">
        <f t="array" aca="true" ref="S28">INDEX(KM_PCT,MATCH($A28,'Knowledge - Percentages'!$B:$B,0),'Data - Knowledge'!S$8)/100</f>
        <v>0.003</v>
      </c>
      <c r="T28" s="380">
        <f t="array" aca="true" ref="T28">INDEX(KM_PCT,MATCH($A28,'Knowledge - Percentages'!$B:$B,0),'Data - Knowledge'!T$8)/100</f>
        <v>0.002</v>
      </c>
      <c r="U28" s="380">
        <f t="array" aca="true" ref="U28">INDEX(KM_PCT,MATCH($A28,'Knowledge - Percentages'!$B:$B,0),'Data - Knowledge'!U$8)/100</f>
        <v>0.002</v>
      </c>
      <c r="V28" s="380">
        <f t="array" aca="true" ref="V28">INDEX(KM_PCT,MATCH($A28,'Knowledge - Percentages'!$B:$B,0),'Data - Knowledge'!V$8)/100</f>
        <v>0.002</v>
      </c>
      <c r="W28" s="380">
        <f t="array" aca="true" ref="W28">INDEX(KM_PCT,MATCH($A28,'Knowledge - Percentages'!$B:$B,0),'Data - Knowledge'!W$8)/100</f>
        <v>0.002</v>
      </c>
      <c r="X28" s="380">
        <f t="array" aca="true" ref="X28">INDEX(KM_PCT,MATCH($A28,'Knowledge - Percentages'!$B:$B,0),'Data - Knowledge'!X$8)/100</f>
        <v>0.012</v>
      </c>
      <c r="Y28" s="380">
        <f t="array" aca="true" ref="Y28">INDEX(KM_PCT,MATCH($A28,'Knowledge - Percentages'!$B:$B,0),'Data - Knowledge'!Y$8)/100</f>
        <v>0.008</v>
      </c>
      <c r="Z28" s="380">
        <f t="array" aca="true" ref="Z28">INDEX(KM_PCT,MATCH($A28,'Knowledge - Percentages'!$B:$B,0),'Data - Knowledge'!Z$8)/100</f>
        <v>0.0090000000000000011</v>
      </c>
      <c r="AA28" s="380">
        <f t="array" aca="true" ref="AA28">INDEX(KM_PCT,MATCH($A28,'Knowledge - Percentages'!$B:$B,0),'Data - Knowledge'!AA$8)/100</f>
        <v>0.0090000000000000011</v>
      </c>
      <c r="AB28" s="380">
        <f t="array" aca="true" ref="AB28">INDEX(KM_PCT,MATCH($A28,'Knowledge - Percentages'!$B:$B,0),'Data - Knowledge'!AB$8)/100</f>
        <v>0.004</v>
      </c>
      <c r="AC28" s="380">
        <f t="array" aca="true" ref="AC28">INDEX(KM_PCT,MATCH($A28,'Knowledge - Percentages'!$B:$B,0),'Data - Knowledge'!AC$8)/100</f>
        <v>0.004</v>
      </c>
      <c r="AD28" s="380">
        <f t="array" aca="true" ref="AD28">INDEX(KM_PCT,MATCH($A28,'Knowledge - Percentages'!$B:$B,0),'Data - Knowledge'!AD$8)/100</f>
        <v>0.004</v>
      </c>
      <c r="AE28" s="380">
        <f t="array" aca="true" ref="AE28">INDEX(KM_PCT,MATCH($A28,'Knowledge - Percentages'!$B:$B,0),'Data - Knowledge'!AE$8)/100</f>
        <v>0.002</v>
      </c>
      <c r="AF28" s="380">
        <f t="array" aca="true" ref="AF28">INDEX(KM_PCT,MATCH($A28,'Knowledge - Percentages'!$B:$B,0),'Data - Knowledge'!AF$8)/100</f>
        <v>0.002</v>
      </c>
      <c r="AG28" s="380">
        <f t="array" aca="true" ref="AG28">INDEX(KM_PCT,MATCH($A28,'Knowledge - Percentages'!$B:$B,0),'Data - Knowledge'!AG$8)/100</f>
        <v>0.002</v>
      </c>
      <c r="AH28" s="380">
        <f t="array" aca="true" ref="AH28">INDEX(KM_PCT,MATCH($A28,'Knowledge - Percentages'!$B:$B,0),'Data - Knowledge'!AH$8)/100</f>
        <v>0.001</v>
      </c>
      <c r="AI28" s="380">
        <f t="array" aca="true" ref="AI28">INDEX(KM_PCT,MATCH($A28,'Knowledge - Percentages'!$B:$B,0),'Data - Knowledge'!AI$8)/100</f>
        <v>0.001</v>
      </c>
      <c r="AJ28" s="380">
        <f t="array" aca="true" ref="AJ28">INDEX(KM_PCT,MATCH($A28,'Knowledge - Percentages'!$B:$B,0),'Data - Knowledge'!AJ$8)/100</f>
        <v>0.001</v>
      </c>
      <c r="AK28" s="380">
        <f t="array" aca="true" ref="AK28">INDEX(KM_PCT,MATCH($A28,'Knowledge - Percentages'!$B:$B,0),'Data - Knowledge'!AK$8)/100</f>
        <v>0.002</v>
      </c>
      <c r="AL28" s="380">
        <f t="array" aca="true" ref="AL28">INDEX(KM_PCT,MATCH($A28,'Knowledge - Percentages'!$B:$B,0),'Data - Knowledge'!AL$8)/100</f>
        <v>0.002</v>
      </c>
      <c r="AM28" s="380">
        <f t="array" aca="true" ref="AM28">INDEX(KM_PCT,MATCH($A28,'Knowledge - Percentages'!$B:$B,0),'Data - Knowledge'!AM$8)/100</f>
        <v>0.002</v>
      </c>
      <c r="AN28" s="380">
        <f t="array" aca="true" ref="AN28">INDEX(KM_PCT,MATCH($A28,'Knowledge - Percentages'!$B:$B,0),'Data - Knowledge'!AN$8)/100</f>
        <v>0.002</v>
      </c>
      <c r="AO28" s="380">
        <f t="array" aca="true" ref="AO28">INDEX(KM_PCT,MATCH($A28,'Knowledge - Percentages'!$B:$B,0),'Data - Knowledge'!AO$8)/100</f>
        <v>0.002</v>
      </c>
      <c r="AP28" s="380">
        <f t="array" aca="true" ref="AP28">INDEX(KM_PCT,MATCH($A28,'Knowledge - Percentages'!$B:$B,0),'Data - Knowledge'!AP$8)/100</f>
        <v>0.002</v>
      </c>
      <c r="AQ28" s="380">
        <f t="array" aca="true" ref="AQ28">INDEX(KM_PCT,MATCH($A28,'Knowledge - Percentages'!$B:$B,0),'Data - Knowledge'!AQ$8)/100</f>
        <v>0.002</v>
      </c>
      <c r="AR28" s="380">
        <f t="array" aca="true" ref="AR28">INDEX(KM_PCT,MATCH($A28,'Knowledge - Percentages'!$B:$B,0),'Data - Knowledge'!AR$8)/100</f>
        <v>0.002</v>
      </c>
      <c r="AS28" s="380">
        <f t="array" aca="true" ref="AS28">INDEX(KM_PCT,MATCH($A28,'Knowledge - Percentages'!$B:$B,0),'Data - Knowledge'!AS$8)/100</f>
        <v>0.002</v>
      </c>
      <c r="AT28" s="380">
        <f t="array" aca="true" ref="AT28">INDEX(KM_PCT,MATCH($A28,'Knowledge - Percentages'!$B:$B,0),'Data - Knowledge'!AT$8)/100</f>
        <v>0.002</v>
      </c>
      <c r="AU28" s="380">
        <f t="array" aca="true" ref="AU28">INDEX(KM_PCT,MATCH($A28,'Knowledge - Percentages'!$B:$B,0),'Data - Knowledge'!AU$8)/100</f>
        <v>0.002</v>
      </c>
      <c r="AV28" s="380">
        <f t="array" aca="true" ref="AV28">INDEX(KM_PCT,MATCH($A28,'Knowledge - Percentages'!$B:$B,0),'Data - Knowledge'!AV$8)/100</f>
        <v>0.002</v>
      </c>
      <c r="AW28" s="380">
        <f t="array" aca="true" ref="AW28">INDEX(KM_PCT,MATCH($A28,'Knowledge - Percentages'!$B:$B,0),'Data - Knowledge'!AW$8)/100</f>
        <v>0.002</v>
      </c>
      <c r="AX28" s="380">
        <f t="array" aca="true" ref="AX28">INDEX(KM_PCT,MATCH($A28,'Knowledge - Percentages'!$B:$B,0),'Data - Knowledge'!AX$8)/100</f>
        <v>0.002</v>
      </c>
      <c r="AY28" s="380">
        <f t="array" aca="true" ref="AY28">INDEX(KM_PCT,MATCH($A28,'Knowledge - Percentages'!$B:$B,0),'Data - Knowledge'!AY$8)/100</f>
        <v>0.002</v>
      </c>
      <c r="AZ28" s="380">
        <f t="array" aca="true" ref="AZ28">INDEX(KM_PCT,MATCH($A28,'Knowledge - Percentages'!$B:$B,0),'Data - Knowledge'!AZ$8)/100</f>
        <v>0.002</v>
      </c>
      <c r="BA28" s="380">
        <f t="array" aca="true" ref="BA28">INDEX(KM_PCT,MATCH($A28,'Knowledge - Percentages'!$B:$B,0),'Data - Knowledge'!BA$8)/100</f>
        <v>0.002</v>
      </c>
      <c r="BB28" s="380">
        <f t="array" aca="true" ref="BB28">INDEX(KM_PCT,MATCH($A28,'Knowledge - Percentages'!$B:$B,0),'Data - Knowledge'!BB$8)/100</f>
        <v>0.002</v>
      </c>
      <c r="BC28" s="380">
        <f t="array" aca="true" ref="BC28">INDEX(KM_PCT,MATCH($A28,'Knowledge - Percentages'!$B:$B,0),'Data - Knowledge'!BC$8)/100</f>
        <v>0.001</v>
      </c>
      <c r="BD28" s="380">
        <f t="array" aca="true" ref="BD28">INDEX(KM_PCT,MATCH($A28,'Knowledge - Percentages'!$B:$B,0),'Data - Knowledge'!BD$8)/100</f>
        <v>0.001</v>
      </c>
      <c r="BE28" s="380">
        <f t="array" aca="true" ref="BE28">INDEX(KM_PCT,MATCH($A28,'Knowledge - Percentages'!$B:$B,0),'Data - Knowledge'!BE$8)/100</f>
        <v>0.001</v>
      </c>
      <c r="BF28" s="380">
        <f t="array" aca="true" ref="BF28">INDEX(KM_PCT,MATCH($A28,'Knowledge - Percentages'!$B:$B,0),'Data - Knowledge'!BF$8)/100</f>
        <v>0.001</v>
      </c>
      <c r="BG28" s="380">
        <f t="array" aca="true" ref="BG28">INDEX(KM_PCT,MATCH($A28,'Knowledge - Percentages'!$B:$B,0),'Data - Knowledge'!BG$8)/100</f>
        <v>0.001</v>
      </c>
      <c r="BH28" s="380">
        <f t="array" aca="true" ref="BH28">INDEX(KM_PCT,MATCH($A28,'Knowledge - Percentages'!$B:$B,0),'Data - Knowledge'!BH$8)/100</f>
        <v>0.001</v>
      </c>
      <c r="BI28" s="380">
        <f t="array" aca="true" ref="BI28">INDEX(KM_PCT,MATCH($A28,'Knowledge - Percentages'!$B:$B,0),'Data - Knowledge'!BI$8)/100</f>
        <v>0.001</v>
      </c>
      <c r="BJ28" s="380">
        <f t="array" aca="true" ref="BJ28">INDEX(KM_PCT,MATCH($A28,'Knowledge - Percentages'!$B:$B,0),'Data - Knowledge'!BJ$8)/100</f>
        <v>0.001</v>
      </c>
      <c r="BK28" s="380">
        <f t="array" aca="true" ref="BK28">INDEX(KM_PCT,MATCH($A28,'Knowledge - Percentages'!$B:$B,0),'Data - Knowledge'!BK$8)/100</f>
        <v>0.001</v>
      </c>
      <c r="BL28" s="380">
        <f t="array" aca="true" ref="BL28">INDEX(KM_PCT,MATCH($A28,'Knowledge - Percentages'!$B:$B,0),'Data - Knowledge'!BL$8)/100</f>
        <v>0.001</v>
      </c>
      <c r="BM28" s="380">
        <f t="array" aca="true" ref="BM28">INDEX(KM_PCT,MATCH($A28,'Knowledge - Percentages'!$B:$B,0),'Data - Knowledge'!BM$8)/100</f>
        <v>0.001</v>
      </c>
      <c r="BN28" s="380">
        <f t="array" aca="true" ref="BN28">INDEX(KM_PCT,MATCH($A28,'Knowledge - Percentages'!$B:$B,0),'Data - Knowledge'!BN$8)/100</f>
        <v>0.001</v>
      </c>
      <c r="BO28" s="380">
        <f t="array" aca="true" ref="BO28">INDEX(KM_PCT,MATCH($A28,'Knowledge - Percentages'!$B:$B,0),'Data - Knowledge'!BO$8)/100</f>
        <v>0.001</v>
      </c>
      <c r="BP28" s="380">
        <f t="array" aca="true" ref="BP28">INDEX(KM_PCT,MATCH($A28,'Knowledge - Percentages'!$B:$B,0),'Data - Knowledge'!BP$8)/100</f>
        <v>0.001</v>
      </c>
      <c r="BQ28" s="380">
        <f t="array" aca="true" ref="BQ28">INDEX(KM_PCT,MATCH($A28,'Knowledge - Percentages'!$B:$B,0),'Data - Knowledge'!BQ$8)/100</f>
        <v>0.001</v>
      </c>
    </row>
    <row r="29" spans="1:69">
      <c r="A29" t="s">
        <v>850</v>
      </c>
      <c r="B29" t="s">
        <v>823</v>
      </c>
      <c r="C29" t="s">
        <v>844</v>
      </c>
      <c r="D29" t="s">
        <v>851</v>
      </c>
      <c r="E29" s="373">
        <f>SUMPRODUCT($K$2:$BQ$2,$K29:$BQ29)/$J$2</f>
        <v>0.0033598484848484851</v>
      </c>
      <c r="F29" s="379">
        <f>SUMPRODUCT($K$2:$BQ$2,$K29:$BQ29)</f>
        <v>0.887</v>
      </c>
      <c r="G29" s="373">
        <f>SUMPRODUCT($K$3:$BQ$3,$K29:$BQ29)/$J$3</f>
        <v>0.0044904517453798771</v>
      </c>
      <c r="H29" s="379">
        <f>SUMPRODUCT($K$3:$BQ$3,$K29:$BQ29)</f>
        <v>43.737</v>
      </c>
      <c r="I29" s="373">
        <f>CORREL($K$4:$BQ$4,$K29:$BQ29)</f>
        <v>-0.23555318566573127</v>
      </c>
      <c r="J29" s="379">
        <f>$E29/$G29*100</f>
        <v>74.8220596804176</v>
      </c>
      <c r="K29" s="380">
        <f t="array" aca="true" ref="K29">INDEX(KM_PCT,MATCH($A29,'Knowledge - Percentages'!$B:$B,0),'Data - Knowledge'!K$8)/100</f>
        <v>0.005</v>
      </c>
      <c r="L29" s="380">
        <f t="array" aca="true" ref="L29">INDEX(KM_PCT,MATCH($A29,'Knowledge - Percentages'!$B:$B,0),'Data - Knowledge'!L$8)/100</f>
        <v>0.004</v>
      </c>
      <c r="M29" s="380">
        <f t="array" aca="true" ref="M29">INDEX(KM_PCT,MATCH($A29,'Knowledge - Percentages'!$B:$B,0),'Data - Knowledge'!M$8)/100</f>
        <v>0.004</v>
      </c>
      <c r="N29" s="380">
        <f t="array" aca="true" ref="N29">INDEX(KM_PCT,MATCH($A29,'Knowledge - Percentages'!$B:$B,0),'Data - Knowledge'!N$8)/100</f>
        <v>0.003</v>
      </c>
      <c r="O29" s="380">
        <f t="array" aca="true" ref="O29">INDEX(KM_PCT,MATCH($A29,'Knowledge - Percentages'!$B:$B,0),'Data - Knowledge'!O$8)/100</f>
        <v>0.004</v>
      </c>
      <c r="P29" s="380">
        <f t="array" aca="true" ref="P29">INDEX(KM_PCT,MATCH($A29,'Knowledge - Percentages'!$B:$B,0),'Data - Knowledge'!P$8)/100</f>
        <v>0.004</v>
      </c>
      <c r="Q29" s="380">
        <f t="array" aca="true" ref="Q29">INDEX(KM_PCT,MATCH($A29,'Knowledge - Percentages'!$B:$B,0),'Data - Knowledge'!Q$8)/100</f>
        <v>0.004</v>
      </c>
      <c r="R29" s="380">
        <f t="array" aca="true" ref="R29">INDEX(KM_PCT,MATCH($A29,'Knowledge - Percentages'!$B:$B,0),'Data - Knowledge'!R$8)/100</f>
        <v>0.004</v>
      </c>
      <c r="S29" s="380">
        <f t="array" aca="true" ref="S29">INDEX(KM_PCT,MATCH($A29,'Knowledge - Percentages'!$B:$B,0),'Data - Knowledge'!S$8)/100</f>
        <v>0.004</v>
      </c>
      <c r="T29" s="380">
        <f t="array" aca="true" ref="T29">INDEX(KM_PCT,MATCH($A29,'Knowledge - Percentages'!$B:$B,0),'Data - Knowledge'!T$8)/100</f>
        <v>0.004</v>
      </c>
      <c r="U29" s="380">
        <f t="array" aca="true" ref="U29">INDEX(KM_PCT,MATCH($A29,'Knowledge - Percentages'!$B:$B,0),'Data - Knowledge'!U$8)/100</f>
        <v>0.003</v>
      </c>
      <c r="V29" s="380">
        <f t="array" aca="true" ref="V29">INDEX(KM_PCT,MATCH($A29,'Knowledge - Percentages'!$B:$B,0),'Data - Knowledge'!V$8)/100</f>
        <v>0.004</v>
      </c>
      <c r="W29" s="380">
        <f t="array" aca="true" ref="W29">INDEX(KM_PCT,MATCH($A29,'Knowledge - Percentages'!$B:$B,0),'Data - Knowledge'!W$8)/100</f>
        <v>0.023</v>
      </c>
      <c r="X29" s="380">
        <f t="array" aca="true" ref="X29">INDEX(KM_PCT,MATCH($A29,'Knowledge - Percentages'!$B:$B,0),'Data - Knowledge'!X$8)/100</f>
        <v>0.004</v>
      </c>
      <c r="Y29" s="380">
        <f t="array" aca="true" ref="Y29">INDEX(KM_PCT,MATCH($A29,'Knowledge - Percentages'!$B:$B,0),'Data - Knowledge'!Y$8)/100</f>
        <v>0.004</v>
      </c>
      <c r="Z29" s="380">
        <f t="array" aca="true" ref="Z29">INDEX(KM_PCT,MATCH($A29,'Knowledge - Percentages'!$B:$B,0),'Data - Knowledge'!Z$8)/100</f>
        <v>0.004</v>
      </c>
      <c r="AA29" s="380">
        <f t="array" aca="true" ref="AA29">INDEX(KM_PCT,MATCH($A29,'Knowledge - Percentages'!$B:$B,0),'Data - Knowledge'!AA$8)/100</f>
        <v>0.004</v>
      </c>
      <c r="AB29" s="380">
        <f t="array" aca="true" ref="AB29">INDEX(KM_PCT,MATCH($A29,'Knowledge - Percentages'!$B:$B,0),'Data - Knowledge'!AB$8)/100</f>
        <v>0.004</v>
      </c>
      <c r="AC29" s="380">
        <f t="array" aca="true" ref="AC29">INDEX(KM_PCT,MATCH($A29,'Knowledge - Percentages'!$B:$B,0),'Data - Knowledge'!AC$8)/100</f>
        <v>0.004</v>
      </c>
      <c r="AD29" s="380">
        <f t="array" aca="true" ref="AD29">INDEX(KM_PCT,MATCH($A29,'Knowledge - Percentages'!$B:$B,0),'Data - Knowledge'!AD$8)/100</f>
        <v>0.0069999999999999993</v>
      </c>
      <c r="AE29" s="380">
        <f t="array" aca="true" ref="AE29">INDEX(KM_PCT,MATCH($A29,'Knowledge - Percentages'!$B:$B,0),'Data - Knowledge'!AE$8)/100</f>
        <v>0.005</v>
      </c>
      <c r="AF29" s="380">
        <f t="array" aca="true" ref="AF29">INDEX(KM_PCT,MATCH($A29,'Knowledge - Percentages'!$B:$B,0),'Data - Knowledge'!AF$8)/100</f>
        <v>0.0069999999999999993</v>
      </c>
      <c r="AG29" s="380">
        <f t="array" aca="true" ref="AG29">INDEX(KM_PCT,MATCH($A29,'Knowledge - Percentages'!$B:$B,0),'Data - Knowledge'!AG$8)/100</f>
        <v>0.005</v>
      </c>
      <c r="AH29" s="380">
        <f t="array" aca="true" ref="AH29">INDEX(KM_PCT,MATCH($A29,'Knowledge - Percentages'!$B:$B,0),'Data - Knowledge'!AH$8)/100</f>
        <v>0.005</v>
      </c>
      <c r="AI29" s="380">
        <f t="array" aca="true" ref="AI29">INDEX(KM_PCT,MATCH($A29,'Knowledge - Percentages'!$B:$B,0),'Data - Knowledge'!AI$8)/100</f>
        <v>0.005</v>
      </c>
      <c r="AJ29" s="380">
        <f t="array" aca="true" ref="AJ29">INDEX(KM_PCT,MATCH($A29,'Knowledge - Percentages'!$B:$B,0),'Data - Knowledge'!AJ$8)/100</f>
        <v>0.01</v>
      </c>
      <c r="AK29" s="380">
        <f t="array" aca="true" ref="AK29">INDEX(KM_PCT,MATCH($A29,'Knowledge - Percentages'!$B:$B,0),'Data - Knowledge'!AK$8)/100</f>
        <v>0.005</v>
      </c>
      <c r="AL29" s="380">
        <f t="array" aca="true" ref="AL29">INDEX(KM_PCT,MATCH($A29,'Knowledge - Percentages'!$B:$B,0),'Data - Knowledge'!AL$8)/100</f>
        <v>0.005</v>
      </c>
      <c r="AM29" s="380">
        <f t="array" aca="true" ref="AM29">INDEX(KM_PCT,MATCH($A29,'Knowledge - Percentages'!$B:$B,0),'Data - Knowledge'!AM$8)/100</f>
        <v>0.005</v>
      </c>
      <c r="AN29" s="380">
        <f t="array" aca="true" ref="AN29">INDEX(KM_PCT,MATCH($A29,'Knowledge - Percentages'!$B:$B,0),'Data - Knowledge'!AN$8)/100</f>
        <v>0.005</v>
      </c>
      <c r="AO29" s="380">
        <f t="array" aca="true" ref="AO29">INDEX(KM_PCT,MATCH($A29,'Knowledge - Percentages'!$B:$B,0),'Data - Knowledge'!AO$8)/100</f>
        <v>0.005</v>
      </c>
      <c r="AP29" s="380">
        <f t="array" aca="true" ref="AP29">INDEX(KM_PCT,MATCH($A29,'Knowledge - Percentages'!$B:$B,0),'Data - Knowledge'!AP$8)/100</f>
        <v>0.006</v>
      </c>
      <c r="AQ29" s="380">
        <f t="array" aca="true" ref="AQ29">INDEX(KM_PCT,MATCH($A29,'Knowledge - Percentages'!$B:$B,0),'Data - Knowledge'!AQ$8)/100</f>
        <v>0.006</v>
      </c>
      <c r="AR29" s="380">
        <f t="array" aca="true" ref="AR29">INDEX(KM_PCT,MATCH($A29,'Knowledge - Percentages'!$B:$B,0),'Data - Knowledge'!AR$8)/100</f>
        <v>0.0090000000000000011</v>
      </c>
      <c r="AS29" s="380">
        <f t="array" aca="true" ref="AS29">INDEX(KM_PCT,MATCH($A29,'Knowledge - Percentages'!$B:$B,0),'Data - Knowledge'!AS$8)/100</f>
        <v>0.0090000000000000011</v>
      </c>
      <c r="AT29" s="380">
        <f t="array" aca="true" ref="AT29">INDEX(KM_PCT,MATCH($A29,'Knowledge - Percentages'!$B:$B,0),'Data - Knowledge'!AT$8)/100</f>
        <v>0.013999999999999999</v>
      </c>
      <c r="AU29" s="380">
        <f t="array" aca="true" ref="AU29">INDEX(KM_PCT,MATCH($A29,'Knowledge - Percentages'!$B:$B,0),'Data - Knowledge'!AU$8)/100</f>
        <v>0.003</v>
      </c>
      <c r="AV29" s="380">
        <f t="array" aca="true" ref="AV29">INDEX(KM_PCT,MATCH($A29,'Knowledge - Percentages'!$B:$B,0),'Data - Knowledge'!AV$8)/100</f>
        <v>0.004</v>
      </c>
      <c r="AW29" s="380">
        <f t="array" aca="true" ref="AW29">INDEX(KM_PCT,MATCH($A29,'Knowledge - Percentages'!$B:$B,0),'Data - Knowledge'!AW$8)/100</f>
        <v>0.004</v>
      </c>
      <c r="AX29" s="380">
        <f t="array" aca="true" ref="AX29">INDEX(KM_PCT,MATCH($A29,'Knowledge - Percentages'!$B:$B,0),'Data - Knowledge'!AX$8)/100</f>
        <v>0.004</v>
      </c>
      <c r="AY29" s="380">
        <f t="array" aca="true" ref="AY29">INDEX(KM_PCT,MATCH($A29,'Knowledge - Percentages'!$B:$B,0),'Data - Knowledge'!AY$8)/100</f>
        <v>0.003</v>
      </c>
      <c r="AZ29" s="380">
        <f t="array" aca="true" ref="AZ29">INDEX(KM_PCT,MATCH($A29,'Knowledge - Percentages'!$B:$B,0),'Data - Knowledge'!AZ$8)/100</f>
        <v>0.003</v>
      </c>
      <c r="BA29" s="380">
        <f t="array" aca="true" ref="BA29">INDEX(KM_PCT,MATCH($A29,'Knowledge - Percentages'!$B:$B,0),'Data - Knowledge'!BA$8)/100</f>
        <v>0.003</v>
      </c>
      <c r="BB29" s="380">
        <f t="array" aca="true" ref="BB29">INDEX(KM_PCT,MATCH($A29,'Knowledge - Percentages'!$B:$B,0),'Data - Knowledge'!BB$8)/100</f>
        <v>0.003</v>
      </c>
      <c r="BC29" s="380">
        <f t="array" aca="true" ref="BC29">INDEX(KM_PCT,MATCH($A29,'Knowledge - Percentages'!$B:$B,0),'Data - Knowledge'!BC$8)/100</f>
        <v>0.004</v>
      </c>
      <c r="BD29" s="380">
        <f t="array" aca="true" ref="BD29">INDEX(KM_PCT,MATCH($A29,'Knowledge - Percentages'!$B:$B,0),'Data - Knowledge'!BD$8)/100</f>
        <v>0.004</v>
      </c>
      <c r="BE29" s="380">
        <f t="array" aca="true" ref="BE29">INDEX(KM_PCT,MATCH($A29,'Knowledge - Percentages'!$B:$B,0),'Data - Knowledge'!BE$8)/100</f>
        <v>0.004</v>
      </c>
      <c r="BF29" s="380">
        <f t="array" aca="true" ref="BF29">INDEX(KM_PCT,MATCH($A29,'Knowledge - Percentages'!$B:$B,0),'Data - Knowledge'!BF$8)/100</f>
        <v>0.004</v>
      </c>
      <c r="BG29" s="380">
        <f t="array" aca="true" ref="BG29">INDEX(KM_PCT,MATCH($A29,'Knowledge - Percentages'!$B:$B,0),'Data - Knowledge'!BG$8)/100</f>
        <v>0.005</v>
      </c>
      <c r="BH29" s="380">
        <f t="array" aca="true" ref="BH29">INDEX(KM_PCT,MATCH($A29,'Knowledge - Percentages'!$B:$B,0),'Data - Knowledge'!BH$8)/100</f>
        <v>0.01</v>
      </c>
      <c r="BI29" s="380">
        <f t="array" aca="true" ref="BI29">INDEX(KM_PCT,MATCH($A29,'Knowledge - Percentages'!$B:$B,0),'Data - Knowledge'!BI$8)/100</f>
        <v>0.005</v>
      </c>
      <c r="BJ29" s="380">
        <f t="array" aca="true" ref="BJ29">INDEX(KM_PCT,MATCH($A29,'Knowledge - Percentages'!$B:$B,0),'Data - Knowledge'!BJ$8)/100</f>
        <v>0.002</v>
      </c>
      <c r="BK29" s="380">
        <f t="array" aca="true" ref="BK29">INDEX(KM_PCT,MATCH($A29,'Knowledge - Percentages'!$B:$B,0),'Data - Knowledge'!BK$8)/100</f>
        <v>0.002</v>
      </c>
      <c r="BL29" s="380">
        <f t="array" aca="true" ref="BL29">INDEX(KM_PCT,MATCH($A29,'Knowledge - Percentages'!$B:$B,0),'Data - Knowledge'!BL$8)/100</f>
        <v>0.002</v>
      </c>
      <c r="BM29" s="380">
        <f t="array" aca="true" ref="BM29">INDEX(KM_PCT,MATCH($A29,'Knowledge - Percentages'!$B:$B,0),'Data - Knowledge'!BM$8)/100</f>
        <v>0.002</v>
      </c>
      <c r="BN29" s="380">
        <f t="array" aca="true" ref="BN29">INDEX(KM_PCT,MATCH($A29,'Knowledge - Percentages'!$B:$B,0),'Data - Knowledge'!BN$8)/100</f>
        <v>0.002</v>
      </c>
      <c r="BO29" s="380">
        <f t="array" aca="true" ref="BO29">INDEX(KM_PCT,MATCH($A29,'Knowledge - Percentages'!$B:$B,0),'Data - Knowledge'!BO$8)/100</f>
        <v>0.002</v>
      </c>
      <c r="BP29" s="380">
        <f t="array" aca="true" ref="BP29">INDEX(KM_PCT,MATCH($A29,'Knowledge - Percentages'!$B:$B,0),'Data - Knowledge'!BP$8)/100</f>
        <v>0.002</v>
      </c>
      <c r="BQ29" s="380">
        <f t="array" aca="true" ref="BQ29">INDEX(KM_PCT,MATCH($A29,'Knowledge - Percentages'!$B:$B,0),'Data - Knowledge'!BQ$8)/100</f>
        <v>0.002</v>
      </c>
    </row>
    <row r="30" spans="1:69">
      <c r="A30" t="s">
        <v>852</v>
      </c>
      <c r="B30" t="s">
        <v>823</v>
      </c>
      <c r="C30" t="s">
        <v>844</v>
      </c>
      <c r="D30" t="s">
        <v>853</v>
      </c>
      <c r="E30" s="373">
        <f>SUMPRODUCT($K$2:$BQ$2,$K30:$BQ30)/$J$2</f>
        <v>0.018484848484848486</v>
      </c>
      <c r="F30" s="379">
        <f>SUMPRODUCT($K$2:$BQ$2,$K30:$BQ30)</f>
        <v>4.88</v>
      </c>
      <c r="G30" s="373">
        <f>SUMPRODUCT($K$3:$BQ$3,$K30:$BQ30)/$J$3</f>
        <v>0.014754414784394244</v>
      </c>
      <c r="H30" s="379">
        <f>SUMPRODUCT($K$3:$BQ$3,$K30:$BQ30)</f>
        <v>143.70799999999994</v>
      </c>
      <c r="I30" s="373">
        <f>CORREL($K$4:$BQ$4,$K30:$BQ30)</f>
        <v>-0.13368449841638078</v>
      </c>
      <c r="J30" s="379">
        <f>$E30/$G30*100</f>
        <v>125.28350839370412</v>
      </c>
      <c r="K30" s="380">
        <f t="array" aca="true" ref="K30">INDEX(KM_PCT,MATCH($A30,'Knowledge - Percentages'!$B:$B,0),'Data - Knowledge'!K$8)/100</f>
        <v>0.067</v>
      </c>
      <c r="L30" s="380">
        <f t="array" aca="true" ref="L30">INDEX(KM_PCT,MATCH($A30,'Knowledge - Percentages'!$B:$B,0),'Data - Knowledge'!L$8)/100</f>
        <v>0.013999999999999999</v>
      </c>
      <c r="M30" s="380">
        <f t="array" aca="true" ref="M30">INDEX(KM_PCT,MATCH($A30,'Knowledge - Percentages'!$B:$B,0),'Data - Knowledge'!M$8)/100</f>
        <v>0.013999999999999999</v>
      </c>
      <c r="N30" s="380">
        <f t="array" aca="true" ref="N30">INDEX(KM_PCT,MATCH($A30,'Knowledge - Percentages'!$B:$B,0),'Data - Knowledge'!N$8)/100</f>
        <v>0.013000000000000001</v>
      </c>
      <c r="O30" s="380">
        <f t="array" aca="true" ref="O30">INDEX(KM_PCT,MATCH($A30,'Knowledge - Percentages'!$B:$B,0),'Data - Knowledge'!O$8)/100</f>
        <v>0.012</v>
      </c>
      <c r="P30" s="380">
        <f t="array" aca="true" ref="P30">INDEX(KM_PCT,MATCH($A30,'Knowledge - Percentages'!$B:$B,0),'Data - Knowledge'!P$8)/100</f>
        <v>0.013999999999999999</v>
      </c>
      <c r="Q30" s="380">
        <f t="array" aca="true" ref="Q30">INDEX(KM_PCT,MATCH($A30,'Knowledge - Percentages'!$B:$B,0),'Data - Knowledge'!Q$8)/100</f>
        <v>0.013999999999999999</v>
      </c>
      <c r="R30" s="380">
        <f t="array" aca="true" ref="R30">INDEX(KM_PCT,MATCH($A30,'Knowledge - Percentages'!$B:$B,0),'Data - Knowledge'!R$8)/100</f>
        <v>0.013999999999999999</v>
      </c>
      <c r="S30" s="380">
        <f t="array" aca="true" ref="S30">INDEX(KM_PCT,MATCH($A30,'Knowledge - Percentages'!$B:$B,0),'Data - Knowledge'!S$8)/100</f>
        <v>0.022000000000000002</v>
      </c>
      <c r="T30" s="380">
        <f t="array" aca="true" ref="T30">INDEX(KM_PCT,MATCH($A30,'Knowledge - Percentages'!$B:$B,0),'Data - Knowledge'!T$8)/100</f>
        <v>0.01</v>
      </c>
      <c r="U30" s="380">
        <f t="array" aca="true" ref="U30">INDEX(KM_PCT,MATCH($A30,'Knowledge - Percentages'!$B:$B,0),'Data - Knowledge'!U$8)/100</f>
        <v>0.011000000000000001</v>
      </c>
      <c r="V30" s="380">
        <f t="array" aca="true" ref="V30">INDEX(KM_PCT,MATCH($A30,'Knowledge - Percentages'!$B:$B,0),'Data - Knowledge'!V$8)/100</f>
        <v>0.01</v>
      </c>
      <c r="W30" s="380">
        <f t="array" aca="true" ref="W30">INDEX(KM_PCT,MATCH($A30,'Knowledge - Percentages'!$B:$B,0),'Data - Knowledge'!W$8)/100</f>
        <v>0.011000000000000001</v>
      </c>
      <c r="X30" s="380">
        <f t="array" aca="true" ref="X30">INDEX(KM_PCT,MATCH($A30,'Knowledge - Percentages'!$B:$B,0),'Data - Knowledge'!X$8)/100</f>
        <v>0.021</v>
      </c>
      <c r="Y30" s="380">
        <f t="array" aca="true" ref="Y30">INDEX(KM_PCT,MATCH($A30,'Knowledge - Percentages'!$B:$B,0),'Data - Knowledge'!Y$8)/100</f>
        <v>0.03</v>
      </c>
      <c r="Z30" s="380">
        <f t="array" aca="true" ref="Z30">INDEX(KM_PCT,MATCH($A30,'Knowledge - Percentages'!$B:$B,0),'Data - Knowledge'!Z$8)/100</f>
        <v>0.021</v>
      </c>
      <c r="AA30" s="380">
        <f t="array" aca="true" ref="AA30">INDEX(KM_PCT,MATCH($A30,'Knowledge - Percentages'!$B:$B,0),'Data - Knowledge'!AA$8)/100</f>
        <v>0.021</v>
      </c>
      <c r="AB30" s="380">
        <f t="array" aca="true" ref="AB30">INDEX(KM_PCT,MATCH($A30,'Knowledge - Percentages'!$B:$B,0),'Data - Knowledge'!AB$8)/100</f>
        <v>0.012</v>
      </c>
      <c r="AC30" s="380">
        <f t="array" aca="true" ref="AC30">INDEX(KM_PCT,MATCH($A30,'Knowledge - Percentages'!$B:$B,0),'Data - Knowledge'!AC$8)/100</f>
        <v>0.021</v>
      </c>
      <c r="AD30" s="380">
        <f t="array" aca="true" ref="AD30">INDEX(KM_PCT,MATCH($A30,'Knowledge - Percentages'!$B:$B,0),'Data - Knowledge'!AD$8)/100</f>
        <v>0.049</v>
      </c>
      <c r="AE30" s="380">
        <f t="array" aca="true" ref="AE30">INDEX(KM_PCT,MATCH($A30,'Knowledge - Percentages'!$B:$B,0),'Data - Knowledge'!AE$8)/100</f>
        <v>0.0090000000000000011</v>
      </c>
      <c r="AF30" s="380">
        <f t="array" aca="true" ref="AF30">INDEX(KM_PCT,MATCH($A30,'Knowledge - Percentages'!$B:$B,0),'Data - Knowledge'!AF$8)/100</f>
        <v>0.0090000000000000011</v>
      </c>
      <c r="AG30" s="380">
        <f t="array" aca="true" ref="AG30">INDEX(KM_PCT,MATCH($A30,'Knowledge - Percentages'!$B:$B,0),'Data - Knowledge'!AG$8)/100</f>
        <v>0.0090000000000000011</v>
      </c>
      <c r="AH30" s="380">
        <f t="array" aca="true" ref="AH30">INDEX(KM_PCT,MATCH($A30,'Knowledge - Percentages'!$B:$B,0),'Data - Knowledge'!AH$8)/100</f>
        <v>0.018000000000000002</v>
      </c>
      <c r="AI30" s="380">
        <f t="array" aca="true" ref="AI30">INDEX(KM_PCT,MATCH($A30,'Knowledge - Percentages'!$B:$B,0),'Data - Knowledge'!AI$8)/100</f>
        <v>0.188</v>
      </c>
      <c r="AJ30" s="380">
        <f t="array" aca="true" ref="AJ30">INDEX(KM_PCT,MATCH($A30,'Knowledge - Percentages'!$B:$B,0),'Data - Knowledge'!AJ$8)/100</f>
        <v>0.016</v>
      </c>
      <c r="AK30" s="380">
        <f t="array" aca="true" ref="AK30">INDEX(KM_PCT,MATCH($A30,'Knowledge - Percentages'!$B:$B,0),'Data - Knowledge'!AK$8)/100</f>
        <v>0.021</v>
      </c>
      <c r="AL30" s="380">
        <f t="array" aca="true" ref="AL30">INDEX(KM_PCT,MATCH($A30,'Knowledge - Percentages'!$B:$B,0),'Data - Knowledge'!AL$8)/100</f>
        <v>0.059000000000000004</v>
      </c>
      <c r="AM30" s="380">
        <f t="array" aca="true" ref="AM30">INDEX(KM_PCT,MATCH($A30,'Knowledge - Percentages'!$B:$B,0),'Data - Knowledge'!AM$8)/100</f>
        <v>0.013000000000000001</v>
      </c>
      <c r="AN30" s="380">
        <f t="array" aca="true" ref="AN30">INDEX(KM_PCT,MATCH($A30,'Knowledge - Percentages'!$B:$B,0),'Data - Knowledge'!AN$8)/100</f>
        <v>0.02</v>
      </c>
      <c r="AO30" s="380">
        <f t="array" aca="true" ref="AO30">INDEX(KM_PCT,MATCH($A30,'Knowledge - Percentages'!$B:$B,0),'Data - Knowledge'!AO$8)/100</f>
        <v>0.02</v>
      </c>
      <c r="AP30" s="380">
        <f t="array" aca="true" ref="AP30">INDEX(KM_PCT,MATCH($A30,'Knowledge - Percentages'!$B:$B,0),'Data - Knowledge'!AP$8)/100</f>
        <v>0.018000000000000002</v>
      </c>
      <c r="AQ30" s="380">
        <f t="array" aca="true" ref="AQ30">INDEX(KM_PCT,MATCH($A30,'Knowledge - Percentages'!$B:$B,0),'Data - Knowledge'!AQ$8)/100</f>
        <v>0.016</v>
      </c>
      <c r="AR30" s="380">
        <f t="array" aca="true" ref="AR30">INDEX(KM_PCT,MATCH($A30,'Knowledge - Percentages'!$B:$B,0),'Data - Knowledge'!AR$8)/100</f>
        <v>0.025</v>
      </c>
      <c r="AS30" s="380">
        <f t="array" aca="true" ref="AS30">INDEX(KM_PCT,MATCH($A30,'Knowledge - Percentages'!$B:$B,0),'Data - Knowledge'!AS$8)/100</f>
        <v>0.025</v>
      </c>
      <c r="AT30" s="380">
        <f t="array" aca="true" ref="AT30">INDEX(KM_PCT,MATCH($A30,'Knowledge - Percentages'!$B:$B,0),'Data - Knowledge'!AT$8)/100</f>
        <v>0.025</v>
      </c>
      <c r="AU30" s="380">
        <f t="array" aca="true" ref="AU30">INDEX(KM_PCT,MATCH($A30,'Knowledge - Percentages'!$B:$B,0),'Data - Knowledge'!AU$8)/100</f>
        <v>0.026000000000000002</v>
      </c>
      <c r="AV30" s="380">
        <f t="array" aca="true" ref="AV30">INDEX(KM_PCT,MATCH($A30,'Knowledge - Percentages'!$B:$B,0),'Data - Knowledge'!AV$8)/100</f>
        <v>0.02</v>
      </c>
      <c r="AW30" s="380">
        <f t="array" aca="true" ref="AW30">INDEX(KM_PCT,MATCH($A30,'Knowledge - Percentages'!$B:$B,0),'Data - Knowledge'!AW$8)/100</f>
        <v>0.03</v>
      </c>
      <c r="AX30" s="380">
        <f t="array" aca="true" ref="AX30">INDEX(KM_PCT,MATCH($A30,'Knowledge - Percentages'!$B:$B,0),'Data - Knowledge'!AX$8)/100</f>
        <v>0.245</v>
      </c>
      <c r="AY30" s="380">
        <f t="array" aca="true" ref="AY30">INDEX(KM_PCT,MATCH($A30,'Knowledge - Percentages'!$B:$B,0),'Data - Knowledge'!AY$8)/100</f>
        <v>0.008</v>
      </c>
      <c r="AZ30" s="380">
        <f t="array" aca="true" ref="AZ30">INDEX(KM_PCT,MATCH($A30,'Knowledge - Percentages'!$B:$B,0),'Data - Knowledge'!AZ$8)/100</f>
        <v>0.022000000000000002</v>
      </c>
      <c r="BA30" s="380">
        <f t="array" aca="true" ref="BA30">INDEX(KM_PCT,MATCH($A30,'Knowledge - Percentages'!$B:$B,0),'Data - Knowledge'!BA$8)/100</f>
        <v>0.022000000000000002</v>
      </c>
      <c r="BB30" s="380">
        <f t="array" aca="true" ref="BB30">INDEX(KM_PCT,MATCH($A30,'Knowledge - Percentages'!$B:$B,0),'Data - Knowledge'!BB$8)/100</f>
        <v>0.022000000000000002</v>
      </c>
      <c r="BC30" s="380">
        <f t="array" aca="true" ref="BC30">INDEX(KM_PCT,MATCH($A30,'Knowledge - Percentages'!$B:$B,0),'Data - Knowledge'!BC$8)/100</f>
        <v>0.0069999999999999993</v>
      </c>
      <c r="BD30" s="380">
        <f t="array" aca="true" ref="BD30">INDEX(KM_PCT,MATCH($A30,'Knowledge - Percentages'!$B:$B,0),'Data - Knowledge'!BD$8)/100</f>
        <v>0.0069999999999999993</v>
      </c>
      <c r="BE30" s="380">
        <f t="array" aca="true" ref="BE30">INDEX(KM_PCT,MATCH($A30,'Knowledge - Percentages'!$B:$B,0),'Data - Knowledge'!BE$8)/100</f>
        <v>0.0069999999999999993</v>
      </c>
      <c r="BF30" s="380">
        <f t="array" aca="true" ref="BF30">INDEX(KM_PCT,MATCH($A30,'Knowledge - Percentages'!$B:$B,0),'Data - Knowledge'!BF$8)/100</f>
        <v>0.0069999999999999993</v>
      </c>
      <c r="BG30" s="380">
        <f t="array" aca="true" ref="BG30">INDEX(KM_PCT,MATCH($A30,'Knowledge - Percentages'!$B:$B,0),'Data - Knowledge'!BG$8)/100</f>
        <v>0.019</v>
      </c>
      <c r="BH30" s="380">
        <f t="array" aca="true" ref="BH30">INDEX(KM_PCT,MATCH($A30,'Knowledge - Percentages'!$B:$B,0),'Data - Knowledge'!BH$8)/100</f>
        <v>0.02</v>
      </c>
      <c r="BI30" s="380">
        <f t="array" aca="true" ref="BI30">INDEX(KM_PCT,MATCH($A30,'Knowledge - Percentages'!$B:$B,0),'Data - Knowledge'!BI$8)/100</f>
        <v>0.023</v>
      </c>
      <c r="BJ30" s="380">
        <f t="array" aca="true" ref="BJ30">INDEX(KM_PCT,MATCH($A30,'Knowledge - Percentages'!$B:$B,0),'Data - Knowledge'!BJ$8)/100</f>
        <v>0.01</v>
      </c>
      <c r="BK30" s="380">
        <f t="array" aca="true" ref="BK30">INDEX(KM_PCT,MATCH($A30,'Knowledge - Percentages'!$B:$B,0),'Data - Knowledge'!BK$8)/100</f>
        <v>0.065</v>
      </c>
      <c r="BL30" s="380">
        <f t="array" aca="true" ref="BL30">INDEX(KM_PCT,MATCH($A30,'Knowledge - Percentages'!$B:$B,0),'Data - Knowledge'!BL$8)/100</f>
        <v>0.034</v>
      </c>
      <c r="BM30" s="380">
        <f t="array" aca="true" ref="BM30">INDEX(KM_PCT,MATCH($A30,'Knowledge - Percentages'!$B:$B,0),'Data - Knowledge'!BM$8)/100</f>
        <v>0.124</v>
      </c>
      <c r="BN30" s="380">
        <f t="array" aca="true" ref="BN30">INDEX(KM_PCT,MATCH($A30,'Knowledge - Percentages'!$B:$B,0),'Data - Knowledge'!BN$8)/100</f>
        <v>0.023</v>
      </c>
      <c r="BO30" s="380">
        <f t="array" aca="true" ref="BO30">INDEX(KM_PCT,MATCH($A30,'Knowledge - Percentages'!$B:$B,0),'Data - Knowledge'!BO$8)/100</f>
        <v>0.025</v>
      </c>
      <c r="BP30" s="380">
        <f t="array" aca="true" ref="BP30">INDEX(KM_PCT,MATCH($A30,'Knowledge - Percentages'!$B:$B,0),'Data - Knowledge'!BP$8)/100</f>
        <v>0.023</v>
      </c>
      <c r="BQ30" s="380">
        <f t="array" aca="true" ref="BQ30">INDEX(KM_PCT,MATCH($A30,'Knowledge - Percentages'!$B:$B,0),'Data - Knowledge'!BQ$8)/100</f>
        <v>0.025</v>
      </c>
    </row>
    <row r="31" spans="1:69">
      <c r="A31" t="s">
        <v>854</v>
      </c>
      <c r="B31" t="s">
        <v>823</v>
      </c>
      <c r="C31" t="s">
        <v>844</v>
      </c>
      <c r="D31" t="s">
        <v>855</v>
      </c>
      <c r="E31" s="373">
        <f>SUMPRODUCT($K$2:$BQ$2,$K31:$BQ31)/$J$2</f>
        <v>0.0089545454545454563</v>
      </c>
      <c r="F31" s="379">
        <f>SUMPRODUCT($K$2:$BQ$2,$K31:$BQ31)</f>
        <v>2.3640000000000003</v>
      </c>
      <c r="G31" s="373">
        <f>SUMPRODUCT($K$3:$BQ$3,$K31:$BQ31)/$J$3</f>
        <v>0.0078304928131416839</v>
      </c>
      <c r="H31" s="379">
        <f>SUMPRODUCT($K$3:$BQ$3,$K31:$BQ31)</f>
        <v>76.269</v>
      </c>
      <c r="I31" s="373">
        <f>CORREL($K$4:$BQ$4,$K31:$BQ31)</f>
        <v>-0.05504119407088974</v>
      </c>
      <c r="J31" s="379">
        <f>$E31/$G31*100</f>
        <v>114.35481352485641</v>
      </c>
      <c r="K31" s="380">
        <f t="array" aca="true" ref="K31">INDEX(KM_PCT,MATCH($A31,'Knowledge - Percentages'!$B:$B,0),'Data - Knowledge'!K$8)/100</f>
        <v>0.01</v>
      </c>
      <c r="L31" s="380">
        <f t="array" aca="true" ref="L31">INDEX(KM_PCT,MATCH($A31,'Knowledge - Percentages'!$B:$B,0),'Data - Knowledge'!L$8)/100</f>
        <v>0.0090000000000000011</v>
      </c>
      <c r="M31" s="380">
        <f t="array" aca="true" ref="M31">INDEX(KM_PCT,MATCH($A31,'Knowledge - Percentages'!$B:$B,0),'Data - Knowledge'!M$8)/100</f>
        <v>0.01</v>
      </c>
      <c r="N31" s="380">
        <f t="array" aca="true" ref="N31">INDEX(KM_PCT,MATCH($A31,'Knowledge - Percentages'!$B:$B,0),'Data - Knowledge'!N$8)/100</f>
        <v>0.008</v>
      </c>
      <c r="O31" s="380">
        <f t="array" aca="true" ref="O31">INDEX(KM_PCT,MATCH($A31,'Knowledge - Percentages'!$B:$B,0),'Data - Knowledge'!O$8)/100</f>
        <v>0.008</v>
      </c>
      <c r="P31" s="380">
        <f t="array" aca="true" ref="P31">INDEX(KM_PCT,MATCH($A31,'Knowledge - Percentages'!$B:$B,0),'Data - Knowledge'!P$8)/100</f>
        <v>0.008</v>
      </c>
      <c r="Q31" s="380">
        <f t="array" aca="true" ref="Q31">INDEX(KM_PCT,MATCH($A31,'Knowledge - Percentages'!$B:$B,0),'Data - Knowledge'!Q$8)/100</f>
        <v>0.008</v>
      </c>
      <c r="R31" s="380">
        <f t="array" aca="true" ref="R31">INDEX(KM_PCT,MATCH($A31,'Knowledge - Percentages'!$B:$B,0),'Data - Knowledge'!R$8)/100</f>
        <v>0.008</v>
      </c>
      <c r="S31" s="380">
        <f t="array" aca="true" ref="S31">INDEX(KM_PCT,MATCH($A31,'Knowledge - Percentages'!$B:$B,0),'Data - Knowledge'!S$8)/100</f>
        <v>0.008</v>
      </c>
      <c r="T31" s="380">
        <f t="array" aca="true" ref="T31">INDEX(KM_PCT,MATCH($A31,'Knowledge - Percentages'!$B:$B,0),'Data - Knowledge'!T$8)/100</f>
        <v>0.006</v>
      </c>
      <c r="U31" s="380">
        <f t="array" aca="true" ref="U31">INDEX(KM_PCT,MATCH($A31,'Knowledge - Percentages'!$B:$B,0),'Data - Knowledge'!U$8)/100</f>
        <v>0.006</v>
      </c>
      <c r="V31" s="380">
        <f t="array" aca="true" ref="V31">INDEX(KM_PCT,MATCH($A31,'Knowledge - Percentages'!$B:$B,0),'Data - Knowledge'!V$8)/100</f>
        <v>0.005</v>
      </c>
      <c r="W31" s="380">
        <f t="array" aca="true" ref="W31">INDEX(KM_PCT,MATCH($A31,'Knowledge - Percentages'!$B:$B,0),'Data - Knowledge'!W$8)/100</f>
        <v>0.006</v>
      </c>
      <c r="X31" s="380">
        <f t="array" aca="true" ref="X31">INDEX(KM_PCT,MATCH($A31,'Knowledge - Percentages'!$B:$B,0),'Data - Knowledge'!X$8)/100</f>
        <v>0.012</v>
      </c>
      <c r="Y31" s="380">
        <f t="array" aca="true" ref="Y31">INDEX(KM_PCT,MATCH($A31,'Knowledge - Percentages'!$B:$B,0),'Data - Knowledge'!Y$8)/100</f>
        <v>0.012</v>
      </c>
      <c r="Z31" s="380">
        <f t="array" aca="true" ref="Z31">INDEX(KM_PCT,MATCH($A31,'Knowledge - Percentages'!$B:$B,0),'Data - Knowledge'!Z$8)/100</f>
        <v>0.017</v>
      </c>
      <c r="AA31" s="380">
        <f t="array" aca="true" ref="AA31">INDEX(KM_PCT,MATCH($A31,'Knowledge - Percentages'!$B:$B,0),'Data - Knowledge'!AA$8)/100</f>
        <v>0.012</v>
      </c>
      <c r="AB31" s="380">
        <f t="array" aca="true" ref="AB31">INDEX(KM_PCT,MATCH($A31,'Knowledge - Percentages'!$B:$B,0),'Data - Knowledge'!AB$8)/100</f>
        <v>0.012</v>
      </c>
      <c r="AC31" s="380">
        <f t="array" aca="true" ref="AC31">INDEX(KM_PCT,MATCH($A31,'Knowledge - Percentages'!$B:$B,0),'Data - Knowledge'!AC$8)/100</f>
        <v>0.015</v>
      </c>
      <c r="AD31" s="380">
        <f t="array" aca="true" ref="AD31">INDEX(KM_PCT,MATCH($A31,'Knowledge - Percentages'!$B:$B,0),'Data - Knowledge'!AD$8)/100</f>
        <v>0.012</v>
      </c>
      <c r="AE31" s="380">
        <f t="array" aca="true" ref="AE31">INDEX(KM_PCT,MATCH($A31,'Knowledge - Percentages'!$B:$B,0),'Data - Knowledge'!AE$8)/100</f>
        <v>0.006</v>
      </c>
      <c r="AF31" s="380">
        <f t="array" aca="true" ref="AF31">INDEX(KM_PCT,MATCH($A31,'Knowledge - Percentages'!$B:$B,0),'Data - Knowledge'!AF$8)/100</f>
        <v>0.006</v>
      </c>
      <c r="AG31" s="380">
        <f t="array" aca="true" ref="AG31">INDEX(KM_PCT,MATCH($A31,'Knowledge - Percentages'!$B:$B,0),'Data - Knowledge'!AG$8)/100</f>
        <v>0.006</v>
      </c>
      <c r="AH31" s="380">
        <f t="array" aca="true" ref="AH31">INDEX(KM_PCT,MATCH($A31,'Knowledge - Percentages'!$B:$B,0),'Data - Knowledge'!AH$8)/100</f>
        <v>0.0069999999999999993</v>
      </c>
      <c r="AI31" s="380">
        <f t="array" aca="true" ref="AI31">INDEX(KM_PCT,MATCH($A31,'Knowledge - Percentages'!$B:$B,0),'Data - Knowledge'!AI$8)/100</f>
        <v>0.011000000000000001</v>
      </c>
      <c r="AJ31" s="380">
        <f t="array" aca="true" ref="AJ31">INDEX(KM_PCT,MATCH($A31,'Knowledge - Percentages'!$B:$B,0),'Data - Knowledge'!AJ$8)/100</f>
        <v>0.0069999999999999993</v>
      </c>
      <c r="AK31" s="380">
        <f t="array" aca="true" ref="AK31">INDEX(KM_PCT,MATCH($A31,'Knowledge - Percentages'!$B:$B,0),'Data - Knowledge'!AK$8)/100</f>
        <v>0.0069999999999999993</v>
      </c>
      <c r="AL31" s="380">
        <f t="array" aca="true" ref="AL31">INDEX(KM_PCT,MATCH($A31,'Knowledge - Percentages'!$B:$B,0),'Data - Knowledge'!AL$8)/100</f>
        <v>0.013999999999999999</v>
      </c>
      <c r="AM31" s="380">
        <f t="array" aca="true" ref="AM31">INDEX(KM_PCT,MATCH($A31,'Knowledge - Percentages'!$B:$B,0),'Data - Knowledge'!AM$8)/100</f>
        <v>0.0069999999999999993</v>
      </c>
      <c r="AN31" s="380">
        <f t="array" aca="true" ref="AN31">INDEX(KM_PCT,MATCH($A31,'Knowledge - Percentages'!$B:$B,0),'Data - Knowledge'!AN$8)/100</f>
        <v>0.005</v>
      </c>
      <c r="AO31" s="380">
        <f t="array" aca="true" ref="AO31">INDEX(KM_PCT,MATCH($A31,'Knowledge - Percentages'!$B:$B,0),'Data - Knowledge'!AO$8)/100</f>
        <v>0.005</v>
      </c>
      <c r="AP31" s="380">
        <f t="array" aca="true" ref="AP31">INDEX(KM_PCT,MATCH($A31,'Knowledge - Percentages'!$B:$B,0),'Data - Knowledge'!AP$8)/100</f>
        <v>0.0069999999999999993</v>
      </c>
      <c r="AQ31" s="380">
        <f t="array" aca="true" ref="AQ31">INDEX(KM_PCT,MATCH($A31,'Knowledge - Percentages'!$B:$B,0),'Data - Knowledge'!AQ$8)/100</f>
        <v>0.0069999999999999993</v>
      </c>
      <c r="AR31" s="380">
        <f t="array" aca="true" ref="AR31">INDEX(KM_PCT,MATCH($A31,'Knowledge - Percentages'!$B:$B,0),'Data - Knowledge'!AR$8)/100</f>
        <v>0.008</v>
      </c>
      <c r="AS31" s="380">
        <f t="array" aca="true" ref="AS31">INDEX(KM_PCT,MATCH($A31,'Knowledge - Percentages'!$B:$B,0),'Data - Knowledge'!AS$8)/100</f>
        <v>0.008</v>
      </c>
      <c r="AT31" s="380">
        <f t="array" aca="true" ref="AT31">INDEX(KM_PCT,MATCH($A31,'Knowledge - Percentages'!$B:$B,0),'Data - Knowledge'!AT$8)/100</f>
        <v>0.008</v>
      </c>
      <c r="AU31" s="380">
        <f t="array" aca="true" ref="AU31">INDEX(KM_PCT,MATCH($A31,'Knowledge - Percentages'!$B:$B,0),'Data - Knowledge'!AU$8)/100</f>
        <v>0.0069999999999999993</v>
      </c>
      <c r="AV31" s="380">
        <f t="array" aca="true" ref="AV31">INDEX(KM_PCT,MATCH($A31,'Knowledge - Percentages'!$B:$B,0),'Data - Knowledge'!AV$8)/100</f>
        <v>0.0069999999999999993</v>
      </c>
      <c r="AW31" s="380">
        <f t="array" aca="true" ref="AW31">INDEX(KM_PCT,MATCH($A31,'Knowledge - Percentages'!$B:$B,0),'Data - Knowledge'!AW$8)/100</f>
        <v>0.0069999999999999993</v>
      </c>
      <c r="AX31" s="380">
        <f t="array" aca="true" ref="AX31">INDEX(KM_PCT,MATCH($A31,'Knowledge - Percentages'!$B:$B,0),'Data - Knowledge'!AX$8)/100</f>
        <v>0.0069999999999999993</v>
      </c>
      <c r="AY31" s="380">
        <f t="array" aca="true" ref="AY31">INDEX(KM_PCT,MATCH($A31,'Knowledge - Percentages'!$B:$B,0),'Data - Knowledge'!AY$8)/100</f>
        <v>0.005</v>
      </c>
      <c r="AZ31" s="380">
        <f t="array" aca="true" ref="AZ31">INDEX(KM_PCT,MATCH($A31,'Knowledge - Percentages'!$B:$B,0),'Data - Knowledge'!AZ$8)/100</f>
        <v>0.008</v>
      </c>
      <c r="BA31" s="380">
        <f t="array" aca="true" ref="BA31">INDEX(KM_PCT,MATCH($A31,'Knowledge - Percentages'!$B:$B,0),'Data - Knowledge'!BA$8)/100</f>
        <v>0.008</v>
      </c>
      <c r="BB31" s="380">
        <f t="array" aca="true" ref="BB31">INDEX(KM_PCT,MATCH($A31,'Knowledge - Percentages'!$B:$B,0),'Data - Knowledge'!BB$8)/100</f>
        <v>0.008</v>
      </c>
      <c r="BC31" s="380">
        <f t="array" aca="true" ref="BC31">INDEX(KM_PCT,MATCH($A31,'Knowledge - Percentages'!$B:$B,0),'Data - Knowledge'!BC$8)/100</f>
        <v>0.006</v>
      </c>
      <c r="BD31" s="380">
        <f t="array" aca="true" ref="BD31">INDEX(KM_PCT,MATCH($A31,'Knowledge - Percentages'!$B:$B,0),'Data - Knowledge'!BD$8)/100</f>
        <v>0.006</v>
      </c>
      <c r="BE31" s="380">
        <f t="array" aca="true" ref="BE31">INDEX(KM_PCT,MATCH($A31,'Knowledge - Percentages'!$B:$B,0),'Data - Knowledge'!BE$8)/100</f>
        <v>0.006</v>
      </c>
      <c r="BF31" s="380">
        <f t="array" aca="true" ref="BF31">INDEX(KM_PCT,MATCH($A31,'Knowledge - Percentages'!$B:$B,0),'Data - Knowledge'!BF$8)/100</f>
        <v>0.006</v>
      </c>
      <c r="BG31" s="380">
        <f t="array" aca="true" ref="BG31">INDEX(KM_PCT,MATCH($A31,'Knowledge - Percentages'!$B:$B,0),'Data - Knowledge'!BG$8)/100</f>
        <v>0.016</v>
      </c>
      <c r="BH31" s="380">
        <f t="array" aca="true" ref="BH31">INDEX(KM_PCT,MATCH($A31,'Knowledge - Percentages'!$B:$B,0),'Data - Knowledge'!BH$8)/100</f>
        <v>0.016</v>
      </c>
      <c r="BI31" s="380">
        <f t="array" aca="true" ref="BI31">INDEX(KM_PCT,MATCH($A31,'Knowledge - Percentages'!$B:$B,0),'Data - Knowledge'!BI$8)/100</f>
        <v>0.016</v>
      </c>
      <c r="BJ31" s="380">
        <f t="array" aca="true" ref="BJ31">INDEX(KM_PCT,MATCH($A31,'Knowledge - Percentages'!$B:$B,0),'Data - Knowledge'!BJ$8)/100</f>
        <v>0.011000000000000001</v>
      </c>
      <c r="BK31" s="380">
        <f t="array" aca="true" ref="BK31">INDEX(KM_PCT,MATCH($A31,'Knowledge - Percentages'!$B:$B,0),'Data - Knowledge'!BK$8)/100</f>
        <v>0.013999999999999999</v>
      </c>
      <c r="BL31" s="380">
        <f t="array" aca="true" ref="BL31">INDEX(KM_PCT,MATCH($A31,'Knowledge - Percentages'!$B:$B,0),'Data - Knowledge'!BL$8)/100</f>
        <v>0.013999999999999999</v>
      </c>
      <c r="BM31" s="380">
        <f t="array" aca="true" ref="BM31">INDEX(KM_PCT,MATCH($A31,'Knowledge - Percentages'!$B:$B,0),'Data - Knowledge'!BM$8)/100</f>
        <v>0.023</v>
      </c>
      <c r="BN31" s="380">
        <f t="array" aca="true" ref="BN31">INDEX(KM_PCT,MATCH($A31,'Knowledge - Percentages'!$B:$B,0),'Data - Knowledge'!BN$8)/100</f>
        <v>0.011000000000000001</v>
      </c>
      <c r="BO31" s="380">
        <f t="array" aca="true" ref="BO31">INDEX(KM_PCT,MATCH($A31,'Knowledge - Percentages'!$B:$B,0),'Data - Knowledge'!BO$8)/100</f>
        <v>0.013000000000000001</v>
      </c>
      <c r="BP31" s="380">
        <f t="array" aca="true" ref="BP31">INDEX(KM_PCT,MATCH($A31,'Knowledge - Percentages'!$B:$B,0),'Data - Knowledge'!BP$8)/100</f>
        <v>0.013000000000000001</v>
      </c>
      <c r="BQ31" s="380">
        <f t="array" aca="true" ref="BQ31">INDEX(KM_PCT,MATCH($A31,'Knowledge - Percentages'!$B:$B,0),'Data - Knowledge'!BQ$8)/100</f>
        <v>0.013000000000000001</v>
      </c>
    </row>
    <row r="32" spans="1:69">
      <c r="A32" t="s">
        <v>856</v>
      </c>
      <c r="B32" t="s">
        <v>823</v>
      </c>
      <c r="C32" t="s">
        <v>844</v>
      </c>
      <c r="D32" t="s">
        <v>857</v>
      </c>
      <c r="E32" s="373">
        <f>SUMPRODUCT($K$2:$BQ$2,$K32:$BQ32)/$J$2</f>
        <v>0.033136363636363637</v>
      </c>
      <c r="F32" s="379">
        <f>SUMPRODUCT($K$2:$BQ$2,$K32:$BQ32)</f>
        <v>8.7480000000000011</v>
      </c>
      <c r="G32" s="373">
        <f>SUMPRODUCT($K$3:$BQ$3,$K32:$BQ32)/$J$3</f>
        <v>0.029756160164271059</v>
      </c>
      <c r="H32" s="379">
        <f>SUMPRODUCT($K$3:$BQ$3,$K32:$BQ32)</f>
        <v>289.8250000000001</v>
      </c>
      <c r="I32" s="373">
        <f>CORREL($K$4:$BQ$4,$K32:$BQ32)</f>
        <v>-0.21884252866577134</v>
      </c>
      <c r="J32" s="379">
        <f>$E32/$G32*100</f>
        <v>111.35967629368815</v>
      </c>
      <c r="K32" s="380">
        <f t="array" aca="true" ref="K32">INDEX(KM_PCT,MATCH($A32,'Knowledge - Percentages'!$B:$B,0),'Data - Knowledge'!K$8)/100</f>
        <v>0.11599999999999999</v>
      </c>
      <c r="L32" s="380">
        <f t="array" aca="true" ref="L32">INDEX(KM_PCT,MATCH($A32,'Knowledge - Percentages'!$B:$B,0),'Data - Knowledge'!L$8)/100</f>
        <v>0.027000000000000003</v>
      </c>
      <c r="M32" s="380">
        <f t="array" aca="true" ref="M32">INDEX(KM_PCT,MATCH($A32,'Knowledge - Percentages'!$B:$B,0),'Data - Knowledge'!M$8)/100</f>
        <v>0.027000000000000003</v>
      </c>
      <c r="N32" s="380">
        <f t="array" aca="true" ref="N32">INDEX(KM_PCT,MATCH($A32,'Knowledge - Percentages'!$B:$B,0),'Data - Knowledge'!N$8)/100</f>
        <v>0.027000000000000003</v>
      </c>
      <c r="O32" s="380">
        <f t="array" aca="true" ref="O32">INDEX(KM_PCT,MATCH($A32,'Knowledge - Percentages'!$B:$B,0),'Data - Knowledge'!O$8)/100</f>
        <v>0.027000000000000003</v>
      </c>
      <c r="P32" s="380">
        <f t="array" aca="true" ref="P32">INDEX(KM_PCT,MATCH($A32,'Knowledge - Percentages'!$B:$B,0),'Data - Knowledge'!P$8)/100</f>
        <v>0.033</v>
      </c>
      <c r="Q32" s="380">
        <f t="array" aca="true" ref="Q32">INDEX(KM_PCT,MATCH($A32,'Knowledge - Percentages'!$B:$B,0),'Data - Knowledge'!Q$8)/100</f>
        <v>0.027000000000000003</v>
      </c>
      <c r="R32" s="380">
        <f t="array" aca="true" ref="R32">INDEX(KM_PCT,MATCH($A32,'Knowledge - Percentages'!$B:$B,0),'Data - Knowledge'!R$8)/100</f>
        <v>0.027000000000000003</v>
      </c>
      <c r="S32" s="380">
        <f t="array" aca="true" ref="S32">INDEX(KM_PCT,MATCH($A32,'Knowledge - Percentages'!$B:$B,0),'Data - Knowledge'!S$8)/100</f>
        <v>0.022000000000000002</v>
      </c>
      <c r="T32" s="380">
        <f t="array" aca="true" ref="T32">INDEX(KM_PCT,MATCH($A32,'Knowledge - Percentages'!$B:$B,0),'Data - Knowledge'!T$8)/100</f>
        <v>0.024</v>
      </c>
      <c r="U32" s="380">
        <f t="array" aca="true" ref="U32">INDEX(KM_PCT,MATCH($A32,'Knowledge - Percentages'!$B:$B,0),'Data - Knowledge'!U$8)/100</f>
        <v>0.027000000000000003</v>
      </c>
      <c r="V32" s="380">
        <f t="array" aca="true" ref="V32">INDEX(KM_PCT,MATCH($A32,'Knowledge - Percentages'!$B:$B,0),'Data - Knowledge'!V$8)/100</f>
        <v>0.023</v>
      </c>
      <c r="W32" s="380">
        <f t="array" aca="true" ref="W32">INDEX(KM_PCT,MATCH($A32,'Knowledge - Percentages'!$B:$B,0),'Data - Knowledge'!W$8)/100</f>
        <v>0.051</v>
      </c>
      <c r="X32" s="380">
        <f t="array" aca="true" ref="X32">INDEX(KM_PCT,MATCH($A32,'Knowledge - Percentages'!$B:$B,0),'Data - Knowledge'!X$8)/100</f>
        <v>0.06</v>
      </c>
      <c r="Y32" s="380">
        <f t="array" aca="true" ref="Y32">INDEX(KM_PCT,MATCH($A32,'Knowledge - Percentages'!$B:$B,0),'Data - Knowledge'!Y$8)/100</f>
        <v>0.063</v>
      </c>
      <c r="Z32" s="380">
        <f t="array" aca="true" ref="Z32">INDEX(KM_PCT,MATCH($A32,'Knowledge - Percentages'!$B:$B,0),'Data - Knowledge'!Z$8)/100</f>
        <v>0.06</v>
      </c>
      <c r="AA32" s="380">
        <f t="array" aca="true" ref="AA32">INDEX(KM_PCT,MATCH($A32,'Knowledge - Percentages'!$B:$B,0),'Data - Knowledge'!AA$8)/100</f>
        <v>0.06</v>
      </c>
      <c r="AB32" s="380">
        <f t="array" aca="true" ref="AB32">INDEX(KM_PCT,MATCH($A32,'Knowledge - Percentages'!$B:$B,0),'Data - Knowledge'!AB$8)/100</f>
        <v>0.064</v>
      </c>
      <c r="AC32" s="380">
        <f t="array" aca="true" ref="AC32">INDEX(KM_PCT,MATCH($A32,'Knowledge - Percentages'!$B:$B,0),'Data - Knowledge'!AC$8)/100</f>
        <v>0.065</v>
      </c>
      <c r="AD32" s="380">
        <f t="array" aca="true" ref="AD32">INDEX(KM_PCT,MATCH($A32,'Knowledge - Percentages'!$B:$B,0),'Data - Knowledge'!AD$8)/100</f>
        <v>0.098</v>
      </c>
      <c r="AE32" s="380">
        <f t="array" aca="true" ref="AE32">INDEX(KM_PCT,MATCH($A32,'Knowledge - Percentages'!$B:$B,0),'Data - Knowledge'!AE$8)/100</f>
        <v>0.019</v>
      </c>
      <c r="AF32" s="380">
        <f t="array" aca="true" ref="AF32">INDEX(KM_PCT,MATCH($A32,'Knowledge - Percentages'!$B:$B,0),'Data - Knowledge'!AF$8)/100</f>
        <v>0.019</v>
      </c>
      <c r="AG32" s="380">
        <f t="array" aca="true" ref="AG32">INDEX(KM_PCT,MATCH($A32,'Knowledge - Percentages'!$B:$B,0),'Data - Knowledge'!AG$8)/100</f>
        <v>0.019</v>
      </c>
      <c r="AH32" s="380">
        <f t="array" aca="true" ref="AH32">INDEX(KM_PCT,MATCH($A32,'Knowledge - Percentages'!$B:$B,0),'Data - Knowledge'!AH$8)/100</f>
        <v>0.026000000000000002</v>
      </c>
      <c r="AI32" s="380">
        <f t="array" aca="true" ref="AI32">INDEX(KM_PCT,MATCH($A32,'Knowledge - Percentages'!$B:$B,0),'Data - Knowledge'!AI$8)/100</f>
        <v>0.121</v>
      </c>
      <c r="AJ32" s="380">
        <f t="array" aca="true" ref="AJ32">INDEX(KM_PCT,MATCH($A32,'Knowledge - Percentages'!$B:$B,0),'Data - Knowledge'!AJ$8)/100</f>
        <v>0.026000000000000002</v>
      </c>
      <c r="AK32" s="380">
        <f t="array" aca="true" ref="AK32">INDEX(KM_PCT,MATCH($A32,'Knowledge - Percentages'!$B:$B,0),'Data - Knowledge'!AK$8)/100</f>
        <v>0.026000000000000002</v>
      </c>
      <c r="AL32" s="380">
        <f t="array" aca="true" ref="AL32">INDEX(KM_PCT,MATCH($A32,'Knowledge - Percentages'!$B:$B,0),'Data - Knowledge'!AL$8)/100</f>
        <v>0.047</v>
      </c>
      <c r="AM32" s="380">
        <f t="array" aca="true" ref="AM32">INDEX(KM_PCT,MATCH($A32,'Knowledge - Percentages'!$B:$B,0),'Data - Knowledge'!AM$8)/100</f>
        <v>0.027000000000000003</v>
      </c>
      <c r="AN32" s="380">
        <f t="array" aca="true" ref="AN32">INDEX(KM_PCT,MATCH($A32,'Knowledge - Percentages'!$B:$B,0),'Data - Knowledge'!AN$8)/100</f>
        <v>0.018000000000000002</v>
      </c>
      <c r="AO32" s="380">
        <f t="array" aca="true" ref="AO32">INDEX(KM_PCT,MATCH($A32,'Knowledge - Percentages'!$B:$B,0),'Data - Knowledge'!AO$8)/100</f>
        <v>0.018000000000000002</v>
      </c>
      <c r="AP32" s="380">
        <f t="array" aca="true" ref="AP32">INDEX(KM_PCT,MATCH($A32,'Knowledge - Percentages'!$B:$B,0),'Data - Knowledge'!AP$8)/100</f>
        <v>0.027000000000000003</v>
      </c>
      <c r="AQ32" s="380">
        <f t="array" aca="true" ref="AQ32">INDEX(KM_PCT,MATCH($A32,'Knowledge - Percentages'!$B:$B,0),'Data - Knowledge'!AQ$8)/100</f>
        <v>0.027000000000000003</v>
      </c>
      <c r="AR32" s="380">
        <f t="array" aca="true" ref="AR32">INDEX(KM_PCT,MATCH($A32,'Knowledge - Percentages'!$B:$B,0),'Data - Knowledge'!AR$8)/100</f>
        <v>0.055</v>
      </c>
      <c r="AS32" s="380">
        <f t="array" aca="true" ref="AS32">INDEX(KM_PCT,MATCH($A32,'Knowledge - Percentages'!$B:$B,0),'Data - Knowledge'!AS$8)/100</f>
        <v>0.055</v>
      </c>
      <c r="AT32" s="380">
        <f t="array" aca="true" ref="AT32">INDEX(KM_PCT,MATCH($A32,'Knowledge - Percentages'!$B:$B,0),'Data - Knowledge'!AT$8)/100</f>
        <v>0.072000000000000008</v>
      </c>
      <c r="AU32" s="380">
        <f t="array" aca="true" ref="AU32">INDEX(KM_PCT,MATCH($A32,'Knowledge - Percentages'!$B:$B,0),'Data - Knowledge'!AU$8)/100</f>
        <v>0.068</v>
      </c>
      <c r="AV32" s="380">
        <f t="array" aca="true" ref="AV32">INDEX(KM_PCT,MATCH($A32,'Knowledge - Percentages'!$B:$B,0),'Data - Knowledge'!AV$8)/100</f>
        <v>0.027000000000000003</v>
      </c>
      <c r="AW32" s="380">
        <f t="array" aca="true" ref="AW32">INDEX(KM_PCT,MATCH($A32,'Knowledge - Percentages'!$B:$B,0),'Data - Knowledge'!AW$8)/100</f>
        <v>0.028999999999999998</v>
      </c>
      <c r="AX32" s="380">
        <f t="array" aca="true" ref="AX32">INDEX(KM_PCT,MATCH($A32,'Knowledge - Percentages'!$B:$B,0),'Data - Knowledge'!AX$8)/100</f>
        <v>0.07400000000000001</v>
      </c>
      <c r="AY32" s="380">
        <f t="array" aca="true" ref="AY32">INDEX(KM_PCT,MATCH($A32,'Knowledge - Percentages'!$B:$B,0),'Data - Knowledge'!AY$8)/100</f>
        <v>0.027999999999999997</v>
      </c>
      <c r="AZ32" s="380">
        <f t="array" aca="true" ref="AZ32">INDEX(KM_PCT,MATCH($A32,'Knowledge - Percentages'!$B:$B,0),'Data - Knowledge'!AZ$8)/100</f>
        <v>0.033</v>
      </c>
      <c r="BA32" s="380">
        <f t="array" aca="true" ref="BA32">INDEX(KM_PCT,MATCH($A32,'Knowledge - Percentages'!$B:$B,0),'Data - Knowledge'!BA$8)/100</f>
        <v>0.039</v>
      </c>
      <c r="BB32" s="380">
        <f t="array" aca="true" ref="BB32">INDEX(KM_PCT,MATCH($A32,'Knowledge - Percentages'!$B:$B,0),'Data - Knowledge'!BB$8)/100</f>
        <v>0.03</v>
      </c>
      <c r="BC32" s="380">
        <f t="array" aca="true" ref="BC32">INDEX(KM_PCT,MATCH($A32,'Knowledge - Percentages'!$B:$B,0),'Data - Knowledge'!BC$8)/100</f>
        <v>0.015</v>
      </c>
      <c r="BD32" s="380">
        <f t="array" aca="true" ref="BD32">INDEX(KM_PCT,MATCH($A32,'Knowledge - Percentages'!$B:$B,0),'Data - Knowledge'!BD$8)/100</f>
        <v>0.019</v>
      </c>
      <c r="BE32" s="380">
        <f t="array" aca="true" ref="BE32">INDEX(KM_PCT,MATCH($A32,'Knowledge - Percentages'!$B:$B,0),'Data - Knowledge'!BE$8)/100</f>
        <v>0.016</v>
      </c>
      <c r="BF32" s="380">
        <f t="array" aca="true" ref="BF32">INDEX(KM_PCT,MATCH($A32,'Knowledge - Percentages'!$B:$B,0),'Data - Knowledge'!BF$8)/100</f>
        <v>0.024</v>
      </c>
      <c r="BG32" s="380">
        <f t="array" aca="true" ref="BG32">INDEX(KM_PCT,MATCH($A32,'Knowledge - Percentages'!$B:$B,0),'Data - Knowledge'!BG$8)/100</f>
        <v>0.057999999999999996</v>
      </c>
      <c r="BH32" s="380">
        <f t="array" aca="true" ref="BH32">INDEX(KM_PCT,MATCH($A32,'Knowledge - Percentages'!$B:$B,0),'Data - Knowledge'!BH$8)/100</f>
        <v>0.057999999999999996</v>
      </c>
      <c r="BI32" s="380">
        <f t="array" aca="true" ref="BI32">INDEX(KM_PCT,MATCH($A32,'Knowledge - Percentages'!$B:$B,0),'Data - Knowledge'!BI$8)/100</f>
        <v>0.057</v>
      </c>
      <c r="BJ32" s="380">
        <f t="array" aca="true" ref="BJ32">INDEX(KM_PCT,MATCH($A32,'Knowledge - Percentages'!$B:$B,0),'Data - Knowledge'!BJ$8)/100</f>
        <v>0.033</v>
      </c>
      <c r="BK32" s="380">
        <f t="array" aca="true" ref="BK32">INDEX(KM_PCT,MATCH($A32,'Knowledge - Percentages'!$B:$B,0),'Data - Knowledge'!BK$8)/100</f>
        <v>0.165</v>
      </c>
      <c r="BL32" s="380">
        <f t="array" aca="true" ref="BL32">INDEX(KM_PCT,MATCH($A32,'Knowledge - Percentages'!$B:$B,0),'Data - Knowledge'!BL$8)/100</f>
        <v>0.122</v>
      </c>
      <c r="BM32" s="380">
        <f t="array" aca="true" ref="BM32">INDEX(KM_PCT,MATCH($A32,'Knowledge - Percentages'!$B:$B,0),'Data - Knowledge'!BM$8)/100</f>
        <v>0.138</v>
      </c>
      <c r="BN32" s="380">
        <f t="array" aca="true" ref="BN32">INDEX(KM_PCT,MATCH($A32,'Knowledge - Percentages'!$B:$B,0),'Data - Knowledge'!BN$8)/100</f>
        <v>0.052000000000000005</v>
      </c>
      <c r="BO32" s="380">
        <f t="array" aca="true" ref="BO32">INDEX(KM_PCT,MATCH($A32,'Knowledge - Percentages'!$B:$B,0),'Data - Knowledge'!BO$8)/100</f>
        <v>0.055</v>
      </c>
      <c r="BP32" s="380">
        <f t="array" aca="true" ref="BP32">INDEX(KM_PCT,MATCH($A32,'Knowledge - Percentages'!$B:$B,0),'Data - Knowledge'!BP$8)/100</f>
        <v>0.04</v>
      </c>
      <c r="BQ32" s="380">
        <f t="array" aca="true" ref="BQ32">INDEX(KM_PCT,MATCH($A32,'Knowledge - Percentages'!$B:$B,0),'Data - Knowledge'!BQ$8)/100</f>
        <v>0.055</v>
      </c>
    </row>
    <row r="33" spans="1:69">
      <c r="A33" t="s">
        <v>858</v>
      </c>
      <c r="B33" t="s">
        <v>823</v>
      </c>
      <c r="C33" t="s">
        <v>859</v>
      </c>
      <c r="D33" t="s">
        <v>860</v>
      </c>
      <c r="E33" s="373">
        <f>SUMPRODUCT($K$2:$BQ$2,$K33:$BQ33)/$J$2</f>
        <v>0.38662878787878791</v>
      </c>
      <c r="F33" s="379">
        <f>SUMPRODUCT($K$2:$BQ$2,$K33:$BQ33)</f>
        <v>102.07000000000001</v>
      </c>
      <c r="G33" s="373">
        <f>SUMPRODUCT($K$3:$BQ$3,$K33:$BQ33)/$J$3</f>
        <v>0.45308973305954836</v>
      </c>
      <c r="H33" s="379">
        <f>SUMPRODUCT($K$3:$BQ$3,$K33:$BQ33)</f>
        <v>4413.094000000001</v>
      </c>
      <c r="I33" s="373">
        <f>CORREL($K$4:$BQ$4,$K33:$BQ33)</f>
        <v>-0.11316294616715376</v>
      </c>
      <c r="J33" s="379">
        <f>$E33/$G33*100</f>
        <v>85.331615278065527</v>
      </c>
      <c r="K33" s="380">
        <f t="array" aca="true" ref="K33">INDEX(KM_PCT,MATCH($A33,'Knowledge - Percentages'!$B:$B,0),'Data - Knowledge'!K$8)/100</f>
        <v>0.529</v>
      </c>
      <c r="L33" s="380">
        <f t="array" aca="true" ref="L33">INDEX(KM_PCT,MATCH($A33,'Knowledge - Percentages'!$B:$B,0),'Data - Knowledge'!L$8)/100</f>
        <v>0.529</v>
      </c>
      <c r="M33" s="380">
        <f t="array" aca="true" ref="M33">INDEX(KM_PCT,MATCH($A33,'Knowledge - Percentages'!$B:$B,0),'Data - Knowledge'!M$8)/100</f>
        <v>0.527</v>
      </c>
      <c r="N33" s="380">
        <f t="array" aca="true" ref="N33">INDEX(KM_PCT,MATCH($A33,'Knowledge - Percentages'!$B:$B,0),'Data - Knowledge'!N$8)/100</f>
        <v>0.516</v>
      </c>
      <c r="O33" s="380">
        <f t="array" aca="true" ref="O33">INDEX(KM_PCT,MATCH($A33,'Knowledge - Percentages'!$B:$B,0),'Data - Knowledge'!O$8)/100</f>
        <v>0.495</v>
      </c>
      <c r="P33" s="380">
        <f t="array" aca="true" ref="P33">INDEX(KM_PCT,MATCH($A33,'Knowledge - Percentages'!$B:$B,0),'Data - Knowledge'!P$8)/100</f>
        <v>0.466</v>
      </c>
      <c r="Q33" s="380">
        <f t="array" aca="true" ref="Q33">INDEX(KM_PCT,MATCH($A33,'Knowledge - Percentages'!$B:$B,0),'Data - Knowledge'!Q$8)/100</f>
        <v>0.48</v>
      </c>
      <c r="R33" s="380">
        <f t="array" aca="true" ref="R33">INDEX(KM_PCT,MATCH($A33,'Knowledge - Percentages'!$B:$B,0),'Data - Knowledge'!R$8)/100</f>
        <v>0.49</v>
      </c>
      <c r="S33" s="380">
        <f t="array" aca="true" ref="S33">INDEX(KM_PCT,MATCH($A33,'Knowledge - Percentages'!$B:$B,0),'Data - Knowledge'!S$8)/100</f>
        <v>0.495</v>
      </c>
      <c r="T33" s="380">
        <f t="array" aca="true" ref="T33">INDEX(KM_PCT,MATCH($A33,'Knowledge - Percentages'!$B:$B,0),'Data - Knowledge'!T$8)/100</f>
        <v>0.49200000000000005</v>
      </c>
      <c r="U33" s="380">
        <f t="array" aca="true" ref="U33">INDEX(KM_PCT,MATCH($A33,'Knowledge - Percentages'!$B:$B,0),'Data - Knowledge'!U$8)/100</f>
        <v>0.495</v>
      </c>
      <c r="V33" s="380">
        <f t="array" aca="true" ref="V33">INDEX(KM_PCT,MATCH($A33,'Knowledge - Percentages'!$B:$B,0),'Data - Knowledge'!V$8)/100</f>
        <v>0.521</v>
      </c>
      <c r="W33" s="380">
        <f t="array" aca="true" ref="W33">INDEX(KM_PCT,MATCH($A33,'Knowledge - Percentages'!$B:$B,0),'Data - Knowledge'!W$8)/100</f>
        <v>0.488</v>
      </c>
      <c r="X33" s="380">
        <f t="array" aca="true" ref="X33">INDEX(KM_PCT,MATCH($A33,'Knowledge - Percentages'!$B:$B,0),'Data - Knowledge'!X$8)/100</f>
        <v>0.368</v>
      </c>
      <c r="Y33" s="380">
        <f t="array" aca="true" ref="Y33">INDEX(KM_PCT,MATCH($A33,'Knowledge - Percentages'!$B:$B,0),'Data - Knowledge'!Y$8)/100</f>
        <v>0.263</v>
      </c>
      <c r="Z33" s="380">
        <f t="array" aca="true" ref="Z33">INDEX(KM_PCT,MATCH($A33,'Knowledge - Percentages'!$B:$B,0),'Data - Knowledge'!Z$8)/100</f>
        <v>0.37</v>
      </c>
      <c r="AA33" s="380">
        <f t="array" aca="true" ref="AA33">INDEX(KM_PCT,MATCH($A33,'Knowledge - Percentages'!$B:$B,0),'Data - Knowledge'!AA$8)/100</f>
        <v>0.369</v>
      </c>
      <c r="AB33" s="380">
        <f t="array" aca="true" ref="AB33">INDEX(KM_PCT,MATCH($A33,'Knowledge - Percentages'!$B:$B,0),'Data - Knowledge'!AB$8)/100</f>
        <v>0.418</v>
      </c>
      <c r="AC33" s="380">
        <f t="array" aca="true" ref="AC33">INDEX(KM_PCT,MATCH($A33,'Knowledge - Percentages'!$B:$B,0),'Data - Knowledge'!AC$8)/100</f>
        <v>0.4</v>
      </c>
      <c r="AD33" s="380">
        <f t="array" aca="true" ref="AD33">INDEX(KM_PCT,MATCH($A33,'Knowledge - Percentages'!$B:$B,0),'Data - Knowledge'!AD$8)/100</f>
        <v>0.373</v>
      </c>
      <c r="AE33" s="380">
        <f t="array" aca="true" ref="AE33">INDEX(KM_PCT,MATCH($A33,'Knowledge - Percentages'!$B:$B,0),'Data - Knowledge'!AE$8)/100</f>
        <v>0.489</v>
      </c>
      <c r="AF33" s="380">
        <f t="array" aca="true" ref="AF33">INDEX(KM_PCT,MATCH($A33,'Knowledge - Percentages'!$B:$B,0),'Data - Knowledge'!AF$8)/100</f>
        <v>0.541</v>
      </c>
      <c r="AG33" s="380">
        <f t="array" aca="true" ref="AG33">INDEX(KM_PCT,MATCH($A33,'Knowledge - Percentages'!$B:$B,0),'Data - Knowledge'!AG$8)/100</f>
        <v>0.489</v>
      </c>
      <c r="AH33" s="380">
        <f t="array" aca="true" ref="AH33">INDEX(KM_PCT,MATCH($A33,'Knowledge - Percentages'!$B:$B,0),'Data - Knowledge'!AH$8)/100</f>
        <v>0.44299999999999995</v>
      </c>
      <c r="AI33" s="380">
        <f t="array" aca="true" ref="AI33">INDEX(KM_PCT,MATCH($A33,'Knowledge - Percentages'!$B:$B,0),'Data - Knowledge'!AI$8)/100</f>
        <v>0.252</v>
      </c>
      <c r="AJ33" s="380">
        <f t="array" aca="true" ref="AJ33">INDEX(KM_PCT,MATCH($A33,'Knowledge - Percentages'!$B:$B,0),'Data - Knowledge'!AJ$8)/100</f>
        <v>0.408</v>
      </c>
      <c r="AK33" s="380">
        <f t="array" aca="true" ref="AK33">INDEX(KM_PCT,MATCH($A33,'Knowledge - Percentages'!$B:$B,0),'Data - Knowledge'!AK$8)/100</f>
        <v>0.442</v>
      </c>
      <c r="AL33" s="380">
        <f t="array" aca="true" ref="AL33">INDEX(KM_PCT,MATCH($A33,'Knowledge - Percentages'!$B:$B,0),'Data - Knowledge'!AL$8)/100</f>
        <v>0.406</v>
      </c>
      <c r="AM33" s="380">
        <f t="array" aca="true" ref="AM33">INDEX(KM_PCT,MATCH($A33,'Knowledge - Percentages'!$B:$B,0),'Data - Knowledge'!AM$8)/100</f>
        <v>0.41700000000000004</v>
      </c>
      <c r="AN33" s="380">
        <f t="array" aca="true" ref="AN33">INDEX(KM_PCT,MATCH($A33,'Knowledge - Percentages'!$B:$B,0),'Data - Knowledge'!AN$8)/100</f>
        <v>0.514</v>
      </c>
      <c r="AO33" s="380">
        <f t="array" aca="true" ref="AO33">INDEX(KM_PCT,MATCH($A33,'Knowledge - Percentages'!$B:$B,0),'Data - Knowledge'!AO$8)/100</f>
        <v>0.649</v>
      </c>
      <c r="AP33" s="380">
        <f t="array" aca="true" ref="AP33">INDEX(KM_PCT,MATCH($A33,'Knowledge - Percentages'!$B:$B,0),'Data - Knowledge'!AP$8)/100</f>
        <v>0.41</v>
      </c>
      <c r="AQ33" s="380">
        <f t="array" aca="true" ref="AQ33">INDEX(KM_PCT,MATCH($A33,'Knowledge - Percentages'!$B:$B,0),'Data - Knowledge'!AQ$8)/100</f>
        <v>0.408</v>
      </c>
      <c r="AR33" s="380">
        <f t="array" aca="true" ref="AR33">INDEX(KM_PCT,MATCH($A33,'Knowledge - Percentages'!$B:$B,0),'Data - Knowledge'!AR$8)/100</f>
        <v>0.23800000000000002</v>
      </c>
      <c r="AS33" s="380">
        <f t="array" aca="true" ref="AS33">INDEX(KM_PCT,MATCH($A33,'Knowledge - Percentages'!$B:$B,0),'Data - Knowledge'!AS$8)/100</f>
        <v>0.166</v>
      </c>
      <c r="AT33" s="380">
        <f t="array" aca="true" ref="AT33">INDEX(KM_PCT,MATCH($A33,'Knowledge - Percentages'!$B:$B,0),'Data - Knowledge'!AT$8)/100</f>
        <v>0.242</v>
      </c>
      <c r="AU33" s="380">
        <f t="array" aca="true" ref="AU33">INDEX(KM_PCT,MATCH($A33,'Knowledge - Percentages'!$B:$B,0),'Data - Knowledge'!AU$8)/100</f>
        <v>0.361</v>
      </c>
      <c r="AV33" s="380">
        <f t="array" aca="true" ref="AV33">INDEX(KM_PCT,MATCH($A33,'Knowledge - Percentages'!$B:$B,0),'Data - Knowledge'!AV$8)/100</f>
        <v>0.405</v>
      </c>
      <c r="AW33" s="380">
        <f t="array" aca="true" ref="AW33">INDEX(KM_PCT,MATCH($A33,'Knowledge - Percentages'!$B:$B,0),'Data - Knowledge'!AW$8)/100</f>
        <v>0.379</v>
      </c>
      <c r="AX33" s="380">
        <f t="array" aca="true" ref="AX33">INDEX(KM_PCT,MATCH($A33,'Knowledge - Percentages'!$B:$B,0),'Data - Knowledge'!AX$8)/100</f>
        <v>0.18600000000000003</v>
      </c>
      <c r="AY33" s="380">
        <f t="array" aca="true" ref="AY33">INDEX(KM_PCT,MATCH($A33,'Knowledge - Percentages'!$B:$B,0),'Data - Knowledge'!AY$8)/100</f>
        <v>0.415</v>
      </c>
      <c r="AZ33" s="380">
        <f t="array" aca="true" ref="AZ33">INDEX(KM_PCT,MATCH($A33,'Knowledge - Percentages'!$B:$B,0),'Data - Knowledge'!AZ$8)/100</f>
        <v>0.376</v>
      </c>
      <c r="BA33" s="380">
        <f t="array" aca="true" ref="BA33">INDEX(KM_PCT,MATCH($A33,'Knowledge - Percentages'!$B:$B,0),'Data - Knowledge'!BA$8)/100</f>
        <v>0.37200000000000005</v>
      </c>
      <c r="BB33" s="380">
        <f t="array" aca="true" ref="BB33">INDEX(KM_PCT,MATCH($A33,'Knowledge - Percentages'!$B:$B,0),'Data - Knowledge'!BB$8)/100</f>
        <v>0.384</v>
      </c>
      <c r="BC33" s="380">
        <f t="array" aca="true" ref="BC33">INDEX(KM_PCT,MATCH($A33,'Knowledge - Percentages'!$B:$B,0),'Data - Knowledge'!BC$8)/100</f>
        <v>0.539</v>
      </c>
      <c r="BD33" s="380">
        <f t="array" aca="true" ref="BD33">INDEX(KM_PCT,MATCH($A33,'Knowledge - Percentages'!$B:$B,0),'Data - Knowledge'!BD$8)/100</f>
        <v>0.45799999999999996</v>
      </c>
      <c r="BE33" s="380">
        <f t="array" aca="true" ref="BE33">INDEX(KM_PCT,MATCH($A33,'Knowledge - Percentages'!$B:$B,0),'Data - Knowledge'!BE$8)/100</f>
        <v>0.332</v>
      </c>
      <c r="BF33" s="380">
        <f t="array" aca="true" ref="BF33">INDEX(KM_PCT,MATCH($A33,'Knowledge - Percentages'!$B:$B,0),'Data - Knowledge'!BF$8)/100</f>
        <v>0.396</v>
      </c>
      <c r="BG33" s="380">
        <f t="array" aca="true" ref="BG33">INDEX(KM_PCT,MATCH($A33,'Knowledge - Percentages'!$B:$B,0),'Data - Knowledge'!BG$8)/100</f>
        <v>0.35600000000000004</v>
      </c>
      <c r="BH33" s="380">
        <f t="array" aca="true" ref="BH33">INDEX(KM_PCT,MATCH($A33,'Knowledge - Percentages'!$B:$B,0),'Data - Knowledge'!BH$8)/100</f>
        <v>0.35700000000000004</v>
      </c>
      <c r="BI33" s="380">
        <f t="array" aca="true" ref="BI33">INDEX(KM_PCT,MATCH($A33,'Knowledge - Percentages'!$B:$B,0),'Data - Knowledge'!BI$8)/100</f>
        <v>0.358</v>
      </c>
      <c r="BJ33" s="380">
        <f t="array" aca="true" ref="BJ33">INDEX(KM_PCT,MATCH($A33,'Knowledge - Percentages'!$B:$B,0),'Data - Knowledge'!BJ$8)/100</f>
        <v>0.33899999999999997</v>
      </c>
      <c r="BK33" s="380">
        <f t="array" aca="true" ref="BK33">INDEX(KM_PCT,MATCH($A33,'Knowledge - Percentages'!$B:$B,0),'Data - Knowledge'!BK$8)/100</f>
        <v>0.34</v>
      </c>
      <c r="BL33" s="380">
        <f t="array" aca="true" ref="BL33">INDEX(KM_PCT,MATCH($A33,'Knowledge - Percentages'!$B:$B,0),'Data - Knowledge'!BL$8)/100</f>
        <v>0.342</v>
      </c>
      <c r="BM33" s="380">
        <f t="array" aca="true" ref="BM33">INDEX(KM_PCT,MATCH($A33,'Knowledge - Percentages'!$B:$B,0),'Data - Knowledge'!BM$8)/100</f>
        <v>0.335</v>
      </c>
      <c r="BN33" s="380">
        <f t="array" aca="true" ref="BN33">INDEX(KM_PCT,MATCH($A33,'Knowledge - Percentages'!$B:$B,0),'Data - Knowledge'!BN$8)/100</f>
        <v>0.26899999999999996</v>
      </c>
      <c r="BO33" s="380">
        <f t="array" aca="true" ref="BO33">INDEX(KM_PCT,MATCH($A33,'Knowledge - Percentages'!$B:$B,0),'Data - Knowledge'!BO$8)/100</f>
        <v>0.395</v>
      </c>
      <c r="BP33" s="380">
        <f t="array" aca="true" ref="BP33">INDEX(KM_PCT,MATCH($A33,'Knowledge - Percentages'!$B:$B,0),'Data - Knowledge'!BP$8)/100</f>
        <v>0.33799999999999997</v>
      </c>
      <c r="BQ33" s="380">
        <f t="array" aca="true" ref="BQ33">INDEX(KM_PCT,MATCH($A33,'Knowledge - Percentages'!$B:$B,0),'Data - Knowledge'!BQ$8)/100</f>
        <v>0.405</v>
      </c>
    </row>
    <row r="34" spans="1:69">
      <c r="A34" t="s">
        <v>861</v>
      </c>
      <c r="B34" t="s">
        <v>823</v>
      </c>
      <c r="C34" t="s">
        <v>859</v>
      </c>
      <c r="D34" t="s">
        <v>862</v>
      </c>
      <c r="E34" s="373">
        <f>SUMPRODUCT($K$2:$BQ$2,$K34:$BQ34)/$J$2</f>
        <v>0.0023295454545454548</v>
      </c>
      <c r="F34" s="379">
        <f>SUMPRODUCT($K$2:$BQ$2,$K34:$BQ34)</f>
        <v>0.6150000000000001</v>
      </c>
      <c r="G34" s="373">
        <f>SUMPRODUCT($K$3:$BQ$3,$K34:$BQ34)/$J$3</f>
        <v>0.0042055441478439431</v>
      </c>
      <c r="H34" s="379">
        <f>SUMPRODUCT($K$3:$BQ$3,$K34:$BQ34)</f>
        <v>40.962</v>
      </c>
      <c r="I34" s="373">
        <f>CORREL($K$4:$BQ$4,$K34:$BQ34)</f>
        <v>-0.23223028387376357</v>
      </c>
      <c r="J34" s="379">
        <f>$E34/$G34*100</f>
        <v>55.392248247821705</v>
      </c>
      <c r="K34" s="380">
        <f t="array" aca="true" ref="K34">INDEX(KM_PCT,MATCH($A34,'Knowledge - Percentages'!$B:$B,0),'Data - Knowledge'!K$8)/100</f>
        <v>0.026000000000000002</v>
      </c>
      <c r="L34" s="380">
        <f t="array" aca="true" ref="L34">INDEX(KM_PCT,MATCH($A34,'Knowledge - Percentages'!$B:$B,0),'Data - Knowledge'!L$8)/100</f>
        <v>0.026000000000000002</v>
      </c>
      <c r="M34" s="380">
        <f t="array" aca="true" ref="M34">INDEX(KM_PCT,MATCH($A34,'Knowledge - Percentages'!$B:$B,0),'Data - Knowledge'!M$8)/100</f>
        <v>0.026000000000000002</v>
      </c>
      <c r="N34" s="380">
        <f t="array" aca="true" ref="N34">INDEX(KM_PCT,MATCH($A34,'Knowledge - Percentages'!$B:$B,0),'Data - Knowledge'!N$8)/100</f>
        <v>0.005</v>
      </c>
      <c r="O34" s="380">
        <f t="array" aca="true" ref="O34">INDEX(KM_PCT,MATCH($A34,'Knowledge - Percentages'!$B:$B,0),'Data - Knowledge'!O$8)/100</f>
        <v>0.005</v>
      </c>
      <c r="P34" s="380">
        <f t="array" aca="true" ref="P34">INDEX(KM_PCT,MATCH($A34,'Knowledge - Percentages'!$B:$B,0),'Data - Knowledge'!P$8)/100</f>
        <v>0.005</v>
      </c>
      <c r="Q34" s="380">
        <f t="array" aca="true" ref="Q34">INDEX(KM_PCT,MATCH($A34,'Knowledge - Percentages'!$B:$B,0),'Data - Knowledge'!Q$8)/100</f>
        <v>0.011000000000000001</v>
      </c>
      <c r="R34" s="380">
        <f t="array" aca="true" ref="R34">INDEX(KM_PCT,MATCH($A34,'Knowledge - Percentages'!$B:$B,0),'Data - Knowledge'!R$8)/100</f>
        <v>0.005</v>
      </c>
      <c r="S34" s="380">
        <f t="array" aca="true" ref="S34">INDEX(KM_PCT,MATCH($A34,'Knowledge - Percentages'!$B:$B,0),'Data - Knowledge'!S$8)/100</f>
        <v>0.003</v>
      </c>
      <c r="T34" s="380">
        <f t="array" aca="true" ref="T34">INDEX(KM_PCT,MATCH($A34,'Knowledge - Percentages'!$B:$B,0),'Data - Knowledge'!T$8)/100</f>
        <v>0.005</v>
      </c>
      <c r="U34" s="380">
        <f t="array" aca="true" ref="U34">INDEX(KM_PCT,MATCH($A34,'Knowledge - Percentages'!$B:$B,0),'Data - Knowledge'!U$8)/100</f>
        <v>0.005</v>
      </c>
      <c r="V34" s="380">
        <f t="array" aca="true" ref="V34">INDEX(KM_PCT,MATCH($A34,'Knowledge - Percentages'!$B:$B,0),'Data - Knowledge'!V$8)/100</f>
        <v>0.004</v>
      </c>
      <c r="W34" s="380">
        <f t="array" aca="true" ref="W34">INDEX(KM_PCT,MATCH($A34,'Knowledge - Percentages'!$B:$B,0),'Data - Knowledge'!W$8)/100</f>
        <v>0.005</v>
      </c>
      <c r="X34" s="380">
        <f t="array" aca="true" ref="X34">INDEX(KM_PCT,MATCH($A34,'Knowledge - Percentages'!$B:$B,0),'Data - Knowledge'!X$8)/100</f>
        <v>0.02</v>
      </c>
      <c r="Y34" s="380">
        <f t="array" aca="true" ref="Y34">INDEX(KM_PCT,MATCH($A34,'Knowledge - Percentages'!$B:$B,0),'Data - Knowledge'!Y$8)/100</f>
        <v>0.012</v>
      </c>
      <c r="Z34" s="380">
        <f t="array" aca="true" ref="Z34">INDEX(KM_PCT,MATCH($A34,'Knowledge - Percentages'!$B:$B,0),'Data - Knowledge'!Z$8)/100</f>
        <v>0.012</v>
      </c>
      <c r="AA34" s="380">
        <f t="array" aca="true" ref="AA34">INDEX(KM_PCT,MATCH($A34,'Knowledge - Percentages'!$B:$B,0),'Data - Knowledge'!AA$8)/100</f>
        <v>0.012</v>
      </c>
      <c r="AB34" s="380">
        <f t="array" aca="true" ref="AB34">INDEX(KM_PCT,MATCH($A34,'Knowledge - Percentages'!$B:$B,0),'Data - Knowledge'!AB$8)/100</f>
        <v>0.005</v>
      </c>
      <c r="AC34" s="380">
        <f t="array" aca="true" ref="AC34">INDEX(KM_PCT,MATCH($A34,'Knowledge - Percentages'!$B:$B,0),'Data - Knowledge'!AC$8)/100</f>
        <v>0.01</v>
      </c>
      <c r="AD34" s="380">
        <f t="array" aca="true" ref="AD34">INDEX(KM_PCT,MATCH($A34,'Knowledge - Percentages'!$B:$B,0),'Data - Knowledge'!AD$8)/100</f>
        <v>0.034</v>
      </c>
      <c r="AE34" s="380">
        <f t="array" aca="true" ref="AE34">INDEX(KM_PCT,MATCH($A34,'Knowledge - Percentages'!$B:$B,0),'Data - Knowledge'!AE$8)/100</f>
        <v>0.002</v>
      </c>
      <c r="AF34" s="380">
        <f t="array" aca="true" ref="AF34">INDEX(KM_PCT,MATCH($A34,'Knowledge - Percentages'!$B:$B,0),'Data - Knowledge'!AF$8)/100</f>
        <v>0.002</v>
      </c>
      <c r="AG34" s="380">
        <f t="array" aca="true" ref="AG34">INDEX(KM_PCT,MATCH($A34,'Knowledge - Percentages'!$B:$B,0),'Data - Knowledge'!AG$8)/100</f>
        <v>0.002</v>
      </c>
      <c r="AH34" s="380">
        <f t="array" aca="true" ref="AH34">INDEX(KM_PCT,MATCH($A34,'Knowledge - Percentages'!$B:$B,0),'Data - Knowledge'!AH$8)/100</f>
        <v>0.004</v>
      </c>
      <c r="AI34" s="380">
        <f t="array" aca="true" ref="AI34">INDEX(KM_PCT,MATCH($A34,'Knowledge - Percentages'!$B:$B,0),'Data - Knowledge'!AI$8)/100</f>
        <v>0.0069999999999999993</v>
      </c>
      <c r="AJ34" s="380">
        <f t="array" aca="true" ref="AJ34">INDEX(KM_PCT,MATCH($A34,'Knowledge - Percentages'!$B:$B,0),'Data - Knowledge'!AJ$8)/100</f>
        <v>0.004</v>
      </c>
      <c r="AK34" s="380">
        <f t="array" aca="true" ref="AK34">INDEX(KM_PCT,MATCH($A34,'Knowledge - Percentages'!$B:$B,0),'Data - Knowledge'!AK$8)/100</f>
        <v>0.003</v>
      </c>
      <c r="AL34" s="380">
        <f t="array" aca="true" ref="AL34">INDEX(KM_PCT,MATCH($A34,'Knowledge - Percentages'!$B:$B,0),'Data - Knowledge'!AL$8)/100</f>
        <v>0.003</v>
      </c>
      <c r="AM34" s="380">
        <f t="array" aca="true" ref="AM34">INDEX(KM_PCT,MATCH($A34,'Knowledge - Percentages'!$B:$B,0),'Data - Knowledge'!AM$8)/100</f>
        <v>0.004</v>
      </c>
      <c r="AN34" s="380">
        <f t="array" aca="true" ref="AN34">INDEX(KM_PCT,MATCH($A34,'Knowledge - Percentages'!$B:$B,0),'Data - Knowledge'!AN$8)/100</f>
        <v>0.002</v>
      </c>
      <c r="AO34" s="380">
        <f t="array" aca="true" ref="AO34">INDEX(KM_PCT,MATCH($A34,'Knowledge - Percentages'!$B:$B,0),'Data - Knowledge'!AO$8)/100</f>
        <v>0.003</v>
      </c>
      <c r="AP34" s="380">
        <f t="array" aca="true" ref="AP34">INDEX(KM_PCT,MATCH($A34,'Knowledge - Percentages'!$B:$B,0),'Data - Knowledge'!AP$8)/100</f>
        <v>0.003</v>
      </c>
      <c r="AQ34" s="380">
        <f t="array" aca="true" ref="AQ34">INDEX(KM_PCT,MATCH($A34,'Knowledge - Percentages'!$B:$B,0),'Data - Knowledge'!AQ$8)/100</f>
        <v>0.003</v>
      </c>
      <c r="AR34" s="380">
        <f t="array" aca="true" ref="AR34">INDEX(KM_PCT,MATCH($A34,'Knowledge - Percentages'!$B:$B,0),'Data - Knowledge'!AR$8)/100</f>
        <v>0.001</v>
      </c>
      <c r="AS34" s="380">
        <f t="array" aca="true" ref="AS34">INDEX(KM_PCT,MATCH($A34,'Knowledge - Percentages'!$B:$B,0),'Data - Knowledge'!AS$8)/100</f>
        <v>0.001</v>
      </c>
      <c r="AT34" s="380">
        <f t="array" aca="true" ref="AT34">INDEX(KM_PCT,MATCH($A34,'Knowledge - Percentages'!$B:$B,0),'Data - Knowledge'!AT$8)/100</f>
        <v>0.001</v>
      </c>
      <c r="AU34" s="380">
        <f t="array" aca="true" ref="AU34">INDEX(KM_PCT,MATCH($A34,'Knowledge - Percentages'!$B:$B,0),'Data - Knowledge'!AU$8)/100</f>
        <v>0.001</v>
      </c>
      <c r="AV34" s="380">
        <f t="array" aca="true" ref="AV34">INDEX(KM_PCT,MATCH($A34,'Knowledge - Percentages'!$B:$B,0),'Data - Knowledge'!AV$8)/100</f>
        <v>0.001</v>
      </c>
      <c r="AW34" s="380">
        <f t="array" aca="true" ref="AW34">INDEX(KM_PCT,MATCH($A34,'Knowledge - Percentages'!$B:$B,0),'Data - Knowledge'!AW$8)/100</f>
        <v>0.001</v>
      </c>
      <c r="AX34" s="380">
        <f t="array" aca="true" ref="AX34">INDEX(KM_PCT,MATCH($A34,'Knowledge - Percentages'!$B:$B,0),'Data - Knowledge'!AX$8)/100</f>
        <v>0.001</v>
      </c>
      <c r="AY34" s="380">
        <f t="array" aca="true" ref="AY34">INDEX(KM_PCT,MATCH($A34,'Knowledge - Percentages'!$B:$B,0),'Data - Knowledge'!AY$8)/100</f>
        <v>0.001</v>
      </c>
      <c r="AZ34" s="380">
        <f t="array" aca="true" ref="AZ34">INDEX(KM_PCT,MATCH($A34,'Knowledge - Percentages'!$B:$B,0),'Data - Knowledge'!AZ$8)/100</f>
        <v>0.001</v>
      </c>
      <c r="BA34" s="380">
        <f t="array" aca="true" ref="BA34">INDEX(KM_PCT,MATCH($A34,'Knowledge - Percentages'!$B:$B,0),'Data - Knowledge'!BA$8)/100</f>
        <v>0.001</v>
      </c>
      <c r="BB34" s="380">
        <f t="array" aca="true" ref="BB34">INDEX(KM_PCT,MATCH($A34,'Knowledge - Percentages'!$B:$B,0),'Data - Knowledge'!BB$8)/100</f>
        <v>0.001</v>
      </c>
      <c r="BC34" s="380">
        <f t="array" aca="true" ref="BC34">INDEX(KM_PCT,MATCH($A34,'Knowledge - Percentages'!$B:$B,0),'Data - Knowledge'!BC$8)/100</f>
        <v>0.001</v>
      </c>
      <c r="BD34" s="380">
        <f t="array" aca="true" ref="BD34">INDEX(KM_PCT,MATCH($A34,'Knowledge - Percentages'!$B:$B,0),'Data - Knowledge'!BD$8)/100</f>
        <v>0.001</v>
      </c>
      <c r="BE34" s="380">
        <f t="array" aca="true" ref="BE34">INDEX(KM_PCT,MATCH($A34,'Knowledge - Percentages'!$B:$B,0),'Data - Knowledge'!BE$8)/100</f>
        <v>0.001</v>
      </c>
      <c r="BF34" s="380">
        <f t="array" aca="true" ref="BF34">INDEX(KM_PCT,MATCH($A34,'Knowledge - Percentages'!$B:$B,0),'Data - Knowledge'!BF$8)/100</f>
        <v>0.001</v>
      </c>
      <c r="BG34" s="380">
        <f t="array" aca="true" ref="BG34">INDEX(KM_PCT,MATCH($A34,'Knowledge - Percentages'!$B:$B,0),'Data - Knowledge'!BG$8)/100</f>
        <v>0.003</v>
      </c>
      <c r="BH34" s="380">
        <f t="array" aca="true" ref="BH34">INDEX(KM_PCT,MATCH($A34,'Knowledge - Percentages'!$B:$B,0),'Data - Knowledge'!BH$8)/100</f>
        <v>0.003</v>
      </c>
      <c r="BI34" s="380">
        <f t="array" aca="true" ref="BI34">INDEX(KM_PCT,MATCH($A34,'Knowledge - Percentages'!$B:$B,0),'Data - Knowledge'!BI$8)/100</f>
        <v>0.003</v>
      </c>
      <c r="BJ34" s="380">
        <f t="array" aca="true" ref="BJ34">INDEX(KM_PCT,MATCH($A34,'Knowledge - Percentages'!$B:$B,0),'Data - Knowledge'!BJ$8)/100</f>
        <v>0.003</v>
      </c>
      <c r="BK34" s="380">
        <f t="array" aca="true" ref="BK34">INDEX(KM_PCT,MATCH($A34,'Knowledge - Percentages'!$B:$B,0),'Data - Knowledge'!BK$8)/100</f>
        <v>0.003</v>
      </c>
      <c r="BL34" s="380">
        <f t="array" aca="true" ref="BL34">INDEX(KM_PCT,MATCH($A34,'Knowledge - Percentages'!$B:$B,0),'Data - Knowledge'!BL$8)/100</f>
        <v>0.003</v>
      </c>
      <c r="BM34" s="380">
        <f t="array" aca="true" ref="BM34">INDEX(KM_PCT,MATCH($A34,'Knowledge - Percentages'!$B:$B,0),'Data - Knowledge'!BM$8)/100</f>
        <v>0.003</v>
      </c>
      <c r="BN34" s="380">
        <f t="array" aca="true" ref="BN34">INDEX(KM_PCT,MATCH($A34,'Knowledge - Percentages'!$B:$B,0),'Data - Knowledge'!BN$8)/100</f>
        <v>0.003</v>
      </c>
      <c r="BO34" s="380">
        <f t="array" aca="true" ref="BO34">INDEX(KM_PCT,MATCH($A34,'Knowledge - Percentages'!$B:$B,0),'Data - Knowledge'!BO$8)/100</f>
        <v>0.003</v>
      </c>
      <c r="BP34" s="380">
        <f t="array" aca="true" ref="BP34">INDEX(KM_PCT,MATCH($A34,'Knowledge - Percentages'!$B:$B,0),'Data - Knowledge'!BP$8)/100</f>
        <v>0.003</v>
      </c>
      <c r="BQ34" s="380">
        <f t="array" aca="true" ref="BQ34">INDEX(KM_PCT,MATCH($A34,'Knowledge - Percentages'!$B:$B,0),'Data - Knowledge'!BQ$8)/100</f>
        <v>0.003</v>
      </c>
    </row>
    <row r="35" spans="1:69">
      <c r="A35" t="s">
        <v>863</v>
      </c>
      <c r="B35" t="s">
        <v>823</v>
      </c>
      <c r="C35" t="s">
        <v>859</v>
      </c>
      <c r="D35" t="s">
        <v>864</v>
      </c>
      <c r="E35" s="373">
        <f>SUMPRODUCT($K$2:$BQ$2,$K35:$BQ35)/$J$2</f>
        <v>0.0036098484848484857</v>
      </c>
      <c r="F35" s="379">
        <f>SUMPRODUCT($K$2:$BQ$2,$K35:$BQ35)</f>
        <v>0.95300000000000018</v>
      </c>
      <c r="G35" s="373">
        <f>SUMPRODUCT($K$3:$BQ$3,$K35:$BQ35)/$J$3</f>
        <v>0.0033074948665297744</v>
      </c>
      <c r="H35" s="379">
        <f>SUMPRODUCT($K$3:$BQ$3,$K35:$BQ35)</f>
        <v>32.215</v>
      </c>
      <c r="I35" s="373">
        <f>CORREL($K$4:$BQ$4,$K35:$BQ35)</f>
        <v>-0.034238439593657188</v>
      </c>
      <c r="J35" s="379">
        <f>$E35/$G35*100</f>
        <v>109.14146901264705</v>
      </c>
      <c r="K35" s="380">
        <f t="array" aca="true" ref="K35">INDEX(KM_PCT,MATCH($A35,'Knowledge - Percentages'!$B:$B,0),'Data - Knowledge'!K$8)/100</f>
        <v>0.003</v>
      </c>
      <c r="L35" s="380">
        <f t="array" aca="true" ref="L35">INDEX(KM_PCT,MATCH($A35,'Knowledge - Percentages'!$B:$B,0),'Data - Knowledge'!L$8)/100</f>
        <v>0.003</v>
      </c>
      <c r="M35" s="380">
        <f t="array" aca="true" ref="M35">INDEX(KM_PCT,MATCH($A35,'Knowledge - Percentages'!$B:$B,0),'Data - Knowledge'!M$8)/100</f>
        <v>0.003</v>
      </c>
      <c r="N35" s="380">
        <f t="array" aca="true" ref="N35">INDEX(KM_PCT,MATCH($A35,'Knowledge - Percentages'!$B:$B,0),'Data - Knowledge'!N$8)/100</f>
        <v>0.003</v>
      </c>
      <c r="O35" s="380">
        <f t="array" aca="true" ref="O35">INDEX(KM_PCT,MATCH($A35,'Knowledge - Percentages'!$B:$B,0),'Data - Knowledge'!O$8)/100</f>
        <v>0.003</v>
      </c>
      <c r="P35" s="380">
        <f t="array" aca="true" ref="P35">INDEX(KM_PCT,MATCH($A35,'Knowledge - Percentages'!$B:$B,0),'Data - Knowledge'!P$8)/100</f>
        <v>0.003</v>
      </c>
      <c r="Q35" s="380">
        <f t="array" aca="true" ref="Q35">INDEX(KM_PCT,MATCH($A35,'Knowledge - Percentages'!$B:$B,0),'Data - Knowledge'!Q$8)/100</f>
        <v>0.003</v>
      </c>
      <c r="R35" s="380">
        <f t="array" aca="true" ref="R35">INDEX(KM_PCT,MATCH($A35,'Knowledge - Percentages'!$B:$B,0),'Data - Knowledge'!R$8)/100</f>
        <v>0.003</v>
      </c>
      <c r="S35" s="380">
        <f t="array" aca="true" ref="S35">INDEX(KM_PCT,MATCH($A35,'Knowledge - Percentages'!$B:$B,0),'Data - Knowledge'!S$8)/100</f>
        <v>0.003</v>
      </c>
      <c r="T35" s="380">
        <f t="array" aca="true" ref="T35">INDEX(KM_PCT,MATCH($A35,'Knowledge - Percentages'!$B:$B,0),'Data - Knowledge'!T$8)/100</f>
        <v>0.003</v>
      </c>
      <c r="U35" s="380">
        <f t="array" aca="true" ref="U35">INDEX(KM_PCT,MATCH($A35,'Knowledge - Percentages'!$B:$B,0),'Data - Knowledge'!U$8)/100</f>
        <v>0.003</v>
      </c>
      <c r="V35" s="380">
        <f t="array" aca="true" ref="V35">INDEX(KM_PCT,MATCH($A35,'Knowledge - Percentages'!$B:$B,0),'Data - Knowledge'!V$8)/100</f>
        <v>0.003</v>
      </c>
      <c r="W35" s="380">
        <f t="array" aca="true" ref="W35">INDEX(KM_PCT,MATCH($A35,'Knowledge - Percentages'!$B:$B,0),'Data - Knowledge'!W$8)/100</f>
        <v>0.003</v>
      </c>
      <c r="X35" s="380">
        <f t="array" aca="true" ref="X35">INDEX(KM_PCT,MATCH($A35,'Knowledge - Percentages'!$B:$B,0),'Data - Knowledge'!X$8)/100</f>
        <v>0.003</v>
      </c>
      <c r="Y35" s="380">
        <f t="array" aca="true" ref="Y35">INDEX(KM_PCT,MATCH($A35,'Knowledge - Percentages'!$B:$B,0),'Data - Knowledge'!Y$8)/100</f>
        <v>0.003</v>
      </c>
      <c r="Z35" s="380">
        <f t="array" aca="true" ref="Z35">INDEX(KM_PCT,MATCH($A35,'Knowledge - Percentages'!$B:$B,0),'Data - Knowledge'!Z$8)/100</f>
        <v>0.003</v>
      </c>
      <c r="AA35" s="380">
        <f t="array" aca="true" ref="AA35">INDEX(KM_PCT,MATCH($A35,'Knowledge - Percentages'!$B:$B,0),'Data - Knowledge'!AA$8)/100</f>
        <v>0.003</v>
      </c>
      <c r="AB35" s="380">
        <f t="array" aca="true" ref="AB35">INDEX(KM_PCT,MATCH($A35,'Knowledge - Percentages'!$B:$B,0),'Data - Knowledge'!AB$8)/100</f>
        <v>0.003</v>
      </c>
      <c r="AC35" s="380">
        <f t="array" aca="true" ref="AC35">INDEX(KM_PCT,MATCH($A35,'Knowledge - Percentages'!$B:$B,0),'Data - Knowledge'!AC$8)/100</f>
        <v>0.004</v>
      </c>
      <c r="AD35" s="380">
        <f t="array" aca="true" ref="AD35">INDEX(KM_PCT,MATCH($A35,'Knowledge - Percentages'!$B:$B,0),'Data - Knowledge'!AD$8)/100</f>
        <v>0.012</v>
      </c>
      <c r="AE35" s="380">
        <f t="array" aca="true" ref="AE35">INDEX(KM_PCT,MATCH($A35,'Knowledge - Percentages'!$B:$B,0),'Data - Knowledge'!AE$8)/100</f>
        <v>0.003</v>
      </c>
      <c r="AF35" s="380">
        <f t="array" aca="true" ref="AF35">INDEX(KM_PCT,MATCH($A35,'Knowledge - Percentages'!$B:$B,0),'Data - Knowledge'!AF$8)/100</f>
        <v>0.003</v>
      </c>
      <c r="AG35" s="380">
        <f t="array" aca="true" ref="AG35">INDEX(KM_PCT,MATCH($A35,'Knowledge - Percentages'!$B:$B,0),'Data - Knowledge'!AG$8)/100</f>
        <v>0.004</v>
      </c>
      <c r="AH35" s="380">
        <f t="array" aca="true" ref="AH35">INDEX(KM_PCT,MATCH($A35,'Knowledge - Percentages'!$B:$B,0),'Data - Knowledge'!AH$8)/100</f>
        <v>0.003</v>
      </c>
      <c r="AI35" s="380">
        <f t="array" aca="true" ref="AI35">INDEX(KM_PCT,MATCH($A35,'Knowledge - Percentages'!$B:$B,0),'Data - Knowledge'!AI$8)/100</f>
        <v>0.003</v>
      </c>
      <c r="AJ35" s="380">
        <f t="array" aca="true" ref="AJ35">INDEX(KM_PCT,MATCH($A35,'Knowledge - Percentages'!$B:$B,0),'Data - Knowledge'!AJ$8)/100</f>
        <v>0.003</v>
      </c>
      <c r="AK35" s="380">
        <f t="array" aca="true" ref="AK35">INDEX(KM_PCT,MATCH($A35,'Knowledge - Percentages'!$B:$B,0),'Data - Knowledge'!AK$8)/100</f>
        <v>0.003</v>
      </c>
      <c r="AL35" s="380">
        <f t="array" aca="true" ref="AL35">INDEX(KM_PCT,MATCH($A35,'Knowledge - Percentages'!$B:$B,0),'Data - Knowledge'!AL$8)/100</f>
        <v>0.003</v>
      </c>
      <c r="AM35" s="380">
        <f t="array" aca="true" ref="AM35">INDEX(KM_PCT,MATCH($A35,'Knowledge - Percentages'!$B:$B,0),'Data - Knowledge'!AM$8)/100</f>
        <v>0.002</v>
      </c>
      <c r="AN35" s="380">
        <f t="array" aca="true" ref="AN35">INDEX(KM_PCT,MATCH($A35,'Knowledge - Percentages'!$B:$B,0),'Data - Knowledge'!AN$8)/100</f>
        <v>0.002</v>
      </c>
      <c r="AO35" s="380">
        <f t="array" aca="true" ref="AO35">INDEX(KM_PCT,MATCH($A35,'Knowledge - Percentages'!$B:$B,0),'Data - Knowledge'!AO$8)/100</f>
        <v>0.002</v>
      </c>
      <c r="AP35" s="380">
        <f t="array" aca="true" ref="AP35">INDEX(KM_PCT,MATCH($A35,'Knowledge - Percentages'!$B:$B,0),'Data - Knowledge'!AP$8)/100</f>
        <v>0.003</v>
      </c>
      <c r="AQ35" s="380">
        <f t="array" aca="true" ref="AQ35">INDEX(KM_PCT,MATCH($A35,'Knowledge - Percentages'!$B:$B,0),'Data - Knowledge'!AQ$8)/100</f>
        <v>0.003</v>
      </c>
      <c r="AR35" s="380">
        <f t="array" aca="true" ref="AR35">INDEX(KM_PCT,MATCH($A35,'Knowledge - Percentages'!$B:$B,0),'Data - Knowledge'!AR$8)/100</f>
        <v>0.003</v>
      </c>
      <c r="AS35" s="380">
        <f t="array" aca="true" ref="AS35">INDEX(KM_PCT,MATCH($A35,'Knowledge - Percentages'!$B:$B,0),'Data - Knowledge'!AS$8)/100</f>
        <v>0.003</v>
      </c>
      <c r="AT35" s="380">
        <f t="array" aca="true" ref="AT35">INDEX(KM_PCT,MATCH($A35,'Knowledge - Percentages'!$B:$B,0),'Data - Knowledge'!AT$8)/100</f>
        <v>0.003</v>
      </c>
      <c r="AU35" s="380">
        <f t="array" aca="true" ref="AU35">INDEX(KM_PCT,MATCH($A35,'Knowledge - Percentages'!$B:$B,0),'Data - Knowledge'!AU$8)/100</f>
        <v>0.002</v>
      </c>
      <c r="AV35" s="380">
        <f t="array" aca="true" ref="AV35">INDEX(KM_PCT,MATCH($A35,'Knowledge - Percentages'!$B:$B,0),'Data - Knowledge'!AV$8)/100</f>
        <v>0.002</v>
      </c>
      <c r="AW35" s="380">
        <f t="array" aca="true" ref="AW35">INDEX(KM_PCT,MATCH($A35,'Knowledge - Percentages'!$B:$B,0),'Data - Knowledge'!AW$8)/100</f>
        <v>0.002</v>
      </c>
      <c r="AX35" s="380">
        <f t="array" aca="true" ref="AX35">INDEX(KM_PCT,MATCH($A35,'Knowledge - Percentages'!$B:$B,0),'Data - Knowledge'!AX$8)/100</f>
        <v>0.002</v>
      </c>
      <c r="AY35" s="380">
        <f t="array" aca="true" ref="AY35">INDEX(KM_PCT,MATCH($A35,'Knowledge - Percentages'!$B:$B,0),'Data - Knowledge'!AY$8)/100</f>
        <v>0.004</v>
      </c>
      <c r="AZ35" s="380">
        <f t="array" aca="true" ref="AZ35">INDEX(KM_PCT,MATCH($A35,'Knowledge - Percentages'!$B:$B,0),'Data - Knowledge'!AZ$8)/100</f>
        <v>0.003</v>
      </c>
      <c r="BA35" s="380">
        <f t="array" aca="true" ref="BA35">INDEX(KM_PCT,MATCH($A35,'Knowledge - Percentages'!$B:$B,0),'Data - Knowledge'!BA$8)/100</f>
        <v>0.003</v>
      </c>
      <c r="BB35" s="380">
        <f t="array" aca="true" ref="BB35">INDEX(KM_PCT,MATCH($A35,'Knowledge - Percentages'!$B:$B,0),'Data - Knowledge'!BB$8)/100</f>
        <v>0.003</v>
      </c>
      <c r="BC35" s="380">
        <f t="array" aca="true" ref="BC35">INDEX(KM_PCT,MATCH($A35,'Knowledge - Percentages'!$B:$B,0),'Data - Knowledge'!BC$8)/100</f>
        <v>0.003</v>
      </c>
      <c r="BD35" s="380">
        <f t="array" aca="true" ref="BD35">INDEX(KM_PCT,MATCH($A35,'Knowledge - Percentages'!$B:$B,0),'Data - Knowledge'!BD$8)/100</f>
        <v>0.003</v>
      </c>
      <c r="BE35" s="380">
        <f t="array" aca="true" ref="BE35">INDEX(KM_PCT,MATCH($A35,'Knowledge - Percentages'!$B:$B,0),'Data - Knowledge'!BE$8)/100</f>
        <v>0.003</v>
      </c>
      <c r="BF35" s="380">
        <f t="array" aca="true" ref="BF35">INDEX(KM_PCT,MATCH($A35,'Knowledge - Percentages'!$B:$B,0),'Data - Knowledge'!BF$8)/100</f>
        <v>0.003</v>
      </c>
      <c r="BG35" s="380">
        <f t="array" aca="true" ref="BG35">INDEX(KM_PCT,MATCH($A35,'Knowledge - Percentages'!$B:$B,0),'Data - Knowledge'!BG$8)/100</f>
        <v>0.0090000000000000011</v>
      </c>
      <c r="BH35" s="380">
        <f t="array" aca="true" ref="BH35">INDEX(KM_PCT,MATCH($A35,'Knowledge - Percentages'!$B:$B,0),'Data - Knowledge'!BH$8)/100</f>
        <v>0.012</v>
      </c>
      <c r="BI35" s="380">
        <f t="array" aca="true" ref="BI35">INDEX(KM_PCT,MATCH($A35,'Knowledge - Percentages'!$B:$B,0),'Data - Knowledge'!BI$8)/100</f>
        <v>0.0090000000000000011</v>
      </c>
      <c r="BJ35" s="380">
        <f t="array" aca="true" ref="BJ35">INDEX(KM_PCT,MATCH($A35,'Knowledge - Percentages'!$B:$B,0),'Data - Knowledge'!BJ$8)/100</f>
        <v>0.004</v>
      </c>
      <c r="BK35" s="380">
        <f t="array" aca="true" ref="BK35">INDEX(KM_PCT,MATCH($A35,'Knowledge - Percentages'!$B:$B,0),'Data - Knowledge'!BK$8)/100</f>
        <v>0.005</v>
      </c>
      <c r="BL35" s="380">
        <f t="array" aca="true" ref="BL35">INDEX(KM_PCT,MATCH($A35,'Knowledge - Percentages'!$B:$B,0),'Data - Knowledge'!BL$8)/100</f>
        <v>0.005</v>
      </c>
      <c r="BM35" s="380">
        <f t="array" aca="true" ref="BM35">INDEX(KM_PCT,MATCH($A35,'Knowledge - Percentages'!$B:$B,0),'Data - Knowledge'!BM$8)/100</f>
        <v>0.005</v>
      </c>
      <c r="BN35" s="380">
        <f t="array" aca="true" ref="BN35">INDEX(KM_PCT,MATCH($A35,'Knowledge - Percentages'!$B:$B,0),'Data - Knowledge'!BN$8)/100</f>
        <v>0.004</v>
      </c>
      <c r="BO35" s="380">
        <f t="array" aca="true" ref="BO35">INDEX(KM_PCT,MATCH($A35,'Knowledge - Percentages'!$B:$B,0),'Data - Knowledge'!BO$8)/100</f>
        <v>0.005</v>
      </c>
      <c r="BP35" s="380">
        <f t="array" aca="true" ref="BP35">INDEX(KM_PCT,MATCH($A35,'Knowledge - Percentages'!$B:$B,0),'Data - Knowledge'!BP$8)/100</f>
        <v>0.003</v>
      </c>
      <c r="BQ35" s="380">
        <f t="array" aca="true" ref="BQ35">INDEX(KM_PCT,MATCH($A35,'Knowledge - Percentages'!$B:$B,0),'Data - Knowledge'!BQ$8)/100</f>
        <v>0.012</v>
      </c>
    </row>
    <row r="36" spans="1:69">
      <c r="A36" t="s">
        <v>865</v>
      </c>
      <c r="B36" t="s">
        <v>823</v>
      </c>
      <c r="C36" t="s">
        <v>859</v>
      </c>
      <c r="D36" t="s">
        <v>866</v>
      </c>
      <c r="E36" s="373">
        <f>SUMPRODUCT($K$2:$BQ$2,$K36:$BQ36)/$J$2</f>
        <v>0.018087121212121211</v>
      </c>
      <c r="F36" s="379">
        <f>SUMPRODUCT($K$2:$BQ$2,$K36:$BQ36)</f>
        <v>4.7749999999999995</v>
      </c>
      <c r="G36" s="373">
        <f>SUMPRODUCT($K$3:$BQ$3,$K36:$BQ36)/$J$3</f>
        <v>0.011096919917864477</v>
      </c>
      <c r="H36" s="379">
        <f>SUMPRODUCT($K$3:$BQ$3,$K36:$BQ36)</f>
        <v>108.08400000000002</v>
      </c>
      <c r="I36" s="373">
        <f>CORREL($K$4:$BQ$4,$K36:$BQ36)</f>
        <v>-0.12633033780713568</v>
      </c>
      <c r="J36" s="379">
        <f>$E36/$G36*100</f>
        <v>162.99226583588745</v>
      </c>
      <c r="K36" s="380">
        <f t="array" aca="true" ref="K36">INDEX(KM_PCT,MATCH($A36,'Knowledge - Percentages'!$B:$B,0),'Data - Knowledge'!K$8)/100</f>
        <v>0.008</v>
      </c>
      <c r="L36" s="380">
        <f t="array" aca="true" ref="L36">INDEX(KM_PCT,MATCH($A36,'Knowledge - Percentages'!$B:$B,0),'Data - Knowledge'!L$8)/100</f>
        <v>0.008</v>
      </c>
      <c r="M36" s="380">
        <f t="array" aca="true" ref="M36">INDEX(KM_PCT,MATCH($A36,'Knowledge - Percentages'!$B:$B,0),'Data - Knowledge'!M$8)/100</f>
        <v>0.008</v>
      </c>
      <c r="N36" s="380">
        <f t="array" aca="true" ref="N36">INDEX(KM_PCT,MATCH($A36,'Knowledge - Percentages'!$B:$B,0),'Data - Knowledge'!N$8)/100</f>
        <v>0.008</v>
      </c>
      <c r="O36" s="380">
        <f t="array" aca="true" ref="O36">INDEX(KM_PCT,MATCH($A36,'Knowledge - Percentages'!$B:$B,0),'Data - Knowledge'!O$8)/100</f>
        <v>0.0069999999999999993</v>
      </c>
      <c r="P36" s="380">
        <f t="array" aca="true" ref="P36">INDEX(KM_PCT,MATCH($A36,'Knowledge - Percentages'!$B:$B,0),'Data - Knowledge'!P$8)/100</f>
        <v>0.008</v>
      </c>
      <c r="Q36" s="380">
        <f t="array" aca="true" ref="Q36">INDEX(KM_PCT,MATCH($A36,'Knowledge - Percentages'!$B:$B,0),'Data - Knowledge'!Q$8)/100</f>
        <v>0.008</v>
      </c>
      <c r="R36" s="380">
        <f t="array" aca="true" ref="R36">INDEX(KM_PCT,MATCH($A36,'Knowledge - Percentages'!$B:$B,0),'Data - Knowledge'!R$8)/100</f>
        <v>0.008</v>
      </c>
      <c r="S36" s="380">
        <f t="array" aca="true" ref="S36">INDEX(KM_PCT,MATCH($A36,'Knowledge - Percentages'!$B:$B,0),'Data - Knowledge'!S$8)/100</f>
        <v>0.0090000000000000011</v>
      </c>
      <c r="T36" s="380">
        <f t="array" aca="true" ref="T36">INDEX(KM_PCT,MATCH($A36,'Knowledge - Percentages'!$B:$B,0),'Data - Knowledge'!T$8)/100</f>
        <v>0.006</v>
      </c>
      <c r="U36" s="380">
        <f t="array" aca="true" ref="U36">INDEX(KM_PCT,MATCH($A36,'Knowledge - Percentages'!$B:$B,0),'Data - Knowledge'!U$8)/100</f>
        <v>0.008</v>
      </c>
      <c r="V36" s="380">
        <f t="array" aca="true" ref="V36">INDEX(KM_PCT,MATCH($A36,'Knowledge - Percentages'!$B:$B,0),'Data - Knowledge'!V$8)/100</f>
        <v>0.008</v>
      </c>
      <c r="W36" s="380">
        <f t="array" aca="true" ref="W36">INDEX(KM_PCT,MATCH($A36,'Knowledge - Percentages'!$B:$B,0),'Data - Knowledge'!W$8)/100</f>
        <v>0.021</v>
      </c>
      <c r="X36" s="380">
        <f t="array" aca="true" ref="X36">INDEX(KM_PCT,MATCH($A36,'Knowledge - Percentages'!$B:$B,0),'Data - Knowledge'!X$8)/100</f>
        <v>0.016</v>
      </c>
      <c r="Y36" s="380">
        <f t="array" aca="true" ref="Y36">INDEX(KM_PCT,MATCH($A36,'Knowledge - Percentages'!$B:$B,0),'Data - Knowledge'!Y$8)/100</f>
        <v>0.068</v>
      </c>
      <c r="Z36" s="380">
        <f t="array" aca="true" ref="Z36">INDEX(KM_PCT,MATCH($A36,'Knowledge - Percentages'!$B:$B,0),'Data - Knowledge'!Z$8)/100</f>
        <v>0.021</v>
      </c>
      <c r="AA36" s="380">
        <f t="array" aca="true" ref="AA36">INDEX(KM_PCT,MATCH($A36,'Knowledge - Percentages'!$B:$B,0),'Data - Knowledge'!AA$8)/100</f>
        <v>0.023</v>
      </c>
      <c r="AB36" s="380">
        <f t="array" aca="true" ref="AB36">INDEX(KM_PCT,MATCH($A36,'Knowledge - Percentages'!$B:$B,0),'Data - Knowledge'!AB$8)/100</f>
        <v>0.013999999999999999</v>
      </c>
      <c r="AC36" s="380">
        <f t="array" aca="true" ref="AC36">INDEX(KM_PCT,MATCH($A36,'Knowledge - Percentages'!$B:$B,0),'Data - Knowledge'!AC$8)/100</f>
        <v>0.013999999999999999</v>
      </c>
      <c r="AD36" s="380">
        <f t="array" aca="true" ref="AD36">INDEX(KM_PCT,MATCH($A36,'Knowledge - Percentages'!$B:$B,0),'Data - Knowledge'!AD$8)/100</f>
        <v>0.013999999999999999</v>
      </c>
      <c r="AE36" s="380">
        <f t="array" aca="true" ref="AE36">INDEX(KM_PCT,MATCH($A36,'Knowledge - Percentages'!$B:$B,0),'Data - Knowledge'!AE$8)/100</f>
        <v>0.005</v>
      </c>
      <c r="AF36" s="380">
        <f t="array" aca="true" ref="AF36">INDEX(KM_PCT,MATCH($A36,'Knowledge - Percentages'!$B:$B,0),'Data - Knowledge'!AF$8)/100</f>
        <v>0.005</v>
      </c>
      <c r="AG36" s="380">
        <f t="array" aca="true" ref="AG36">INDEX(KM_PCT,MATCH($A36,'Knowledge - Percentages'!$B:$B,0),'Data - Knowledge'!AG$8)/100</f>
        <v>0.005</v>
      </c>
      <c r="AH36" s="380">
        <f t="array" aca="true" ref="AH36">INDEX(KM_PCT,MATCH($A36,'Knowledge - Percentages'!$B:$B,0),'Data - Knowledge'!AH$8)/100</f>
        <v>0.01</v>
      </c>
      <c r="AI36" s="380">
        <f t="array" aca="true" ref="AI36">INDEX(KM_PCT,MATCH($A36,'Knowledge - Percentages'!$B:$B,0),'Data - Knowledge'!AI$8)/100</f>
        <v>0.247</v>
      </c>
      <c r="AJ36" s="380">
        <f t="array" aca="true" ref="AJ36">INDEX(KM_PCT,MATCH($A36,'Knowledge - Percentages'!$B:$B,0),'Data - Knowledge'!AJ$8)/100</f>
        <v>0.01</v>
      </c>
      <c r="AK36" s="380">
        <f t="array" aca="true" ref="AK36">INDEX(KM_PCT,MATCH($A36,'Knowledge - Percentages'!$B:$B,0),'Data - Knowledge'!AK$8)/100</f>
        <v>0.012</v>
      </c>
      <c r="AL36" s="380">
        <f t="array" aca="true" ref="AL36">INDEX(KM_PCT,MATCH($A36,'Knowledge - Percentages'!$B:$B,0),'Data - Knowledge'!AL$8)/100</f>
        <v>0.032</v>
      </c>
      <c r="AM36" s="380">
        <f t="array" aca="true" ref="AM36">INDEX(KM_PCT,MATCH($A36,'Knowledge - Percentages'!$B:$B,0),'Data - Knowledge'!AM$8)/100</f>
        <v>0.01</v>
      </c>
      <c r="AN36" s="380">
        <f t="array" aca="true" ref="AN36">INDEX(KM_PCT,MATCH($A36,'Knowledge - Percentages'!$B:$B,0),'Data - Knowledge'!AN$8)/100</f>
        <v>0.0090000000000000011</v>
      </c>
      <c r="AO36" s="380">
        <f t="array" aca="true" ref="AO36">INDEX(KM_PCT,MATCH($A36,'Knowledge - Percentages'!$B:$B,0),'Data - Knowledge'!AO$8)/100</f>
        <v>0.0090000000000000011</v>
      </c>
      <c r="AP36" s="380">
        <f t="array" aca="true" ref="AP36">INDEX(KM_PCT,MATCH($A36,'Knowledge - Percentages'!$B:$B,0),'Data - Knowledge'!AP$8)/100</f>
        <v>0.013999999999999999</v>
      </c>
      <c r="AQ36" s="380">
        <f t="array" aca="true" ref="AQ36">INDEX(KM_PCT,MATCH($A36,'Knowledge - Percentages'!$B:$B,0),'Data - Knowledge'!AQ$8)/100</f>
        <v>0.013999999999999999</v>
      </c>
      <c r="AR36" s="380">
        <f t="array" aca="true" ref="AR36">INDEX(KM_PCT,MATCH($A36,'Knowledge - Percentages'!$B:$B,0),'Data - Knowledge'!AR$8)/100</f>
        <v>0.06</v>
      </c>
      <c r="AS36" s="380">
        <f t="array" aca="true" ref="AS36">INDEX(KM_PCT,MATCH($A36,'Knowledge - Percentages'!$B:$B,0),'Data - Knowledge'!AS$8)/100</f>
        <v>0.040999999999999995</v>
      </c>
      <c r="AT36" s="380">
        <f t="array" aca="true" ref="AT36">INDEX(KM_PCT,MATCH($A36,'Knowledge - Percentages'!$B:$B,0),'Data - Knowledge'!AT$8)/100</f>
        <v>0.043</v>
      </c>
      <c r="AU36" s="380">
        <f t="array" aca="true" ref="AU36">INDEX(KM_PCT,MATCH($A36,'Knowledge - Percentages'!$B:$B,0),'Data - Knowledge'!AU$8)/100</f>
        <v>0.023</v>
      </c>
      <c r="AV36" s="380">
        <f t="array" aca="true" ref="AV36">INDEX(KM_PCT,MATCH($A36,'Knowledge - Percentages'!$B:$B,0),'Data - Knowledge'!AV$8)/100</f>
        <v>0.013999999999999999</v>
      </c>
      <c r="AW36" s="380">
        <f t="array" aca="true" ref="AW36">INDEX(KM_PCT,MATCH($A36,'Knowledge - Percentages'!$B:$B,0),'Data - Knowledge'!AW$8)/100</f>
        <v>0.013999999999999999</v>
      </c>
      <c r="AX36" s="380">
        <f t="array" aca="true" ref="AX36">INDEX(KM_PCT,MATCH($A36,'Knowledge - Percentages'!$B:$B,0),'Data - Knowledge'!AX$8)/100</f>
        <v>0.57</v>
      </c>
      <c r="AY36" s="380">
        <f t="array" aca="true" ref="AY36">INDEX(KM_PCT,MATCH($A36,'Knowledge - Percentages'!$B:$B,0),'Data - Knowledge'!AY$8)/100</f>
        <v>0.012</v>
      </c>
      <c r="AZ36" s="380">
        <f t="array" aca="true" ref="AZ36">INDEX(KM_PCT,MATCH($A36,'Knowledge - Percentages'!$B:$B,0),'Data - Knowledge'!AZ$8)/100</f>
        <v>0.02</v>
      </c>
      <c r="BA36" s="380">
        <f t="array" aca="true" ref="BA36">INDEX(KM_PCT,MATCH($A36,'Knowledge - Percentages'!$B:$B,0),'Data - Knowledge'!BA$8)/100</f>
        <v>0.02</v>
      </c>
      <c r="BB36" s="380">
        <f t="array" aca="true" ref="BB36">INDEX(KM_PCT,MATCH($A36,'Knowledge - Percentages'!$B:$B,0),'Data - Knowledge'!BB$8)/100</f>
        <v>0.021</v>
      </c>
      <c r="BC36" s="380">
        <f t="array" aca="true" ref="BC36">INDEX(KM_PCT,MATCH($A36,'Knowledge - Percentages'!$B:$B,0),'Data - Knowledge'!BC$8)/100</f>
        <v>0.0069999999999999993</v>
      </c>
      <c r="BD36" s="380">
        <f t="array" aca="true" ref="BD36">INDEX(KM_PCT,MATCH($A36,'Knowledge - Percentages'!$B:$B,0),'Data - Knowledge'!BD$8)/100</f>
        <v>0.006</v>
      </c>
      <c r="BE36" s="380">
        <f t="array" aca="true" ref="BE36">INDEX(KM_PCT,MATCH($A36,'Knowledge - Percentages'!$B:$B,0),'Data - Knowledge'!BE$8)/100</f>
        <v>0.006</v>
      </c>
      <c r="BF36" s="380">
        <f t="array" aca="true" ref="BF36">INDEX(KM_PCT,MATCH($A36,'Knowledge - Percentages'!$B:$B,0),'Data - Knowledge'!BF$8)/100</f>
        <v>0.0069999999999999993</v>
      </c>
      <c r="BG36" s="380">
        <f t="array" aca="true" ref="BG36">INDEX(KM_PCT,MATCH($A36,'Knowledge - Percentages'!$B:$B,0),'Data - Knowledge'!BG$8)/100</f>
        <v>0.032</v>
      </c>
      <c r="BH36" s="380">
        <f t="array" aca="true" ref="BH36">INDEX(KM_PCT,MATCH($A36,'Knowledge - Percentages'!$B:$B,0),'Data - Knowledge'!BH$8)/100</f>
        <v>0.034</v>
      </c>
      <c r="BI36" s="380">
        <f t="array" aca="true" ref="BI36">INDEX(KM_PCT,MATCH($A36,'Knowledge - Percentages'!$B:$B,0),'Data - Knowledge'!BI$8)/100</f>
        <v>0.034</v>
      </c>
      <c r="BJ36" s="380">
        <f t="array" aca="true" ref="BJ36">INDEX(KM_PCT,MATCH($A36,'Knowledge - Percentages'!$B:$B,0),'Data - Knowledge'!BJ$8)/100</f>
        <v>0.016</v>
      </c>
      <c r="BK36" s="380">
        <f t="array" aca="true" ref="BK36">INDEX(KM_PCT,MATCH($A36,'Knowledge - Percentages'!$B:$B,0),'Data - Knowledge'!BK$8)/100</f>
        <v>0.12300000000000001</v>
      </c>
      <c r="BL36" s="380">
        <f t="array" aca="true" ref="BL36">INDEX(KM_PCT,MATCH($A36,'Knowledge - Percentages'!$B:$B,0),'Data - Knowledge'!BL$8)/100</f>
        <v>0.158</v>
      </c>
      <c r="BM36" s="380">
        <f t="array" aca="true" ref="BM36">INDEX(KM_PCT,MATCH($A36,'Knowledge - Percentages'!$B:$B,0),'Data - Knowledge'!BM$8)/100</f>
        <v>0.27699999999999997</v>
      </c>
      <c r="BN36" s="380">
        <f t="array" aca="true" ref="BN36">INDEX(KM_PCT,MATCH($A36,'Knowledge - Percentages'!$B:$B,0),'Data - Knowledge'!BN$8)/100</f>
        <v>0.047</v>
      </c>
      <c r="BO36" s="380">
        <f t="array" aca="true" ref="BO36">INDEX(KM_PCT,MATCH($A36,'Knowledge - Percentages'!$B:$B,0),'Data - Knowledge'!BO$8)/100</f>
        <v>0.027000000000000003</v>
      </c>
      <c r="BP36" s="380">
        <f t="array" aca="true" ref="BP36">INDEX(KM_PCT,MATCH($A36,'Knowledge - Percentages'!$B:$B,0),'Data - Knowledge'!BP$8)/100</f>
        <v>0.027000000000000003</v>
      </c>
      <c r="BQ36" s="380">
        <f t="array" aca="true" ref="BQ36">INDEX(KM_PCT,MATCH($A36,'Knowledge - Percentages'!$B:$B,0),'Data - Knowledge'!BQ$8)/100</f>
        <v>0.015</v>
      </c>
    </row>
    <row r="37" spans="1:69">
      <c r="A37" t="s">
        <v>867</v>
      </c>
      <c r="B37" t="s">
        <v>823</v>
      </c>
      <c r="C37" t="s">
        <v>859</v>
      </c>
      <c r="D37" t="s">
        <v>868</v>
      </c>
      <c r="E37" s="373">
        <f>SUMPRODUCT($K$2:$BQ$2,$K37:$BQ37)/$J$2</f>
        <v>0.0075416666666666661</v>
      </c>
      <c r="F37" s="379">
        <f>SUMPRODUCT($K$2:$BQ$2,$K37:$BQ37)</f>
        <v>1.9909999999999999</v>
      </c>
      <c r="G37" s="373">
        <f>SUMPRODUCT($K$3:$BQ$3,$K37:$BQ37)/$J$3</f>
        <v>0.0081247433264887061</v>
      </c>
      <c r="H37" s="379">
        <f>SUMPRODUCT($K$3:$BQ$3,$K37:$BQ37)</f>
        <v>79.134999999999991</v>
      </c>
      <c r="I37" s="373">
        <f>CORREL($K$4:$BQ$4,$K37:$BQ37)</f>
        <v>-0.16916826041645258</v>
      </c>
      <c r="J37" s="379">
        <f>$E37/$G37*100</f>
        <v>92.8234451675407</v>
      </c>
      <c r="K37" s="380">
        <f t="array" aca="true" ref="K37">INDEX(KM_PCT,MATCH($A37,'Knowledge - Percentages'!$B:$B,0),'Data - Knowledge'!K$8)/100</f>
        <v>0.013000000000000001</v>
      </c>
      <c r="L37" s="380">
        <f t="array" aca="true" ref="L37">INDEX(KM_PCT,MATCH($A37,'Knowledge - Percentages'!$B:$B,0),'Data - Knowledge'!L$8)/100</f>
        <v>0.013000000000000001</v>
      </c>
      <c r="M37" s="380">
        <f t="array" aca="true" ref="M37">INDEX(KM_PCT,MATCH($A37,'Knowledge - Percentages'!$B:$B,0),'Data - Knowledge'!M$8)/100</f>
        <v>0.015</v>
      </c>
      <c r="N37" s="380">
        <f t="array" aca="true" ref="N37">INDEX(KM_PCT,MATCH($A37,'Knowledge - Percentages'!$B:$B,0),'Data - Knowledge'!N$8)/100</f>
        <v>0.012</v>
      </c>
      <c r="O37" s="380">
        <f t="array" aca="true" ref="O37">INDEX(KM_PCT,MATCH($A37,'Knowledge - Percentages'!$B:$B,0),'Data - Knowledge'!O$8)/100</f>
        <v>0.005</v>
      </c>
      <c r="P37" s="380">
        <f t="array" aca="true" ref="P37">INDEX(KM_PCT,MATCH($A37,'Knowledge - Percentages'!$B:$B,0),'Data - Knowledge'!P$8)/100</f>
        <v>0.012</v>
      </c>
      <c r="Q37" s="380">
        <f t="array" aca="true" ref="Q37">INDEX(KM_PCT,MATCH($A37,'Knowledge - Percentages'!$B:$B,0),'Data - Knowledge'!Q$8)/100</f>
        <v>0.012</v>
      </c>
      <c r="R37" s="380">
        <f t="array" aca="true" ref="R37">INDEX(KM_PCT,MATCH($A37,'Knowledge - Percentages'!$B:$B,0),'Data - Knowledge'!R$8)/100</f>
        <v>0.017</v>
      </c>
      <c r="S37" s="380">
        <f t="array" aca="true" ref="S37">INDEX(KM_PCT,MATCH($A37,'Knowledge - Percentages'!$B:$B,0),'Data - Knowledge'!S$8)/100</f>
        <v>0.02</v>
      </c>
      <c r="T37" s="380">
        <f t="array" aca="true" ref="T37">INDEX(KM_PCT,MATCH($A37,'Knowledge - Percentages'!$B:$B,0),'Data - Knowledge'!T$8)/100</f>
        <v>0.005</v>
      </c>
      <c r="U37" s="380">
        <f t="array" aca="true" ref="U37">INDEX(KM_PCT,MATCH($A37,'Knowledge - Percentages'!$B:$B,0),'Data - Knowledge'!U$8)/100</f>
        <v>0.006</v>
      </c>
      <c r="V37" s="380">
        <f t="array" aca="true" ref="V37">INDEX(KM_PCT,MATCH($A37,'Knowledge - Percentages'!$B:$B,0),'Data - Knowledge'!V$8)/100</f>
        <v>0.004</v>
      </c>
      <c r="W37" s="380">
        <f t="array" aca="true" ref="W37">INDEX(KM_PCT,MATCH($A37,'Knowledge - Percentages'!$B:$B,0),'Data - Knowledge'!W$8)/100</f>
        <v>0.006</v>
      </c>
      <c r="X37" s="380">
        <f t="array" aca="true" ref="X37">INDEX(KM_PCT,MATCH($A37,'Knowledge - Percentages'!$B:$B,0),'Data - Knowledge'!X$8)/100</f>
        <v>0.006</v>
      </c>
      <c r="Y37" s="380">
        <f t="array" aca="true" ref="Y37">INDEX(KM_PCT,MATCH($A37,'Knowledge - Percentages'!$B:$B,0),'Data - Knowledge'!Y$8)/100</f>
        <v>0.006</v>
      </c>
      <c r="Z37" s="380">
        <f t="array" aca="true" ref="Z37">INDEX(KM_PCT,MATCH($A37,'Knowledge - Percentages'!$B:$B,0),'Data - Knowledge'!Z$8)/100</f>
        <v>0.006</v>
      </c>
      <c r="AA37" s="380">
        <f t="array" aca="true" ref="AA37">INDEX(KM_PCT,MATCH($A37,'Knowledge - Percentages'!$B:$B,0),'Data - Knowledge'!AA$8)/100</f>
        <v>0.006</v>
      </c>
      <c r="AB37" s="380">
        <f t="array" aca="true" ref="AB37">INDEX(KM_PCT,MATCH($A37,'Knowledge - Percentages'!$B:$B,0),'Data - Knowledge'!AB$8)/100</f>
        <v>0.023</v>
      </c>
      <c r="AC37" s="380">
        <f t="array" aca="true" ref="AC37">INDEX(KM_PCT,MATCH($A37,'Knowledge - Percentages'!$B:$B,0),'Data - Knowledge'!AC$8)/100</f>
        <v>0.018000000000000002</v>
      </c>
      <c r="AD37" s="380">
        <f t="array" aca="true" ref="AD37">INDEX(KM_PCT,MATCH($A37,'Knowledge - Percentages'!$B:$B,0),'Data - Knowledge'!AD$8)/100</f>
        <v>0.018000000000000002</v>
      </c>
      <c r="AE37" s="380">
        <f t="array" aca="true" ref="AE37">INDEX(KM_PCT,MATCH($A37,'Knowledge - Percentages'!$B:$B,0),'Data - Knowledge'!AE$8)/100</f>
        <v>0.003</v>
      </c>
      <c r="AF37" s="380">
        <f t="array" aca="true" ref="AF37">INDEX(KM_PCT,MATCH($A37,'Knowledge - Percentages'!$B:$B,0),'Data - Knowledge'!AF$8)/100</f>
        <v>0.003</v>
      </c>
      <c r="AG37" s="380">
        <f t="array" aca="true" ref="AG37">INDEX(KM_PCT,MATCH($A37,'Knowledge - Percentages'!$B:$B,0),'Data - Knowledge'!AG$8)/100</f>
        <v>0.003</v>
      </c>
      <c r="AH37" s="380">
        <f t="array" aca="true" ref="AH37">INDEX(KM_PCT,MATCH($A37,'Knowledge - Percentages'!$B:$B,0),'Data - Knowledge'!AH$8)/100</f>
        <v>0.0090000000000000011</v>
      </c>
      <c r="AI37" s="380">
        <f t="array" aca="true" ref="AI37">INDEX(KM_PCT,MATCH($A37,'Knowledge - Percentages'!$B:$B,0),'Data - Knowledge'!AI$8)/100</f>
        <v>0.094</v>
      </c>
      <c r="AJ37" s="380">
        <f t="array" aca="true" ref="AJ37">INDEX(KM_PCT,MATCH($A37,'Knowledge - Percentages'!$B:$B,0),'Data - Knowledge'!AJ$8)/100</f>
        <v>0.015</v>
      </c>
      <c r="AK37" s="380">
        <f t="array" aca="true" ref="AK37">INDEX(KM_PCT,MATCH($A37,'Knowledge - Percentages'!$B:$B,0),'Data - Knowledge'!AK$8)/100</f>
        <v>0.008</v>
      </c>
      <c r="AL37" s="380">
        <f t="array" aca="true" ref="AL37">INDEX(KM_PCT,MATCH($A37,'Knowledge - Percentages'!$B:$B,0),'Data - Knowledge'!AL$8)/100</f>
        <v>0.025</v>
      </c>
      <c r="AM37" s="380">
        <f t="array" aca="true" ref="AM37">INDEX(KM_PCT,MATCH($A37,'Knowledge - Percentages'!$B:$B,0),'Data - Knowledge'!AM$8)/100</f>
        <v>0.0069999999999999993</v>
      </c>
      <c r="AN37" s="380">
        <f t="array" aca="true" ref="AN37">INDEX(KM_PCT,MATCH($A37,'Knowledge - Percentages'!$B:$B,0),'Data - Knowledge'!AN$8)/100</f>
        <v>0.008</v>
      </c>
      <c r="AO37" s="380">
        <f t="array" aca="true" ref="AO37">INDEX(KM_PCT,MATCH($A37,'Knowledge - Percentages'!$B:$B,0),'Data - Knowledge'!AO$8)/100</f>
        <v>0.008</v>
      </c>
      <c r="AP37" s="380">
        <f t="array" aca="true" ref="AP37">INDEX(KM_PCT,MATCH($A37,'Knowledge - Percentages'!$B:$B,0),'Data - Knowledge'!AP$8)/100</f>
        <v>0.0090000000000000011</v>
      </c>
      <c r="AQ37" s="380">
        <f t="array" aca="true" ref="AQ37">INDEX(KM_PCT,MATCH($A37,'Knowledge - Percentages'!$B:$B,0),'Data - Knowledge'!AQ$8)/100</f>
        <v>0.0090000000000000011</v>
      </c>
      <c r="AR37" s="380">
        <f t="array" aca="true" ref="AR37">INDEX(KM_PCT,MATCH($A37,'Knowledge - Percentages'!$B:$B,0),'Data - Knowledge'!AR$8)/100</f>
        <v>0.0090000000000000011</v>
      </c>
      <c r="AS37" s="380">
        <f t="array" aca="true" ref="AS37">INDEX(KM_PCT,MATCH($A37,'Knowledge - Percentages'!$B:$B,0),'Data - Knowledge'!AS$8)/100</f>
        <v>0.0090000000000000011</v>
      </c>
      <c r="AT37" s="380">
        <f t="array" aca="true" ref="AT37">INDEX(KM_PCT,MATCH($A37,'Knowledge - Percentages'!$B:$B,0),'Data - Knowledge'!AT$8)/100</f>
        <v>0.013999999999999999</v>
      </c>
      <c r="AU37" s="380">
        <f t="array" aca="true" ref="AU37">INDEX(KM_PCT,MATCH($A37,'Knowledge - Percentages'!$B:$B,0),'Data - Knowledge'!AU$8)/100</f>
        <v>0.0069999999999999993</v>
      </c>
      <c r="AV37" s="380">
        <f t="array" aca="true" ref="AV37">INDEX(KM_PCT,MATCH($A37,'Knowledge - Percentages'!$B:$B,0),'Data - Knowledge'!AV$8)/100</f>
        <v>0.006</v>
      </c>
      <c r="AW37" s="380">
        <f t="array" aca="true" ref="AW37">INDEX(KM_PCT,MATCH($A37,'Knowledge - Percentages'!$B:$B,0),'Data - Knowledge'!AW$8)/100</f>
        <v>0.005</v>
      </c>
      <c r="AX37" s="380">
        <f t="array" aca="true" ref="AX37">INDEX(KM_PCT,MATCH($A37,'Knowledge - Percentages'!$B:$B,0),'Data - Knowledge'!AX$8)/100</f>
        <v>0.049</v>
      </c>
      <c r="AY37" s="380">
        <f t="array" aca="true" ref="AY37">INDEX(KM_PCT,MATCH($A37,'Knowledge - Percentages'!$B:$B,0),'Data - Knowledge'!AY$8)/100</f>
        <v>0.005</v>
      </c>
      <c r="AZ37" s="380">
        <f t="array" aca="true" ref="AZ37">INDEX(KM_PCT,MATCH($A37,'Knowledge - Percentages'!$B:$B,0),'Data - Knowledge'!AZ$8)/100</f>
        <v>0.01</v>
      </c>
      <c r="BA37" s="380">
        <f t="array" aca="true" ref="BA37">INDEX(KM_PCT,MATCH($A37,'Knowledge - Percentages'!$B:$B,0),'Data - Knowledge'!BA$8)/100</f>
        <v>0.0069999999999999993</v>
      </c>
      <c r="BB37" s="380">
        <f t="array" aca="true" ref="BB37">INDEX(KM_PCT,MATCH($A37,'Knowledge - Percentages'!$B:$B,0),'Data - Knowledge'!BB$8)/100</f>
        <v>0.006</v>
      </c>
      <c r="BC37" s="380">
        <f t="array" aca="true" ref="BC37">INDEX(KM_PCT,MATCH($A37,'Knowledge - Percentages'!$B:$B,0),'Data - Knowledge'!BC$8)/100</f>
        <v>0.004</v>
      </c>
      <c r="BD37" s="380">
        <f t="array" aca="true" ref="BD37">INDEX(KM_PCT,MATCH($A37,'Knowledge - Percentages'!$B:$B,0),'Data - Knowledge'!BD$8)/100</f>
        <v>0.004</v>
      </c>
      <c r="BE37" s="380">
        <f t="array" aca="true" ref="BE37">INDEX(KM_PCT,MATCH($A37,'Knowledge - Percentages'!$B:$B,0),'Data - Knowledge'!BE$8)/100</f>
        <v>0.004</v>
      </c>
      <c r="BF37" s="380">
        <f t="array" aca="true" ref="BF37">INDEX(KM_PCT,MATCH($A37,'Knowledge - Percentages'!$B:$B,0),'Data - Knowledge'!BF$8)/100</f>
        <v>0.004</v>
      </c>
      <c r="BG37" s="380">
        <f t="array" aca="true" ref="BG37">INDEX(KM_PCT,MATCH($A37,'Knowledge - Percentages'!$B:$B,0),'Data - Knowledge'!BG$8)/100</f>
        <v>0.0090000000000000011</v>
      </c>
      <c r="BH37" s="380">
        <f t="array" aca="true" ref="BH37">INDEX(KM_PCT,MATCH($A37,'Knowledge - Percentages'!$B:$B,0),'Data - Knowledge'!BH$8)/100</f>
        <v>0.0069999999999999993</v>
      </c>
      <c r="BI37" s="380">
        <f t="array" aca="true" ref="BI37">INDEX(KM_PCT,MATCH($A37,'Knowledge - Percentages'!$B:$B,0),'Data - Knowledge'!BI$8)/100</f>
        <v>0.0090000000000000011</v>
      </c>
      <c r="BJ37" s="380">
        <f t="array" aca="true" ref="BJ37">INDEX(KM_PCT,MATCH($A37,'Knowledge - Percentages'!$B:$B,0),'Data - Knowledge'!BJ$8)/100</f>
        <v>0.0069999999999999993</v>
      </c>
      <c r="BK37" s="380">
        <f t="array" aca="true" ref="BK37">INDEX(KM_PCT,MATCH($A37,'Knowledge - Percentages'!$B:$B,0),'Data - Knowledge'!BK$8)/100</f>
        <v>0.031</v>
      </c>
      <c r="BL37" s="380">
        <f t="array" aca="true" ref="BL37">INDEX(KM_PCT,MATCH($A37,'Knowledge - Percentages'!$B:$B,0),'Data - Knowledge'!BL$8)/100</f>
        <v>0.012</v>
      </c>
      <c r="BM37" s="380">
        <f t="array" aca="true" ref="BM37">INDEX(KM_PCT,MATCH($A37,'Knowledge - Percentages'!$B:$B,0),'Data - Knowledge'!BM$8)/100</f>
        <v>0.022000000000000002</v>
      </c>
      <c r="BN37" s="380">
        <f t="array" aca="true" ref="BN37">INDEX(KM_PCT,MATCH($A37,'Knowledge - Percentages'!$B:$B,0),'Data - Knowledge'!BN$8)/100</f>
        <v>0.011000000000000001</v>
      </c>
      <c r="BO37" s="380">
        <f t="array" aca="true" ref="BO37">INDEX(KM_PCT,MATCH($A37,'Knowledge - Percentages'!$B:$B,0),'Data - Knowledge'!BO$8)/100</f>
        <v>0.0069999999999999993</v>
      </c>
      <c r="BP37" s="380">
        <f t="array" aca="true" ref="BP37">INDEX(KM_PCT,MATCH($A37,'Knowledge - Percentages'!$B:$B,0),'Data - Knowledge'!BP$8)/100</f>
        <v>0.0090000000000000011</v>
      </c>
      <c r="BQ37" s="380">
        <f t="array" aca="true" ref="BQ37">INDEX(KM_PCT,MATCH($A37,'Knowledge - Percentages'!$B:$B,0),'Data - Knowledge'!BQ$8)/100</f>
        <v>0.012</v>
      </c>
    </row>
    <row r="38" spans="1:69">
      <c r="A38" t="s">
        <v>869</v>
      </c>
      <c r="B38" t="s">
        <v>823</v>
      </c>
      <c r="C38" t="s">
        <v>859</v>
      </c>
      <c r="D38" t="s">
        <v>870</v>
      </c>
      <c r="E38" s="373">
        <f>SUMPRODUCT($K$2:$BQ$2,$K38:$BQ38)/$J$2</f>
        <v>0.0025643939393939406</v>
      </c>
      <c r="F38" s="379">
        <f>SUMPRODUCT($K$2:$BQ$2,$K38:$BQ38)</f>
        <v>0.67700000000000027</v>
      </c>
      <c r="G38" s="373">
        <f>SUMPRODUCT($K$3:$BQ$3,$K38:$BQ38)/$J$3</f>
        <v>0.0027293634496919914</v>
      </c>
      <c r="H38" s="379">
        <f>SUMPRODUCT($K$3:$BQ$3,$K38:$BQ38)</f>
        <v>26.583999999999996</v>
      </c>
      <c r="I38" s="373">
        <f>CORREL($K$4:$BQ$4,$K38:$BQ38)</f>
        <v>-0.15132313463772479</v>
      </c>
      <c r="J38" s="379">
        <f>$E38/$G38*100</f>
        <v>93.955751465908008</v>
      </c>
      <c r="K38" s="380">
        <f t="array" aca="true" ref="K38">INDEX(KM_PCT,MATCH($A38,'Knowledge - Percentages'!$B:$B,0),'Data - Knowledge'!K$8)/100</f>
        <v>0.005</v>
      </c>
      <c r="L38" s="380">
        <f t="array" aca="true" ref="L38">INDEX(KM_PCT,MATCH($A38,'Knowledge - Percentages'!$B:$B,0),'Data - Knowledge'!L$8)/100</f>
        <v>0.005</v>
      </c>
      <c r="M38" s="380">
        <f t="array" aca="true" ref="M38">INDEX(KM_PCT,MATCH($A38,'Knowledge - Percentages'!$B:$B,0),'Data - Knowledge'!M$8)/100</f>
        <v>0.005</v>
      </c>
      <c r="N38" s="380">
        <f t="array" aca="true" ref="N38">INDEX(KM_PCT,MATCH($A38,'Knowledge - Percentages'!$B:$B,0),'Data - Knowledge'!N$8)/100</f>
        <v>0.002</v>
      </c>
      <c r="O38" s="380">
        <f t="array" aca="true" ref="O38">INDEX(KM_PCT,MATCH($A38,'Knowledge - Percentages'!$B:$B,0),'Data - Knowledge'!O$8)/100</f>
        <v>0.003</v>
      </c>
      <c r="P38" s="380">
        <f t="array" aca="true" ref="P38">INDEX(KM_PCT,MATCH($A38,'Knowledge - Percentages'!$B:$B,0),'Data - Knowledge'!P$8)/100</f>
        <v>0.003</v>
      </c>
      <c r="Q38" s="380">
        <f t="array" aca="true" ref="Q38">INDEX(KM_PCT,MATCH($A38,'Knowledge - Percentages'!$B:$B,0),'Data - Knowledge'!Q$8)/100</f>
        <v>0.003</v>
      </c>
      <c r="R38" s="380">
        <f t="array" aca="true" ref="R38">INDEX(KM_PCT,MATCH($A38,'Knowledge - Percentages'!$B:$B,0),'Data - Knowledge'!R$8)/100</f>
        <v>0.0069999999999999993</v>
      </c>
      <c r="S38" s="380">
        <f t="array" aca="true" ref="S38">INDEX(KM_PCT,MATCH($A38,'Knowledge - Percentages'!$B:$B,0),'Data - Knowledge'!S$8)/100</f>
        <v>0.004</v>
      </c>
      <c r="T38" s="380">
        <f t="array" aca="true" ref="T38">INDEX(KM_PCT,MATCH($A38,'Knowledge - Percentages'!$B:$B,0),'Data - Knowledge'!T$8)/100</f>
        <v>0.002</v>
      </c>
      <c r="U38" s="380">
        <f t="array" aca="true" ref="U38">INDEX(KM_PCT,MATCH($A38,'Knowledge - Percentages'!$B:$B,0),'Data - Knowledge'!U$8)/100</f>
        <v>0.002</v>
      </c>
      <c r="V38" s="380">
        <f t="array" aca="true" ref="V38">INDEX(KM_PCT,MATCH($A38,'Knowledge - Percentages'!$B:$B,0),'Data - Knowledge'!V$8)/100</f>
        <v>0.002</v>
      </c>
      <c r="W38" s="380">
        <f t="array" aca="true" ref="W38">INDEX(KM_PCT,MATCH($A38,'Knowledge - Percentages'!$B:$B,0),'Data - Knowledge'!W$8)/100</f>
        <v>0.002</v>
      </c>
      <c r="X38" s="380">
        <f t="array" aca="true" ref="X38">INDEX(KM_PCT,MATCH($A38,'Knowledge - Percentages'!$B:$B,0),'Data - Knowledge'!X$8)/100</f>
        <v>0.003</v>
      </c>
      <c r="Y38" s="380">
        <f t="array" aca="true" ref="Y38">INDEX(KM_PCT,MATCH($A38,'Knowledge - Percentages'!$B:$B,0),'Data - Knowledge'!Y$8)/100</f>
        <v>0.003</v>
      </c>
      <c r="Z38" s="380">
        <f t="array" aca="true" ref="Z38">INDEX(KM_PCT,MATCH($A38,'Knowledge - Percentages'!$B:$B,0),'Data - Knowledge'!Z$8)/100</f>
        <v>0.003</v>
      </c>
      <c r="AA38" s="380">
        <f t="array" aca="true" ref="AA38">INDEX(KM_PCT,MATCH($A38,'Knowledge - Percentages'!$B:$B,0),'Data - Knowledge'!AA$8)/100</f>
        <v>0.003</v>
      </c>
      <c r="AB38" s="380">
        <f t="array" aca="true" ref="AB38">INDEX(KM_PCT,MATCH($A38,'Knowledge - Percentages'!$B:$B,0),'Data - Knowledge'!AB$8)/100</f>
        <v>0.004</v>
      </c>
      <c r="AC38" s="380">
        <f t="array" aca="true" ref="AC38">INDEX(KM_PCT,MATCH($A38,'Knowledge - Percentages'!$B:$B,0),'Data - Knowledge'!AC$8)/100</f>
        <v>0.005</v>
      </c>
      <c r="AD38" s="380">
        <f t="array" aca="true" ref="AD38">INDEX(KM_PCT,MATCH($A38,'Knowledge - Percentages'!$B:$B,0),'Data - Knowledge'!AD$8)/100</f>
        <v>0.004</v>
      </c>
      <c r="AE38" s="380">
        <f t="array" aca="true" ref="AE38">INDEX(KM_PCT,MATCH($A38,'Knowledge - Percentages'!$B:$B,0),'Data - Knowledge'!AE$8)/100</f>
        <v>0.001</v>
      </c>
      <c r="AF38" s="380">
        <f t="array" aca="true" ref="AF38">INDEX(KM_PCT,MATCH($A38,'Knowledge - Percentages'!$B:$B,0),'Data - Knowledge'!AF$8)/100</f>
        <v>0.001</v>
      </c>
      <c r="AG38" s="380">
        <f t="array" aca="true" ref="AG38">INDEX(KM_PCT,MATCH($A38,'Knowledge - Percentages'!$B:$B,0),'Data - Knowledge'!AG$8)/100</f>
        <v>0.001</v>
      </c>
      <c r="AH38" s="380">
        <f t="array" aca="true" ref="AH38">INDEX(KM_PCT,MATCH($A38,'Knowledge - Percentages'!$B:$B,0),'Data - Knowledge'!AH$8)/100</f>
        <v>0.005</v>
      </c>
      <c r="AI38" s="380">
        <f t="array" aca="true" ref="AI38">INDEX(KM_PCT,MATCH($A38,'Knowledge - Percentages'!$B:$B,0),'Data - Knowledge'!AI$8)/100</f>
        <v>0.021</v>
      </c>
      <c r="AJ38" s="380">
        <f t="array" aca="true" ref="AJ38">INDEX(KM_PCT,MATCH($A38,'Knowledge - Percentages'!$B:$B,0),'Data - Knowledge'!AJ$8)/100</f>
        <v>0.004</v>
      </c>
      <c r="AK38" s="380">
        <f t="array" aca="true" ref="AK38">INDEX(KM_PCT,MATCH($A38,'Knowledge - Percentages'!$B:$B,0),'Data - Knowledge'!AK$8)/100</f>
        <v>0.004</v>
      </c>
      <c r="AL38" s="380">
        <f t="array" aca="true" ref="AL38">INDEX(KM_PCT,MATCH($A38,'Knowledge - Percentages'!$B:$B,0),'Data - Knowledge'!AL$8)/100</f>
        <v>0.011000000000000001</v>
      </c>
      <c r="AM38" s="380">
        <f t="array" aca="true" ref="AM38">INDEX(KM_PCT,MATCH($A38,'Knowledge - Percentages'!$B:$B,0),'Data - Knowledge'!AM$8)/100</f>
        <v>0.003</v>
      </c>
      <c r="AN38" s="380">
        <f t="array" aca="true" ref="AN38">INDEX(KM_PCT,MATCH($A38,'Knowledge - Percentages'!$B:$B,0),'Data - Knowledge'!AN$8)/100</f>
        <v>0.002</v>
      </c>
      <c r="AO38" s="380">
        <f t="array" aca="true" ref="AO38">INDEX(KM_PCT,MATCH($A38,'Knowledge - Percentages'!$B:$B,0),'Data - Knowledge'!AO$8)/100</f>
        <v>0.002</v>
      </c>
      <c r="AP38" s="380">
        <f t="array" aca="true" ref="AP38">INDEX(KM_PCT,MATCH($A38,'Knowledge - Percentages'!$B:$B,0),'Data - Knowledge'!AP$8)/100</f>
        <v>0.003</v>
      </c>
      <c r="AQ38" s="380">
        <f t="array" aca="true" ref="AQ38">INDEX(KM_PCT,MATCH($A38,'Knowledge - Percentages'!$B:$B,0),'Data - Knowledge'!AQ$8)/100</f>
        <v>0.003</v>
      </c>
      <c r="AR38" s="380">
        <f t="array" aca="true" ref="AR38">INDEX(KM_PCT,MATCH($A38,'Knowledge - Percentages'!$B:$B,0),'Data - Knowledge'!AR$8)/100</f>
        <v>0.002</v>
      </c>
      <c r="AS38" s="380">
        <f t="array" aca="true" ref="AS38">INDEX(KM_PCT,MATCH($A38,'Knowledge - Percentages'!$B:$B,0),'Data - Knowledge'!AS$8)/100</f>
        <v>0.002</v>
      </c>
      <c r="AT38" s="380">
        <f t="array" aca="true" ref="AT38">INDEX(KM_PCT,MATCH($A38,'Knowledge - Percentages'!$B:$B,0),'Data - Knowledge'!AT$8)/100</f>
        <v>0.002</v>
      </c>
      <c r="AU38" s="380">
        <f t="array" aca="true" ref="AU38">INDEX(KM_PCT,MATCH($A38,'Knowledge - Percentages'!$B:$B,0),'Data - Knowledge'!AU$8)/100</f>
        <v>0.002</v>
      </c>
      <c r="AV38" s="380">
        <f t="array" aca="true" ref="AV38">INDEX(KM_PCT,MATCH($A38,'Knowledge - Percentages'!$B:$B,0),'Data - Knowledge'!AV$8)/100</f>
        <v>0.002</v>
      </c>
      <c r="AW38" s="380">
        <f t="array" aca="true" ref="AW38">INDEX(KM_PCT,MATCH($A38,'Knowledge - Percentages'!$B:$B,0),'Data - Knowledge'!AW$8)/100</f>
        <v>0.002</v>
      </c>
      <c r="AX38" s="380">
        <f t="array" aca="true" ref="AX38">INDEX(KM_PCT,MATCH($A38,'Knowledge - Percentages'!$B:$B,0),'Data - Knowledge'!AX$8)/100</f>
        <v>0.006</v>
      </c>
      <c r="AY38" s="380">
        <f t="array" aca="true" ref="AY38">INDEX(KM_PCT,MATCH($A38,'Knowledge - Percentages'!$B:$B,0),'Data - Knowledge'!AY$8)/100</f>
        <v>0.002</v>
      </c>
      <c r="AZ38" s="380">
        <f t="array" aca="true" ref="AZ38">INDEX(KM_PCT,MATCH($A38,'Knowledge - Percentages'!$B:$B,0),'Data - Knowledge'!AZ$8)/100</f>
        <v>0.002</v>
      </c>
      <c r="BA38" s="380">
        <f t="array" aca="true" ref="BA38">INDEX(KM_PCT,MATCH($A38,'Knowledge - Percentages'!$B:$B,0),'Data - Knowledge'!BA$8)/100</f>
        <v>0.002</v>
      </c>
      <c r="BB38" s="380">
        <f t="array" aca="true" ref="BB38">INDEX(KM_PCT,MATCH($A38,'Knowledge - Percentages'!$B:$B,0),'Data - Knowledge'!BB$8)/100</f>
        <v>0.002</v>
      </c>
      <c r="BC38" s="380">
        <f t="array" aca="true" ref="BC38">INDEX(KM_PCT,MATCH($A38,'Knowledge - Percentages'!$B:$B,0),'Data - Knowledge'!BC$8)/100</f>
        <v>0.002</v>
      </c>
      <c r="BD38" s="380">
        <f t="array" aca="true" ref="BD38">INDEX(KM_PCT,MATCH($A38,'Knowledge - Percentages'!$B:$B,0),'Data - Knowledge'!BD$8)/100</f>
        <v>0.002</v>
      </c>
      <c r="BE38" s="380">
        <f t="array" aca="true" ref="BE38">INDEX(KM_PCT,MATCH($A38,'Knowledge - Percentages'!$B:$B,0),'Data - Knowledge'!BE$8)/100</f>
        <v>0.002</v>
      </c>
      <c r="BF38" s="380">
        <f t="array" aca="true" ref="BF38">INDEX(KM_PCT,MATCH($A38,'Knowledge - Percentages'!$B:$B,0),'Data - Knowledge'!BF$8)/100</f>
        <v>0.002</v>
      </c>
      <c r="BG38" s="380">
        <f t="array" aca="true" ref="BG38">INDEX(KM_PCT,MATCH($A38,'Knowledge - Percentages'!$B:$B,0),'Data - Knowledge'!BG$8)/100</f>
        <v>0.003</v>
      </c>
      <c r="BH38" s="380">
        <f t="array" aca="true" ref="BH38">INDEX(KM_PCT,MATCH($A38,'Knowledge - Percentages'!$B:$B,0),'Data - Knowledge'!BH$8)/100</f>
        <v>0.003</v>
      </c>
      <c r="BI38" s="380">
        <f t="array" aca="true" ref="BI38">INDEX(KM_PCT,MATCH($A38,'Knowledge - Percentages'!$B:$B,0),'Data - Knowledge'!BI$8)/100</f>
        <v>0.003</v>
      </c>
      <c r="BJ38" s="380">
        <f t="array" aca="true" ref="BJ38">INDEX(KM_PCT,MATCH($A38,'Knowledge - Percentages'!$B:$B,0),'Data - Knowledge'!BJ$8)/100</f>
        <v>0.003</v>
      </c>
      <c r="BK38" s="380">
        <f t="array" aca="true" ref="BK38">INDEX(KM_PCT,MATCH($A38,'Knowledge - Percentages'!$B:$B,0),'Data - Knowledge'!BK$8)/100</f>
        <v>0.015</v>
      </c>
      <c r="BL38" s="380">
        <f t="array" aca="true" ref="BL38">INDEX(KM_PCT,MATCH($A38,'Knowledge - Percentages'!$B:$B,0),'Data - Knowledge'!BL$8)/100</f>
        <v>0.003</v>
      </c>
      <c r="BM38" s="380">
        <f t="array" aca="true" ref="BM38">INDEX(KM_PCT,MATCH($A38,'Knowledge - Percentages'!$B:$B,0),'Data - Knowledge'!BM$8)/100</f>
        <v>0.003</v>
      </c>
      <c r="BN38" s="380">
        <f t="array" aca="true" ref="BN38">INDEX(KM_PCT,MATCH($A38,'Knowledge - Percentages'!$B:$B,0),'Data - Knowledge'!BN$8)/100</f>
        <v>0.003</v>
      </c>
      <c r="BO38" s="380">
        <f t="array" aca="true" ref="BO38">INDEX(KM_PCT,MATCH($A38,'Knowledge - Percentages'!$B:$B,0),'Data - Knowledge'!BO$8)/100</f>
        <v>0.002</v>
      </c>
      <c r="BP38" s="380">
        <f t="array" aca="true" ref="BP38">INDEX(KM_PCT,MATCH($A38,'Knowledge - Percentages'!$B:$B,0),'Data - Knowledge'!BP$8)/100</f>
        <v>0.002</v>
      </c>
      <c r="BQ38" s="380">
        <f t="array" aca="true" ref="BQ38">INDEX(KM_PCT,MATCH($A38,'Knowledge - Percentages'!$B:$B,0),'Data - Knowledge'!BQ$8)/100</f>
        <v>0.002</v>
      </c>
    </row>
    <row r="39" spans="1:69">
      <c r="A39" t="s">
        <v>871</v>
      </c>
      <c r="B39" t="s">
        <v>823</v>
      </c>
      <c r="C39" t="s">
        <v>859</v>
      </c>
      <c r="D39" t="s">
        <v>872</v>
      </c>
      <c r="E39" s="373">
        <f>SUMPRODUCT($K$2:$BQ$2,$K39:$BQ39)/$J$2</f>
        <v>0.011522727272727273</v>
      </c>
      <c r="F39" s="379">
        <f>SUMPRODUCT($K$2:$BQ$2,$K39:$BQ39)</f>
        <v>3.0420000000000003</v>
      </c>
      <c r="G39" s="373">
        <f>SUMPRODUCT($K$3:$BQ$3,$K39:$BQ39)/$J$3</f>
        <v>0.0092960985626283354</v>
      </c>
      <c r="H39" s="379">
        <f>SUMPRODUCT($K$3:$BQ$3,$K39:$BQ39)</f>
        <v>90.543999999999983</v>
      </c>
      <c r="I39" s="373">
        <f>CORREL($K$4:$BQ$4,$K39:$BQ39)</f>
        <v>0.037259124636653734</v>
      </c>
      <c r="J39" s="379">
        <f>$E39/$G39*100</f>
        <v>123.95229240630374</v>
      </c>
      <c r="K39" s="380">
        <f t="array" aca="true" ref="K39">INDEX(KM_PCT,MATCH($A39,'Knowledge - Percentages'!$B:$B,0),'Data - Knowledge'!K$8)/100</f>
        <v>0.008</v>
      </c>
      <c r="L39" s="380">
        <f t="array" aca="true" ref="L39">INDEX(KM_PCT,MATCH($A39,'Knowledge - Percentages'!$B:$B,0),'Data - Knowledge'!L$8)/100</f>
        <v>0.008</v>
      </c>
      <c r="M39" s="380">
        <f t="array" aca="true" ref="M39">INDEX(KM_PCT,MATCH($A39,'Knowledge - Percentages'!$B:$B,0),'Data - Knowledge'!M$8)/100</f>
        <v>0.008</v>
      </c>
      <c r="N39" s="380">
        <f t="array" aca="true" ref="N39">INDEX(KM_PCT,MATCH($A39,'Knowledge - Percentages'!$B:$B,0),'Data - Knowledge'!N$8)/100</f>
        <v>0.0069999999999999993</v>
      </c>
      <c r="O39" s="380">
        <f t="array" aca="true" ref="O39">INDEX(KM_PCT,MATCH($A39,'Knowledge - Percentages'!$B:$B,0),'Data - Knowledge'!O$8)/100</f>
        <v>0.006</v>
      </c>
      <c r="P39" s="380">
        <f t="array" aca="true" ref="P39">INDEX(KM_PCT,MATCH($A39,'Knowledge - Percentages'!$B:$B,0),'Data - Knowledge'!P$8)/100</f>
        <v>0.008</v>
      </c>
      <c r="Q39" s="380">
        <f t="array" aca="true" ref="Q39">INDEX(KM_PCT,MATCH($A39,'Knowledge - Percentages'!$B:$B,0),'Data - Knowledge'!Q$8)/100</f>
        <v>0.008</v>
      </c>
      <c r="R39" s="380">
        <f t="array" aca="true" ref="R39">INDEX(KM_PCT,MATCH($A39,'Knowledge - Percentages'!$B:$B,0),'Data - Knowledge'!R$8)/100</f>
        <v>0.008</v>
      </c>
      <c r="S39" s="380">
        <f t="array" aca="true" ref="S39">INDEX(KM_PCT,MATCH($A39,'Knowledge - Percentages'!$B:$B,0),'Data - Knowledge'!S$8)/100</f>
        <v>0.008</v>
      </c>
      <c r="T39" s="380">
        <f t="array" aca="true" ref="T39">INDEX(KM_PCT,MATCH($A39,'Knowledge - Percentages'!$B:$B,0),'Data - Knowledge'!T$8)/100</f>
        <v>0.008</v>
      </c>
      <c r="U39" s="380">
        <f t="array" aca="true" ref="U39">INDEX(KM_PCT,MATCH($A39,'Knowledge - Percentages'!$B:$B,0),'Data - Knowledge'!U$8)/100</f>
        <v>0.008</v>
      </c>
      <c r="V39" s="380">
        <f t="array" aca="true" ref="V39">INDEX(KM_PCT,MATCH($A39,'Knowledge - Percentages'!$B:$B,0),'Data - Knowledge'!V$8)/100</f>
        <v>0.0069999999999999993</v>
      </c>
      <c r="W39" s="380">
        <f t="array" aca="true" ref="W39">INDEX(KM_PCT,MATCH($A39,'Knowledge - Percentages'!$B:$B,0),'Data - Knowledge'!W$8)/100</f>
        <v>0.0069999999999999993</v>
      </c>
      <c r="X39" s="380">
        <f t="array" aca="true" ref="X39">INDEX(KM_PCT,MATCH($A39,'Knowledge - Percentages'!$B:$B,0),'Data - Knowledge'!X$8)/100</f>
        <v>0.01</v>
      </c>
      <c r="Y39" s="380">
        <f t="array" aca="true" ref="Y39">INDEX(KM_PCT,MATCH($A39,'Knowledge - Percentages'!$B:$B,0),'Data - Knowledge'!Y$8)/100</f>
        <v>0.01</v>
      </c>
      <c r="Z39" s="380">
        <f t="array" aca="true" ref="Z39">INDEX(KM_PCT,MATCH($A39,'Knowledge - Percentages'!$B:$B,0),'Data - Knowledge'!Z$8)/100</f>
        <v>0.01</v>
      </c>
      <c r="AA39" s="380">
        <f t="array" aca="true" ref="AA39">INDEX(KM_PCT,MATCH($A39,'Knowledge - Percentages'!$B:$B,0),'Data - Knowledge'!AA$8)/100</f>
        <v>0.01</v>
      </c>
      <c r="AB39" s="380">
        <f t="array" aca="true" ref="AB39">INDEX(KM_PCT,MATCH($A39,'Knowledge - Percentages'!$B:$B,0),'Data - Knowledge'!AB$8)/100</f>
        <v>0.01</v>
      </c>
      <c r="AC39" s="380">
        <f t="array" aca="true" ref="AC39">INDEX(KM_PCT,MATCH($A39,'Knowledge - Percentages'!$B:$B,0),'Data - Knowledge'!AC$8)/100</f>
        <v>0.01</v>
      </c>
      <c r="AD39" s="380">
        <f t="array" aca="true" ref="AD39">INDEX(KM_PCT,MATCH($A39,'Knowledge - Percentages'!$B:$B,0),'Data - Knowledge'!AD$8)/100</f>
        <v>0.01</v>
      </c>
      <c r="AE39" s="380">
        <f t="array" aca="true" ref="AE39">INDEX(KM_PCT,MATCH($A39,'Knowledge - Percentages'!$B:$B,0),'Data - Knowledge'!AE$8)/100</f>
        <v>0.008</v>
      </c>
      <c r="AF39" s="380">
        <f t="array" aca="true" ref="AF39">INDEX(KM_PCT,MATCH($A39,'Knowledge - Percentages'!$B:$B,0),'Data - Knowledge'!AF$8)/100</f>
        <v>0.005</v>
      </c>
      <c r="AG39" s="380">
        <f t="array" aca="true" ref="AG39">INDEX(KM_PCT,MATCH($A39,'Knowledge - Percentages'!$B:$B,0),'Data - Knowledge'!AG$8)/100</f>
        <v>0.008</v>
      </c>
      <c r="AH39" s="380">
        <f t="array" aca="true" ref="AH39">INDEX(KM_PCT,MATCH($A39,'Knowledge - Percentages'!$B:$B,0),'Data - Knowledge'!AH$8)/100</f>
        <v>0.01</v>
      </c>
      <c r="AI39" s="380">
        <f t="array" aca="true" ref="AI39">INDEX(KM_PCT,MATCH($A39,'Knowledge - Percentages'!$B:$B,0),'Data - Knowledge'!AI$8)/100</f>
        <v>0.011000000000000001</v>
      </c>
      <c r="AJ39" s="380">
        <f t="array" aca="true" ref="AJ39">INDEX(KM_PCT,MATCH($A39,'Knowledge - Percentages'!$B:$B,0),'Data - Knowledge'!AJ$8)/100</f>
        <v>0.01</v>
      </c>
      <c r="AK39" s="380">
        <f t="array" aca="true" ref="AK39">INDEX(KM_PCT,MATCH($A39,'Knowledge - Percentages'!$B:$B,0),'Data - Knowledge'!AK$8)/100</f>
        <v>0.01</v>
      </c>
      <c r="AL39" s="380">
        <f t="array" aca="true" ref="AL39">INDEX(KM_PCT,MATCH($A39,'Knowledge - Percentages'!$B:$B,0),'Data - Knowledge'!AL$8)/100</f>
        <v>0.01</v>
      </c>
      <c r="AM39" s="380">
        <f t="array" aca="true" ref="AM39">INDEX(KM_PCT,MATCH($A39,'Knowledge - Percentages'!$B:$B,0),'Data - Knowledge'!AM$8)/100</f>
        <v>0.01</v>
      </c>
      <c r="AN39" s="380">
        <f t="array" aca="true" ref="AN39">INDEX(KM_PCT,MATCH($A39,'Knowledge - Percentages'!$B:$B,0),'Data - Knowledge'!AN$8)/100</f>
        <v>0.01</v>
      </c>
      <c r="AO39" s="380">
        <f t="array" aca="true" ref="AO39">INDEX(KM_PCT,MATCH($A39,'Knowledge - Percentages'!$B:$B,0),'Data - Knowledge'!AO$8)/100</f>
        <v>0.01</v>
      </c>
      <c r="AP39" s="380">
        <f t="array" aca="true" ref="AP39">INDEX(KM_PCT,MATCH($A39,'Knowledge - Percentages'!$B:$B,0),'Data - Knowledge'!AP$8)/100</f>
        <v>0.011000000000000001</v>
      </c>
      <c r="AQ39" s="380">
        <f t="array" aca="true" ref="AQ39">INDEX(KM_PCT,MATCH($A39,'Knowledge - Percentages'!$B:$B,0),'Data - Knowledge'!AQ$8)/100</f>
        <v>0.011000000000000001</v>
      </c>
      <c r="AR39" s="380">
        <f t="array" aca="true" ref="AR39">INDEX(KM_PCT,MATCH($A39,'Knowledge - Percentages'!$B:$B,0),'Data - Knowledge'!AR$8)/100</f>
        <v>0.021</v>
      </c>
      <c r="AS39" s="380">
        <f t="array" aca="true" ref="AS39">INDEX(KM_PCT,MATCH($A39,'Knowledge - Percentages'!$B:$B,0),'Data - Knowledge'!AS$8)/100</f>
        <v>0.018000000000000002</v>
      </c>
      <c r="AT39" s="380">
        <f t="array" aca="true" ref="AT39">INDEX(KM_PCT,MATCH($A39,'Knowledge - Percentages'!$B:$B,0),'Data - Knowledge'!AT$8)/100</f>
        <v>0.019</v>
      </c>
      <c r="AU39" s="380">
        <f t="array" aca="true" ref="AU39">INDEX(KM_PCT,MATCH($A39,'Knowledge - Percentages'!$B:$B,0),'Data - Knowledge'!AU$8)/100</f>
        <v>0.01</v>
      </c>
      <c r="AV39" s="380">
        <f t="array" aca="true" ref="AV39">INDEX(KM_PCT,MATCH($A39,'Knowledge - Percentages'!$B:$B,0),'Data - Knowledge'!AV$8)/100</f>
        <v>0.011000000000000001</v>
      </c>
      <c r="AW39" s="380">
        <f t="array" aca="true" ref="AW39">INDEX(KM_PCT,MATCH($A39,'Knowledge - Percentages'!$B:$B,0),'Data - Knowledge'!AW$8)/100</f>
        <v>0.011000000000000001</v>
      </c>
      <c r="AX39" s="380">
        <f t="array" aca="true" ref="AX39">INDEX(KM_PCT,MATCH($A39,'Knowledge - Percentages'!$B:$B,0),'Data - Knowledge'!AX$8)/100</f>
        <v>0.01</v>
      </c>
      <c r="AY39" s="380">
        <f t="array" aca="true" ref="AY39">INDEX(KM_PCT,MATCH($A39,'Knowledge - Percentages'!$B:$B,0),'Data - Knowledge'!AY$8)/100</f>
        <v>0.0069999999999999993</v>
      </c>
      <c r="AZ39" s="380">
        <f t="array" aca="true" ref="AZ39">INDEX(KM_PCT,MATCH($A39,'Knowledge - Percentages'!$B:$B,0),'Data - Knowledge'!AZ$8)/100</f>
        <v>0.01</v>
      </c>
      <c r="BA39" s="380">
        <f t="array" aca="true" ref="BA39">INDEX(KM_PCT,MATCH($A39,'Knowledge - Percentages'!$B:$B,0),'Data - Knowledge'!BA$8)/100</f>
        <v>0.01</v>
      </c>
      <c r="BB39" s="380">
        <f t="array" aca="true" ref="BB39">INDEX(KM_PCT,MATCH($A39,'Knowledge - Percentages'!$B:$B,0),'Data - Knowledge'!BB$8)/100</f>
        <v>0.01</v>
      </c>
      <c r="BC39" s="380">
        <f t="array" aca="true" ref="BC39">INDEX(KM_PCT,MATCH($A39,'Knowledge - Percentages'!$B:$B,0),'Data - Knowledge'!BC$8)/100</f>
        <v>0.047</v>
      </c>
      <c r="BD39" s="380">
        <f t="array" aca="true" ref="BD39">INDEX(KM_PCT,MATCH($A39,'Knowledge - Percentages'!$B:$B,0),'Data - Knowledge'!BD$8)/100</f>
        <v>0.017</v>
      </c>
      <c r="BE39" s="380">
        <f t="array" aca="true" ref="BE39">INDEX(KM_PCT,MATCH($A39,'Knowledge - Percentages'!$B:$B,0),'Data - Knowledge'!BE$8)/100</f>
        <v>0.015</v>
      </c>
      <c r="BF39" s="380">
        <f t="array" aca="true" ref="BF39">INDEX(KM_PCT,MATCH($A39,'Knowledge - Percentages'!$B:$B,0),'Data - Knowledge'!BF$8)/100</f>
        <v>0.018000000000000002</v>
      </c>
      <c r="BG39" s="380">
        <f t="array" aca="true" ref="BG39">INDEX(KM_PCT,MATCH($A39,'Knowledge - Percentages'!$B:$B,0),'Data - Knowledge'!BG$8)/100</f>
        <v>0.017</v>
      </c>
      <c r="BH39" s="380">
        <f t="array" aca="true" ref="BH39">INDEX(KM_PCT,MATCH($A39,'Knowledge - Percentages'!$B:$B,0),'Data - Knowledge'!BH$8)/100</f>
        <v>0.011000000000000001</v>
      </c>
      <c r="BI39" s="380">
        <f t="array" aca="true" ref="BI39">INDEX(KM_PCT,MATCH($A39,'Knowledge - Percentages'!$B:$B,0),'Data - Knowledge'!BI$8)/100</f>
        <v>0.011000000000000001</v>
      </c>
      <c r="BJ39" s="380">
        <f t="array" aca="true" ref="BJ39">INDEX(KM_PCT,MATCH($A39,'Knowledge - Percentages'!$B:$B,0),'Data - Knowledge'!BJ$8)/100</f>
        <v>0.013999999999999999</v>
      </c>
      <c r="BK39" s="380">
        <f t="array" aca="true" ref="BK39">INDEX(KM_PCT,MATCH($A39,'Knowledge - Percentages'!$B:$B,0),'Data - Knowledge'!BK$8)/100</f>
        <v>0.013999999999999999</v>
      </c>
      <c r="BL39" s="380">
        <f t="array" aca="true" ref="BL39">INDEX(KM_PCT,MATCH($A39,'Knowledge - Percentages'!$B:$B,0),'Data - Knowledge'!BL$8)/100</f>
        <v>0.013999999999999999</v>
      </c>
      <c r="BM39" s="380">
        <f t="array" aca="true" ref="BM39">INDEX(KM_PCT,MATCH($A39,'Knowledge - Percentages'!$B:$B,0),'Data - Knowledge'!BM$8)/100</f>
        <v>0.013000000000000001</v>
      </c>
      <c r="BN39" s="380">
        <f t="array" aca="true" ref="BN39">INDEX(KM_PCT,MATCH($A39,'Knowledge - Percentages'!$B:$B,0),'Data - Knowledge'!BN$8)/100</f>
        <v>0.013000000000000001</v>
      </c>
      <c r="BO39" s="380">
        <f t="array" aca="true" ref="BO39">INDEX(KM_PCT,MATCH($A39,'Knowledge - Percentages'!$B:$B,0),'Data - Knowledge'!BO$8)/100</f>
        <v>0.008</v>
      </c>
      <c r="BP39" s="380">
        <f t="array" aca="true" ref="BP39">INDEX(KM_PCT,MATCH($A39,'Knowledge - Percentages'!$B:$B,0),'Data - Knowledge'!BP$8)/100</f>
        <v>0.005</v>
      </c>
      <c r="BQ39" s="380">
        <f t="array" aca="true" ref="BQ39">INDEX(KM_PCT,MATCH($A39,'Knowledge - Percentages'!$B:$B,0),'Data - Knowledge'!BQ$8)/100</f>
        <v>0.008</v>
      </c>
    </row>
    <row r="40" spans="1:69">
      <c r="A40" t="s">
        <v>873</v>
      </c>
      <c r="B40" t="s">
        <v>823</v>
      </c>
      <c r="C40" t="s">
        <v>859</v>
      </c>
      <c r="D40" t="s">
        <v>874</v>
      </c>
      <c r="E40" s="373">
        <f>SUMPRODUCT($K$2:$BQ$2,$K40:$BQ40)/$J$2</f>
        <v>0.56787878787878809</v>
      </c>
      <c r="F40" s="379">
        <f>SUMPRODUCT($K$2:$BQ$2,$K40:$BQ40)</f>
        <v>149.92000000000004</v>
      </c>
      <c r="G40" s="373">
        <f>SUMPRODUCT($K$3:$BQ$3,$K40:$BQ40)/$J$3</f>
        <v>0.508290862422998</v>
      </c>
      <c r="H40" s="379">
        <f>SUMPRODUCT($K$3:$BQ$3,$K40:$BQ40)</f>
        <v>4950.7530000000006</v>
      </c>
      <c r="I40" s="373">
        <f>CORREL($K$4:$BQ$4,$K40:$BQ40)</f>
        <v>0.27170693976719212</v>
      </c>
      <c r="J40" s="379">
        <f>$E40/$G40*100</f>
        <v>111.72319430881312</v>
      </c>
      <c r="K40" s="380">
        <f t="array" aca="true" ref="K40">INDEX(KM_PCT,MATCH($A40,'Knowledge - Percentages'!$B:$B,0),'Data - Knowledge'!K$8)/100</f>
        <v>0.409</v>
      </c>
      <c r="L40" s="380">
        <f t="array" aca="true" ref="L40">INDEX(KM_PCT,MATCH($A40,'Knowledge - Percentages'!$B:$B,0),'Data - Knowledge'!L$8)/100</f>
        <v>0.409</v>
      </c>
      <c r="M40" s="380">
        <f t="array" aca="true" ref="M40">INDEX(KM_PCT,MATCH($A40,'Knowledge - Percentages'!$B:$B,0),'Data - Knowledge'!M$8)/100</f>
        <v>0.408</v>
      </c>
      <c r="N40" s="380">
        <f t="array" aca="true" ref="N40">INDEX(KM_PCT,MATCH($A40,'Knowledge - Percentages'!$B:$B,0),'Data - Knowledge'!N$8)/100</f>
        <v>0.447</v>
      </c>
      <c r="O40" s="380">
        <f t="array" aca="true" ref="O40">INDEX(KM_PCT,MATCH($A40,'Knowledge - Percentages'!$B:$B,0),'Data - Knowledge'!O$8)/100</f>
        <v>0.475</v>
      </c>
      <c r="P40" s="380">
        <f t="array" aca="true" ref="P40">INDEX(KM_PCT,MATCH($A40,'Knowledge - Percentages'!$B:$B,0),'Data - Knowledge'!P$8)/100</f>
        <v>0.496</v>
      </c>
      <c r="Q40" s="380">
        <f t="array" aca="true" ref="Q40">INDEX(KM_PCT,MATCH($A40,'Knowledge - Percentages'!$B:$B,0),'Data - Knowledge'!Q$8)/100</f>
        <v>0.47600000000000003</v>
      </c>
      <c r="R40" s="380">
        <f t="array" aca="true" ref="R40">INDEX(KM_PCT,MATCH($A40,'Knowledge - Percentages'!$B:$B,0),'Data - Knowledge'!R$8)/100</f>
        <v>0.46399999999999997</v>
      </c>
      <c r="S40" s="380">
        <f t="array" aca="true" ref="S40">INDEX(KM_PCT,MATCH($A40,'Knowledge - Percentages'!$B:$B,0),'Data - Knowledge'!S$8)/100</f>
        <v>0.45899999999999996</v>
      </c>
      <c r="T40" s="380">
        <f t="array" aca="true" ref="T40">INDEX(KM_PCT,MATCH($A40,'Knowledge - Percentages'!$B:$B,0),'Data - Knowledge'!T$8)/100</f>
        <v>0.48</v>
      </c>
      <c r="U40" s="380">
        <f t="array" aca="true" ref="U40">INDEX(KM_PCT,MATCH($A40,'Knowledge - Percentages'!$B:$B,0),'Data - Knowledge'!U$8)/100</f>
        <v>0.474</v>
      </c>
      <c r="V40" s="380">
        <f t="array" aca="true" ref="V40">INDEX(KM_PCT,MATCH($A40,'Knowledge - Percentages'!$B:$B,0),'Data - Knowledge'!V$8)/100</f>
        <v>0.451</v>
      </c>
      <c r="W40" s="380">
        <f t="array" aca="true" ref="W40">INDEX(KM_PCT,MATCH($A40,'Knowledge - Percentages'!$B:$B,0),'Data - Knowledge'!W$8)/100</f>
        <v>0.46799999999999997</v>
      </c>
      <c r="X40" s="380">
        <f t="array" aca="true" ref="X40">INDEX(KM_PCT,MATCH($A40,'Knowledge - Percentages'!$B:$B,0),'Data - Knowledge'!X$8)/100</f>
        <v>0.574</v>
      </c>
      <c r="Y40" s="380">
        <f t="array" aca="true" ref="Y40">INDEX(KM_PCT,MATCH($A40,'Knowledge - Percentages'!$B:$B,0),'Data - Knowledge'!Y$8)/100</f>
        <v>0.636</v>
      </c>
      <c r="Z40" s="380">
        <f t="array" aca="true" ref="Z40">INDEX(KM_PCT,MATCH($A40,'Knowledge - Percentages'!$B:$B,0),'Data - Knowledge'!Z$8)/100</f>
        <v>0.57600000000000007</v>
      </c>
      <c r="AA40" s="380">
        <f t="array" aca="true" ref="AA40">INDEX(KM_PCT,MATCH($A40,'Knowledge - Percentages'!$B:$B,0),'Data - Knowledge'!AA$8)/100</f>
        <v>0.575</v>
      </c>
      <c r="AB40" s="380">
        <f t="array" aca="true" ref="AB40">INDEX(KM_PCT,MATCH($A40,'Knowledge - Percentages'!$B:$B,0),'Data - Knowledge'!AB$8)/100</f>
        <v>0.523</v>
      </c>
      <c r="AC40" s="380">
        <f t="array" aca="true" ref="AC40">INDEX(KM_PCT,MATCH($A40,'Knowledge - Percentages'!$B:$B,0),'Data - Knowledge'!AC$8)/100</f>
        <v>0.54</v>
      </c>
      <c r="AD40" s="380">
        <f t="array" aca="true" ref="AD40">INDEX(KM_PCT,MATCH($A40,'Knowledge - Percentages'!$B:$B,0),'Data - Knowledge'!AD$8)/100</f>
        <v>0.536</v>
      </c>
      <c r="AE40" s="380">
        <f t="array" aca="true" ref="AE40">INDEX(KM_PCT,MATCH($A40,'Knowledge - Percentages'!$B:$B,0),'Data - Knowledge'!AE$8)/100</f>
        <v>0.489</v>
      </c>
      <c r="AF40" s="380">
        <f t="array" aca="true" ref="AF40">INDEX(KM_PCT,MATCH($A40,'Knowledge - Percentages'!$B:$B,0),'Data - Knowledge'!AF$8)/100</f>
        <v>0.44</v>
      </c>
      <c r="AG40" s="380">
        <f t="array" aca="true" ref="AG40">INDEX(KM_PCT,MATCH($A40,'Knowledge - Percentages'!$B:$B,0),'Data - Knowledge'!AG$8)/100</f>
        <v>0.489</v>
      </c>
      <c r="AH40" s="380">
        <f t="array" aca="true" ref="AH40">INDEX(KM_PCT,MATCH($A40,'Knowledge - Percentages'!$B:$B,0),'Data - Knowledge'!AH$8)/100</f>
        <v>0.517</v>
      </c>
      <c r="AI40" s="380">
        <f t="array" aca="true" ref="AI40">INDEX(KM_PCT,MATCH($A40,'Knowledge - Percentages'!$B:$B,0),'Data - Knowledge'!AI$8)/100</f>
        <v>0.365</v>
      </c>
      <c r="AJ40" s="380">
        <f t="array" aca="true" ref="AJ40">INDEX(KM_PCT,MATCH($A40,'Knowledge - Percentages'!$B:$B,0),'Data - Knowledge'!AJ$8)/100</f>
        <v>0.546</v>
      </c>
      <c r="AK40" s="380">
        <f t="array" aca="true" ref="AK40">INDEX(KM_PCT,MATCH($A40,'Knowledge - Percentages'!$B:$B,0),'Data - Knowledge'!AK$8)/100</f>
        <v>0.519</v>
      </c>
      <c r="AL40" s="380">
        <f t="array" aca="true" ref="AL40">INDEX(KM_PCT,MATCH($A40,'Knowledge - Percentages'!$B:$B,0),'Data - Knowledge'!AL$8)/100</f>
        <v>0.51</v>
      </c>
      <c r="AM40" s="380">
        <f t="array" aca="true" ref="AM40">INDEX(KM_PCT,MATCH($A40,'Knowledge - Percentages'!$B:$B,0),'Data - Knowledge'!AM$8)/100</f>
        <v>0.547</v>
      </c>
      <c r="AN40" s="380">
        <f t="array" aca="true" ref="AN40">INDEX(KM_PCT,MATCH($A40,'Knowledge - Percentages'!$B:$B,0),'Data - Knowledge'!AN$8)/100</f>
        <v>0.452</v>
      </c>
      <c r="AO40" s="380">
        <f t="array" aca="true" ref="AO40">INDEX(KM_PCT,MATCH($A40,'Knowledge - Percentages'!$B:$B,0),'Data - Knowledge'!AO$8)/100</f>
        <v>0.316</v>
      </c>
      <c r="AP40" s="380">
        <f t="array" aca="true" ref="AP40">INDEX(KM_PCT,MATCH($A40,'Knowledge - Percentages'!$B:$B,0),'Data - Knowledge'!AP$8)/100</f>
        <v>0.546</v>
      </c>
      <c r="AQ40" s="380">
        <f t="array" aca="true" ref="AQ40">INDEX(KM_PCT,MATCH($A40,'Knowledge - Percentages'!$B:$B,0),'Data - Knowledge'!AQ$8)/100</f>
        <v>0.54899999999999993</v>
      </c>
      <c r="AR40" s="380">
        <f t="array" aca="true" ref="AR40">INDEX(KM_PCT,MATCH($A40,'Knowledge - Percentages'!$B:$B,0),'Data - Knowledge'!AR$8)/100</f>
        <v>0.665</v>
      </c>
      <c r="AS40" s="380">
        <f t="array" aca="true" ref="AS40">INDEX(KM_PCT,MATCH($A40,'Knowledge - Percentages'!$B:$B,0),'Data - Knowledge'!AS$8)/100</f>
        <v>0.759</v>
      </c>
      <c r="AT40" s="380">
        <f t="array" aca="true" ref="AT40">INDEX(KM_PCT,MATCH($A40,'Knowledge - Percentages'!$B:$B,0),'Data - Knowledge'!AT$8)/100</f>
        <v>0.675</v>
      </c>
      <c r="AU40" s="380">
        <f t="array" aca="true" ref="AU40">INDEX(KM_PCT,MATCH($A40,'Knowledge - Percentages'!$B:$B,0),'Data - Knowledge'!AU$8)/100</f>
        <v>0.594</v>
      </c>
      <c r="AV40" s="380">
        <f t="array" aca="true" ref="AV40">INDEX(KM_PCT,MATCH($A40,'Knowledge - Percentages'!$B:$B,0),'Data - Knowledge'!AV$8)/100</f>
        <v>0.55799999999999994</v>
      </c>
      <c r="AW40" s="380">
        <f t="array" aca="true" ref="AW40">INDEX(KM_PCT,MATCH($A40,'Knowledge - Percentages'!$B:$B,0),'Data - Knowledge'!AW$8)/100</f>
        <v>0.586</v>
      </c>
      <c r="AX40" s="380">
        <f t="array" aca="true" ref="AX40">INDEX(KM_PCT,MATCH($A40,'Knowledge - Percentages'!$B:$B,0),'Data - Knowledge'!AX$8)/100</f>
        <v>0.175</v>
      </c>
      <c r="AY40" s="380">
        <f t="array" aca="true" ref="AY40">INDEX(KM_PCT,MATCH($A40,'Knowledge - Percentages'!$B:$B,0),'Data - Knowledge'!AY$8)/100</f>
        <v>0.55399999999999994</v>
      </c>
      <c r="AZ40" s="380">
        <f t="array" aca="true" ref="AZ40">INDEX(KM_PCT,MATCH($A40,'Knowledge - Percentages'!$B:$B,0),'Data - Knowledge'!AZ$8)/100</f>
        <v>0.579</v>
      </c>
      <c r="BA40" s="380">
        <f t="array" aca="true" ref="BA40">INDEX(KM_PCT,MATCH($A40,'Knowledge - Percentages'!$B:$B,0),'Data - Knowledge'!BA$8)/100</f>
        <v>0.584</v>
      </c>
      <c r="BB40" s="380">
        <f t="array" aca="true" ref="BB40">INDEX(KM_PCT,MATCH($A40,'Knowledge - Percentages'!$B:$B,0),'Data - Knowledge'!BB$8)/100</f>
        <v>0.573</v>
      </c>
      <c r="BC40" s="380">
        <f t="array" aca="true" ref="BC40">INDEX(KM_PCT,MATCH($A40,'Knowledge - Percentages'!$B:$B,0),'Data - Knowledge'!BC$8)/100</f>
        <v>0.397</v>
      </c>
      <c r="BD40" s="380">
        <f t="array" aca="true" ref="BD40">INDEX(KM_PCT,MATCH($A40,'Knowledge - Percentages'!$B:$B,0),'Data - Knowledge'!BD$8)/100</f>
        <v>0.509</v>
      </c>
      <c r="BE40" s="380">
        <f t="array" aca="true" ref="BE40">INDEX(KM_PCT,MATCH($A40,'Knowledge - Percentages'!$B:$B,0),'Data - Knowledge'!BE$8)/100</f>
        <v>0.637</v>
      </c>
      <c r="BF40" s="380">
        <f t="array" aca="true" ref="BF40">INDEX(KM_PCT,MATCH($A40,'Knowledge - Percentages'!$B:$B,0),'Data - Knowledge'!BF$8)/100</f>
        <v>0.57</v>
      </c>
      <c r="BG40" s="380">
        <f t="array" aca="true" ref="BG40">INDEX(KM_PCT,MATCH($A40,'Knowledge - Percentages'!$B:$B,0),'Data - Knowledge'!BG$8)/100</f>
        <v>0.57100000000000006</v>
      </c>
      <c r="BH40" s="380">
        <f t="array" aca="true" ref="BH40">INDEX(KM_PCT,MATCH($A40,'Knowledge - Percentages'!$B:$B,0),'Data - Knowledge'!BH$8)/100</f>
        <v>0.574</v>
      </c>
      <c r="BI40" s="380">
        <f t="array" aca="true" ref="BI40">INDEX(KM_PCT,MATCH($A40,'Knowledge - Percentages'!$B:$B,0),'Data - Knowledge'!BI$8)/100</f>
        <v>0.574</v>
      </c>
      <c r="BJ40" s="380">
        <f t="array" aca="true" ref="BJ40">INDEX(KM_PCT,MATCH($A40,'Knowledge - Percentages'!$B:$B,0),'Data - Knowledge'!BJ$8)/100</f>
        <v>0.614</v>
      </c>
      <c r="BK40" s="380">
        <f t="array" aca="true" ref="BK40">INDEX(KM_PCT,MATCH($A40,'Knowledge - Percentages'!$B:$B,0),'Data - Knowledge'!BK$8)/100</f>
        <v>0.47</v>
      </c>
      <c r="BL40" s="380">
        <f t="array" aca="true" ref="BL40">INDEX(KM_PCT,MATCH($A40,'Knowledge - Percentages'!$B:$B,0),'Data - Knowledge'!BL$8)/100</f>
        <v>0.46399999999999997</v>
      </c>
      <c r="BM40" s="380">
        <f t="array" aca="true" ref="BM40">INDEX(KM_PCT,MATCH($A40,'Knowledge - Percentages'!$B:$B,0),'Data - Knowledge'!BM$8)/100</f>
        <v>0.34299999999999997</v>
      </c>
      <c r="BN40" s="380">
        <f t="array" aca="true" ref="BN40">INDEX(KM_PCT,MATCH($A40,'Knowledge - Percentages'!$B:$B,0),'Data - Knowledge'!BN$8)/100</f>
        <v>0.65099999999999991</v>
      </c>
      <c r="BO40" s="380">
        <f t="array" aca="true" ref="BO40">INDEX(KM_PCT,MATCH($A40,'Knowledge - Percentages'!$B:$B,0),'Data - Knowledge'!BO$8)/100</f>
        <v>0.55399999999999994</v>
      </c>
      <c r="BP40" s="380">
        <f t="array" aca="true" ref="BP40">INDEX(KM_PCT,MATCH($A40,'Knowledge - Percentages'!$B:$B,0),'Data - Knowledge'!BP$8)/100</f>
        <v>0.613</v>
      </c>
      <c r="BQ40" s="380">
        <f t="array" aca="true" ref="BQ40">INDEX(KM_PCT,MATCH($A40,'Knowledge - Percentages'!$B:$B,0),'Data - Knowledge'!BQ$8)/100</f>
        <v>0.544</v>
      </c>
    </row>
    <row r="41" spans="1:69">
      <c r="A41" t="s">
        <v>417</v>
      </c>
      <c r="B41" t="s">
        <v>875</v>
      </c>
      <c r="C41" t="s">
        <v>876</v>
      </c>
      <c r="D41" t="s">
        <v>877</v>
      </c>
      <c r="E41" s="373">
        <f>SUMPRODUCT($K$2:$BQ$2,$K41:$BQ41)/$J$2</f>
        <v>0.092564393939393946</v>
      </c>
      <c r="F41" s="379">
        <f>SUMPRODUCT($K$2:$BQ$2,$K41:$BQ41)</f>
        <v>24.437</v>
      </c>
      <c r="G41" s="373">
        <f>SUMPRODUCT($K$3:$BQ$3,$K41:$BQ41)/$J$3</f>
        <v>0.36491262833675558</v>
      </c>
      <c r="H41" s="379">
        <f>SUMPRODUCT($K$3:$BQ$3,$K41:$BQ41)</f>
        <v>3554.2489999999993</v>
      </c>
      <c r="I41" s="373">
        <f>CORREL($K$4:$BQ$4,$K41:$BQ41)</f>
        <v>-0.24367200405175363</v>
      </c>
      <c r="J41" s="379">
        <f>$E41/$G41*100</f>
        <v>25.366179943208738</v>
      </c>
      <c r="K41" s="380">
        <f t="array" aca="true" ref="K41">INDEX(KM_PCT,MATCH($A41,'Knowledge - Percentages'!$B:$B,0),'Data - Knowledge'!K$8)/100</f>
        <v>0.703</v>
      </c>
      <c r="L41" s="380">
        <f t="array" aca="true" ref="L41">INDEX(KM_PCT,MATCH($A41,'Knowledge - Percentages'!$B:$B,0),'Data - Knowledge'!L$8)/100</f>
        <v>0.5</v>
      </c>
      <c r="M41" s="380">
        <f t="array" aca="true" ref="M41">INDEX(KM_PCT,MATCH($A41,'Knowledge - Percentages'!$B:$B,0),'Data - Knowledge'!M$8)/100</f>
        <v>0.732</v>
      </c>
      <c r="N41" s="380">
        <f t="array" aca="true" ref="N41">INDEX(KM_PCT,MATCH($A41,'Knowledge - Percentages'!$B:$B,0),'Data - Knowledge'!N$8)/100</f>
        <v>0.77599999999999991</v>
      </c>
      <c r="O41" s="380">
        <f t="array" aca="true" ref="O41">INDEX(KM_PCT,MATCH($A41,'Knowledge - Percentages'!$B:$B,0),'Data - Knowledge'!O$8)/100</f>
        <v>0.69900000000000007</v>
      </c>
      <c r="P41" s="380">
        <f t="array" aca="true" ref="P41">INDEX(KM_PCT,MATCH($A41,'Knowledge - Percentages'!$B:$B,0),'Data - Knowledge'!P$8)/100</f>
        <v>0.7609999999999999</v>
      </c>
      <c r="Q41" s="380">
        <f t="array" aca="true" ref="Q41">INDEX(KM_PCT,MATCH($A41,'Knowledge - Percentages'!$B:$B,0),'Data - Knowledge'!Q$8)/100</f>
        <v>0.27399999999999997</v>
      </c>
      <c r="R41" s="380">
        <f t="array" aca="true" ref="R41">INDEX(KM_PCT,MATCH($A41,'Knowledge - Percentages'!$B:$B,0),'Data - Knowledge'!R$8)/100</f>
        <v>0.231</v>
      </c>
      <c r="S41" s="380">
        <f t="array" aca="true" ref="S41">INDEX(KM_PCT,MATCH($A41,'Knowledge - Percentages'!$B:$B,0),'Data - Knowledge'!S$8)/100</f>
        <v>0.818</v>
      </c>
      <c r="T41" s="380">
        <f t="array" aca="true" ref="T41">INDEX(KM_PCT,MATCH($A41,'Knowledge - Percentages'!$B:$B,0),'Data - Knowledge'!T$8)/100</f>
        <v>0.41600000000000004</v>
      </c>
      <c r="U41" s="380">
        <f t="array" aca="true" ref="U41">INDEX(KM_PCT,MATCH($A41,'Knowledge - Percentages'!$B:$B,0),'Data - Knowledge'!U$8)/100</f>
        <v>0.152</v>
      </c>
      <c r="V41" s="380">
        <f t="array" aca="true" ref="V41">INDEX(KM_PCT,MATCH($A41,'Knowledge - Percentages'!$B:$B,0),'Data - Knowledge'!V$8)/100</f>
        <v>0.738</v>
      </c>
      <c r="W41" s="380">
        <f t="array" aca="true" ref="W41">INDEX(KM_PCT,MATCH($A41,'Knowledge - Percentages'!$B:$B,0),'Data - Knowledge'!W$8)/100</f>
        <v>0.166</v>
      </c>
      <c r="X41" s="380">
        <f t="array" aca="true" ref="X41">INDEX(KM_PCT,MATCH($A41,'Knowledge - Percentages'!$B:$B,0),'Data - Knowledge'!X$8)/100</f>
        <v>0.084</v>
      </c>
      <c r="Y41" s="380">
        <f t="array" aca="true" ref="Y41">INDEX(KM_PCT,MATCH($A41,'Knowledge - Percentages'!$B:$B,0),'Data - Knowledge'!Y$8)/100</f>
        <v>0.106</v>
      </c>
      <c r="Z41" s="380">
        <f t="array" aca="true" ref="Z41">INDEX(KM_PCT,MATCH($A41,'Knowledge - Percentages'!$B:$B,0),'Data - Knowledge'!Z$8)/100</f>
        <v>0.099</v>
      </c>
      <c r="AA41" s="380">
        <f t="array" aca="true" ref="AA41">INDEX(KM_PCT,MATCH($A41,'Knowledge - Percentages'!$B:$B,0),'Data - Knowledge'!AA$8)/100</f>
        <v>0.076</v>
      </c>
      <c r="AB41" s="380">
        <f t="array" aca="true" ref="AB41">INDEX(KM_PCT,MATCH($A41,'Knowledge - Percentages'!$B:$B,0),'Data - Knowledge'!AB$8)/100</f>
        <v>0.374</v>
      </c>
      <c r="AC41" s="380">
        <f t="array" aca="true" ref="AC41">INDEX(KM_PCT,MATCH($A41,'Knowledge - Percentages'!$B:$B,0),'Data - Knowledge'!AC$8)/100</f>
        <v>0.091</v>
      </c>
      <c r="AD41" s="380">
        <f t="array" aca="true" ref="AD41">INDEX(KM_PCT,MATCH($A41,'Knowledge - Percentages'!$B:$B,0),'Data - Knowledge'!AD$8)/100</f>
        <v>0.066</v>
      </c>
      <c r="AE41" s="380">
        <f t="array" aca="true" ref="AE41">INDEX(KM_PCT,MATCH($A41,'Knowledge - Percentages'!$B:$B,0),'Data - Knowledge'!AE$8)/100</f>
        <v>0.648</v>
      </c>
      <c r="AF41" s="380">
        <f t="array" aca="true" ref="AF41">INDEX(KM_PCT,MATCH($A41,'Knowledge - Percentages'!$B:$B,0),'Data - Knowledge'!AF$8)/100</f>
        <v>0.70700000000000007</v>
      </c>
      <c r="AG41" s="380">
        <f t="array" aca="true" ref="AG41">INDEX(KM_PCT,MATCH($A41,'Knowledge - Percentages'!$B:$B,0),'Data - Knowledge'!AG$8)/100</f>
        <v>0.33799999999999997</v>
      </c>
      <c r="AH41" s="380">
        <f t="array" aca="true" ref="AH41">INDEX(KM_PCT,MATCH($A41,'Knowledge - Percentages'!$B:$B,0),'Data - Knowledge'!AH$8)/100</f>
        <v>0.648</v>
      </c>
      <c r="AI41" s="380">
        <f t="array" aca="true" ref="AI41">INDEX(KM_PCT,MATCH($A41,'Knowledge - Percentages'!$B:$B,0),'Data - Knowledge'!AI$8)/100</f>
        <v>0.154</v>
      </c>
      <c r="AJ41" s="380">
        <f t="array" aca="true" ref="AJ41">INDEX(KM_PCT,MATCH($A41,'Knowledge - Percentages'!$B:$B,0),'Data - Knowledge'!AJ$8)/100</f>
        <v>0.121</v>
      </c>
      <c r="AK41" s="380">
        <f t="array" aca="true" ref="AK41">INDEX(KM_PCT,MATCH($A41,'Knowledge - Percentages'!$B:$B,0),'Data - Knowledge'!AK$8)/100</f>
        <v>0.10300000000000001</v>
      </c>
      <c r="AL41" s="380">
        <f t="array" aca="true" ref="AL41">INDEX(KM_PCT,MATCH($A41,'Knowledge - Percentages'!$B:$B,0),'Data - Knowledge'!AL$8)/100</f>
        <v>0.055</v>
      </c>
      <c r="AM41" s="380">
        <f t="array" aca="true" ref="AM41">INDEX(KM_PCT,MATCH($A41,'Knowledge - Percentages'!$B:$B,0),'Data - Knowledge'!AM$8)/100</f>
        <v>0.132</v>
      </c>
      <c r="AN41" s="380">
        <f t="array" aca="true" ref="AN41">INDEX(KM_PCT,MATCH($A41,'Knowledge - Percentages'!$B:$B,0),'Data - Knowledge'!AN$8)/100</f>
        <v>0.22699999999999998</v>
      </c>
      <c r="AO41" s="380">
        <f t="array" aca="true" ref="AO41">INDEX(KM_PCT,MATCH($A41,'Knowledge - Percentages'!$B:$B,0),'Data - Knowledge'!AO$8)/100</f>
        <v>0.065</v>
      </c>
      <c r="AP41" s="380">
        <f t="array" aca="true" ref="AP41">INDEX(KM_PCT,MATCH($A41,'Knowledge - Percentages'!$B:$B,0),'Data - Knowledge'!AP$8)/100</f>
        <v>0.055</v>
      </c>
      <c r="AQ41" s="380">
        <f t="array" aca="true" ref="AQ41">INDEX(KM_PCT,MATCH($A41,'Knowledge - Percentages'!$B:$B,0),'Data - Knowledge'!AQ$8)/100</f>
        <v>0.166</v>
      </c>
      <c r="AR41" s="380">
        <f t="array" aca="true" ref="AR41">INDEX(KM_PCT,MATCH($A41,'Knowledge - Percentages'!$B:$B,0),'Data - Knowledge'!AR$8)/100</f>
        <v>0.109</v>
      </c>
      <c r="AS41" s="380">
        <f t="array" aca="true" ref="AS41">INDEX(KM_PCT,MATCH($A41,'Knowledge - Percentages'!$B:$B,0),'Data - Knowledge'!AS$8)/100</f>
        <v>0.062</v>
      </c>
      <c r="AT41" s="380">
        <f t="array" aca="true" ref="AT41">INDEX(KM_PCT,MATCH($A41,'Knowledge - Percentages'!$B:$B,0),'Data - Knowledge'!AT$8)/100</f>
        <v>0.06</v>
      </c>
      <c r="AU41" s="380">
        <f t="array" aca="true" ref="AU41">INDEX(KM_PCT,MATCH($A41,'Knowledge - Percentages'!$B:$B,0),'Data - Knowledge'!AU$8)/100</f>
        <v>0.096999999999999989</v>
      </c>
      <c r="AV41" s="380">
        <f t="array" aca="true" ref="AV41">INDEX(KM_PCT,MATCH($A41,'Knowledge - Percentages'!$B:$B,0),'Data - Knowledge'!AV$8)/100</f>
        <v>0.084</v>
      </c>
      <c r="AW41" s="380">
        <f t="array" aca="true" ref="AW41">INDEX(KM_PCT,MATCH($A41,'Knowledge - Percentages'!$B:$B,0),'Data - Knowledge'!AW$8)/100</f>
        <v>0.045</v>
      </c>
      <c r="AX41" s="380">
        <f t="array" aca="true" ref="AX41">INDEX(KM_PCT,MATCH($A41,'Knowledge - Percentages'!$B:$B,0),'Data - Knowledge'!AX$8)/100</f>
        <v>0.042</v>
      </c>
      <c r="AY41" s="380">
        <f t="array" aca="true" ref="AY41">INDEX(KM_PCT,MATCH($A41,'Knowledge - Percentages'!$B:$B,0),'Data - Knowledge'!AY$8)/100</f>
        <v>0.048</v>
      </c>
      <c r="AZ41" s="380">
        <f t="array" aca="true" ref="AZ41">INDEX(KM_PCT,MATCH($A41,'Knowledge - Percentages'!$B:$B,0),'Data - Knowledge'!AZ$8)/100</f>
        <v>0.046</v>
      </c>
      <c r="BA41" s="380">
        <f t="array" aca="true" ref="BA41">INDEX(KM_PCT,MATCH($A41,'Knowledge - Percentages'!$B:$B,0),'Data - Knowledge'!BA$8)/100</f>
        <v>0.047</v>
      </c>
      <c r="BB41" s="380">
        <f t="array" aca="true" ref="BB41">INDEX(KM_PCT,MATCH($A41,'Knowledge - Percentages'!$B:$B,0),'Data - Knowledge'!BB$8)/100</f>
        <v>0.045</v>
      </c>
      <c r="BC41" s="380">
        <f t="array" aca="true" ref="BC41">INDEX(KM_PCT,MATCH($A41,'Knowledge - Percentages'!$B:$B,0),'Data - Knowledge'!BC$8)/100</f>
        <v>0.048</v>
      </c>
      <c r="BD41" s="380">
        <f t="array" aca="true" ref="BD41">INDEX(KM_PCT,MATCH($A41,'Knowledge - Percentages'!$B:$B,0),'Data - Knowledge'!BD$8)/100</f>
        <v>0.044000000000000004</v>
      </c>
      <c r="BE41" s="380">
        <f t="array" aca="true" ref="BE41">INDEX(KM_PCT,MATCH($A41,'Knowledge - Percentages'!$B:$B,0),'Data - Knowledge'!BE$8)/100</f>
        <v>0.048</v>
      </c>
      <c r="BF41" s="380">
        <f t="array" aca="true" ref="BF41">INDEX(KM_PCT,MATCH($A41,'Knowledge - Percentages'!$B:$B,0),'Data - Knowledge'!BF$8)/100</f>
        <v>0.040999999999999995</v>
      </c>
      <c r="BG41" s="380">
        <f t="array" aca="true" ref="BG41">INDEX(KM_PCT,MATCH($A41,'Knowledge - Percentages'!$B:$B,0),'Data - Knowledge'!BG$8)/100</f>
        <v>0.034</v>
      </c>
      <c r="BH41" s="380">
        <f t="array" aca="true" ref="BH41">INDEX(KM_PCT,MATCH($A41,'Knowledge - Percentages'!$B:$B,0),'Data - Knowledge'!BH$8)/100</f>
        <v>0.048</v>
      </c>
      <c r="BI41" s="380">
        <f t="array" aca="true" ref="BI41">INDEX(KM_PCT,MATCH($A41,'Knowledge - Percentages'!$B:$B,0),'Data - Knowledge'!BI$8)/100</f>
        <v>0.034</v>
      </c>
      <c r="BJ41" s="380">
        <f t="array" aca="true" ref="BJ41">INDEX(KM_PCT,MATCH($A41,'Knowledge - Percentages'!$B:$B,0),'Data - Knowledge'!BJ$8)/100</f>
        <v>0.033</v>
      </c>
      <c r="BK41" s="380">
        <f t="array" aca="true" ref="BK41">INDEX(KM_PCT,MATCH($A41,'Knowledge - Percentages'!$B:$B,0),'Data - Knowledge'!BK$8)/100</f>
        <v>0.034</v>
      </c>
      <c r="BL41" s="380">
        <f t="array" aca="true" ref="BL41">INDEX(KM_PCT,MATCH($A41,'Knowledge - Percentages'!$B:$B,0),'Data - Knowledge'!BL$8)/100</f>
        <v>0.034</v>
      </c>
      <c r="BM41" s="380">
        <f t="array" aca="true" ref="BM41">INDEX(KM_PCT,MATCH($A41,'Knowledge - Percentages'!$B:$B,0),'Data - Knowledge'!BM$8)/100</f>
        <v>0.034</v>
      </c>
      <c r="BN41" s="380">
        <f t="array" aca="true" ref="BN41">INDEX(KM_PCT,MATCH($A41,'Knowledge - Percentages'!$B:$B,0),'Data - Knowledge'!BN$8)/100</f>
        <v>0.034</v>
      </c>
      <c r="BO41" s="380">
        <f t="array" aca="true" ref="BO41">INDEX(KM_PCT,MATCH($A41,'Knowledge - Percentages'!$B:$B,0),'Data - Knowledge'!BO$8)/100</f>
        <v>0.027999999999999997</v>
      </c>
      <c r="BP41" s="380">
        <f t="array" aca="true" ref="BP41">INDEX(KM_PCT,MATCH($A41,'Knowledge - Percentages'!$B:$B,0),'Data - Knowledge'!BP$8)/100</f>
        <v>0.028999999999999998</v>
      </c>
      <c r="BQ41" s="380">
        <f t="array" aca="true" ref="BQ41">INDEX(KM_PCT,MATCH($A41,'Knowledge - Percentages'!$B:$B,0),'Data - Knowledge'!BQ$8)/100</f>
        <v>0.025</v>
      </c>
    </row>
    <row r="42" spans="1:69">
      <c r="A42" t="s">
        <v>415</v>
      </c>
      <c r="B42" t="s">
        <v>875</v>
      </c>
      <c r="C42" t="s">
        <v>876</v>
      </c>
      <c r="D42" t="s">
        <v>416</v>
      </c>
      <c r="E42" s="373">
        <f>SUMPRODUCT($K$2:$BQ$2,$K42:$BQ42)/$J$2</f>
        <v>0.14100000000000001</v>
      </c>
      <c r="F42" s="379">
        <f>SUMPRODUCT($K$2:$BQ$2,$K42:$BQ42)</f>
        <v>37.224000000000004</v>
      </c>
      <c r="G42" s="373">
        <f>SUMPRODUCT($K$3:$BQ$3,$K42:$BQ42)/$J$3</f>
        <v>0.10402956878850103</v>
      </c>
      <c r="H42" s="379">
        <f>SUMPRODUCT($K$3:$BQ$3,$K42:$BQ42)</f>
        <v>1013.248</v>
      </c>
      <c r="I42" s="373">
        <f>CORREL($K$4:$BQ$4,$K42:$BQ42)</f>
        <v>-0.19904914223091985</v>
      </c>
      <c r="J42" s="379">
        <f>$E42/$G42*100</f>
        <v>135.53838744315311</v>
      </c>
      <c r="K42" s="380">
        <f t="array" aca="true" ref="K42">INDEX(KM_PCT,MATCH($A42,'Knowledge - Percentages'!$B:$B,0),'Data - Knowledge'!K$8)/100</f>
        <v>0.073</v>
      </c>
      <c r="L42" s="380">
        <f t="array" aca="true" ref="L42">INDEX(KM_PCT,MATCH($A42,'Knowledge - Percentages'!$B:$B,0),'Data - Knowledge'!L$8)/100</f>
        <v>0.193</v>
      </c>
      <c r="M42" s="380">
        <f t="array" aca="true" ref="M42">INDEX(KM_PCT,MATCH($A42,'Knowledge - Percentages'!$B:$B,0),'Data - Knowledge'!M$8)/100</f>
        <v>0.063</v>
      </c>
      <c r="N42" s="380">
        <f t="array" aca="true" ref="N42">INDEX(KM_PCT,MATCH($A42,'Knowledge - Percentages'!$B:$B,0),'Data - Knowledge'!N$8)/100</f>
        <v>0.033</v>
      </c>
      <c r="O42" s="380">
        <f t="array" aca="true" ref="O42">INDEX(KM_PCT,MATCH($A42,'Knowledge - Percentages'!$B:$B,0),'Data - Knowledge'!O$8)/100</f>
        <v>0.049</v>
      </c>
      <c r="P42" s="380">
        <f t="array" aca="true" ref="P42">INDEX(KM_PCT,MATCH($A42,'Knowledge - Percentages'!$B:$B,0),'Data - Knowledge'!P$8)/100</f>
        <v>0.032</v>
      </c>
      <c r="Q42" s="380">
        <f t="array" aca="true" ref="Q42">INDEX(KM_PCT,MATCH($A42,'Knowledge - Percentages'!$B:$B,0),'Data - Knowledge'!Q$8)/100</f>
        <v>0.27899999999999997</v>
      </c>
      <c r="R42" s="380">
        <f t="array" aca="true" ref="R42">INDEX(KM_PCT,MATCH($A42,'Knowledge - Percentages'!$B:$B,0),'Data - Knowledge'!R$8)/100</f>
        <v>0.057</v>
      </c>
      <c r="S42" s="380">
        <f t="array" aca="true" ref="S42">INDEX(KM_PCT,MATCH($A42,'Knowledge - Percentages'!$B:$B,0),'Data - Knowledge'!S$8)/100</f>
        <v>0.038</v>
      </c>
      <c r="T42" s="380">
        <f t="array" aca="true" ref="T42">INDEX(KM_PCT,MATCH($A42,'Knowledge - Percentages'!$B:$B,0),'Data - Knowledge'!T$8)/100</f>
        <v>0.057999999999999996</v>
      </c>
      <c r="U42" s="380">
        <f t="array" aca="true" ref="U42">INDEX(KM_PCT,MATCH($A42,'Knowledge - Percentages'!$B:$B,0),'Data - Knowledge'!U$8)/100</f>
        <v>0.055</v>
      </c>
      <c r="V42" s="380">
        <f t="array" aca="true" ref="V42">INDEX(KM_PCT,MATCH($A42,'Knowledge - Percentages'!$B:$B,0),'Data - Knowledge'!V$8)/100</f>
        <v>0.031</v>
      </c>
      <c r="W42" s="380">
        <f t="array" aca="true" ref="W42">INDEX(KM_PCT,MATCH($A42,'Knowledge - Percentages'!$B:$B,0),'Data - Knowledge'!W$8)/100</f>
        <v>0.563</v>
      </c>
      <c r="X42" s="380">
        <f t="array" aca="true" ref="X42">INDEX(KM_PCT,MATCH($A42,'Knowledge - Percentages'!$B:$B,0),'Data - Knowledge'!X$8)/100</f>
        <v>0.162</v>
      </c>
      <c r="Y42" s="380">
        <f t="array" aca="true" ref="Y42">INDEX(KM_PCT,MATCH($A42,'Knowledge - Percentages'!$B:$B,0),'Data - Knowledge'!Y$8)/100</f>
        <v>0.722</v>
      </c>
      <c r="Z42" s="380">
        <f t="array" aca="true" ref="Z42">INDEX(KM_PCT,MATCH($A42,'Knowledge - Percentages'!$B:$B,0),'Data - Knowledge'!Z$8)/100</f>
        <v>0.519</v>
      </c>
      <c r="AA42" s="380">
        <f t="array" aca="true" ref="AA42">INDEX(KM_PCT,MATCH($A42,'Knowledge - Percentages'!$B:$B,0),'Data - Knowledge'!AA$8)/100</f>
        <v>0.639</v>
      </c>
      <c r="AB42" s="380">
        <f t="array" aca="true" ref="AB42">INDEX(KM_PCT,MATCH($A42,'Knowledge - Percentages'!$B:$B,0),'Data - Knowledge'!AB$8)/100</f>
        <v>0.061</v>
      </c>
      <c r="AC42" s="380">
        <f t="array" aca="true" ref="AC42">INDEX(KM_PCT,MATCH($A42,'Knowledge - Percentages'!$B:$B,0),'Data - Knowledge'!AC$8)/100</f>
        <v>0.57600000000000007</v>
      </c>
      <c r="AD42" s="380">
        <f t="array" aca="true" ref="AD42">INDEX(KM_PCT,MATCH($A42,'Knowledge - Percentages'!$B:$B,0),'Data - Knowledge'!AD$8)/100</f>
        <v>0.413</v>
      </c>
      <c r="AE42" s="380">
        <f t="array" aca="true" ref="AE42">INDEX(KM_PCT,MATCH($A42,'Knowledge - Percentages'!$B:$B,0),'Data - Knowledge'!AE$8)/100</f>
        <v>0.033</v>
      </c>
      <c r="AF42" s="380">
        <f t="array" aca="true" ref="AF42">INDEX(KM_PCT,MATCH($A42,'Knowledge - Percentages'!$B:$B,0),'Data - Knowledge'!AF$8)/100</f>
        <v>0.026000000000000002</v>
      </c>
      <c r="AG42" s="380">
        <f t="array" aca="true" ref="AG42">INDEX(KM_PCT,MATCH($A42,'Knowledge - Percentages'!$B:$B,0),'Data - Knowledge'!AG$8)/100</f>
        <v>0.036000000000000004</v>
      </c>
      <c r="AH42" s="380">
        <f t="array" aca="true" ref="AH42">INDEX(KM_PCT,MATCH($A42,'Knowledge - Percentages'!$B:$B,0),'Data - Knowledge'!AH$8)/100</f>
        <v>0.028999999999999998</v>
      </c>
      <c r="AI42" s="380">
        <f t="array" aca="true" ref="AI42">INDEX(KM_PCT,MATCH($A42,'Knowledge - Percentages'!$B:$B,0),'Data - Knowledge'!AI$8)/100</f>
        <v>0.102</v>
      </c>
      <c r="AJ42" s="380">
        <f t="array" aca="true" ref="AJ42">INDEX(KM_PCT,MATCH($A42,'Knowledge - Percentages'!$B:$B,0),'Data - Knowledge'!AJ$8)/100</f>
        <v>0.051</v>
      </c>
      <c r="AK42" s="380">
        <f t="array" aca="true" ref="AK42">INDEX(KM_PCT,MATCH($A42,'Knowledge - Percentages'!$B:$B,0),'Data - Knowledge'!AK$8)/100</f>
        <v>0.028999999999999998</v>
      </c>
      <c r="AL42" s="380">
        <f t="array" aca="true" ref="AL42">INDEX(KM_PCT,MATCH($A42,'Knowledge - Percentages'!$B:$B,0),'Data - Knowledge'!AL$8)/100</f>
        <v>0.044000000000000004</v>
      </c>
      <c r="AM42" s="380">
        <f t="array" aca="true" ref="AM42">INDEX(KM_PCT,MATCH($A42,'Knowledge - Percentages'!$B:$B,0),'Data - Knowledge'!AM$8)/100</f>
        <v>0.038</v>
      </c>
      <c r="AN42" s="380">
        <f t="array" aca="true" ref="AN42">INDEX(KM_PCT,MATCH($A42,'Knowledge - Percentages'!$B:$B,0),'Data - Knowledge'!AN$8)/100</f>
        <v>0.053</v>
      </c>
      <c r="AO42" s="380">
        <f t="array" aca="true" ref="AO42">INDEX(KM_PCT,MATCH($A42,'Knowledge - Percentages'!$B:$B,0),'Data - Knowledge'!AO$8)/100</f>
        <v>0.701</v>
      </c>
      <c r="AP42" s="380">
        <f t="array" aca="true" ref="AP42">INDEX(KM_PCT,MATCH($A42,'Knowledge - Percentages'!$B:$B,0),'Data - Knowledge'!AP$8)/100</f>
        <v>0.066</v>
      </c>
      <c r="AQ42" s="380">
        <f t="array" aca="true" ref="AQ42">INDEX(KM_PCT,MATCH($A42,'Knowledge - Percentages'!$B:$B,0),'Data - Knowledge'!AQ$8)/100</f>
        <v>0.068</v>
      </c>
      <c r="AR42" s="380">
        <f t="array" aca="true" ref="AR42">INDEX(KM_PCT,MATCH($A42,'Knowledge - Percentages'!$B:$B,0),'Data - Knowledge'!AR$8)/100</f>
        <v>0.58700000000000008</v>
      </c>
      <c r="AS42" s="380">
        <f t="array" aca="true" ref="AS42">INDEX(KM_PCT,MATCH($A42,'Knowledge - Percentages'!$B:$B,0),'Data - Knowledge'!AS$8)/100</f>
        <v>0.162</v>
      </c>
      <c r="AT42" s="380">
        <f t="array" aca="true" ref="AT42">INDEX(KM_PCT,MATCH($A42,'Knowledge - Percentages'!$B:$B,0),'Data - Knowledge'!AT$8)/100</f>
        <v>0.777</v>
      </c>
      <c r="AU42" s="380">
        <f t="array" aca="true" ref="AU42">INDEX(KM_PCT,MATCH($A42,'Knowledge - Percentages'!$B:$B,0),'Data - Knowledge'!AU$8)/100</f>
        <v>0.505</v>
      </c>
      <c r="AV42" s="380">
        <f t="array" aca="true" ref="AV42">INDEX(KM_PCT,MATCH($A42,'Knowledge - Percentages'!$B:$B,0),'Data - Knowledge'!AV$8)/100</f>
        <v>0.064</v>
      </c>
      <c r="AW42" s="380">
        <f t="array" aca="true" ref="AW42">INDEX(KM_PCT,MATCH($A42,'Knowledge - Percentages'!$B:$B,0),'Data - Knowledge'!AW$8)/100</f>
        <v>0.032</v>
      </c>
      <c r="AX42" s="380">
        <f t="array" aca="true" ref="AX42">INDEX(KM_PCT,MATCH($A42,'Knowledge - Percentages'!$B:$B,0),'Data - Knowledge'!AX$8)/100</f>
        <v>0.077</v>
      </c>
      <c r="AY42" s="380">
        <f t="array" aca="true" ref="AY42">INDEX(KM_PCT,MATCH($A42,'Knowledge - Percentages'!$B:$B,0),'Data - Knowledge'!AY$8)/100</f>
        <v>0.067</v>
      </c>
      <c r="AZ42" s="380">
        <f t="array" aca="true" ref="AZ42">INDEX(KM_PCT,MATCH($A42,'Knowledge - Percentages'!$B:$B,0),'Data - Knowledge'!AZ$8)/100</f>
        <v>0.062</v>
      </c>
      <c r="BA42" s="380">
        <f t="array" aca="true" ref="BA42">INDEX(KM_PCT,MATCH($A42,'Knowledge - Percentages'!$B:$B,0),'Data - Knowledge'!BA$8)/100</f>
        <v>0.055</v>
      </c>
      <c r="BB42" s="380">
        <f t="array" aca="true" ref="BB42">INDEX(KM_PCT,MATCH($A42,'Knowledge - Percentages'!$B:$B,0),'Data - Knowledge'!BB$8)/100</f>
        <v>0.075</v>
      </c>
      <c r="BC42" s="380">
        <f t="array" aca="true" ref="BC42">INDEX(KM_PCT,MATCH($A42,'Knowledge - Percentages'!$B:$B,0),'Data - Knowledge'!BC$8)/100</f>
        <v>0.19399999999999998</v>
      </c>
      <c r="BD42" s="380">
        <f t="array" aca="true" ref="BD42">INDEX(KM_PCT,MATCH($A42,'Knowledge - Percentages'!$B:$B,0),'Data - Knowledge'!BD$8)/100</f>
        <v>0.66599999999999993</v>
      </c>
      <c r="BE42" s="380">
        <f t="array" aca="true" ref="BE42">INDEX(KM_PCT,MATCH($A42,'Knowledge - Percentages'!$B:$B,0),'Data - Knowledge'!BE$8)/100</f>
        <v>0.11800000000000001</v>
      </c>
      <c r="BF42" s="380">
        <f t="array" aca="true" ref="BF42">INDEX(KM_PCT,MATCH($A42,'Knowledge - Percentages'!$B:$B,0),'Data - Knowledge'!BF$8)/100</f>
        <v>0.624</v>
      </c>
      <c r="BG42" s="380">
        <f t="array" aca="true" ref="BG42">INDEX(KM_PCT,MATCH($A42,'Knowledge - Percentages'!$B:$B,0),'Data - Knowledge'!BG$8)/100</f>
        <v>0.747</v>
      </c>
      <c r="BH42" s="380">
        <f t="array" aca="true" ref="BH42">INDEX(KM_PCT,MATCH($A42,'Knowledge - Percentages'!$B:$B,0),'Data - Knowledge'!BH$8)/100</f>
        <v>0.327</v>
      </c>
      <c r="BI42" s="380">
        <f t="array" aca="true" ref="BI42">INDEX(KM_PCT,MATCH($A42,'Knowledge - Percentages'!$B:$B,0),'Data - Knowledge'!BI$8)/100</f>
        <v>0.040999999999999995</v>
      </c>
      <c r="BJ42" s="380">
        <f t="array" aca="true" ref="BJ42">INDEX(KM_PCT,MATCH($A42,'Knowledge - Percentages'!$B:$B,0),'Data - Knowledge'!BJ$8)/100</f>
        <v>0.042</v>
      </c>
      <c r="BK42" s="380">
        <f t="array" aca="true" ref="BK42">INDEX(KM_PCT,MATCH($A42,'Knowledge - Percentages'!$B:$B,0),'Data - Knowledge'!BK$8)/100</f>
        <v>0.12</v>
      </c>
      <c r="BL42" s="380">
        <f t="array" aca="true" ref="BL42">INDEX(KM_PCT,MATCH($A42,'Knowledge - Percentages'!$B:$B,0),'Data - Knowledge'!BL$8)/100</f>
        <v>0.81900000000000006</v>
      </c>
      <c r="BM42" s="380">
        <f t="array" aca="true" ref="BM42">INDEX(KM_PCT,MATCH($A42,'Knowledge - Percentages'!$B:$B,0),'Data - Knowledge'!BM$8)/100</f>
        <v>0.721</v>
      </c>
      <c r="BN42" s="380">
        <f t="array" aca="true" ref="BN42">INDEX(KM_PCT,MATCH($A42,'Knowledge - Percentages'!$B:$B,0),'Data - Knowledge'!BN$8)/100</f>
        <v>0.06</v>
      </c>
      <c r="BO42" s="380">
        <f t="array" aca="true" ref="BO42">INDEX(KM_PCT,MATCH($A42,'Knowledge - Percentages'!$B:$B,0),'Data - Knowledge'!BO$8)/100</f>
        <v>0.638</v>
      </c>
      <c r="BP42" s="380">
        <f t="array" aca="true" ref="BP42">INDEX(KM_PCT,MATCH($A42,'Knowledge - Percentages'!$B:$B,0),'Data - Knowledge'!BP$8)/100</f>
        <v>0.20600000000000002</v>
      </c>
      <c r="BQ42" s="380">
        <f t="array" aca="true" ref="BQ42">INDEX(KM_PCT,MATCH($A42,'Knowledge - Percentages'!$B:$B,0),'Data - Knowledge'!BQ$8)/100</f>
        <v>0.843</v>
      </c>
    </row>
    <row r="43" spans="1:69">
      <c r="A43" t="s">
        <v>413</v>
      </c>
      <c r="B43" t="s">
        <v>875</v>
      </c>
      <c r="C43" t="s">
        <v>876</v>
      </c>
      <c r="D43" t="s">
        <v>878</v>
      </c>
      <c r="E43" s="373">
        <f>SUMPRODUCT($K$2:$BQ$2,$K43:$BQ43)/$J$2</f>
        <v>0.41413636363636358</v>
      </c>
      <c r="F43" s="379">
        <f>SUMPRODUCT($K$2:$BQ$2,$K43:$BQ43)</f>
        <v>109.33199999999998</v>
      </c>
      <c r="G43" s="373">
        <f>SUMPRODUCT($K$3:$BQ$3,$K43:$BQ43)/$J$3</f>
        <v>0.33590687885010267</v>
      </c>
      <c r="H43" s="379">
        <f>SUMPRODUCT($K$3:$BQ$3,$K43:$BQ43)</f>
        <v>3271.733</v>
      </c>
      <c r="I43" s="373">
        <f>CORREL($K$4:$BQ$4,$K43:$BQ43)</f>
        <v>0.32527991983722293</v>
      </c>
      <c r="J43" s="379">
        <f>$E43/$G43*100</f>
        <v>123.28903922839001</v>
      </c>
      <c r="K43" s="380">
        <f t="array" aca="true" ref="K43">INDEX(KM_PCT,MATCH($A43,'Knowledge - Percentages'!$B:$B,0),'Data - Knowledge'!K$8)/100</f>
        <v>0.152</v>
      </c>
      <c r="L43" s="380">
        <f t="array" aca="true" ref="L43">INDEX(KM_PCT,MATCH($A43,'Knowledge - Percentages'!$B:$B,0),'Data - Knowledge'!L$8)/100</f>
        <v>0.214</v>
      </c>
      <c r="M43" s="380">
        <f t="array" aca="true" ref="M43">INDEX(KM_PCT,MATCH($A43,'Knowledge - Percentages'!$B:$B,0),'Data - Knowledge'!M$8)/100</f>
        <v>0.14</v>
      </c>
      <c r="N43" s="380">
        <f t="array" aca="true" ref="N43">INDEX(KM_PCT,MATCH($A43,'Knowledge - Percentages'!$B:$B,0),'Data - Knowledge'!N$8)/100</f>
        <v>0.13699999999999998</v>
      </c>
      <c r="O43" s="380">
        <f t="array" aca="true" ref="O43">INDEX(KM_PCT,MATCH($A43,'Knowledge - Percentages'!$B:$B,0),'Data - Knowledge'!O$8)/100</f>
        <v>0.191</v>
      </c>
      <c r="P43" s="380">
        <f t="array" aca="true" ref="P43">INDEX(KM_PCT,MATCH($A43,'Knowledge - Percentages'!$B:$B,0),'Data - Knowledge'!P$8)/100</f>
        <v>0.145</v>
      </c>
      <c r="Q43" s="380">
        <f t="array" aca="true" ref="Q43">INDEX(KM_PCT,MATCH($A43,'Knowledge - Percentages'!$B:$B,0),'Data - Knowledge'!Q$8)/100</f>
        <v>0.36200000000000004</v>
      </c>
      <c r="R43" s="380">
        <f t="array" aca="true" ref="R43">INDEX(KM_PCT,MATCH($A43,'Knowledge - Percentages'!$B:$B,0),'Data - Knowledge'!R$8)/100</f>
        <v>0.643</v>
      </c>
      <c r="S43" s="380">
        <f t="array" aca="true" ref="S43">INDEX(KM_PCT,MATCH($A43,'Knowledge - Percentages'!$B:$B,0),'Data - Knowledge'!S$8)/100</f>
        <v>0.091</v>
      </c>
      <c r="T43" s="380">
        <f t="array" aca="true" ref="T43">INDEX(KM_PCT,MATCH($A43,'Knowledge - Percentages'!$B:$B,0),'Data - Knowledge'!T$8)/100</f>
        <v>0.397</v>
      </c>
      <c r="U43" s="380">
        <f t="array" aca="true" ref="U43">INDEX(KM_PCT,MATCH($A43,'Knowledge - Percentages'!$B:$B,0),'Data - Knowledge'!U$8)/100</f>
        <v>0.71200000000000008</v>
      </c>
      <c r="V43" s="380">
        <f t="array" aca="true" ref="V43">INDEX(KM_PCT,MATCH($A43,'Knowledge - Percentages'!$B:$B,0),'Data - Knowledge'!V$8)/100</f>
        <v>0.16899999999999998</v>
      </c>
      <c r="W43" s="380">
        <f t="array" aca="true" ref="W43">INDEX(KM_PCT,MATCH($A43,'Knowledge - Percentages'!$B:$B,0),'Data - Knowledge'!W$8)/100</f>
        <v>0.18</v>
      </c>
      <c r="X43" s="380">
        <f t="array" aca="true" ref="X43">INDEX(KM_PCT,MATCH($A43,'Knowledge - Percentages'!$B:$B,0),'Data - Knowledge'!X$8)/100</f>
        <v>0.155</v>
      </c>
      <c r="Y43" s="380">
        <f t="array" aca="true" ref="Y43">INDEX(KM_PCT,MATCH($A43,'Knowledge - Percentages'!$B:$B,0),'Data - Knowledge'!Y$8)/100</f>
        <v>0.084</v>
      </c>
      <c r="Z43" s="380">
        <f t="array" aca="true" ref="Z43">INDEX(KM_PCT,MATCH($A43,'Knowledge - Percentages'!$B:$B,0),'Data - Knowledge'!Z$8)/100</f>
        <v>0.11900000000000001</v>
      </c>
      <c r="AA43" s="380">
        <f t="array" aca="true" ref="AA43">INDEX(KM_PCT,MATCH($A43,'Knowledge - Percentages'!$B:$B,0),'Data - Knowledge'!AA$8)/100</f>
        <v>0.109</v>
      </c>
      <c r="AB43" s="380">
        <f t="array" aca="true" ref="AB43">INDEX(KM_PCT,MATCH($A43,'Knowledge - Percentages'!$B:$B,0),'Data - Knowledge'!AB$8)/100</f>
        <v>0.361</v>
      </c>
      <c r="AC43" s="380">
        <f t="array" aca="true" ref="AC43">INDEX(KM_PCT,MATCH($A43,'Knowledge - Percentages'!$B:$B,0),'Data - Knowledge'!AC$8)/100</f>
        <v>0.149</v>
      </c>
      <c r="AD43" s="380">
        <f t="array" aca="true" ref="AD43">INDEX(KM_PCT,MATCH($A43,'Knowledge - Percentages'!$B:$B,0),'Data - Knowledge'!AD$8)/100</f>
        <v>0.161</v>
      </c>
      <c r="AE43" s="380">
        <f t="array" aca="true" ref="AE43">INDEX(KM_PCT,MATCH($A43,'Knowledge - Percentages'!$B:$B,0),'Data - Knowledge'!AE$8)/100</f>
        <v>0.21899999999999997</v>
      </c>
      <c r="AF43" s="380">
        <f t="array" aca="true" ref="AF43">INDEX(KM_PCT,MATCH($A43,'Knowledge - Percentages'!$B:$B,0),'Data - Knowledge'!AF$8)/100</f>
        <v>0.209</v>
      </c>
      <c r="AG43" s="380">
        <f t="array" aca="true" ref="AG43">INDEX(KM_PCT,MATCH($A43,'Knowledge - Percentages'!$B:$B,0),'Data - Knowledge'!AG$8)/100</f>
        <v>0.502</v>
      </c>
      <c r="AH43" s="380">
        <f t="array" aca="true" ref="AH43">INDEX(KM_PCT,MATCH($A43,'Knowledge - Percentages'!$B:$B,0),'Data - Knowledge'!AH$8)/100</f>
        <v>0.262</v>
      </c>
      <c r="AI43" s="380">
        <f t="array" aca="true" ref="AI43">INDEX(KM_PCT,MATCH($A43,'Knowledge - Percentages'!$B:$B,0),'Data - Knowledge'!AI$8)/100</f>
        <v>0.581</v>
      </c>
      <c r="AJ43" s="380">
        <f t="array" aca="true" ref="AJ43">INDEX(KM_PCT,MATCH($A43,'Knowledge - Percentages'!$B:$B,0),'Data - Knowledge'!AJ$8)/100</f>
        <v>0.275</v>
      </c>
      <c r="AK43" s="380">
        <f t="array" aca="true" ref="AK43">INDEX(KM_PCT,MATCH($A43,'Knowledge - Percentages'!$B:$B,0),'Data - Knowledge'!AK$8)/100</f>
        <v>0.778</v>
      </c>
      <c r="AL43" s="380">
        <f t="array" aca="true" ref="AL43">INDEX(KM_PCT,MATCH($A43,'Knowledge - Percentages'!$B:$B,0),'Data - Knowledge'!AL$8)/100</f>
        <v>0.266</v>
      </c>
      <c r="AM43" s="380">
        <f t="array" aca="true" ref="AM43">INDEX(KM_PCT,MATCH($A43,'Knowledge - Percentages'!$B:$B,0),'Data - Knowledge'!AM$8)/100</f>
        <v>0.73</v>
      </c>
      <c r="AN43" s="380">
        <f t="array" aca="true" ref="AN43">INDEX(KM_PCT,MATCH($A43,'Knowledge - Percentages'!$B:$B,0),'Data - Knowledge'!AN$8)/100</f>
        <v>0.631</v>
      </c>
      <c r="AO43" s="380">
        <f t="array" aca="true" ref="AO43">INDEX(KM_PCT,MATCH($A43,'Knowledge - Percentages'!$B:$B,0),'Data - Knowledge'!AO$8)/100</f>
        <v>0.147</v>
      </c>
      <c r="AP43" s="380">
        <f t="array" aca="true" ref="AP43">INDEX(KM_PCT,MATCH($A43,'Knowledge - Percentages'!$B:$B,0),'Data - Knowledge'!AP$8)/100</f>
        <v>0.185</v>
      </c>
      <c r="AQ43" s="380">
        <f t="array" aca="true" ref="AQ43">INDEX(KM_PCT,MATCH($A43,'Knowledge - Percentages'!$B:$B,0),'Data - Knowledge'!AQ$8)/100</f>
        <v>0.524</v>
      </c>
      <c r="AR43" s="380">
        <f t="array" aca="true" ref="AR43">INDEX(KM_PCT,MATCH($A43,'Knowledge - Percentages'!$B:$B,0),'Data - Knowledge'!AR$8)/100</f>
        <v>0.11599999999999999</v>
      </c>
      <c r="AS43" s="380">
        <f t="array" aca="true" ref="AS43">INDEX(KM_PCT,MATCH($A43,'Knowledge - Percentages'!$B:$B,0),'Data - Knowledge'!AS$8)/100</f>
        <v>0.152</v>
      </c>
      <c r="AT43" s="380">
        <f t="array" aca="true" ref="AT43">INDEX(KM_PCT,MATCH($A43,'Knowledge - Percentages'!$B:$B,0),'Data - Knowledge'!AT$8)/100</f>
        <v>0.08199999999999999</v>
      </c>
      <c r="AU43" s="380">
        <f t="array" aca="true" ref="AU43">INDEX(KM_PCT,MATCH($A43,'Knowledge - Percentages'!$B:$B,0),'Data - Knowledge'!AU$8)/100</f>
        <v>0.23399999999999999</v>
      </c>
      <c r="AV43" s="380">
        <f t="array" aca="true" ref="AV43">INDEX(KM_PCT,MATCH($A43,'Knowledge - Percentages'!$B:$B,0),'Data - Knowledge'!AV$8)/100</f>
        <v>0.36700000000000005</v>
      </c>
      <c r="AW43" s="380">
        <f t="array" aca="true" ref="AW43">INDEX(KM_PCT,MATCH($A43,'Knowledge - Percentages'!$B:$B,0),'Data - Knowledge'!AW$8)/100</f>
        <v>0.166</v>
      </c>
      <c r="AX43" s="380">
        <f t="array" aca="true" ref="AX43">INDEX(KM_PCT,MATCH($A43,'Knowledge - Percentages'!$B:$B,0),'Data - Knowledge'!AX$8)/100</f>
        <v>0.177</v>
      </c>
      <c r="AY43" s="380">
        <f t="array" aca="true" ref="AY43">INDEX(KM_PCT,MATCH($A43,'Knowledge - Percentages'!$B:$B,0),'Data - Knowledge'!AY$8)/100</f>
        <v>0.643</v>
      </c>
      <c r="AZ43" s="380">
        <f t="array" aca="true" ref="AZ43">INDEX(KM_PCT,MATCH($A43,'Knowledge - Percentages'!$B:$B,0),'Data - Knowledge'!AZ$8)/100</f>
        <v>0.298</v>
      </c>
      <c r="BA43" s="380">
        <f t="array" aca="true" ref="BA43">INDEX(KM_PCT,MATCH($A43,'Knowledge - Percentages'!$B:$B,0),'Data - Knowledge'!BA$8)/100</f>
        <v>0.725</v>
      </c>
      <c r="BB43" s="380">
        <f t="array" aca="true" ref="BB43">INDEX(KM_PCT,MATCH($A43,'Knowledge - Percentages'!$B:$B,0),'Data - Knowledge'!BB$8)/100</f>
        <v>0.285</v>
      </c>
      <c r="BC43" s="380">
        <f t="array" aca="true" ref="BC43">INDEX(KM_PCT,MATCH($A43,'Knowledge - Percentages'!$B:$B,0),'Data - Knowledge'!BC$8)/100</f>
        <v>0.375</v>
      </c>
      <c r="BD43" s="380">
        <f t="array" aca="true" ref="BD43">INDEX(KM_PCT,MATCH($A43,'Knowledge - Percentages'!$B:$B,0),'Data - Knowledge'!BD$8)/100</f>
        <v>0.12300000000000001</v>
      </c>
      <c r="BE43" s="380">
        <f t="array" aca="true" ref="BE43">INDEX(KM_PCT,MATCH($A43,'Knowledge - Percentages'!$B:$B,0),'Data - Knowledge'!BE$8)/100</f>
        <v>0.63</v>
      </c>
      <c r="BF43" s="380">
        <f t="array" aca="true" ref="BF43">INDEX(KM_PCT,MATCH($A43,'Knowledge - Percentages'!$B:$B,0),'Data - Knowledge'!BF$8)/100</f>
        <v>0.166</v>
      </c>
      <c r="BG43" s="380">
        <f t="array" aca="true" ref="BG43">INDEX(KM_PCT,MATCH($A43,'Knowledge - Percentages'!$B:$B,0),'Data - Knowledge'!BG$8)/100</f>
        <v>0.094</v>
      </c>
      <c r="BH43" s="380">
        <f t="array" aca="true" ref="BH43">INDEX(KM_PCT,MATCH($A43,'Knowledge - Percentages'!$B:$B,0),'Data - Knowledge'!BH$8)/100</f>
        <v>0.244</v>
      </c>
      <c r="BI43" s="380">
        <f t="array" aca="true" ref="BI43">INDEX(KM_PCT,MATCH($A43,'Knowledge - Percentages'!$B:$B,0),'Data - Knowledge'!BI$8)/100</f>
        <v>0.14400000000000002</v>
      </c>
      <c r="BJ43" s="380">
        <f t="array" aca="true" ref="BJ43">INDEX(KM_PCT,MATCH($A43,'Knowledge - Percentages'!$B:$B,0),'Data - Knowledge'!BJ$8)/100</f>
        <v>0.285</v>
      </c>
      <c r="BK43" s="380">
        <f t="array" aca="true" ref="BK43">INDEX(KM_PCT,MATCH($A43,'Knowledge - Percentages'!$B:$B,0),'Data - Knowledge'!BK$8)/100</f>
        <v>0.261</v>
      </c>
      <c r="BL43" s="380">
        <f t="array" aca="true" ref="BL43">INDEX(KM_PCT,MATCH($A43,'Knowledge - Percentages'!$B:$B,0),'Data - Knowledge'!BL$8)/100</f>
        <v>0.052000000000000005</v>
      </c>
      <c r="BM43" s="380">
        <f t="array" aca="true" ref="BM43">INDEX(KM_PCT,MATCH($A43,'Knowledge - Percentages'!$B:$B,0),'Data - Knowledge'!BM$8)/100</f>
        <v>0.115</v>
      </c>
      <c r="BN43" s="380">
        <f t="array" aca="true" ref="BN43">INDEX(KM_PCT,MATCH($A43,'Knowledge - Percentages'!$B:$B,0),'Data - Knowledge'!BN$8)/100</f>
        <v>0.65</v>
      </c>
      <c r="BO43" s="380">
        <f t="array" aca="true" ref="BO43">INDEX(KM_PCT,MATCH($A43,'Knowledge - Percentages'!$B:$B,0),'Data - Knowledge'!BO$8)/100</f>
        <v>0.14800000000000002</v>
      </c>
      <c r="BP43" s="380">
        <f t="array" aca="true" ref="BP43">INDEX(KM_PCT,MATCH($A43,'Knowledge - Percentages'!$B:$B,0),'Data - Knowledge'!BP$8)/100</f>
        <v>0.322</v>
      </c>
      <c r="BQ43" s="380">
        <f t="array" aca="true" ref="BQ43">INDEX(KM_PCT,MATCH($A43,'Knowledge - Percentages'!$B:$B,0),'Data - Knowledge'!BQ$8)/100</f>
        <v>0.055</v>
      </c>
    </row>
    <row r="44" spans="1:69">
      <c r="A44" t="s">
        <v>411</v>
      </c>
      <c r="B44" t="s">
        <v>875</v>
      </c>
      <c r="C44" t="s">
        <v>876</v>
      </c>
      <c r="D44" t="s">
        <v>879</v>
      </c>
      <c r="E44" s="373">
        <f>SUMPRODUCT($K$2:$BQ$2,$K44:$BQ44)/$J$2</f>
        <v>0.35243181818181818</v>
      </c>
      <c r="F44" s="379">
        <f>SUMPRODUCT($K$2:$BQ$2,$K44:$BQ44)</f>
        <v>93.042</v>
      </c>
      <c r="G44" s="373">
        <f>SUMPRODUCT($K$3:$BQ$3,$K44:$BQ44)/$J$3</f>
        <v>0.19509373716632447</v>
      </c>
      <c r="H44" s="379">
        <f>SUMPRODUCT($K$3:$BQ$3,$K44:$BQ44)</f>
        <v>1900.2130000000004</v>
      </c>
      <c r="I44" s="373">
        <f>CORREL($K$4:$BQ$4,$K44:$BQ44)</f>
        <v>0.224183143840252</v>
      </c>
      <c r="J44" s="379">
        <f>$E44/$G44*100</f>
        <v>180.64742789839394</v>
      </c>
      <c r="K44" s="380">
        <f t="array" aca="true" ref="K44">INDEX(KM_PCT,MATCH($A44,'Knowledge - Percentages'!$B:$B,0),'Data - Knowledge'!K$8)/100</f>
        <v>0.072000000000000008</v>
      </c>
      <c r="L44" s="380">
        <f t="array" aca="true" ref="L44">INDEX(KM_PCT,MATCH($A44,'Knowledge - Percentages'!$B:$B,0),'Data - Knowledge'!L$8)/100</f>
        <v>0.093000000000000013</v>
      </c>
      <c r="M44" s="380">
        <f t="array" aca="true" ref="M44">INDEX(KM_PCT,MATCH($A44,'Knowledge - Percentages'!$B:$B,0),'Data - Knowledge'!M$8)/100</f>
        <v>0.065</v>
      </c>
      <c r="N44" s="380">
        <f t="array" aca="true" ref="N44">INDEX(KM_PCT,MATCH($A44,'Knowledge - Percentages'!$B:$B,0),'Data - Knowledge'!N$8)/100</f>
        <v>0.053</v>
      </c>
      <c r="O44" s="380">
        <f t="array" aca="true" ref="O44">INDEX(KM_PCT,MATCH($A44,'Knowledge - Percentages'!$B:$B,0),'Data - Knowledge'!O$8)/100</f>
        <v>0.061</v>
      </c>
      <c r="P44" s="380">
        <f t="array" aca="true" ref="P44">INDEX(KM_PCT,MATCH($A44,'Knowledge - Percentages'!$B:$B,0),'Data - Knowledge'!P$8)/100</f>
        <v>0.061</v>
      </c>
      <c r="Q44" s="380">
        <f t="array" aca="true" ref="Q44">INDEX(KM_PCT,MATCH($A44,'Knowledge - Percentages'!$B:$B,0),'Data - Knowledge'!Q$8)/100</f>
        <v>0.086</v>
      </c>
      <c r="R44" s="380">
        <f t="array" aca="true" ref="R44">INDEX(KM_PCT,MATCH($A44,'Knowledge - Percentages'!$B:$B,0),'Data - Knowledge'!R$8)/100</f>
        <v>0.069</v>
      </c>
      <c r="S44" s="380">
        <f t="array" aca="true" ref="S44">INDEX(KM_PCT,MATCH($A44,'Knowledge - Percentages'!$B:$B,0),'Data - Knowledge'!S$8)/100</f>
        <v>0.054000000000000006</v>
      </c>
      <c r="T44" s="380">
        <f t="array" aca="true" ref="T44">INDEX(KM_PCT,MATCH($A44,'Knowledge - Percentages'!$B:$B,0),'Data - Knowledge'!T$8)/100</f>
        <v>0.128</v>
      </c>
      <c r="U44" s="380">
        <f t="array" aca="true" ref="U44">INDEX(KM_PCT,MATCH($A44,'Knowledge - Percentages'!$B:$B,0),'Data - Knowledge'!U$8)/100</f>
        <v>0.081</v>
      </c>
      <c r="V44" s="380">
        <f t="array" aca="true" ref="V44">INDEX(KM_PCT,MATCH($A44,'Knowledge - Percentages'!$B:$B,0),'Data - Knowledge'!V$8)/100</f>
        <v>0.062</v>
      </c>
      <c r="W44" s="380">
        <f t="array" aca="true" ref="W44">INDEX(KM_PCT,MATCH($A44,'Knowledge - Percentages'!$B:$B,0),'Data - Knowledge'!W$8)/100</f>
        <v>0.091</v>
      </c>
      <c r="X44" s="380">
        <f t="array" aca="true" ref="X44">INDEX(KM_PCT,MATCH($A44,'Knowledge - Percentages'!$B:$B,0),'Data - Knowledge'!X$8)/100</f>
        <v>0.599</v>
      </c>
      <c r="Y44" s="380">
        <f t="array" aca="true" ref="Y44">INDEX(KM_PCT,MATCH($A44,'Knowledge - Percentages'!$B:$B,0),'Data - Knowledge'!Y$8)/100</f>
        <v>0.088000000000000009</v>
      </c>
      <c r="Z44" s="380">
        <f t="array" aca="true" ref="Z44">INDEX(KM_PCT,MATCH($A44,'Knowledge - Percentages'!$B:$B,0),'Data - Knowledge'!Z$8)/100</f>
        <v>0.263</v>
      </c>
      <c r="AA44" s="380">
        <f t="array" aca="true" ref="AA44">INDEX(KM_PCT,MATCH($A44,'Knowledge - Percentages'!$B:$B,0),'Data - Knowledge'!AA$8)/100</f>
        <v>0.177</v>
      </c>
      <c r="AB44" s="380">
        <f t="array" aca="true" ref="AB44">INDEX(KM_PCT,MATCH($A44,'Knowledge - Percentages'!$B:$B,0),'Data - Knowledge'!AB$8)/100</f>
        <v>0.205</v>
      </c>
      <c r="AC44" s="380">
        <f t="array" aca="true" ref="AC44">INDEX(KM_PCT,MATCH($A44,'Knowledge - Percentages'!$B:$B,0),'Data - Knowledge'!AC$8)/100</f>
        <v>0.184</v>
      </c>
      <c r="AD44" s="380">
        <f t="array" aca="true" ref="AD44">INDEX(KM_PCT,MATCH($A44,'Knowledge - Percentages'!$B:$B,0),'Data - Knowledge'!AD$8)/100</f>
        <v>0.359</v>
      </c>
      <c r="AE44" s="380">
        <f t="array" aca="true" ref="AE44">INDEX(KM_PCT,MATCH($A44,'Knowledge - Percentages'!$B:$B,0),'Data - Knowledge'!AE$8)/100</f>
        <v>0.1</v>
      </c>
      <c r="AF44" s="380">
        <f t="array" aca="true" ref="AF44">INDEX(KM_PCT,MATCH($A44,'Knowledge - Percentages'!$B:$B,0),'Data - Knowledge'!AF$8)/100</f>
        <v>0.057999999999999996</v>
      </c>
      <c r="AG44" s="380">
        <f t="array" aca="true" ref="AG44">INDEX(KM_PCT,MATCH($A44,'Knowledge - Percentages'!$B:$B,0),'Data - Knowledge'!AG$8)/100</f>
        <v>0.124</v>
      </c>
      <c r="AH44" s="380">
        <f t="array" aca="true" ref="AH44">INDEX(KM_PCT,MATCH($A44,'Knowledge - Percentages'!$B:$B,0),'Data - Knowledge'!AH$8)/100</f>
        <v>0.061</v>
      </c>
      <c r="AI44" s="380">
        <f t="array" aca="true" ref="AI44">INDEX(KM_PCT,MATCH($A44,'Knowledge - Percentages'!$B:$B,0),'Data - Knowledge'!AI$8)/100</f>
        <v>0.162</v>
      </c>
      <c r="AJ44" s="380">
        <f t="array" aca="true" ref="AJ44">INDEX(KM_PCT,MATCH($A44,'Knowledge - Percentages'!$B:$B,0),'Data - Knowledge'!AJ$8)/100</f>
        <v>0.55399999999999994</v>
      </c>
      <c r="AK44" s="380">
        <f t="array" aca="true" ref="AK44">INDEX(KM_PCT,MATCH($A44,'Knowledge - Percentages'!$B:$B,0),'Data - Knowledge'!AK$8)/100</f>
        <v>0.091</v>
      </c>
      <c r="AL44" s="380">
        <f t="array" aca="true" ref="AL44">INDEX(KM_PCT,MATCH($A44,'Knowledge - Percentages'!$B:$B,0),'Data - Knowledge'!AL$8)/100</f>
        <v>0.635</v>
      </c>
      <c r="AM44" s="380">
        <f t="array" aca="true" ref="AM44">INDEX(KM_PCT,MATCH($A44,'Knowledge - Percentages'!$B:$B,0),'Data - Knowledge'!AM$8)/100</f>
        <v>0.1</v>
      </c>
      <c r="AN44" s="380">
        <f t="array" aca="true" ref="AN44">INDEX(KM_PCT,MATCH($A44,'Knowledge - Percentages'!$B:$B,0),'Data - Knowledge'!AN$8)/100</f>
        <v>0.08900000000000001</v>
      </c>
      <c r="AO44" s="380">
        <f t="array" aca="true" ref="AO44">INDEX(KM_PCT,MATCH($A44,'Knowledge - Percentages'!$B:$B,0),'Data - Knowledge'!AO$8)/100</f>
        <v>0.088000000000000009</v>
      </c>
      <c r="AP44" s="380">
        <f t="array" aca="true" ref="AP44">INDEX(KM_PCT,MATCH($A44,'Knowledge - Percentages'!$B:$B,0),'Data - Knowledge'!AP$8)/100</f>
        <v>0.69400000000000006</v>
      </c>
      <c r="AQ44" s="380">
        <f t="array" aca="true" ref="AQ44">INDEX(KM_PCT,MATCH($A44,'Knowledge - Percentages'!$B:$B,0),'Data - Knowledge'!AQ$8)/100</f>
        <v>0.242</v>
      </c>
      <c r="AR44" s="380">
        <f t="array" aca="true" ref="AR44">INDEX(KM_PCT,MATCH($A44,'Knowledge - Percentages'!$B:$B,0),'Data - Knowledge'!AR$8)/100</f>
        <v>0.188</v>
      </c>
      <c r="AS44" s="380">
        <f t="array" aca="true" ref="AS44">INDEX(KM_PCT,MATCH($A44,'Knowledge - Percentages'!$B:$B,0),'Data - Knowledge'!AS$8)/100</f>
        <v>0.624</v>
      </c>
      <c r="AT44" s="380">
        <f t="array" aca="true" ref="AT44">INDEX(KM_PCT,MATCH($A44,'Knowledge - Percentages'!$B:$B,0),'Data - Knowledge'!AT$8)/100</f>
        <v>0.08199999999999999</v>
      </c>
      <c r="AU44" s="380">
        <f t="array" aca="true" ref="AU44">INDEX(KM_PCT,MATCH($A44,'Knowledge - Percentages'!$B:$B,0),'Data - Knowledge'!AU$8)/100</f>
        <v>0.16399999999999998</v>
      </c>
      <c r="AV44" s="380">
        <f t="array" aca="true" ref="AV44">INDEX(KM_PCT,MATCH($A44,'Knowledge - Percentages'!$B:$B,0),'Data - Knowledge'!AV$8)/100</f>
        <v>0.485</v>
      </c>
      <c r="AW44" s="380">
        <f t="array" aca="true" ref="AW44">INDEX(KM_PCT,MATCH($A44,'Knowledge - Percentages'!$B:$B,0),'Data - Knowledge'!AW$8)/100</f>
        <v>0.757</v>
      </c>
      <c r="AX44" s="380">
        <f t="array" aca="true" ref="AX44">INDEX(KM_PCT,MATCH($A44,'Knowledge - Percentages'!$B:$B,0),'Data - Knowledge'!AX$8)/100</f>
        <v>0.70400000000000007</v>
      </c>
      <c r="AY44" s="380">
        <f t="array" aca="true" ref="AY44">INDEX(KM_PCT,MATCH($A44,'Knowledge - Percentages'!$B:$B,0),'Data - Knowledge'!AY$8)/100</f>
        <v>0.242</v>
      </c>
      <c r="AZ44" s="380">
        <f t="array" aca="true" ref="AZ44">INDEX(KM_PCT,MATCH($A44,'Knowledge - Percentages'!$B:$B,0),'Data - Knowledge'!AZ$8)/100</f>
        <v>0.593</v>
      </c>
      <c r="BA44" s="380">
        <f t="array" aca="true" ref="BA44">INDEX(KM_PCT,MATCH($A44,'Knowledge - Percentages'!$B:$B,0),'Data - Knowledge'!BA$8)/100</f>
        <v>0.17300000000000001</v>
      </c>
      <c r="BB44" s="380">
        <f t="array" aca="true" ref="BB44">INDEX(KM_PCT,MATCH($A44,'Knowledge - Percentages'!$B:$B,0),'Data - Knowledge'!BB$8)/100</f>
        <v>0.595</v>
      </c>
      <c r="BC44" s="380">
        <f t="array" aca="true" ref="BC44">INDEX(KM_PCT,MATCH($A44,'Knowledge - Percentages'!$B:$B,0),'Data - Knowledge'!BC$8)/100</f>
        <v>0.382</v>
      </c>
      <c r="BD44" s="380">
        <f t="array" aca="true" ref="BD44">INDEX(KM_PCT,MATCH($A44,'Knowledge - Percentages'!$B:$B,0),'Data - Knowledge'!BD$8)/100</f>
        <v>0.168</v>
      </c>
      <c r="BE44" s="380">
        <f t="array" aca="true" ref="BE44">INDEX(KM_PCT,MATCH($A44,'Knowledge - Percentages'!$B:$B,0),'Data - Knowledge'!BE$8)/100</f>
        <v>0.204</v>
      </c>
      <c r="BF44" s="380">
        <f t="array" aca="true" ref="BF44">INDEX(KM_PCT,MATCH($A44,'Knowledge - Percentages'!$B:$B,0),'Data - Knowledge'!BF$8)/100</f>
        <v>0.16899999999999998</v>
      </c>
      <c r="BG44" s="380">
        <f t="array" aca="true" ref="BG44">INDEX(KM_PCT,MATCH($A44,'Knowledge - Percentages'!$B:$B,0),'Data - Knowledge'!BG$8)/100</f>
        <v>0.125</v>
      </c>
      <c r="BH44" s="380">
        <f t="array" aca="true" ref="BH44">INDEX(KM_PCT,MATCH($A44,'Knowledge - Percentages'!$B:$B,0),'Data - Knowledge'!BH$8)/100</f>
        <v>0.381</v>
      </c>
      <c r="BI44" s="380">
        <f t="array" aca="true" ref="BI44">INDEX(KM_PCT,MATCH($A44,'Knowledge - Percentages'!$B:$B,0),'Data - Knowledge'!BI$8)/100</f>
        <v>0.78099999999999992</v>
      </c>
      <c r="BJ44" s="380">
        <f t="array" aca="true" ref="BJ44">INDEX(KM_PCT,MATCH($A44,'Knowledge - Percentages'!$B:$B,0),'Data - Knowledge'!BJ$8)/100</f>
        <v>0.64</v>
      </c>
      <c r="BK44" s="380">
        <f t="array" aca="true" ref="BK44">INDEX(KM_PCT,MATCH($A44,'Knowledge - Percentages'!$B:$B,0),'Data - Knowledge'!BK$8)/100</f>
        <v>0.584</v>
      </c>
      <c r="BL44" s="380">
        <f t="array" aca="true" ref="BL44">INDEX(KM_PCT,MATCH($A44,'Knowledge - Percentages'!$B:$B,0),'Data - Knowledge'!BL$8)/100</f>
        <v>0.096</v>
      </c>
      <c r="BM44" s="380">
        <f t="array" aca="true" ref="BM44">INDEX(KM_PCT,MATCH($A44,'Knowledge - Percentages'!$B:$B,0),'Data - Knowledge'!BM$8)/100</f>
        <v>0.13</v>
      </c>
      <c r="BN44" s="380">
        <f t="array" aca="true" ref="BN44">INDEX(KM_PCT,MATCH($A44,'Knowledge - Percentages'!$B:$B,0),'Data - Knowledge'!BN$8)/100</f>
        <v>0.257</v>
      </c>
      <c r="BO44" s="380">
        <f t="array" aca="true" ref="BO44">INDEX(KM_PCT,MATCH($A44,'Knowledge - Percentages'!$B:$B,0),'Data - Knowledge'!BO$8)/100</f>
        <v>0.18600000000000003</v>
      </c>
      <c r="BP44" s="380">
        <f t="array" aca="true" ref="BP44">INDEX(KM_PCT,MATCH($A44,'Knowledge - Percentages'!$B:$B,0),'Data - Knowledge'!BP$8)/100</f>
        <v>0.44299999999999995</v>
      </c>
      <c r="BQ44" s="380">
        <f t="array" aca="true" ref="BQ44">INDEX(KM_PCT,MATCH($A44,'Knowledge - Percentages'!$B:$B,0),'Data - Knowledge'!BQ$8)/100</f>
        <v>0.077</v>
      </c>
    </row>
    <row r="45" spans="1:69">
      <c r="A45" t="s">
        <v>419</v>
      </c>
      <c r="B45" t="s">
        <v>875</v>
      </c>
      <c r="C45" t="s">
        <v>880</v>
      </c>
      <c r="D45" t="s">
        <v>420</v>
      </c>
      <c r="E45" s="373">
        <f>SUMPRODUCT($K$2:$BQ$2,$K45:$BQ45)/$J$2</f>
        <v>0.273314393939394</v>
      </c>
      <c r="F45" s="379">
        <f>SUMPRODUCT($K$2:$BQ$2,$K45:$BQ45)</f>
        <v>72.155000000000015</v>
      </c>
      <c r="G45" s="373">
        <f>SUMPRODUCT($K$3:$BQ$3,$K45:$BQ45)/$J$3</f>
        <v>0.42498829568788504</v>
      </c>
      <c r="H45" s="379">
        <f>SUMPRODUCT($K$3:$BQ$3,$K45:$BQ45)</f>
        <v>4139.386</v>
      </c>
      <c r="I45" s="373">
        <f>CORREL($K$4:$BQ$4,$K45:$BQ45)</f>
        <v>-0.15157928245008331</v>
      </c>
      <c r="J45" s="379">
        <f>$E45/$G45*100</f>
        <v>64.311040259828317</v>
      </c>
      <c r="K45" s="380">
        <f t="array" aca="true" ref="K45">INDEX(KM_PCT,MATCH($A45,'Knowledge - Percentages'!$B:$B,0),'Data - Knowledge'!K$8)/100</f>
        <v>0.514</v>
      </c>
      <c r="L45" s="380">
        <f t="array" aca="true" ref="L45">INDEX(KM_PCT,MATCH($A45,'Knowledge - Percentages'!$B:$B,0),'Data - Knowledge'!L$8)/100</f>
        <v>0.45399999999999996</v>
      </c>
      <c r="M45" s="380">
        <f t="array" aca="true" ref="M45">INDEX(KM_PCT,MATCH($A45,'Knowledge - Percentages'!$B:$B,0),'Data - Knowledge'!M$8)/100</f>
        <v>0.52</v>
      </c>
      <c r="N45" s="380">
        <f t="array" aca="true" ref="N45">INDEX(KM_PCT,MATCH($A45,'Knowledge - Percentages'!$B:$B,0),'Data - Knowledge'!N$8)/100</f>
        <v>0.585</v>
      </c>
      <c r="O45" s="380">
        <f t="array" aca="true" ref="O45">INDEX(KM_PCT,MATCH($A45,'Knowledge - Percentages'!$B:$B,0),'Data - Knowledge'!O$8)/100</f>
        <v>0.545</v>
      </c>
      <c r="P45" s="380">
        <f t="array" aca="true" ref="P45">INDEX(KM_PCT,MATCH($A45,'Knowledge - Percentages'!$B:$B,0),'Data - Knowledge'!P$8)/100</f>
        <v>0.409</v>
      </c>
      <c r="Q45" s="380">
        <f t="array" aca="true" ref="Q45">INDEX(KM_PCT,MATCH($A45,'Knowledge - Percentages'!$B:$B,0),'Data - Knowledge'!Q$8)/100</f>
        <v>0.434</v>
      </c>
      <c r="R45" s="380">
        <f t="array" aca="true" ref="R45">INDEX(KM_PCT,MATCH($A45,'Knowledge - Percentages'!$B:$B,0),'Data - Knowledge'!R$8)/100</f>
        <v>0.49</v>
      </c>
      <c r="S45" s="380">
        <f t="array" aca="true" ref="S45">INDEX(KM_PCT,MATCH($A45,'Knowledge - Percentages'!$B:$B,0),'Data - Knowledge'!S$8)/100</f>
        <v>0.47</v>
      </c>
      <c r="T45" s="380">
        <f t="array" aca="true" ref="T45">INDEX(KM_PCT,MATCH($A45,'Knowledge - Percentages'!$B:$B,0),'Data - Knowledge'!T$8)/100</f>
        <v>0.525</v>
      </c>
      <c r="U45" s="380">
        <f t="array" aca="true" ref="U45">INDEX(KM_PCT,MATCH($A45,'Knowledge - Percentages'!$B:$B,0),'Data - Knowledge'!U$8)/100</f>
        <v>0.521</v>
      </c>
      <c r="V45" s="380">
        <f t="array" aca="true" ref="V45">INDEX(KM_PCT,MATCH($A45,'Knowledge - Percentages'!$B:$B,0),'Data - Knowledge'!V$8)/100</f>
        <v>0.67</v>
      </c>
      <c r="W45" s="380">
        <f t="array" aca="true" ref="W45">INDEX(KM_PCT,MATCH($A45,'Knowledge - Percentages'!$B:$B,0),'Data - Knowledge'!W$8)/100</f>
        <v>0.396</v>
      </c>
      <c r="X45" s="380">
        <f t="array" aca="true" ref="X45">INDEX(KM_PCT,MATCH($A45,'Knowledge - Percentages'!$B:$B,0),'Data - Knowledge'!X$8)/100</f>
        <v>0.379</v>
      </c>
      <c r="Y45" s="380">
        <f t="array" aca="true" ref="Y45">INDEX(KM_PCT,MATCH($A45,'Knowledge - Percentages'!$B:$B,0),'Data - Knowledge'!Y$8)/100</f>
        <v>0.196</v>
      </c>
      <c r="Z45" s="380">
        <f t="array" aca="true" ref="Z45">INDEX(KM_PCT,MATCH($A45,'Knowledge - Percentages'!$B:$B,0),'Data - Knowledge'!Z$8)/100</f>
        <v>0.242</v>
      </c>
      <c r="AA45" s="380">
        <f t="array" aca="true" ref="AA45">INDEX(KM_PCT,MATCH($A45,'Knowledge - Percentages'!$B:$B,0),'Data - Knowledge'!AA$8)/100</f>
        <v>0.193</v>
      </c>
      <c r="AB45" s="380">
        <f t="array" aca="true" ref="AB45">INDEX(KM_PCT,MATCH($A45,'Knowledge - Percentages'!$B:$B,0),'Data - Knowledge'!AB$8)/100</f>
        <v>0.281</v>
      </c>
      <c r="AC45" s="380">
        <f t="array" aca="true" ref="AC45">INDEX(KM_PCT,MATCH($A45,'Knowledge - Percentages'!$B:$B,0),'Data - Knowledge'!AC$8)/100</f>
        <v>0.203</v>
      </c>
      <c r="AD45" s="380">
        <f t="array" aca="true" ref="AD45">INDEX(KM_PCT,MATCH($A45,'Knowledge - Percentages'!$B:$B,0),'Data - Knowledge'!AD$8)/100</f>
        <v>0.213</v>
      </c>
      <c r="AE45" s="380">
        <f t="array" aca="true" ref="AE45">INDEX(KM_PCT,MATCH($A45,'Knowledge - Percentages'!$B:$B,0),'Data - Knowledge'!AE$8)/100</f>
        <v>0.469</v>
      </c>
      <c r="AF45" s="380">
        <f t="array" aca="true" ref="AF45">INDEX(KM_PCT,MATCH($A45,'Knowledge - Percentages'!$B:$B,0),'Data - Knowledge'!AF$8)/100</f>
        <v>0.524</v>
      </c>
      <c r="AG45" s="380">
        <f t="array" aca="true" ref="AG45">INDEX(KM_PCT,MATCH($A45,'Knowledge - Percentages'!$B:$B,0),'Data - Knowledge'!AG$8)/100</f>
        <v>0.47700000000000004</v>
      </c>
      <c r="AH45" s="380">
        <f t="array" aca="true" ref="AH45">INDEX(KM_PCT,MATCH($A45,'Knowledge - Percentages'!$B:$B,0),'Data - Knowledge'!AH$8)/100</f>
        <v>0.461</v>
      </c>
      <c r="AI45" s="380">
        <f t="array" aca="true" ref="AI45">INDEX(KM_PCT,MATCH($A45,'Knowledge - Percentages'!$B:$B,0),'Data - Knowledge'!AI$8)/100</f>
        <v>0.33899999999999997</v>
      </c>
      <c r="AJ45" s="380">
        <f t="array" aca="true" ref="AJ45">INDEX(KM_PCT,MATCH($A45,'Knowledge - Percentages'!$B:$B,0),'Data - Knowledge'!AJ$8)/100</f>
        <v>0.37799999999999995</v>
      </c>
      <c r="AK45" s="380">
        <f t="array" aca="true" ref="AK45">INDEX(KM_PCT,MATCH($A45,'Knowledge - Percentages'!$B:$B,0),'Data - Knowledge'!AK$8)/100</f>
        <v>0.47100000000000003</v>
      </c>
      <c r="AL45" s="380">
        <f t="array" aca="true" ref="AL45">INDEX(KM_PCT,MATCH($A45,'Knowledge - Percentages'!$B:$B,0),'Data - Knowledge'!AL$8)/100</f>
        <v>0.354</v>
      </c>
      <c r="AM45" s="380">
        <f t="array" aca="true" ref="AM45">INDEX(KM_PCT,MATCH($A45,'Knowledge - Percentages'!$B:$B,0),'Data - Knowledge'!AM$8)/100</f>
        <v>0.434</v>
      </c>
      <c r="AN45" s="380">
        <f t="array" aca="true" ref="AN45">INDEX(KM_PCT,MATCH($A45,'Knowledge - Percentages'!$B:$B,0),'Data - Knowledge'!AN$8)/100</f>
        <v>0.607</v>
      </c>
      <c r="AO45" s="380">
        <f t="array" aca="true" ref="AO45">INDEX(KM_PCT,MATCH($A45,'Knowledge - Percentages'!$B:$B,0),'Data - Knowledge'!AO$8)/100</f>
        <v>0.501</v>
      </c>
      <c r="AP45" s="380">
        <f t="array" aca="true" ref="AP45">INDEX(KM_PCT,MATCH($A45,'Knowledge - Percentages'!$B:$B,0),'Data - Knowledge'!AP$8)/100</f>
        <v>0.27399999999999997</v>
      </c>
      <c r="AQ45" s="380">
        <f t="array" aca="true" ref="AQ45">INDEX(KM_PCT,MATCH($A45,'Knowledge - Percentages'!$B:$B,0),'Data - Knowledge'!AQ$8)/100</f>
        <v>0.309</v>
      </c>
      <c r="AR45" s="380">
        <f t="array" aca="true" ref="AR45">INDEX(KM_PCT,MATCH($A45,'Knowledge - Percentages'!$B:$B,0),'Data - Knowledge'!AR$8)/100</f>
        <v>0.12300000000000001</v>
      </c>
      <c r="AS45" s="380">
        <f t="array" aca="true" ref="AS45">INDEX(KM_PCT,MATCH($A45,'Knowledge - Percentages'!$B:$B,0),'Data - Knowledge'!AS$8)/100</f>
        <v>0.146</v>
      </c>
      <c r="AT45" s="380">
        <f t="array" aca="true" ref="AT45">INDEX(KM_PCT,MATCH($A45,'Knowledge - Percentages'!$B:$B,0),'Data - Knowledge'!AT$8)/100</f>
        <v>0.10800000000000001</v>
      </c>
      <c r="AU45" s="380">
        <f t="array" aca="true" ref="AU45">INDEX(KM_PCT,MATCH($A45,'Knowledge - Percentages'!$B:$B,0),'Data - Knowledge'!AU$8)/100</f>
        <v>0.27899999999999997</v>
      </c>
      <c r="AV45" s="380">
        <f t="array" aca="true" ref="AV45">INDEX(KM_PCT,MATCH($A45,'Knowledge - Percentages'!$B:$B,0),'Data - Knowledge'!AV$8)/100</f>
        <v>0.373</v>
      </c>
      <c r="AW45" s="380">
        <f t="array" aca="true" ref="AW45">INDEX(KM_PCT,MATCH($A45,'Knowledge - Percentages'!$B:$B,0),'Data - Knowledge'!AW$8)/100</f>
        <v>0.375</v>
      </c>
      <c r="AX45" s="380">
        <f t="array" aca="true" ref="AX45">INDEX(KM_PCT,MATCH($A45,'Knowledge - Percentages'!$B:$B,0),'Data - Knowledge'!AX$8)/100</f>
        <v>0.252</v>
      </c>
      <c r="AY45" s="380">
        <f t="array" aca="true" ref="AY45">INDEX(KM_PCT,MATCH($A45,'Knowledge - Percentages'!$B:$B,0),'Data - Knowledge'!AY$8)/100</f>
        <v>0.242</v>
      </c>
      <c r="AZ45" s="380">
        <f t="array" aca="true" ref="AZ45">INDEX(KM_PCT,MATCH($A45,'Knowledge - Percentages'!$B:$B,0),'Data - Knowledge'!AZ$8)/100</f>
        <v>0.262</v>
      </c>
      <c r="BA45" s="380">
        <f t="array" aca="true" ref="BA45">INDEX(KM_PCT,MATCH($A45,'Knowledge - Percentages'!$B:$B,0),'Data - Knowledge'!BA$8)/100</f>
        <v>0.3</v>
      </c>
      <c r="BB45" s="380">
        <f t="array" aca="true" ref="BB45">INDEX(KM_PCT,MATCH($A45,'Knowledge - Percentages'!$B:$B,0),'Data - Knowledge'!BB$8)/100</f>
        <v>0.293</v>
      </c>
      <c r="BC45" s="380">
        <f t="array" aca="true" ref="BC45">INDEX(KM_PCT,MATCH($A45,'Knowledge - Percentages'!$B:$B,0),'Data - Knowledge'!BC$8)/100</f>
        <v>0.122</v>
      </c>
      <c r="BD45" s="380">
        <f t="array" aca="true" ref="BD45">INDEX(KM_PCT,MATCH($A45,'Knowledge - Percentages'!$B:$B,0),'Data - Knowledge'!BD$8)/100</f>
        <v>0.129</v>
      </c>
      <c r="BE45" s="380">
        <f t="array" aca="true" ref="BE45">INDEX(KM_PCT,MATCH($A45,'Knowledge - Percentages'!$B:$B,0),'Data - Knowledge'!BE$8)/100</f>
        <v>0.24</v>
      </c>
      <c r="BF45" s="380">
        <f t="array" aca="true" ref="BF45">INDEX(KM_PCT,MATCH($A45,'Knowledge - Percentages'!$B:$B,0),'Data - Knowledge'!BF$8)/100</f>
        <v>0.185</v>
      </c>
      <c r="BG45" s="380">
        <f t="array" aca="true" ref="BG45">INDEX(KM_PCT,MATCH($A45,'Knowledge - Percentages'!$B:$B,0),'Data - Knowledge'!BG$8)/100</f>
        <v>0.2</v>
      </c>
      <c r="BH45" s="380">
        <f t="array" aca="true" ref="BH45">INDEX(KM_PCT,MATCH($A45,'Knowledge - Percentages'!$B:$B,0),'Data - Knowledge'!BH$8)/100</f>
        <v>0.217</v>
      </c>
      <c r="BI45" s="380">
        <f t="array" aca="true" ref="BI45">INDEX(KM_PCT,MATCH($A45,'Knowledge - Percentages'!$B:$B,0),'Data - Knowledge'!BI$8)/100</f>
        <v>0.26</v>
      </c>
      <c r="BJ45" s="380">
        <f t="array" aca="true" ref="BJ45">INDEX(KM_PCT,MATCH($A45,'Knowledge - Percentages'!$B:$B,0),'Data - Knowledge'!BJ$8)/100</f>
        <v>0.16699999999999998</v>
      </c>
      <c r="BK45" s="380">
        <f t="array" aca="true" ref="BK45">INDEX(KM_PCT,MATCH($A45,'Knowledge - Percentages'!$B:$B,0),'Data - Knowledge'!BK$8)/100</f>
        <v>0.16699999999999998</v>
      </c>
      <c r="BL45" s="380">
        <f t="array" aca="true" ref="BL45">INDEX(KM_PCT,MATCH($A45,'Knowledge - Percentages'!$B:$B,0),'Data - Knowledge'!BL$8)/100</f>
        <v>0.076</v>
      </c>
      <c r="BM45" s="380">
        <f t="array" aca="true" ref="BM45">INDEX(KM_PCT,MATCH($A45,'Knowledge - Percentages'!$B:$B,0),'Data - Knowledge'!BM$8)/100</f>
        <v>0.086</v>
      </c>
      <c r="BN45" s="380">
        <f t="array" aca="true" ref="BN45">INDEX(KM_PCT,MATCH($A45,'Knowledge - Percentages'!$B:$B,0),'Data - Knowledge'!BN$8)/100</f>
        <v>0.125</v>
      </c>
      <c r="BO45" s="380">
        <f t="array" aca="true" ref="BO45">INDEX(KM_PCT,MATCH($A45,'Knowledge - Percentages'!$B:$B,0),'Data - Knowledge'!BO$8)/100</f>
        <v>0.10099999999999999</v>
      </c>
      <c r="BP45" s="380">
        <f t="array" aca="true" ref="BP45">INDEX(KM_PCT,MATCH($A45,'Knowledge - Percentages'!$B:$B,0),'Data - Knowledge'!BP$8)/100</f>
        <v>0.128</v>
      </c>
      <c r="BQ45" s="380">
        <f t="array" aca="true" ref="BQ45">INDEX(KM_PCT,MATCH($A45,'Knowledge - Percentages'!$B:$B,0),'Data - Knowledge'!BQ$8)/100</f>
        <v>0.066</v>
      </c>
    </row>
    <row r="46" spans="1:69">
      <c r="A46" t="s">
        <v>421</v>
      </c>
      <c r="B46" t="s">
        <v>875</v>
      </c>
      <c r="C46" t="s">
        <v>880</v>
      </c>
      <c r="D46" t="s">
        <v>422</v>
      </c>
      <c r="E46" s="373">
        <f>SUMPRODUCT($K$2:$BQ$2,$K46:$BQ46)/$J$2</f>
        <v>0.21392803030303034</v>
      </c>
      <c r="F46" s="379">
        <f>SUMPRODUCT($K$2:$BQ$2,$K46:$BQ46)</f>
        <v>56.477000000000011</v>
      </c>
      <c r="G46" s="373">
        <f>SUMPRODUCT($K$3:$BQ$3,$K46:$BQ46)/$J$3</f>
        <v>0.28932936344969196</v>
      </c>
      <c r="H46" s="379">
        <f>SUMPRODUCT($K$3:$BQ$3,$K46:$BQ46)</f>
        <v>2818.0679999999998</v>
      </c>
      <c r="I46" s="373">
        <f>CORREL($K$4:$BQ$4,$K46:$BQ46)</f>
        <v>-0.16183029277773905</v>
      </c>
      <c r="J46" s="379">
        <f>$E46/$G46*100</f>
        <v>73.9392738270161</v>
      </c>
      <c r="K46" s="380">
        <f t="array" aca="true" ref="K46">INDEX(KM_PCT,MATCH($A46,'Knowledge - Percentages'!$B:$B,0),'Data - Knowledge'!K$8)/100</f>
        <v>0.321</v>
      </c>
      <c r="L46" s="380">
        <f t="array" aca="true" ref="L46">INDEX(KM_PCT,MATCH($A46,'Knowledge - Percentages'!$B:$B,0),'Data - Knowledge'!L$8)/100</f>
        <v>0.261</v>
      </c>
      <c r="M46" s="380">
        <f t="array" aca="true" ref="M46">INDEX(KM_PCT,MATCH($A46,'Knowledge - Percentages'!$B:$B,0),'Data - Knowledge'!M$8)/100</f>
        <v>0.317</v>
      </c>
      <c r="N46" s="380">
        <f t="array" aca="true" ref="N46">INDEX(KM_PCT,MATCH($A46,'Knowledge - Percentages'!$B:$B,0),'Data - Knowledge'!N$8)/100</f>
        <v>0.307</v>
      </c>
      <c r="O46" s="380">
        <f t="array" aca="true" ref="O46">INDEX(KM_PCT,MATCH($A46,'Knowledge - Percentages'!$B:$B,0),'Data - Knowledge'!O$8)/100</f>
        <v>0.309</v>
      </c>
      <c r="P46" s="380">
        <f t="array" aca="true" ref="P46">INDEX(KM_PCT,MATCH($A46,'Knowledge - Percentages'!$B:$B,0),'Data - Knowledge'!P$8)/100</f>
        <v>0.461</v>
      </c>
      <c r="Q46" s="380">
        <f t="array" aca="true" ref="Q46">INDEX(KM_PCT,MATCH($A46,'Knowledge - Percentages'!$B:$B,0),'Data - Knowledge'!Q$8)/100</f>
        <v>0.27899999999999997</v>
      </c>
      <c r="R46" s="380">
        <f t="array" aca="true" ref="R46">INDEX(KM_PCT,MATCH($A46,'Knowledge - Percentages'!$B:$B,0),'Data - Knowledge'!R$8)/100</f>
        <v>0.368</v>
      </c>
      <c r="S46" s="380">
        <f t="array" aca="true" ref="S46">INDEX(KM_PCT,MATCH($A46,'Knowledge - Percentages'!$B:$B,0),'Data - Knowledge'!S$8)/100</f>
        <v>0.419</v>
      </c>
      <c r="T46" s="380">
        <f t="array" aca="true" ref="T46">INDEX(KM_PCT,MATCH($A46,'Knowledge - Percentages'!$B:$B,0),'Data - Knowledge'!T$8)/100</f>
        <v>0.28300000000000003</v>
      </c>
      <c r="U46" s="380">
        <f t="array" aca="true" ref="U46">INDEX(KM_PCT,MATCH($A46,'Knowledge - Percentages'!$B:$B,0),'Data - Knowledge'!U$8)/100</f>
        <v>0.32899999999999996</v>
      </c>
      <c r="V46" s="380">
        <f t="array" aca="true" ref="V46">INDEX(KM_PCT,MATCH($A46,'Knowledge - Percentages'!$B:$B,0),'Data - Knowledge'!V$8)/100</f>
        <v>0.196</v>
      </c>
      <c r="W46" s="380">
        <f t="array" aca="true" ref="W46">INDEX(KM_PCT,MATCH($A46,'Knowledge - Percentages'!$B:$B,0),'Data - Knowledge'!W$8)/100</f>
        <v>0.225</v>
      </c>
      <c r="X46" s="380">
        <f t="array" aca="true" ref="X46">INDEX(KM_PCT,MATCH($A46,'Knowledge - Percentages'!$B:$B,0),'Data - Knowledge'!X$8)/100</f>
        <v>0.24</v>
      </c>
      <c r="Y46" s="380">
        <f t="array" aca="true" ref="Y46">INDEX(KM_PCT,MATCH($A46,'Knowledge - Percentages'!$B:$B,0),'Data - Knowledge'!Y$8)/100</f>
        <v>0.218</v>
      </c>
      <c r="Z46" s="380">
        <f t="array" aca="true" ref="Z46">INDEX(KM_PCT,MATCH($A46,'Knowledge - Percentages'!$B:$B,0),'Data - Knowledge'!Z$8)/100</f>
        <v>0.22</v>
      </c>
      <c r="AA46" s="380">
        <f t="array" aca="true" ref="AA46">INDEX(KM_PCT,MATCH($A46,'Knowledge - Percentages'!$B:$B,0),'Data - Knowledge'!AA$8)/100</f>
        <v>0.184</v>
      </c>
      <c r="AB46" s="380">
        <f t="array" aca="true" ref="AB46">INDEX(KM_PCT,MATCH($A46,'Knowledge - Percentages'!$B:$B,0),'Data - Knowledge'!AB$8)/100</f>
        <v>0.434</v>
      </c>
      <c r="AC46" s="380">
        <f t="array" aca="true" ref="AC46">INDEX(KM_PCT,MATCH($A46,'Knowledge - Percentages'!$B:$B,0),'Data - Knowledge'!AC$8)/100</f>
        <v>0.237</v>
      </c>
      <c r="AD46" s="380">
        <f t="array" aca="true" ref="AD46">INDEX(KM_PCT,MATCH($A46,'Knowledge - Percentages'!$B:$B,0),'Data - Knowledge'!AD$8)/100</f>
        <v>0.171</v>
      </c>
      <c r="AE46" s="380">
        <f t="array" aca="true" ref="AE46">INDEX(KM_PCT,MATCH($A46,'Knowledge - Percentages'!$B:$B,0),'Data - Knowledge'!AE$8)/100</f>
        <v>0.27699999999999997</v>
      </c>
      <c r="AF46" s="380">
        <f t="array" aca="true" ref="AF46">INDEX(KM_PCT,MATCH($A46,'Knowledge - Percentages'!$B:$B,0),'Data - Knowledge'!AF$8)/100</f>
        <v>0.28</v>
      </c>
      <c r="AG46" s="380">
        <f t="array" aca="true" ref="AG46">INDEX(KM_PCT,MATCH($A46,'Knowledge - Percentages'!$B:$B,0),'Data - Knowledge'!AG$8)/100</f>
        <v>0.281</v>
      </c>
      <c r="AH46" s="380">
        <f t="array" aca="true" ref="AH46">INDEX(KM_PCT,MATCH($A46,'Knowledge - Percentages'!$B:$B,0),'Data - Knowledge'!AH$8)/100</f>
        <v>0.377</v>
      </c>
      <c r="AI46" s="380">
        <f t="array" aca="true" ref="AI46">INDEX(KM_PCT,MATCH($A46,'Knowledge - Percentages'!$B:$B,0),'Data - Knowledge'!AI$8)/100</f>
        <v>0.32</v>
      </c>
      <c r="AJ46" s="380">
        <f t="array" aca="true" ref="AJ46">INDEX(KM_PCT,MATCH($A46,'Knowledge - Percentages'!$B:$B,0),'Data - Knowledge'!AJ$8)/100</f>
        <v>0.348</v>
      </c>
      <c r="AK46" s="380">
        <f t="array" aca="true" ref="AK46">INDEX(KM_PCT,MATCH($A46,'Knowledge - Percentages'!$B:$B,0),'Data - Knowledge'!AK$8)/100</f>
        <v>0.34600000000000003</v>
      </c>
      <c r="AL46" s="380">
        <f t="array" aca="true" ref="AL46">INDEX(KM_PCT,MATCH($A46,'Knowledge - Percentages'!$B:$B,0),'Data - Knowledge'!AL$8)/100</f>
        <v>0.36200000000000004</v>
      </c>
      <c r="AM46" s="380">
        <f t="array" aca="true" ref="AM46">INDEX(KM_PCT,MATCH($A46,'Knowledge - Percentages'!$B:$B,0),'Data - Knowledge'!AM$8)/100</f>
        <v>0.37200000000000005</v>
      </c>
      <c r="AN46" s="380">
        <f t="array" aca="true" ref="AN46">INDEX(KM_PCT,MATCH($A46,'Knowledge - Percentages'!$B:$B,0),'Data - Knowledge'!AN$8)/100</f>
        <v>0.21100000000000002</v>
      </c>
      <c r="AO46" s="380">
        <f t="array" aca="true" ref="AO46">INDEX(KM_PCT,MATCH($A46,'Knowledge - Percentages'!$B:$B,0),'Data - Knowledge'!AO$8)/100</f>
        <v>0.21600000000000003</v>
      </c>
      <c r="AP46" s="380">
        <f t="array" aca="true" ref="AP46">INDEX(KM_PCT,MATCH($A46,'Knowledge - Percentages'!$B:$B,0),'Data - Knowledge'!AP$8)/100</f>
        <v>0.317</v>
      </c>
      <c r="AQ46" s="380">
        <f t="array" aca="true" ref="AQ46">INDEX(KM_PCT,MATCH($A46,'Knowledge - Percentages'!$B:$B,0),'Data - Knowledge'!AQ$8)/100</f>
        <v>0.36700000000000005</v>
      </c>
      <c r="AR46" s="380">
        <f t="array" aca="true" ref="AR46">INDEX(KM_PCT,MATCH($A46,'Knowledge - Percentages'!$B:$B,0),'Data - Knowledge'!AR$8)/100</f>
        <v>0.151</v>
      </c>
      <c r="AS46" s="380">
        <f t="array" aca="true" ref="AS46">INDEX(KM_PCT,MATCH($A46,'Knowledge - Percentages'!$B:$B,0),'Data - Knowledge'!AS$8)/100</f>
        <v>0.131</v>
      </c>
      <c r="AT46" s="380">
        <f t="array" aca="true" ref="AT46">INDEX(KM_PCT,MATCH($A46,'Knowledge - Percentages'!$B:$B,0),'Data - Knowledge'!AT$8)/100</f>
        <v>0.152</v>
      </c>
      <c r="AU46" s="380">
        <f t="array" aca="true" ref="AU46">INDEX(KM_PCT,MATCH($A46,'Knowledge - Percentages'!$B:$B,0),'Data - Knowledge'!AU$8)/100</f>
        <v>0.242</v>
      </c>
      <c r="AV46" s="380">
        <f t="array" aca="true" ref="AV46">INDEX(KM_PCT,MATCH($A46,'Knowledge - Percentages'!$B:$B,0),'Data - Knowledge'!AV$8)/100</f>
        <v>0.299</v>
      </c>
      <c r="AW46" s="380">
        <f t="array" aca="true" ref="AW46">INDEX(KM_PCT,MATCH($A46,'Knowledge - Percentages'!$B:$B,0),'Data - Knowledge'!AW$8)/100</f>
        <v>0.289</v>
      </c>
      <c r="AX46" s="380">
        <f t="array" aca="true" ref="AX46">INDEX(KM_PCT,MATCH($A46,'Knowledge - Percentages'!$B:$B,0),'Data - Knowledge'!AX$8)/100</f>
        <v>0.253</v>
      </c>
      <c r="AY46" s="380">
        <f t="array" aca="true" ref="AY46">INDEX(KM_PCT,MATCH($A46,'Knowledge - Percentages'!$B:$B,0),'Data - Knowledge'!AY$8)/100</f>
        <v>0.191</v>
      </c>
      <c r="AZ46" s="380">
        <f t="array" aca="true" ref="AZ46">INDEX(KM_PCT,MATCH($A46,'Knowledge - Percentages'!$B:$B,0),'Data - Knowledge'!AZ$8)/100</f>
        <v>0.281</v>
      </c>
      <c r="BA46" s="380">
        <f t="array" aca="true" ref="BA46">INDEX(KM_PCT,MATCH($A46,'Knowledge - Percentages'!$B:$B,0),'Data - Knowledge'!BA$8)/100</f>
        <v>0.258</v>
      </c>
      <c r="BB46" s="380">
        <f t="array" aca="true" ref="BB46">INDEX(KM_PCT,MATCH($A46,'Knowledge - Percentages'!$B:$B,0),'Data - Knowledge'!BB$8)/100</f>
        <v>0.226</v>
      </c>
      <c r="BC46" s="380">
        <f t="array" aca="true" ref="BC46">INDEX(KM_PCT,MATCH($A46,'Knowledge - Percentages'!$B:$B,0),'Data - Knowledge'!BC$8)/100</f>
        <v>0.063</v>
      </c>
      <c r="BD46" s="380">
        <f t="array" aca="true" ref="BD46">INDEX(KM_PCT,MATCH($A46,'Knowledge - Percentages'!$B:$B,0),'Data - Knowledge'!BD$8)/100</f>
        <v>0.088000000000000009</v>
      </c>
      <c r="BE46" s="380">
        <f t="array" aca="true" ref="BE46">INDEX(KM_PCT,MATCH($A46,'Knowledge - Percentages'!$B:$B,0),'Data - Knowledge'!BE$8)/100</f>
        <v>0.17800000000000002</v>
      </c>
      <c r="BF46" s="380">
        <f t="array" aca="true" ref="BF46">INDEX(KM_PCT,MATCH($A46,'Knowledge - Percentages'!$B:$B,0),'Data - Knowledge'!BF$8)/100</f>
        <v>0.11599999999999999</v>
      </c>
      <c r="BG46" s="380">
        <f t="array" aca="true" ref="BG46">INDEX(KM_PCT,MATCH($A46,'Knowledge - Percentages'!$B:$B,0),'Data - Knowledge'!BG$8)/100</f>
        <v>0.166</v>
      </c>
      <c r="BH46" s="380">
        <f t="array" aca="true" ref="BH46">INDEX(KM_PCT,MATCH($A46,'Knowledge - Percentages'!$B:$B,0),'Data - Knowledge'!BH$8)/100</f>
        <v>0.21100000000000002</v>
      </c>
      <c r="BI46" s="380">
        <f t="array" aca="true" ref="BI46">INDEX(KM_PCT,MATCH($A46,'Knowledge - Percentages'!$B:$B,0),'Data - Knowledge'!BI$8)/100</f>
        <v>0.22399999999999998</v>
      </c>
      <c r="BJ46" s="380">
        <f t="array" aca="true" ref="BJ46">INDEX(KM_PCT,MATCH($A46,'Knowledge - Percentages'!$B:$B,0),'Data - Knowledge'!BJ$8)/100</f>
        <v>0.172</v>
      </c>
      <c r="BK46" s="380">
        <f t="array" aca="true" ref="BK46">INDEX(KM_PCT,MATCH($A46,'Knowledge - Percentages'!$B:$B,0),'Data - Knowledge'!BK$8)/100</f>
        <v>0.15</v>
      </c>
      <c r="BL46" s="380">
        <f t="array" aca="true" ref="BL46">INDEX(KM_PCT,MATCH($A46,'Knowledge - Percentages'!$B:$B,0),'Data - Knowledge'!BL$8)/100</f>
        <v>0.124</v>
      </c>
      <c r="BM46" s="380">
        <f t="array" aca="true" ref="BM46">INDEX(KM_PCT,MATCH($A46,'Knowledge - Percentages'!$B:$B,0),'Data - Knowledge'!BM$8)/100</f>
        <v>0.133</v>
      </c>
      <c r="BN46" s="380">
        <f t="array" aca="true" ref="BN46">INDEX(KM_PCT,MATCH($A46,'Knowledge - Percentages'!$B:$B,0),'Data - Knowledge'!BN$8)/100</f>
        <v>0.14800000000000002</v>
      </c>
      <c r="BO46" s="380">
        <f t="array" aca="true" ref="BO46">INDEX(KM_PCT,MATCH($A46,'Knowledge - Percentages'!$B:$B,0),'Data - Knowledge'!BO$8)/100</f>
        <v>0.094</v>
      </c>
      <c r="BP46" s="380">
        <f t="array" aca="true" ref="BP46">INDEX(KM_PCT,MATCH($A46,'Knowledge - Percentages'!$B:$B,0),'Data - Knowledge'!BP$8)/100</f>
        <v>0.114</v>
      </c>
      <c r="BQ46" s="380">
        <f t="array" aca="true" ref="BQ46">INDEX(KM_PCT,MATCH($A46,'Knowledge - Percentages'!$B:$B,0),'Data - Knowledge'!BQ$8)/100</f>
        <v>0.064</v>
      </c>
    </row>
    <row r="47" spans="1:69">
      <c r="A47" t="s">
        <v>423</v>
      </c>
      <c r="B47" t="s">
        <v>875</v>
      </c>
      <c r="C47" t="s">
        <v>880</v>
      </c>
      <c r="D47" t="s">
        <v>424</v>
      </c>
      <c r="E47" s="373">
        <f>SUMPRODUCT($K$2:$BQ$2,$K47:$BQ47)/$J$2</f>
        <v>0.00805681818181818</v>
      </c>
      <c r="F47" s="379">
        <f>SUMPRODUCT($K$2:$BQ$2,$K47:$BQ47)</f>
        <v>2.127</v>
      </c>
      <c r="G47" s="373">
        <f>SUMPRODUCT($K$3:$BQ$3,$K47:$BQ47)/$J$3</f>
        <v>0.0072782340862422995</v>
      </c>
      <c r="H47" s="379">
        <f>SUMPRODUCT($K$3:$BQ$3,$K47:$BQ47)</f>
        <v>70.89</v>
      </c>
      <c r="I47" s="373">
        <f>CORREL($K$4:$BQ$4,$K47:$BQ47)</f>
        <v>-0.11174786949509967</v>
      </c>
      <c r="J47" s="379">
        <f>$E47/$G47*100</f>
        <v>110.69743135972504</v>
      </c>
      <c r="K47" s="380">
        <f t="array" aca="true" ref="K47">INDEX(KM_PCT,MATCH($A47,'Knowledge - Percentages'!$B:$B,0),'Data - Knowledge'!K$8)/100</f>
        <v>0.0069999999999999993</v>
      </c>
      <c r="L47" s="380">
        <f t="array" aca="true" ref="L47">INDEX(KM_PCT,MATCH($A47,'Knowledge - Percentages'!$B:$B,0),'Data - Knowledge'!L$8)/100</f>
        <v>0.006</v>
      </c>
      <c r="M47" s="380">
        <f t="array" aca="true" ref="M47">INDEX(KM_PCT,MATCH($A47,'Knowledge - Percentages'!$B:$B,0),'Data - Knowledge'!M$8)/100</f>
        <v>0.0069999999999999993</v>
      </c>
      <c r="N47" s="380">
        <f t="array" aca="true" ref="N47">INDEX(KM_PCT,MATCH($A47,'Knowledge - Percentages'!$B:$B,0),'Data - Knowledge'!N$8)/100</f>
        <v>0.006</v>
      </c>
      <c r="O47" s="380">
        <f t="array" aca="true" ref="O47">INDEX(KM_PCT,MATCH($A47,'Knowledge - Percentages'!$B:$B,0),'Data - Knowledge'!O$8)/100</f>
        <v>0.0069999999999999993</v>
      </c>
      <c r="P47" s="380">
        <f t="array" aca="true" ref="P47">INDEX(KM_PCT,MATCH($A47,'Knowledge - Percentages'!$B:$B,0),'Data - Knowledge'!P$8)/100</f>
        <v>0.0069999999999999993</v>
      </c>
      <c r="Q47" s="380">
        <f t="array" aca="true" ref="Q47">INDEX(KM_PCT,MATCH($A47,'Knowledge - Percentages'!$B:$B,0),'Data - Knowledge'!Q$8)/100</f>
        <v>0.0069999999999999993</v>
      </c>
      <c r="R47" s="380">
        <f t="array" aca="true" ref="R47">INDEX(KM_PCT,MATCH($A47,'Knowledge - Percentages'!$B:$B,0),'Data - Knowledge'!R$8)/100</f>
        <v>0.0069999999999999993</v>
      </c>
      <c r="S47" s="380">
        <f t="array" aca="true" ref="S47">INDEX(KM_PCT,MATCH($A47,'Knowledge - Percentages'!$B:$B,0),'Data - Knowledge'!S$8)/100</f>
        <v>0.0069999999999999993</v>
      </c>
      <c r="T47" s="380">
        <f t="array" aca="true" ref="T47">INDEX(KM_PCT,MATCH($A47,'Knowledge - Percentages'!$B:$B,0),'Data - Knowledge'!T$8)/100</f>
        <v>0.006</v>
      </c>
      <c r="U47" s="380">
        <f t="array" aca="true" ref="U47">INDEX(KM_PCT,MATCH($A47,'Knowledge - Percentages'!$B:$B,0),'Data - Knowledge'!U$8)/100</f>
        <v>0.006</v>
      </c>
      <c r="V47" s="380">
        <f t="array" aca="true" ref="V47">INDEX(KM_PCT,MATCH($A47,'Knowledge - Percentages'!$B:$B,0),'Data - Knowledge'!V$8)/100</f>
        <v>0.005</v>
      </c>
      <c r="W47" s="380">
        <f t="array" aca="true" ref="W47">INDEX(KM_PCT,MATCH($A47,'Knowledge - Percentages'!$B:$B,0),'Data - Knowledge'!W$8)/100</f>
        <v>0.006</v>
      </c>
      <c r="X47" s="380">
        <f t="array" aca="true" ref="X47">INDEX(KM_PCT,MATCH($A47,'Knowledge - Percentages'!$B:$B,0),'Data - Knowledge'!X$8)/100</f>
        <v>0.013000000000000001</v>
      </c>
      <c r="Y47" s="380">
        <f t="array" aca="true" ref="Y47">INDEX(KM_PCT,MATCH($A47,'Knowledge - Percentages'!$B:$B,0),'Data - Knowledge'!Y$8)/100</f>
        <v>0.024</v>
      </c>
      <c r="Z47" s="380">
        <f t="array" aca="true" ref="Z47">INDEX(KM_PCT,MATCH($A47,'Knowledge - Percentages'!$B:$B,0),'Data - Knowledge'!Z$8)/100</f>
        <v>0.013000000000000001</v>
      </c>
      <c r="AA47" s="380">
        <f t="array" aca="true" ref="AA47">INDEX(KM_PCT,MATCH($A47,'Knowledge - Percentages'!$B:$B,0),'Data - Knowledge'!AA$8)/100</f>
        <v>0.012</v>
      </c>
      <c r="AB47" s="380">
        <f t="array" aca="true" ref="AB47">INDEX(KM_PCT,MATCH($A47,'Knowledge - Percentages'!$B:$B,0),'Data - Knowledge'!AB$8)/100</f>
        <v>0.012</v>
      </c>
      <c r="AC47" s="380">
        <f t="array" aca="true" ref="AC47">INDEX(KM_PCT,MATCH($A47,'Knowledge - Percentages'!$B:$B,0),'Data - Knowledge'!AC$8)/100</f>
        <v>0.011000000000000001</v>
      </c>
      <c r="AD47" s="380">
        <f t="array" aca="true" ref="AD47">INDEX(KM_PCT,MATCH($A47,'Knowledge - Percentages'!$B:$B,0),'Data - Knowledge'!AD$8)/100</f>
        <v>0.012</v>
      </c>
      <c r="AE47" s="380">
        <f t="array" aca="true" ref="AE47">INDEX(KM_PCT,MATCH($A47,'Knowledge - Percentages'!$B:$B,0),'Data - Knowledge'!AE$8)/100</f>
        <v>0.0069999999999999993</v>
      </c>
      <c r="AF47" s="380">
        <f t="array" aca="true" ref="AF47">INDEX(KM_PCT,MATCH($A47,'Knowledge - Percentages'!$B:$B,0),'Data - Knowledge'!AF$8)/100</f>
        <v>0.004</v>
      </c>
      <c r="AG47" s="380">
        <f t="array" aca="true" ref="AG47">INDEX(KM_PCT,MATCH($A47,'Knowledge - Percentages'!$B:$B,0),'Data - Knowledge'!AG$8)/100</f>
        <v>0.0069999999999999993</v>
      </c>
      <c r="AH47" s="380">
        <f t="array" aca="true" ref="AH47">INDEX(KM_PCT,MATCH($A47,'Knowledge - Percentages'!$B:$B,0),'Data - Knowledge'!AH$8)/100</f>
        <v>0.0069999999999999993</v>
      </c>
      <c r="AI47" s="380">
        <f t="array" aca="true" ref="AI47">INDEX(KM_PCT,MATCH($A47,'Knowledge - Percentages'!$B:$B,0),'Data - Knowledge'!AI$8)/100</f>
        <v>0.011000000000000001</v>
      </c>
      <c r="AJ47" s="380">
        <f t="array" aca="true" ref="AJ47">INDEX(KM_PCT,MATCH($A47,'Knowledge - Percentages'!$B:$B,0),'Data - Knowledge'!AJ$8)/100</f>
        <v>0.008</v>
      </c>
      <c r="AK47" s="380">
        <f t="array" aca="true" ref="AK47">INDEX(KM_PCT,MATCH($A47,'Knowledge - Percentages'!$B:$B,0),'Data - Knowledge'!AK$8)/100</f>
        <v>0.008</v>
      </c>
      <c r="AL47" s="380">
        <f t="array" aca="true" ref="AL47">INDEX(KM_PCT,MATCH($A47,'Knowledge - Percentages'!$B:$B,0),'Data - Knowledge'!AL$8)/100</f>
        <v>0.01</v>
      </c>
      <c r="AM47" s="380">
        <f t="array" aca="true" ref="AM47">INDEX(KM_PCT,MATCH($A47,'Knowledge - Percentages'!$B:$B,0),'Data - Knowledge'!AM$8)/100</f>
        <v>0.008</v>
      </c>
      <c r="AN47" s="380">
        <f t="array" aca="true" ref="AN47">INDEX(KM_PCT,MATCH($A47,'Knowledge - Percentages'!$B:$B,0),'Data - Knowledge'!AN$8)/100</f>
        <v>0.006</v>
      </c>
      <c r="AO47" s="380">
        <f t="array" aca="true" ref="AO47">INDEX(KM_PCT,MATCH($A47,'Knowledge - Percentages'!$B:$B,0),'Data - Knowledge'!AO$8)/100</f>
        <v>0.006</v>
      </c>
      <c r="AP47" s="380">
        <f t="array" aca="true" ref="AP47">INDEX(KM_PCT,MATCH($A47,'Knowledge - Percentages'!$B:$B,0),'Data - Knowledge'!AP$8)/100</f>
        <v>0.008</v>
      </c>
      <c r="AQ47" s="380">
        <f t="array" aca="true" ref="AQ47">INDEX(KM_PCT,MATCH($A47,'Knowledge - Percentages'!$B:$B,0),'Data - Knowledge'!AQ$8)/100</f>
        <v>0.008</v>
      </c>
      <c r="AR47" s="380">
        <f t="array" aca="true" ref="AR47">INDEX(KM_PCT,MATCH($A47,'Knowledge - Percentages'!$B:$B,0),'Data - Knowledge'!AR$8)/100</f>
        <v>0.018000000000000002</v>
      </c>
      <c r="AS47" s="380">
        <f t="array" aca="true" ref="AS47">INDEX(KM_PCT,MATCH($A47,'Knowledge - Percentages'!$B:$B,0),'Data - Knowledge'!AS$8)/100</f>
        <v>0.017</v>
      </c>
      <c r="AT47" s="380">
        <f t="array" aca="true" ref="AT47">INDEX(KM_PCT,MATCH($A47,'Knowledge - Percentages'!$B:$B,0),'Data - Knowledge'!AT$8)/100</f>
        <v>0.016</v>
      </c>
      <c r="AU47" s="380">
        <f t="array" aca="true" ref="AU47">INDEX(KM_PCT,MATCH($A47,'Knowledge - Percentages'!$B:$B,0),'Data - Knowledge'!AU$8)/100</f>
        <v>0.0069999999999999993</v>
      </c>
      <c r="AV47" s="380">
        <f t="array" aca="true" ref="AV47">INDEX(KM_PCT,MATCH($A47,'Knowledge - Percentages'!$B:$B,0),'Data - Knowledge'!AV$8)/100</f>
        <v>0.006</v>
      </c>
      <c r="AW47" s="380">
        <f t="array" aca="true" ref="AW47">INDEX(KM_PCT,MATCH($A47,'Knowledge - Percentages'!$B:$B,0),'Data - Knowledge'!AW$8)/100</f>
        <v>0.006</v>
      </c>
      <c r="AX47" s="380">
        <f t="array" aca="true" ref="AX47">INDEX(KM_PCT,MATCH($A47,'Knowledge - Percentages'!$B:$B,0),'Data - Knowledge'!AX$8)/100</f>
        <v>0.0069999999999999993</v>
      </c>
      <c r="AY47" s="380">
        <f t="array" aca="true" ref="AY47">INDEX(KM_PCT,MATCH($A47,'Knowledge - Percentages'!$B:$B,0),'Data - Knowledge'!AY$8)/100</f>
        <v>0.0090000000000000011</v>
      </c>
      <c r="AZ47" s="380">
        <f t="array" aca="true" ref="AZ47">INDEX(KM_PCT,MATCH($A47,'Knowledge - Percentages'!$B:$B,0),'Data - Knowledge'!AZ$8)/100</f>
        <v>0.008</v>
      </c>
      <c r="BA47" s="380">
        <f t="array" aca="true" ref="BA47">INDEX(KM_PCT,MATCH($A47,'Knowledge - Percentages'!$B:$B,0),'Data - Knowledge'!BA$8)/100</f>
        <v>0.008</v>
      </c>
      <c r="BB47" s="380">
        <f t="array" aca="true" ref="BB47">INDEX(KM_PCT,MATCH($A47,'Knowledge - Percentages'!$B:$B,0),'Data - Knowledge'!BB$8)/100</f>
        <v>0.008</v>
      </c>
      <c r="BC47" s="380">
        <f t="array" aca="true" ref="BC47">INDEX(KM_PCT,MATCH($A47,'Knowledge - Percentages'!$B:$B,0),'Data - Knowledge'!BC$8)/100</f>
        <v>0.0069999999999999993</v>
      </c>
      <c r="BD47" s="380">
        <f t="array" aca="true" ref="BD47">INDEX(KM_PCT,MATCH($A47,'Knowledge - Percentages'!$B:$B,0),'Data - Knowledge'!BD$8)/100</f>
        <v>0.0069999999999999993</v>
      </c>
      <c r="BE47" s="380">
        <f t="array" aca="true" ref="BE47">INDEX(KM_PCT,MATCH($A47,'Knowledge - Percentages'!$B:$B,0),'Data - Knowledge'!BE$8)/100</f>
        <v>0.0069999999999999993</v>
      </c>
      <c r="BF47" s="380">
        <f t="array" aca="true" ref="BF47">INDEX(KM_PCT,MATCH($A47,'Knowledge - Percentages'!$B:$B,0),'Data - Knowledge'!BF$8)/100</f>
        <v>0.006</v>
      </c>
      <c r="BG47" s="380">
        <f t="array" aca="true" ref="BG47">INDEX(KM_PCT,MATCH($A47,'Knowledge - Percentages'!$B:$B,0),'Data - Knowledge'!BG$8)/100</f>
        <v>0.0090000000000000011</v>
      </c>
      <c r="BH47" s="380">
        <f t="array" aca="true" ref="BH47">INDEX(KM_PCT,MATCH($A47,'Knowledge - Percentages'!$B:$B,0),'Data - Knowledge'!BH$8)/100</f>
        <v>0.011000000000000001</v>
      </c>
      <c r="BI47" s="380">
        <f t="array" aca="true" ref="BI47">INDEX(KM_PCT,MATCH($A47,'Knowledge - Percentages'!$B:$B,0),'Data - Knowledge'!BI$8)/100</f>
        <v>0.0069999999999999993</v>
      </c>
      <c r="BJ47" s="380">
        <f t="array" aca="true" ref="BJ47">INDEX(KM_PCT,MATCH($A47,'Knowledge - Percentages'!$B:$B,0),'Data - Knowledge'!BJ$8)/100</f>
        <v>0.0090000000000000011</v>
      </c>
      <c r="BK47" s="380">
        <f t="array" aca="true" ref="BK47">INDEX(KM_PCT,MATCH($A47,'Knowledge - Percentages'!$B:$B,0),'Data - Knowledge'!BK$8)/100</f>
        <v>0.0090000000000000011</v>
      </c>
      <c r="BL47" s="380">
        <f t="array" aca="true" ref="BL47">INDEX(KM_PCT,MATCH($A47,'Knowledge - Percentages'!$B:$B,0),'Data - Knowledge'!BL$8)/100</f>
        <v>0.016</v>
      </c>
      <c r="BM47" s="380">
        <f t="array" aca="true" ref="BM47">INDEX(KM_PCT,MATCH($A47,'Knowledge - Percentages'!$B:$B,0),'Data - Knowledge'!BM$8)/100</f>
        <v>0.0090000000000000011</v>
      </c>
      <c r="BN47" s="380">
        <f t="array" aca="true" ref="BN47">INDEX(KM_PCT,MATCH($A47,'Knowledge - Percentages'!$B:$B,0),'Data - Knowledge'!BN$8)/100</f>
        <v>0.0090000000000000011</v>
      </c>
      <c r="BO47" s="380">
        <f t="array" aca="true" ref="BO47">INDEX(KM_PCT,MATCH($A47,'Knowledge - Percentages'!$B:$B,0),'Data - Knowledge'!BO$8)/100</f>
        <v>0.0090000000000000011</v>
      </c>
      <c r="BP47" s="380">
        <f t="array" aca="true" ref="BP47">INDEX(KM_PCT,MATCH($A47,'Knowledge - Percentages'!$B:$B,0),'Data - Knowledge'!BP$8)/100</f>
        <v>0.0090000000000000011</v>
      </c>
      <c r="BQ47" s="380">
        <f t="array" aca="true" ref="BQ47">INDEX(KM_PCT,MATCH($A47,'Knowledge - Percentages'!$B:$B,0),'Data - Knowledge'!BQ$8)/100</f>
        <v>0.008</v>
      </c>
    </row>
    <row r="48" spans="1:69">
      <c r="A48" t="s">
        <v>425</v>
      </c>
      <c r="B48" t="s">
        <v>875</v>
      </c>
      <c r="C48" t="s">
        <v>880</v>
      </c>
      <c r="D48" t="s">
        <v>426</v>
      </c>
      <c r="E48" s="373">
        <f>SUMPRODUCT($K$2:$BQ$2,$K48:$BQ48)/$J$2</f>
        <v>0.13348106060606063</v>
      </c>
      <c r="F48" s="379">
        <f>SUMPRODUCT($K$2:$BQ$2,$K48:$BQ48)</f>
        <v>35.239000000000004</v>
      </c>
      <c r="G48" s="373">
        <f>SUMPRODUCT($K$3:$BQ$3,$K48:$BQ48)/$J$3</f>
        <v>0.15549887063655032</v>
      </c>
      <c r="H48" s="379">
        <f>SUMPRODUCT($K$3:$BQ$3,$K48:$BQ48)</f>
        <v>1514.5590000000002</v>
      </c>
      <c r="I48" s="373">
        <f>CORREL($K$4:$BQ$4,$K48:$BQ48)</f>
        <v>-0.31892346413509554</v>
      </c>
      <c r="J48" s="379">
        <f>$E48/$G48*100</f>
        <v>85.8405337991475</v>
      </c>
      <c r="K48" s="380">
        <f t="array" aca="true" ref="K48">INDEX(KM_PCT,MATCH($A48,'Knowledge - Percentages'!$B:$B,0),'Data - Knowledge'!K$8)/100</f>
        <v>0.121</v>
      </c>
      <c r="L48" s="380">
        <f t="array" aca="true" ref="L48">INDEX(KM_PCT,MATCH($A48,'Knowledge - Percentages'!$B:$B,0),'Data - Knowledge'!L$8)/100</f>
        <v>0.244</v>
      </c>
      <c r="M48" s="380">
        <f t="array" aca="true" ref="M48">INDEX(KM_PCT,MATCH($A48,'Knowledge - Percentages'!$B:$B,0),'Data - Knowledge'!M$8)/100</f>
        <v>0.12</v>
      </c>
      <c r="N48" s="380">
        <f t="array" aca="true" ref="N48">INDEX(KM_PCT,MATCH($A48,'Knowledge - Percentages'!$B:$B,0),'Data - Knowledge'!N$8)/100</f>
        <v>0.073</v>
      </c>
      <c r="O48" s="380">
        <f t="array" aca="true" ref="O48">INDEX(KM_PCT,MATCH($A48,'Knowledge - Percentages'!$B:$B,0),'Data - Knowledge'!O$8)/100</f>
        <v>0.107</v>
      </c>
      <c r="P48" s="380">
        <f t="array" aca="true" ref="P48">INDEX(KM_PCT,MATCH($A48,'Knowledge - Percentages'!$B:$B,0),'Data - Knowledge'!P$8)/100</f>
        <v>0.092</v>
      </c>
      <c r="Q48" s="380">
        <f t="array" aca="true" ref="Q48">INDEX(KM_PCT,MATCH($A48,'Knowledge - Percentages'!$B:$B,0),'Data - Knowledge'!Q$8)/100</f>
        <v>0.249</v>
      </c>
      <c r="R48" s="380">
        <f t="array" aca="true" ref="R48">INDEX(KM_PCT,MATCH($A48,'Knowledge - Percentages'!$B:$B,0),'Data - Knowledge'!R$8)/100</f>
        <v>0.10300000000000001</v>
      </c>
      <c r="S48" s="380">
        <f t="array" aca="true" ref="S48">INDEX(KM_PCT,MATCH($A48,'Knowledge - Percentages'!$B:$B,0),'Data - Knowledge'!S$8)/100</f>
        <v>0.077</v>
      </c>
      <c r="T48" s="380">
        <f t="array" aca="true" ref="T48">INDEX(KM_PCT,MATCH($A48,'Knowledge - Percentages'!$B:$B,0),'Data - Knowledge'!T$8)/100</f>
        <v>0.132</v>
      </c>
      <c r="U48" s="380">
        <f t="array" aca="true" ref="U48">INDEX(KM_PCT,MATCH($A48,'Knowledge - Percentages'!$B:$B,0),'Data - Knowledge'!U$8)/100</f>
        <v>0.109</v>
      </c>
      <c r="V48" s="380">
        <f t="array" aca="true" ref="V48">INDEX(KM_PCT,MATCH($A48,'Knowledge - Percentages'!$B:$B,0),'Data - Knowledge'!V$8)/100</f>
        <v>0.093000000000000013</v>
      </c>
      <c r="W48" s="380">
        <f t="array" aca="true" ref="W48">INDEX(KM_PCT,MATCH($A48,'Knowledge - Percentages'!$B:$B,0),'Data - Knowledge'!W$8)/100</f>
        <v>0.319</v>
      </c>
      <c r="X48" s="380">
        <f t="array" aca="true" ref="X48">INDEX(KM_PCT,MATCH($A48,'Knowledge - Percentages'!$B:$B,0),'Data - Knowledge'!X$8)/100</f>
        <v>0.31</v>
      </c>
      <c r="Y48" s="380">
        <f t="array" aca="true" ref="Y48">INDEX(KM_PCT,MATCH($A48,'Knowledge - Percentages'!$B:$B,0),'Data - Knowledge'!Y$8)/100</f>
        <v>0.475</v>
      </c>
      <c r="Z48" s="380">
        <f t="array" aca="true" ref="Z48">INDEX(KM_PCT,MATCH($A48,'Knowledge - Percentages'!$B:$B,0),'Data - Knowledge'!Z$8)/100</f>
        <v>0.429</v>
      </c>
      <c r="AA48" s="380">
        <f t="array" aca="true" ref="AA48">INDEX(KM_PCT,MATCH($A48,'Knowledge - Percentages'!$B:$B,0),'Data - Knowledge'!AA$8)/100</f>
        <v>0.504</v>
      </c>
      <c r="AB48" s="380">
        <f t="array" aca="true" ref="AB48">INDEX(KM_PCT,MATCH($A48,'Knowledge - Percentages'!$B:$B,0),'Data - Knowledge'!AB$8)/100</f>
        <v>0.191</v>
      </c>
      <c r="AC48" s="380">
        <f t="array" aca="true" ref="AC48">INDEX(KM_PCT,MATCH($A48,'Knowledge - Percentages'!$B:$B,0),'Data - Knowledge'!AC$8)/100</f>
        <v>0.446</v>
      </c>
      <c r="AD48" s="380">
        <f t="array" aca="true" ref="AD48">INDEX(KM_PCT,MATCH($A48,'Knowledge - Percentages'!$B:$B,0),'Data - Knowledge'!AD$8)/100</f>
        <v>0.484</v>
      </c>
      <c r="AE48" s="380">
        <f t="array" aca="true" ref="AE48">INDEX(KM_PCT,MATCH($A48,'Knowledge - Percentages'!$B:$B,0),'Data - Knowledge'!AE$8)/100</f>
        <v>0.184</v>
      </c>
      <c r="AF48" s="380">
        <f t="array" aca="true" ref="AF48">INDEX(KM_PCT,MATCH($A48,'Knowledge - Percentages'!$B:$B,0),'Data - Knowledge'!AF$8)/100</f>
        <v>0.132</v>
      </c>
      <c r="AG48" s="380">
        <f t="array" aca="true" ref="AG48">INDEX(KM_PCT,MATCH($A48,'Knowledge - Percentages'!$B:$B,0),'Data - Knowledge'!AG$8)/100</f>
        <v>0.136</v>
      </c>
      <c r="AH48" s="380">
        <f t="array" aca="true" ref="AH48">INDEX(KM_PCT,MATCH($A48,'Knowledge - Percentages'!$B:$B,0),'Data - Knowledge'!AH$8)/100</f>
        <v>0.113</v>
      </c>
      <c r="AI48" s="380">
        <f t="array" aca="true" ref="AI48">INDEX(KM_PCT,MATCH($A48,'Knowledge - Percentages'!$B:$B,0),'Data - Knowledge'!AI$8)/100</f>
        <v>0.271</v>
      </c>
      <c r="AJ48" s="380">
        <f t="array" aca="true" ref="AJ48">INDEX(KM_PCT,MATCH($A48,'Knowledge - Percentages'!$B:$B,0),'Data - Knowledge'!AJ$8)/100</f>
        <v>0.207</v>
      </c>
      <c r="AK48" s="380">
        <f t="array" aca="true" ref="AK48">INDEX(KM_PCT,MATCH($A48,'Knowledge - Percentages'!$B:$B,0),'Data - Knowledge'!AK$8)/100</f>
        <v>0.124</v>
      </c>
      <c r="AL48" s="380">
        <f t="array" aca="true" ref="AL48">INDEX(KM_PCT,MATCH($A48,'Knowledge - Percentages'!$B:$B,0),'Data - Knowledge'!AL$8)/100</f>
        <v>0.217</v>
      </c>
      <c r="AM48" s="380">
        <f t="array" aca="true" ref="AM48">INDEX(KM_PCT,MATCH($A48,'Knowledge - Percentages'!$B:$B,0),'Data - Knowledge'!AM$8)/100</f>
        <v>0.13</v>
      </c>
      <c r="AN48" s="380">
        <f t="array" aca="true" ref="AN48">INDEX(KM_PCT,MATCH($A48,'Knowledge - Percentages'!$B:$B,0),'Data - Knowledge'!AN$8)/100</f>
        <v>0.11199999999999999</v>
      </c>
      <c r="AO48" s="380">
        <f t="array" aca="true" ref="AO48">INDEX(KM_PCT,MATCH($A48,'Knowledge - Percentages'!$B:$B,0),'Data - Knowledge'!AO$8)/100</f>
        <v>0.16399999999999998</v>
      </c>
      <c r="AP48" s="380">
        <f t="array" aca="true" ref="AP48">INDEX(KM_PCT,MATCH($A48,'Knowledge - Percentages'!$B:$B,0),'Data - Knowledge'!AP$8)/100</f>
        <v>0.33799999999999997</v>
      </c>
      <c r="AQ48" s="380">
        <f t="array" aca="true" ref="AQ48">INDEX(KM_PCT,MATCH($A48,'Knowledge - Percentages'!$B:$B,0),'Data - Knowledge'!AQ$8)/100</f>
        <v>0.244</v>
      </c>
      <c r="AR48" s="380">
        <f t="array" aca="true" ref="AR48">INDEX(KM_PCT,MATCH($A48,'Knowledge - Percentages'!$B:$B,0),'Data - Knowledge'!AR$8)/100</f>
        <v>0.537</v>
      </c>
      <c r="AS48" s="380">
        <f t="array" aca="true" ref="AS48">INDEX(KM_PCT,MATCH($A48,'Knowledge - Percentages'!$B:$B,0),'Data - Knowledge'!AS$8)/100</f>
        <v>0.606</v>
      </c>
      <c r="AT48" s="380">
        <f t="array" aca="true" ref="AT48">INDEX(KM_PCT,MATCH($A48,'Knowledge - Percentages'!$B:$B,0),'Data - Knowledge'!AT$8)/100</f>
        <v>0.54299999999999993</v>
      </c>
      <c r="AU48" s="380">
        <f t="array" aca="true" ref="AU48">INDEX(KM_PCT,MATCH($A48,'Knowledge - Percentages'!$B:$B,0),'Data - Knowledge'!AU$8)/100</f>
        <v>0.3</v>
      </c>
      <c r="AV48" s="380">
        <f t="array" aca="true" ref="AV48">INDEX(KM_PCT,MATCH($A48,'Knowledge - Percentages'!$B:$B,0),'Data - Knowledge'!AV$8)/100</f>
        <v>0.21899999999999997</v>
      </c>
      <c r="AW48" s="380">
        <f t="array" aca="true" ref="AW48">INDEX(KM_PCT,MATCH($A48,'Knowledge - Percentages'!$B:$B,0),'Data - Knowledge'!AW$8)/100</f>
        <v>0.256</v>
      </c>
      <c r="AX48" s="380">
        <f t="array" aca="true" ref="AX48">INDEX(KM_PCT,MATCH($A48,'Knowledge - Percentages'!$B:$B,0),'Data - Knowledge'!AX$8)/100</f>
        <v>0.4</v>
      </c>
      <c r="AY48" s="380">
        <f t="array" aca="true" ref="AY48">INDEX(KM_PCT,MATCH($A48,'Knowledge - Percentages'!$B:$B,0),'Data - Knowledge'!AY$8)/100</f>
        <v>0.098</v>
      </c>
      <c r="AZ48" s="380">
        <f t="array" aca="true" ref="AZ48">INDEX(KM_PCT,MATCH($A48,'Knowledge - Percentages'!$B:$B,0),'Data - Knowledge'!AZ$8)/100</f>
        <v>0.129</v>
      </c>
      <c r="BA48" s="380">
        <f t="array" aca="true" ref="BA48">INDEX(KM_PCT,MATCH($A48,'Knowledge - Percentages'!$B:$B,0),'Data - Knowledge'!BA$8)/100</f>
        <v>0.139</v>
      </c>
      <c r="BB48" s="380">
        <f t="array" aca="true" ref="BB48">INDEX(KM_PCT,MATCH($A48,'Knowledge - Percentages'!$B:$B,0),'Data - Knowledge'!BB$8)/100</f>
        <v>0.129</v>
      </c>
      <c r="BC48" s="380">
        <f t="array" aca="true" ref="BC48">INDEX(KM_PCT,MATCH($A48,'Knowledge - Percentages'!$B:$B,0),'Data - Knowledge'!BC$8)/100</f>
        <v>0.061</v>
      </c>
      <c r="BD48" s="380">
        <f t="array" aca="true" ref="BD48">INDEX(KM_PCT,MATCH($A48,'Knowledge - Percentages'!$B:$B,0),'Data - Knowledge'!BD$8)/100</f>
        <v>0.085</v>
      </c>
      <c r="BE48" s="380">
        <f t="array" aca="true" ref="BE48">INDEX(KM_PCT,MATCH($A48,'Knowledge - Percentages'!$B:$B,0),'Data - Knowledge'!BE$8)/100</f>
        <v>0.087</v>
      </c>
      <c r="BF48" s="380">
        <f t="array" aca="true" ref="BF48">INDEX(KM_PCT,MATCH($A48,'Knowledge - Percentages'!$B:$B,0),'Data - Knowledge'!BF$8)/100</f>
        <v>0.088000000000000009</v>
      </c>
      <c r="BG48" s="380">
        <f t="array" aca="true" ref="BG48">INDEX(KM_PCT,MATCH($A48,'Knowledge - Percentages'!$B:$B,0),'Data - Knowledge'!BG$8)/100</f>
        <v>0.475</v>
      </c>
      <c r="BH48" s="380">
        <f t="array" aca="true" ref="BH48">INDEX(KM_PCT,MATCH($A48,'Knowledge - Percentages'!$B:$B,0),'Data - Knowledge'!BH$8)/100</f>
        <v>0.39899999999999997</v>
      </c>
      <c r="BI48" s="380">
        <f t="array" aca="true" ref="BI48">INDEX(KM_PCT,MATCH($A48,'Knowledge - Percentages'!$B:$B,0),'Data - Knowledge'!BI$8)/100</f>
        <v>0.42</v>
      </c>
      <c r="BJ48" s="380">
        <f t="array" aca="true" ref="BJ48">INDEX(KM_PCT,MATCH($A48,'Knowledge - Percentages'!$B:$B,0),'Data - Knowledge'!BJ$8)/100</f>
        <v>0.127</v>
      </c>
      <c r="BK48" s="380">
        <f t="array" aca="true" ref="BK48">INDEX(KM_PCT,MATCH($A48,'Knowledge - Percentages'!$B:$B,0),'Data - Knowledge'!BK$8)/100</f>
        <v>0.301</v>
      </c>
      <c r="BL48" s="380">
        <f t="array" aca="true" ref="BL48">INDEX(KM_PCT,MATCH($A48,'Knowledge - Percentages'!$B:$B,0),'Data - Knowledge'!BL$8)/100</f>
        <v>0.20800000000000002</v>
      </c>
      <c r="BM48" s="380">
        <f t="array" aca="true" ref="BM48">INDEX(KM_PCT,MATCH($A48,'Knowledge - Percentages'!$B:$B,0),'Data - Knowledge'!BM$8)/100</f>
        <v>0.192</v>
      </c>
      <c r="BN48" s="380">
        <f t="array" aca="true" ref="BN48">INDEX(KM_PCT,MATCH($A48,'Knowledge - Percentages'!$B:$B,0),'Data - Knowledge'!BN$8)/100</f>
        <v>0.088000000000000009</v>
      </c>
      <c r="BO48" s="380">
        <f t="array" aca="true" ref="BO48">INDEX(KM_PCT,MATCH($A48,'Knowledge - Percentages'!$B:$B,0),'Data - Knowledge'!BO$8)/100</f>
        <v>0.114</v>
      </c>
      <c r="BP48" s="380">
        <f t="array" aca="true" ref="BP48">INDEX(KM_PCT,MATCH($A48,'Knowledge - Percentages'!$B:$B,0),'Data - Knowledge'!BP$8)/100</f>
        <v>0.096</v>
      </c>
      <c r="BQ48" s="380">
        <f t="array" aca="true" ref="BQ48">INDEX(KM_PCT,MATCH($A48,'Knowledge - Percentages'!$B:$B,0),'Data - Knowledge'!BQ$8)/100</f>
        <v>0.11</v>
      </c>
    </row>
    <row r="49" spans="1:69">
      <c r="A49" t="s">
        <v>427</v>
      </c>
      <c r="B49" t="s">
        <v>875</v>
      </c>
      <c r="C49" t="s">
        <v>880</v>
      </c>
      <c r="D49" t="s">
        <v>428</v>
      </c>
      <c r="E49" s="373">
        <f>SUMPRODUCT($K$2:$BQ$2,$K49:$BQ49)/$J$2</f>
        <v>0.37127651515151511</v>
      </c>
      <c r="F49" s="379">
        <f>SUMPRODUCT($K$2:$BQ$2,$K49:$BQ49)</f>
        <v>98.016999999999982</v>
      </c>
      <c r="G49" s="373">
        <f>SUMPRODUCT($K$3:$BQ$3,$K49:$BQ49)/$J$3</f>
        <v>0.12307032854209445</v>
      </c>
      <c r="H49" s="379">
        <f>SUMPRODUCT($K$3:$BQ$3,$K49:$BQ49)</f>
        <v>1198.705</v>
      </c>
      <c r="I49" s="373">
        <f>CORREL($K$4:$BQ$4,$K49:$BQ49)</f>
        <v>0.3828331983090566</v>
      </c>
      <c r="J49" s="379">
        <f>$E49/$G49*100</f>
        <v>301.67833266531443</v>
      </c>
      <c r="K49" s="380">
        <f t="array" aca="true" ref="K49">INDEX(KM_PCT,MATCH($A49,'Knowledge - Percentages'!$B:$B,0),'Data - Knowledge'!K$8)/100</f>
        <v>0.037000000000000005</v>
      </c>
      <c r="L49" s="380">
        <f t="array" aca="true" ref="L49">INDEX(KM_PCT,MATCH($A49,'Knowledge - Percentages'!$B:$B,0),'Data - Knowledge'!L$8)/100</f>
        <v>0.035</v>
      </c>
      <c r="M49" s="380">
        <f t="array" aca="true" ref="M49">INDEX(KM_PCT,MATCH($A49,'Knowledge - Percentages'!$B:$B,0),'Data - Knowledge'!M$8)/100</f>
        <v>0.036000000000000004</v>
      </c>
      <c r="N49" s="380">
        <f t="array" aca="true" ref="N49">INDEX(KM_PCT,MATCH($A49,'Knowledge - Percentages'!$B:$B,0),'Data - Knowledge'!N$8)/100</f>
        <v>0.028999999999999998</v>
      </c>
      <c r="O49" s="380">
        <f t="array" aca="true" ref="O49">INDEX(KM_PCT,MATCH($A49,'Knowledge - Percentages'!$B:$B,0),'Data - Knowledge'!O$8)/100</f>
        <v>0.032</v>
      </c>
      <c r="P49" s="380">
        <f t="array" aca="true" ref="P49">INDEX(KM_PCT,MATCH($A49,'Knowledge - Percentages'!$B:$B,0),'Data - Knowledge'!P$8)/100</f>
        <v>0.031</v>
      </c>
      <c r="Q49" s="380">
        <f t="array" aca="true" ref="Q49">INDEX(KM_PCT,MATCH($A49,'Knowledge - Percentages'!$B:$B,0),'Data - Knowledge'!Q$8)/100</f>
        <v>0.031</v>
      </c>
      <c r="R49" s="380">
        <f t="array" aca="true" ref="R49">INDEX(KM_PCT,MATCH($A49,'Knowledge - Percentages'!$B:$B,0),'Data - Knowledge'!R$8)/100</f>
        <v>0.032</v>
      </c>
      <c r="S49" s="380">
        <f t="array" aca="true" ref="S49">INDEX(KM_PCT,MATCH($A49,'Knowledge - Percentages'!$B:$B,0),'Data - Knowledge'!S$8)/100</f>
        <v>0.027000000000000003</v>
      </c>
      <c r="T49" s="380">
        <f t="array" aca="true" ref="T49">INDEX(KM_PCT,MATCH($A49,'Knowledge - Percentages'!$B:$B,0),'Data - Knowledge'!T$8)/100</f>
        <v>0.055</v>
      </c>
      <c r="U49" s="380">
        <f t="array" aca="true" ref="U49">INDEX(KM_PCT,MATCH($A49,'Knowledge - Percentages'!$B:$B,0),'Data - Knowledge'!U$8)/100</f>
        <v>0.035</v>
      </c>
      <c r="V49" s="380">
        <f t="array" aca="true" ref="V49">INDEX(KM_PCT,MATCH($A49,'Knowledge - Percentages'!$B:$B,0),'Data - Knowledge'!V$8)/100</f>
        <v>0.037000000000000005</v>
      </c>
      <c r="W49" s="380">
        <f t="array" aca="true" ref="W49">INDEX(KM_PCT,MATCH($A49,'Knowledge - Percentages'!$B:$B,0),'Data - Knowledge'!W$8)/100</f>
        <v>0.054000000000000006</v>
      </c>
      <c r="X49" s="380">
        <f t="array" aca="true" ref="X49">INDEX(KM_PCT,MATCH($A49,'Knowledge - Percentages'!$B:$B,0),'Data - Knowledge'!X$8)/100</f>
        <v>0.059000000000000004</v>
      </c>
      <c r="Y49" s="380">
        <f t="array" aca="true" ref="Y49">INDEX(KM_PCT,MATCH($A49,'Knowledge - Percentages'!$B:$B,0),'Data - Knowledge'!Y$8)/100</f>
        <v>0.087</v>
      </c>
      <c r="Z49" s="380">
        <f t="array" aca="true" ref="Z49">INDEX(KM_PCT,MATCH($A49,'Knowledge - Percentages'!$B:$B,0),'Data - Knowledge'!Z$8)/100</f>
        <v>0.095</v>
      </c>
      <c r="AA49" s="380">
        <f t="array" aca="true" ref="AA49">INDEX(KM_PCT,MATCH($A49,'Knowledge - Percentages'!$B:$B,0),'Data - Knowledge'!AA$8)/100</f>
        <v>0.106</v>
      </c>
      <c r="AB49" s="380">
        <f t="array" aca="true" ref="AB49">INDEX(KM_PCT,MATCH($A49,'Knowledge - Percentages'!$B:$B,0),'Data - Knowledge'!AB$8)/100</f>
        <v>0.083</v>
      </c>
      <c r="AC49" s="380">
        <f t="array" aca="true" ref="AC49">INDEX(KM_PCT,MATCH($A49,'Knowledge - Percentages'!$B:$B,0),'Data - Knowledge'!AC$8)/100</f>
        <v>0.10300000000000001</v>
      </c>
      <c r="AD49" s="380">
        <f t="array" aca="true" ref="AD49">INDEX(KM_PCT,MATCH($A49,'Knowledge - Percentages'!$B:$B,0),'Data - Knowledge'!AD$8)/100</f>
        <v>0.12</v>
      </c>
      <c r="AE49" s="380">
        <f t="array" aca="true" ref="AE49">INDEX(KM_PCT,MATCH($A49,'Knowledge - Percentages'!$B:$B,0),'Data - Knowledge'!AE$8)/100</f>
        <v>0.063</v>
      </c>
      <c r="AF49" s="380">
        <f t="array" aca="true" ref="AF49">INDEX(KM_PCT,MATCH($A49,'Knowledge - Percentages'!$B:$B,0),'Data - Knowledge'!AF$8)/100</f>
        <v>0.059000000000000004</v>
      </c>
      <c r="AG49" s="380">
        <f t="array" aca="true" ref="AG49">INDEX(KM_PCT,MATCH($A49,'Knowledge - Percentages'!$B:$B,0),'Data - Knowledge'!AG$8)/100</f>
        <v>0.099</v>
      </c>
      <c r="AH49" s="380">
        <f t="array" aca="true" ref="AH49">INDEX(KM_PCT,MATCH($A49,'Knowledge - Percentages'!$B:$B,0),'Data - Knowledge'!AH$8)/100</f>
        <v>0.043</v>
      </c>
      <c r="AI49" s="380">
        <f t="array" aca="true" ref="AI49">INDEX(KM_PCT,MATCH($A49,'Knowledge - Percentages'!$B:$B,0),'Data - Knowledge'!AI$8)/100</f>
        <v>0.059000000000000004</v>
      </c>
      <c r="AJ49" s="380">
        <f t="array" aca="true" ref="AJ49">INDEX(KM_PCT,MATCH($A49,'Knowledge - Percentages'!$B:$B,0),'Data - Knowledge'!AJ$8)/100</f>
        <v>0.059000000000000004</v>
      </c>
      <c r="AK49" s="380">
        <f t="array" aca="true" ref="AK49">INDEX(KM_PCT,MATCH($A49,'Knowledge - Percentages'!$B:$B,0),'Data - Knowledge'!AK$8)/100</f>
        <v>0.051</v>
      </c>
      <c r="AL49" s="380">
        <f t="array" aca="true" ref="AL49">INDEX(KM_PCT,MATCH($A49,'Knowledge - Percentages'!$B:$B,0),'Data - Knowledge'!AL$8)/100</f>
        <v>0.055999999999999994</v>
      </c>
      <c r="AM49" s="380">
        <f t="array" aca="true" ref="AM49">INDEX(KM_PCT,MATCH($A49,'Knowledge - Percentages'!$B:$B,0),'Data - Knowledge'!AM$8)/100</f>
        <v>0.057</v>
      </c>
      <c r="AN49" s="380">
        <f t="array" aca="true" ref="AN49">INDEX(KM_PCT,MATCH($A49,'Knowledge - Percentages'!$B:$B,0),'Data - Knowledge'!AN$8)/100</f>
        <v>0.064</v>
      </c>
      <c r="AO49" s="380">
        <f t="array" aca="true" ref="AO49">INDEX(KM_PCT,MATCH($A49,'Knowledge - Percentages'!$B:$B,0),'Data - Knowledge'!AO$8)/100</f>
        <v>0.111</v>
      </c>
      <c r="AP49" s="380">
        <f t="array" aca="true" ref="AP49">INDEX(KM_PCT,MATCH($A49,'Knowledge - Percentages'!$B:$B,0),'Data - Knowledge'!AP$8)/100</f>
        <v>0.064</v>
      </c>
      <c r="AQ49" s="380">
        <f t="array" aca="true" ref="AQ49">INDEX(KM_PCT,MATCH($A49,'Knowledge - Percentages'!$B:$B,0),'Data - Knowledge'!AQ$8)/100</f>
        <v>0.072000000000000008</v>
      </c>
      <c r="AR49" s="380">
        <f t="array" aca="true" ref="AR49">INDEX(KM_PCT,MATCH($A49,'Knowledge - Percentages'!$B:$B,0),'Data - Knowledge'!AR$8)/100</f>
        <v>0.171</v>
      </c>
      <c r="AS49" s="380">
        <f t="array" aca="true" ref="AS49">INDEX(KM_PCT,MATCH($A49,'Knowledge - Percentages'!$B:$B,0),'Data - Knowledge'!AS$8)/100</f>
        <v>0.10099999999999999</v>
      </c>
      <c r="AT49" s="380">
        <f t="array" aca="true" ref="AT49">INDEX(KM_PCT,MATCH($A49,'Knowledge - Percentages'!$B:$B,0),'Data - Knowledge'!AT$8)/100</f>
        <v>0.18100000000000002</v>
      </c>
      <c r="AU49" s="380">
        <f t="array" aca="true" ref="AU49">INDEX(KM_PCT,MATCH($A49,'Knowledge - Percentages'!$B:$B,0),'Data - Knowledge'!AU$8)/100</f>
        <v>0.172</v>
      </c>
      <c r="AV49" s="380">
        <f t="array" aca="true" ref="AV49">INDEX(KM_PCT,MATCH($A49,'Knowledge - Percentages'!$B:$B,0),'Data - Knowledge'!AV$8)/100</f>
        <v>0.10300000000000001</v>
      </c>
      <c r="AW49" s="380">
        <f t="array" aca="true" ref="AW49">INDEX(KM_PCT,MATCH($A49,'Knowledge - Percentages'!$B:$B,0),'Data - Knowledge'!AW$8)/100</f>
        <v>0.073</v>
      </c>
      <c r="AX49" s="380">
        <f t="array" aca="true" ref="AX49">INDEX(KM_PCT,MATCH($A49,'Knowledge - Percentages'!$B:$B,0),'Data - Knowledge'!AX$8)/100</f>
        <v>0.088000000000000009</v>
      </c>
      <c r="AY49" s="380">
        <f t="array" aca="true" ref="AY49">INDEX(KM_PCT,MATCH($A49,'Knowledge - Percentages'!$B:$B,0),'Data - Knowledge'!AY$8)/100</f>
        <v>0.46</v>
      </c>
      <c r="AZ49" s="380">
        <f t="array" aca="true" ref="AZ49">INDEX(KM_PCT,MATCH($A49,'Knowledge - Percentages'!$B:$B,0),'Data - Knowledge'!AZ$8)/100</f>
        <v>0.32</v>
      </c>
      <c r="BA49" s="380">
        <f t="array" aca="true" ref="BA49">INDEX(KM_PCT,MATCH($A49,'Knowledge - Percentages'!$B:$B,0),'Data - Knowledge'!BA$8)/100</f>
        <v>0.295</v>
      </c>
      <c r="BB49" s="380">
        <f t="array" aca="true" ref="BB49">INDEX(KM_PCT,MATCH($A49,'Knowledge - Percentages'!$B:$B,0),'Data - Knowledge'!BB$8)/100</f>
        <v>0.34299999999999997</v>
      </c>
      <c r="BC49" s="380">
        <f t="array" aca="true" ref="BC49">INDEX(KM_PCT,MATCH($A49,'Knowledge - Percentages'!$B:$B,0),'Data - Knowledge'!BC$8)/100</f>
        <v>0.747</v>
      </c>
      <c r="BD49" s="380">
        <f t="array" aca="true" ref="BD49">INDEX(KM_PCT,MATCH($A49,'Knowledge - Percentages'!$B:$B,0),'Data - Knowledge'!BD$8)/100</f>
        <v>0.691</v>
      </c>
      <c r="BE49" s="380">
        <f t="array" aca="true" ref="BE49">INDEX(KM_PCT,MATCH($A49,'Knowledge - Percentages'!$B:$B,0),'Data - Knowledge'!BE$8)/100</f>
        <v>0.489</v>
      </c>
      <c r="BF49" s="380">
        <f t="array" aca="true" ref="BF49">INDEX(KM_PCT,MATCH($A49,'Knowledge - Percentages'!$B:$B,0),'Data - Knowledge'!BF$8)/100</f>
        <v>0.604</v>
      </c>
      <c r="BG49" s="380">
        <f t="array" aca="true" ref="BG49">INDEX(KM_PCT,MATCH($A49,'Knowledge - Percentages'!$B:$B,0),'Data - Knowledge'!BG$8)/100</f>
        <v>0.15</v>
      </c>
      <c r="BH49" s="380">
        <f t="array" aca="true" ref="BH49">INDEX(KM_PCT,MATCH($A49,'Knowledge - Percentages'!$B:$B,0),'Data - Knowledge'!BH$8)/100</f>
        <v>0.162</v>
      </c>
      <c r="BI49" s="380">
        <f t="array" aca="true" ref="BI49">INDEX(KM_PCT,MATCH($A49,'Knowledge - Percentages'!$B:$B,0),'Data - Knowledge'!BI$8)/100</f>
        <v>0.08900000000000001</v>
      </c>
      <c r="BJ49" s="380">
        <f t="array" aca="true" ref="BJ49">INDEX(KM_PCT,MATCH($A49,'Knowledge - Percentages'!$B:$B,0),'Data - Knowledge'!BJ$8)/100</f>
        <v>0.526</v>
      </c>
      <c r="BK49" s="380">
        <f t="array" aca="true" ref="BK49">INDEX(KM_PCT,MATCH($A49,'Knowledge - Percentages'!$B:$B,0),'Data - Knowledge'!BK$8)/100</f>
        <v>0.37200000000000005</v>
      </c>
      <c r="BL49" s="380">
        <f t="array" aca="true" ref="BL49">INDEX(KM_PCT,MATCH($A49,'Knowledge - Percentages'!$B:$B,0),'Data - Knowledge'!BL$8)/100</f>
        <v>0.57700000000000007</v>
      </c>
      <c r="BM49" s="380">
        <f t="array" aca="true" ref="BM49">INDEX(KM_PCT,MATCH($A49,'Knowledge - Percentages'!$B:$B,0),'Data - Knowledge'!BM$8)/100</f>
        <v>0.58</v>
      </c>
      <c r="BN49" s="380">
        <f t="array" aca="true" ref="BN49">INDEX(KM_PCT,MATCH($A49,'Knowledge - Percentages'!$B:$B,0),'Data - Knowledge'!BN$8)/100</f>
        <v>0.63</v>
      </c>
      <c r="BO49" s="380">
        <f t="array" aca="true" ref="BO49">INDEX(KM_PCT,MATCH($A49,'Knowledge - Percentages'!$B:$B,0),'Data - Knowledge'!BO$8)/100</f>
        <v>0.68299999999999994</v>
      </c>
      <c r="BP49" s="380">
        <f t="array" aca="true" ref="BP49">INDEX(KM_PCT,MATCH($A49,'Knowledge - Percentages'!$B:$B,0),'Data - Knowledge'!BP$8)/100</f>
        <v>0.653</v>
      </c>
      <c r="BQ49" s="380">
        <f t="array" aca="true" ref="BQ49">INDEX(KM_PCT,MATCH($A49,'Knowledge - Percentages'!$B:$B,0),'Data - Knowledge'!BQ$8)/100</f>
        <v>0.75099999999999989</v>
      </c>
    </row>
    <row r="50" spans="1:69">
      <c r="A50" t="s">
        <v>430</v>
      </c>
      <c r="B50" t="s">
        <v>875</v>
      </c>
      <c r="C50" t="s">
        <v>881</v>
      </c>
      <c r="D50" t="s">
        <v>882</v>
      </c>
      <c r="E50" s="373">
        <f>SUMPRODUCT($K$2:$BQ$2,$K50:$BQ50)/$J$2</f>
        <v>0.09623863636363636</v>
      </c>
      <c r="F50" s="379">
        <f>SUMPRODUCT($K$2:$BQ$2,$K50:$BQ50)</f>
        <v>25.407</v>
      </c>
      <c r="G50" s="373">
        <f>SUMPRODUCT($K$3:$BQ$3,$K50:$BQ50)/$J$3</f>
        <v>0.054940349075975371</v>
      </c>
      <c r="H50" s="379">
        <f>SUMPRODUCT($K$3:$BQ$3,$K50:$BQ50)</f>
        <v>535.11900000000014</v>
      </c>
      <c r="I50" s="373">
        <f>CORREL($K$4:$BQ$4,$K50:$BQ50)</f>
        <v>-0.034789040851518523</v>
      </c>
      <c r="J50" s="379">
        <f>$E50/$G50*100</f>
        <v>175.16932087663079</v>
      </c>
      <c r="K50" s="380">
        <f t="array" aca="true" ref="K50">INDEX(KM_PCT,MATCH($A50,'Knowledge - Percentages'!$B:$B,0),'Data - Knowledge'!K$8)/100</f>
        <v>0.028999999999999998</v>
      </c>
      <c r="L50" s="380">
        <f t="array" aca="true" ref="L50">INDEX(KM_PCT,MATCH($A50,'Knowledge - Percentages'!$B:$B,0),'Data - Knowledge'!L$8)/100</f>
        <v>0.028999999999999998</v>
      </c>
      <c r="M50" s="380">
        <f t="array" aca="true" ref="M50">INDEX(KM_PCT,MATCH($A50,'Knowledge - Percentages'!$B:$B,0),'Data - Knowledge'!M$8)/100</f>
        <v>0.028999999999999998</v>
      </c>
      <c r="N50" s="380">
        <f t="array" aca="true" ref="N50">INDEX(KM_PCT,MATCH($A50,'Knowledge - Percentages'!$B:$B,0),'Data - Knowledge'!N$8)/100</f>
        <v>0.019</v>
      </c>
      <c r="O50" s="380">
        <f t="array" aca="true" ref="O50">INDEX(KM_PCT,MATCH($A50,'Knowledge - Percentages'!$B:$B,0),'Data - Knowledge'!O$8)/100</f>
        <v>0.023</v>
      </c>
      <c r="P50" s="380">
        <f t="array" aca="true" ref="P50">INDEX(KM_PCT,MATCH($A50,'Knowledge - Percentages'!$B:$B,0),'Data - Knowledge'!P$8)/100</f>
        <v>0.018000000000000002</v>
      </c>
      <c r="Q50" s="380">
        <f t="array" aca="true" ref="Q50">INDEX(KM_PCT,MATCH($A50,'Knowledge - Percentages'!$B:$B,0),'Data - Knowledge'!Q$8)/100</f>
        <v>0.07</v>
      </c>
      <c r="R50" s="380">
        <f t="array" aca="true" ref="R50">INDEX(KM_PCT,MATCH($A50,'Knowledge - Percentages'!$B:$B,0),'Data - Knowledge'!R$8)/100</f>
        <v>0.023</v>
      </c>
      <c r="S50" s="380">
        <f t="array" aca="true" ref="S50">INDEX(KM_PCT,MATCH($A50,'Knowledge - Percentages'!$B:$B,0),'Data - Knowledge'!S$8)/100</f>
        <v>0.022000000000000002</v>
      </c>
      <c r="T50" s="380">
        <f t="array" aca="true" ref="T50">INDEX(KM_PCT,MATCH($A50,'Knowledge - Percentages'!$B:$B,0),'Data - Knowledge'!T$8)/100</f>
        <v>0.032</v>
      </c>
      <c r="U50" s="380">
        <f t="array" aca="true" ref="U50">INDEX(KM_PCT,MATCH($A50,'Knowledge - Percentages'!$B:$B,0),'Data - Knowledge'!U$8)/100</f>
        <v>0.02</v>
      </c>
      <c r="V50" s="380">
        <f t="array" aca="true" ref="V50">INDEX(KM_PCT,MATCH($A50,'Knowledge - Percentages'!$B:$B,0),'Data - Knowledge'!V$8)/100</f>
        <v>0.032</v>
      </c>
      <c r="W50" s="380">
        <f t="array" aca="true" ref="W50">INDEX(KM_PCT,MATCH($A50,'Knowledge - Percentages'!$B:$B,0),'Data - Knowledge'!W$8)/100</f>
        <v>0.122</v>
      </c>
      <c r="X50" s="380">
        <f t="array" aca="true" ref="X50">INDEX(KM_PCT,MATCH($A50,'Knowledge - Percentages'!$B:$B,0),'Data - Knowledge'!X$8)/100</f>
        <v>0.057</v>
      </c>
      <c r="Y50" s="380">
        <f t="array" aca="true" ref="Y50">INDEX(KM_PCT,MATCH($A50,'Knowledge - Percentages'!$B:$B,0),'Data - Knowledge'!Y$8)/100</f>
        <v>0.278</v>
      </c>
      <c r="Z50" s="380">
        <f t="array" aca="true" ref="Z50">INDEX(KM_PCT,MATCH($A50,'Knowledge - Percentages'!$B:$B,0),'Data - Knowledge'!Z$8)/100</f>
        <v>0.185</v>
      </c>
      <c r="AA50" s="380">
        <f t="array" aca="true" ref="AA50">INDEX(KM_PCT,MATCH($A50,'Knowledge - Percentages'!$B:$B,0),'Data - Knowledge'!AA$8)/100</f>
        <v>0.262</v>
      </c>
      <c r="AB50" s="380">
        <f t="array" aca="true" ref="AB50">INDEX(KM_PCT,MATCH($A50,'Knowledge - Percentages'!$B:$B,0),'Data - Knowledge'!AB$8)/100</f>
        <v>0.031</v>
      </c>
      <c r="AC50" s="380">
        <f t="array" aca="true" ref="AC50">INDEX(KM_PCT,MATCH($A50,'Knowledge - Percentages'!$B:$B,0),'Data - Knowledge'!AC$8)/100</f>
        <v>0.177</v>
      </c>
      <c r="AD50" s="380">
        <f t="array" aca="true" ref="AD50">INDEX(KM_PCT,MATCH($A50,'Knowledge - Percentages'!$B:$B,0),'Data - Knowledge'!AD$8)/100</f>
        <v>0.12300000000000001</v>
      </c>
      <c r="AE50" s="380">
        <f t="array" aca="true" ref="AE50">INDEX(KM_PCT,MATCH($A50,'Knowledge - Percentages'!$B:$B,0),'Data - Knowledge'!AE$8)/100</f>
        <v>0.031</v>
      </c>
      <c r="AF50" s="380">
        <f t="array" aca="true" ref="AF50">INDEX(KM_PCT,MATCH($A50,'Knowledge - Percentages'!$B:$B,0),'Data - Knowledge'!AF$8)/100</f>
        <v>0.026000000000000002</v>
      </c>
      <c r="AG50" s="380">
        <f t="array" aca="true" ref="AG50">INDEX(KM_PCT,MATCH($A50,'Knowledge - Percentages'!$B:$B,0),'Data - Knowledge'!AG$8)/100</f>
        <v>0.032</v>
      </c>
      <c r="AH50" s="380">
        <f t="array" aca="true" ref="AH50">INDEX(KM_PCT,MATCH($A50,'Knowledge - Percentages'!$B:$B,0),'Data - Knowledge'!AH$8)/100</f>
        <v>0.021</v>
      </c>
      <c r="AI50" s="380">
        <f t="array" aca="true" ref="AI50">INDEX(KM_PCT,MATCH($A50,'Knowledge - Percentages'!$B:$B,0),'Data - Knowledge'!AI$8)/100</f>
        <v>0.027999999999999997</v>
      </c>
      <c r="AJ50" s="380">
        <f t="array" aca="true" ref="AJ50">INDEX(KM_PCT,MATCH($A50,'Knowledge - Percentages'!$B:$B,0),'Data - Knowledge'!AJ$8)/100</f>
        <v>0.027999999999999997</v>
      </c>
      <c r="AK50" s="380">
        <f t="array" aca="true" ref="AK50">INDEX(KM_PCT,MATCH($A50,'Knowledge - Percentages'!$B:$B,0),'Data - Knowledge'!AK$8)/100</f>
        <v>0.016</v>
      </c>
      <c r="AL50" s="380">
        <f t="array" aca="true" ref="AL50">INDEX(KM_PCT,MATCH($A50,'Knowledge - Percentages'!$B:$B,0),'Data - Knowledge'!AL$8)/100</f>
        <v>0.02</v>
      </c>
      <c r="AM50" s="380">
        <f t="array" aca="true" ref="AM50">INDEX(KM_PCT,MATCH($A50,'Knowledge - Percentages'!$B:$B,0),'Data - Knowledge'!AM$8)/100</f>
        <v>0.019</v>
      </c>
      <c r="AN50" s="380">
        <f t="array" aca="true" ref="AN50">INDEX(KM_PCT,MATCH($A50,'Knowledge - Percentages'!$B:$B,0),'Data - Knowledge'!AN$8)/100</f>
        <v>0.057</v>
      </c>
      <c r="AO50" s="380">
        <f t="array" aca="true" ref="AO50">INDEX(KM_PCT,MATCH($A50,'Knowledge - Percentages'!$B:$B,0),'Data - Knowledge'!AO$8)/100</f>
        <v>0.177</v>
      </c>
      <c r="AP50" s="380">
        <f t="array" aca="true" ref="AP50">INDEX(KM_PCT,MATCH($A50,'Knowledge - Percentages'!$B:$B,0),'Data - Knowledge'!AP$8)/100</f>
        <v>0.047</v>
      </c>
      <c r="AQ50" s="380">
        <f t="array" aca="true" ref="AQ50">INDEX(KM_PCT,MATCH($A50,'Knowledge - Percentages'!$B:$B,0),'Data - Knowledge'!AQ$8)/100</f>
        <v>0.038</v>
      </c>
      <c r="AR50" s="380">
        <f t="array" aca="true" ref="AR50">INDEX(KM_PCT,MATCH($A50,'Knowledge - Percentages'!$B:$B,0),'Data - Knowledge'!AR$8)/100</f>
        <v>0.214</v>
      </c>
      <c r="AS50" s="380">
        <f t="array" aca="true" ref="AS50">INDEX(KM_PCT,MATCH($A50,'Knowledge - Percentages'!$B:$B,0),'Data - Knowledge'!AS$8)/100</f>
        <v>0.107</v>
      </c>
      <c r="AT50" s="380">
        <f t="array" aca="true" ref="AT50">INDEX(KM_PCT,MATCH($A50,'Knowledge - Percentages'!$B:$B,0),'Data - Knowledge'!AT$8)/100</f>
        <v>0.276</v>
      </c>
      <c r="AU50" s="380">
        <f t="array" aca="true" ref="AU50">INDEX(KM_PCT,MATCH($A50,'Knowledge - Percentages'!$B:$B,0),'Data - Knowledge'!AU$8)/100</f>
        <v>0.124</v>
      </c>
      <c r="AV50" s="380">
        <f t="array" aca="true" ref="AV50">INDEX(KM_PCT,MATCH($A50,'Knowledge - Percentages'!$B:$B,0),'Data - Knowledge'!AV$8)/100</f>
        <v>0.046</v>
      </c>
      <c r="AW50" s="380">
        <f t="array" aca="true" ref="AW50">INDEX(KM_PCT,MATCH($A50,'Knowledge - Percentages'!$B:$B,0),'Data - Knowledge'!AW$8)/100</f>
        <v>0.03</v>
      </c>
      <c r="AX50" s="380">
        <f t="array" aca="true" ref="AX50">INDEX(KM_PCT,MATCH($A50,'Knowledge - Percentages'!$B:$B,0),'Data - Knowledge'!AX$8)/100</f>
        <v>0.027999999999999997</v>
      </c>
      <c r="AY50" s="380">
        <f t="array" aca="true" ref="AY50">INDEX(KM_PCT,MATCH($A50,'Knowledge - Percentages'!$B:$B,0),'Data - Knowledge'!AY$8)/100</f>
        <v>0.05</v>
      </c>
      <c r="AZ50" s="380">
        <f t="array" aca="true" ref="AZ50">INDEX(KM_PCT,MATCH($A50,'Knowledge - Percentages'!$B:$B,0),'Data - Knowledge'!AZ$8)/100</f>
        <v>0.040999999999999995</v>
      </c>
      <c r="BA50" s="380">
        <f t="array" aca="true" ref="BA50">INDEX(KM_PCT,MATCH($A50,'Knowledge - Percentages'!$B:$B,0),'Data - Knowledge'!BA$8)/100</f>
        <v>0.03</v>
      </c>
      <c r="BB50" s="380">
        <f t="array" aca="true" ref="BB50">INDEX(KM_PCT,MATCH($A50,'Knowledge - Percentages'!$B:$B,0),'Data - Knowledge'!BB$8)/100</f>
        <v>0.068</v>
      </c>
      <c r="BC50" s="380">
        <f t="array" aca="true" ref="BC50">INDEX(KM_PCT,MATCH($A50,'Knowledge - Percentages'!$B:$B,0),'Data - Knowledge'!BC$8)/100</f>
        <v>0.465</v>
      </c>
      <c r="BD50" s="380">
        <f t="array" aca="true" ref="BD50">INDEX(KM_PCT,MATCH($A50,'Knowledge - Percentages'!$B:$B,0),'Data - Knowledge'!BD$8)/100</f>
        <v>0.522</v>
      </c>
      <c r="BE50" s="380">
        <f t="array" aca="true" ref="BE50">INDEX(KM_PCT,MATCH($A50,'Knowledge - Percentages'!$B:$B,0),'Data - Knowledge'!BE$8)/100</f>
        <v>0.098</v>
      </c>
      <c r="BF50" s="380">
        <f t="array" aca="true" ref="BF50">INDEX(KM_PCT,MATCH($A50,'Knowledge - Percentages'!$B:$B,0),'Data - Knowledge'!BF$8)/100</f>
        <v>0.319</v>
      </c>
      <c r="BG50" s="380">
        <f t="array" aca="true" ref="BG50">INDEX(KM_PCT,MATCH($A50,'Knowledge - Percentages'!$B:$B,0),'Data - Knowledge'!BG$8)/100</f>
        <v>0.256</v>
      </c>
      <c r="BH50" s="380">
        <f t="array" aca="true" ref="BH50">INDEX(KM_PCT,MATCH($A50,'Knowledge - Percentages'!$B:$B,0),'Data - Knowledge'!BH$8)/100</f>
        <v>0.134</v>
      </c>
      <c r="BI50" s="380">
        <f t="array" aca="true" ref="BI50">INDEX(KM_PCT,MATCH($A50,'Knowledge - Percentages'!$B:$B,0),'Data - Knowledge'!BI$8)/100</f>
        <v>0.04</v>
      </c>
      <c r="BJ50" s="380">
        <f t="array" aca="true" ref="BJ50">INDEX(KM_PCT,MATCH($A50,'Knowledge - Percentages'!$B:$B,0),'Data - Knowledge'!BJ$8)/100</f>
        <v>0.040999999999999995</v>
      </c>
      <c r="BK50" s="380">
        <f t="array" aca="true" ref="BK50">INDEX(KM_PCT,MATCH($A50,'Knowledge - Percentages'!$B:$B,0),'Data - Knowledge'!BK$8)/100</f>
        <v>0.043</v>
      </c>
      <c r="BL50" s="380">
        <f t="array" aca="true" ref="BL50">INDEX(KM_PCT,MATCH($A50,'Knowledge - Percentages'!$B:$B,0),'Data - Knowledge'!BL$8)/100</f>
        <v>0.272</v>
      </c>
      <c r="BM50" s="380">
        <f t="array" aca="true" ref="BM50">INDEX(KM_PCT,MATCH($A50,'Knowledge - Percentages'!$B:$B,0),'Data - Knowledge'!BM$8)/100</f>
        <v>0.091</v>
      </c>
      <c r="BN50" s="380">
        <f t="array" aca="true" ref="BN50">INDEX(KM_PCT,MATCH($A50,'Knowledge - Percentages'!$B:$B,0),'Data - Knowledge'!BN$8)/100</f>
        <v>0.033</v>
      </c>
      <c r="BO50" s="380">
        <f t="array" aca="true" ref="BO50">INDEX(KM_PCT,MATCH($A50,'Knowledge - Percentages'!$B:$B,0),'Data - Knowledge'!BO$8)/100</f>
        <v>0.16399999999999998</v>
      </c>
      <c r="BP50" s="380">
        <f t="array" aca="true" ref="BP50">INDEX(KM_PCT,MATCH($A50,'Knowledge - Percentages'!$B:$B,0),'Data - Knowledge'!BP$8)/100</f>
        <v>0.16</v>
      </c>
      <c r="BQ50" s="380">
        <f t="array" aca="true" ref="BQ50">INDEX(KM_PCT,MATCH($A50,'Knowledge - Percentages'!$B:$B,0),'Data - Knowledge'!BQ$8)/100</f>
        <v>0.36700000000000005</v>
      </c>
    </row>
    <row r="51" spans="1:69">
      <c r="A51" t="s">
        <v>431</v>
      </c>
      <c r="B51" t="s">
        <v>875</v>
      </c>
      <c r="C51" t="s">
        <v>881</v>
      </c>
      <c r="D51" t="s">
        <v>883</v>
      </c>
      <c r="E51" s="373">
        <f>SUMPRODUCT($K$2:$BQ$2,$K51:$BQ51)/$J$2</f>
        <v>0.28375757575757576</v>
      </c>
      <c r="F51" s="379">
        <f>SUMPRODUCT($K$2:$BQ$2,$K51:$BQ51)</f>
        <v>74.912</v>
      </c>
      <c r="G51" s="373">
        <f>SUMPRODUCT($K$3:$BQ$3,$K51:$BQ51)/$J$3</f>
        <v>0.21477002053388086</v>
      </c>
      <c r="H51" s="379">
        <f>SUMPRODUCT($K$3:$BQ$3,$K51:$BQ51)</f>
        <v>2091.8599999999997</v>
      </c>
      <c r="I51" s="373">
        <f>CORREL($K$4:$BQ$4,$K51:$BQ51)</f>
        <v>0.025759467549792119</v>
      </c>
      <c r="J51" s="379">
        <f>$E51/$G51*100</f>
        <v>132.12159455598311</v>
      </c>
      <c r="K51" s="380">
        <f t="array" aca="true" ref="K51">INDEX(KM_PCT,MATCH($A51,'Knowledge - Percentages'!$B:$B,0),'Data - Knowledge'!K$8)/100</f>
        <v>0.078</v>
      </c>
      <c r="L51" s="380">
        <f t="array" aca="true" ref="L51">INDEX(KM_PCT,MATCH($A51,'Knowledge - Percentages'!$B:$B,0),'Data - Knowledge'!L$8)/100</f>
        <v>0.078</v>
      </c>
      <c r="M51" s="380">
        <f t="array" aca="true" ref="M51">INDEX(KM_PCT,MATCH($A51,'Knowledge - Percentages'!$B:$B,0),'Data - Knowledge'!M$8)/100</f>
        <v>0.073</v>
      </c>
      <c r="N51" s="380">
        <f t="array" aca="true" ref="N51">INDEX(KM_PCT,MATCH($A51,'Knowledge - Percentages'!$B:$B,0),'Data - Knowledge'!N$8)/100</f>
        <v>0.091</v>
      </c>
      <c r="O51" s="380">
        <f t="array" aca="true" ref="O51">INDEX(KM_PCT,MATCH($A51,'Knowledge - Percentages'!$B:$B,0),'Data - Knowledge'!O$8)/100</f>
        <v>0.098</v>
      </c>
      <c r="P51" s="380">
        <f t="array" aca="true" ref="P51">INDEX(KM_PCT,MATCH($A51,'Knowledge - Percentages'!$B:$B,0),'Data - Knowledge'!P$8)/100</f>
        <v>0.07</v>
      </c>
      <c r="Q51" s="380">
        <f t="array" aca="true" ref="Q51">INDEX(KM_PCT,MATCH($A51,'Knowledge - Percentages'!$B:$B,0),'Data - Knowledge'!Q$8)/100</f>
        <v>0.195</v>
      </c>
      <c r="R51" s="380">
        <f t="array" aca="true" ref="R51">INDEX(KM_PCT,MATCH($A51,'Knowledge - Percentages'!$B:$B,0),'Data - Knowledge'!R$8)/100</f>
        <v>0.081</v>
      </c>
      <c r="S51" s="380">
        <f t="array" aca="true" ref="S51">INDEX(KM_PCT,MATCH($A51,'Knowledge - Percentages'!$B:$B,0),'Data - Knowledge'!S$8)/100</f>
        <v>0.062</v>
      </c>
      <c r="T51" s="380">
        <f t="array" aca="true" ref="T51">INDEX(KM_PCT,MATCH($A51,'Knowledge - Percentages'!$B:$B,0),'Data - Knowledge'!T$8)/100</f>
        <v>0.192</v>
      </c>
      <c r="U51" s="380">
        <f t="array" aca="true" ref="U51">INDEX(KM_PCT,MATCH($A51,'Knowledge - Percentages'!$B:$B,0),'Data - Knowledge'!U$8)/100</f>
        <v>0.129</v>
      </c>
      <c r="V51" s="380">
        <f t="array" aca="true" ref="V51">INDEX(KM_PCT,MATCH($A51,'Knowledge - Percentages'!$B:$B,0),'Data - Knowledge'!V$8)/100</f>
        <v>0.257</v>
      </c>
      <c r="W51" s="380">
        <f t="array" aca="true" ref="W51">INDEX(KM_PCT,MATCH($A51,'Knowledge - Percentages'!$B:$B,0),'Data - Knowledge'!W$8)/100</f>
        <v>0.465</v>
      </c>
      <c r="X51" s="380">
        <f t="array" aca="true" ref="X51">INDEX(KM_PCT,MATCH($A51,'Knowledge - Percentages'!$B:$B,0),'Data - Knowledge'!X$8)/100</f>
        <v>0.22</v>
      </c>
      <c r="Y51" s="380">
        <f t="array" aca="true" ref="Y51">INDEX(KM_PCT,MATCH($A51,'Knowledge - Percentages'!$B:$B,0),'Data - Knowledge'!Y$8)/100</f>
        <v>0.374</v>
      </c>
      <c r="Z51" s="380">
        <f t="array" aca="true" ref="Z51">INDEX(KM_PCT,MATCH($A51,'Knowledge - Percentages'!$B:$B,0),'Data - Knowledge'!Z$8)/100</f>
        <v>0.314</v>
      </c>
      <c r="AA51" s="380">
        <f t="array" aca="true" ref="AA51">INDEX(KM_PCT,MATCH($A51,'Knowledge - Percentages'!$B:$B,0),'Data - Knowledge'!AA$8)/100</f>
        <v>0.326</v>
      </c>
      <c r="AB51" s="380">
        <f t="array" aca="true" ref="AB51">INDEX(KM_PCT,MATCH($A51,'Knowledge - Percentages'!$B:$B,0),'Data - Knowledge'!AB$8)/100</f>
        <v>0.222</v>
      </c>
      <c r="AC51" s="380">
        <f t="array" aca="true" ref="AC51">INDEX(KM_PCT,MATCH($A51,'Knowledge - Percentages'!$B:$B,0),'Data - Knowledge'!AC$8)/100</f>
        <v>0.457</v>
      </c>
      <c r="AD51" s="380">
        <f t="array" aca="true" ref="AD51">INDEX(KM_PCT,MATCH($A51,'Knowledge - Percentages'!$B:$B,0),'Data - Knowledge'!AD$8)/100</f>
        <v>0.36700000000000005</v>
      </c>
      <c r="AE51" s="380">
        <f t="array" aca="true" ref="AE51">INDEX(KM_PCT,MATCH($A51,'Knowledge - Percentages'!$B:$B,0),'Data - Knowledge'!AE$8)/100</f>
        <v>0.23</v>
      </c>
      <c r="AF51" s="380">
        <f t="array" aca="true" ref="AF51">INDEX(KM_PCT,MATCH($A51,'Knowledge - Percentages'!$B:$B,0),'Data - Knowledge'!AF$8)/100</f>
        <v>0.166</v>
      </c>
      <c r="AG51" s="380">
        <f t="array" aca="true" ref="AG51">INDEX(KM_PCT,MATCH($A51,'Knowledge - Percentages'!$B:$B,0),'Data - Knowledge'!AG$8)/100</f>
        <v>0.247</v>
      </c>
      <c r="AH51" s="380">
        <f t="array" aca="true" ref="AH51">INDEX(KM_PCT,MATCH($A51,'Knowledge - Percentages'!$B:$B,0),'Data - Knowledge'!AH$8)/100</f>
        <v>0.139</v>
      </c>
      <c r="AI51" s="380">
        <f t="array" aca="true" ref="AI51">INDEX(KM_PCT,MATCH($A51,'Knowledge - Percentages'!$B:$B,0),'Data - Knowledge'!AI$8)/100</f>
        <v>0.17800000000000002</v>
      </c>
      <c r="AJ51" s="380">
        <f t="array" aca="true" ref="AJ51">INDEX(KM_PCT,MATCH($A51,'Knowledge - Percentages'!$B:$B,0),'Data - Knowledge'!AJ$8)/100</f>
        <v>0.273</v>
      </c>
      <c r="AK51" s="380">
        <f t="array" aca="true" ref="AK51">INDEX(KM_PCT,MATCH($A51,'Knowledge - Percentages'!$B:$B,0),'Data - Knowledge'!AK$8)/100</f>
        <v>0.14800000000000002</v>
      </c>
      <c r="AL51" s="380">
        <f t="array" aca="true" ref="AL51">INDEX(KM_PCT,MATCH($A51,'Knowledge - Percentages'!$B:$B,0),'Data - Knowledge'!AL$8)/100</f>
        <v>0.13699999999999998</v>
      </c>
      <c r="AM51" s="380">
        <f t="array" aca="true" ref="AM51">INDEX(KM_PCT,MATCH($A51,'Knowledge - Percentages'!$B:$B,0),'Data - Knowledge'!AM$8)/100</f>
        <v>0.11699999999999999</v>
      </c>
      <c r="AN51" s="380">
        <f t="array" aca="true" ref="AN51">INDEX(KM_PCT,MATCH($A51,'Knowledge - Percentages'!$B:$B,0),'Data - Knowledge'!AN$8)/100</f>
        <v>0.41700000000000004</v>
      </c>
      <c r="AO51" s="380">
        <f t="array" aca="true" ref="AO51">INDEX(KM_PCT,MATCH($A51,'Knowledge - Percentages'!$B:$B,0),'Data - Knowledge'!AO$8)/100</f>
        <v>0.584</v>
      </c>
      <c r="AP51" s="380">
        <f t="array" aca="true" ref="AP51">INDEX(KM_PCT,MATCH($A51,'Knowledge - Percentages'!$B:$B,0),'Data - Knowledge'!AP$8)/100</f>
        <v>0.353</v>
      </c>
      <c r="AQ51" s="380">
        <f t="array" aca="true" ref="AQ51">INDEX(KM_PCT,MATCH($A51,'Knowledge - Percentages'!$B:$B,0),'Data - Knowledge'!AQ$8)/100</f>
        <v>0.28300000000000003</v>
      </c>
      <c r="AR51" s="380">
        <f t="array" aca="true" ref="AR51">INDEX(KM_PCT,MATCH($A51,'Knowledge - Percentages'!$B:$B,0),'Data - Knowledge'!AR$8)/100</f>
        <v>0.195</v>
      </c>
      <c r="AS51" s="380">
        <f t="array" aca="true" ref="AS51">INDEX(KM_PCT,MATCH($A51,'Knowledge - Percentages'!$B:$B,0),'Data - Knowledge'!AS$8)/100</f>
        <v>0.16</v>
      </c>
      <c r="AT51" s="380">
        <f t="array" aca="true" ref="AT51">INDEX(KM_PCT,MATCH($A51,'Knowledge - Percentages'!$B:$B,0),'Data - Knowledge'!AT$8)/100</f>
        <v>0.46799999999999997</v>
      </c>
      <c r="AU51" s="380">
        <f t="array" aca="true" ref="AU51">INDEX(KM_PCT,MATCH($A51,'Knowledge - Percentages'!$B:$B,0),'Data - Knowledge'!AU$8)/100</f>
        <v>0.47100000000000003</v>
      </c>
      <c r="AV51" s="380">
        <f t="array" aca="true" ref="AV51">INDEX(KM_PCT,MATCH($A51,'Knowledge - Percentages'!$B:$B,0),'Data - Knowledge'!AV$8)/100</f>
        <v>0.31</v>
      </c>
      <c r="AW51" s="380">
        <f t="array" aca="true" ref="AW51">INDEX(KM_PCT,MATCH($A51,'Knowledge - Percentages'!$B:$B,0),'Data - Knowledge'!AW$8)/100</f>
        <v>0.331</v>
      </c>
      <c r="AX51" s="380">
        <f t="array" aca="true" ref="AX51">INDEX(KM_PCT,MATCH($A51,'Knowledge - Percentages'!$B:$B,0),'Data - Knowledge'!AX$8)/100</f>
        <v>0.268</v>
      </c>
      <c r="AY51" s="380">
        <f t="array" aca="true" ref="AY51">INDEX(KM_PCT,MATCH($A51,'Knowledge - Percentages'!$B:$B,0),'Data - Knowledge'!AY$8)/100</f>
        <v>0.256</v>
      </c>
      <c r="AZ51" s="380">
        <f t="array" aca="true" ref="AZ51">INDEX(KM_PCT,MATCH($A51,'Knowledge - Percentages'!$B:$B,0),'Data - Knowledge'!AZ$8)/100</f>
        <v>0.192</v>
      </c>
      <c r="BA51" s="380">
        <f t="array" aca="true" ref="BA51">INDEX(KM_PCT,MATCH($A51,'Knowledge - Percentages'!$B:$B,0),'Data - Knowledge'!BA$8)/100</f>
        <v>0.146</v>
      </c>
      <c r="BB51" s="380">
        <f t="array" aca="true" ref="BB51">INDEX(KM_PCT,MATCH($A51,'Knowledge - Percentages'!$B:$B,0),'Data - Knowledge'!BB$8)/100</f>
        <v>0.33399999999999996</v>
      </c>
      <c r="BC51" s="380">
        <f t="array" aca="true" ref="BC51">INDEX(KM_PCT,MATCH($A51,'Knowledge - Percentages'!$B:$B,0),'Data - Knowledge'!BC$8)/100</f>
        <v>0.348</v>
      </c>
      <c r="BD51" s="380">
        <f t="array" aca="true" ref="BD51">INDEX(KM_PCT,MATCH($A51,'Knowledge - Percentages'!$B:$B,0),'Data - Knowledge'!BD$8)/100</f>
        <v>0.3</v>
      </c>
      <c r="BE51" s="380">
        <f t="array" aca="true" ref="BE51">INDEX(KM_PCT,MATCH($A51,'Knowledge - Percentages'!$B:$B,0),'Data - Knowledge'!BE$8)/100</f>
        <v>0.34700000000000003</v>
      </c>
      <c r="BF51" s="380">
        <f t="array" aca="true" ref="BF51">INDEX(KM_PCT,MATCH($A51,'Knowledge - Percentages'!$B:$B,0),'Data - Knowledge'!BF$8)/100</f>
        <v>0.42200000000000004</v>
      </c>
      <c r="BG51" s="380">
        <f t="array" aca="true" ref="BG51">INDEX(KM_PCT,MATCH($A51,'Knowledge - Percentages'!$B:$B,0),'Data - Knowledge'!BG$8)/100</f>
        <v>0.524</v>
      </c>
      <c r="BH51" s="380">
        <f t="array" aca="true" ref="BH51">INDEX(KM_PCT,MATCH($A51,'Knowledge - Percentages'!$B:$B,0),'Data - Knowledge'!BH$8)/100</f>
        <v>0.425</v>
      </c>
      <c r="BI51" s="380">
        <f t="array" aca="true" ref="BI51">INDEX(KM_PCT,MATCH($A51,'Knowledge - Percentages'!$B:$B,0),'Data - Knowledge'!BI$8)/100</f>
        <v>0.462</v>
      </c>
      <c r="BJ51" s="380">
        <f t="array" aca="true" ref="BJ51">INDEX(KM_PCT,MATCH($A51,'Knowledge - Percentages'!$B:$B,0),'Data - Knowledge'!BJ$8)/100</f>
        <v>0.258</v>
      </c>
      <c r="BK51" s="380">
        <f t="array" aca="true" ref="BK51">INDEX(KM_PCT,MATCH($A51,'Knowledge - Percentages'!$B:$B,0),'Data - Knowledge'!BK$8)/100</f>
        <v>0.294</v>
      </c>
      <c r="BL51" s="380">
        <f t="array" aca="true" ref="BL51">INDEX(KM_PCT,MATCH($A51,'Knowledge - Percentages'!$B:$B,0),'Data - Knowledge'!BL$8)/100</f>
        <v>0.39399999999999996</v>
      </c>
      <c r="BM51" s="380">
        <f t="array" aca="true" ref="BM51">INDEX(KM_PCT,MATCH($A51,'Knowledge - Percentages'!$B:$B,0),'Data - Knowledge'!BM$8)/100</f>
        <v>0.425</v>
      </c>
      <c r="BN51" s="380">
        <f t="array" aca="true" ref="BN51">INDEX(KM_PCT,MATCH($A51,'Knowledge - Percentages'!$B:$B,0),'Data - Knowledge'!BN$8)/100</f>
        <v>0.21899999999999997</v>
      </c>
      <c r="BO51" s="380">
        <f t="array" aca="true" ref="BO51">INDEX(KM_PCT,MATCH($A51,'Knowledge - Percentages'!$B:$B,0),'Data - Knowledge'!BO$8)/100</f>
        <v>0.503</v>
      </c>
      <c r="BP51" s="380">
        <f t="array" aca="true" ref="BP51">INDEX(KM_PCT,MATCH($A51,'Knowledge - Percentages'!$B:$B,0),'Data - Knowledge'!BP$8)/100</f>
        <v>0.37799999999999995</v>
      </c>
      <c r="BQ51" s="380">
        <f t="array" aca="true" ref="BQ51">INDEX(KM_PCT,MATCH($A51,'Knowledge - Percentages'!$B:$B,0),'Data - Knowledge'!BQ$8)/100</f>
        <v>0.48700000000000004</v>
      </c>
    </row>
    <row r="52" spans="1:69">
      <c r="A52" t="s">
        <v>432</v>
      </c>
      <c r="B52" t="s">
        <v>875</v>
      </c>
      <c r="C52" t="s">
        <v>881</v>
      </c>
      <c r="D52" t="s">
        <v>884</v>
      </c>
      <c r="E52" s="373">
        <f>SUMPRODUCT($K$2:$BQ$2,$K52:$BQ52)/$J$2</f>
        <v>0.51894696969696974</v>
      </c>
      <c r="F52" s="379">
        <f>SUMPRODUCT($K$2:$BQ$2,$K52:$BQ52)</f>
        <v>137.002</v>
      </c>
      <c r="G52" s="373">
        <f>SUMPRODUCT($K$3:$BQ$3,$K52:$BQ52)/$J$3</f>
        <v>0.42605708418891164</v>
      </c>
      <c r="H52" s="379">
        <f>SUMPRODUCT($K$3:$BQ$3,$K52:$BQ52)</f>
        <v>4149.7959999999994</v>
      </c>
      <c r="I52" s="373">
        <f>CORREL($K$4:$BQ$4,$K52:$BQ52)</f>
        <v>0.39619100590317285</v>
      </c>
      <c r="J52" s="379">
        <f>$E52/$G52*100</f>
        <v>121.80221593660232</v>
      </c>
      <c r="K52" s="380">
        <f t="array" aca="true" ref="K52">INDEX(KM_PCT,MATCH($A52,'Knowledge - Percentages'!$B:$B,0),'Data - Knowledge'!K$8)/100</f>
        <v>0.204</v>
      </c>
      <c r="L52" s="380">
        <f t="array" aca="true" ref="L52">INDEX(KM_PCT,MATCH($A52,'Knowledge - Percentages'!$B:$B,0),'Data - Knowledge'!L$8)/100</f>
        <v>0.204</v>
      </c>
      <c r="M52" s="380">
        <f t="array" aca="true" ref="M52">INDEX(KM_PCT,MATCH($A52,'Knowledge - Percentages'!$B:$B,0),'Data - Knowledge'!M$8)/100</f>
        <v>0.201</v>
      </c>
      <c r="N52" s="380">
        <f t="array" aca="true" ref="N52">INDEX(KM_PCT,MATCH($A52,'Knowledge - Percentages'!$B:$B,0),'Data - Knowledge'!N$8)/100</f>
        <v>0.332</v>
      </c>
      <c r="O52" s="380">
        <f t="array" aca="true" ref="O52">INDEX(KM_PCT,MATCH($A52,'Knowledge - Percentages'!$B:$B,0),'Data - Knowledge'!O$8)/100</f>
        <v>0.295</v>
      </c>
      <c r="P52" s="380">
        <f t="array" aca="true" ref="P52">INDEX(KM_PCT,MATCH($A52,'Knowledge - Percentages'!$B:$B,0),'Data - Knowledge'!P$8)/100</f>
        <v>0.325</v>
      </c>
      <c r="Q52" s="380">
        <f t="array" aca="true" ref="Q52">INDEX(KM_PCT,MATCH($A52,'Knowledge - Percentages'!$B:$B,0),'Data - Knowledge'!Q$8)/100</f>
        <v>0.298</v>
      </c>
      <c r="R52" s="380">
        <f t="array" aca="true" ref="R52">INDEX(KM_PCT,MATCH($A52,'Knowledge - Percentages'!$B:$B,0),'Data - Knowledge'!R$8)/100</f>
        <v>0.401</v>
      </c>
      <c r="S52" s="380">
        <f t="array" aca="true" ref="S52">INDEX(KM_PCT,MATCH($A52,'Knowledge - Percentages'!$B:$B,0),'Data - Knowledge'!S$8)/100</f>
        <v>0.223</v>
      </c>
      <c r="T52" s="380">
        <f t="array" aca="true" ref="T52">INDEX(KM_PCT,MATCH($A52,'Knowledge - Percentages'!$B:$B,0),'Data - Knowledge'!T$8)/100</f>
        <v>0.456</v>
      </c>
      <c r="U52" s="380">
        <f t="array" aca="true" ref="U52">INDEX(KM_PCT,MATCH($A52,'Knowledge - Percentages'!$B:$B,0),'Data - Knowledge'!U$8)/100</f>
        <v>0.597</v>
      </c>
      <c r="V52" s="380">
        <f t="array" aca="true" ref="V52">INDEX(KM_PCT,MATCH($A52,'Knowledge - Percentages'!$B:$B,0),'Data - Knowledge'!V$8)/100</f>
        <v>0.483</v>
      </c>
      <c r="W52" s="380">
        <f t="array" aca="true" ref="W52">INDEX(KM_PCT,MATCH($A52,'Knowledge - Percentages'!$B:$B,0),'Data - Knowledge'!W$8)/100</f>
        <v>0.254</v>
      </c>
      <c r="X52" s="380">
        <f t="array" aca="true" ref="X52">INDEX(KM_PCT,MATCH($A52,'Knowledge - Percentages'!$B:$B,0),'Data - Knowledge'!X$8)/100</f>
        <v>0.34299999999999997</v>
      </c>
      <c r="Y52" s="380">
        <f t="array" aca="true" ref="Y52">INDEX(KM_PCT,MATCH($A52,'Knowledge - Percentages'!$B:$B,0),'Data - Knowledge'!Y$8)/100</f>
        <v>0.2</v>
      </c>
      <c r="Z52" s="380">
        <f t="array" aca="true" ref="Z52">INDEX(KM_PCT,MATCH($A52,'Knowledge - Percentages'!$B:$B,0),'Data - Knowledge'!Z$8)/100</f>
        <v>0.25</v>
      </c>
      <c r="AA52" s="380">
        <f t="array" aca="true" ref="AA52">INDEX(KM_PCT,MATCH($A52,'Knowledge - Percentages'!$B:$B,0),'Data - Knowledge'!AA$8)/100</f>
        <v>0.226</v>
      </c>
      <c r="AB52" s="380">
        <f t="array" aca="true" ref="AB52">INDEX(KM_PCT,MATCH($A52,'Knowledge - Percentages'!$B:$B,0),'Data - Knowledge'!AB$8)/100</f>
        <v>0.439</v>
      </c>
      <c r="AC52" s="380">
        <f t="array" aca="true" ref="AC52">INDEX(KM_PCT,MATCH($A52,'Knowledge - Percentages'!$B:$B,0),'Data - Knowledge'!AC$8)/100</f>
        <v>0.23800000000000002</v>
      </c>
      <c r="AD52" s="380">
        <f t="array" aca="true" ref="AD52">INDEX(KM_PCT,MATCH($A52,'Knowledge - Percentages'!$B:$B,0),'Data - Knowledge'!AD$8)/100</f>
        <v>0.295</v>
      </c>
      <c r="AE52" s="380">
        <f t="array" aca="true" ref="AE52">INDEX(KM_PCT,MATCH($A52,'Knowledge - Percentages'!$B:$B,0),'Data - Knowledge'!AE$8)/100</f>
        <v>0.42100000000000004</v>
      </c>
      <c r="AF52" s="380">
        <f t="array" aca="true" ref="AF52">INDEX(KM_PCT,MATCH($A52,'Knowledge - Percentages'!$B:$B,0),'Data - Knowledge'!AF$8)/100</f>
        <v>0.47100000000000003</v>
      </c>
      <c r="AG52" s="380">
        <f t="array" aca="true" ref="AG52">INDEX(KM_PCT,MATCH($A52,'Knowledge - Percentages'!$B:$B,0),'Data - Knowledge'!AG$8)/100</f>
        <v>0.534</v>
      </c>
      <c r="AH52" s="380">
        <f t="array" aca="true" ref="AH52">INDEX(KM_PCT,MATCH($A52,'Knowledge - Percentages'!$B:$B,0),'Data - Knowledge'!AH$8)/100</f>
        <v>0.484</v>
      </c>
      <c r="AI52" s="380">
        <f t="array" aca="true" ref="AI52">INDEX(KM_PCT,MATCH($A52,'Knowledge - Percentages'!$B:$B,0),'Data - Knowledge'!AI$8)/100</f>
        <v>0.5</v>
      </c>
      <c r="AJ52" s="380">
        <f t="array" aca="true" ref="AJ52">INDEX(KM_PCT,MATCH($A52,'Knowledge - Percentages'!$B:$B,0),'Data - Knowledge'!AJ$8)/100</f>
        <v>0.51</v>
      </c>
      <c r="AK52" s="380">
        <f t="array" aca="true" ref="AK52">INDEX(KM_PCT,MATCH($A52,'Knowledge - Percentages'!$B:$B,0),'Data - Knowledge'!AK$8)/100</f>
        <v>0.69</v>
      </c>
      <c r="AL52" s="380">
        <f t="array" aca="true" ref="AL52">INDEX(KM_PCT,MATCH($A52,'Knowledge - Percentages'!$B:$B,0),'Data - Knowledge'!AL$8)/100</f>
        <v>0.63</v>
      </c>
      <c r="AM52" s="380">
        <f t="array" aca="true" ref="AM52">INDEX(KM_PCT,MATCH($A52,'Knowledge - Percentages'!$B:$B,0),'Data - Knowledge'!AM$8)/100</f>
        <v>0.662</v>
      </c>
      <c r="AN52" s="380">
        <f t="array" aca="true" ref="AN52">INDEX(KM_PCT,MATCH($A52,'Knowledge - Percentages'!$B:$B,0),'Data - Knowledge'!AN$8)/100</f>
        <v>0.428</v>
      </c>
      <c r="AO52" s="380">
        <f t="array" aca="true" ref="AO52">INDEX(KM_PCT,MATCH($A52,'Knowledge - Percentages'!$B:$B,0),'Data - Knowledge'!AO$8)/100</f>
        <v>0.162</v>
      </c>
      <c r="AP52" s="380">
        <f t="array" aca="true" ref="AP52">INDEX(KM_PCT,MATCH($A52,'Knowledge - Percentages'!$B:$B,0),'Data - Knowledge'!AP$8)/100</f>
        <v>0.452</v>
      </c>
      <c r="AQ52" s="380">
        <f t="array" aca="true" ref="AQ52">INDEX(KM_PCT,MATCH($A52,'Knowledge - Percentages'!$B:$B,0),'Data - Knowledge'!AQ$8)/100</f>
        <v>0.523</v>
      </c>
      <c r="AR52" s="380">
        <f t="array" aca="true" ref="AR52">INDEX(KM_PCT,MATCH($A52,'Knowledge - Percentages'!$B:$B,0),'Data - Knowledge'!AR$8)/100</f>
        <v>0.18</v>
      </c>
      <c r="AS52" s="380">
        <f t="array" aca="true" ref="AS52">INDEX(KM_PCT,MATCH($A52,'Knowledge - Percentages'!$B:$B,0),'Data - Knowledge'!AS$8)/100</f>
        <v>0.252</v>
      </c>
      <c r="AT52" s="380">
        <f t="array" aca="true" ref="AT52">INDEX(KM_PCT,MATCH($A52,'Knowledge - Percentages'!$B:$B,0),'Data - Knowledge'!AT$8)/100</f>
        <v>0.161</v>
      </c>
      <c r="AU52" s="380">
        <f t="array" aca="true" ref="AU52">INDEX(KM_PCT,MATCH($A52,'Knowledge - Percentages'!$B:$B,0),'Data - Knowledge'!AU$8)/100</f>
        <v>0.301</v>
      </c>
      <c r="AV52" s="380">
        <f t="array" aca="true" ref="AV52">INDEX(KM_PCT,MATCH($A52,'Knowledge - Percentages'!$B:$B,0),'Data - Knowledge'!AV$8)/100</f>
        <v>0.542</v>
      </c>
      <c r="AW52" s="380">
        <f t="array" aca="true" ref="AW52">INDEX(KM_PCT,MATCH($A52,'Knowledge - Percentages'!$B:$B,0),'Data - Knowledge'!AW$8)/100</f>
        <v>0.53799999999999992</v>
      </c>
      <c r="AX52" s="380">
        <f t="array" aca="true" ref="AX52">INDEX(KM_PCT,MATCH($A52,'Knowledge - Percentages'!$B:$B,0),'Data - Knowledge'!AX$8)/100</f>
        <v>0.57600000000000007</v>
      </c>
      <c r="AY52" s="380">
        <f t="array" aca="true" ref="AY52">INDEX(KM_PCT,MATCH($A52,'Knowledge - Percentages'!$B:$B,0),'Data - Knowledge'!AY$8)/100</f>
        <v>0.609</v>
      </c>
      <c r="AZ52" s="380">
        <f t="array" aca="true" ref="AZ52">INDEX(KM_PCT,MATCH($A52,'Knowledge - Percentages'!$B:$B,0),'Data - Knowledge'!AZ$8)/100</f>
        <v>0.66599999999999993</v>
      </c>
      <c r="BA52" s="380">
        <f t="array" aca="true" ref="BA52">INDEX(KM_PCT,MATCH($A52,'Knowledge - Percentages'!$B:$B,0),'Data - Knowledge'!BA$8)/100</f>
        <v>0.723</v>
      </c>
      <c r="BB52" s="380">
        <f t="array" aca="true" ref="BB52">INDEX(KM_PCT,MATCH($A52,'Knowledge - Percentages'!$B:$B,0),'Data - Knowledge'!BB$8)/100</f>
        <v>0.537</v>
      </c>
      <c r="BC52" s="380">
        <f t="array" aca="true" ref="BC52">INDEX(KM_PCT,MATCH($A52,'Knowledge - Percentages'!$B:$B,0),'Data - Knowledge'!BC$8)/100</f>
        <v>0.155</v>
      </c>
      <c r="BD52" s="380">
        <f t="array" aca="true" ref="BD52">INDEX(KM_PCT,MATCH($A52,'Knowledge - Percentages'!$B:$B,0),'Data - Knowledge'!BD$8)/100</f>
        <v>0.14</v>
      </c>
      <c r="BE52" s="380">
        <f t="array" aca="true" ref="BE52">INDEX(KM_PCT,MATCH($A52,'Knowledge - Percentages'!$B:$B,0),'Data - Knowledge'!BE$8)/100</f>
        <v>0.516</v>
      </c>
      <c r="BF52" s="380">
        <f t="array" aca="true" ref="BF52">INDEX(KM_PCT,MATCH($A52,'Knowledge - Percentages'!$B:$B,0),'Data - Knowledge'!BF$8)/100</f>
        <v>0.21899999999999997</v>
      </c>
      <c r="BG52" s="380">
        <f t="array" aca="true" ref="BG52">INDEX(KM_PCT,MATCH($A52,'Knowledge - Percentages'!$B:$B,0),'Data - Knowledge'!BG$8)/100</f>
        <v>0.158</v>
      </c>
      <c r="BH52" s="380">
        <f t="array" aca="true" ref="BH52">INDEX(KM_PCT,MATCH($A52,'Knowledge - Percentages'!$B:$B,0),'Data - Knowledge'!BH$8)/100</f>
        <v>0.34600000000000003</v>
      </c>
      <c r="BI52" s="380">
        <f t="array" aca="true" ref="BI52">INDEX(KM_PCT,MATCH($A52,'Knowledge - Percentages'!$B:$B,0),'Data - Knowledge'!BI$8)/100</f>
        <v>0.42100000000000004</v>
      </c>
      <c r="BJ52" s="380">
        <f t="array" aca="true" ref="BJ52">INDEX(KM_PCT,MATCH($A52,'Knowledge - Percentages'!$B:$B,0),'Data - Knowledge'!BJ$8)/100</f>
        <v>0.628</v>
      </c>
      <c r="BK52" s="380">
        <f t="array" aca="true" ref="BK52">INDEX(KM_PCT,MATCH($A52,'Knowledge - Percentages'!$B:$B,0),'Data - Knowledge'!BK$8)/100</f>
        <v>0.505</v>
      </c>
      <c r="BL52" s="380">
        <f t="array" aca="true" ref="BL52">INDEX(KM_PCT,MATCH($A52,'Knowledge - Percentages'!$B:$B,0),'Data - Knowledge'!BL$8)/100</f>
        <v>0.247</v>
      </c>
      <c r="BM52" s="380">
        <f t="array" aca="true" ref="BM52">INDEX(KM_PCT,MATCH($A52,'Knowledge - Percentages'!$B:$B,0),'Data - Knowledge'!BM$8)/100</f>
        <v>0.387</v>
      </c>
      <c r="BN52" s="380">
        <f t="array" aca="true" ref="BN52">INDEX(KM_PCT,MATCH($A52,'Knowledge - Percentages'!$B:$B,0),'Data - Knowledge'!BN$8)/100</f>
        <v>0.655</v>
      </c>
      <c r="BO52" s="380">
        <f t="array" aca="true" ref="BO52">INDEX(KM_PCT,MATCH($A52,'Knowledge - Percentages'!$B:$B,0),'Data - Knowledge'!BO$8)/100</f>
        <v>0.287</v>
      </c>
      <c r="BP52" s="380">
        <f t="array" aca="true" ref="BP52">INDEX(KM_PCT,MATCH($A52,'Knowledge - Percentages'!$B:$B,0),'Data - Knowledge'!BP$8)/100</f>
        <v>0.418</v>
      </c>
      <c r="BQ52" s="380">
        <f t="array" aca="true" ref="BQ52">INDEX(KM_PCT,MATCH($A52,'Knowledge - Percentages'!$B:$B,0),'Data - Knowledge'!BQ$8)/100</f>
        <v>0.11199999999999999</v>
      </c>
    </row>
    <row r="53" spans="1:69">
      <c r="A53" t="s">
        <v>433</v>
      </c>
      <c r="B53" t="s">
        <v>875</v>
      </c>
      <c r="C53" t="s">
        <v>881</v>
      </c>
      <c r="D53" t="s">
        <v>885</v>
      </c>
      <c r="E53" s="373">
        <f>SUMPRODUCT($K$2:$BQ$2,$K53:$BQ53)/$J$2</f>
        <v>0.082102272727272746</v>
      </c>
      <c r="F53" s="379">
        <f>SUMPRODUCT($K$2:$BQ$2,$K53:$BQ53)</f>
        <v>21.675000000000004</v>
      </c>
      <c r="G53" s="373">
        <f>SUMPRODUCT($K$3:$BQ$3,$K53:$BQ53)/$J$3</f>
        <v>0.23027145790554424</v>
      </c>
      <c r="H53" s="379">
        <f>SUMPRODUCT($K$3:$BQ$3,$K53:$BQ53)</f>
        <v>2242.844000000001</v>
      </c>
      <c r="I53" s="373">
        <f>CORREL($K$4:$BQ$4,$K53:$BQ53)</f>
        <v>-0.32679705164841677</v>
      </c>
      <c r="J53" s="379">
        <f>$E53/$G53*100</f>
        <v>35.654558960125456</v>
      </c>
      <c r="K53" s="380">
        <f t="array" aca="true" ref="K53">INDEX(KM_PCT,MATCH($A53,'Knowledge - Percentages'!$B:$B,0),'Data - Knowledge'!K$8)/100</f>
        <v>0.402</v>
      </c>
      <c r="L53" s="380">
        <f t="array" aca="true" ref="L53">INDEX(KM_PCT,MATCH($A53,'Knowledge - Percentages'!$B:$B,0),'Data - Knowledge'!L$8)/100</f>
        <v>0.402</v>
      </c>
      <c r="M53" s="380">
        <f t="array" aca="true" ref="M53">INDEX(KM_PCT,MATCH($A53,'Knowledge - Percentages'!$B:$B,0),'Data - Knowledge'!M$8)/100</f>
        <v>0.406</v>
      </c>
      <c r="N53" s="380">
        <f t="array" aca="true" ref="N53">INDEX(KM_PCT,MATCH($A53,'Knowledge - Percentages'!$B:$B,0),'Data - Knowledge'!N$8)/100</f>
        <v>0.445</v>
      </c>
      <c r="O53" s="380">
        <f t="array" aca="true" ref="O53">INDEX(KM_PCT,MATCH($A53,'Knowledge - Percentages'!$B:$B,0),'Data - Knowledge'!O$8)/100</f>
        <v>0.41</v>
      </c>
      <c r="P53" s="380">
        <f t="array" aca="true" ref="P53">INDEX(KM_PCT,MATCH($A53,'Knowledge - Percentages'!$B:$B,0),'Data - Knowledge'!P$8)/100</f>
        <v>0.5</v>
      </c>
      <c r="Q53" s="380">
        <f t="array" aca="true" ref="Q53">INDEX(KM_PCT,MATCH($A53,'Knowledge - Percentages'!$B:$B,0),'Data - Knowledge'!Q$8)/100</f>
        <v>0.304</v>
      </c>
      <c r="R53" s="380">
        <f t="array" aca="true" ref="R53">INDEX(KM_PCT,MATCH($A53,'Knowledge - Percentages'!$B:$B,0),'Data - Knowledge'!R$8)/100</f>
        <v>0.37200000000000005</v>
      </c>
      <c r="S53" s="380">
        <f t="array" aca="true" ref="S53">INDEX(KM_PCT,MATCH($A53,'Knowledge - Percentages'!$B:$B,0),'Data - Knowledge'!S$8)/100</f>
        <v>0.541</v>
      </c>
      <c r="T53" s="380">
        <f t="array" aca="true" ref="T53">INDEX(KM_PCT,MATCH($A53,'Knowledge - Percentages'!$B:$B,0),'Data - Knowledge'!T$8)/100</f>
        <v>0.248</v>
      </c>
      <c r="U53" s="380">
        <f t="array" aca="true" ref="U53">INDEX(KM_PCT,MATCH($A53,'Knowledge - Percentages'!$B:$B,0),'Data - Knowledge'!U$8)/100</f>
        <v>0.20199999999999999</v>
      </c>
      <c r="V53" s="380">
        <f t="array" aca="true" ref="V53">INDEX(KM_PCT,MATCH($A53,'Knowledge - Percentages'!$B:$B,0),'Data - Knowledge'!V$8)/100</f>
        <v>0.182</v>
      </c>
      <c r="W53" s="380">
        <f t="array" aca="true" ref="W53">INDEX(KM_PCT,MATCH($A53,'Knowledge - Percentages'!$B:$B,0),'Data - Knowledge'!W$8)/100</f>
        <v>0.107</v>
      </c>
      <c r="X53" s="380">
        <f t="array" aca="true" ref="X53">INDEX(KM_PCT,MATCH($A53,'Knowledge - Percentages'!$B:$B,0),'Data - Knowledge'!X$8)/100</f>
        <v>0.293</v>
      </c>
      <c r="Y53" s="380">
        <f t="array" aca="true" ref="Y53">INDEX(KM_PCT,MATCH($A53,'Knowledge - Percentages'!$B:$B,0),'Data - Knowledge'!Y$8)/100</f>
        <v>0.109</v>
      </c>
      <c r="Z53" s="380">
        <f t="array" aca="true" ref="Z53">INDEX(KM_PCT,MATCH($A53,'Knowledge - Percentages'!$B:$B,0),'Data - Knowledge'!Z$8)/100</f>
        <v>0.174</v>
      </c>
      <c r="AA53" s="380">
        <f t="array" aca="true" ref="AA53">INDEX(KM_PCT,MATCH($A53,'Knowledge - Percentages'!$B:$B,0),'Data - Knowledge'!AA$8)/100</f>
        <v>0.124</v>
      </c>
      <c r="AB53" s="380">
        <f t="array" aca="true" ref="AB53">INDEX(KM_PCT,MATCH($A53,'Knowledge - Percentages'!$B:$B,0),'Data - Knowledge'!AB$8)/100</f>
        <v>0.26</v>
      </c>
      <c r="AC53" s="380">
        <f t="array" aca="true" ref="AC53">INDEX(KM_PCT,MATCH($A53,'Knowledge - Percentages'!$B:$B,0),'Data - Knowledge'!AC$8)/100</f>
        <v>0.096</v>
      </c>
      <c r="AD53" s="380">
        <f t="array" aca="true" ref="AD53">INDEX(KM_PCT,MATCH($A53,'Knowledge - Percentages'!$B:$B,0),'Data - Knowledge'!AD$8)/100</f>
        <v>0.15</v>
      </c>
      <c r="AE53" s="380">
        <f t="array" aca="true" ref="AE53">INDEX(KM_PCT,MATCH($A53,'Knowledge - Percentages'!$B:$B,0),'Data - Knowledge'!AE$8)/100</f>
        <v>0.23399999999999999</v>
      </c>
      <c r="AF53" s="380">
        <f t="array" aca="true" ref="AF53">INDEX(KM_PCT,MATCH($A53,'Knowledge - Percentages'!$B:$B,0),'Data - Knowledge'!AF$8)/100</f>
        <v>0.263</v>
      </c>
      <c r="AG53" s="380">
        <f t="array" aca="true" ref="AG53">INDEX(KM_PCT,MATCH($A53,'Knowledge - Percentages'!$B:$B,0),'Data - Knowledge'!AG$8)/100</f>
        <v>0.154</v>
      </c>
      <c r="AH53" s="380">
        <f t="array" aca="true" ref="AH53">INDEX(KM_PCT,MATCH($A53,'Knowledge - Percentages'!$B:$B,0),'Data - Knowledge'!AH$8)/100</f>
        <v>0.305</v>
      </c>
      <c r="AI53" s="380">
        <f t="array" aca="true" ref="AI53">INDEX(KM_PCT,MATCH($A53,'Knowledge - Percentages'!$B:$B,0),'Data - Knowledge'!AI$8)/100</f>
        <v>0.212</v>
      </c>
      <c r="AJ53" s="380">
        <f t="array" aca="true" ref="AJ53">INDEX(KM_PCT,MATCH($A53,'Knowledge - Percentages'!$B:$B,0),'Data - Knowledge'!AJ$8)/100</f>
        <v>0.156</v>
      </c>
      <c r="AK53" s="380">
        <f t="array" aca="true" ref="AK53">INDEX(KM_PCT,MATCH($A53,'Knowledge - Percentages'!$B:$B,0),'Data - Knowledge'!AK$8)/100</f>
        <v>0.125</v>
      </c>
      <c r="AL53" s="380">
        <f t="array" aca="true" ref="AL53">INDEX(KM_PCT,MATCH($A53,'Knowledge - Percentages'!$B:$B,0),'Data - Knowledge'!AL$8)/100</f>
        <v>0.16699999999999998</v>
      </c>
      <c r="AM53" s="380">
        <f t="array" aca="true" ref="AM53">INDEX(KM_PCT,MATCH($A53,'Knowledge - Percentages'!$B:$B,0),'Data - Knowledge'!AM$8)/100</f>
        <v>0.16399999999999998</v>
      </c>
      <c r="AN53" s="380">
        <f t="array" aca="true" ref="AN53">INDEX(KM_PCT,MATCH($A53,'Knowledge - Percentages'!$B:$B,0),'Data - Knowledge'!AN$8)/100</f>
        <v>0.083</v>
      </c>
      <c r="AO53" s="380">
        <f t="array" aca="true" ref="AO53">INDEX(KM_PCT,MATCH($A53,'Knowledge - Percentages'!$B:$B,0),'Data - Knowledge'!AO$8)/100</f>
        <v>0.063</v>
      </c>
      <c r="AP53" s="380">
        <f t="array" aca="true" ref="AP53">INDEX(KM_PCT,MATCH($A53,'Knowledge - Percentages'!$B:$B,0),'Data - Knowledge'!AP$8)/100</f>
        <v>0.11900000000000001</v>
      </c>
      <c r="AQ53" s="380">
        <f t="array" aca="true" ref="AQ53">INDEX(KM_PCT,MATCH($A53,'Knowledge - Percentages'!$B:$B,0),'Data - Knowledge'!AQ$8)/100</f>
        <v>0.127</v>
      </c>
      <c r="AR53" s="380">
        <f t="array" aca="true" ref="AR53">INDEX(KM_PCT,MATCH($A53,'Knowledge - Percentages'!$B:$B,0),'Data - Knowledge'!AR$8)/100</f>
        <v>0.141</v>
      </c>
      <c r="AS53" s="380">
        <f t="array" aca="true" ref="AS53">INDEX(KM_PCT,MATCH($A53,'Knowledge - Percentages'!$B:$B,0),'Data - Knowledge'!AS$8)/100</f>
        <v>0.239</v>
      </c>
      <c r="AT53" s="380">
        <f t="array" aca="true" ref="AT53">INDEX(KM_PCT,MATCH($A53,'Knowledge - Percentages'!$B:$B,0),'Data - Knowledge'!AT$8)/100</f>
        <v>0.057999999999999996</v>
      </c>
      <c r="AU53" s="380">
        <f t="array" aca="true" ref="AU53">INDEX(KM_PCT,MATCH($A53,'Knowledge - Percentages'!$B:$B,0),'Data - Knowledge'!AU$8)/100</f>
        <v>0.081</v>
      </c>
      <c r="AV53" s="380">
        <f t="array" aca="true" ref="AV53">INDEX(KM_PCT,MATCH($A53,'Knowledge - Percentages'!$B:$B,0),'Data - Knowledge'!AV$8)/100</f>
        <v>0.08</v>
      </c>
      <c r="AW53" s="380">
        <f t="array" aca="true" ref="AW53">INDEX(KM_PCT,MATCH($A53,'Knowledge - Percentages'!$B:$B,0),'Data - Knowledge'!AW$8)/100</f>
        <v>0.08199999999999999</v>
      </c>
      <c r="AX53" s="380">
        <f t="array" aca="true" ref="AX53">INDEX(KM_PCT,MATCH($A53,'Knowledge - Percentages'!$B:$B,0),'Data - Knowledge'!AX$8)/100</f>
        <v>0.094</v>
      </c>
      <c r="AY53" s="380">
        <f t="array" aca="true" ref="AY53">INDEX(KM_PCT,MATCH($A53,'Knowledge - Percentages'!$B:$B,0),'Data - Knowledge'!AY$8)/100</f>
        <v>0.071</v>
      </c>
      <c r="AZ53" s="380">
        <f t="array" aca="true" ref="AZ53">INDEX(KM_PCT,MATCH($A53,'Knowledge - Percentages'!$B:$B,0),'Data - Knowledge'!AZ$8)/100</f>
        <v>0.086</v>
      </c>
      <c r="BA53" s="380">
        <f t="array" aca="true" ref="BA53">INDEX(KM_PCT,MATCH($A53,'Knowledge - Percentages'!$B:$B,0),'Data - Knowledge'!BA$8)/100</f>
        <v>0.08199999999999999</v>
      </c>
      <c r="BB53" s="380">
        <f t="array" aca="true" ref="BB53">INDEX(KM_PCT,MATCH($A53,'Knowledge - Percentages'!$B:$B,0),'Data - Knowledge'!BB$8)/100</f>
        <v>0.051</v>
      </c>
      <c r="BC53" s="380">
        <f t="array" aca="true" ref="BC53">INDEX(KM_PCT,MATCH($A53,'Knowledge - Percentages'!$B:$B,0),'Data - Knowledge'!BC$8)/100</f>
        <v>0.024</v>
      </c>
      <c r="BD53" s="380">
        <f t="array" aca="true" ref="BD53">INDEX(KM_PCT,MATCH($A53,'Knowledge - Percentages'!$B:$B,0),'Data - Knowledge'!BD$8)/100</f>
        <v>0.03</v>
      </c>
      <c r="BE53" s="380">
        <f t="array" aca="true" ref="BE53">INDEX(KM_PCT,MATCH($A53,'Knowledge - Percentages'!$B:$B,0),'Data - Knowledge'!BE$8)/100</f>
        <v>0.031</v>
      </c>
      <c r="BF53" s="380">
        <f t="array" aca="true" ref="BF53">INDEX(KM_PCT,MATCH($A53,'Knowledge - Percentages'!$B:$B,0),'Data - Knowledge'!BF$8)/100</f>
        <v>0.031</v>
      </c>
      <c r="BG53" s="380">
        <f t="array" aca="true" ref="BG53">INDEX(KM_PCT,MATCH($A53,'Knowledge - Percentages'!$B:$B,0),'Data - Knowledge'!BG$8)/100</f>
        <v>0.043</v>
      </c>
      <c r="BH53" s="380">
        <f t="array" aca="true" ref="BH53">INDEX(KM_PCT,MATCH($A53,'Knowledge - Percentages'!$B:$B,0),'Data - Knowledge'!BH$8)/100</f>
        <v>0.071</v>
      </c>
      <c r="BI53" s="380">
        <f t="array" aca="true" ref="BI53">INDEX(KM_PCT,MATCH($A53,'Knowledge - Percentages'!$B:$B,0),'Data - Knowledge'!BI$8)/100</f>
        <v>0.061</v>
      </c>
      <c r="BJ53" s="380">
        <f t="array" aca="true" ref="BJ53">INDEX(KM_PCT,MATCH($A53,'Knowledge - Percentages'!$B:$B,0),'Data - Knowledge'!BJ$8)/100</f>
        <v>0.063</v>
      </c>
      <c r="BK53" s="380">
        <f t="array" aca="true" ref="BK53">INDEX(KM_PCT,MATCH($A53,'Knowledge - Percentages'!$B:$B,0),'Data - Knowledge'!BK$8)/100</f>
        <v>0.11800000000000001</v>
      </c>
      <c r="BL53" s="380">
        <f t="array" aca="true" ref="BL53">INDEX(KM_PCT,MATCH($A53,'Knowledge - Percentages'!$B:$B,0),'Data - Knowledge'!BL$8)/100</f>
        <v>0.072000000000000008</v>
      </c>
      <c r="BM53" s="380">
        <f t="array" aca="true" ref="BM53">INDEX(KM_PCT,MATCH($A53,'Knowledge - Percentages'!$B:$B,0),'Data - Knowledge'!BM$8)/100</f>
        <v>0.079</v>
      </c>
      <c r="BN53" s="380">
        <f t="array" aca="true" ref="BN53">INDEX(KM_PCT,MATCH($A53,'Knowledge - Percentages'!$B:$B,0),'Data - Knowledge'!BN$8)/100</f>
        <v>0.078</v>
      </c>
      <c r="BO53" s="380">
        <f t="array" aca="true" ref="BO53">INDEX(KM_PCT,MATCH($A53,'Knowledge - Percentages'!$B:$B,0),'Data - Knowledge'!BO$8)/100</f>
        <v>0.036000000000000004</v>
      </c>
      <c r="BP53" s="380">
        <f t="array" aca="true" ref="BP53">INDEX(KM_PCT,MATCH($A53,'Knowledge - Percentages'!$B:$B,0),'Data - Knowledge'!BP$8)/100</f>
        <v>0.035</v>
      </c>
      <c r="BQ53" s="380">
        <f t="array" aca="true" ref="BQ53">INDEX(KM_PCT,MATCH($A53,'Knowledge - Percentages'!$B:$B,0),'Data - Knowledge'!BQ$8)/100</f>
        <v>0.025</v>
      </c>
    </row>
    <row r="54" spans="1:69">
      <c r="A54" t="s">
        <v>434</v>
      </c>
      <c r="B54" t="s">
        <v>875</v>
      </c>
      <c r="C54" t="s">
        <v>881</v>
      </c>
      <c r="D54" t="s">
        <v>886</v>
      </c>
      <c r="E54" s="373">
        <f>SUMPRODUCT($K$2:$BQ$2,$K54:$BQ54)/$J$2</f>
        <v>0.01900378787878788</v>
      </c>
      <c r="F54" s="379">
        <f>SUMPRODUCT($K$2:$BQ$2,$K54:$BQ54)</f>
        <v>5.017</v>
      </c>
      <c r="G54" s="373">
        <f>SUMPRODUCT($K$3:$BQ$3,$K54:$BQ54)/$J$3</f>
        <v>0.073853490759753573</v>
      </c>
      <c r="H54" s="379">
        <f>SUMPRODUCT($K$3:$BQ$3,$K54:$BQ54)</f>
        <v>719.33299999999986</v>
      </c>
      <c r="I54" s="373">
        <f>CORREL($K$4:$BQ$4,$K54:$BQ54)</f>
        <v>-0.30610194589954215</v>
      </c>
      <c r="J54" s="379">
        <f>$E54/$G54*100</f>
        <v>25.731739533622676</v>
      </c>
      <c r="K54" s="380">
        <f t="array" aca="true" ref="K54">INDEX(KM_PCT,MATCH($A54,'Knowledge - Percentages'!$B:$B,0),'Data - Knowledge'!K$8)/100</f>
        <v>0.287</v>
      </c>
      <c r="L54" s="380">
        <f t="array" aca="true" ref="L54">INDEX(KM_PCT,MATCH($A54,'Knowledge - Percentages'!$B:$B,0),'Data - Knowledge'!L$8)/100</f>
        <v>0.287</v>
      </c>
      <c r="M54" s="380">
        <f t="array" aca="true" ref="M54">INDEX(KM_PCT,MATCH($A54,'Knowledge - Percentages'!$B:$B,0),'Data - Knowledge'!M$8)/100</f>
        <v>0.29100000000000004</v>
      </c>
      <c r="N54" s="380">
        <f t="array" aca="true" ref="N54">INDEX(KM_PCT,MATCH($A54,'Knowledge - Percentages'!$B:$B,0),'Data - Knowledge'!N$8)/100</f>
        <v>0.113</v>
      </c>
      <c r="O54" s="380">
        <f t="array" aca="true" ref="O54">INDEX(KM_PCT,MATCH($A54,'Knowledge - Percentages'!$B:$B,0),'Data - Knowledge'!O$8)/100</f>
        <v>0.174</v>
      </c>
      <c r="P54" s="380">
        <f t="array" aca="true" ref="P54">INDEX(KM_PCT,MATCH($A54,'Knowledge - Percentages'!$B:$B,0),'Data - Knowledge'!P$8)/100</f>
        <v>0.086</v>
      </c>
      <c r="Q54" s="380">
        <f t="array" aca="true" ref="Q54">INDEX(KM_PCT,MATCH($A54,'Knowledge - Percentages'!$B:$B,0),'Data - Knowledge'!Q$8)/100</f>
        <v>0.132</v>
      </c>
      <c r="R54" s="380">
        <f t="array" aca="true" ref="R54">INDEX(KM_PCT,MATCH($A54,'Knowledge - Percentages'!$B:$B,0),'Data - Knowledge'!R$8)/100</f>
        <v>0.12300000000000001</v>
      </c>
      <c r="S54" s="380">
        <f t="array" aca="true" ref="S54">INDEX(KM_PCT,MATCH($A54,'Knowledge - Percentages'!$B:$B,0),'Data - Knowledge'!S$8)/100</f>
        <v>0.152</v>
      </c>
      <c r="T54" s="380">
        <f t="array" aca="true" ref="T54">INDEX(KM_PCT,MATCH($A54,'Knowledge - Percentages'!$B:$B,0),'Data - Knowledge'!T$8)/100</f>
        <v>0.072000000000000008</v>
      </c>
      <c r="U54" s="380">
        <f t="array" aca="true" ref="U54">INDEX(KM_PCT,MATCH($A54,'Knowledge - Percentages'!$B:$B,0),'Data - Knowledge'!U$8)/100</f>
        <v>0.052000000000000005</v>
      </c>
      <c r="V54" s="380">
        <f t="array" aca="true" ref="V54">INDEX(KM_PCT,MATCH($A54,'Knowledge - Percentages'!$B:$B,0),'Data - Knowledge'!V$8)/100</f>
        <v>0.046</v>
      </c>
      <c r="W54" s="380">
        <f t="array" aca="true" ref="W54">INDEX(KM_PCT,MATCH($A54,'Knowledge - Percentages'!$B:$B,0),'Data - Knowledge'!W$8)/100</f>
        <v>0.052000000000000005</v>
      </c>
      <c r="X54" s="380">
        <f t="array" aca="true" ref="X54">INDEX(KM_PCT,MATCH($A54,'Knowledge - Percentages'!$B:$B,0),'Data - Knowledge'!X$8)/100</f>
        <v>0.088000000000000009</v>
      </c>
      <c r="Y54" s="380">
        <f t="array" aca="true" ref="Y54">INDEX(KM_PCT,MATCH($A54,'Knowledge - Percentages'!$B:$B,0),'Data - Knowledge'!Y$8)/100</f>
        <v>0.039</v>
      </c>
      <c r="Z54" s="380">
        <f t="array" aca="true" ref="Z54">INDEX(KM_PCT,MATCH($A54,'Knowledge - Percentages'!$B:$B,0),'Data - Knowledge'!Z$8)/100</f>
        <v>0.077</v>
      </c>
      <c r="AA54" s="380">
        <f t="array" aca="true" ref="AA54">INDEX(KM_PCT,MATCH($A54,'Knowledge - Percentages'!$B:$B,0),'Data - Knowledge'!AA$8)/100</f>
        <v>0.063</v>
      </c>
      <c r="AB54" s="380">
        <f t="array" aca="true" ref="AB54">INDEX(KM_PCT,MATCH($A54,'Knowledge - Percentages'!$B:$B,0),'Data - Knowledge'!AB$8)/100</f>
        <v>0.047</v>
      </c>
      <c r="AC54" s="380">
        <f t="array" aca="true" ref="AC54">INDEX(KM_PCT,MATCH($A54,'Knowledge - Percentages'!$B:$B,0),'Data - Knowledge'!AC$8)/100</f>
        <v>0.031</v>
      </c>
      <c r="AD54" s="380">
        <f t="array" aca="true" ref="AD54">INDEX(KM_PCT,MATCH($A54,'Knowledge - Percentages'!$B:$B,0),'Data - Knowledge'!AD$8)/100</f>
        <v>0.065</v>
      </c>
      <c r="AE54" s="380">
        <f t="array" aca="true" ref="AE54">INDEX(KM_PCT,MATCH($A54,'Knowledge - Percentages'!$B:$B,0),'Data - Knowledge'!AE$8)/100</f>
        <v>0.084</v>
      </c>
      <c r="AF54" s="380">
        <f t="array" aca="true" ref="AF54">INDEX(KM_PCT,MATCH($A54,'Knowledge - Percentages'!$B:$B,0),'Data - Knowledge'!AF$8)/100</f>
        <v>0.073</v>
      </c>
      <c r="AG54" s="380">
        <f t="array" aca="true" ref="AG54">INDEX(KM_PCT,MATCH($A54,'Knowledge - Percentages'!$B:$B,0),'Data - Knowledge'!AG$8)/100</f>
        <v>0.033</v>
      </c>
      <c r="AH54" s="380">
        <f t="array" aca="true" ref="AH54">INDEX(KM_PCT,MATCH($A54,'Knowledge - Percentages'!$B:$B,0),'Data - Knowledge'!AH$8)/100</f>
        <v>0.051</v>
      </c>
      <c r="AI54" s="380">
        <f t="array" aca="true" ref="AI54">INDEX(KM_PCT,MATCH($A54,'Knowledge - Percentages'!$B:$B,0),'Data - Knowledge'!AI$8)/100</f>
        <v>0.08199999999999999</v>
      </c>
      <c r="AJ54" s="380">
        <f t="array" aca="true" ref="AJ54">INDEX(KM_PCT,MATCH($A54,'Knowledge - Percentages'!$B:$B,0),'Data - Knowledge'!AJ$8)/100</f>
        <v>0.033</v>
      </c>
      <c r="AK54" s="380">
        <f t="array" aca="true" ref="AK54">INDEX(KM_PCT,MATCH($A54,'Knowledge - Percentages'!$B:$B,0),'Data - Knowledge'!AK$8)/100</f>
        <v>0.022000000000000002</v>
      </c>
      <c r="AL54" s="380">
        <f t="array" aca="true" ref="AL54">INDEX(KM_PCT,MATCH($A54,'Knowledge - Percentages'!$B:$B,0),'Data - Knowledge'!AL$8)/100</f>
        <v>0.046</v>
      </c>
      <c r="AM54" s="380">
        <f t="array" aca="true" ref="AM54">INDEX(KM_PCT,MATCH($A54,'Knowledge - Percentages'!$B:$B,0),'Data - Knowledge'!AM$8)/100</f>
        <v>0.038</v>
      </c>
      <c r="AN54" s="380">
        <f t="array" aca="true" ref="AN54">INDEX(KM_PCT,MATCH($A54,'Knowledge - Percentages'!$B:$B,0),'Data - Knowledge'!AN$8)/100</f>
        <v>0.013999999999999999</v>
      </c>
      <c r="AO54" s="380">
        <f t="array" aca="true" ref="AO54">INDEX(KM_PCT,MATCH($A54,'Knowledge - Percentages'!$B:$B,0),'Data - Knowledge'!AO$8)/100</f>
        <v>0.013999999999999999</v>
      </c>
      <c r="AP54" s="380">
        <f t="array" aca="true" ref="AP54">INDEX(KM_PCT,MATCH($A54,'Knowledge - Percentages'!$B:$B,0),'Data - Knowledge'!AP$8)/100</f>
        <v>0.028999999999999998</v>
      </c>
      <c r="AQ54" s="380">
        <f t="array" aca="true" ref="AQ54">INDEX(KM_PCT,MATCH($A54,'Knowledge - Percentages'!$B:$B,0),'Data - Knowledge'!AQ$8)/100</f>
        <v>0.027999999999999997</v>
      </c>
      <c r="AR54" s="380">
        <f t="array" aca="true" ref="AR54">INDEX(KM_PCT,MATCH($A54,'Knowledge - Percentages'!$B:$B,0),'Data - Knowledge'!AR$8)/100</f>
        <v>0.26899999999999996</v>
      </c>
      <c r="AS54" s="380">
        <f t="array" aca="true" ref="AS54">INDEX(KM_PCT,MATCH($A54,'Knowledge - Percentages'!$B:$B,0),'Data - Knowledge'!AS$8)/100</f>
        <v>0.242</v>
      </c>
      <c r="AT54" s="380">
        <f t="array" aca="true" ref="AT54">INDEX(KM_PCT,MATCH($A54,'Knowledge - Percentages'!$B:$B,0),'Data - Knowledge'!AT$8)/100</f>
        <v>0.036000000000000004</v>
      </c>
      <c r="AU54" s="380">
        <f t="array" aca="true" ref="AU54">INDEX(KM_PCT,MATCH($A54,'Knowledge - Percentages'!$B:$B,0),'Data - Knowledge'!AU$8)/100</f>
        <v>0.023</v>
      </c>
      <c r="AV54" s="380">
        <f t="array" aca="true" ref="AV54">INDEX(KM_PCT,MATCH($A54,'Knowledge - Percentages'!$B:$B,0),'Data - Knowledge'!AV$8)/100</f>
        <v>0.022000000000000002</v>
      </c>
      <c r="AW54" s="380">
        <f t="array" aca="true" ref="AW54">INDEX(KM_PCT,MATCH($A54,'Knowledge - Percentages'!$B:$B,0),'Data - Knowledge'!AW$8)/100</f>
        <v>0.019</v>
      </c>
      <c r="AX54" s="380">
        <f t="array" aca="true" ref="AX54">INDEX(KM_PCT,MATCH($A54,'Knowledge - Percentages'!$B:$B,0),'Data - Knowledge'!AX$8)/100</f>
        <v>0.034</v>
      </c>
      <c r="AY54" s="380">
        <f t="array" aca="true" ref="AY54">INDEX(KM_PCT,MATCH($A54,'Knowledge - Percentages'!$B:$B,0),'Data - Knowledge'!AY$8)/100</f>
        <v>0.013000000000000001</v>
      </c>
      <c r="AZ54" s="380">
        <f t="array" aca="true" ref="AZ54">INDEX(KM_PCT,MATCH($A54,'Knowledge - Percentages'!$B:$B,0),'Data - Knowledge'!AZ$8)/100</f>
        <v>0.015</v>
      </c>
      <c r="BA54" s="380">
        <f t="array" aca="true" ref="BA54">INDEX(KM_PCT,MATCH($A54,'Knowledge - Percentages'!$B:$B,0),'Data - Knowledge'!BA$8)/100</f>
        <v>0.02</v>
      </c>
      <c r="BB54" s="380">
        <f t="array" aca="true" ref="BB54">INDEX(KM_PCT,MATCH($A54,'Knowledge - Percentages'!$B:$B,0),'Data - Knowledge'!BB$8)/100</f>
        <v>0.0090000000000000011</v>
      </c>
      <c r="BC54" s="380">
        <f t="array" aca="true" ref="BC54">INDEX(KM_PCT,MATCH($A54,'Knowledge - Percentages'!$B:$B,0),'Data - Knowledge'!BC$8)/100</f>
        <v>0.008</v>
      </c>
      <c r="BD54" s="380">
        <f t="array" aca="true" ref="BD54">INDEX(KM_PCT,MATCH($A54,'Knowledge - Percentages'!$B:$B,0),'Data - Knowledge'!BD$8)/100</f>
        <v>0.008</v>
      </c>
      <c r="BE54" s="380">
        <f t="array" aca="true" ref="BE54">INDEX(KM_PCT,MATCH($A54,'Knowledge - Percentages'!$B:$B,0),'Data - Knowledge'!BE$8)/100</f>
        <v>0.008</v>
      </c>
      <c r="BF54" s="380">
        <f t="array" aca="true" ref="BF54">INDEX(KM_PCT,MATCH($A54,'Knowledge - Percentages'!$B:$B,0),'Data - Knowledge'!BF$8)/100</f>
        <v>0.008</v>
      </c>
      <c r="BG54" s="380">
        <f t="array" aca="true" ref="BG54">INDEX(KM_PCT,MATCH($A54,'Knowledge - Percentages'!$B:$B,0),'Data - Knowledge'!BG$8)/100</f>
        <v>0.019</v>
      </c>
      <c r="BH54" s="380">
        <f t="array" aca="true" ref="BH54">INDEX(KM_PCT,MATCH($A54,'Knowledge - Percentages'!$B:$B,0),'Data - Knowledge'!BH$8)/100</f>
        <v>0.024</v>
      </c>
      <c r="BI54" s="380">
        <f t="array" aca="true" ref="BI54">INDEX(KM_PCT,MATCH($A54,'Knowledge - Percentages'!$B:$B,0),'Data - Knowledge'!BI$8)/100</f>
        <v>0.016</v>
      </c>
      <c r="BJ54" s="380">
        <f t="array" aca="true" ref="BJ54">INDEX(KM_PCT,MATCH($A54,'Knowledge - Percentages'!$B:$B,0),'Data - Knowledge'!BJ$8)/100</f>
        <v>0.01</v>
      </c>
      <c r="BK54" s="380">
        <f t="array" aca="true" ref="BK54">INDEX(KM_PCT,MATCH($A54,'Knowledge - Percentages'!$B:$B,0),'Data - Knowledge'!BK$8)/100</f>
        <v>0.039</v>
      </c>
      <c r="BL54" s="380">
        <f t="array" aca="true" ref="BL54">INDEX(KM_PCT,MATCH($A54,'Knowledge - Percentages'!$B:$B,0),'Data - Knowledge'!BL$8)/100</f>
        <v>0.017</v>
      </c>
      <c r="BM54" s="380">
        <f t="array" aca="true" ref="BM54">INDEX(KM_PCT,MATCH($A54,'Knowledge - Percentages'!$B:$B,0),'Data - Knowledge'!BM$8)/100</f>
        <v>0.018000000000000002</v>
      </c>
      <c r="BN54" s="380">
        <f t="array" aca="true" ref="BN54">INDEX(KM_PCT,MATCH($A54,'Knowledge - Percentages'!$B:$B,0),'Data - Knowledge'!BN$8)/100</f>
        <v>0.016</v>
      </c>
      <c r="BO54" s="380">
        <f t="array" aca="true" ref="BO54">INDEX(KM_PCT,MATCH($A54,'Knowledge - Percentages'!$B:$B,0),'Data - Knowledge'!BO$8)/100</f>
        <v>0.01</v>
      </c>
      <c r="BP54" s="380">
        <f t="array" aca="true" ref="BP54">INDEX(KM_PCT,MATCH($A54,'Knowledge - Percentages'!$B:$B,0),'Data - Knowledge'!BP$8)/100</f>
        <v>0.0090000000000000011</v>
      </c>
      <c r="BQ54" s="380">
        <f t="array" aca="true" ref="BQ54">INDEX(KM_PCT,MATCH($A54,'Knowledge - Percentages'!$B:$B,0),'Data - Knowledge'!BQ$8)/100</f>
        <v>0.0090000000000000011</v>
      </c>
    </row>
    <row r="55" spans="1:69">
      <c r="A55" t="s">
        <v>437</v>
      </c>
      <c r="B55" t="s">
        <v>875</v>
      </c>
      <c r="C55" t="s">
        <v>436</v>
      </c>
      <c r="D55" t="s">
        <v>887</v>
      </c>
      <c r="E55" s="373">
        <f>SUMPRODUCT($K$2:$BQ$2,$K55:$BQ55)/$J$2</f>
        <v>0.26681060606060608</v>
      </c>
      <c r="F55" s="379">
        <f>SUMPRODUCT($K$2:$BQ$2,$K55:$BQ55)</f>
        <v>70.438</v>
      </c>
      <c r="G55" s="373">
        <f>SUMPRODUCT($K$3:$BQ$3,$K55:$BQ55)/$J$3</f>
        <v>0.078880492813141689</v>
      </c>
      <c r="H55" s="379">
        <f>SUMPRODUCT($K$3:$BQ$3,$K55:$BQ55)</f>
        <v>768.296</v>
      </c>
      <c r="I55" s="373">
        <f>CORREL($K$4:$BQ$4,$K55:$BQ55)</f>
        <v>0.5027627223907154</v>
      </c>
      <c r="J55" s="379">
        <f>$E55/$G55*100</f>
        <v>338.24662669469882</v>
      </c>
      <c r="K55" s="380">
        <f t="array" aca="true" ref="K55">INDEX(KM_PCT,MATCH($A55,'Knowledge - Percentages'!$B:$B,0),'Data - Knowledge'!K$8)/100</f>
        <v>0</v>
      </c>
      <c r="L55" s="380">
        <f t="array" aca="true" ref="L55">INDEX(KM_PCT,MATCH($A55,'Knowledge - Percentages'!$B:$B,0),'Data - Knowledge'!L$8)/100</f>
        <v>0.003</v>
      </c>
      <c r="M55" s="380">
        <f t="array" aca="true" ref="M55">INDEX(KM_PCT,MATCH($A55,'Knowledge - Percentages'!$B:$B,0),'Data - Knowledge'!M$8)/100</f>
        <v>0</v>
      </c>
      <c r="N55" s="380">
        <f t="array" aca="true" ref="N55">INDEX(KM_PCT,MATCH($A55,'Knowledge - Percentages'!$B:$B,0),'Data - Knowledge'!N$8)/100</f>
        <v>0.002</v>
      </c>
      <c r="O55" s="380">
        <f t="array" aca="true" ref="O55">INDEX(KM_PCT,MATCH($A55,'Knowledge - Percentages'!$B:$B,0),'Data - Knowledge'!O$8)/100</f>
        <v>0.002</v>
      </c>
      <c r="P55" s="380">
        <f t="array" aca="true" ref="P55">INDEX(KM_PCT,MATCH($A55,'Knowledge - Percentages'!$B:$B,0),'Data - Knowledge'!P$8)/100</f>
        <v>0.006</v>
      </c>
      <c r="Q55" s="380">
        <f t="array" aca="true" ref="Q55">INDEX(KM_PCT,MATCH($A55,'Knowledge - Percentages'!$B:$B,0),'Data - Knowledge'!Q$8)/100</f>
        <v>0.005</v>
      </c>
      <c r="R55" s="380">
        <f t="array" aca="true" ref="R55">INDEX(KM_PCT,MATCH($A55,'Knowledge - Percentages'!$B:$B,0),'Data - Knowledge'!R$8)/100</f>
        <v>0.002</v>
      </c>
      <c r="S55" s="380">
        <f t="array" aca="true" ref="S55">INDEX(KM_PCT,MATCH($A55,'Knowledge - Percentages'!$B:$B,0),'Data - Knowledge'!S$8)/100</f>
        <v>0.002</v>
      </c>
      <c r="T55" s="380">
        <f t="array" aca="true" ref="T55">INDEX(KM_PCT,MATCH($A55,'Knowledge - Percentages'!$B:$B,0),'Data - Knowledge'!T$8)/100</f>
        <v>0.0069999999999999993</v>
      </c>
      <c r="U55" s="380">
        <f t="array" aca="true" ref="U55">INDEX(KM_PCT,MATCH($A55,'Knowledge - Percentages'!$B:$B,0),'Data - Knowledge'!U$8)/100</f>
        <v>0.0069999999999999993</v>
      </c>
      <c r="V55" s="380">
        <f t="array" aca="true" ref="V55">INDEX(KM_PCT,MATCH($A55,'Knowledge - Percentages'!$B:$B,0),'Data - Knowledge'!V$8)/100</f>
        <v>0.013000000000000001</v>
      </c>
      <c r="W55" s="380">
        <f t="array" aca="true" ref="W55">INDEX(KM_PCT,MATCH($A55,'Knowledge - Percentages'!$B:$B,0),'Data - Knowledge'!W$8)/100</f>
        <v>0.059000000000000004</v>
      </c>
      <c r="X55" s="380">
        <f t="array" aca="true" ref="X55">INDEX(KM_PCT,MATCH($A55,'Knowledge - Percentages'!$B:$B,0),'Data - Knowledge'!X$8)/100</f>
        <v>0</v>
      </c>
      <c r="Y55" s="380">
        <f t="array" aca="true" ref="Y55">INDEX(KM_PCT,MATCH($A55,'Knowledge - Percentages'!$B:$B,0),'Data - Knowledge'!Y$8)/100</f>
        <v>0.003</v>
      </c>
      <c r="Z55" s="380">
        <f t="array" aca="true" ref="Z55">INDEX(KM_PCT,MATCH($A55,'Knowledge - Percentages'!$B:$B,0),'Data - Knowledge'!Z$8)/100</f>
        <v>0.002</v>
      </c>
      <c r="AA55" s="380">
        <f t="array" aca="true" ref="AA55">INDEX(KM_PCT,MATCH($A55,'Knowledge - Percentages'!$B:$B,0),'Data - Knowledge'!AA$8)/100</f>
        <v>0.005</v>
      </c>
      <c r="AB55" s="380">
        <f t="array" aca="true" ref="AB55">INDEX(KM_PCT,MATCH($A55,'Knowledge - Percentages'!$B:$B,0),'Data - Knowledge'!AB$8)/100</f>
        <v>0.013999999999999999</v>
      </c>
      <c r="AC55" s="380">
        <f t="array" aca="true" ref="AC55">INDEX(KM_PCT,MATCH($A55,'Knowledge - Percentages'!$B:$B,0),'Data - Knowledge'!AC$8)/100</f>
        <v>0.036000000000000004</v>
      </c>
      <c r="AD55" s="380">
        <f t="array" aca="true" ref="AD55">INDEX(KM_PCT,MATCH($A55,'Knowledge - Percentages'!$B:$B,0),'Data - Knowledge'!AD$8)/100</f>
        <v>0.004</v>
      </c>
      <c r="AE55" s="380">
        <f t="array" aca="true" ref="AE55">INDEX(KM_PCT,MATCH($A55,'Knowledge - Percentages'!$B:$B,0),'Data - Knowledge'!AE$8)/100</f>
        <v>0.022000000000000002</v>
      </c>
      <c r="AF55" s="380">
        <f t="array" aca="true" ref="AF55">INDEX(KM_PCT,MATCH($A55,'Knowledge - Percentages'!$B:$B,0),'Data - Knowledge'!AF$8)/100</f>
        <v>0.044000000000000004</v>
      </c>
      <c r="AG55" s="380">
        <f t="array" aca="true" ref="AG55">INDEX(KM_PCT,MATCH($A55,'Knowledge - Percentages'!$B:$B,0),'Data - Knowledge'!AG$8)/100</f>
        <v>0.064</v>
      </c>
      <c r="AH55" s="380">
        <f t="array" aca="true" ref="AH55">INDEX(KM_PCT,MATCH($A55,'Knowledge - Percentages'!$B:$B,0),'Data - Knowledge'!AH$8)/100</f>
        <v>0.013000000000000001</v>
      </c>
      <c r="AI55" s="380">
        <f t="array" aca="true" ref="AI55">INDEX(KM_PCT,MATCH($A55,'Knowledge - Percentages'!$B:$B,0),'Data - Knowledge'!AI$8)/100</f>
        <v>0.017</v>
      </c>
      <c r="AJ55" s="380">
        <f t="array" aca="true" ref="AJ55">INDEX(KM_PCT,MATCH($A55,'Knowledge - Percentages'!$B:$B,0),'Data - Knowledge'!AJ$8)/100</f>
        <v>0.027000000000000003</v>
      </c>
      <c r="AK55" s="380">
        <f t="array" aca="true" ref="AK55">INDEX(KM_PCT,MATCH($A55,'Knowledge - Percentages'!$B:$B,0),'Data - Knowledge'!AK$8)/100</f>
        <v>0.051</v>
      </c>
      <c r="AL55" s="380">
        <f t="array" aca="true" ref="AL55">INDEX(KM_PCT,MATCH($A55,'Knowledge - Percentages'!$B:$B,0),'Data - Knowledge'!AL$8)/100</f>
        <v>0.005</v>
      </c>
      <c r="AM55" s="380">
        <f t="array" aca="true" ref="AM55">INDEX(KM_PCT,MATCH($A55,'Knowledge - Percentages'!$B:$B,0),'Data - Knowledge'!AM$8)/100</f>
        <v>0.018000000000000002</v>
      </c>
      <c r="AN55" s="380">
        <f t="array" aca="true" ref="AN55">INDEX(KM_PCT,MATCH($A55,'Knowledge - Percentages'!$B:$B,0),'Data - Knowledge'!AN$8)/100</f>
        <v>0.04</v>
      </c>
      <c r="AO55" s="380">
        <f t="array" aca="true" ref="AO55">INDEX(KM_PCT,MATCH($A55,'Knowledge - Percentages'!$B:$B,0),'Data - Knowledge'!AO$8)/100</f>
        <v>0.14300000000000002</v>
      </c>
      <c r="AP55" s="380">
        <f t="array" aca="true" ref="AP55">INDEX(KM_PCT,MATCH($A55,'Knowledge - Percentages'!$B:$B,0),'Data - Knowledge'!AP$8)/100</f>
        <v>0.03</v>
      </c>
      <c r="AQ55" s="380">
        <f t="array" aca="true" ref="AQ55">INDEX(KM_PCT,MATCH($A55,'Knowledge - Percentages'!$B:$B,0),'Data - Knowledge'!AQ$8)/100</f>
        <v>0.051</v>
      </c>
      <c r="AR55" s="380">
        <f t="array" aca="true" ref="AR55">INDEX(KM_PCT,MATCH($A55,'Knowledge - Percentages'!$B:$B,0),'Data - Knowledge'!AR$8)/100</f>
        <v>0.09</v>
      </c>
      <c r="AS55" s="380">
        <f t="array" aca="true" ref="AS55">INDEX(KM_PCT,MATCH($A55,'Knowledge - Percentages'!$B:$B,0),'Data - Knowledge'!AS$8)/100</f>
        <v>0.05</v>
      </c>
      <c r="AT55" s="380">
        <f t="array" aca="true" ref="AT55">INDEX(KM_PCT,MATCH($A55,'Knowledge - Percentages'!$B:$B,0),'Data - Knowledge'!AT$8)/100</f>
        <v>0.114</v>
      </c>
      <c r="AU55" s="380">
        <f t="array" aca="true" ref="AU55">INDEX(KM_PCT,MATCH($A55,'Knowledge - Percentages'!$B:$B,0),'Data - Knowledge'!AU$8)/100</f>
        <v>0.193</v>
      </c>
      <c r="AV55" s="380">
        <f t="array" aca="true" ref="AV55">INDEX(KM_PCT,MATCH($A55,'Knowledge - Percentages'!$B:$B,0),'Data - Knowledge'!AV$8)/100</f>
        <v>0.174</v>
      </c>
      <c r="AW55" s="380">
        <f t="array" aca="true" ref="AW55">INDEX(KM_PCT,MATCH($A55,'Knowledge - Percentages'!$B:$B,0),'Data - Knowledge'!AW$8)/100</f>
        <v>0.271</v>
      </c>
      <c r="AX55" s="380">
        <f t="array" aca="true" ref="AX55">INDEX(KM_PCT,MATCH($A55,'Knowledge - Percentages'!$B:$B,0),'Data - Knowledge'!AX$8)/100</f>
        <v>0.271</v>
      </c>
      <c r="AY55" s="380">
        <f t="array" aca="true" ref="AY55">INDEX(KM_PCT,MATCH($A55,'Knowledge - Percentages'!$B:$B,0),'Data - Knowledge'!AY$8)/100</f>
        <v>0.048</v>
      </c>
      <c r="AZ55" s="380">
        <f t="array" aca="true" ref="AZ55">INDEX(KM_PCT,MATCH($A55,'Knowledge - Percentages'!$B:$B,0),'Data - Knowledge'!AZ$8)/100</f>
        <v>0.064</v>
      </c>
      <c r="BA55" s="380">
        <f t="array" aca="true" ref="BA55">INDEX(KM_PCT,MATCH($A55,'Knowledge - Percentages'!$B:$B,0),'Data - Knowledge'!BA$8)/100</f>
        <v>0.146</v>
      </c>
      <c r="BB55" s="380">
        <f t="array" aca="true" ref="BB55">INDEX(KM_PCT,MATCH($A55,'Knowledge - Percentages'!$B:$B,0),'Data - Knowledge'!BB$8)/100</f>
        <v>0.42</v>
      </c>
      <c r="BC55" s="380">
        <f t="array" aca="true" ref="BC55">INDEX(KM_PCT,MATCH($A55,'Knowledge - Percentages'!$B:$B,0),'Data - Knowledge'!BC$8)/100</f>
        <v>0.198</v>
      </c>
      <c r="BD55" s="380">
        <f t="array" aca="true" ref="BD55">INDEX(KM_PCT,MATCH($A55,'Knowledge - Percentages'!$B:$B,0),'Data - Knowledge'!BD$8)/100</f>
        <v>0.33399999999999996</v>
      </c>
      <c r="BE55" s="380">
        <f t="array" aca="true" ref="BE55">INDEX(KM_PCT,MATCH($A55,'Knowledge - Percentages'!$B:$B,0),'Data - Knowledge'!BE$8)/100</f>
        <v>0.287</v>
      </c>
      <c r="BF55" s="380">
        <f t="array" aca="true" ref="BF55">INDEX(KM_PCT,MATCH($A55,'Knowledge - Percentages'!$B:$B,0),'Data - Knowledge'!BF$8)/100</f>
        <v>0.466</v>
      </c>
      <c r="BG55" s="380">
        <f t="array" aca="true" ref="BG55">INDEX(KM_PCT,MATCH($A55,'Knowledge - Percentages'!$B:$B,0),'Data - Knowledge'!BG$8)/100</f>
        <v>0.348</v>
      </c>
      <c r="BH55" s="380">
        <f t="array" aca="true" ref="BH55">INDEX(KM_PCT,MATCH($A55,'Knowledge - Percentages'!$B:$B,0),'Data - Knowledge'!BH$8)/100</f>
        <v>0.235</v>
      </c>
      <c r="BI55" s="380">
        <f t="array" aca="true" ref="BI55">INDEX(KM_PCT,MATCH($A55,'Knowledge - Percentages'!$B:$B,0),'Data - Knowledge'!BI$8)/100</f>
        <v>0.49700000000000005</v>
      </c>
      <c r="BJ55" s="380">
        <f t="array" aca="true" ref="BJ55">INDEX(KM_PCT,MATCH($A55,'Knowledge - Percentages'!$B:$B,0),'Data - Knowledge'!BJ$8)/100</f>
        <v>0.42</v>
      </c>
      <c r="BK55" s="380">
        <f t="array" aca="true" ref="BK55">INDEX(KM_PCT,MATCH($A55,'Knowledge - Percentages'!$B:$B,0),'Data - Knowledge'!BK$8)/100</f>
        <v>0.0069999999999999993</v>
      </c>
      <c r="BL55" s="380">
        <f t="array" aca="true" ref="BL55">INDEX(KM_PCT,MATCH($A55,'Knowledge - Percentages'!$B:$B,0),'Data - Knowledge'!BL$8)/100</f>
        <v>0.006</v>
      </c>
      <c r="BM55" s="380">
        <f t="array" aca="true" ref="BM55">INDEX(KM_PCT,MATCH($A55,'Knowledge - Percentages'!$B:$B,0),'Data - Knowledge'!BM$8)/100</f>
        <v>0.027999999999999997</v>
      </c>
      <c r="BN55" s="380">
        <f t="array" aca="true" ref="BN55">INDEX(KM_PCT,MATCH($A55,'Knowledge - Percentages'!$B:$B,0),'Data - Knowledge'!BN$8)/100</f>
        <v>0.268</v>
      </c>
      <c r="BO55" s="380">
        <f t="array" aca="true" ref="BO55">INDEX(KM_PCT,MATCH($A55,'Knowledge - Percentages'!$B:$B,0),'Data - Knowledge'!BO$8)/100</f>
        <v>0.319</v>
      </c>
      <c r="BP55" s="380">
        <f t="array" aca="true" ref="BP55">INDEX(KM_PCT,MATCH($A55,'Knowledge - Percentages'!$B:$B,0),'Data - Knowledge'!BP$8)/100</f>
        <v>0.43</v>
      </c>
      <c r="BQ55" s="380">
        <f t="array" aca="true" ref="BQ55">INDEX(KM_PCT,MATCH($A55,'Knowledge - Percentages'!$B:$B,0),'Data - Knowledge'!BQ$8)/100</f>
        <v>0.537</v>
      </c>
    </row>
    <row r="56" spans="1:69">
      <c r="A56" t="s">
        <v>439</v>
      </c>
      <c r="B56" t="s">
        <v>875</v>
      </c>
      <c r="C56" t="s">
        <v>436</v>
      </c>
      <c r="D56" t="s">
        <v>888</v>
      </c>
      <c r="E56" s="373">
        <f>SUMPRODUCT($K$2:$BQ$2,$K56:$BQ56)/$J$2</f>
        <v>0.25710984848484847</v>
      </c>
      <c r="F56" s="379">
        <f>SUMPRODUCT($K$2:$BQ$2,$K56:$BQ56)</f>
        <v>67.877</v>
      </c>
      <c r="G56" s="373">
        <f>SUMPRODUCT($K$3:$BQ$3,$K56:$BQ56)/$J$3</f>
        <v>0.1109948665297741</v>
      </c>
      <c r="H56" s="379">
        <f>SUMPRODUCT($K$3:$BQ$3,$K56:$BQ56)</f>
        <v>1081.0899999999997</v>
      </c>
      <c r="I56" s="373">
        <f>CORREL($K$4:$BQ$4,$K56:$BQ56)</f>
        <v>0.5663679876032921</v>
      </c>
      <c r="J56" s="379">
        <f>$E56/$G56*100</f>
        <v>231.64120695246692</v>
      </c>
      <c r="K56" s="380">
        <f t="array" aca="true" ref="K56">INDEX(KM_PCT,MATCH($A56,'Knowledge - Percentages'!$B:$B,0),'Data - Knowledge'!K$8)/100</f>
        <v>0</v>
      </c>
      <c r="L56" s="380">
        <f t="array" aca="true" ref="L56">INDEX(KM_PCT,MATCH($A56,'Knowledge - Percentages'!$B:$B,0),'Data - Knowledge'!L$8)/100</f>
        <v>0.003</v>
      </c>
      <c r="M56" s="380">
        <f t="array" aca="true" ref="M56">INDEX(KM_PCT,MATCH($A56,'Knowledge - Percentages'!$B:$B,0),'Data - Knowledge'!M$8)/100</f>
        <v>0.001</v>
      </c>
      <c r="N56" s="380">
        <f t="array" aca="true" ref="N56">INDEX(KM_PCT,MATCH($A56,'Knowledge - Percentages'!$B:$B,0),'Data - Knowledge'!N$8)/100</f>
        <v>0.0090000000000000011</v>
      </c>
      <c r="O56" s="380">
        <f t="array" aca="true" ref="O56">INDEX(KM_PCT,MATCH($A56,'Knowledge - Percentages'!$B:$B,0),'Data - Knowledge'!O$8)/100</f>
        <v>0.0069999999999999993</v>
      </c>
      <c r="P56" s="380">
        <f t="array" aca="true" ref="P56">INDEX(KM_PCT,MATCH($A56,'Knowledge - Percentages'!$B:$B,0),'Data - Knowledge'!P$8)/100</f>
        <v>0.031</v>
      </c>
      <c r="Q56" s="380">
        <f t="array" aca="true" ref="Q56">INDEX(KM_PCT,MATCH($A56,'Knowledge - Percentages'!$B:$B,0),'Data - Knowledge'!Q$8)/100</f>
        <v>0.013000000000000001</v>
      </c>
      <c r="R56" s="380">
        <f t="array" aca="true" ref="R56">INDEX(KM_PCT,MATCH($A56,'Knowledge - Percentages'!$B:$B,0),'Data - Knowledge'!R$8)/100</f>
        <v>0.006</v>
      </c>
      <c r="S56" s="380">
        <f t="array" aca="true" ref="S56">INDEX(KM_PCT,MATCH($A56,'Knowledge - Percentages'!$B:$B,0),'Data - Knowledge'!S$8)/100</f>
        <v>0.006</v>
      </c>
      <c r="T56" s="380">
        <f t="array" aca="true" ref="T56">INDEX(KM_PCT,MATCH($A56,'Knowledge - Percentages'!$B:$B,0),'Data - Knowledge'!T$8)/100</f>
        <v>0.028999999999999998</v>
      </c>
      <c r="U56" s="380">
        <f t="array" aca="true" ref="U56">INDEX(KM_PCT,MATCH($A56,'Knowledge - Percentages'!$B:$B,0),'Data - Knowledge'!U$8)/100</f>
        <v>0.04</v>
      </c>
      <c r="V56" s="380">
        <f t="array" aca="true" ref="V56">INDEX(KM_PCT,MATCH($A56,'Knowledge - Percentages'!$B:$B,0),'Data - Knowledge'!V$8)/100</f>
        <v>0.052000000000000005</v>
      </c>
      <c r="W56" s="380">
        <f t="array" aca="true" ref="W56">INDEX(KM_PCT,MATCH($A56,'Knowledge - Percentages'!$B:$B,0),'Data - Knowledge'!W$8)/100</f>
        <v>0.133</v>
      </c>
      <c r="X56" s="380">
        <f t="array" aca="true" ref="X56">INDEX(KM_PCT,MATCH($A56,'Knowledge - Percentages'!$B:$B,0),'Data - Knowledge'!X$8)/100</f>
        <v>0.001</v>
      </c>
      <c r="Y56" s="380">
        <f t="array" aca="true" ref="Y56">INDEX(KM_PCT,MATCH($A56,'Knowledge - Percentages'!$B:$B,0),'Data - Knowledge'!Y$8)/100</f>
        <v>0.011000000000000001</v>
      </c>
      <c r="Z56" s="380">
        <f t="array" aca="true" ref="Z56">INDEX(KM_PCT,MATCH($A56,'Knowledge - Percentages'!$B:$B,0),'Data - Knowledge'!Z$8)/100</f>
        <v>0.004</v>
      </c>
      <c r="AA56" s="380">
        <f t="array" aca="true" ref="AA56">INDEX(KM_PCT,MATCH($A56,'Knowledge - Percentages'!$B:$B,0),'Data - Knowledge'!AA$8)/100</f>
        <v>0.016</v>
      </c>
      <c r="AB56" s="380">
        <f t="array" aca="true" ref="AB56">INDEX(KM_PCT,MATCH($A56,'Knowledge - Percentages'!$B:$B,0),'Data - Knowledge'!AB$8)/100</f>
        <v>0.066</v>
      </c>
      <c r="AC56" s="380">
        <f t="array" aca="true" ref="AC56">INDEX(KM_PCT,MATCH($A56,'Knowledge - Percentages'!$B:$B,0),'Data - Knowledge'!AC$8)/100</f>
        <v>0.109</v>
      </c>
      <c r="AD56" s="380">
        <f t="array" aca="true" ref="AD56">INDEX(KM_PCT,MATCH($A56,'Knowledge - Percentages'!$B:$B,0),'Data - Knowledge'!AD$8)/100</f>
        <v>0.015</v>
      </c>
      <c r="AE56" s="380">
        <f t="array" aca="true" ref="AE56">INDEX(KM_PCT,MATCH($A56,'Knowledge - Percentages'!$B:$B,0),'Data - Knowledge'!AE$8)/100</f>
        <v>0.055</v>
      </c>
      <c r="AF56" s="380">
        <f t="array" aca="true" ref="AF56">INDEX(KM_PCT,MATCH($A56,'Knowledge - Percentages'!$B:$B,0),'Data - Knowledge'!AF$8)/100</f>
        <v>0.131</v>
      </c>
      <c r="AG56" s="380">
        <f t="array" aca="true" ref="AG56">INDEX(KM_PCT,MATCH($A56,'Knowledge - Percentages'!$B:$B,0),'Data - Knowledge'!AG$8)/100</f>
        <v>0.153</v>
      </c>
      <c r="AH56" s="380">
        <f t="array" aca="true" ref="AH56">INDEX(KM_PCT,MATCH($A56,'Knowledge - Percentages'!$B:$B,0),'Data - Knowledge'!AH$8)/100</f>
        <v>0.062</v>
      </c>
      <c r="AI56" s="380">
        <f t="array" aca="true" ref="AI56">INDEX(KM_PCT,MATCH($A56,'Knowledge - Percentages'!$B:$B,0),'Data - Knowledge'!AI$8)/100</f>
        <v>0.05</v>
      </c>
      <c r="AJ56" s="380">
        <f t="array" aca="true" ref="AJ56">INDEX(KM_PCT,MATCH($A56,'Knowledge - Percentages'!$B:$B,0),'Data - Knowledge'!AJ$8)/100</f>
        <v>0.084</v>
      </c>
      <c r="AK56" s="380">
        <f t="array" aca="true" ref="AK56">INDEX(KM_PCT,MATCH($A56,'Knowledge - Percentages'!$B:$B,0),'Data - Knowledge'!AK$8)/100</f>
        <v>0.23</v>
      </c>
      <c r="AL56" s="380">
        <f t="array" aca="true" ref="AL56">INDEX(KM_PCT,MATCH($A56,'Knowledge - Percentages'!$B:$B,0),'Data - Knowledge'!AL$8)/100</f>
        <v>0.024</v>
      </c>
      <c r="AM56" s="380">
        <f t="array" aca="true" ref="AM56">INDEX(KM_PCT,MATCH($A56,'Knowledge - Percentages'!$B:$B,0),'Data - Knowledge'!AM$8)/100</f>
        <v>0.081</v>
      </c>
      <c r="AN56" s="380">
        <f t="array" aca="true" ref="AN56">INDEX(KM_PCT,MATCH($A56,'Knowledge - Percentages'!$B:$B,0),'Data - Knowledge'!AN$8)/100</f>
        <v>0.153</v>
      </c>
      <c r="AO56" s="380">
        <f t="array" aca="true" ref="AO56">INDEX(KM_PCT,MATCH($A56,'Knowledge - Percentages'!$B:$B,0),'Data - Knowledge'!AO$8)/100</f>
        <v>0.21100000000000002</v>
      </c>
      <c r="AP56" s="380">
        <f t="array" aca="true" ref="AP56">INDEX(KM_PCT,MATCH($A56,'Knowledge - Percentages'!$B:$B,0),'Data - Knowledge'!AP$8)/100</f>
        <v>0.107</v>
      </c>
      <c r="AQ56" s="380">
        <f t="array" aca="true" ref="AQ56">INDEX(KM_PCT,MATCH($A56,'Knowledge - Percentages'!$B:$B,0),'Data - Knowledge'!AQ$8)/100</f>
        <v>0.16699999999999998</v>
      </c>
      <c r="AR56" s="380">
        <f t="array" aca="true" ref="AR56">INDEX(KM_PCT,MATCH($A56,'Knowledge - Percentages'!$B:$B,0),'Data - Knowledge'!AR$8)/100</f>
        <v>0.174</v>
      </c>
      <c r="AS56" s="380">
        <f t="array" aca="true" ref="AS56">INDEX(KM_PCT,MATCH($A56,'Knowledge - Percentages'!$B:$B,0),'Data - Knowledge'!AS$8)/100</f>
        <v>0.126</v>
      </c>
      <c r="AT56" s="380">
        <f t="array" aca="true" ref="AT56">INDEX(KM_PCT,MATCH($A56,'Knowledge - Percentages'!$B:$B,0),'Data - Knowledge'!AT$8)/100</f>
        <v>0.171</v>
      </c>
      <c r="AU56" s="380">
        <f t="array" aca="true" ref="AU56">INDEX(KM_PCT,MATCH($A56,'Knowledge - Percentages'!$B:$B,0),'Data - Knowledge'!AU$8)/100</f>
        <v>0.228</v>
      </c>
      <c r="AV56" s="380">
        <f t="array" aca="true" ref="AV56">INDEX(KM_PCT,MATCH($A56,'Knowledge - Percentages'!$B:$B,0),'Data - Knowledge'!AV$8)/100</f>
        <v>0.293</v>
      </c>
      <c r="AW56" s="380">
        <f t="array" aca="true" ref="AW56">INDEX(KM_PCT,MATCH($A56,'Knowledge - Percentages'!$B:$B,0),'Data - Knowledge'!AW$8)/100</f>
        <v>0.332</v>
      </c>
      <c r="AX56" s="380">
        <f t="array" aca="true" ref="AX56">INDEX(KM_PCT,MATCH($A56,'Knowledge - Percentages'!$B:$B,0),'Data - Knowledge'!AX$8)/100</f>
        <v>0.261</v>
      </c>
      <c r="AY56" s="380">
        <f t="array" aca="true" ref="AY56">INDEX(KM_PCT,MATCH($A56,'Knowledge - Percentages'!$B:$B,0),'Data - Knowledge'!AY$8)/100</f>
        <v>0.11699999999999999</v>
      </c>
      <c r="AZ56" s="380">
        <f t="array" aca="true" ref="AZ56">INDEX(KM_PCT,MATCH($A56,'Knowledge - Percentages'!$B:$B,0),'Data - Knowledge'!AZ$8)/100</f>
        <v>0.146</v>
      </c>
      <c r="BA56" s="380">
        <f t="array" aca="true" ref="BA56">INDEX(KM_PCT,MATCH($A56,'Knowledge - Percentages'!$B:$B,0),'Data - Knowledge'!BA$8)/100</f>
        <v>0.307</v>
      </c>
      <c r="BB56" s="380">
        <f t="array" aca="true" ref="BB56">INDEX(KM_PCT,MATCH($A56,'Knowledge - Percentages'!$B:$B,0),'Data - Knowledge'!BB$8)/100</f>
        <v>0.316</v>
      </c>
      <c r="BC56" s="380">
        <f t="array" aca="true" ref="BC56">INDEX(KM_PCT,MATCH($A56,'Knowledge - Percentages'!$B:$B,0),'Data - Knowledge'!BC$8)/100</f>
        <v>0.262</v>
      </c>
      <c r="BD56" s="380">
        <f t="array" aca="true" ref="BD56">INDEX(KM_PCT,MATCH($A56,'Knowledge - Percentages'!$B:$B,0),'Data - Knowledge'!BD$8)/100</f>
        <v>0.24100000000000002</v>
      </c>
      <c r="BE56" s="380">
        <f t="array" aca="true" ref="BE56">INDEX(KM_PCT,MATCH($A56,'Knowledge - Percentages'!$B:$B,0),'Data - Knowledge'!BE$8)/100</f>
        <v>0.33299999999999996</v>
      </c>
      <c r="BF56" s="380">
        <f t="array" aca="true" ref="BF56">INDEX(KM_PCT,MATCH($A56,'Knowledge - Percentages'!$B:$B,0),'Data - Knowledge'!BF$8)/100</f>
        <v>0.249</v>
      </c>
      <c r="BG56" s="380">
        <f t="array" aca="true" ref="BG56">INDEX(KM_PCT,MATCH($A56,'Knowledge - Percentages'!$B:$B,0),'Data - Knowledge'!BG$8)/100</f>
        <v>0.264</v>
      </c>
      <c r="BH56" s="380">
        <f t="array" aca="true" ref="BH56">INDEX(KM_PCT,MATCH($A56,'Knowledge - Percentages'!$B:$B,0),'Data - Knowledge'!BH$8)/100</f>
        <v>0.263</v>
      </c>
      <c r="BI56" s="380">
        <f t="array" aca="true" ref="BI56">INDEX(KM_PCT,MATCH($A56,'Knowledge - Percentages'!$B:$B,0),'Data - Knowledge'!BI$8)/100</f>
        <v>0.3</v>
      </c>
      <c r="BJ56" s="380">
        <f t="array" aca="true" ref="BJ56">INDEX(KM_PCT,MATCH($A56,'Knowledge - Percentages'!$B:$B,0),'Data - Knowledge'!BJ$8)/100</f>
        <v>0.313</v>
      </c>
      <c r="BK56" s="380">
        <f t="array" aca="true" ref="BK56">INDEX(KM_PCT,MATCH($A56,'Knowledge - Percentages'!$B:$B,0),'Data - Knowledge'!BK$8)/100</f>
        <v>0.017</v>
      </c>
      <c r="BL56" s="380">
        <f t="array" aca="true" ref="BL56">INDEX(KM_PCT,MATCH($A56,'Knowledge - Percentages'!$B:$B,0),'Data - Knowledge'!BL$8)/100</f>
        <v>0.02</v>
      </c>
      <c r="BM56" s="380">
        <f t="array" aca="true" ref="BM56">INDEX(KM_PCT,MATCH($A56,'Knowledge - Percentages'!$B:$B,0),'Data - Knowledge'!BM$8)/100</f>
        <v>0.045</v>
      </c>
      <c r="BN56" s="380">
        <f t="array" aca="true" ref="BN56">INDEX(KM_PCT,MATCH($A56,'Knowledge - Percentages'!$B:$B,0),'Data - Knowledge'!BN$8)/100</f>
        <v>0.306</v>
      </c>
      <c r="BO56" s="380">
        <f t="array" aca="true" ref="BO56">INDEX(KM_PCT,MATCH($A56,'Knowledge - Percentages'!$B:$B,0),'Data - Knowledge'!BO$8)/100</f>
        <v>0.21600000000000003</v>
      </c>
      <c r="BP56" s="380">
        <f t="array" aca="true" ref="BP56">INDEX(KM_PCT,MATCH($A56,'Knowledge - Percentages'!$B:$B,0),'Data - Knowledge'!BP$8)/100</f>
        <v>0.295</v>
      </c>
      <c r="BQ56" s="380">
        <f t="array" aca="true" ref="BQ56">INDEX(KM_PCT,MATCH($A56,'Knowledge - Percentages'!$B:$B,0),'Data - Knowledge'!BQ$8)/100</f>
        <v>0.215</v>
      </c>
    </row>
    <row r="57" spans="1:69">
      <c r="A57" t="s">
        <v>441</v>
      </c>
      <c r="B57" t="s">
        <v>875</v>
      </c>
      <c r="C57" t="s">
        <v>436</v>
      </c>
      <c r="D57" t="s">
        <v>889</v>
      </c>
      <c r="E57" s="373">
        <f>SUMPRODUCT($K$2:$BQ$2,$K57:$BQ57)/$J$2</f>
        <v>0.2965</v>
      </c>
      <c r="F57" s="379">
        <f>SUMPRODUCT($K$2:$BQ$2,$K57:$BQ57)</f>
        <v>78.276</v>
      </c>
      <c r="G57" s="373">
        <f>SUMPRODUCT($K$3:$BQ$3,$K57:$BQ57)/$J$3</f>
        <v>0.23563952772073932</v>
      </c>
      <c r="H57" s="379">
        <f>SUMPRODUCT($K$3:$BQ$3,$K57:$BQ57)</f>
        <v>2295.1290000000008</v>
      </c>
      <c r="I57" s="373">
        <f>CORREL($K$4:$BQ$4,$K57:$BQ57)</f>
        <v>0.25369493557009</v>
      </c>
      <c r="J57" s="379">
        <f>$E57/$G57*100</f>
        <v>125.82778571487697</v>
      </c>
      <c r="K57" s="380">
        <f t="array" aca="true" ref="K57">INDEX(KM_PCT,MATCH($A57,'Knowledge - Percentages'!$B:$B,0),'Data - Knowledge'!K$8)/100</f>
        <v>0.002</v>
      </c>
      <c r="L57" s="380">
        <f t="array" aca="true" ref="L57">INDEX(KM_PCT,MATCH($A57,'Knowledge - Percentages'!$B:$B,0),'Data - Knowledge'!L$8)/100</f>
        <v>0.008</v>
      </c>
      <c r="M57" s="380">
        <f t="array" aca="true" ref="M57">INDEX(KM_PCT,MATCH($A57,'Knowledge - Percentages'!$B:$B,0),'Data - Knowledge'!M$8)/100</f>
        <v>0.008</v>
      </c>
      <c r="N57" s="380">
        <f t="array" aca="true" ref="N57">INDEX(KM_PCT,MATCH($A57,'Knowledge - Percentages'!$B:$B,0),'Data - Knowledge'!N$8)/100</f>
        <v>0.091</v>
      </c>
      <c r="O57" s="380">
        <f t="array" aca="true" ref="O57">INDEX(KM_PCT,MATCH($A57,'Knowledge - Percentages'!$B:$B,0),'Data - Knowledge'!O$8)/100</f>
        <v>0.05</v>
      </c>
      <c r="P57" s="380">
        <f t="array" aca="true" ref="P57">INDEX(KM_PCT,MATCH($A57,'Knowledge - Percentages'!$B:$B,0),'Data - Knowledge'!P$8)/100</f>
        <v>0.264</v>
      </c>
      <c r="Q57" s="380">
        <f t="array" aca="true" ref="Q57">INDEX(KM_PCT,MATCH($A57,'Knowledge - Percentages'!$B:$B,0),'Data - Knowledge'!Q$8)/100</f>
        <v>0.06</v>
      </c>
      <c r="R57" s="380">
        <f t="array" aca="true" ref="R57">INDEX(KM_PCT,MATCH($A57,'Knowledge - Percentages'!$B:$B,0),'Data - Knowledge'!R$8)/100</f>
        <v>0.045</v>
      </c>
      <c r="S57" s="380">
        <f t="array" aca="true" ref="S57">INDEX(KM_PCT,MATCH($A57,'Knowledge - Percentages'!$B:$B,0),'Data - Knowledge'!S$8)/100</f>
        <v>0.087</v>
      </c>
      <c r="T57" s="380">
        <f t="array" aca="true" ref="T57">INDEX(KM_PCT,MATCH($A57,'Knowledge - Percentages'!$B:$B,0),'Data - Knowledge'!T$8)/100</f>
        <v>0.155</v>
      </c>
      <c r="U57" s="380">
        <f t="array" aca="true" ref="U57">INDEX(KM_PCT,MATCH($A57,'Knowledge - Percentages'!$B:$B,0),'Data - Knowledge'!U$8)/100</f>
        <v>0.28800000000000003</v>
      </c>
      <c r="V57" s="380">
        <f t="array" aca="true" ref="V57">INDEX(KM_PCT,MATCH($A57,'Knowledge - Percentages'!$B:$B,0),'Data - Knowledge'!V$8)/100</f>
        <v>0.301</v>
      </c>
      <c r="W57" s="380">
        <f t="array" aca="true" ref="W57">INDEX(KM_PCT,MATCH($A57,'Knowledge - Percentages'!$B:$B,0),'Data - Knowledge'!W$8)/100</f>
        <v>0.304</v>
      </c>
      <c r="X57" s="380">
        <f t="array" aca="true" ref="X57">INDEX(KM_PCT,MATCH($A57,'Knowledge - Percentages'!$B:$B,0),'Data - Knowledge'!X$8)/100</f>
        <v>0.012</v>
      </c>
      <c r="Y57" s="380">
        <f t="array" aca="true" ref="Y57">INDEX(KM_PCT,MATCH($A57,'Knowledge - Percentages'!$B:$B,0),'Data - Knowledge'!Y$8)/100</f>
        <v>0.078</v>
      </c>
      <c r="Z57" s="380">
        <f t="array" aca="true" ref="Z57">INDEX(KM_PCT,MATCH($A57,'Knowledge - Percentages'!$B:$B,0),'Data - Knowledge'!Z$8)/100</f>
        <v>0.016</v>
      </c>
      <c r="AA57" s="380">
        <f t="array" aca="true" ref="AA57">INDEX(KM_PCT,MATCH($A57,'Knowledge - Percentages'!$B:$B,0),'Data - Knowledge'!AA$8)/100</f>
        <v>0.08199999999999999</v>
      </c>
      <c r="AB57" s="380">
        <f t="array" aca="true" ref="AB57">INDEX(KM_PCT,MATCH($A57,'Knowledge - Percentages'!$B:$B,0),'Data - Knowledge'!AB$8)/100</f>
        <v>0.292</v>
      </c>
      <c r="AC57" s="380">
        <f t="array" aca="true" ref="AC57">INDEX(KM_PCT,MATCH($A57,'Knowledge - Percentages'!$B:$B,0),'Data - Knowledge'!AC$8)/100</f>
        <v>0.316</v>
      </c>
      <c r="AD57" s="380">
        <f t="array" aca="true" ref="AD57">INDEX(KM_PCT,MATCH($A57,'Knowledge - Percentages'!$B:$B,0),'Data - Knowledge'!AD$8)/100</f>
        <v>0.08900000000000001</v>
      </c>
      <c r="AE57" s="380">
        <f t="array" aca="true" ref="AE57">INDEX(KM_PCT,MATCH($A57,'Knowledge - Percentages'!$B:$B,0),'Data - Knowledge'!AE$8)/100</f>
        <v>0.212</v>
      </c>
      <c r="AF57" s="380">
        <f t="array" aca="true" ref="AF57">INDEX(KM_PCT,MATCH($A57,'Knowledge - Percentages'!$B:$B,0),'Data - Knowledge'!AF$8)/100</f>
        <v>0.35600000000000004</v>
      </c>
      <c r="AG57" s="380">
        <f t="array" aca="true" ref="AG57">INDEX(KM_PCT,MATCH($A57,'Knowledge - Percentages'!$B:$B,0),'Data - Knowledge'!AG$8)/100</f>
        <v>0.401</v>
      </c>
      <c r="AH57" s="380">
        <f t="array" aca="true" ref="AH57">INDEX(KM_PCT,MATCH($A57,'Knowledge - Percentages'!$B:$B,0),'Data - Knowledge'!AH$8)/100</f>
        <v>0.324</v>
      </c>
      <c r="AI57" s="380">
        <f t="array" aca="true" ref="AI57">INDEX(KM_PCT,MATCH($A57,'Knowledge - Percentages'!$B:$B,0),'Data - Knowledge'!AI$8)/100</f>
        <v>0.18</v>
      </c>
      <c r="AJ57" s="380">
        <f t="array" aca="true" ref="AJ57">INDEX(KM_PCT,MATCH($A57,'Knowledge - Percentages'!$B:$B,0),'Data - Knowledge'!AJ$8)/100</f>
        <v>0.32299999999999995</v>
      </c>
      <c r="AK57" s="380">
        <f t="array" aca="true" ref="AK57">INDEX(KM_PCT,MATCH($A57,'Knowledge - Percentages'!$B:$B,0),'Data - Knowledge'!AK$8)/100</f>
        <v>0.5</v>
      </c>
      <c r="AL57" s="380">
        <f t="array" aca="true" ref="AL57">INDEX(KM_PCT,MATCH($A57,'Knowledge - Percentages'!$B:$B,0),'Data - Knowledge'!AL$8)/100</f>
        <v>0.154</v>
      </c>
      <c r="AM57" s="380">
        <f t="array" aca="true" ref="AM57">INDEX(KM_PCT,MATCH($A57,'Knowledge - Percentages'!$B:$B,0),'Data - Knowledge'!AM$8)/100</f>
        <v>0.335</v>
      </c>
      <c r="AN57" s="380">
        <f t="array" aca="true" ref="AN57">INDEX(KM_PCT,MATCH($A57,'Knowledge - Percentages'!$B:$B,0),'Data - Knowledge'!AN$8)/100</f>
        <v>0.441</v>
      </c>
      <c r="AO57" s="380">
        <f t="array" aca="true" ref="AO57">INDEX(KM_PCT,MATCH($A57,'Knowledge - Percentages'!$B:$B,0),'Data - Knowledge'!AO$8)/100</f>
        <v>0.331</v>
      </c>
      <c r="AP57" s="380">
        <f t="array" aca="true" ref="AP57">INDEX(KM_PCT,MATCH($A57,'Knowledge - Percentages'!$B:$B,0),'Data - Knowledge'!AP$8)/100</f>
        <v>0.385</v>
      </c>
      <c r="AQ57" s="380">
        <f t="array" aca="true" ref="AQ57">INDEX(KM_PCT,MATCH($A57,'Knowledge - Percentages'!$B:$B,0),'Data - Knowledge'!AQ$8)/100</f>
        <v>0.42</v>
      </c>
      <c r="AR57" s="380">
        <f t="array" aca="true" ref="AR57">INDEX(KM_PCT,MATCH($A57,'Knowledge - Percentages'!$B:$B,0),'Data - Knowledge'!AR$8)/100</f>
        <v>0.317</v>
      </c>
      <c r="AS57" s="380">
        <f t="array" aca="true" ref="AS57">INDEX(KM_PCT,MATCH($A57,'Knowledge - Percentages'!$B:$B,0),'Data - Knowledge'!AS$8)/100</f>
        <v>0.368</v>
      </c>
      <c r="AT57" s="380">
        <f t="array" aca="true" ref="AT57">INDEX(KM_PCT,MATCH($A57,'Knowledge - Percentages'!$B:$B,0),'Data - Knowledge'!AT$8)/100</f>
        <v>0.316</v>
      </c>
      <c r="AU57" s="380">
        <f t="array" aca="true" ref="AU57">INDEX(KM_PCT,MATCH($A57,'Knowledge - Percentages'!$B:$B,0),'Data - Knowledge'!AU$8)/100</f>
        <v>0.32</v>
      </c>
      <c r="AV57" s="380">
        <f t="array" aca="true" ref="AV57">INDEX(KM_PCT,MATCH($A57,'Knowledge - Percentages'!$B:$B,0),'Data - Knowledge'!AV$8)/100</f>
        <v>0.384</v>
      </c>
      <c r="AW57" s="380">
        <f t="array" aca="true" ref="AW57">INDEX(KM_PCT,MATCH($A57,'Knowledge - Percentages'!$B:$B,0),'Data - Knowledge'!AW$8)/100</f>
        <v>0.317</v>
      </c>
      <c r="AX57" s="380">
        <f t="array" aca="true" ref="AX57">INDEX(KM_PCT,MATCH($A57,'Knowledge - Percentages'!$B:$B,0),'Data - Knowledge'!AX$8)/100</f>
        <v>0.252</v>
      </c>
      <c r="AY57" s="380">
        <f t="array" aca="true" ref="AY57">INDEX(KM_PCT,MATCH($A57,'Knowledge - Percentages'!$B:$B,0),'Data - Knowledge'!AY$8)/100</f>
        <v>0.32899999999999996</v>
      </c>
      <c r="AZ57" s="380">
        <f t="array" aca="true" ref="AZ57">INDEX(KM_PCT,MATCH($A57,'Knowledge - Percentages'!$B:$B,0),'Data - Knowledge'!AZ$8)/100</f>
        <v>0.371</v>
      </c>
      <c r="BA57" s="380">
        <f t="array" aca="true" ref="BA57">INDEX(KM_PCT,MATCH($A57,'Knowledge - Percentages'!$B:$B,0),'Data - Knowledge'!BA$8)/100</f>
        <v>0.359</v>
      </c>
      <c r="BB57" s="380">
        <f t="array" aca="true" ref="BB57">INDEX(KM_PCT,MATCH($A57,'Knowledge - Percentages'!$B:$B,0),'Data - Knowledge'!BB$8)/100</f>
        <v>0.21</v>
      </c>
      <c r="BC57" s="380">
        <f t="array" aca="true" ref="BC57">INDEX(KM_PCT,MATCH($A57,'Knowledge - Percentages'!$B:$B,0),'Data - Knowledge'!BC$8)/100</f>
        <v>0.326</v>
      </c>
      <c r="BD57" s="380">
        <f t="array" aca="true" ref="BD57">INDEX(KM_PCT,MATCH($A57,'Knowledge - Percentages'!$B:$B,0),'Data - Knowledge'!BD$8)/100</f>
        <v>0.248</v>
      </c>
      <c r="BE57" s="380">
        <f t="array" aca="true" ref="BE57">INDEX(KM_PCT,MATCH($A57,'Knowledge - Percentages'!$B:$B,0),'Data - Knowledge'!BE$8)/100</f>
        <v>0.287</v>
      </c>
      <c r="BF57" s="380">
        <f t="array" aca="true" ref="BF57">INDEX(KM_PCT,MATCH($A57,'Knowledge - Percentages'!$B:$B,0),'Data - Knowledge'!BF$8)/100</f>
        <v>0.19399999999999998</v>
      </c>
      <c r="BG57" s="380">
        <f t="array" aca="true" ref="BG57">INDEX(KM_PCT,MATCH($A57,'Knowledge - Percentages'!$B:$B,0),'Data - Knowledge'!BG$8)/100</f>
        <v>0.271</v>
      </c>
      <c r="BH57" s="380">
        <f t="array" aca="true" ref="BH57">INDEX(KM_PCT,MATCH($A57,'Knowledge - Percentages'!$B:$B,0),'Data - Knowledge'!BH$8)/100</f>
        <v>0.321</v>
      </c>
      <c r="BI57" s="380">
        <f t="array" aca="true" ref="BI57">INDEX(KM_PCT,MATCH($A57,'Knowledge - Percentages'!$B:$B,0),'Data - Knowledge'!BI$8)/100</f>
        <v>0.18100000000000002</v>
      </c>
      <c r="BJ57" s="380">
        <f t="array" aca="true" ref="BJ57">INDEX(KM_PCT,MATCH($A57,'Knowledge - Percentages'!$B:$B,0),'Data - Knowledge'!BJ$8)/100</f>
        <v>0.21100000000000002</v>
      </c>
      <c r="BK57" s="380">
        <f t="array" aca="true" ref="BK57">INDEX(KM_PCT,MATCH($A57,'Knowledge - Percentages'!$B:$B,0),'Data - Knowledge'!BK$8)/100</f>
        <v>0.079</v>
      </c>
      <c r="BL57" s="380">
        <f t="array" aca="true" ref="BL57">INDEX(KM_PCT,MATCH($A57,'Knowledge - Percentages'!$B:$B,0),'Data - Knowledge'!BL$8)/100</f>
        <v>0.12</v>
      </c>
      <c r="BM57" s="380">
        <f t="array" aca="true" ref="BM57">INDEX(KM_PCT,MATCH($A57,'Knowledge - Percentages'!$B:$B,0),'Data - Knowledge'!BM$8)/100</f>
        <v>0.21899999999999997</v>
      </c>
      <c r="BN57" s="380">
        <f t="array" aca="true" ref="BN57">INDEX(KM_PCT,MATCH($A57,'Knowledge - Percentages'!$B:$B,0),'Data - Knowledge'!BN$8)/100</f>
        <v>0.27</v>
      </c>
      <c r="BO57" s="380">
        <f t="array" aca="true" ref="BO57">INDEX(KM_PCT,MATCH($A57,'Knowledge - Percentages'!$B:$B,0),'Data - Knowledge'!BO$8)/100</f>
        <v>0.26899999999999996</v>
      </c>
      <c r="BP57" s="380">
        <f t="array" aca="true" ref="BP57">INDEX(KM_PCT,MATCH($A57,'Knowledge - Percentages'!$B:$B,0),'Data - Knowledge'!BP$8)/100</f>
        <v>0.19699999999999998</v>
      </c>
      <c r="BQ57" s="380">
        <f t="array" aca="true" ref="BQ57">INDEX(KM_PCT,MATCH($A57,'Knowledge - Percentages'!$B:$B,0),'Data - Knowledge'!BQ$8)/100</f>
        <v>0.16899999999999998</v>
      </c>
    </row>
    <row r="58" spans="1:69">
      <c r="A58" t="s">
        <v>443</v>
      </c>
      <c r="B58" t="s">
        <v>875</v>
      </c>
      <c r="C58" t="s">
        <v>436</v>
      </c>
      <c r="D58" t="s">
        <v>890</v>
      </c>
      <c r="E58" s="373">
        <f>SUMPRODUCT($K$2:$BQ$2,$K58:$BQ58)/$J$2</f>
        <v>0.16253030303030305</v>
      </c>
      <c r="F58" s="379">
        <f>SUMPRODUCT($K$2:$BQ$2,$K58:$BQ58)</f>
        <v>42.908000000000008</v>
      </c>
      <c r="G58" s="373">
        <f>SUMPRODUCT($K$3:$BQ$3,$K58:$BQ58)/$J$3</f>
        <v>0.34830318275154015</v>
      </c>
      <c r="H58" s="379">
        <f>SUMPRODUCT($K$3:$BQ$3,$K58:$BQ58)</f>
        <v>3392.4730000000009</v>
      </c>
      <c r="I58" s="373">
        <f>CORREL($K$4:$BQ$4,$K58:$BQ58)</f>
        <v>-0.41747916627756221</v>
      </c>
      <c r="J58" s="379">
        <f>$E58/$G58*100</f>
        <v>46.663456172389616</v>
      </c>
      <c r="K58" s="380">
        <f t="array" aca="true" ref="K58">INDEX(KM_PCT,MATCH($A58,'Knowledge - Percentages'!$B:$B,0),'Data - Knowledge'!K$8)/100</f>
        <v>0.017</v>
      </c>
      <c r="L58" s="380">
        <f t="array" aca="true" ref="L58">INDEX(KM_PCT,MATCH($A58,'Knowledge - Percentages'!$B:$B,0),'Data - Knowledge'!L$8)/100</f>
        <v>0.034</v>
      </c>
      <c r="M58" s="380">
        <f t="array" aca="true" ref="M58">INDEX(KM_PCT,MATCH($A58,'Knowledge - Percentages'!$B:$B,0),'Data - Knowledge'!M$8)/100</f>
        <v>0.10099999999999999</v>
      </c>
      <c r="N58" s="380">
        <f t="array" aca="true" ref="N58">INDEX(KM_PCT,MATCH($A58,'Knowledge - Percentages'!$B:$B,0),'Data - Knowledge'!N$8)/100</f>
        <v>0.502</v>
      </c>
      <c r="O58" s="380">
        <f t="array" aca="true" ref="O58">INDEX(KM_PCT,MATCH($A58,'Knowledge - Percentages'!$B:$B,0),'Data - Knowledge'!O$8)/100</f>
        <v>0.33399999999999996</v>
      </c>
      <c r="P58" s="380">
        <f t="array" aca="true" ref="P58">INDEX(KM_PCT,MATCH($A58,'Knowledge - Percentages'!$B:$B,0),'Data - Knowledge'!P$8)/100</f>
        <v>0.56600000000000006</v>
      </c>
      <c r="Q58" s="380">
        <f t="array" aca="true" ref="Q58">INDEX(KM_PCT,MATCH($A58,'Knowledge - Percentages'!$B:$B,0),'Data - Knowledge'!Q$8)/100</f>
        <v>0.278</v>
      </c>
      <c r="R58" s="380">
        <f t="array" aca="true" ref="R58">INDEX(KM_PCT,MATCH($A58,'Knowledge - Percentages'!$B:$B,0),'Data - Knowledge'!R$8)/100</f>
        <v>0.34600000000000003</v>
      </c>
      <c r="S58" s="380">
        <f t="array" aca="true" ref="S58">INDEX(KM_PCT,MATCH($A58,'Knowledge - Percentages'!$B:$B,0),'Data - Knowledge'!S$8)/100</f>
        <v>0.498</v>
      </c>
      <c r="T58" s="380">
        <f t="array" aca="true" ref="T58">INDEX(KM_PCT,MATCH($A58,'Knowledge - Percentages'!$B:$B,0),'Data - Knowledge'!T$8)/100</f>
        <v>0.488</v>
      </c>
      <c r="U58" s="380">
        <f t="array" aca="true" ref="U58">INDEX(KM_PCT,MATCH($A58,'Knowledge - Percentages'!$B:$B,0),'Data - Knowledge'!U$8)/100</f>
        <v>0.53</v>
      </c>
      <c r="V58" s="380">
        <f t="array" aca="true" ref="V58">INDEX(KM_PCT,MATCH($A58,'Knowledge - Percentages'!$B:$B,0),'Data - Knowledge'!V$8)/100</f>
        <v>0.527</v>
      </c>
      <c r="W58" s="380">
        <f t="array" aca="true" ref="W58">INDEX(KM_PCT,MATCH($A58,'Knowledge - Percentages'!$B:$B,0),'Data - Knowledge'!W$8)/100</f>
        <v>0.37200000000000005</v>
      </c>
      <c r="X58" s="380">
        <f t="array" aca="true" ref="X58">INDEX(KM_PCT,MATCH($A58,'Knowledge - Percentages'!$B:$B,0),'Data - Knowledge'!X$8)/100</f>
        <v>0.165</v>
      </c>
      <c r="Y58" s="380">
        <f t="array" aca="true" ref="Y58">INDEX(KM_PCT,MATCH($A58,'Knowledge - Percentages'!$B:$B,0),'Data - Knowledge'!Y$8)/100</f>
        <v>0.373</v>
      </c>
      <c r="Z58" s="380">
        <f t="array" aca="true" ref="Z58">INDEX(KM_PCT,MATCH($A58,'Knowledge - Percentages'!$B:$B,0),'Data - Knowledge'!Z$8)/100</f>
        <v>0.121</v>
      </c>
      <c r="AA58" s="380">
        <f t="array" aca="true" ref="AA58">INDEX(KM_PCT,MATCH($A58,'Knowledge - Percentages'!$B:$B,0),'Data - Knowledge'!AA$8)/100</f>
        <v>0.40700000000000003</v>
      </c>
      <c r="AB58" s="380">
        <f t="array" aca="true" ref="AB58">INDEX(KM_PCT,MATCH($A58,'Knowledge - Percentages'!$B:$B,0),'Data - Knowledge'!AB$8)/100</f>
        <v>0.503</v>
      </c>
      <c r="AC58" s="380">
        <f t="array" aca="true" ref="AC58">INDEX(KM_PCT,MATCH($A58,'Knowledge - Percentages'!$B:$B,0),'Data - Knowledge'!AC$8)/100</f>
        <v>0.426</v>
      </c>
      <c r="AD58" s="380">
        <f t="array" aca="true" ref="AD58">INDEX(KM_PCT,MATCH($A58,'Knowledge - Percentages'!$B:$B,0),'Data - Knowledge'!AD$8)/100</f>
        <v>0.415</v>
      </c>
      <c r="AE58" s="380">
        <f t="array" aca="true" ref="AE58">INDEX(KM_PCT,MATCH($A58,'Knowledge - Percentages'!$B:$B,0),'Data - Knowledge'!AE$8)/100</f>
        <v>0.47700000000000004</v>
      </c>
      <c r="AF58" s="380">
        <f t="array" aca="true" ref="AF58">INDEX(KM_PCT,MATCH($A58,'Knowledge - Percentages'!$B:$B,0),'Data - Knowledge'!AF$8)/100</f>
        <v>0.39799999999999996</v>
      </c>
      <c r="AG58" s="380">
        <f t="array" aca="true" ref="AG58">INDEX(KM_PCT,MATCH($A58,'Knowledge - Percentages'!$B:$B,0),'Data - Knowledge'!AG$8)/100</f>
        <v>0.33799999999999997</v>
      </c>
      <c r="AH58" s="380">
        <f t="array" aca="true" ref="AH58">INDEX(KM_PCT,MATCH($A58,'Knowledge - Percentages'!$B:$B,0),'Data - Knowledge'!AH$8)/100</f>
        <v>0.508</v>
      </c>
      <c r="AI58" s="380">
        <f t="array" aca="true" ref="AI58">INDEX(KM_PCT,MATCH($A58,'Knowledge - Percentages'!$B:$B,0),'Data - Knowledge'!AI$8)/100</f>
        <v>0.45</v>
      </c>
      <c r="AJ58" s="380">
        <f t="array" aca="true" ref="AJ58">INDEX(KM_PCT,MATCH($A58,'Knowledge - Percentages'!$B:$B,0),'Data - Knowledge'!AJ$8)/100</f>
        <v>0.47700000000000004</v>
      </c>
      <c r="AK58" s="380">
        <f t="array" aca="true" ref="AK58">INDEX(KM_PCT,MATCH($A58,'Knowledge - Percentages'!$B:$B,0),'Data - Knowledge'!AK$8)/100</f>
        <v>0.21100000000000002</v>
      </c>
      <c r="AL58" s="380">
        <f t="array" aca="true" ref="AL58">INDEX(KM_PCT,MATCH($A58,'Knowledge - Percentages'!$B:$B,0),'Data - Knowledge'!AL$8)/100</f>
        <v>0.58700000000000008</v>
      </c>
      <c r="AM58" s="380">
        <f t="array" aca="true" ref="AM58">INDEX(KM_PCT,MATCH($A58,'Knowledge - Percentages'!$B:$B,0),'Data - Knowledge'!AM$8)/100</f>
        <v>0.488</v>
      </c>
      <c r="AN58" s="380">
        <f t="array" aca="true" ref="AN58">INDEX(KM_PCT,MATCH($A58,'Knowledge - Percentages'!$B:$B,0),'Data - Knowledge'!AN$8)/100</f>
        <v>0.33</v>
      </c>
      <c r="AO58" s="380">
        <f t="array" aca="true" ref="AO58">INDEX(KM_PCT,MATCH($A58,'Knowledge - Percentages'!$B:$B,0),'Data - Knowledge'!AO$8)/100</f>
        <v>0.271</v>
      </c>
      <c r="AP58" s="380">
        <f t="array" aca="true" ref="AP58">INDEX(KM_PCT,MATCH($A58,'Knowledge - Percentages'!$B:$B,0),'Data - Knowledge'!AP$8)/100</f>
        <v>0.409</v>
      </c>
      <c r="AQ58" s="380">
        <f t="array" aca="true" ref="AQ58">INDEX(KM_PCT,MATCH($A58,'Knowledge - Percentages'!$B:$B,0),'Data - Knowledge'!AQ$8)/100</f>
        <v>0.325</v>
      </c>
      <c r="AR58" s="380">
        <f t="array" aca="true" ref="AR58">INDEX(KM_PCT,MATCH($A58,'Knowledge - Percentages'!$B:$B,0),'Data - Knowledge'!AR$8)/100</f>
        <v>0.302</v>
      </c>
      <c r="AS58" s="380">
        <f t="array" aca="true" ref="AS58">INDEX(KM_PCT,MATCH($A58,'Knowledge - Percentages'!$B:$B,0),'Data - Knowledge'!AS$8)/100</f>
        <v>0.376</v>
      </c>
      <c r="AT58" s="380">
        <f t="array" aca="true" ref="AT58">INDEX(KM_PCT,MATCH($A58,'Knowledge - Percentages'!$B:$B,0),'Data - Knowledge'!AT$8)/100</f>
        <v>0.33299999999999996</v>
      </c>
      <c r="AU58" s="380">
        <f t="array" aca="true" ref="AU58">INDEX(KM_PCT,MATCH($A58,'Knowledge - Percentages'!$B:$B,0),'Data - Knowledge'!AU$8)/100</f>
        <v>0.22699999999999998</v>
      </c>
      <c r="AV58" s="380">
        <f t="array" aca="true" ref="AV58">INDEX(KM_PCT,MATCH($A58,'Knowledge - Percentages'!$B:$B,0),'Data - Knowledge'!AV$8)/100</f>
        <v>0.141</v>
      </c>
      <c r="AW58" s="380">
        <f t="array" aca="true" ref="AW58">INDEX(KM_PCT,MATCH($A58,'Knowledge - Percentages'!$B:$B,0),'Data - Knowledge'!AW$8)/100</f>
        <v>0.079</v>
      </c>
      <c r="AX58" s="380">
        <f t="array" aca="true" ref="AX58">INDEX(KM_PCT,MATCH($A58,'Knowledge - Percentages'!$B:$B,0),'Data - Knowledge'!AX$8)/100</f>
        <v>0.182</v>
      </c>
      <c r="AY58" s="380">
        <f t="array" aca="true" ref="AY58">INDEX(KM_PCT,MATCH($A58,'Knowledge - Percentages'!$B:$B,0),'Data - Knowledge'!AY$8)/100</f>
        <v>0.423</v>
      </c>
      <c r="AZ58" s="380">
        <f t="array" aca="true" ref="AZ58">INDEX(KM_PCT,MATCH($A58,'Knowledge - Percentages'!$B:$B,0),'Data - Knowledge'!AZ$8)/100</f>
        <v>0.401</v>
      </c>
      <c r="BA58" s="380">
        <f t="array" aca="true" ref="BA58">INDEX(KM_PCT,MATCH($A58,'Knowledge - Percentages'!$B:$B,0),'Data - Knowledge'!BA$8)/100</f>
        <v>0.17600000000000002</v>
      </c>
      <c r="BB58" s="380">
        <f t="array" aca="true" ref="BB58">INDEX(KM_PCT,MATCH($A58,'Knowledge - Percentages'!$B:$B,0),'Data - Knowledge'!BB$8)/100</f>
        <v>0.052000000000000005</v>
      </c>
      <c r="BC58" s="380">
        <f t="array" aca="true" ref="BC58">INDEX(KM_PCT,MATCH($A58,'Knowledge - Percentages'!$B:$B,0),'Data - Knowledge'!BC$8)/100</f>
        <v>0.183</v>
      </c>
      <c r="BD58" s="380">
        <f t="array" aca="true" ref="BD58">INDEX(KM_PCT,MATCH($A58,'Knowledge - Percentages'!$B:$B,0),'Data - Knowledge'!BD$8)/100</f>
        <v>0.145</v>
      </c>
      <c r="BE58" s="380">
        <f t="array" aca="true" ref="BE58">INDEX(KM_PCT,MATCH($A58,'Knowledge - Percentages'!$B:$B,0),'Data - Knowledge'!BE$8)/100</f>
        <v>0.08900000000000001</v>
      </c>
      <c r="BF58" s="380">
        <f t="array" aca="true" ref="BF58">INDEX(KM_PCT,MATCH($A58,'Knowledge - Percentages'!$B:$B,0),'Data - Knowledge'!BF$8)/100</f>
        <v>0.08199999999999999</v>
      </c>
      <c r="BG58" s="380">
        <f t="array" aca="true" ref="BG58">INDEX(KM_PCT,MATCH($A58,'Knowledge - Percentages'!$B:$B,0),'Data - Knowledge'!BG$8)/100</f>
        <v>0.107</v>
      </c>
      <c r="BH58" s="380">
        <f t="array" aca="true" ref="BH58">INDEX(KM_PCT,MATCH($A58,'Knowledge - Percentages'!$B:$B,0),'Data - Knowledge'!BH$8)/100</f>
        <v>0.16699999999999998</v>
      </c>
      <c r="BI58" s="380">
        <f t="array" aca="true" ref="BI58">INDEX(KM_PCT,MATCH($A58,'Knowledge - Percentages'!$B:$B,0),'Data - Knowledge'!BI$8)/100</f>
        <v>0.022000000000000002</v>
      </c>
      <c r="BJ58" s="380">
        <f t="array" aca="true" ref="BJ58">INDEX(KM_PCT,MATCH($A58,'Knowledge - Percentages'!$B:$B,0),'Data - Knowledge'!BJ$8)/100</f>
        <v>0.054000000000000006</v>
      </c>
      <c r="BK58" s="380">
        <f t="array" aca="true" ref="BK58">INDEX(KM_PCT,MATCH($A58,'Knowledge - Percentages'!$B:$B,0),'Data - Knowledge'!BK$8)/100</f>
        <v>0.626</v>
      </c>
      <c r="BL58" s="380">
        <f t="array" aca="true" ref="BL58">INDEX(KM_PCT,MATCH($A58,'Knowledge - Percentages'!$B:$B,0),'Data - Knowledge'!BL$8)/100</f>
        <v>0.562</v>
      </c>
      <c r="BM58" s="380">
        <f t="array" aca="true" ref="BM58">INDEX(KM_PCT,MATCH($A58,'Knowledge - Percentages'!$B:$B,0),'Data - Knowledge'!BM$8)/100</f>
        <v>0.585</v>
      </c>
      <c r="BN58" s="380">
        <f t="array" aca="true" ref="BN58">INDEX(KM_PCT,MATCH($A58,'Knowledge - Percentages'!$B:$B,0),'Data - Knowledge'!BN$8)/100</f>
        <v>0.14300000000000002</v>
      </c>
      <c r="BO58" s="380">
        <f t="array" aca="true" ref="BO58">INDEX(KM_PCT,MATCH($A58,'Knowledge - Percentages'!$B:$B,0),'Data - Knowledge'!BO$8)/100</f>
        <v>0.179</v>
      </c>
      <c r="BP58" s="380">
        <f t="array" aca="true" ref="BP58">INDEX(KM_PCT,MATCH($A58,'Knowledge - Percentages'!$B:$B,0),'Data - Knowledge'!BP$8)/100</f>
        <v>0.073</v>
      </c>
      <c r="BQ58" s="380">
        <f t="array" aca="true" ref="BQ58">INDEX(KM_PCT,MATCH($A58,'Knowledge - Percentages'!$B:$B,0),'Data - Knowledge'!BQ$8)/100</f>
        <v>0.072000000000000008</v>
      </c>
    </row>
    <row r="59" spans="1:69">
      <c r="A59" t="s">
        <v>445</v>
      </c>
      <c r="B59" t="s">
        <v>875</v>
      </c>
      <c r="C59" t="s">
        <v>436</v>
      </c>
      <c r="D59" t="s">
        <v>891</v>
      </c>
      <c r="E59" s="373">
        <f>SUMPRODUCT($K$2:$BQ$2,$K59:$BQ59)/$J$2</f>
        <v>0.014056818181818181</v>
      </c>
      <c r="F59" s="379">
        <f>SUMPRODUCT($K$2:$BQ$2,$K59:$BQ59)</f>
        <v>3.711</v>
      </c>
      <c r="G59" s="373">
        <f>SUMPRODUCT($K$3:$BQ$3,$K59:$BQ59)/$J$3</f>
        <v>0.12781591375770021</v>
      </c>
      <c r="H59" s="379">
        <f>SUMPRODUCT($K$3:$BQ$3,$K59:$BQ59)</f>
        <v>1244.9270000000001</v>
      </c>
      <c r="I59" s="373">
        <f>CORREL($K$4:$BQ$4,$K59:$BQ59)</f>
        <v>-0.43642120420194364</v>
      </c>
      <c r="J59" s="379">
        <f>$E59/$G59*100</f>
        <v>10.997705816558648</v>
      </c>
      <c r="K59" s="380">
        <f t="array" aca="true" ref="K59">INDEX(KM_PCT,MATCH($A59,'Knowledge - Percentages'!$B:$B,0),'Data - Knowledge'!K$8)/100</f>
        <v>0.036000000000000004</v>
      </c>
      <c r="L59" s="380">
        <f t="array" aca="true" ref="L59">INDEX(KM_PCT,MATCH($A59,'Knowledge - Percentages'!$B:$B,0),'Data - Knowledge'!L$8)/100</f>
        <v>0.052000000000000005</v>
      </c>
      <c r="M59" s="380">
        <f t="array" aca="true" ref="M59">INDEX(KM_PCT,MATCH($A59,'Knowledge - Percentages'!$B:$B,0),'Data - Knowledge'!M$8)/100</f>
        <v>0.204</v>
      </c>
      <c r="N59" s="380">
        <f t="array" aca="true" ref="N59">INDEX(KM_PCT,MATCH($A59,'Knowledge - Percentages'!$B:$B,0),'Data - Knowledge'!N$8)/100</f>
        <v>0.266</v>
      </c>
      <c r="O59" s="380">
        <f t="array" aca="true" ref="O59">INDEX(KM_PCT,MATCH($A59,'Knowledge - Percentages'!$B:$B,0),'Data - Knowledge'!O$8)/100</f>
        <v>0.29600000000000004</v>
      </c>
      <c r="P59" s="380">
        <f t="array" aca="true" ref="P59">INDEX(KM_PCT,MATCH($A59,'Knowledge - Percentages'!$B:$B,0),'Data - Knowledge'!P$8)/100</f>
        <v>0.109</v>
      </c>
      <c r="Q59" s="380">
        <f t="array" aca="true" ref="Q59">INDEX(KM_PCT,MATCH($A59,'Knowledge - Percentages'!$B:$B,0),'Data - Knowledge'!Q$8)/100</f>
        <v>0.24600000000000002</v>
      </c>
      <c r="R59" s="380">
        <f t="array" aca="true" ref="R59">INDEX(KM_PCT,MATCH($A59,'Knowledge - Percentages'!$B:$B,0),'Data - Knowledge'!R$8)/100</f>
        <v>0.345</v>
      </c>
      <c r="S59" s="380">
        <f t="array" aca="true" ref="S59">INDEX(KM_PCT,MATCH($A59,'Knowledge - Percentages'!$B:$B,0),'Data - Knowledge'!S$8)/100</f>
        <v>0.254</v>
      </c>
      <c r="T59" s="380">
        <f t="array" aca="true" ref="T59">INDEX(KM_PCT,MATCH($A59,'Knowledge - Percentages'!$B:$B,0),'Data - Knowledge'!T$8)/100</f>
        <v>0.209</v>
      </c>
      <c r="U59" s="380">
        <f t="array" aca="true" ref="U59">INDEX(KM_PCT,MATCH($A59,'Knowledge - Percentages'!$B:$B,0),'Data - Knowledge'!U$8)/100</f>
        <v>0.114</v>
      </c>
      <c r="V59" s="380">
        <f t="array" aca="true" ref="V59">INDEX(KM_PCT,MATCH($A59,'Knowledge - Percentages'!$B:$B,0),'Data - Knowledge'!V$8)/100</f>
        <v>0.086</v>
      </c>
      <c r="W59" s="380">
        <f t="array" aca="true" ref="W59">INDEX(KM_PCT,MATCH($A59,'Knowledge - Percentages'!$B:$B,0),'Data - Knowledge'!W$8)/100</f>
        <v>0.085</v>
      </c>
      <c r="X59" s="380">
        <f t="array" aca="true" ref="X59">INDEX(KM_PCT,MATCH($A59,'Knowledge - Percentages'!$B:$B,0),'Data - Knowledge'!X$8)/100</f>
        <v>0.262</v>
      </c>
      <c r="Y59" s="380">
        <f t="array" aca="true" ref="Y59">INDEX(KM_PCT,MATCH($A59,'Knowledge - Percentages'!$B:$B,0),'Data - Knowledge'!Y$8)/100</f>
        <v>0.29600000000000004</v>
      </c>
      <c r="Z59" s="380">
        <f t="array" aca="true" ref="Z59">INDEX(KM_PCT,MATCH($A59,'Knowledge - Percentages'!$B:$B,0),'Data - Knowledge'!Z$8)/100</f>
        <v>0.187</v>
      </c>
      <c r="AA59" s="380">
        <f t="array" aca="true" ref="AA59">INDEX(KM_PCT,MATCH($A59,'Knowledge - Percentages'!$B:$B,0),'Data - Knowledge'!AA$8)/100</f>
        <v>0.264</v>
      </c>
      <c r="AB59" s="380">
        <f t="array" aca="true" ref="AB59">INDEX(KM_PCT,MATCH($A59,'Knowledge - Percentages'!$B:$B,0),'Data - Knowledge'!AB$8)/100</f>
        <v>0.099</v>
      </c>
      <c r="AC59" s="380">
        <f t="array" aca="true" ref="AC59">INDEX(KM_PCT,MATCH($A59,'Knowledge - Percentages'!$B:$B,0),'Data - Knowledge'!AC$8)/100</f>
        <v>0.08199999999999999</v>
      </c>
      <c r="AD59" s="380">
        <f t="array" aca="true" ref="AD59">INDEX(KM_PCT,MATCH($A59,'Knowledge - Percentages'!$B:$B,0),'Data - Knowledge'!AD$8)/100</f>
        <v>0.265</v>
      </c>
      <c r="AE59" s="380">
        <f t="array" aca="true" ref="AE59">INDEX(KM_PCT,MATCH($A59,'Knowledge - Percentages'!$B:$B,0),'Data - Knowledge'!AE$8)/100</f>
        <v>0.161</v>
      </c>
      <c r="AF59" s="380">
        <f t="array" aca="true" ref="AF59">INDEX(KM_PCT,MATCH($A59,'Knowledge - Percentages'!$B:$B,0),'Data - Knowledge'!AF$8)/100</f>
        <v>0.055999999999999994</v>
      </c>
      <c r="AG59" s="380">
        <f t="array" aca="true" ref="AG59">INDEX(KM_PCT,MATCH($A59,'Knowledge - Percentages'!$B:$B,0),'Data - Knowledge'!AG$8)/100</f>
        <v>0.036000000000000004</v>
      </c>
      <c r="AH59" s="380">
        <f t="array" aca="true" ref="AH59">INDEX(KM_PCT,MATCH($A59,'Knowledge - Percentages'!$B:$B,0),'Data - Knowledge'!AH$8)/100</f>
        <v>0.075</v>
      </c>
      <c r="AI59" s="380">
        <f t="array" aca="true" ref="AI59">INDEX(KM_PCT,MATCH($A59,'Knowledge - Percentages'!$B:$B,0),'Data - Knowledge'!AI$8)/100</f>
        <v>0.24100000000000002</v>
      </c>
      <c r="AJ59" s="380">
        <f t="array" aca="true" ref="AJ59">INDEX(KM_PCT,MATCH($A59,'Knowledge - Percentages'!$B:$B,0),'Data - Knowledge'!AJ$8)/100</f>
        <v>0.069</v>
      </c>
      <c r="AK59" s="380">
        <f t="array" aca="true" ref="AK59">INDEX(KM_PCT,MATCH($A59,'Knowledge - Percentages'!$B:$B,0),'Data - Knowledge'!AK$8)/100</f>
        <v>0.0069999999999999993</v>
      </c>
      <c r="AL59" s="380">
        <f t="array" aca="true" ref="AL59">INDEX(KM_PCT,MATCH($A59,'Knowledge - Percentages'!$B:$B,0),'Data - Knowledge'!AL$8)/100</f>
        <v>0.2</v>
      </c>
      <c r="AM59" s="380">
        <f t="array" aca="true" ref="AM59">INDEX(KM_PCT,MATCH($A59,'Knowledge - Percentages'!$B:$B,0),'Data - Knowledge'!AM$8)/100</f>
        <v>0.069</v>
      </c>
      <c r="AN59" s="380">
        <f t="array" aca="true" ref="AN59">INDEX(KM_PCT,MATCH($A59,'Knowledge - Percentages'!$B:$B,0),'Data - Knowledge'!AN$8)/100</f>
        <v>0.03</v>
      </c>
      <c r="AO59" s="380">
        <f t="array" aca="true" ref="AO59">INDEX(KM_PCT,MATCH($A59,'Knowledge - Percentages'!$B:$B,0),'Data - Knowledge'!AO$8)/100</f>
        <v>0.033</v>
      </c>
      <c r="AP59" s="380">
        <f t="array" aca="true" ref="AP59">INDEX(KM_PCT,MATCH($A59,'Knowledge - Percentages'!$B:$B,0),'Data - Knowledge'!AP$8)/100</f>
        <v>0.057999999999999996</v>
      </c>
      <c r="AQ59" s="380">
        <f t="array" aca="true" ref="AQ59">INDEX(KM_PCT,MATCH($A59,'Knowledge - Percentages'!$B:$B,0),'Data - Knowledge'!AQ$8)/100</f>
        <v>0.032</v>
      </c>
      <c r="AR59" s="380">
        <f t="array" aca="true" ref="AR59">INDEX(KM_PCT,MATCH($A59,'Knowledge - Percentages'!$B:$B,0),'Data - Knowledge'!AR$8)/100</f>
        <v>0.072000000000000008</v>
      </c>
      <c r="AS59" s="380">
        <f t="array" aca="true" ref="AS59">INDEX(KM_PCT,MATCH($A59,'Knowledge - Percentages'!$B:$B,0),'Data - Knowledge'!AS$8)/100</f>
        <v>0.059000000000000004</v>
      </c>
      <c r="AT59" s="380">
        <f t="array" aca="true" ref="AT59">INDEX(KM_PCT,MATCH($A59,'Knowledge - Percentages'!$B:$B,0),'Data - Knowledge'!AT$8)/100</f>
        <v>0.051</v>
      </c>
      <c r="AU59" s="380">
        <f t="array" aca="true" ref="AU59">INDEX(KM_PCT,MATCH($A59,'Knowledge - Percentages'!$B:$B,0),'Data - Knowledge'!AU$8)/100</f>
        <v>0.025</v>
      </c>
      <c r="AV59" s="380">
        <f t="array" aca="true" ref="AV59">INDEX(KM_PCT,MATCH($A59,'Knowledge - Percentages'!$B:$B,0),'Data - Knowledge'!AV$8)/100</f>
        <v>0.006</v>
      </c>
      <c r="AW59" s="380">
        <f t="array" aca="true" ref="AW59">INDEX(KM_PCT,MATCH($A59,'Knowledge - Percentages'!$B:$B,0),'Data - Knowledge'!AW$8)/100</f>
        <v>0.001</v>
      </c>
      <c r="AX59" s="380">
        <f t="array" aca="true" ref="AX59">INDEX(KM_PCT,MATCH($A59,'Knowledge - Percentages'!$B:$B,0),'Data - Knowledge'!AX$8)/100</f>
        <v>0.032</v>
      </c>
      <c r="AY59" s="380">
        <f t="array" aca="true" ref="AY59">INDEX(KM_PCT,MATCH($A59,'Knowledge - Percentages'!$B:$B,0),'Data - Knowledge'!AY$8)/100</f>
        <v>0.065</v>
      </c>
      <c r="AZ59" s="380">
        <f t="array" aca="true" ref="AZ59">INDEX(KM_PCT,MATCH($A59,'Knowledge - Percentages'!$B:$B,0),'Data - Knowledge'!AZ$8)/100</f>
        <v>0.017</v>
      </c>
      <c r="BA59" s="380">
        <f t="array" aca="true" ref="BA59">INDEX(KM_PCT,MATCH($A59,'Knowledge - Percentages'!$B:$B,0),'Data - Knowledge'!BA$8)/100</f>
        <v>0.01</v>
      </c>
      <c r="BB59" s="380">
        <f t="array" aca="true" ref="BB59">INDEX(KM_PCT,MATCH($A59,'Knowledge - Percentages'!$B:$B,0),'Data - Knowledge'!BB$8)/100</f>
        <v>0.001</v>
      </c>
      <c r="BC59" s="380">
        <f t="array" aca="true" ref="BC59">INDEX(KM_PCT,MATCH($A59,'Knowledge - Percentages'!$B:$B,0),'Data - Knowledge'!BC$8)/100</f>
        <v>0.024</v>
      </c>
      <c r="BD59" s="380">
        <f t="array" aca="true" ref="BD59">INDEX(KM_PCT,MATCH($A59,'Knowledge - Percentages'!$B:$B,0),'Data - Knowledge'!BD$8)/100</f>
        <v>0.022000000000000002</v>
      </c>
      <c r="BE59" s="380">
        <f t="array" aca="true" ref="BE59">INDEX(KM_PCT,MATCH($A59,'Knowledge - Percentages'!$B:$B,0),'Data - Knowledge'!BE$8)/100</f>
        <v>0.004</v>
      </c>
      <c r="BF59" s="380">
        <f t="array" aca="true" ref="BF59">INDEX(KM_PCT,MATCH($A59,'Knowledge - Percentages'!$B:$B,0),'Data - Knowledge'!BF$8)/100</f>
        <v>0.008</v>
      </c>
      <c r="BG59" s="380">
        <f t="array" aca="true" ref="BG59">INDEX(KM_PCT,MATCH($A59,'Knowledge - Percentages'!$B:$B,0),'Data - Knowledge'!BG$8)/100</f>
        <v>0.008</v>
      </c>
      <c r="BH59" s="380">
        <f t="array" aca="true" ref="BH59">INDEX(KM_PCT,MATCH($A59,'Knowledge - Percentages'!$B:$B,0),'Data - Knowledge'!BH$8)/100</f>
        <v>0.012</v>
      </c>
      <c r="BI59" s="380">
        <f t="array" aca="true" ref="BI59">INDEX(KM_PCT,MATCH($A59,'Knowledge - Percentages'!$B:$B,0),'Data - Knowledge'!BI$8)/100</f>
        <v>0</v>
      </c>
      <c r="BJ59" s="380">
        <f t="array" aca="true" ref="BJ59">INDEX(KM_PCT,MATCH($A59,'Knowledge - Percentages'!$B:$B,0),'Data - Knowledge'!BJ$8)/100</f>
        <v>0.002</v>
      </c>
      <c r="BK59" s="380">
        <f t="array" aca="true" ref="BK59">INDEX(KM_PCT,MATCH($A59,'Knowledge - Percentages'!$B:$B,0),'Data - Knowledge'!BK$8)/100</f>
        <v>0.20800000000000002</v>
      </c>
      <c r="BL59" s="380">
        <f t="array" aca="true" ref="BL59">INDEX(KM_PCT,MATCH($A59,'Knowledge - Percentages'!$B:$B,0),'Data - Knowledge'!BL$8)/100</f>
        <v>0.201</v>
      </c>
      <c r="BM59" s="380">
        <f t="array" aca="true" ref="BM59">INDEX(KM_PCT,MATCH($A59,'Knowledge - Percentages'!$B:$B,0),'Data - Knowledge'!BM$8)/100</f>
        <v>0.099</v>
      </c>
      <c r="BN59" s="380">
        <f t="array" aca="true" ref="BN59">INDEX(KM_PCT,MATCH($A59,'Knowledge - Percentages'!$B:$B,0),'Data - Knowledge'!BN$8)/100</f>
        <v>0.012</v>
      </c>
      <c r="BO59" s="380">
        <f t="array" aca="true" ref="BO59">INDEX(KM_PCT,MATCH($A59,'Knowledge - Percentages'!$B:$B,0),'Data - Knowledge'!BO$8)/100</f>
        <v>0.013999999999999999</v>
      </c>
      <c r="BP59" s="380">
        <f t="array" aca="true" ref="BP59">INDEX(KM_PCT,MATCH($A59,'Knowledge - Percentages'!$B:$B,0),'Data - Knowledge'!BP$8)/100</f>
        <v>0.004</v>
      </c>
      <c r="BQ59" s="380">
        <f t="array" aca="true" ref="BQ59">INDEX(KM_PCT,MATCH($A59,'Knowledge - Percentages'!$B:$B,0),'Data - Knowledge'!BQ$8)/100</f>
        <v>0.006</v>
      </c>
    </row>
    <row r="60" spans="1:69">
      <c r="A60" t="s">
        <v>447</v>
      </c>
      <c r="B60" t="s">
        <v>875</v>
      </c>
      <c r="C60" t="s">
        <v>436</v>
      </c>
      <c r="D60" t="s">
        <v>892</v>
      </c>
      <c r="E60" s="373">
        <f>SUMPRODUCT($K$2:$BQ$2,$K60:$BQ60)/$J$2</f>
        <v>0.0020000000000000005</v>
      </c>
      <c r="F60" s="379">
        <f>SUMPRODUCT($K$2:$BQ$2,$K60:$BQ60)</f>
        <v>0.52800000000000014</v>
      </c>
      <c r="G60" s="373">
        <f>SUMPRODUCT($K$3:$BQ$3,$K60:$BQ60)/$J$3</f>
        <v>0.050453285420944544</v>
      </c>
      <c r="H60" s="379">
        <f>SUMPRODUCT($K$3:$BQ$3,$K60:$BQ60)</f>
        <v>491.41499999999985</v>
      </c>
      <c r="I60" s="373">
        <f>CORREL($K$4:$BQ$4,$K60:$BQ60)</f>
        <v>-0.33351520744578567</v>
      </c>
      <c r="J60" s="379">
        <f>$E60/$G60*100</f>
        <v>3.9640629610410776</v>
      </c>
      <c r="K60" s="380">
        <f t="array" aca="true" ref="K60">INDEX(KM_PCT,MATCH($A60,'Knowledge - Percentages'!$B:$B,0),'Data - Knowledge'!K$8)/100</f>
        <v>0.044000000000000004</v>
      </c>
      <c r="L60" s="380">
        <f t="array" aca="true" ref="L60">INDEX(KM_PCT,MATCH($A60,'Knowledge - Percentages'!$B:$B,0),'Data - Knowledge'!L$8)/100</f>
        <v>0.057999999999999996</v>
      </c>
      <c r="M60" s="380">
        <f t="array" aca="true" ref="M60">INDEX(KM_PCT,MATCH($A60,'Knowledge - Percentages'!$B:$B,0),'Data - Knowledge'!M$8)/100</f>
        <v>0.19899999999999998</v>
      </c>
      <c r="N60" s="380">
        <f t="array" aca="true" ref="N60">INDEX(KM_PCT,MATCH($A60,'Knowledge - Percentages'!$B:$B,0),'Data - Knowledge'!N$8)/100</f>
        <v>0.087</v>
      </c>
      <c r="O60" s="380">
        <f t="array" aca="true" ref="O60">INDEX(KM_PCT,MATCH($A60,'Knowledge - Percentages'!$B:$B,0),'Data - Knowledge'!O$8)/100</f>
        <v>0.154</v>
      </c>
      <c r="P60" s="380">
        <f t="array" aca="true" ref="P60">INDEX(KM_PCT,MATCH($A60,'Knowledge - Percentages'!$B:$B,0),'Data - Knowledge'!P$8)/100</f>
        <v>0.018000000000000002</v>
      </c>
      <c r="Q60" s="380">
        <f t="array" aca="true" ref="Q60">INDEX(KM_PCT,MATCH($A60,'Knowledge - Percentages'!$B:$B,0),'Data - Knowledge'!Q$8)/100</f>
        <v>0.158</v>
      </c>
      <c r="R60" s="380">
        <f t="array" aca="true" ref="R60">INDEX(KM_PCT,MATCH($A60,'Knowledge - Percentages'!$B:$B,0),'Data - Knowledge'!R$8)/100</f>
        <v>0.166</v>
      </c>
      <c r="S60" s="380">
        <f t="array" aca="true" ref="S60">INDEX(KM_PCT,MATCH($A60,'Knowledge - Percentages'!$B:$B,0),'Data - Knowledge'!S$8)/100</f>
        <v>0.098</v>
      </c>
      <c r="T60" s="380">
        <f t="array" aca="true" ref="T60">INDEX(KM_PCT,MATCH($A60,'Knowledge - Percentages'!$B:$B,0),'Data - Knowledge'!T$8)/100</f>
        <v>0.068</v>
      </c>
      <c r="U60" s="380">
        <f t="array" aca="true" ref="U60">INDEX(KM_PCT,MATCH($A60,'Knowledge - Percentages'!$B:$B,0),'Data - Knowledge'!U$8)/100</f>
        <v>0.016</v>
      </c>
      <c r="V60" s="380">
        <f t="array" aca="true" ref="V60">INDEX(KM_PCT,MATCH($A60,'Knowledge - Percentages'!$B:$B,0),'Data - Knowledge'!V$8)/100</f>
        <v>0.015</v>
      </c>
      <c r="W60" s="380">
        <f t="array" aca="true" ref="W60">INDEX(KM_PCT,MATCH($A60,'Knowledge - Percentages'!$B:$B,0),'Data - Knowledge'!W$8)/100</f>
        <v>0.026000000000000002</v>
      </c>
      <c r="X60" s="380">
        <f t="array" aca="true" ref="X60">INDEX(KM_PCT,MATCH($A60,'Knowledge - Percentages'!$B:$B,0),'Data - Knowledge'!X$8)/100</f>
        <v>0.21899999999999997</v>
      </c>
      <c r="Y60" s="380">
        <f t="array" aca="true" ref="Y60">INDEX(KM_PCT,MATCH($A60,'Knowledge - Percentages'!$B:$B,0),'Data - Knowledge'!Y$8)/100</f>
        <v>0.121</v>
      </c>
      <c r="Z60" s="380">
        <f t="array" aca="true" ref="Z60">INDEX(KM_PCT,MATCH($A60,'Knowledge - Percentages'!$B:$B,0),'Data - Knowledge'!Z$8)/100</f>
        <v>0.165</v>
      </c>
      <c r="AA60" s="380">
        <f t="array" aca="true" ref="AA60">INDEX(KM_PCT,MATCH($A60,'Knowledge - Percentages'!$B:$B,0),'Data - Knowledge'!AA$8)/100</f>
        <v>0.11199999999999999</v>
      </c>
      <c r="AB60" s="380">
        <f t="array" aca="true" ref="AB60">INDEX(KM_PCT,MATCH($A60,'Knowledge - Percentages'!$B:$B,0),'Data - Knowledge'!AB$8)/100</f>
        <v>0.019</v>
      </c>
      <c r="AC60" s="380">
        <f t="array" aca="true" ref="AC60">INDEX(KM_PCT,MATCH($A60,'Knowledge - Percentages'!$B:$B,0),'Data - Knowledge'!AC$8)/100</f>
        <v>0.019</v>
      </c>
      <c r="AD60" s="380">
        <f t="array" aca="true" ref="AD60">INDEX(KM_PCT,MATCH($A60,'Knowledge - Percentages'!$B:$B,0),'Data - Knowledge'!AD$8)/100</f>
        <v>0.121</v>
      </c>
      <c r="AE60" s="380">
        <f t="array" aca="true" ref="AE60">INDEX(KM_PCT,MATCH($A60,'Knowledge - Percentages'!$B:$B,0),'Data - Knowledge'!AE$8)/100</f>
        <v>0.046</v>
      </c>
      <c r="AF60" s="380">
        <f t="array" aca="true" ref="AF60">INDEX(KM_PCT,MATCH($A60,'Knowledge - Percentages'!$B:$B,0),'Data - Knowledge'!AF$8)/100</f>
        <v>0.01</v>
      </c>
      <c r="AG60" s="380">
        <f t="array" aca="true" ref="AG60">INDEX(KM_PCT,MATCH($A60,'Knowledge - Percentages'!$B:$B,0),'Data - Knowledge'!AG$8)/100</f>
        <v>0.006</v>
      </c>
      <c r="AH60" s="380">
        <f t="array" aca="true" ref="AH60">INDEX(KM_PCT,MATCH($A60,'Knowledge - Percentages'!$B:$B,0),'Data - Knowledge'!AH$8)/100</f>
        <v>0.013000000000000001</v>
      </c>
      <c r="AI60" s="380">
        <f t="array" aca="true" ref="AI60">INDEX(KM_PCT,MATCH($A60,'Knowledge - Percentages'!$B:$B,0),'Data - Knowledge'!AI$8)/100</f>
        <v>0.048</v>
      </c>
      <c r="AJ60" s="380">
        <f t="array" aca="true" ref="AJ60">INDEX(KM_PCT,MATCH($A60,'Knowledge - Percentages'!$B:$B,0),'Data - Knowledge'!AJ$8)/100</f>
        <v>0.013000000000000001</v>
      </c>
      <c r="AK60" s="380">
        <f t="array" aca="true" ref="AK60">INDEX(KM_PCT,MATCH($A60,'Knowledge - Percentages'!$B:$B,0),'Data - Knowledge'!AK$8)/100</f>
        <v>0</v>
      </c>
      <c r="AL60" s="380">
        <f t="array" aca="true" ref="AL60">INDEX(KM_PCT,MATCH($A60,'Knowledge - Percentages'!$B:$B,0),'Data - Knowledge'!AL$8)/100</f>
        <v>0.024</v>
      </c>
      <c r="AM60" s="380">
        <f t="array" aca="true" ref="AM60">INDEX(KM_PCT,MATCH($A60,'Knowledge - Percentages'!$B:$B,0),'Data - Knowledge'!AM$8)/100</f>
        <v>0.0069999999999999993</v>
      </c>
      <c r="AN60" s="380">
        <f t="array" aca="true" ref="AN60">INDEX(KM_PCT,MATCH($A60,'Knowledge - Percentages'!$B:$B,0),'Data - Knowledge'!AN$8)/100</f>
        <v>0.004</v>
      </c>
      <c r="AO60" s="380">
        <f t="array" aca="true" ref="AO60">INDEX(KM_PCT,MATCH($A60,'Knowledge - Percentages'!$B:$B,0),'Data - Knowledge'!AO$8)/100</f>
        <v>0.008</v>
      </c>
      <c r="AP60" s="380">
        <f t="array" aca="true" ref="AP60">INDEX(KM_PCT,MATCH($A60,'Knowledge - Percentages'!$B:$B,0),'Data - Knowledge'!AP$8)/100</f>
        <v>0.008</v>
      </c>
      <c r="AQ60" s="380">
        <f t="array" aca="true" ref="AQ60">INDEX(KM_PCT,MATCH($A60,'Knowledge - Percentages'!$B:$B,0),'Data - Knowledge'!AQ$8)/100</f>
        <v>0.004</v>
      </c>
      <c r="AR60" s="380">
        <f t="array" aca="true" ref="AR60">INDEX(KM_PCT,MATCH($A60,'Knowledge - Percentages'!$B:$B,0),'Data - Knowledge'!AR$8)/100</f>
        <v>0.022000000000000002</v>
      </c>
      <c r="AS60" s="380">
        <f t="array" aca="true" ref="AS60">INDEX(KM_PCT,MATCH($A60,'Knowledge - Percentages'!$B:$B,0),'Data - Knowledge'!AS$8)/100</f>
        <v>0.013999999999999999</v>
      </c>
      <c r="AT60" s="380">
        <f t="array" aca="true" ref="AT60">INDEX(KM_PCT,MATCH($A60,'Knowledge - Percentages'!$B:$B,0),'Data - Knowledge'!AT$8)/100</f>
        <v>0.01</v>
      </c>
      <c r="AU60" s="380">
        <f t="array" aca="true" ref="AU60">INDEX(KM_PCT,MATCH($A60,'Knowledge - Percentages'!$B:$B,0),'Data - Knowledge'!AU$8)/100</f>
        <v>0.004</v>
      </c>
      <c r="AV60" s="380">
        <f t="array" aca="true" ref="AV60">INDEX(KM_PCT,MATCH($A60,'Knowledge - Percentages'!$B:$B,0),'Data - Knowledge'!AV$8)/100</f>
        <v>0.001</v>
      </c>
      <c r="AW60" s="380">
        <f t="array" aca="true" ref="AW60">INDEX(KM_PCT,MATCH($A60,'Knowledge - Percentages'!$B:$B,0),'Data - Knowledge'!AW$8)/100</f>
        <v>0</v>
      </c>
      <c r="AX60" s="380">
        <f t="array" aca="true" ref="AX60">INDEX(KM_PCT,MATCH($A60,'Knowledge - Percentages'!$B:$B,0),'Data - Knowledge'!AX$8)/100</f>
        <v>0.002</v>
      </c>
      <c r="AY60" s="380">
        <f t="array" aca="true" ref="AY60">INDEX(KM_PCT,MATCH($A60,'Knowledge - Percentages'!$B:$B,0),'Data - Knowledge'!AY$8)/100</f>
        <v>0.012</v>
      </c>
      <c r="AZ60" s="380">
        <f t="array" aca="true" ref="AZ60">INDEX(KM_PCT,MATCH($A60,'Knowledge - Percentages'!$B:$B,0),'Data - Knowledge'!AZ$8)/100</f>
        <v>0.001</v>
      </c>
      <c r="BA60" s="380">
        <f t="array" aca="true" ref="BA60">INDEX(KM_PCT,MATCH($A60,'Knowledge - Percentages'!$B:$B,0),'Data - Knowledge'!BA$8)/100</f>
        <v>0.001</v>
      </c>
      <c r="BB60" s="380">
        <f t="array" aca="true" ref="BB60">INDEX(KM_PCT,MATCH($A60,'Knowledge - Percentages'!$B:$B,0),'Data - Knowledge'!BB$8)/100</f>
        <v>0</v>
      </c>
      <c r="BC60" s="380">
        <f t="array" aca="true" ref="BC60">INDEX(KM_PCT,MATCH($A60,'Knowledge - Percentages'!$B:$B,0),'Data - Knowledge'!BC$8)/100</f>
        <v>0.005</v>
      </c>
      <c r="BD60" s="380">
        <f t="array" aca="true" ref="BD60">INDEX(KM_PCT,MATCH($A60,'Knowledge - Percentages'!$B:$B,0),'Data - Knowledge'!BD$8)/100</f>
        <v>0.006</v>
      </c>
      <c r="BE60" s="380">
        <f t="array" aca="true" ref="BE60">INDEX(KM_PCT,MATCH($A60,'Knowledge - Percentages'!$B:$B,0),'Data - Knowledge'!BE$8)/100</f>
        <v>0</v>
      </c>
      <c r="BF60" s="380">
        <f t="array" aca="true" ref="BF60">INDEX(KM_PCT,MATCH($A60,'Knowledge - Percentages'!$B:$B,0),'Data - Knowledge'!BF$8)/100</f>
        <v>0.001</v>
      </c>
      <c r="BG60" s="380">
        <f t="array" aca="true" ref="BG60">INDEX(KM_PCT,MATCH($A60,'Knowledge - Percentages'!$B:$B,0),'Data - Knowledge'!BG$8)/100</f>
        <v>0.002</v>
      </c>
      <c r="BH60" s="380">
        <f t="array" aca="true" ref="BH60">INDEX(KM_PCT,MATCH($A60,'Knowledge - Percentages'!$B:$B,0),'Data - Knowledge'!BH$8)/100</f>
        <v>0.002</v>
      </c>
      <c r="BI60" s="380">
        <f t="array" aca="true" ref="BI60">INDEX(KM_PCT,MATCH($A60,'Knowledge - Percentages'!$B:$B,0),'Data - Knowledge'!BI$8)/100</f>
        <v>0</v>
      </c>
      <c r="BJ60" s="380">
        <f t="array" aca="true" ref="BJ60">INDEX(KM_PCT,MATCH($A60,'Knowledge - Percentages'!$B:$B,0),'Data - Knowledge'!BJ$8)/100</f>
        <v>0</v>
      </c>
      <c r="BK60" s="380">
        <f t="array" aca="true" ref="BK60">INDEX(KM_PCT,MATCH($A60,'Knowledge - Percentages'!$B:$B,0),'Data - Knowledge'!BK$8)/100</f>
        <v>0.043</v>
      </c>
      <c r="BL60" s="380">
        <f t="array" aca="true" ref="BL60">INDEX(KM_PCT,MATCH($A60,'Knowledge - Percentages'!$B:$B,0),'Data - Knowledge'!BL$8)/100</f>
        <v>0.053</v>
      </c>
      <c r="BM60" s="380">
        <f t="array" aca="true" ref="BM60">INDEX(KM_PCT,MATCH($A60,'Knowledge - Percentages'!$B:$B,0),'Data - Knowledge'!BM$8)/100</f>
        <v>0.017</v>
      </c>
      <c r="BN60" s="380">
        <f t="array" aca="true" ref="BN60">INDEX(KM_PCT,MATCH($A60,'Knowledge - Percentages'!$B:$B,0),'Data - Knowledge'!BN$8)/100</f>
        <v>0.001</v>
      </c>
      <c r="BO60" s="380">
        <f t="array" aca="true" ref="BO60">INDEX(KM_PCT,MATCH($A60,'Knowledge - Percentages'!$B:$B,0),'Data - Knowledge'!BO$8)/100</f>
        <v>0.002</v>
      </c>
      <c r="BP60" s="380">
        <f t="array" aca="true" ref="BP60">INDEX(KM_PCT,MATCH($A60,'Knowledge - Percentages'!$B:$B,0),'Data - Knowledge'!BP$8)/100</f>
        <v>0.001</v>
      </c>
      <c r="BQ60" s="380">
        <f t="array" aca="true" ref="BQ60">INDEX(KM_PCT,MATCH($A60,'Knowledge - Percentages'!$B:$B,0),'Data - Knowledge'!BQ$8)/100</f>
        <v>0.001</v>
      </c>
    </row>
    <row r="61" spans="1:69">
      <c r="A61" t="s">
        <v>449</v>
      </c>
      <c r="B61" t="s">
        <v>875</v>
      </c>
      <c r="C61" t="s">
        <v>436</v>
      </c>
      <c r="D61" t="s">
        <v>893</v>
      </c>
      <c r="E61" s="373">
        <f>SUMPRODUCT($K$2:$BQ$2,$K61:$BQ61)/$J$2</f>
        <v>0.00067424242424242431</v>
      </c>
      <c r="F61" s="379">
        <f>SUMPRODUCT($K$2:$BQ$2,$K61:$BQ61)</f>
        <v>0.17800000000000002</v>
      </c>
      <c r="G61" s="373">
        <f>SUMPRODUCT($K$3:$BQ$3,$K61:$BQ61)/$J$3</f>
        <v>0.047825975359342923</v>
      </c>
      <c r="H61" s="379">
        <f>SUMPRODUCT($K$3:$BQ$3,$K61:$BQ61)</f>
        <v>465.8250000000001</v>
      </c>
      <c r="I61" s="373">
        <f>CORREL($K$4:$BQ$4,$K61:$BQ61)</f>
        <v>-0.20195271331036363</v>
      </c>
      <c r="J61" s="379">
        <f>$E61/$G61*100</f>
        <v>1.4097829039062335</v>
      </c>
      <c r="K61" s="380">
        <f t="array" aca="true" ref="K61">INDEX(KM_PCT,MATCH($A61,'Knowledge - Percentages'!$B:$B,0),'Data - Knowledge'!K$8)/100</f>
        <v>0.90099999999999991</v>
      </c>
      <c r="L61" s="380">
        <f t="array" aca="true" ref="L61">INDEX(KM_PCT,MATCH($A61,'Knowledge - Percentages'!$B:$B,0),'Data - Knowledge'!L$8)/100</f>
        <v>0.84200000000000008</v>
      </c>
      <c r="M61" s="380">
        <f t="array" aca="true" ref="M61">INDEX(KM_PCT,MATCH($A61,'Knowledge - Percentages'!$B:$B,0),'Data - Knowledge'!M$8)/100</f>
        <v>0.48700000000000004</v>
      </c>
      <c r="N61" s="380">
        <f t="array" aca="true" ref="N61">INDEX(KM_PCT,MATCH($A61,'Knowledge - Percentages'!$B:$B,0),'Data - Knowledge'!N$8)/100</f>
        <v>0.043</v>
      </c>
      <c r="O61" s="380">
        <f t="array" aca="true" ref="O61">INDEX(KM_PCT,MATCH($A61,'Knowledge - Percentages'!$B:$B,0),'Data - Knowledge'!O$8)/100</f>
        <v>0.158</v>
      </c>
      <c r="P61" s="380">
        <f t="array" aca="true" ref="P61">INDEX(KM_PCT,MATCH($A61,'Knowledge - Percentages'!$B:$B,0),'Data - Knowledge'!P$8)/100</f>
        <v>0.006</v>
      </c>
      <c r="Q61" s="380">
        <f t="array" aca="true" ref="Q61">INDEX(KM_PCT,MATCH($A61,'Knowledge - Percentages'!$B:$B,0),'Data - Knowledge'!Q$8)/100</f>
        <v>0.24100000000000002</v>
      </c>
      <c r="R61" s="380">
        <f t="array" aca="true" ref="R61">INDEX(KM_PCT,MATCH($A61,'Knowledge - Percentages'!$B:$B,0),'Data - Knowledge'!R$8)/100</f>
        <v>0.091</v>
      </c>
      <c r="S61" s="380">
        <f t="array" aca="true" ref="S61">INDEX(KM_PCT,MATCH($A61,'Knowledge - Percentages'!$B:$B,0),'Data - Knowledge'!S$8)/100</f>
        <v>0.055</v>
      </c>
      <c r="T61" s="380">
        <f t="array" aca="true" ref="T61">INDEX(KM_PCT,MATCH($A61,'Knowledge - Percentages'!$B:$B,0),'Data - Knowledge'!T$8)/100</f>
        <v>0.044000000000000004</v>
      </c>
      <c r="U61" s="380">
        <f t="array" aca="true" ref="U61">INDEX(KM_PCT,MATCH($A61,'Knowledge - Percentages'!$B:$B,0),'Data - Knowledge'!U$8)/100</f>
        <v>0.004</v>
      </c>
      <c r="V61" s="380">
        <f t="array" aca="true" ref="V61">INDEX(KM_PCT,MATCH($A61,'Knowledge - Percentages'!$B:$B,0),'Data - Knowledge'!V$8)/100</f>
        <v>0.006</v>
      </c>
      <c r="W61" s="380">
        <f t="array" aca="true" ref="W61">INDEX(KM_PCT,MATCH($A61,'Knowledge - Percentages'!$B:$B,0),'Data - Knowledge'!W$8)/100</f>
        <v>0.021</v>
      </c>
      <c r="X61" s="380">
        <f t="array" aca="true" ref="X61">INDEX(KM_PCT,MATCH($A61,'Knowledge - Percentages'!$B:$B,0),'Data - Knowledge'!X$8)/100</f>
        <v>0.34</v>
      </c>
      <c r="Y61" s="380">
        <f t="array" aca="true" ref="Y61">INDEX(KM_PCT,MATCH($A61,'Knowledge - Percentages'!$B:$B,0),'Data - Knowledge'!Y$8)/100</f>
        <v>0.11900000000000001</v>
      </c>
      <c r="Z61" s="380">
        <f t="array" aca="true" ref="Z61">INDEX(KM_PCT,MATCH($A61,'Knowledge - Percentages'!$B:$B,0),'Data - Knowledge'!Z$8)/100</f>
        <v>0.506</v>
      </c>
      <c r="AA61" s="380">
        <f t="array" aca="true" ref="AA61">INDEX(KM_PCT,MATCH($A61,'Knowledge - Percentages'!$B:$B,0),'Data - Knowledge'!AA$8)/100</f>
        <v>0.113</v>
      </c>
      <c r="AB61" s="380">
        <f t="array" aca="true" ref="AB61">INDEX(KM_PCT,MATCH($A61,'Knowledge - Percentages'!$B:$B,0),'Data - Knowledge'!AB$8)/100</f>
        <v>0.0069999999999999993</v>
      </c>
      <c r="AC61" s="380">
        <f t="array" aca="true" ref="AC61">INDEX(KM_PCT,MATCH($A61,'Knowledge - Percentages'!$B:$B,0),'Data - Knowledge'!AC$8)/100</f>
        <v>0.011000000000000001</v>
      </c>
      <c r="AD61" s="380">
        <f t="array" aca="true" ref="AD61">INDEX(KM_PCT,MATCH($A61,'Knowledge - Percentages'!$B:$B,0),'Data - Knowledge'!AD$8)/100</f>
        <v>0.092</v>
      </c>
      <c r="AE61" s="380">
        <f t="array" aca="true" ref="AE61">INDEX(KM_PCT,MATCH($A61,'Knowledge - Percentages'!$B:$B,0),'Data - Knowledge'!AE$8)/100</f>
        <v>0.026000000000000002</v>
      </c>
      <c r="AF61" s="380">
        <f t="array" aca="true" ref="AF61">INDEX(KM_PCT,MATCH($A61,'Knowledge - Percentages'!$B:$B,0),'Data - Knowledge'!AF$8)/100</f>
        <v>0.004</v>
      </c>
      <c r="AG61" s="380">
        <f t="array" aca="true" ref="AG61">INDEX(KM_PCT,MATCH($A61,'Knowledge - Percentages'!$B:$B,0),'Data - Knowledge'!AG$8)/100</f>
        <v>0.002</v>
      </c>
      <c r="AH61" s="380">
        <f t="array" aca="true" ref="AH61">INDEX(KM_PCT,MATCH($A61,'Knowledge - Percentages'!$B:$B,0),'Data - Knowledge'!AH$8)/100</f>
        <v>0.005</v>
      </c>
      <c r="AI61" s="380">
        <f t="array" aca="true" ref="AI61">INDEX(KM_PCT,MATCH($A61,'Knowledge - Percentages'!$B:$B,0),'Data - Knowledge'!AI$8)/100</f>
        <v>0.013999999999999999</v>
      </c>
      <c r="AJ61" s="380">
        <f t="array" aca="true" ref="AJ61">INDEX(KM_PCT,MATCH($A61,'Knowledge - Percentages'!$B:$B,0),'Data - Knowledge'!AJ$8)/100</f>
        <v>0.006</v>
      </c>
      <c r="AK61" s="380">
        <f t="array" aca="true" ref="AK61">INDEX(KM_PCT,MATCH($A61,'Knowledge - Percentages'!$B:$B,0),'Data - Knowledge'!AK$8)/100</f>
        <v>0</v>
      </c>
      <c r="AL61" s="380">
        <f t="array" aca="true" ref="AL61">INDEX(KM_PCT,MATCH($A61,'Knowledge - Percentages'!$B:$B,0),'Data - Knowledge'!AL$8)/100</f>
        <v>0.005</v>
      </c>
      <c r="AM61" s="380">
        <f t="array" aca="true" ref="AM61">INDEX(KM_PCT,MATCH($A61,'Knowledge - Percentages'!$B:$B,0),'Data - Knowledge'!AM$8)/100</f>
        <v>0.001</v>
      </c>
      <c r="AN61" s="380">
        <f t="array" aca="true" ref="AN61">INDEX(KM_PCT,MATCH($A61,'Knowledge - Percentages'!$B:$B,0),'Data - Knowledge'!AN$8)/100</f>
        <v>0.002</v>
      </c>
      <c r="AO61" s="380">
        <f t="array" aca="true" ref="AO61">INDEX(KM_PCT,MATCH($A61,'Knowledge - Percentages'!$B:$B,0),'Data - Knowledge'!AO$8)/100</f>
        <v>0.003</v>
      </c>
      <c r="AP61" s="380">
        <f t="array" aca="true" ref="AP61">INDEX(KM_PCT,MATCH($A61,'Knowledge - Percentages'!$B:$B,0),'Data - Knowledge'!AP$8)/100</f>
        <v>0.002</v>
      </c>
      <c r="AQ61" s="380">
        <f t="array" aca="true" ref="AQ61">INDEX(KM_PCT,MATCH($A61,'Knowledge - Percentages'!$B:$B,0),'Data - Knowledge'!AQ$8)/100</f>
        <v>0.001</v>
      </c>
      <c r="AR61" s="380">
        <f t="array" aca="true" ref="AR61">INDEX(KM_PCT,MATCH($A61,'Knowledge - Percentages'!$B:$B,0),'Data - Knowledge'!AR$8)/100</f>
        <v>0.023</v>
      </c>
      <c r="AS61" s="380">
        <f t="array" aca="true" ref="AS61">INDEX(KM_PCT,MATCH($A61,'Knowledge - Percentages'!$B:$B,0),'Data - Knowledge'!AS$8)/100</f>
        <v>0.008</v>
      </c>
      <c r="AT61" s="380">
        <f t="array" aca="true" ref="AT61">INDEX(KM_PCT,MATCH($A61,'Knowledge - Percentages'!$B:$B,0),'Data - Knowledge'!AT$8)/100</f>
        <v>0.005</v>
      </c>
      <c r="AU61" s="380">
        <f t="array" aca="true" ref="AU61">INDEX(KM_PCT,MATCH($A61,'Knowledge - Percentages'!$B:$B,0),'Data - Knowledge'!AU$8)/100</f>
        <v>0.002</v>
      </c>
      <c r="AV61" s="380">
        <f t="array" aca="true" ref="AV61">INDEX(KM_PCT,MATCH($A61,'Knowledge - Percentages'!$B:$B,0),'Data - Knowledge'!AV$8)/100</f>
        <v>0</v>
      </c>
      <c r="AW61" s="380">
        <f t="array" aca="true" ref="AW61">INDEX(KM_PCT,MATCH($A61,'Knowledge - Percentages'!$B:$B,0),'Data - Knowledge'!AW$8)/100</f>
        <v>0</v>
      </c>
      <c r="AX61" s="380">
        <f t="array" aca="true" ref="AX61">INDEX(KM_PCT,MATCH($A61,'Knowledge - Percentages'!$B:$B,0),'Data - Knowledge'!AX$8)/100</f>
        <v>0</v>
      </c>
      <c r="AY61" s="380">
        <f t="array" aca="true" ref="AY61">INDEX(KM_PCT,MATCH($A61,'Knowledge - Percentages'!$B:$B,0),'Data - Knowledge'!AY$8)/100</f>
        <v>0.005</v>
      </c>
      <c r="AZ61" s="380">
        <f t="array" aca="true" ref="AZ61">INDEX(KM_PCT,MATCH($A61,'Knowledge - Percentages'!$B:$B,0),'Data - Knowledge'!AZ$8)/100</f>
        <v>0</v>
      </c>
      <c r="BA61" s="380">
        <f t="array" aca="true" ref="BA61">INDEX(KM_PCT,MATCH($A61,'Knowledge - Percentages'!$B:$B,0),'Data - Knowledge'!BA$8)/100</f>
        <v>0</v>
      </c>
      <c r="BB61" s="380">
        <f t="array" aca="true" ref="BB61">INDEX(KM_PCT,MATCH($A61,'Knowledge - Percentages'!$B:$B,0),'Data - Knowledge'!BB$8)/100</f>
        <v>0</v>
      </c>
      <c r="BC61" s="380">
        <f t="array" aca="true" ref="BC61">INDEX(KM_PCT,MATCH($A61,'Knowledge - Percentages'!$B:$B,0),'Data - Knowledge'!BC$8)/100</f>
        <v>0.003</v>
      </c>
      <c r="BD61" s="380">
        <f t="array" aca="true" ref="BD61">INDEX(KM_PCT,MATCH($A61,'Knowledge - Percentages'!$B:$B,0),'Data - Knowledge'!BD$8)/100</f>
        <v>0.004</v>
      </c>
      <c r="BE61" s="380">
        <f t="array" aca="true" ref="BE61">INDEX(KM_PCT,MATCH($A61,'Knowledge - Percentages'!$B:$B,0),'Data - Knowledge'!BE$8)/100</f>
        <v>0</v>
      </c>
      <c r="BF61" s="380">
        <f t="array" aca="true" ref="BF61">INDEX(KM_PCT,MATCH($A61,'Knowledge - Percentages'!$B:$B,0),'Data - Knowledge'!BF$8)/100</f>
        <v>0.001</v>
      </c>
      <c r="BG61" s="380">
        <f t="array" aca="true" ref="BG61">INDEX(KM_PCT,MATCH($A61,'Knowledge - Percentages'!$B:$B,0),'Data - Knowledge'!BG$8)/100</f>
        <v>0.001</v>
      </c>
      <c r="BH61" s="380">
        <f t="array" aca="true" ref="BH61">INDEX(KM_PCT,MATCH($A61,'Knowledge - Percentages'!$B:$B,0),'Data - Knowledge'!BH$8)/100</f>
        <v>0</v>
      </c>
      <c r="BI61" s="380">
        <f t="array" aca="true" ref="BI61">INDEX(KM_PCT,MATCH($A61,'Knowledge - Percentages'!$B:$B,0),'Data - Knowledge'!BI$8)/100</f>
        <v>0</v>
      </c>
      <c r="BJ61" s="380">
        <f t="array" aca="true" ref="BJ61">INDEX(KM_PCT,MATCH($A61,'Knowledge - Percentages'!$B:$B,0),'Data - Knowledge'!BJ$8)/100</f>
        <v>0</v>
      </c>
      <c r="BK61" s="380">
        <f t="array" aca="true" ref="BK61">INDEX(KM_PCT,MATCH($A61,'Knowledge - Percentages'!$B:$B,0),'Data - Knowledge'!BK$8)/100</f>
        <v>0.02</v>
      </c>
      <c r="BL61" s="380">
        <f t="array" aca="true" ref="BL61">INDEX(KM_PCT,MATCH($A61,'Knowledge - Percentages'!$B:$B,0),'Data - Knowledge'!BL$8)/100</f>
        <v>0.037000000000000005</v>
      </c>
      <c r="BM61" s="380">
        <f t="array" aca="true" ref="BM61">INDEX(KM_PCT,MATCH($A61,'Knowledge - Percentages'!$B:$B,0),'Data - Knowledge'!BM$8)/100</f>
        <v>0.008</v>
      </c>
      <c r="BN61" s="380">
        <f t="array" aca="true" ref="BN61">INDEX(KM_PCT,MATCH($A61,'Knowledge - Percentages'!$B:$B,0),'Data - Knowledge'!BN$8)/100</f>
        <v>0</v>
      </c>
      <c r="BO61" s="380">
        <f t="array" aca="true" ref="BO61">INDEX(KM_PCT,MATCH($A61,'Knowledge - Percentages'!$B:$B,0),'Data - Knowledge'!BO$8)/100</f>
        <v>0.001</v>
      </c>
      <c r="BP61" s="380">
        <f t="array" aca="true" ref="BP61">INDEX(KM_PCT,MATCH($A61,'Knowledge - Percentages'!$B:$B,0),'Data - Knowledge'!BP$8)/100</f>
        <v>0</v>
      </c>
      <c r="BQ61" s="380">
        <f t="array" aca="true" ref="BQ61">INDEX(KM_PCT,MATCH($A61,'Knowledge - Percentages'!$B:$B,0),'Data - Knowledge'!BQ$8)/100</f>
        <v>0</v>
      </c>
    </row>
    <row r="62" spans="1:69">
      <c r="A62" t="s">
        <v>894</v>
      </c>
      <c r="B62" t="s">
        <v>875</v>
      </c>
      <c r="C62" t="s">
        <v>895</v>
      </c>
      <c r="D62" t="s">
        <v>896</v>
      </c>
      <c r="E62" s="373">
        <f>SUMPRODUCT($K$2:$BQ$2,$K62:$BQ62)/$J$2</f>
        <v>0.15056439393939394</v>
      </c>
      <c r="F62" s="379">
        <f>SUMPRODUCT($K$2:$BQ$2,$K62:$BQ62)</f>
        <v>39.749</v>
      </c>
      <c r="G62" s="373">
        <f>SUMPRODUCT($K$3:$BQ$3,$K62:$BQ62)/$J$3</f>
        <v>0.15589907597535935</v>
      </c>
      <c r="H62" s="379">
        <f>SUMPRODUCT($K$3:$BQ$3,$K62:$BQ62)</f>
        <v>1518.457</v>
      </c>
      <c r="I62" s="373">
        <f>CORREL($K$4:$BQ$4,$K62:$BQ62)</f>
        <v>-0.20601582067157626</v>
      </c>
      <c r="J62" s="379">
        <f>$E62/$G62*100</f>
        <v>96.578118245672869</v>
      </c>
      <c r="K62" s="380">
        <f t="array" aca="true" ref="K62">INDEX(KM_PCT,MATCH($A62,'Knowledge - Percentages'!$B:$B,0),'Data - Knowledge'!K$8)/100</f>
        <v>0.146</v>
      </c>
      <c r="L62" s="380">
        <f t="array" aca="true" ref="L62">INDEX(KM_PCT,MATCH($A62,'Knowledge - Percentages'!$B:$B,0),'Data - Knowledge'!L$8)/100</f>
        <v>0.131</v>
      </c>
      <c r="M62" s="380">
        <f t="array" aca="true" ref="M62">INDEX(KM_PCT,MATCH($A62,'Knowledge - Percentages'!$B:$B,0),'Data - Knowledge'!M$8)/100</f>
        <v>0.142</v>
      </c>
      <c r="N62" s="380">
        <f t="array" aca="true" ref="N62">INDEX(KM_PCT,MATCH($A62,'Knowledge - Percentages'!$B:$B,0),'Data - Knowledge'!N$8)/100</f>
        <v>0.134</v>
      </c>
      <c r="O62" s="380">
        <f t="array" aca="true" ref="O62">INDEX(KM_PCT,MATCH($A62,'Knowledge - Percentages'!$B:$B,0),'Data - Knowledge'!O$8)/100</f>
        <v>0.14300000000000002</v>
      </c>
      <c r="P62" s="380">
        <f t="array" aca="true" ref="P62">INDEX(KM_PCT,MATCH($A62,'Knowledge - Percentages'!$B:$B,0),'Data - Knowledge'!P$8)/100</f>
        <v>0.156</v>
      </c>
      <c r="Q62" s="380">
        <f t="array" aca="true" ref="Q62">INDEX(KM_PCT,MATCH($A62,'Knowledge - Percentages'!$B:$B,0),'Data - Knowledge'!Q$8)/100</f>
        <v>0.149</v>
      </c>
      <c r="R62" s="380">
        <f t="array" aca="true" ref="R62">INDEX(KM_PCT,MATCH($A62,'Knowledge - Percentages'!$B:$B,0),'Data - Knowledge'!R$8)/100</f>
        <v>0.146</v>
      </c>
      <c r="S62" s="380">
        <f t="array" aca="true" ref="S62">INDEX(KM_PCT,MATCH($A62,'Knowledge - Percentages'!$B:$B,0),'Data - Knowledge'!S$8)/100</f>
        <v>0.151</v>
      </c>
      <c r="T62" s="380">
        <f t="array" aca="true" ref="T62">INDEX(KM_PCT,MATCH($A62,'Knowledge - Percentages'!$B:$B,0),'Data - Knowledge'!T$8)/100</f>
        <v>0.146</v>
      </c>
      <c r="U62" s="380">
        <f t="array" aca="true" ref="U62">INDEX(KM_PCT,MATCH($A62,'Knowledge - Percentages'!$B:$B,0),'Data - Knowledge'!U$8)/100</f>
        <v>0.138</v>
      </c>
      <c r="V62" s="380">
        <f t="array" aca="true" ref="V62">INDEX(KM_PCT,MATCH($A62,'Knowledge - Percentages'!$B:$B,0),'Data - Knowledge'!V$8)/100</f>
        <v>0.12300000000000001</v>
      </c>
      <c r="W62" s="380">
        <f t="array" aca="true" ref="W62">INDEX(KM_PCT,MATCH($A62,'Knowledge - Percentages'!$B:$B,0),'Data - Knowledge'!W$8)/100</f>
        <v>0.149</v>
      </c>
      <c r="X62" s="380">
        <f t="array" aca="true" ref="X62">INDEX(KM_PCT,MATCH($A62,'Knowledge - Percentages'!$B:$B,0),'Data - Knowledge'!X$8)/100</f>
        <v>0.259</v>
      </c>
      <c r="Y62" s="380">
        <f t="array" aca="true" ref="Y62">INDEX(KM_PCT,MATCH($A62,'Knowledge - Percentages'!$B:$B,0),'Data - Knowledge'!Y$8)/100</f>
        <v>0.305</v>
      </c>
      <c r="Z62" s="380">
        <f t="array" aca="true" ref="Z62">INDEX(KM_PCT,MATCH($A62,'Knowledge - Percentages'!$B:$B,0),'Data - Knowledge'!Z$8)/100</f>
        <v>0.267</v>
      </c>
      <c r="AA62" s="380">
        <f t="array" aca="true" ref="AA62">INDEX(KM_PCT,MATCH($A62,'Knowledge - Percentages'!$B:$B,0),'Data - Knowledge'!AA$8)/100</f>
        <v>0.294</v>
      </c>
      <c r="AB62" s="380">
        <f t="array" aca="true" ref="AB62">INDEX(KM_PCT,MATCH($A62,'Knowledge - Percentages'!$B:$B,0),'Data - Knowledge'!AB$8)/100</f>
        <v>0.23600000000000002</v>
      </c>
      <c r="AC62" s="380">
        <f t="array" aca="true" ref="AC62">INDEX(KM_PCT,MATCH($A62,'Knowledge - Percentages'!$B:$B,0),'Data - Knowledge'!AC$8)/100</f>
        <v>0.253</v>
      </c>
      <c r="AD62" s="380">
        <f t="array" aca="true" ref="AD62">INDEX(KM_PCT,MATCH($A62,'Knowledge - Percentages'!$B:$B,0),'Data - Knowledge'!AD$8)/100</f>
        <v>0.20800000000000002</v>
      </c>
      <c r="AE62" s="380">
        <f t="array" aca="true" ref="AE62">INDEX(KM_PCT,MATCH($A62,'Knowledge - Percentages'!$B:$B,0),'Data - Knowledge'!AE$8)/100</f>
        <v>0.131</v>
      </c>
      <c r="AF62" s="380">
        <f t="array" aca="true" ref="AF62">INDEX(KM_PCT,MATCH($A62,'Knowledge - Percentages'!$B:$B,0),'Data - Knowledge'!AF$8)/100</f>
        <v>0.121</v>
      </c>
      <c r="AG62" s="380">
        <f t="array" aca="true" ref="AG62">INDEX(KM_PCT,MATCH($A62,'Knowledge - Percentages'!$B:$B,0),'Data - Knowledge'!AG$8)/100</f>
        <v>0.141</v>
      </c>
      <c r="AH62" s="380">
        <f t="array" aca="true" ref="AH62">INDEX(KM_PCT,MATCH($A62,'Knowledge - Percentages'!$B:$B,0),'Data - Knowledge'!AH$8)/100</f>
        <v>0.14800000000000002</v>
      </c>
      <c r="AI62" s="380">
        <f t="array" aca="true" ref="AI62">INDEX(KM_PCT,MATCH($A62,'Knowledge - Percentages'!$B:$B,0),'Data - Knowledge'!AI$8)/100</f>
        <v>0.14800000000000002</v>
      </c>
      <c r="AJ62" s="380">
        <f t="array" aca="true" ref="AJ62">INDEX(KM_PCT,MATCH($A62,'Knowledge - Percentages'!$B:$B,0),'Data - Knowledge'!AJ$8)/100</f>
        <v>0.168</v>
      </c>
      <c r="AK62" s="380">
        <f t="array" aca="true" ref="AK62">INDEX(KM_PCT,MATCH($A62,'Knowledge - Percentages'!$B:$B,0),'Data - Knowledge'!AK$8)/100</f>
        <v>0.109</v>
      </c>
      <c r="AL62" s="380">
        <f t="array" aca="true" ref="AL62">INDEX(KM_PCT,MATCH($A62,'Knowledge - Percentages'!$B:$B,0),'Data - Knowledge'!AL$8)/100</f>
        <v>0.115</v>
      </c>
      <c r="AM62" s="380">
        <f t="array" aca="true" ref="AM62">INDEX(KM_PCT,MATCH($A62,'Knowledge - Percentages'!$B:$B,0),'Data - Knowledge'!AM$8)/100</f>
        <v>0.115</v>
      </c>
      <c r="AN62" s="380">
        <f t="array" aca="true" ref="AN62">INDEX(KM_PCT,MATCH($A62,'Knowledge - Percentages'!$B:$B,0),'Data - Knowledge'!AN$8)/100</f>
        <v>0.125</v>
      </c>
      <c r="AO62" s="380">
        <f t="array" aca="true" ref="AO62">INDEX(KM_PCT,MATCH($A62,'Knowledge - Percentages'!$B:$B,0),'Data - Knowledge'!AO$8)/100</f>
        <v>0.131</v>
      </c>
      <c r="AP62" s="380">
        <f t="array" aca="true" ref="AP62">INDEX(KM_PCT,MATCH($A62,'Knowledge - Percentages'!$B:$B,0),'Data - Knowledge'!AP$8)/100</f>
        <v>0.24100000000000002</v>
      </c>
      <c r="AQ62" s="380">
        <f t="array" aca="true" ref="AQ62">INDEX(KM_PCT,MATCH($A62,'Knowledge - Percentages'!$B:$B,0),'Data - Knowledge'!AQ$8)/100</f>
        <v>0.225</v>
      </c>
      <c r="AR62" s="380">
        <f t="array" aca="true" ref="AR62">INDEX(KM_PCT,MATCH($A62,'Knowledge - Percentages'!$B:$B,0),'Data - Knowledge'!AR$8)/100</f>
        <v>0.43700000000000006</v>
      </c>
      <c r="AS62" s="380">
        <f t="array" aca="true" ref="AS62">INDEX(KM_PCT,MATCH($A62,'Knowledge - Percentages'!$B:$B,0),'Data - Knowledge'!AS$8)/100</f>
        <v>0.441</v>
      </c>
      <c r="AT62" s="380">
        <f t="array" aca="true" ref="AT62">INDEX(KM_PCT,MATCH($A62,'Knowledge - Percentages'!$B:$B,0),'Data - Knowledge'!AT$8)/100</f>
        <v>0.42100000000000004</v>
      </c>
      <c r="AU62" s="380">
        <f t="array" aca="true" ref="AU62">INDEX(KM_PCT,MATCH($A62,'Knowledge - Percentages'!$B:$B,0),'Data - Knowledge'!AU$8)/100</f>
        <v>0.168</v>
      </c>
      <c r="AV62" s="380">
        <f t="array" aca="true" ref="AV62">INDEX(KM_PCT,MATCH($A62,'Knowledge - Percentages'!$B:$B,0),'Data - Knowledge'!AV$8)/100</f>
        <v>0.155</v>
      </c>
      <c r="AW62" s="380">
        <f t="array" aca="true" ref="AW62">INDEX(KM_PCT,MATCH($A62,'Knowledge - Percentages'!$B:$B,0),'Data - Knowledge'!AW$8)/100</f>
        <v>0.163</v>
      </c>
      <c r="AX62" s="380">
        <f t="array" aca="true" ref="AX62">INDEX(KM_PCT,MATCH($A62,'Knowledge - Percentages'!$B:$B,0),'Data - Knowledge'!AX$8)/100</f>
        <v>0.16699999999999998</v>
      </c>
      <c r="AY62" s="380">
        <f t="array" aca="true" ref="AY62">INDEX(KM_PCT,MATCH($A62,'Knowledge - Percentages'!$B:$B,0),'Data - Knowledge'!AY$8)/100</f>
        <v>0.124</v>
      </c>
      <c r="AZ62" s="380">
        <f t="array" aca="true" ref="AZ62">INDEX(KM_PCT,MATCH($A62,'Knowledge - Percentages'!$B:$B,0),'Data - Knowledge'!AZ$8)/100</f>
        <v>0.129</v>
      </c>
      <c r="BA62" s="380">
        <f t="array" aca="true" ref="BA62">INDEX(KM_PCT,MATCH($A62,'Knowledge - Percentages'!$B:$B,0),'Data - Knowledge'!BA$8)/100</f>
        <v>0.11900000000000001</v>
      </c>
      <c r="BB62" s="380">
        <f t="array" aca="true" ref="BB62">INDEX(KM_PCT,MATCH($A62,'Knowledge - Percentages'!$B:$B,0),'Data - Knowledge'!BB$8)/100</f>
        <v>0.11199999999999999</v>
      </c>
      <c r="BC62" s="380">
        <f t="array" aca="true" ref="BC62">INDEX(KM_PCT,MATCH($A62,'Knowledge - Percentages'!$B:$B,0),'Data - Knowledge'!BC$8)/100</f>
        <v>0.125</v>
      </c>
      <c r="BD62" s="380">
        <f t="array" aca="true" ref="BD62">INDEX(KM_PCT,MATCH($A62,'Knowledge - Percentages'!$B:$B,0),'Data - Knowledge'!BD$8)/100</f>
        <v>0.11699999999999999</v>
      </c>
      <c r="BE62" s="380">
        <f t="array" aca="true" ref="BE62">INDEX(KM_PCT,MATCH($A62,'Knowledge - Percentages'!$B:$B,0),'Data - Knowledge'!BE$8)/100</f>
        <v>0.155</v>
      </c>
      <c r="BF62" s="380">
        <f t="array" aca="true" ref="BF62">INDEX(KM_PCT,MATCH($A62,'Knowledge - Percentages'!$B:$B,0),'Data - Knowledge'!BF$8)/100</f>
        <v>0.155</v>
      </c>
      <c r="BG62" s="380">
        <f t="array" aca="true" ref="BG62">INDEX(KM_PCT,MATCH($A62,'Knowledge - Percentages'!$B:$B,0),'Data - Knowledge'!BG$8)/100</f>
        <v>0.261</v>
      </c>
      <c r="BH62" s="380">
        <f t="array" aca="true" ref="BH62">INDEX(KM_PCT,MATCH($A62,'Knowledge - Percentages'!$B:$B,0),'Data - Knowledge'!BH$8)/100</f>
        <v>0.255</v>
      </c>
      <c r="BI62" s="380">
        <f t="array" aca="true" ref="BI62">INDEX(KM_PCT,MATCH($A62,'Knowledge - Percentages'!$B:$B,0),'Data - Knowledge'!BI$8)/100</f>
        <v>0.254</v>
      </c>
      <c r="BJ62" s="380">
        <f t="array" aca="true" ref="BJ62">INDEX(KM_PCT,MATCH($A62,'Knowledge - Percentages'!$B:$B,0),'Data - Knowledge'!BJ$8)/100</f>
        <v>0.17300000000000001</v>
      </c>
      <c r="BK62" s="380">
        <f t="array" aca="true" ref="BK62">INDEX(KM_PCT,MATCH($A62,'Knowledge - Percentages'!$B:$B,0),'Data - Knowledge'!BK$8)/100</f>
        <v>0.14800000000000002</v>
      </c>
      <c r="BL62" s="380">
        <f t="array" aca="true" ref="BL62">INDEX(KM_PCT,MATCH($A62,'Knowledge - Percentages'!$B:$B,0),'Data - Knowledge'!BL$8)/100</f>
        <v>0.152</v>
      </c>
      <c r="BM62" s="380">
        <f t="array" aca="true" ref="BM62">INDEX(KM_PCT,MATCH($A62,'Knowledge - Percentages'!$B:$B,0),'Data - Knowledge'!BM$8)/100</f>
        <v>0.158</v>
      </c>
      <c r="BN62" s="380">
        <f t="array" aca="true" ref="BN62">INDEX(KM_PCT,MATCH($A62,'Knowledge - Percentages'!$B:$B,0),'Data - Knowledge'!BN$8)/100</f>
        <v>0.17600000000000002</v>
      </c>
      <c r="BO62" s="380">
        <f t="array" aca="true" ref="BO62">INDEX(KM_PCT,MATCH($A62,'Knowledge - Percentages'!$B:$B,0),'Data - Knowledge'!BO$8)/100</f>
        <v>0.183</v>
      </c>
      <c r="BP62" s="380">
        <f t="array" aca="true" ref="BP62">INDEX(KM_PCT,MATCH($A62,'Knowledge - Percentages'!$B:$B,0),'Data - Knowledge'!BP$8)/100</f>
        <v>0.168</v>
      </c>
      <c r="BQ62" s="380">
        <f t="array" aca="true" ref="BQ62">INDEX(KM_PCT,MATCH($A62,'Knowledge - Percentages'!$B:$B,0),'Data - Knowledge'!BQ$8)/100</f>
        <v>0.177</v>
      </c>
    </row>
    <row r="63" spans="1:69">
      <c r="A63" t="s">
        <v>897</v>
      </c>
      <c r="B63" t="s">
        <v>875</v>
      </c>
      <c r="C63" t="s">
        <v>895</v>
      </c>
      <c r="D63" t="s">
        <v>898</v>
      </c>
      <c r="E63" s="373">
        <f>SUMPRODUCT($K$2:$BQ$2,$K63:$BQ63)/$J$2</f>
        <v>0.049882575757575758</v>
      </c>
      <c r="F63" s="379">
        <f>SUMPRODUCT($K$2:$BQ$2,$K63:$BQ63)</f>
        <v>13.169</v>
      </c>
      <c r="G63" s="373">
        <f>SUMPRODUCT($K$3:$BQ$3,$K63:$BQ63)/$J$3</f>
        <v>0.047400308008213564</v>
      </c>
      <c r="H63" s="379">
        <f>SUMPRODUCT($K$3:$BQ$3,$K63:$BQ63)</f>
        <v>461.67900000000009</v>
      </c>
      <c r="I63" s="373">
        <f>CORREL($K$4:$BQ$4,$K63:$BQ63)</f>
        <v>-0.138378502194615</v>
      </c>
      <c r="J63" s="379">
        <f>$E63/$G63*100</f>
        <v>105.23681776272859</v>
      </c>
      <c r="K63" s="380">
        <f t="array" aca="true" ref="K63">INDEX(KM_PCT,MATCH($A63,'Knowledge - Percentages'!$B:$B,0),'Data - Knowledge'!K$8)/100</f>
        <v>0.017</v>
      </c>
      <c r="L63" s="380">
        <f t="array" aca="true" ref="L63">INDEX(KM_PCT,MATCH($A63,'Knowledge - Percentages'!$B:$B,0),'Data - Knowledge'!L$8)/100</f>
        <v>0.016</v>
      </c>
      <c r="M63" s="380">
        <f t="array" aca="true" ref="M63">INDEX(KM_PCT,MATCH($A63,'Knowledge - Percentages'!$B:$B,0),'Data - Knowledge'!M$8)/100</f>
        <v>0.015</v>
      </c>
      <c r="N63" s="380">
        <f t="array" aca="true" ref="N63">INDEX(KM_PCT,MATCH($A63,'Knowledge - Percentages'!$B:$B,0),'Data - Knowledge'!N$8)/100</f>
        <v>0.036000000000000004</v>
      </c>
      <c r="O63" s="380">
        <f t="array" aca="true" ref="O63">INDEX(KM_PCT,MATCH($A63,'Knowledge - Percentages'!$B:$B,0),'Data - Knowledge'!O$8)/100</f>
        <v>0.038</v>
      </c>
      <c r="P63" s="380">
        <f t="array" aca="true" ref="P63">INDEX(KM_PCT,MATCH($A63,'Knowledge - Percentages'!$B:$B,0),'Data - Knowledge'!P$8)/100</f>
        <v>0.039</v>
      </c>
      <c r="Q63" s="380">
        <f t="array" aca="true" ref="Q63">INDEX(KM_PCT,MATCH($A63,'Knowledge - Percentages'!$B:$B,0),'Data - Knowledge'!Q$8)/100</f>
        <v>0.040999999999999995</v>
      </c>
      <c r="R63" s="380">
        <f t="array" aca="true" ref="R63">INDEX(KM_PCT,MATCH($A63,'Knowledge - Percentages'!$B:$B,0),'Data - Knowledge'!R$8)/100</f>
        <v>0.037000000000000005</v>
      </c>
      <c r="S63" s="380">
        <f t="array" aca="true" ref="S63">INDEX(KM_PCT,MATCH($A63,'Knowledge - Percentages'!$B:$B,0),'Data - Knowledge'!S$8)/100</f>
        <v>0.037000000000000005</v>
      </c>
      <c r="T63" s="380">
        <f t="array" aca="true" ref="T63">INDEX(KM_PCT,MATCH($A63,'Knowledge - Percentages'!$B:$B,0),'Data - Knowledge'!T$8)/100</f>
        <v>0.046</v>
      </c>
      <c r="U63" s="380">
        <f t="array" aca="true" ref="U63">INDEX(KM_PCT,MATCH($A63,'Knowledge - Percentages'!$B:$B,0),'Data - Knowledge'!U$8)/100</f>
        <v>0.042</v>
      </c>
      <c r="V63" s="380">
        <f t="array" aca="true" ref="V63">INDEX(KM_PCT,MATCH($A63,'Knowledge - Percentages'!$B:$B,0),'Data - Knowledge'!V$8)/100</f>
        <v>0.042</v>
      </c>
      <c r="W63" s="380">
        <f t="array" aca="true" ref="W63">INDEX(KM_PCT,MATCH($A63,'Knowledge - Percentages'!$B:$B,0),'Data - Knowledge'!W$8)/100</f>
        <v>0.054000000000000006</v>
      </c>
      <c r="X63" s="380">
        <f t="array" aca="true" ref="X63">INDEX(KM_PCT,MATCH($A63,'Knowledge - Percentages'!$B:$B,0),'Data - Knowledge'!X$8)/100</f>
        <v>0.087</v>
      </c>
      <c r="Y63" s="380">
        <f t="array" aca="true" ref="Y63">INDEX(KM_PCT,MATCH($A63,'Knowledge - Percentages'!$B:$B,0),'Data - Knowledge'!Y$8)/100</f>
        <v>0.113</v>
      </c>
      <c r="Z63" s="380">
        <f t="array" aca="true" ref="Z63">INDEX(KM_PCT,MATCH($A63,'Knowledge - Percentages'!$B:$B,0),'Data - Knowledge'!Z$8)/100</f>
        <v>0.095</v>
      </c>
      <c r="AA63" s="380">
        <f t="array" aca="true" ref="AA63">INDEX(KM_PCT,MATCH($A63,'Knowledge - Percentages'!$B:$B,0),'Data - Knowledge'!AA$8)/100</f>
        <v>0.105</v>
      </c>
      <c r="AB63" s="380">
        <f t="array" aca="true" ref="AB63">INDEX(KM_PCT,MATCH($A63,'Knowledge - Percentages'!$B:$B,0),'Data - Knowledge'!AB$8)/100</f>
        <v>0.07400000000000001</v>
      </c>
      <c r="AC63" s="380">
        <f t="array" aca="true" ref="AC63">INDEX(KM_PCT,MATCH($A63,'Knowledge - Percentages'!$B:$B,0),'Data - Knowledge'!AC$8)/100</f>
        <v>0.086</v>
      </c>
      <c r="AD63" s="380">
        <f t="array" aca="true" ref="AD63">INDEX(KM_PCT,MATCH($A63,'Knowledge - Percentages'!$B:$B,0),'Data - Knowledge'!AD$8)/100</f>
        <v>0.066</v>
      </c>
      <c r="AE63" s="380">
        <f t="array" aca="true" ref="AE63">INDEX(KM_PCT,MATCH($A63,'Knowledge - Percentages'!$B:$B,0),'Data - Knowledge'!AE$8)/100</f>
        <v>0.042</v>
      </c>
      <c r="AF63" s="380">
        <f t="array" aca="true" ref="AF63">INDEX(KM_PCT,MATCH($A63,'Knowledge - Percentages'!$B:$B,0),'Data - Knowledge'!AF$8)/100</f>
        <v>0.036000000000000004</v>
      </c>
      <c r="AG63" s="380">
        <f t="array" aca="true" ref="AG63">INDEX(KM_PCT,MATCH($A63,'Knowledge - Percentages'!$B:$B,0),'Data - Knowledge'!AG$8)/100</f>
        <v>0.045</v>
      </c>
      <c r="AH63" s="380">
        <f t="array" aca="true" ref="AH63">INDEX(KM_PCT,MATCH($A63,'Knowledge - Percentages'!$B:$B,0),'Data - Knowledge'!AH$8)/100</f>
        <v>0.045</v>
      </c>
      <c r="AI63" s="380">
        <f t="array" aca="true" ref="AI63">INDEX(KM_PCT,MATCH($A63,'Knowledge - Percentages'!$B:$B,0),'Data - Knowledge'!AI$8)/100</f>
        <v>0.036000000000000004</v>
      </c>
      <c r="AJ63" s="380">
        <f t="array" aca="true" ref="AJ63">INDEX(KM_PCT,MATCH($A63,'Knowledge - Percentages'!$B:$B,0),'Data - Knowledge'!AJ$8)/100</f>
        <v>0.054000000000000006</v>
      </c>
      <c r="AK63" s="380">
        <f t="array" aca="true" ref="AK63">INDEX(KM_PCT,MATCH($A63,'Knowledge - Percentages'!$B:$B,0),'Data - Knowledge'!AK$8)/100</f>
        <v>0.033</v>
      </c>
      <c r="AL63" s="380">
        <f t="array" aca="true" ref="AL63">INDEX(KM_PCT,MATCH($A63,'Knowledge - Percentages'!$B:$B,0),'Data - Knowledge'!AL$8)/100</f>
        <v>0.033</v>
      </c>
      <c r="AM63" s="380">
        <f t="array" aca="true" ref="AM63">INDEX(KM_PCT,MATCH($A63,'Knowledge - Percentages'!$B:$B,0),'Data - Knowledge'!AM$8)/100</f>
        <v>0.033</v>
      </c>
      <c r="AN63" s="380">
        <f t="array" aca="true" ref="AN63">INDEX(KM_PCT,MATCH($A63,'Knowledge - Percentages'!$B:$B,0),'Data - Knowledge'!AN$8)/100</f>
        <v>0.043</v>
      </c>
      <c r="AO63" s="380">
        <f t="array" aca="true" ref="AO63">INDEX(KM_PCT,MATCH($A63,'Knowledge - Percentages'!$B:$B,0),'Data - Knowledge'!AO$8)/100</f>
        <v>0.054000000000000006</v>
      </c>
      <c r="AP63" s="380">
        <f t="array" aca="true" ref="AP63">INDEX(KM_PCT,MATCH($A63,'Knowledge - Percentages'!$B:$B,0),'Data - Knowledge'!AP$8)/100</f>
        <v>0.079</v>
      </c>
      <c r="AQ63" s="380">
        <f t="array" aca="true" ref="AQ63">INDEX(KM_PCT,MATCH($A63,'Knowledge - Percentages'!$B:$B,0),'Data - Knowledge'!AQ$8)/100</f>
        <v>0.071</v>
      </c>
      <c r="AR63" s="380">
        <f t="array" aca="true" ref="AR63">INDEX(KM_PCT,MATCH($A63,'Knowledge - Percentages'!$B:$B,0),'Data - Knowledge'!AR$8)/100</f>
        <v>0.14800000000000002</v>
      </c>
      <c r="AS63" s="380">
        <f t="array" aca="true" ref="AS63">INDEX(KM_PCT,MATCH($A63,'Knowledge - Percentages'!$B:$B,0),'Data - Knowledge'!AS$8)/100</f>
        <v>0.133</v>
      </c>
      <c r="AT63" s="380">
        <f t="array" aca="true" ref="AT63">INDEX(KM_PCT,MATCH($A63,'Knowledge - Percentages'!$B:$B,0),'Data - Knowledge'!AT$8)/100</f>
        <v>0.163</v>
      </c>
      <c r="AU63" s="380">
        <f t="array" aca="true" ref="AU63">INDEX(KM_PCT,MATCH($A63,'Knowledge - Percentages'!$B:$B,0),'Data - Knowledge'!AU$8)/100</f>
        <v>0.057</v>
      </c>
      <c r="AV63" s="380">
        <f t="array" aca="true" ref="AV63">INDEX(KM_PCT,MATCH($A63,'Knowledge - Percentages'!$B:$B,0),'Data - Knowledge'!AV$8)/100</f>
        <v>0.051</v>
      </c>
      <c r="AW63" s="380">
        <f t="array" aca="true" ref="AW63">INDEX(KM_PCT,MATCH($A63,'Knowledge - Percentages'!$B:$B,0),'Data - Knowledge'!AW$8)/100</f>
        <v>0.051</v>
      </c>
      <c r="AX63" s="380">
        <f t="array" aca="true" ref="AX63">INDEX(KM_PCT,MATCH($A63,'Knowledge - Percentages'!$B:$B,0),'Data - Knowledge'!AX$8)/100</f>
        <v>0.040999999999999995</v>
      </c>
      <c r="AY63" s="380">
        <f t="array" aca="true" ref="AY63">INDEX(KM_PCT,MATCH($A63,'Knowledge - Percentages'!$B:$B,0),'Data - Knowledge'!AY$8)/100</f>
        <v>0.039</v>
      </c>
      <c r="AZ63" s="380">
        <f t="array" aca="true" ref="AZ63">INDEX(KM_PCT,MATCH($A63,'Knowledge - Percentages'!$B:$B,0),'Data - Knowledge'!AZ$8)/100</f>
        <v>0.039</v>
      </c>
      <c r="BA63" s="380">
        <f t="array" aca="true" ref="BA63">INDEX(KM_PCT,MATCH($A63,'Knowledge - Percentages'!$B:$B,0),'Data - Knowledge'!BA$8)/100</f>
        <v>0.035</v>
      </c>
      <c r="BB63" s="380">
        <f t="array" aca="true" ref="BB63">INDEX(KM_PCT,MATCH($A63,'Knowledge - Percentages'!$B:$B,0),'Data - Knowledge'!BB$8)/100</f>
        <v>0.036000000000000004</v>
      </c>
      <c r="BC63" s="380">
        <f t="array" aca="true" ref="BC63">INDEX(KM_PCT,MATCH($A63,'Knowledge - Percentages'!$B:$B,0),'Data - Knowledge'!BC$8)/100</f>
        <v>0.049</v>
      </c>
      <c r="BD63" s="380">
        <f t="array" aca="true" ref="BD63">INDEX(KM_PCT,MATCH($A63,'Knowledge - Percentages'!$B:$B,0),'Data - Knowledge'!BD$8)/100</f>
        <v>0.05</v>
      </c>
      <c r="BE63" s="380">
        <f t="array" aca="true" ref="BE63">INDEX(KM_PCT,MATCH($A63,'Knowledge - Percentages'!$B:$B,0),'Data - Knowledge'!BE$8)/100</f>
        <v>0.05</v>
      </c>
      <c r="BF63" s="380">
        <f t="array" aca="true" ref="BF63">INDEX(KM_PCT,MATCH($A63,'Knowledge - Percentages'!$B:$B,0),'Data - Knowledge'!BF$8)/100</f>
        <v>0.055</v>
      </c>
      <c r="BG63" s="380">
        <f t="array" aca="true" ref="BG63">INDEX(KM_PCT,MATCH($A63,'Knowledge - Percentages'!$B:$B,0),'Data - Knowledge'!BG$8)/100</f>
        <v>0.093000000000000013</v>
      </c>
      <c r="BH63" s="380">
        <f t="array" aca="true" ref="BH63">INDEX(KM_PCT,MATCH($A63,'Knowledge - Percentages'!$B:$B,0),'Data - Knowledge'!BH$8)/100</f>
        <v>0.086</v>
      </c>
      <c r="BI63" s="380">
        <f t="array" aca="true" ref="BI63">INDEX(KM_PCT,MATCH($A63,'Knowledge - Percentages'!$B:$B,0),'Data - Knowledge'!BI$8)/100</f>
        <v>0.083</v>
      </c>
      <c r="BJ63" s="380">
        <f t="array" aca="true" ref="BJ63">INDEX(KM_PCT,MATCH($A63,'Knowledge - Percentages'!$B:$B,0),'Data - Knowledge'!BJ$8)/100</f>
        <v>0.057</v>
      </c>
      <c r="BK63" s="380">
        <f t="array" aca="true" ref="BK63">INDEX(KM_PCT,MATCH($A63,'Knowledge - Percentages'!$B:$B,0),'Data - Knowledge'!BK$8)/100</f>
        <v>0.047</v>
      </c>
      <c r="BL63" s="380">
        <f t="array" aca="true" ref="BL63">INDEX(KM_PCT,MATCH($A63,'Knowledge - Percentages'!$B:$B,0),'Data - Knowledge'!BL$8)/100</f>
        <v>0.055999999999999994</v>
      </c>
      <c r="BM63" s="380">
        <f t="array" aca="true" ref="BM63">INDEX(KM_PCT,MATCH($A63,'Knowledge - Percentages'!$B:$B,0),'Data - Knowledge'!BM$8)/100</f>
        <v>0.053</v>
      </c>
      <c r="BN63" s="380">
        <f t="array" aca="true" ref="BN63">INDEX(KM_PCT,MATCH($A63,'Knowledge - Percentages'!$B:$B,0),'Data - Knowledge'!BN$8)/100</f>
        <v>0.057</v>
      </c>
      <c r="BO63" s="380">
        <f t="array" aca="true" ref="BO63">INDEX(KM_PCT,MATCH($A63,'Knowledge - Percentages'!$B:$B,0),'Data - Knowledge'!BO$8)/100</f>
        <v>0.065</v>
      </c>
      <c r="BP63" s="380">
        <f t="array" aca="true" ref="BP63">INDEX(KM_PCT,MATCH($A63,'Knowledge - Percentages'!$B:$B,0),'Data - Knowledge'!BP$8)/100</f>
        <v>0.059000000000000004</v>
      </c>
      <c r="BQ63" s="380">
        <f t="array" aca="true" ref="BQ63">INDEX(KM_PCT,MATCH($A63,'Knowledge - Percentages'!$B:$B,0),'Data - Knowledge'!BQ$8)/100</f>
        <v>0.07</v>
      </c>
    </row>
    <row r="64" spans="1:69">
      <c r="A64" t="s">
        <v>899</v>
      </c>
      <c r="B64" t="s">
        <v>875</v>
      </c>
      <c r="C64" t="s">
        <v>895</v>
      </c>
      <c r="D64" t="s">
        <v>900</v>
      </c>
      <c r="E64" s="373">
        <f>SUMPRODUCT($K$2:$BQ$2,$K64:$BQ64)/$J$2</f>
        <v>0.081234848484848465</v>
      </c>
      <c r="F64" s="379">
        <f>SUMPRODUCT($K$2:$BQ$2,$K64:$BQ64)</f>
        <v>21.445999999999994</v>
      </c>
      <c r="G64" s="373">
        <f>SUMPRODUCT($K$3:$BQ$3,$K64:$BQ64)/$J$3</f>
        <v>0.089157494866529782</v>
      </c>
      <c r="H64" s="379">
        <f>SUMPRODUCT($K$3:$BQ$3,$K64:$BQ64)</f>
        <v>868.39400000000012</v>
      </c>
      <c r="I64" s="373">
        <f>CORREL($K$4:$BQ$4,$K64:$BQ64)</f>
        <v>-0.27382068429751938</v>
      </c>
      <c r="J64" s="379">
        <f>$E64/$G64*100</f>
        <v>91.113875066205424</v>
      </c>
      <c r="K64" s="380">
        <f t="array" aca="true" ref="K64">INDEX(KM_PCT,MATCH($A64,'Knowledge - Percentages'!$B:$B,0),'Data - Knowledge'!K$8)/100</f>
        <v>0.10800000000000001</v>
      </c>
      <c r="L64" s="380">
        <f t="array" aca="true" ref="L64">INDEX(KM_PCT,MATCH($A64,'Knowledge - Percentages'!$B:$B,0),'Data - Knowledge'!L$8)/100</f>
        <v>0.099</v>
      </c>
      <c r="M64" s="380">
        <f t="array" aca="true" ref="M64">INDEX(KM_PCT,MATCH($A64,'Knowledge - Percentages'!$B:$B,0),'Data - Knowledge'!M$8)/100</f>
        <v>0.105</v>
      </c>
      <c r="N64" s="380">
        <f t="array" aca="true" ref="N64">INDEX(KM_PCT,MATCH($A64,'Knowledge - Percentages'!$B:$B,0),'Data - Knowledge'!N$8)/100</f>
        <v>0.08</v>
      </c>
      <c r="O64" s="380">
        <f t="array" aca="true" ref="O64">INDEX(KM_PCT,MATCH($A64,'Knowledge - Percentages'!$B:$B,0),'Data - Knowledge'!O$8)/100</f>
        <v>0.085</v>
      </c>
      <c r="P64" s="380">
        <f t="array" aca="true" ref="P64">INDEX(KM_PCT,MATCH($A64,'Knowledge - Percentages'!$B:$B,0),'Data - Knowledge'!P$8)/100</f>
        <v>0.094</v>
      </c>
      <c r="Q64" s="380">
        <f t="array" aca="true" ref="Q64">INDEX(KM_PCT,MATCH($A64,'Knowledge - Percentages'!$B:$B,0),'Data - Knowledge'!Q$8)/100</f>
        <v>0.08900000000000001</v>
      </c>
      <c r="R64" s="380">
        <f t="array" aca="true" ref="R64">INDEX(KM_PCT,MATCH($A64,'Knowledge - Percentages'!$B:$B,0),'Data - Knowledge'!R$8)/100</f>
        <v>0.087</v>
      </c>
      <c r="S64" s="380">
        <f t="array" aca="true" ref="S64">INDEX(KM_PCT,MATCH($A64,'Knowledge - Percentages'!$B:$B,0),'Data - Knowledge'!S$8)/100</f>
        <v>0.09</v>
      </c>
      <c r="T64" s="380">
        <f t="array" aca="true" ref="T64">INDEX(KM_PCT,MATCH($A64,'Knowledge - Percentages'!$B:$B,0),'Data - Knowledge'!T$8)/100</f>
        <v>0.08199999999999999</v>
      </c>
      <c r="U64" s="380">
        <f t="array" aca="true" ref="U64">INDEX(KM_PCT,MATCH($A64,'Knowledge - Percentages'!$B:$B,0),'Data - Knowledge'!U$8)/100</f>
        <v>0.078</v>
      </c>
      <c r="V64" s="380">
        <f t="array" aca="true" ref="V64">INDEX(KM_PCT,MATCH($A64,'Knowledge - Percentages'!$B:$B,0),'Data - Knowledge'!V$8)/100</f>
        <v>0.068</v>
      </c>
      <c r="W64" s="380">
        <f t="array" aca="true" ref="W64">INDEX(KM_PCT,MATCH($A64,'Knowledge - Percentages'!$B:$B,0),'Data - Knowledge'!W$8)/100</f>
        <v>0.083</v>
      </c>
      <c r="X64" s="380">
        <f t="array" aca="true" ref="X64">INDEX(KM_PCT,MATCH($A64,'Knowledge - Percentages'!$B:$B,0),'Data - Knowledge'!X$8)/100</f>
        <v>0.154</v>
      </c>
      <c r="Y64" s="380">
        <f t="array" aca="true" ref="Y64">INDEX(KM_PCT,MATCH($A64,'Knowledge - Percentages'!$B:$B,0),'Data - Knowledge'!Y$8)/100</f>
        <v>0.179</v>
      </c>
      <c r="Z64" s="380">
        <f t="array" aca="true" ref="Z64">INDEX(KM_PCT,MATCH($A64,'Knowledge - Percentages'!$B:$B,0),'Data - Knowledge'!Z$8)/100</f>
        <v>0.156</v>
      </c>
      <c r="AA64" s="380">
        <f t="array" aca="true" ref="AA64">INDEX(KM_PCT,MATCH($A64,'Knowledge - Percentages'!$B:$B,0),'Data - Knowledge'!AA$8)/100</f>
        <v>0.172</v>
      </c>
      <c r="AB64" s="380">
        <f t="array" aca="true" ref="AB64">INDEX(KM_PCT,MATCH($A64,'Knowledge - Percentages'!$B:$B,0),'Data - Knowledge'!AB$8)/100</f>
        <v>0.135</v>
      </c>
      <c r="AC64" s="380">
        <f t="array" aca="true" ref="AC64">INDEX(KM_PCT,MATCH($A64,'Knowledge - Percentages'!$B:$B,0),'Data - Knowledge'!AC$8)/100</f>
        <v>0.14400000000000002</v>
      </c>
      <c r="AD64" s="380">
        <f t="array" aca="true" ref="AD64">INDEX(KM_PCT,MATCH($A64,'Knowledge - Percentages'!$B:$B,0),'Data - Knowledge'!AD$8)/100</f>
        <v>0.11699999999999999</v>
      </c>
      <c r="AE64" s="380">
        <f t="array" aca="true" ref="AE64">INDEX(KM_PCT,MATCH($A64,'Knowledge - Percentages'!$B:$B,0),'Data - Knowledge'!AE$8)/100</f>
        <v>0.07400000000000001</v>
      </c>
      <c r="AF64" s="380">
        <f t="array" aca="true" ref="AF64">INDEX(KM_PCT,MATCH($A64,'Knowledge - Percentages'!$B:$B,0),'Data - Knowledge'!AF$8)/100</f>
        <v>0.069</v>
      </c>
      <c r="AG64" s="380">
        <f t="array" aca="true" ref="AG64">INDEX(KM_PCT,MATCH($A64,'Knowledge - Percentages'!$B:$B,0),'Data - Knowledge'!AG$8)/100</f>
        <v>0.079</v>
      </c>
      <c r="AH64" s="380">
        <f t="array" aca="true" ref="AH64">INDEX(KM_PCT,MATCH($A64,'Knowledge - Percentages'!$B:$B,0),'Data - Knowledge'!AH$8)/100</f>
        <v>0.084</v>
      </c>
      <c r="AI64" s="380">
        <f t="array" aca="true" ref="AI64">INDEX(KM_PCT,MATCH($A64,'Knowledge - Percentages'!$B:$B,0),'Data - Knowledge'!AI$8)/100</f>
        <v>0.084</v>
      </c>
      <c r="AJ64" s="380">
        <f t="array" aca="true" ref="AJ64">INDEX(KM_PCT,MATCH($A64,'Knowledge - Percentages'!$B:$B,0),'Data - Knowledge'!AJ$8)/100</f>
        <v>0.095</v>
      </c>
      <c r="AK64" s="380">
        <f t="array" aca="true" ref="AK64">INDEX(KM_PCT,MATCH($A64,'Knowledge - Percentages'!$B:$B,0),'Data - Knowledge'!AK$8)/100</f>
        <v>0.061</v>
      </c>
      <c r="AL64" s="380">
        <f t="array" aca="true" ref="AL64">INDEX(KM_PCT,MATCH($A64,'Knowledge - Percentages'!$B:$B,0),'Data - Knowledge'!AL$8)/100</f>
        <v>0.065</v>
      </c>
      <c r="AM64" s="380">
        <f t="array" aca="true" ref="AM64">INDEX(KM_PCT,MATCH($A64,'Knowledge - Percentages'!$B:$B,0),'Data - Knowledge'!AM$8)/100</f>
        <v>0.065</v>
      </c>
      <c r="AN64" s="380">
        <f t="array" aca="true" ref="AN64">INDEX(KM_PCT,MATCH($A64,'Knowledge - Percentages'!$B:$B,0),'Data - Knowledge'!AN$8)/100</f>
        <v>0.069</v>
      </c>
      <c r="AO64" s="380">
        <f t="array" aca="true" ref="AO64">INDEX(KM_PCT,MATCH($A64,'Knowledge - Percentages'!$B:$B,0),'Data - Knowledge'!AO$8)/100</f>
        <v>0.069</v>
      </c>
      <c r="AP64" s="380">
        <f t="array" aca="true" ref="AP64">INDEX(KM_PCT,MATCH($A64,'Knowledge - Percentages'!$B:$B,0),'Data - Knowledge'!AP$8)/100</f>
        <v>0.136</v>
      </c>
      <c r="AQ64" s="380">
        <f t="array" aca="true" ref="AQ64">INDEX(KM_PCT,MATCH($A64,'Knowledge - Percentages'!$B:$B,0),'Data - Knowledge'!AQ$8)/100</f>
        <v>0.128</v>
      </c>
      <c r="AR64" s="380">
        <f t="array" aca="true" ref="AR64">INDEX(KM_PCT,MATCH($A64,'Knowledge - Percentages'!$B:$B,0),'Data - Knowledge'!AR$8)/100</f>
        <v>0.204</v>
      </c>
      <c r="AS64" s="380">
        <f t="array" aca="true" ref="AS64">INDEX(KM_PCT,MATCH($A64,'Knowledge - Percentages'!$B:$B,0),'Data - Knowledge'!AS$8)/100</f>
        <v>0.201</v>
      </c>
      <c r="AT64" s="380">
        <f t="array" aca="true" ref="AT64">INDEX(KM_PCT,MATCH($A64,'Knowledge - Percentages'!$B:$B,0),'Data - Knowledge'!AT$8)/100</f>
        <v>0.19899999999999998</v>
      </c>
      <c r="AU64" s="380">
        <f t="array" aca="true" ref="AU64">INDEX(KM_PCT,MATCH($A64,'Knowledge - Percentages'!$B:$B,0),'Data - Knowledge'!AU$8)/100</f>
        <v>0.096</v>
      </c>
      <c r="AV64" s="380">
        <f t="array" aca="true" ref="AV64">INDEX(KM_PCT,MATCH($A64,'Knowledge - Percentages'!$B:$B,0),'Data - Knowledge'!AV$8)/100</f>
        <v>0.088000000000000009</v>
      </c>
      <c r="AW64" s="380">
        <f t="array" aca="true" ref="AW64">INDEX(KM_PCT,MATCH($A64,'Knowledge - Percentages'!$B:$B,0),'Data - Knowledge'!AW$8)/100</f>
        <v>0.093000000000000013</v>
      </c>
      <c r="AX64" s="380">
        <f t="array" aca="true" ref="AX64">INDEX(KM_PCT,MATCH($A64,'Knowledge - Percentages'!$B:$B,0),'Data - Knowledge'!AX$8)/100</f>
        <v>0.094</v>
      </c>
      <c r="AY64" s="380">
        <f t="array" aca="true" ref="AY64">INDEX(KM_PCT,MATCH($A64,'Knowledge - Percentages'!$B:$B,0),'Data - Knowledge'!AY$8)/100</f>
        <v>0.07</v>
      </c>
      <c r="AZ64" s="380">
        <f t="array" aca="true" ref="AZ64">INDEX(KM_PCT,MATCH($A64,'Knowledge - Percentages'!$B:$B,0),'Data - Knowledge'!AZ$8)/100</f>
        <v>0.07400000000000001</v>
      </c>
      <c r="BA64" s="380">
        <f t="array" aca="true" ref="BA64">INDEX(KM_PCT,MATCH($A64,'Knowledge - Percentages'!$B:$B,0),'Data - Knowledge'!BA$8)/100</f>
        <v>0.067</v>
      </c>
      <c r="BB64" s="380">
        <f t="array" aca="true" ref="BB64">INDEX(KM_PCT,MATCH($A64,'Knowledge - Percentages'!$B:$B,0),'Data - Knowledge'!BB$8)/100</f>
        <v>0.065</v>
      </c>
      <c r="BC64" s="380">
        <f t="array" aca="true" ref="BC64">INDEX(KM_PCT,MATCH($A64,'Knowledge - Percentages'!$B:$B,0),'Data - Knowledge'!BC$8)/100</f>
        <v>0.066</v>
      </c>
      <c r="BD64" s="380">
        <f t="array" aca="true" ref="BD64">INDEX(KM_PCT,MATCH($A64,'Knowledge - Percentages'!$B:$B,0),'Data - Knowledge'!BD$8)/100</f>
        <v>0.06</v>
      </c>
      <c r="BE64" s="380">
        <f t="array" aca="true" ref="BE64">INDEX(KM_PCT,MATCH($A64,'Knowledge - Percentages'!$B:$B,0),'Data - Knowledge'!BE$8)/100</f>
        <v>0.088000000000000009</v>
      </c>
      <c r="BF64" s="380">
        <f t="array" aca="true" ref="BF64">INDEX(KM_PCT,MATCH($A64,'Knowledge - Percentages'!$B:$B,0),'Data - Knowledge'!BF$8)/100</f>
        <v>0.087</v>
      </c>
      <c r="BG64" s="380">
        <f t="array" aca="true" ref="BG64">INDEX(KM_PCT,MATCH($A64,'Knowledge - Percentages'!$B:$B,0),'Data - Knowledge'!BG$8)/100</f>
        <v>0.14800000000000002</v>
      </c>
      <c r="BH64" s="380">
        <f t="array" aca="true" ref="BH64">INDEX(KM_PCT,MATCH($A64,'Knowledge - Percentages'!$B:$B,0),'Data - Knowledge'!BH$8)/100</f>
        <v>0.14300000000000002</v>
      </c>
      <c r="BI64" s="380">
        <f t="array" aca="true" ref="BI64">INDEX(KM_PCT,MATCH($A64,'Knowledge - Percentages'!$B:$B,0),'Data - Knowledge'!BI$8)/100</f>
        <v>0.14300000000000002</v>
      </c>
      <c r="BJ64" s="380">
        <f t="array" aca="true" ref="BJ64">INDEX(KM_PCT,MATCH($A64,'Knowledge - Percentages'!$B:$B,0),'Data - Knowledge'!BJ$8)/100</f>
        <v>0.092</v>
      </c>
      <c r="BK64" s="380">
        <f t="array" aca="true" ref="BK64">INDEX(KM_PCT,MATCH($A64,'Knowledge - Percentages'!$B:$B,0),'Data - Knowledge'!BK$8)/100</f>
        <v>0.078</v>
      </c>
      <c r="BL64" s="380">
        <f t="array" aca="true" ref="BL64">INDEX(KM_PCT,MATCH($A64,'Knowledge - Percentages'!$B:$B,0),'Data - Knowledge'!BL$8)/100</f>
        <v>0.079</v>
      </c>
      <c r="BM64" s="380">
        <f t="array" aca="true" ref="BM64">INDEX(KM_PCT,MATCH($A64,'Knowledge - Percentages'!$B:$B,0),'Data - Knowledge'!BM$8)/100</f>
        <v>0.08199999999999999</v>
      </c>
      <c r="BN64" s="380">
        <f t="array" aca="true" ref="BN64">INDEX(KM_PCT,MATCH($A64,'Knowledge - Percentages'!$B:$B,0),'Data - Knowledge'!BN$8)/100</f>
        <v>0.093000000000000013</v>
      </c>
      <c r="BO64" s="380">
        <f t="array" aca="true" ref="BO64">INDEX(KM_PCT,MATCH($A64,'Knowledge - Percentages'!$B:$B,0),'Data - Knowledge'!BO$8)/100</f>
        <v>0.092</v>
      </c>
      <c r="BP64" s="380">
        <f t="array" aca="true" ref="BP64">INDEX(KM_PCT,MATCH($A64,'Knowledge - Percentages'!$B:$B,0),'Data - Knowledge'!BP$8)/100</f>
        <v>0.084</v>
      </c>
      <c r="BQ64" s="380">
        <f t="array" aca="true" ref="BQ64">INDEX(KM_PCT,MATCH($A64,'Knowledge - Percentages'!$B:$B,0),'Data - Knowledge'!BQ$8)/100</f>
        <v>0.08900000000000001</v>
      </c>
    </row>
    <row r="65" spans="1:69">
      <c r="A65" t="s">
        <v>901</v>
      </c>
      <c r="B65" t="s">
        <v>875</v>
      </c>
      <c r="C65" t="s">
        <v>895</v>
      </c>
      <c r="D65" t="s">
        <v>902</v>
      </c>
      <c r="E65" s="373">
        <f>SUMPRODUCT($K$2:$BQ$2,$K65:$BQ65)/$J$2</f>
        <v>0.0194280303030303</v>
      </c>
      <c r="F65" s="379">
        <f>SUMPRODUCT($K$2:$BQ$2,$K65:$BQ65)</f>
        <v>5.129</v>
      </c>
      <c r="G65" s="373">
        <f>SUMPRODUCT($K$3:$BQ$3,$K65:$BQ65)/$J$3</f>
        <v>0.019264579055441485</v>
      </c>
      <c r="H65" s="379">
        <f>SUMPRODUCT($K$3:$BQ$3,$K65:$BQ65)</f>
        <v>187.63700000000006</v>
      </c>
      <c r="I65" s="373">
        <f>CORREL($K$4:$BQ$4,$K65:$BQ65)</f>
        <v>-0.091301496292982856</v>
      </c>
      <c r="J65" s="379">
        <f>$E65/$G65*100</f>
        <v>100.84845480982698</v>
      </c>
      <c r="K65" s="380">
        <f t="array" aca="true" ref="K65">INDEX(KM_PCT,MATCH($A65,'Knowledge - Percentages'!$B:$B,0),'Data - Knowledge'!K$8)/100</f>
        <v>0.021</v>
      </c>
      <c r="L65" s="380">
        <f t="array" aca="true" ref="L65">INDEX(KM_PCT,MATCH($A65,'Knowledge - Percentages'!$B:$B,0),'Data - Knowledge'!L$8)/100</f>
        <v>0.016</v>
      </c>
      <c r="M65" s="380">
        <f t="array" aca="true" ref="M65">INDEX(KM_PCT,MATCH($A65,'Knowledge - Percentages'!$B:$B,0),'Data - Knowledge'!M$8)/100</f>
        <v>0.022000000000000002</v>
      </c>
      <c r="N65" s="380">
        <f t="array" aca="true" ref="N65">INDEX(KM_PCT,MATCH($A65,'Knowledge - Percentages'!$B:$B,0),'Data - Knowledge'!N$8)/100</f>
        <v>0.019</v>
      </c>
      <c r="O65" s="380">
        <f t="array" aca="true" ref="O65">INDEX(KM_PCT,MATCH($A65,'Knowledge - Percentages'!$B:$B,0),'Data - Knowledge'!O$8)/100</f>
        <v>0.02</v>
      </c>
      <c r="P65" s="380">
        <f t="array" aca="true" ref="P65">INDEX(KM_PCT,MATCH($A65,'Knowledge - Percentages'!$B:$B,0),'Data - Knowledge'!P$8)/100</f>
        <v>0.023</v>
      </c>
      <c r="Q65" s="380">
        <f t="array" aca="true" ref="Q65">INDEX(KM_PCT,MATCH($A65,'Knowledge - Percentages'!$B:$B,0),'Data - Knowledge'!Q$8)/100</f>
        <v>0.019</v>
      </c>
      <c r="R65" s="380">
        <f t="array" aca="true" ref="R65">INDEX(KM_PCT,MATCH($A65,'Knowledge - Percentages'!$B:$B,0),'Data - Knowledge'!R$8)/100</f>
        <v>0.022000000000000002</v>
      </c>
      <c r="S65" s="380">
        <f t="array" aca="true" ref="S65">INDEX(KM_PCT,MATCH($A65,'Knowledge - Percentages'!$B:$B,0),'Data - Knowledge'!S$8)/100</f>
        <v>0.023</v>
      </c>
      <c r="T65" s="380">
        <f t="array" aca="true" ref="T65">INDEX(KM_PCT,MATCH($A65,'Knowledge - Percentages'!$B:$B,0),'Data - Knowledge'!T$8)/100</f>
        <v>0.018000000000000002</v>
      </c>
      <c r="U65" s="380">
        <f t="array" aca="true" ref="U65">INDEX(KM_PCT,MATCH($A65,'Knowledge - Percentages'!$B:$B,0),'Data - Knowledge'!U$8)/100</f>
        <v>0.018000000000000002</v>
      </c>
      <c r="V65" s="380">
        <f t="array" aca="true" ref="V65">INDEX(KM_PCT,MATCH($A65,'Knowledge - Percentages'!$B:$B,0),'Data - Knowledge'!V$8)/100</f>
        <v>0.013000000000000001</v>
      </c>
      <c r="W65" s="380">
        <f t="array" aca="true" ref="W65">INDEX(KM_PCT,MATCH($A65,'Knowledge - Percentages'!$B:$B,0),'Data - Knowledge'!W$8)/100</f>
        <v>0.012</v>
      </c>
      <c r="X65" s="380">
        <f t="array" aca="true" ref="X65">INDEX(KM_PCT,MATCH($A65,'Knowledge - Percentages'!$B:$B,0),'Data - Knowledge'!X$8)/100</f>
        <v>0.019</v>
      </c>
      <c r="Y65" s="380">
        <f t="array" aca="true" ref="Y65">INDEX(KM_PCT,MATCH($A65,'Knowledge - Percentages'!$B:$B,0),'Data - Knowledge'!Y$8)/100</f>
        <v>0.013999999999999999</v>
      </c>
      <c r="Z65" s="380">
        <f t="array" aca="true" ref="Z65">INDEX(KM_PCT,MATCH($A65,'Knowledge - Percentages'!$B:$B,0),'Data - Knowledge'!Z$8)/100</f>
        <v>0.015</v>
      </c>
      <c r="AA65" s="380">
        <f t="array" aca="true" ref="AA65">INDEX(KM_PCT,MATCH($A65,'Knowledge - Percentages'!$B:$B,0),'Data - Knowledge'!AA$8)/100</f>
        <v>0.017</v>
      </c>
      <c r="AB65" s="380">
        <f t="array" aca="true" ref="AB65">INDEX(KM_PCT,MATCH($A65,'Knowledge - Percentages'!$B:$B,0),'Data - Knowledge'!AB$8)/100</f>
        <v>0.027000000000000003</v>
      </c>
      <c r="AC65" s="380">
        <f t="array" aca="true" ref="AC65">INDEX(KM_PCT,MATCH($A65,'Knowledge - Percentages'!$B:$B,0),'Data - Knowledge'!AC$8)/100</f>
        <v>0.022000000000000002</v>
      </c>
      <c r="AD65" s="380">
        <f t="array" aca="true" ref="AD65">INDEX(KM_PCT,MATCH($A65,'Knowledge - Percentages'!$B:$B,0),'Data - Knowledge'!AD$8)/100</f>
        <v>0.025</v>
      </c>
      <c r="AE65" s="380">
        <f t="array" aca="true" ref="AE65">INDEX(KM_PCT,MATCH($A65,'Knowledge - Percentages'!$B:$B,0),'Data - Knowledge'!AE$8)/100</f>
        <v>0.015</v>
      </c>
      <c r="AF65" s="380">
        <f t="array" aca="true" ref="AF65">INDEX(KM_PCT,MATCH($A65,'Knowledge - Percentages'!$B:$B,0),'Data - Knowledge'!AF$8)/100</f>
        <v>0.016</v>
      </c>
      <c r="AG65" s="380">
        <f t="array" aca="true" ref="AG65">INDEX(KM_PCT,MATCH($A65,'Knowledge - Percentages'!$B:$B,0),'Data - Knowledge'!AG$8)/100</f>
        <v>0.016</v>
      </c>
      <c r="AH65" s="380">
        <f t="array" aca="true" ref="AH65">INDEX(KM_PCT,MATCH($A65,'Knowledge - Percentages'!$B:$B,0),'Data - Knowledge'!AH$8)/100</f>
        <v>0.02</v>
      </c>
      <c r="AI65" s="380">
        <f t="array" aca="true" ref="AI65">INDEX(KM_PCT,MATCH($A65,'Knowledge - Percentages'!$B:$B,0),'Data - Knowledge'!AI$8)/100</f>
        <v>0.027999999999999997</v>
      </c>
      <c r="AJ65" s="380">
        <f t="array" aca="true" ref="AJ65">INDEX(KM_PCT,MATCH($A65,'Knowledge - Percentages'!$B:$B,0),'Data - Knowledge'!AJ$8)/100</f>
        <v>0.019</v>
      </c>
      <c r="AK65" s="380">
        <f t="array" aca="true" ref="AK65">INDEX(KM_PCT,MATCH($A65,'Knowledge - Percentages'!$B:$B,0),'Data - Knowledge'!AK$8)/100</f>
        <v>0.013999999999999999</v>
      </c>
      <c r="AL65" s="380">
        <f t="array" aca="true" ref="AL65">INDEX(KM_PCT,MATCH($A65,'Knowledge - Percentages'!$B:$B,0),'Data - Knowledge'!AL$8)/100</f>
        <v>0.016</v>
      </c>
      <c r="AM65" s="380">
        <f t="array" aca="true" ref="AM65">INDEX(KM_PCT,MATCH($A65,'Knowledge - Percentages'!$B:$B,0),'Data - Knowledge'!AM$8)/100</f>
        <v>0.016</v>
      </c>
      <c r="AN65" s="380">
        <f t="array" aca="true" ref="AN65">INDEX(KM_PCT,MATCH($A65,'Knowledge - Percentages'!$B:$B,0),'Data - Knowledge'!AN$8)/100</f>
        <v>0.013000000000000001</v>
      </c>
      <c r="AO65" s="380">
        <f t="array" aca="true" ref="AO65">INDEX(KM_PCT,MATCH($A65,'Knowledge - Percentages'!$B:$B,0),'Data - Knowledge'!AO$8)/100</f>
        <v>0.008</v>
      </c>
      <c r="AP65" s="380">
        <f t="array" aca="true" ref="AP65">INDEX(KM_PCT,MATCH($A65,'Knowledge - Percentages'!$B:$B,0),'Data - Knowledge'!AP$8)/100</f>
        <v>0.025</v>
      </c>
      <c r="AQ65" s="380">
        <f t="array" aca="true" ref="AQ65">INDEX(KM_PCT,MATCH($A65,'Knowledge - Percentages'!$B:$B,0),'Data - Knowledge'!AQ$8)/100</f>
        <v>0.026000000000000002</v>
      </c>
      <c r="AR65" s="380">
        <f t="array" aca="true" ref="AR65">INDEX(KM_PCT,MATCH($A65,'Knowledge - Percentages'!$B:$B,0),'Data - Knowledge'!AR$8)/100</f>
        <v>0.086</v>
      </c>
      <c r="AS65" s="380">
        <f t="array" aca="true" ref="AS65">INDEX(KM_PCT,MATCH($A65,'Knowledge - Percentages'!$B:$B,0),'Data - Knowledge'!AS$8)/100</f>
        <v>0.106</v>
      </c>
      <c r="AT65" s="380">
        <f t="array" aca="true" ref="AT65">INDEX(KM_PCT,MATCH($A65,'Knowledge - Percentages'!$B:$B,0),'Data - Knowledge'!AT$8)/100</f>
        <v>0.06</v>
      </c>
      <c r="AU65" s="380">
        <f t="array" aca="true" ref="AU65">INDEX(KM_PCT,MATCH($A65,'Knowledge - Percentages'!$B:$B,0),'Data - Knowledge'!AU$8)/100</f>
        <v>0.015</v>
      </c>
      <c r="AV65" s="380">
        <f t="array" aca="true" ref="AV65">INDEX(KM_PCT,MATCH($A65,'Knowledge - Percentages'!$B:$B,0),'Data - Knowledge'!AV$8)/100</f>
        <v>0.017</v>
      </c>
      <c r="AW65" s="380">
        <f t="array" aca="true" ref="AW65">INDEX(KM_PCT,MATCH($A65,'Knowledge - Percentages'!$B:$B,0),'Data - Knowledge'!AW$8)/100</f>
        <v>0.019</v>
      </c>
      <c r="AX65" s="380">
        <f t="array" aca="true" ref="AX65">INDEX(KM_PCT,MATCH($A65,'Knowledge - Percentages'!$B:$B,0),'Data - Knowledge'!AX$8)/100</f>
        <v>0.032</v>
      </c>
      <c r="AY65" s="380">
        <f t="array" aca="true" ref="AY65">INDEX(KM_PCT,MATCH($A65,'Knowledge - Percentages'!$B:$B,0),'Data - Knowledge'!AY$8)/100</f>
        <v>0.015</v>
      </c>
      <c r="AZ65" s="380">
        <f t="array" aca="true" ref="AZ65">INDEX(KM_PCT,MATCH($A65,'Knowledge - Percentages'!$B:$B,0),'Data - Knowledge'!AZ$8)/100</f>
        <v>0.017</v>
      </c>
      <c r="BA65" s="380">
        <f t="array" aca="true" ref="BA65">INDEX(KM_PCT,MATCH($A65,'Knowledge - Percentages'!$B:$B,0),'Data - Knowledge'!BA$8)/100</f>
        <v>0.017</v>
      </c>
      <c r="BB65" s="380">
        <f t="array" aca="true" ref="BB65">INDEX(KM_PCT,MATCH($A65,'Knowledge - Percentages'!$B:$B,0),'Data - Knowledge'!BB$8)/100</f>
        <v>0.011000000000000001</v>
      </c>
      <c r="BC65" s="380">
        <f t="array" aca="true" ref="BC65">INDEX(KM_PCT,MATCH($A65,'Knowledge - Percentages'!$B:$B,0),'Data - Knowledge'!BC$8)/100</f>
        <v>0.01</v>
      </c>
      <c r="BD65" s="380">
        <f t="array" aca="true" ref="BD65">INDEX(KM_PCT,MATCH($A65,'Knowledge - Percentages'!$B:$B,0),'Data - Knowledge'!BD$8)/100</f>
        <v>0.0069999999999999993</v>
      </c>
      <c r="BE65" s="380">
        <f t="array" aca="true" ref="BE65">INDEX(KM_PCT,MATCH($A65,'Knowledge - Percentages'!$B:$B,0),'Data - Knowledge'!BE$8)/100</f>
        <v>0.017</v>
      </c>
      <c r="BF65" s="380">
        <f t="array" aca="true" ref="BF65">INDEX(KM_PCT,MATCH($A65,'Knowledge - Percentages'!$B:$B,0),'Data - Knowledge'!BF$8)/100</f>
        <v>0.012</v>
      </c>
      <c r="BG65" s="380">
        <f t="array" aca="true" ref="BG65">INDEX(KM_PCT,MATCH($A65,'Knowledge - Percentages'!$B:$B,0),'Data - Knowledge'!BG$8)/100</f>
        <v>0.02</v>
      </c>
      <c r="BH65" s="380">
        <f t="array" aca="true" ref="BH65">INDEX(KM_PCT,MATCH($A65,'Knowledge - Percentages'!$B:$B,0),'Data - Knowledge'!BH$8)/100</f>
        <v>0.025</v>
      </c>
      <c r="BI65" s="380">
        <f t="array" aca="true" ref="BI65">INDEX(KM_PCT,MATCH($A65,'Knowledge - Percentages'!$B:$B,0),'Data - Knowledge'!BI$8)/100</f>
        <v>0.027000000000000003</v>
      </c>
      <c r="BJ65" s="380">
        <f t="array" aca="true" ref="BJ65">INDEX(KM_PCT,MATCH($A65,'Knowledge - Percentages'!$B:$B,0),'Data - Knowledge'!BJ$8)/100</f>
        <v>0.024</v>
      </c>
      <c r="BK65" s="380">
        <f t="array" aca="true" ref="BK65">INDEX(KM_PCT,MATCH($A65,'Knowledge - Percentages'!$B:$B,0),'Data - Knowledge'!BK$8)/100</f>
        <v>0.022000000000000002</v>
      </c>
      <c r="BL65" s="380">
        <f t="array" aca="true" ref="BL65">INDEX(KM_PCT,MATCH($A65,'Knowledge - Percentages'!$B:$B,0),'Data - Knowledge'!BL$8)/100</f>
        <v>0.018000000000000002</v>
      </c>
      <c r="BM65" s="380">
        <f t="array" aca="true" ref="BM65">INDEX(KM_PCT,MATCH($A65,'Knowledge - Percentages'!$B:$B,0),'Data - Knowledge'!BM$8)/100</f>
        <v>0.022000000000000002</v>
      </c>
      <c r="BN65" s="380">
        <f t="array" aca="true" ref="BN65">INDEX(KM_PCT,MATCH($A65,'Knowledge - Percentages'!$B:$B,0),'Data - Knowledge'!BN$8)/100</f>
        <v>0.026000000000000002</v>
      </c>
      <c r="BO65" s="380">
        <f t="array" aca="true" ref="BO65">INDEX(KM_PCT,MATCH($A65,'Knowledge - Percentages'!$B:$B,0),'Data - Knowledge'!BO$8)/100</f>
        <v>0.026000000000000002</v>
      </c>
      <c r="BP65" s="380">
        <f t="array" aca="true" ref="BP65">INDEX(KM_PCT,MATCH($A65,'Knowledge - Percentages'!$B:$B,0),'Data - Knowledge'!BP$8)/100</f>
        <v>0.025</v>
      </c>
      <c r="BQ65" s="380">
        <f t="array" aca="true" ref="BQ65">INDEX(KM_PCT,MATCH($A65,'Knowledge - Percentages'!$B:$B,0),'Data - Knowledge'!BQ$8)/100</f>
        <v>0.019</v>
      </c>
    </row>
    <row r="66" spans="1:69">
      <c r="A66" t="s">
        <v>903</v>
      </c>
      <c r="B66" t="s">
        <v>875</v>
      </c>
      <c r="C66" t="s">
        <v>895</v>
      </c>
      <c r="D66" t="s">
        <v>904</v>
      </c>
      <c r="E66" s="373">
        <f>SUMPRODUCT($K$2:$BQ$2,$K66:$BQ66)/$J$2</f>
        <v>0.051662878787878792</v>
      </c>
      <c r="F66" s="379">
        <f>SUMPRODUCT($K$2:$BQ$2,$K66:$BQ66)</f>
        <v>13.639000000000001</v>
      </c>
      <c r="G66" s="373">
        <f>SUMPRODUCT($K$3:$BQ$3,$K66:$BQ66)/$J$3</f>
        <v>0.087802464065708422</v>
      </c>
      <c r="H66" s="379">
        <f>SUMPRODUCT($K$3:$BQ$3,$K66:$BQ66)</f>
        <v>855.196</v>
      </c>
      <c r="I66" s="373">
        <f>CORREL($K$4:$BQ$4,$K66:$BQ66)</f>
        <v>-0.43157610084303505</v>
      </c>
      <c r="J66" s="379">
        <f>$E66/$G66*100</f>
        <v>58.839896280377765</v>
      </c>
      <c r="K66" s="380">
        <f t="array" aca="true" ref="K66">INDEX(KM_PCT,MATCH($A66,'Knowledge - Percentages'!$B:$B,0),'Data - Knowledge'!K$8)/100</f>
        <v>0.088000000000000009</v>
      </c>
      <c r="L66" s="380">
        <f t="array" aca="true" ref="L66">INDEX(KM_PCT,MATCH($A66,'Knowledge - Percentages'!$B:$B,0),'Data - Knowledge'!L$8)/100</f>
        <v>0.08</v>
      </c>
      <c r="M66" s="380">
        <f t="array" aca="true" ref="M66">INDEX(KM_PCT,MATCH($A66,'Knowledge - Percentages'!$B:$B,0),'Data - Knowledge'!M$8)/100</f>
        <v>0.087</v>
      </c>
      <c r="N66" s="380">
        <f t="array" aca="true" ref="N66">INDEX(KM_PCT,MATCH($A66,'Knowledge - Percentages'!$B:$B,0),'Data - Knowledge'!N$8)/100</f>
        <v>0.092</v>
      </c>
      <c r="O66" s="380">
        <f t="array" aca="true" ref="O66">INDEX(KM_PCT,MATCH($A66,'Knowledge - Percentages'!$B:$B,0),'Data - Knowledge'!O$8)/100</f>
        <v>0.098</v>
      </c>
      <c r="P66" s="380">
        <f t="array" aca="true" ref="P66">INDEX(KM_PCT,MATCH($A66,'Knowledge - Percentages'!$B:$B,0),'Data - Knowledge'!P$8)/100</f>
        <v>0.105</v>
      </c>
      <c r="Q66" s="380">
        <f t="array" aca="true" ref="Q66">INDEX(KM_PCT,MATCH($A66,'Knowledge - Percentages'!$B:$B,0),'Data - Knowledge'!Q$8)/100</f>
        <v>0.10099999999999999</v>
      </c>
      <c r="R66" s="380">
        <f t="array" aca="true" ref="R66">INDEX(KM_PCT,MATCH($A66,'Knowledge - Percentages'!$B:$B,0),'Data - Knowledge'!R$8)/100</f>
        <v>0.098</v>
      </c>
      <c r="S66" s="380">
        <f t="array" aca="true" ref="S66">INDEX(KM_PCT,MATCH($A66,'Knowledge - Percentages'!$B:$B,0),'Data - Knowledge'!S$8)/100</f>
        <v>0.102</v>
      </c>
      <c r="T66" s="380">
        <f t="array" aca="true" ref="T66">INDEX(KM_PCT,MATCH($A66,'Knowledge - Percentages'!$B:$B,0),'Data - Knowledge'!T$8)/100</f>
        <v>0.094</v>
      </c>
      <c r="U66" s="380">
        <f t="array" aca="true" ref="U66">INDEX(KM_PCT,MATCH($A66,'Knowledge - Percentages'!$B:$B,0),'Data - Knowledge'!U$8)/100</f>
        <v>0.08900000000000001</v>
      </c>
      <c r="V66" s="380">
        <f t="array" aca="true" ref="V66">INDEX(KM_PCT,MATCH($A66,'Knowledge - Percentages'!$B:$B,0),'Data - Knowledge'!V$8)/100</f>
        <v>0.08199999999999999</v>
      </c>
      <c r="W66" s="380">
        <f t="array" aca="true" ref="W66">INDEX(KM_PCT,MATCH($A66,'Knowledge - Percentages'!$B:$B,0),'Data - Knowledge'!W$8)/100</f>
        <v>0.096999999999999989</v>
      </c>
      <c r="X66" s="380">
        <f t="array" aca="true" ref="X66">INDEX(KM_PCT,MATCH($A66,'Knowledge - Percentages'!$B:$B,0),'Data - Knowledge'!X$8)/100</f>
        <v>0.14400000000000002</v>
      </c>
      <c r="Y66" s="380">
        <f t="array" aca="true" ref="Y66">INDEX(KM_PCT,MATCH($A66,'Knowledge - Percentages'!$B:$B,0),'Data - Knowledge'!Y$8)/100</f>
        <v>0.166</v>
      </c>
      <c r="Z66" s="380">
        <f t="array" aca="true" ref="Z66">INDEX(KM_PCT,MATCH($A66,'Knowledge - Percentages'!$B:$B,0),'Data - Knowledge'!Z$8)/100</f>
        <v>0.147</v>
      </c>
      <c r="AA66" s="380">
        <f t="array" aca="true" ref="AA66">INDEX(KM_PCT,MATCH($A66,'Knowledge - Percentages'!$B:$B,0),'Data - Knowledge'!AA$8)/100</f>
        <v>0.16</v>
      </c>
      <c r="AB66" s="380">
        <f t="array" aca="true" ref="AB66">INDEX(KM_PCT,MATCH($A66,'Knowledge - Percentages'!$B:$B,0),'Data - Knowledge'!AB$8)/100</f>
        <v>0.13699999999999998</v>
      </c>
      <c r="AC66" s="380">
        <f t="array" aca="true" ref="AC66">INDEX(KM_PCT,MATCH($A66,'Knowledge - Percentages'!$B:$B,0),'Data - Knowledge'!AC$8)/100</f>
        <v>0.147</v>
      </c>
      <c r="AD66" s="380">
        <f t="array" aca="true" ref="AD66">INDEX(KM_PCT,MATCH($A66,'Knowledge - Percentages'!$B:$B,0),'Data - Knowledge'!AD$8)/100</f>
        <v>0.11900000000000001</v>
      </c>
      <c r="AE66" s="380">
        <f t="array" aca="true" ref="AE66">INDEX(KM_PCT,MATCH($A66,'Knowledge - Percentages'!$B:$B,0),'Data - Knowledge'!AE$8)/100</f>
        <v>0.083</v>
      </c>
      <c r="AF66" s="380">
        <f t="array" aca="true" ref="AF66">INDEX(KM_PCT,MATCH($A66,'Knowledge - Percentages'!$B:$B,0),'Data - Knowledge'!AF$8)/100</f>
        <v>0.07400000000000001</v>
      </c>
      <c r="AG66" s="380">
        <f t="array" aca="true" ref="AG66">INDEX(KM_PCT,MATCH($A66,'Knowledge - Percentages'!$B:$B,0),'Data - Knowledge'!AG$8)/100</f>
        <v>0.087</v>
      </c>
      <c r="AH66" s="380">
        <f t="array" aca="true" ref="AH66">INDEX(KM_PCT,MATCH($A66,'Knowledge - Percentages'!$B:$B,0),'Data - Knowledge'!AH$8)/100</f>
        <v>0.091</v>
      </c>
      <c r="AI66" s="380">
        <f t="array" aca="true" ref="AI66">INDEX(KM_PCT,MATCH($A66,'Knowledge - Percentages'!$B:$B,0),'Data - Knowledge'!AI$8)/100</f>
        <v>0.08900000000000001</v>
      </c>
      <c r="AJ66" s="380">
        <f t="array" aca="true" ref="AJ66">INDEX(KM_PCT,MATCH($A66,'Knowledge - Percentages'!$B:$B,0),'Data - Knowledge'!AJ$8)/100</f>
        <v>0.102</v>
      </c>
      <c r="AK66" s="380">
        <f t="array" aca="true" ref="AK66">INDEX(KM_PCT,MATCH($A66,'Knowledge - Percentages'!$B:$B,0),'Data - Knowledge'!AK$8)/100</f>
        <v>0.067</v>
      </c>
      <c r="AL66" s="380">
        <f t="array" aca="true" ref="AL66">INDEX(KM_PCT,MATCH($A66,'Knowledge - Percentages'!$B:$B,0),'Data - Knowledge'!AL$8)/100</f>
        <v>0.069</v>
      </c>
      <c r="AM66" s="380">
        <f t="array" aca="true" ref="AM66">INDEX(KM_PCT,MATCH($A66,'Knowledge - Percentages'!$B:$B,0),'Data - Knowledge'!AM$8)/100</f>
        <v>0.07</v>
      </c>
      <c r="AN66" s="380">
        <f t="array" aca="true" ref="AN66">INDEX(KM_PCT,MATCH($A66,'Knowledge - Percentages'!$B:$B,0),'Data - Knowledge'!AN$8)/100</f>
        <v>0.08</v>
      </c>
      <c r="AO66" s="380">
        <f t="array" aca="true" ref="AO66">INDEX(KM_PCT,MATCH($A66,'Knowledge - Percentages'!$B:$B,0),'Data - Knowledge'!AO$8)/100</f>
        <v>0.083</v>
      </c>
      <c r="AP66" s="380">
        <f t="array" aca="true" ref="AP66">INDEX(KM_PCT,MATCH($A66,'Knowledge - Percentages'!$B:$B,0),'Data - Knowledge'!AP$8)/100</f>
        <v>0.145</v>
      </c>
      <c r="AQ66" s="380">
        <f t="array" aca="true" ref="AQ66">INDEX(KM_PCT,MATCH($A66,'Knowledge - Percentages'!$B:$B,0),'Data - Knowledge'!AQ$8)/100</f>
        <v>0.136</v>
      </c>
      <c r="AR66" s="380">
        <f t="array" aca="true" ref="AR66">INDEX(KM_PCT,MATCH($A66,'Knowledge - Percentages'!$B:$B,0),'Data - Knowledge'!AR$8)/100</f>
        <v>0.165</v>
      </c>
      <c r="AS66" s="380">
        <f t="array" aca="true" ref="AS66">INDEX(KM_PCT,MATCH($A66,'Knowledge - Percentages'!$B:$B,0),'Data - Knowledge'!AS$8)/100</f>
        <v>0.162</v>
      </c>
      <c r="AT66" s="380">
        <f t="array" aca="true" ref="AT66">INDEX(KM_PCT,MATCH($A66,'Knowledge - Percentages'!$B:$B,0),'Data - Knowledge'!AT$8)/100</f>
        <v>0.162</v>
      </c>
      <c r="AU66" s="380">
        <f t="array" aca="true" ref="AU66">INDEX(KM_PCT,MATCH($A66,'Knowledge - Percentages'!$B:$B,0),'Data - Knowledge'!AU$8)/100</f>
        <v>0.08</v>
      </c>
      <c r="AV66" s="380">
        <f t="array" aca="true" ref="AV66">INDEX(KM_PCT,MATCH($A66,'Knowledge - Percentages'!$B:$B,0),'Data - Knowledge'!AV$8)/100</f>
        <v>0.073</v>
      </c>
      <c r="AW66" s="380">
        <f t="array" aca="true" ref="AW66">INDEX(KM_PCT,MATCH($A66,'Knowledge - Percentages'!$B:$B,0),'Data - Knowledge'!AW$8)/100</f>
        <v>0.076</v>
      </c>
      <c r="AX66" s="380">
        <f t="array" aca="true" ref="AX66">INDEX(KM_PCT,MATCH($A66,'Knowledge - Percentages'!$B:$B,0),'Data - Knowledge'!AX$8)/100</f>
        <v>0.078</v>
      </c>
      <c r="AY66" s="380">
        <f t="array" aca="true" ref="AY66">INDEX(KM_PCT,MATCH($A66,'Knowledge - Percentages'!$B:$B,0),'Data - Knowledge'!AY$8)/100</f>
        <v>0.049</v>
      </c>
      <c r="AZ66" s="380">
        <f t="array" aca="true" ref="AZ66">INDEX(KM_PCT,MATCH($A66,'Knowledge - Percentages'!$B:$B,0),'Data - Knowledge'!AZ$8)/100</f>
        <v>0.051</v>
      </c>
      <c r="BA66" s="380">
        <f t="array" aca="true" ref="BA66">INDEX(KM_PCT,MATCH($A66,'Knowledge - Percentages'!$B:$B,0),'Data - Knowledge'!BA$8)/100</f>
        <v>0.047</v>
      </c>
      <c r="BB66" s="380">
        <f t="array" aca="true" ref="BB66">INDEX(KM_PCT,MATCH($A66,'Knowledge - Percentages'!$B:$B,0),'Data - Knowledge'!BB$8)/100</f>
        <v>0.046</v>
      </c>
      <c r="BC66" s="380">
        <f t="array" aca="true" ref="BC66">INDEX(KM_PCT,MATCH($A66,'Knowledge - Percentages'!$B:$B,0),'Data - Knowledge'!BC$8)/100</f>
        <v>0.032</v>
      </c>
      <c r="BD66" s="380">
        <f t="array" aca="true" ref="BD66">INDEX(KM_PCT,MATCH($A66,'Knowledge - Percentages'!$B:$B,0),'Data - Knowledge'!BD$8)/100</f>
        <v>0.03</v>
      </c>
      <c r="BE66" s="380">
        <f t="array" aca="true" ref="BE66">INDEX(KM_PCT,MATCH($A66,'Knowledge - Percentages'!$B:$B,0),'Data - Knowledge'!BE$8)/100</f>
        <v>0.039</v>
      </c>
      <c r="BF66" s="380">
        <f t="array" aca="true" ref="BF66">INDEX(KM_PCT,MATCH($A66,'Knowledge - Percentages'!$B:$B,0),'Data - Knowledge'!BF$8)/100</f>
        <v>0.040999999999999995</v>
      </c>
      <c r="BG66" s="380">
        <f t="array" aca="true" ref="BG66">INDEX(KM_PCT,MATCH($A66,'Knowledge - Percentages'!$B:$B,0),'Data - Knowledge'!BG$8)/100</f>
        <v>0.095</v>
      </c>
      <c r="BH66" s="380">
        <f t="array" aca="true" ref="BH66">INDEX(KM_PCT,MATCH($A66,'Knowledge - Percentages'!$B:$B,0),'Data - Knowledge'!BH$8)/100</f>
        <v>0.09</v>
      </c>
      <c r="BI66" s="380">
        <f t="array" aca="true" ref="BI66">INDEX(KM_PCT,MATCH($A66,'Knowledge - Percentages'!$B:$B,0),'Data - Knowledge'!BI$8)/100</f>
        <v>0.088000000000000009</v>
      </c>
      <c r="BJ66" s="380">
        <f t="array" aca="true" ref="BJ66">INDEX(KM_PCT,MATCH($A66,'Knowledge - Percentages'!$B:$B,0),'Data - Knowledge'!BJ$8)/100</f>
        <v>0.032</v>
      </c>
      <c r="BK66" s="380">
        <f t="array" aca="true" ref="BK66">INDEX(KM_PCT,MATCH($A66,'Knowledge - Percentages'!$B:$B,0),'Data - Knowledge'!BK$8)/100</f>
        <v>0.027000000000000003</v>
      </c>
      <c r="BL66" s="380">
        <f t="array" aca="true" ref="BL66">INDEX(KM_PCT,MATCH($A66,'Knowledge - Percentages'!$B:$B,0),'Data - Knowledge'!BL$8)/100</f>
        <v>0.027999999999999997</v>
      </c>
      <c r="BM66" s="380">
        <f t="array" aca="true" ref="BM66">INDEX(KM_PCT,MATCH($A66,'Knowledge - Percentages'!$B:$B,0),'Data - Knowledge'!BM$8)/100</f>
        <v>0.027999999999999997</v>
      </c>
      <c r="BN66" s="380">
        <f t="array" aca="true" ref="BN66">INDEX(KM_PCT,MATCH($A66,'Knowledge - Percentages'!$B:$B,0),'Data - Knowledge'!BN$8)/100</f>
        <v>0.033</v>
      </c>
      <c r="BO66" s="380">
        <f t="array" aca="true" ref="BO66">INDEX(KM_PCT,MATCH($A66,'Knowledge - Percentages'!$B:$B,0),'Data - Knowledge'!BO$8)/100</f>
        <v>0.03</v>
      </c>
      <c r="BP66" s="380">
        <f t="array" aca="true" ref="BP66">INDEX(KM_PCT,MATCH($A66,'Knowledge - Percentages'!$B:$B,0),'Data - Knowledge'!BP$8)/100</f>
        <v>0.026000000000000002</v>
      </c>
      <c r="BQ66" s="380">
        <f t="array" aca="true" ref="BQ66">INDEX(KM_PCT,MATCH($A66,'Knowledge - Percentages'!$B:$B,0),'Data - Knowledge'!BQ$8)/100</f>
        <v>0.028999999999999998</v>
      </c>
    </row>
    <row r="67" spans="1:69">
      <c r="A67" t="s">
        <v>905</v>
      </c>
      <c r="B67" t="s">
        <v>875</v>
      </c>
      <c r="C67" t="s">
        <v>895</v>
      </c>
      <c r="D67" t="s">
        <v>906</v>
      </c>
      <c r="E67" s="373">
        <f>SUMPRODUCT($K$2:$BQ$2,$K67:$BQ67)/$J$2</f>
        <v>0.041840909090909095</v>
      </c>
      <c r="F67" s="379">
        <f>SUMPRODUCT($K$2:$BQ$2,$K67:$BQ67)</f>
        <v>11.046000000000001</v>
      </c>
      <c r="G67" s="373">
        <f>SUMPRODUCT($K$3:$BQ$3,$K67:$BQ67)/$J$3</f>
        <v>0.045945995893223818</v>
      </c>
      <c r="H67" s="379">
        <f>SUMPRODUCT($K$3:$BQ$3,$K67:$BQ67)</f>
        <v>447.51399999999995</v>
      </c>
      <c r="I67" s="373">
        <f>CORREL($K$4:$BQ$4,$K67:$BQ67)</f>
        <v>-0.21929037973908336</v>
      </c>
      <c r="J67" s="379">
        <f>$E67/$G67*100</f>
        <v>91.0654090252941</v>
      </c>
      <c r="K67" s="380">
        <f t="array" aca="true" ref="K67">INDEX(KM_PCT,MATCH($A67,'Knowledge - Percentages'!$B:$B,0),'Data - Knowledge'!K$8)/100</f>
        <v>0.046</v>
      </c>
      <c r="L67" s="380">
        <f t="array" aca="true" ref="L67">INDEX(KM_PCT,MATCH($A67,'Knowledge - Percentages'!$B:$B,0),'Data - Knowledge'!L$8)/100</f>
        <v>0.04</v>
      </c>
      <c r="M67" s="380">
        <f t="array" aca="true" ref="M67">INDEX(KM_PCT,MATCH($A67,'Knowledge - Percentages'!$B:$B,0),'Data - Knowledge'!M$8)/100</f>
        <v>0.042</v>
      </c>
      <c r="N67" s="380">
        <f t="array" aca="true" ref="N67">INDEX(KM_PCT,MATCH($A67,'Knowledge - Percentages'!$B:$B,0),'Data - Knowledge'!N$8)/100</f>
        <v>0.035</v>
      </c>
      <c r="O67" s="380">
        <f t="array" aca="true" ref="O67">INDEX(KM_PCT,MATCH($A67,'Knowledge - Percentages'!$B:$B,0),'Data - Knowledge'!O$8)/100</f>
        <v>0.038</v>
      </c>
      <c r="P67" s="380">
        <f t="array" aca="true" ref="P67">INDEX(KM_PCT,MATCH($A67,'Knowledge - Percentages'!$B:$B,0),'Data - Knowledge'!P$8)/100</f>
        <v>0.043</v>
      </c>
      <c r="Q67" s="380">
        <f t="array" aca="true" ref="Q67">INDEX(KM_PCT,MATCH($A67,'Knowledge - Percentages'!$B:$B,0),'Data - Knowledge'!Q$8)/100</f>
        <v>0.040999999999999995</v>
      </c>
      <c r="R67" s="380">
        <f t="array" aca="true" ref="R67">INDEX(KM_PCT,MATCH($A67,'Knowledge - Percentages'!$B:$B,0),'Data - Knowledge'!R$8)/100</f>
        <v>0.040999999999999995</v>
      </c>
      <c r="S67" s="380">
        <f t="array" aca="true" ref="S67">INDEX(KM_PCT,MATCH($A67,'Knowledge - Percentages'!$B:$B,0),'Data - Knowledge'!S$8)/100</f>
        <v>0.040999999999999995</v>
      </c>
      <c r="T67" s="380">
        <f t="array" aca="true" ref="T67">INDEX(KM_PCT,MATCH($A67,'Knowledge - Percentages'!$B:$B,0),'Data - Knowledge'!T$8)/100</f>
        <v>0.039</v>
      </c>
      <c r="U67" s="380">
        <f t="array" aca="true" ref="U67">INDEX(KM_PCT,MATCH($A67,'Knowledge - Percentages'!$B:$B,0),'Data - Knowledge'!U$8)/100</f>
        <v>0.037000000000000005</v>
      </c>
      <c r="V67" s="380">
        <f t="array" aca="true" ref="V67">INDEX(KM_PCT,MATCH($A67,'Knowledge - Percentages'!$B:$B,0),'Data - Knowledge'!V$8)/100</f>
        <v>0.03</v>
      </c>
      <c r="W67" s="380">
        <f t="array" aca="true" ref="W67">INDEX(KM_PCT,MATCH($A67,'Knowledge - Percentages'!$B:$B,0),'Data - Knowledge'!W$8)/100</f>
        <v>0.038</v>
      </c>
      <c r="X67" s="380">
        <f t="array" aca="true" ref="X67">INDEX(KM_PCT,MATCH($A67,'Knowledge - Percentages'!$B:$B,0),'Data - Knowledge'!X$8)/100</f>
        <v>0.096</v>
      </c>
      <c r="Y67" s="380">
        <f t="array" aca="true" ref="Y67">INDEX(KM_PCT,MATCH($A67,'Knowledge - Percentages'!$B:$B,0),'Data - Knowledge'!Y$8)/100</f>
        <v>0.11800000000000001</v>
      </c>
      <c r="Z67" s="380">
        <f t="array" aca="true" ref="Z67">INDEX(KM_PCT,MATCH($A67,'Knowledge - Percentages'!$B:$B,0),'Data - Knowledge'!Z$8)/100</f>
        <v>0.1</v>
      </c>
      <c r="AA67" s="380">
        <f t="array" aca="true" ref="AA67">INDEX(KM_PCT,MATCH($A67,'Knowledge - Percentages'!$B:$B,0),'Data - Knowledge'!AA$8)/100</f>
        <v>0.11199999999999999</v>
      </c>
      <c r="AB67" s="380">
        <f t="array" aca="true" ref="AB67">INDEX(KM_PCT,MATCH($A67,'Knowledge - Percentages'!$B:$B,0),'Data - Knowledge'!AB$8)/100</f>
        <v>0.07</v>
      </c>
      <c r="AC67" s="380">
        <f t="array" aca="true" ref="AC67">INDEX(KM_PCT,MATCH($A67,'Knowledge - Percentages'!$B:$B,0),'Data - Knowledge'!AC$8)/100</f>
        <v>0.076</v>
      </c>
      <c r="AD67" s="380">
        <f t="array" aca="true" ref="AD67">INDEX(KM_PCT,MATCH($A67,'Knowledge - Percentages'!$B:$B,0),'Data - Knowledge'!AD$8)/100</f>
        <v>0.065</v>
      </c>
      <c r="AE67" s="380">
        <f t="array" aca="true" ref="AE67">INDEX(KM_PCT,MATCH($A67,'Knowledge - Percentages'!$B:$B,0),'Data - Knowledge'!AE$8)/100</f>
        <v>0.035</v>
      </c>
      <c r="AF67" s="380">
        <f t="array" aca="true" ref="AF67">INDEX(KM_PCT,MATCH($A67,'Knowledge - Percentages'!$B:$B,0),'Data - Knowledge'!AF$8)/100</f>
        <v>0.036000000000000004</v>
      </c>
      <c r="AG67" s="380">
        <f t="array" aca="true" ref="AG67">INDEX(KM_PCT,MATCH($A67,'Knowledge - Percentages'!$B:$B,0),'Data - Knowledge'!AG$8)/100</f>
        <v>0.040999999999999995</v>
      </c>
      <c r="AH67" s="380">
        <f t="array" aca="true" ref="AH67">INDEX(KM_PCT,MATCH($A67,'Knowledge - Percentages'!$B:$B,0),'Data - Knowledge'!AH$8)/100</f>
        <v>0.044000000000000004</v>
      </c>
      <c r="AI67" s="380">
        <f t="array" aca="true" ref="AI67">INDEX(KM_PCT,MATCH($A67,'Knowledge - Percentages'!$B:$B,0),'Data - Knowledge'!AI$8)/100</f>
        <v>0.048</v>
      </c>
      <c r="AJ67" s="380">
        <f t="array" aca="true" ref="AJ67">INDEX(KM_PCT,MATCH($A67,'Knowledge - Percentages'!$B:$B,0),'Data - Knowledge'!AJ$8)/100</f>
        <v>0.051</v>
      </c>
      <c r="AK67" s="380">
        <f t="array" aca="true" ref="AK67">INDEX(KM_PCT,MATCH($A67,'Knowledge - Percentages'!$B:$B,0),'Data - Knowledge'!AK$8)/100</f>
        <v>0.032</v>
      </c>
      <c r="AL67" s="380">
        <f t="array" aca="true" ref="AL67">INDEX(KM_PCT,MATCH($A67,'Knowledge - Percentages'!$B:$B,0),'Data - Knowledge'!AL$8)/100</f>
        <v>0.037000000000000005</v>
      </c>
      <c r="AM67" s="380">
        <f t="array" aca="true" ref="AM67">INDEX(KM_PCT,MATCH($A67,'Knowledge - Percentages'!$B:$B,0),'Data - Knowledge'!AM$8)/100</f>
        <v>0.035</v>
      </c>
      <c r="AN67" s="380">
        <f t="array" aca="true" ref="AN67">INDEX(KM_PCT,MATCH($A67,'Knowledge - Percentages'!$B:$B,0),'Data - Knowledge'!AN$8)/100</f>
        <v>0.033</v>
      </c>
      <c r="AO67" s="380">
        <f t="array" aca="true" ref="AO67">INDEX(KM_PCT,MATCH($A67,'Knowledge - Percentages'!$B:$B,0),'Data - Knowledge'!AO$8)/100</f>
        <v>0.034</v>
      </c>
      <c r="AP67" s="380">
        <f t="array" aca="true" ref="AP67">INDEX(KM_PCT,MATCH($A67,'Knowledge - Percentages'!$B:$B,0),'Data - Knowledge'!AP$8)/100</f>
        <v>0.076</v>
      </c>
      <c r="AQ67" s="380">
        <f t="array" aca="true" ref="AQ67">INDEX(KM_PCT,MATCH($A67,'Knowledge - Percentages'!$B:$B,0),'Data - Knowledge'!AQ$8)/100</f>
        <v>0.07</v>
      </c>
      <c r="AR67" s="380">
        <f t="array" aca="true" ref="AR67">INDEX(KM_PCT,MATCH($A67,'Knowledge - Percentages'!$B:$B,0),'Data - Knowledge'!AR$8)/100</f>
        <v>0.217</v>
      </c>
      <c r="AS67" s="380">
        <f t="array" aca="true" ref="AS67">INDEX(KM_PCT,MATCH($A67,'Knowledge - Percentages'!$B:$B,0),'Data - Knowledge'!AS$8)/100</f>
        <v>0.223</v>
      </c>
      <c r="AT67" s="380">
        <f t="array" aca="true" ref="AT67">INDEX(KM_PCT,MATCH($A67,'Knowledge - Percentages'!$B:$B,0),'Data - Knowledge'!AT$8)/100</f>
        <v>0.203</v>
      </c>
      <c r="AU67" s="380">
        <f t="array" aca="true" ref="AU67">INDEX(KM_PCT,MATCH($A67,'Knowledge - Percentages'!$B:$B,0),'Data - Knowledge'!AU$8)/100</f>
        <v>0.059000000000000004</v>
      </c>
      <c r="AV67" s="380">
        <f t="array" aca="true" ref="AV67">INDEX(KM_PCT,MATCH($A67,'Knowledge - Percentages'!$B:$B,0),'Data - Knowledge'!AV$8)/100</f>
        <v>0.055</v>
      </c>
      <c r="AW67" s="380">
        <f t="array" aca="true" ref="AW67">INDEX(KM_PCT,MATCH($A67,'Knowledge - Percentages'!$B:$B,0),'Data - Knowledge'!AW$8)/100</f>
        <v>0.059000000000000004</v>
      </c>
      <c r="AX67" s="380">
        <f t="array" aca="true" ref="AX67">INDEX(KM_PCT,MATCH($A67,'Knowledge - Percentages'!$B:$B,0),'Data - Knowledge'!AX$8)/100</f>
        <v>0.063</v>
      </c>
      <c r="AY67" s="380">
        <f t="array" aca="true" ref="AY67">INDEX(KM_PCT,MATCH($A67,'Knowledge - Percentages'!$B:$B,0),'Data - Knowledge'!AY$8)/100</f>
        <v>0.037000000000000005</v>
      </c>
      <c r="AZ67" s="380">
        <f t="array" aca="true" ref="AZ67">INDEX(KM_PCT,MATCH($A67,'Knowledge - Percentages'!$B:$B,0),'Data - Knowledge'!AZ$8)/100</f>
        <v>0.039</v>
      </c>
      <c r="BA67" s="380">
        <f t="array" aca="true" ref="BA67">INDEX(KM_PCT,MATCH($A67,'Knowledge - Percentages'!$B:$B,0),'Data - Knowledge'!BA$8)/100</f>
        <v>0.035</v>
      </c>
      <c r="BB67" s="380">
        <f t="array" aca="true" ref="BB67">INDEX(KM_PCT,MATCH($A67,'Knowledge - Percentages'!$B:$B,0),'Data - Knowledge'!BB$8)/100</f>
        <v>0.031</v>
      </c>
      <c r="BC67" s="380">
        <f t="array" aca="true" ref="BC67">INDEX(KM_PCT,MATCH($A67,'Knowledge - Percentages'!$B:$B,0),'Data - Knowledge'!BC$8)/100</f>
        <v>0.03</v>
      </c>
      <c r="BD67" s="380">
        <f t="array" aca="true" ref="BD67">INDEX(KM_PCT,MATCH($A67,'Knowledge - Percentages'!$B:$B,0),'Data - Knowledge'!BD$8)/100</f>
        <v>0.026000000000000002</v>
      </c>
      <c r="BE67" s="380">
        <f t="array" aca="true" ref="BE67">INDEX(KM_PCT,MATCH($A67,'Knowledge - Percentages'!$B:$B,0),'Data - Knowledge'!BE$8)/100</f>
        <v>0.044000000000000004</v>
      </c>
      <c r="BF67" s="380">
        <f t="array" aca="true" ref="BF67">INDEX(KM_PCT,MATCH($A67,'Knowledge - Percentages'!$B:$B,0),'Data - Knowledge'!BF$8)/100</f>
        <v>0.04</v>
      </c>
      <c r="BG67" s="380">
        <f t="array" aca="true" ref="BG67">INDEX(KM_PCT,MATCH($A67,'Knowledge - Percentages'!$B:$B,0),'Data - Knowledge'!BG$8)/100</f>
        <v>0.115</v>
      </c>
      <c r="BH67" s="380">
        <f t="array" aca="true" ref="BH67">INDEX(KM_PCT,MATCH($A67,'Knowledge - Percentages'!$B:$B,0),'Data - Knowledge'!BH$8)/100</f>
        <v>0.11599999999999999</v>
      </c>
      <c r="BI67" s="380">
        <f t="array" aca="true" ref="BI67">INDEX(KM_PCT,MATCH($A67,'Knowledge - Percentages'!$B:$B,0),'Data - Knowledge'!BI$8)/100</f>
        <v>0.11800000000000001</v>
      </c>
      <c r="BJ67" s="380">
        <f t="array" aca="true" ref="BJ67">INDEX(KM_PCT,MATCH($A67,'Knowledge - Percentages'!$B:$B,0),'Data - Knowledge'!BJ$8)/100</f>
        <v>0.051</v>
      </c>
      <c r="BK67" s="380">
        <f t="array" aca="true" ref="BK67">INDEX(KM_PCT,MATCH($A67,'Knowledge - Percentages'!$B:$B,0),'Data - Knowledge'!BK$8)/100</f>
        <v>0.045</v>
      </c>
      <c r="BL67" s="380">
        <f t="array" aca="true" ref="BL67">INDEX(KM_PCT,MATCH($A67,'Knowledge - Percentages'!$B:$B,0),'Data - Knowledge'!BL$8)/100</f>
        <v>0.045</v>
      </c>
      <c r="BM67" s="380">
        <f t="array" aca="true" ref="BM67">INDEX(KM_PCT,MATCH($A67,'Knowledge - Percentages'!$B:$B,0),'Data - Knowledge'!BM$8)/100</f>
        <v>0.048</v>
      </c>
      <c r="BN67" s="380">
        <f t="array" aca="true" ref="BN67">INDEX(KM_PCT,MATCH($A67,'Knowledge - Percentages'!$B:$B,0),'Data - Knowledge'!BN$8)/100</f>
        <v>0.052000000000000005</v>
      </c>
      <c r="BO67" s="380">
        <f t="array" aca="true" ref="BO67">INDEX(KM_PCT,MATCH($A67,'Knowledge - Percentages'!$B:$B,0),'Data - Knowledge'!BO$8)/100</f>
        <v>0.032</v>
      </c>
      <c r="BP67" s="380">
        <f t="array" aca="true" ref="BP67">INDEX(KM_PCT,MATCH($A67,'Knowledge - Percentages'!$B:$B,0),'Data - Knowledge'!BP$8)/100</f>
        <v>0.03</v>
      </c>
      <c r="BQ67" s="380">
        <f t="array" aca="true" ref="BQ67">INDEX(KM_PCT,MATCH($A67,'Knowledge - Percentages'!$B:$B,0),'Data - Knowledge'!BQ$8)/100</f>
        <v>0.028999999999999998</v>
      </c>
    </row>
    <row r="68" spans="1:69">
      <c r="A68" t="s">
        <v>907</v>
      </c>
      <c r="B68" t="s">
        <v>875</v>
      </c>
      <c r="C68" t="s">
        <v>895</v>
      </c>
      <c r="D68" t="s">
        <v>908</v>
      </c>
      <c r="E68" s="373">
        <f>SUMPRODUCT($K$2:$BQ$2,$K68:$BQ68)/$J$2</f>
        <v>0.0567878787878788</v>
      </c>
      <c r="F68" s="379">
        <f>SUMPRODUCT($K$2:$BQ$2,$K68:$BQ68)</f>
        <v>14.992000000000003</v>
      </c>
      <c r="G68" s="373">
        <f>SUMPRODUCT($K$3:$BQ$3,$K68:$BQ68)/$J$3</f>
        <v>0.021834804928131415</v>
      </c>
      <c r="H68" s="379">
        <f>SUMPRODUCT($K$3:$BQ$3,$K68:$BQ68)</f>
        <v>212.671</v>
      </c>
      <c r="I68" s="373">
        <f>CORREL($K$4:$BQ$4,$K68:$BQ68)</f>
        <v>0.36602949390898565</v>
      </c>
      <c r="J68" s="379">
        <f>$E68/$G68*100</f>
        <v>260.07962505181223</v>
      </c>
      <c r="K68" s="380">
        <f t="array" aca="true" ref="K68">INDEX(KM_PCT,MATCH($A68,'Knowledge - Percentages'!$B:$B,0),'Data - Knowledge'!K$8)/100</f>
        <v>0.012</v>
      </c>
      <c r="L68" s="380">
        <f t="array" aca="true" ref="L68">INDEX(KM_PCT,MATCH($A68,'Knowledge - Percentages'!$B:$B,0),'Data - Knowledge'!L$8)/100</f>
        <v>0.011000000000000001</v>
      </c>
      <c r="M68" s="380">
        <f t="array" aca="true" ref="M68">INDEX(KM_PCT,MATCH($A68,'Knowledge - Percentages'!$B:$B,0),'Data - Knowledge'!M$8)/100</f>
        <v>0.012</v>
      </c>
      <c r="N68" s="380">
        <f t="array" aca="true" ref="N68">INDEX(KM_PCT,MATCH($A68,'Knowledge - Percentages'!$B:$B,0),'Data - Knowledge'!N$8)/100</f>
        <v>0.0069999999999999993</v>
      </c>
      <c r="O68" s="380">
        <f t="array" aca="true" ref="O68">INDEX(KM_PCT,MATCH($A68,'Knowledge - Percentages'!$B:$B,0),'Data - Knowledge'!O$8)/100</f>
        <v>0.0069999999999999993</v>
      </c>
      <c r="P68" s="380">
        <f t="array" aca="true" ref="P68">INDEX(KM_PCT,MATCH($A68,'Knowledge - Percentages'!$B:$B,0),'Data - Knowledge'!P$8)/100</f>
        <v>0.008</v>
      </c>
      <c r="Q68" s="380">
        <f t="array" aca="true" ref="Q68">INDEX(KM_PCT,MATCH($A68,'Knowledge - Percentages'!$B:$B,0),'Data - Knowledge'!Q$8)/100</f>
        <v>0.0069999999999999993</v>
      </c>
      <c r="R68" s="380">
        <f t="array" aca="true" ref="R68">INDEX(KM_PCT,MATCH($A68,'Knowledge - Percentages'!$B:$B,0),'Data - Knowledge'!R$8)/100</f>
        <v>0.0069999999999999993</v>
      </c>
      <c r="S68" s="380">
        <f t="array" aca="true" ref="S68">INDEX(KM_PCT,MATCH($A68,'Knowledge - Percentages'!$B:$B,0),'Data - Knowledge'!S$8)/100</f>
        <v>0.0069999999999999993</v>
      </c>
      <c r="T68" s="380">
        <f t="array" aca="true" ref="T68">INDEX(KM_PCT,MATCH($A68,'Knowledge - Percentages'!$B:$B,0),'Data - Knowledge'!T$8)/100</f>
        <v>0.012</v>
      </c>
      <c r="U68" s="380">
        <f t="array" aca="true" ref="U68">INDEX(KM_PCT,MATCH($A68,'Knowledge - Percentages'!$B:$B,0),'Data - Knowledge'!U$8)/100</f>
        <v>0.011000000000000001</v>
      </c>
      <c r="V68" s="380">
        <f t="array" aca="true" ref="V68">INDEX(KM_PCT,MATCH($A68,'Knowledge - Percentages'!$B:$B,0),'Data - Knowledge'!V$8)/100</f>
        <v>0.011000000000000001</v>
      </c>
      <c r="W68" s="380">
        <f t="array" aca="true" ref="W68">INDEX(KM_PCT,MATCH($A68,'Knowledge - Percentages'!$B:$B,0),'Data - Knowledge'!W$8)/100</f>
        <v>0.013000000000000001</v>
      </c>
      <c r="X68" s="380">
        <f t="array" aca="true" ref="X68">INDEX(KM_PCT,MATCH($A68,'Knowledge - Percentages'!$B:$B,0),'Data - Knowledge'!X$8)/100</f>
        <v>0.02</v>
      </c>
      <c r="Y68" s="380">
        <f t="array" aca="true" ref="Y68">INDEX(KM_PCT,MATCH($A68,'Knowledge - Percentages'!$B:$B,0),'Data - Knowledge'!Y$8)/100</f>
        <v>0.022000000000000002</v>
      </c>
      <c r="Z68" s="380">
        <f t="array" aca="true" ref="Z68">INDEX(KM_PCT,MATCH($A68,'Knowledge - Percentages'!$B:$B,0),'Data - Knowledge'!Z$8)/100</f>
        <v>0.02</v>
      </c>
      <c r="AA68" s="380">
        <f t="array" aca="true" ref="AA68">INDEX(KM_PCT,MATCH($A68,'Knowledge - Percentages'!$B:$B,0),'Data - Knowledge'!AA$8)/100</f>
        <v>0.022000000000000002</v>
      </c>
      <c r="AB68" s="380">
        <f t="array" aca="true" ref="AB68">INDEX(KM_PCT,MATCH($A68,'Knowledge - Percentages'!$B:$B,0),'Data - Knowledge'!AB$8)/100</f>
        <v>0.027999999999999997</v>
      </c>
      <c r="AC68" s="380">
        <f t="array" aca="true" ref="AC68">INDEX(KM_PCT,MATCH($A68,'Knowledge - Percentages'!$B:$B,0),'Data - Knowledge'!AC$8)/100</f>
        <v>0.03</v>
      </c>
      <c r="AD68" s="380">
        <f t="array" aca="true" ref="AD68">INDEX(KM_PCT,MATCH($A68,'Knowledge - Percentages'!$B:$B,0),'Data - Knowledge'!AD$8)/100</f>
        <v>0.024</v>
      </c>
      <c r="AE68" s="380">
        <f t="array" aca="true" ref="AE68">INDEX(KM_PCT,MATCH($A68,'Knowledge - Percentages'!$B:$B,0),'Data - Knowledge'!AE$8)/100</f>
        <v>0.012</v>
      </c>
      <c r="AF68" s="380">
        <f t="array" aca="true" ref="AF68">INDEX(KM_PCT,MATCH($A68,'Knowledge - Percentages'!$B:$B,0),'Data - Knowledge'!AF$8)/100</f>
        <v>0.011000000000000001</v>
      </c>
      <c r="AG68" s="380">
        <f t="array" aca="true" ref="AG68">INDEX(KM_PCT,MATCH($A68,'Knowledge - Percentages'!$B:$B,0),'Data - Knowledge'!AG$8)/100</f>
        <v>0.013000000000000001</v>
      </c>
      <c r="AH68" s="380">
        <f t="array" aca="true" ref="AH68">INDEX(KM_PCT,MATCH($A68,'Knowledge - Percentages'!$B:$B,0),'Data - Knowledge'!AH$8)/100</f>
        <v>0.013000000000000001</v>
      </c>
      <c r="AI68" s="380">
        <f t="array" aca="true" ref="AI68">INDEX(KM_PCT,MATCH($A68,'Knowledge - Percentages'!$B:$B,0),'Data - Knowledge'!AI$8)/100</f>
        <v>0.011000000000000001</v>
      </c>
      <c r="AJ68" s="380">
        <f t="array" aca="true" ref="AJ68">INDEX(KM_PCT,MATCH($A68,'Knowledge - Percentages'!$B:$B,0),'Data - Knowledge'!AJ$8)/100</f>
        <v>0.013999999999999999</v>
      </c>
      <c r="AK68" s="380">
        <f t="array" aca="true" ref="AK68">INDEX(KM_PCT,MATCH($A68,'Knowledge - Percentages'!$B:$B,0),'Data - Knowledge'!AK$8)/100</f>
        <v>0.0090000000000000011</v>
      </c>
      <c r="AL68" s="380">
        <f t="array" aca="true" ref="AL68">INDEX(KM_PCT,MATCH($A68,'Knowledge - Percentages'!$B:$B,0),'Data - Knowledge'!AL$8)/100</f>
        <v>0.0090000000000000011</v>
      </c>
      <c r="AM68" s="380">
        <f t="array" aca="true" ref="AM68">INDEX(KM_PCT,MATCH($A68,'Knowledge - Percentages'!$B:$B,0),'Data - Knowledge'!AM$8)/100</f>
        <v>0.01</v>
      </c>
      <c r="AN68" s="380">
        <f t="array" aca="true" ref="AN68">INDEX(KM_PCT,MATCH($A68,'Knowledge - Percentages'!$B:$B,0),'Data - Knowledge'!AN$8)/100</f>
        <v>0.012</v>
      </c>
      <c r="AO68" s="380">
        <f t="array" aca="true" ref="AO68">INDEX(KM_PCT,MATCH($A68,'Knowledge - Percentages'!$B:$B,0),'Data - Knowledge'!AO$8)/100</f>
        <v>0.013999999999999999</v>
      </c>
      <c r="AP68" s="380">
        <f t="array" aca="true" ref="AP68">INDEX(KM_PCT,MATCH($A68,'Knowledge - Percentages'!$B:$B,0),'Data - Knowledge'!AP$8)/100</f>
        <v>0.02</v>
      </c>
      <c r="AQ68" s="380">
        <f t="array" aca="true" ref="AQ68">INDEX(KM_PCT,MATCH($A68,'Knowledge - Percentages'!$B:$B,0),'Data - Knowledge'!AQ$8)/100</f>
        <v>0.019</v>
      </c>
      <c r="AR68" s="380">
        <f t="array" aca="true" ref="AR68">INDEX(KM_PCT,MATCH($A68,'Knowledge - Percentages'!$B:$B,0),'Data - Knowledge'!AR$8)/100</f>
        <v>0.055</v>
      </c>
      <c r="AS68" s="380">
        <f t="array" aca="true" ref="AS68">INDEX(KM_PCT,MATCH($A68,'Knowledge - Percentages'!$B:$B,0),'Data - Knowledge'!AS$8)/100</f>
        <v>0.055999999999999994</v>
      </c>
      <c r="AT68" s="380">
        <f t="array" aca="true" ref="AT68">INDEX(KM_PCT,MATCH($A68,'Knowledge - Percentages'!$B:$B,0),'Data - Knowledge'!AT$8)/100</f>
        <v>0.055999999999999994</v>
      </c>
      <c r="AU68" s="380">
        <f t="array" aca="true" ref="AU68">INDEX(KM_PCT,MATCH($A68,'Knowledge - Percentages'!$B:$B,0),'Data - Knowledge'!AU$8)/100</f>
        <v>0.028999999999999998</v>
      </c>
      <c r="AV68" s="380">
        <f t="array" aca="true" ref="AV68">INDEX(KM_PCT,MATCH($A68,'Knowledge - Percentages'!$B:$B,0),'Data - Knowledge'!AV$8)/100</f>
        <v>0.027000000000000003</v>
      </c>
      <c r="AW68" s="380">
        <f t="array" aca="true" ref="AW68">INDEX(KM_PCT,MATCH($A68,'Knowledge - Percentages'!$B:$B,0),'Data - Knowledge'!AW$8)/100</f>
        <v>0.027000000000000003</v>
      </c>
      <c r="AX68" s="380">
        <f t="array" aca="true" ref="AX68">INDEX(KM_PCT,MATCH($A68,'Knowledge - Percentages'!$B:$B,0),'Data - Knowledge'!AX$8)/100</f>
        <v>0.026000000000000002</v>
      </c>
      <c r="AY68" s="380">
        <f t="array" aca="true" ref="AY68">INDEX(KM_PCT,MATCH($A68,'Knowledge - Percentages'!$B:$B,0),'Data - Knowledge'!AY$8)/100</f>
        <v>0.039</v>
      </c>
      <c r="AZ68" s="380">
        <f t="array" aca="true" ref="AZ68">INDEX(KM_PCT,MATCH($A68,'Knowledge - Percentages'!$B:$B,0),'Data - Knowledge'!AZ$8)/100</f>
        <v>0.039</v>
      </c>
      <c r="BA68" s="380">
        <f t="array" aca="true" ref="BA68">INDEX(KM_PCT,MATCH($A68,'Knowledge - Percentages'!$B:$B,0),'Data - Knowledge'!BA$8)/100</f>
        <v>0.037000000000000005</v>
      </c>
      <c r="BB68" s="380">
        <f t="array" aca="true" ref="BB68">INDEX(KM_PCT,MATCH($A68,'Knowledge - Percentages'!$B:$B,0),'Data - Knowledge'!BB$8)/100</f>
        <v>0.035</v>
      </c>
      <c r="BC68" s="380">
        <f t="array" aca="true" ref="BC68">INDEX(KM_PCT,MATCH($A68,'Knowledge - Percentages'!$B:$B,0),'Data - Knowledge'!BC$8)/100</f>
        <v>0.063</v>
      </c>
      <c r="BD68" s="380">
        <f t="array" aca="true" ref="BD68">INDEX(KM_PCT,MATCH($A68,'Knowledge - Percentages'!$B:$B,0),'Data - Knowledge'!BD$8)/100</f>
        <v>0.061</v>
      </c>
      <c r="BE68" s="380">
        <f t="array" aca="true" ref="BE68">INDEX(KM_PCT,MATCH($A68,'Knowledge - Percentages'!$B:$B,0),'Data - Knowledge'!BE$8)/100</f>
        <v>0.072000000000000008</v>
      </c>
      <c r="BF68" s="380">
        <f t="array" aca="true" ref="BF68">INDEX(KM_PCT,MATCH($A68,'Knowledge - Percentages'!$B:$B,0),'Data - Knowledge'!BF$8)/100</f>
        <v>0.073</v>
      </c>
      <c r="BG68" s="380">
        <f t="array" aca="true" ref="BG68">INDEX(KM_PCT,MATCH($A68,'Knowledge - Percentages'!$B:$B,0),'Data - Knowledge'!BG$8)/100</f>
        <v>0.051</v>
      </c>
      <c r="BH68" s="380">
        <f t="array" aca="true" ref="BH68">INDEX(KM_PCT,MATCH($A68,'Knowledge - Percentages'!$B:$B,0),'Data - Knowledge'!BH$8)/100</f>
        <v>0.049</v>
      </c>
      <c r="BI68" s="380">
        <f t="array" aca="true" ref="BI68">INDEX(KM_PCT,MATCH($A68,'Knowledge - Percentages'!$B:$B,0),'Data - Knowledge'!BI$8)/100</f>
        <v>0.048</v>
      </c>
      <c r="BJ68" s="380">
        <f t="array" aca="true" ref="BJ68">INDEX(KM_PCT,MATCH($A68,'Knowledge - Percentages'!$B:$B,0),'Data - Knowledge'!BJ$8)/100</f>
        <v>0.09</v>
      </c>
      <c r="BK68" s="380">
        <f t="array" aca="true" ref="BK68">INDEX(KM_PCT,MATCH($A68,'Knowledge - Percentages'!$B:$B,0),'Data - Knowledge'!BK$8)/100</f>
        <v>0.076</v>
      </c>
      <c r="BL68" s="380">
        <f t="array" aca="true" ref="BL68">INDEX(KM_PCT,MATCH($A68,'Knowledge - Percentages'!$B:$B,0),'Data - Knowledge'!BL$8)/100</f>
        <v>0.079</v>
      </c>
      <c r="BM68" s="380">
        <f t="array" aca="true" ref="BM68">INDEX(KM_PCT,MATCH($A68,'Knowledge - Percentages'!$B:$B,0),'Data - Knowledge'!BM$8)/100</f>
        <v>0.081</v>
      </c>
      <c r="BN68" s="380">
        <f t="array" aca="true" ref="BN68">INDEX(KM_PCT,MATCH($A68,'Knowledge - Percentages'!$B:$B,0),'Data - Knowledge'!BN$8)/100</f>
        <v>0.091</v>
      </c>
      <c r="BO68" s="380">
        <f t="array" aca="true" ref="BO68">INDEX(KM_PCT,MATCH($A68,'Knowledge - Percentages'!$B:$B,0),'Data - Knowledge'!BO$8)/100</f>
        <v>0.121</v>
      </c>
      <c r="BP68" s="380">
        <f t="array" aca="true" ref="BP68">INDEX(KM_PCT,MATCH($A68,'Knowledge - Percentages'!$B:$B,0),'Data - Knowledge'!BP$8)/100</f>
        <v>0.111</v>
      </c>
      <c r="BQ68" s="380">
        <f t="array" aca="true" ref="BQ68">INDEX(KM_PCT,MATCH($A68,'Knowledge - Percentages'!$B:$B,0),'Data - Knowledge'!BQ$8)/100</f>
        <v>0.11900000000000001</v>
      </c>
    </row>
    <row r="69" spans="1:69">
      <c r="A69" t="s">
        <v>909</v>
      </c>
      <c r="B69" t="s">
        <v>875</v>
      </c>
      <c r="C69" t="s">
        <v>895</v>
      </c>
      <c r="D69" t="s">
        <v>910</v>
      </c>
      <c r="E69" s="373">
        <f>SUMPRODUCT($K$2:$BQ$2,$K69:$BQ69)/$J$2</f>
        <v>0.036393939393939388</v>
      </c>
      <c r="F69" s="379">
        <f>SUMPRODUCT($K$2:$BQ$2,$K69:$BQ69)</f>
        <v>9.6079999999999988</v>
      </c>
      <c r="G69" s="373">
        <f>SUMPRODUCT($K$3:$BQ$3,$K69:$BQ69)/$J$3</f>
        <v>0.029979671457905546</v>
      </c>
      <c r="H69" s="379">
        <f>SUMPRODUCT($K$3:$BQ$3,$K69:$BQ69)</f>
        <v>292.002</v>
      </c>
      <c r="I69" s="373">
        <f>CORREL($K$4:$BQ$4,$K69:$BQ69)</f>
        <v>-0.18589609658874048</v>
      </c>
      <c r="J69" s="379">
        <f>$E69/$G69*100</f>
        <v>121.39539102368121</v>
      </c>
      <c r="K69" s="380">
        <f t="array" aca="true" ref="K69">INDEX(KM_PCT,MATCH($A69,'Knowledge - Percentages'!$B:$B,0),'Data - Knowledge'!K$8)/100</f>
        <v>0.036000000000000004</v>
      </c>
      <c r="L69" s="380">
        <f t="array" aca="true" ref="L69">INDEX(KM_PCT,MATCH($A69,'Knowledge - Percentages'!$B:$B,0),'Data - Knowledge'!L$8)/100</f>
        <v>0.045</v>
      </c>
      <c r="M69" s="380">
        <f t="array" aca="true" ref="M69">INDEX(KM_PCT,MATCH($A69,'Knowledge - Percentages'!$B:$B,0),'Data - Knowledge'!M$8)/100</f>
        <v>0.027000000000000003</v>
      </c>
      <c r="N69" s="380">
        <f t="array" aca="true" ref="N69">INDEX(KM_PCT,MATCH($A69,'Knowledge - Percentages'!$B:$B,0),'Data - Knowledge'!N$8)/100</f>
        <v>0.022000000000000002</v>
      </c>
      <c r="O69" s="380">
        <f t="array" aca="true" ref="O69">INDEX(KM_PCT,MATCH($A69,'Knowledge - Percentages'!$B:$B,0),'Data - Knowledge'!O$8)/100</f>
        <v>0.022000000000000002</v>
      </c>
      <c r="P69" s="380">
        <f t="array" aca="true" ref="P69">INDEX(KM_PCT,MATCH($A69,'Knowledge - Percentages'!$B:$B,0),'Data - Knowledge'!P$8)/100</f>
        <v>0.024</v>
      </c>
      <c r="Q69" s="380">
        <f t="array" aca="true" ref="Q69">INDEX(KM_PCT,MATCH($A69,'Knowledge - Percentages'!$B:$B,0),'Data - Knowledge'!Q$8)/100</f>
        <v>0.036000000000000004</v>
      </c>
      <c r="R69" s="380">
        <f t="array" aca="true" ref="R69">INDEX(KM_PCT,MATCH($A69,'Knowledge - Percentages'!$B:$B,0),'Data - Knowledge'!R$8)/100</f>
        <v>0.032</v>
      </c>
      <c r="S69" s="380">
        <f t="array" aca="true" ref="S69">INDEX(KM_PCT,MATCH($A69,'Knowledge - Percentages'!$B:$B,0),'Data - Knowledge'!S$8)/100</f>
        <v>0.025</v>
      </c>
      <c r="T69" s="380">
        <f t="array" aca="true" ref="T69">INDEX(KM_PCT,MATCH($A69,'Knowledge - Percentages'!$B:$B,0),'Data - Knowledge'!T$8)/100</f>
        <v>0.024</v>
      </c>
      <c r="U69" s="380">
        <f t="array" aca="true" ref="U69">INDEX(KM_PCT,MATCH($A69,'Knowledge - Percentages'!$B:$B,0),'Data - Knowledge'!U$8)/100</f>
        <v>0.023</v>
      </c>
      <c r="V69" s="380">
        <f t="array" aca="true" ref="V69">INDEX(KM_PCT,MATCH($A69,'Knowledge - Percentages'!$B:$B,0),'Data - Knowledge'!V$8)/100</f>
        <v>0.02</v>
      </c>
      <c r="W69" s="380">
        <f t="array" aca="true" ref="W69">INDEX(KM_PCT,MATCH($A69,'Knowledge - Percentages'!$B:$B,0),'Data - Knowledge'!W$8)/100</f>
        <v>0.03</v>
      </c>
      <c r="X69" s="380">
        <f t="array" aca="true" ref="X69">INDEX(KM_PCT,MATCH($A69,'Knowledge - Percentages'!$B:$B,0),'Data - Knowledge'!X$8)/100</f>
        <v>0.138</v>
      </c>
      <c r="Y69" s="380">
        <f t="array" aca="true" ref="Y69">INDEX(KM_PCT,MATCH($A69,'Knowledge - Percentages'!$B:$B,0),'Data - Knowledge'!Y$8)/100</f>
        <v>0.17600000000000002</v>
      </c>
      <c r="Z69" s="380">
        <f t="array" aca="true" ref="Z69">INDEX(KM_PCT,MATCH($A69,'Knowledge - Percentages'!$B:$B,0),'Data - Knowledge'!Z$8)/100</f>
        <v>0.157</v>
      </c>
      <c r="AA69" s="380">
        <f t="array" aca="true" ref="AA69">INDEX(KM_PCT,MATCH($A69,'Knowledge - Percentages'!$B:$B,0),'Data - Knowledge'!AA$8)/100</f>
        <v>0.161</v>
      </c>
      <c r="AB69" s="380">
        <f t="array" aca="true" ref="AB69">INDEX(KM_PCT,MATCH($A69,'Knowledge - Percentages'!$B:$B,0),'Data - Knowledge'!AB$8)/100</f>
        <v>0.07400000000000001</v>
      </c>
      <c r="AC69" s="380">
        <f t="array" aca="true" ref="AC69">INDEX(KM_PCT,MATCH($A69,'Knowledge - Percentages'!$B:$B,0),'Data - Knowledge'!AC$8)/100</f>
        <v>0.093000000000000013</v>
      </c>
      <c r="AD69" s="380">
        <f t="array" aca="true" ref="AD69">INDEX(KM_PCT,MATCH($A69,'Knowledge - Percentages'!$B:$B,0),'Data - Knowledge'!AD$8)/100</f>
        <v>0.10300000000000001</v>
      </c>
      <c r="AE69" s="380">
        <f t="array" aca="true" ref="AE69">INDEX(KM_PCT,MATCH($A69,'Knowledge - Percentages'!$B:$B,0),'Data - Knowledge'!AE$8)/100</f>
        <v>0.013000000000000001</v>
      </c>
      <c r="AF69" s="380">
        <f t="array" aca="true" ref="AF69">INDEX(KM_PCT,MATCH($A69,'Knowledge - Percentages'!$B:$B,0),'Data - Knowledge'!AF$8)/100</f>
        <v>0.011000000000000001</v>
      </c>
      <c r="AG69" s="380">
        <f t="array" aca="true" ref="AG69">INDEX(KM_PCT,MATCH($A69,'Knowledge - Percentages'!$B:$B,0),'Data - Knowledge'!AG$8)/100</f>
        <v>0.012</v>
      </c>
      <c r="AH69" s="380">
        <f t="array" aca="true" ref="AH69">INDEX(KM_PCT,MATCH($A69,'Knowledge - Percentages'!$B:$B,0),'Data - Knowledge'!AH$8)/100</f>
        <v>0.022000000000000002</v>
      </c>
      <c r="AI69" s="380">
        <f t="array" aca="true" ref="AI69">INDEX(KM_PCT,MATCH($A69,'Knowledge - Percentages'!$B:$B,0),'Data - Knowledge'!AI$8)/100</f>
        <v>0.033</v>
      </c>
      <c r="AJ69" s="380">
        <f t="array" aca="true" ref="AJ69">INDEX(KM_PCT,MATCH($A69,'Knowledge - Percentages'!$B:$B,0),'Data - Knowledge'!AJ$8)/100</f>
        <v>0.027000000000000003</v>
      </c>
      <c r="AK69" s="380">
        <f t="array" aca="true" ref="AK69">INDEX(KM_PCT,MATCH($A69,'Knowledge - Percentages'!$B:$B,0),'Data - Knowledge'!AK$8)/100</f>
        <v>0.013999999999999999</v>
      </c>
      <c r="AL69" s="380">
        <f t="array" aca="true" ref="AL69">INDEX(KM_PCT,MATCH($A69,'Knowledge - Percentages'!$B:$B,0),'Data - Knowledge'!AL$8)/100</f>
        <v>0.027000000000000003</v>
      </c>
      <c r="AM69" s="380">
        <f t="array" aca="true" ref="AM69">INDEX(KM_PCT,MATCH($A69,'Knowledge - Percentages'!$B:$B,0),'Data - Knowledge'!AM$8)/100</f>
        <v>0.019</v>
      </c>
      <c r="AN69" s="380">
        <f t="array" aca="true" ref="AN69">INDEX(KM_PCT,MATCH($A69,'Knowledge - Percentages'!$B:$B,0),'Data - Knowledge'!AN$8)/100</f>
        <v>0.022000000000000002</v>
      </c>
      <c r="AO69" s="380">
        <f t="array" aca="true" ref="AO69">INDEX(KM_PCT,MATCH($A69,'Knowledge - Percentages'!$B:$B,0),'Data - Knowledge'!AO$8)/100</f>
        <v>0.03</v>
      </c>
      <c r="AP69" s="380">
        <f t="array" aca="true" ref="AP69">INDEX(KM_PCT,MATCH($A69,'Knowledge - Percentages'!$B:$B,0),'Data - Knowledge'!AP$8)/100</f>
        <v>0.038</v>
      </c>
      <c r="AQ69" s="380">
        <f t="array" aca="true" ref="AQ69">INDEX(KM_PCT,MATCH($A69,'Knowledge - Percentages'!$B:$B,0),'Data - Knowledge'!AQ$8)/100</f>
        <v>0.033</v>
      </c>
      <c r="AR69" s="380">
        <f t="array" aca="true" ref="AR69">INDEX(KM_PCT,MATCH($A69,'Knowledge - Percentages'!$B:$B,0),'Data - Knowledge'!AR$8)/100</f>
        <v>0.19699999999999998</v>
      </c>
      <c r="AS69" s="380">
        <f t="array" aca="true" ref="AS69">INDEX(KM_PCT,MATCH($A69,'Knowledge - Percentages'!$B:$B,0),'Data - Knowledge'!AS$8)/100</f>
        <v>0.177</v>
      </c>
      <c r="AT69" s="380">
        <f t="array" aca="true" ref="AT69">INDEX(KM_PCT,MATCH($A69,'Knowledge - Percentages'!$B:$B,0),'Data - Knowledge'!AT$8)/100</f>
        <v>0.22699999999999998</v>
      </c>
      <c r="AU69" s="380">
        <f t="array" aca="true" ref="AU69">INDEX(KM_PCT,MATCH($A69,'Knowledge - Percentages'!$B:$B,0),'Data - Knowledge'!AU$8)/100</f>
        <v>0.035</v>
      </c>
      <c r="AV69" s="380">
        <f t="array" aca="true" ref="AV69">INDEX(KM_PCT,MATCH($A69,'Knowledge - Percentages'!$B:$B,0),'Data - Knowledge'!AV$8)/100</f>
        <v>0.024</v>
      </c>
      <c r="AW69" s="380">
        <f t="array" aca="true" ref="AW69">INDEX(KM_PCT,MATCH($A69,'Knowledge - Percentages'!$B:$B,0),'Data - Knowledge'!AW$8)/100</f>
        <v>0.024</v>
      </c>
      <c r="AX69" s="380">
        <f t="array" aca="true" ref="AX69">INDEX(KM_PCT,MATCH($A69,'Knowledge - Percentages'!$B:$B,0),'Data - Knowledge'!AX$8)/100</f>
        <v>0.023</v>
      </c>
      <c r="AY69" s="380">
        <f t="array" aca="true" ref="AY69">INDEX(KM_PCT,MATCH($A69,'Knowledge - Percentages'!$B:$B,0),'Data - Knowledge'!AY$8)/100</f>
        <v>0.021</v>
      </c>
      <c r="AZ69" s="380">
        <f t="array" aca="true" ref="AZ69">INDEX(KM_PCT,MATCH($A69,'Knowledge - Percentages'!$B:$B,0),'Data - Knowledge'!AZ$8)/100</f>
        <v>0.023</v>
      </c>
      <c r="BA69" s="380">
        <f t="array" aca="true" ref="BA69">INDEX(KM_PCT,MATCH($A69,'Knowledge - Percentages'!$B:$B,0),'Data - Knowledge'!BA$8)/100</f>
        <v>0.018000000000000002</v>
      </c>
      <c r="BB69" s="380">
        <f t="array" aca="true" ref="BB69">INDEX(KM_PCT,MATCH($A69,'Knowledge - Percentages'!$B:$B,0),'Data - Knowledge'!BB$8)/100</f>
        <v>0.022000000000000002</v>
      </c>
      <c r="BC69" s="380">
        <f t="array" aca="true" ref="BC69">INDEX(KM_PCT,MATCH($A69,'Knowledge - Percentages'!$B:$B,0),'Data - Knowledge'!BC$8)/100</f>
        <v>0.033</v>
      </c>
      <c r="BD69" s="380">
        <f t="array" aca="true" ref="BD69">INDEX(KM_PCT,MATCH($A69,'Knowledge - Percentages'!$B:$B,0),'Data - Knowledge'!BD$8)/100</f>
        <v>0.037000000000000005</v>
      </c>
      <c r="BE69" s="380">
        <f t="array" aca="true" ref="BE69">INDEX(KM_PCT,MATCH($A69,'Knowledge - Percentages'!$B:$B,0),'Data - Knowledge'!BE$8)/100</f>
        <v>0.039</v>
      </c>
      <c r="BF69" s="380">
        <f t="array" aca="true" ref="BF69">INDEX(KM_PCT,MATCH($A69,'Knowledge - Percentages'!$B:$B,0),'Data - Knowledge'!BF$8)/100</f>
        <v>0.049</v>
      </c>
      <c r="BG69" s="380">
        <f t="array" aca="true" ref="BG69">INDEX(KM_PCT,MATCH($A69,'Knowledge - Percentages'!$B:$B,0),'Data - Knowledge'!BG$8)/100</f>
        <v>0.08</v>
      </c>
      <c r="BH69" s="380">
        <f t="array" aca="true" ref="BH69">INDEX(KM_PCT,MATCH($A69,'Knowledge - Percentages'!$B:$B,0),'Data - Knowledge'!BH$8)/100</f>
        <v>0.066</v>
      </c>
      <c r="BI69" s="380">
        <f t="array" aca="true" ref="BI69">INDEX(KM_PCT,MATCH($A69,'Knowledge - Percentages'!$B:$B,0),'Data - Knowledge'!BI$8)/100</f>
        <v>0.055</v>
      </c>
      <c r="BJ69" s="380">
        <f t="array" aca="true" ref="BJ69">INDEX(KM_PCT,MATCH($A69,'Knowledge - Percentages'!$B:$B,0),'Data - Knowledge'!BJ$8)/100</f>
        <v>0.039</v>
      </c>
      <c r="BK69" s="380">
        <f t="array" aca="true" ref="BK69">INDEX(KM_PCT,MATCH($A69,'Knowledge - Percentages'!$B:$B,0),'Data - Knowledge'!BK$8)/100</f>
        <v>0.061</v>
      </c>
      <c r="BL69" s="380">
        <f t="array" aca="true" ref="BL69">INDEX(KM_PCT,MATCH($A69,'Knowledge - Percentages'!$B:$B,0),'Data - Knowledge'!BL$8)/100</f>
        <v>0.067</v>
      </c>
      <c r="BM69" s="380">
        <f t="array" aca="true" ref="BM69">INDEX(KM_PCT,MATCH($A69,'Knowledge - Percentages'!$B:$B,0),'Data - Knowledge'!BM$8)/100</f>
        <v>0.066</v>
      </c>
      <c r="BN69" s="380">
        <f t="array" aca="true" ref="BN69">INDEX(KM_PCT,MATCH($A69,'Knowledge - Percentages'!$B:$B,0),'Data - Knowledge'!BN$8)/100</f>
        <v>0.040999999999999995</v>
      </c>
      <c r="BO69" s="380">
        <f t="array" aca="true" ref="BO69">INDEX(KM_PCT,MATCH($A69,'Knowledge - Percentages'!$B:$B,0),'Data - Knowledge'!BO$8)/100</f>
        <v>0.084</v>
      </c>
      <c r="BP69" s="380">
        <f t="array" aca="true" ref="BP69">INDEX(KM_PCT,MATCH($A69,'Knowledge - Percentages'!$B:$B,0),'Data - Knowledge'!BP$8)/100</f>
        <v>0.064</v>
      </c>
      <c r="BQ69" s="380">
        <f t="array" aca="true" ref="BQ69">INDEX(KM_PCT,MATCH($A69,'Knowledge - Percentages'!$B:$B,0),'Data - Knowledge'!BQ$8)/100</f>
        <v>0.079</v>
      </c>
    </row>
    <row r="70" spans="1:69">
      <c r="A70" t="s">
        <v>911</v>
      </c>
      <c r="B70" t="s">
        <v>875</v>
      </c>
      <c r="C70" t="s">
        <v>895</v>
      </c>
      <c r="D70" t="s">
        <v>912</v>
      </c>
      <c r="E70" s="373">
        <f>SUMPRODUCT($K$2:$BQ$2,$K70:$BQ70)/$J$2</f>
        <v>0.053405303030303039</v>
      </c>
      <c r="F70" s="379">
        <f>SUMPRODUCT($K$2:$BQ$2,$K70:$BQ70)</f>
        <v>14.099000000000002</v>
      </c>
      <c r="G70" s="373">
        <f>SUMPRODUCT($K$3:$BQ$3,$K70:$BQ70)/$J$3</f>
        <v>0.038782751540041072</v>
      </c>
      <c r="H70" s="379">
        <f>SUMPRODUCT($K$3:$BQ$3,$K70:$BQ70)</f>
        <v>377.744</v>
      </c>
      <c r="I70" s="373">
        <f>CORREL($K$4:$BQ$4,$K70:$BQ70)</f>
        <v>0.020015062264280185</v>
      </c>
      <c r="J70" s="379">
        <f>$E70/$G70*100</f>
        <v>137.7037495010249</v>
      </c>
      <c r="K70" s="380">
        <f t="array" aca="true" ref="K70">INDEX(KM_PCT,MATCH($A70,'Knowledge - Percentages'!$B:$B,0),'Data - Knowledge'!K$8)/100</f>
        <v>0.013999999999999999</v>
      </c>
      <c r="L70" s="380">
        <f t="array" aca="true" ref="L70">INDEX(KM_PCT,MATCH($A70,'Knowledge - Percentages'!$B:$B,0),'Data - Knowledge'!L$8)/100</f>
        <v>0.011000000000000001</v>
      </c>
      <c r="M70" s="380">
        <f t="array" aca="true" ref="M70">INDEX(KM_PCT,MATCH($A70,'Knowledge - Percentages'!$B:$B,0),'Data - Knowledge'!M$8)/100</f>
        <v>0.013999999999999999</v>
      </c>
      <c r="N70" s="380">
        <f t="array" aca="true" ref="N70">INDEX(KM_PCT,MATCH($A70,'Knowledge - Percentages'!$B:$B,0),'Data - Knowledge'!N$8)/100</f>
        <v>0.019</v>
      </c>
      <c r="O70" s="380">
        <f t="array" aca="true" ref="O70">INDEX(KM_PCT,MATCH($A70,'Knowledge - Percentages'!$B:$B,0),'Data - Knowledge'!O$8)/100</f>
        <v>0.021</v>
      </c>
      <c r="P70" s="380">
        <f t="array" aca="true" ref="P70">INDEX(KM_PCT,MATCH($A70,'Knowledge - Percentages'!$B:$B,0),'Data - Knowledge'!P$8)/100</f>
        <v>0.022000000000000002</v>
      </c>
      <c r="Q70" s="380">
        <f t="array" aca="true" ref="Q70">INDEX(KM_PCT,MATCH($A70,'Knowledge - Percentages'!$B:$B,0),'Data - Knowledge'!Q$8)/100</f>
        <v>0.02</v>
      </c>
      <c r="R70" s="380">
        <f t="array" aca="true" ref="R70">INDEX(KM_PCT,MATCH($A70,'Knowledge - Percentages'!$B:$B,0),'Data - Knowledge'!R$8)/100</f>
        <v>0.021</v>
      </c>
      <c r="S70" s="380">
        <f t="array" aca="true" ref="S70">INDEX(KM_PCT,MATCH($A70,'Knowledge - Percentages'!$B:$B,0),'Data - Knowledge'!S$8)/100</f>
        <v>0.021</v>
      </c>
      <c r="T70" s="380">
        <f t="array" aca="true" ref="T70">INDEX(KM_PCT,MATCH($A70,'Knowledge - Percentages'!$B:$B,0),'Data - Knowledge'!T$8)/100</f>
        <v>0.024</v>
      </c>
      <c r="U70" s="380">
        <f t="array" aca="true" ref="U70">INDEX(KM_PCT,MATCH($A70,'Knowledge - Percentages'!$B:$B,0),'Data - Knowledge'!U$8)/100</f>
        <v>0.022000000000000002</v>
      </c>
      <c r="V70" s="380">
        <f t="array" aca="true" ref="V70">INDEX(KM_PCT,MATCH($A70,'Knowledge - Percentages'!$B:$B,0),'Data - Knowledge'!V$8)/100</f>
        <v>0.019</v>
      </c>
      <c r="W70" s="380">
        <f t="array" aca="true" ref="W70">INDEX(KM_PCT,MATCH($A70,'Knowledge - Percentages'!$B:$B,0),'Data - Knowledge'!W$8)/100</f>
        <v>0.023</v>
      </c>
      <c r="X70" s="380">
        <f t="array" aca="true" ref="X70">INDEX(KM_PCT,MATCH($A70,'Knowledge - Percentages'!$B:$B,0),'Data - Knowledge'!X$8)/100</f>
        <v>0.08199999999999999</v>
      </c>
      <c r="Y70" s="380">
        <f t="array" aca="true" ref="Y70">INDEX(KM_PCT,MATCH($A70,'Knowledge - Percentages'!$B:$B,0),'Data - Knowledge'!Y$8)/100</f>
        <v>0.091</v>
      </c>
      <c r="Z70" s="380">
        <f t="array" aca="true" ref="Z70">INDEX(KM_PCT,MATCH($A70,'Knowledge - Percentages'!$B:$B,0),'Data - Knowledge'!Z$8)/100</f>
        <v>0.077</v>
      </c>
      <c r="AA70" s="380">
        <f t="array" aca="true" ref="AA70">INDEX(KM_PCT,MATCH($A70,'Knowledge - Percentages'!$B:$B,0),'Data - Knowledge'!AA$8)/100</f>
        <v>0.092</v>
      </c>
      <c r="AB70" s="380">
        <f t="array" aca="true" ref="AB70">INDEX(KM_PCT,MATCH($A70,'Knowledge - Percentages'!$B:$B,0),'Data - Knowledge'!AB$8)/100</f>
        <v>0.055</v>
      </c>
      <c r="AC70" s="380">
        <f t="array" aca="true" ref="AC70">INDEX(KM_PCT,MATCH($A70,'Knowledge - Percentages'!$B:$B,0),'Data - Knowledge'!AC$8)/100</f>
        <v>0.055999999999999994</v>
      </c>
      <c r="AD70" s="380">
        <f t="array" aca="true" ref="AD70">INDEX(KM_PCT,MATCH($A70,'Knowledge - Percentages'!$B:$B,0),'Data - Knowledge'!AD$8)/100</f>
        <v>0.040999999999999995</v>
      </c>
      <c r="AE70" s="380">
        <f t="array" aca="true" ref="AE70">INDEX(KM_PCT,MATCH($A70,'Knowledge - Percentages'!$B:$B,0),'Data - Knowledge'!AE$8)/100</f>
        <v>0.021</v>
      </c>
      <c r="AF70" s="380">
        <f t="array" aca="true" ref="AF70">INDEX(KM_PCT,MATCH($A70,'Knowledge - Percentages'!$B:$B,0),'Data - Knowledge'!AF$8)/100</f>
        <v>0.02</v>
      </c>
      <c r="AG70" s="380">
        <f t="array" aca="true" ref="AG70">INDEX(KM_PCT,MATCH($A70,'Knowledge - Percentages'!$B:$B,0),'Data - Knowledge'!AG$8)/100</f>
        <v>0.024</v>
      </c>
      <c r="AH70" s="380">
        <f t="array" aca="true" ref="AH70">INDEX(KM_PCT,MATCH($A70,'Knowledge - Percentages'!$B:$B,0),'Data - Knowledge'!AH$8)/100</f>
        <v>0.04</v>
      </c>
      <c r="AI70" s="380">
        <f t="array" aca="true" ref="AI70">INDEX(KM_PCT,MATCH($A70,'Knowledge - Percentages'!$B:$B,0),'Data - Knowledge'!AI$8)/100</f>
        <v>0.039</v>
      </c>
      <c r="AJ70" s="380">
        <f t="array" aca="true" ref="AJ70">INDEX(KM_PCT,MATCH($A70,'Knowledge - Percentages'!$B:$B,0),'Data - Knowledge'!AJ$8)/100</f>
        <v>0.045</v>
      </c>
      <c r="AK70" s="380">
        <f t="array" aca="true" ref="AK70">INDEX(KM_PCT,MATCH($A70,'Knowledge - Percentages'!$B:$B,0),'Data - Knowledge'!AK$8)/100</f>
        <v>0.028999999999999998</v>
      </c>
      <c r="AL70" s="380">
        <f t="array" aca="true" ref="AL70">INDEX(KM_PCT,MATCH($A70,'Knowledge - Percentages'!$B:$B,0),'Data - Knowledge'!AL$8)/100</f>
        <v>0.028999999999999998</v>
      </c>
      <c r="AM70" s="380">
        <f t="array" aca="true" ref="AM70">INDEX(KM_PCT,MATCH($A70,'Knowledge - Percentages'!$B:$B,0),'Data - Knowledge'!AM$8)/100</f>
        <v>0.031</v>
      </c>
      <c r="AN70" s="380">
        <f t="array" aca="true" ref="AN70">INDEX(KM_PCT,MATCH($A70,'Knowledge - Percentages'!$B:$B,0),'Data - Knowledge'!AN$8)/100</f>
        <v>0.047</v>
      </c>
      <c r="AO70" s="380">
        <f t="array" aca="true" ref="AO70">INDEX(KM_PCT,MATCH($A70,'Knowledge - Percentages'!$B:$B,0),'Data - Knowledge'!AO$8)/100</f>
        <v>0.048</v>
      </c>
      <c r="AP70" s="380">
        <f t="array" aca="true" ref="AP70">INDEX(KM_PCT,MATCH($A70,'Knowledge - Percentages'!$B:$B,0),'Data - Knowledge'!AP$8)/100</f>
        <v>0.086</v>
      </c>
      <c r="AQ70" s="380">
        <f t="array" aca="true" ref="AQ70">INDEX(KM_PCT,MATCH($A70,'Knowledge - Percentages'!$B:$B,0),'Data - Knowledge'!AQ$8)/100</f>
        <v>0.079</v>
      </c>
      <c r="AR70" s="380">
        <f t="array" aca="true" ref="AR70">INDEX(KM_PCT,MATCH($A70,'Knowledge - Percentages'!$B:$B,0),'Data - Knowledge'!AR$8)/100</f>
        <v>0.11599999999999999</v>
      </c>
      <c r="AS70" s="380">
        <f t="array" aca="true" ref="AS70">INDEX(KM_PCT,MATCH($A70,'Knowledge - Percentages'!$B:$B,0),'Data - Knowledge'!AS$8)/100</f>
        <v>0.129</v>
      </c>
      <c r="AT70" s="380">
        <f t="array" aca="true" ref="AT70">INDEX(KM_PCT,MATCH($A70,'Knowledge - Percentages'!$B:$B,0),'Data - Knowledge'!AT$8)/100</f>
        <v>0.098</v>
      </c>
      <c r="AU70" s="380">
        <f t="array" aca="true" ref="AU70">INDEX(KM_PCT,MATCH($A70,'Knowledge - Percentages'!$B:$B,0),'Data - Knowledge'!AU$8)/100</f>
        <v>0.076</v>
      </c>
      <c r="AV70" s="380">
        <f t="array" aca="true" ref="AV70">INDEX(KM_PCT,MATCH($A70,'Knowledge - Percentages'!$B:$B,0),'Data - Knowledge'!AV$8)/100</f>
        <v>0.075</v>
      </c>
      <c r="AW70" s="380">
        <f t="array" aca="true" ref="AW70">INDEX(KM_PCT,MATCH($A70,'Knowledge - Percentages'!$B:$B,0),'Data - Knowledge'!AW$8)/100</f>
        <v>0.078</v>
      </c>
      <c r="AX70" s="380">
        <f t="array" aca="true" ref="AX70">INDEX(KM_PCT,MATCH($A70,'Knowledge - Percentages'!$B:$B,0),'Data - Knowledge'!AX$8)/100</f>
        <v>0.084</v>
      </c>
      <c r="AY70" s="380">
        <f t="array" aca="true" ref="AY70">INDEX(KM_PCT,MATCH($A70,'Knowledge - Percentages'!$B:$B,0),'Data - Knowledge'!AY$8)/100</f>
        <v>0.049</v>
      </c>
      <c r="AZ70" s="380">
        <f t="array" aca="true" ref="AZ70">INDEX(KM_PCT,MATCH($A70,'Knowledge - Percentages'!$B:$B,0),'Data - Knowledge'!AZ$8)/100</f>
        <v>0.051</v>
      </c>
      <c r="BA70" s="380">
        <f t="array" aca="true" ref="BA70">INDEX(KM_PCT,MATCH($A70,'Knowledge - Percentages'!$B:$B,0),'Data - Knowledge'!BA$8)/100</f>
        <v>0.047</v>
      </c>
      <c r="BB70" s="380">
        <f t="array" aca="true" ref="BB70">INDEX(KM_PCT,MATCH($A70,'Knowledge - Percentages'!$B:$B,0),'Data - Knowledge'!BB$8)/100</f>
        <v>0.039</v>
      </c>
      <c r="BC70" s="380">
        <f t="array" aca="true" ref="BC70">INDEX(KM_PCT,MATCH($A70,'Knowledge - Percentages'!$B:$B,0),'Data - Knowledge'!BC$8)/100</f>
        <v>0.045</v>
      </c>
      <c r="BD70" s="380">
        <f t="array" aca="true" ref="BD70">INDEX(KM_PCT,MATCH($A70,'Knowledge - Percentages'!$B:$B,0),'Data - Knowledge'!BD$8)/100</f>
        <v>0.04</v>
      </c>
      <c r="BE70" s="380">
        <f t="array" aca="true" ref="BE70">INDEX(KM_PCT,MATCH($A70,'Knowledge - Percentages'!$B:$B,0),'Data - Knowledge'!BE$8)/100</f>
        <v>0.055999999999999994</v>
      </c>
      <c r="BF70" s="380">
        <f t="array" aca="true" ref="BF70">INDEX(KM_PCT,MATCH($A70,'Knowledge - Percentages'!$B:$B,0),'Data - Knowledge'!BF$8)/100</f>
        <v>0.051</v>
      </c>
      <c r="BG70" s="380">
        <f t="array" aca="true" ref="BG70">INDEX(KM_PCT,MATCH($A70,'Knowledge - Percentages'!$B:$B,0),'Data - Knowledge'!BG$8)/100</f>
        <v>0.1</v>
      </c>
      <c r="BH70" s="380">
        <f t="array" aca="true" ref="BH70">INDEX(KM_PCT,MATCH($A70,'Knowledge - Percentages'!$B:$B,0),'Data - Knowledge'!BH$8)/100</f>
        <v>0.105</v>
      </c>
      <c r="BI70" s="380">
        <f t="array" aca="true" ref="BI70">INDEX(KM_PCT,MATCH($A70,'Knowledge - Percentages'!$B:$B,0),'Data - Knowledge'!BI$8)/100</f>
        <v>0.107</v>
      </c>
      <c r="BJ70" s="380">
        <f t="array" aca="true" ref="BJ70">INDEX(KM_PCT,MATCH($A70,'Knowledge - Percentages'!$B:$B,0),'Data - Knowledge'!BJ$8)/100</f>
        <v>0.068</v>
      </c>
      <c r="BK70" s="380">
        <f t="array" aca="true" ref="BK70">INDEX(KM_PCT,MATCH($A70,'Knowledge - Percentages'!$B:$B,0),'Data - Knowledge'!BK$8)/100</f>
        <v>0.046</v>
      </c>
      <c r="BL70" s="380">
        <f t="array" aca="true" ref="BL70">INDEX(KM_PCT,MATCH($A70,'Knowledge - Percentages'!$B:$B,0),'Data - Knowledge'!BL$8)/100</f>
        <v>0.046</v>
      </c>
      <c r="BM70" s="380">
        <f t="array" aca="true" ref="BM70">INDEX(KM_PCT,MATCH($A70,'Knowledge - Percentages'!$B:$B,0),'Data - Knowledge'!BM$8)/100</f>
        <v>0.049</v>
      </c>
      <c r="BN70" s="380">
        <f t="array" aca="true" ref="BN70">INDEX(KM_PCT,MATCH($A70,'Knowledge - Percentages'!$B:$B,0),'Data - Knowledge'!BN$8)/100</f>
        <v>0.07</v>
      </c>
      <c r="BO70" s="380">
        <f t="array" aca="true" ref="BO70">INDEX(KM_PCT,MATCH($A70,'Knowledge - Percentages'!$B:$B,0),'Data - Knowledge'!BO$8)/100</f>
        <v>0.06</v>
      </c>
      <c r="BP70" s="380">
        <f t="array" aca="true" ref="BP70">INDEX(KM_PCT,MATCH($A70,'Knowledge - Percentages'!$B:$B,0),'Data - Knowledge'!BP$8)/100</f>
        <v>0.059000000000000004</v>
      </c>
      <c r="BQ70" s="380">
        <f t="array" aca="true" ref="BQ70">INDEX(KM_PCT,MATCH($A70,'Knowledge - Percentages'!$B:$B,0),'Data - Knowledge'!BQ$8)/100</f>
        <v>0.057</v>
      </c>
    </row>
    <row r="71" spans="1:69">
      <c r="A71" t="s">
        <v>913</v>
      </c>
      <c r="B71" t="s">
        <v>875</v>
      </c>
      <c r="C71" t="s">
        <v>895</v>
      </c>
      <c r="D71" t="s">
        <v>914</v>
      </c>
      <c r="E71" s="373">
        <f>SUMPRODUCT($K$2:$BQ$2,$K71:$BQ71)/$J$2</f>
        <v>0.044674242424242429</v>
      </c>
      <c r="F71" s="379">
        <f>SUMPRODUCT($K$2:$BQ$2,$K71:$BQ71)</f>
        <v>11.794</v>
      </c>
      <c r="G71" s="373">
        <f>SUMPRODUCT($K$3:$BQ$3,$K71:$BQ71)/$J$3</f>
        <v>0.0399482546201232</v>
      </c>
      <c r="H71" s="379">
        <f>SUMPRODUCT($K$3:$BQ$3,$K71:$BQ71)</f>
        <v>389.09599999999995</v>
      </c>
      <c r="I71" s="373">
        <f>CORREL($K$4:$BQ$4,$K71:$BQ71)</f>
        <v>0.12532745312988355</v>
      </c>
      <c r="J71" s="379">
        <f>$E71/$G71*100</f>
        <v>111.83027356028366</v>
      </c>
      <c r="K71" s="380">
        <f t="array" aca="true" ref="K71">INDEX(KM_PCT,MATCH($A71,'Knowledge - Percentages'!$B:$B,0),'Data - Knowledge'!K$8)/100</f>
        <v>0.037000000000000005</v>
      </c>
      <c r="L71" s="380">
        <f t="array" aca="true" ref="L71">INDEX(KM_PCT,MATCH($A71,'Knowledge - Percentages'!$B:$B,0),'Data - Knowledge'!L$8)/100</f>
        <v>0.035</v>
      </c>
      <c r="M71" s="380">
        <f t="array" aca="true" ref="M71">INDEX(KM_PCT,MATCH($A71,'Knowledge - Percentages'!$B:$B,0),'Data - Knowledge'!M$8)/100</f>
        <v>0.038</v>
      </c>
      <c r="N71" s="380">
        <f t="array" aca="true" ref="N71">INDEX(KM_PCT,MATCH($A71,'Knowledge - Percentages'!$B:$B,0),'Data - Knowledge'!N$8)/100</f>
        <v>0.027000000000000003</v>
      </c>
      <c r="O71" s="380">
        <f t="array" aca="true" ref="O71">INDEX(KM_PCT,MATCH($A71,'Knowledge - Percentages'!$B:$B,0),'Data - Knowledge'!O$8)/100</f>
        <v>0.027999999999999997</v>
      </c>
      <c r="P71" s="380">
        <f t="array" aca="true" ref="P71">INDEX(KM_PCT,MATCH($A71,'Knowledge - Percentages'!$B:$B,0),'Data - Knowledge'!P$8)/100</f>
        <v>0.033</v>
      </c>
      <c r="Q71" s="380">
        <f t="array" aca="true" ref="Q71">INDEX(KM_PCT,MATCH($A71,'Knowledge - Percentages'!$B:$B,0),'Data - Knowledge'!Q$8)/100</f>
        <v>0.03</v>
      </c>
      <c r="R71" s="380">
        <f t="array" aca="true" ref="R71">INDEX(KM_PCT,MATCH($A71,'Knowledge - Percentages'!$B:$B,0),'Data - Knowledge'!R$8)/100</f>
        <v>0.03</v>
      </c>
      <c r="S71" s="380">
        <f t="array" aca="true" ref="S71">INDEX(KM_PCT,MATCH($A71,'Knowledge - Percentages'!$B:$B,0),'Data - Knowledge'!S$8)/100</f>
        <v>0.03</v>
      </c>
      <c r="T71" s="380">
        <f t="array" aca="true" ref="T71">INDEX(KM_PCT,MATCH($A71,'Knowledge - Percentages'!$B:$B,0),'Data - Knowledge'!T$8)/100</f>
        <v>0.040999999999999995</v>
      </c>
      <c r="U71" s="380">
        <f t="array" aca="true" ref="U71">INDEX(KM_PCT,MATCH($A71,'Knowledge - Percentages'!$B:$B,0),'Data - Knowledge'!U$8)/100</f>
        <v>0.043</v>
      </c>
      <c r="V71" s="380">
        <f t="array" aca="true" ref="V71">INDEX(KM_PCT,MATCH($A71,'Knowledge - Percentages'!$B:$B,0),'Data - Knowledge'!V$8)/100</f>
        <v>0.034</v>
      </c>
      <c r="W71" s="380">
        <f t="array" aca="true" ref="W71">INDEX(KM_PCT,MATCH($A71,'Knowledge - Percentages'!$B:$B,0),'Data - Knowledge'!W$8)/100</f>
        <v>0.040999999999999995</v>
      </c>
      <c r="X71" s="380">
        <f t="array" aca="true" ref="X71">INDEX(KM_PCT,MATCH($A71,'Knowledge - Percentages'!$B:$B,0),'Data - Knowledge'!X$8)/100</f>
        <v>0.017</v>
      </c>
      <c r="Y71" s="380">
        <f t="array" aca="true" ref="Y71">INDEX(KM_PCT,MATCH($A71,'Knowledge - Percentages'!$B:$B,0),'Data - Knowledge'!Y$8)/100</f>
        <v>0.02</v>
      </c>
      <c r="Z71" s="380">
        <f t="array" aca="true" ref="Z71">INDEX(KM_PCT,MATCH($A71,'Knowledge - Percentages'!$B:$B,0),'Data - Knowledge'!Z$8)/100</f>
        <v>0.016</v>
      </c>
      <c r="AA71" s="380">
        <f t="array" aca="true" ref="AA71">INDEX(KM_PCT,MATCH($A71,'Knowledge - Percentages'!$B:$B,0),'Data - Knowledge'!AA$8)/100</f>
        <v>0.019</v>
      </c>
      <c r="AB71" s="380">
        <f t="array" aca="true" ref="AB71">INDEX(KM_PCT,MATCH($A71,'Knowledge - Percentages'!$B:$B,0),'Data - Knowledge'!AB$8)/100</f>
        <v>0.05</v>
      </c>
      <c r="AC71" s="380">
        <f t="array" aca="true" ref="AC71">INDEX(KM_PCT,MATCH($A71,'Knowledge - Percentages'!$B:$B,0),'Data - Knowledge'!AC$8)/100</f>
        <v>0.051</v>
      </c>
      <c r="AD71" s="380">
        <f t="array" aca="true" ref="AD71">INDEX(KM_PCT,MATCH($A71,'Knowledge - Percentages'!$B:$B,0),'Data - Knowledge'!AD$8)/100</f>
        <v>0.039</v>
      </c>
      <c r="AE71" s="380">
        <f t="array" aca="true" ref="AE71">INDEX(KM_PCT,MATCH($A71,'Knowledge - Percentages'!$B:$B,0),'Data - Knowledge'!AE$8)/100</f>
        <v>0.036000000000000004</v>
      </c>
      <c r="AF71" s="380">
        <f t="array" aca="true" ref="AF71">INDEX(KM_PCT,MATCH($A71,'Knowledge - Percentages'!$B:$B,0),'Data - Knowledge'!AF$8)/100</f>
        <v>0.032</v>
      </c>
      <c r="AG71" s="380">
        <f t="array" aca="true" ref="AG71">INDEX(KM_PCT,MATCH($A71,'Knowledge - Percentages'!$B:$B,0),'Data - Knowledge'!AG$8)/100</f>
        <v>0.039</v>
      </c>
      <c r="AH71" s="380">
        <f t="array" aca="true" ref="AH71">INDEX(KM_PCT,MATCH($A71,'Knowledge - Percentages'!$B:$B,0),'Data - Knowledge'!AH$8)/100</f>
        <v>0.042</v>
      </c>
      <c r="AI71" s="380">
        <f t="array" aca="true" ref="AI71">INDEX(KM_PCT,MATCH($A71,'Knowledge - Percentages'!$B:$B,0),'Data - Knowledge'!AI$8)/100</f>
        <v>0.042</v>
      </c>
      <c r="AJ71" s="380">
        <f t="array" aca="true" ref="AJ71">INDEX(KM_PCT,MATCH($A71,'Knowledge - Percentages'!$B:$B,0),'Data - Knowledge'!AJ$8)/100</f>
        <v>0.046</v>
      </c>
      <c r="AK71" s="380">
        <f t="array" aca="true" ref="AK71">INDEX(KM_PCT,MATCH($A71,'Knowledge - Percentages'!$B:$B,0),'Data - Knowledge'!AK$8)/100</f>
        <v>0.045</v>
      </c>
      <c r="AL71" s="380">
        <f t="array" aca="true" ref="AL71">INDEX(KM_PCT,MATCH($A71,'Knowledge - Percentages'!$B:$B,0),'Data - Knowledge'!AL$8)/100</f>
        <v>0.042</v>
      </c>
      <c r="AM71" s="380">
        <f t="array" aca="true" ref="AM71">INDEX(KM_PCT,MATCH($A71,'Knowledge - Percentages'!$B:$B,0),'Data - Knowledge'!AM$8)/100</f>
        <v>0.043</v>
      </c>
      <c r="AN71" s="380">
        <f t="array" aca="true" ref="AN71">INDEX(KM_PCT,MATCH($A71,'Knowledge - Percentages'!$B:$B,0),'Data - Knowledge'!AN$8)/100</f>
        <v>0.038</v>
      </c>
      <c r="AO71" s="380">
        <f t="array" aca="true" ref="AO71">INDEX(KM_PCT,MATCH($A71,'Knowledge - Percentages'!$B:$B,0),'Data - Knowledge'!AO$8)/100</f>
        <v>0.035</v>
      </c>
      <c r="AP71" s="380">
        <f t="array" aca="true" ref="AP71">INDEX(KM_PCT,MATCH($A71,'Knowledge - Percentages'!$B:$B,0),'Data - Knowledge'!AP$8)/100</f>
        <v>0.067</v>
      </c>
      <c r="AQ71" s="380">
        <f t="array" aca="true" ref="AQ71">INDEX(KM_PCT,MATCH($A71,'Knowledge - Percentages'!$B:$B,0),'Data - Knowledge'!AQ$8)/100</f>
        <v>0.063</v>
      </c>
      <c r="AR71" s="380">
        <f t="array" aca="true" ref="AR71">INDEX(KM_PCT,MATCH($A71,'Knowledge - Percentages'!$B:$B,0),'Data - Knowledge'!AR$8)/100</f>
        <v>0.069</v>
      </c>
      <c r="AS71" s="380">
        <f t="array" aca="true" ref="AS71">INDEX(KM_PCT,MATCH($A71,'Knowledge - Percentages'!$B:$B,0),'Data - Knowledge'!AS$8)/100</f>
        <v>0.07400000000000001</v>
      </c>
      <c r="AT71" s="380">
        <f t="array" aca="true" ref="AT71">INDEX(KM_PCT,MATCH($A71,'Knowledge - Percentages'!$B:$B,0),'Data - Knowledge'!AT$8)/100</f>
        <v>0.054000000000000006</v>
      </c>
      <c r="AU71" s="380">
        <f t="array" aca="true" ref="AU71">INDEX(KM_PCT,MATCH($A71,'Knowledge - Percentages'!$B:$B,0),'Data - Knowledge'!AU$8)/100</f>
        <v>0.035</v>
      </c>
      <c r="AV71" s="380">
        <f t="array" aca="true" ref="AV71">INDEX(KM_PCT,MATCH($A71,'Knowledge - Percentages'!$B:$B,0),'Data - Knowledge'!AV$8)/100</f>
        <v>0.036000000000000004</v>
      </c>
      <c r="AW71" s="380">
        <f t="array" aca="true" ref="AW71">INDEX(KM_PCT,MATCH($A71,'Knowledge - Percentages'!$B:$B,0),'Data - Knowledge'!AW$8)/100</f>
        <v>0.04</v>
      </c>
      <c r="AX71" s="380">
        <f t="array" aca="true" ref="AX71">INDEX(KM_PCT,MATCH($A71,'Knowledge - Percentages'!$B:$B,0),'Data - Knowledge'!AX$8)/100</f>
        <v>0.04</v>
      </c>
      <c r="AY71" s="380">
        <f t="array" aca="true" ref="AY71">INDEX(KM_PCT,MATCH($A71,'Knowledge - Percentages'!$B:$B,0),'Data - Knowledge'!AY$8)/100</f>
        <v>0.036000000000000004</v>
      </c>
      <c r="AZ71" s="380">
        <f t="array" aca="true" ref="AZ71">INDEX(KM_PCT,MATCH($A71,'Knowledge - Percentages'!$B:$B,0),'Data - Knowledge'!AZ$8)/100</f>
        <v>0.037000000000000005</v>
      </c>
      <c r="BA71" s="380">
        <f t="array" aca="true" ref="BA71">INDEX(KM_PCT,MATCH($A71,'Knowledge - Percentages'!$B:$B,0),'Data - Knowledge'!BA$8)/100</f>
        <v>0.038</v>
      </c>
      <c r="BB71" s="380">
        <f t="array" aca="true" ref="BB71">INDEX(KM_PCT,MATCH($A71,'Knowledge - Percentages'!$B:$B,0),'Data - Knowledge'!BB$8)/100</f>
        <v>0.035</v>
      </c>
      <c r="BC71" s="380">
        <f t="array" aca="true" ref="BC71">INDEX(KM_PCT,MATCH($A71,'Knowledge - Percentages'!$B:$B,0),'Data - Knowledge'!BC$8)/100</f>
        <v>0.038</v>
      </c>
      <c r="BD71" s="380">
        <f t="array" aca="true" ref="BD71">INDEX(KM_PCT,MATCH($A71,'Knowledge - Percentages'!$B:$B,0),'Data - Knowledge'!BD$8)/100</f>
        <v>0.032</v>
      </c>
      <c r="BE71" s="380">
        <f t="array" aca="true" ref="BE71">INDEX(KM_PCT,MATCH($A71,'Knowledge - Percentages'!$B:$B,0),'Data - Knowledge'!BE$8)/100</f>
        <v>0.049</v>
      </c>
      <c r="BF71" s="380">
        <f t="array" aca="true" ref="BF71">INDEX(KM_PCT,MATCH($A71,'Knowledge - Percentages'!$B:$B,0),'Data - Knowledge'!BF$8)/100</f>
        <v>0.044000000000000004</v>
      </c>
      <c r="BG71" s="380">
        <f t="array" aca="true" ref="BG71">INDEX(KM_PCT,MATCH($A71,'Knowledge - Percentages'!$B:$B,0),'Data - Knowledge'!BG$8)/100</f>
        <v>0.066</v>
      </c>
      <c r="BH71" s="380">
        <f t="array" aca="true" ref="BH71">INDEX(KM_PCT,MATCH($A71,'Knowledge - Percentages'!$B:$B,0),'Data - Knowledge'!BH$8)/100</f>
        <v>0.069</v>
      </c>
      <c r="BI71" s="380">
        <f t="array" aca="true" ref="BI71">INDEX(KM_PCT,MATCH($A71,'Knowledge - Percentages'!$B:$B,0),'Data - Knowledge'!BI$8)/100</f>
        <v>0.077</v>
      </c>
      <c r="BJ71" s="380">
        <f t="array" aca="true" ref="BJ71">INDEX(KM_PCT,MATCH($A71,'Knowledge - Percentages'!$B:$B,0),'Data - Knowledge'!BJ$8)/100</f>
        <v>0.059000000000000004</v>
      </c>
      <c r="BK71" s="380">
        <f t="array" aca="true" ref="BK71">INDEX(KM_PCT,MATCH($A71,'Knowledge - Percentages'!$B:$B,0),'Data - Knowledge'!BK$8)/100</f>
        <v>0.037000000000000005</v>
      </c>
      <c r="BL71" s="380">
        <f t="array" aca="true" ref="BL71">INDEX(KM_PCT,MATCH($A71,'Knowledge - Percentages'!$B:$B,0),'Data - Knowledge'!BL$8)/100</f>
        <v>0.037000000000000005</v>
      </c>
      <c r="BM71" s="380">
        <f t="array" aca="true" ref="BM71">INDEX(KM_PCT,MATCH($A71,'Knowledge - Percentages'!$B:$B,0),'Data - Knowledge'!BM$8)/100</f>
        <v>0.04</v>
      </c>
      <c r="BN71" s="380">
        <f t="array" aca="true" ref="BN71">INDEX(KM_PCT,MATCH($A71,'Knowledge - Percentages'!$B:$B,0),'Data - Knowledge'!BN$8)/100</f>
        <v>0.057999999999999996</v>
      </c>
      <c r="BO71" s="380">
        <f t="array" aca="true" ref="BO71">INDEX(KM_PCT,MATCH($A71,'Knowledge - Percentages'!$B:$B,0),'Data - Knowledge'!BO$8)/100</f>
        <v>0.036000000000000004</v>
      </c>
      <c r="BP71" s="380">
        <f t="array" aca="true" ref="BP71">INDEX(KM_PCT,MATCH($A71,'Knowledge - Percentages'!$B:$B,0),'Data - Knowledge'!BP$8)/100</f>
        <v>0.042</v>
      </c>
      <c r="BQ71" s="380">
        <f t="array" aca="true" ref="BQ71">INDEX(KM_PCT,MATCH($A71,'Knowledge - Percentages'!$B:$B,0),'Data - Knowledge'!BQ$8)/100</f>
        <v>0.038</v>
      </c>
    </row>
    <row r="72" spans="1:69">
      <c r="A72" t="s">
        <v>915</v>
      </c>
      <c r="B72" t="s">
        <v>875</v>
      </c>
      <c r="C72" t="s">
        <v>895</v>
      </c>
      <c r="D72" t="s">
        <v>916</v>
      </c>
      <c r="E72" s="373">
        <f>SUMPRODUCT($K$2:$BQ$2,$K72:$BQ72)/$J$2</f>
        <v>0.016102272727272722</v>
      </c>
      <c r="F72" s="379">
        <f>SUMPRODUCT($K$2:$BQ$2,$K72:$BQ72)</f>
        <v>4.2509999999999986</v>
      </c>
      <c r="G72" s="373">
        <f>SUMPRODUCT($K$3:$BQ$3,$K72:$BQ72)/$J$3</f>
        <v>0.046930184804928124</v>
      </c>
      <c r="H72" s="379">
        <f>SUMPRODUCT($K$3:$BQ$3,$K72:$BQ72)</f>
        <v>457.09999999999991</v>
      </c>
      <c r="I72" s="373">
        <f>CORREL($K$4:$BQ$4,$K72:$BQ72)</f>
        <v>-0.37946269501576879</v>
      </c>
      <c r="J72" s="379">
        <f>$E72/$G72*100</f>
        <v>34.311121497185809</v>
      </c>
      <c r="K72" s="380">
        <f t="array" aca="true" ref="K72">INDEX(KM_PCT,MATCH($A72,'Knowledge - Percentages'!$B:$B,0),'Data - Knowledge'!K$8)/100</f>
        <v>0.059000000000000004</v>
      </c>
      <c r="L72" s="380">
        <f t="array" aca="true" ref="L72">INDEX(KM_PCT,MATCH($A72,'Knowledge - Percentages'!$B:$B,0),'Data - Knowledge'!L$8)/100</f>
        <v>0.039</v>
      </c>
      <c r="M72" s="380">
        <f t="array" aca="true" ref="M72">INDEX(KM_PCT,MATCH($A72,'Knowledge - Percentages'!$B:$B,0),'Data - Knowledge'!M$8)/100</f>
        <v>0.063</v>
      </c>
      <c r="N72" s="380">
        <f t="array" aca="true" ref="N72">INDEX(KM_PCT,MATCH($A72,'Knowledge - Percentages'!$B:$B,0),'Data - Knowledge'!N$8)/100</f>
        <v>0.066</v>
      </c>
      <c r="O72" s="380">
        <f t="array" aca="true" ref="O72">INDEX(KM_PCT,MATCH($A72,'Knowledge - Percentages'!$B:$B,0),'Data - Knowledge'!O$8)/100</f>
        <v>0.071</v>
      </c>
      <c r="P72" s="380">
        <f t="array" aca="true" ref="P72">INDEX(KM_PCT,MATCH($A72,'Knowledge - Percentages'!$B:$B,0),'Data - Knowledge'!P$8)/100</f>
        <v>0.076</v>
      </c>
      <c r="Q72" s="380">
        <f t="array" aca="true" ref="Q72">INDEX(KM_PCT,MATCH($A72,'Knowledge - Percentages'!$B:$B,0),'Data - Knowledge'!Q$8)/100</f>
        <v>0.063</v>
      </c>
      <c r="R72" s="380">
        <f t="array" aca="true" ref="R72">INDEX(KM_PCT,MATCH($A72,'Knowledge - Percentages'!$B:$B,0),'Data - Knowledge'!R$8)/100</f>
        <v>0.064</v>
      </c>
      <c r="S72" s="380">
        <f t="array" aca="true" ref="S72">INDEX(KM_PCT,MATCH($A72,'Knowledge - Percentages'!$B:$B,0),'Data - Knowledge'!S$8)/100</f>
        <v>0.073</v>
      </c>
      <c r="T72" s="380">
        <f t="array" aca="true" ref="T72">INDEX(KM_PCT,MATCH($A72,'Knowledge - Percentages'!$B:$B,0),'Data - Knowledge'!T$8)/100</f>
        <v>0.057</v>
      </c>
      <c r="U72" s="380">
        <f t="array" aca="true" ref="U72">INDEX(KM_PCT,MATCH($A72,'Knowledge - Percentages'!$B:$B,0),'Data - Knowledge'!U$8)/100</f>
        <v>0.05</v>
      </c>
      <c r="V72" s="380">
        <f t="array" aca="true" ref="V72">INDEX(KM_PCT,MATCH($A72,'Knowledge - Percentages'!$B:$B,0),'Data - Knowledge'!V$8)/100</f>
        <v>0.05</v>
      </c>
      <c r="W72" s="380">
        <f t="array" aca="true" ref="W72">INDEX(KM_PCT,MATCH($A72,'Knowledge - Percentages'!$B:$B,0),'Data - Knowledge'!W$8)/100</f>
        <v>0.055</v>
      </c>
      <c r="X72" s="380">
        <f t="array" aca="true" ref="X72">INDEX(KM_PCT,MATCH($A72,'Knowledge - Percentages'!$B:$B,0),'Data - Knowledge'!X$8)/100</f>
        <v>0.023</v>
      </c>
      <c r="Y72" s="380">
        <f t="array" aca="true" ref="Y72">INDEX(KM_PCT,MATCH($A72,'Knowledge - Percentages'!$B:$B,0),'Data - Knowledge'!Y$8)/100</f>
        <v>0.019</v>
      </c>
      <c r="Z72" s="380">
        <f t="array" aca="true" ref="Z72">INDEX(KM_PCT,MATCH($A72,'Knowledge - Percentages'!$B:$B,0),'Data - Knowledge'!Z$8)/100</f>
        <v>0.016</v>
      </c>
      <c r="AA72" s="380">
        <f t="array" aca="true" ref="AA72">INDEX(KM_PCT,MATCH($A72,'Knowledge - Percentages'!$B:$B,0),'Data - Knowledge'!AA$8)/100</f>
        <v>0.022000000000000002</v>
      </c>
      <c r="AB72" s="380">
        <f t="array" aca="true" ref="AB72">INDEX(KM_PCT,MATCH($A72,'Knowledge - Percentages'!$B:$B,0),'Data - Knowledge'!AB$8)/100</f>
        <v>0.057</v>
      </c>
      <c r="AC72" s="380">
        <f t="array" aca="true" ref="AC72">INDEX(KM_PCT,MATCH($A72,'Knowledge - Percentages'!$B:$B,0),'Data - Knowledge'!AC$8)/100</f>
        <v>0.053</v>
      </c>
      <c r="AD72" s="380">
        <f t="array" aca="true" ref="AD72">INDEX(KM_PCT,MATCH($A72,'Knowledge - Percentages'!$B:$B,0),'Data - Knowledge'!AD$8)/100</f>
        <v>0.026000000000000002</v>
      </c>
      <c r="AE72" s="380">
        <f t="array" aca="true" ref="AE72">INDEX(KM_PCT,MATCH($A72,'Knowledge - Percentages'!$B:$B,0),'Data - Knowledge'!AE$8)/100</f>
        <v>0.062</v>
      </c>
      <c r="AF72" s="380">
        <f t="array" aca="true" ref="AF72">INDEX(KM_PCT,MATCH($A72,'Knowledge - Percentages'!$B:$B,0),'Data - Knowledge'!AF$8)/100</f>
        <v>0.057999999999999996</v>
      </c>
      <c r="AG72" s="380">
        <f t="array" aca="true" ref="AG72">INDEX(KM_PCT,MATCH($A72,'Knowledge - Percentages'!$B:$B,0),'Data - Knowledge'!AG$8)/100</f>
        <v>0.065</v>
      </c>
      <c r="AH72" s="380">
        <f t="array" aca="true" ref="AH72">INDEX(KM_PCT,MATCH($A72,'Knowledge - Percentages'!$B:$B,0),'Data - Knowledge'!AH$8)/100</f>
        <v>0.045</v>
      </c>
      <c r="AI72" s="380">
        <f t="array" aca="true" ref="AI72">INDEX(KM_PCT,MATCH($A72,'Knowledge - Percentages'!$B:$B,0),'Data - Knowledge'!AI$8)/100</f>
        <v>0.035</v>
      </c>
      <c r="AJ72" s="380">
        <f t="array" aca="true" ref="AJ72">INDEX(KM_PCT,MATCH($A72,'Knowledge - Percentages'!$B:$B,0),'Data - Knowledge'!AJ$8)/100</f>
        <v>0.049</v>
      </c>
      <c r="AK72" s="380">
        <f t="array" aca="true" ref="AK72">INDEX(KM_PCT,MATCH($A72,'Knowledge - Percentages'!$B:$B,0),'Data - Knowledge'!AK$8)/100</f>
        <v>0.02</v>
      </c>
      <c r="AL72" s="380">
        <f t="array" aca="true" ref="AL72">INDEX(KM_PCT,MATCH($A72,'Knowledge - Percentages'!$B:$B,0),'Data - Knowledge'!AL$8)/100</f>
        <v>0.017</v>
      </c>
      <c r="AM72" s="380">
        <f t="array" aca="true" ref="AM72">INDEX(KM_PCT,MATCH($A72,'Knowledge - Percentages'!$B:$B,0),'Data - Knowledge'!AM$8)/100</f>
        <v>0.022000000000000002</v>
      </c>
      <c r="AN72" s="380">
        <f t="array" aca="true" ref="AN72">INDEX(KM_PCT,MATCH($A72,'Knowledge - Percentages'!$B:$B,0),'Data - Knowledge'!AN$8)/100</f>
        <v>0.019</v>
      </c>
      <c r="AO72" s="380">
        <f t="array" aca="true" ref="AO72">INDEX(KM_PCT,MATCH($A72,'Knowledge - Percentages'!$B:$B,0),'Data - Knowledge'!AO$8)/100</f>
        <v>0.019</v>
      </c>
      <c r="AP72" s="380">
        <f t="array" aca="true" ref="AP72">INDEX(KM_PCT,MATCH($A72,'Knowledge - Percentages'!$B:$B,0),'Data - Knowledge'!AP$8)/100</f>
        <v>0.05</v>
      </c>
      <c r="AQ72" s="380">
        <f t="array" aca="true" ref="AQ72">INDEX(KM_PCT,MATCH($A72,'Knowledge - Percentages'!$B:$B,0),'Data - Knowledge'!AQ$8)/100</f>
        <v>0.049</v>
      </c>
      <c r="AR72" s="380">
        <f t="array" aca="true" ref="AR72">INDEX(KM_PCT,MATCH($A72,'Knowledge - Percentages'!$B:$B,0),'Data - Knowledge'!AR$8)/100</f>
        <v>0.055999999999999994</v>
      </c>
      <c r="AS72" s="380">
        <f t="array" aca="true" ref="AS72">INDEX(KM_PCT,MATCH($A72,'Knowledge - Percentages'!$B:$B,0),'Data - Knowledge'!AS$8)/100</f>
        <v>0.061</v>
      </c>
      <c r="AT72" s="380">
        <f t="array" aca="true" ref="AT72">INDEX(KM_PCT,MATCH($A72,'Knowledge - Percentages'!$B:$B,0),'Data - Knowledge'!AT$8)/100</f>
        <v>0.042</v>
      </c>
      <c r="AU72" s="380">
        <f t="array" aca="true" ref="AU72">INDEX(KM_PCT,MATCH($A72,'Knowledge - Percentages'!$B:$B,0),'Data - Knowledge'!AU$8)/100</f>
        <v>0.022000000000000002</v>
      </c>
      <c r="AV72" s="380">
        <f t="array" aca="true" ref="AV72">INDEX(KM_PCT,MATCH($A72,'Knowledge - Percentages'!$B:$B,0),'Data - Knowledge'!AV$8)/100</f>
        <v>0.021</v>
      </c>
      <c r="AW72" s="380">
        <f t="array" aca="true" ref="AW72">INDEX(KM_PCT,MATCH($A72,'Knowledge - Percentages'!$B:$B,0),'Data - Knowledge'!AW$8)/100</f>
        <v>0.021</v>
      </c>
      <c r="AX72" s="380">
        <f t="array" aca="true" ref="AX72">INDEX(KM_PCT,MATCH($A72,'Knowledge - Percentages'!$B:$B,0),'Data - Knowledge'!AX$8)/100</f>
        <v>0.021</v>
      </c>
      <c r="AY72" s="380">
        <f t="array" aca="true" ref="AY72">INDEX(KM_PCT,MATCH($A72,'Knowledge - Percentages'!$B:$B,0),'Data - Knowledge'!AY$8)/100</f>
        <v>0.018000000000000002</v>
      </c>
      <c r="AZ72" s="380">
        <f t="array" aca="true" ref="AZ72">INDEX(KM_PCT,MATCH($A72,'Knowledge - Percentages'!$B:$B,0),'Data - Knowledge'!AZ$8)/100</f>
        <v>0.018000000000000002</v>
      </c>
      <c r="BA72" s="380">
        <f t="array" aca="true" ref="BA72">INDEX(KM_PCT,MATCH($A72,'Knowledge - Percentages'!$B:$B,0),'Data - Knowledge'!BA$8)/100</f>
        <v>0.017</v>
      </c>
      <c r="BB72" s="380">
        <f t="array" aca="true" ref="BB72">INDEX(KM_PCT,MATCH($A72,'Knowledge - Percentages'!$B:$B,0),'Data - Knowledge'!BB$8)/100</f>
        <v>0.016</v>
      </c>
      <c r="BC72" s="380">
        <f t="array" aca="true" ref="BC72">INDEX(KM_PCT,MATCH($A72,'Knowledge - Percentages'!$B:$B,0),'Data - Knowledge'!BC$8)/100</f>
        <v>0.0090000000000000011</v>
      </c>
      <c r="BD72" s="380">
        <f t="array" aca="true" ref="BD72">INDEX(KM_PCT,MATCH($A72,'Knowledge - Percentages'!$B:$B,0),'Data - Knowledge'!BD$8)/100</f>
        <v>0.008</v>
      </c>
      <c r="BE72" s="380">
        <f t="array" aca="true" ref="BE72">INDEX(KM_PCT,MATCH($A72,'Knowledge - Percentages'!$B:$B,0),'Data - Knowledge'!BE$8)/100</f>
        <v>0.011000000000000001</v>
      </c>
      <c r="BF72" s="380">
        <f t="array" aca="true" ref="BF72">INDEX(KM_PCT,MATCH($A72,'Knowledge - Percentages'!$B:$B,0),'Data - Knowledge'!BF$8)/100</f>
        <v>0.01</v>
      </c>
      <c r="BG72" s="380">
        <f t="array" aca="true" ref="BG72">INDEX(KM_PCT,MATCH($A72,'Knowledge - Percentages'!$B:$B,0),'Data - Knowledge'!BG$8)/100</f>
        <v>0.015</v>
      </c>
      <c r="BH72" s="380">
        <f t="array" aca="true" ref="BH72">INDEX(KM_PCT,MATCH($A72,'Knowledge - Percentages'!$B:$B,0),'Data - Knowledge'!BH$8)/100</f>
        <v>0.013999999999999999</v>
      </c>
      <c r="BI72" s="380">
        <f t="array" aca="true" ref="BI72">INDEX(KM_PCT,MATCH($A72,'Knowledge - Percentages'!$B:$B,0),'Data - Knowledge'!BI$8)/100</f>
        <v>0.013999999999999999</v>
      </c>
      <c r="BJ72" s="380">
        <f t="array" aca="true" ref="BJ72">INDEX(KM_PCT,MATCH($A72,'Knowledge - Percentages'!$B:$B,0),'Data - Knowledge'!BJ$8)/100</f>
        <v>0.0069999999999999993</v>
      </c>
      <c r="BK72" s="380">
        <f t="array" aca="true" ref="BK72">INDEX(KM_PCT,MATCH($A72,'Knowledge - Percentages'!$B:$B,0),'Data - Knowledge'!BK$8)/100</f>
        <v>0.003</v>
      </c>
      <c r="BL72" s="380">
        <f t="array" aca="true" ref="BL72">INDEX(KM_PCT,MATCH($A72,'Knowledge - Percentages'!$B:$B,0),'Data - Knowledge'!BL$8)/100</f>
        <v>0.002</v>
      </c>
      <c r="BM72" s="380">
        <f t="array" aca="true" ref="BM72">INDEX(KM_PCT,MATCH($A72,'Knowledge - Percentages'!$B:$B,0),'Data - Knowledge'!BM$8)/100</f>
        <v>0.003</v>
      </c>
      <c r="BN72" s="380">
        <f t="array" aca="true" ref="BN72">INDEX(KM_PCT,MATCH($A72,'Knowledge - Percentages'!$B:$B,0),'Data - Knowledge'!BN$8)/100</f>
        <v>0.0069999999999999993</v>
      </c>
      <c r="BO72" s="380">
        <f t="array" aca="true" ref="BO72">INDEX(KM_PCT,MATCH($A72,'Knowledge - Percentages'!$B:$B,0),'Data - Knowledge'!BO$8)/100</f>
        <v>0.004</v>
      </c>
      <c r="BP72" s="380">
        <f t="array" aca="true" ref="BP72">INDEX(KM_PCT,MATCH($A72,'Knowledge - Percentages'!$B:$B,0),'Data - Knowledge'!BP$8)/100</f>
        <v>0.003</v>
      </c>
      <c r="BQ72" s="380">
        <f t="array" aca="true" ref="BQ72">INDEX(KM_PCT,MATCH($A72,'Knowledge - Percentages'!$B:$B,0),'Data - Knowledge'!BQ$8)/100</f>
        <v>0.003</v>
      </c>
    </row>
    <row r="73" spans="1:69">
      <c r="A73" t="s">
        <v>917</v>
      </c>
      <c r="B73" t="s">
        <v>875</v>
      </c>
      <c r="C73" t="s">
        <v>918</v>
      </c>
      <c r="D73" t="s">
        <v>919</v>
      </c>
      <c r="E73" s="373">
        <f>SUMPRODUCT($K$2:$BQ$2,$K73:$BQ73)/$J$2</f>
        <v>0.3344924242424242</v>
      </c>
      <c r="F73" s="379">
        <f>SUMPRODUCT($K$2:$BQ$2,$K73:$BQ73)</f>
        <v>88.305999999999983</v>
      </c>
      <c r="G73" s="373">
        <f>SUMPRODUCT($K$3:$BQ$3,$K73:$BQ73)/$J$3</f>
        <v>0.53200811088295674</v>
      </c>
      <c r="H73" s="379">
        <f>SUMPRODUCT($K$3:$BQ$3,$K73:$BQ73)</f>
        <v>5181.7589999999982</v>
      </c>
      <c r="I73" s="373">
        <f>CORREL($K$4:$BQ$4,$K73:$BQ73)</f>
        <v>-0.33062526614614546</v>
      </c>
      <c r="J73" s="379">
        <f>$E73/$G73*100</f>
        <v>62.8735572634932</v>
      </c>
      <c r="K73" s="380">
        <f t="array" aca="true" ref="K73">INDEX(KM_PCT,MATCH($A73,'Knowledge - Percentages'!$B:$B,0),'Data - Knowledge'!K$8)/100</f>
        <v>0.733</v>
      </c>
      <c r="L73" s="380">
        <f t="array" aca="true" ref="L73">INDEX(KM_PCT,MATCH($A73,'Knowledge - Percentages'!$B:$B,0),'Data - Knowledge'!L$8)/100</f>
        <v>0.733</v>
      </c>
      <c r="M73" s="380">
        <f t="array" aca="true" ref="M73">INDEX(KM_PCT,MATCH($A73,'Knowledge - Percentages'!$B:$B,0),'Data - Knowledge'!M$8)/100</f>
        <v>0.742</v>
      </c>
      <c r="N73" s="380">
        <f t="array" aca="true" ref="N73">INDEX(KM_PCT,MATCH($A73,'Knowledge - Percentages'!$B:$B,0),'Data - Knowledge'!N$8)/100</f>
        <v>0.72400000000000009</v>
      </c>
      <c r="O73" s="380">
        <f t="array" aca="true" ref="O73">INDEX(KM_PCT,MATCH($A73,'Knowledge - Percentages'!$B:$B,0),'Data - Knowledge'!O$8)/100</f>
        <v>0.701</v>
      </c>
      <c r="P73" s="380">
        <f t="array" aca="true" ref="P73">INDEX(KM_PCT,MATCH($A73,'Knowledge - Percentages'!$B:$B,0),'Data - Knowledge'!P$8)/100</f>
        <v>0.701</v>
      </c>
      <c r="Q73" s="380">
        <f t="array" aca="true" ref="Q73">INDEX(KM_PCT,MATCH($A73,'Knowledge - Percentages'!$B:$B,0),'Data - Knowledge'!Q$8)/100</f>
        <v>0.624</v>
      </c>
      <c r="R73" s="380">
        <f t="array" aca="true" ref="R73">INDEX(KM_PCT,MATCH($A73,'Knowledge - Percentages'!$B:$B,0),'Data - Knowledge'!R$8)/100</f>
        <v>0.695</v>
      </c>
      <c r="S73" s="380">
        <f t="array" aca="true" ref="S73">INDEX(KM_PCT,MATCH($A73,'Knowledge - Percentages'!$B:$B,0),'Data - Knowledge'!S$8)/100</f>
        <v>0.753</v>
      </c>
      <c r="T73" s="380">
        <f t="array" aca="true" ref="T73">INDEX(KM_PCT,MATCH($A73,'Knowledge - Percentages'!$B:$B,0),'Data - Knowledge'!T$8)/100</f>
        <v>0.65099999999999991</v>
      </c>
      <c r="U73" s="380">
        <f t="array" aca="true" ref="U73">INDEX(KM_PCT,MATCH($A73,'Knowledge - Percentages'!$B:$B,0),'Data - Knowledge'!U$8)/100</f>
        <v>0.585</v>
      </c>
      <c r="V73" s="380">
        <f t="array" aca="true" ref="V73">INDEX(KM_PCT,MATCH($A73,'Knowledge - Percentages'!$B:$B,0),'Data - Knowledge'!V$8)/100</f>
        <v>0.59200000000000008</v>
      </c>
      <c r="W73" s="380">
        <f t="array" aca="true" ref="W73">INDEX(KM_PCT,MATCH($A73,'Knowledge - Percentages'!$B:$B,0),'Data - Knowledge'!W$8)/100</f>
        <v>0.461</v>
      </c>
      <c r="X73" s="380">
        <f t="array" aca="true" ref="X73">INDEX(KM_PCT,MATCH($A73,'Knowledge - Percentages'!$B:$B,0),'Data - Knowledge'!X$8)/100</f>
        <v>0.604</v>
      </c>
      <c r="Y73" s="380">
        <f t="array" aca="true" ref="Y73">INDEX(KM_PCT,MATCH($A73,'Knowledge - Percentages'!$B:$B,0),'Data - Knowledge'!Y$8)/100</f>
        <v>0.48100000000000004</v>
      </c>
      <c r="Z73" s="380">
        <f t="array" aca="true" ref="Z73">INDEX(KM_PCT,MATCH($A73,'Knowledge - Percentages'!$B:$B,0),'Data - Knowledge'!Z$8)/100</f>
        <v>0.54799999999999993</v>
      </c>
      <c r="AA73" s="380">
        <f t="array" aca="true" ref="AA73">INDEX(KM_PCT,MATCH($A73,'Knowledge - Percentages'!$B:$B,0),'Data - Knowledge'!AA$8)/100</f>
        <v>0.39399999999999996</v>
      </c>
      <c r="AB73" s="380">
        <f t="array" aca="true" ref="AB73">INDEX(KM_PCT,MATCH($A73,'Knowledge - Percentages'!$B:$B,0),'Data - Knowledge'!AB$8)/100</f>
        <v>0.58</v>
      </c>
      <c r="AC73" s="380">
        <f t="array" aca="true" ref="AC73">INDEX(KM_PCT,MATCH($A73,'Knowledge - Percentages'!$B:$B,0),'Data - Knowledge'!AC$8)/100</f>
        <v>0.4</v>
      </c>
      <c r="AD73" s="380">
        <f t="array" aca="true" ref="AD73">INDEX(KM_PCT,MATCH($A73,'Knowledge - Percentages'!$B:$B,0),'Data - Knowledge'!AD$8)/100</f>
        <v>0.391</v>
      </c>
      <c r="AE73" s="380">
        <f t="array" aca="true" ref="AE73">INDEX(KM_PCT,MATCH($A73,'Knowledge - Percentages'!$B:$B,0),'Data - Knowledge'!AE$8)/100</f>
        <v>0.531</v>
      </c>
      <c r="AF73" s="380">
        <f t="array" aca="true" ref="AF73">INDEX(KM_PCT,MATCH($A73,'Knowledge - Percentages'!$B:$B,0),'Data - Knowledge'!AF$8)/100</f>
        <v>0.616</v>
      </c>
      <c r="AG73" s="380">
        <f t="array" aca="true" ref="AG73">INDEX(KM_PCT,MATCH($A73,'Knowledge - Percentages'!$B:$B,0),'Data - Knowledge'!AG$8)/100</f>
        <v>0.524</v>
      </c>
      <c r="AH73" s="380">
        <f t="array" aca="true" ref="AH73">INDEX(KM_PCT,MATCH($A73,'Knowledge - Percentages'!$B:$B,0),'Data - Knowledge'!AH$8)/100</f>
        <v>0.56600000000000006</v>
      </c>
      <c r="AI73" s="380">
        <f t="array" aca="true" ref="AI73">INDEX(KM_PCT,MATCH($A73,'Knowledge - Percentages'!$B:$B,0),'Data - Knowledge'!AI$8)/100</f>
        <v>0.493</v>
      </c>
      <c r="AJ73" s="380">
        <f t="array" aca="true" ref="AJ73">INDEX(KM_PCT,MATCH($A73,'Knowledge - Percentages'!$B:$B,0),'Data - Knowledge'!AJ$8)/100</f>
        <v>0.501</v>
      </c>
      <c r="AK73" s="380">
        <f t="array" aca="true" ref="AK73">INDEX(KM_PCT,MATCH($A73,'Knowledge - Percentages'!$B:$B,0),'Data - Knowledge'!AK$8)/100</f>
        <v>0.466</v>
      </c>
      <c r="AL73" s="380">
        <f t="array" aca="true" ref="AL73">INDEX(KM_PCT,MATCH($A73,'Knowledge - Percentages'!$B:$B,0),'Data - Knowledge'!AL$8)/100</f>
        <v>0.539</v>
      </c>
      <c r="AM73" s="380">
        <f t="array" aca="true" ref="AM73">INDEX(KM_PCT,MATCH($A73,'Knowledge - Percentages'!$B:$B,0),'Data - Knowledge'!AM$8)/100</f>
        <v>0.528</v>
      </c>
      <c r="AN73" s="380">
        <f t="array" aca="true" ref="AN73">INDEX(KM_PCT,MATCH($A73,'Knowledge - Percentages'!$B:$B,0),'Data - Knowledge'!AN$8)/100</f>
        <v>0.442</v>
      </c>
      <c r="AO73" s="380">
        <f t="array" aca="true" ref="AO73">INDEX(KM_PCT,MATCH($A73,'Knowledge - Percentages'!$B:$B,0),'Data - Knowledge'!AO$8)/100</f>
        <v>0.36200000000000004</v>
      </c>
      <c r="AP73" s="380">
        <f t="array" aca="true" ref="AP73">INDEX(KM_PCT,MATCH($A73,'Knowledge - Percentages'!$B:$B,0),'Data - Knowledge'!AP$8)/100</f>
        <v>0.408</v>
      </c>
      <c r="AQ73" s="380">
        <f t="array" aca="true" ref="AQ73">INDEX(KM_PCT,MATCH($A73,'Knowledge - Percentages'!$B:$B,0),'Data - Knowledge'!AQ$8)/100</f>
        <v>0.41100000000000003</v>
      </c>
      <c r="AR73" s="380">
        <f t="array" aca="true" ref="AR73">INDEX(KM_PCT,MATCH($A73,'Knowledge - Percentages'!$B:$B,0),'Data - Knowledge'!AR$8)/100</f>
        <v>0.34600000000000003</v>
      </c>
      <c r="AS73" s="380">
        <f t="array" aca="true" ref="AS73">INDEX(KM_PCT,MATCH($A73,'Knowledge - Percentages'!$B:$B,0),'Data - Knowledge'!AS$8)/100</f>
        <v>0.366</v>
      </c>
      <c r="AT73" s="380">
        <f t="array" aca="true" ref="AT73">INDEX(KM_PCT,MATCH($A73,'Knowledge - Percentages'!$B:$B,0),'Data - Knowledge'!AT$8)/100</f>
        <v>0.311</v>
      </c>
      <c r="AU73" s="380">
        <f t="array" aca="true" ref="AU73">INDEX(KM_PCT,MATCH($A73,'Knowledge - Percentages'!$B:$B,0),'Data - Knowledge'!AU$8)/100</f>
        <v>0.349</v>
      </c>
      <c r="AV73" s="380">
        <f t="array" aca="true" ref="AV73">INDEX(KM_PCT,MATCH($A73,'Knowledge - Percentages'!$B:$B,0),'Data - Knowledge'!AV$8)/100</f>
        <v>0.38</v>
      </c>
      <c r="AW73" s="380">
        <f t="array" aca="true" ref="AW73">INDEX(KM_PCT,MATCH($A73,'Knowledge - Percentages'!$B:$B,0),'Data - Knowledge'!AW$8)/100</f>
        <v>0.349</v>
      </c>
      <c r="AX73" s="380">
        <f t="array" aca="true" ref="AX73">INDEX(KM_PCT,MATCH($A73,'Knowledge - Percentages'!$B:$B,0),'Data - Knowledge'!AX$8)/100</f>
        <v>0.28800000000000003</v>
      </c>
      <c r="AY73" s="380">
        <f t="array" aca="true" ref="AY73">INDEX(KM_PCT,MATCH($A73,'Knowledge - Percentages'!$B:$B,0),'Data - Knowledge'!AY$8)/100</f>
        <v>0.384</v>
      </c>
      <c r="AZ73" s="380">
        <f t="array" aca="true" ref="AZ73">INDEX(KM_PCT,MATCH($A73,'Knowledge - Percentages'!$B:$B,0),'Data - Knowledge'!AZ$8)/100</f>
        <v>0.384</v>
      </c>
      <c r="BA73" s="380">
        <f t="array" aca="true" ref="BA73">INDEX(KM_PCT,MATCH($A73,'Knowledge - Percentages'!$B:$B,0),'Data - Knowledge'!BA$8)/100</f>
        <v>0.361</v>
      </c>
      <c r="BB73" s="380">
        <f t="array" aca="true" ref="BB73">INDEX(KM_PCT,MATCH($A73,'Knowledge - Percentages'!$B:$B,0),'Data - Knowledge'!BB$8)/100</f>
        <v>0.308</v>
      </c>
      <c r="BC73" s="380">
        <f t="array" aca="true" ref="BC73">INDEX(KM_PCT,MATCH($A73,'Knowledge - Percentages'!$B:$B,0),'Data - Knowledge'!BC$8)/100</f>
        <v>0.21899999999999997</v>
      </c>
      <c r="BD73" s="380">
        <f t="array" aca="true" ref="BD73">INDEX(KM_PCT,MATCH($A73,'Knowledge - Percentages'!$B:$B,0),'Data - Knowledge'!BD$8)/100</f>
        <v>0.17600000000000002</v>
      </c>
      <c r="BE73" s="380">
        <f t="array" aca="true" ref="BE73">INDEX(KM_PCT,MATCH($A73,'Knowledge - Percentages'!$B:$B,0),'Data - Knowledge'!BE$8)/100</f>
        <v>0.26899999999999996</v>
      </c>
      <c r="BF73" s="380">
        <f t="array" aca="true" ref="BF73">INDEX(KM_PCT,MATCH($A73,'Knowledge - Percentages'!$B:$B,0),'Data - Knowledge'!BF$8)/100</f>
        <v>0.226</v>
      </c>
      <c r="BG73" s="380">
        <f t="array" aca="true" ref="BG73">INDEX(KM_PCT,MATCH($A73,'Knowledge - Percentages'!$B:$B,0),'Data - Knowledge'!BG$8)/100</f>
        <v>0.23399999999999999</v>
      </c>
      <c r="BH73" s="380">
        <f t="array" aca="true" ref="BH73">INDEX(KM_PCT,MATCH($A73,'Knowledge - Percentages'!$B:$B,0),'Data - Knowledge'!BH$8)/100</f>
        <v>0.28800000000000003</v>
      </c>
      <c r="BI73" s="380">
        <f t="array" aca="true" ref="BI73">INDEX(KM_PCT,MATCH($A73,'Knowledge - Percentages'!$B:$B,0),'Data - Knowledge'!BI$8)/100</f>
        <v>0.264</v>
      </c>
      <c r="BJ73" s="380">
        <f t="array" aca="true" ref="BJ73">INDEX(KM_PCT,MATCH($A73,'Knowledge - Percentages'!$B:$B,0),'Data - Knowledge'!BJ$8)/100</f>
        <v>0.282</v>
      </c>
      <c r="BK73" s="380">
        <f t="array" aca="true" ref="BK73">INDEX(KM_PCT,MATCH($A73,'Knowledge - Percentages'!$B:$B,0),'Data - Knowledge'!BK$8)/100</f>
        <v>0.295</v>
      </c>
      <c r="BL73" s="380">
        <f t="array" aca="true" ref="BL73">INDEX(KM_PCT,MATCH($A73,'Knowledge - Percentages'!$B:$B,0),'Data - Knowledge'!BL$8)/100</f>
        <v>0.282</v>
      </c>
      <c r="BM73" s="380">
        <f t="array" aca="true" ref="BM73">INDEX(KM_PCT,MATCH($A73,'Knowledge - Percentages'!$B:$B,0),'Data - Knowledge'!BM$8)/100</f>
        <v>0.264</v>
      </c>
      <c r="BN73" s="380">
        <f t="array" aca="true" ref="BN73">INDEX(KM_PCT,MATCH($A73,'Knowledge - Percentages'!$B:$B,0),'Data - Knowledge'!BN$8)/100</f>
        <v>0.282</v>
      </c>
      <c r="BO73" s="380">
        <f t="array" aca="true" ref="BO73">INDEX(KM_PCT,MATCH($A73,'Knowledge - Percentages'!$B:$B,0),'Data - Knowledge'!BO$8)/100</f>
        <v>0.243</v>
      </c>
      <c r="BP73" s="380">
        <f t="array" aca="true" ref="BP73">INDEX(KM_PCT,MATCH($A73,'Knowledge - Percentages'!$B:$B,0),'Data - Knowledge'!BP$8)/100</f>
        <v>0.22699999999999998</v>
      </c>
      <c r="BQ73" s="380">
        <f t="array" aca="true" ref="BQ73">INDEX(KM_PCT,MATCH($A73,'Knowledge - Percentages'!$B:$B,0),'Data - Knowledge'!BQ$8)/100</f>
        <v>0.16399999999999998</v>
      </c>
    </row>
    <row r="74" spans="1:69">
      <c r="A74" t="s">
        <v>920</v>
      </c>
      <c r="B74" t="s">
        <v>875</v>
      </c>
      <c r="C74" t="s">
        <v>918</v>
      </c>
      <c r="D74" t="s">
        <v>921</v>
      </c>
      <c r="E74" s="373">
        <f>SUMPRODUCT($K$2:$BQ$2,$K74:$BQ74)/$J$2</f>
        <v>0.46063636363636368</v>
      </c>
      <c r="F74" s="379">
        <f>SUMPRODUCT($K$2:$BQ$2,$K74:$BQ74)</f>
        <v>121.608</v>
      </c>
      <c r="G74" s="373">
        <f>SUMPRODUCT($K$3:$BQ$3,$K74:$BQ74)/$J$3</f>
        <v>0.48569106776180709</v>
      </c>
      <c r="H74" s="379">
        <f>SUMPRODUCT($K$3:$BQ$3,$K74:$BQ74)</f>
        <v>4730.6310000000012</v>
      </c>
      <c r="I74" s="373">
        <f>CORREL($K$4:$BQ$4,$K74:$BQ74)</f>
        <v>0.19640191232552584</v>
      </c>
      <c r="J74" s="379">
        <f>$E74/$G74*100</f>
        <v>94.841431974258427</v>
      </c>
      <c r="K74" s="380">
        <f t="array" aca="true" ref="K74">INDEX(KM_PCT,MATCH($A74,'Knowledge - Percentages'!$B:$B,0),'Data - Knowledge'!K$8)/100</f>
        <v>0.53</v>
      </c>
      <c r="L74" s="380">
        <f t="array" aca="true" ref="L74">INDEX(KM_PCT,MATCH($A74,'Knowledge - Percentages'!$B:$B,0),'Data - Knowledge'!L$8)/100</f>
        <v>0.583</v>
      </c>
      <c r="M74" s="380">
        <f t="array" aca="true" ref="M74">INDEX(KM_PCT,MATCH($A74,'Knowledge - Percentages'!$B:$B,0),'Data - Knowledge'!M$8)/100</f>
        <v>0.53</v>
      </c>
      <c r="N74" s="380">
        <f t="array" aca="true" ref="N74">INDEX(KM_PCT,MATCH($A74,'Knowledge - Percentages'!$B:$B,0),'Data - Knowledge'!N$8)/100</f>
        <v>0.57100000000000006</v>
      </c>
      <c r="O74" s="380">
        <f t="array" aca="true" ref="O74">INDEX(KM_PCT,MATCH($A74,'Knowledge - Percentages'!$B:$B,0),'Data - Knowledge'!O$8)/100</f>
        <v>0.536</v>
      </c>
      <c r="P74" s="380">
        <f t="array" aca="true" ref="P74">INDEX(KM_PCT,MATCH($A74,'Knowledge - Percentages'!$B:$B,0),'Data - Knowledge'!P$8)/100</f>
        <v>0.568</v>
      </c>
      <c r="Q74" s="380">
        <f t="array" aca="true" ref="Q74">INDEX(KM_PCT,MATCH($A74,'Knowledge - Percentages'!$B:$B,0),'Data - Knowledge'!Q$8)/100</f>
        <v>0.35200000000000004</v>
      </c>
      <c r="R74" s="380">
        <f t="array" aca="true" ref="R74">INDEX(KM_PCT,MATCH($A74,'Knowledge - Percentages'!$B:$B,0),'Data - Knowledge'!R$8)/100</f>
        <v>0.516</v>
      </c>
      <c r="S74" s="380">
        <f t="array" aca="true" ref="S74">INDEX(KM_PCT,MATCH($A74,'Knowledge - Percentages'!$B:$B,0),'Data - Knowledge'!S$8)/100</f>
        <v>0.574</v>
      </c>
      <c r="T74" s="380">
        <f t="array" aca="true" ref="T74">INDEX(KM_PCT,MATCH($A74,'Knowledge - Percentages'!$B:$B,0),'Data - Knowledge'!T$8)/100</f>
        <v>0.513</v>
      </c>
      <c r="U74" s="380">
        <f t="array" aca="true" ref="U74">INDEX(KM_PCT,MATCH($A74,'Knowledge - Percentages'!$B:$B,0),'Data - Knowledge'!U$8)/100</f>
        <v>0.521</v>
      </c>
      <c r="V74" s="380">
        <f t="array" aca="true" ref="V74">INDEX(KM_PCT,MATCH($A74,'Knowledge - Percentages'!$B:$B,0),'Data - Knowledge'!V$8)/100</f>
        <v>0.529</v>
      </c>
      <c r="W74" s="380">
        <f t="array" aca="true" ref="W74">INDEX(KM_PCT,MATCH($A74,'Knowledge - Percentages'!$B:$B,0),'Data - Knowledge'!W$8)/100</f>
        <v>0.33399999999999996</v>
      </c>
      <c r="X74" s="380">
        <f t="array" aca="true" ref="X74">INDEX(KM_PCT,MATCH($A74,'Knowledge - Percentages'!$B:$B,0),'Data - Knowledge'!X$8)/100</f>
        <v>0.405</v>
      </c>
      <c r="Y74" s="380">
        <f t="array" aca="true" ref="Y74">INDEX(KM_PCT,MATCH($A74,'Knowledge - Percentages'!$B:$B,0),'Data - Knowledge'!Y$8)/100</f>
        <v>0.235</v>
      </c>
      <c r="Z74" s="380">
        <f t="array" aca="true" ref="Z74">INDEX(KM_PCT,MATCH($A74,'Knowledge - Percentages'!$B:$B,0),'Data - Knowledge'!Z$8)/100</f>
        <v>0.313</v>
      </c>
      <c r="AA74" s="380">
        <f t="array" aca="true" ref="AA74">INDEX(KM_PCT,MATCH($A74,'Knowledge - Percentages'!$B:$B,0),'Data - Knowledge'!AA$8)/100</f>
        <v>0.28800000000000003</v>
      </c>
      <c r="AB74" s="380">
        <f t="array" aca="true" ref="AB74">INDEX(KM_PCT,MATCH($A74,'Knowledge - Percentages'!$B:$B,0),'Data - Knowledge'!AB$8)/100</f>
        <v>0.47</v>
      </c>
      <c r="AC74" s="380">
        <f t="array" aca="true" ref="AC74">INDEX(KM_PCT,MATCH($A74,'Knowledge - Percentages'!$B:$B,0),'Data - Knowledge'!AC$8)/100</f>
        <v>0.28300000000000003</v>
      </c>
      <c r="AD74" s="380">
        <f t="array" aca="true" ref="AD74">INDEX(KM_PCT,MATCH($A74,'Knowledge - Percentages'!$B:$B,0),'Data - Knowledge'!AD$8)/100</f>
        <v>0.27</v>
      </c>
      <c r="AE74" s="380">
        <f t="array" aca="true" ref="AE74">INDEX(KM_PCT,MATCH($A74,'Knowledge - Percentages'!$B:$B,0),'Data - Knowledge'!AE$8)/100</f>
        <v>0.534</v>
      </c>
      <c r="AF74" s="380">
        <f t="array" aca="true" ref="AF74">INDEX(KM_PCT,MATCH($A74,'Knowledge - Percentages'!$B:$B,0),'Data - Knowledge'!AF$8)/100</f>
        <v>0.564</v>
      </c>
      <c r="AG74" s="380">
        <f t="array" aca="true" ref="AG74">INDEX(KM_PCT,MATCH($A74,'Knowledge - Percentages'!$B:$B,0),'Data - Knowledge'!AG$8)/100</f>
        <v>0.534</v>
      </c>
      <c r="AH74" s="380">
        <f t="array" aca="true" ref="AH74">INDEX(KM_PCT,MATCH($A74,'Knowledge - Percentages'!$B:$B,0),'Data - Knowledge'!AH$8)/100</f>
        <v>0.522</v>
      </c>
      <c r="AI74" s="380">
        <f t="array" aca="true" ref="AI74">INDEX(KM_PCT,MATCH($A74,'Knowledge - Percentages'!$B:$B,0),'Data - Knowledge'!AI$8)/100</f>
        <v>0.413</v>
      </c>
      <c r="AJ74" s="380">
        <f t="array" aca="true" ref="AJ74">INDEX(KM_PCT,MATCH($A74,'Knowledge - Percentages'!$B:$B,0),'Data - Knowledge'!AJ$8)/100</f>
        <v>0.449</v>
      </c>
      <c r="AK74" s="380">
        <f t="array" aca="true" ref="AK74">INDEX(KM_PCT,MATCH($A74,'Knowledge - Percentages'!$B:$B,0),'Data - Knowledge'!AK$8)/100</f>
        <v>0.504</v>
      </c>
      <c r="AL74" s="380">
        <f t="array" aca="true" ref="AL74">INDEX(KM_PCT,MATCH($A74,'Knowledge - Percentages'!$B:$B,0),'Data - Knowledge'!AL$8)/100</f>
        <v>0.46</v>
      </c>
      <c r="AM74" s="380">
        <f t="array" aca="true" ref="AM74">INDEX(KM_PCT,MATCH($A74,'Knowledge - Percentages'!$B:$B,0),'Data - Knowledge'!AM$8)/100</f>
        <v>0.503</v>
      </c>
      <c r="AN74" s="380">
        <f t="array" aca="true" ref="AN74">INDEX(KM_PCT,MATCH($A74,'Knowledge - Percentages'!$B:$B,0),'Data - Knowledge'!AN$8)/100</f>
        <v>0.449</v>
      </c>
      <c r="AO74" s="380">
        <f t="array" aca="true" ref="AO74">INDEX(KM_PCT,MATCH($A74,'Knowledge - Percentages'!$B:$B,0),'Data - Knowledge'!AO$8)/100</f>
        <v>0.212</v>
      </c>
      <c r="AP74" s="380">
        <f t="array" aca="true" ref="AP74">INDEX(KM_PCT,MATCH($A74,'Knowledge - Percentages'!$B:$B,0),'Data - Knowledge'!AP$8)/100</f>
        <v>0.32299999999999995</v>
      </c>
      <c r="AQ74" s="380">
        <f t="array" aca="true" ref="AQ74">INDEX(KM_PCT,MATCH($A74,'Knowledge - Percentages'!$B:$B,0),'Data - Knowledge'!AQ$8)/100</f>
        <v>0.387</v>
      </c>
      <c r="AR74" s="380">
        <f t="array" aca="true" ref="AR74">INDEX(KM_PCT,MATCH($A74,'Knowledge - Percentages'!$B:$B,0),'Data - Knowledge'!AR$8)/100</f>
        <v>0.301</v>
      </c>
      <c r="AS74" s="380">
        <f t="array" aca="true" ref="AS74">INDEX(KM_PCT,MATCH($A74,'Knowledge - Percentages'!$B:$B,0),'Data - Knowledge'!AS$8)/100</f>
        <v>0.39</v>
      </c>
      <c r="AT74" s="380">
        <f t="array" aca="true" ref="AT74">INDEX(KM_PCT,MATCH($A74,'Knowledge - Percentages'!$B:$B,0),'Data - Knowledge'!AT$8)/100</f>
        <v>0.245</v>
      </c>
      <c r="AU74" s="380">
        <f t="array" aca="true" ref="AU74">INDEX(KM_PCT,MATCH($A74,'Knowledge - Percentages'!$B:$B,0),'Data - Knowledge'!AU$8)/100</f>
        <v>0.382</v>
      </c>
      <c r="AV74" s="380">
        <f t="array" aca="true" ref="AV74">INDEX(KM_PCT,MATCH($A74,'Knowledge - Percentages'!$B:$B,0),'Data - Knowledge'!AV$8)/100</f>
        <v>0.428</v>
      </c>
      <c r="AW74" s="380">
        <f t="array" aca="true" ref="AW74">INDEX(KM_PCT,MATCH($A74,'Knowledge - Percentages'!$B:$B,0),'Data - Knowledge'!AW$8)/100</f>
        <v>0.449</v>
      </c>
      <c r="AX74" s="380">
        <f t="array" aca="true" ref="AX74">INDEX(KM_PCT,MATCH($A74,'Knowledge - Percentages'!$B:$B,0),'Data - Knowledge'!AX$8)/100</f>
        <v>0.306</v>
      </c>
      <c r="AY74" s="380">
        <f t="array" aca="true" ref="AY74">INDEX(KM_PCT,MATCH($A74,'Knowledge - Percentages'!$B:$B,0),'Data - Knowledge'!AY$8)/100</f>
        <v>0.48200000000000004</v>
      </c>
      <c r="AZ74" s="380">
        <f t="array" aca="true" ref="AZ74">INDEX(KM_PCT,MATCH($A74,'Knowledge - Percentages'!$B:$B,0),'Data - Knowledge'!AZ$8)/100</f>
        <v>0.48200000000000004</v>
      </c>
      <c r="BA74" s="380">
        <f t="array" aca="true" ref="BA74">INDEX(KM_PCT,MATCH($A74,'Knowledge - Percentages'!$B:$B,0),'Data - Knowledge'!BA$8)/100</f>
        <v>0.498</v>
      </c>
      <c r="BB74" s="380">
        <f t="array" aca="true" ref="BB74">INDEX(KM_PCT,MATCH($A74,'Knowledge - Percentages'!$B:$B,0),'Data - Knowledge'!BB$8)/100</f>
        <v>0.48200000000000004</v>
      </c>
      <c r="BC74" s="380">
        <f t="array" aca="true" ref="BC74">INDEX(KM_PCT,MATCH($A74,'Knowledge - Percentages'!$B:$B,0),'Data - Knowledge'!BC$8)/100</f>
        <v>0.436</v>
      </c>
      <c r="BD74" s="380">
        <f t="array" aca="true" ref="BD74">INDEX(KM_PCT,MATCH($A74,'Knowledge - Percentages'!$B:$B,0),'Data - Knowledge'!BD$8)/100</f>
        <v>0.314</v>
      </c>
      <c r="BE74" s="380">
        <f t="array" aca="true" ref="BE74">INDEX(KM_PCT,MATCH($A74,'Knowledge - Percentages'!$B:$B,0),'Data - Knowledge'!BE$8)/100</f>
        <v>0.511</v>
      </c>
      <c r="BF74" s="380">
        <f t="array" aca="true" ref="BF74">INDEX(KM_PCT,MATCH($A74,'Knowledge - Percentages'!$B:$B,0),'Data - Knowledge'!BF$8)/100</f>
        <v>0.368</v>
      </c>
      <c r="BG74" s="380">
        <f t="array" aca="true" ref="BG74">INDEX(KM_PCT,MATCH($A74,'Knowledge - Percentages'!$B:$B,0),'Data - Knowledge'!BG$8)/100</f>
        <v>0.275</v>
      </c>
      <c r="BH74" s="380">
        <f t="array" aca="true" ref="BH74">INDEX(KM_PCT,MATCH($A74,'Knowledge - Percentages'!$B:$B,0),'Data - Knowledge'!BH$8)/100</f>
        <v>0.349</v>
      </c>
      <c r="BI74" s="380">
        <f t="array" aca="true" ref="BI74">INDEX(KM_PCT,MATCH($A74,'Knowledge - Percentages'!$B:$B,0),'Data - Knowledge'!BI$8)/100</f>
        <v>0.379</v>
      </c>
      <c r="BJ74" s="380">
        <f t="array" aca="true" ref="BJ74">INDEX(KM_PCT,MATCH($A74,'Knowledge - Percentages'!$B:$B,0),'Data - Knowledge'!BJ$8)/100</f>
        <v>0.48700000000000004</v>
      </c>
      <c r="BK74" s="380">
        <f t="array" aca="true" ref="BK74">INDEX(KM_PCT,MATCH($A74,'Knowledge - Percentages'!$B:$B,0),'Data - Knowledge'!BK$8)/100</f>
        <v>0.321</v>
      </c>
      <c r="BL74" s="380">
        <f t="array" aca="true" ref="BL74">INDEX(KM_PCT,MATCH($A74,'Knowledge - Percentages'!$B:$B,0),'Data - Knowledge'!BL$8)/100</f>
        <v>0.27</v>
      </c>
      <c r="BM74" s="380">
        <f t="array" aca="true" ref="BM74">INDEX(KM_PCT,MATCH($A74,'Knowledge - Percentages'!$B:$B,0),'Data - Knowledge'!BM$8)/100</f>
        <v>0.289</v>
      </c>
      <c r="BN74" s="380">
        <f t="array" aca="true" ref="BN74">INDEX(KM_PCT,MATCH($A74,'Knowledge - Percentages'!$B:$B,0),'Data - Knowledge'!BN$8)/100</f>
        <v>0.523</v>
      </c>
      <c r="BO74" s="380">
        <f t="array" aca="true" ref="BO74">INDEX(KM_PCT,MATCH($A74,'Knowledge - Percentages'!$B:$B,0),'Data - Knowledge'!BO$8)/100</f>
        <v>0.379</v>
      </c>
      <c r="BP74" s="380">
        <f t="array" aca="true" ref="BP74">INDEX(KM_PCT,MATCH($A74,'Knowledge - Percentages'!$B:$B,0),'Data - Knowledge'!BP$8)/100</f>
        <v>0.42</v>
      </c>
      <c r="BQ74" s="380">
        <f t="array" aca="true" ref="BQ74">INDEX(KM_PCT,MATCH($A74,'Knowledge - Percentages'!$B:$B,0),'Data - Knowledge'!BQ$8)/100</f>
        <v>0.301</v>
      </c>
    </row>
    <row r="75" spans="1:69">
      <c r="A75" t="s">
        <v>457</v>
      </c>
      <c r="B75" t="s">
        <v>155</v>
      </c>
      <c r="C75" t="s">
        <v>922</v>
      </c>
      <c r="D75" t="s">
        <v>923</v>
      </c>
      <c r="E75" s="373">
        <f>SUMPRODUCT($K$2:$BQ$2,$K75:$BQ75)/$J$2</f>
        <v>0.20322727272727273</v>
      </c>
      <c r="F75" s="379">
        <f>SUMPRODUCT($K$2:$BQ$2,$K75:$BQ75)</f>
        <v>53.652</v>
      </c>
      <c r="G75" s="373">
        <f>SUMPRODUCT($K$3:$BQ$3,$K75:$BQ75)/$J$3</f>
        <v>0.154467659137577</v>
      </c>
      <c r="H75" s="379">
        <f>SUMPRODUCT($K$3:$BQ$3,$K75:$BQ75)</f>
        <v>1504.515</v>
      </c>
      <c r="I75" s="373">
        <f>CORREL($K$4:$BQ$4,$K75:$BQ75)</f>
        <v>-0.0076503246718486479</v>
      </c>
      <c r="J75" s="379">
        <f>$E75/$G75*100</f>
        <v>131.56622807772845</v>
      </c>
      <c r="K75" s="380">
        <f t="array" aca="true" ref="K75">INDEX(KM_PCT,MATCH($A75,'Knowledge - Percentages'!$B:$B,0),'Data - Knowledge'!K$8)/100</f>
        <v>0.11199999999999999</v>
      </c>
      <c r="L75" s="380">
        <f t="array" aca="true" ref="L75">INDEX(KM_PCT,MATCH($A75,'Knowledge - Percentages'!$B:$B,0),'Data - Knowledge'!L$8)/100</f>
        <v>0.111</v>
      </c>
      <c r="M75" s="380">
        <f t="array" aca="true" ref="M75">INDEX(KM_PCT,MATCH($A75,'Knowledge - Percentages'!$B:$B,0),'Data - Knowledge'!M$8)/100</f>
        <v>0.11</v>
      </c>
      <c r="N75" s="380">
        <f t="array" aca="true" ref="N75">INDEX(KM_PCT,MATCH($A75,'Knowledge - Percentages'!$B:$B,0),'Data - Knowledge'!N$8)/100</f>
        <v>0.087</v>
      </c>
      <c r="O75" s="380">
        <f t="array" aca="true" ref="O75">INDEX(KM_PCT,MATCH($A75,'Knowledge - Percentages'!$B:$B,0),'Data - Knowledge'!O$8)/100</f>
        <v>0.088000000000000009</v>
      </c>
      <c r="P75" s="380">
        <f t="array" aca="true" ref="P75">INDEX(KM_PCT,MATCH($A75,'Knowledge - Percentages'!$B:$B,0),'Data - Knowledge'!P$8)/100</f>
        <v>0.075</v>
      </c>
      <c r="Q75" s="380">
        <f t="array" aca="true" ref="Q75">INDEX(KM_PCT,MATCH($A75,'Knowledge - Percentages'!$B:$B,0),'Data - Knowledge'!Q$8)/100</f>
        <v>0.111</v>
      </c>
      <c r="R75" s="380">
        <f t="array" aca="true" ref="R75">INDEX(KM_PCT,MATCH($A75,'Knowledge - Percentages'!$B:$B,0),'Data - Knowledge'!R$8)/100</f>
        <v>0.09</v>
      </c>
      <c r="S75" s="380">
        <f t="array" aca="true" ref="S75">INDEX(KM_PCT,MATCH($A75,'Knowledge - Percentages'!$B:$B,0),'Data - Knowledge'!S$8)/100</f>
        <v>0.069</v>
      </c>
      <c r="T75" s="380">
        <f t="array" aca="true" ref="T75">INDEX(KM_PCT,MATCH($A75,'Knowledge - Percentages'!$B:$B,0),'Data - Knowledge'!T$8)/100</f>
        <v>0.142</v>
      </c>
      <c r="U75" s="380">
        <f t="array" aca="true" ref="U75">INDEX(KM_PCT,MATCH($A75,'Knowledge - Percentages'!$B:$B,0),'Data - Knowledge'!U$8)/100</f>
        <v>0.136</v>
      </c>
      <c r="V75" s="380">
        <f t="array" aca="true" ref="V75">INDEX(KM_PCT,MATCH($A75,'Knowledge - Percentages'!$B:$B,0),'Data - Knowledge'!V$8)/100</f>
        <v>0.152</v>
      </c>
      <c r="W75" s="380">
        <f t="array" aca="true" ref="W75">INDEX(KM_PCT,MATCH($A75,'Knowledge - Percentages'!$B:$B,0),'Data - Knowledge'!W$8)/100</f>
        <v>0.271</v>
      </c>
      <c r="X75" s="380">
        <f t="array" aca="true" ref="X75">INDEX(KM_PCT,MATCH($A75,'Knowledge - Percentages'!$B:$B,0),'Data - Knowledge'!X$8)/100</f>
        <v>0.183</v>
      </c>
      <c r="Y75" s="380">
        <f t="array" aca="true" ref="Y75">INDEX(KM_PCT,MATCH($A75,'Knowledge - Percentages'!$B:$B,0),'Data - Knowledge'!Y$8)/100</f>
        <v>0.298</v>
      </c>
      <c r="Z75" s="380">
        <f t="array" aca="true" ref="Z75">INDEX(KM_PCT,MATCH($A75,'Knowledge - Percentages'!$B:$B,0),'Data - Knowledge'!Z$8)/100</f>
        <v>0.275</v>
      </c>
      <c r="AA75" s="380">
        <f t="array" aca="true" ref="AA75">INDEX(KM_PCT,MATCH($A75,'Knowledge - Percentages'!$B:$B,0),'Data - Knowledge'!AA$8)/100</f>
        <v>0.361</v>
      </c>
      <c r="AB75" s="380">
        <f t="array" aca="true" ref="AB75">INDEX(KM_PCT,MATCH($A75,'Knowledge - Percentages'!$B:$B,0),'Data - Knowledge'!AB$8)/100</f>
        <v>0.139</v>
      </c>
      <c r="AC75" s="380">
        <f t="array" aca="true" ref="AC75">INDEX(KM_PCT,MATCH($A75,'Knowledge - Percentages'!$B:$B,0),'Data - Knowledge'!AC$8)/100</f>
        <v>0.215</v>
      </c>
      <c r="AD75" s="380">
        <f t="array" aca="true" ref="AD75">INDEX(KM_PCT,MATCH($A75,'Knowledge - Percentages'!$B:$B,0),'Data - Knowledge'!AD$8)/100</f>
        <v>0.192</v>
      </c>
      <c r="AE75" s="380">
        <f t="array" aca="true" ref="AE75">INDEX(KM_PCT,MATCH($A75,'Knowledge - Percentages'!$B:$B,0),'Data - Knowledge'!AE$8)/100</f>
        <v>0.14</v>
      </c>
      <c r="AF75" s="380">
        <f t="array" aca="true" ref="AF75">INDEX(KM_PCT,MATCH($A75,'Knowledge - Percentages'!$B:$B,0),'Data - Knowledge'!AF$8)/100</f>
        <v>0.11599999999999999</v>
      </c>
      <c r="AG75" s="380">
        <f t="array" aca="true" ref="AG75">INDEX(KM_PCT,MATCH($A75,'Knowledge - Percentages'!$B:$B,0),'Data - Knowledge'!AG$8)/100</f>
        <v>0.141</v>
      </c>
      <c r="AH75" s="380">
        <f t="array" aca="true" ref="AH75">INDEX(KM_PCT,MATCH($A75,'Knowledge - Percentages'!$B:$B,0),'Data - Knowledge'!AH$8)/100</f>
        <v>0.127</v>
      </c>
      <c r="AI75" s="380">
        <f t="array" aca="true" ref="AI75">INDEX(KM_PCT,MATCH($A75,'Knowledge - Percentages'!$B:$B,0),'Data - Knowledge'!AI$8)/100</f>
        <v>0.10400000000000001</v>
      </c>
      <c r="AJ75" s="380">
        <f t="array" aca="true" ref="AJ75">INDEX(KM_PCT,MATCH($A75,'Knowledge - Percentages'!$B:$B,0),'Data - Knowledge'!AJ$8)/100</f>
        <v>0.136</v>
      </c>
      <c r="AK75" s="380">
        <f t="array" aca="true" ref="AK75">INDEX(KM_PCT,MATCH($A75,'Knowledge - Percentages'!$B:$B,0),'Data - Knowledge'!AK$8)/100</f>
        <v>0.128</v>
      </c>
      <c r="AL75" s="380">
        <f t="array" aca="true" ref="AL75">INDEX(KM_PCT,MATCH($A75,'Knowledge - Percentages'!$B:$B,0),'Data - Knowledge'!AL$8)/100</f>
        <v>0.128</v>
      </c>
      <c r="AM75" s="380">
        <f t="array" aca="true" ref="AM75">INDEX(KM_PCT,MATCH($A75,'Knowledge - Percentages'!$B:$B,0),'Data - Knowledge'!AM$8)/100</f>
        <v>0.11599999999999999</v>
      </c>
      <c r="AN75" s="380">
        <f t="array" aca="true" ref="AN75">INDEX(KM_PCT,MATCH($A75,'Knowledge - Percentages'!$B:$B,0),'Data - Knowledge'!AN$8)/100</f>
        <v>0.215</v>
      </c>
      <c r="AO75" s="380">
        <f t="array" aca="true" ref="AO75">INDEX(KM_PCT,MATCH($A75,'Knowledge - Percentages'!$B:$B,0),'Data - Knowledge'!AO$8)/100</f>
        <v>0.498</v>
      </c>
      <c r="AP75" s="380">
        <f t="array" aca="true" ref="AP75">INDEX(KM_PCT,MATCH($A75,'Knowledge - Percentages'!$B:$B,0),'Data - Knowledge'!AP$8)/100</f>
        <v>0.2</v>
      </c>
      <c r="AQ75" s="380">
        <f t="array" aca="true" ref="AQ75">INDEX(KM_PCT,MATCH($A75,'Knowledge - Percentages'!$B:$B,0),'Data - Knowledge'!AQ$8)/100</f>
        <v>0.17300000000000001</v>
      </c>
      <c r="AR75" s="380">
        <f t="array" aca="true" ref="AR75">INDEX(KM_PCT,MATCH($A75,'Knowledge - Percentages'!$B:$B,0),'Data - Knowledge'!AR$8)/100</f>
        <v>0.33899999999999997</v>
      </c>
      <c r="AS75" s="380">
        <f t="array" aca="true" ref="AS75">INDEX(KM_PCT,MATCH($A75,'Knowledge - Percentages'!$B:$B,0),'Data - Knowledge'!AS$8)/100</f>
        <v>0.32299999999999995</v>
      </c>
      <c r="AT75" s="380">
        <f t="array" aca="true" ref="AT75">INDEX(KM_PCT,MATCH($A75,'Knowledge - Percentages'!$B:$B,0),'Data - Knowledge'!AT$8)/100</f>
        <v>0.322</v>
      </c>
      <c r="AU75" s="380">
        <f t="array" aca="true" ref="AU75">INDEX(KM_PCT,MATCH($A75,'Knowledge - Percentages'!$B:$B,0),'Data - Knowledge'!AU$8)/100</f>
        <v>0.195</v>
      </c>
      <c r="AV75" s="380">
        <f t="array" aca="true" ref="AV75">INDEX(KM_PCT,MATCH($A75,'Knowledge - Percentages'!$B:$B,0),'Data - Knowledge'!AV$8)/100</f>
        <v>0.18899999999999997</v>
      </c>
      <c r="AW75" s="380">
        <f t="array" aca="true" ref="AW75">INDEX(KM_PCT,MATCH($A75,'Knowledge - Percentages'!$B:$B,0),'Data - Knowledge'!AW$8)/100</f>
        <v>0.195</v>
      </c>
      <c r="AX75" s="380">
        <f t="array" aca="true" ref="AX75">INDEX(KM_PCT,MATCH($A75,'Knowledge - Percentages'!$B:$B,0),'Data - Knowledge'!AX$8)/100</f>
        <v>0.106</v>
      </c>
      <c r="AY75" s="380">
        <f t="array" aca="true" ref="AY75">INDEX(KM_PCT,MATCH($A75,'Knowledge - Percentages'!$B:$B,0),'Data - Knowledge'!AY$8)/100</f>
        <v>0.146</v>
      </c>
      <c r="AZ75" s="380">
        <f t="array" aca="true" ref="AZ75">INDEX(KM_PCT,MATCH($A75,'Knowledge - Percentages'!$B:$B,0),'Data - Knowledge'!AZ$8)/100</f>
        <v>0.126</v>
      </c>
      <c r="BA75" s="380">
        <f t="array" aca="true" ref="BA75">INDEX(KM_PCT,MATCH($A75,'Knowledge - Percentages'!$B:$B,0),'Data - Knowledge'!BA$8)/100</f>
        <v>0.11800000000000001</v>
      </c>
      <c r="BB75" s="380">
        <f t="array" aca="true" ref="BB75">INDEX(KM_PCT,MATCH($A75,'Knowledge - Percentages'!$B:$B,0),'Data - Knowledge'!BB$8)/100</f>
        <v>0.201</v>
      </c>
      <c r="BC75" s="380">
        <f t="array" aca="true" ref="BC75">INDEX(KM_PCT,MATCH($A75,'Knowledge - Percentages'!$B:$B,0),'Data - Knowledge'!BC$8)/100</f>
        <v>0.498</v>
      </c>
      <c r="BD75" s="380">
        <f t="array" aca="true" ref="BD75">INDEX(KM_PCT,MATCH($A75,'Knowledge - Percentages'!$B:$B,0),'Data - Knowledge'!BD$8)/100</f>
        <v>0.642</v>
      </c>
      <c r="BE75" s="380">
        <f t="array" aca="true" ref="BE75">INDEX(KM_PCT,MATCH($A75,'Knowledge - Percentages'!$B:$B,0),'Data - Knowledge'!BE$8)/100</f>
        <v>0.253</v>
      </c>
      <c r="BF75" s="380">
        <f t="array" aca="true" ref="BF75">INDEX(KM_PCT,MATCH($A75,'Knowledge - Percentages'!$B:$B,0),'Data - Knowledge'!BF$8)/100</f>
        <v>0.387</v>
      </c>
      <c r="BG75" s="380">
        <f t="array" aca="true" ref="BG75">INDEX(KM_PCT,MATCH($A75,'Knowledge - Percentages'!$B:$B,0),'Data - Knowledge'!BG$8)/100</f>
        <v>0.33</v>
      </c>
      <c r="BH75" s="380">
        <f t="array" aca="true" ref="BH75">INDEX(KM_PCT,MATCH($A75,'Knowledge - Percentages'!$B:$B,0),'Data - Knowledge'!BH$8)/100</f>
        <v>0.28800000000000003</v>
      </c>
      <c r="BI75" s="380">
        <f t="array" aca="true" ref="BI75">INDEX(KM_PCT,MATCH($A75,'Knowledge - Percentages'!$B:$B,0),'Data - Knowledge'!BI$8)/100</f>
        <v>0.27699999999999997</v>
      </c>
      <c r="BJ75" s="380">
        <f t="array" aca="true" ref="BJ75">INDEX(KM_PCT,MATCH($A75,'Knowledge - Percentages'!$B:$B,0),'Data - Knowledge'!BJ$8)/100</f>
        <v>0.10400000000000001</v>
      </c>
      <c r="BK75" s="380">
        <f t="array" aca="true" ref="BK75">INDEX(KM_PCT,MATCH($A75,'Knowledge - Percentages'!$B:$B,0),'Data - Knowledge'!BK$8)/100</f>
        <v>0.11900000000000001</v>
      </c>
      <c r="BL75" s="380">
        <f t="array" aca="true" ref="BL75">INDEX(KM_PCT,MATCH($A75,'Knowledge - Percentages'!$B:$B,0),'Data - Knowledge'!BL$8)/100</f>
        <v>0.308</v>
      </c>
      <c r="BM75" s="380">
        <f t="array" aca="true" ref="BM75">INDEX(KM_PCT,MATCH($A75,'Knowledge - Percentages'!$B:$B,0),'Data - Knowledge'!BM$8)/100</f>
        <v>0.14300000000000002</v>
      </c>
      <c r="BN75" s="380">
        <f t="array" aca="true" ref="BN75">INDEX(KM_PCT,MATCH($A75,'Knowledge - Percentages'!$B:$B,0),'Data - Knowledge'!BN$8)/100</f>
        <v>0.12300000000000001</v>
      </c>
      <c r="BO75" s="380">
        <f t="array" aca="true" ref="BO75">INDEX(KM_PCT,MATCH($A75,'Knowledge - Percentages'!$B:$B,0),'Data - Knowledge'!BO$8)/100</f>
        <v>0.196</v>
      </c>
      <c r="BP75" s="380">
        <f t="array" aca="true" ref="BP75">INDEX(KM_PCT,MATCH($A75,'Knowledge - Percentages'!$B:$B,0),'Data - Knowledge'!BP$8)/100</f>
        <v>0.27899999999999997</v>
      </c>
      <c r="BQ75" s="380">
        <f t="array" aca="true" ref="BQ75">INDEX(KM_PCT,MATCH($A75,'Knowledge - Percentages'!$B:$B,0),'Data - Knowledge'!BQ$8)/100</f>
        <v>0.449</v>
      </c>
    </row>
    <row r="76" spans="1:69">
      <c r="A76" t="s">
        <v>455</v>
      </c>
      <c r="B76" t="s">
        <v>155</v>
      </c>
      <c r="C76" t="s">
        <v>922</v>
      </c>
      <c r="D76" t="s">
        <v>924</v>
      </c>
      <c r="E76" s="373">
        <f>SUMPRODUCT($K$2:$BQ$2,$K76:$BQ76)/$J$2</f>
        <v>0.045170454545454548</v>
      </c>
      <c r="F76" s="379">
        <f>SUMPRODUCT($K$2:$BQ$2,$K76:$BQ76)</f>
        <v>11.925</v>
      </c>
      <c r="G76" s="373">
        <f>SUMPRODUCT($K$3:$BQ$3,$K76:$BQ76)/$J$3</f>
        <v>0.026585112936344971</v>
      </c>
      <c r="H76" s="379">
        <f>SUMPRODUCT($K$3:$BQ$3,$K76:$BQ76)</f>
        <v>258.939</v>
      </c>
      <c r="I76" s="373">
        <f>CORREL($K$4:$BQ$4,$K76:$BQ76)</f>
        <v>0.3254160885263841</v>
      </c>
      <c r="J76" s="379">
        <f>$E76/$G76*100</f>
        <v>169.90883075655935</v>
      </c>
      <c r="K76" s="380">
        <f t="array" aca="true" ref="K76">INDEX(KM_PCT,MATCH($A76,'Knowledge - Percentages'!$B:$B,0),'Data - Knowledge'!K$8)/100</f>
        <v>0.018000000000000002</v>
      </c>
      <c r="L76" s="380">
        <f t="array" aca="true" ref="L76">INDEX(KM_PCT,MATCH($A76,'Knowledge - Percentages'!$B:$B,0),'Data - Knowledge'!L$8)/100</f>
        <v>0.018000000000000002</v>
      </c>
      <c r="M76" s="380">
        <f t="array" aca="true" ref="M76">INDEX(KM_PCT,MATCH($A76,'Knowledge - Percentages'!$B:$B,0),'Data - Knowledge'!M$8)/100</f>
        <v>0.013999999999999999</v>
      </c>
      <c r="N76" s="380">
        <f t="array" aca="true" ref="N76">INDEX(KM_PCT,MATCH($A76,'Knowledge - Percentages'!$B:$B,0),'Data - Knowledge'!N$8)/100</f>
        <v>0.016</v>
      </c>
      <c r="O76" s="380">
        <f t="array" aca="true" ref="O76">INDEX(KM_PCT,MATCH($A76,'Knowledge - Percentages'!$B:$B,0),'Data - Knowledge'!O$8)/100</f>
        <v>0.016</v>
      </c>
      <c r="P76" s="380">
        <f t="array" aca="true" ref="P76">INDEX(KM_PCT,MATCH($A76,'Knowledge - Percentages'!$B:$B,0),'Data - Knowledge'!P$8)/100</f>
        <v>0.017</v>
      </c>
      <c r="Q76" s="380">
        <f t="array" aca="true" ref="Q76">INDEX(KM_PCT,MATCH($A76,'Knowledge - Percentages'!$B:$B,0),'Data - Knowledge'!Q$8)/100</f>
        <v>0.016</v>
      </c>
      <c r="R76" s="380">
        <f t="array" aca="true" ref="R76">INDEX(KM_PCT,MATCH($A76,'Knowledge - Percentages'!$B:$B,0),'Data - Knowledge'!R$8)/100</f>
        <v>0.017</v>
      </c>
      <c r="S76" s="380">
        <f t="array" aca="true" ref="S76">INDEX(KM_PCT,MATCH($A76,'Knowledge - Percentages'!$B:$B,0),'Data - Knowledge'!S$8)/100</f>
        <v>0.017</v>
      </c>
      <c r="T76" s="380">
        <f t="array" aca="true" ref="T76">INDEX(KM_PCT,MATCH($A76,'Knowledge - Percentages'!$B:$B,0),'Data - Knowledge'!T$8)/100</f>
        <v>0.022000000000000002</v>
      </c>
      <c r="U76" s="380">
        <f t="array" aca="true" ref="U76">INDEX(KM_PCT,MATCH($A76,'Knowledge - Percentages'!$B:$B,0),'Data - Knowledge'!U$8)/100</f>
        <v>0.018000000000000002</v>
      </c>
      <c r="V76" s="380">
        <f t="array" aca="true" ref="V76">INDEX(KM_PCT,MATCH($A76,'Knowledge - Percentages'!$B:$B,0),'Data - Knowledge'!V$8)/100</f>
        <v>0.013999999999999999</v>
      </c>
      <c r="W76" s="380">
        <f t="array" aca="true" ref="W76">INDEX(KM_PCT,MATCH($A76,'Knowledge - Percentages'!$B:$B,0),'Data - Knowledge'!W$8)/100</f>
        <v>0.018000000000000002</v>
      </c>
      <c r="X76" s="380">
        <f t="array" aca="true" ref="X76">INDEX(KM_PCT,MATCH($A76,'Knowledge - Percentages'!$B:$B,0),'Data - Knowledge'!X$8)/100</f>
        <v>0.038</v>
      </c>
      <c r="Y76" s="380">
        <f t="array" aca="true" ref="Y76">INDEX(KM_PCT,MATCH($A76,'Knowledge - Percentages'!$B:$B,0),'Data - Knowledge'!Y$8)/100</f>
        <v>0.038</v>
      </c>
      <c r="Z76" s="380">
        <f t="array" aca="true" ref="Z76">INDEX(KM_PCT,MATCH($A76,'Knowledge - Percentages'!$B:$B,0),'Data - Knowledge'!Z$8)/100</f>
        <v>0.039</v>
      </c>
      <c r="AA76" s="380">
        <f t="array" aca="true" ref="AA76">INDEX(KM_PCT,MATCH($A76,'Knowledge - Percentages'!$B:$B,0),'Data - Knowledge'!AA$8)/100</f>
        <v>0.025</v>
      </c>
      <c r="AB76" s="380">
        <f t="array" aca="true" ref="AB76">INDEX(KM_PCT,MATCH($A76,'Knowledge - Percentages'!$B:$B,0),'Data - Knowledge'!AB$8)/100</f>
        <v>0.032</v>
      </c>
      <c r="AC76" s="380">
        <f t="array" aca="true" ref="AC76">INDEX(KM_PCT,MATCH($A76,'Knowledge - Percentages'!$B:$B,0),'Data - Knowledge'!AC$8)/100</f>
        <v>0.031</v>
      </c>
      <c r="AD76" s="380">
        <f t="array" aca="true" ref="AD76">INDEX(KM_PCT,MATCH($A76,'Knowledge - Percentages'!$B:$B,0),'Data - Knowledge'!AD$8)/100</f>
        <v>0.021</v>
      </c>
      <c r="AE76" s="380">
        <f t="array" aca="true" ref="AE76">INDEX(KM_PCT,MATCH($A76,'Knowledge - Percentages'!$B:$B,0),'Data - Knowledge'!AE$8)/100</f>
        <v>0.015</v>
      </c>
      <c r="AF76" s="380">
        <f t="array" aca="true" ref="AF76">INDEX(KM_PCT,MATCH($A76,'Knowledge - Percentages'!$B:$B,0),'Data - Knowledge'!AF$8)/100</f>
        <v>0.021</v>
      </c>
      <c r="AG76" s="380">
        <f t="array" aca="true" ref="AG76">INDEX(KM_PCT,MATCH($A76,'Knowledge - Percentages'!$B:$B,0),'Data - Knowledge'!AG$8)/100</f>
        <v>0.021</v>
      </c>
      <c r="AH76" s="380">
        <f t="array" aca="true" ref="AH76">INDEX(KM_PCT,MATCH($A76,'Knowledge - Percentages'!$B:$B,0),'Data - Knowledge'!AH$8)/100</f>
        <v>0.021</v>
      </c>
      <c r="AI76" s="380">
        <f t="array" aca="true" ref="AI76">INDEX(KM_PCT,MATCH($A76,'Knowledge - Percentages'!$B:$B,0),'Data - Knowledge'!AI$8)/100</f>
        <v>0.016</v>
      </c>
      <c r="AJ76" s="380">
        <f t="array" aca="true" ref="AJ76">INDEX(KM_PCT,MATCH($A76,'Knowledge - Percentages'!$B:$B,0),'Data - Knowledge'!AJ$8)/100</f>
        <v>0.022000000000000002</v>
      </c>
      <c r="AK76" s="380">
        <f t="array" aca="true" ref="AK76">INDEX(KM_PCT,MATCH($A76,'Knowledge - Percentages'!$B:$B,0),'Data - Knowledge'!AK$8)/100</f>
        <v>0.024</v>
      </c>
      <c r="AL76" s="380">
        <f t="array" aca="true" ref="AL76">INDEX(KM_PCT,MATCH($A76,'Knowledge - Percentages'!$B:$B,0),'Data - Knowledge'!AL$8)/100</f>
        <v>0.024</v>
      </c>
      <c r="AM76" s="380">
        <f t="array" aca="true" ref="AM76">INDEX(KM_PCT,MATCH($A76,'Knowledge - Percentages'!$B:$B,0),'Data - Knowledge'!AM$8)/100</f>
        <v>0.03</v>
      </c>
      <c r="AN76" s="380">
        <f t="array" aca="true" ref="AN76">INDEX(KM_PCT,MATCH($A76,'Knowledge - Percentages'!$B:$B,0),'Data - Knowledge'!AN$8)/100</f>
        <v>0.023</v>
      </c>
      <c r="AO76" s="380">
        <f t="array" aca="true" ref="AO76">INDEX(KM_PCT,MATCH($A76,'Knowledge - Percentages'!$B:$B,0),'Data - Knowledge'!AO$8)/100</f>
        <v>0.02</v>
      </c>
      <c r="AP76" s="380">
        <f t="array" aca="true" ref="AP76">INDEX(KM_PCT,MATCH($A76,'Knowledge - Percentages'!$B:$B,0),'Data - Knowledge'!AP$8)/100</f>
        <v>0.028999999999999998</v>
      </c>
      <c r="AQ76" s="380">
        <f t="array" aca="true" ref="AQ76">INDEX(KM_PCT,MATCH($A76,'Knowledge - Percentages'!$B:$B,0),'Data - Knowledge'!AQ$8)/100</f>
        <v>0.042</v>
      </c>
      <c r="AR76" s="380">
        <f t="array" aca="true" ref="AR76">INDEX(KM_PCT,MATCH($A76,'Knowledge - Percentages'!$B:$B,0),'Data - Knowledge'!AR$8)/100</f>
        <v>0.031</v>
      </c>
      <c r="AS76" s="380">
        <f t="array" aca="true" ref="AS76">INDEX(KM_PCT,MATCH($A76,'Knowledge - Percentages'!$B:$B,0),'Data - Knowledge'!AS$8)/100</f>
        <v>0.036000000000000004</v>
      </c>
      <c r="AT76" s="380">
        <f t="array" aca="true" ref="AT76">INDEX(KM_PCT,MATCH($A76,'Knowledge - Percentages'!$B:$B,0),'Data - Knowledge'!AT$8)/100</f>
        <v>0.036000000000000004</v>
      </c>
      <c r="AU76" s="380">
        <f t="array" aca="true" ref="AU76">INDEX(KM_PCT,MATCH($A76,'Knowledge - Percentages'!$B:$B,0),'Data - Knowledge'!AU$8)/100</f>
        <v>0.04</v>
      </c>
      <c r="AV76" s="380">
        <f t="array" aca="true" ref="AV76">INDEX(KM_PCT,MATCH($A76,'Knowledge - Percentages'!$B:$B,0),'Data - Knowledge'!AV$8)/100</f>
        <v>0.028999999999999998</v>
      </c>
      <c r="AW76" s="380">
        <f t="array" aca="true" ref="AW76">INDEX(KM_PCT,MATCH($A76,'Knowledge - Percentages'!$B:$B,0),'Data - Knowledge'!AW$8)/100</f>
        <v>0.04</v>
      </c>
      <c r="AX76" s="380">
        <f t="array" aca="true" ref="AX76">INDEX(KM_PCT,MATCH($A76,'Knowledge - Percentages'!$B:$B,0),'Data - Knowledge'!AX$8)/100</f>
        <v>0.04</v>
      </c>
      <c r="AY76" s="380">
        <f t="array" aca="true" ref="AY76">INDEX(KM_PCT,MATCH($A76,'Knowledge - Percentages'!$B:$B,0),'Data - Knowledge'!AY$8)/100</f>
        <v>0.039</v>
      </c>
      <c r="AZ76" s="380">
        <f t="array" aca="true" ref="AZ76">INDEX(KM_PCT,MATCH($A76,'Knowledge - Percentages'!$B:$B,0),'Data - Knowledge'!AZ$8)/100</f>
        <v>0.042</v>
      </c>
      <c r="BA76" s="380">
        <f t="array" aca="true" ref="BA76">INDEX(KM_PCT,MATCH($A76,'Knowledge - Percentages'!$B:$B,0),'Data - Knowledge'!BA$8)/100</f>
        <v>0.035</v>
      </c>
      <c r="BB76" s="380">
        <f t="array" aca="true" ref="BB76">INDEX(KM_PCT,MATCH($A76,'Knowledge - Percentages'!$B:$B,0),'Data - Knowledge'!BB$8)/100</f>
        <v>0.045</v>
      </c>
      <c r="BC76" s="380">
        <f t="array" aca="true" ref="BC76">INDEX(KM_PCT,MATCH($A76,'Knowledge - Percentages'!$B:$B,0),'Data - Knowledge'!BC$8)/100</f>
        <v>0.023</v>
      </c>
      <c r="BD76" s="380">
        <f t="array" aca="true" ref="BD76">INDEX(KM_PCT,MATCH($A76,'Knowledge - Percentages'!$B:$B,0),'Data - Knowledge'!BD$8)/100</f>
        <v>0.018000000000000002</v>
      </c>
      <c r="BE76" s="380">
        <f t="array" aca="true" ref="BE76">INDEX(KM_PCT,MATCH($A76,'Knowledge - Percentages'!$B:$B,0),'Data - Knowledge'!BE$8)/100</f>
        <v>0.088000000000000009</v>
      </c>
      <c r="BF76" s="380">
        <f t="array" aca="true" ref="BF76">INDEX(KM_PCT,MATCH($A76,'Knowledge - Percentages'!$B:$B,0),'Data - Knowledge'!BF$8)/100</f>
        <v>0.039</v>
      </c>
      <c r="BG76" s="380">
        <f t="array" aca="true" ref="BG76">INDEX(KM_PCT,MATCH($A76,'Knowledge - Percentages'!$B:$B,0),'Data - Knowledge'!BG$8)/100</f>
        <v>0.034</v>
      </c>
      <c r="BH76" s="380">
        <f t="array" aca="true" ref="BH76">INDEX(KM_PCT,MATCH($A76,'Knowledge - Percentages'!$B:$B,0),'Data - Knowledge'!BH$8)/100</f>
        <v>0.044000000000000004</v>
      </c>
      <c r="BI76" s="380">
        <f t="array" aca="true" ref="BI76">INDEX(KM_PCT,MATCH($A76,'Knowledge - Percentages'!$B:$B,0),'Data - Knowledge'!BI$8)/100</f>
        <v>0.044000000000000004</v>
      </c>
      <c r="BJ76" s="380">
        <f t="array" aca="true" ref="BJ76">INDEX(KM_PCT,MATCH($A76,'Knowledge - Percentages'!$B:$B,0),'Data - Knowledge'!BJ$8)/100</f>
        <v>0.064</v>
      </c>
      <c r="BK76" s="380">
        <f t="array" aca="true" ref="BK76">INDEX(KM_PCT,MATCH($A76,'Knowledge - Percentages'!$B:$B,0),'Data - Knowledge'!BK$8)/100</f>
        <v>0.057</v>
      </c>
      <c r="BL76" s="380">
        <f t="array" aca="true" ref="BL76">INDEX(KM_PCT,MATCH($A76,'Knowledge - Percentages'!$B:$B,0),'Data - Knowledge'!BL$8)/100</f>
        <v>0.055</v>
      </c>
      <c r="BM76" s="380">
        <f t="array" aca="true" ref="BM76">INDEX(KM_PCT,MATCH($A76,'Knowledge - Percentages'!$B:$B,0),'Data - Knowledge'!BM$8)/100</f>
        <v>0.059000000000000004</v>
      </c>
      <c r="BN76" s="380">
        <f t="array" aca="true" ref="BN76">INDEX(KM_PCT,MATCH($A76,'Knowledge - Percentages'!$B:$B,0),'Data - Knowledge'!BN$8)/100</f>
        <v>0.059000000000000004</v>
      </c>
      <c r="BO76" s="380">
        <f t="array" aca="true" ref="BO76">INDEX(KM_PCT,MATCH($A76,'Knowledge - Percentages'!$B:$B,0),'Data - Knowledge'!BO$8)/100</f>
        <v>0.106</v>
      </c>
      <c r="BP76" s="380">
        <f t="array" aca="true" ref="BP76">INDEX(KM_PCT,MATCH($A76,'Knowledge - Percentages'!$B:$B,0),'Data - Knowledge'!BP$8)/100</f>
        <v>0.063</v>
      </c>
      <c r="BQ76" s="380">
        <f t="array" aca="true" ref="BQ76">INDEX(KM_PCT,MATCH($A76,'Knowledge - Percentages'!$B:$B,0),'Data - Knowledge'!BQ$8)/100</f>
        <v>0.06</v>
      </c>
    </row>
    <row r="77" spans="1:69">
      <c r="A77" t="s">
        <v>451</v>
      </c>
      <c r="B77" t="s">
        <v>155</v>
      </c>
      <c r="C77" t="s">
        <v>922</v>
      </c>
      <c r="D77" t="s">
        <v>925</v>
      </c>
      <c r="E77" s="373">
        <f>SUMPRODUCT($K$2:$BQ$2,$K77:$BQ77)/$J$2</f>
        <v>0.22499621212121215</v>
      </c>
      <c r="F77" s="379">
        <f>SUMPRODUCT($K$2:$BQ$2,$K77:$BQ77)</f>
        <v>59.399000000000008</v>
      </c>
      <c r="G77" s="373">
        <f>SUMPRODUCT($K$3:$BQ$3,$K77:$BQ77)/$J$3</f>
        <v>0.33278993839835741</v>
      </c>
      <c r="H77" s="379">
        <f>SUMPRODUCT($K$3:$BQ$3,$K77:$BQ77)</f>
        <v>3241.3740000000012</v>
      </c>
      <c r="I77" s="373">
        <f>CORREL($K$4:$BQ$4,$K77:$BQ77)</f>
        <v>-0.23622219780592452</v>
      </c>
      <c r="J77" s="379">
        <f>$E77/$G77*100</f>
        <v>67.609078929509693</v>
      </c>
      <c r="K77" s="380">
        <f t="array" aca="true" ref="K77">INDEX(KM_PCT,MATCH($A77,'Knowledge - Percentages'!$B:$B,0),'Data - Knowledge'!K$8)/100</f>
        <v>0.336</v>
      </c>
      <c r="L77" s="380">
        <f t="array" aca="true" ref="L77">INDEX(KM_PCT,MATCH($A77,'Knowledge - Percentages'!$B:$B,0),'Data - Knowledge'!L$8)/100</f>
        <v>0.336</v>
      </c>
      <c r="M77" s="380">
        <f t="array" aca="true" ref="M77">INDEX(KM_PCT,MATCH($A77,'Knowledge - Percentages'!$B:$B,0),'Data - Knowledge'!M$8)/100</f>
        <v>0.332</v>
      </c>
      <c r="N77" s="380">
        <f t="array" aca="true" ref="N77">INDEX(KM_PCT,MATCH($A77,'Knowledge - Percentages'!$B:$B,0),'Data - Knowledge'!N$8)/100</f>
        <v>0.462</v>
      </c>
      <c r="O77" s="380">
        <f t="array" aca="true" ref="O77">INDEX(KM_PCT,MATCH($A77,'Knowledge - Percentages'!$B:$B,0),'Data - Knowledge'!O$8)/100</f>
        <v>0.42700000000000005</v>
      </c>
      <c r="P77" s="380">
        <f t="array" aca="true" ref="P77">INDEX(KM_PCT,MATCH($A77,'Knowledge - Percentages'!$B:$B,0),'Data - Knowledge'!P$8)/100</f>
        <v>0.311</v>
      </c>
      <c r="Q77" s="380">
        <f t="array" aca="true" ref="Q77">INDEX(KM_PCT,MATCH($A77,'Knowledge - Percentages'!$B:$B,0),'Data - Knowledge'!Q$8)/100</f>
        <v>0.36700000000000005</v>
      </c>
      <c r="R77" s="380">
        <f t="array" aca="true" ref="R77">INDEX(KM_PCT,MATCH($A77,'Knowledge - Percentages'!$B:$B,0),'Data - Knowledge'!R$8)/100</f>
        <v>0.32799999999999996</v>
      </c>
      <c r="S77" s="380">
        <f t="array" aca="true" ref="S77">INDEX(KM_PCT,MATCH($A77,'Knowledge - Percentages'!$B:$B,0),'Data - Knowledge'!S$8)/100</f>
        <v>0.33</v>
      </c>
      <c r="T77" s="380">
        <f t="array" aca="true" ref="T77">INDEX(KM_PCT,MATCH($A77,'Knowledge - Percentages'!$B:$B,0),'Data - Knowledge'!T$8)/100</f>
        <v>0.38299999999999995</v>
      </c>
      <c r="U77" s="380">
        <f t="array" aca="true" ref="U77">INDEX(KM_PCT,MATCH($A77,'Knowledge - Percentages'!$B:$B,0),'Data - Knowledge'!U$8)/100</f>
        <v>0.335</v>
      </c>
      <c r="V77" s="380">
        <f t="array" aca="true" ref="V77">INDEX(KM_PCT,MATCH($A77,'Knowledge - Percentages'!$B:$B,0),'Data - Knowledge'!V$8)/100</f>
        <v>0.456</v>
      </c>
      <c r="W77" s="380">
        <f t="array" aca="true" ref="W77">INDEX(KM_PCT,MATCH($A77,'Knowledge - Percentages'!$B:$B,0),'Data - Knowledge'!W$8)/100</f>
        <v>0.379</v>
      </c>
      <c r="X77" s="380">
        <f t="array" aca="true" ref="X77">INDEX(KM_PCT,MATCH($A77,'Knowledge - Percentages'!$B:$B,0),'Data - Knowledge'!X$8)/100</f>
        <v>0.264</v>
      </c>
      <c r="Y77" s="380">
        <f t="array" aca="true" ref="Y77">INDEX(KM_PCT,MATCH($A77,'Knowledge - Percentages'!$B:$B,0),'Data - Knowledge'!Y$8)/100</f>
        <v>0.267</v>
      </c>
      <c r="Z77" s="380">
        <f t="array" aca="true" ref="Z77">INDEX(KM_PCT,MATCH($A77,'Knowledge - Percentages'!$B:$B,0),'Data - Knowledge'!Z$8)/100</f>
        <v>0.266</v>
      </c>
      <c r="AA77" s="380">
        <f t="array" aca="true" ref="AA77">INDEX(KM_PCT,MATCH($A77,'Knowledge - Percentages'!$B:$B,0),'Data - Knowledge'!AA$8)/100</f>
        <v>0.212</v>
      </c>
      <c r="AB77" s="380">
        <f t="array" aca="true" ref="AB77">INDEX(KM_PCT,MATCH($A77,'Knowledge - Percentages'!$B:$B,0),'Data - Knowledge'!AB$8)/100</f>
        <v>0.257</v>
      </c>
      <c r="AC77" s="380">
        <f t="array" aca="true" ref="AC77">INDEX(KM_PCT,MATCH($A77,'Knowledge - Percentages'!$B:$B,0),'Data - Knowledge'!AC$8)/100</f>
        <v>0.25</v>
      </c>
      <c r="AD77" s="380">
        <f t="array" aca="true" ref="AD77">INDEX(KM_PCT,MATCH($A77,'Knowledge - Percentages'!$B:$B,0),'Data - Knowledge'!AD$8)/100</f>
        <v>0.24600000000000002</v>
      </c>
      <c r="AE77" s="380">
        <f t="array" aca="true" ref="AE77">INDEX(KM_PCT,MATCH($A77,'Knowledge - Percentages'!$B:$B,0),'Data - Knowledge'!AE$8)/100</f>
        <v>0.41100000000000003</v>
      </c>
      <c r="AF77" s="380">
        <f t="array" aca="true" ref="AF77">INDEX(KM_PCT,MATCH($A77,'Knowledge - Percentages'!$B:$B,0),'Data - Knowledge'!AF$8)/100</f>
        <v>0.374</v>
      </c>
      <c r="AG77" s="380">
        <f t="array" aca="true" ref="AG77">INDEX(KM_PCT,MATCH($A77,'Knowledge - Percentages'!$B:$B,0),'Data - Knowledge'!AG$8)/100</f>
        <v>0.379</v>
      </c>
      <c r="AH77" s="380">
        <f t="array" aca="true" ref="AH77">INDEX(KM_PCT,MATCH($A77,'Knowledge - Percentages'!$B:$B,0),'Data - Knowledge'!AH$8)/100</f>
        <v>0.313</v>
      </c>
      <c r="AI77" s="380">
        <f t="array" aca="true" ref="AI77">INDEX(KM_PCT,MATCH($A77,'Knowledge - Percentages'!$B:$B,0),'Data - Knowledge'!AI$8)/100</f>
        <v>0.159</v>
      </c>
      <c r="AJ77" s="380">
        <f t="array" aca="true" ref="AJ77">INDEX(KM_PCT,MATCH($A77,'Knowledge - Percentages'!$B:$B,0),'Data - Knowledge'!AJ$8)/100</f>
        <v>0.304</v>
      </c>
      <c r="AK77" s="380">
        <f t="array" aca="true" ref="AK77">INDEX(KM_PCT,MATCH($A77,'Knowledge - Percentages'!$B:$B,0),'Data - Knowledge'!AK$8)/100</f>
        <v>0.3</v>
      </c>
      <c r="AL77" s="380">
        <f t="array" aca="true" ref="AL77">INDEX(KM_PCT,MATCH($A77,'Knowledge - Percentages'!$B:$B,0),'Data - Knowledge'!AL$8)/100</f>
        <v>0.214</v>
      </c>
      <c r="AM77" s="380">
        <f t="array" aca="true" ref="AM77">INDEX(KM_PCT,MATCH($A77,'Knowledge - Percentages'!$B:$B,0),'Data - Knowledge'!AM$8)/100</f>
        <v>0.253</v>
      </c>
      <c r="AN77" s="380">
        <f t="array" aca="true" ref="AN77">INDEX(KM_PCT,MATCH($A77,'Knowledge - Percentages'!$B:$B,0),'Data - Knowledge'!AN$8)/100</f>
        <v>0.40299999999999997</v>
      </c>
      <c r="AO77" s="380">
        <f t="array" aca="true" ref="AO77">INDEX(KM_PCT,MATCH($A77,'Knowledge - Percentages'!$B:$B,0),'Data - Knowledge'!AO$8)/100</f>
        <v>0.29600000000000004</v>
      </c>
      <c r="AP77" s="380">
        <f t="array" aca="true" ref="AP77">INDEX(KM_PCT,MATCH($A77,'Knowledge - Percentages'!$B:$B,0),'Data - Knowledge'!AP$8)/100</f>
        <v>0.314</v>
      </c>
      <c r="AQ77" s="380">
        <f t="array" aca="true" ref="AQ77">INDEX(KM_PCT,MATCH($A77,'Knowledge - Percentages'!$B:$B,0),'Data - Knowledge'!AQ$8)/100</f>
        <v>0.272</v>
      </c>
      <c r="AR77" s="380">
        <f t="array" aca="true" ref="AR77">INDEX(KM_PCT,MATCH($A77,'Knowledge - Percentages'!$B:$B,0),'Data - Knowledge'!AR$8)/100</f>
        <v>0.20199999999999999</v>
      </c>
      <c r="AS77" s="380">
        <f t="array" aca="true" ref="AS77">INDEX(KM_PCT,MATCH($A77,'Knowledge - Percentages'!$B:$B,0),'Data - Knowledge'!AS$8)/100</f>
        <v>0.17800000000000002</v>
      </c>
      <c r="AT77" s="380">
        <f t="array" aca="true" ref="AT77">INDEX(KM_PCT,MATCH($A77,'Knowledge - Percentages'!$B:$B,0),'Data - Knowledge'!AT$8)/100</f>
        <v>0.192</v>
      </c>
      <c r="AU77" s="380">
        <f t="array" aca="true" ref="AU77">INDEX(KM_PCT,MATCH($A77,'Knowledge - Percentages'!$B:$B,0),'Data - Knowledge'!AU$8)/100</f>
        <v>0.25</v>
      </c>
      <c r="AV77" s="380">
        <f t="array" aca="true" ref="AV77">INDEX(KM_PCT,MATCH($A77,'Knowledge - Percentages'!$B:$B,0),'Data - Knowledge'!AV$8)/100</f>
        <v>0.316</v>
      </c>
      <c r="AW77" s="380">
        <f t="array" aca="true" ref="AW77">INDEX(KM_PCT,MATCH($A77,'Knowledge - Percentages'!$B:$B,0),'Data - Knowledge'!AW$8)/100</f>
        <v>0.25</v>
      </c>
      <c r="AX77" s="380">
        <f t="array" aca="true" ref="AX77">INDEX(KM_PCT,MATCH($A77,'Knowledge - Percentages'!$B:$B,0),'Data - Knowledge'!AX$8)/100</f>
        <v>0.098</v>
      </c>
      <c r="AY77" s="380">
        <f t="array" aca="true" ref="AY77">INDEX(KM_PCT,MATCH($A77,'Knowledge - Percentages'!$B:$B,0),'Data - Knowledge'!AY$8)/100</f>
        <v>0.242</v>
      </c>
      <c r="AZ77" s="380">
        <f t="array" aca="true" ref="AZ77">INDEX(KM_PCT,MATCH($A77,'Knowledge - Percentages'!$B:$B,0),'Data - Knowledge'!AZ$8)/100</f>
        <v>0.22399999999999998</v>
      </c>
      <c r="BA77" s="380">
        <f t="array" aca="true" ref="BA77">INDEX(KM_PCT,MATCH($A77,'Knowledge - Percentages'!$B:$B,0),'Data - Knowledge'!BA$8)/100</f>
        <v>0.204</v>
      </c>
      <c r="BB77" s="380">
        <f t="array" aca="true" ref="BB77">INDEX(KM_PCT,MATCH($A77,'Knowledge - Percentages'!$B:$B,0),'Data - Knowledge'!BB$8)/100</f>
        <v>0.228</v>
      </c>
      <c r="BC77" s="380">
        <f t="array" aca="true" ref="BC77">INDEX(KM_PCT,MATCH($A77,'Knowledge - Percentages'!$B:$B,0),'Data - Knowledge'!BC$8)/100</f>
        <v>0.35200000000000004</v>
      </c>
      <c r="BD77" s="380">
        <f t="array" aca="true" ref="BD77">INDEX(KM_PCT,MATCH($A77,'Knowledge - Percentages'!$B:$B,0),'Data - Knowledge'!BD$8)/100</f>
        <v>0.23</v>
      </c>
      <c r="BE77" s="380">
        <f t="array" aca="true" ref="BE77">INDEX(KM_PCT,MATCH($A77,'Knowledge - Percentages'!$B:$B,0),'Data - Knowledge'!BE$8)/100</f>
        <v>0.226</v>
      </c>
      <c r="BF77" s="380">
        <f t="array" aca="true" ref="BF77">INDEX(KM_PCT,MATCH($A77,'Knowledge - Percentages'!$B:$B,0),'Data - Knowledge'!BF$8)/100</f>
        <v>0.245</v>
      </c>
      <c r="BG77" s="380">
        <f t="array" aca="true" ref="BG77">INDEX(KM_PCT,MATCH($A77,'Knowledge - Percentages'!$B:$B,0),'Data - Knowledge'!BG$8)/100</f>
        <v>0.222</v>
      </c>
      <c r="BH77" s="380">
        <f t="array" aca="true" ref="BH77">INDEX(KM_PCT,MATCH($A77,'Knowledge - Percentages'!$B:$B,0),'Data - Knowledge'!BH$8)/100</f>
        <v>0.218</v>
      </c>
      <c r="BI77" s="380">
        <f t="array" aca="true" ref="BI77">INDEX(KM_PCT,MATCH($A77,'Knowledge - Percentages'!$B:$B,0),'Data - Knowledge'!BI$8)/100</f>
        <v>0.218</v>
      </c>
      <c r="BJ77" s="380">
        <f t="array" aca="true" ref="BJ77">INDEX(KM_PCT,MATCH($A77,'Knowledge - Percentages'!$B:$B,0),'Data - Knowledge'!BJ$8)/100</f>
        <v>0.115</v>
      </c>
      <c r="BK77" s="380">
        <f t="array" aca="true" ref="BK77">INDEX(KM_PCT,MATCH($A77,'Knowledge - Percentages'!$B:$B,0),'Data - Knowledge'!BK$8)/100</f>
        <v>0.11800000000000001</v>
      </c>
      <c r="BL77" s="380">
        <f t="array" aca="true" ref="BL77">INDEX(KM_PCT,MATCH($A77,'Knowledge - Percentages'!$B:$B,0),'Data - Knowledge'!BL$8)/100</f>
        <v>0.102</v>
      </c>
      <c r="BM77" s="380">
        <f t="array" aca="true" ref="BM77">INDEX(KM_PCT,MATCH($A77,'Knowledge - Percentages'!$B:$B,0),'Data - Knowledge'!BM$8)/100</f>
        <v>0.106</v>
      </c>
      <c r="BN77" s="380">
        <f t="array" aca="true" ref="BN77">INDEX(KM_PCT,MATCH($A77,'Knowledge - Percentages'!$B:$B,0),'Data - Knowledge'!BN$8)/100</f>
        <v>0.132</v>
      </c>
      <c r="BO77" s="380">
        <f t="array" aca="true" ref="BO77">INDEX(KM_PCT,MATCH($A77,'Knowledge - Percentages'!$B:$B,0),'Data - Knowledge'!BO$8)/100</f>
        <v>0.17600000000000002</v>
      </c>
      <c r="BP77" s="380">
        <f t="array" aca="true" ref="BP77">INDEX(KM_PCT,MATCH($A77,'Knowledge - Percentages'!$B:$B,0),'Data - Knowledge'!BP$8)/100</f>
        <v>0.16899999999999998</v>
      </c>
      <c r="BQ77" s="380">
        <f t="array" aca="true" ref="BQ77">INDEX(KM_PCT,MATCH($A77,'Knowledge - Percentages'!$B:$B,0),'Data - Knowledge'!BQ$8)/100</f>
        <v>0.162</v>
      </c>
    </row>
    <row r="78" spans="1:69">
      <c r="A78" t="s">
        <v>453</v>
      </c>
      <c r="B78" t="s">
        <v>155</v>
      </c>
      <c r="C78" t="s">
        <v>922</v>
      </c>
      <c r="D78" t="s">
        <v>454</v>
      </c>
      <c r="E78" s="373">
        <f>SUMPRODUCT($K$2:$BQ$2,$K78:$BQ78)/$J$2</f>
        <v>0.16991287878787881</v>
      </c>
      <c r="F78" s="379">
        <f>SUMPRODUCT($K$2:$BQ$2,$K78:$BQ78)</f>
        <v>44.857000000000006</v>
      </c>
      <c r="G78" s="373">
        <f>SUMPRODUCT($K$3:$BQ$3,$K78:$BQ78)/$J$3</f>
        <v>0.18842628336755651</v>
      </c>
      <c r="H78" s="379">
        <f>SUMPRODUCT($K$3:$BQ$3,$K78:$BQ78)</f>
        <v>1835.2720000000004</v>
      </c>
      <c r="I78" s="373">
        <f>CORREL($K$4:$BQ$4,$K78:$BQ78)</f>
        <v>-0.08251830773601905</v>
      </c>
      <c r="J78" s="379">
        <f>$E78/$G78*100</f>
        <v>90.174722841842467</v>
      </c>
      <c r="K78" s="380">
        <f t="array" aca="true" ref="K78">INDEX(KM_PCT,MATCH($A78,'Knowledge - Percentages'!$B:$B,0),'Data - Knowledge'!K$8)/100</f>
        <v>0.196</v>
      </c>
      <c r="L78" s="380">
        <f t="array" aca="true" ref="L78">INDEX(KM_PCT,MATCH($A78,'Knowledge - Percentages'!$B:$B,0),'Data - Knowledge'!L$8)/100</f>
        <v>0.196</v>
      </c>
      <c r="M78" s="380">
        <f t="array" aca="true" ref="M78">INDEX(KM_PCT,MATCH($A78,'Knowledge - Percentages'!$B:$B,0),'Data - Knowledge'!M$8)/100</f>
        <v>0.19399999999999998</v>
      </c>
      <c r="N78" s="380">
        <f t="array" aca="true" ref="N78">INDEX(KM_PCT,MATCH($A78,'Knowledge - Percentages'!$B:$B,0),'Data - Knowledge'!N$8)/100</f>
        <v>0.18600000000000003</v>
      </c>
      <c r="O78" s="380">
        <f t="array" aca="true" ref="O78">INDEX(KM_PCT,MATCH($A78,'Knowledge - Percentages'!$B:$B,0),'Data - Knowledge'!O$8)/100</f>
        <v>0.188</v>
      </c>
      <c r="P78" s="380">
        <f t="array" aca="true" ref="P78">INDEX(KM_PCT,MATCH($A78,'Knowledge - Percentages'!$B:$B,0),'Data - Knowledge'!P$8)/100</f>
        <v>0.254</v>
      </c>
      <c r="Q78" s="380">
        <f t="array" aca="true" ref="Q78">INDEX(KM_PCT,MATCH($A78,'Knowledge - Percentages'!$B:$B,0),'Data - Knowledge'!Q$8)/100</f>
        <v>0.21100000000000002</v>
      </c>
      <c r="R78" s="380">
        <f t="array" aca="true" ref="R78">INDEX(KM_PCT,MATCH($A78,'Knowledge - Percentages'!$B:$B,0),'Data - Knowledge'!R$8)/100</f>
        <v>0.258</v>
      </c>
      <c r="S78" s="380">
        <f t="array" aca="true" ref="S78">INDEX(KM_PCT,MATCH($A78,'Knowledge - Percentages'!$B:$B,0),'Data - Knowledge'!S$8)/100</f>
        <v>0.259</v>
      </c>
      <c r="T78" s="380">
        <f t="array" aca="true" ref="T78">INDEX(KM_PCT,MATCH($A78,'Knowledge - Percentages'!$B:$B,0),'Data - Knowledge'!T$8)/100</f>
        <v>0.18</v>
      </c>
      <c r="U78" s="380">
        <f t="array" aca="true" ref="U78">INDEX(KM_PCT,MATCH($A78,'Knowledge - Percentages'!$B:$B,0),'Data - Knowledge'!U$8)/100</f>
        <v>0.207</v>
      </c>
      <c r="V78" s="380">
        <f t="array" aca="true" ref="V78">INDEX(KM_PCT,MATCH($A78,'Knowledge - Percentages'!$B:$B,0),'Data - Knowledge'!V$8)/100</f>
        <v>0.11699999999999999</v>
      </c>
      <c r="W78" s="380">
        <f t="array" aca="true" ref="W78">INDEX(KM_PCT,MATCH($A78,'Knowledge - Percentages'!$B:$B,0),'Data - Knowledge'!W$8)/100</f>
        <v>0.14300000000000002</v>
      </c>
      <c r="X78" s="380">
        <f t="array" aca="true" ref="X78">INDEX(KM_PCT,MATCH($A78,'Knowledge - Percentages'!$B:$B,0),'Data - Knowledge'!X$8)/100</f>
        <v>0.252</v>
      </c>
      <c r="Y78" s="380">
        <f t="array" aca="true" ref="Y78">INDEX(KM_PCT,MATCH($A78,'Knowledge - Percentages'!$B:$B,0),'Data - Knowledge'!Y$8)/100</f>
        <v>0.228</v>
      </c>
      <c r="Z78" s="380">
        <f t="array" aca="true" ref="Z78">INDEX(KM_PCT,MATCH($A78,'Knowledge - Percentages'!$B:$B,0),'Data - Knowledge'!Z$8)/100</f>
        <v>0.147</v>
      </c>
      <c r="AA78" s="380">
        <f t="array" aca="true" ref="AA78">INDEX(KM_PCT,MATCH($A78,'Knowledge - Percentages'!$B:$B,0),'Data - Knowledge'!AA$8)/100</f>
        <v>0.177</v>
      </c>
      <c r="AB78" s="380">
        <f t="array" aca="true" ref="AB78">INDEX(KM_PCT,MATCH($A78,'Knowledge - Percentages'!$B:$B,0),'Data - Knowledge'!AB$8)/100</f>
        <v>0.293</v>
      </c>
      <c r="AC78" s="380">
        <f t="array" aca="true" ref="AC78">INDEX(KM_PCT,MATCH($A78,'Knowledge - Percentages'!$B:$B,0),'Data - Knowledge'!AC$8)/100</f>
        <v>0.262</v>
      </c>
      <c r="AD78" s="380">
        <f t="array" aca="true" ref="AD78">INDEX(KM_PCT,MATCH($A78,'Knowledge - Percentages'!$B:$B,0),'Data - Knowledge'!AD$8)/100</f>
        <v>0.253</v>
      </c>
      <c r="AE78" s="380">
        <f t="array" aca="true" ref="AE78">INDEX(KM_PCT,MATCH($A78,'Knowledge - Percentages'!$B:$B,0),'Data - Knowledge'!AE$8)/100</f>
        <v>0.161</v>
      </c>
      <c r="AF78" s="380">
        <f t="array" aca="true" ref="AF78">INDEX(KM_PCT,MATCH($A78,'Knowledge - Percentages'!$B:$B,0),'Data - Knowledge'!AF$8)/100</f>
        <v>0.165</v>
      </c>
      <c r="AG78" s="380">
        <f t="array" aca="true" ref="AG78">INDEX(KM_PCT,MATCH($A78,'Knowledge - Percentages'!$B:$B,0),'Data - Knowledge'!AG$8)/100</f>
        <v>0.151</v>
      </c>
      <c r="AH78" s="380">
        <f t="array" aca="true" ref="AH78">INDEX(KM_PCT,MATCH($A78,'Knowledge - Percentages'!$B:$B,0),'Data - Knowledge'!AH$8)/100</f>
        <v>0.191</v>
      </c>
      <c r="AI78" s="380">
        <f t="array" aca="true" ref="AI78">INDEX(KM_PCT,MATCH($A78,'Knowledge - Percentages'!$B:$B,0),'Data - Knowledge'!AI$8)/100</f>
        <v>0.18100000000000002</v>
      </c>
      <c r="AJ78" s="380">
        <f t="array" aca="true" ref="AJ78">INDEX(KM_PCT,MATCH($A78,'Knowledge - Percentages'!$B:$B,0),'Data - Knowledge'!AJ$8)/100</f>
        <v>0.192</v>
      </c>
      <c r="AK78" s="380">
        <f t="array" aca="true" ref="AK78">INDEX(KM_PCT,MATCH($A78,'Knowledge - Percentages'!$B:$B,0),'Data - Knowledge'!AK$8)/100</f>
        <v>0.231</v>
      </c>
      <c r="AL78" s="380">
        <f t="array" aca="true" ref="AL78">INDEX(KM_PCT,MATCH($A78,'Knowledge - Percentages'!$B:$B,0),'Data - Knowledge'!AL$8)/100</f>
        <v>0.28600000000000003</v>
      </c>
      <c r="AM78" s="380">
        <f t="array" aca="true" ref="AM78">INDEX(KM_PCT,MATCH($A78,'Knowledge - Percentages'!$B:$B,0),'Data - Knowledge'!AM$8)/100</f>
        <v>0.209</v>
      </c>
      <c r="AN78" s="380">
        <f t="array" aca="true" ref="AN78">INDEX(KM_PCT,MATCH($A78,'Knowledge - Percentages'!$B:$B,0),'Data - Knowledge'!AN$8)/100</f>
        <v>0.163</v>
      </c>
      <c r="AO78" s="380">
        <f t="array" aca="true" ref="AO78">INDEX(KM_PCT,MATCH($A78,'Knowledge - Percentages'!$B:$B,0),'Data - Knowledge'!AO$8)/100</f>
        <v>0.055999999999999994</v>
      </c>
      <c r="AP78" s="380">
        <f t="array" aca="true" ref="AP78">INDEX(KM_PCT,MATCH($A78,'Knowledge - Percentages'!$B:$B,0),'Data - Knowledge'!AP$8)/100</f>
        <v>0.213</v>
      </c>
      <c r="AQ78" s="380">
        <f t="array" aca="true" ref="AQ78">INDEX(KM_PCT,MATCH($A78,'Knowledge - Percentages'!$B:$B,0),'Data - Knowledge'!AQ$8)/100</f>
        <v>0.23</v>
      </c>
      <c r="AR78" s="380">
        <f t="array" aca="true" ref="AR78">INDEX(KM_PCT,MATCH($A78,'Knowledge - Percentages'!$B:$B,0),'Data - Knowledge'!AR$8)/100</f>
        <v>0.10099999999999999</v>
      </c>
      <c r="AS78" s="380">
        <f t="array" aca="true" ref="AS78">INDEX(KM_PCT,MATCH($A78,'Knowledge - Percentages'!$B:$B,0),'Data - Knowledge'!AS$8)/100</f>
        <v>0.152</v>
      </c>
      <c r="AT78" s="380">
        <f t="array" aca="true" ref="AT78">INDEX(KM_PCT,MATCH($A78,'Knowledge - Percentages'!$B:$B,0),'Data - Knowledge'!AT$8)/100</f>
        <v>0.151</v>
      </c>
      <c r="AU78" s="380">
        <f t="array" aca="true" ref="AU78">INDEX(KM_PCT,MATCH($A78,'Knowledge - Percentages'!$B:$B,0),'Data - Knowledge'!AU$8)/100</f>
        <v>0.175</v>
      </c>
      <c r="AV78" s="380">
        <f t="array" aca="true" ref="AV78">INDEX(KM_PCT,MATCH($A78,'Knowledge - Percentages'!$B:$B,0),'Data - Knowledge'!AV$8)/100</f>
        <v>0.17</v>
      </c>
      <c r="AW78" s="380">
        <f t="array" aca="true" ref="AW78">INDEX(KM_PCT,MATCH($A78,'Knowledge - Percentages'!$B:$B,0),'Data - Knowledge'!AW$8)/100</f>
        <v>0.175</v>
      </c>
      <c r="AX78" s="380">
        <f t="array" aca="true" ref="AX78">INDEX(KM_PCT,MATCH($A78,'Knowledge - Percentages'!$B:$B,0),'Data - Knowledge'!AX$8)/100</f>
        <v>0.174</v>
      </c>
      <c r="AY78" s="380">
        <f t="array" aca="true" ref="AY78">INDEX(KM_PCT,MATCH($A78,'Knowledge - Percentages'!$B:$B,0),'Data - Knowledge'!AY$8)/100</f>
        <v>0.193</v>
      </c>
      <c r="AZ78" s="380">
        <f t="array" aca="true" ref="AZ78">INDEX(KM_PCT,MATCH($A78,'Knowledge - Percentages'!$B:$B,0),'Data - Knowledge'!AZ$8)/100</f>
        <v>0.18600000000000003</v>
      </c>
      <c r="BA78" s="380">
        <f t="array" aca="true" ref="BA78">INDEX(KM_PCT,MATCH($A78,'Knowledge - Percentages'!$B:$B,0),'Data - Knowledge'!BA$8)/100</f>
        <v>0.18100000000000002</v>
      </c>
      <c r="BB78" s="380">
        <f t="array" aca="true" ref="BB78">INDEX(KM_PCT,MATCH($A78,'Knowledge - Percentages'!$B:$B,0),'Data - Knowledge'!BB$8)/100</f>
        <v>0.185</v>
      </c>
      <c r="BC78" s="380">
        <f t="array" aca="true" ref="BC78">INDEX(KM_PCT,MATCH($A78,'Knowledge - Percentages'!$B:$B,0),'Data - Knowledge'!BC$8)/100</f>
        <v>0.055</v>
      </c>
      <c r="BD78" s="380">
        <f t="array" aca="true" ref="BD78">INDEX(KM_PCT,MATCH($A78,'Knowledge - Percentages'!$B:$B,0),'Data - Knowledge'!BD$8)/100</f>
        <v>0.034</v>
      </c>
      <c r="BE78" s="380">
        <f t="array" aca="true" ref="BE78">INDEX(KM_PCT,MATCH($A78,'Knowledge - Percentages'!$B:$B,0),'Data - Knowledge'!BE$8)/100</f>
        <v>0.14800000000000002</v>
      </c>
      <c r="BF78" s="380">
        <f t="array" aca="true" ref="BF78">INDEX(KM_PCT,MATCH($A78,'Knowledge - Percentages'!$B:$B,0),'Data - Knowledge'!BF$8)/100</f>
        <v>0.122</v>
      </c>
      <c r="BG78" s="380">
        <f t="array" aca="true" ref="BG78">INDEX(KM_PCT,MATCH($A78,'Knowledge - Percentages'!$B:$B,0),'Data - Knowledge'!BG$8)/100</f>
        <v>0.14800000000000002</v>
      </c>
      <c r="BH78" s="380">
        <f t="array" aca="true" ref="BH78">INDEX(KM_PCT,MATCH($A78,'Knowledge - Percentages'!$B:$B,0),'Data - Knowledge'!BH$8)/100</f>
        <v>0.16899999999999998</v>
      </c>
      <c r="BI78" s="380">
        <f t="array" aca="true" ref="BI78">INDEX(KM_PCT,MATCH($A78,'Knowledge - Percentages'!$B:$B,0),'Data - Knowledge'!BI$8)/100</f>
        <v>0.192</v>
      </c>
      <c r="BJ78" s="380">
        <f t="array" aca="true" ref="BJ78">INDEX(KM_PCT,MATCH($A78,'Knowledge - Percentages'!$B:$B,0),'Data - Knowledge'!BJ$8)/100</f>
        <v>0.158</v>
      </c>
      <c r="BK78" s="380">
        <f t="array" aca="true" ref="BK78">INDEX(KM_PCT,MATCH($A78,'Knowledge - Percentages'!$B:$B,0),'Data - Knowledge'!BK$8)/100</f>
        <v>0.158</v>
      </c>
      <c r="BL78" s="380">
        <f t="array" aca="true" ref="BL78">INDEX(KM_PCT,MATCH($A78,'Knowledge - Percentages'!$B:$B,0),'Data - Knowledge'!BL$8)/100</f>
        <v>0.07</v>
      </c>
      <c r="BM78" s="380">
        <f t="array" aca="true" ref="BM78">INDEX(KM_PCT,MATCH($A78,'Knowledge - Percentages'!$B:$B,0),'Data - Knowledge'!BM$8)/100</f>
        <v>0.162</v>
      </c>
      <c r="BN78" s="380">
        <f t="array" aca="true" ref="BN78">INDEX(KM_PCT,MATCH($A78,'Knowledge - Percentages'!$B:$B,0),'Data - Knowledge'!BN$8)/100</f>
        <v>0.16399999999999998</v>
      </c>
      <c r="BO78" s="380">
        <f t="array" aca="true" ref="BO78">INDEX(KM_PCT,MATCH($A78,'Knowledge - Percentages'!$B:$B,0),'Data - Knowledge'!BO$8)/100</f>
        <v>0.192</v>
      </c>
      <c r="BP78" s="380">
        <f t="array" aca="true" ref="BP78">INDEX(KM_PCT,MATCH($A78,'Knowledge - Percentages'!$B:$B,0),'Data - Knowledge'!BP$8)/100</f>
        <v>0.17</v>
      </c>
      <c r="BQ78" s="380">
        <f t="array" aca="true" ref="BQ78">INDEX(KM_PCT,MATCH($A78,'Knowledge - Percentages'!$B:$B,0),'Data - Knowledge'!BQ$8)/100</f>
        <v>0.111</v>
      </c>
    </row>
    <row r="79" spans="1:69">
      <c r="A79" t="s">
        <v>459</v>
      </c>
      <c r="B79" t="s">
        <v>155</v>
      </c>
      <c r="C79" t="s">
        <v>922</v>
      </c>
      <c r="D79" t="s">
        <v>926</v>
      </c>
      <c r="E79" s="373">
        <f>SUMPRODUCT($K$2:$BQ$2,$K79:$BQ79)/$J$2</f>
        <v>0.35680303030303034</v>
      </c>
      <c r="F79" s="379">
        <f>SUMPRODUCT($K$2:$BQ$2,$K79:$BQ79)</f>
        <v>94.196000000000012</v>
      </c>
      <c r="G79" s="373">
        <f>SUMPRODUCT($K$3:$BQ$3,$K79:$BQ79)/$J$3</f>
        <v>0.29781991786447654</v>
      </c>
      <c r="H79" s="379">
        <f>SUMPRODUCT($K$3:$BQ$3,$K79:$BQ79)</f>
        <v>2900.7660000000014</v>
      </c>
      <c r="I79" s="373">
        <f>CORREL($K$4:$BQ$4,$K79:$BQ79)</f>
        <v>0.19211556772473812</v>
      </c>
      <c r="J79" s="379">
        <f>$E79/$G79*100</f>
        <v>119.80495893676061</v>
      </c>
      <c r="K79" s="380">
        <f t="array" aca="true" ref="K79">INDEX(KM_PCT,MATCH($A79,'Knowledge - Percentages'!$B:$B,0),'Data - Knowledge'!K$8)/100</f>
        <v>0.33799999999999997</v>
      </c>
      <c r="L79" s="380">
        <f t="array" aca="true" ref="L79">INDEX(KM_PCT,MATCH($A79,'Knowledge - Percentages'!$B:$B,0),'Data - Knowledge'!L$8)/100</f>
        <v>0.34</v>
      </c>
      <c r="M79" s="380">
        <f t="array" aca="true" ref="M79">INDEX(KM_PCT,MATCH($A79,'Knowledge - Percentages'!$B:$B,0),'Data - Knowledge'!M$8)/100</f>
        <v>0.35100000000000003</v>
      </c>
      <c r="N79" s="380">
        <f t="array" aca="true" ref="N79">INDEX(KM_PCT,MATCH($A79,'Knowledge - Percentages'!$B:$B,0),'Data - Knowledge'!N$8)/100</f>
        <v>0.249</v>
      </c>
      <c r="O79" s="380">
        <f t="array" aca="true" ref="O79">INDEX(KM_PCT,MATCH($A79,'Knowledge - Percentages'!$B:$B,0),'Data - Knowledge'!O$8)/100</f>
        <v>0.281</v>
      </c>
      <c r="P79" s="380">
        <f t="array" aca="true" ref="P79">INDEX(KM_PCT,MATCH($A79,'Knowledge - Percentages'!$B:$B,0),'Data - Knowledge'!P$8)/100</f>
        <v>0.34299999999999997</v>
      </c>
      <c r="Q79" s="380">
        <f t="array" aca="true" ref="Q79">INDEX(KM_PCT,MATCH($A79,'Knowledge - Percentages'!$B:$B,0),'Data - Knowledge'!Q$8)/100</f>
        <v>0.295</v>
      </c>
      <c r="R79" s="380">
        <f t="array" aca="true" ref="R79">INDEX(KM_PCT,MATCH($A79,'Knowledge - Percentages'!$B:$B,0),'Data - Knowledge'!R$8)/100</f>
        <v>0.306</v>
      </c>
      <c r="S79" s="380">
        <f t="array" aca="true" ref="S79">INDEX(KM_PCT,MATCH($A79,'Knowledge - Percentages'!$B:$B,0),'Data - Knowledge'!S$8)/100</f>
        <v>0.326</v>
      </c>
      <c r="T79" s="380">
        <f t="array" aca="true" ref="T79">INDEX(KM_PCT,MATCH($A79,'Knowledge - Percentages'!$B:$B,0),'Data - Knowledge'!T$8)/100</f>
        <v>0.27399999999999997</v>
      </c>
      <c r="U79" s="380">
        <f t="array" aca="true" ref="U79">INDEX(KM_PCT,MATCH($A79,'Knowledge - Percentages'!$B:$B,0),'Data - Knowledge'!U$8)/100</f>
        <v>0.304</v>
      </c>
      <c r="V79" s="380">
        <f t="array" aca="true" ref="V79">INDEX(KM_PCT,MATCH($A79,'Knowledge - Percentages'!$B:$B,0),'Data - Knowledge'!V$8)/100</f>
        <v>0.261</v>
      </c>
      <c r="W79" s="380">
        <f t="array" aca="true" ref="W79">INDEX(KM_PCT,MATCH($A79,'Knowledge - Percentages'!$B:$B,0),'Data - Knowledge'!W$8)/100</f>
        <v>0.18899999999999997</v>
      </c>
      <c r="X79" s="380">
        <f t="array" aca="true" ref="X79">INDEX(KM_PCT,MATCH($A79,'Knowledge - Percentages'!$B:$B,0),'Data - Knowledge'!X$8)/100</f>
        <v>0.264</v>
      </c>
      <c r="Y79" s="380">
        <f t="array" aca="true" ref="Y79">INDEX(KM_PCT,MATCH($A79,'Knowledge - Percentages'!$B:$B,0),'Data - Knowledge'!Y$8)/100</f>
        <v>0.168</v>
      </c>
      <c r="Z79" s="380">
        <f t="array" aca="true" ref="Z79">INDEX(KM_PCT,MATCH($A79,'Knowledge - Percentages'!$B:$B,0),'Data - Knowledge'!Z$8)/100</f>
        <v>0.27399999999999997</v>
      </c>
      <c r="AA79" s="380">
        <f t="array" aca="true" ref="AA79">INDEX(KM_PCT,MATCH($A79,'Knowledge - Percentages'!$B:$B,0),'Data - Knowledge'!AA$8)/100</f>
        <v>0.226</v>
      </c>
      <c r="AB79" s="380">
        <f t="array" aca="true" ref="AB79">INDEX(KM_PCT,MATCH($A79,'Knowledge - Percentages'!$B:$B,0),'Data - Knowledge'!AB$8)/100</f>
        <v>0.27899999999999997</v>
      </c>
      <c r="AC79" s="380">
        <f t="array" aca="true" ref="AC79">INDEX(KM_PCT,MATCH($A79,'Knowledge - Percentages'!$B:$B,0),'Data - Knowledge'!AC$8)/100</f>
        <v>0.242</v>
      </c>
      <c r="AD79" s="380">
        <f t="array" aca="true" ref="AD79">INDEX(KM_PCT,MATCH($A79,'Knowledge - Percentages'!$B:$B,0),'Data - Knowledge'!AD$8)/100</f>
        <v>0.28800000000000003</v>
      </c>
      <c r="AE79" s="380">
        <f t="array" aca="true" ref="AE79">INDEX(KM_PCT,MATCH($A79,'Knowledge - Percentages'!$B:$B,0),'Data - Knowledge'!AE$8)/100</f>
        <v>0.272</v>
      </c>
      <c r="AF79" s="380">
        <f t="array" aca="true" ref="AF79">INDEX(KM_PCT,MATCH($A79,'Knowledge - Percentages'!$B:$B,0),'Data - Knowledge'!AF$8)/100</f>
        <v>0.324</v>
      </c>
      <c r="AG79" s="380">
        <f t="array" aca="true" ref="AG79">INDEX(KM_PCT,MATCH($A79,'Knowledge - Percentages'!$B:$B,0),'Data - Knowledge'!AG$8)/100</f>
        <v>0.307</v>
      </c>
      <c r="AH79" s="380">
        <f t="array" aca="true" ref="AH79">INDEX(KM_PCT,MATCH($A79,'Knowledge - Percentages'!$B:$B,0),'Data - Knowledge'!AH$8)/100</f>
        <v>0.348</v>
      </c>
      <c r="AI79" s="380">
        <f t="array" aca="true" ref="AI79">INDEX(KM_PCT,MATCH($A79,'Knowledge - Percentages'!$B:$B,0),'Data - Knowledge'!AI$8)/100</f>
        <v>0.54</v>
      </c>
      <c r="AJ79" s="380">
        <f t="array" aca="true" ref="AJ79">INDEX(KM_PCT,MATCH($A79,'Knowledge - Percentages'!$B:$B,0),'Data - Knowledge'!AJ$8)/100</f>
        <v>0.34600000000000003</v>
      </c>
      <c r="AK79" s="380">
        <f t="array" aca="true" ref="AK79">INDEX(KM_PCT,MATCH($A79,'Knowledge - Percentages'!$B:$B,0),'Data - Knowledge'!AK$8)/100</f>
        <v>0.317</v>
      </c>
      <c r="AL79" s="380">
        <f t="array" aca="true" ref="AL79">INDEX(KM_PCT,MATCH($A79,'Knowledge - Percentages'!$B:$B,0),'Data - Knowledge'!AL$8)/100</f>
        <v>0.348</v>
      </c>
      <c r="AM79" s="380">
        <f t="array" aca="true" ref="AM79">INDEX(KM_PCT,MATCH($A79,'Knowledge - Percentages'!$B:$B,0),'Data - Knowledge'!AM$8)/100</f>
        <v>0.39399999999999996</v>
      </c>
      <c r="AN79" s="380">
        <f t="array" aca="true" ref="AN79">INDEX(KM_PCT,MATCH($A79,'Knowledge - Percentages'!$B:$B,0),'Data - Knowledge'!AN$8)/100</f>
        <v>0.196</v>
      </c>
      <c r="AO79" s="380">
        <f t="array" aca="true" ref="AO79">INDEX(KM_PCT,MATCH($A79,'Knowledge - Percentages'!$B:$B,0),'Data - Knowledge'!AO$8)/100</f>
        <v>0.13</v>
      </c>
      <c r="AP79" s="380">
        <f t="array" aca="true" ref="AP79">INDEX(KM_PCT,MATCH($A79,'Knowledge - Percentages'!$B:$B,0),'Data - Knowledge'!AP$8)/100</f>
        <v>0.244</v>
      </c>
      <c r="AQ79" s="380">
        <f t="array" aca="true" ref="AQ79">INDEX(KM_PCT,MATCH($A79,'Knowledge - Percentages'!$B:$B,0),'Data - Knowledge'!AQ$8)/100</f>
        <v>0.28300000000000003</v>
      </c>
      <c r="AR79" s="380">
        <f t="array" aca="true" ref="AR79">INDEX(KM_PCT,MATCH($A79,'Knowledge - Percentages'!$B:$B,0),'Data - Knowledge'!AR$8)/100</f>
        <v>0.327</v>
      </c>
      <c r="AS79" s="380">
        <f t="array" aca="true" ref="AS79">INDEX(KM_PCT,MATCH($A79,'Knowledge - Percentages'!$B:$B,0),'Data - Knowledge'!AS$8)/100</f>
        <v>0.312</v>
      </c>
      <c r="AT79" s="380">
        <f t="array" aca="true" ref="AT79">INDEX(KM_PCT,MATCH($A79,'Knowledge - Percentages'!$B:$B,0),'Data - Knowledge'!AT$8)/100</f>
        <v>0.299</v>
      </c>
      <c r="AU79" s="380">
        <f t="array" aca="true" ref="AU79">INDEX(KM_PCT,MATCH($A79,'Knowledge - Percentages'!$B:$B,0),'Data - Knowledge'!AU$8)/100</f>
        <v>0.33899999999999997</v>
      </c>
      <c r="AV79" s="380">
        <f t="array" aca="true" ref="AV79">INDEX(KM_PCT,MATCH($A79,'Knowledge - Percentages'!$B:$B,0),'Data - Knowledge'!AV$8)/100</f>
        <v>0.29600000000000004</v>
      </c>
      <c r="AW79" s="380">
        <f t="array" aca="true" ref="AW79">INDEX(KM_PCT,MATCH($A79,'Knowledge - Percentages'!$B:$B,0),'Data - Knowledge'!AW$8)/100</f>
        <v>0.33899999999999997</v>
      </c>
      <c r="AX79" s="380">
        <f t="array" aca="true" ref="AX79">INDEX(KM_PCT,MATCH($A79,'Knowledge - Percentages'!$B:$B,0),'Data - Knowledge'!AX$8)/100</f>
        <v>0.58200000000000007</v>
      </c>
      <c r="AY79" s="380">
        <f t="array" aca="true" ref="AY79">INDEX(KM_PCT,MATCH($A79,'Knowledge - Percentages'!$B:$B,0),'Data - Knowledge'!AY$8)/100</f>
        <v>0.38</v>
      </c>
      <c r="AZ79" s="380">
        <f t="array" aca="true" ref="AZ79">INDEX(KM_PCT,MATCH($A79,'Knowledge - Percentages'!$B:$B,0),'Data - Knowledge'!AZ$8)/100</f>
        <v>0.423</v>
      </c>
      <c r="BA79" s="380">
        <f t="array" aca="true" ref="BA79">INDEX(KM_PCT,MATCH($A79,'Knowledge - Percentages'!$B:$B,0),'Data - Knowledge'!BA$8)/100</f>
        <v>0.461</v>
      </c>
      <c r="BB79" s="380">
        <f t="array" aca="true" ref="BB79">INDEX(KM_PCT,MATCH($A79,'Knowledge - Percentages'!$B:$B,0),'Data - Knowledge'!BB$8)/100</f>
        <v>0.341</v>
      </c>
      <c r="BC79" s="380">
        <f t="array" aca="true" ref="BC79">INDEX(KM_PCT,MATCH($A79,'Knowledge - Percentages'!$B:$B,0),'Data - Knowledge'!BC$8)/100</f>
        <v>0.072000000000000008</v>
      </c>
      <c r="BD79" s="380">
        <f t="array" aca="true" ref="BD79">INDEX(KM_PCT,MATCH($A79,'Knowledge - Percentages'!$B:$B,0),'Data - Knowledge'!BD$8)/100</f>
        <v>0.077</v>
      </c>
      <c r="BE79" s="380">
        <f t="array" aca="true" ref="BE79">INDEX(KM_PCT,MATCH($A79,'Knowledge - Percentages'!$B:$B,0),'Data - Knowledge'!BE$8)/100</f>
        <v>0.28600000000000003</v>
      </c>
      <c r="BF79" s="380">
        <f t="array" aca="true" ref="BF79">INDEX(KM_PCT,MATCH($A79,'Knowledge - Percentages'!$B:$B,0),'Data - Knowledge'!BF$8)/100</f>
        <v>0.207</v>
      </c>
      <c r="BG79" s="380">
        <f t="array" aca="true" ref="BG79">INDEX(KM_PCT,MATCH($A79,'Knowledge - Percentages'!$B:$B,0),'Data - Knowledge'!BG$8)/100</f>
        <v>0.265</v>
      </c>
      <c r="BH79" s="380">
        <f t="array" aca="true" ref="BH79">INDEX(KM_PCT,MATCH($A79,'Knowledge - Percentages'!$B:$B,0),'Data - Knowledge'!BH$8)/100</f>
        <v>0.281</v>
      </c>
      <c r="BI79" s="380">
        <f t="array" aca="true" ref="BI79">INDEX(KM_PCT,MATCH($A79,'Knowledge - Percentages'!$B:$B,0),'Data - Knowledge'!BI$8)/100</f>
        <v>0.26899999999999996</v>
      </c>
      <c r="BJ79" s="380">
        <f t="array" aca="true" ref="BJ79">INDEX(KM_PCT,MATCH($A79,'Knowledge - Percentages'!$B:$B,0),'Data - Knowledge'!BJ$8)/100</f>
        <v>0.55899999999999994</v>
      </c>
      <c r="BK79" s="380">
        <f t="array" aca="true" ref="BK79">INDEX(KM_PCT,MATCH($A79,'Knowledge - Percentages'!$B:$B,0),'Data - Knowledge'!BK$8)/100</f>
        <v>0.54799999999999993</v>
      </c>
      <c r="BL79" s="380">
        <f t="array" aca="true" ref="BL79">INDEX(KM_PCT,MATCH($A79,'Knowledge - Percentages'!$B:$B,0),'Data - Knowledge'!BL$8)/100</f>
        <v>0.465</v>
      </c>
      <c r="BM79" s="380">
        <f t="array" aca="true" ref="BM79">INDEX(KM_PCT,MATCH($A79,'Knowledge - Percentages'!$B:$B,0),'Data - Knowledge'!BM$8)/100</f>
        <v>0.531</v>
      </c>
      <c r="BN79" s="380">
        <f t="array" aca="true" ref="BN79">INDEX(KM_PCT,MATCH($A79,'Knowledge - Percentages'!$B:$B,0),'Data - Knowledge'!BN$8)/100</f>
        <v>0.523</v>
      </c>
      <c r="BO79" s="380">
        <f t="array" aca="true" ref="BO79">INDEX(KM_PCT,MATCH($A79,'Knowledge - Percentages'!$B:$B,0),'Data - Knowledge'!BO$8)/100</f>
        <v>0.33</v>
      </c>
      <c r="BP79" s="380">
        <f t="array" aca="true" ref="BP79">INDEX(KM_PCT,MATCH($A79,'Knowledge - Percentages'!$B:$B,0),'Data - Knowledge'!BP$8)/100</f>
        <v>0.319</v>
      </c>
      <c r="BQ79" s="380">
        <f t="array" aca="true" ref="BQ79">INDEX(KM_PCT,MATCH($A79,'Knowledge - Percentages'!$B:$B,0),'Data - Knowledge'!BQ$8)/100</f>
        <v>0.21899999999999997</v>
      </c>
    </row>
    <row r="80" spans="1:69">
      <c r="A80" t="s">
        <v>927</v>
      </c>
      <c r="B80" t="s">
        <v>155</v>
      </c>
      <c r="C80" t="s">
        <v>928</v>
      </c>
      <c r="D80" t="s">
        <v>929</v>
      </c>
      <c r="E80" s="373">
        <f>SUMPRODUCT($K$2:$BQ$2,$K80:$BQ80)/$J$2</f>
        <v>0.883159090909091</v>
      </c>
      <c r="F80" s="379">
        <f>SUMPRODUCT($K$2:$BQ$2,$K80:$BQ80)</f>
        <v>233.154</v>
      </c>
      <c r="G80" s="373">
        <f>SUMPRODUCT($K$3:$BQ$3,$K80:$BQ80)/$J$3</f>
        <v>0.9086296714579053</v>
      </c>
      <c r="H80" s="379">
        <f>SUMPRODUCT($K$3:$BQ$3,$K80:$BQ80)</f>
        <v>8850.0529999999981</v>
      </c>
      <c r="I80" s="373">
        <f>CORREL($K$4:$BQ$4,$K80:$BQ80)</f>
        <v>-0.1740873127253531</v>
      </c>
      <c r="J80" s="379">
        <f>$E80/$G80*100</f>
        <v>97.196813911222321</v>
      </c>
      <c r="K80" s="380">
        <f t="array" aca="true" ref="K80">INDEX(KM_PCT,MATCH($A80,'Knowledge - Percentages'!$B:$B,0),'Data - Knowledge'!K$8)/100</f>
        <v>0.924</v>
      </c>
      <c r="L80" s="380">
        <f t="array" aca="true" ref="L80">INDEX(KM_PCT,MATCH($A80,'Knowledge - Percentages'!$B:$B,0),'Data - Knowledge'!L$8)/100</f>
        <v>0.924</v>
      </c>
      <c r="M80" s="380">
        <f t="array" aca="true" ref="M80">INDEX(KM_PCT,MATCH($A80,'Knowledge - Percentages'!$B:$B,0),'Data - Knowledge'!M$8)/100</f>
        <v>0.924</v>
      </c>
      <c r="N80" s="380">
        <f t="array" aca="true" ref="N80">INDEX(KM_PCT,MATCH($A80,'Knowledge - Percentages'!$B:$B,0),'Data - Knowledge'!N$8)/100</f>
        <v>0.935</v>
      </c>
      <c r="O80" s="380">
        <f t="array" aca="true" ref="O80">INDEX(KM_PCT,MATCH($A80,'Knowledge - Percentages'!$B:$B,0),'Data - Knowledge'!O$8)/100</f>
        <v>0.941</v>
      </c>
      <c r="P80" s="380">
        <f t="array" aca="true" ref="P80">INDEX(KM_PCT,MATCH($A80,'Knowledge - Percentages'!$B:$B,0),'Data - Knowledge'!P$8)/100</f>
        <v>0.92299999999999993</v>
      </c>
      <c r="Q80" s="380">
        <f t="array" aca="true" ref="Q80">INDEX(KM_PCT,MATCH($A80,'Knowledge - Percentages'!$B:$B,0),'Data - Knowledge'!Q$8)/100</f>
        <v>0.93599999999999994</v>
      </c>
      <c r="R80" s="380">
        <f t="array" aca="true" ref="R80">INDEX(KM_PCT,MATCH($A80,'Knowledge - Percentages'!$B:$B,0),'Data - Knowledge'!R$8)/100</f>
        <v>0.92799999999999994</v>
      </c>
      <c r="S80" s="380">
        <f t="array" aca="true" ref="S80">INDEX(KM_PCT,MATCH($A80,'Knowledge - Percentages'!$B:$B,0),'Data - Knowledge'!S$8)/100</f>
        <v>0.91299999999999992</v>
      </c>
      <c r="T80" s="380">
        <f t="array" aca="true" ref="T80">INDEX(KM_PCT,MATCH($A80,'Knowledge - Percentages'!$B:$B,0),'Data - Knowledge'!T$8)/100</f>
        <v>0.92299999999999993</v>
      </c>
      <c r="U80" s="380">
        <f t="array" aca="true" ref="U80">INDEX(KM_PCT,MATCH($A80,'Knowledge - Percentages'!$B:$B,0),'Data - Knowledge'!U$8)/100</f>
        <v>0.915</v>
      </c>
      <c r="V80" s="380">
        <f t="array" aca="true" ref="V80">INDEX(KM_PCT,MATCH($A80,'Knowledge - Percentages'!$B:$B,0),'Data - Knowledge'!V$8)/100</f>
        <v>0.92799999999999994</v>
      </c>
      <c r="W80" s="380">
        <f t="array" aca="true" ref="W80">INDEX(KM_PCT,MATCH($A80,'Knowledge - Percentages'!$B:$B,0),'Data - Knowledge'!W$8)/100</f>
        <v>0.922</v>
      </c>
      <c r="X80" s="380">
        <f t="array" aca="true" ref="X80">INDEX(KM_PCT,MATCH($A80,'Knowledge - Percentages'!$B:$B,0),'Data - Knowledge'!X$8)/100</f>
        <v>0.89</v>
      </c>
      <c r="Y80" s="380">
        <f t="array" aca="true" ref="Y80">INDEX(KM_PCT,MATCH($A80,'Knowledge - Percentages'!$B:$B,0),'Data - Knowledge'!Y$8)/100</f>
        <v>0.887</v>
      </c>
      <c r="Z80" s="380">
        <f t="array" aca="true" ref="Z80">INDEX(KM_PCT,MATCH($A80,'Knowledge - Percentages'!$B:$B,0),'Data - Knowledge'!Z$8)/100</f>
        <v>0.912</v>
      </c>
      <c r="AA80" s="380">
        <f t="array" aca="true" ref="AA80">INDEX(KM_PCT,MATCH($A80,'Knowledge - Percentages'!$B:$B,0),'Data - Knowledge'!AA$8)/100</f>
        <v>0.887</v>
      </c>
      <c r="AB80" s="380">
        <f t="array" aca="true" ref="AB80">INDEX(KM_PCT,MATCH($A80,'Knowledge - Percentages'!$B:$B,0),'Data - Knowledge'!AB$8)/100</f>
        <v>0.85</v>
      </c>
      <c r="AC80" s="380">
        <f t="array" aca="true" ref="AC80">INDEX(KM_PCT,MATCH($A80,'Knowledge - Percentages'!$B:$B,0),'Data - Knowledge'!AC$8)/100</f>
        <v>0.865</v>
      </c>
      <c r="AD80" s="380">
        <f t="array" aca="true" ref="AD80">INDEX(KM_PCT,MATCH($A80,'Knowledge - Percentages'!$B:$B,0),'Data - Knowledge'!AD$8)/100</f>
        <v>0.871</v>
      </c>
      <c r="AE80" s="380">
        <f t="array" aca="true" ref="AE80">INDEX(KM_PCT,MATCH($A80,'Knowledge - Percentages'!$B:$B,0),'Data - Knowledge'!AE$8)/100</f>
        <v>0.92599999999999993</v>
      </c>
      <c r="AF80" s="380">
        <f t="array" aca="true" ref="AF80">INDEX(KM_PCT,MATCH($A80,'Knowledge - Percentages'!$B:$B,0),'Data - Knowledge'!AF$8)/100</f>
        <v>0.92299999999999993</v>
      </c>
      <c r="AG80" s="380">
        <f t="array" aca="true" ref="AG80">INDEX(KM_PCT,MATCH($A80,'Knowledge - Percentages'!$B:$B,0),'Data - Knowledge'!AG$8)/100</f>
        <v>0.922</v>
      </c>
      <c r="AH80" s="380">
        <f t="array" aca="true" ref="AH80">INDEX(KM_PCT,MATCH($A80,'Knowledge - Percentages'!$B:$B,0),'Data - Knowledge'!AH$8)/100</f>
        <v>0.905</v>
      </c>
      <c r="AI80" s="380">
        <f t="array" aca="true" ref="AI80">INDEX(KM_PCT,MATCH($A80,'Knowledge - Percentages'!$B:$B,0),'Data - Knowledge'!AI$8)/100</f>
        <v>0.80299999999999994</v>
      </c>
      <c r="AJ80" s="380">
        <f t="array" aca="true" ref="AJ80">INDEX(KM_PCT,MATCH($A80,'Knowledge - Percentages'!$B:$B,0),'Data - Knowledge'!AJ$8)/100</f>
        <v>0.893</v>
      </c>
      <c r="AK80" s="380">
        <f t="array" aca="true" ref="AK80">INDEX(KM_PCT,MATCH($A80,'Knowledge - Percentages'!$B:$B,0),'Data - Knowledge'!AK$8)/100</f>
        <v>0.895</v>
      </c>
      <c r="AL80" s="380">
        <f t="array" aca="true" ref="AL80">INDEX(KM_PCT,MATCH($A80,'Knowledge - Percentages'!$B:$B,0),'Data - Knowledge'!AL$8)/100</f>
        <v>0.835</v>
      </c>
      <c r="AM80" s="380">
        <f t="array" aca="true" ref="AM80">INDEX(KM_PCT,MATCH($A80,'Knowledge - Percentages'!$B:$B,0),'Data - Knowledge'!AM$8)/100</f>
        <v>0.91099999999999992</v>
      </c>
      <c r="AN80" s="380">
        <f t="array" aca="true" ref="AN80">INDEX(KM_PCT,MATCH($A80,'Knowledge - Percentages'!$B:$B,0),'Data - Knowledge'!AN$8)/100</f>
        <v>0.91599999999999993</v>
      </c>
      <c r="AO80" s="380">
        <f t="array" aca="true" ref="AO80">INDEX(KM_PCT,MATCH($A80,'Knowledge - Percentages'!$B:$B,0),'Data - Knowledge'!AO$8)/100</f>
        <v>0.93099999999999994</v>
      </c>
      <c r="AP80" s="380">
        <f t="array" aca="true" ref="AP80">INDEX(KM_PCT,MATCH($A80,'Knowledge - Percentages'!$B:$B,0),'Data - Knowledge'!AP$8)/100</f>
        <v>0.882</v>
      </c>
      <c r="AQ80" s="380">
        <f t="array" aca="true" ref="AQ80">INDEX(KM_PCT,MATCH($A80,'Knowledge - Percentages'!$B:$B,0),'Data - Knowledge'!AQ$8)/100</f>
        <v>0.85400000000000009</v>
      </c>
      <c r="AR80" s="380">
        <f t="array" aca="true" ref="AR80">INDEX(KM_PCT,MATCH($A80,'Knowledge - Percentages'!$B:$B,0),'Data - Knowledge'!AR$8)/100</f>
        <v>0.938</v>
      </c>
      <c r="AS80" s="380">
        <f t="array" aca="true" ref="AS80">INDEX(KM_PCT,MATCH($A80,'Knowledge - Percentages'!$B:$B,0),'Data - Knowledge'!AS$8)/100</f>
        <v>0.929</v>
      </c>
      <c r="AT80" s="380">
        <f t="array" aca="true" ref="AT80">INDEX(KM_PCT,MATCH($A80,'Knowledge - Percentages'!$B:$B,0),'Data - Knowledge'!AT$8)/100</f>
        <v>0.924</v>
      </c>
      <c r="AU80" s="380">
        <f t="array" aca="true" ref="AU80">INDEX(KM_PCT,MATCH($A80,'Knowledge - Percentages'!$B:$B,0),'Data - Knowledge'!AU$8)/100</f>
        <v>0.85</v>
      </c>
      <c r="AV80" s="380">
        <f t="array" aca="true" ref="AV80">INDEX(KM_PCT,MATCH($A80,'Knowledge - Percentages'!$B:$B,0),'Data - Knowledge'!AV$8)/100</f>
        <v>0.884</v>
      </c>
      <c r="AW80" s="380">
        <f t="array" aca="true" ref="AW80">INDEX(KM_PCT,MATCH($A80,'Knowledge - Percentages'!$B:$B,0),'Data - Knowledge'!AW$8)/100</f>
        <v>0.8859999999999999</v>
      </c>
      <c r="AX80" s="380">
        <f t="array" aca="true" ref="AX80">INDEX(KM_PCT,MATCH($A80,'Knowledge - Percentages'!$B:$B,0),'Data - Knowledge'!AX$8)/100</f>
        <v>0.845</v>
      </c>
      <c r="AY80" s="380">
        <f t="array" aca="true" ref="AY80">INDEX(KM_PCT,MATCH($A80,'Knowledge - Percentages'!$B:$B,0),'Data - Knowledge'!AY$8)/100</f>
        <v>0.86900000000000011</v>
      </c>
      <c r="AZ80" s="380">
        <f t="array" aca="true" ref="AZ80">INDEX(KM_PCT,MATCH($A80,'Knowledge - Percentages'!$B:$B,0),'Data - Knowledge'!AZ$8)/100</f>
        <v>0.823</v>
      </c>
      <c r="BA80" s="380">
        <f t="array" aca="true" ref="BA80">INDEX(KM_PCT,MATCH($A80,'Knowledge - Percentages'!$B:$B,0),'Data - Knowledge'!BA$8)/100</f>
        <v>0.86900000000000011</v>
      </c>
      <c r="BB80" s="380">
        <f t="array" aca="true" ref="BB80">INDEX(KM_PCT,MATCH($A80,'Knowledge - Percentages'!$B:$B,0),'Data - Knowledge'!BB$8)/100</f>
        <v>0.86900000000000011</v>
      </c>
      <c r="BC80" s="380">
        <f t="array" aca="true" ref="BC80">INDEX(KM_PCT,MATCH($A80,'Knowledge - Percentages'!$B:$B,0),'Data - Knowledge'!BC$8)/100</f>
        <v>0.95200000000000007</v>
      </c>
      <c r="BD80" s="380">
        <f t="array" aca="true" ref="BD80">INDEX(KM_PCT,MATCH($A80,'Knowledge - Percentages'!$B:$B,0),'Data - Knowledge'!BD$8)/100</f>
        <v>0.96200000000000008</v>
      </c>
      <c r="BE80" s="380">
        <f t="array" aca="true" ref="BE80">INDEX(KM_PCT,MATCH($A80,'Knowledge - Percentages'!$B:$B,0),'Data - Knowledge'!BE$8)/100</f>
        <v>0.914</v>
      </c>
      <c r="BF80" s="380">
        <f t="array" aca="true" ref="BF80">INDEX(KM_PCT,MATCH($A80,'Knowledge - Percentages'!$B:$B,0),'Data - Knowledge'!BF$8)/100</f>
        <v>0.93099999999999994</v>
      </c>
      <c r="BG80" s="380">
        <f t="array" aca="true" ref="BG80">INDEX(KM_PCT,MATCH($A80,'Knowledge - Percentages'!$B:$B,0),'Data - Knowledge'!BG$8)/100</f>
        <v>0.884</v>
      </c>
      <c r="BH80" s="380">
        <f t="array" aca="true" ref="BH80">INDEX(KM_PCT,MATCH($A80,'Knowledge - Percentages'!$B:$B,0),'Data - Knowledge'!BH$8)/100</f>
        <v>0.87</v>
      </c>
      <c r="BI80" s="380">
        <f t="array" aca="true" ref="BI80">INDEX(KM_PCT,MATCH($A80,'Knowledge - Percentages'!$B:$B,0),'Data - Knowledge'!BI$8)/100</f>
        <v>0.85400000000000009</v>
      </c>
      <c r="BJ80" s="380">
        <f t="array" aca="true" ref="BJ80">INDEX(KM_PCT,MATCH($A80,'Knowledge - Percentages'!$B:$B,0),'Data - Knowledge'!BJ$8)/100</f>
        <v>0.872</v>
      </c>
      <c r="BK80" s="380">
        <f t="array" aca="true" ref="BK80">INDEX(KM_PCT,MATCH($A80,'Knowledge - Percentages'!$B:$B,0),'Data - Knowledge'!BK$8)/100</f>
        <v>0.872</v>
      </c>
      <c r="BL80" s="380">
        <f t="array" aca="true" ref="BL80">INDEX(KM_PCT,MATCH($A80,'Knowledge - Percentages'!$B:$B,0),'Data - Knowledge'!BL$8)/100</f>
        <v>0.91599999999999993</v>
      </c>
      <c r="BM80" s="380">
        <f t="array" aca="true" ref="BM80">INDEX(KM_PCT,MATCH($A80,'Knowledge - Percentages'!$B:$B,0),'Data - Knowledge'!BM$8)/100</f>
        <v>0.825</v>
      </c>
      <c r="BN80" s="380">
        <f t="array" aca="true" ref="BN80">INDEX(KM_PCT,MATCH($A80,'Knowledge - Percentages'!$B:$B,0),'Data - Knowledge'!BN$8)/100</f>
        <v>0.88</v>
      </c>
      <c r="BO80" s="380">
        <f t="array" aca="true" ref="BO80">INDEX(KM_PCT,MATCH($A80,'Knowledge - Percentages'!$B:$B,0),'Data - Knowledge'!BO$8)/100</f>
        <v>0.852</v>
      </c>
      <c r="BP80" s="380">
        <f t="array" aca="true" ref="BP80">INDEX(KM_PCT,MATCH($A80,'Knowledge - Percentages'!$B:$B,0),'Data - Knowledge'!BP$8)/100</f>
        <v>0.848</v>
      </c>
      <c r="BQ80" s="380">
        <f t="array" aca="true" ref="BQ80">INDEX(KM_PCT,MATCH($A80,'Knowledge - Percentages'!$B:$B,0),'Data - Knowledge'!BQ$8)/100</f>
        <v>0.904</v>
      </c>
    </row>
    <row r="81" spans="1:69">
      <c r="A81" t="s">
        <v>930</v>
      </c>
      <c r="B81" t="s">
        <v>155</v>
      </c>
      <c r="C81" t="s">
        <v>928</v>
      </c>
      <c r="D81" t="s">
        <v>931</v>
      </c>
      <c r="E81" s="373">
        <f>SUMPRODUCT($K$2:$BQ$2,$K81:$BQ81)/$J$2</f>
        <v>0.089272727272727254</v>
      </c>
      <c r="F81" s="379">
        <f>SUMPRODUCT($K$2:$BQ$2,$K81:$BQ81)</f>
        <v>23.567999999999994</v>
      </c>
      <c r="G81" s="373">
        <f>SUMPRODUCT($K$3:$BQ$3,$K81:$BQ81)/$J$3</f>
        <v>0.067073613963039</v>
      </c>
      <c r="H81" s="379">
        <f>SUMPRODUCT($K$3:$BQ$3,$K81:$BQ81)</f>
        <v>653.2969999999998</v>
      </c>
      <c r="I81" s="373">
        <f>CORREL($K$4:$BQ$4,$K81:$BQ81)</f>
        <v>0.18692679639858864</v>
      </c>
      <c r="J81" s="379">
        <f>$E81/$G81*100</f>
        <v>133.09664113509839</v>
      </c>
      <c r="K81" s="380">
        <f t="array" aca="true" ref="K81">INDEX(KM_PCT,MATCH($A81,'Knowledge - Percentages'!$B:$B,0),'Data - Knowledge'!K$8)/100</f>
        <v>0.057999999999999996</v>
      </c>
      <c r="L81" s="380">
        <f t="array" aca="true" ref="L81">INDEX(KM_PCT,MATCH($A81,'Knowledge - Percentages'!$B:$B,0),'Data - Knowledge'!L$8)/100</f>
        <v>0.057999999999999996</v>
      </c>
      <c r="M81" s="380">
        <f t="array" aca="true" ref="M81">INDEX(KM_PCT,MATCH($A81,'Knowledge - Percentages'!$B:$B,0),'Data - Knowledge'!M$8)/100</f>
        <v>0.057999999999999996</v>
      </c>
      <c r="N81" s="380">
        <f t="array" aca="true" ref="N81">INDEX(KM_PCT,MATCH($A81,'Knowledge - Percentages'!$B:$B,0),'Data - Knowledge'!N$8)/100</f>
        <v>0.045</v>
      </c>
      <c r="O81" s="380">
        <f t="array" aca="true" ref="O81">INDEX(KM_PCT,MATCH($A81,'Knowledge - Percentages'!$B:$B,0),'Data - Knowledge'!O$8)/100</f>
        <v>0.038</v>
      </c>
      <c r="P81" s="380">
        <f t="array" aca="true" ref="P81">INDEX(KM_PCT,MATCH($A81,'Knowledge - Percentages'!$B:$B,0),'Data - Knowledge'!P$8)/100</f>
        <v>0.057</v>
      </c>
      <c r="Q81" s="380">
        <f t="array" aca="true" ref="Q81">INDEX(KM_PCT,MATCH($A81,'Knowledge - Percentages'!$B:$B,0),'Data - Knowledge'!Q$8)/100</f>
        <v>0.052000000000000005</v>
      </c>
      <c r="R81" s="380">
        <f t="array" aca="true" ref="R81">INDEX(KM_PCT,MATCH($A81,'Knowledge - Percentages'!$B:$B,0),'Data - Knowledge'!R$8)/100</f>
        <v>0.052000000000000005</v>
      </c>
      <c r="S81" s="380">
        <f t="array" aca="true" ref="S81">INDEX(KM_PCT,MATCH($A81,'Knowledge - Percentages'!$B:$B,0),'Data - Knowledge'!S$8)/100</f>
        <v>0.057</v>
      </c>
      <c r="T81" s="380">
        <f t="array" aca="true" ref="T81">INDEX(KM_PCT,MATCH($A81,'Knowledge - Percentages'!$B:$B,0),'Data - Knowledge'!T$8)/100</f>
        <v>0.057999999999999996</v>
      </c>
      <c r="U81" s="380">
        <f t="array" aca="true" ref="U81">INDEX(KM_PCT,MATCH($A81,'Knowledge - Percentages'!$B:$B,0),'Data - Knowledge'!U$8)/100</f>
        <v>0.065</v>
      </c>
      <c r="V81" s="380">
        <f t="array" aca="true" ref="V81">INDEX(KM_PCT,MATCH($A81,'Knowledge - Percentages'!$B:$B,0),'Data - Knowledge'!V$8)/100</f>
        <v>0.055999999999999994</v>
      </c>
      <c r="W81" s="380">
        <f t="array" aca="true" ref="W81">INDEX(KM_PCT,MATCH($A81,'Knowledge - Percentages'!$B:$B,0),'Data - Knowledge'!W$8)/100</f>
        <v>0.057999999999999996</v>
      </c>
      <c r="X81" s="380">
        <f t="array" aca="true" ref="X81">INDEX(KM_PCT,MATCH($A81,'Knowledge - Percentages'!$B:$B,0),'Data - Knowledge'!X$8)/100</f>
        <v>0.093000000000000013</v>
      </c>
      <c r="Y81" s="380">
        <f t="array" aca="true" ref="Y81">INDEX(KM_PCT,MATCH($A81,'Knowledge - Percentages'!$B:$B,0),'Data - Knowledge'!Y$8)/100</f>
        <v>0.092</v>
      </c>
      <c r="Z81" s="380">
        <f t="array" aca="true" ref="Z81">INDEX(KM_PCT,MATCH($A81,'Knowledge - Percentages'!$B:$B,0),'Data - Knowledge'!Z$8)/100</f>
        <v>0.067</v>
      </c>
      <c r="AA81" s="380">
        <f t="array" aca="true" ref="AA81">INDEX(KM_PCT,MATCH($A81,'Knowledge - Percentages'!$B:$B,0),'Data - Knowledge'!AA$8)/100</f>
        <v>0.092</v>
      </c>
      <c r="AB81" s="380">
        <f t="array" aca="true" ref="AB81">INDEX(KM_PCT,MATCH($A81,'Knowledge - Percentages'!$B:$B,0),'Data - Knowledge'!AB$8)/100</f>
        <v>0.107</v>
      </c>
      <c r="AC81" s="380">
        <f t="array" aca="true" ref="AC81">INDEX(KM_PCT,MATCH($A81,'Knowledge - Percentages'!$B:$B,0),'Data - Knowledge'!AC$8)/100</f>
        <v>0.10099999999999999</v>
      </c>
      <c r="AD81" s="380">
        <f t="array" aca="true" ref="AD81">INDEX(KM_PCT,MATCH($A81,'Knowledge - Percentages'!$B:$B,0),'Data - Knowledge'!AD$8)/100</f>
        <v>0.1</v>
      </c>
      <c r="AE81" s="380">
        <f t="array" aca="true" ref="AE81">INDEX(KM_PCT,MATCH($A81,'Knowledge - Percentages'!$B:$B,0),'Data - Knowledge'!AE$8)/100</f>
        <v>0.059000000000000004</v>
      </c>
      <c r="AF81" s="380">
        <f t="array" aca="true" ref="AF81">INDEX(KM_PCT,MATCH($A81,'Knowledge - Percentages'!$B:$B,0),'Data - Knowledge'!AF$8)/100</f>
        <v>0.057999999999999996</v>
      </c>
      <c r="AG81" s="380">
        <f t="array" aca="true" ref="AG81">INDEX(KM_PCT,MATCH($A81,'Knowledge - Percentages'!$B:$B,0),'Data - Knowledge'!AG$8)/100</f>
        <v>0.059000000000000004</v>
      </c>
      <c r="AH81" s="380">
        <f t="array" aca="true" ref="AH81">INDEX(KM_PCT,MATCH($A81,'Knowledge - Percentages'!$B:$B,0),'Data - Knowledge'!AH$8)/100</f>
        <v>0.057999999999999996</v>
      </c>
      <c r="AI81" s="380">
        <f t="array" aca="true" ref="AI81">INDEX(KM_PCT,MATCH($A81,'Knowledge - Percentages'!$B:$B,0),'Data - Knowledge'!AI$8)/100</f>
        <v>0.098</v>
      </c>
      <c r="AJ81" s="380">
        <f t="array" aca="true" ref="AJ81">INDEX(KM_PCT,MATCH($A81,'Knowledge - Percentages'!$B:$B,0),'Data - Knowledge'!AJ$8)/100</f>
        <v>0.07</v>
      </c>
      <c r="AK81" s="380">
        <f t="array" aca="true" ref="AK81">INDEX(KM_PCT,MATCH($A81,'Knowledge - Percentages'!$B:$B,0),'Data - Knowledge'!AK$8)/100</f>
        <v>0.072000000000000008</v>
      </c>
      <c r="AL81" s="380">
        <f t="array" aca="true" ref="AL81">INDEX(KM_PCT,MATCH($A81,'Knowledge - Percentages'!$B:$B,0),'Data - Knowledge'!AL$8)/100</f>
        <v>0.132</v>
      </c>
      <c r="AM81" s="380">
        <f t="array" aca="true" ref="AM81">INDEX(KM_PCT,MATCH($A81,'Knowledge - Percentages'!$B:$B,0),'Data - Knowledge'!AM$8)/100</f>
        <v>0.055</v>
      </c>
      <c r="AN81" s="380">
        <f t="array" aca="true" ref="AN81">INDEX(KM_PCT,MATCH($A81,'Knowledge - Percentages'!$B:$B,0),'Data - Knowledge'!AN$8)/100</f>
        <v>0.055999999999999994</v>
      </c>
      <c r="AO81" s="380">
        <f t="array" aca="true" ref="AO81">INDEX(KM_PCT,MATCH($A81,'Knowledge - Percentages'!$B:$B,0),'Data - Knowledge'!AO$8)/100</f>
        <v>0.043</v>
      </c>
      <c r="AP81" s="380">
        <f t="array" aca="true" ref="AP81">INDEX(KM_PCT,MATCH($A81,'Knowledge - Percentages'!$B:$B,0),'Data - Knowledge'!AP$8)/100</f>
        <v>0.091</v>
      </c>
      <c r="AQ81" s="380">
        <f t="array" aca="true" ref="AQ81">INDEX(KM_PCT,MATCH($A81,'Knowledge - Percentages'!$B:$B,0),'Data - Knowledge'!AQ$8)/100</f>
        <v>0.11800000000000001</v>
      </c>
      <c r="AR81" s="380">
        <f t="array" aca="true" ref="AR81">INDEX(KM_PCT,MATCH($A81,'Knowledge - Percentages'!$B:$B,0),'Data - Knowledge'!AR$8)/100</f>
        <v>0.044000000000000004</v>
      </c>
      <c r="AS81" s="380">
        <f t="array" aca="true" ref="AS81">INDEX(KM_PCT,MATCH($A81,'Knowledge - Percentages'!$B:$B,0),'Data - Knowledge'!AS$8)/100</f>
        <v>0.053</v>
      </c>
      <c r="AT81" s="380">
        <f t="array" aca="true" ref="AT81">INDEX(KM_PCT,MATCH($A81,'Knowledge - Percentages'!$B:$B,0),'Data - Knowledge'!AT$8)/100</f>
        <v>0.057999999999999996</v>
      </c>
      <c r="AU81" s="380">
        <f t="array" aca="true" ref="AU81">INDEX(KM_PCT,MATCH($A81,'Knowledge - Percentages'!$B:$B,0),'Data - Knowledge'!AU$8)/100</f>
        <v>0.124</v>
      </c>
      <c r="AV81" s="380">
        <f t="array" aca="true" ref="AV81">INDEX(KM_PCT,MATCH($A81,'Knowledge - Percentages'!$B:$B,0),'Data - Knowledge'!AV$8)/100</f>
        <v>0.08900000000000001</v>
      </c>
      <c r="AW81" s="380">
        <f t="array" aca="true" ref="AW81">INDEX(KM_PCT,MATCH($A81,'Knowledge - Percentages'!$B:$B,0),'Data - Knowledge'!AW$8)/100</f>
        <v>0.09</v>
      </c>
      <c r="AX81" s="380">
        <f t="array" aca="true" ref="AX81">INDEX(KM_PCT,MATCH($A81,'Knowledge - Percentages'!$B:$B,0),'Data - Knowledge'!AX$8)/100</f>
        <v>0.09</v>
      </c>
      <c r="AY81" s="380">
        <f t="array" aca="true" ref="AY81">INDEX(KM_PCT,MATCH($A81,'Knowledge - Percentages'!$B:$B,0),'Data - Knowledge'!AY$8)/100</f>
        <v>0.102</v>
      </c>
      <c r="AZ81" s="380">
        <f t="array" aca="true" ref="AZ81">INDEX(KM_PCT,MATCH($A81,'Knowledge - Percentages'!$B:$B,0),'Data - Knowledge'!AZ$8)/100</f>
        <v>0.149</v>
      </c>
      <c r="BA81" s="380">
        <f t="array" aca="true" ref="BA81">INDEX(KM_PCT,MATCH($A81,'Knowledge - Percentages'!$B:$B,0),'Data - Knowledge'!BA$8)/100</f>
        <v>0.102</v>
      </c>
      <c r="BB81" s="380">
        <f t="array" aca="true" ref="BB81">INDEX(KM_PCT,MATCH($A81,'Knowledge - Percentages'!$B:$B,0),'Data - Knowledge'!BB$8)/100</f>
        <v>0.102</v>
      </c>
      <c r="BC81" s="380">
        <f t="array" aca="true" ref="BC81">INDEX(KM_PCT,MATCH($A81,'Knowledge - Percentages'!$B:$B,0),'Data - Knowledge'!BC$8)/100</f>
        <v>0.036000000000000004</v>
      </c>
      <c r="BD81" s="380">
        <f t="array" aca="true" ref="BD81">INDEX(KM_PCT,MATCH($A81,'Knowledge - Percentages'!$B:$B,0),'Data - Knowledge'!BD$8)/100</f>
        <v>0.024</v>
      </c>
      <c r="BE81" s="380">
        <f t="array" aca="true" ref="BE81">INDEX(KM_PCT,MATCH($A81,'Knowledge - Percentages'!$B:$B,0),'Data - Knowledge'!BE$8)/100</f>
        <v>0.051</v>
      </c>
      <c r="BF81" s="380">
        <f t="array" aca="true" ref="BF81">INDEX(KM_PCT,MATCH($A81,'Knowledge - Percentages'!$B:$B,0),'Data - Knowledge'!BF$8)/100</f>
        <v>0.051</v>
      </c>
      <c r="BG81" s="380">
        <f t="array" aca="true" ref="BG81">INDEX(KM_PCT,MATCH($A81,'Knowledge - Percentages'!$B:$B,0),'Data - Knowledge'!BG$8)/100</f>
        <v>0.105</v>
      </c>
      <c r="BH81" s="380">
        <f t="array" aca="true" ref="BH81">INDEX(KM_PCT,MATCH($A81,'Knowledge - Percentages'!$B:$B,0),'Data - Knowledge'!BH$8)/100</f>
        <v>0.106</v>
      </c>
      <c r="BI81" s="380">
        <f t="array" aca="true" ref="BI81">INDEX(KM_PCT,MATCH($A81,'Knowledge - Percentages'!$B:$B,0),'Data - Knowledge'!BI$8)/100</f>
        <v>0.122</v>
      </c>
      <c r="BJ81" s="380">
        <f t="array" aca="true" ref="BJ81">INDEX(KM_PCT,MATCH($A81,'Knowledge - Percentages'!$B:$B,0),'Data - Knowledge'!BJ$8)/100</f>
        <v>0.102</v>
      </c>
      <c r="BK81" s="380">
        <f t="array" aca="true" ref="BK81">INDEX(KM_PCT,MATCH($A81,'Knowledge - Percentages'!$B:$B,0),'Data - Knowledge'!BK$8)/100</f>
        <v>0.102</v>
      </c>
      <c r="BL81" s="380">
        <f t="array" aca="true" ref="BL81">INDEX(KM_PCT,MATCH($A81,'Knowledge - Percentages'!$B:$B,0),'Data - Knowledge'!BL$8)/100</f>
        <v>0.061</v>
      </c>
      <c r="BM81" s="380">
        <f t="array" aca="true" ref="BM81">INDEX(KM_PCT,MATCH($A81,'Knowledge - Percentages'!$B:$B,0),'Data - Knowledge'!BM$8)/100</f>
        <v>0.152</v>
      </c>
      <c r="BN81" s="380">
        <f t="array" aca="true" ref="BN81">INDEX(KM_PCT,MATCH($A81,'Knowledge - Percentages'!$B:$B,0),'Data - Knowledge'!BN$8)/100</f>
        <v>0.094</v>
      </c>
      <c r="BO81" s="380">
        <f t="array" aca="true" ref="BO81">INDEX(KM_PCT,MATCH($A81,'Knowledge - Percentages'!$B:$B,0),'Data - Knowledge'!BO$8)/100</f>
        <v>0.102</v>
      </c>
      <c r="BP81" s="380">
        <f t="array" aca="true" ref="BP81">INDEX(KM_PCT,MATCH($A81,'Knowledge - Percentages'!$B:$B,0),'Data - Knowledge'!BP$8)/100</f>
        <v>0.121</v>
      </c>
      <c r="BQ81" s="380">
        <f t="array" aca="true" ref="BQ81">INDEX(KM_PCT,MATCH($A81,'Knowledge - Percentages'!$B:$B,0),'Data - Knowledge'!BQ$8)/100</f>
        <v>0.077</v>
      </c>
    </row>
    <row r="82" spans="1:69">
      <c r="A82" t="s">
        <v>932</v>
      </c>
      <c r="B82" t="s">
        <v>155</v>
      </c>
      <c r="C82" t="s">
        <v>928</v>
      </c>
      <c r="D82" t="s">
        <v>933</v>
      </c>
      <c r="E82" s="373">
        <f>SUMPRODUCT($K$2:$BQ$2,$K82:$BQ82)/$J$2</f>
        <v>0.027515151515151517</v>
      </c>
      <c r="F82" s="379">
        <f>SUMPRODUCT($K$2:$BQ$2,$K82:$BQ82)</f>
        <v>7.264</v>
      </c>
      <c r="G82" s="373">
        <f>SUMPRODUCT($K$3:$BQ$3,$K82:$BQ82)/$J$3</f>
        <v>0.024012731006160165</v>
      </c>
      <c r="H82" s="379">
        <f>SUMPRODUCT($K$3:$BQ$3,$K82:$BQ82)</f>
        <v>233.88400000000001</v>
      </c>
      <c r="I82" s="373">
        <f>CORREL($K$4:$BQ$4,$K82:$BQ82)</f>
        <v>0.056846914331854896</v>
      </c>
      <c r="J82" s="379">
        <f>$E82/$G82*100</f>
        <v>114.58568168732182</v>
      </c>
      <c r="K82" s="380">
        <f t="array" aca="true" ref="K82">INDEX(KM_PCT,MATCH($A82,'Knowledge - Percentages'!$B:$B,0),'Data - Knowledge'!K$8)/100</f>
        <v>0.018000000000000002</v>
      </c>
      <c r="L82" s="380">
        <f t="array" aca="true" ref="L82">INDEX(KM_PCT,MATCH($A82,'Knowledge - Percentages'!$B:$B,0),'Data - Knowledge'!L$8)/100</f>
        <v>0.018000000000000002</v>
      </c>
      <c r="M82" s="380">
        <f t="array" aca="true" ref="M82">INDEX(KM_PCT,MATCH($A82,'Knowledge - Percentages'!$B:$B,0),'Data - Knowledge'!M$8)/100</f>
        <v>0.018000000000000002</v>
      </c>
      <c r="N82" s="380">
        <f t="array" aca="true" ref="N82">INDEX(KM_PCT,MATCH($A82,'Knowledge - Percentages'!$B:$B,0),'Data - Knowledge'!N$8)/100</f>
        <v>0.02</v>
      </c>
      <c r="O82" s="380">
        <f t="array" aca="true" ref="O82">INDEX(KM_PCT,MATCH($A82,'Knowledge - Percentages'!$B:$B,0),'Data - Knowledge'!O$8)/100</f>
        <v>0.02</v>
      </c>
      <c r="P82" s="380">
        <f t="array" aca="true" ref="P82">INDEX(KM_PCT,MATCH($A82,'Knowledge - Percentages'!$B:$B,0),'Data - Knowledge'!P$8)/100</f>
        <v>0.02</v>
      </c>
      <c r="Q82" s="380">
        <f t="array" aca="true" ref="Q82">INDEX(KM_PCT,MATCH($A82,'Knowledge - Percentages'!$B:$B,0),'Data - Knowledge'!Q$8)/100</f>
        <v>0.012</v>
      </c>
      <c r="R82" s="380">
        <f t="array" aca="true" ref="R82">INDEX(KM_PCT,MATCH($A82,'Knowledge - Percentages'!$B:$B,0),'Data - Knowledge'!R$8)/100</f>
        <v>0.02</v>
      </c>
      <c r="S82" s="380">
        <f t="array" aca="true" ref="S82">INDEX(KM_PCT,MATCH($A82,'Knowledge - Percentages'!$B:$B,0),'Data - Knowledge'!S$8)/100</f>
        <v>0.03</v>
      </c>
      <c r="T82" s="380">
        <f t="array" aca="true" ref="T82">INDEX(KM_PCT,MATCH($A82,'Knowledge - Percentages'!$B:$B,0),'Data - Knowledge'!T$8)/100</f>
        <v>0.018000000000000002</v>
      </c>
      <c r="U82" s="380">
        <f t="array" aca="true" ref="U82">INDEX(KM_PCT,MATCH($A82,'Knowledge - Percentages'!$B:$B,0),'Data - Knowledge'!U$8)/100</f>
        <v>0.02</v>
      </c>
      <c r="V82" s="380">
        <f t="array" aca="true" ref="V82">INDEX(KM_PCT,MATCH($A82,'Knowledge - Percentages'!$B:$B,0),'Data - Knowledge'!V$8)/100</f>
        <v>0.016</v>
      </c>
      <c r="W82" s="380">
        <f t="array" aca="true" ref="W82">INDEX(KM_PCT,MATCH($A82,'Knowledge - Percentages'!$B:$B,0),'Data - Knowledge'!W$8)/100</f>
        <v>0.019</v>
      </c>
      <c r="X82" s="380">
        <f t="array" aca="true" ref="X82">INDEX(KM_PCT,MATCH($A82,'Knowledge - Percentages'!$B:$B,0),'Data - Knowledge'!X$8)/100</f>
        <v>0.017</v>
      </c>
      <c r="Y82" s="380">
        <f t="array" aca="true" ref="Y82">INDEX(KM_PCT,MATCH($A82,'Knowledge - Percentages'!$B:$B,0),'Data - Knowledge'!Y$8)/100</f>
        <v>0.021</v>
      </c>
      <c r="Z82" s="380">
        <f t="array" aca="true" ref="Z82">INDEX(KM_PCT,MATCH($A82,'Knowledge - Percentages'!$B:$B,0),'Data - Knowledge'!Z$8)/100</f>
        <v>0.021</v>
      </c>
      <c r="AA82" s="380">
        <f t="array" aca="true" ref="AA82">INDEX(KM_PCT,MATCH($A82,'Knowledge - Percentages'!$B:$B,0),'Data - Knowledge'!AA$8)/100</f>
        <v>0.021</v>
      </c>
      <c r="AB82" s="380">
        <f t="array" aca="true" ref="AB82">INDEX(KM_PCT,MATCH($A82,'Knowledge - Percentages'!$B:$B,0),'Data - Knowledge'!AB$8)/100</f>
        <v>0.043</v>
      </c>
      <c r="AC82" s="380">
        <f t="array" aca="true" ref="AC82">INDEX(KM_PCT,MATCH($A82,'Knowledge - Percentages'!$B:$B,0),'Data - Knowledge'!AC$8)/100</f>
        <v>0.034</v>
      </c>
      <c r="AD82" s="380">
        <f t="array" aca="true" ref="AD82">INDEX(KM_PCT,MATCH($A82,'Knowledge - Percentages'!$B:$B,0),'Data - Knowledge'!AD$8)/100</f>
        <v>0.028999999999999998</v>
      </c>
      <c r="AE82" s="380">
        <f t="array" aca="true" ref="AE82">INDEX(KM_PCT,MATCH($A82,'Knowledge - Percentages'!$B:$B,0),'Data - Knowledge'!AE$8)/100</f>
        <v>0.015</v>
      </c>
      <c r="AF82" s="380">
        <f t="array" aca="true" ref="AF82">INDEX(KM_PCT,MATCH($A82,'Knowledge - Percentages'!$B:$B,0),'Data - Knowledge'!AF$8)/100</f>
        <v>0.019</v>
      </c>
      <c r="AG82" s="380">
        <f t="array" aca="true" ref="AG82">INDEX(KM_PCT,MATCH($A82,'Knowledge - Percentages'!$B:$B,0),'Data - Knowledge'!AG$8)/100</f>
        <v>0.019</v>
      </c>
      <c r="AH82" s="380">
        <f t="array" aca="true" ref="AH82">INDEX(KM_PCT,MATCH($A82,'Knowledge - Percentages'!$B:$B,0),'Data - Knowledge'!AH$8)/100</f>
        <v>0.037000000000000005</v>
      </c>
      <c r="AI82" s="380">
        <f t="array" aca="true" ref="AI82">INDEX(KM_PCT,MATCH($A82,'Knowledge - Percentages'!$B:$B,0),'Data - Knowledge'!AI$8)/100</f>
        <v>0.099</v>
      </c>
      <c r="AJ82" s="380">
        <f t="array" aca="true" ref="AJ82">INDEX(KM_PCT,MATCH($A82,'Knowledge - Percentages'!$B:$B,0),'Data - Knowledge'!AJ$8)/100</f>
        <v>0.037000000000000005</v>
      </c>
      <c r="AK82" s="380">
        <f t="array" aca="true" ref="AK82">INDEX(KM_PCT,MATCH($A82,'Knowledge - Percentages'!$B:$B,0),'Data - Knowledge'!AK$8)/100</f>
        <v>0.033</v>
      </c>
      <c r="AL82" s="380">
        <f t="array" aca="true" ref="AL82">INDEX(KM_PCT,MATCH($A82,'Knowledge - Percentages'!$B:$B,0),'Data - Knowledge'!AL$8)/100</f>
        <v>0.033</v>
      </c>
      <c r="AM82" s="380">
        <f t="array" aca="true" ref="AM82">INDEX(KM_PCT,MATCH($A82,'Knowledge - Percentages'!$B:$B,0),'Data - Knowledge'!AM$8)/100</f>
        <v>0.033</v>
      </c>
      <c r="AN82" s="380">
        <f t="array" aca="true" ref="AN82">INDEX(KM_PCT,MATCH($A82,'Knowledge - Percentages'!$B:$B,0),'Data - Knowledge'!AN$8)/100</f>
        <v>0.027999999999999997</v>
      </c>
      <c r="AO82" s="380">
        <f t="array" aca="true" ref="AO82">INDEX(KM_PCT,MATCH($A82,'Knowledge - Percentages'!$B:$B,0),'Data - Knowledge'!AO$8)/100</f>
        <v>0.026000000000000002</v>
      </c>
      <c r="AP82" s="380">
        <f t="array" aca="true" ref="AP82">INDEX(KM_PCT,MATCH($A82,'Knowledge - Percentages'!$B:$B,0),'Data - Knowledge'!AP$8)/100</f>
        <v>0.027999999999999997</v>
      </c>
      <c r="AQ82" s="380">
        <f t="array" aca="true" ref="AQ82">INDEX(KM_PCT,MATCH($A82,'Knowledge - Percentages'!$B:$B,0),'Data - Knowledge'!AQ$8)/100</f>
        <v>0.027999999999999997</v>
      </c>
      <c r="AR82" s="380">
        <f t="array" aca="true" ref="AR82">INDEX(KM_PCT,MATCH($A82,'Knowledge - Percentages'!$B:$B,0),'Data - Knowledge'!AR$8)/100</f>
        <v>0.018000000000000002</v>
      </c>
      <c r="AS82" s="380">
        <f t="array" aca="true" ref="AS82">INDEX(KM_PCT,MATCH($A82,'Knowledge - Percentages'!$B:$B,0),'Data - Knowledge'!AS$8)/100</f>
        <v>0.018000000000000002</v>
      </c>
      <c r="AT82" s="380">
        <f t="array" aca="true" ref="AT82">INDEX(KM_PCT,MATCH($A82,'Knowledge - Percentages'!$B:$B,0),'Data - Knowledge'!AT$8)/100</f>
        <v>0.018000000000000002</v>
      </c>
      <c r="AU82" s="380">
        <f t="array" aca="true" ref="AU82">INDEX(KM_PCT,MATCH($A82,'Knowledge - Percentages'!$B:$B,0),'Data - Knowledge'!AU$8)/100</f>
        <v>0.026000000000000002</v>
      </c>
      <c r="AV82" s="380">
        <f t="array" aca="true" ref="AV82">INDEX(KM_PCT,MATCH($A82,'Knowledge - Percentages'!$B:$B,0),'Data - Knowledge'!AV$8)/100</f>
        <v>0.026000000000000002</v>
      </c>
      <c r="AW82" s="380">
        <f t="array" aca="true" ref="AW82">INDEX(KM_PCT,MATCH($A82,'Knowledge - Percentages'!$B:$B,0),'Data - Knowledge'!AW$8)/100</f>
        <v>0.024</v>
      </c>
      <c r="AX82" s="380">
        <f t="array" aca="true" ref="AX82">INDEX(KM_PCT,MATCH($A82,'Knowledge - Percentages'!$B:$B,0),'Data - Knowledge'!AX$8)/100</f>
        <v>0.065</v>
      </c>
      <c r="AY82" s="380">
        <f t="array" aca="true" ref="AY82">INDEX(KM_PCT,MATCH($A82,'Knowledge - Percentages'!$B:$B,0),'Data - Knowledge'!AY$8)/100</f>
        <v>0.028999999999999998</v>
      </c>
      <c r="AZ82" s="380">
        <f t="array" aca="true" ref="AZ82">INDEX(KM_PCT,MATCH($A82,'Knowledge - Percentages'!$B:$B,0),'Data - Knowledge'!AZ$8)/100</f>
        <v>0.028999999999999998</v>
      </c>
      <c r="BA82" s="380">
        <f t="array" aca="true" ref="BA82">INDEX(KM_PCT,MATCH($A82,'Knowledge - Percentages'!$B:$B,0),'Data - Knowledge'!BA$8)/100</f>
        <v>0.028999999999999998</v>
      </c>
      <c r="BB82" s="380">
        <f t="array" aca="true" ref="BB82">INDEX(KM_PCT,MATCH($A82,'Knowledge - Percentages'!$B:$B,0),'Data - Knowledge'!BB$8)/100</f>
        <v>0.028999999999999998</v>
      </c>
      <c r="BC82" s="380">
        <f t="array" aca="true" ref="BC82">INDEX(KM_PCT,MATCH($A82,'Knowledge - Percentages'!$B:$B,0),'Data - Knowledge'!BC$8)/100</f>
        <v>0.012</v>
      </c>
      <c r="BD82" s="380">
        <f t="array" aca="true" ref="BD82">INDEX(KM_PCT,MATCH($A82,'Knowledge - Percentages'!$B:$B,0),'Data - Knowledge'!BD$8)/100</f>
        <v>0.013999999999999999</v>
      </c>
      <c r="BE82" s="380">
        <f t="array" aca="true" ref="BE82">INDEX(KM_PCT,MATCH($A82,'Knowledge - Percentages'!$B:$B,0),'Data - Knowledge'!BE$8)/100</f>
        <v>0.035</v>
      </c>
      <c r="BF82" s="380">
        <f t="array" aca="true" ref="BF82">INDEX(KM_PCT,MATCH($A82,'Knowledge - Percentages'!$B:$B,0),'Data - Knowledge'!BF$8)/100</f>
        <v>0.017</v>
      </c>
      <c r="BG82" s="380">
        <f t="array" aca="true" ref="BG82">INDEX(KM_PCT,MATCH($A82,'Knowledge - Percentages'!$B:$B,0),'Data - Knowledge'!BG$8)/100</f>
        <v>0.01</v>
      </c>
      <c r="BH82" s="380">
        <f t="array" aca="true" ref="BH82">INDEX(KM_PCT,MATCH($A82,'Knowledge - Percentages'!$B:$B,0),'Data - Knowledge'!BH$8)/100</f>
        <v>0.024</v>
      </c>
      <c r="BI82" s="380">
        <f t="array" aca="true" ref="BI82">INDEX(KM_PCT,MATCH($A82,'Knowledge - Percentages'!$B:$B,0),'Data - Knowledge'!BI$8)/100</f>
        <v>0.024</v>
      </c>
      <c r="BJ82" s="380">
        <f t="array" aca="true" ref="BJ82">INDEX(KM_PCT,MATCH($A82,'Knowledge - Percentages'!$B:$B,0),'Data - Knowledge'!BJ$8)/100</f>
        <v>0.026000000000000002</v>
      </c>
      <c r="BK82" s="380">
        <f t="array" aca="true" ref="BK82">INDEX(KM_PCT,MATCH($A82,'Knowledge - Percentages'!$B:$B,0),'Data - Knowledge'!BK$8)/100</f>
        <v>0.026000000000000002</v>
      </c>
      <c r="BL82" s="380">
        <f t="array" aca="true" ref="BL82">INDEX(KM_PCT,MATCH($A82,'Knowledge - Percentages'!$B:$B,0),'Data - Knowledge'!BL$8)/100</f>
        <v>0.023</v>
      </c>
      <c r="BM82" s="380">
        <f t="array" aca="true" ref="BM82">INDEX(KM_PCT,MATCH($A82,'Knowledge - Percentages'!$B:$B,0),'Data - Knowledge'!BM$8)/100</f>
        <v>0.023</v>
      </c>
      <c r="BN82" s="380">
        <f t="array" aca="true" ref="BN82">INDEX(KM_PCT,MATCH($A82,'Knowledge - Percentages'!$B:$B,0),'Data - Knowledge'!BN$8)/100</f>
        <v>0.026000000000000002</v>
      </c>
      <c r="BO82" s="380">
        <f t="array" aca="true" ref="BO82">INDEX(KM_PCT,MATCH($A82,'Knowledge - Percentages'!$B:$B,0),'Data - Knowledge'!BO$8)/100</f>
        <v>0.046</v>
      </c>
      <c r="BP82" s="380">
        <f t="array" aca="true" ref="BP82">INDEX(KM_PCT,MATCH($A82,'Knowledge - Percentages'!$B:$B,0),'Data - Knowledge'!BP$8)/100</f>
        <v>0.031</v>
      </c>
      <c r="BQ82" s="380">
        <f t="array" aca="true" ref="BQ82">INDEX(KM_PCT,MATCH($A82,'Knowledge - Percentages'!$B:$B,0),'Data - Knowledge'!BQ$8)/100</f>
        <v>0.019</v>
      </c>
    </row>
    <row r="83" spans="1:69">
      <c r="A83" t="s">
        <v>934</v>
      </c>
      <c r="B83" t="s">
        <v>155</v>
      </c>
      <c r="C83" t="s">
        <v>928</v>
      </c>
      <c r="D83" t="s">
        <v>935</v>
      </c>
      <c r="E83" s="373">
        <f>SUMPRODUCT($K$2:$BQ$2,$K83:$BQ83)/$J$2</f>
        <v>0.7713181818181819</v>
      </c>
      <c r="F83" s="379">
        <f>SUMPRODUCT($K$2:$BQ$2,$K83:$BQ83)</f>
        <v>203.62800000000001</v>
      </c>
      <c r="G83" s="373">
        <f>SUMPRODUCT($K$3:$BQ$3,$K83:$BQ83)/$J$3</f>
        <v>0.79180513347022585</v>
      </c>
      <c r="H83" s="379">
        <f>SUMPRODUCT($K$3:$BQ$3,$K83:$BQ83)</f>
        <v>7712.182</v>
      </c>
      <c r="I83" s="373">
        <f>CORREL($K$4:$BQ$4,$K83:$BQ83)</f>
        <v>-0.14693185836876566</v>
      </c>
      <c r="J83" s="379">
        <f>$E83/$G83*100</f>
        <v>97.412627073752816</v>
      </c>
      <c r="K83" s="380">
        <f t="array" aca="true" ref="K83">INDEX(KM_PCT,MATCH($A83,'Knowledge - Percentages'!$B:$B,0),'Data - Knowledge'!K$8)/100</f>
        <v>0.71900000000000008</v>
      </c>
      <c r="L83" s="380">
        <f t="array" aca="true" ref="L83">INDEX(KM_PCT,MATCH($A83,'Knowledge - Percentages'!$B:$B,0),'Data - Knowledge'!L$8)/100</f>
        <v>0.79299999999999993</v>
      </c>
      <c r="M83" s="380">
        <f t="array" aca="true" ref="M83">INDEX(KM_PCT,MATCH($A83,'Knowledge - Percentages'!$B:$B,0),'Data - Knowledge'!M$8)/100</f>
        <v>0.772</v>
      </c>
      <c r="N83" s="380">
        <f t="array" aca="true" ref="N83">INDEX(KM_PCT,MATCH($A83,'Knowledge - Percentages'!$B:$B,0),'Data - Knowledge'!N$8)/100</f>
        <v>0.82200000000000006</v>
      </c>
      <c r="O83" s="380">
        <f t="array" aca="true" ref="O83">INDEX(KM_PCT,MATCH($A83,'Knowledge - Percentages'!$B:$B,0),'Data - Knowledge'!O$8)/100</f>
        <v>0.78599999999999992</v>
      </c>
      <c r="P83" s="380">
        <f t="array" aca="true" ref="P83">INDEX(KM_PCT,MATCH($A83,'Knowledge - Percentages'!$B:$B,0),'Data - Knowledge'!P$8)/100</f>
        <v>0.725</v>
      </c>
      <c r="Q83" s="380">
        <f t="array" aca="true" ref="Q83">INDEX(KM_PCT,MATCH($A83,'Knowledge - Percentages'!$B:$B,0),'Data - Knowledge'!Q$8)/100</f>
        <v>0.804</v>
      </c>
      <c r="R83" s="380">
        <f t="array" aca="true" ref="R83">INDEX(KM_PCT,MATCH($A83,'Knowledge - Percentages'!$B:$B,0),'Data - Knowledge'!R$8)/100</f>
        <v>0.7609999999999999</v>
      </c>
      <c r="S83" s="380">
        <f t="array" aca="true" ref="S83">INDEX(KM_PCT,MATCH($A83,'Knowledge - Percentages'!$B:$B,0),'Data - Knowledge'!S$8)/100</f>
        <v>0.779</v>
      </c>
      <c r="T83" s="380">
        <f t="array" aca="true" ref="T83">INDEX(KM_PCT,MATCH($A83,'Knowledge - Percentages'!$B:$B,0),'Data - Knowledge'!T$8)/100</f>
        <v>0.818</v>
      </c>
      <c r="U83" s="380">
        <f t="array" aca="true" ref="U83">INDEX(KM_PCT,MATCH($A83,'Knowledge - Percentages'!$B:$B,0),'Data - Knowledge'!U$8)/100</f>
        <v>0.80599999999999994</v>
      </c>
      <c r="V83" s="380">
        <f t="array" aca="true" ref="V83">INDEX(KM_PCT,MATCH($A83,'Knowledge - Percentages'!$B:$B,0),'Data - Knowledge'!V$8)/100</f>
        <v>0.878</v>
      </c>
      <c r="W83" s="380">
        <f t="array" aca="true" ref="W83">INDEX(KM_PCT,MATCH($A83,'Knowledge - Percentages'!$B:$B,0),'Data - Knowledge'!W$8)/100</f>
        <v>0.867</v>
      </c>
      <c r="X83" s="380">
        <f t="array" aca="true" ref="X83">INDEX(KM_PCT,MATCH($A83,'Knowledge - Percentages'!$B:$B,0),'Data - Knowledge'!X$8)/100</f>
        <v>0.768</v>
      </c>
      <c r="Y83" s="380">
        <f t="array" aca="true" ref="Y83">INDEX(KM_PCT,MATCH($A83,'Knowledge - Percentages'!$B:$B,0),'Data - Knowledge'!Y$8)/100</f>
        <v>0.80299999999999994</v>
      </c>
      <c r="Z83" s="380">
        <f t="array" aca="true" ref="Z83">INDEX(KM_PCT,MATCH($A83,'Knowledge - Percentages'!$B:$B,0),'Data - Knowledge'!Z$8)/100</f>
        <v>0.794</v>
      </c>
      <c r="AA83" s="380">
        <f t="array" aca="true" ref="AA83">INDEX(KM_PCT,MATCH($A83,'Knowledge - Percentages'!$B:$B,0),'Data - Knowledge'!AA$8)/100</f>
        <v>0.846</v>
      </c>
      <c r="AB83" s="380">
        <f t="array" aca="true" ref="AB83">INDEX(KM_PCT,MATCH($A83,'Knowledge - Percentages'!$B:$B,0),'Data - Knowledge'!AB$8)/100</f>
        <v>0.762</v>
      </c>
      <c r="AC83" s="380">
        <f t="array" aca="true" ref="AC83">INDEX(KM_PCT,MATCH($A83,'Knowledge - Percentages'!$B:$B,0),'Data - Knowledge'!AC$8)/100</f>
        <v>0.759</v>
      </c>
      <c r="AD83" s="380">
        <f t="array" aca="true" ref="AD83">INDEX(KM_PCT,MATCH($A83,'Knowledge - Percentages'!$B:$B,0),'Data - Knowledge'!AD$8)/100</f>
        <v>0.746</v>
      </c>
      <c r="AE83" s="380">
        <f t="array" aca="true" ref="AE83">INDEX(KM_PCT,MATCH($A83,'Knowledge - Percentages'!$B:$B,0),'Data - Knowledge'!AE$8)/100</f>
        <v>0.825</v>
      </c>
      <c r="AF83" s="380">
        <f t="array" aca="true" ref="AF83">INDEX(KM_PCT,MATCH($A83,'Knowledge - Percentages'!$B:$B,0),'Data - Knowledge'!AF$8)/100</f>
        <v>0.813</v>
      </c>
      <c r="AG83" s="380">
        <f t="array" aca="true" ref="AG83">INDEX(KM_PCT,MATCH($A83,'Knowledge - Percentages'!$B:$B,0),'Data - Knowledge'!AG$8)/100</f>
        <v>0.813</v>
      </c>
      <c r="AH83" s="380">
        <f t="array" aca="true" ref="AH83">INDEX(KM_PCT,MATCH($A83,'Knowledge - Percentages'!$B:$B,0),'Data - Knowledge'!AH$8)/100</f>
        <v>0.78599999999999992</v>
      </c>
      <c r="AI83" s="380">
        <f t="array" aca="true" ref="AI83">INDEX(KM_PCT,MATCH($A83,'Knowledge - Percentages'!$B:$B,0),'Data - Knowledge'!AI$8)/100</f>
        <v>0.71400000000000008</v>
      </c>
      <c r="AJ83" s="380">
        <f t="array" aca="true" ref="AJ83">INDEX(KM_PCT,MATCH($A83,'Knowledge - Percentages'!$B:$B,0),'Data - Knowledge'!AJ$8)/100</f>
        <v>0.79099999999999993</v>
      </c>
      <c r="AK83" s="380">
        <f t="array" aca="true" ref="AK83">INDEX(KM_PCT,MATCH($A83,'Knowledge - Percentages'!$B:$B,0),'Data - Knowledge'!AK$8)/100</f>
        <v>0.78099999999999992</v>
      </c>
      <c r="AL83" s="380">
        <f t="array" aca="true" ref="AL83">INDEX(KM_PCT,MATCH($A83,'Knowledge - Percentages'!$B:$B,0),'Data - Knowledge'!AL$8)/100</f>
        <v>0.706</v>
      </c>
      <c r="AM83" s="380">
        <f t="array" aca="true" ref="AM83">INDEX(KM_PCT,MATCH($A83,'Knowledge - Percentages'!$B:$B,0),'Data - Knowledge'!AM$8)/100</f>
        <v>0.757</v>
      </c>
      <c r="AN83" s="380">
        <f t="array" aca="true" ref="AN83">INDEX(KM_PCT,MATCH($A83,'Knowledge - Percentages'!$B:$B,0),'Data - Knowledge'!AN$8)/100</f>
        <v>0.838</v>
      </c>
      <c r="AO83" s="380">
        <f t="array" aca="true" ref="AO83">INDEX(KM_PCT,MATCH($A83,'Knowledge - Percentages'!$B:$B,0),'Data - Knowledge'!AO$8)/100</f>
        <v>0.9</v>
      </c>
      <c r="AP83" s="380">
        <f t="array" aca="true" ref="AP83">INDEX(KM_PCT,MATCH($A83,'Knowledge - Percentages'!$B:$B,0),'Data - Knowledge'!AP$8)/100</f>
        <v>0.78099999999999992</v>
      </c>
      <c r="AQ83" s="380">
        <f t="array" aca="true" ref="AQ83">INDEX(KM_PCT,MATCH($A83,'Knowledge - Percentages'!$B:$B,0),'Data - Knowledge'!AQ$8)/100</f>
        <v>0.779</v>
      </c>
      <c r="AR83" s="380">
        <f t="array" aca="true" ref="AR83">INDEX(KM_PCT,MATCH($A83,'Knowledge - Percentages'!$B:$B,0),'Data - Knowledge'!AR$8)/100</f>
        <v>0.84400000000000008</v>
      </c>
      <c r="AS83" s="380">
        <f t="array" aca="true" ref="AS83">INDEX(KM_PCT,MATCH($A83,'Knowledge - Percentages'!$B:$B,0),'Data - Knowledge'!AS$8)/100</f>
        <v>0.823</v>
      </c>
      <c r="AT83" s="380">
        <f t="array" aca="true" ref="AT83">INDEX(KM_PCT,MATCH($A83,'Knowledge - Percentages'!$B:$B,0),'Data - Knowledge'!AT$8)/100</f>
        <v>0.816</v>
      </c>
      <c r="AU83" s="380">
        <f t="array" aca="true" ref="AU83">INDEX(KM_PCT,MATCH($A83,'Knowledge - Percentages'!$B:$B,0),'Data - Knowledge'!AU$8)/100</f>
        <v>0.775</v>
      </c>
      <c r="AV83" s="380">
        <f t="array" aca="true" ref="AV83">INDEX(KM_PCT,MATCH($A83,'Knowledge - Percentages'!$B:$B,0),'Data - Knowledge'!AV$8)/100</f>
        <v>0.79</v>
      </c>
      <c r="AW83" s="380">
        <f t="array" aca="true" ref="AW83">INDEX(KM_PCT,MATCH($A83,'Knowledge - Percentages'!$B:$B,0),'Data - Knowledge'!AW$8)/100</f>
        <v>0.77599999999999991</v>
      </c>
      <c r="AX83" s="380">
        <f t="array" aca="true" ref="AX83">INDEX(KM_PCT,MATCH($A83,'Knowledge - Percentages'!$B:$B,0),'Data - Knowledge'!AX$8)/100</f>
        <v>0.731</v>
      </c>
      <c r="AY83" s="380">
        <f t="array" aca="true" ref="AY83">INDEX(KM_PCT,MATCH($A83,'Knowledge - Percentages'!$B:$B,0),'Data - Knowledge'!AY$8)/100</f>
        <v>0.72900000000000009</v>
      </c>
      <c r="AZ83" s="380">
        <f t="array" aca="true" ref="AZ83">INDEX(KM_PCT,MATCH($A83,'Knowledge - Percentages'!$B:$B,0),'Data - Knowledge'!AZ$8)/100</f>
        <v>0.72400000000000009</v>
      </c>
      <c r="BA83" s="380">
        <f t="array" aca="true" ref="BA83">INDEX(KM_PCT,MATCH($A83,'Knowledge - Percentages'!$B:$B,0),'Data - Knowledge'!BA$8)/100</f>
        <v>0.723</v>
      </c>
      <c r="BB83" s="380">
        <f t="array" aca="true" ref="BB83">INDEX(KM_PCT,MATCH($A83,'Knowledge - Percentages'!$B:$B,0),'Data - Knowledge'!BB$8)/100</f>
        <v>0.72900000000000009</v>
      </c>
      <c r="BC83" s="380">
        <f t="array" aca="true" ref="BC83">INDEX(KM_PCT,MATCH($A83,'Knowledge - Percentages'!$B:$B,0),'Data - Knowledge'!BC$8)/100</f>
        <v>0.91299999999999992</v>
      </c>
      <c r="BD83" s="380">
        <f t="array" aca="true" ref="BD83">INDEX(KM_PCT,MATCH($A83,'Knowledge - Percentages'!$B:$B,0),'Data - Knowledge'!BD$8)/100</f>
        <v>0.945</v>
      </c>
      <c r="BE83" s="380">
        <f t="array" aca="true" ref="BE83">INDEX(KM_PCT,MATCH($A83,'Knowledge - Percentages'!$B:$B,0),'Data - Knowledge'!BE$8)/100</f>
        <v>0.777</v>
      </c>
      <c r="BF83" s="380">
        <f t="array" aca="true" ref="BF83">INDEX(KM_PCT,MATCH($A83,'Knowledge - Percentages'!$B:$B,0),'Data - Knowledge'!BF$8)/100</f>
        <v>0.863</v>
      </c>
      <c r="BG83" s="380">
        <f t="array" aca="true" ref="BG83">INDEX(KM_PCT,MATCH($A83,'Knowledge - Percentages'!$B:$B,0),'Data - Knowledge'!BG$8)/100</f>
        <v>0.78299999999999992</v>
      </c>
      <c r="BH83" s="380">
        <f t="array" aca="true" ref="BH83">INDEX(KM_PCT,MATCH($A83,'Knowledge - Percentages'!$B:$B,0),'Data - Knowledge'!BH$8)/100</f>
        <v>0.802</v>
      </c>
      <c r="BI83" s="380">
        <f t="array" aca="true" ref="BI83">INDEX(KM_PCT,MATCH($A83,'Knowledge - Percentages'!$B:$B,0),'Data - Knowledge'!BI$8)/100</f>
        <v>0.779</v>
      </c>
      <c r="BJ83" s="380">
        <f t="array" aca="true" ref="BJ83">INDEX(KM_PCT,MATCH($A83,'Knowledge - Percentages'!$B:$B,0),'Data - Knowledge'!BJ$8)/100</f>
        <v>0.71900000000000008</v>
      </c>
      <c r="BK83" s="380">
        <f t="array" aca="true" ref="BK83">INDEX(KM_PCT,MATCH($A83,'Knowledge - Percentages'!$B:$B,0),'Data - Knowledge'!BK$8)/100</f>
        <v>0.715</v>
      </c>
      <c r="BL83" s="380">
        <f t="array" aca="true" ref="BL83">INDEX(KM_PCT,MATCH($A83,'Knowledge - Percentages'!$B:$B,0),'Data - Knowledge'!BL$8)/100</f>
        <v>0.778</v>
      </c>
      <c r="BM83" s="380">
        <f t="array" aca="true" ref="BM83">INDEX(KM_PCT,MATCH($A83,'Knowledge - Percentages'!$B:$B,0),'Data - Knowledge'!BM$8)/100</f>
        <v>0.726</v>
      </c>
      <c r="BN83" s="380">
        <f t="array" aca="true" ref="BN83">INDEX(KM_PCT,MATCH($A83,'Knowledge - Percentages'!$B:$B,0),'Data - Knowledge'!BN$8)/100</f>
        <v>0.687</v>
      </c>
      <c r="BO83" s="380">
        <f t="array" aca="true" ref="BO83">INDEX(KM_PCT,MATCH($A83,'Knowledge - Percentages'!$B:$B,0),'Data - Knowledge'!BO$8)/100</f>
        <v>0.728</v>
      </c>
      <c r="BP83" s="380">
        <f t="array" aca="true" ref="BP83">INDEX(KM_PCT,MATCH($A83,'Knowledge - Percentages'!$B:$B,0),'Data - Knowledge'!BP$8)/100</f>
        <v>0.774</v>
      </c>
      <c r="BQ83" s="380">
        <f t="array" aca="true" ref="BQ83">INDEX(KM_PCT,MATCH($A83,'Knowledge - Percentages'!$B:$B,0),'Data - Knowledge'!BQ$8)/100</f>
        <v>0.88</v>
      </c>
    </row>
    <row r="84" spans="1:69">
      <c r="A84" t="s">
        <v>936</v>
      </c>
      <c r="B84" t="s">
        <v>155</v>
      </c>
      <c r="C84" t="s">
        <v>928</v>
      </c>
      <c r="D84" t="s">
        <v>937</v>
      </c>
      <c r="E84" s="373">
        <f>SUMPRODUCT($K$2:$BQ$2,$K84:$BQ84)/$J$2</f>
        <v>0.12822348484848484</v>
      </c>
      <c r="F84" s="379">
        <f>SUMPRODUCT($K$2:$BQ$2,$K84:$BQ84)</f>
        <v>33.851</v>
      </c>
      <c r="G84" s="373">
        <f>SUMPRODUCT($K$3:$BQ$3,$K84:$BQ84)/$J$3</f>
        <v>0.11791437371663241</v>
      </c>
      <c r="H84" s="379">
        <f>SUMPRODUCT($K$3:$BQ$3,$K84:$BQ84)</f>
        <v>1148.4859999999996</v>
      </c>
      <c r="I84" s="373">
        <f>CORREL($K$4:$BQ$4,$K84:$BQ84)</f>
        <v>0.11617009919990084</v>
      </c>
      <c r="J84" s="379">
        <f>$E84/$G84*100</f>
        <v>108.74287909684948</v>
      </c>
      <c r="K84" s="380">
        <f t="array" aca="true" ref="K84">INDEX(KM_PCT,MATCH($A84,'Knowledge - Percentages'!$B:$B,0),'Data - Knowledge'!K$8)/100</f>
        <v>0.115</v>
      </c>
      <c r="L84" s="380">
        <f t="array" aca="true" ref="L84">INDEX(KM_PCT,MATCH($A84,'Knowledge - Percentages'!$B:$B,0),'Data - Knowledge'!L$8)/100</f>
        <v>0.08199999999999999</v>
      </c>
      <c r="M84" s="380">
        <f t="array" aca="true" ref="M84">INDEX(KM_PCT,MATCH($A84,'Knowledge - Percentages'!$B:$B,0),'Data - Knowledge'!M$8)/100</f>
        <v>0.106</v>
      </c>
      <c r="N84" s="380">
        <f t="array" aca="true" ref="N84">INDEX(KM_PCT,MATCH($A84,'Knowledge - Percentages'!$B:$B,0),'Data - Knowledge'!N$8)/100</f>
        <v>0.08199999999999999</v>
      </c>
      <c r="O84" s="380">
        <f t="array" aca="true" ref="O84">INDEX(KM_PCT,MATCH($A84,'Knowledge - Percentages'!$B:$B,0),'Data - Knowledge'!O$8)/100</f>
        <v>0.11699999999999999</v>
      </c>
      <c r="P84" s="380">
        <f t="array" aca="true" ref="P84">INDEX(KM_PCT,MATCH($A84,'Knowledge - Percentages'!$B:$B,0),'Data - Knowledge'!P$8)/100</f>
        <v>0.154</v>
      </c>
      <c r="Q84" s="380">
        <f t="array" aca="true" ref="Q84">INDEX(KM_PCT,MATCH($A84,'Knowledge - Percentages'!$B:$B,0),'Data - Knowledge'!Q$8)/100</f>
        <v>0.105</v>
      </c>
      <c r="R84" s="380">
        <f t="array" aca="true" ref="R84">INDEX(KM_PCT,MATCH($A84,'Knowledge - Percentages'!$B:$B,0),'Data - Knowledge'!R$8)/100</f>
        <v>0.14300000000000002</v>
      </c>
      <c r="S84" s="380">
        <f t="array" aca="true" ref="S84">INDEX(KM_PCT,MATCH($A84,'Knowledge - Percentages'!$B:$B,0),'Data - Knowledge'!S$8)/100</f>
        <v>0.12300000000000001</v>
      </c>
      <c r="T84" s="380">
        <f t="array" aca="true" ref="T84">INDEX(KM_PCT,MATCH($A84,'Knowledge - Percentages'!$B:$B,0),'Data - Knowledge'!T$8)/100</f>
        <v>0.105</v>
      </c>
      <c r="U84" s="380">
        <f t="array" aca="true" ref="U84">INDEX(KM_PCT,MATCH($A84,'Knowledge - Percentages'!$B:$B,0),'Data - Knowledge'!U$8)/100</f>
        <v>0.107</v>
      </c>
      <c r="V84" s="380">
        <f t="array" aca="true" ref="V84">INDEX(KM_PCT,MATCH($A84,'Knowledge - Percentages'!$B:$B,0),'Data - Knowledge'!V$8)/100</f>
        <v>0.076</v>
      </c>
      <c r="W84" s="380">
        <f t="array" aca="true" ref="W84">INDEX(KM_PCT,MATCH($A84,'Knowledge - Percentages'!$B:$B,0),'Data - Knowledge'!W$8)/100</f>
        <v>0.094</v>
      </c>
      <c r="X84" s="380">
        <f t="array" aca="true" ref="X84">INDEX(KM_PCT,MATCH($A84,'Knowledge - Percentages'!$B:$B,0),'Data - Knowledge'!X$8)/100</f>
        <v>0.138</v>
      </c>
      <c r="Y84" s="380">
        <f t="array" aca="true" ref="Y84">INDEX(KM_PCT,MATCH($A84,'Knowledge - Percentages'!$B:$B,0),'Data - Knowledge'!Y$8)/100</f>
        <v>0.1</v>
      </c>
      <c r="Z84" s="380">
        <f t="array" aca="true" ref="Z84">INDEX(KM_PCT,MATCH($A84,'Knowledge - Percentages'!$B:$B,0),'Data - Knowledge'!Z$8)/100</f>
        <v>0.141</v>
      </c>
      <c r="AA84" s="380">
        <f t="array" aca="true" ref="AA84">INDEX(KM_PCT,MATCH($A84,'Knowledge - Percentages'!$B:$B,0),'Data - Knowledge'!AA$8)/100</f>
        <v>0.10300000000000001</v>
      </c>
      <c r="AB84" s="380">
        <f t="array" aca="true" ref="AB84">INDEX(KM_PCT,MATCH($A84,'Knowledge - Percentages'!$B:$B,0),'Data - Knowledge'!AB$8)/100</f>
        <v>0.145</v>
      </c>
      <c r="AC84" s="380">
        <f t="array" aca="true" ref="AC84">INDEX(KM_PCT,MATCH($A84,'Knowledge - Percentages'!$B:$B,0),'Data - Knowledge'!AC$8)/100</f>
        <v>0.14800000000000002</v>
      </c>
      <c r="AD84" s="380">
        <f t="array" aca="true" ref="AD84">INDEX(KM_PCT,MATCH($A84,'Knowledge - Percentages'!$B:$B,0),'Data - Knowledge'!AD$8)/100</f>
        <v>0.161</v>
      </c>
      <c r="AE84" s="380">
        <f t="array" aca="true" ref="AE84">INDEX(KM_PCT,MATCH($A84,'Knowledge - Percentages'!$B:$B,0),'Data - Knowledge'!AE$8)/100</f>
        <v>0.11</v>
      </c>
      <c r="AF84" s="380">
        <f t="array" aca="true" ref="AF84">INDEX(KM_PCT,MATCH($A84,'Knowledge - Percentages'!$B:$B,0),'Data - Knowledge'!AF$8)/100</f>
        <v>0.113</v>
      </c>
      <c r="AG84" s="380">
        <f t="array" aca="true" ref="AG84">INDEX(KM_PCT,MATCH($A84,'Knowledge - Percentages'!$B:$B,0),'Data - Knowledge'!AG$8)/100</f>
        <v>0.113</v>
      </c>
      <c r="AH84" s="380">
        <f t="array" aca="true" ref="AH84">INDEX(KM_PCT,MATCH($A84,'Knowledge - Percentages'!$B:$B,0),'Data - Knowledge'!AH$8)/100</f>
        <v>0.114</v>
      </c>
      <c r="AI84" s="380">
        <f t="array" aca="true" ref="AI84">INDEX(KM_PCT,MATCH($A84,'Knowledge - Percentages'!$B:$B,0),'Data - Knowledge'!AI$8)/100</f>
        <v>0.133</v>
      </c>
      <c r="AJ84" s="380">
        <f t="array" aca="true" ref="AJ84">INDEX(KM_PCT,MATCH($A84,'Knowledge - Percentages'!$B:$B,0),'Data - Knowledge'!AJ$8)/100</f>
        <v>0.12300000000000001</v>
      </c>
      <c r="AK84" s="380">
        <f t="array" aca="true" ref="AK84">INDEX(KM_PCT,MATCH($A84,'Knowledge - Percentages'!$B:$B,0),'Data - Knowledge'!AK$8)/100</f>
        <v>0.135</v>
      </c>
      <c r="AL84" s="380">
        <f t="array" aca="true" ref="AL84">INDEX(KM_PCT,MATCH($A84,'Knowledge - Percentages'!$B:$B,0),'Data - Knowledge'!AL$8)/100</f>
        <v>0.209</v>
      </c>
      <c r="AM84" s="380">
        <f t="array" aca="true" ref="AM84">INDEX(KM_PCT,MATCH($A84,'Knowledge - Percentages'!$B:$B,0),'Data - Knowledge'!AM$8)/100</f>
        <v>0.147</v>
      </c>
      <c r="AN84" s="380">
        <f t="array" aca="true" ref="AN84">INDEX(KM_PCT,MATCH($A84,'Knowledge - Percentages'!$B:$B,0),'Data - Knowledge'!AN$8)/100</f>
        <v>0.098</v>
      </c>
      <c r="AO84" s="380">
        <f t="array" aca="true" ref="AO84">INDEX(KM_PCT,MATCH($A84,'Knowledge - Percentages'!$B:$B,0),'Data - Knowledge'!AO$8)/100</f>
        <v>0.053</v>
      </c>
      <c r="AP84" s="380">
        <f t="array" aca="true" ref="AP84">INDEX(KM_PCT,MATCH($A84,'Knowledge - Percentages'!$B:$B,0),'Data - Knowledge'!AP$8)/100</f>
        <v>0.138</v>
      </c>
      <c r="AQ84" s="380">
        <f t="array" aca="true" ref="AQ84">INDEX(KM_PCT,MATCH($A84,'Knowledge - Percentages'!$B:$B,0),'Data - Knowledge'!AQ$8)/100</f>
        <v>0.14300000000000002</v>
      </c>
      <c r="AR84" s="380">
        <f t="array" aca="true" ref="AR84">INDEX(KM_PCT,MATCH($A84,'Knowledge - Percentages'!$B:$B,0),'Data - Knowledge'!AR$8)/100</f>
        <v>0.099</v>
      </c>
      <c r="AS84" s="380">
        <f t="array" aca="true" ref="AS84">INDEX(KM_PCT,MATCH($A84,'Knowledge - Percentages'!$B:$B,0),'Data - Knowledge'!AS$8)/100</f>
        <v>0.096</v>
      </c>
      <c r="AT84" s="380">
        <f t="array" aca="true" ref="AT84">INDEX(KM_PCT,MATCH($A84,'Knowledge - Percentages'!$B:$B,0),'Data - Knowledge'!AT$8)/100</f>
        <v>0.086</v>
      </c>
      <c r="AU84" s="380">
        <f t="array" aca="true" ref="AU84">INDEX(KM_PCT,MATCH($A84,'Knowledge - Percentages'!$B:$B,0),'Data - Knowledge'!AU$8)/100</f>
        <v>0.126</v>
      </c>
      <c r="AV84" s="380">
        <f t="array" aca="true" ref="AV84">INDEX(KM_PCT,MATCH($A84,'Knowledge - Percentages'!$B:$B,0),'Data - Knowledge'!AV$8)/100</f>
        <v>0.11900000000000001</v>
      </c>
      <c r="AW84" s="380">
        <f t="array" aca="true" ref="AW84">INDEX(KM_PCT,MATCH($A84,'Knowledge - Percentages'!$B:$B,0),'Data - Knowledge'!AW$8)/100</f>
        <v>0.126</v>
      </c>
      <c r="AX84" s="380">
        <f t="array" aca="true" ref="AX84">INDEX(KM_PCT,MATCH($A84,'Knowledge - Percentages'!$B:$B,0),'Data - Knowledge'!AX$8)/100</f>
        <v>0.127</v>
      </c>
      <c r="AY84" s="380">
        <f t="array" aca="true" ref="AY84">INDEX(KM_PCT,MATCH($A84,'Knowledge - Percentages'!$B:$B,0),'Data - Knowledge'!AY$8)/100</f>
        <v>0.14</v>
      </c>
      <c r="AZ84" s="380">
        <f t="array" aca="true" ref="AZ84">INDEX(KM_PCT,MATCH($A84,'Knowledge - Percentages'!$B:$B,0),'Data - Knowledge'!AZ$8)/100</f>
        <v>0.14</v>
      </c>
      <c r="BA84" s="380">
        <f t="array" aca="true" ref="BA84">INDEX(KM_PCT,MATCH($A84,'Knowledge - Percentages'!$B:$B,0),'Data - Knowledge'!BA$8)/100</f>
        <v>0.139</v>
      </c>
      <c r="BB84" s="380">
        <f t="array" aca="true" ref="BB84">INDEX(KM_PCT,MATCH($A84,'Knowledge - Percentages'!$B:$B,0),'Data - Knowledge'!BB$8)/100</f>
        <v>0.14</v>
      </c>
      <c r="BC84" s="380">
        <f t="array" aca="true" ref="BC84">INDEX(KM_PCT,MATCH($A84,'Knowledge - Percentages'!$B:$B,0),'Data - Knowledge'!BC$8)/100</f>
        <v>0.054000000000000006</v>
      </c>
      <c r="BD84" s="380">
        <f t="array" aca="true" ref="BD84">INDEX(KM_PCT,MATCH($A84,'Knowledge - Percentages'!$B:$B,0),'Data - Knowledge'!BD$8)/100</f>
        <v>0.028999999999999998</v>
      </c>
      <c r="BE84" s="380">
        <f t="array" aca="true" ref="BE84">INDEX(KM_PCT,MATCH($A84,'Knowledge - Percentages'!$B:$B,0),'Data - Knowledge'!BE$8)/100</f>
        <v>0.127</v>
      </c>
      <c r="BF84" s="380">
        <f t="array" aca="true" ref="BF84">INDEX(KM_PCT,MATCH($A84,'Knowledge - Percentages'!$B:$B,0),'Data - Knowledge'!BF$8)/100</f>
        <v>0.106</v>
      </c>
      <c r="BG84" s="380">
        <f t="array" aca="true" ref="BG84">INDEX(KM_PCT,MATCH($A84,'Knowledge - Percentages'!$B:$B,0),'Data - Knowledge'!BG$8)/100</f>
        <v>0.134</v>
      </c>
      <c r="BH84" s="380">
        <f t="array" aca="true" ref="BH84">INDEX(KM_PCT,MATCH($A84,'Knowledge - Percentages'!$B:$B,0),'Data - Knowledge'!BH$8)/100</f>
        <v>0.11199999999999999</v>
      </c>
      <c r="BI84" s="380">
        <f t="array" aca="true" ref="BI84">INDEX(KM_PCT,MATCH($A84,'Knowledge - Percentages'!$B:$B,0),'Data - Knowledge'!BI$8)/100</f>
        <v>0.134</v>
      </c>
      <c r="BJ84" s="380">
        <f t="array" aca="true" ref="BJ84">INDEX(KM_PCT,MATCH($A84,'Knowledge - Percentages'!$B:$B,0),'Data - Knowledge'!BJ$8)/100</f>
        <v>0.15</v>
      </c>
      <c r="BK84" s="380">
        <f t="array" aca="true" ref="BK84">INDEX(KM_PCT,MATCH($A84,'Knowledge - Percentages'!$B:$B,0),'Data - Knowledge'!BK$8)/100</f>
        <v>0.153</v>
      </c>
      <c r="BL84" s="380">
        <f t="array" aca="true" ref="BL84">INDEX(KM_PCT,MATCH($A84,'Knowledge - Percentages'!$B:$B,0),'Data - Knowledge'!BL$8)/100</f>
        <v>0.15</v>
      </c>
      <c r="BM84" s="380">
        <f t="array" aca="true" ref="BM84">INDEX(KM_PCT,MATCH($A84,'Knowledge - Percentages'!$B:$B,0),'Data - Knowledge'!BM$8)/100</f>
        <v>0.14800000000000002</v>
      </c>
      <c r="BN84" s="380">
        <f t="array" aca="true" ref="BN84">INDEX(KM_PCT,MATCH($A84,'Knowledge - Percentages'!$B:$B,0),'Data - Knowledge'!BN$8)/100</f>
        <v>0.146</v>
      </c>
      <c r="BO84" s="380">
        <f t="array" aca="true" ref="BO84">INDEX(KM_PCT,MATCH($A84,'Knowledge - Percentages'!$B:$B,0),'Data - Knowledge'!BO$8)/100</f>
        <v>0.182</v>
      </c>
      <c r="BP84" s="380">
        <f t="array" aca="true" ref="BP84">INDEX(KM_PCT,MATCH($A84,'Knowledge - Percentages'!$B:$B,0),'Data - Knowledge'!BP$8)/100</f>
        <v>0.146</v>
      </c>
      <c r="BQ84" s="380">
        <f t="array" aca="true" ref="BQ84">INDEX(KM_PCT,MATCH($A84,'Knowledge - Percentages'!$B:$B,0),'Data - Knowledge'!BQ$8)/100</f>
        <v>0.069</v>
      </c>
    </row>
    <row r="85" spans="1:69">
      <c r="A85" t="s">
        <v>938</v>
      </c>
      <c r="B85" t="s">
        <v>155</v>
      </c>
      <c r="C85" t="s">
        <v>928</v>
      </c>
      <c r="D85" t="s">
        <v>939</v>
      </c>
      <c r="E85" s="373">
        <f>SUMPRODUCT($K$2:$BQ$2,$K85:$BQ85)/$J$2</f>
        <v>0.10084090909090911</v>
      </c>
      <c r="F85" s="379">
        <f>SUMPRODUCT($K$2:$BQ$2,$K85:$BQ85)</f>
        <v>26.622000000000003</v>
      </c>
      <c r="G85" s="373">
        <f>SUMPRODUCT($K$3:$BQ$3,$K85:$BQ85)/$J$3</f>
        <v>0.090342505133470238</v>
      </c>
      <c r="H85" s="379">
        <f>SUMPRODUCT($K$3:$BQ$3,$K85:$BQ85)</f>
        <v>879.93600000000015</v>
      </c>
      <c r="I85" s="373">
        <f>CORREL($K$4:$BQ$4,$K85:$BQ85)</f>
        <v>0.14096096302233127</v>
      </c>
      <c r="J85" s="379">
        <f>$E85/$G85*100</f>
        <v>111.62066951976672</v>
      </c>
      <c r="K85" s="380">
        <f t="array" aca="true" ref="K85">INDEX(KM_PCT,MATCH($A85,'Knowledge - Percentages'!$B:$B,0),'Data - Knowledge'!K$8)/100</f>
        <v>0.16699999999999998</v>
      </c>
      <c r="L85" s="380">
        <f t="array" aca="true" ref="L85">INDEX(KM_PCT,MATCH($A85,'Knowledge - Percentages'!$B:$B,0),'Data - Knowledge'!L$8)/100</f>
        <v>0.124</v>
      </c>
      <c r="M85" s="380">
        <f t="array" aca="true" ref="M85">INDEX(KM_PCT,MATCH($A85,'Knowledge - Percentages'!$B:$B,0),'Data - Knowledge'!M$8)/100</f>
        <v>0.121</v>
      </c>
      <c r="N85" s="380">
        <f t="array" aca="true" ref="N85">INDEX(KM_PCT,MATCH($A85,'Knowledge - Percentages'!$B:$B,0),'Data - Knowledge'!N$8)/100</f>
        <v>0.096</v>
      </c>
      <c r="O85" s="380">
        <f t="array" aca="true" ref="O85">INDEX(KM_PCT,MATCH($A85,'Knowledge - Percentages'!$B:$B,0),'Data - Knowledge'!O$8)/100</f>
        <v>0.096999999999999989</v>
      </c>
      <c r="P85" s="380">
        <f t="array" aca="true" ref="P85">INDEX(KM_PCT,MATCH($A85,'Knowledge - Percentages'!$B:$B,0),'Data - Knowledge'!P$8)/100</f>
        <v>0.122</v>
      </c>
      <c r="Q85" s="380">
        <f t="array" aca="true" ref="Q85">INDEX(KM_PCT,MATCH($A85,'Knowledge - Percentages'!$B:$B,0),'Data - Knowledge'!Q$8)/100</f>
        <v>0.091</v>
      </c>
      <c r="R85" s="380">
        <f t="array" aca="true" ref="R85">INDEX(KM_PCT,MATCH($A85,'Knowledge - Percentages'!$B:$B,0),'Data - Knowledge'!R$8)/100</f>
        <v>0.096</v>
      </c>
      <c r="S85" s="380">
        <f t="array" aca="true" ref="S85">INDEX(KM_PCT,MATCH($A85,'Knowledge - Percentages'!$B:$B,0),'Data - Knowledge'!S$8)/100</f>
        <v>0.096999999999999989</v>
      </c>
      <c r="T85" s="380">
        <f t="array" aca="true" ref="T85">INDEX(KM_PCT,MATCH($A85,'Knowledge - Percentages'!$B:$B,0),'Data - Knowledge'!T$8)/100</f>
        <v>0.077</v>
      </c>
      <c r="U85" s="380">
        <f t="array" aca="true" ref="U85">INDEX(KM_PCT,MATCH($A85,'Knowledge - Percentages'!$B:$B,0),'Data - Knowledge'!U$8)/100</f>
        <v>0.087</v>
      </c>
      <c r="V85" s="380">
        <f t="array" aca="true" ref="V85">INDEX(KM_PCT,MATCH($A85,'Knowledge - Percentages'!$B:$B,0),'Data - Knowledge'!V$8)/100</f>
        <v>0.046</v>
      </c>
      <c r="W85" s="380">
        <f t="array" aca="true" ref="W85">INDEX(KM_PCT,MATCH($A85,'Knowledge - Percentages'!$B:$B,0),'Data - Knowledge'!W$8)/100</f>
        <v>0.039</v>
      </c>
      <c r="X85" s="380">
        <f t="array" aca="true" ref="X85">INDEX(KM_PCT,MATCH($A85,'Knowledge - Percentages'!$B:$B,0),'Data - Knowledge'!X$8)/100</f>
        <v>0.094</v>
      </c>
      <c r="Y85" s="380">
        <f t="array" aca="true" ref="Y85">INDEX(KM_PCT,MATCH($A85,'Knowledge - Percentages'!$B:$B,0),'Data - Knowledge'!Y$8)/100</f>
        <v>0.096999999999999989</v>
      </c>
      <c r="Z85" s="380">
        <f t="array" aca="true" ref="Z85">INDEX(KM_PCT,MATCH($A85,'Knowledge - Percentages'!$B:$B,0),'Data - Knowledge'!Z$8)/100</f>
        <v>0.065</v>
      </c>
      <c r="AA85" s="380">
        <f t="array" aca="true" ref="AA85">INDEX(KM_PCT,MATCH($A85,'Knowledge - Percentages'!$B:$B,0),'Data - Knowledge'!AA$8)/100</f>
        <v>0.051</v>
      </c>
      <c r="AB85" s="380">
        <f t="array" aca="true" ref="AB85">INDEX(KM_PCT,MATCH($A85,'Knowledge - Percentages'!$B:$B,0),'Data - Knowledge'!AB$8)/100</f>
        <v>0.093000000000000013</v>
      </c>
      <c r="AC85" s="380">
        <f t="array" aca="true" ref="AC85">INDEX(KM_PCT,MATCH($A85,'Knowledge - Percentages'!$B:$B,0),'Data - Knowledge'!AC$8)/100</f>
        <v>0.093000000000000013</v>
      </c>
      <c r="AD85" s="380">
        <f t="array" aca="true" ref="AD85">INDEX(KM_PCT,MATCH($A85,'Knowledge - Percentages'!$B:$B,0),'Data - Knowledge'!AD$8)/100</f>
        <v>0.093000000000000013</v>
      </c>
      <c r="AE85" s="380">
        <f t="array" aca="true" ref="AE85">INDEX(KM_PCT,MATCH($A85,'Knowledge - Percentages'!$B:$B,0),'Data - Knowledge'!AE$8)/100</f>
        <v>0.065</v>
      </c>
      <c r="AF85" s="380">
        <f t="array" aca="true" ref="AF85">INDEX(KM_PCT,MATCH($A85,'Knowledge - Percentages'!$B:$B,0),'Data - Knowledge'!AF$8)/100</f>
        <v>0.07400000000000001</v>
      </c>
      <c r="AG85" s="380">
        <f t="array" aca="true" ref="AG85">INDEX(KM_PCT,MATCH($A85,'Knowledge - Percentages'!$B:$B,0),'Data - Knowledge'!AG$8)/100</f>
        <v>0.07400000000000001</v>
      </c>
      <c r="AH85" s="380">
        <f t="array" aca="true" ref="AH85">INDEX(KM_PCT,MATCH($A85,'Knowledge - Percentages'!$B:$B,0),'Data - Knowledge'!AH$8)/100</f>
        <v>0.10099999999999999</v>
      </c>
      <c r="AI85" s="380">
        <f t="array" aca="true" ref="AI85">INDEX(KM_PCT,MATCH($A85,'Knowledge - Percentages'!$B:$B,0),'Data - Knowledge'!AI$8)/100</f>
        <v>0.153</v>
      </c>
      <c r="AJ85" s="380">
        <f t="array" aca="true" ref="AJ85">INDEX(KM_PCT,MATCH($A85,'Knowledge - Percentages'!$B:$B,0),'Data - Knowledge'!AJ$8)/100</f>
        <v>0.086</v>
      </c>
      <c r="AK85" s="380">
        <f t="array" aca="true" ref="AK85">INDEX(KM_PCT,MATCH($A85,'Knowledge - Percentages'!$B:$B,0),'Data - Knowledge'!AK$8)/100</f>
        <v>0.085</v>
      </c>
      <c r="AL85" s="380">
        <f t="array" aca="true" ref="AL85">INDEX(KM_PCT,MATCH($A85,'Knowledge - Percentages'!$B:$B,0),'Data - Knowledge'!AL$8)/100</f>
        <v>0.085</v>
      </c>
      <c r="AM85" s="380">
        <f t="array" aca="true" ref="AM85">INDEX(KM_PCT,MATCH($A85,'Knowledge - Percentages'!$B:$B,0),'Data - Knowledge'!AM$8)/100</f>
        <v>0.096</v>
      </c>
      <c r="AN85" s="380">
        <f t="array" aca="true" ref="AN85">INDEX(KM_PCT,MATCH($A85,'Knowledge - Percentages'!$B:$B,0),'Data - Knowledge'!AN$8)/100</f>
        <v>0.064</v>
      </c>
      <c r="AO85" s="380">
        <f t="array" aca="true" ref="AO85">INDEX(KM_PCT,MATCH($A85,'Knowledge - Percentages'!$B:$B,0),'Data - Knowledge'!AO$8)/100</f>
        <v>0.046</v>
      </c>
      <c r="AP85" s="380">
        <f t="array" aca="true" ref="AP85">INDEX(KM_PCT,MATCH($A85,'Knowledge - Percentages'!$B:$B,0),'Data - Knowledge'!AP$8)/100</f>
        <v>0.081</v>
      </c>
      <c r="AQ85" s="380">
        <f t="array" aca="true" ref="AQ85">INDEX(KM_PCT,MATCH($A85,'Knowledge - Percentages'!$B:$B,0),'Data - Knowledge'!AQ$8)/100</f>
        <v>0.077</v>
      </c>
      <c r="AR85" s="380">
        <f t="array" aca="true" ref="AR85">INDEX(KM_PCT,MATCH($A85,'Knowledge - Percentages'!$B:$B,0),'Data - Knowledge'!AR$8)/100</f>
        <v>0.057</v>
      </c>
      <c r="AS85" s="380">
        <f t="array" aca="true" ref="AS85">INDEX(KM_PCT,MATCH($A85,'Knowledge - Percentages'!$B:$B,0),'Data - Knowledge'!AS$8)/100</f>
        <v>0.08199999999999999</v>
      </c>
      <c r="AT85" s="380">
        <f t="array" aca="true" ref="AT85">INDEX(KM_PCT,MATCH($A85,'Knowledge - Percentages'!$B:$B,0),'Data - Knowledge'!AT$8)/100</f>
        <v>0.098</v>
      </c>
      <c r="AU85" s="380">
        <f t="array" aca="true" ref="AU85">INDEX(KM_PCT,MATCH($A85,'Knowledge - Percentages'!$B:$B,0),'Data - Knowledge'!AU$8)/100</f>
        <v>0.099</v>
      </c>
      <c r="AV85" s="380">
        <f t="array" aca="true" ref="AV85">INDEX(KM_PCT,MATCH($A85,'Knowledge - Percentages'!$B:$B,0),'Data - Knowledge'!AV$8)/100</f>
        <v>0.091</v>
      </c>
      <c r="AW85" s="380">
        <f t="array" aca="true" ref="AW85">INDEX(KM_PCT,MATCH($A85,'Knowledge - Percentages'!$B:$B,0),'Data - Knowledge'!AW$8)/100</f>
        <v>0.098</v>
      </c>
      <c r="AX85" s="380">
        <f t="array" aca="true" ref="AX85">INDEX(KM_PCT,MATCH($A85,'Knowledge - Percentages'!$B:$B,0),'Data - Knowledge'!AX$8)/100</f>
        <v>0.14300000000000002</v>
      </c>
      <c r="AY85" s="380">
        <f t="array" aca="true" ref="AY85">INDEX(KM_PCT,MATCH($A85,'Knowledge - Percentages'!$B:$B,0),'Data - Knowledge'!AY$8)/100</f>
        <v>0.132</v>
      </c>
      <c r="AZ85" s="380">
        <f t="array" aca="true" ref="AZ85">INDEX(KM_PCT,MATCH($A85,'Knowledge - Percentages'!$B:$B,0),'Data - Knowledge'!AZ$8)/100</f>
        <v>0.135</v>
      </c>
      <c r="BA85" s="380">
        <f t="array" aca="true" ref="BA85">INDEX(KM_PCT,MATCH($A85,'Knowledge - Percentages'!$B:$B,0),'Data - Knowledge'!BA$8)/100</f>
        <v>0.138</v>
      </c>
      <c r="BB85" s="380">
        <f t="array" aca="true" ref="BB85">INDEX(KM_PCT,MATCH($A85,'Knowledge - Percentages'!$B:$B,0),'Data - Knowledge'!BB$8)/100</f>
        <v>0.132</v>
      </c>
      <c r="BC85" s="380">
        <f t="array" aca="true" ref="BC85">INDEX(KM_PCT,MATCH($A85,'Knowledge - Percentages'!$B:$B,0),'Data - Knowledge'!BC$8)/100</f>
        <v>0.033</v>
      </c>
      <c r="BD85" s="380">
        <f t="array" aca="true" ref="BD85">INDEX(KM_PCT,MATCH($A85,'Knowledge - Percentages'!$B:$B,0),'Data - Knowledge'!BD$8)/100</f>
        <v>0.026000000000000002</v>
      </c>
      <c r="BE85" s="380">
        <f t="array" aca="true" ref="BE85">INDEX(KM_PCT,MATCH($A85,'Knowledge - Percentages'!$B:$B,0),'Data - Knowledge'!BE$8)/100</f>
        <v>0.096</v>
      </c>
      <c r="BF85" s="380">
        <f t="array" aca="true" ref="BF85">INDEX(KM_PCT,MATCH($A85,'Knowledge - Percentages'!$B:$B,0),'Data - Knowledge'!BF$8)/100</f>
        <v>0.031</v>
      </c>
      <c r="BG85" s="380">
        <f t="array" aca="true" ref="BG85">INDEX(KM_PCT,MATCH($A85,'Knowledge - Percentages'!$B:$B,0),'Data - Knowledge'!BG$8)/100</f>
        <v>0.083</v>
      </c>
      <c r="BH85" s="380">
        <f t="array" aca="true" ref="BH85">INDEX(KM_PCT,MATCH($A85,'Knowledge - Percentages'!$B:$B,0),'Data - Knowledge'!BH$8)/100</f>
        <v>0.086</v>
      </c>
      <c r="BI85" s="380">
        <f t="array" aca="true" ref="BI85">INDEX(KM_PCT,MATCH($A85,'Knowledge - Percentages'!$B:$B,0),'Data - Knowledge'!BI$8)/100</f>
        <v>0.088000000000000009</v>
      </c>
      <c r="BJ85" s="380">
        <f t="array" aca="true" ref="BJ85">INDEX(KM_PCT,MATCH($A85,'Knowledge - Percentages'!$B:$B,0),'Data - Knowledge'!BJ$8)/100</f>
        <v>0.132</v>
      </c>
      <c r="BK85" s="380">
        <f t="array" aca="true" ref="BK85">INDEX(KM_PCT,MATCH($A85,'Knowledge - Percentages'!$B:$B,0),'Data - Knowledge'!BK$8)/100</f>
        <v>0.132</v>
      </c>
      <c r="BL85" s="380">
        <f t="array" aca="true" ref="BL85">INDEX(KM_PCT,MATCH($A85,'Knowledge - Percentages'!$B:$B,0),'Data - Knowledge'!BL$8)/100</f>
        <v>0.073</v>
      </c>
      <c r="BM85" s="380">
        <f t="array" aca="true" ref="BM85">INDEX(KM_PCT,MATCH($A85,'Knowledge - Percentages'!$B:$B,0),'Data - Knowledge'!BM$8)/100</f>
        <v>0.126</v>
      </c>
      <c r="BN85" s="380">
        <f t="array" aca="true" ref="BN85">INDEX(KM_PCT,MATCH($A85,'Knowledge - Percentages'!$B:$B,0),'Data - Knowledge'!BN$8)/100</f>
        <v>0.16699999999999998</v>
      </c>
      <c r="BO85" s="380">
        <f t="array" aca="true" ref="BO85">INDEX(KM_PCT,MATCH($A85,'Knowledge - Percentages'!$B:$B,0),'Data - Knowledge'!BO$8)/100</f>
        <v>0.091</v>
      </c>
      <c r="BP85" s="380">
        <f t="array" aca="true" ref="BP85">INDEX(KM_PCT,MATCH($A85,'Knowledge - Percentages'!$B:$B,0),'Data - Knowledge'!BP$8)/100</f>
        <v>0.08</v>
      </c>
      <c r="BQ85" s="380">
        <f t="array" aca="true" ref="BQ85">INDEX(KM_PCT,MATCH($A85,'Knowledge - Percentages'!$B:$B,0),'Data - Knowledge'!BQ$8)/100</f>
        <v>0.051</v>
      </c>
    </row>
    <row r="86" spans="1:69">
      <c r="A86" t="s">
        <v>462</v>
      </c>
      <c r="B86" t="s">
        <v>155</v>
      </c>
      <c r="C86" t="s">
        <v>940</v>
      </c>
      <c r="D86" t="s">
        <v>941</v>
      </c>
      <c r="E86" s="373">
        <f>SUMPRODUCT($K$2:$BQ$2,$K86:$BQ86)/$J$2</f>
        <v>0.695125</v>
      </c>
      <c r="F86" s="379">
        <f>SUMPRODUCT($K$2:$BQ$2,$K86:$BQ86)</f>
        <v>183.513</v>
      </c>
      <c r="G86" s="373">
        <f>SUMPRODUCT($K$3:$BQ$3,$K86:$BQ86)/$J$3</f>
        <v>0.73200636550308</v>
      </c>
      <c r="H86" s="379">
        <f>SUMPRODUCT($K$3:$BQ$3,$K86:$BQ86)</f>
        <v>7129.7419999999993</v>
      </c>
      <c r="I86" s="373">
        <f>CORREL($K$4:$BQ$4,$K86:$BQ86)</f>
        <v>-0.178301892086204</v>
      </c>
      <c r="J86" s="379">
        <f>$E86/$G86*100</f>
        <v>94.961605903832151</v>
      </c>
      <c r="K86" s="380">
        <f t="array" aca="true" ref="K86">INDEX(KM_PCT,MATCH($A86,'Knowledge - Percentages'!$B:$B,0),'Data - Knowledge'!K$8)/100</f>
        <v>0.708</v>
      </c>
      <c r="L86" s="380">
        <f t="array" aca="true" ref="L86">INDEX(KM_PCT,MATCH($A86,'Knowledge - Percentages'!$B:$B,0),'Data - Knowledge'!L$8)/100</f>
        <v>0.664</v>
      </c>
      <c r="M86" s="380">
        <f t="array" aca="true" ref="M86">INDEX(KM_PCT,MATCH($A86,'Knowledge - Percentages'!$B:$B,0),'Data - Knowledge'!M$8)/100</f>
        <v>0.745</v>
      </c>
      <c r="N86" s="380">
        <f t="array" aca="true" ref="N86">INDEX(KM_PCT,MATCH($A86,'Knowledge - Percentages'!$B:$B,0),'Data - Knowledge'!N$8)/100</f>
        <v>0.76</v>
      </c>
      <c r="O86" s="380">
        <f t="array" aca="true" ref="O86">INDEX(KM_PCT,MATCH($A86,'Knowledge - Percentages'!$B:$B,0),'Data - Knowledge'!O$8)/100</f>
        <v>0.74</v>
      </c>
      <c r="P86" s="380">
        <f t="array" aca="true" ref="P86">INDEX(KM_PCT,MATCH($A86,'Knowledge - Percentages'!$B:$B,0),'Data - Knowledge'!P$8)/100</f>
        <v>0.674</v>
      </c>
      <c r="Q86" s="380">
        <f t="array" aca="true" ref="Q86">INDEX(KM_PCT,MATCH($A86,'Knowledge - Percentages'!$B:$B,0),'Data - Knowledge'!Q$8)/100</f>
        <v>0.735</v>
      </c>
      <c r="R86" s="380">
        <f t="array" aca="true" ref="R86">INDEX(KM_PCT,MATCH($A86,'Knowledge - Percentages'!$B:$B,0),'Data - Knowledge'!R$8)/100</f>
        <v>0.71400000000000008</v>
      </c>
      <c r="S86" s="380">
        <f t="array" aca="true" ref="S86">INDEX(KM_PCT,MATCH($A86,'Knowledge - Percentages'!$B:$B,0),'Data - Knowledge'!S$8)/100</f>
        <v>0.701</v>
      </c>
      <c r="T86" s="380">
        <f t="array" aca="true" ref="T86">INDEX(KM_PCT,MATCH($A86,'Knowledge - Percentages'!$B:$B,0),'Data - Knowledge'!T$8)/100</f>
        <v>0.779</v>
      </c>
      <c r="U86" s="380">
        <f t="array" aca="true" ref="U86">INDEX(KM_PCT,MATCH($A86,'Knowledge - Percentages'!$B:$B,0),'Data - Knowledge'!U$8)/100</f>
        <v>0.752</v>
      </c>
      <c r="V86" s="380">
        <f t="array" aca="true" ref="V86">INDEX(KM_PCT,MATCH($A86,'Knowledge - Percentages'!$B:$B,0),'Data - Knowledge'!V$8)/100</f>
        <v>0.83700000000000008</v>
      </c>
      <c r="W86" s="380">
        <f t="array" aca="true" ref="W86">INDEX(KM_PCT,MATCH($A86,'Knowledge - Percentages'!$B:$B,0),'Data - Knowledge'!W$8)/100</f>
        <v>0.8</v>
      </c>
      <c r="X86" s="380">
        <f t="array" aca="true" ref="X86">INDEX(KM_PCT,MATCH($A86,'Knowledge - Percentages'!$B:$B,0),'Data - Knowledge'!X$8)/100</f>
        <v>0.763</v>
      </c>
      <c r="Y86" s="380">
        <f t="array" aca="true" ref="Y86">INDEX(KM_PCT,MATCH($A86,'Knowledge - Percentages'!$B:$B,0),'Data - Knowledge'!Y$8)/100</f>
        <v>0.77</v>
      </c>
      <c r="Z86" s="380">
        <f t="array" aca="true" ref="Z86">INDEX(KM_PCT,MATCH($A86,'Knowledge - Percentages'!$B:$B,0),'Data - Knowledge'!Z$8)/100</f>
        <v>0.767</v>
      </c>
      <c r="AA86" s="380">
        <f t="array" aca="true" ref="AA86">INDEX(KM_PCT,MATCH($A86,'Knowledge - Percentages'!$B:$B,0),'Data - Knowledge'!AA$8)/100</f>
        <v>0.794</v>
      </c>
      <c r="AB86" s="380">
        <f t="array" aca="true" ref="AB86">INDEX(KM_PCT,MATCH($A86,'Knowledge - Percentages'!$B:$B,0),'Data - Knowledge'!AB$8)/100</f>
        <v>0.636</v>
      </c>
      <c r="AC86" s="380">
        <f t="array" aca="true" ref="AC86">INDEX(KM_PCT,MATCH($A86,'Knowledge - Percentages'!$B:$B,0),'Data - Knowledge'!AC$8)/100</f>
        <v>0.732</v>
      </c>
      <c r="AD86" s="380">
        <f t="array" aca="true" ref="AD86">INDEX(KM_PCT,MATCH($A86,'Knowledge - Percentages'!$B:$B,0),'Data - Knowledge'!AD$8)/100</f>
        <v>0.695</v>
      </c>
      <c r="AE86" s="380">
        <f t="array" aca="true" ref="AE86">INDEX(KM_PCT,MATCH($A86,'Knowledge - Percentages'!$B:$B,0),'Data - Knowledge'!AE$8)/100</f>
        <v>0.76</v>
      </c>
      <c r="AF86" s="380">
        <f t="array" aca="true" ref="AF86">INDEX(KM_PCT,MATCH($A86,'Knowledge - Percentages'!$B:$B,0),'Data - Knowledge'!AF$8)/100</f>
        <v>0.753</v>
      </c>
      <c r="AG86" s="380">
        <f t="array" aca="true" ref="AG86">INDEX(KM_PCT,MATCH($A86,'Knowledge - Percentages'!$B:$B,0),'Data - Knowledge'!AG$8)/100</f>
        <v>0.753</v>
      </c>
      <c r="AH86" s="380">
        <f t="array" aca="true" ref="AH86">INDEX(KM_PCT,MATCH($A86,'Knowledge - Percentages'!$B:$B,0),'Data - Knowledge'!AH$8)/100</f>
        <v>0.71</v>
      </c>
      <c r="AI86" s="380">
        <f t="array" aca="true" ref="AI86">INDEX(KM_PCT,MATCH($A86,'Knowledge - Percentages'!$B:$B,0),'Data - Knowledge'!AI$8)/100</f>
        <v>0.591</v>
      </c>
      <c r="AJ86" s="380">
        <f t="array" aca="true" ref="AJ86">INDEX(KM_PCT,MATCH($A86,'Knowledge - Percentages'!$B:$B,0),'Data - Knowledge'!AJ$8)/100</f>
        <v>0.69400000000000006</v>
      </c>
      <c r="AK86" s="380">
        <f t="array" aca="true" ref="AK86">INDEX(KM_PCT,MATCH($A86,'Knowledge - Percentages'!$B:$B,0),'Data - Knowledge'!AK$8)/100</f>
        <v>0.70400000000000007</v>
      </c>
      <c r="AL86" s="380">
        <f t="array" aca="true" ref="AL86">INDEX(KM_PCT,MATCH($A86,'Knowledge - Percentages'!$B:$B,0),'Data - Knowledge'!AL$8)/100</f>
        <v>0.66799999999999993</v>
      </c>
      <c r="AM86" s="380">
        <f t="array" aca="true" ref="AM86">INDEX(KM_PCT,MATCH($A86,'Knowledge - Percentages'!$B:$B,0),'Data - Knowledge'!AM$8)/100</f>
        <v>0.69200000000000006</v>
      </c>
      <c r="AN86" s="380">
        <f t="array" aca="true" ref="AN86">INDEX(KM_PCT,MATCH($A86,'Knowledge - Percentages'!$B:$B,0),'Data - Knowledge'!AN$8)/100</f>
        <v>0.845</v>
      </c>
      <c r="AO86" s="380">
        <f t="array" aca="true" ref="AO86">INDEX(KM_PCT,MATCH($A86,'Knowledge - Percentages'!$B:$B,0),'Data - Knowledge'!AO$8)/100</f>
        <v>0.845</v>
      </c>
      <c r="AP86" s="380">
        <f t="array" aca="true" ref="AP86">INDEX(KM_PCT,MATCH($A86,'Knowledge - Percentages'!$B:$B,0),'Data - Knowledge'!AP$8)/100</f>
        <v>0.711</v>
      </c>
      <c r="AQ86" s="380">
        <f t="array" aca="true" ref="AQ86">INDEX(KM_PCT,MATCH($A86,'Knowledge - Percentages'!$B:$B,0),'Data - Knowledge'!AQ$8)/100</f>
        <v>0.69200000000000006</v>
      </c>
      <c r="AR86" s="380">
        <f t="array" aca="true" ref="AR86">INDEX(KM_PCT,MATCH($A86,'Knowledge - Percentages'!$B:$B,0),'Data - Knowledge'!AR$8)/100</f>
        <v>0.83900000000000008</v>
      </c>
      <c r="AS86" s="380">
        <f t="array" aca="true" ref="AS86">INDEX(KM_PCT,MATCH($A86,'Knowledge - Percentages'!$B:$B,0),'Data - Knowledge'!AS$8)/100</f>
        <v>0.835</v>
      </c>
      <c r="AT86" s="380">
        <f t="array" aca="true" ref="AT86">INDEX(KM_PCT,MATCH($A86,'Knowledge - Percentages'!$B:$B,0),'Data - Knowledge'!AT$8)/100</f>
        <v>0.732</v>
      </c>
      <c r="AU86" s="380">
        <f t="array" aca="true" ref="AU86">INDEX(KM_PCT,MATCH($A86,'Knowledge - Percentages'!$B:$B,0),'Data - Knowledge'!AU$8)/100</f>
        <v>0.703</v>
      </c>
      <c r="AV86" s="380">
        <f t="array" aca="true" ref="AV86">INDEX(KM_PCT,MATCH($A86,'Knowledge - Percentages'!$B:$B,0),'Data - Knowledge'!AV$8)/100</f>
        <v>0.70900000000000007</v>
      </c>
      <c r="AW86" s="380">
        <f t="array" aca="true" ref="AW86">INDEX(KM_PCT,MATCH($A86,'Knowledge - Percentages'!$B:$B,0),'Data - Knowledge'!AW$8)/100</f>
        <v>0.69400000000000006</v>
      </c>
      <c r="AX86" s="380">
        <f t="array" aca="true" ref="AX86">INDEX(KM_PCT,MATCH($A86,'Knowledge - Percentages'!$B:$B,0),'Data - Knowledge'!AX$8)/100</f>
        <v>0.537</v>
      </c>
      <c r="AY86" s="380">
        <f t="array" aca="true" ref="AY86">INDEX(KM_PCT,MATCH($A86,'Knowledge - Percentages'!$B:$B,0),'Data - Knowledge'!AY$8)/100</f>
        <v>0.67099999999999993</v>
      </c>
      <c r="AZ86" s="380">
        <f t="array" aca="true" ref="AZ86">INDEX(KM_PCT,MATCH($A86,'Knowledge - Percentages'!$B:$B,0),'Data - Knowledge'!AZ$8)/100</f>
        <v>0.628</v>
      </c>
      <c r="BA86" s="380">
        <f t="array" aca="true" ref="BA86">INDEX(KM_PCT,MATCH($A86,'Knowledge - Percentages'!$B:$B,0),'Data - Knowledge'!BA$8)/100</f>
        <v>0.65799999999999992</v>
      </c>
      <c r="BB86" s="380">
        <f t="array" aca="true" ref="BB86">INDEX(KM_PCT,MATCH($A86,'Knowledge - Percentages'!$B:$B,0),'Data - Knowledge'!BB$8)/100</f>
        <v>0.69</v>
      </c>
      <c r="BC86" s="380">
        <f t="array" aca="true" ref="BC86">INDEX(KM_PCT,MATCH($A86,'Knowledge - Percentages'!$B:$B,0),'Data - Knowledge'!BC$8)/100</f>
        <v>0.8909999999999999</v>
      </c>
      <c r="BD86" s="380">
        <f t="array" aca="true" ref="BD86">INDEX(KM_PCT,MATCH($A86,'Knowledge - Percentages'!$B:$B,0),'Data - Knowledge'!BD$8)/100</f>
        <v>0.894</v>
      </c>
      <c r="BE86" s="380">
        <f t="array" aca="true" ref="BE86">INDEX(KM_PCT,MATCH($A86,'Knowledge - Percentages'!$B:$B,0),'Data - Knowledge'!BE$8)/100</f>
        <v>0.723</v>
      </c>
      <c r="BF86" s="380">
        <f t="array" aca="true" ref="BF86">INDEX(KM_PCT,MATCH($A86,'Knowledge - Percentages'!$B:$B,0),'Data - Knowledge'!BF$8)/100</f>
        <v>0.816</v>
      </c>
      <c r="BG86" s="380">
        <f t="array" aca="true" ref="BG86">INDEX(KM_PCT,MATCH($A86,'Knowledge - Percentages'!$B:$B,0),'Data - Knowledge'!BG$8)/100</f>
        <v>0.758</v>
      </c>
      <c r="BH86" s="380">
        <f t="array" aca="true" ref="BH86">INDEX(KM_PCT,MATCH($A86,'Knowledge - Percentages'!$B:$B,0),'Data - Knowledge'!BH$8)/100</f>
        <v>0.701</v>
      </c>
      <c r="BI86" s="380">
        <f t="array" aca="true" ref="BI86">INDEX(KM_PCT,MATCH($A86,'Knowledge - Percentages'!$B:$B,0),'Data - Knowledge'!BI$8)/100</f>
        <v>0.682</v>
      </c>
      <c r="BJ86" s="380">
        <f t="array" aca="true" ref="BJ86">INDEX(KM_PCT,MATCH($A86,'Knowledge - Percentages'!$B:$B,0),'Data - Knowledge'!BJ$8)/100</f>
        <v>0.6</v>
      </c>
      <c r="BK86" s="380">
        <f t="array" aca="true" ref="BK86">INDEX(KM_PCT,MATCH($A86,'Knowledge - Percentages'!$B:$B,0),'Data - Knowledge'!BK$8)/100</f>
        <v>0.609</v>
      </c>
      <c r="BL86" s="380">
        <f t="array" aca="true" ref="BL86">INDEX(KM_PCT,MATCH($A86,'Knowledge - Percentages'!$B:$B,0),'Data - Knowledge'!BL$8)/100</f>
        <v>0.69700000000000006</v>
      </c>
      <c r="BM86" s="380">
        <f t="array" aca="true" ref="BM86">INDEX(KM_PCT,MATCH($A86,'Knowledge - Percentages'!$B:$B,0),'Data - Knowledge'!BM$8)/100</f>
        <v>0.604</v>
      </c>
      <c r="BN86" s="380">
        <f t="array" aca="true" ref="BN86">INDEX(KM_PCT,MATCH($A86,'Knowledge - Percentages'!$B:$B,0),'Data - Knowledge'!BN$8)/100</f>
        <v>0.564</v>
      </c>
      <c r="BO86" s="380">
        <f t="array" aca="true" ref="BO86">INDEX(KM_PCT,MATCH($A86,'Knowledge - Percentages'!$B:$B,0),'Data - Knowledge'!BO$8)/100</f>
        <v>0.66599999999999993</v>
      </c>
      <c r="BP86" s="380">
        <f t="array" aca="true" ref="BP86">INDEX(KM_PCT,MATCH($A86,'Knowledge - Percentages'!$B:$B,0),'Data - Knowledge'!BP$8)/100</f>
        <v>0.693</v>
      </c>
      <c r="BQ86" s="380">
        <f t="array" aca="true" ref="BQ86">INDEX(KM_PCT,MATCH($A86,'Knowledge - Percentages'!$B:$B,0),'Data - Knowledge'!BQ$8)/100</f>
        <v>0.773</v>
      </c>
    </row>
    <row r="87" spans="1:69">
      <c r="A87" t="s">
        <v>463</v>
      </c>
      <c r="B87" t="s">
        <v>155</v>
      </c>
      <c r="C87" t="s">
        <v>940</v>
      </c>
      <c r="D87" t="s">
        <v>942</v>
      </c>
      <c r="E87" s="373">
        <f>SUMPRODUCT($K$2:$BQ$2,$K87:$BQ87)/$J$2</f>
        <v>0.136125</v>
      </c>
      <c r="F87" s="379">
        <f>SUMPRODUCT($K$2:$BQ$2,$K87:$BQ87)</f>
        <v>35.937</v>
      </c>
      <c r="G87" s="373">
        <f>SUMPRODUCT($K$3:$BQ$3,$K87:$BQ87)/$J$3</f>
        <v>0.12501427104722793</v>
      </c>
      <c r="H87" s="379">
        <f>SUMPRODUCT($K$3:$BQ$3,$K87:$BQ87)</f>
        <v>1217.639</v>
      </c>
      <c r="I87" s="373">
        <f>CORREL($K$4:$BQ$4,$K87:$BQ87)</f>
        <v>0.15005319274187359</v>
      </c>
      <c r="J87" s="379">
        <f>$E87/$G87*100</f>
        <v>108.88756848294116</v>
      </c>
      <c r="K87" s="380">
        <f t="array" aca="true" ref="K87">INDEX(KM_PCT,MATCH($A87,'Knowledge - Percentages'!$B:$B,0),'Data - Knowledge'!K$8)/100</f>
        <v>0.113</v>
      </c>
      <c r="L87" s="380">
        <f t="array" aca="true" ref="L87">INDEX(KM_PCT,MATCH($A87,'Knowledge - Percentages'!$B:$B,0),'Data - Knowledge'!L$8)/100</f>
        <v>0.14300000000000002</v>
      </c>
      <c r="M87" s="380">
        <f t="array" aca="true" ref="M87">INDEX(KM_PCT,MATCH($A87,'Knowledge - Percentages'!$B:$B,0),'Data - Knowledge'!M$8)/100</f>
        <v>0.11900000000000001</v>
      </c>
      <c r="N87" s="380">
        <f t="array" aca="true" ref="N87">INDEX(KM_PCT,MATCH($A87,'Knowledge - Percentages'!$B:$B,0),'Data - Knowledge'!N$8)/100</f>
        <v>0.10800000000000001</v>
      </c>
      <c r="O87" s="380">
        <f t="array" aca="true" ref="O87">INDEX(KM_PCT,MATCH($A87,'Knowledge - Percentages'!$B:$B,0),'Data - Knowledge'!O$8)/100</f>
        <v>0.122</v>
      </c>
      <c r="P87" s="380">
        <f t="array" aca="true" ref="P87">INDEX(KM_PCT,MATCH($A87,'Knowledge - Percentages'!$B:$B,0),'Data - Knowledge'!P$8)/100</f>
        <v>0.14400000000000002</v>
      </c>
      <c r="Q87" s="380">
        <f t="array" aca="true" ref="Q87">INDEX(KM_PCT,MATCH($A87,'Knowledge - Percentages'!$B:$B,0),'Data - Knowledge'!Q$8)/100</f>
        <v>0.121</v>
      </c>
      <c r="R87" s="380">
        <f t="array" aca="true" ref="R87">INDEX(KM_PCT,MATCH($A87,'Knowledge - Percentages'!$B:$B,0),'Data - Knowledge'!R$8)/100</f>
        <v>0.124</v>
      </c>
      <c r="S87" s="380">
        <f t="array" aca="true" ref="S87">INDEX(KM_PCT,MATCH($A87,'Knowledge - Percentages'!$B:$B,0),'Data - Knowledge'!S$8)/100</f>
        <v>0.135</v>
      </c>
      <c r="T87" s="380">
        <f t="array" aca="true" ref="T87">INDEX(KM_PCT,MATCH($A87,'Knowledge - Percentages'!$B:$B,0),'Data - Knowledge'!T$8)/100</f>
        <v>0.106</v>
      </c>
      <c r="U87" s="380">
        <f t="array" aca="true" ref="U87">INDEX(KM_PCT,MATCH($A87,'Knowledge - Percentages'!$B:$B,0),'Data - Knowledge'!U$8)/100</f>
        <v>0.11699999999999999</v>
      </c>
      <c r="V87" s="380">
        <f t="array" aca="true" ref="V87">INDEX(KM_PCT,MATCH($A87,'Knowledge - Percentages'!$B:$B,0),'Data - Knowledge'!V$8)/100</f>
        <v>0.075</v>
      </c>
      <c r="W87" s="380">
        <f t="array" aca="true" ref="W87">INDEX(KM_PCT,MATCH($A87,'Knowledge - Percentages'!$B:$B,0),'Data - Knowledge'!W$8)/100</f>
        <v>0.106</v>
      </c>
      <c r="X87" s="380">
        <f t="array" aca="true" ref="X87">INDEX(KM_PCT,MATCH($A87,'Knowledge - Percentages'!$B:$B,0),'Data - Knowledge'!X$8)/100</f>
        <v>0.107</v>
      </c>
      <c r="Y87" s="380">
        <f t="array" aca="true" ref="Y87">INDEX(KM_PCT,MATCH($A87,'Knowledge - Percentages'!$B:$B,0),'Data - Knowledge'!Y$8)/100</f>
        <v>0.107</v>
      </c>
      <c r="Z87" s="380">
        <f t="array" aca="true" ref="Z87">INDEX(KM_PCT,MATCH($A87,'Knowledge - Percentages'!$B:$B,0),'Data - Knowledge'!Z$8)/100</f>
        <v>0.10800000000000001</v>
      </c>
      <c r="AA87" s="380">
        <f t="array" aca="true" ref="AA87">INDEX(KM_PCT,MATCH($A87,'Knowledge - Percentages'!$B:$B,0),'Data - Knowledge'!AA$8)/100</f>
        <v>0.107</v>
      </c>
      <c r="AB87" s="380">
        <f t="array" aca="true" ref="AB87">INDEX(KM_PCT,MATCH($A87,'Knowledge - Percentages'!$B:$B,0),'Data - Knowledge'!AB$8)/100</f>
        <v>0.16</v>
      </c>
      <c r="AC87" s="380">
        <f t="array" aca="true" ref="AC87">INDEX(KM_PCT,MATCH($A87,'Knowledge - Percentages'!$B:$B,0),'Data - Knowledge'!AC$8)/100</f>
        <v>0.14</v>
      </c>
      <c r="AD87" s="380">
        <f t="array" aca="true" ref="AD87">INDEX(KM_PCT,MATCH($A87,'Knowledge - Percentages'!$B:$B,0),'Data - Knowledge'!AD$8)/100</f>
        <v>0.14400000000000002</v>
      </c>
      <c r="AE87" s="380">
        <f t="array" aca="true" ref="AE87">INDEX(KM_PCT,MATCH($A87,'Knowledge - Percentages'!$B:$B,0),'Data - Knowledge'!AE$8)/100</f>
        <v>0.111</v>
      </c>
      <c r="AF87" s="380">
        <f t="array" aca="true" ref="AF87">INDEX(KM_PCT,MATCH($A87,'Knowledge - Percentages'!$B:$B,0),'Data - Knowledge'!AF$8)/100</f>
        <v>0.111</v>
      </c>
      <c r="AG87" s="380">
        <f t="array" aca="true" ref="AG87">INDEX(KM_PCT,MATCH($A87,'Knowledge - Percentages'!$B:$B,0),'Data - Knowledge'!AG$8)/100</f>
        <v>0.111</v>
      </c>
      <c r="AH87" s="380">
        <f t="array" aca="true" ref="AH87">INDEX(KM_PCT,MATCH($A87,'Knowledge - Percentages'!$B:$B,0),'Data - Knowledge'!AH$8)/100</f>
        <v>0.125</v>
      </c>
      <c r="AI87" s="380">
        <f t="array" aca="true" ref="AI87">INDEX(KM_PCT,MATCH($A87,'Knowledge - Percentages'!$B:$B,0),'Data - Knowledge'!AI$8)/100</f>
        <v>0.17600000000000002</v>
      </c>
      <c r="AJ87" s="380">
        <f t="array" aca="true" ref="AJ87">INDEX(KM_PCT,MATCH($A87,'Knowledge - Percentages'!$B:$B,0),'Data - Knowledge'!AJ$8)/100</f>
        <v>0.149</v>
      </c>
      <c r="AK87" s="380">
        <f t="array" aca="true" ref="AK87">INDEX(KM_PCT,MATCH($A87,'Knowledge - Percentages'!$B:$B,0),'Data - Knowledge'!AK$8)/100</f>
        <v>0.134</v>
      </c>
      <c r="AL87" s="380">
        <f t="array" aca="true" ref="AL87">INDEX(KM_PCT,MATCH($A87,'Knowledge - Percentages'!$B:$B,0),'Data - Knowledge'!AL$8)/100</f>
        <v>0.14400000000000002</v>
      </c>
      <c r="AM87" s="380">
        <f t="array" aca="true" ref="AM87">INDEX(KM_PCT,MATCH($A87,'Knowledge - Percentages'!$B:$B,0),'Data - Knowledge'!AM$8)/100</f>
        <v>0.142</v>
      </c>
      <c r="AN87" s="380">
        <f t="array" aca="true" ref="AN87">INDEX(KM_PCT,MATCH($A87,'Knowledge - Percentages'!$B:$B,0),'Data - Knowledge'!AN$8)/100</f>
        <v>0.083</v>
      </c>
      <c r="AO87" s="380">
        <f t="array" aca="true" ref="AO87">INDEX(KM_PCT,MATCH($A87,'Knowledge - Percentages'!$B:$B,0),'Data - Knowledge'!AO$8)/100</f>
        <v>0.083</v>
      </c>
      <c r="AP87" s="380">
        <f t="array" aca="true" ref="AP87">INDEX(KM_PCT,MATCH($A87,'Knowledge - Percentages'!$B:$B,0),'Data - Knowledge'!AP$8)/100</f>
        <v>0.14300000000000002</v>
      </c>
      <c r="AQ87" s="380">
        <f t="array" aca="true" ref="AQ87">INDEX(KM_PCT,MATCH($A87,'Knowledge - Percentages'!$B:$B,0),'Data - Knowledge'!AQ$8)/100</f>
        <v>0.157</v>
      </c>
      <c r="AR87" s="380">
        <f t="array" aca="true" ref="AR87">INDEX(KM_PCT,MATCH($A87,'Knowledge - Percentages'!$B:$B,0),'Data - Knowledge'!AR$8)/100</f>
        <v>0.094</v>
      </c>
      <c r="AS87" s="380">
        <f t="array" aca="true" ref="AS87">INDEX(KM_PCT,MATCH($A87,'Knowledge - Percentages'!$B:$B,0),'Data - Knowledge'!AS$8)/100</f>
        <v>0.08</v>
      </c>
      <c r="AT87" s="380">
        <f t="array" aca="true" ref="AT87">INDEX(KM_PCT,MATCH($A87,'Knowledge - Percentages'!$B:$B,0),'Data - Knowledge'!AT$8)/100</f>
        <v>0.14400000000000002</v>
      </c>
      <c r="AU87" s="380">
        <f t="array" aca="true" ref="AU87">INDEX(KM_PCT,MATCH($A87,'Knowledge - Percentages'!$B:$B,0),'Data - Knowledge'!AU$8)/100</f>
        <v>0.154</v>
      </c>
      <c r="AV87" s="380">
        <f t="array" aca="true" ref="AV87">INDEX(KM_PCT,MATCH($A87,'Knowledge - Percentages'!$B:$B,0),'Data - Knowledge'!AV$8)/100</f>
        <v>0.135</v>
      </c>
      <c r="AW87" s="380">
        <f t="array" aca="true" ref="AW87">INDEX(KM_PCT,MATCH($A87,'Knowledge - Percentages'!$B:$B,0),'Data - Knowledge'!AW$8)/100</f>
        <v>0.14300000000000002</v>
      </c>
      <c r="AX87" s="380">
        <f t="array" aca="true" ref="AX87">INDEX(KM_PCT,MATCH($A87,'Knowledge - Percentages'!$B:$B,0),'Data - Knowledge'!AX$8)/100</f>
        <v>0.145</v>
      </c>
      <c r="AY87" s="380">
        <f t="array" aca="true" ref="AY87">INDEX(KM_PCT,MATCH($A87,'Knowledge - Percentages'!$B:$B,0),'Data - Knowledge'!AY$8)/100</f>
        <v>0.142</v>
      </c>
      <c r="AZ87" s="380">
        <f t="array" aca="true" ref="AZ87">INDEX(KM_PCT,MATCH($A87,'Knowledge - Percentages'!$B:$B,0),'Data - Knowledge'!AZ$8)/100</f>
        <v>0.153</v>
      </c>
      <c r="BA87" s="380">
        <f t="array" aca="true" ref="BA87">INDEX(KM_PCT,MATCH($A87,'Knowledge - Percentages'!$B:$B,0),'Data - Knowledge'!BA$8)/100</f>
        <v>0.145</v>
      </c>
      <c r="BB87" s="380">
        <f t="array" aca="true" ref="BB87">INDEX(KM_PCT,MATCH($A87,'Knowledge - Percentages'!$B:$B,0),'Data - Knowledge'!BB$8)/100</f>
        <v>0.14300000000000002</v>
      </c>
      <c r="BC87" s="380">
        <f t="array" aca="true" ref="BC87">INDEX(KM_PCT,MATCH($A87,'Knowledge - Percentages'!$B:$B,0),'Data - Knowledge'!BC$8)/100</f>
        <v>0.051</v>
      </c>
      <c r="BD87" s="380">
        <f t="array" aca="true" ref="BD87">INDEX(KM_PCT,MATCH($A87,'Knowledge - Percentages'!$B:$B,0),'Data - Knowledge'!BD$8)/100</f>
        <v>0.051</v>
      </c>
      <c r="BE87" s="380">
        <f t="array" aca="true" ref="BE87">INDEX(KM_PCT,MATCH($A87,'Knowledge - Percentages'!$B:$B,0),'Data - Knowledge'!BE$8)/100</f>
        <v>0.129</v>
      </c>
      <c r="BF87" s="380">
        <f t="array" aca="true" ref="BF87">INDEX(KM_PCT,MATCH($A87,'Knowledge - Percentages'!$B:$B,0),'Data - Knowledge'!BF$8)/100</f>
        <v>0.10099999999999999</v>
      </c>
      <c r="BG87" s="380">
        <f t="array" aca="true" ref="BG87">INDEX(KM_PCT,MATCH($A87,'Knowledge - Percentages'!$B:$B,0),'Data - Knowledge'!BG$8)/100</f>
        <v>0.14400000000000002</v>
      </c>
      <c r="BH87" s="380">
        <f t="array" aca="true" ref="BH87">INDEX(KM_PCT,MATCH($A87,'Knowledge - Percentages'!$B:$B,0),'Data - Knowledge'!BH$8)/100</f>
        <v>0.153</v>
      </c>
      <c r="BI87" s="380">
        <f t="array" aca="true" ref="BI87">INDEX(KM_PCT,MATCH($A87,'Knowledge - Percentages'!$B:$B,0),'Data - Knowledge'!BI$8)/100</f>
        <v>0.163</v>
      </c>
      <c r="BJ87" s="380">
        <f t="array" aca="true" ref="BJ87">INDEX(KM_PCT,MATCH($A87,'Knowledge - Percentages'!$B:$B,0),'Data - Knowledge'!BJ$8)/100</f>
        <v>0.159</v>
      </c>
      <c r="BK87" s="380">
        <f t="array" aca="true" ref="BK87">INDEX(KM_PCT,MATCH($A87,'Knowledge - Percentages'!$B:$B,0),'Data - Knowledge'!BK$8)/100</f>
        <v>0.155</v>
      </c>
      <c r="BL87" s="380">
        <f t="array" aca="true" ref="BL87">INDEX(KM_PCT,MATCH($A87,'Knowledge - Percentages'!$B:$B,0),'Data - Knowledge'!BL$8)/100</f>
        <v>0.14</v>
      </c>
      <c r="BM87" s="380">
        <f t="array" aca="true" ref="BM87">INDEX(KM_PCT,MATCH($A87,'Knowledge - Percentages'!$B:$B,0),'Data - Knowledge'!BM$8)/100</f>
        <v>0.156</v>
      </c>
      <c r="BN87" s="380">
        <f t="array" aca="true" ref="BN87">INDEX(KM_PCT,MATCH($A87,'Knowledge - Percentages'!$B:$B,0),'Data - Knowledge'!BN$8)/100</f>
        <v>0.158</v>
      </c>
      <c r="BO87" s="380">
        <f t="array" aca="true" ref="BO87">INDEX(KM_PCT,MATCH($A87,'Knowledge - Percentages'!$B:$B,0),'Data - Knowledge'!BO$8)/100</f>
        <v>0.17</v>
      </c>
      <c r="BP87" s="380">
        <f t="array" aca="true" ref="BP87">INDEX(KM_PCT,MATCH($A87,'Knowledge - Percentages'!$B:$B,0),'Data - Knowledge'!BP$8)/100</f>
        <v>0.14800000000000002</v>
      </c>
      <c r="BQ87" s="380">
        <f t="array" aca="true" ref="BQ87">INDEX(KM_PCT,MATCH($A87,'Knowledge - Percentages'!$B:$B,0),'Data - Knowledge'!BQ$8)/100</f>
        <v>0.127</v>
      </c>
    </row>
    <row r="88" spans="1:69">
      <c r="A88" t="s">
        <v>464</v>
      </c>
      <c r="B88" t="s">
        <v>155</v>
      </c>
      <c r="C88" t="s">
        <v>940</v>
      </c>
      <c r="D88" t="s">
        <v>943</v>
      </c>
      <c r="E88" s="373">
        <f>SUMPRODUCT($K$2:$BQ$2,$K88:$BQ88)/$J$2</f>
        <v>0.11333712121212122</v>
      </c>
      <c r="F88" s="379">
        <f>SUMPRODUCT($K$2:$BQ$2,$K88:$BQ88)</f>
        <v>29.921000000000003</v>
      </c>
      <c r="G88" s="373">
        <f>SUMPRODUCT($K$3:$BQ$3,$K88:$BQ88)/$J$3</f>
        <v>0.1068866529774127</v>
      </c>
      <c r="H88" s="379">
        <f>SUMPRODUCT($K$3:$BQ$3,$K88:$BQ88)</f>
        <v>1041.0759999999998</v>
      </c>
      <c r="I88" s="373">
        <f>CORREL($K$4:$BQ$4,$K88:$BQ88)</f>
        <v>0.089547529296740633</v>
      </c>
      <c r="J88" s="379">
        <f>$E88/$G88*100</f>
        <v>106.03486782963596</v>
      </c>
      <c r="K88" s="380">
        <f t="array" aca="true" ref="K88">INDEX(KM_PCT,MATCH($A88,'Knowledge - Percentages'!$B:$B,0),'Data - Knowledge'!K$8)/100</f>
        <v>0.149</v>
      </c>
      <c r="L88" s="380">
        <f t="array" aca="true" ref="L88">INDEX(KM_PCT,MATCH($A88,'Knowledge - Percentages'!$B:$B,0),'Data - Knowledge'!L$8)/100</f>
        <v>0.16</v>
      </c>
      <c r="M88" s="380">
        <f t="array" aca="true" ref="M88">INDEX(KM_PCT,MATCH($A88,'Knowledge - Percentages'!$B:$B,0),'Data - Knowledge'!M$8)/100</f>
        <v>0.105</v>
      </c>
      <c r="N88" s="380">
        <f t="array" aca="true" ref="N88">INDEX(KM_PCT,MATCH($A88,'Knowledge - Percentages'!$B:$B,0),'Data - Knowledge'!N$8)/100</f>
        <v>0.1</v>
      </c>
      <c r="O88" s="380">
        <f t="array" aca="true" ref="O88">INDEX(KM_PCT,MATCH($A88,'Knowledge - Percentages'!$B:$B,0),'Data - Knowledge'!O$8)/100</f>
        <v>0.105</v>
      </c>
      <c r="P88" s="380">
        <f t="array" aca="true" ref="P88">INDEX(KM_PCT,MATCH($A88,'Knowledge - Percentages'!$B:$B,0),'Data - Knowledge'!P$8)/100</f>
        <v>0.145</v>
      </c>
      <c r="Q88" s="380">
        <f t="array" aca="true" ref="Q88">INDEX(KM_PCT,MATCH($A88,'Knowledge - Percentages'!$B:$B,0),'Data - Knowledge'!Q$8)/100</f>
        <v>0.113</v>
      </c>
      <c r="R88" s="380">
        <f t="array" aca="true" ref="R88">INDEX(KM_PCT,MATCH($A88,'Knowledge - Percentages'!$B:$B,0),'Data - Knowledge'!R$8)/100</f>
        <v>0.127</v>
      </c>
      <c r="S88" s="380">
        <f t="array" aca="true" ref="S88">INDEX(KM_PCT,MATCH($A88,'Knowledge - Percentages'!$B:$B,0),'Data - Knowledge'!S$8)/100</f>
        <v>0.13</v>
      </c>
      <c r="T88" s="380">
        <f t="array" aca="true" ref="T88">INDEX(KM_PCT,MATCH($A88,'Knowledge - Percentages'!$B:$B,0),'Data - Knowledge'!T$8)/100</f>
        <v>0.091</v>
      </c>
      <c r="U88" s="380">
        <f t="array" aca="true" ref="U88">INDEX(KM_PCT,MATCH($A88,'Knowledge - Percentages'!$B:$B,0),'Data - Knowledge'!U$8)/100</f>
        <v>0.10800000000000001</v>
      </c>
      <c r="V88" s="380">
        <f t="array" aca="true" ref="V88">INDEX(KM_PCT,MATCH($A88,'Knowledge - Percentages'!$B:$B,0),'Data - Knowledge'!V$8)/100</f>
        <v>0.066</v>
      </c>
      <c r="W88" s="380">
        <f t="array" aca="true" ref="W88">INDEX(KM_PCT,MATCH($A88,'Knowledge - Percentages'!$B:$B,0),'Data - Knowledge'!W$8)/100</f>
        <v>0.079</v>
      </c>
      <c r="X88" s="380">
        <f t="array" aca="true" ref="X88">INDEX(KM_PCT,MATCH($A88,'Knowledge - Percentages'!$B:$B,0),'Data - Knowledge'!X$8)/100</f>
        <v>0.1</v>
      </c>
      <c r="Y88" s="380">
        <f t="array" aca="true" ref="Y88">INDEX(KM_PCT,MATCH($A88,'Knowledge - Percentages'!$B:$B,0),'Data - Knowledge'!Y$8)/100</f>
        <v>0.096</v>
      </c>
      <c r="Z88" s="380">
        <f t="array" aca="true" ref="Z88">INDEX(KM_PCT,MATCH($A88,'Knowledge - Percentages'!$B:$B,0),'Data - Knowledge'!Z$8)/100</f>
        <v>0.096999999999999989</v>
      </c>
      <c r="AA88" s="380">
        <f t="array" aca="true" ref="AA88">INDEX(KM_PCT,MATCH($A88,'Knowledge - Percentages'!$B:$B,0),'Data - Knowledge'!AA$8)/100</f>
        <v>0.075</v>
      </c>
      <c r="AB88" s="380">
        <f t="array" aca="true" ref="AB88">INDEX(KM_PCT,MATCH($A88,'Knowledge - Percentages'!$B:$B,0),'Data - Knowledge'!AB$8)/100</f>
        <v>0.158</v>
      </c>
      <c r="AC88" s="380">
        <f t="array" aca="true" ref="AC88">INDEX(KM_PCT,MATCH($A88,'Knowledge - Percentages'!$B:$B,0),'Data - Knowledge'!AC$8)/100</f>
        <v>0.098</v>
      </c>
      <c r="AD88" s="380">
        <f t="array" aca="true" ref="AD88">INDEX(KM_PCT,MATCH($A88,'Knowledge - Percentages'!$B:$B,0),'Data - Knowledge'!AD$8)/100</f>
        <v>0.11800000000000001</v>
      </c>
      <c r="AE88" s="380">
        <f t="array" aca="true" ref="AE88">INDEX(KM_PCT,MATCH($A88,'Knowledge - Percentages'!$B:$B,0),'Data - Knowledge'!AE$8)/100</f>
        <v>0.096</v>
      </c>
      <c r="AF88" s="380">
        <f t="array" aca="true" ref="AF88">INDEX(KM_PCT,MATCH($A88,'Knowledge - Percentages'!$B:$B,0),'Data - Knowledge'!AF$8)/100</f>
        <v>0.10300000000000001</v>
      </c>
      <c r="AG88" s="380">
        <f t="array" aca="true" ref="AG88">INDEX(KM_PCT,MATCH($A88,'Knowledge - Percentages'!$B:$B,0),'Data - Knowledge'!AG$8)/100</f>
        <v>0.10300000000000001</v>
      </c>
      <c r="AH88" s="380">
        <f t="array" aca="true" ref="AH88">INDEX(KM_PCT,MATCH($A88,'Knowledge - Percentages'!$B:$B,0),'Data - Knowledge'!AH$8)/100</f>
        <v>0.12</v>
      </c>
      <c r="AI88" s="380">
        <f t="array" aca="true" ref="AI88">INDEX(KM_PCT,MATCH($A88,'Knowledge - Percentages'!$B:$B,0),'Data - Knowledge'!AI$8)/100</f>
        <v>0.13</v>
      </c>
      <c r="AJ88" s="380">
        <f t="array" aca="true" ref="AJ88">INDEX(KM_PCT,MATCH($A88,'Knowledge - Percentages'!$B:$B,0),'Data - Knowledge'!AJ$8)/100</f>
        <v>0.122</v>
      </c>
      <c r="AK88" s="380">
        <f t="array" aca="true" ref="AK88">INDEX(KM_PCT,MATCH($A88,'Knowledge - Percentages'!$B:$B,0),'Data - Knowledge'!AK$8)/100</f>
        <v>0.12300000000000001</v>
      </c>
      <c r="AL88" s="380">
        <f t="array" aca="true" ref="AL88">INDEX(KM_PCT,MATCH($A88,'Knowledge - Percentages'!$B:$B,0),'Data - Knowledge'!AL$8)/100</f>
        <v>0.14400000000000002</v>
      </c>
      <c r="AM88" s="380">
        <f t="array" aca="true" ref="AM88">INDEX(KM_PCT,MATCH($A88,'Knowledge - Percentages'!$B:$B,0),'Data - Knowledge'!AM$8)/100</f>
        <v>0.127</v>
      </c>
      <c r="AN88" s="380">
        <f t="array" aca="true" ref="AN88">INDEX(KM_PCT,MATCH($A88,'Knowledge - Percentages'!$B:$B,0),'Data - Knowledge'!AN$8)/100</f>
        <v>0.054000000000000006</v>
      </c>
      <c r="AO88" s="380">
        <f t="array" aca="true" ref="AO88">INDEX(KM_PCT,MATCH($A88,'Knowledge - Percentages'!$B:$B,0),'Data - Knowledge'!AO$8)/100</f>
        <v>0.054000000000000006</v>
      </c>
      <c r="AP88" s="380">
        <f t="array" aca="true" ref="AP88">INDEX(KM_PCT,MATCH($A88,'Knowledge - Percentages'!$B:$B,0),'Data - Knowledge'!AP$8)/100</f>
        <v>0.11</v>
      </c>
      <c r="AQ88" s="380">
        <f t="array" aca="true" ref="AQ88">INDEX(KM_PCT,MATCH($A88,'Knowledge - Percentages'!$B:$B,0),'Data - Knowledge'!AQ$8)/100</f>
        <v>0.113</v>
      </c>
      <c r="AR88" s="380">
        <f t="array" aca="true" ref="AR88">INDEX(KM_PCT,MATCH($A88,'Knowledge - Percentages'!$B:$B,0),'Data - Knowledge'!AR$8)/100</f>
        <v>0.052000000000000005</v>
      </c>
      <c r="AS88" s="380">
        <f t="array" aca="true" ref="AS88">INDEX(KM_PCT,MATCH($A88,'Knowledge - Percentages'!$B:$B,0),'Data - Knowledge'!AS$8)/100</f>
        <v>0.06</v>
      </c>
      <c r="AT88" s="380">
        <f t="array" aca="true" ref="AT88">INDEX(KM_PCT,MATCH($A88,'Knowledge - Percentages'!$B:$B,0),'Data - Knowledge'!AT$8)/100</f>
        <v>0.09</v>
      </c>
      <c r="AU88" s="380">
        <f t="array" aca="true" ref="AU88">INDEX(KM_PCT,MATCH($A88,'Knowledge - Percentages'!$B:$B,0),'Data - Knowledge'!AU$8)/100</f>
        <v>0.113</v>
      </c>
      <c r="AV88" s="380">
        <f t="array" aca="true" ref="AV88">INDEX(KM_PCT,MATCH($A88,'Knowledge - Percentages'!$B:$B,0),'Data - Knowledge'!AV$8)/100</f>
        <v>0.121</v>
      </c>
      <c r="AW88" s="380">
        <f t="array" aca="true" ref="AW88">INDEX(KM_PCT,MATCH($A88,'Knowledge - Percentages'!$B:$B,0),'Data - Knowledge'!AW$8)/100</f>
        <v>0.12</v>
      </c>
      <c r="AX88" s="380">
        <f t="array" aca="true" ref="AX88">INDEX(KM_PCT,MATCH($A88,'Knowledge - Percentages'!$B:$B,0),'Data - Knowledge'!AX$8)/100</f>
        <v>0.17800000000000002</v>
      </c>
      <c r="AY88" s="380">
        <f t="array" aca="true" ref="AY88">INDEX(KM_PCT,MATCH($A88,'Knowledge - Percentages'!$B:$B,0),'Data - Knowledge'!AY$8)/100</f>
        <v>0.124</v>
      </c>
      <c r="AZ88" s="380">
        <f t="array" aca="true" ref="AZ88">INDEX(KM_PCT,MATCH($A88,'Knowledge - Percentages'!$B:$B,0),'Data - Knowledge'!AZ$8)/100</f>
        <v>0.142</v>
      </c>
      <c r="BA88" s="380">
        <f t="array" aca="true" ref="BA88">INDEX(KM_PCT,MATCH($A88,'Knowledge - Percentages'!$B:$B,0),'Data - Knowledge'!BA$8)/100</f>
        <v>0.13</v>
      </c>
      <c r="BB88" s="380">
        <f t="array" aca="true" ref="BB88">INDEX(KM_PCT,MATCH($A88,'Knowledge - Percentages'!$B:$B,0),'Data - Knowledge'!BB$8)/100</f>
        <v>0.11</v>
      </c>
      <c r="BC88" s="380">
        <f t="array" aca="true" ref="BC88">INDEX(KM_PCT,MATCH($A88,'Knowledge - Percentages'!$B:$B,0),'Data - Knowledge'!BC$8)/100</f>
        <v>0.035</v>
      </c>
      <c r="BD88" s="380">
        <f t="array" aca="true" ref="BD88">INDEX(KM_PCT,MATCH($A88,'Knowledge - Percentages'!$B:$B,0),'Data - Knowledge'!BD$8)/100</f>
        <v>0.035</v>
      </c>
      <c r="BE88" s="380">
        <f t="array" aca="true" ref="BE88">INDEX(KM_PCT,MATCH($A88,'Knowledge - Percentages'!$B:$B,0),'Data - Knowledge'!BE$8)/100</f>
        <v>0.10300000000000001</v>
      </c>
      <c r="BF88" s="380">
        <f t="array" aca="true" ref="BF88">INDEX(KM_PCT,MATCH($A88,'Knowledge - Percentages'!$B:$B,0),'Data - Knowledge'!BF$8)/100</f>
        <v>0.061</v>
      </c>
      <c r="BG88" s="380">
        <f t="array" aca="true" ref="BG88">INDEX(KM_PCT,MATCH($A88,'Knowledge - Percentages'!$B:$B,0),'Data - Knowledge'!BG$8)/100</f>
        <v>0.071</v>
      </c>
      <c r="BH88" s="380">
        <f t="array" aca="true" ref="BH88">INDEX(KM_PCT,MATCH($A88,'Knowledge - Percentages'!$B:$B,0),'Data - Knowledge'!BH$8)/100</f>
        <v>0.10300000000000001</v>
      </c>
      <c r="BI88" s="380">
        <f t="array" aca="true" ref="BI88">INDEX(KM_PCT,MATCH($A88,'Knowledge - Percentages'!$B:$B,0),'Data - Knowledge'!BI$8)/100</f>
        <v>0.11</v>
      </c>
      <c r="BJ88" s="380">
        <f t="array" aca="true" ref="BJ88">INDEX(KM_PCT,MATCH($A88,'Knowledge - Percentages'!$B:$B,0),'Data - Knowledge'!BJ$8)/100</f>
        <v>0.145</v>
      </c>
      <c r="BK88" s="380">
        <f t="array" aca="true" ref="BK88">INDEX(KM_PCT,MATCH($A88,'Knowledge - Percentages'!$B:$B,0),'Data - Knowledge'!BK$8)/100</f>
        <v>0.142</v>
      </c>
      <c r="BL88" s="380">
        <f t="array" aca="true" ref="BL88">INDEX(KM_PCT,MATCH($A88,'Knowledge - Percentages'!$B:$B,0),'Data - Knowledge'!BL$8)/100</f>
        <v>0.1</v>
      </c>
      <c r="BM88" s="380">
        <f t="array" aca="true" ref="BM88">INDEX(KM_PCT,MATCH($A88,'Knowledge - Percentages'!$B:$B,0),'Data - Knowledge'!BM$8)/100</f>
        <v>0.139</v>
      </c>
      <c r="BN88" s="380">
        <f t="array" aca="true" ref="BN88">INDEX(KM_PCT,MATCH($A88,'Knowledge - Percentages'!$B:$B,0),'Data - Knowledge'!BN$8)/100</f>
        <v>0.17300000000000001</v>
      </c>
      <c r="BO88" s="380">
        <f t="array" aca="true" ref="BO88">INDEX(KM_PCT,MATCH($A88,'Knowledge - Percentages'!$B:$B,0),'Data - Knowledge'!BO$8)/100</f>
        <v>0.111</v>
      </c>
      <c r="BP88" s="380">
        <f t="array" aca="true" ref="BP88">INDEX(KM_PCT,MATCH($A88,'Knowledge - Percentages'!$B:$B,0),'Data - Knowledge'!BP$8)/100</f>
        <v>0.099</v>
      </c>
      <c r="BQ88" s="380">
        <f t="array" aca="true" ref="BQ88">INDEX(KM_PCT,MATCH($A88,'Knowledge - Percentages'!$B:$B,0),'Data - Knowledge'!BQ$8)/100</f>
        <v>0.076</v>
      </c>
    </row>
    <row r="89" spans="1:69">
      <c r="A89" t="s">
        <v>465</v>
      </c>
      <c r="B89" t="s">
        <v>155</v>
      </c>
      <c r="C89" t="s">
        <v>940</v>
      </c>
      <c r="D89" t="s">
        <v>944</v>
      </c>
      <c r="E89" s="373">
        <f>SUMPRODUCT($K$2:$BQ$2,$K89:$BQ89)/$J$2</f>
        <v>0.055159090909090908</v>
      </c>
      <c r="F89" s="379">
        <f>SUMPRODUCT($K$2:$BQ$2,$K89:$BQ89)</f>
        <v>14.562</v>
      </c>
      <c r="G89" s="373">
        <f>SUMPRODUCT($K$3:$BQ$3,$K89:$BQ89)/$J$3</f>
        <v>0.035772997946611915</v>
      </c>
      <c r="H89" s="379">
        <f>SUMPRODUCT($K$3:$BQ$3,$K89:$BQ89)</f>
        <v>348.42900000000003</v>
      </c>
      <c r="I89" s="373">
        <f>CORREL($K$4:$BQ$4,$K89:$BQ89)</f>
        <v>0.2491832004833768</v>
      </c>
      <c r="J89" s="379">
        <f>$E89/$G89*100</f>
        <v>154.19197180904729</v>
      </c>
      <c r="K89" s="380">
        <f t="array" aca="true" ref="K89">INDEX(KM_PCT,MATCH($A89,'Knowledge - Percentages'!$B:$B,0),'Data - Knowledge'!K$8)/100</f>
        <v>0.03</v>
      </c>
      <c r="L89" s="380">
        <f t="array" aca="true" ref="L89">INDEX(KM_PCT,MATCH($A89,'Knowledge - Percentages'!$B:$B,0),'Data - Knowledge'!L$8)/100</f>
        <v>0.034</v>
      </c>
      <c r="M89" s="380">
        <f t="array" aca="true" ref="M89">INDEX(KM_PCT,MATCH($A89,'Knowledge - Percentages'!$B:$B,0),'Data - Knowledge'!M$8)/100</f>
        <v>0.031</v>
      </c>
      <c r="N89" s="380">
        <f t="array" aca="true" ref="N89">INDEX(KM_PCT,MATCH($A89,'Knowledge - Percentages'!$B:$B,0),'Data - Knowledge'!N$8)/100</f>
        <v>0.032</v>
      </c>
      <c r="O89" s="380">
        <f t="array" aca="true" ref="O89">INDEX(KM_PCT,MATCH($A89,'Knowledge - Percentages'!$B:$B,0),'Data - Knowledge'!O$8)/100</f>
        <v>0.032</v>
      </c>
      <c r="P89" s="380">
        <f t="array" aca="true" ref="P89">INDEX(KM_PCT,MATCH($A89,'Knowledge - Percentages'!$B:$B,0),'Data - Knowledge'!P$8)/100</f>
        <v>0.037000000000000005</v>
      </c>
      <c r="Q89" s="380">
        <f t="array" aca="true" ref="Q89">INDEX(KM_PCT,MATCH($A89,'Knowledge - Percentages'!$B:$B,0),'Data - Knowledge'!Q$8)/100</f>
        <v>0.031</v>
      </c>
      <c r="R89" s="380">
        <f t="array" aca="true" ref="R89">INDEX(KM_PCT,MATCH($A89,'Knowledge - Percentages'!$B:$B,0),'Data - Knowledge'!R$8)/100</f>
        <v>0.035</v>
      </c>
      <c r="S89" s="380">
        <f t="array" aca="true" ref="S89">INDEX(KM_PCT,MATCH($A89,'Knowledge - Percentages'!$B:$B,0),'Data - Knowledge'!S$8)/100</f>
        <v>0.033</v>
      </c>
      <c r="T89" s="380">
        <f t="array" aca="true" ref="T89">INDEX(KM_PCT,MATCH($A89,'Knowledge - Percentages'!$B:$B,0),'Data - Knowledge'!T$8)/100</f>
        <v>0.023</v>
      </c>
      <c r="U89" s="380">
        <f t="array" aca="true" ref="U89">INDEX(KM_PCT,MATCH($A89,'Knowledge - Percentages'!$B:$B,0),'Data - Knowledge'!U$8)/100</f>
        <v>0.023</v>
      </c>
      <c r="V89" s="380">
        <f t="array" aca="true" ref="V89">INDEX(KM_PCT,MATCH($A89,'Knowledge - Percentages'!$B:$B,0),'Data - Knowledge'!V$8)/100</f>
        <v>0.022000000000000002</v>
      </c>
      <c r="W89" s="380">
        <f t="array" aca="true" ref="W89">INDEX(KM_PCT,MATCH($A89,'Knowledge - Percentages'!$B:$B,0),'Data - Knowledge'!W$8)/100</f>
        <v>0.016</v>
      </c>
      <c r="X89" s="380">
        <f t="array" aca="true" ref="X89">INDEX(KM_PCT,MATCH($A89,'Knowledge - Percentages'!$B:$B,0),'Data - Knowledge'!X$8)/100</f>
        <v>0.028999999999999998</v>
      </c>
      <c r="Y89" s="380">
        <f t="array" aca="true" ref="Y89">INDEX(KM_PCT,MATCH($A89,'Knowledge - Percentages'!$B:$B,0),'Data - Knowledge'!Y$8)/100</f>
        <v>0.027000000000000003</v>
      </c>
      <c r="Z89" s="380">
        <f t="array" aca="true" ref="Z89">INDEX(KM_PCT,MATCH($A89,'Knowledge - Percentages'!$B:$B,0),'Data - Knowledge'!Z$8)/100</f>
        <v>0.028999999999999998</v>
      </c>
      <c r="AA89" s="380">
        <f t="array" aca="true" ref="AA89">INDEX(KM_PCT,MATCH($A89,'Knowledge - Percentages'!$B:$B,0),'Data - Knowledge'!AA$8)/100</f>
        <v>0.025</v>
      </c>
      <c r="AB89" s="380">
        <f t="array" aca="true" ref="AB89">INDEX(KM_PCT,MATCH($A89,'Knowledge - Percentages'!$B:$B,0),'Data - Knowledge'!AB$8)/100</f>
        <v>0.046</v>
      </c>
      <c r="AC89" s="380">
        <f t="array" aca="true" ref="AC89">INDEX(KM_PCT,MATCH($A89,'Knowledge - Percentages'!$B:$B,0),'Data - Knowledge'!AC$8)/100</f>
        <v>0.03</v>
      </c>
      <c r="AD89" s="380">
        <f t="array" aca="true" ref="AD89">INDEX(KM_PCT,MATCH($A89,'Knowledge - Percentages'!$B:$B,0),'Data - Knowledge'!AD$8)/100</f>
        <v>0.043</v>
      </c>
      <c r="AE89" s="380">
        <f t="array" aca="true" ref="AE89">INDEX(KM_PCT,MATCH($A89,'Knowledge - Percentages'!$B:$B,0),'Data - Knowledge'!AE$8)/100</f>
        <v>0.033</v>
      </c>
      <c r="AF89" s="380">
        <f t="array" aca="true" ref="AF89">INDEX(KM_PCT,MATCH($A89,'Knowledge - Percentages'!$B:$B,0),'Data - Knowledge'!AF$8)/100</f>
        <v>0.033</v>
      </c>
      <c r="AG89" s="380">
        <f t="array" aca="true" ref="AG89">INDEX(KM_PCT,MATCH($A89,'Knowledge - Percentages'!$B:$B,0),'Data - Knowledge'!AG$8)/100</f>
        <v>0.033</v>
      </c>
      <c r="AH89" s="380">
        <f t="array" aca="true" ref="AH89">INDEX(KM_PCT,MATCH($A89,'Knowledge - Percentages'!$B:$B,0),'Data - Knowledge'!AH$8)/100</f>
        <v>0.045</v>
      </c>
      <c r="AI89" s="380">
        <f t="array" aca="true" ref="AI89">INDEX(KM_PCT,MATCH($A89,'Knowledge - Percentages'!$B:$B,0),'Data - Knowledge'!AI$8)/100</f>
        <v>0.10300000000000001</v>
      </c>
      <c r="AJ89" s="380">
        <f t="array" aca="true" ref="AJ89">INDEX(KM_PCT,MATCH($A89,'Knowledge - Percentages'!$B:$B,0),'Data - Knowledge'!AJ$8)/100</f>
        <v>0.034</v>
      </c>
      <c r="AK89" s="380">
        <f t="array" aca="true" ref="AK89">INDEX(KM_PCT,MATCH($A89,'Knowledge - Percentages'!$B:$B,0),'Data - Knowledge'!AK$8)/100</f>
        <v>0.039</v>
      </c>
      <c r="AL89" s="380">
        <f t="array" aca="true" ref="AL89">INDEX(KM_PCT,MATCH($A89,'Knowledge - Percentages'!$B:$B,0),'Data - Knowledge'!AL$8)/100</f>
        <v>0.044000000000000004</v>
      </c>
      <c r="AM89" s="380">
        <f t="array" aca="true" ref="AM89">INDEX(KM_PCT,MATCH($A89,'Knowledge - Percentages'!$B:$B,0),'Data - Knowledge'!AM$8)/100</f>
        <v>0.039</v>
      </c>
      <c r="AN89" s="380">
        <f t="array" aca="true" ref="AN89">INDEX(KM_PCT,MATCH($A89,'Knowledge - Percentages'!$B:$B,0),'Data - Knowledge'!AN$8)/100</f>
        <v>0.018000000000000002</v>
      </c>
      <c r="AO89" s="380">
        <f t="array" aca="true" ref="AO89">INDEX(KM_PCT,MATCH($A89,'Knowledge - Percentages'!$B:$B,0),'Data - Knowledge'!AO$8)/100</f>
        <v>0.018000000000000002</v>
      </c>
      <c r="AP89" s="380">
        <f t="array" aca="true" ref="AP89">INDEX(KM_PCT,MATCH($A89,'Knowledge - Percentages'!$B:$B,0),'Data - Knowledge'!AP$8)/100</f>
        <v>0.036000000000000004</v>
      </c>
      <c r="AQ89" s="380">
        <f t="array" aca="true" ref="AQ89">INDEX(KM_PCT,MATCH($A89,'Knowledge - Percentages'!$B:$B,0),'Data - Knowledge'!AQ$8)/100</f>
        <v>0.039</v>
      </c>
      <c r="AR89" s="380">
        <f t="array" aca="true" ref="AR89">INDEX(KM_PCT,MATCH($A89,'Knowledge - Percentages'!$B:$B,0),'Data - Knowledge'!AR$8)/100</f>
        <v>0.016</v>
      </c>
      <c r="AS89" s="380">
        <f t="array" aca="true" ref="AS89">INDEX(KM_PCT,MATCH($A89,'Knowledge - Percentages'!$B:$B,0),'Data - Knowledge'!AS$8)/100</f>
        <v>0.024</v>
      </c>
      <c r="AT89" s="380">
        <f t="array" aca="true" ref="AT89">INDEX(KM_PCT,MATCH($A89,'Knowledge - Percentages'!$B:$B,0),'Data - Knowledge'!AT$8)/100</f>
        <v>0.034</v>
      </c>
      <c r="AU89" s="380">
        <f t="array" aca="true" ref="AU89">INDEX(KM_PCT,MATCH($A89,'Knowledge - Percentages'!$B:$B,0),'Data - Knowledge'!AU$8)/100</f>
        <v>0.03</v>
      </c>
      <c r="AV89" s="380">
        <f t="array" aca="true" ref="AV89">INDEX(KM_PCT,MATCH($A89,'Knowledge - Percentages'!$B:$B,0),'Data - Knowledge'!AV$8)/100</f>
        <v>0.035</v>
      </c>
      <c r="AW89" s="380">
        <f t="array" aca="true" ref="AW89">INDEX(KM_PCT,MATCH($A89,'Knowledge - Percentages'!$B:$B,0),'Data - Knowledge'!AW$8)/100</f>
        <v>0.043</v>
      </c>
      <c r="AX89" s="380">
        <f t="array" aca="true" ref="AX89">INDEX(KM_PCT,MATCH($A89,'Knowledge - Percentages'!$B:$B,0),'Data - Knowledge'!AX$8)/100</f>
        <v>0.14</v>
      </c>
      <c r="AY89" s="380">
        <f t="array" aca="true" ref="AY89">INDEX(KM_PCT,MATCH($A89,'Knowledge - Percentages'!$B:$B,0),'Data - Knowledge'!AY$8)/100</f>
        <v>0.063</v>
      </c>
      <c r="AZ89" s="380">
        <f t="array" aca="true" ref="AZ89">INDEX(KM_PCT,MATCH($A89,'Knowledge - Percentages'!$B:$B,0),'Data - Knowledge'!AZ$8)/100</f>
        <v>0.077</v>
      </c>
      <c r="BA89" s="380">
        <f t="array" aca="true" ref="BA89">INDEX(KM_PCT,MATCH($A89,'Knowledge - Percentages'!$B:$B,0),'Data - Knowledge'!BA$8)/100</f>
        <v>0.067</v>
      </c>
      <c r="BB89" s="380">
        <f t="array" aca="true" ref="BB89">INDEX(KM_PCT,MATCH($A89,'Knowledge - Percentages'!$B:$B,0),'Data - Knowledge'!BB$8)/100</f>
        <v>0.055999999999999994</v>
      </c>
      <c r="BC89" s="380">
        <f t="array" aca="true" ref="BC89">INDEX(KM_PCT,MATCH($A89,'Knowledge - Percentages'!$B:$B,0),'Data - Knowledge'!BC$8)/100</f>
        <v>0.023</v>
      </c>
      <c r="BD89" s="380">
        <f t="array" aca="true" ref="BD89">INDEX(KM_PCT,MATCH($A89,'Knowledge - Percentages'!$B:$B,0),'Data - Knowledge'!BD$8)/100</f>
        <v>0.02</v>
      </c>
      <c r="BE89" s="380">
        <f t="array" aca="true" ref="BE89">INDEX(KM_PCT,MATCH($A89,'Knowledge - Percentages'!$B:$B,0),'Data - Knowledge'!BE$8)/100</f>
        <v>0.044000000000000004</v>
      </c>
      <c r="BF89" s="380">
        <f t="array" aca="true" ref="BF89">INDEX(KM_PCT,MATCH($A89,'Knowledge - Percentages'!$B:$B,0),'Data - Knowledge'!BF$8)/100</f>
        <v>0.022000000000000002</v>
      </c>
      <c r="BG89" s="380">
        <f t="array" aca="true" ref="BG89">INDEX(KM_PCT,MATCH($A89,'Knowledge - Percentages'!$B:$B,0),'Data - Knowledge'!BG$8)/100</f>
        <v>0.027000000000000003</v>
      </c>
      <c r="BH89" s="380">
        <f t="array" aca="true" ref="BH89">INDEX(KM_PCT,MATCH($A89,'Knowledge - Percentages'!$B:$B,0),'Data - Knowledge'!BH$8)/100</f>
        <v>0.043</v>
      </c>
      <c r="BI89" s="380">
        <f t="array" aca="true" ref="BI89">INDEX(KM_PCT,MATCH($A89,'Knowledge - Percentages'!$B:$B,0),'Data - Knowledge'!BI$8)/100</f>
        <v>0.044000000000000004</v>
      </c>
      <c r="BJ89" s="380">
        <f t="array" aca="true" ref="BJ89">INDEX(KM_PCT,MATCH($A89,'Knowledge - Percentages'!$B:$B,0),'Data - Knowledge'!BJ$8)/100</f>
        <v>0.096</v>
      </c>
      <c r="BK89" s="380">
        <f t="array" aca="true" ref="BK89">INDEX(KM_PCT,MATCH($A89,'Knowledge - Percentages'!$B:$B,0),'Data - Knowledge'!BK$8)/100</f>
        <v>0.095</v>
      </c>
      <c r="BL89" s="380">
        <f t="array" aca="true" ref="BL89">INDEX(KM_PCT,MATCH($A89,'Knowledge - Percentages'!$B:$B,0),'Data - Knowledge'!BL$8)/100</f>
        <v>0.063</v>
      </c>
      <c r="BM89" s="380">
        <f t="array" aca="true" ref="BM89">INDEX(KM_PCT,MATCH($A89,'Knowledge - Percentages'!$B:$B,0),'Data - Knowledge'!BM$8)/100</f>
        <v>0.10099999999999999</v>
      </c>
      <c r="BN89" s="380">
        <f t="array" aca="true" ref="BN89">INDEX(KM_PCT,MATCH($A89,'Knowledge - Percentages'!$B:$B,0),'Data - Knowledge'!BN$8)/100</f>
        <v>0.105</v>
      </c>
      <c r="BO89" s="380">
        <f t="array" aca="true" ref="BO89">INDEX(KM_PCT,MATCH($A89,'Knowledge - Percentages'!$B:$B,0),'Data - Knowledge'!BO$8)/100</f>
        <v>0.053</v>
      </c>
      <c r="BP89" s="380">
        <f t="array" aca="true" ref="BP89">INDEX(KM_PCT,MATCH($A89,'Knowledge - Percentages'!$B:$B,0),'Data - Knowledge'!BP$8)/100</f>
        <v>0.059000000000000004</v>
      </c>
      <c r="BQ89" s="380">
        <f t="array" aca="true" ref="BQ89">INDEX(KM_PCT,MATCH($A89,'Knowledge - Percentages'!$B:$B,0),'Data - Knowledge'!BQ$8)/100</f>
        <v>0.024</v>
      </c>
    </row>
    <row r="90" spans="1:69">
      <c r="A90" t="s">
        <v>468</v>
      </c>
      <c r="B90" t="s">
        <v>155</v>
      </c>
      <c r="C90" t="s">
        <v>945</v>
      </c>
      <c r="D90" t="s">
        <v>946</v>
      </c>
      <c r="E90" s="373">
        <f>SUMPRODUCT($K$2:$BQ$2,$K90:$BQ90)/$J$2</f>
        <v>0.22152272727272726</v>
      </c>
      <c r="F90" s="379">
        <f>SUMPRODUCT($K$2:$BQ$2,$K90:$BQ90)</f>
        <v>58.482</v>
      </c>
      <c r="G90" s="373">
        <f>SUMPRODUCT($K$3:$BQ$3,$K90:$BQ90)/$J$3</f>
        <v>0.17286868583162221</v>
      </c>
      <c r="H90" s="379">
        <f>SUMPRODUCT($K$3:$BQ$3,$K90:$BQ90)</f>
        <v>1683.7410000000004</v>
      </c>
      <c r="I90" s="373">
        <f>CORREL($K$4:$BQ$4,$K90:$BQ90)</f>
        <v>0.11719783923544344</v>
      </c>
      <c r="J90" s="379">
        <f>$E90/$G90*100</f>
        <v>128.14508666335044</v>
      </c>
      <c r="K90" s="380">
        <f t="array" aca="true" ref="K90">INDEX(KM_PCT,MATCH($A90,'Knowledge - Percentages'!$B:$B,0),'Data - Knowledge'!K$8)/100</f>
        <v>0.107</v>
      </c>
      <c r="L90" s="380">
        <f t="array" aca="true" ref="L90">INDEX(KM_PCT,MATCH($A90,'Knowledge - Percentages'!$B:$B,0),'Data - Knowledge'!L$8)/100</f>
        <v>0.105</v>
      </c>
      <c r="M90" s="380">
        <f t="array" aca="true" ref="M90">INDEX(KM_PCT,MATCH($A90,'Knowledge - Percentages'!$B:$B,0),'Data - Knowledge'!M$8)/100</f>
        <v>0.10300000000000001</v>
      </c>
      <c r="N90" s="380">
        <f t="array" aca="true" ref="N90">INDEX(KM_PCT,MATCH($A90,'Knowledge - Percentages'!$B:$B,0),'Data - Knowledge'!N$8)/100</f>
        <v>0.11</v>
      </c>
      <c r="O90" s="380">
        <f t="array" aca="true" ref="O90">INDEX(KM_PCT,MATCH($A90,'Knowledge - Percentages'!$B:$B,0),'Data - Knowledge'!O$8)/100</f>
        <v>0.114</v>
      </c>
      <c r="P90" s="380">
        <f t="array" aca="true" ref="P90">INDEX(KM_PCT,MATCH($A90,'Knowledge - Percentages'!$B:$B,0),'Data - Knowledge'!P$8)/100</f>
        <v>0.106</v>
      </c>
      <c r="Q90" s="380">
        <f t="array" aca="true" ref="Q90">INDEX(KM_PCT,MATCH($A90,'Knowledge - Percentages'!$B:$B,0),'Data - Knowledge'!Q$8)/100</f>
        <v>0.139</v>
      </c>
      <c r="R90" s="380">
        <f t="array" aca="true" ref="R90">INDEX(KM_PCT,MATCH($A90,'Knowledge - Percentages'!$B:$B,0),'Data - Knowledge'!R$8)/100</f>
        <v>0.114</v>
      </c>
      <c r="S90" s="380">
        <f t="array" aca="true" ref="S90">INDEX(KM_PCT,MATCH($A90,'Knowledge - Percentages'!$B:$B,0),'Data - Knowledge'!S$8)/100</f>
        <v>0.081</v>
      </c>
      <c r="T90" s="380">
        <f t="array" aca="true" ref="T90">INDEX(KM_PCT,MATCH($A90,'Knowledge - Percentages'!$B:$B,0),'Data - Knowledge'!T$8)/100</f>
        <v>0.175</v>
      </c>
      <c r="U90" s="380">
        <f t="array" aca="true" ref="U90">INDEX(KM_PCT,MATCH($A90,'Knowledge - Percentages'!$B:$B,0),'Data - Knowledge'!U$8)/100</f>
        <v>0.161</v>
      </c>
      <c r="V90" s="380">
        <f t="array" aca="true" ref="V90">INDEX(KM_PCT,MATCH($A90,'Knowledge - Percentages'!$B:$B,0),'Data - Knowledge'!V$8)/100</f>
        <v>0.21600000000000003</v>
      </c>
      <c r="W90" s="380">
        <f t="array" aca="true" ref="W90">INDEX(KM_PCT,MATCH($A90,'Knowledge - Percentages'!$B:$B,0),'Data - Knowledge'!W$8)/100</f>
        <v>0.29</v>
      </c>
      <c r="X90" s="380">
        <f t="array" aca="true" ref="X90">INDEX(KM_PCT,MATCH($A90,'Knowledge - Percentages'!$B:$B,0),'Data - Knowledge'!X$8)/100</f>
        <v>0.166</v>
      </c>
      <c r="Y90" s="380">
        <f t="array" aca="true" ref="Y90">INDEX(KM_PCT,MATCH($A90,'Knowledge - Percentages'!$B:$B,0),'Data - Knowledge'!Y$8)/100</f>
        <v>0.19899999999999998</v>
      </c>
      <c r="Z90" s="380">
        <f t="array" aca="true" ref="Z90">INDEX(KM_PCT,MATCH($A90,'Knowledge - Percentages'!$B:$B,0),'Data - Knowledge'!Z$8)/100</f>
        <v>0.188</v>
      </c>
      <c r="AA90" s="380">
        <f t="array" aca="true" ref="AA90">INDEX(KM_PCT,MATCH($A90,'Knowledge - Percentages'!$B:$B,0),'Data - Knowledge'!AA$8)/100</f>
        <v>0.21600000000000003</v>
      </c>
      <c r="AB90" s="380">
        <f t="array" aca="true" ref="AB90">INDEX(KM_PCT,MATCH($A90,'Knowledge - Percentages'!$B:$B,0),'Data - Knowledge'!AB$8)/100</f>
        <v>0.131</v>
      </c>
      <c r="AC90" s="380">
        <f t="array" aca="true" ref="AC90">INDEX(KM_PCT,MATCH($A90,'Knowledge - Percentages'!$B:$B,0),'Data - Knowledge'!AC$8)/100</f>
        <v>0.231</v>
      </c>
      <c r="AD90" s="380">
        <f t="array" aca="true" ref="AD90">INDEX(KM_PCT,MATCH($A90,'Knowledge - Percentages'!$B:$B,0),'Data - Knowledge'!AD$8)/100</f>
        <v>0.149</v>
      </c>
      <c r="AE90" s="380">
        <f t="array" aca="true" ref="AE90">INDEX(KM_PCT,MATCH($A90,'Knowledge - Percentages'!$B:$B,0),'Data - Knowledge'!AE$8)/100</f>
        <v>0.16899999999999998</v>
      </c>
      <c r="AF90" s="380">
        <f t="array" aca="true" ref="AF90">INDEX(KM_PCT,MATCH($A90,'Knowledge - Percentages'!$B:$B,0),'Data - Knowledge'!AF$8)/100</f>
        <v>0.139</v>
      </c>
      <c r="AG90" s="380">
        <f t="array" aca="true" ref="AG90">INDEX(KM_PCT,MATCH($A90,'Knowledge - Percentages'!$B:$B,0),'Data - Knowledge'!AG$8)/100</f>
        <v>0.18600000000000003</v>
      </c>
      <c r="AH90" s="380">
        <f t="array" aca="true" ref="AH90">INDEX(KM_PCT,MATCH($A90,'Knowledge - Percentages'!$B:$B,0),'Data - Knowledge'!AH$8)/100</f>
        <v>0.131</v>
      </c>
      <c r="AI90" s="380">
        <f t="array" aca="true" ref="AI90">INDEX(KM_PCT,MATCH($A90,'Knowledge - Percentages'!$B:$B,0),'Data - Knowledge'!AI$8)/100</f>
        <v>0.079</v>
      </c>
      <c r="AJ90" s="380">
        <f t="array" aca="true" ref="AJ90">INDEX(KM_PCT,MATCH($A90,'Knowledge - Percentages'!$B:$B,0),'Data - Knowledge'!AJ$8)/100</f>
        <v>0.156</v>
      </c>
      <c r="AK90" s="380">
        <f t="array" aca="true" ref="AK90">INDEX(KM_PCT,MATCH($A90,'Knowledge - Percentages'!$B:$B,0),'Data - Knowledge'!AK$8)/100</f>
        <v>0.149</v>
      </c>
      <c r="AL90" s="380">
        <f t="array" aca="true" ref="AL90">INDEX(KM_PCT,MATCH($A90,'Knowledge - Percentages'!$B:$B,0),'Data - Knowledge'!AL$8)/100</f>
        <v>0.128</v>
      </c>
      <c r="AM90" s="380">
        <f t="array" aca="true" ref="AM90">INDEX(KM_PCT,MATCH($A90,'Knowledge - Percentages'!$B:$B,0),'Data - Knowledge'!AM$8)/100</f>
        <v>0.121</v>
      </c>
      <c r="AN90" s="380">
        <f t="array" aca="true" ref="AN90">INDEX(KM_PCT,MATCH($A90,'Knowledge - Percentages'!$B:$B,0),'Data - Knowledge'!AN$8)/100</f>
        <v>0.263</v>
      </c>
      <c r="AO90" s="380">
        <f t="array" aca="true" ref="AO90">INDEX(KM_PCT,MATCH($A90,'Knowledge - Percentages'!$B:$B,0),'Data - Knowledge'!AO$8)/100</f>
        <v>0.324</v>
      </c>
      <c r="AP90" s="380">
        <f t="array" aca="true" ref="AP90">INDEX(KM_PCT,MATCH($A90,'Knowledge - Percentages'!$B:$B,0),'Data - Knowledge'!AP$8)/100</f>
        <v>0.182</v>
      </c>
      <c r="AQ90" s="380">
        <f t="array" aca="true" ref="AQ90">INDEX(KM_PCT,MATCH($A90,'Knowledge - Percentages'!$B:$B,0),'Data - Knowledge'!AQ$8)/100</f>
        <v>0.165</v>
      </c>
      <c r="AR90" s="380">
        <f t="array" aca="true" ref="AR90">INDEX(KM_PCT,MATCH($A90,'Knowledge - Percentages'!$B:$B,0),'Data - Knowledge'!AR$8)/100</f>
        <v>0.225</v>
      </c>
      <c r="AS90" s="380">
        <f t="array" aca="true" ref="AS90">INDEX(KM_PCT,MATCH($A90,'Knowledge - Percentages'!$B:$B,0),'Data - Knowledge'!AS$8)/100</f>
        <v>0.20800000000000002</v>
      </c>
      <c r="AT90" s="380">
        <f t="array" aca="true" ref="AT90">INDEX(KM_PCT,MATCH($A90,'Knowledge - Percentages'!$B:$B,0),'Data - Knowledge'!AT$8)/100</f>
        <v>0.22899999999999998</v>
      </c>
      <c r="AU90" s="380">
        <f t="array" aca="true" ref="AU90">INDEX(KM_PCT,MATCH($A90,'Knowledge - Percentages'!$B:$B,0),'Data - Knowledge'!AU$8)/100</f>
        <v>0.252</v>
      </c>
      <c r="AV90" s="380">
        <f t="array" aca="true" ref="AV90">INDEX(KM_PCT,MATCH($A90,'Knowledge - Percentages'!$B:$B,0),'Data - Knowledge'!AV$8)/100</f>
        <v>0.204</v>
      </c>
      <c r="AW90" s="380">
        <f t="array" aca="true" ref="AW90">INDEX(KM_PCT,MATCH($A90,'Knowledge - Percentages'!$B:$B,0),'Data - Knowledge'!AW$8)/100</f>
        <v>0.195</v>
      </c>
      <c r="AX90" s="380">
        <f t="array" aca="true" ref="AX90">INDEX(KM_PCT,MATCH($A90,'Knowledge - Percentages'!$B:$B,0),'Data - Knowledge'!AX$8)/100</f>
        <v>0.077</v>
      </c>
      <c r="AY90" s="380">
        <f t="array" aca="true" ref="AY90">INDEX(KM_PCT,MATCH($A90,'Knowledge - Percentages'!$B:$B,0),'Data - Knowledge'!AY$8)/100</f>
        <v>0.177</v>
      </c>
      <c r="AZ90" s="380">
        <f t="array" aca="true" ref="AZ90">INDEX(KM_PCT,MATCH($A90,'Knowledge - Percentages'!$B:$B,0),'Data - Knowledge'!AZ$8)/100</f>
        <v>0.135</v>
      </c>
      <c r="BA90" s="380">
        <f t="array" aca="true" ref="BA90">INDEX(KM_PCT,MATCH($A90,'Knowledge - Percentages'!$B:$B,0),'Data - Knowledge'!BA$8)/100</f>
        <v>0.156</v>
      </c>
      <c r="BB90" s="380">
        <f t="array" aca="true" ref="BB90">INDEX(KM_PCT,MATCH($A90,'Knowledge - Percentages'!$B:$B,0),'Data - Knowledge'!BB$8)/100</f>
        <v>0.23</v>
      </c>
      <c r="BC90" s="380">
        <f t="array" aca="true" ref="BC90">INDEX(KM_PCT,MATCH($A90,'Knowledge - Percentages'!$B:$B,0),'Data - Knowledge'!BC$8)/100</f>
        <v>0.519</v>
      </c>
      <c r="BD90" s="380">
        <f t="array" aca="true" ref="BD90">INDEX(KM_PCT,MATCH($A90,'Knowledge - Percentages'!$B:$B,0),'Data - Knowledge'!BD$8)/100</f>
        <v>0.55299999999999994</v>
      </c>
      <c r="BE90" s="380">
        <f t="array" aca="true" ref="BE90">INDEX(KM_PCT,MATCH($A90,'Knowledge - Percentages'!$B:$B,0),'Data - Knowledge'!BE$8)/100</f>
        <v>0.262</v>
      </c>
      <c r="BF90" s="380">
        <f t="array" aca="true" ref="BF90">INDEX(KM_PCT,MATCH($A90,'Knowledge - Percentages'!$B:$B,0),'Data - Knowledge'!BF$8)/100</f>
        <v>0.42200000000000004</v>
      </c>
      <c r="BG90" s="380">
        <f t="array" aca="true" ref="BG90">INDEX(KM_PCT,MATCH($A90,'Knowledge - Percentages'!$B:$B,0),'Data - Knowledge'!BG$8)/100</f>
        <v>0.337</v>
      </c>
      <c r="BH90" s="380">
        <f t="array" aca="true" ref="BH90">INDEX(KM_PCT,MATCH($A90,'Knowledge - Percentages'!$B:$B,0),'Data - Knowledge'!BH$8)/100</f>
        <v>0.251</v>
      </c>
      <c r="BI90" s="380">
        <f t="array" aca="true" ref="BI90">INDEX(KM_PCT,MATCH($A90,'Knowledge - Percentages'!$B:$B,0),'Data - Knowledge'!BI$8)/100</f>
        <v>0.215</v>
      </c>
      <c r="BJ90" s="380">
        <f t="array" aca="true" ref="BJ90">INDEX(KM_PCT,MATCH($A90,'Knowledge - Percentages'!$B:$B,0),'Data - Knowledge'!BJ$8)/100</f>
        <v>0.159</v>
      </c>
      <c r="BK90" s="380">
        <f t="array" aca="true" ref="BK90">INDEX(KM_PCT,MATCH($A90,'Knowledge - Percentages'!$B:$B,0),'Data - Knowledge'!BK$8)/100</f>
        <v>0.124</v>
      </c>
      <c r="BL90" s="380">
        <f t="array" aca="true" ref="BL90">INDEX(KM_PCT,MATCH($A90,'Knowledge - Percentages'!$B:$B,0),'Data - Knowledge'!BL$8)/100</f>
        <v>0.255</v>
      </c>
      <c r="BM90" s="380">
        <f t="array" aca="true" ref="BM90">INDEX(KM_PCT,MATCH($A90,'Knowledge - Percentages'!$B:$B,0),'Data - Knowledge'!BM$8)/100</f>
        <v>0.152</v>
      </c>
      <c r="BN90" s="380">
        <f t="array" aca="true" ref="BN90">INDEX(KM_PCT,MATCH($A90,'Knowledge - Percentages'!$B:$B,0),'Data - Knowledge'!BN$8)/100</f>
        <v>0.131</v>
      </c>
      <c r="BO90" s="380">
        <f t="array" aca="true" ref="BO90">INDEX(KM_PCT,MATCH($A90,'Knowledge - Percentages'!$B:$B,0),'Data - Knowledge'!BO$8)/100</f>
        <v>0.27399999999999997</v>
      </c>
      <c r="BP90" s="380">
        <f t="array" aca="true" ref="BP90">INDEX(KM_PCT,MATCH($A90,'Knowledge - Percentages'!$B:$B,0),'Data - Knowledge'!BP$8)/100</f>
        <v>0.276</v>
      </c>
      <c r="BQ90" s="380">
        <f t="array" aca="true" ref="BQ90">INDEX(KM_PCT,MATCH($A90,'Knowledge - Percentages'!$B:$B,0),'Data - Knowledge'!BQ$8)/100</f>
        <v>0.433</v>
      </c>
    </row>
    <row r="91" spans="1:69">
      <c r="A91" t="s">
        <v>470</v>
      </c>
      <c r="B91" t="s">
        <v>155</v>
      </c>
      <c r="C91" t="s">
        <v>945</v>
      </c>
      <c r="D91" t="s">
        <v>947</v>
      </c>
      <c r="E91" s="373">
        <f>SUMPRODUCT($K$2:$BQ$2,$K91:$BQ91)/$J$2</f>
        <v>0.35116666666666657</v>
      </c>
      <c r="F91" s="379">
        <f>SUMPRODUCT($K$2:$BQ$2,$K91:$BQ91)</f>
        <v>92.70799999999997</v>
      </c>
      <c r="G91" s="373">
        <f>SUMPRODUCT($K$3:$BQ$3,$K91:$BQ91)/$J$3</f>
        <v>0.40179024640657085</v>
      </c>
      <c r="H91" s="379">
        <f>SUMPRODUCT($K$3:$BQ$3,$K91:$BQ91)</f>
        <v>3913.437</v>
      </c>
      <c r="I91" s="373">
        <f>CORREL($K$4:$BQ$4,$K91:$BQ91)</f>
        <v>-0.05332755700143299</v>
      </c>
      <c r="J91" s="379">
        <f>$E91/$G91*100</f>
        <v>87.400495608676778</v>
      </c>
      <c r="K91" s="380">
        <f t="array" aca="true" ref="K91">INDEX(KM_PCT,MATCH($A91,'Knowledge - Percentages'!$B:$B,0),'Data - Knowledge'!K$8)/100</f>
        <v>0.303</v>
      </c>
      <c r="L91" s="380">
        <f t="array" aca="true" ref="L91">INDEX(KM_PCT,MATCH($A91,'Knowledge - Percentages'!$B:$B,0),'Data - Knowledge'!L$8)/100</f>
        <v>0.289</v>
      </c>
      <c r="M91" s="380">
        <f t="array" aca="true" ref="M91">INDEX(KM_PCT,MATCH($A91,'Knowledge - Percentages'!$B:$B,0),'Data - Knowledge'!M$8)/100</f>
        <v>0.385</v>
      </c>
      <c r="N91" s="380">
        <f t="array" aca="true" ref="N91">INDEX(KM_PCT,MATCH($A91,'Knowledge - Percentages'!$B:$B,0),'Data - Knowledge'!N$8)/100</f>
        <v>0.46399999999999997</v>
      </c>
      <c r="O91" s="380">
        <f t="array" aca="true" ref="O91">INDEX(KM_PCT,MATCH($A91,'Knowledge - Percentages'!$B:$B,0),'Data - Knowledge'!O$8)/100</f>
        <v>0.41200000000000003</v>
      </c>
      <c r="P91" s="380">
        <f t="array" aca="true" ref="P91">INDEX(KM_PCT,MATCH($A91,'Knowledge - Percentages'!$B:$B,0),'Data - Knowledge'!P$8)/100</f>
        <v>0.361</v>
      </c>
      <c r="Q91" s="380">
        <f t="array" aca="true" ref="Q91">INDEX(KM_PCT,MATCH($A91,'Knowledge - Percentages'!$B:$B,0),'Data - Knowledge'!Q$8)/100</f>
        <v>0.39899999999999997</v>
      </c>
      <c r="R91" s="380">
        <f t="array" aca="true" ref="R91">INDEX(KM_PCT,MATCH($A91,'Knowledge - Percentages'!$B:$B,0),'Data - Knowledge'!R$8)/100</f>
        <v>0.355</v>
      </c>
      <c r="S91" s="380">
        <f t="array" aca="true" ref="S91">INDEX(KM_PCT,MATCH($A91,'Knowledge - Percentages'!$B:$B,0),'Data - Knowledge'!S$8)/100</f>
        <v>0.365</v>
      </c>
      <c r="T91" s="380">
        <f t="array" aca="true" ref="T91">INDEX(KM_PCT,MATCH($A91,'Knowledge - Percentages'!$B:$B,0),'Data - Knowledge'!T$8)/100</f>
        <v>0.445</v>
      </c>
      <c r="U91" s="380">
        <f t="array" aca="true" ref="U91">INDEX(KM_PCT,MATCH($A91,'Knowledge - Percentages'!$B:$B,0),'Data - Knowledge'!U$8)/100</f>
        <v>0.424</v>
      </c>
      <c r="V91" s="380">
        <f t="array" aca="true" ref="V91">INDEX(KM_PCT,MATCH($A91,'Knowledge - Percentages'!$B:$B,0),'Data - Knowledge'!V$8)/100</f>
        <v>0.505</v>
      </c>
      <c r="W91" s="380">
        <f t="array" aca="true" ref="W91">INDEX(KM_PCT,MATCH($A91,'Knowledge - Percentages'!$B:$B,0),'Data - Knowledge'!W$8)/100</f>
        <v>0.43700000000000006</v>
      </c>
      <c r="X91" s="380">
        <f t="array" aca="true" ref="X91">INDEX(KM_PCT,MATCH($A91,'Knowledge - Percentages'!$B:$B,0),'Data - Knowledge'!X$8)/100</f>
        <v>0.355</v>
      </c>
      <c r="Y91" s="380">
        <f t="array" aca="true" ref="Y91">INDEX(KM_PCT,MATCH($A91,'Knowledge - Percentages'!$B:$B,0),'Data - Knowledge'!Y$8)/100</f>
        <v>0.40299999999999997</v>
      </c>
      <c r="Z91" s="380">
        <f t="array" aca="true" ref="Z91">INDEX(KM_PCT,MATCH($A91,'Knowledge - Percentages'!$B:$B,0),'Data - Knowledge'!Z$8)/100</f>
        <v>0.34600000000000003</v>
      </c>
      <c r="AA91" s="380">
        <f t="array" aca="true" ref="AA91">INDEX(KM_PCT,MATCH($A91,'Knowledge - Percentages'!$B:$B,0),'Data - Knowledge'!AA$8)/100</f>
        <v>0.389</v>
      </c>
      <c r="AB91" s="380">
        <f t="array" aca="true" ref="AB91">INDEX(KM_PCT,MATCH($A91,'Knowledge - Percentages'!$B:$B,0),'Data - Knowledge'!AB$8)/100</f>
        <v>0.368</v>
      </c>
      <c r="AC91" s="380">
        <f t="array" aca="true" ref="AC91">INDEX(KM_PCT,MATCH($A91,'Knowledge - Percentages'!$B:$B,0),'Data - Knowledge'!AC$8)/100</f>
        <v>0.402</v>
      </c>
      <c r="AD91" s="380">
        <f t="array" aca="true" ref="AD91">INDEX(KM_PCT,MATCH($A91,'Knowledge - Percentages'!$B:$B,0),'Data - Knowledge'!AD$8)/100</f>
        <v>0.275</v>
      </c>
      <c r="AE91" s="380">
        <f t="array" aca="true" ref="AE91">INDEX(KM_PCT,MATCH($A91,'Knowledge - Percentages'!$B:$B,0),'Data - Knowledge'!AE$8)/100</f>
        <v>0.44299999999999995</v>
      </c>
      <c r="AF91" s="380">
        <f t="array" aca="true" ref="AF91">INDEX(KM_PCT,MATCH($A91,'Knowledge - Percentages'!$B:$B,0),'Data - Knowledge'!AF$8)/100</f>
        <v>0.467</v>
      </c>
      <c r="AG91" s="380">
        <f t="array" aca="true" ref="AG91">INDEX(KM_PCT,MATCH($A91,'Knowledge - Percentages'!$B:$B,0),'Data - Knowledge'!AG$8)/100</f>
        <v>0.439</v>
      </c>
      <c r="AH91" s="380">
        <f t="array" aca="true" ref="AH91">INDEX(KM_PCT,MATCH($A91,'Knowledge - Percentages'!$B:$B,0),'Data - Knowledge'!AH$8)/100</f>
        <v>0.391</v>
      </c>
      <c r="AI91" s="380">
        <f t="array" aca="true" ref="AI91">INDEX(KM_PCT,MATCH($A91,'Knowledge - Percentages'!$B:$B,0),'Data - Knowledge'!AI$8)/100</f>
        <v>0.23</v>
      </c>
      <c r="AJ91" s="380">
        <f t="array" aca="true" ref="AJ91">INDEX(KM_PCT,MATCH($A91,'Knowledge - Percentages'!$B:$B,0),'Data - Knowledge'!AJ$8)/100</f>
        <v>0.39899999999999997</v>
      </c>
      <c r="AK91" s="380">
        <f t="array" aca="true" ref="AK91">INDEX(KM_PCT,MATCH($A91,'Knowledge - Percentages'!$B:$B,0),'Data - Knowledge'!AK$8)/100</f>
        <v>0.395</v>
      </c>
      <c r="AL91" s="380">
        <f t="array" aca="true" ref="AL91">INDEX(KM_PCT,MATCH($A91,'Knowledge - Percentages'!$B:$B,0),'Data - Knowledge'!AL$8)/100</f>
        <v>0.306</v>
      </c>
      <c r="AM91" s="380">
        <f t="array" aca="true" ref="AM91">INDEX(KM_PCT,MATCH($A91,'Knowledge - Percentages'!$B:$B,0),'Data - Knowledge'!AM$8)/100</f>
        <v>0.379</v>
      </c>
      <c r="AN91" s="380">
        <f t="array" aca="true" ref="AN91">INDEX(KM_PCT,MATCH($A91,'Knowledge - Percentages'!$B:$B,0),'Data - Knowledge'!AN$8)/100</f>
        <v>0.486</v>
      </c>
      <c r="AO91" s="380">
        <f t="array" aca="true" ref="AO91">INDEX(KM_PCT,MATCH($A91,'Knowledge - Percentages'!$B:$B,0),'Data - Knowledge'!AO$8)/100</f>
        <v>0.46399999999999997</v>
      </c>
      <c r="AP91" s="380">
        <f t="array" aca="true" ref="AP91">INDEX(KM_PCT,MATCH($A91,'Knowledge - Percentages'!$B:$B,0),'Data - Knowledge'!AP$8)/100</f>
        <v>0.39399999999999996</v>
      </c>
      <c r="AQ91" s="380">
        <f t="array" aca="true" ref="AQ91">INDEX(KM_PCT,MATCH($A91,'Knowledge - Percentages'!$B:$B,0),'Data - Knowledge'!AQ$8)/100</f>
        <v>0.392</v>
      </c>
      <c r="AR91" s="380">
        <f t="array" aca="true" ref="AR91">INDEX(KM_PCT,MATCH($A91,'Knowledge - Percentages'!$B:$B,0),'Data - Knowledge'!AR$8)/100</f>
        <v>0.22699999999999998</v>
      </c>
      <c r="AS91" s="380">
        <f t="array" aca="true" ref="AS91">INDEX(KM_PCT,MATCH($A91,'Knowledge - Percentages'!$B:$B,0),'Data - Knowledge'!AS$8)/100</f>
        <v>0.20800000000000002</v>
      </c>
      <c r="AT91" s="380">
        <f t="array" aca="true" ref="AT91">INDEX(KM_PCT,MATCH($A91,'Knowledge - Percentages'!$B:$B,0),'Data - Knowledge'!AT$8)/100</f>
        <v>0.363</v>
      </c>
      <c r="AU91" s="380">
        <f t="array" aca="true" ref="AU91">INDEX(KM_PCT,MATCH($A91,'Knowledge - Percentages'!$B:$B,0),'Data - Knowledge'!AU$8)/100</f>
        <v>0.349</v>
      </c>
      <c r="AV91" s="380">
        <f t="array" aca="true" ref="AV91">INDEX(KM_PCT,MATCH($A91,'Knowledge - Percentages'!$B:$B,0),'Data - Knowledge'!AV$8)/100</f>
        <v>0.406</v>
      </c>
      <c r="AW91" s="380">
        <f t="array" aca="true" ref="AW91">INDEX(KM_PCT,MATCH($A91,'Knowledge - Percentages'!$B:$B,0),'Data - Knowledge'!AW$8)/100</f>
        <v>0.391</v>
      </c>
      <c r="AX91" s="380">
        <f t="array" aca="true" ref="AX91">INDEX(KM_PCT,MATCH($A91,'Knowledge - Percentages'!$B:$B,0),'Data - Knowledge'!AX$8)/100</f>
        <v>0.16399999999999998</v>
      </c>
      <c r="AY91" s="380">
        <f t="array" aca="true" ref="AY91">INDEX(KM_PCT,MATCH($A91,'Knowledge - Percentages'!$B:$B,0),'Data - Knowledge'!AY$8)/100</f>
        <v>0.364</v>
      </c>
      <c r="AZ91" s="380">
        <f t="array" aca="true" ref="AZ91">INDEX(KM_PCT,MATCH($A91,'Knowledge - Percentages'!$B:$B,0),'Data - Knowledge'!AZ$8)/100</f>
        <v>0.307</v>
      </c>
      <c r="BA91" s="380">
        <f t="array" aca="true" ref="BA91">INDEX(KM_PCT,MATCH($A91,'Knowledge - Percentages'!$B:$B,0),'Data - Knowledge'!BA$8)/100</f>
        <v>0.33899999999999997</v>
      </c>
      <c r="BB91" s="380">
        <f t="array" aca="true" ref="BB91">INDEX(KM_PCT,MATCH($A91,'Knowledge - Percentages'!$B:$B,0),'Data - Knowledge'!BB$8)/100</f>
        <v>0.36</v>
      </c>
      <c r="BC91" s="380">
        <f t="array" aca="true" ref="BC91">INDEX(KM_PCT,MATCH($A91,'Knowledge - Percentages'!$B:$B,0),'Data - Knowledge'!BC$8)/100</f>
        <v>0.344</v>
      </c>
      <c r="BD91" s="380">
        <f t="array" aca="true" ref="BD91">INDEX(KM_PCT,MATCH($A91,'Knowledge - Percentages'!$B:$B,0),'Data - Knowledge'!BD$8)/100</f>
        <v>0.295</v>
      </c>
      <c r="BE91" s="380">
        <f t="array" aca="true" ref="BE91">INDEX(KM_PCT,MATCH($A91,'Knowledge - Percentages'!$B:$B,0),'Data - Knowledge'!BE$8)/100</f>
        <v>0.37</v>
      </c>
      <c r="BF91" s="380">
        <f t="array" aca="true" ref="BF91">INDEX(KM_PCT,MATCH($A91,'Knowledge - Percentages'!$B:$B,0),'Data - Knowledge'!BF$8)/100</f>
        <v>0.366</v>
      </c>
      <c r="BG91" s="380">
        <f t="array" aca="true" ref="BG91">INDEX(KM_PCT,MATCH($A91,'Knowledge - Percentages'!$B:$B,0),'Data - Knowledge'!BG$8)/100</f>
        <v>0.377</v>
      </c>
      <c r="BH91" s="380">
        <f t="array" aca="true" ref="BH91">INDEX(KM_PCT,MATCH($A91,'Knowledge - Percentages'!$B:$B,0),'Data - Knowledge'!BH$8)/100</f>
        <v>0.35100000000000003</v>
      </c>
      <c r="BI91" s="380">
        <f t="array" aca="true" ref="BI91">INDEX(KM_PCT,MATCH($A91,'Knowledge - Percentages'!$B:$B,0),'Data - Knowledge'!BI$8)/100</f>
        <v>0.35700000000000004</v>
      </c>
      <c r="BJ91" s="380">
        <f t="array" aca="true" ref="BJ91">INDEX(KM_PCT,MATCH($A91,'Knowledge - Percentages'!$B:$B,0),'Data - Knowledge'!BJ$8)/100</f>
        <v>0.28800000000000003</v>
      </c>
      <c r="BK91" s="380">
        <f t="array" aca="true" ref="BK91">INDEX(KM_PCT,MATCH($A91,'Knowledge - Percentages'!$B:$B,0),'Data - Knowledge'!BK$8)/100</f>
        <v>0.233</v>
      </c>
      <c r="BL91" s="380">
        <f t="array" aca="true" ref="BL91">INDEX(KM_PCT,MATCH($A91,'Knowledge - Percentages'!$B:$B,0),'Data - Knowledge'!BL$8)/100</f>
        <v>0.28300000000000003</v>
      </c>
      <c r="BM91" s="380">
        <f t="array" aca="true" ref="BM91">INDEX(KM_PCT,MATCH($A91,'Knowledge - Percentages'!$B:$B,0),'Data - Knowledge'!BM$8)/100</f>
        <v>0.258</v>
      </c>
      <c r="BN91" s="380">
        <f t="array" aca="true" ref="BN91">INDEX(KM_PCT,MATCH($A91,'Knowledge - Percentages'!$B:$B,0),'Data - Knowledge'!BN$8)/100</f>
        <v>0.282</v>
      </c>
      <c r="BO91" s="380">
        <f t="array" aca="true" ref="BO91">INDEX(KM_PCT,MATCH($A91,'Knowledge - Percentages'!$B:$B,0),'Data - Knowledge'!BO$8)/100</f>
        <v>0.33899999999999997</v>
      </c>
      <c r="BP91" s="380">
        <f t="array" aca="true" ref="BP91">INDEX(KM_PCT,MATCH($A91,'Knowledge - Percentages'!$B:$B,0),'Data - Knowledge'!BP$8)/100</f>
        <v>0.33399999999999996</v>
      </c>
      <c r="BQ91" s="380">
        <f t="array" aca="true" ref="BQ91">INDEX(KM_PCT,MATCH($A91,'Knowledge - Percentages'!$B:$B,0),'Data - Knowledge'!BQ$8)/100</f>
        <v>0.326</v>
      </c>
    </row>
    <row r="92" spans="1:69">
      <c r="A92" t="s">
        <v>472</v>
      </c>
      <c r="B92" t="s">
        <v>155</v>
      </c>
      <c r="C92" t="s">
        <v>945</v>
      </c>
      <c r="D92" t="s">
        <v>948</v>
      </c>
      <c r="E92" s="373">
        <f>SUMPRODUCT($K$2:$BQ$2,$K92:$BQ92)/$J$2</f>
        <v>0.34092424242424241</v>
      </c>
      <c r="F92" s="379">
        <f>SUMPRODUCT($K$2:$BQ$2,$K92:$BQ92)</f>
        <v>90.003999999999991</v>
      </c>
      <c r="G92" s="373">
        <f>SUMPRODUCT($K$3:$BQ$3,$K92:$BQ92)/$J$3</f>
        <v>0.35061796714579058</v>
      </c>
      <c r="H92" s="379">
        <f>SUMPRODUCT($K$3:$BQ$3,$K92:$BQ92)</f>
        <v>3415.0190000000002</v>
      </c>
      <c r="I92" s="373">
        <f>CORREL($K$4:$BQ$4,$K92:$BQ92)</f>
        <v>-0.0408531934021162</v>
      </c>
      <c r="J92" s="379">
        <f>$E92/$G92*100</f>
        <v>97.235245871607773</v>
      </c>
      <c r="K92" s="380">
        <f t="array" aca="true" ref="K92">INDEX(KM_PCT,MATCH($A92,'Knowledge - Percentages'!$B:$B,0),'Data - Knowledge'!K$8)/100</f>
        <v>0.466</v>
      </c>
      <c r="L92" s="380">
        <f t="array" aca="true" ref="L92">INDEX(KM_PCT,MATCH($A92,'Knowledge - Percentages'!$B:$B,0),'Data - Knowledge'!L$8)/100</f>
        <v>0.484</v>
      </c>
      <c r="M92" s="380">
        <f t="array" aca="true" ref="M92">INDEX(KM_PCT,MATCH($A92,'Knowledge - Percentages'!$B:$B,0),'Data - Knowledge'!M$8)/100</f>
        <v>0.39299999999999996</v>
      </c>
      <c r="N92" s="380">
        <f t="array" aca="true" ref="N92">INDEX(KM_PCT,MATCH($A92,'Knowledge - Percentages'!$B:$B,0),'Data - Knowledge'!N$8)/100</f>
        <v>0.35100000000000003</v>
      </c>
      <c r="O92" s="380">
        <f t="array" aca="true" ref="O92">INDEX(KM_PCT,MATCH($A92,'Knowledge - Percentages'!$B:$B,0),'Data - Knowledge'!O$8)/100</f>
        <v>0.38</v>
      </c>
      <c r="P92" s="380">
        <f t="array" aca="true" ref="P92">INDEX(KM_PCT,MATCH($A92,'Knowledge - Percentages'!$B:$B,0),'Data - Knowledge'!P$8)/100</f>
        <v>0.446</v>
      </c>
      <c r="Q92" s="380">
        <f t="array" aca="true" ref="Q92">INDEX(KM_PCT,MATCH($A92,'Knowledge - Percentages'!$B:$B,0),'Data - Knowledge'!Q$8)/100</f>
        <v>0.374</v>
      </c>
      <c r="R92" s="380">
        <f t="array" aca="true" ref="R92">INDEX(KM_PCT,MATCH($A92,'Knowledge - Percentages'!$B:$B,0),'Data - Knowledge'!R$8)/100</f>
        <v>0.424</v>
      </c>
      <c r="S92" s="380">
        <f t="array" aca="true" ref="S92">INDEX(KM_PCT,MATCH($A92,'Knowledge - Percentages'!$B:$B,0),'Data - Knowledge'!S$8)/100</f>
        <v>0.46299999999999997</v>
      </c>
      <c r="T92" s="380">
        <f t="array" aca="true" ref="T92">INDEX(KM_PCT,MATCH($A92,'Knowledge - Percentages'!$B:$B,0),'Data - Knowledge'!T$8)/100</f>
        <v>0.32899999999999996</v>
      </c>
      <c r="U92" s="380">
        <f t="array" aca="true" ref="U92">INDEX(KM_PCT,MATCH($A92,'Knowledge - Percentages'!$B:$B,0),'Data - Knowledge'!U$8)/100</f>
        <v>0.363</v>
      </c>
      <c r="V92" s="380">
        <f t="array" aca="true" ref="V92">INDEX(KM_PCT,MATCH($A92,'Knowledge - Percentages'!$B:$B,0),'Data - Knowledge'!V$8)/100</f>
        <v>0.235</v>
      </c>
      <c r="W92" s="380">
        <f t="array" aca="true" ref="W92">INDEX(KM_PCT,MATCH($A92,'Knowledge - Percentages'!$B:$B,0),'Data - Knowledge'!W$8)/100</f>
        <v>0.235</v>
      </c>
      <c r="X92" s="380">
        <f t="array" aca="true" ref="X92">INDEX(KM_PCT,MATCH($A92,'Knowledge - Percentages'!$B:$B,0),'Data - Knowledge'!X$8)/100</f>
        <v>0.392</v>
      </c>
      <c r="Y92" s="380">
        <f t="array" aca="true" ref="Y92">INDEX(KM_PCT,MATCH($A92,'Knowledge - Percentages'!$B:$B,0),'Data - Knowledge'!Y$8)/100</f>
        <v>0.32799999999999996</v>
      </c>
      <c r="Z92" s="380">
        <f t="array" aca="true" ref="Z92">INDEX(KM_PCT,MATCH($A92,'Knowledge - Percentages'!$B:$B,0),'Data - Knowledge'!Z$8)/100</f>
        <v>0.385</v>
      </c>
      <c r="AA92" s="380">
        <f t="array" aca="true" ref="AA92">INDEX(KM_PCT,MATCH($A92,'Knowledge - Percentages'!$B:$B,0),'Data - Knowledge'!AA$8)/100</f>
        <v>0.313</v>
      </c>
      <c r="AB92" s="380">
        <f t="array" aca="true" ref="AB92">INDEX(KM_PCT,MATCH($A92,'Knowledge - Percentages'!$B:$B,0),'Data - Knowledge'!AB$8)/100</f>
        <v>0.41</v>
      </c>
      <c r="AC92" s="380">
        <f t="array" aca="true" ref="AC92">INDEX(KM_PCT,MATCH($A92,'Knowledge - Percentages'!$B:$B,0),'Data - Knowledge'!AC$8)/100</f>
        <v>0.313</v>
      </c>
      <c r="AD92" s="380">
        <f t="array" aca="true" ref="AD92">INDEX(KM_PCT,MATCH($A92,'Knowledge - Percentages'!$B:$B,0),'Data - Knowledge'!AD$8)/100</f>
        <v>0.433</v>
      </c>
      <c r="AE92" s="380">
        <f t="array" aca="true" ref="AE92">INDEX(KM_PCT,MATCH($A92,'Knowledge - Percentages'!$B:$B,0),'Data - Knowledge'!AE$8)/100</f>
        <v>0.325</v>
      </c>
      <c r="AF92" s="380">
        <f t="array" aca="true" ref="AF92">INDEX(KM_PCT,MATCH($A92,'Knowledge - Percentages'!$B:$B,0),'Data - Knowledge'!AF$8)/100</f>
        <v>0.33</v>
      </c>
      <c r="AG92" s="380">
        <f t="array" aca="true" ref="AG92">INDEX(KM_PCT,MATCH($A92,'Knowledge - Percentages'!$B:$B,0),'Data - Knowledge'!AG$8)/100</f>
        <v>0.317</v>
      </c>
      <c r="AH92" s="380">
        <f t="array" aca="true" ref="AH92">INDEX(KM_PCT,MATCH($A92,'Knowledge - Percentages'!$B:$B,0),'Data - Knowledge'!AH$8)/100</f>
        <v>0.386</v>
      </c>
      <c r="AI92" s="380">
        <f t="array" aca="true" ref="AI92">INDEX(KM_PCT,MATCH($A92,'Knowledge - Percentages'!$B:$B,0),'Data - Knowledge'!AI$8)/100</f>
        <v>0.423</v>
      </c>
      <c r="AJ92" s="380">
        <f t="array" aca="true" ref="AJ92">INDEX(KM_PCT,MATCH($A92,'Knowledge - Percentages'!$B:$B,0),'Data - Knowledge'!AJ$8)/100</f>
        <v>0.38299999999999995</v>
      </c>
      <c r="AK92" s="380">
        <f t="array" aca="true" ref="AK92">INDEX(KM_PCT,MATCH($A92,'Knowledge - Percentages'!$B:$B,0),'Data - Knowledge'!AK$8)/100</f>
        <v>0.384</v>
      </c>
      <c r="AL92" s="380">
        <f t="array" aca="true" ref="AL92">INDEX(KM_PCT,MATCH($A92,'Knowledge - Percentages'!$B:$B,0),'Data - Knowledge'!AL$8)/100</f>
        <v>0.441</v>
      </c>
      <c r="AM92" s="380">
        <f t="array" aca="true" ref="AM92">INDEX(KM_PCT,MATCH($A92,'Knowledge - Percentages'!$B:$B,0),'Data - Knowledge'!AM$8)/100</f>
        <v>0.415</v>
      </c>
      <c r="AN92" s="380">
        <f t="array" aca="true" ref="AN92">INDEX(KM_PCT,MATCH($A92,'Knowledge - Percentages'!$B:$B,0),'Data - Knowledge'!AN$8)/100</f>
        <v>0.222</v>
      </c>
      <c r="AO92" s="380">
        <f t="array" aca="true" ref="AO92">INDEX(KM_PCT,MATCH($A92,'Knowledge - Percentages'!$B:$B,0),'Data - Knowledge'!AO$8)/100</f>
        <v>0.185</v>
      </c>
      <c r="AP92" s="380">
        <f t="array" aca="true" ref="AP92">INDEX(KM_PCT,MATCH($A92,'Knowledge - Percentages'!$B:$B,0),'Data - Knowledge'!AP$8)/100</f>
        <v>0.355</v>
      </c>
      <c r="AQ92" s="380">
        <f t="array" aca="true" ref="AQ92">INDEX(KM_PCT,MATCH($A92,'Knowledge - Percentages'!$B:$B,0),'Data - Knowledge'!AQ$8)/100</f>
        <v>0.375</v>
      </c>
      <c r="AR92" s="380">
        <f t="array" aca="true" ref="AR92">INDEX(KM_PCT,MATCH($A92,'Knowledge - Percentages'!$B:$B,0),'Data - Knowledge'!AR$8)/100</f>
        <v>0.324</v>
      </c>
      <c r="AS92" s="380">
        <f t="array" aca="true" ref="AS92">INDEX(KM_PCT,MATCH($A92,'Knowledge - Percentages'!$B:$B,0),'Data - Knowledge'!AS$8)/100</f>
        <v>0.365</v>
      </c>
      <c r="AT92" s="380">
        <f t="array" aca="true" ref="AT92">INDEX(KM_PCT,MATCH($A92,'Knowledge - Percentages'!$B:$B,0),'Data - Knowledge'!AT$8)/100</f>
        <v>0.318</v>
      </c>
      <c r="AU92" s="380">
        <f t="array" aca="true" ref="AU92">INDEX(KM_PCT,MATCH($A92,'Knowledge - Percentages'!$B:$B,0),'Data - Knowledge'!AU$8)/100</f>
        <v>0.345</v>
      </c>
      <c r="AV92" s="380">
        <f t="array" aca="true" ref="AV92">INDEX(KM_PCT,MATCH($A92,'Knowledge - Percentages'!$B:$B,0),'Data - Knowledge'!AV$8)/100</f>
        <v>0.327</v>
      </c>
      <c r="AW92" s="380">
        <f t="array" aca="true" ref="AW92">INDEX(KM_PCT,MATCH($A92,'Knowledge - Percentages'!$B:$B,0),'Data - Knowledge'!AW$8)/100</f>
        <v>0.34700000000000003</v>
      </c>
      <c r="AX92" s="380">
        <f t="array" aca="true" ref="AX92">INDEX(KM_PCT,MATCH($A92,'Knowledge - Percentages'!$B:$B,0),'Data - Knowledge'!AX$8)/100</f>
        <v>0.397</v>
      </c>
      <c r="AY92" s="380">
        <f t="array" aca="true" ref="AY92">INDEX(KM_PCT,MATCH($A92,'Knowledge - Percentages'!$B:$B,0),'Data - Knowledge'!AY$8)/100</f>
        <v>0.36700000000000005</v>
      </c>
      <c r="AZ92" s="380">
        <f t="array" aca="true" ref="AZ92">INDEX(KM_PCT,MATCH($A92,'Knowledge - Percentages'!$B:$B,0),'Data - Knowledge'!AZ$8)/100</f>
        <v>0.431</v>
      </c>
      <c r="BA92" s="380">
        <f t="array" aca="true" ref="BA92">INDEX(KM_PCT,MATCH($A92,'Knowledge - Percentages'!$B:$B,0),'Data - Knowledge'!BA$8)/100</f>
        <v>0.39</v>
      </c>
      <c r="BB92" s="380">
        <f t="array" aca="true" ref="BB92">INDEX(KM_PCT,MATCH($A92,'Knowledge - Percentages'!$B:$B,0),'Data - Knowledge'!BB$8)/100</f>
        <v>0.33899999999999997</v>
      </c>
      <c r="BC92" s="380">
        <f t="array" aca="true" ref="BC92">INDEX(KM_PCT,MATCH($A92,'Knowledge - Percentages'!$B:$B,0),'Data - Knowledge'!BC$8)/100</f>
        <v>0.106</v>
      </c>
      <c r="BD92" s="380">
        <f t="array" aca="true" ref="BD92">INDEX(KM_PCT,MATCH($A92,'Knowledge - Percentages'!$B:$B,0),'Data - Knowledge'!BD$8)/100</f>
        <v>0.121</v>
      </c>
      <c r="BE92" s="380">
        <f t="array" aca="true" ref="BE92">INDEX(KM_PCT,MATCH($A92,'Knowledge - Percentages'!$B:$B,0),'Data - Knowledge'!BE$8)/100</f>
        <v>0.304</v>
      </c>
      <c r="BF92" s="380">
        <f t="array" aca="true" ref="BF92">INDEX(KM_PCT,MATCH($A92,'Knowledge - Percentages'!$B:$B,0),'Data - Knowledge'!BF$8)/100</f>
        <v>0.18100000000000002</v>
      </c>
      <c r="BG92" s="380">
        <f t="array" aca="true" ref="BG92">INDEX(KM_PCT,MATCH($A92,'Knowledge - Percentages'!$B:$B,0),'Data - Knowledge'!BG$8)/100</f>
        <v>0.242</v>
      </c>
      <c r="BH92" s="380">
        <f t="array" aca="true" ref="BH92">INDEX(KM_PCT,MATCH($A92,'Knowledge - Percentages'!$B:$B,0),'Data - Knowledge'!BH$8)/100</f>
        <v>0.321</v>
      </c>
      <c r="BI92" s="380">
        <f t="array" aca="true" ref="BI92">INDEX(KM_PCT,MATCH($A92,'Knowledge - Percentages'!$B:$B,0),'Data - Knowledge'!BI$8)/100</f>
        <v>0.35</v>
      </c>
      <c r="BJ92" s="380">
        <f t="array" aca="true" ref="BJ92">INDEX(KM_PCT,MATCH($A92,'Knowledge - Percentages'!$B:$B,0),'Data - Knowledge'!BJ$8)/100</f>
        <v>0.41100000000000003</v>
      </c>
      <c r="BK92" s="380">
        <f t="array" aca="true" ref="BK92">INDEX(KM_PCT,MATCH($A92,'Knowledge - Percentages'!$B:$B,0),'Data - Knowledge'!BK$8)/100</f>
        <v>0.424</v>
      </c>
      <c r="BL92" s="380">
        <f t="array" aca="true" ref="BL92">INDEX(KM_PCT,MATCH($A92,'Knowledge - Percentages'!$B:$B,0),'Data - Knowledge'!BL$8)/100</f>
        <v>0.35</v>
      </c>
      <c r="BM92" s="380">
        <f t="array" aca="true" ref="BM92">INDEX(KM_PCT,MATCH($A92,'Knowledge - Percentages'!$B:$B,0),'Data - Knowledge'!BM$8)/100</f>
        <v>0.41200000000000003</v>
      </c>
      <c r="BN92" s="380">
        <f t="array" aca="true" ref="BN92">INDEX(KM_PCT,MATCH($A92,'Knowledge - Percentages'!$B:$B,0),'Data - Knowledge'!BN$8)/100</f>
        <v>0.428</v>
      </c>
      <c r="BO92" s="380">
        <f t="array" aca="true" ref="BO92">INDEX(KM_PCT,MATCH($A92,'Knowledge - Percentages'!$B:$B,0),'Data - Knowledge'!BO$8)/100</f>
        <v>0.314</v>
      </c>
      <c r="BP92" s="380">
        <f t="array" aca="true" ref="BP92">INDEX(KM_PCT,MATCH($A92,'Knowledge - Percentages'!$B:$B,0),'Data - Knowledge'!BP$8)/100</f>
        <v>0.315</v>
      </c>
      <c r="BQ92" s="380">
        <f t="array" aca="true" ref="BQ92">INDEX(KM_PCT,MATCH($A92,'Knowledge - Percentages'!$B:$B,0),'Data - Knowledge'!BQ$8)/100</f>
        <v>0.207</v>
      </c>
    </row>
    <row r="93" spans="1:69">
      <c r="A93" t="s">
        <v>474</v>
      </c>
      <c r="B93" t="s">
        <v>155</v>
      </c>
      <c r="C93" t="s">
        <v>945</v>
      </c>
      <c r="D93" t="s">
        <v>949</v>
      </c>
      <c r="E93" s="373">
        <f>SUMPRODUCT($K$2:$BQ$2,$K93:$BQ93)/$J$2</f>
        <v>0.086424242424242417</v>
      </c>
      <c r="F93" s="379">
        <f>SUMPRODUCT($K$2:$BQ$2,$K93:$BQ93)</f>
        <v>22.816</v>
      </c>
      <c r="G93" s="373">
        <f>SUMPRODUCT($K$3:$BQ$3,$K93:$BQ93)/$J$3</f>
        <v>0.074753901437371678</v>
      </c>
      <c r="H93" s="379">
        <f>SUMPRODUCT($K$3:$BQ$3,$K93:$BQ93)</f>
        <v>728.10300000000018</v>
      </c>
      <c r="I93" s="373">
        <f>CORREL($K$4:$BQ$4,$K93:$BQ93)</f>
        <v>-0.074011901144822659</v>
      </c>
      <c r="J93" s="379">
        <f>$E93/$G93*100</f>
        <v>115.61168148079612</v>
      </c>
      <c r="K93" s="380">
        <f t="array" aca="true" ref="K93">INDEX(KM_PCT,MATCH($A93,'Knowledge - Percentages'!$B:$B,0),'Data - Knowledge'!K$8)/100</f>
        <v>0.125</v>
      </c>
      <c r="L93" s="380">
        <f t="array" aca="true" ref="L93">INDEX(KM_PCT,MATCH($A93,'Knowledge - Percentages'!$B:$B,0),'Data - Knowledge'!L$8)/100</f>
        <v>0.12300000000000001</v>
      </c>
      <c r="M93" s="380">
        <f t="array" aca="true" ref="M93">INDEX(KM_PCT,MATCH($A93,'Knowledge - Percentages'!$B:$B,0),'Data - Knowledge'!M$8)/100</f>
        <v>0.12</v>
      </c>
      <c r="N93" s="380">
        <f t="array" aca="true" ref="N93">INDEX(KM_PCT,MATCH($A93,'Knowledge - Percentages'!$B:$B,0),'Data - Knowledge'!N$8)/100</f>
        <v>0.075</v>
      </c>
      <c r="O93" s="380">
        <f t="array" aca="true" ref="O93">INDEX(KM_PCT,MATCH($A93,'Knowledge - Percentages'!$B:$B,0),'Data - Knowledge'!O$8)/100</f>
        <v>0.093000000000000013</v>
      </c>
      <c r="P93" s="380">
        <f t="array" aca="true" ref="P93">INDEX(KM_PCT,MATCH($A93,'Knowledge - Percentages'!$B:$B,0),'Data - Knowledge'!P$8)/100</f>
        <v>0.088000000000000009</v>
      </c>
      <c r="Q93" s="380">
        <f t="array" aca="true" ref="Q93">INDEX(KM_PCT,MATCH($A93,'Knowledge - Percentages'!$B:$B,0),'Data - Knowledge'!Q$8)/100</f>
        <v>0.08900000000000001</v>
      </c>
      <c r="R93" s="380">
        <f t="array" aca="true" ref="R93">INDEX(KM_PCT,MATCH($A93,'Knowledge - Percentages'!$B:$B,0),'Data - Knowledge'!R$8)/100</f>
        <v>0.107</v>
      </c>
      <c r="S93" s="380">
        <f t="array" aca="true" ref="S93">INDEX(KM_PCT,MATCH($A93,'Knowledge - Percentages'!$B:$B,0),'Data - Knowledge'!S$8)/100</f>
        <v>0.091</v>
      </c>
      <c r="T93" s="380">
        <f t="array" aca="true" ref="T93">INDEX(KM_PCT,MATCH($A93,'Knowledge - Percentages'!$B:$B,0),'Data - Knowledge'!T$8)/100</f>
        <v>0.052000000000000005</v>
      </c>
      <c r="U93" s="380">
        <f t="array" aca="true" ref="U93">INDEX(KM_PCT,MATCH($A93,'Knowledge - Percentages'!$B:$B,0),'Data - Knowledge'!U$8)/100</f>
        <v>0.052000000000000005</v>
      </c>
      <c r="V93" s="380">
        <f t="array" aca="true" ref="V93">INDEX(KM_PCT,MATCH($A93,'Knowledge - Percentages'!$B:$B,0),'Data - Knowledge'!V$8)/100</f>
        <v>0.044000000000000004</v>
      </c>
      <c r="W93" s="380">
        <f t="array" aca="true" ref="W93">INDEX(KM_PCT,MATCH($A93,'Knowledge - Percentages'!$B:$B,0),'Data - Knowledge'!W$8)/100</f>
        <v>0.038</v>
      </c>
      <c r="X93" s="380">
        <f t="array" aca="true" ref="X93">INDEX(KM_PCT,MATCH($A93,'Knowledge - Percentages'!$B:$B,0),'Data - Knowledge'!X$8)/100</f>
        <v>0.088000000000000009</v>
      </c>
      <c r="Y93" s="380">
        <f t="array" aca="true" ref="Y93">INDEX(KM_PCT,MATCH($A93,'Knowledge - Percentages'!$B:$B,0),'Data - Knowledge'!Y$8)/100</f>
        <v>0.069</v>
      </c>
      <c r="Z93" s="380">
        <f t="array" aca="true" ref="Z93">INDEX(KM_PCT,MATCH($A93,'Knowledge - Percentages'!$B:$B,0),'Data - Knowledge'!Z$8)/100</f>
        <v>0.08</v>
      </c>
      <c r="AA93" s="380">
        <f t="array" aca="true" ref="AA93">INDEX(KM_PCT,MATCH($A93,'Knowledge - Percentages'!$B:$B,0),'Data - Knowledge'!AA$8)/100</f>
        <v>0.08199999999999999</v>
      </c>
      <c r="AB93" s="380">
        <f t="array" aca="true" ref="AB93">INDEX(KM_PCT,MATCH($A93,'Knowledge - Percentages'!$B:$B,0),'Data - Knowledge'!AB$8)/100</f>
        <v>0.09</v>
      </c>
      <c r="AC93" s="380">
        <f t="array" aca="true" ref="AC93">INDEX(KM_PCT,MATCH($A93,'Knowledge - Percentages'!$B:$B,0),'Data - Knowledge'!AC$8)/100</f>
        <v>0.055</v>
      </c>
      <c r="AD93" s="380">
        <f t="array" aca="true" ref="AD93">INDEX(KM_PCT,MATCH($A93,'Knowledge - Percentages'!$B:$B,0),'Data - Knowledge'!AD$8)/100</f>
        <v>0.14300000000000002</v>
      </c>
      <c r="AE93" s="380">
        <f t="array" aca="true" ref="AE93">INDEX(KM_PCT,MATCH($A93,'Knowledge - Percentages'!$B:$B,0),'Data - Knowledge'!AE$8)/100</f>
        <v>0.063</v>
      </c>
      <c r="AF93" s="380">
        <f t="array" aca="true" ref="AF93">INDEX(KM_PCT,MATCH($A93,'Knowledge - Percentages'!$B:$B,0),'Data - Knowledge'!AF$8)/100</f>
        <v>0.064</v>
      </c>
      <c r="AG93" s="380">
        <f t="array" aca="true" ref="AG93">INDEX(KM_PCT,MATCH($A93,'Knowledge - Percentages'!$B:$B,0),'Data - Knowledge'!AG$8)/100</f>
        <v>0.059000000000000004</v>
      </c>
      <c r="AH93" s="380">
        <f t="array" aca="true" ref="AH93">INDEX(KM_PCT,MATCH($A93,'Knowledge - Percentages'!$B:$B,0),'Data - Knowledge'!AH$8)/100</f>
        <v>0.093000000000000013</v>
      </c>
      <c r="AI93" s="380">
        <f t="array" aca="true" ref="AI93">INDEX(KM_PCT,MATCH($A93,'Knowledge - Percentages'!$B:$B,0),'Data - Knowledge'!AI$8)/100</f>
        <v>0.268</v>
      </c>
      <c r="AJ93" s="380">
        <f t="array" aca="true" ref="AJ93">INDEX(KM_PCT,MATCH($A93,'Knowledge - Percentages'!$B:$B,0),'Data - Knowledge'!AJ$8)/100</f>
        <v>0.062</v>
      </c>
      <c r="AK93" s="380">
        <f t="array" aca="true" ref="AK93">INDEX(KM_PCT,MATCH($A93,'Knowledge - Percentages'!$B:$B,0),'Data - Knowledge'!AK$8)/100</f>
        <v>0.072000000000000008</v>
      </c>
      <c r="AL93" s="380">
        <f t="array" aca="true" ref="AL93">INDEX(KM_PCT,MATCH($A93,'Knowledge - Percentages'!$B:$B,0),'Data - Knowledge'!AL$8)/100</f>
        <v>0.126</v>
      </c>
      <c r="AM93" s="380">
        <f t="array" aca="true" ref="AM93">INDEX(KM_PCT,MATCH($A93,'Knowledge - Percentages'!$B:$B,0),'Data - Knowledge'!AM$8)/100</f>
        <v>0.084</v>
      </c>
      <c r="AN93" s="380">
        <f t="array" aca="true" ref="AN93">INDEX(KM_PCT,MATCH($A93,'Knowledge - Percentages'!$B:$B,0),'Data - Knowledge'!AN$8)/100</f>
        <v>0.027999999999999997</v>
      </c>
      <c r="AO93" s="380">
        <f t="array" aca="true" ref="AO93">INDEX(KM_PCT,MATCH($A93,'Knowledge - Percentages'!$B:$B,0),'Data - Knowledge'!AO$8)/100</f>
        <v>0.027000000000000003</v>
      </c>
      <c r="AP93" s="380">
        <f t="array" aca="true" ref="AP93">INDEX(KM_PCT,MATCH($A93,'Knowledge - Percentages'!$B:$B,0),'Data - Knowledge'!AP$8)/100</f>
        <v>0.068</v>
      </c>
      <c r="AQ93" s="380">
        <f t="array" aca="true" ref="AQ93">INDEX(KM_PCT,MATCH($A93,'Knowledge - Percentages'!$B:$B,0),'Data - Knowledge'!AQ$8)/100</f>
        <v>0.068</v>
      </c>
      <c r="AR93" s="380">
        <f t="array" aca="true" ref="AR93">INDEX(KM_PCT,MATCH($A93,'Knowledge - Percentages'!$B:$B,0),'Data - Knowledge'!AR$8)/100</f>
        <v>0.22399999999999998</v>
      </c>
      <c r="AS93" s="380">
        <f t="array" aca="true" ref="AS93">INDEX(KM_PCT,MATCH($A93,'Knowledge - Percentages'!$B:$B,0),'Data - Knowledge'!AS$8)/100</f>
        <v>0.21899999999999997</v>
      </c>
      <c r="AT93" s="380">
        <f t="array" aca="true" ref="AT93">INDEX(KM_PCT,MATCH($A93,'Knowledge - Percentages'!$B:$B,0),'Data - Knowledge'!AT$8)/100</f>
        <v>0.09</v>
      </c>
      <c r="AU93" s="380">
        <f t="array" aca="true" ref="AU93">INDEX(KM_PCT,MATCH($A93,'Knowledge - Percentages'!$B:$B,0),'Data - Knowledge'!AU$8)/100</f>
        <v>0.055</v>
      </c>
      <c r="AV93" s="380">
        <f t="array" aca="true" ref="AV93">INDEX(KM_PCT,MATCH($A93,'Knowledge - Percentages'!$B:$B,0),'Data - Knowledge'!AV$8)/100</f>
        <v>0.063</v>
      </c>
      <c r="AW93" s="380">
        <f t="array" aca="true" ref="AW93">INDEX(KM_PCT,MATCH($A93,'Knowledge - Percentages'!$B:$B,0),'Data - Knowledge'!AW$8)/100</f>
        <v>0.067</v>
      </c>
      <c r="AX93" s="380">
        <f t="array" aca="true" ref="AX93">INDEX(KM_PCT,MATCH($A93,'Knowledge - Percentages'!$B:$B,0),'Data - Knowledge'!AX$8)/100</f>
        <v>0.363</v>
      </c>
      <c r="AY93" s="380">
        <f t="array" aca="true" ref="AY93">INDEX(KM_PCT,MATCH($A93,'Knowledge - Percentages'!$B:$B,0),'Data - Knowledge'!AY$8)/100</f>
        <v>0.092</v>
      </c>
      <c r="AZ93" s="380">
        <f t="array" aca="true" ref="AZ93">INDEX(KM_PCT,MATCH($A93,'Knowledge - Percentages'!$B:$B,0),'Data - Knowledge'!AZ$8)/100</f>
        <v>0.127</v>
      </c>
      <c r="BA93" s="380">
        <f t="array" aca="true" ref="BA93">INDEX(KM_PCT,MATCH($A93,'Knowledge - Percentages'!$B:$B,0),'Data - Knowledge'!BA$8)/100</f>
        <v>0.115</v>
      </c>
      <c r="BB93" s="380">
        <f t="array" aca="true" ref="BB93">INDEX(KM_PCT,MATCH($A93,'Knowledge - Percentages'!$B:$B,0),'Data - Knowledge'!BB$8)/100</f>
        <v>0.072000000000000008</v>
      </c>
      <c r="BC93" s="380">
        <f t="array" aca="true" ref="BC93">INDEX(KM_PCT,MATCH($A93,'Knowledge - Percentages'!$B:$B,0),'Data - Knowledge'!BC$8)/100</f>
        <v>0.032</v>
      </c>
      <c r="BD93" s="380">
        <f t="array" aca="true" ref="BD93">INDEX(KM_PCT,MATCH($A93,'Knowledge - Percentages'!$B:$B,0),'Data - Knowledge'!BD$8)/100</f>
        <v>0.031</v>
      </c>
      <c r="BE93" s="380">
        <f t="array" aca="true" ref="BE93">INDEX(KM_PCT,MATCH($A93,'Knowledge - Percentages'!$B:$B,0),'Data - Knowledge'!BE$8)/100</f>
        <v>0.064</v>
      </c>
      <c r="BF93" s="380">
        <f t="array" aca="true" ref="BF93">INDEX(KM_PCT,MATCH($A93,'Knowledge - Percentages'!$B:$B,0),'Data - Knowledge'!BF$8)/100</f>
        <v>0.032</v>
      </c>
      <c r="BG93" s="380">
        <f t="array" aca="true" ref="BG93">INDEX(KM_PCT,MATCH($A93,'Knowledge - Percentages'!$B:$B,0),'Data - Knowledge'!BG$8)/100</f>
        <v>0.045</v>
      </c>
      <c r="BH93" s="380">
        <f t="array" aca="true" ref="BH93">INDEX(KM_PCT,MATCH($A93,'Knowledge - Percentages'!$B:$B,0),'Data - Knowledge'!BH$8)/100</f>
        <v>0.078</v>
      </c>
      <c r="BI93" s="380">
        <f t="array" aca="true" ref="BI93">INDEX(KM_PCT,MATCH($A93,'Knowledge - Percentages'!$B:$B,0),'Data - Knowledge'!BI$8)/100</f>
        <v>0.077</v>
      </c>
      <c r="BJ93" s="380">
        <f t="array" aca="true" ref="BJ93">INDEX(KM_PCT,MATCH($A93,'Knowledge - Percentages'!$B:$B,0),'Data - Knowledge'!BJ$8)/100</f>
        <v>0.142</v>
      </c>
      <c r="BK93" s="380">
        <f t="array" aca="true" ref="BK93">INDEX(KM_PCT,MATCH($A93,'Knowledge - Percentages'!$B:$B,0),'Data - Knowledge'!BK$8)/100</f>
        <v>0.21899999999999997</v>
      </c>
      <c r="BL93" s="380">
        <f t="array" aca="true" ref="BL93">INDEX(KM_PCT,MATCH($A93,'Knowledge - Percentages'!$B:$B,0),'Data - Knowledge'!BL$8)/100</f>
        <v>0.113</v>
      </c>
      <c r="BM93" s="380">
        <f t="array" aca="true" ref="BM93">INDEX(KM_PCT,MATCH($A93,'Knowledge - Percentages'!$B:$B,0),'Data - Knowledge'!BM$8)/100</f>
        <v>0.17800000000000002</v>
      </c>
      <c r="BN93" s="380">
        <f t="array" aca="true" ref="BN93">INDEX(KM_PCT,MATCH($A93,'Knowledge - Percentages'!$B:$B,0),'Data - Knowledge'!BN$8)/100</f>
        <v>0.159</v>
      </c>
      <c r="BO93" s="380">
        <f t="array" aca="true" ref="BO93">INDEX(KM_PCT,MATCH($A93,'Knowledge - Percentages'!$B:$B,0),'Data - Knowledge'!BO$8)/100</f>
        <v>0.072000000000000008</v>
      </c>
      <c r="BP93" s="380">
        <f t="array" aca="true" ref="BP93">INDEX(KM_PCT,MATCH($A93,'Knowledge - Percentages'!$B:$B,0),'Data - Knowledge'!BP$8)/100</f>
        <v>0.07400000000000001</v>
      </c>
      <c r="BQ93" s="380">
        <f t="array" aca="true" ref="BQ93">INDEX(KM_PCT,MATCH($A93,'Knowledge - Percentages'!$B:$B,0),'Data - Knowledge'!BQ$8)/100</f>
        <v>0.034</v>
      </c>
    </row>
    <row r="94" spans="1:69">
      <c r="A94" t="s">
        <v>950</v>
      </c>
      <c r="B94" t="s">
        <v>951</v>
      </c>
      <c r="C94" t="s">
        <v>952</v>
      </c>
      <c r="D94" t="s">
        <v>953</v>
      </c>
      <c r="E94" s="373">
        <f>SUMPRODUCT($K$2:$BQ$2,$K94:$BQ94)/$J$2</f>
        <v>0.072575757575757571</v>
      </c>
      <c r="F94" s="379">
        <f>SUMPRODUCT($K$2:$BQ$2,$K94:$BQ94)</f>
        <v>19.16</v>
      </c>
      <c r="G94" s="373">
        <f>SUMPRODUCT($K$3:$BQ$3,$K94:$BQ94)/$J$3</f>
        <v>0.14589281314168381</v>
      </c>
      <c r="H94" s="379">
        <f>SUMPRODUCT($K$3:$BQ$3,$K94:$BQ94)</f>
        <v>1420.9960000000003</v>
      </c>
      <c r="I94" s="373">
        <f>CORREL($K$4:$BQ$4,$K94:$BQ94)</f>
        <v>-0.43707260884770532</v>
      </c>
      <c r="J94" s="379">
        <f>$E94/$G94*100</f>
        <v>49.745944308631316</v>
      </c>
      <c r="K94" s="380">
        <f t="array" aca="true" ref="K94">INDEX(KM_PCT,MATCH($A94,'Knowledge - Percentages'!$B:$B,0),'Data - Knowledge'!K$8)/100</f>
        <v>0.257</v>
      </c>
      <c r="L94" s="380">
        <f t="array" aca="true" ref="L94">INDEX(KM_PCT,MATCH($A94,'Knowledge - Percentages'!$B:$B,0),'Data - Knowledge'!L$8)/100</f>
        <v>0.369</v>
      </c>
      <c r="M94" s="380">
        <f t="array" aca="true" ref="M94">INDEX(KM_PCT,MATCH($A94,'Knowledge - Percentages'!$B:$B,0),'Data - Knowledge'!M$8)/100</f>
        <v>0.272</v>
      </c>
      <c r="N94" s="380">
        <f t="array" aca="true" ref="N94">INDEX(KM_PCT,MATCH($A94,'Knowledge - Percentages'!$B:$B,0),'Data - Knowledge'!N$8)/100</f>
        <v>0.21100000000000002</v>
      </c>
      <c r="O94" s="380">
        <f t="array" aca="true" ref="O94">INDEX(KM_PCT,MATCH($A94,'Knowledge - Percentages'!$B:$B,0),'Data - Knowledge'!O$8)/100</f>
        <v>0.20600000000000002</v>
      </c>
      <c r="P94" s="380">
        <f t="array" aca="true" ref="P94">INDEX(KM_PCT,MATCH($A94,'Knowledge - Percentages'!$B:$B,0),'Data - Knowledge'!P$8)/100</f>
        <v>0.187</v>
      </c>
      <c r="Q94" s="380">
        <f t="array" aca="true" ref="Q94">INDEX(KM_PCT,MATCH($A94,'Knowledge - Percentages'!$B:$B,0),'Data - Knowledge'!Q$8)/100</f>
        <v>0.235</v>
      </c>
      <c r="R94" s="380">
        <f t="array" aca="true" ref="R94">INDEX(KM_PCT,MATCH($A94,'Knowledge - Percentages'!$B:$B,0),'Data - Knowledge'!R$8)/100</f>
        <v>0.255</v>
      </c>
      <c r="S94" s="380">
        <f t="array" aca="true" ref="S94">INDEX(KM_PCT,MATCH($A94,'Knowledge - Percentages'!$B:$B,0),'Data - Knowledge'!S$8)/100</f>
        <v>0.21100000000000002</v>
      </c>
      <c r="T94" s="380">
        <f t="array" aca="true" ref="T94">INDEX(KM_PCT,MATCH($A94,'Knowledge - Percentages'!$B:$B,0),'Data - Knowledge'!T$8)/100</f>
        <v>0.16899999999999998</v>
      </c>
      <c r="U94" s="380">
        <f t="array" aca="true" ref="U94">INDEX(KM_PCT,MATCH($A94,'Knowledge - Percentages'!$B:$B,0),'Data - Knowledge'!U$8)/100</f>
        <v>0.17300000000000001</v>
      </c>
      <c r="V94" s="380">
        <f t="array" aca="true" ref="V94">INDEX(KM_PCT,MATCH($A94,'Knowledge - Percentages'!$B:$B,0),'Data - Knowledge'!V$8)/100</f>
        <v>0.14</v>
      </c>
      <c r="W94" s="380">
        <f t="array" aca="true" ref="W94">INDEX(KM_PCT,MATCH($A94,'Knowledge - Percentages'!$B:$B,0),'Data - Knowledge'!W$8)/100</f>
        <v>0.16899999999999998</v>
      </c>
      <c r="X94" s="380">
        <f t="array" aca="true" ref="X94">INDEX(KM_PCT,MATCH($A94,'Knowledge - Percentages'!$B:$B,0),'Data - Knowledge'!X$8)/100</f>
        <v>0.226</v>
      </c>
      <c r="Y94" s="380">
        <f t="array" aca="true" ref="Y94">INDEX(KM_PCT,MATCH($A94,'Knowledge - Percentages'!$B:$B,0),'Data - Knowledge'!Y$8)/100</f>
        <v>0.23199999999999998</v>
      </c>
      <c r="Z94" s="380">
        <f t="array" aca="true" ref="Z94">INDEX(KM_PCT,MATCH($A94,'Knowledge - Percentages'!$B:$B,0),'Data - Knowledge'!Z$8)/100</f>
        <v>0.22699999999999998</v>
      </c>
      <c r="AA94" s="380">
        <f t="array" aca="true" ref="AA94">INDEX(KM_PCT,MATCH($A94,'Knowledge - Percentages'!$B:$B,0),'Data - Knowledge'!AA$8)/100</f>
        <v>0.225</v>
      </c>
      <c r="AB94" s="380">
        <f t="array" aca="true" ref="AB94">INDEX(KM_PCT,MATCH($A94,'Knowledge - Percentages'!$B:$B,0),'Data - Knowledge'!AB$8)/100</f>
        <v>0.17600000000000002</v>
      </c>
      <c r="AC94" s="380">
        <f t="array" aca="true" ref="AC94">INDEX(KM_PCT,MATCH($A94,'Knowledge - Percentages'!$B:$B,0),'Data - Knowledge'!AC$8)/100</f>
        <v>0.175</v>
      </c>
      <c r="AD94" s="380">
        <f t="array" aca="true" ref="AD94">INDEX(KM_PCT,MATCH($A94,'Knowledge - Percentages'!$B:$B,0),'Data - Knowledge'!AD$8)/100</f>
        <v>0.158</v>
      </c>
      <c r="AE94" s="380">
        <f t="array" aca="true" ref="AE94">INDEX(KM_PCT,MATCH($A94,'Knowledge - Percentages'!$B:$B,0),'Data - Knowledge'!AE$8)/100</f>
        <v>0.11900000000000001</v>
      </c>
      <c r="AF94" s="380">
        <f t="array" aca="true" ref="AF94">INDEX(KM_PCT,MATCH($A94,'Knowledge - Percentages'!$B:$B,0),'Data - Knowledge'!AF$8)/100</f>
        <v>0.11699999999999999</v>
      </c>
      <c r="AG94" s="380">
        <f t="array" aca="true" ref="AG94">INDEX(KM_PCT,MATCH($A94,'Knowledge - Percentages'!$B:$B,0),'Data - Knowledge'!AG$8)/100</f>
        <v>0.11199999999999999</v>
      </c>
      <c r="AH94" s="380">
        <f t="array" aca="true" ref="AH94">INDEX(KM_PCT,MATCH($A94,'Knowledge - Percentages'!$B:$B,0),'Data - Knowledge'!AH$8)/100</f>
        <v>0.13699999999999998</v>
      </c>
      <c r="AI94" s="380">
        <f t="array" aca="true" ref="AI94">INDEX(KM_PCT,MATCH($A94,'Knowledge - Percentages'!$B:$B,0),'Data - Knowledge'!AI$8)/100</f>
        <v>0.13699999999999998</v>
      </c>
      <c r="AJ94" s="380">
        <f t="array" aca="true" ref="AJ94">INDEX(KM_PCT,MATCH($A94,'Knowledge - Percentages'!$B:$B,0),'Data - Knowledge'!AJ$8)/100</f>
        <v>0.13699999999999998</v>
      </c>
      <c r="AK94" s="380">
        <f t="array" aca="true" ref="AK94">INDEX(KM_PCT,MATCH($A94,'Knowledge - Percentages'!$B:$B,0),'Data - Knowledge'!AK$8)/100</f>
        <v>0.11599999999999999</v>
      </c>
      <c r="AL94" s="380">
        <f t="array" aca="true" ref="AL94">INDEX(KM_PCT,MATCH($A94,'Knowledge - Percentages'!$B:$B,0),'Data - Knowledge'!AL$8)/100</f>
        <v>0.158</v>
      </c>
      <c r="AM94" s="380">
        <f t="array" aca="true" ref="AM94">INDEX(KM_PCT,MATCH($A94,'Knowledge - Percentages'!$B:$B,0),'Data - Knowledge'!AM$8)/100</f>
        <v>0.124</v>
      </c>
      <c r="AN94" s="380">
        <f t="array" aca="true" ref="AN94">INDEX(KM_PCT,MATCH($A94,'Knowledge - Percentages'!$B:$B,0),'Data - Knowledge'!AN$8)/100</f>
        <v>0.126</v>
      </c>
      <c r="AO94" s="380">
        <f t="array" aca="true" ref="AO94">INDEX(KM_PCT,MATCH($A94,'Knowledge - Percentages'!$B:$B,0),'Data - Knowledge'!AO$8)/100</f>
        <v>0.126</v>
      </c>
      <c r="AP94" s="380">
        <f t="array" aca="true" ref="AP94">INDEX(KM_PCT,MATCH($A94,'Knowledge - Percentages'!$B:$B,0),'Data - Knowledge'!AP$8)/100</f>
        <v>0.156</v>
      </c>
      <c r="AQ94" s="380">
        <f t="array" aca="true" ref="AQ94">INDEX(KM_PCT,MATCH($A94,'Knowledge - Percentages'!$B:$B,0),'Data - Knowledge'!AQ$8)/100</f>
        <v>0.126</v>
      </c>
      <c r="AR94" s="380">
        <f t="array" aca="true" ref="AR94">INDEX(KM_PCT,MATCH($A94,'Knowledge - Percentages'!$B:$B,0),'Data - Knowledge'!AR$8)/100</f>
        <v>0.185</v>
      </c>
      <c r="AS94" s="380">
        <f t="array" aca="true" ref="AS94">INDEX(KM_PCT,MATCH($A94,'Knowledge - Percentages'!$B:$B,0),'Data - Knowledge'!AS$8)/100</f>
        <v>0.121</v>
      </c>
      <c r="AT94" s="380">
        <f t="array" aca="true" ref="AT94">INDEX(KM_PCT,MATCH($A94,'Knowledge - Percentages'!$B:$B,0),'Data - Knowledge'!AT$8)/100</f>
        <v>0.113</v>
      </c>
      <c r="AU94" s="380">
        <f t="array" aca="true" ref="AU94">INDEX(KM_PCT,MATCH($A94,'Knowledge - Percentages'!$B:$B,0),'Data - Knowledge'!AU$8)/100</f>
        <v>0.08199999999999999</v>
      </c>
      <c r="AV94" s="380">
        <f t="array" aca="true" ref="AV94">INDEX(KM_PCT,MATCH($A94,'Knowledge - Percentages'!$B:$B,0),'Data - Knowledge'!AV$8)/100</f>
        <v>0.069</v>
      </c>
      <c r="AW94" s="380">
        <f t="array" aca="true" ref="AW94">INDEX(KM_PCT,MATCH($A94,'Knowledge - Percentages'!$B:$B,0),'Data - Knowledge'!AW$8)/100</f>
        <v>0.055</v>
      </c>
      <c r="AX94" s="380">
        <f t="array" aca="true" ref="AX94">INDEX(KM_PCT,MATCH($A94,'Knowledge - Percentages'!$B:$B,0),'Data - Knowledge'!AX$8)/100</f>
        <v>0.067</v>
      </c>
      <c r="AY94" s="380">
        <f t="array" aca="true" ref="AY94">INDEX(KM_PCT,MATCH($A94,'Knowledge - Percentages'!$B:$B,0),'Data - Knowledge'!AY$8)/100</f>
        <v>0.07</v>
      </c>
      <c r="AZ94" s="380">
        <f t="array" aca="true" ref="AZ94">INDEX(KM_PCT,MATCH($A94,'Knowledge - Percentages'!$B:$B,0),'Data - Knowledge'!AZ$8)/100</f>
        <v>0.069</v>
      </c>
      <c r="BA94" s="380">
        <f t="array" aca="true" ref="BA94">INDEX(KM_PCT,MATCH($A94,'Knowledge - Percentages'!$B:$B,0),'Data - Knowledge'!BA$8)/100</f>
        <v>0.069</v>
      </c>
      <c r="BB94" s="380">
        <f t="array" aca="true" ref="BB94">INDEX(KM_PCT,MATCH($A94,'Knowledge - Percentages'!$B:$B,0),'Data - Knowledge'!BB$8)/100</f>
        <v>0.068</v>
      </c>
      <c r="BC94" s="380">
        <f t="array" aca="true" ref="BC94">INDEX(KM_PCT,MATCH($A94,'Knowledge - Percentages'!$B:$B,0),'Data - Knowledge'!BC$8)/100</f>
        <v>0.05</v>
      </c>
      <c r="BD94" s="380">
        <f t="array" aca="true" ref="BD94">INDEX(KM_PCT,MATCH($A94,'Knowledge - Percentages'!$B:$B,0),'Data - Knowledge'!BD$8)/100</f>
        <v>0.052000000000000005</v>
      </c>
      <c r="BE94" s="380">
        <f t="array" aca="true" ref="BE94">INDEX(KM_PCT,MATCH($A94,'Knowledge - Percentages'!$B:$B,0),'Data - Knowledge'!BE$8)/100</f>
        <v>0.052000000000000005</v>
      </c>
      <c r="BF94" s="380">
        <f t="array" aca="true" ref="BF94">INDEX(KM_PCT,MATCH($A94,'Knowledge - Percentages'!$B:$B,0),'Data - Knowledge'!BF$8)/100</f>
        <v>0.053</v>
      </c>
      <c r="BG94" s="380">
        <f t="array" aca="true" ref="BG94">INDEX(KM_PCT,MATCH($A94,'Knowledge - Percentages'!$B:$B,0),'Data - Knowledge'!BG$8)/100</f>
        <v>0.065</v>
      </c>
      <c r="BH94" s="380">
        <f t="array" aca="true" ref="BH94">INDEX(KM_PCT,MATCH($A94,'Knowledge - Percentages'!$B:$B,0),'Data - Knowledge'!BH$8)/100</f>
        <v>0.067</v>
      </c>
      <c r="BI94" s="380">
        <f t="array" aca="true" ref="BI94">INDEX(KM_PCT,MATCH($A94,'Knowledge - Percentages'!$B:$B,0),'Data - Knowledge'!BI$8)/100</f>
        <v>0.064</v>
      </c>
      <c r="BJ94" s="380">
        <f t="array" aca="true" ref="BJ94">INDEX(KM_PCT,MATCH($A94,'Knowledge - Percentages'!$B:$B,0),'Data - Knowledge'!BJ$8)/100</f>
        <v>0.044000000000000004</v>
      </c>
      <c r="BK94" s="380">
        <f t="array" aca="true" ref="BK94">INDEX(KM_PCT,MATCH($A94,'Knowledge - Percentages'!$B:$B,0),'Data - Knowledge'!BK$8)/100</f>
        <v>0.067</v>
      </c>
      <c r="BL94" s="380">
        <f t="array" aca="true" ref="BL94">INDEX(KM_PCT,MATCH($A94,'Knowledge - Percentages'!$B:$B,0),'Data - Knowledge'!BL$8)/100</f>
        <v>0.135</v>
      </c>
      <c r="BM94" s="380">
        <f t="array" aca="true" ref="BM94">INDEX(KM_PCT,MATCH($A94,'Knowledge - Percentages'!$B:$B,0),'Data - Knowledge'!BM$8)/100</f>
        <v>0.069</v>
      </c>
      <c r="BN94" s="380">
        <f t="array" aca="true" ref="BN94">INDEX(KM_PCT,MATCH($A94,'Knowledge - Percentages'!$B:$B,0),'Data - Knowledge'!BN$8)/100</f>
        <v>0.053</v>
      </c>
      <c r="BO94" s="380">
        <f t="array" aca="true" ref="BO94">INDEX(KM_PCT,MATCH($A94,'Knowledge - Percentages'!$B:$B,0),'Data - Knowledge'!BO$8)/100</f>
        <v>0.081</v>
      </c>
      <c r="BP94" s="380">
        <f t="array" aca="true" ref="BP94">INDEX(KM_PCT,MATCH($A94,'Knowledge - Percentages'!$B:$B,0),'Data - Knowledge'!BP$8)/100</f>
        <v>0.033</v>
      </c>
      <c r="BQ94" s="380">
        <f t="array" aca="true" ref="BQ94">INDEX(KM_PCT,MATCH($A94,'Knowledge - Percentages'!$B:$B,0),'Data - Knowledge'!BQ$8)/100</f>
        <v>0.059000000000000004</v>
      </c>
    </row>
    <row r="95" spans="1:69">
      <c r="A95" t="s">
        <v>954</v>
      </c>
      <c r="B95" t="s">
        <v>951</v>
      </c>
      <c r="C95" t="s">
        <v>952</v>
      </c>
      <c r="D95" t="s">
        <v>955</v>
      </c>
      <c r="E95" s="373">
        <f>SUMPRODUCT($K$2:$BQ$2,$K95:$BQ95)/$J$2</f>
        <v>0.22242803030303032</v>
      </c>
      <c r="F95" s="379">
        <f>SUMPRODUCT($K$2:$BQ$2,$K95:$BQ95)</f>
        <v>58.721000000000004</v>
      </c>
      <c r="G95" s="373">
        <f>SUMPRODUCT($K$3:$BQ$3,$K95:$BQ95)/$J$3</f>
        <v>0.30599620123203286</v>
      </c>
      <c r="H95" s="379">
        <f>SUMPRODUCT($K$3:$BQ$3,$K95:$BQ95)</f>
        <v>2980.4030000000002</v>
      </c>
      <c r="I95" s="373">
        <f>CORREL($K$4:$BQ$4,$K95:$BQ95)</f>
        <v>-0.47232362239720682</v>
      </c>
      <c r="J95" s="379">
        <f>$E95/$G95*100</f>
        <v>72.689801182978115</v>
      </c>
      <c r="K95" s="380">
        <f t="array" aca="true" ref="K95">INDEX(KM_PCT,MATCH($A95,'Knowledge - Percentages'!$B:$B,0),'Data - Knowledge'!K$8)/100</f>
        <v>0.366</v>
      </c>
      <c r="L95" s="380">
        <f t="array" aca="true" ref="L95">INDEX(KM_PCT,MATCH($A95,'Knowledge - Percentages'!$B:$B,0),'Data - Knowledge'!L$8)/100</f>
        <v>0.258</v>
      </c>
      <c r="M95" s="380">
        <f t="array" aca="true" ref="M95">INDEX(KM_PCT,MATCH($A95,'Knowledge - Percentages'!$B:$B,0),'Data - Knowledge'!M$8)/100</f>
        <v>0.331</v>
      </c>
      <c r="N95" s="380">
        <f t="array" aca="true" ref="N95">INDEX(KM_PCT,MATCH($A95,'Knowledge - Percentages'!$B:$B,0),'Data - Knowledge'!N$8)/100</f>
        <v>0.354</v>
      </c>
      <c r="O95" s="380">
        <f t="array" aca="true" ref="O95">INDEX(KM_PCT,MATCH($A95,'Knowledge - Percentages'!$B:$B,0),'Data - Knowledge'!O$8)/100</f>
        <v>0.345</v>
      </c>
      <c r="P95" s="380">
        <f t="array" aca="true" ref="P95">INDEX(KM_PCT,MATCH($A95,'Knowledge - Percentages'!$B:$B,0),'Data - Knowledge'!P$8)/100</f>
        <v>0.363</v>
      </c>
      <c r="Q95" s="380">
        <f t="array" aca="true" ref="Q95">INDEX(KM_PCT,MATCH($A95,'Knowledge - Percentages'!$B:$B,0),'Data - Knowledge'!Q$8)/100</f>
        <v>0.369</v>
      </c>
      <c r="R95" s="380">
        <f t="array" aca="true" ref="R95">INDEX(KM_PCT,MATCH($A95,'Knowledge - Percentages'!$B:$B,0),'Data - Knowledge'!R$8)/100</f>
        <v>0.332</v>
      </c>
      <c r="S95" s="380">
        <f t="array" aca="true" ref="S95">INDEX(KM_PCT,MATCH($A95,'Knowledge - Percentages'!$B:$B,0),'Data - Knowledge'!S$8)/100</f>
        <v>0.354</v>
      </c>
      <c r="T95" s="380">
        <f t="array" aca="true" ref="T95">INDEX(KM_PCT,MATCH($A95,'Knowledge - Percentages'!$B:$B,0),'Data - Knowledge'!T$8)/100</f>
        <v>0.37</v>
      </c>
      <c r="U95" s="380">
        <f t="array" aca="true" ref="U95">INDEX(KM_PCT,MATCH($A95,'Knowledge - Percentages'!$B:$B,0),'Data - Knowledge'!U$8)/100</f>
        <v>0.354</v>
      </c>
      <c r="V95" s="380">
        <f t="array" aca="true" ref="V95">INDEX(KM_PCT,MATCH($A95,'Knowledge - Percentages'!$B:$B,0),'Data - Knowledge'!V$8)/100</f>
        <v>0.33799999999999997</v>
      </c>
      <c r="W95" s="380">
        <f t="array" aca="true" ref="W95">INDEX(KM_PCT,MATCH($A95,'Knowledge - Percentages'!$B:$B,0),'Data - Knowledge'!W$8)/100</f>
        <v>0.28300000000000003</v>
      </c>
      <c r="X95" s="380">
        <f t="array" aca="true" ref="X95">INDEX(KM_PCT,MATCH($A95,'Knowledge - Percentages'!$B:$B,0),'Data - Knowledge'!X$8)/100</f>
        <v>0.37200000000000005</v>
      </c>
      <c r="Y95" s="380">
        <f t="array" aca="true" ref="Y95">INDEX(KM_PCT,MATCH($A95,'Knowledge - Percentages'!$B:$B,0),'Data - Knowledge'!Y$8)/100</f>
        <v>0.377</v>
      </c>
      <c r="Z95" s="380">
        <f t="array" aca="true" ref="Z95">INDEX(KM_PCT,MATCH($A95,'Knowledge - Percentages'!$B:$B,0),'Data - Knowledge'!Z$8)/100</f>
        <v>0.353</v>
      </c>
      <c r="AA95" s="380">
        <f t="array" aca="true" ref="AA95">INDEX(KM_PCT,MATCH($A95,'Knowledge - Percentages'!$B:$B,0),'Data - Knowledge'!AA$8)/100</f>
        <v>0.355</v>
      </c>
      <c r="AB95" s="380">
        <f t="array" aca="true" ref="AB95">INDEX(KM_PCT,MATCH($A95,'Knowledge - Percentages'!$B:$B,0),'Data - Knowledge'!AB$8)/100</f>
        <v>0.35700000000000004</v>
      </c>
      <c r="AC95" s="380">
        <f t="array" aca="true" ref="AC95">INDEX(KM_PCT,MATCH($A95,'Knowledge - Percentages'!$B:$B,0),'Data - Knowledge'!AC$8)/100</f>
        <v>0.35600000000000004</v>
      </c>
      <c r="AD95" s="380">
        <f t="array" aca="true" ref="AD95">INDEX(KM_PCT,MATCH($A95,'Knowledge - Percentages'!$B:$B,0),'Data - Knowledge'!AD$8)/100</f>
        <v>0.395</v>
      </c>
      <c r="AE95" s="380">
        <f t="array" aca="true" ref="AE95">INDEX(KM_PCT,MATCH($A95,'Knowledge - Percentages'!$B:$B,0),'Data - Knowledge'!AE$8)/100</f>
        <v>0.287</v>
      </c>
      <c r="AF95" s="380">
        <f t="array" aca="true" ref="AF95">INDEX(KM_PCT,MATCH($A95,'Knowledge - Percentages'!$B:$B,0),'Data - Knowledge'!AF$8)/100</f>
        <v>0.281</v>
      </c>
      <c r="AG95" s="380">
        <f t="array" aca="true" ref="AG95">INDEX(KM_PCT,MATCH($A95,'Knowledge - Percentages'!$B:$B,0),'Data - Knowledge'!AG$8)/100</f>
        <v>0.272</v>
      </c>
      <c r="AH95" s="380">
        <f t="array" aca="true" ref="AH95">INDEX(KM_PCT,MATCH($A95,'Knowledge - Percentages'!$B:$B,0),'Data - Knowledge'!AH$8)/100</f>
        <v>0.289</v>
      </c>
      <c r="AI95" s="380">
        <f t="array" aca="true" ref="AI95">INDEX(KM_PCT,MATCH($A95,'Knowledge - Percentages'!$B:$B,0),'Data - Knowledge'!AI$8)/100</f>
        <v>0.289</v>
      </c>
      <c r="AJ95" s="380">
        <f t="array" aca="true" ref="AJ95">INDEX(KM_PCT,MATCH($A95,'Knowledge - Percentages'!$B:$B,0),'Data - Knowledge'!AJ$8)/100</f>
        <v>0.29</v>
      </c>
      <c r="AK95" s="380">
        <f t="array" aca="true" ref="AK95">INDEX(KM_PCT,MATCH($A95,'Knowledge - Percentages'!$B:$B,0),'Data - Knowledge'!AK$8)/100</f>
        <v>0.295</v>
      </c>
      <c r="AL95" s="380">
        <f t="array" aca="true" ref="AL95">INDEX(KM_PCT,MATCH($A95,'Knowledge - Percentages'!$B:$B,0),'Data - Knowledge'!AL$8)/100</f>
        <v>0.297</v>
      </c>
      <c r="AM95" s="380">
        <f t="array" aca="true" ref="AM95">INDEX(KM_PCT,MATCH($A95,'Knowledge - Percentages'!$B:$B,0),'Data - Knowledge'!AM$8)/100</f>
        <v>0.287</v>
      </c>
      <c r="AN95" s="380">
        <f t="array" aca="true" ref="AN95">INDEX(KM_PCT,MATCH($A95,'Knowledge - Percentages'!$B:$B,0),'Data - Knowledge'!AN$8)/100</f>
        <v>0.28</v>
      </c>
      <c r="AO95" s="380">
        <f t="array" aca="true" ref="AO95">INDEX(KM_PCT,MATCH($A95,'Knowledge - Percentages'!$B:$B,0),'Data - Knowledge'!AO$8)/100</f>
        <v>0.28</v>
      </c>
      <c r="AP95" s="380">
        <f t="array" aca="true" ref="AP95">INDEX(KM_PCT,MATCH($A95,'Knowledge - Percentages'!$B:$B,0),'Data - Knowledge'!AP$8)/100</f>
        <v>0.342</v>
      </c>
      <c r="AQ95" s="380">
        <f t="array" aca="true" ref="AQ95">INDEX(KM_PCT,MATCH($A95,'Knowledge - Percentages'!$B:$B,0),'Data - Knowledge'!AQ$8)/100</f>
        <v>0.322</v>
      </c>
      <c r="AR95" s="380">
        <f t="array" aca="true" ref="AR95">INDEX(KM_PCT,MATCH($A95,'Knowledge - Percentages'!$B:$B,0),'Data - Knowledge'!AR$8)/100</f>
        <v>0.223</v>
      </c>
      <c r="AS95" s="380">
        <f t="array" aca="true" ref="AS95">INDEX(KM_PCT,MATCH($A95,'Knowledge - Percentages'!$B:$B,0),'Data - Knowledge'!AS$8)/100</f>
        <v>0.18899999999999997</v>
      </c>
      <c r="AT95" s="380">
        <f t="array" aca="true" ref="AT95">INDEX(KM_PCT,MATCH($A95,'Knowledge - Percentages'!$B:$B,0),'Data - Knowledge'!AT$8)/100</f>
        <v>0.22899999999999998</v>
      </c>
      <c r="AU95" s="380">
        <f t="array" aca="true" ref="AU95">INDEX(KM_PCT,MATCH($A95,'Knowledge - Percentages'!$B:$B,0),'Data - Knowledge'!AU$8)/100</f>
        <v>0.272</v>
      </c>
      <c r="AV95" s="380">
        <f t="array" aca="true" ref="AV95">INDEX(KM_PCT,MATCH($A95,'Knowledge - Percentages'!$B:$B,0),'Data - Knowledge'!AV$8)/100</f>
        <v>0.249</v>
      </c>
      <c r="AW95" s="380">
        <f t="array" aca="true" ref="AW95">INDEX(KM_PCT,MATCH($A95,'Knowledge - Percentages'!$B:$B,0),'Data - Knowledge'!AW$8)/100</f>
        <v>0.252</v>
      </c>
      <c r="AX95" s="380">
        <f t="array" aca="true" ref="AX95">INDEX(KM_PCT,MATCH($A95,'Knowledge - Percentages'!$B:$B,0),'Data - Knowledge'!AX$8)/100</f>
        <v>0.24100000000000002</v>
      </c>
      <c r="AY95" s="380">
        <f t="array" aca="true" ref="AY95">INDEX(KM_PCT,MATCH($A95,'Knowledge - Percentages'!$B:$B,0),'Data - Knowledge'!AY$8)/100</f>
        <v>0.23399999999999999</v>
      </c>
      <c r="AZ95" s="380">
        <f t="array" aca="true" ref="AZ95">INDEX(KM_PCT,MATCH($A95,'Knowledge - Percentages'!$B:$B,0),'Data - Knowledge'!AZ$8)/100</f>
        <v>0.233</v>
      </c>
      <c r="BA95" s="380">
        <f t="array" aca="true" ref="BA95">INDEX(KM_PCT,MATCH($A95,'Knowledge - Percentages'!$B:$B,0),'Data - Knowledge'!BA$8)/100</f>
        <v>0.23</v>
      </c>
      <c r="BB95" s="380">
        <f t="array" aca="true" ref="BB95">INDEX(KM_PCT,MATCH($A95,'Knowledge - Percentages'!$B:$B,0),'Data - Knowledge'!BB$8)/100</f>
        <v>0.217</v>
      </c>
      <c r="BC95" s="380">
        <f t="array" aca="true" ref="BC95">INDEX(KM_PCT,MATCH($A95,'Knowledge - Percentages'!$B:$B,0),'Data - Knowledge'!BC$8)/100</f>
        <v>0.22399999999999998</v>
      </c>
      <c r="BD95" s="380">
        <f t="array" aca="true" ref="BD95">INDEX(KM_PCT,MATCH($A95,'Knowledge - Percentages'!$B:$B,0),'Data - Knowledge'!BD$8)/100</f>
        <v>0.23199999999999998</v>
      </c>
      <c r="BE95" s="380">
        <f t="array" aca="true" ref="BE95">INDEX(KM_PCT,MATCH($A95,'Knowledge - Percentages'!$B:$B,0),'Data - Knowledge'!BE$8)/100</f>
        <v>0.222</v>
      </c>
      <c r="BF95" s="380">
        <f t="array" aca="true" ref="BF95">INDEX(KM_PCT,MATCH($A95,'Knowledge - Percentages'!$B:$B,0),'Data - Knowledge'!BF$8)/100</f>
        <v>0.23600000000000002</v>
      </c>
      <c r="BG95" s="380">
        <f t="array" aca="true" ref="BG95">INDEX(KM_PCT,MATCH($A95,'Knowledge - Percentages'!$B:$B,0),'Data - Knowledge'!BG$8)/100</f>
        <v>0.248</v>
      </c>
      <c r="BH95" s="380">
        <f t="array" aca="true" ref="BH95">INDEX(KM_PCT,MATCH($A95,'Knowledge - Percentages'!$B:$B,0),'Data - Knowledge'!BH$8)/100</f>
        <v>0.235</v>
      </c>
      <c r="BI95" s="380">
        <f t="array" aca="true" ref="BI95">INDEX(KM_PCT,MATCH($A95,'Knowledge - Percentages'!$B:$B,0),'Data - Knowledge'!BI$8)/100</f>
        <v>0.218</v>
      </c>
      <c r="BJ95" s="380">
        <f t="array" aca="true" ref="BJ95">INDEX(KM_PCT,MATCH($A95,'Knowledge - Percentages'!$B:$B,0),'Data - Knowledge'!BJ$8)/100</f>
        <v>0.172</v>
      </c>
      <c r="BK95" s="380">
        <f t="array" aca="true" ref="BK95">INDEX(KM_PCT,MATCH($A95,'Knowledge - Percentages'!$B:$B,0),'Data - Knowledge'!BK$8)/100</f>
        <v>0.22699999999999998</v>
      </c>
      <c r="BL95" s="380">
        <f t="array" aca="true" ref="BL95">INDEX(KM_PCT,MATCH($A95,'Knowledge - Percentages'!$B:$B,0),'Data - Knowledge'!BL$8)/100</f>
        <v>0.336</v>
      </c>
      <c r="BM95" s="380">
        <f t="array" aca="true" ref="BM95">INDEX(KM_PCT,MATCH($A95,'Knowledge - Percentages'!$B:$B,0),'Data - Knowledge'!BM$8)/100</f>
        <v>0.22899999999999998</v>
      </c>
      <c r="BN95" s="380">
        <f t="array" aca="true" ref="BN95">INDEX(KM_PCT,MATCH($A95,'Knowledge - Percentages'!$B:$B,0),'Data - Knowledge'!BN$8)/100</f>
        <v>0.203</v>
      </c>
      <c r="BO95" s="380">
        <f t="array" aca="true" ref="BO95">INDEX(KM_PCT,MATCH($A95,'Knowledge - Percentages'!$B:$B,0),'Data - Knowledge'!BO$8)/100</f>
        <v>0.166</v>
      </c>
      <c r="BP95" s="380">
        <f t="array" aca="true" ref="BP95">INDEX(KM_PCT,MATCH($A95,'Knowledge - Percentages'!$B:$B,0),'Data - Knowledge'!BP$8)/100</f>
        <v>0.162</v>
      </c>
      <c r="BQ95" s="380">
        <f t="array" aca="true" ref="BQ95">INDEX(KM_PCT,MATCH($A95,'Knowledge - Percentages'!$B:$B,0),'Data - Knowledge'!BQ$8)/100</f>
        <v>0.131</v>
      </c>
    </row>
    <row r="96" spans="1:69">
      <c r="A96" t="s">
        <v>956</v>
      </c>
      <c r="B96" t="s">
        <v>951</v>
      </c>
      <c r="C96" t="s">
        <v>952</v>
      </c>
      <c r="D96" t="s">
        <v>957</v>
      </c>
      <c r="E96" s="373">
        <f>SUMPRODUCT($K$2:$BQ$2,$K96:$BQ96)/$J$2</f>
        <v>0.13875757575757575</v>
      </c>
      <c r="F96" s="379">
        <f>SUMPRODUCT($K$2:$BQ$2,$K96:$BQ96)</f>
        <v>36.632</v>
      </c>
      <c r="G96" s="373">
        <f>SUMPRODUCT($K$3:$BQ$3,$K96:$BQ96)/$J$3</f>
        <v>0.13064034907597538</v>
      </c>
      <c r="H96" s="379">
        <f>SUMPRODUCT($K$3:$BQ$3,$K96:$BQ96)</f>
        <v>1272.4370000000001</v>
      </c>
      <c r="I96" s="373">
        <f>CORREL($K$4:$BQ$4,$K96:$BQ96)</f>
        <v>0.12138901183301089</v>
      </c>
      <c r="J96" s="379">
        <f>$E96/$G96*100</f>
        <v>106.21341472141941</v>
      </c>
      <c r="K96" s="380">
        <f t="array" aca="true" ref="K96">INDEX(KM_PCT,MATCH($A96,'Knowledge - Percentages'!$B:$B,0),'Data - Knowledge'!K$8)/100</f>
        <v>0.12300000000000001</v>
      </c>
      <c r="L96" s="380">
        <f t="array" aca="true" ref="L96">INDEX(KM_PCT,MATCH($A96,'Knowledge - Percentages'!$B:$B,0),'Data - Knowledge'!L$8)/100</f>
        <v>0.122</v>
      </c>
      <c r="M96" s="380">
        <f t="array" aca="true" ref="M96">INDEX(KM_PCT,MATCH($A96,'Knowledge - Percentages'!$B:$B,0),'Data - Knowledge'!M$8)/100</f>
        <v>0.13</v>
      </c>
      <c r="N96" s="380">
        <f t="array" aca="true" ref="N96">INDEX(KM_PCT,MATCH($A96,'Knowledge - Percentages'!$B:$B,0),'Data - Knowledge'!N$8)/100</f>
        <v>0.13699999999999998</v>
      </c>
      <c r="O96" s="380">
        <f t="array" aca="true" ref="O96">INDEX(KM_PCT,MATCH($A96,'Knowledge - Percentages'!$B:$B,0),'Data - Knowledge'!O$8)/100</f>
        <v>0.121</v>
      </c>
      <c r="P96" s="380">
        <f t="array" aca="true" ref="P96">INDEX(KM_PCT,MATCH($A96,'Knowledge - Percentages'!$B:$B,0),'Data - Knowledge'!P$8)/100</f>
        <v>0.14</v>
      </c>
      <c r="Q96" s="380">
        <f t="array" aca="true" ref="Q96">INDEX(KM_PCT,MATCH($A96,'Knowledge - Percentages'!$B:$B,0),'Data - Knowledge'!Q$8)/100</f>
        <v>0.149</v>
      </c>
      <c r="R96" s="380">
        <f t="array" aca="true" ref="R96">INDEX(KM_PCT,MATCH($A96,'Knowledge - Percentages'!$B:$B,0),'Data - Knowledge'!R$8)/100</f>
        <v>0.128</v>
      </c>
      <c r="S96" s="380">
        <f t="array" aca="true" ref="S96">INDEX(KM_PCT,MATCH($A96,'Knowledge - Percentages'!$B:$B,0),'Data - Knowledge'!S$8)/100</f>
        <v>0.13699999999999998</v>
      </c>
      <c r="T96" s="380">
        <f t="array" aca="true" ref="T96">INDEX(KM_PCT,MATCH($A96,'Knowledge - Percentages'!$B:$B,0),'Data - Knowledge'!T$8)/100</f>
        <v>0.102</v>
      </c>
      <c r="U96" s="380">
        <f t="array" aca="true" ref="U96">INDEX(KM_PCT,MATCH($A96,'Knowledge - Percentages'!$B:$B,0),'Data - Knowledge'!U$8)/100</f>
        <v>0.134</v>
      </c>
      <c r="V96" s="380">
        <f t="array" aca="true" ref="V96">INDEX(KM_PCT,MATCH($A96,'Knowledge - Percentages'!$B:$B,0),'Data - Knowledge'!V$8)/100</f>
        <v>0.127</v>
      </c>
      <c r="W96" s="380">
        <f t="array" aca="true" ref="W96">INDEX(KM_PCT,MATCH($A96,'Knowledge - Percentages'!$B:$B,0),'Data - Knowledge'!W$8)/100</f>
        <v>0.126</v>
      </c>
      <c r="X96" s="380">
        <f t="array" aca="true" ref="X96">INDEX(KM_PCT,MATCH($A96,'Knowledge - Percentages'!$B:$B,0),'Data - Knowledge'!X$8)/100</f>
        <v>0.092</v>
      </c>
      <c r="Y96" s="380">
        <f t="array" aca="true" ref="Y96">INDEX(KM_PCT,MATCH($A96,'Knowledge - Percentages'!$B:$B,0),'Data - Knowledge'!Y$8)/100</f>
        <v>0.10300000000000001</v>
      </c>
      <c r="Z96" s="380">
        <f t="array" aca="true" ref="Z96">INDEX(KM_PCT,MATCH($A96,'Knowledge - Percentages'!$B:$B,0),'Data - Knowledge'!Z$8)/100</f>
        <v>0.099</v>
      </c>
      <c r="AA96" s="380">
        <f t="array" aca="true" ref="AA96">INDEX(KM_PCT,MATCH($A96,'Knowledge - Percentages'!$B:$B,0),'Data - Knowledge'!AA$8)/100</f>
        <v>0.086</v>
      </c>
      <c r="AB96" s="380">
        <f t="array" aca="true" ref="AB96">INDEX(KM_PCT,MATCH($A96,'Knowledge - Percentages'!$B:$B,0),'Data - Knowledge'!AB$8)/100</f>
        <v>0.124</v>
      </c>
      <c r="AC96" s="380">
        <f t="array" aca="true" ref="AC96">INDEX(KM_PCT,MATCH($A96,'Knowledge - Percentages'!$B:$B,0),'Data - Knowledge'!AC$8)/100</f>
        <v>0.124</v>
      </c>
      <c r="AD96" s="380">
        <f t="array" aca="true" ref="AD96">INDEX(KM_PCT,MATCH($A96,'Knowledge - Percentages'!$B:$B,0),'Data - Knowledge'!AD$8)/100</f>
        <v>0.11900000000000001</v>
      </c>
      <c r="AE96" s="380">
        <f t="array" aca="true" ref="AE96">INDEX(KM_PCT,MATCH($A96,'Knowledge - Percentages'!$B:$B,0),'Data - Knowledge'!AE$8)/100</f>
        <v>0.10400000000000001</v>
      </c>
      <c r="AF96" s="380">
        <f t="array" aca="true" ref="AF96">INDEX(KM_PCT,MATCH($A96,'Knowledge - Percentages'!$B:$B,0),'Data - Knowledge'!AF$8)/100</f>
        <v>0.126</v>
      </c>
      <c r="AG96" s="380">
        <f t="array" aca="true" ref="AG96">INDEX(KM_PCT,MATCH($A96,'Knowledge - Percentages'!$B:$B,0),'Data - Knowledge'!AG$8)/100</f>
        <v>0.129</v>
      </c>
      <c r="AH96" s="380">
        <f t="array" aca="true" ref="AH96">INDEX(KM_PCT,MATCH($A96,'Knowledge - Percentages'!$B:$B,0),'Data - Knowledge'!AH$8)/100</f>
        <v>0.13699999999999998</v>
      </c>
      <c r="AI96" s="380">
        <f t="array" aca="true" ref="AI96">INDEX(KM_PCT,MATCH($A96,'Knowledge - Percentages'!$B:$B,0),'Data - Knowledge'!AI$8)/100</f>
        <v>0.13699999999999998</v>
      </c>
      <c r="AJ96" s="380">
        <f t="array" aca="true" ref="AJ96">INDEX(KM_PCT,MATCH($A96,'Knowledge - Percentages'!$B:$B,0),'Data - Knowledge'!AJ$8)/100</f>
        <v>0.13699999999999998</v>
      </c>
      <c r="AK96" s="380">
        <f t="array" aca="true" ref="AK96">INDEX(KM_PCT,MATCH($A96,'Knowledge - Percentages'!$B:$B,0),'Data - Knowledge'!AK$8)/100</f>
        <v>0.146</v>
      </c>
      <c r="AL96" s="380">
        <f t="array" aca="true" ref="AL96">INDEX(KM_PCT,MATCH($A96,'Knowledge - Percentages'!$B:$B,0),'Data - Knowledge'!AL$8)/100</f>
        <v>0.142</v>
      </c>
      <c r="AM96" s="380">
        <f t="array" aca="true" ref="AM96">INDEX(KM_PCT,MATCH($A96,'Knowledge - Percentages'!$B:$B,0),'Data - Knowledge'!AM$8)/100</f>
        <v>0.145</v>
      </c>
      <c r="AN96" s="380">
        <f t="array" aca="true" ref="AN96">INDEX(KM_PCT,MATCH($A96,'Knowledge - Percentages'!$B:$B,0),'Data - Knowledge'!AN$8)/100</f>
        <v>0.155</v>
      </c>
      <c r="AO96" s="380">
        <f t="array" aca="true" ref="AO96">INDEX(KM_PCT,MATCH($A96,'Knowledge - Percentages'!$B:$B,0),'Data - Knowledge'!AO$8)/100</f>
        <v>0.155</v>
      </c>
      <c r="AP96" s="380">
        <f t="array" aca="true" ref="AP96">INDEX(KM_PCT,MATCH($A96,'Knowledge - Percentages'!$B:$B,0),'Data - Knowledge'!AP$8)/100</f>
        <v>0.135</v>
      </c>
      <c r="AQ96" s="380">
        <f t="array" aca="true" ref="AQ96">INDEX(KM_PCT,MATCH($A96,'Knowledge - Percentages'!$B:$B,0),'Data - Knowledge'!AQ$8)/100</f>
        <v>0.136</v>
      </c>
      <c r="AR96" s="380">
        <f t="array" aca="true" ref="AR96">INDEX(KM_PCT,MATCH($A96,'Knowledge - Percentages'!$B:$B,0),'Data - Knowledge'!AR$8)/100</f>
        <v>0.098</v>
      </c>
      <c r="AS96" s="380">
        <f t="array" aca="true" ref="AS96">INDEX(KM_PCT,MATCH($A96,'Knowledge - Percentages'!$B:$B,0),'Data - Knowledge'!AS$8)/100</f>
        <v>0.142</v>
      </c>
      <c r="AT96" s="380">
        <f t="array" aca="true" ref="AT96">INDEX(KM_PCT,MATCH($A96,'Knowledge - Percentages'!$B:$B,0),'Data - Knowledge'!AT$8)/100</f>
        <v>0.171</v>
      </c>
      <c r="AU96" s="380">
        <f t="array" aca="true" ref="AU96">INDEX(KM_PCT,MATCH($A96,'Knowledge - Percentages'!$B:$B,0),'Data - Knowledge'!AU$8)/100</f>
        <v>0.14400000000000002</v>
      </c>
      <c r="AV96" s="380">
        <f t="array" aca="true" ref="AV96">INDEX(KM_PCT,MATCH($A96,'Knowledge - Percentages'!$B:$B,0),'Data - Knowledge'!AV$8)/100</f>
        <v>0.136</v>
      </c>
      <c r="AW96" s="380">
        <f t="array" aca="true" ref="AW96">INDEX(KM_PCT,MATCH($A96,'Knowledge - Percentages'!$B:$B,0),'Data - Knowledge'!AW$8)/100</f>
        <v>0.141</v>
      </c>
      <c r="AX96" s="380">
        <f t="array" aca="true" ref="AX96">INDEX(KM_PCT,MATCH($A96,'Knowledge - Percentages'!$B:$B,0),'Data - Knowledge'!AX$8)/100</f>
        <v>0.166</v>
      </c>
      <c r="AY96" s="380">
        <f t="array" aca="true" ref="AY96">INDEX(KM_PCT,MATCH($A96,'Knowledge - Percentages'!$B:$B,0),'Data - Knowledge'!AY$8)/100</f>
        <v>0.139</v>
      </c>
      <c r="AZ96" s="380">
        <f t="array" aca="true" ref="AZ96">INDEX(KM_PCT,MATCH($A96,'Knowledge - Percentages'!$B:$B,0),'Data - Knowledge'!AZ$8)/100</f>
        <v>0.139</v>
      </c>
      <c r="BA96" s="380">
        <f t="array" aca="true" ref="BA96">INDEX(KM_PCT,MATCH($A96,'Knowledge - Percentages'!$B:$B,0),'Data - Knowledge'!BA$8)/100</f>
        <v>0.13699999999999998</v>
      </c>
      <c r="BB96" s="380">
        <f t="array" aca="true" ref="BB96">INDEX(KM_PCT,MATCH($A96,'Knowledge - Percentages'!$B:$B,0),'Data - Knowledge'!BB$8)/100</f>
        <v>0.136</v>
      </c>
      <c r="BC96" s="380">
        <f t="array" aca="true" ref="BC96">INDEX(KM_PCT,MATCH($A96,'Knowledge - Percentages'!$B:$B,0),'Data - Knowledge'!BC$8)/100</f>
        <v>0.209</v>
      </c>
      <c r="BD96" s="380">
        <f t="array" aca="true" ref="BD96">INDEX(KM_PCT,MATCH($A96,'Knowledge - Percentages'!$B:$B,0),'Data - Knowledge'!BD$8)/100</f>
        <v>0.13699999999999998</v>
      </c>
      <c r="BE96" s="380">
        <f t="array" aca="true" ref="BE96">INDEX(KM_PCT,MATCH($A96,'Knowledge - Percentages'!$B:$B,0),'Data - Knowledge'!BE$8)/100</f>
        <v>0.138</v>
      </c>
      <c r="BF96" s="380">
        <f t="array" aca="true" ref="BF96">INDEX(KM_PCT,MATCH($A96,'Knowledge - Percentages'!$B:$B,0),'Data - Knowledge'!BF$8)/100</f>
        <v>0.139</v>
      </c>
      <c r="BG96" s="380">
        <f t="array" aca="true" ref="BG96">INDEX(KM_PCT,MATCH($A96,'Knowledge - Percentages'!$B:$B,0),'Data - Knowledge'!BG$8)/100</f>
        <v>0.13699999999999998</v>
      </c>
      <c r="BH96" s="380">
        <f t="array" aca="true" ref="BH96">INDEX(KM_PCT,MATCH($A96,'Knowledge - Percentages'!$B:$B,0),'Data - Knowledge'!BH$8)/100</f>
        <v>0.141</v>
      </c>
      <c r="BI96" s="380">
        <f t="array" aca="true" ref="BI96">INDEX(KM_PCT,MATCH($A96,'Knowledge - Percentages'!$B:$B,0),'Data - Knowledge'!BI$8)/100</f>
        <v>0.136</v>
      </c>
      <c r="BJ96" s="380">
        <f t="array" aca="true" ref="BJ96">INDEX(KM_PCT,MATCH($A96,'Knowledge - Percentages'!$B:$B,0),'Data - Knowledge'!BJ$8)/100</f>
        <v>0.14</v>
      </c>
      <c r="BK96" s="380">
        <f t="array" aca="true" ref="BK96">INDEX(KM_PCT,MATCH($A96,'Knowledge - Percentages'!$B:$B,0),'Data - Knowledge'!BK$8)/100</f>
        <v>0.18100000000000002</v>
      </c>
      <c r="BL96" s="380">
        <f t="array" aca="true" ref="BL96">INDEX(KM_PCT,MATCH($A96,'Knowledge - Percentages'!$B:$B,0),'Data - Knowledge'!BL$8)/100</f>
        <v>0.134</v>
      </c>
      <c r="BM96" s="380">
        <f t="array" aca="true" ref="BM96">INDEX(KM_PCT,MATCH($A96,'Knowledge - Percentages'!$B:$B,0),'Data - Knowledge'!BM$8)/100</f>
        <v>0.162</v>
      </c>
      <c r="BN96" s="380">
        <f t="array" aca="true" ref="BN96">INDEX(KM_PCT,MATCH($A96,'Knowledge - Percentages'!$B:$B,0),'Data - Knowledge'!BN$8)/100</f>
        <v>0.134</v>
      </c>
      <c r="BO96" s="380">
        <f t="array" aca="true" ref="BO96">INDEX(KM_PCT,MATCH($A96,'Knowledge - Percentages'!$B:$B,0),'Data - Knowledge'!BO$8)/100</f>
        <v>0.122</v>
      </c>
      <c r="BP96" s="380">
        <f t="array" aca="true" ref="BP96">INDEX(KM_PCT,MATCH($A96,'Knowledge - Percentages'!$B:$B,0),'Data - Knowledge'!BP$8)/100</f>
        <v>0.135</v>
      </c>
      <c r="BQ96" s="380">
        <f t="array" aca="true" ref="BQ96">INDEX(KM_PCT,MATCH($A96,'Knowledge - Percentages'!$B:$B,0),'Data - Knowledge'!BQ$8)/100</f>
        <v>0.098</v>
      </c>
    </row>
    <row r="97" spans="1:69">
      <c r="A97" t="s">
        <v>958</v>
      </c>
      <c r="B97" t="s">
        <v>951</v>
      </c>
      <c r="C97" t="s">
        <v>952</v>
      </c>
      <c r="D97" t="s">
        <v>959</v>
      </c>
      <c r="E97" s="373">
        <f>SUMPRODUCT($K$2:$BQ$2,$K97:$BQ97)/$J$2</f>
        <v>0.084469696969696959</v>
      </c>
      <c r="F97" s="379">
        <f>SUMPRODUCT($K$2:$BQ$2,$K97:$BQ97)</f>
        <v>22.299999999999997</v>
      </c>
      <c r="G97" s="373">
        <f>SUMPRODUCT($K$3:$BQ$3,$K97:$BQ97)/$J$3</f>
        <v>0.10875225872689942</v>
      </c>
      <c r="H97" s="379">
        <f>SUMPRODUCT($K$3:$BQ$3,$K97:$BQ97)</f>
        <v>1059.2470000000003</v>
      </c>
      <c r="I97" s="373">
        <f>CORREL($K$4:$BQ$4,$K97:$BQ97)</f>
        <v>-0.28283473566854184</v>
      </c>
      <c r="J97" s="379">
        <f>$E97/$G97*100</f>
        <v>77.671671336793793</v>
      </c>
      <c r="K97" s="380">
        <f t="array" aca="true" ref="K97">INDEX(KM_PCT,MATCH($A97,'Knowledge - Percentages'!$B:$B,0),'Data - Knowledge'!K$8)/100</f>
        <v>0.093000000000000013</v>
      </c>
      <c r="L97" s="380">
        <f t="array" aca="true" ref="L97">INDEX(KM_PCT,MATCH($A97,'Knowledge - Percentages'!$B:$B,0),'Data - Knowledge'!L$8)/100</f>
        <v>0.092</v>
      </c>
      <c r="M97" s="380">
        <f t="array" aca="true" ref="M97">INDEX(KM_PCT,MATCH($A97,'Knowledge - Percentages'!$B:$B,0),'Data - Knowledge'!M$8)/100</f>
        <v>0.098</v>
      </c>
      <c r="N97" s="380">
        <f t="array" aca="true" ref="N97">INDEX(KM_PCT,MATCH($A97,'Knowledge - Percentages'!$B:$B,0),'Data - Knowledge'!N$8)/100</f>
        <v>0.10300000000000001</v>
      </c>
      <c r="O97" s="380">
        <f t="array" aca="true" ref="O97">INDEX(KM_PCT,MATCH($A97,'Knowledge - Percentages'!$B:$B,0),'Data - Knowledge'!O$8)/100</f>
        <v>0.134</v>
      </c>
      <c r="P97" s="380">
        <f t="array" aca="true" ref="P97">INDEX(KM_PCT,MATCH($A97,'Knowledge - Percentages'!$B:$B,0),'Data - Knowledge'!P$8)/100</f>
        <v>0.087</v>
      </c>
      <c r="Q97" s="380">
        <f t="array" aca="true" ref="Q97">INDEX(KM_PCT,MATCH($A97,'Knowledge - Percentages'!$B:$B,0),'Data - Knowledge'!Q$8)/100</f>
        <v>0.107</v>
      </c>
      <c r="R97" s="380">
        <f t="array" aca="true" ref="R97">INDEX(KM_PCT,MATCH($A97,'Knowledge - Percentages'!$B:$B,0),'Data - Knowledge'!R$8)/100</f>
        <v>0.096</v>
      </c>
      <c r="S97" s="380">
        <f t="array" aca="true" ref="S97">INDEX(KM_PCT,MATCH($A97,'Knowledge - Percentages'!$B:$B,0),'Data - Knowledge'!S$8)/100</f>
        <v>0.10300000000000001</v>
      </c>
      <c r="T97" s="380">
        <f t="array" aca="true" ref="T97">INDEX(KM_PCT,MATCH($A97,'Knowledge - Percentages'!$B:$B,0),'Data - Knowledge'!T$8)/100</f>
        <v>0.12300000000000001</v>
      </c>
      <c r="U97" s="380">
        <f t="array" aca="true" ref="U97">INDEX(KM_PCT,MATCH($A97,'Knowledge - Percentages'!$B:$B,0),'Data - Knowledge'!U$8)/100</f>
        <v>0.1</v>
      </c>
      <c r="V97" s="380">
        <f t="array" aca="true" ref="V97">INDEX(KM_PCT,MATCH($A97,'Knowledge - Percentages'!$B:$B,0),'Data - Knowledge'!V$8)/100</f>
        <v>0.127</v>
      </c>
      <c r="W97" s="380">
        <f t="array" aca="true" ref="W97">INDEX(KM_PCT,MATCH($A97,'Knowledge - Percentages'!$B:$B,0),'Data - Knowledge'!W$8)/100</f>
        <v>0.153</v>
      </c>
      <c r="X97" s="380">
        <f t="array" aca="true" ref="X97">INDEX(KM_PCT,MATCH($A97,'Knowledge - Percentages'!$B:$B,0),'Data - Knowledge'!X$8)/100</f>
        <v>0.096</v>
      </c>
      <c r="Y97" s="380">
        <f t="array" aca="true" ref="Y97">INDEX(KM_PCT,MATCH($A97,'Knowledge - Percentages'!$B:$B,0),'Data - Knowledge'!Y$8)/100</f>
        <v>0.055</v>
      </c>
      <c r="Z97" s="380">
        <f t="array" aca="true" ref="Z97">INDEX(KM_PCT,MATCH($A97,'Knowledge - Percentages'!$B:$B,0),'Data - Knowledge'!Z$8)/100</f>
        <v>0.11</v>
      </c>
      <c r="AA97" s="380">
        <f t="array" aca="true" ref="AA97">INDEX(KM_PCT,MATCH($A97,'Knowledge - Percentages'!$B:$B,0),'Data - Knowledge'!AA$8)/100</f>
        <v>0.095</v>
      </c>
      <c r="AB97" s="380">
        <f t="array" aca="true" ref="AB97">INDEX(KM_PCT,MATCH($A97,'Knowledge - Percentages'!$B:$B,0),'Data - Knowledge'!AB$8)/100</f>
        <v>0.08900000000000001</v>
      </c>
      <c r="AC97" s="380">
        <f t="array" aca="true" ref="AC97">INDEX(KM_PCT,MATCH($A97,'Knowledge - Percentages'!$B:$B,0),'Data - Knowledge'!AC$8)/100</f>
        <v>0.096</v>
      </c>
      <c r="AD97" s="380">
        <f t="array" aca="true" ref="AD97">INDEX(KM_PCT,MATCH($A97,'Knowledge - Percentages'!$B:$B,0),'Data - Knowledge'!AD$8)/100</f>
        <v>0.092</v>
      </c>
      <c r="AE97" s="380">
        <f t="array" aca="true" ref="AE97">INDEX(KM_PCT,MATCH($A97,'Knowledge - Percentages'!$B:$B,0),'Data - Knowledge'!AE$8)/100</f>
        <v>0.152</v>
      </c>
      <c r="AF97" s="380">
        <f t="array" aca="true" ref="AF97">INDEX(KM_PCT,MATCH($A97,'Knowledge - Percentages'!$B:$B,0),'Data - Knowledge'!AF$8)/100</f>
        <v>0.14400000000000002</v>
      </c>
      <c r="AG97" s="380">
        <f t="array" aca="true" ref="AG97">INDEX(KM_PCT,MATCH($A97,'Knowledge - Percentages'!$B:$B,0),'Data - Knowledge'!AG$8)/100</f>
        <v>0.14800000000000002</v>
      </c>
      <c r="AH97" s="380">
        <f t="array" aca="true" ref="AH97">INDEX(KM_PCT,MATCH($A97,'Knowledge - Percentages'!$B:$B,0),'Data - Knowledge'!AH$8)/100</f>
        <v>0.10400000000000001</v>
      </c>
      <c r="AI97" s="380">
        <f t="array" aca="true" ref="AI97">INDEX(KM_PCT,MATCH($A97,'Knowledge - Percentages'!$B:$B,0),'Data - Knowledge'!AI$8)/100</f>
        <v>0.10400000000000001</v>
      </c>
      <c r="AJ97" s="380">
        <f t="array" aca="true" ref="AJ97">INDEX(KM_PCT,MATCH($A97,'Knowledge - Percentages'!$B:$B,0),'Data - Knowledge'!AJ$8)/100</f>
        <v>0.10400000000000001</v>
      </c>
      <c r="AK97" s="380">
        <f t="array" aca="true" ref="AK97">INDEX(KM_PCT,MATCH($A97,'Knowledge - Percentages'!$B:$B,0),'Data - Knowledge'!AK$8)/100</f>
        <v>0.099</v>
      </c>
      <c r="AL97" s="380">
        <f t="array" aca="true" ref="AL97">INDEX(KM_PCT,MATCH($A97,'Knowledge - Percentages'!$B:$B,0),'Data - Knowledge'!AL$8)/100</f>
        <v>0.102</v>
      </c>
      <c r="AM97" s="380">
        <f t="array" aca="true" ref="AM97">INDEX(KM_PCT,MATCH($A97,'Knowledge - Percentages'!$B:$B,0),'Data - Knowledge'!AM$8)/100</f>
        <v>0.105</v>
      </c>
      <c r="AN97" s="380">
        <f t="array" aca="true" ref="AN97">INDEX(KM_PCT,MATCH($A97,'Knowledge - Percentages'!$B:$B,0),'Data - Knowledge'!AN$8)/100</f>
        <v>0.10400000000000001</v>
      </c>
      <c r="AO97" s="380">
        <f t="array" aca="true" ref="AO97">INDEX(KM_PCT,MATCH($A97,'Knowledge - Percentages'!$B:$B,0),'Data - Knowledge'!AO$8)/100</f>
        <v>0.10400000000000001</v>
      </c>
      <c r="AP97" s="380">
        <f t="array" aca="true" ref="AP97">INDEX(KM_PCT,MATCH($A97,'Knowledge - Percentages'!$B:$B,0),'Data - Knowledge'!AP$8)/100</f>
        <v>0.094</v>
      </c>
      <c r="AQ97" s="380">
        <f t="array" aca="true" ref="AQ97">INDEX(KM_PCT,MATCH($A97,'Knowledge - Percentages'!$B:$B,0),'Data - Knowledge'!AQ$8)/100</f>
        <v>0.1</v>
      </c>
      <c r="AR97" s="380">
        <f t="array" aca="true" ref="AR97">INDEX(KM_PCT,MATCH($A97,'Knowledge - Percentages'!$B:$B,0),'Data - Knowledge'!AR$8)/100</f>
        <v>0.09</v>
      </c>
      <c r="AS97" s="380">
        <f t="array" aca="true" ref="AS97">INDEX(KM_PCT,MATCH($A97,'Knowledge - Percentages'!$B:$B,0),'Data - Knowledge'!AS$8)/100</f>
        <v>0.098</v>
      </c>
      <c r="AT97" s="380">
        <f t="array" aca="true" ref="AT97">INDEX(KM_PCT,MATCH($A97,'Knowledge - Percentages'!$B:$B,0),'Data - Knowledge'!AT$8)/100</f>
        <v>0.092</v>
      </c>
      <c r="AU97" s="380">
        <f t="array" aca="true" ref="AU97">INDEX(KM_PCT,MATCH($A97,'Knowledge - Percentages'!$B:$B,0),'Data - Knowledge'!AU$8)/100</f>
        <v>0.10300000000000001</v>
      </c>
      <c r="AV97" s="380">
        <f t="array" aca="true" ref="AV97">INDEX(KM_PCT,MATCH($A97,'Knowledge - Percentages'!$B:$B,0),'Data - Knowledge'!AV$8)/100</f>
        <v>0.098</v>
      </c>
      <c r="AW97" s="380">
        <f t="array" aca="true" ref="AW97">INDEX(KM_PCT,MATCH($A97,'Knowledge - Percentages'!$B:$B,0),'Data - Knowledge'!AW$8)/100</f>
        <v>0.099</v>
      </c>
      <c r="AX97" s="380">
        <f t="array" aca="true" ref="AX97">INDEX(KM_PCT,MATCH($A97,'Knowledge - Percentages'!$B:$B,0),'Data - Knowledge'!AX$8)/100</f>
        <v>0.095</v>
      </c>
      <c r="AY97" s="380">
        <f t="array" aca="true" ref="AY97">INDEX(KM_PCT,MATCH($A97,'Knowledge - Percentages'!$B:$B,0),'Data - Knowledge'!AY$8)/100</f>
        <v>0.099</v>
      </c>
      <c r="AZ97" s="380">
        <f t="array" aca="true" ref="AZ97">INDEX(KM_PCT,MATCH($A97,'Knowledge - Percentages'!$B:$B,0),'Data - Knowledge'!AZ$8)/100</f>
        <v>0.099</v>
      </c>
      <c r="BA97" s="380">
        <f t="array" aca="true" ref="BA97">INDEX(KM_PCT,MATCH($A97,'Knowledge - Percentages'!$B:$B,0),'Data - Knowledge'!BA$8)/100</f>
        <v>0.113</v>
      </c>
      <c r="BB97" s="380">
        <f t="array" aca="true" ref="BB97">INDEX(KM_PCT,MATCH($A97,'Knowledge - Percentages'!$B:$B,0),'Data - Knowledge'!BB$8)/100</f>
        <v>0.065</v>
      </c>
      <c r="BC97" s="380">
        <f t="array" aca="true" ref="BC97">INDEX(KM_PCT,MATCH($A97,'Knowledge - Percentages'!$B:$B,0),'Data - Knowledge'!BC$8)/100</f>
        <v>0.094</v>
      </c>
      <c r="BD97" s="380">
        <f t="array" aca="true" ref="BD97">INDEX(KM_PCT,MATCH($A97,'Knowledge - Percentages'!$B:$B,0),'Data - Knowledge'!BD$8)/100</f>
        <v>0.08900000000000001</v>
      </c>
      <c r="BE97" s="380">
        <f t="array" aca="true" ref="BE97">INDEX(KM_PCT,MATCH($A97,'Knowledge - Percentages'!$B:$B,0),'Data - Knowledge'!BE$8)/100</f>
        <v>0.099</v>
      </c>
      <c r="BF97" s="380">
        <f t="array" aca="true" ref="BF97">INDEX(KM_PCT,MATCH($A97,'Knowledge - Percentages'!$B:$B,0),'Data - Knowledge'!BF$8)/100</f>
        <v>0.079</v>
      </c>
      <c r="BG97" s="380">
        <f t="array" aca="true" ref="BG97">INDEX(KM_PCT,MATCH($A97,'Knowledge - Percentages'!$B:$B,0),'Data - Knowledge'!BG$8)/100</f>
        <v>0.07400000000000001</v>
      </c>
      <c r="BH97" s="380">
        <f t="array" aca="true" ref="BH97">INDEX(KM_PCT,MATCH($A97,'Knowledge - Percentages'!$B:$B,0),'Data - Knowledge'!BH$8)/100</f>
        <v>0.08199999999999999</v>
      </c>
      <c r="BI97" s="380">
        <f t="array" aca="true" ref="BI97">INDEX(KM_PCT,MATCH($A97,'Knowledge - Percentages'!$B:$B,0),'Data - Knowledge'!BI$8)/100</f>
        <v>0.073</v>
      </c>
      <c r="BJ97" s="380">
        <f t="array" aca="true" ref="BJ97">INDEX(KM_PCT,MATCH($A97,'Knowledge - Percentages'!$B:$B,0),'Data - Knowledge'!BJ$8)/100</f>
        <v>0.065</v>
      </c>
      <c r="BK97" s="380">
        <f t="array" aca="true" ref="BK97">INDEX(KM_PCT,MATCH($A97,'Knowledge - Percentages'!$B:$B,0),'Data - Knowledge'!BK$8)/100</f>
        <v>0.066</v>
      </c>
      <c r="BL97" s="380">
        <f t="array" aca="true" ref="BL97">INDEX(KM_PCT,MATCH($A97,'Knowledge - Percentages'!$B:$B,0),'Data - Knowledge'!BL$8)/100</f>
        <v>0.062</v>
      </c>
      <c r="BM97" s="380">
        <f t="array" aca="true" ref="BM97">INDEX(KM_PCT,MATCH($A97,'Knowledge - Percentages'!$B:$B,0),'Data - Knowledge'!BM$8)/100</f>
        <v>0.067</v>
      </c>
      <c r="BN97" s="380">
        <f t="array" aca="true" ref="BN97">INDEX(KM_PCT,MATCH($A97,'Knowledge - Percentages'!$B:$B,0),'Data - Knowledge'!BN$8)/100</f>
        <v>0.062</v>
      </c>
      <c r="BO97" s="380">
        <f t="array" aca="true" ref="BO97">INDEX(KM_PCT,MATCH($A97,'Knowledge - Percentages'!$B:$B,0),'Data - Knowledge'!BO$8)/100</f>
        <v>0.073</v>
      </c>
      <c r="BP97" s="380">
        <f t="array" aca="true" ref="BP97">INDEX(KM_PCT,MATCH($A97,'Knowledge - Percentages'!$B:$B,0),'Data - Knowledge'!BP$8)/100</f>
        <v>0.071</v>
      </c>
      <c r="BQ97" s="380">
        <f t="array" aca="true" ref="BQ97">INDEX(KM_PCT,MATCH($A97,'Knowledge - Percentages'!$B:$B,0),'Data - Knowledge'!BQ$8)/100</f>
        <v>0.065</v>
      </c>
    </row>
    <row r="98" spans="1:69">
      <c r="A98" t="s">
        <v>960</v>
      </c>
      <c r="B98" t="s">
        <v>951</v>
      </c>
      <c r="C98" t="s">
        <v>952</v>
      </c>
      <c r="D98" t="s">
        <v>961</v>
      </c>
      <c r="E98" s="373">
        <f>SUMPRODUCT($K$2:$BQ$2,$K98:$BQ98)/$J$2</f>
        <v>0.081382575757575737</v>
      </c>
      <c r="F98" s="379">
        <f>SUMPRODUCT($K$2:$BQ$2,$K98:$BQ98)</f>
        <v>21.484999999999996</v>
      </c>
      <c r="G98" s="373">
        <f>SUMPRODUCT($K$3:$BQ$3,$K98:$BQ98)/$J$3</f>
        <v>0.061110369609856274</v>
      </c>
      <c r="H98" s="379">
        <f>SUMPRODUCT($K$3:$BQ$3,$K98:$BQ98)</f>
        <v>595.21500000000015</v>
      </c>
      <c r="I98" s="373">
        <f>CORREL($K$4:$BQ$4,$K98:$BQ98)</f>
        <v>0.36603877890951597</v>
      </c>
      <c r="J98" s="379">
        <f>$E98/$G98*100</f>
        <v>133.17310348005134</v>
      </c>
      <c r="K98" s="380">
        <f t="array" aca="true" ref="K98">INDEX(KM_PCT,MATCH($A98,'Knowledge - Percentages'!$B:$B,0),'Data - Knowledge'!K$8)/100</f>
        <v>0.037000000000000005</v>
      </c>
      <c r="L98" s="380">
        <f t="array" aca="true" ref="L98">INDEX(KM_PCT,MATCH($A98,'Knowledge - Percentages'!$B:$B,0),'Data - Knowledge'!L$8)/100</f>
        <v>0.036000000000000004</v>
      </c>
      <c r="M98" s="380">
        <f t="array" aca="true" ref="M98">INDEX(KM_PCT,MATCH($A98,'Knowledge - Percentages'!$B:$B,0),'Data - Knowledge'!M$8)/100</f>
        <v>0.039</v>
      </c>
      <c r="N98" s="380">
        <f t="array" aca="true" ref="N98">INDEX(KM_PCT,MATCH($A98,'Knowledge - Percentages'!$B:$B,0),'Data - Knowledge'!N$8)/100</f>
        <v>0.039</v>
      </c>
      <c r="O98" s="380">
        <f t="array" aca="true" ref="O98">INDEX(KM_PCT,MATCH($A98,'Knowledge - Percentages'!$B:$B,0),'Data - Knowledge'!O$8)/100</f>
        <v>0.038</v>
      </c>
      <c r="P98" s="380">
        <f t="array" aca="true" ref="P98">INDEX(KM_PCT,MATCH($A98,'Knowledge - Percentages'!$B:$B,0),'Data - Knowledge'!P$8)/100</f>
        <v>0.04</v>
      </c>
      <c r="Q98" s="380">
        <f t="array" aca="true" ref="Q98">INDEX(KM_PCT,MATCH($A98,'Knowledge - Percentages'!$B:$B,0),'Data - Knowledge'!Q$8)/100</f>
        <v>0.034</v>
      </c>
      <c r="R98" s="380">
        <f t="array" aca="true" ref="R98">INDEX(KM_PCT,MATCH($A98,'Knowledge - Percentages'!$B:$B,0),'Data - Knowledge'!R$8)/100</f>
        <v>0.036000000000000004</v>
      </c>
      <c r="S98" s="380">
        <f t="array" aca="true" ref="S98">INDEX(KM_PCT,MATCH($A98,'Knowledge - Percentages'!$B:$B,0),'Data - Knowledge'!S$8)/100</f>
        <v>0.036000000000000004</v>
      </c>
      <c r="T98" s="380">
        <f t="array" aca="true" ref="T98">INDEX(KM_PCT,MATCH($A98,'Knowledge - Percentages'!$B:$B,0),'Data - Knowledge'!T$8)/100</f>
        <v>0.055</v>
      </c>
      <c r="U98" s="380">
        <f t="array" aca="true" ref="U98">INDEX(KM_PCT,MATCH($A98,'Knowledge - Percentages'!$B:$B,0),'Data - Knowledge'!U$8)/100</f>
        <v>0.057</v>
      </c>
      <c r="V98" s="380">
        <f t="array" aca="true" ref="V98">INDEX(KM_PCT,MATCH($A98,'Knowledge - Percentages'!$B:$B,0),'Data - Knowledge'!V$8)/100</f>
        <v>0.064</v>
      </c>
      <c r="W98" s="380">
        <f t="array" aca="true" ref="W98">INDEX(KM_PCT,MATCH($A98,'Knowledge - Percentages'!$B:$B,0),'Data - Knowledge'!W$8)/100</f>
        <v>0.055</v>
      </c>
      <c r="X98" s="380">
        <f t="array" aca="true" ref="X98">INDEX(KM_PCT,MATCH($A98,'Knowledge - Percentages'!$B:$B,0),'Data - Knowledge'!X$8)/100</f>
        <v>0.033</v>
      </c>
      <c r="Y98" s="380">
        <f t="array" aca="true" ref="Y98">INDEX(KM_PCT,MATCH($A98,'Knowledge - Percentages'!$B:$B,0),'Data - Knowledge'!Y$8)/100</f>
        <v>0.037000000000000005</v>
      </c>
      <c r="Z98" s="380">
        <f t="array" aca="true" ref="Z98">INDEX(KM_PCT,MATCH($A98,'Knowledge - Percentages'!$B:$B,0),'Data - Knowledge'!Z$8)/100</f>
        <v>0.036000000000000004</v>
      </c>
      <c r="AA98" s="380">
        <f t="array" aca="true" ref="AA98">INDEX(KM_PCT,MATCH($A98,'Knowledge - Percentages'!$B:$B,0),'Data - Knowledge'!AA$8)/100</f>
        <v>0.036000000000000004</v>
      </c>
      <c r="AB98" s="380">
        <f t="array" aca="true" ref="AB98">INDEX(KM_PCT,MATCH($A98,'Knowledge - Percentages'!$B:$B,0),'Data - Knowledge'!AB$8)/100</f>
        <v>0.037000000000000005</v>
      </c>
      <c r="AC98" s="380">
        <f t="array" aca="true" ref="AC98">INDEX(KM_PCT,MATCH($A98,'Knowledge - Percentages'!$B:$B,0),'Data - Knowledge'!AC$8)/100</f>
        <v>0.037000000000000005</v>
      </c>
      <c r="AD98" s="380">
        <f t="array" aca="true" ref="AD98">INDEX(KM_PCT,MATCH($A98,'Knowledge - Percentages'!$B:$B,0),'Data - Knowledge'!AD$8)/100</f>
        <v>0.031</v>
      </c>
      <c r="AE98" s="380">
        <f t="array" aca="true" ref="AE98">INDEX(KM_PCT,MATCH($A98,'Knowledge - Percentages'!$B:$B,0),'Data - Knowledge'!AE$8)/100</f>
        <v>0.072000000000000008</v>
      </c>
      <c r="AF98" s="380">
        <f t="array" aca="true" ref="AF98">INDEX(KM_PCT,MATCH($A98,'Knowledge - Percentages'!$B:$B,0),'Data - Knowledge'!AF$8)/100</f>
        <v>0.071</v>
      </c>
      <c r="AG98" s="380">
        <f t="array" aca="true" ref="AG98">INDEX(KM_PCT,MATCH($A98,'Knowledge - Percentages'!$B:$B,0),'Data - Knowledge'!AG$8)/100</f>
        <v>0.07400000000000001</v>
      </c>
      <c r="AH98" s="380">
        <f t="array" aca="true" ref="AH98">INDEX(KM_PCT,MATCH($A98,'Knowledge - Percentages'!$B:$B,0),'Data - Knowledge'!AH$8)/100</f>
        <v>0.071</v>
      </c>
      <c r="AI98" s="380">
        <f t="array" aca="true" ref="AI98">INDEX(KM_PCT,MATCH($A98,'Knowledge - Percentages'!$B:$B,0),'Data - Knowledge'!AI$8)/100</f>
        <v>0.071</v>
      </c>
      <c r="AJ98" s="380">
        <f t="array" aca="true" ref="AJ98">INDEX(KM_PCT,MATCH($A98,'Knowledge - Percentages'!$B:$B,0),'Data - Knowledge'!AJ$8)/100</f>
        <v>0.067</v>
      </c>
      <c r="AK98" s="380">
        <f t="array" aca="true" ref="AK98">INDEX(KM_PCT,MATCH($A98,'Knowledge - Percentages'!$B:$B,0),'Data - Knowledge'!AK$8)/100</f>
        <v>0.1</v>
      </c>
      <c r="AL98" s="380">
        <f t="array" aca="true" ref="AL98">INDEX(KM_PCT,MATCH($A98,'Knowledge - Percentages'!$B:$B,0),'Data - Knowledge'!AL$8)/100</f>
        <v>0.081</v>
      </c>
      <c r="AM98" s="380">
        <f t="array" aca="true" ref="AM98">INDEX(KM_PCT,MATCH($A98,'Knowledge - Percentages'!$B:$B,0),'Data - Knowledge'!AM$8)/100</f>
        <v>0.08199999999999999</v>
      </c>
      <c r="AN98" s="380">
        <f t="array" aca="true" ref="AN98">INDEX(KM_PCT,MATCH($A98,'Knowledge - Percentages'!$B:$B,0),'Data - Knowledge'!AN$8)/100</f>
        <v>0.072000000000000008</v>
      </c>
      <c r="AO98" s="380">
        <f t="array" aca="true" ref="AO98">INDEX(KM_PCT,MATCH($A98,'Knowledge - Percentages'!$B:$B,0),'Data - Knowledge'!AO$8)/100</f>
        <v>0.072000000000000008</v>
      </c>
      <c r="AP98" s="380">
        <f t="array" aca="true" ref="AP98">INDEX(KM_PCT,MATCH($A98,'Knowledge - Percentages'!$B:$B,0),'Data - Knowledge'!AP$8)/100</f>
        <v>0.063</v>
      </c>
      <c r="AQ98" s="380">
        <f t="array" aca="true" ref="AQ98">INDEX(KM_PCT,MATCH($A98,'Knowledge - Percentages'!$B:$B,0),'Data - Knowledge'!AQ$8)/100</f>
        <v>0.069</v>
      </c>
      <c r="AR98" s="380">
        <f t="array" aca="true" ref="AR98">INDEX(KM_PCT,MATCH($A98,'Knowledge - Percentages'!$B:$B,0),'Data - Knowledge'!AR$8)/100</f>
        <v>0.084</v>
      </c>
      <c r="AS98" s="380">
        <f t="array" aca="true" ref="AS98">INDEX(KM_PCT,MATCH($A98,'Knowledge - Percentages'!$B:$B,0),'Data - Knowledge'!AS$8)/100</f>
        <v>0.092</v>
      </c>
      <c r="AT98" s="380">
        <f t="array" aca="true" ref="AT98">INDEX(KM_PCT,MATCH($A98,'Knowledge - Percentages'!$B:$B,0),'Data - Knowledge'!AT$8)/100</f>
        <v>0.086</v>
      </c>
      <c r="AU98" s="380">
        <f t="array" aca="true" ref="AU98">INDEX(KM_PCT,MATCH($A98,'Knowledge - Percentages'!$B:$B,0),'Data - Knowledge'!AU$8)/100</f>
        <v>0.095</v>
      </c>
      <c r="AV98" s="380">
        <f t="array" aca="true" ref="AV98">INDEX(KM_PCT,MATCH($A98,'Knowledge - Percentages'!$B:$B,0),'Data - Knowledge'!AV$8)/100</f>
        <v>0.092</v>
      </c>
      <c r="AW98" s="380">
        <f t="array" aca="true" ref="AW98">INDEX(KM_PCT,MATCH($A98,'Knowledge - Percentages'!$B:$B,0),'Data - Knowledge'!AW$8)/100</f>
        <v>0.093000000000000013</v>
      </c>
      <c r="AX98" s="380">
        <f t="array" aca="true" ref="AX98">INDEX(KM_PCT,MATCH($A98,'Knowledge - Percentages'!$B:$B,0),'Data - Knowledge'!AX$8)/100</f>
        <v>0.08900000000000001</v>
      </c>
      <c r="AY98" s="380">
        <f t="array" aca="true" ref="AY98">INDEX(KM_PCT,MATCH($A98,'Knowledge - Percentages'!$B:$B,0),'Data - Knowledge'!AY$8)/100</f>
        <v>0.096999999999999989</v>
      </c>
      <c r="AZ98" s="380">
        <f t="array" aca="true" ref="AZ98">INDEX(KM_PCT,MATCH($A98,'Knowledge - Percentages'!$B:$B,0),'Data - Knowledge'!AZ$8)/100</f>
        <v>0.099</v>
      </c>
      <c r="BA98" s="380">
        <f t="array" aca="true" ref="BA98">INDEX(KM_PCT,MATCH($A98,'Knowledge - Percentages'!$B:$B,0),'Data - Knowledge'!BA$8)/100</f>
        <v>0.095</v>
      </c>
      <c r="BB98" s="380">
        <f t="array" aca="true" ref="BB98">INDEX(KM_PCT,MATCH($A98,'Knowledge - Percentages'!$B:$B,0),'Data - Knowledge'!BB$8)/100</f>
        <v>0.095</v>
      </c>
      <c r="BC98" s="380">
        <f t="array" aca="true" ref="BC98">INDEX(KM_PCT,MATCH($A98,'Knowledge - Percentages'!$B:$B,0),'Data - Knowledge'!BC$8)/100</f>
        <v>0.061</v>
      </c>
      <c r="BD98" s="380">
        <f t="array" aca="true" ref="BD98">INDEX(KM_PCT,MATCH($A98,'Knowledge - Percentages'!$B:$B,0),'Data - Knowledge'!BD$8)/100</f>
        <v>0.091</v>
      </c>
      <c r="BE98" s="380">
        <f t="array" aca="true" ref="BE98">INDEX(KM_PCT,MATCH($A98,'Knowledge - Percentages'!$B:$B,0),'Data - Knowledge'!BE$8)/100</f>
        <v>0.092</v>
      </c>
      <c r="BF98" s="380">
        <f t="array" aca="true" ref="BF98">INDEX(KM_PCT,MATCH($A98,'Knowledge - Percentages'!$B:$B,0),'Data - Knowledge'!BF$8)/100</f>
        <v>0.093000000000000013</v>
      </c>
      <c r="BG98" s="380">
        <f t="array" aca="true" ref="BG98">INDEX(KM_PCT,MATCH($A98,'Knowledge - Percentages'!$B:$B,0),'Data - Knowledge'!BG$8)/100</f>
        <v>0.069</v>
      </c>
      <c r="BH98" s="380">
        <f t="array" aca="true" ref="BH98">INDEX(KM_PCT,MATCH($A98,'Knowledge - Percentages'!$B:$B,0),'Data - Knowledge'!BH$8)/100</f>
        <v>0.039</v>
      </c>
      <c r="BI98" s="380">
        <f t="array" aca="true" ref="BI98">INDEX(KM_PCT,MATCH($A98,'Knowledge - Percentages'!$B:$B,0),'Data - Knowledge'!BI$8)/100</f>
        <v>0.068</v>
      </c>
      <c r="BJ98" s="380">
        <f t="array" aca="true" ref="BJ98">INDEX(KM_PCT,MATCH($A98,'Knowledge - Percentages'!$B:$B,0),'Data - Knowledge'!BJ$8)/100</f>
        <v>0.076</v>
      </c>
      <c r="BK98" s="380">
        <f t="array" aca="true" ref="BK98">INDEX(KM_PCT,MATCH($A98,'Knowledge - Percentages'!$B:$B,0),'Data - Knowledge'!BK$8)/100</f>
        <v>0.08199999999999999</v>
      </c>
      <c r="BL98" s="380">
        <f t="array" aca="true" ref="BL98">INDEX(KM_PCT,MATCH($A98,'Knowledge - Percentages'!$B:$B,0),'Data - Knowledge'!BL$8)/100</f>
        <v>0.066</v>
      </c>
      <c r="BM98" s="380">
        <f t="array" aca="true" ref="BM98">INDEX(KM_PCT,MATCH($A98,'Knowledge - Percentages'!$B:$B,0),'Data - Knowledge'!BM$8)/100</f>
        <v>0.072000000000000008</v>
      </c>
      <c r="BN98" s="380">
        <f t="array" aca="true" ref="BN98">INDEX(KM_PCT,MATCH($A98,'Knowledge - Percentages'!$B:$B,0),'Data - Knowledge'!BN$8)/100</f>
        <v>0.066</v>
      </c>
      <c r="BO98" s="380">
        <f t="array" aca="true" ref="BO98">INDEX(KM_PCT,MATCH($A98,'Knowledge - Percentages'!$B:$B,0),'Data - Knowledge'!BO$8)/100</f>
        <v>0.085</v>
      </c>
      <c r="BP98" s="380">
        <f t="array" aca="true" ref="BP98">INDEX(KM_PCT,MATCH($A98,'Knowledge - Percentages'!$B:$B,0),'Data - Knowledge'!BP$8)/100</f>
        <v>0.073</v>
      </c>
      <c r="BQ98" s="380">
        <f t="array" aca="true" ref="BQ98">INDEX(KM_PCT,MATCH($A98,'Knowledge - Percentages'!$B:$B,0),'Data - Knowledge'!BQ$8)/100</f>
        <v>0.055999999999999994</v>
      </c>
    </row>
    <row r="99" spans="1:69">
      <c r="A99" t="s">
        <v>962</v>
      </c>
      <c r="B99" t="s">
        <v>951</v>
      </c>
      <c r="C99" t="s">
        <v>952</v>
      </c>
      <c r="D99" t="s">
        <v>963</v>
      </c>
      <c r="E99" s="373">
        <f>SUMPRODUCT($K$2:$BQ$2,$K99:$BQ99)/$J$2</f>
        <v>0.253375</v>
      </c>
      <c r="F99" s="379">
        <f>SUMPRODUCT($K$2:$BQ$2,$K99:$BQ99)</f>
        <v>66.891</v>
      </c>
      <c r="G99" s="373">
        <f>SUMPRODUCT($K$3:$BQ$3,$K99:$BQ99)/$J$3</f>
        <v>0.15876416837782339</v>
      </c>
      <c r="H99" s="379">
        <f>SUMPRODUCT($K$3:$BQ$3,$K99:$BQ99)</f>
        <v>1546.3629999999998</v>
      </c>
      <c r="I99" s="373">
        <f>CORREL($K$4:$BQ$4,$K99:$BQ99)</f>
        <v>0.47101532623554759</v>
      </c>
      <c r="J99" s="379">
        <f>$E99/$G99*100</f>
        <v>159.592055681622</v>
      </c>
      <c r="K99" s="380">
        <f t="array" aca="true" ref="K99">INDEX(KM_PCT,MATCH($A99,'Knowledge - Percentages'!$B:$B,0),'Data - Knowledge'!K$8)/100</f>
        <v>0.069</v>
      </c>
      <c r="L99" s="380">
        <f t="array" aca="true" ref="L99">INDEX(KM_PCT,MATCH($A99,'Knowledge - Percentages'!$B:$B,0),'Data - Knowledge'!L$8)/100</f>
        <v>0.069</v>
      </c>
      <c r="M99" s="380">
        <f t="array" aca="true" ref="M99">INDEX(KM_PCT,MATCH($A99,'Knowledge - Percentages'!$B:$B,0),'Data - Knowledge'!M$8)/100</f>
        <v>0.073</v>
      </c>
      <c r="N99" s="380">
        <f t="array" aca="true" ref="N99">INDEX(KM_PCT,MATCH($A99,'Knowledge - Percentages'!$B:$B,0),'Data - Knowledge'!N$8)/100</f>
        <v>0.102</v>
      </c>
      <c r="O99" s="380">
        <f t="array" aca="true" ref="O99">INDEX(KM_PCT,MATCH($A99,'Knowledge - Percentages'!$B:$B,0),'Data - Knowledge'!O$8)/100</f>
        <v>0.10300000000000001</v>
      </c>
      <c r="P99" s="380">
        <f t="array" aca="true" ref="P99">INDEX(KM_PCT,MATCH($A99,'Knowledge - Percentages'!$B:$B,0),'Data - Knowledge'!P$8)/100</f>
        <v>0.126</v>
      </c>
      <c r="Q99" s="380">
        <f t="array" aca="true" ref="Q99">INDEX(KM_PCT,MATCH($A99,'Knowledge - Percentages'!$B:$B,0),'Data - Knowledge'!Q$8)/100</f>
        <v>0.072000000000000008</v>
      </c>
      <c r="R99" s="380">
        <f t="array" aca="true" ref="R99">INDEX(KM_PCT,MATCH($A99,'Knowledge - Percentages'!$B:$B,0),'Data - Knowledge'!R$8)/100</f>
        <v>0.10099999999999999</v>
      </c>
      <c r="S99" s="380">
        <f t="array" aca="true" ref="S99">INDEX(KM_PCT,MATCH($A99,'Knowledge - Percentages'!$B:$B,0),'Data - Knowledge'!S$8)/100</f>
        <v>0.10400000000000001</v>
      </c>
      <c r="T99" s="380">
        <f t="array" aca="true" ref="T99">INDEX(KM_PCT,MATCH($A99,'Knowledge - Percentages'!$B:$B,0),'Data - Knowledge'!T$8)/100</f>
        <v>0.11900000000000001</v>
      </c>
      <c r="U99" s="380">
        <f t="array" aca="true" ref="U99">INDEX(KM_PCT,MATCH($A99,'Knowledge - Percentages'!$B:$B,0),'Data - Knowledge'!U$8)/100</f>
        <v>0.121</v>
      </c>
      <c r="V99" s="380">
        <f t="array" aca="true" ref="V99">INDEX(KM_PCT,MATCH($A99,'Knowledge - Percentages'!$B:$B,0),'Data - Knowledge'!V$8)/100</f>
        <v>0.14300000000000002</v>
      </c>
      <c r="W99" s="380">
        <f t="array" aca="true" ref="W99">INDEX(KM_PCT,MATCH($A99,'Knowledge - Percentages'!$B:$B,0),'Data - Knowledge'!W$8)/100</f>
        <v>0.153</v>
      </c>
      <c r="X99" s="380">
        <f t="array" aca="true" ref="X99">INDEX(KM_PCT,MATCH($A99,'Knowledge - Percentages'!$B:$B,0),'Data - Knowledge'!X$8)/100</f>
        <v>0.128</v>
      </c>
      <c r="Y99" s="380">
        <f t="array" aca="true" ref="Y99">INDEX(KM_PCT,MATCH($A99,'Knowledge - Percentages'!$B:$B,0),'Data - Knowledge'!Y$8)/100</f>
        <v>0.14</v>
      </c>
      <c r="Z99" s="380">
        <f t="array" aca="true" ref="Z99">INDEX(KM_PCT,MATCH($A99,'Knowledge - Percentages'!$B:$B,0),'Data - Knowledge'!Z$8)/100</f>
        <v>0.121</v>
      </c>
      <c r="AA99" s="380">
        <f t="array" aca="true" ref="AA99">INDEX(KM_PCT,MATCH($A99,'Knowledge - Percentages'!$B:$B,0),'Data - Knowledge'!AA$8)/100</f>
        <v>0.149</v>
      </c>
      <c r="AB99" s="380">
        <f t="array" aca="true" ref="AB99">INDEX(KM_PCT,MATCH($A99,'Knowledge - Percentages'!$B:$B,0),'Data - Knowledge'!AB$8)/100</f>
        <v>0.14300000000000002</v>
      </c>
      <c r="AC99" s="380">
        <f t="array" aca="true" ref="AC99">INDEX(KM_PCT,MATCH($A99,'Knowledge - Percentages'!$B:$B,0),'Data - Knowledge'!AC$8)/100</f>
        <v>0.14300000000000002</v>
      </c>
      <c r="AD99" s="380">
        <f t="array" aca="true" ref="AD99">INDEX(KM_PCT,MATCH($A99,'Knowledge - Percentages'!$B:$B,0),'Data - Knowledge'!AD$8)/100</f>
        <v>0.138</v>
      </c>
      <c r="AE99" s="380">
        <f t="array" aca="true" ref="AE99">INDEX(KM_PCT,MATCH($A99,'Knowledge - Percentages'!$B:$B,0),'Data - Knowledge'!AE$8)/100</f>
        <v>0.168</v>
      </c>
      <c r="AF99" s="380">
        <f t="array" aca="true" ref="AF99">INDEX(KM_PCT,MATCH($A99,'Knowledge - Percentages'!$B:$B,0),'Data - Knowledge'!AF$8)/100</f>
        <v>0.165</v>
      </c>
      <c r="AG99" s="380">
        <f t="array" aca="true" ref="AG99">INDEX(KM_PCT,MATCH($A99,'Knowledge - Percentages'!$B:$B,0),'Data - Knowledge'!AG$8)/100</f>
        <v>0.168</v>
      </c>
      <c r="AH99" s="380">
        <f t="array" aca="true" ref="AH99">INDEX(KM_PCT,MATCH($A99,'Knowledge - Percentages'!$B:$B,0),'Data - Knowledge'!AH$8)/100</f>
        <v>0.16699999999999998</v>
      </c>
      <c r="AI99" s="380">
        <f t="array" aca="true" ref="AI99">INDEX(KM_PCT,MATCH($A99,'Knowledge - Percentages'!$B:$B,0),'Data - Knowledge'!AI$8)/100</f>
        <v>0.16699999999999998</v>
      </c>
      <c r="AJ99" s="380">
        <f t="array" aca="true" ref="AJ99">INDEX(KM_PCT,MATCH($A99,'Knowledge - Percentages'!$B:$B,0),'Data - Knowledge'!AJ$8)/100</f>
        <v>0.16699999999999998</v>
      </c>
      <c r="AK99" s="380">
        <f t="array" aca="true" ref="AK99">INDEX(KM_PCT,MATCH($A99,'Knowledge - Percentages'!$B:$B,0),'Data - Knowledge'!AK$8)/100</f>
        <v>0.17</v>
      </c>
      <c r="AL99" s="380">
        <f t="array" aca="true" ref="AL99">INDEX(KM_PCT,MATCH($A99,'Knowledge - Percentages'!$B:$B,0),'Data - Knowledge'!AL$8)/100</f>
        <v>0.147</v>
      </c>
      <c r="AM99" s="380">
        <f t="array" aca="true" ref="AM99">INDEX(KM_PCT,MATCH($A99,'Knowledge - Percentages'!$B:$B,0),'Data - Knowledge'!AM$8)/100</f>
        <v>0.168</v>
      </c>
      <c r="AN99" s="380">
        <f t="array" aca="true" ref="AN99">INDEX(KM_PCT,MATCH($A99,'Knowledge - Percentages'!$B:$B,0),'Data - Knowledge'!AN$8)/100</f>
        <v>0.16699999999999998</v>
      </c>
      <c r="AO99" s="380">
        <f t="array" aca="true" ref="AO99">INDEX(KM_PCT,MATCH($A99,'Knowledge - Percentages'!$B:$B,0),'Data - Knowledge'!AO$8)/100</f>
        <v>0.16699999999999998</v>
      </c>
      <c r="AP99" s="380">
        <f t="array" aca="true" ref="AP99">INDEX(KM_PCT,MATCH($A99,'Knowledge - Percentages'!$B:$B,0),'Data - Knowledge'!AP$8)/100</f>
        <v>0.114</v>
      </c>
      <c r="AQ99" s="380">
        <f t="array" aca="true" ref="AQ99">INDEX(KM_PCT,MATCH($A99,'Knowledge - Percentages'!$B:$B,0),'Data - Knowledge'!AQ$8)/100</f>
        <v>0.151</v>
      </c>
      <c r="AR99" s="380">
        <f t="array" aca="true" ref="AR99">INDEX(KM_PCT,MATCH($A99,'Knowledge - Percentages'!$B:$B,0),'Data - Knowledge'!AR$8)/100</f>
        <v>0.204</v>
      </c>
      <c r="AS99" s="380">
        <f t="array" aca="true" ref="AS99">INDEX(KM_PCT,MATCH($A99,'Knowledge - Percentages'!$B:$B,0),'Data - Knowledge'!AS$8)/100</f>
        <v>0.223</v>
      </c>
      <c r="AT99" s="380">
        <f t="array" aca="true" ref="AT99">INDEX(KM_PCT,MATCH($A99,'Knowledge - Percentages'!$B:$B,0),'Data - Knowledge'!AT$8)/100</f>
        <v>0.209</v>
      </c>
      <c r="AU99" s="380">
        <f t="array" aca="true" ref="AU99">INDEX(KM_PCT,MATCH($A99,'Knowledge - Percentages'!$B:$B,0),'Data - Knowledge'!AU$8)/100</f>
        <v>0.165</v>
      </c>
      <c r="AV99" s="380">
        <f t="array" aca="true" ref="AV99">INDEX(KM_PCT,MATCH($A99,'Knowledge - Percentages'!$B:$B,0),'Data - Knowledge'!AV$8)/100</f>
        <v>0.223</v>
      </c>
      <c r="AW99" s="380">
        <f t="array" aca="true" ref="AW99">INDEX(KM_PCT,MATCH($A99,'Knowledge - Percentages'!$B:$B,0),'Data - Knowledge'!AW$8)/100</f>
        <v>0.225</v>
      </c>
      <c r="AX99" s="380">
        <f t="array" aca="true" ref="AX99">INDEX(KM_PCT,MATCH($A99,'Knowledge - Percentages'!$B:$B,0),'Data - Knowledge'!AX$8)/100</f>
        <v>0.21600000000000003</v>
      </c>
      <c r="AY99" s="380">
        <f t="array" aca="true" ref="AY99">INDEX(KM_PCT,MATCH($A99,'Knowledge - Percentages'!$B:$B,0),'Data - Knowledge'!AY$8)/100</f>
        <v>0.225</v>
      </c>
      <c r="AZ99" s="380">
        <f t="array" aca="true" ref="AZ99">INDEX(KM_PCT,MATCH($A99,'Knowledge - Percentages'!$B:$B,0),'Data - Knowledge'!AZ$8)/100</f>
        <v>0.225</v>
      </c>
      <c r="BA99" s="380">
        <f t="array" aca="true" ref="BA99">INDEX(KM_PCT,MATCH($A99,'Knowledge - Percentages'!$B:$B,0),'Data - Knowledge'!BA$8)/100</f>
        <v>0.21899999999999997</v>
      </c>
      <c r="BB99" s="380">
        <f t="array" aca="true" ref="BB99">INDEX(KM_PCT,MATCH($A99,'Knowledge - Percentages'!$B:$B,0),'Data - Knowledge'!BB$8)/100</f>
        <v>0.263</v>
      </c>
      <c r="BC99" s="380">
        <f t="array" aca="true" ref="BC99">INDEX(KM_PCT,MATCH($A99,'Knowledge - Percentages'!$B:$B,0),'Data - Knowledge'!BC$8)/100</f>
        <v>0.21100000000000002</v>
      </c>
      <c r="BD99" s="380">
        <f t="array" aca="true" ref="BD99">INDEX(KM_PCT,MATCH($A99,'Knowledge - Percentages'!$B:$B,0),'Data - Knowledge'!BD$8)/100</f>
        <v>0.233</v>
      </c>
      <c r="BE99" s="380">
        <f t="array" aca="true" ref="BE99">INDEX(KM_PCT,MATCH($A99,'Knowledge - Percentages'!$B:$B,0),'Data - Knowledge'!BE$8)/100</f>
        <v>0.24</v>
      </c>
      <c r="BF99" s="380">
        <f t="array" aca="true" ref="BF99">INDEX(KM_PCT,MATCH($A99,'Knowledge - Percentages'!$B:$B,0),'Data - Knowledge'!BF$8)/100</f>
        <v>0.243</v>
      </c>
      <c r="BG99" s="380">
        <f t="array" aca="true" ref="BG99">INDEX(KM_PCT,MATCH($A99,'Knowledge - Percentages'!$B:$B,0),'Data - Knowledge'!BG$8)/100</f>
        <v>0.266</v>
      </c>
      <c r="BH99" s="380">
        <f t="array" aca="true" ref="BH99">INDEX(KM_PCT,MATCH($A99,'Knowledge - Percentages'!$B:$B,0),'Data - Knowledge'!BH$8)/100</f>
        <v>0.29</v>
      </c>
      <c r="BI99" s="380">
        <f t="array" aca="true" ref="BI99">INDEX(KM_PCT,MATCH($A99,'Knowledge - Percentages'!$B:$B,0),'Data - Knowledge'!BI$8)/100</f>
        <v>0.299</v>
      </c>
      <c r="BJ99" s="380">
        <f t="array" aca="true" ref="BJ99">INDEX(KM_PCT,MATCH($A99,'Knowledge - Percentages'!$B:$B,0),'Data - Knowledge'!BJ$8)/100</f>
        <v>0.318</v>
      </c>
      <c r="BK99" s="380">
        <f t="array" aca="true" ref="BK99">INDEX(KM_PCT,MATCH($A99,'Knowledge - Percentages'!$B:$B,0),'Data - Knowledge'!BK$8)/100</f>
        <v>0.256</v>
      </c>
      <c r="BL99" s="380">
        <f t="array" aca="true" ref="BL99">INDEX(KM_PCT,MATCH($A99,'Knowledge - Percentages'!$B:$B,0),'Data - Knowledge'!BL$8)/100</f>
        <v>0.17800000000000002</v>
      </c>
      <c r="BM99" s="380">
        <f t="array" aca="true" ref="BM99">INDEX(KM_PCT,MATCH($A99,'Knowledge - Percentages'!$B:$B,0),'Data - Knowledge'!BM$8)/100</f>
        <v>0.302</v>
      </c>
      <c r="BN99" s="380">
        <f t="array" aca="true" ref="BN99">INDEX(KM_PCT,MATCH($A99,'Knowledge - Percentages'!$B:$B,0),'Data - Knowledge'!BN$8)/100</f>
        <v>0.289</v>
      </c>
      <c r="BO99" s="380">
        <f t="array" aca="true" ref="BO99">INDEX(KM_PCT,MATCH($A99,'Knowledge - Percentages'!$B:$B,0),'Data - Knowledge'!BO$8)/100</f>
        <v>0.28600000000000003</v>
      </c>
      <c r="BP99" s="380">
        <f t="array" aca="true" ref="BP99">INDEX(KM_PCT,MATCH($A99,'Knowledge - Percentages'!$B:$B,0),'Data - Knowledge'!BP$8)/100</f>
        <v>0.314</v>
      </c>
      <c r="BQ99" s="380">
        <f t="array" aca="true" ref="BQ99">INDEX(KM_PCT,MATCH($A99,'Knowledge - Percentages'!$B:$B,0),'Data - Knowledge'!BQ$8)/100</f>
        <v>0.441</v>
      </c>
    </row>
    <row r="100" spans="1:69">
      <c r="A100" t="s">
        <v>964</v>
      </c>
      <c r="B100" t="s">
        <v>951</v>
      </c>
      <c r="C100" t="s">
        <v>952</v>
      </c>
      <c r="D100" t="s">
        <v>965</v>
      </c>
      <c r="E100" s="373">
        <f>SUMPRODUCT($K$2:$BQ$2,$K100:$BQ100)/$J$2</f>
        <v>0.14718939393939393</v>
      </c>
      <c r="F100" s="379">
        <f>SUMPRODUCT($K$2:$BQ$2,$K100:$BQ100)</f>
        <v>38.858</v>
      </c>
      <c r="G100" s="373">
        <f>SUMPRODUCT($K$3:$BQ$3,$K100:$BQ100)/$J$3</f>
        <v>0.0889098562628337</v>
      </c>
      <c r="H100" s="379">
        <f>SUMPRODUCT($K$3:$BQ$3,$K100:$BQ100)</f>
        <v>865.9820000000002</v>
      </c>
      <c r="I100" s="373">
        <f>CORREL($K$4:$BQ$4,$K100:$BQ100)</f>
        <v>0.51942613436080187</v>
      </c>
      <c r="J100" s="379">
        <f>$E100/$G100*100</f>
        <v>165.54901798994626</v>
      </c>
      <c r="K100" s="380">
        <f t="array" aca="true" ref="K100">INDEX(KM_PCT,MATCH($A100,'Knowledge - Percentages'!$B:$B,0),'Data - Knowledge'!K$8)/100</f>
        <v>0.054000000000000006</v>
      </c>
      <c r="L100" s="380">
        <f t="array" aca="true" ref="L100">INDEX(KM_PCT,MATCH($A100,'Knowledge - Percentages'!$B:$B,0),'Data - Knowledge'!L$8)/100</f>
        <v>0.054000000000000006</v>
      </c>
      <c r="M100" s="380">
        <f t="array" aca="true" ref="M100">INDEX(KM_PCT,MATCH($A100,'Knowledge - Percentages'!$B:$B,0),'Data - Knowledge'!M$8)/100</f>
        <v>0.057</v>
      </c>
      <c r="N100" s="380">
        <f t="array" aca="true" ref="N100">INDEX(KM_PCT,MATCH($A100,'Knowledge - Percentages'!$B:$B,0),'Data - Knowledge'!N$8)/100</f>
        <v>0.055</v>
      </c>
      <c r="O100" s="380">
        <f t="array" aca="true" ref="O100">INDEX(KM_PCT,MATCH($A100,'Knowledge - Percentages'!$B:$B,0),'Data - Knowledge'!O$8)/100</f>
        <v>0.053</v>
      </c>
      <c r="P100" s="380">
        <f t="array" aca="true" ref="P100">INDEX(KM_PCT,MATCH($A100,'Knowledge - Percentages'!$B:$B,0),'Data - Knowledge'!P$8)/100</f>
        <v>0.055999999999999994</v>
      </c>
      <c r="Q100" s="380">
        <f t="array" aca="true" ref="Q100">INDEX(KM_PCT,MATCH($A100,'Knowledge - Percentages'!$B:$B,0),'Data - Knowledge'!Q$8)/100</f>
        <v>0.033</v>
      </c>
      <c r="R100" s="380">
        <f t="array" aca="true" ref="R100">INDEX(KM_PCT,MATCH($A100,'Knowledge - Percentages'!$B:$B,0),'Data - Knowledge'!R$8)/100</f>
        <v>0.051</v>
      </c>
      <c r="S100" s="380">
        <f t="array" aca="true" ref="S100">INDEX(KM_PCT,MATCH($A100,'Knowledge - Percentages'!$B:$B,0),'Data - Knowledge'!S$8)/100</f>
        <v>0.055</v>
      </c>
      <c r="T100" s="380">
        <f t="array" aca="true" ref="T100">INDEX(KM_PCT,MATCH($A100,'Knowledge - Percentages'!$B:$B,0),'Data - Knowledge'!T$8)/100</f>
        <v>0.062</v>
      </c>
      <c r="U100" s="380">
        <f t="array" aca="true" ref="U100">INDEX(KM_PCT,MATCH($A100,'Knowledge - Percentages'!$B:$B,0),'Data - Knowledge'!U$8)/100</f>
        <v>0.062</v>
      </c>
      <c r="V100" s="380">
        <f t="array" aca="true" ref="V100">INDEX(KM_PCT,MATCH($A100,'Knowledge - Percentages'!$B:$B,0),'Data - Knowledge'!V$8)/100</f>
        <v>0.06</v>
      </c>
      <c r="W100" s="380">
        <f t="array" aca="true" ref="W100">INDEX(KM_PCT,MATCH($A100,'Knowledge - Percentages'!$B:$B,0),'Data - Knowledge'!W$8)/100</f>
        <v>0.06</v>
      </c>
      <c r="X100" s="380">
        <f t="array" aca="true" ref="X100">INDEX(KM_PCT,MATCH($A100,'Knowledge - Percentages'!$B:$B,0),'Data - Knowledge'!X$8)/100</f>
        <v>0.053</v>
      </c>
      <c r="Y100" s="380">
        <f t="array" aca="true" ref="Y100">INDEX(KM_PCT,MATCH($A100,'Knowledge - Percentages'!$B:$B,0),'Data - Knowledge'!Y$8)/100</f>
        <v>0.055</v>
      </c>
      <c r="Z100" s="380">
        <f t="array" aca="true" ref="Z100">INDEX(KM_PCT,MATCH($A100,'Knowledge - Percentages'!$B:$B,0),'Data - Knowledge'!Z$8)/100</f>
        <v>0.053</v>
      </c>
      <c r="AA100" s="380">
        <f t="array" aca="true" ref="AA100">INDEX(KM_PCT,MATCH($A100,'Knowledge - Percentages'!$B:$B,0),'Data - Knowledge'!AA$8)/100</f>
        <v>0.053</v>
      </c>
      <c r="AB100" s="380">
        <f t="array" aca="true" ref="AB100">INDEX(KM_PCT,MATCH($A100,'Knowledge - Percentages'!$B:$B,0),'Data - Knowledge'!AB$8)/100</f>
        <v>0.07400000000000001</v>
      </c>
      <c r="AC100" s="380">
        <f t="array" aca="true" ref="AC100">INDEX(KM_PCT,MATCH($A100,'Knowledge - Percentages'!$B:$B,0),'Data - Knowledge'!AC$8)/100</f>
        <v>0.069</v>
      </c>
      <c r="AD100" s="380">
        <f t="array" aca="true" ref="AD100">INDEX(KM_PCT,MATCH($A100,'Knowledge - Percentages'!$B:$B,0),'Data - Knowledge'!AD$8)/100</f>
        <v>0.066</v>
      </c>
      <c r="AE100" s="380">
        <f t="array" aca="true" ref="AE100">INDEX(KM_PCT,MATCH($A100,'Knowledge - Percentages'!$B:$B,0),'Data - Knowledge'!AE$8)/100</f>
        <v>0.098</v>
      </c>
      <c r="AF100" s="380">
        <f t="array" aca="true" ref="AF100">INDEX(KM_PCT,MATCH($A100,'Knowledge - Percentages'!$B:$B,0),'Data - Knowledge'!AF$8)/100</f>
        <v>0.096</v>
      </c>
      <c r="AG100" s="380">
        <f t="array" aca="true" ref="AG100">INDEX(KM_PCT,MATCH($A100,'Knowledge - Percentages'!$B:$B,0),'Data - Knowledge'!AG$8)/100</f>
        <v>0.098</v>
      </c>
      <c r="AH100" s="380">
        <f t="array" aca="true" ref="AH100">INDEX(KM_PCT,MATCH($A100,'Knowledge - Percentages'!$B:$B,0),'Data - Knowledge'!AH$8)/100</f>
        <v>0.096</v>
      </c>
      <c r="AI100" s="380">
        <f t="array" aca="true" ref="AI100">INDEX(KM_PCT,MATCH($A100,'Knowledge - Percentages'!$B:$B,0),'Data - Knowledge'!AI$8)/100</f>
        <v>0.096</v>
      </c>
      <c r="AJ100" s="380">
        <f t="array" aca="true" ref="AJ100">INDEX(KM_PCT,MATCH($A100,'Knowledge - Percentages'!$B:$B,0),'Data - Knowledge'!AJ$8)/100</f>
        <v>0.096</v>
      </c>
      <c r="AK100" s="380">
        <f t="array" aca="true" ref="AK100">INDEX(KM_PCT,MATCH($A100,'Knowledge - Percentages'!$B:$B,0),'Data - Knowledge'!AK$8)/100</f>
        <v>0.07400000000000001</v>
      </c>
      <c r="AL100" s="380">
        <f t="array" aca="true" ref="AL100">INDEX(KM_PCT,MATCH($A100,'Knowledge - Percentages'!$B:$B,0),'Data - Knowledge'!AL$8)/100</f>
        <v>0.07400000000000001</v>
      </c>
      <c r="AM100" s="380">
        <f t="array" aca="true" ref="AM100">INDEX(KM_PCT,MATCH($A100,'Knowledge - Percentages'!$B:$B,0),'Data - Knowledge'!AM$8)/100</f>
        <v>0.088000000000000009</v>
      </c>
      <c r="AN100" s="380">
        <f t="array" aca="true" ref="AN100">INDEX(KM_PCT,MATCH($A100,'Knowledge - Percentages'!$B:$B,0),'Data - Knowledge'!AN$8)/100</f>
        <v>0.096</v>
      </c>
      <c r="AO100" s="380">
        <f t="array" aca="true" ref="AO100">INDEX(KM_PCT,MATCH($A100,'Knowledge - Percentages'!$B:$B,0),'Data - Knowledge'!AO$8)/100</f>
        <v>0.096</v>
      </c>
      <c r="AP100" s="380">
        <f t="array" aca="true" ref="AP100">INDEX(KM_PCT,MATCH($A100,'Knowledge - Percentages'!$B:$B,0),'Data - Knowledge'!AP$8)/100</f>
        <v>0.095</v>
      </c>
      <c r="AQ100" s="380">
        <f t="array" aca="true" ref="AQ100">INDEX(KM_PCT,MATCH($A100,'Knowledge - Percentages'!$B:$B,0),'Data - Knowledge'!AQ$8)/100</f>
        <v>0.095</v>
      </c>
      <c r="AR100" s="380">
        <f t="array" aca="true" ref="AR100">INDEX(KM_PCT,MATCH($A100,'Knowledge - Percentages'!$B:$B,0),'Data - Knowledge'!AR$8)/100</f>
        <v>0.11699999999999999</v>
      </c>
      <c r="AS100" s="380">
        <f t="array" aca="true" ref="AS100">INDEX(KM_PCT,MATCH($A100,'Knowledge - Percentages'!$B:$B,0),'Data - Knowledge'!AS$8)/100</f>
        <v>0.135</v>
      </c>
      <c r="AT100" s="380">
        <f t="array" aca="true" ref="AT100">INDEX(KM_PCT,MATCH($A100,'Knowledge - Percentages'!$B:$B,0),'Data - Knowledge'!AT$8)/100</f>
        <v>0.099</v>
      </c>
      <c r="AU100" s="380">
        <f t="array" aca="true" ref="AU100">INDEX(KM_PCT,MATCH($A100,'Knowledge - Percentages'!$B:$B,0),'Data - Knowledge'!AU$8)/100</f>
        <v>0.14</v>
      </c>
      <c r="AV100" s="380">
        <f t="array" aca="true" ref="AV100">INDEX(KM_PCT,MATCH($A100,'Knowledge - Percentages'!$B:$B,0),'Data - Knowledge'!AV$8)/100</f>
        <v>0.134</v>
      </c>
      <c r="AW100" s="380">
        <f t="array" aca="true" ref="AW100">INDEX(KM_PCT,MATCH($A100,'Knowledge - Percentages'!$B:$B,0),'Data - Knowledge'!AW$8)/100</f>
        <v>0.135</v>
      </c>
      <c r="AX100" s="380">
        <f t="array" aca="true" ref="AX100">INDEX(KM_PCT,MATCH($A100,'Knowledge - Percentages'!$B:$B,0),'Data - Knowledge'!AX$8)/100</f>
        <v>0.126</v>
      </c>
      <c r="AY100" s="380">
        <f t="array" aca="true" ref="AY100">INDEX(KM_PCT,MATCH($A100,'Knowledge - Percentages'!$B:$B,0),'Data - Knowledge'!AY$8)/100</f>
        <v>0.13699999999999998</v>
      </c>
      <c r="AZ100" s="380">
        <f t="array" aca="true" ref="AZ100">INDEX(KM_PCT,MATCH($A100,'Knowledge - Percentages'!$B:$B,0),'Data - Knowledge'!AZ$8)/100</f>
        <v>0.136</v>
      </c>
      <c r="BA100" s="380">
        <f t="array" aca="true" ref="BA100">INDEX(KM_PCT,MATCH($A100,'Knowledge - Percentages'!$B:$B,0),'Data - Knowledge'!BA$8)/100</f>
        <v>0.138</v>
      </c>
      <c r="BB100" s="380">
        <f t="array" aca="true" ref="BB100">INDEX(KM_PCT,MATCH($A100,'Knowledge - Percentages'!$B:$B,0),'Data - Knowledge'!BB$8)/100</f>
        <v>0.156</v>
      </c>
      <c r="BC100" s="380">
        <f t="array" aca="true" ref="BC100">INDEX(KM_PCT,MATCH($A100,'Knowledge - Percentages'!$B:$B,0),'Data - Knowledge'!BC$8)/100</f>
        <v>0.151</v>
      </c>
      <c r="BD100" s="380">
        <f t="array" aca="true" ref="BD100">INDEX(KM_PCT,MATCH($A100,'Knowledge - Percentages'!$B:$B,0),'Data - Knowledge'!BD$8)/100</f>
        <v>0.165</v>
      </c>
      <c r="BE100" s="380">
        <f t="array" aca="true" ref="BE100">INDEX(KM_PCT,MATCH($A100,'Knowledge - Percentages'!$B:$B,0),'Data - Knowledge'!BE$8)/100</f>
        <v>0.157</v>
      </c>
      <c r="BF100" s="380">
        <f t="array" aca="true" ref="BF100">INDEX(KM_PCT,MATCH($A100,'Knowledge - Percentages'!$B:$B,0),'Data - Knowledge'!BF$8)/100</f>
        <v>0.159</v>
      </c>
      <c r="BG100" s="380">
        <f t="array" aca="true" ref="BG100">INDEX(KM_PCT,MATCH($A100,'Knowledge - Percentages'!$B:$B,0),'Data - Knowledge'!BG$8)/100</f>
        <v>0.141</v>
      </c>
      <c r="BH100" s="380">
        <f t="array" aca="true" ref="BH100">INDEX(KM_PCT,MATCH($A100,'Knowledge - Percentages'!$B:$B,0),'Data - Knowledge'!BH$8)/100</f>
        <v>0.146</v>
      </c>
      <c r="BI100" s="380">
        <f t="array" aca="true" ref="BI100">INDEX(KM_PCT,MATCH($A100,'Knowledge - Percentages'!$B:$B,0),'Data - Knowledge'!BI$8)/100</f>
        <v>0.141</v>
      </c>
      <c r="BJ100" s="380">
        <f t="array" aca="true" ref="BJ100">INDEX(KM_PCT,MATCH($A100,'Knowledge - Percentages'!$B:$B,0),'Data - Knowledge'!BJ$8)/100</f>
        <v>0.185</v>
      </c>
      <c r="BK100" s="380">
        <f t="array" aca="true" ref="BK100">INDEX(KM_PCT,MATCH($A100,'Knowledge - Percentages'!$B:$B,0),'Data - Knowledge'!BK$8)/100</f>
        <v>0.121</v>
      </c>
      <c r="BL100" s="380">
        <f t="array" aca="true" ref="BL100">INDEX(KM_PCT,MATCH($A100,'Knowledge - Percentages'!$B:$B,0),'Data - Knowledge'!BL$8)/100</f>
        <v>0.08900000000000001</v>
      </c>
      <c r="BM100" s="380">
        <f t="array" aca="true" ref="BM100">INDEX(KM_PCT,MATCH($A100,'Knowledge - Percentages'!$B:$B,0),'Data - Knowledge'!BM$8)/100</f>
        <v>0.098</v>
      </c>
      <c r="BN100" s="380">
        <f t="array" aca="true" ref="BN100">INDEX(KM_PCT,MATCH($A100,'Knowledge - Percentages'!$B:$B,0),'Data - Knowledge'!BN$8)/100</f>
        <v>0.193</v>
      </c>
      <c r="BO100" s="380">
        <f t="array" aca="true" ref="BO100">INDEX(KM_PCT,MATCH($A100,'Knowledge - Percentages'!$B:$B,0),'Data - Knowledge'!BO$8)/100</f>
        <v>0.188</v>
      </c>
      <c r="BP100" s="380">
        <f t="array" aca="true" ref="BP100">INDEX(KM_PCT,MATCH($A100,'Knowledge - Percentages'!$B:$B,0),'Data - Knowledge'!BP$8)/100</f>
        <v>0.212</v>
      </c>
      <c r="BQ100" s="380">
        <f t="array" aca="true" ref="BQ100">INDEX(KM_PCT,MATCH($A100,'Knowledge - Percentages'!$B:$B,0),'Data - Knowledge'!BQ$8)/100</f>
        <v>0.151</v>
      </c>
    </row>
    <row r="101" spans="1:69">
      <c r="A101" t="s">
        <v>478</v>
      </c>
      <c r="B101" t="s">
        <v>951</v>
      </c>
      <c r="C101" t="s">
        <v>354</v>
      </c>
      <c r="D101" t="s">
        <v>237</v>
      </c>
      <c r="E101" s="373">
        <f>SUMPRODUCT($K$2:$BQ$2,$K101:$BQ101)/$J$2</f>
        <v>0.025719696969696962</v>
      </c>
      <c r="F101" s="379">
        <f>SUMPRODUCT($K$2:$BQ$2,$K101:$BQ101)</f>
        <v>6.7899999999999983</v>
      </c>
      <c r="G101" s="373">
        <f>SUMPRODUCT($K$3:$BQ$3,$K101:$BQ101)/$J$3</f>
        <v>0.07286078028747435</v>
      </c>
      <c r="H101" s="379">
        <f>SUMPRODUCT($K$3:$BQ$3,$K101:$BQ101)</f>
        <v>709.6640000000001</v>
      </c>
      <c r="I101" s="373">
        <f>CORREL($K$4:$BQ$4,$K101:$BQ101)</f>
        <v>-0.33929220959735107</v>
      </c>
      <c r="J101" s="379">
        <f>$E101/$G101*100</f>
        <v>35.299782500570458</v>
      </c>
      <c r="K101" s="380">
        <f t="array" aca="true" ref="K101">INDEX(KM_PCT,MATCH($A101,'Knowledge - Percentages'!$B:$B,0),'Data - Knowledge'!K$8)/100</f>
        <v>0.22699999999999998</v>
      </c>
      <c r="L101" s="380">
        <f t="array" aca="true" ref="L101">INDEX(KM_PCT,MATCH($A101,'Knowledge - Percentages'!$B:$B,0),'Data - Knowledge'!L$8)/100</f>
        <v>0.221</v>
      </c>
      <c r="M101" s="380">
        <f t="array" aca="true" ref="M101">INDEX(KM_PCT,MATCH($A101,'Knowledge - Percentages'!$B:$B,0),'Data - Knowledge'!M$8)/100</f>
        <v>0.23199999999999998</v>
      </c>
      <c r="N101" s="380">
        <f t="array" aca="true" ref="N101">INDEX(KM_PCT,MATCH($A101,'Knowledge - Percentages'!$B:$B,0),'Data - Knowledge'!N$8)/100</f>
        <v>0.12300000000000001</v>
      </c>
      <c r="O101" s="380">
        <f t="array" aca="true" ref="O101">INDEX(KM_PCT,MATCH($A101,'Knowledge - Percentages'!$B:$B,0),'Data - Knowledge'!O$8)/100</f>
        <v>0.14</v>
      </c>
      <c r="P101" s="380">
        <f t="array" aca="true" ref="P101">INDEX(KM_PCT,MATCH($A101,'Knowledge - Percentages'!$B:$B,0),'Data - Knowledge'!P$8)/100</f>
        <v>0.10099999999999999</v>
      </c>
      <c r="Q101" s="380">
        <f t="array" aca="true" ref="Q101">INDEX(KM_PCT,MATCH($A101,'Knowledge - Percentages'!$B:$B,0),'Data - Knowledge'!Q$8)/100</f>
        <v>0.122</v>
      </c>
      <c r="R101" s="380">
        <f t="array" aca="true" ref="R101">INDEX(KM_PCT,MATCH($A101,'Knowledge - Percentages'!$B:$B,0),'Data - Knowledge'!R$8)/100</f>
        <v>0.11800000000000001</v>
      </c>
      <c r="S101" s="380">
        <f t="array" aca="true" ref="S101">INDEX(KM_PCT,MATCH($A101,'Knowledge - Percentages'!$B:$B,0),'Data - Knowledge'!S$8)/100</f>
        <v>0.135</v>
      </c>
      <c r="T101" s="380">
        <f t="array" aca="true" ref="T101">INDEX(KM_PCT,MATCH($A101,'Knowledge - Percentages'!$B:$B,0),'Data - Knowledge'!T$8)/100</f>
        <v>0.075</v>
      </c>
      <c r="U101" s="380">
        <f t="array" aca="true" ref="U101">INDEX(KM_PCT,MATCH($A101,'Knowledge - Percentages'!$B:$B,0),'Data - Knowledge'!U$8)/100</f>
        <v>0.062</v>
      </c>
      <c r="V101" s="380">
        <f t="array" aca="true" ref="V101">INDEX(KM_PCT,MATCH($A101,'Knowledge - Percentages'!$B:$B,0),'Data - Knowledge'!V$8)/100</f>
        <v>0.068</v>
      </c>
      <c r="W101" s="380">
        <f t="array" aca="true" ref="W101">INDEX(KM_PCT,MATCH($A101,'Knowledge - Percentages'!$B:$B,0),'Data - Knowledge'!W$8)/100</f>
        <v>0.07400000000000001</v>
      </c>
      <c r="X101" s="380">
        <f t="array" aca="true" ref="X101">INDEX(KM_PCT,MATCH($A101,'Knowledge - Percentages'!$B:$B,0),'Data - Knowledge'!X$8)/100</f>
        <v>0.095</v>
      </c>
      <c r="Y101" s="380">
        <f t="array" aca="true" ref="Y101">INDEX(KM_PCT,MATCH($A101,'Knowledge - Percentages'!$B:$B,0),'Data - Knowledge'!Y$8)/100</f>
        <v>0.106</v>
      </c>
      <c r="Z101" s="380">
        <f t="array" aca="true" ref="Z101">INDEX(KM_PCT,MATCH($A101,'Knowledge - Percentages'!$B:$B,0),'Data - Knowledge'!Z$8)/100</f>
        <v>0.11699999999999999</v>
      </c>
      <c r="AA101" s="380">
        <f t="array" aca="true" ref="AA101">INDEX(KM_PCT,MATCH($A101,'Knowledge - Percentages'!$B:$B,0),'Data - Knowledge'!AA$8)/100</f>
        <v>0.07400000000000001</v>
      </c>
      <c r="AB101" s="380">
        <f t="array" aca="true" ref="AB101">INDEX(KM_PCT,MATCH($A101,'Knowledge - Percentages'!$B:$B,0),'Data - Knowledge'!AB$8)/100</f>
        <v>0.054000000000000006</v>
      </c>
      <c r="AC101" s="380">
        <f t="array" aca="true" ref="AC101">INDEX(KM_PCT,MATCH($A101,'Knowledge - Percentages'!$B:$B,0),'Data - Knowledge'!AC$8)/100</f>
        <v>0.052000000000000005</v>
      </c>
      <c r="AD101" s="380">
        <f t="array" aca="true" ref="AD101">INDEX(KM_PCT,MATCH($A101,'Knowledge - Percentages'!$B:$B,0),'Data - Knowledge'!AD$8)/100</f>
        <v>0.053</v>
      </c>
      <c r="AE101" s="380">
        <f t="array" aca="true" ref="AE101">INDEX(KM_PCT,MATCH($A101,'Knowledge - Percentages'!$B:$B,0),'Data - Knowledge'!AE$8)/100</f>
        <v>0.068</v>
      </c>
      <c r="AF101" s="380">
        <f t="array" aca="true" ref="AF101">INDEX(KM_PCT,MATCH($A101,'Knowledge - Percentages'!$B:$B,0),'Data - Knowledge'!AF$8)/100</f>
        <v>0.076</v>
      </c>
      <c r="AG101" s="380">
        <f t="array" aca="true" ref="AG101">INDEX(KM_PCT,MATCH($A101,'Knowledge - Percentages'!$B:$B,0),'Data - Knowledge'!AG$8)/100</f>
        <v>0.047</v>
      </c>
      <c r="AH101" s="380">
        <f t="array" aca="true" ref="AH101">INDEX(KM_PCT,MATCH($A101,'Knowledge - Percentages'!$B:$B,0),'Data - Knowledge'!AH$8)/100</f>
        <v>0.055999999999999994</v>
      </c>
      <c r="AI101" s="380">
        <f t="array" aca="true" ref="AI101">INDEX(KM_PCT,MATCH($A101,'Knowledge - Percentages'!$B:$B,0),'Data - Knowledge'!AI$8)/100</f>
        <v>0.057</v>
      </c>
      <c r="AJ101" s="380">
        <f t="array" aca="true" ref="AJ101">INDEX(KM_PCT,MATCH($A101,'Knowledge - Percentages'!$B:$B,0),'Data - Knowledge'!AJ$8)/100</f>
        <v>0.052000000000000005</v>
      </c>
      <c r="AK101" s="380">
        <f t="array" aca="true" ref="AK101">INDEX(KM_PCT,MATCH($A101,'Knowledge - Percentages'!$B:$B,0),'Data - Knowledge'!AK$8)/100</f>
        <v>0.044000000000000004</v>
      </c>
      <c r="AL101" s="380">
        <f t="array" aca="true" ref="AL101">INDEX(KM_PCT,MATCH($A101,'Knowledge - Percentages'!$B:$B,0),'Data - Knowledge'!AL$8)/100</f>
        <v>0.045</v>
      </c>
      <c r="AM101" s="380">
        <f t="array" aca="true" ref="AM101">INDEX(KM_PCT,MATCH($A101,'Knowledge - Percentages'!$B:$B,0),'Data - Knowledge'!AM$8)/100</f>
        <v>0.046</v>
      </c>
      <c r="AN101" s="380">
        <f t="array" aca="true" ref="AN101">INDEX(KM_PCT,MATCH($A101,'Knowledge - Percentages'!$B:$B,0),'Data - Knowledge'!AN$8)/100</f>
        <v>0.039</v>
      </c>
      <c r="AO101" s="380">
        <f t="array" aca="true" ref="AO101">INDEX(KM_PCT,MATCH($A101,'Knowledge - Percentages'!$B:$B,0),'Data - Knowledge'!AO$8)/100</f>
        <v>0.042</v>
      </c>
      <c r="AP101" s="380">
        <f t="array" aca="true" ref="AP101">INDEX(KM_PCT,MATCH($A101,'Knowledge - Percentages'!$B:$B,0),'Data - Knowledge'!AP$8)/100</f>
        <v>0.042</v>
      </c>
      <c r="AQ101" s="380">
        <f t="array" aca="true" ref="AQ101">INDEX(KM_PCT,MATCH($A101,'Knowledge - Percentages'!$B:$B,0),'Data - Knowledge'!AQ$8)/100</f>
        <v>0.039</v>
      </c>
      <c r="AR101" s="380">
        <f t="array" aca="true" ref="AR101">INDEX(KM_PCT,MATCH($A101,'Knowledge - Percentages'!$B:$B,0),'Data - Knowledge'!AR$8)/100</f>
        <v>0.061</v>
      </c>
      <c r="AS101" s="380">
        <f t="array" aca="true" ref="AS101">INDEX(KM_PCT,MATCH($A101,'Knowledge - Percentages'!$B:$B,0),'Data - Knowledge'!AS$8)/100</f>
        <v>0.046</v>
      </c>
      <c r="AT101" s="380">
        <f t="array" aca="true" ref="AT101">INDEX(KM_PCT,MATCH($A101,'Knowledge - Percentages'!$B:$B,0),'Data - Knowledge'!AT$8)/100</f>
        <v>0.049</v>
      </c>
      <c r="AU101" s="380">
        <f t="array" aca="true" ref="AU101">INDEX(KM_PCT,MATCH($A101,'Knowledge - Percentages'!$B:$B,0),'Data - Knowledge'!AU$8)/100</f>
        <v>0.024</v>
      </c>
      <c r="AV101" s="380">
        <f t="array" aca="true" ref="AV101">INDEX(KM_PCT,MATCH($A101,'Knowledge - Percentages'!$B:$B,0),'Data - Knowledge'!AV$8)/100</f>
        <v>0.026000000000000002</v>
      </c>
      <c r="AW101" s="380">
        <f t="array" aca="true" ref="AW101">INDEX(KM_PCT,MATCH($A101,'Knowledge - Percentages'!$B:$B,0),'Data - Knowledge'!AW$8)/100</f>
        <v>0.024</v>
      </c>
      <c r="AX101" s="380">
        <f t="array" aca="true" ref="AX101">INDEX(KM_PCT,MATCH($A101,'Knowledge - Percentages'!$B:$B,0),'Data - Knowledge'!AX$8)/100</f>
        <v>0.024</v>
      </c>
      <c r="AY101" s="380">
        <f t="array" aca="true" ref="AY101">INDEX(KM_PCT,MATCH($A101,'Knowledge - Percentages'!$B:$B,0),'Data - Knowledge'!AY$8)/100</f>
        <v>0.019</v>
      </c>
      <c r="AZ101" s="380">
        <f t="array" aca="true" ref="AZ101">INDEX(KM_PCT,MATCH($A101,'Knowledge - Percentages'!$B:$B,0),'Data - Knowledge'!AZ$8)/100</f>
        <v>0.019</v>
      </c>
      <c r="BA101" s="380">
        <f t="array" aca="true" ref="BA101">INDEX(KM_PCT,MATCH($A101,'Knowledge - Percentages'!$B:$B,0),'Data - Knowledge'!BA$8)/100</f>
        <v>0.02</v>
      </c>
      <c r="BB101" s="380">
        <f t="array" aca="true" ref="BB101">INDEX(KM_PCT,MATCH($A101,'Knowledge - Percentages'!$B:$B,0),'Data - Knowledge'!BB$8)/100</f>
        <v>0.016</v>
      </c>
      <c r="BC101" s="380">
        <f t="array" aca="true" ref="BC101">INDEX(KM_PCT,MATCH($A101,'Knowledge - Percentages'!$B:$B,0),'Data - Knowledge'!BC$8)/100</f>
        <v>0.013999999999999999</v>
      </c>
      <c r="BD101" s="380">
        <f t="array" aca="true" ref="BD101">INDEX(KM_PCT,MATCH($A101,'Knowledge - Percentages'!$B:$B,0),'Data - Knowledge'!BD$8)/100</f>
        <v>0.013999999999999999</v>
      </c>
      <c r="BE101" s="380">
        <f t="array" aca="true" ref="BE101">INDEX(KM_PCT,MATCH($A101,'Knowledge - Percentages'!$B:$B,0),'Data - Knowledge'!BE$8)/100</f>
        <v>0.013999999999999999</v>
      </c>
      <c r="BF101" s="380">
        <f t="array" aca="true" ref="BF101">INDEX(KM_PCT,MATCH($A101,'Knowledge - Percentages'!$B:$B,0),'Data - Knowledge'!BF$8)/100</f>
        <v>0.013999999999999999</v>
      </c>
      <c r="BG101" s="380">
        <f t="array" aca="true" ref="BG101">INDEX(KM_PCT,MATCH($A101,'Knowledge - Percentages'!$B:$B,0),'Data - Knowledge'!BG$8)/100</f>
        <v>0.022000000000000002</v>
      </c>
      <c r="BH101" s="380">
        <f t="array" aca="true" ref="BH101">INDEX(KM_PCT,MATCH($A101,'Knowledge - Percentages'!$B:$B,0),'Data - Knowledge'!BH$8)/100</f>
        <v>0.023</v>
      </c>
      <c r="BI101" s="380">
        <f t="array" aca="true" ref="BI101">INDEX(KM_PCT,MATCH($A101,'Knowledge - Percentages'!$B:$B,0),'Data - Knowledge'!BI$8)/100</f>
        <v>0.022000000000000002</v>
      </c>
      <c r="BJ101" s="380">
        <f t="array" aca="true" ref="BJ101">INDEX(KM_PCT,MATCH($A101,'Knowledge - Percentages'!$B:$B,0),'Data - Knowledge'!BJ$8)/100</f>
        <v>0.018000000000000002</v>
      </c>
      <c r="BK101" s="380">
        <f t="array" aca="true" ref="BK101">INDEX(KM_PCT,MATCH($A101,'Knowledge - Percentages'!$B:$B,0),'Data - Knowledge'!BK$8)/100</f>
        <v>0.022000000000000002</v>
      </c>
      <c r="BL101" s="380">
        <f t="array" aca="true" ref="BL101">INDEX(KM_PCT,MATCH($A101,'Knowledge - Percentages'!$B:$B,0),'Data - Knowledge'!BL$8)/100</f>
        <v>0.031</v>
      </c>
      <c r="BM101" s="380">
        <f t="array" aca="true" ref="BM101">INDEX(KM_PCT,MATCH($A101,'Knowledge - Percentages'!$B:$B,0),'Data - Knowledge'!BM$8)/100</f>
        <v>0.027000000000000003</v>
      </c>
      <c r="BN101" s="380">
        <f t="array" aca="true" ref="BN101">INDEX(KM_PCT,MATCH($A101,'Knowledge - Percentages'!$B:$B,0),'Data - Knowledge'!BN$8)/100</f>
        <v>0.021</v>
      </c>
      <c r="BO101" s="380">
        <f t="array" aca="true" ref="BO101">INDEX(KM_PCT,MATCH($A101,'Knowledge - Percentages'!$B:$B,0),'Data - Knowledge'!BO$8)/100</f>
        <v>0.018000000000000002</v>
      </c>
      <c r="BP101" s="380">
        <f t="array" aca="true" ref="BP101">INDEX(KM_PCT,MATCH($A101,'Knowledge - Percentages'!$B:$B,0),'Data - Knowledge'!BP$8)/100</f>
        <v>0.016</v>
      </c>
      <c r="BQ101" s="380">
        <f t="array" aca="true" ref="BQ101">INDEX(KM_PCT,MATCH($A101,'Knowledge - Percentages'!$B:$B,0),'Data - Knowledge'!BQ$8)/100</f>
        <v>0.018000000000000002</v>
      </c>
    </row>
    <row r="102" spans="1:69">
      <c r="A102" t="s">
        <v>479</v>
      </c>
      <c r="B102" t="s">
        <v>951</v>
      </c>
      <c r="C102" t="s">
        <v>354</v>
      </c>
      <c r="D102" t="s">
        <v>238</v>
      </c>
      <c r="E102" s="373">
        <f>SUMPRODUCT($K$2:$BQ$2,$K102:$BQ102)/$J$2</f>
        <v>0.15187121212121213</v>
      </c>
      <c r="F102" s="379">
        <f>SUMPRODUCT($K$2:$BQ$2,$K102:$BQ102)</f>
        <v>40.094</v>
      </c>
      <c r="G102" s="373">
        <f>SUMPRODUCT($K$3:$BQ$3,$K102:$BQ102)/$J$3</f>
        <v>0.28540903490759756</v>
      </c>
      <c r="H102" s="379">
        <f>SUMPRODUCT($K$3:$BQ$3,$K102:$BQ102)</f>
        <v>2779.884</v>
      </c>
      <c r="I102" s="373">
        <f>CORREL($K$4:$BQ$4,$K102:$BQ102)</f>
        <v>-0.45034220372869183</v>
      </c>
      <c r="J102" s="379">
        <f>$E102/$G102*100</f>
        <v>53.211774522268051</v>
      </c>
      <c r="K102" s="380">
        <f t="array" aca="true" ref="K102">INDEX(KM_PCT,MATCH($A102,'Knowledge - Percentages'!$B:$B,0),'Data - Knowledge'!K$8)/100</f>
        <v>0.408</v>
      </c>
      <c r="L102" s="380">
        <f t="array" aca="true" ref="L102">INDEX(KM_PCT,MATCH($A102,'Knowledge - Percentages'!$B:$B,0),'Data - Knowledge'!L$8)/100</f>
        <v>0.46</v>
      </c>
      <c r="M102" s="380">
        <f t="array" aca="true" ref="M102">INDEX(KM_PCT,MATCH($A102,'Knowledge - Percentages'!$B:$B,0),'Data - Knowledge'!M$8)/100</f>
        <v>0.381</v>
      </c>
      <c r="N102" s="380">
        <f t="array" aca="true" ref="N102">INDEX(KM_PCT,MATCH($A102,'Knowledge - Percentages'!$B:$B,0),'Data - Knowledge'!N$8)/100</f>
        <v>0.4</v>
      </c>
      <c r="O102" s="380">
        <f t="array" aca="true" ref="O102">INDEX(KM_PCT,MATCH($A102,'Knowledge - Percentages'!$B:$B,0),'Data - Knowledge'!O$8)/100</f>
        <v>0.395</v>
      </c>
      <c r="P102" s="380">
        <f t="array" aca="true" ref="P102">INDEX(KM_PCT,MATCH($A102,'Knowledge - Percentages'!$B:$B,0),'Data - Knowledge'!P$8)/100</f>
        <v>0.39</v>
      </c>
      <c r="Q102" s="380">
        <f t="array" aca="true" ref="Q102">INDEX(KM_PCT,MATCH($A102,'Knowledge - Percentages'!$B:$B,0),'Data - Knowledge'!Q$8)/100</f>
        <v>0.386</v>
      </c>
      <c r="R102" s="380">
        <f t="array" aca="true" ref="R102">INDEX(KM_PCT,MATCH($A102,'Knowledge - Percentages'!$B:$B,0),'Data - Knowledge'!R$8)/100</f>
        <v>0.42200000000000004</v>
      </c>
      <c r="S102" s="380">
        <f t="array" aca="true" ref="S102">INDEX(KM_PCT,MATCH($A102,'Knowledge - Percentages'!$B:$B,0),'Data - Knowledge'!S$8)/100</f>
        <v>0.413</v>
      </c>
      <c r="T102" s="380">
        <f t="array" aca="true" ref="T102">INDEX(KM_PCT,MATCH($A102,'Knowledge - Percentages'!$B:$B,0),'Data - Knowledge'!T$8)/100</f>
        <v>0.34</v>
      </c>
      <c r="U102" s="380">
        <f t="array" aca="true" ref="U102">INDEX(KM_PCT,MATCH($A102,'Knowledge - Percentages'!$B:$B,0),'Data - Knowledge'!U$8)/100</f>
        <v>0.34700000000000003</v>
      </c>
      <c r="V102" s="380">
        <f t="array" aca="true" ref="V102">INDEX(KM_PCT,MATCH($A102,'Knowledge - Percentages'!$B:$B,0),'Data - Knowledge'!V$8)/100</f>
        <v>0.324</v>
      </c>
      <c r="W102" s="380">
        <f t="array" aca="true" ref="W102">INDEX(KM_PCT,MATCH($A102,'Knowledge - Percentages'!$B:$B,0),'Data - Knowledge'!W$8)/100</f>
        <v>0.324</v>
      </c>
      <c r="X102" s="380">
        <f t="array" aca="true" ref="X102">INDEX(KM_PCT,MATCH($A102,'Knowledge - Percentages'!$B:$B,0),'Data - Knowledge'!X$8)/100</f>
        <v>0.43200000000000005</v>
      </c>
      <c r="Y102" s="380">
        <f t="array" aca="true" ref="Y102">INDEX(KM_PCT,MATCH($A102,'Knowledge - Percentages'!$B:$B,0),'Data - Knowledge'!Y$8)/100</f>
        <v>0.37200000000000005</v>
      </c>
      <c r="Z102" s="380">
        <f t="array" aca="true" ref="Z102">INDEX(KM_PCT,MATCH($A102,'Knowledge - Percentages'!$B:$B,0),'Data - Knowledge'!Z$8)/100</f>
        <v>0.38299999999999995</v>
      </c>
      <c r="AA102" s="380">
        <f t="array" aca="true" ref="AA102">INDEX(KM_PCT,MATCH($A102,'Knowledge - Percentages'!$B:$B,0),'Data - Knowledge'!AA$8)/100</f>
        <v>0.373</v>
      </c>
      <c r="AB102" s="380">
        <f t="array" aca="true" ref="AB102">INDEX(KM_PCT,MATCH($A102,'Knowledge - Percentages'!$B:$B,0),'Data - Knowledge'!AB$8)/100</f>
        <v>0.317</v>
      </c>
      <c r="AC102" s="380">
        <f t="array" aca="true" ref="AC102">INDEX(KM_PCT,MATCH($A102,'Knowledge - Percentages'!$B:$B,0),'Data - Knowledge'!AC$8)/100</f>
        <v>0.313</v>
      </c>
      <c r="AD102" s="380">
        <f t="array" aca="true" ref="AD102">INDEX(KM_PCT,MATCH($A102,'Knowledge - Percentages'!$B:$B,0),'Data - Knowledge'!AD$8)/100</f>
        <v>0.247</v>
      </c>
      <c r="AE102" s="380">
        <f t="array" aca="true" ref="AE102">INDEX(KM_PCT,MATCH($A102,'Knowledge - Percentages'!$B:$B,0),'Data - Knowledge'!AE$8)/100</f>
        <v>0.259</v>
      </c>
      <c r="AF102" s="380">
        <f t="array" aca="true" ref="AF102">INDEX(KM_PCT,MATCH($A102,'Knowledge - Percentages'!$B:$B,0),'Data - Knowledge'!AF$8)/100</f>
        <v>0.27899999999999997</v>
      </c>
      <c r="AG102" s="380">
        <f t="array" aca="true" ref="AG102">INDEX(KM_PCT,MATCH($A102,'Knowledge - Percentages'!$B:$B,0),'Data - Knowledge'!AG$8)/100</f>
        <v>0.22</v>
      </c>
      <c r="AH102" s="380">
        <f t="array" aca="true" ref="AH102">INDEX(KM_PCT,MATCH($A102,'Knowledge - Percentages'!$B:$B,0),'Data - Knowledge'!AH$8)/100</f>
        <v>0.306</v>
      </c>
      <c r="AI102" s="380">
        <f t="array" aca="true" ref="AI102">INDEX(KM_PCT,MATCH($A102,'Knowledge - Percentages'!$B:$B,0),'Data - Knowledge'!AI$8)/100</f>
        <v>0.267</v>
      </c>
      <c r="AJ102" s="380">
        <f t="array" aca="true" ref="AJ102">INDEX(KM_PCT,MATCH($A102,'Knowledge - Percentages'!$B:$B,0),'Data - Knowledge'!AJ$8)/100</f>
        <v>0.285</v>
      </c>
      <c r="AK102" s="380">
        <f t="array" aca="true" ref="AK102">INDEX(KM_PCT,MATCH($A102,'Knowledge - Percentages'!$B:$B,0),'Data - Knowledge'!AK$8)/100</f>
        <v>0.23</v>
      </c>
      <c r="AL102" s="380">
        <f t="array" aca="true" ref="AL102">INDEX(KM_PCT,MATCH($A102,'Knowledge - Percentages'!$B:$B,0),'Data - Knowledge'!AL$8)/100</f>
        <v>0.251</v>
      </c>
      <c r="AM102" s="380">
        <f t="array" aca="true" ref="AM102">INDEX(KM_PCT,MATCH($A102,'Knowledge - Percentages'!$B:$B,0),'Data - Knowledge'!AM$8)/100</f>
        <v>0.248</v>
      </c>
      <c r="AN102" s="380">
        <f t="array" aca="true" ref="AN102">INDEX(KM_PCT,MATCH($A102,'Knowledge - Percentages'!$B:$B,0),'Data - Knowledge'!AN$8)/100</f>
        <v>0.21</v>
      </c>
      <c r="AO102" s="380">
        <f t="array" aca="true" ref="AO102">INDEX(KM_PCT,MATCH($A102,'Knowledge - Percentages'!$B:$B,0),'Data - Knowledge'!AO$8)/100</f>
        <v>0.23399999999999999</v>
      </c>
      <c r="AP102" s="380">
        <f t="array" aca="true" ref="AP102">INDEX(KM_PCT,MATCH($A102,'Knowledge - Percentages'!$B:$B,0),'Data - Knowledge'!AP$8)/100</f>
        <v>0.256</v>
      </c>
      <c r="AQ102" s="380">
        <f t="array" aca="true" ref="AQ102">INDEX(KM_PCT,MATCH($A102,'Knowledge - Percentages'!$B:$B,0),'Data - Knowledge'!AQ$8)/100</f>
        <v>0.25</v>
      </c>
      <c r="AR102" s="380">
        <f t="array" aca="true" ref="AR102">INDEX(KM_PCT,MATCH($A102,'Knowledge - Percentages'!$B:$B,0),'Data - Knowledge'!AR$8)/100</f>
        <v>0.209</v>
      </c>
      <c r="AS102" s="380">
        <f t="array" aca="true" ref="AS102">INDEX(KM_PCT,MATCH($A102,'Knowledge - Percentages'!$B:$B,0),'Data - Knowledge'!AS$8)/100</f>
        <v>0.16899999999999998</v>
      </c>
      <c r="AT102" s="380">
        <f t="array" aca="true" ref="AT102">INDEX(KM_PCT,MATCH($A102,'Knowledge - Percentages'!$B:$B,0),'Data - Knowledge'!AT$8)/100</f>
        <v>0.218</v>
      </c>
      <c r="AU102" s="380">
        <f t="array" aca="true" ref="AU102">INDEX(KM_PCT,MATCH($A102,'Knowledge - Percentages'!$B:$B,0),'Data - Knowledge'!AU$8)/100</f>
        <v>0.182</v>
      </c>
      <c r="AV102" s="380">
        <f t="array" aca="true" ref="AV102">INDEX(KM_PCT,MATCH($A102,'Knowledge - Percentages'!$B:$B,0),'Data - Knowledge'!AV$8)/100</f>
        <v>0.18100000000000002</v>
      </c>
      <c r="AW102" s="380">
        <f t="array" aca="true" ref="AW102">INDEX(KM_PCT,MATCH($A102,'Knowledge - Percentages'!$B:$B,0),'Data - Knowledge'!AW$8)/100</f>
        <v>0.18</v>
      </c>
      <c r="AX102" s="380">
        <f t="array" aca="true" ref="AX102">INDEX(KM_PCT,MATCH($A102,'Knowledge - Percentages'!$B:$B,0),'Data - Knowledge'!AX$8)/100</f>
        <v>0.215</v>
      </c>
      <c r="AY102" s="380">
        <f t="array" aca="true" ref="AY102">INDEX(KM_PCT,MATCH($A102,'Knowledge - Percentages'!$B:$B,0),'Data - Knowledge'!AY$8)/100</f>
        <v>0.146</v>
      </c>
      <c r="AZ102" s="380">
        <f t="array" aca="true" ref="AZ102">INDEX(KM_PCT,MATCH($A102,'Knowledge - Percentages'!$B:$B,0),'Data - Knowledge'!AZ$8)/100</f>
        <v>0.19399999999999998</v>
      </c>
      <c r="BA102" s="380">
        <f t="array" aca="true" ref="BA102">INDEX(KM_PCT,MATCH($A102,'Knowledge - Percentages'!$B:$B,0),'Data - Knowledge'!BA$8)/100</f>
        <v>0.136</v>
      </c>
      <c r="BB102" s="380">
        <f t="array" aca="true" ref="BB102">INDEX(KM_PCT,MATCH($A102,'Knowledge - Percentages'!$B:$B,0),'Data - Knowledge'!BB$8)/100</f>
        <v>0.113</v>
      </c>
      <c r="BC102" s="380">
        <f t="array" aca="true" ref="BC102">INDEX(KM_PCT,MATCH($A102,'Knowledge - Percentages'!$B:$B,0),'Data - Knowledge'!BC$8)/100</f>
        <v>0.094</v>
      </c>
      <c r="BD102" s="380">
        <f t="array" aca="true" ref="BD102">INDEX(KM_PCT,MATCH($A102,'Knowledge - Percentages'!$B:$B,0),'Data - Knowledge'!BD$8)/100</f>
        <v>0.102</v>
      </c>
      <c r="BE102" s="380">
        <f t="array" aca="true" ref="BE102">INDEX(KM_PCT,MATCH($A102,'Knowledge - Percentages'!$B:$B,0),'Data - Knowledge'!BE$8)/100</f>
        <v>0.10300000000000001</v>
      </c>
      <c r="BF102" s="380">
        <f t="array" aca="true" ref="BF102">INDEX(KM_PCT,MATCH($A102,'Knowledge - Percentages'!$B:$B,0),'Data - Knowledge'!BF$8)/100</f>
        <v>0.093000000000000013</v>
      </c>
      <c r="BG102" s="380">
        <f t="array" aca="true" ref="BG102">INDEX(KM_PCT,MATCH($A102,'Knowledge - Percentages'!$B:$B,0),'Data - Knowledge'!BG$8)/100</f>
        <v>0.162</v>
      </c>
      <c r="BH102" s="380">
        <f t="array" aca="true" ref="BH102">INDEX(KM_PCT,MATCH($A102,'Knowledge - Percentages'!$B:$B,0),'Data - Knowledge'!BH$8)/100</f>
        <v>0.162</v>
      </c>
      <c r="BI102" s="380">
        <f t="array" aca="true" ref="BI102">INDEX(KM_PCT,MATCH($A102,'Knowledge - Percentages'!$B:$B,0),'Data - Knowledge'!BI$8)/100</f>
        <v>0.158</v>
      </c>
      <c r="BJ102" s="380">
        <f t="array" aca="true" ref="BJ102">INDEX(KM_PCT,MATCH($A102,'Knowledge - Percentages'!$B:$B,0),'Data - Knowledge'!BJ$8)/100</f>
        <v>0.12300000000000001</v>
      </c>
      <c r="BK102" s="380">
        <f t="array" aca="true" ref="BK102">INDEX(KM_PCT,MATCH($A102,'Knowledge - Percentages'!$B:$B,0),'Data - Knowledge'!BK$8)/100</f>
        <v>0.142</v>
      </c>
      <c r="BL102" s="380">
        <f t="array" aca="true" ref="BL102">INDEX(KM_PCT,MATCH($A102,'Knowledge - Percentages'!$B:$B,0),'Data - Knowledge'!BL$8)/100</f>
        <v>0.204</v>
      </c>
      <c r="BM102" s="380">
        <f t="array" aca="true" ref="BM102">INDEX(KM_PCT,MATCH($A102,'Knowledge - Percentages'!$B:$B,0),'Data - Knowledge'!BM$8)/100</f>
        <v>0.14300000000000002</v>
      </c>
      <c r="BN102" s="380">
        <f t="array" aca="true" ref="BN102">INDEX(KM_PCT,MATCH($A102,'Knowledge - Percentages'!$B:$B,0),'Data - Knowledge'!BN$8)/100</f>
        <v>0.111</v>
      </c>
      <c r="BO102" s="380">
        <f t="array" aca="true" ref="BO102">INDEX(KM_PCT,MATCH($A102,'Knowledge - Percentages'!$B:$B,0),'Data - Knowledge'!BO$8)/100</f>
        <v>0.09</v>
      </c>
      <c r="BP102" s="380">
        <f t="array" aca="true" ref="BP102">INDEX(KM_PCT,MATCH($A102,'Knowledge - Percentages'!$B:$B,0),'Data - Knowledge'!BP$8)/100</f>
        <v>0.088000000000000009</v>
      </c>
      <c r="BQ102" s="380">
        <f t="array" aca="true" ref="BQ102">INDEX(KM_PCT,MATCH($A102,'Knowledge - Percentages'!$B:$B,0),'Data - Knowledge'!BQ$8)/100</f>
        <v>0.08</v>
      </c>
    </row>
    <row r="103" spans="1:69">
      <c r="A103" t="s">
        <v>480</v>
      </c>
      <c r="B103" t="s">
        <v>951</v>
      </c>
      <c r="C103" t="s">
        <v>354</v>
      </c>
      <c r="D103" t="s">
        <v>481</v>
      </c>
      <c r="E103" s="373">
        <f>SUMPRODUCT($K$2:$BQ$2,$K103:$BQ103)/$J$2</f>
        <v>0.2511287878787879</v>
      </c>
      <c r="F103" s="379">
        <f>SUMPRODUCT($K$2:$BQ$2,$K103:$BQ103)</f>
        <v>66.298</v>
      </c>
      <c r="G103" s="373">
        <f>SUMPRODUCT($K$3:$BQ$3,$K103:$BQ103)/$J$3</f>
        <v>0.27819332648870632</v>
      </c>
      <c r="H103" s="379">
        <f>SUMPRODUCT($K$3:$BQ$3,$K103:$BQ103)</f>
        <v>2709.6029999999996</v>
      </c>
      <c r="I103" s="373">
        <f>CORREL($K$4:$BQ$4,$K103:$BQ103)</f>
        <v>-0.2070459876043074</v>
      </c>
      <c r="J103" s="379">
        <f>$E103/$G103*100</f>
        <v>90.2713199660391</v>
      </c>
      <c r="K103" s="380">
        <f t="array" aca="true" ref="K103">INDEX(KM_PCT,MATCH($A103,'Knowledge - Percentages'!$B:$B,0),'Data - Knowledge'!K$8)/100</f>
        <v>0.20600000000000002</v>
      </c>
      <c r="L103" s="380">
        <f t="array" aca="true" ref="L103">INDEX(KM_PCT,MATCH($A103,'Knowledge - Percentages'!$B:$B,0),'Data - Knowledge'!L$8)/100</f>
        <v>0.16399999999999998</v>
      </c>
      <c r="M103" s="380">
        <f t="array" aca="true" ref="M103">INDEX(KM_PCT,MATCH($A103,'Knowledge - Percentages'!$B:$B,0),'Data - Knowledge'!M$8)/100</f>
        <v>0.22699999999999998</v>
      </c>
      <c r="N103" s="380">
        <f t="array" aca="true" ref="N103">INDEX(KM_PCT,MATCH($A103,'Knowledge - Percentages'!$B:$B,0),'Data - Knowledge'!N$8)/100</f>
        <v>0.262</v>
      </c>
      <c r="O103" s="380">
        <f t="array" aca="true" ref="O103">INDEX(KM_PCT,MATCH($A103,'Knowledge - Percentages'!$B:$B,0),'Data - Knowledge'!O$8)/100</f>
        <v>0.261</v>
      </c>
      <c r="P103" s="380">
        <f t="array" aca="true" ref="P103">INDEX(KM_PCT,MATCH($A103,'Knowledge - Percentages'!$B:$B,0),'Data - Knowledge'!P$8)/100</f>
        <v>0.281</v>
      </c>
      <c r="Q103" s="380">
        <f t="array" aca="true" ref="Q103">INDEX(KM_PCT,MATCH($A103,'Knowledge - Percentages'!$B:$B,0),'Data - Knowledge'!Q$8)/100</f>
        <v>0.27899999999999997</v>
      </c>
      <c r="R103" s="380">
        <f t="array" aca="true" ref="R103">INDEX(KM_PCT,MATCH($A103,'Knowledge - Percentages'!$B:$B,0),'Data - Knowledge'!R$8)/100</f>
        <v>0.265</v>
      </c>
      <c r="S103" s="380">
        <f t="array" aca="true" ref="S103">INDEX(KM_PCT,MATCH($A103,'Knowledge - Percentages'!$B:$B,0),'Data - Knowledge'!S$8)/100</f>
        <v>0.257</v>
      </c>
      <c r="T103" s="380">
        <f t="array" aca="true" ref="T103">INDEX(KM_PCT,MATCH($A103,'Knowledge - Percentages'!$B:$B,0),'Data - Knowledge'!T$8)/100</f>
        <v>0.294</v>
      </c>
      <c r="U103" s="380">
        <f t="array" aca="true" ref="U103">INDEX(KM_PCT,MATCH($A103,'Knowledge - Percentages'!$B:$B,0),'Data - Knowledge'!U$8)/100</f>
        <v>0.302</v>
      </c>
      <c r="V103" s="380">
        <f t="array" aca="true" ref="V103">INDEX(KM_PCT,MATCH($A103,'Knowledge - Percentages'!$B:$B,0),'Data - Knowledge'!V$8)/100</f>
        <v>0.298</v>
      </c>
      <c r="W103" s="380">
        <f t="array" aca="true" ref="W103">INDEX(KM_PCT,MATCH($A103,'Knowledge - Percentages'!$B:$B,0),'Data - Knowledge'!W$8)/100</f>
        <v>0.295</v>
      </c>
      <c r="X103" s="380">
        <f t="array" aca="true" ref="X103">INDEX(KM_PCT,MATCH($A103,'Knowledge - Percentages'!$B:$B,0),'Data - Knowledge'!X$8)/100</f>
        <v>0.252</v>
      </c>
      <c r="Y103" s="380">
        <f t="array" aca="true" ref="Y103">INDEX(KM_PCT,MATCH($A103,'Knowledge - Percentages'!$B:$B,0),'Data - Knowledge'!Y$8)/100</f>
        <v>0.28800000000000003</v>
      </c>
      <c r="Z103" s="380">
        <f t="array" aca="true" ref="Z103">INDEX(KM_PCT,MATCH($A103,'Knowledge - Percentages'!$B:$B,0),'Data - Knowledge'!Z$8)/100</f>
        <v>0.268</v>
      </c>
      <c r="AA103" s="380">
        <f t="array" aca="true" ref="AA103">INDEX(KM_PCT,MATCH($A103,'Knowledge - Percentages'!$B:$B,0),'Data - Knowledge'!AA$8)/100</f>
        <v>0.307</v>
      </c>
      <c r="AB103" s="380">
        <f t="array" aca="true" ref="AB103">INDEX(KM_PCT,MATCH($A103,'Knowledge - Percentages'!$B:$B,0),'Data - Knowledge'!AB$8)/100</f>
        <v>0.335</v>
      </c>
      <c r="AC103" s="380">
        <f t="array" aca="true" ref="AC103">INDEX(KM_PCT,MATCH($A103,'Knowledge - Percentages'!$B:$B,0),'Data - Knowledge'!AC$8)/100</f>
        <v>0.308</v>
      </c>
      <c r="AD103" s="380">
        <f t="array" aca="true" ref="AD103">INDEX(KM_PCT,MATCH($A103,'Knowledge - Percentages'!$B:$B,0),'Data - Knowledge'!AD$8)/100</f>
        <v>0.28300000000000003</v>
      </c>
      <c r="AE103" s="380">
        <f t="array" aca="true" ref="AE103">INDEX(KM_PCT,MATCH($A103,'Knowledge - Percentages'!$B:$B,0),'Data - Knowledge'!AE$8)/100</f>
        <v>0.278</v>
      </c>
      <c r="AF103" s="380">
        <f t="array" aca="true" ref="AF103">INDEX(KM_PCT,MATCH($A103,'Knowledge - Percentages'!$B:$B,0),'Data - Knowledge'!AF$8)/100</f>
        <v>0.28300000000000003</v>
      </c>
      <c r="AG103" s="380">
        <f t="array" aca="true" ref="AG103">INDEX(KM_PCT,MATCH($A103,'Knowledge - Percentages'!$B:$B,0),'Data - Knowledge'!AG$8)/100</f>
        <v>0.292</v>
      </c>
      <c r="AH103" s="380">
        <f t="array" aca="true" ref="AH103">INDEX(KM_PCT,MATCH($A103,'Knowledge - Percentages'!$B:$B,0),'Data - Knowledge'!AH$8)/100</f>
        <v>0.299</v>
      </c>
      <c r="AI103" s="380">
        <f t="array" aca="true" ref="AI103">INDEX(KM_PCT,MATCH($A103,'Knowledge - Percentages'!$B:$B,0),'Data - Knowledge'!AI$8)/100</f>
        <v>0.23600000000000002</v>
      </c>
      <c r="AJ103" s="380">
        <f t="array" aca="true" ref="AJ103">INDEX(KM_PCT,MATCH($A103,'Knowledge - Percentages'!$B:$B,0),'Data - Knowledge'!AJ$8)/100</f>
        <v>0.311</v>
      </c>
      <c r="AK103" s="380">
        <f t="array" aca="true" ref="AK103">INDEX(KM_PCT,MATCH($A103,'Knowledge - Percentages'!$B:$B,0),'Data - Knowledge'!AK$8)/100</f>
        <v>0.31</v>
      </c>
      <c r="AL103" s="380">
        <f t="array" aca="true" ref="AL103">INDEX(KM_PCT,MATCH($A103,'Knowledge - Percentages'!$B:$B,0),'Data - Knowledge'!AL$8)/100</f>
        <v>0.311</v>
      </c>
      <c r="AM103" s="380">
        <f t="array" aca="true" ref="AM103">INDEX(KM_PCT,MATCH($A103,'Knowledge - Percentages'!$B:$B,0),'Data - Knowledge'!AM$8)/100</f>
        <v>0.32</v>
      </c>
      <c r="AN103" s="380">
        <f t="array" aca="true" ref="AN103">INDEX(KM_PCT,MATCH($A103,'Knowledge - Percentages'!$B:$B,0),'Data - Knowledge'!AN$8)/100</f>
        <v>0.306</v>
      </c>
      <c r="AO103" s="380">
        <f t="array" aca="true" ref="AO103">INDEX(KM_PCT,MATCH($A103,'Knowledge - Percentages'!$B:$B,0),'Data - Knowledge'!AO$8)/100</f>
        <v>0.324</v>
      </c>
      <c r="AP103" s="380">
        <f t="array" aca="true" ref="AP103">INDEX(KM_PCT,MATCH($A103,'Knowledge - Percentages'!$B:$B,0),'Data - Knowledge'!AP$8)/100</f>
        <v>0.348</v>
      </c>
      <c r="AQ103" s="380">
        <f t="array" aca="true" ref="AQ103">INDEX(KM_PCT,MATCH($A103,'Knowledge - Percentages'!$B:$B,0),'Data - Knowledge'!AQ$8)/100</f>
        <v>0.321</v>
      </c>
      <c r="AR103" s="380">
        <f t="array" aca="true" ref="AR103">INDEX(KM_PCT,MATCH($A103,'Knowledge - Percentages'!$B:$B,0),'Data - Knowledge'!AR$8)/100</f>
        <v>0.474</v>
      </c>
      <c r="AS103" s="380">
        <f t="array" aca="true" ref="AS103">INDEX(KM_PCT,MATCH($A103,'Knowledge - Percentages'!$B:$B,0),'Data - Knowledge'!AS$8)/100</f>
        <v>0.45399999999999996</v>
      </c>
      <c r="AT103" s="380">
        <f t="array" aca="true" ref="AT103">INDEX(KM_PCT,MATCH($A103,'Knowledge - Percentages'!$B:$B,0),'Data - Knowledge'!AT$8)/100</f>
        <v>0.304</v>
      </c>
      <c r="AU103" s="380">
        <f t="array" aca="true" ref="AU103">INDEX(KM_PCT,MATCH($A103,'Knowledge - Percentages'!$B:$B,0),'Data - Knowledge'!AU$8)/100</f>
        <v>0.27899999999999997</v>
      </c>
      <c r="AV103" s="380">
        <f t="array" aca="true" ref="AV103">INDEX(KM_PCT,MATCH($A103,'Knowledge - Percentages'!$B:$B,0),'Data - Knowledge'!AV$8)/100</f>
        <v>0.275</v>
      </c>
      <c r="AW103" s="380">
        <f t="array" aca="true" ref="AW103">INDEX(KM_PCT,MATCH($A103,'Knowledge - Percentages'!$B:$B,0),'Data - Knowledge'!AW$8)/100</f>
        <v>0.282</v>
      </c>
      <c r="AX103" s="380">
        <f t="array" aca="true" ref="AX103">INDEX(KM_PCT,MATCH($A103,'Knowledge - Percentages'!$B:$B,0),'Data - Knowledge'!AX$8)/100</f>
        <v>0.188</v>
      </c>
      <c r="AY103" s="380">
        <f t="array" aca="true" ref="AY103">INDEX(KM_PCT,MATCH($A103,'Knowledge - Percentages'!$B:$B,0),'Data - Knowledge'!AY$8)/100</f>
        <v>0.252</v>
      </c>
      <c r="AZ103" s="380">
        <f t="array" aca="true" ref="AZ103">INDEX(KM_PCT,MATCH($A103,'Knowledge - Percentages'!$B:$B,0),'Data - Knowledge'!AZ$8)/100</f>
        <v>0.242</v>
      </c>
      <c r="BA103" s="380">
        <f t="array" aca="true" ref="BA103">INDEX(KM_PCT,MATCH($A103,'Knowledge - Percentages'!$B:$B,0),'Data - Knowledge'!BA$8)/100</f>
        <v>0.259</v>
      </c>
      <c r="BB103" s="380">
        <f t="array" aca="true" ref="BB103">INDEX(KM_PCT,MATCH($A103,'Knowledge - Percentages'!$B:$B,0),'Data - Knowledge'!BB$8)/100</f>
        <v>0.25</v>
      </c>
      <c r="BC103" s="380">
        <f t="array" aca="true" ref="BC103">INDEX(KM_PCT,MATCH($A103,'Knowledge - Percentages'!$B:$B,0),'Data - Knowledge'!BC$8)/100</f>
        <v>0.19</v>
      </c>
      <c r="BD103" s="380">
        <f t="array" aca="true" ref="BD103">INDEX(KM_PCT,MATCH($A103,'Knowledge - Percentages'!$B:$B,0),'Data - Knowledge'!BD$8)/100</f>
        <v>0.21600000000000003</v>
      </c>
      <c r="BE103" s="380">
        <f t="array" aca="true" ref="BE103">INDEX(KM_PCT,MATCH($A103,'Knowledge - Percentages'!$B:$B,0),'Data - Knowledge'!BE$8)/100</f>
        <v>0.21899999999999997</v>
      </c>
      <c r="BF103" s="380">
        <f t="array" aca="true" ref="BF103">INDEX(KM_PCT,MATCH($A103,'Knowledge - Percentages'!$B:$B,0),'Data - Knowledge'!BF$8)/100</f>
        <v>0.20800000000000002</v>
      </c>
      <c r="BG103" s="380">
        <f t="array" aca="true" ref="BG103">INDEX(KM_PCT,MATCH($A103,'Knowledge - Percentages'!$B:$B,0),'Data - Knowledge'!BG$8)/100</f>
        <v>0.27699999999999997</v>
      </c>
      <c r="BH103" s="380">
        <f t="array" aca="true" ref="BH103">INDEX(KM_PCT,MATCH($A103,'Knowledge - Percentages'!$B:$B,0),'Data - Knowledge'!BH$8)/100</f>
        <v>0.282</v>
      </c>
      <c r="BI103" s="380">
        <f t="array" aca="true" ref="BI103">INDEX(KM_PCT,MATCH($A103,'Knowledge - Percentages'!$B:$B,0),'Data - Knowledge'!BI$8)/100</f>
        <v>0.278</v>
      </c>
      <c r="BJ103" s="380">
        <f t="array" aca="true" ref="BJ103">INDEX(KM_PCT,MATCH($A103,'Knowledge - Percentages'!$B:$B,0),'Data - Knowledge'!BJ$8)/100</f>
        <v>0.21600000000000003</v>
      </c>
      <c r="BK103" s="380">
        <f t="array" aca="true" ref="BK103">INDEX(KM_PCT,MATCH($A103,'Knowledge - Percentages'!$B:$B,0),'Data - Knowledge'!BK$8)/100</f>
        <v>0.262</v>
      </c>
      <c r="BL103" s="380">
        <f t="array" aca="true" ref="BL103">INDEX(KM_PCT,MATCH($A103,'Knowledge - Percentages'!$B:$B,0),'Data - Knowledge'!BL$8)/100</f>
        <v>0.268</v>
      </c>
      <c r="BM103" s="380">
        <f t="array" aca="true" ref="BM103">INDEX(KM_PCT,MATCH($A103,'Knowledge - Percentages'!$B:$B,0),'Data - Knowledge'!BM$8)/100</f>
        <v>0.23399999999999999</v>
      </c>
      <c r="BN103" s="380">
        <f t="array" aca="true" ref="BN103">INDEX(KM_PCT,MATCH($A103,'Knowledge - Percentages'!$B:$B,0),'Data - Knowledge'!BN$8)/100</f>
        <v>0.212</v>
      </c>
      <c r="BO103" s="380">
        <f t="array" aca="true" ref="BO103">INDEX(KM_PCT,MATCH($A103,'Knowledge - Percentages'!$B:$B,0),'Data - Knowledge'!BO$8)/100</f>
        <v>0.21</v>
      </c>
      <c r="BP103" s="380">
        <f t="array" aca="true" ref="BP103">INDEX(KM_PCT,MATCH($A103,'Knowledge - Percentages'!$B:$B,0),'Data - Knowledge'!BP$8)/100</f>
        <v>0.20800000000000002</v>
      </c>
      <c r="BQ103" s="380">
        <f t="array" aca="true" ref="BQ103">INDEX(KM_PCT,MATCH($A103,'Knowledge - Percentages'!$B:$B,0),'Data - Knowledge'!BQ$8)/100</f>
        <v>0.19699999999999998</v>
      </c>
    </row>
    <row r="104" spans="1:69">
      <c r="A104" t="s">
        <v>482</v>
      </c>
      <c r="B104" t="s">
        <v>951</v>
      </c>
      <c r="C104" t="s">
        <v>354</v>
      </c>
      <c r="D104" t="s">
        <v>483</v>
      </c>
      <c r="E104" s="373">
        <f>SUMPRODUCT($K$2:$BQ$2,$K104:$BQ104)/$J$2</f>
        <v>0.24188257575757571</v>
      </c>
      <c r="F104" s="379">
        <f>SUMPRODUCT($K$2:$BQ$2,$K104:$BQ104)</f>
        <v>63.856999999999985</v>
      </c>
      <c r="G104" s="373">
        <f>SUMPRODUCT($K$3:$BQ$3,$K104:$BQ104)/$J$3</f>
        <v>0.19053244353182758</v>
      </c>
      <c r="H104" s="379">
        <f>SUMPRODUCT($K$3:$BQ$3,$K104:$BQ104)</f>
        <v>1855.7860000000005</v>
      </c>
      <c r="I104" s="373">
        <f>CORREL($K$4:$BQ$4,$K104:$BQ104)</f>
        <v>0.44289810112137956</v>
      </c>
      <c r="J104" s="379">
        <f>$E104/$G104*100</f>
        <v>126.95086006030796</v>
      </c>
      <c r="K104" s="380">
        <f t="array" aca="true" ref="K104">INDEX(KM_PCT,MATCH($A104,'Knowledge - Percentages'!$B:$B,0),'Data - Knowledge'!K$8)/100</f>
        <v>0.096</v>
      </c>
      <c r="L104" s="380">
        <f t="array" aca="true" ref="L104">INDEX(KM_PCT,MATCH($A104,'Knowledge - Percentages'!$B:$B,0),'Data - Knowledge'!L$8)/100</f>
        <v>0.094</v>
      </c>
      <c r="M104" s="380">
        <f t="array" aca="true" ref="M104">INDEX(KM_PCT,MATCH($A104,'Knowledge - Percentages'!$B:$B,0),'Data - Knowledge'!M$8)/100</f>
        <v>0.098</v>
      </c>
      <c r="N104" s="380">
        <f t="array" aca="true" ref="N104">INDEX(KM_PCT,MATCH($A104,'Knowledge - Percentages'!$B:$B,0),'Data - Knowledge'!N$8)/100</f>
        <v>0.13</v>
      </c>
      <c r="O104" s="380">
        <f t="array" aca="true" ref="O104">INDEX(KM_PCT,MATCH($A104,'Knowledge - Percentages'!$B:$B,0),'Data - Knowledge'!O$8)/100</f>
        <v>0.128</v>
      </c>
      <c r="P104" s="380">
        <f t="array" aca="true" ref="P104">INDEX(KM_PCT,MATCH($A104,'Knowledge - Percentages'!$B:$B,0),'Data - Knowledge'!P$8)/100</f>
        <v>0.14300000000000002</v>
      </c>
      <c r="Q104" s="380">
        <f t="array" aca="true" ref="Q104">INDEX(KM_PCT,MATCH($A104,'Knowledge - Percentages'!$B:$B,0),'Data - Knowledge'!Q$8)/100</f>
        <v>0.125</v>
      </c>
      <c r="R104" s="380">
        <f t="array" aca="true" ref="R104">INDEX(KM_PCT,MATCH($A104,'Knowledge - Percentages'!$B:$B,0),'Data - Knowledge'!R$8)/100</f>
        <v>0.11199999999999999</v>
      </c>
      <c r="S104" s="380">
        <f t="array" aca="true" ref="S104">INDEX(KM_PCT,MATCH($A104,'Knowledge - Percentages'!$B:$B,0),'Data - Knowledge'!S$8)/100</f>
        <v>0.11199999999999999</v>
      </c>
      <c r="T104" s="380">
        <f t="array" aca="true" ref="T104">INDEX(KM_PCT,MATCH($A104,'Knowledge - Percentages'!$B:$B,0),'Data - Knowledge'!T$8)/100</f>
        <v>0.17</v>
      </c>
      <c r="U104" s="380">
        <f t="array" aca="true" ref="U104">INDEX(KM_PCT,MATCH($A104,'Knowledge - Percentages'!$B:$B,0),'Data - Knowledge'!U$8)/100</f>
        <v>0.171</v>
      </c>
      <c r="V104" s="380">
        <f t="array" aca="true" ref="V104">INDEX(KM_PCT,MATCH($A104,'Knowledge - Percentages'!$B:$B,0),'Data - Knowledge'!V$8)/100</f>
        <v>0.17300000000000001</v>
      </c>
      <c r="W104" s="380">
        <f t="array" aca="true" ref="W104">INDEX(KM_PCT,MATCH($A104,'Knowledge - Percentages'!$B:$B,0),'Data - Knowledge'!W$8)/100</f>
        <v>0.171</v>
      </c>
      <c r="X104" s="380">
        <f t="array" aca="true" ref="X104">INDEX(KM_PCT,MATCH($A104,'Knowledge - Percentages'!$B:$B,0),'Data - Knowledge'!X$8)/100</f>
        <v>0.128</v>
      </c>
      <c r="Y104" s="380">
        <f t="array" aca="true" ref="Y104">INDEX(KM_PCT,MATCH($A104,'Knowledge - Percentages'!$B:$B,0),'Data - Knowledge'!Y$8)/100</f>
        <v>0.125</v>
      </c>
      <c r="Z104" s="380">
        <f t="array" aca="true" ref="Z104">INDEX(KM_PCT,MATCH($A104,'Knowledge - Percentages'!$B:$B,0),'Data - Knowledge'!Z$8)/100</f>
        <v>0.122</v>
      </c>
      <c r="AA104" s="380">
        <f t="array" aca="true" ref="AA104">INDEX(KM_PCT,MATCH($A104,'Knowledge - Percentages'!$B:$B,0),'Data - Knowledge'!AA$8)/100</f>
        <v>0.133</v>
      </c>
      <c r="AB104" s="380">
        <f t="array" aca="true" ref="AB104">INDEX(KM_PCT,MATCH($A104,'Knowledge - Percentages'!$B:$B,0),'Data - Knowledge'!AB$8)/100</f>
        <v>0.17600000000000002</v>
      </c>
      <c r="AC104" s="380">
        <f t="array" aca="true" ref="AC104">INDEX(KM_PCT,MATCH($A104,'Knowledge - Percentages'!$B:$B,0),'Data - Knowledge'!AC$8)/100</f>
        <v>0.174</v>
      </c>
      <c r="AD104" s="380">
        <f t="array" aca="true" ref="AD104">INDEX(KM_PCT,MATCH($A104,'Knowledge - Percentages'!$B:$B,0),'Data - Knowledge'!AD$8)/100</f>
        <v>0.204</v>
      </c>
      <c r="AE104" s="380">
        <f t="array" aca="true" ref="AE104">INDEX(KM_PCT,MATCH($A104,'Knowledge - Percentages'!$B:$B,0),'Data - Knowledge'!AE$8)/100</f>
        <v>0.235</v>
      </c>
      <c r="AF104" s="380">
        <f t="array" aca="true" ref="AF104">INDEX(KM_PCT,MATCH($A104,'Knowledge - Percentages'!$B:$B,0),'Data - Knowledge'!AF$8)/100</f>
        <v>0.218</v>
      </c>
      <c r="AG104" s="380">
        <f t="array" aca="true" ref="AG104">INDEX(KM_PCT,MATCH($A104,'Knowledge - Percentages'!$B:$B,0),'Data - Knowledge'!AG$8)/100</f>
        <v>0.258</v>
      </c>
      <c r="AH104" s="380">
        <f t="array" aca="true" ref="AH104">INDEX(KM_PCT,MATCH($A104,'Knowledge - Percentages'!$B:$B,0),'Data - Knowledge'!AH$8)/100</f>
        <v>0.209</v>
      </c>
      <c r="AI104" s="380">
        <f t="array" aca="true" ref="AI104">INDEX(KM_PCT,MATCH($A104,'Knowledge - Percentages'!$B:$B,0),'Data - Knowledge'!AI$8)/100</f>
        <v>0.19</v>
      </c>
      <c r="AJ104" s="380">
        <f t="array" aca="true" ref="AJ104">INDEX(KM_PCT,MATCH($A104,'Knowledge - Percentages'!$B:$B,0),'Data - Knowledge'!AJ$8)/100</f>
        <v>0.20800000000000002</v>
      </c>
      <c r="AK104" s="380">
        <f t="array" aca="true" ref="AK104">INDEX(KM_PCT,MATCH($A104,'Knowledge - Percentages'!$B:$B,0),'Data - Knowledge'!AK$8)/100</f>
        <v>0.245</v>
      </c>
      <c r="AL104" s="380">
        <f t="array" aca="true" ref="AL104">INDEX(KM_PCT,MATCH($A104,'Knowledge - Percentages'!$B:$B,0),'Data - Knowledge'!AL$8)/100</f>
        <v>0.228</v>
      </c>
      <c r="AM104" s="380">
        <f t="array" aca="true" ref="AM104">INDEX(KM_PCT,MATCH($A104,'Knowledge - Percentages'!$B:$B,0),'Data - Knowledge'!AM$8)/100</f>
        <v>0.23800000000000002</v>
      </c>
      <c r="AN104" s="380">
        <f t="array" aca="true" ref="AN104">INDEX(KM_PCT,MATCH($A104,'Knowledge - Percentages'!$B:$B,0),'Data - Knowledge'!AN$8)/100</f>
        <v>0.251</v>
      </c>
      <c r="AO104" s="380">
        <f t="array" aca="true" ref="AO104">INDEX(KM_PCT,MATCH($A104,'Knowledge - Percentages'!$B:$B,0),'Data - Knowledge'!AO$8)/100</f>
        <v>0.18</v>
      </c>
      <c r="AP104" s="380">
        <f t="array" aca="true" ref="AP104">INDEX(KM_PCT,MATCH($A104,'Knowledge - Percentages'!$B:$B,0),'Data - Knowledge'!AP$8)/100</f>
        <v>0.18</v>
      </c>
      <c r="AQ104" s="380">
        <f t="array" aca="true" ref="AQ104">INDEX(KM_PCT,MATCH($A104,'Knowledge - Percentages'!$B:$B,0),'Data - Knowledge'!AQ$8)/100</f>
        <v>0.218</v>
      </c>
      <c r="AR104" s="380">
        <f t="array" aca="true" ref="AR104">INDEX(KM_PCT,MATCH($A104,'Knowledge - Percentages'!$B:$B,0),'Data - Knowledge'!AR$8)/100</f>
        <v>0.11599999999999999</v>
      </c>
      <c r="AS104" s="380">
        <f t="array" aca="true" ref="AS104">INDEX(KM_PCT,MATCH($A104,'Knowledge - Percentages'!$B:$B,0),'Data - Knowledge'!AS$8)/100</f>
        <v>0.159</v>
      </c>
      <c r="AT104" s="380">
        <f t="array" aca="true" ref="AT104">INDEX(KM_PCT,MATCH($A104,'Knowledge - Percentages'!$B:$B,0),'Data - Knowledge'!AT$8)/100</f>
        <v>0.188</v>
      </c>
      <c r="AU104" s="380">
        <f t="array" aca="true" ref="AU104">INDEX(KM_PCT,MATCH($A104,'Knowledge - Percentages'!$B:$B,0),'Data - Knowledge'!AU$8)/100</f>
        <v>0.245</v>
      </c>
      <c r="AV104" s="380">
        <f t="array" aca="true" ref="AV104">INDEX(KM_PCT,MATCH($A104,'Knowledge - Percentages'!$B:$B,0),'Data - Knowledge'!AV$8)/100</f>
        <v>0.276</v>
      </c>
      <c r="AW104" s="380">
        <f t="array" aca="true" ref="AW104">INDEX(KM_PCT,MATCH($A104,'Knowledge - Percentages'!$B:$B,0),'Data - Knowledge'!AW$8)/100</f>
        <v>0.25</v>
      </c>
      <c r="AX104" s="380">
        <f t="array" aca="true" ref="AX104">INDEX(KM_PCT,MATCH($A104,'Knowledge - Percentages'!$B:$B,0),'Data - Knowledge'!AX$8)/100</f>
        <v>0.247</v>
      </c>
      <c r="AY104" s="380">
        <f t="array" aca="true" ref="AY104">INDEX(KM_PCT,MATCH($A104,'Knowledge - Percentages'!$B:$B,0),'Data - Knowledge'!AY$8)/100</f>
        <v>0.28</v>
      </c>
      <c r="AZ104" s="380">
        <f t="array" aca="true" ref="AZ104">INDEX(KM_PCT,MATCH($A104,'Knowledge - Percentages'!$B:$B,0),'Data - Knowledge'!AZ$8)/100</f>
        <v>0.263</v>
      </c>
      <c r="BA104" s="380">
        <f t="array" aca="true" ref="BA104">INDEX(KM_PCT,MATCH($A104,'Knowledge - Percentages'!$B:$B,0),'Data - Knowledge'!BA$8)/100</f>
        <v>0.27399999999999997</v>
      </c>
      <c r="BB104" s="380">
        <f t="array" aca="true" ref="BB104">INDEX(KM_PCT,MATCH($A104,'Knowledge - Percentages'!$B:$B,0),'Data - Knowledge'!BB$8)/100</f>
        <v>0.268</v>
      </c>
      <c r="BC104" s="380">
        <f t="array" aca="true" ref="BC104">INDEX(KM_PCT,MATCH($A104,'Knowledge - Percentages'!$B:$B,0),'Data - Knowledge'!BC$8)/100</f>
        <v>0.217</v>
      </c>
      <c r="BD104" s="380">
        <f t="array" aca="true" ref="BD104">INDEX(KM_PCT,MATCH($A104,'Knowledge - Percentages'!$B:$B,0),'Data - Knowledge'!BD$8)/100</f>
        <v>0.19899999999999998</v>
      </c>
      <c r="BE104" s="380">
        <f t="array" aca="true" ref="BE104">INDEX(KM_PCT,MATCH($A104,'Knowledge - Percentages'!$B:$B,0),'Data - Knowledge'!BE$8)/100</f>
        <v>0.275</v>
      </c>
      <c r="BF104" s="380">
        <f t="array" aca="true" ref="BF104">INDEX(KM_PCT,MATCH($A104,'Knowledge - Percentages'!$B:$B,0),'Data - Knowledge'!BF$8)/100</f>
        <v>0.244</v>
      </c>
      <c r="BG104" s="380">
        <f t="array" aca="true" ref="BG104">INDEX(KM_PCT,MATCH($A104,'Knowledge - Percentages'!$B:$B,0),'Data - Knowledge'!BG$8)/100</f>
        <v>0.226</v>
      </c>
      <c r="BH104" s="380">
        <f t="array" aca="true" ref="BH104">INDEX(KM_PCT,MATCH($A104,'Knowledge - Percentages'!$B:$B,0),'Data - Knowledge'!BH$8)/100</f>
        <v>0.22699999999999998</v>
      </c>
      <c r="BI104" s="380">
        <f t="array" aca="true" ref="BI104">INDEX(KM_PCT,MATCH($A104,'Knowledge - Percentages'!$B:$B,0),'Data - Knowledge'!BI$8)/100</f>
        <v>0.226</v>
      </c>
      <c r="BJ104" s="380">
        <f t="array" aca="true" ref="BJ104">INDEX(KM_PCT,MATCH($A104,'Knowledge - Percentages'!$B:$B,0),'Data - Knowledge'!BJ$8)/100</f>
        <v>0.23600000000000002</v>
      </c>
      <c r="BK104" s="380">
        <f t="array" aca="true" ref="BK104">INDEX(KM_PCT,MATCH($A104,'Knowledge - Percentages'!$B:$B,0),'Data - Knowledge'!BK$8)/100</f>
        <v>0.215</v>
      </c>
      <c r="BL104" s="380">
        <f t="array" aca="true" ref="BL104">INDEX(KM_PCT,MATCH($A104,'Knowledge - Percentages'!$B:$B,0),'Data - Knowledge'!BL$8)/100</f>
        <v>0.17600000000000002</v>
      </c>
      <c r="BM104" s="380">
        <f t="array" aca="true" ref="BM104">INDEX(KM_PCT,MATCH($A104,'Knowledge - Percentages'!$B:$B,0),'Data - Knowledge'!BM$8)/100</f>
        <v>0.196</v>
      </c>
      <c r="BN104" s="380">
        <f t="array" aca="true" ref="BN104">INDEX(KM_PCT,MATCH($A104,'Knowledge - Percentages'!$B:$B,0),'Data - Knowledge'!BN$8)/100</f>
        <v>0.264</v>
      </c>
      <c r="BO104" s="380">
        <f t="array" aca="true" ref="BO104">INDEX(KM_PCT,MATCH($A104,'Knowledge - Percentages'!$B:$B,0),'Data - Knowledge'!BO$8)/100</f>
        <v>0.226</v>
      </c>
      <c r="BP104" s="380">
        <f t="array" aca="true" ref="BP104">INDEX(KM_PCT,MATCH($A104,'Knowledge - Percentages'!$B:$B,0),'Data - Knowledge'!BP$8)/100</f>
        <v>0.22699999999999998</v>
      </c>
      <c r="BQ104" s="380">
        <f t="array" aca="true" ref="BQ104">INDEX(KM_PCT,MATCH($A104,'Knowledge - Percentages'!$B:$B,0),'Data - Knowledge'!BQ$8)/100</f>
        <v>0.213</v>
      </c>
    </row>
    <row r="105" spans="1:69">
      <c r="A105" t="s">
        <v>484</v>
      </c>
      <c r="B105" t="s">
        <v>951</v>
      </c>
      <c r="C105" t="s">
        <v>354</v>
      </c>
      <c r="D105" t="s">
        <v>242</v>
      </c>
      <c r="E105" s="373">
        <f>SUMPRODUCT($K$2:$BQ$2,$K105:$BQ105)/$J$2</f>
        <v>0.18204166666666668</v>
      </c>
      <c r="F105" s="379">
        <f>SUMPRODUCT($K$2:$BQ$2,$K105:$BQ105)</f>
        <v>48.059000000000005</v>
      </c>
      <c r="G105" s="373">
        <f>SUMPRODUCT($K$3:$BQ$3,$K105:$BQ105)/$J$3</f>
        <v>0.10001909650924025</v>
      </c>
      <c r="H105" s="379">
        <f>SUMPRODUCT($K$3:$BQ$3,$K105:$BQ105)</f>
        <v>974.186</v>
      </c>
      <c r="I105" s="373">
        <f>CORREL($K$4:$BQ$4,$K105:$BQ105)</f>
        <v>0.39404620998609086</v>
      </c>
      <c r="J105" s="379">
        <f>$E105/$G105*100</f>
        <v>182.00690970033787</v>
      </c>
      <c r="K105" s="380">
        <f t="array" aca="true" ref="K105">INDEX(KM_PCT,MATCH($A105,'Knowledge - Percentages'!$B:$B,0),'Data - Knowledge'!K$8)/100</f>
        <v>0.027999999999999997</v>
      </c>
      <c r="L105" s="380">
        <f t="array" aca="true" ref="L105">INDEX(KM_PCT,MATCH($A105,'Knowledge - Percentages'!$B:$B,0),'Data - Knowledge'!L$8)/100</f>
        <v>0.027000000000000003</v>
      </c>
      <c r="M105" s="380">
        <f t="array" aca="true" ref="M105">INDEX(KM_PCT,MATCH($A105,'Knowledge - Percentages'!$B:$B,0),'Data - Knowledge'!M$8)/100</f>
        <v>0.026000000000000002</v>
      </c>
      <c r="N105" s="380">
        <f t="array" aca="true" ref="N105">INDEX(KM_PCT,MATCH($A105,'Knowledge - Percentages'!$B:$B,0),'Data - Knowledge'!N$8)/100</f>
        <v>0.047</v>
      </c>
      <c r="O105" s="380">
        <f t="array" aca="true" ref="O105">INDEX(KM_PCT,MATCH($A105,'Knowledge - Percentages'!$B:$B,0),'Data - Knowledge'!O$8)/100</f>
        <v>0.039</v>
      </c>
      <c r="P105" s="380">
        <f t="array" aca="true" ref="P105">INDEX(KM_PCT,MATCH($A105,'Knowledge - Percentages'!$B:$B,0),'Data - Knowledge'!P$8)/100</f>
        <v>0.047</v>
      </c>
      <c r="Q105" s="380">
        <f t="array" aca="true" ref="Q105">INDEX(KM_PCT,MATCH($A105,'Knowledge - Percentages'!$B:$B,0),'Data - Knowledge'!Q$8)/100</f>
        <v>0.048</v>
      </c>
      <c r="R105" s="380">
        <f t="array" aca="true" ref="R105">INDEX(KM_PCT,MATCH($A105,'Knowledge - Percentages'!$B:$B,0),'Data - Knowledge'!R$8)/100</f>
        <v>0.046</v>
      </c>
      <c r="S105" s="380">
        <f t="array" aca="true" ref="S105">INDEX(KM_PCT,MATCH($A105,'Knowledge - Percentages'!$B:$B,0),'Data - Knowledge'!S$8)/100</f>
        <v>0.046</v>
      </c>
      <c r="T105" s="380">
        <f t="array" aca="true" ref="T105">INDEX(KM_PCT,MATCH($A105,'Knowledge - Percentages'!$B:$B,0),'Data - Knowledge'!T$8)/100</f>
        <v>0.069</v>
      </c>
      <c r="U105" s="380">
        <f t="array" aca="true" ref="U105">INDEX(KM_PCT,MATCH($A105,'Knowledge - Percentages'!$B:$B,0),'Data - Knowledge'!U$8)/100</f>
        <v>0.069</v>
      </c>
      <c r="V105" s="380">
        <f t="array" aca="true" ref="V105">INDEX(KM_PCT,MATCH($A105,'Knowledge - Percentages'!$B:$B,0),'Data - Knowledge'!V$8)/100</f>
        <v>0.072000000000000008</v>
      </c>
      <c r="W105" s="380">
        <f t="array" aca="true" ref="W105">INDEX(KM_PCT,MATCH($A105,'Knowledge - Percentages'!$B:$B,0),'Data - Knowledge'!W$8)/100</f>
        <v>0.071</v>
      </c>
      <c r="X105" s="380">
        <f t="array" aca="true" ref="X105">INDEX(KM_PCT,MATCH($A105,'Knowledge - Percentages'!$B:$B,0),'Data - Knowledge'!X$8)/100</f>
        <v>0.059000000000000004</v>
      </c>
      <c r="Y105" s="380">
        <f t="array" aca="true" ref="Y105">INDEX(KM_PCT,MATCH($A105,'Knowledge - Percentages'!$B:$B,0),'Data - Knowledge'!Y$8)/100</f>
        <v>0.07</v>
      </c>
      <c r="Z105" s="380">
        <f t="array" aca="true" ref="Z105">INDEX(KM_PCT,MATCH($A105,'Knowledge - Percentages'!$B:$B,0),'Data - Knowledge'!Z$8)/100</f>
        <v>0.07</v>
      </c>
      <c r="AA105" s="380">
        <f t="array" aca="true" ref="AA105">INDEX(KM_PCT,MATCH($A105,'Knowledge - Percentages'!$B:$B,0),'Data - Knowledge'!AA$8)/100</f>
        <v>0.072000000000000008</v>
      </c>
      <c r="AB105" s="380">
        <f t="array" aca="true" ref="AB105">INDEX(KM_PCT,MATCH($A105,'Knowledge - Percentages'!$B:$B,0),'Data - Knowledge'!AB$8)/100</f>
        <v>0.081</v>
      </c>
      <c r="AC105" s="380">
        <f t="array" aca="true" ref="AC105">INDEX(KM_PCT,MATCH($A105,'Knowledge - Percentages'!$B:$B,0),'Data - Knowledge'!AC$8)/100</f>
        <v>0.105</v>
      </c>
      <c r="AD105" s="380">
        <f t="array" aca="true" ref="AD105">INDEX(KM_PCT,MATCH($A105,'Knowledge - Percentages'!$B:$B,0),'Data - Knowledge'!AD$8)/100</f>
        <v>0.147</v>
      </c>
      <c r="AE105" s="380">
        <f t="array" aca="true" ref="AE105">INDEX(KM_PCT,MATCH($A105,'Knowledge - Percentages'!$B:$B,0),'Data - Knowledge'!AE$8)/100</f>
        <v>0.102</v>
      </c>
      <c r="AF105" s="380">
        <f t="array" aca="true" ref="AF105">INDEX(KM_PCT,MATCH($A105,'Knowledge - Percentages'!$B:$B,0),'Data - Knowledge'!AF$8)/100</f>
        <v>0.08900000000000001</v>
      </c>
      <c r="AG105" s="380">
        <f t="array" aca="true" ref="AG105">INDEX(KM_PCT,MATCH($A105,'Knowledge - Percentages'!$B:$B,0),'Data - Knowledge'!AG$8)/100</f>
        <v>0.114</v>
      </c>
      <c r="AH105" s="380">
        <f t="array" aca="true" ref="AH105">INDEX(KM_PCT,MATCH($A105,'Knowledge - Percentages'!$B:$B,0),'Data - Knowledge'!AH$8)/100</f>
        <v>0.086</v>
      </c>
      <c r="AI105" s="380">
        <f t="array" aca="true" ref="AI105">INDEX(KM_PCT,MATCH($A105,'Knowledge - Percentages'!$B:$B,0),'Data - Knowledge'!AI$8)/100</f>
        <v>0.19399999999999998</v>
      </c>
      <c r="AJ105" s="380">
        <f t="array" aca="true" ref="AJ105">INDEX(KM_PCT,MATCH($A105,'Knowledge - Percentages'!$B:$B,0),'Data - Knowledge'!AJ$8)/100</f>
        <v>0.096</v>
      </c>
      <c r="AK105" s="380">
        <f t="array" aca="true" ref="AK105">INDEX(KM_PCT,MATCH($A105,'Knowledge - Percentages'!$B:$B,0),'Data - Knowledge'!AK$8)/100</f>
        <v>0.114</v>
      </c>
      <c r="AL105" s="380">
        <f t="array" aca="true" ref="AL105">INDEX(KM_PCT,MATCH($A105,'Knowledge - Percentages'!$B:$B,0),'Data - Knowledge'!AL$8)/100</f>
        <v>0.109</v>
      </c>
      <c r="AM105" s="380">
        <f t="array" aca="true" ref="AM105">INDEX(KM_PCT,MATCH($A105,'Knowledge - Percentages'!$B:$B,0),'Data - Knowledge'!AM$8)/100</f>
        <v>0.096</v>
      </c>
      <c r="AN105" s="380">
        <f t="array" aca="true" ref="AN105">INDEX(KM_PCT,MATCH($A105,'Knowledge - Percentages'!$B:$B,0),'Data - Knowledge'!AN$8)/100</f>
        <v>0.109</v>
      </c>
      <c r="AO105" s="380">
        <f t="array" aca="true" ref="AO105">INDEX(KM_PCT,MATCH($A105,'Knowledge - Percentages'!$B:$B,0),'Data - Knowledge'!AO$8)/100</f>
        <v>0.11599999999999999</v>
      </c>
      <c r="AP105" s="380">
        <f t="array" aca="true" ref="AP105">INDEX(KM_PCT,MATCH($A105,'Knowledge - Percentages'!$B:$B,0),'Data - Knowledge'!AP$8)/100</f>
        <v>0.114</v>
      </c>
      <c r="AQ105" s="380">
        <f t="array" aca="true" ref="AQ105">INDEX(KM_PCT,MATCH($A105,'Knowledge - Percentages'!$B:$B,0),'Data - Knowledge'!AQ$8)/100</f>
        <v>0.113</v>
      </c>
      <c r="AR105" s="380">
        <f t="array" aca="true" ref="AR105">INDEX(KM_PCT,MATCH($A105,'Knowledge - Percentages'!$B:$B,0),'Data - Knowledge'!AR$8)/100</f>
        <v>0.098</v>
      </c>
      <c r="AS105" s="380">
        <f t="array" aca="true" ref="AS105">INDEX(KM_PCT,MATCH($A105,'Knowledge - Percentages'!$B:$B,0),'Data - Knowledge'!AS$8)/100</f>
        <v>0.114</v>
      </c>
      <c r="AT105" s="380">
        <f t="array" aca="true" ref="AT105">INDEX(KM_PCT,MATCH($A105,'Knowledge - Percentages'!$B:$B,0),'Data - Knowledge'!AT$8)/100</f>
        <v>0.157</v>
      </c>
      <c r="AU105" s="380">
        <f t="array" aca="true" ref="AU105">INDEX(KM_PCT,MATCH($A105,'Knowledge - Percentages'!$B:$B,0),'Data - Knowledge'!AU$8)/100</f>
        <v>0.174</v>
      </c>
      <c r="AV105" s="380">
        <f t="array" aca="true" ref="AV105">INDEX(KM_PCT,MATCH($A105,'Knowledge - Percentages'!$B:$B,0),'Data - Knowledge'!AV$8)/100</f>
        <v>0.15</v>
      </c>
      <c r="AW105" s="380">
        <f t="array" aca="true" ref="AW105">INDEX(KM_PCT,MATCH($A105,'Knowledge - Percentages'!$B:$B,0),'Data - Knowledge'!AW$8)/100</f>
        <v>0.17</v>
      </c>
      <c r="AX105" s="380">
        <f t="array" aca="true" ref="AX105">INDEX(KM_PCT,MATCH($A105,'Knowledge - Percentages'!$B:$B,0),'Data - Knowledge'!AX$8)/100</f>
        <v>0.23199999999999998</v>
      </c>
      <c r="AY105" s="380">
        <f t="array" aca="true" ref="AY105">INDEX(KM_PCT,MATCH($A105,'Knowledge - Percentages'!$B:$B,0),'Data - Knowledge'!AY$8)/100</f>
        <v>0.174</v>
      </c>
      <c r="AZ105" s="380">
        <f t="array" aca="true" ref="AZ105">INDEX(KM_PCT,MATCH($A105,'Knowledge - Percentages'!$B:$B,0),'Data - Knowledge'!AZ$8)/100</f>
        <v>0.175</v>
      </c>
      <c r="BA105" s="380">
        <f t="array" aca="true" ref="BA105">INDEX(KM_PCT,MATCH($A105,'Knowledge - Percentages'!$B:$B,0),'Data - Knowledge'!BA$8)/100</f>
        <v>0.195</v>
      </c>
      <c r="BB105" s="380">
        <f t="array" aca="true" ref="BB105">INDEX(KM_PCT,MATCH($A105,'Knowledge - Percentages'!$B:$B,0),'Data - Knowledge'!BB$8)/100</f>
        <v>0.201</v>
      </c>
      <c r="BC105" s="380">
        <f t="array" aca="true" ref="BC105">INDEX(KM_PCT,MATCH($A105,'Knowledge - Percentages'!$B:$B,0),'Data - Knowledge'!BC$8)/100</f>
        <v>0.161</v>
      </c>
      <c r="BD105" s="380">
        <f t="array" aca="true" ref="BD105">INDEX(KM_PCT,MATCH($A105,'Knowledge - Percentages'!$B:$B,0),'Data - Knowledge'!BD$8)/100</f>
        <v>0.174</v>
      </c>
      <c r="BE105" s="380">
        <f t="array" aca="true" ref="BE105">INDEX(KM_PCT,MATCH($A105,'Knowledge - Percentages'!$B:$B,0),'Data - Knowledge'!BE$8)/100</f>
        <v>0.209</v>
      </c>
      <c r="BF105" s="380">
        <f t="array" aca="true" ref="BF105">INDEX(KM_PCT,MATCH($A105,'Knowledge - Percentages'!$B:$B,0),'Data - Knowledge'!BF$8)/100</f>
        <v>0.198</v>
      </c>
      <c r="BG105" s="380">
        <f t="array" aca="true" ref="BG105">INDEX(KM_PCT,MATCH($A105,'Knowledge - Percentages'!$B:$B,0),'Data - Knowledge'!BG$8)/100</f>
        <v>0.2</v>
      </c>
      <c r="BH105" s="380">
        <f t="array" aca="true" ref="BH105">INDEX(KM_PCT,MATCH($A105,'Knowledge - Percentages'!$B:$B,0),'Data - Knowledge'!BH$8)/100</f>
        <v>0.196</v>
      </c>
      <c r="BI105" s="380">
        <f t="array" aca="true" ref="BI105">INDEX(KM_PCT,MATCH($A105,'Knowledge - Percentages'!$B:$B,0),'Data - Knowledge'!BI$8)/100</f>
        <v>0.203</v>
      </c>
      <c r="BJ105" s="380">
        <f t="array" aca="true" ref="BJ105">INDEX(KM_PCT,MATCH($A105,'Knowledge - Percentages'!$B:$B,0),'Data - Knowledge'!BJ$8)/100</f>
        <v>0.233</v>
      </c>
      <c r="BK105" s="380">
        <f t="array" aca="true" ref="BK105">INDEX(KM_PCT,MATCH($A105,'Knowledge - Percentages'!$B:$B,0),'Data - Knowledge'!BK$8)/100</f>
        <v>0.24</v>
      </c>
      <c r="BL105" s="380">
        <f t="array" aca="true" ref="BL105">INDEX(KM_PCT,MATCH($A105,'Knowledge - Percentages'!$B:$B,0),'Data - Knowledge'!BL$8)/100</f>
        <v>0.162</v>
      </c>
      <c r="BM105" s="380">
        <f t="array" aca="true" ref="BM105">INDEX(KM_PCT,MATCH($A105,'Knowledge - Percentages'!$B:$B,0),'Data - Knowledge'!BM$8)/100</f>
        <v>0.256</v>
      </c>
      <c r="BN105" s="380">
        <f t="array" aca="true" ref="BN105">INDEX(KM_PCT,MATCH($A105,'Knowledge - Percentages'!$B:$B,0),'Data - Knowledge'!BN$8)/100</f>
        <v>0.22899999999999998</v>
      </c>
      <c r="BO105" s="380">
        <f t="array" aca="true" ref="BO105">INDEX(KM_PCT,MATCH($A105,'Knowledge - Percentages'!$B:$B,0),'Data - Knowledge'!BO$8)/100</f>
        <v>0.251</v>
      </c>
      <c r="BP105" s="380">
        <f t="array" aca="true" ref="BP105">INDEX(KM_PCT,MATCH($A105,'Knowledge - Percentages'!$B:$B,0),'Data - Knowledge'!BP$8)/100</f>
        <v>0.233</v>
      </c>
      <c r="BQ105" s="380">
        <f t="array" aca="true" ref="BQ105">INDEX(KM_PCT,MATCH($A105,'Knowledge - Percentages'!$B:$B,0),'Data - Knowledge'!BQ$8)/100</f>
        <v>0.231</v>
      </c>
    </row>
    <row r="106" spans="1:69">
      <c r="A106" t="s">
        <v>485</v>
      </c>
      <c r="B106" t="s">
        <v>951</v>
      </c>
      <c r="C106" t="s">
        <v>354</v>
      </c>
      <c r="D106" t="s">
        <v>243</v>
      </c>
      <c r="E106" s="373">
        <f>SUMPRODUCT($K$2:$BQ$2,$K106:$BQ106)/$J$2</f>
        <v>0.1470719696969697</v>
      </c>
      <c r="F106" s="379">
        <f>SUMPRODUCT($K$2:$BQ$2,$K106:$BQ106)</f>
        <v>38.827</v>
      </c>
      <c r="G106" s="373">
        <f>SUMPRODUCT($K$3:$BQ$3,$K106:$BQ106)/$J$3</f>
        <v>0.0727506160164271</v>
      </c>
      <c r="H106" s="379">
        <f>SUMPRODUCT($K$3:$BQ$3,$K106:$BQ106)</f>
        <v>708.59099999999989</v>
      </c>
      <c r="I106" s="373">
        <f>CORREL($K$4:$BQ$4,$K106:$BQ106)</f>
        <v>0.3933811626818578</v>
      </c>
      <c r="J106" s="379">
        <f>$E106/$G106*100</f>
        <v>202.15907129055898</v>
      </c>
      <c r="K106" s="380">
        <f t="array" aca="true" ref="K106">INDEX(KM_PCT,MATCH($A106,'Knowledge - Percentages'!$B:$B,0),'Data - Knowledge'!K$8)/100</f>
        <v>0.035</v>
      </c>
      <c r="L106" s="380">
        <f t="array" aca="true" ref="L106">INDEX(KM_PCT,MATCH($A106,'Knowledge - Percentages'!$B:$B,0),'Data - Knowledge'!L$8)/100</f>
        <v>0.034</v>
      </c>
      <c r="M106" s="380">
        <f t="array" aca="true" ref="M106">INDEX(KM_PCT,MATCH($A106,'Knowledge - Percentages'!$B:$B,0),'Data - Knowledge'!M$8)/100</f>
        <v>0.036000000000000004</v>
      </c>
      <c r="N106" s="380">
        <f t="array" aca="true" ref="N106">INDEX(KM_PCT,MATCH($A106,'Knowledge - Percentages'!$B:$B,0),'Data - Knowledge'!N$8)/100</f>
        <v>0.038</v>
      </c>
      <c r="O106" s="380">
        <f t="array" aca="true" ref="O106">INDEX(KM_PCT,MATCH($A106,'Knowledge - Percentages'!$B:$B,0),'Data - Knowledge'!O$8)/100</f>
        <v>0.037000000000000005</v>
      </c>
      <c r="P106" s="380">
        <f t="array" aca="true" ref="P106">INDEX(KM_PCT,MATCH($A106,'Knowledge - Percentages'!$B:$B,0),'Data - Knowledge'!P$8)/100</f>
        <v>0.038</v>
      </c>
      <c r="Q106" s="380">
        <f t="array" aca="true" ref="Q106">INDEX(KM_PCT,MATCH($A106,'Knowledge - Percentages'!$B:$B,0),'Data - Knowledge'!Q$8)/100</f>
        <v>0.04</v>
      </c>
      <c r="R106" s="380">
        <f t="array" aca="true" ref="R106">INDEX(KM_PCT,MATCH($A106,'Knowledge - Percentages'!$B:$B,0),'Data - Knowledge'!R$8)/100</f>
        <v>0.036000000000000004</v>
      </c>
      <c r="S106" s="380">
        <f t="array" aca="true" ref="S106">INDEX(KM_PCT,MATCH($A106,'Knowledge - Percentages'!$B:$B,0),'Data - Knowledge'!S$8)/100</f>
        <v>0.037000000000000005</v>
      </c>
      <c r="T106" s="380">
        <f t="array" aca="true" ref="T106">INDEX(KM_PCT,MATCH($A106,'Knowledge - Percentages'!$B:$B,0),'Data - Knowledge'!T$8)/100</f>
        <v>0.051</v>
      </c>
      <c r="U106" s="380">
        <f t="array" aca="true" ref="U106">INDEX(KM_PCT,MATCH($A106,'Knowledge - Percentages'!$B:$B,0),'Data - Knowledge'!U$8)/100</f>
        <v>0.048</v>
      </c>
      <c r="V106" s="380">
        <f t="array" aca="true" ref="V106">INDEX(KM_PCT,MATCH($A106,'Knowledge - Percentages'!$B:$B,0),'Data - Knowledge'!V$8)/100</f>
        <v>0.066</v>
      </c>
      <c r="W106" s="380">
        <f t="array" aca="true" ref="W106">INDEX(KM_PCT,MATCH($A106,'Knowledge - Percentages'!$B:$B,0),'Data - Knowledge'!W$8)/100</f>
        <v>0.065</v>
      </c>
      <c r="X106" s="380">
        <f t="array" aca="true" ref="X106">INDEX(KM_PCT,MATCH($A106,'Knowledge - Percentages'!$B:$B,0),'Data - Knowledge'!X$8)/100</f>
        <v>0.034</v>
      </c>
      <c r="Y106" s="380">
        <f t="array" aca="true" ref="Y106">INDEX(KM_PCT,MATCH($A106,'Knowledge - Percentages'!$B:$B,0),'Data - Knowledge'!Y$8)/100</f>
        <v>0.039</v>
      </c>
      <c r="Z106" s="380">
        <f t="array" aca="true" ref="Z106">INDEX(KM_PCT,MATCH($A106,'Knowledge - Percentages'!$B:$B,0),'Data - Knowledge'!Z$8)/100</f>
        <v>0.039</v>
      </c>
      <c r="AA106" s="380">
        <f t="array" aca="true" ref="AA106">INDEX(KM_PCT,MATCH($A106,'Knowledge - Percentages'!$B:$B,0),'Data - Knowledge'!AA$8)/100</f>
        <v>0.04</v>
      </c>
      <c r="AB106" s="380">
        <f t="array" aca="true" ref="AB106">INDEX(KM_PCT,MATCH($A106,'Knowledge - Percentages'!$B:$B,0),'Data - Knowledge'!AB$8)/100</f>
        <v>0.037000000000000005</v>
      </c>
      <c r="AC106" s="380">
        <f t="array" aca="true" ref="AC106">INDEX(KM_PCT,MATCH($A106,'Knowledge - Percentages'!$B:$B,0),'Data - Knowledge'!AC$8)/100</f>
        <v>0.048</v>
      </c>
      <c r="AD106" s="380">
        <f t="array" aca="true" ref="AD106">INDEX(KM_PCT,MATCH($A106,'Knowledge - Percentages'!$B:$B,0),'Data - Knowledge'!AD$8)/100</f>
        <v>0.065</v>
      </c>
      <c r="AE106" s="380">
        <f t="array" aca="true" ref="AE106">INDEX(KM_PCT,MATCH($A106,'Knowledge - Percentages'!$B:$B,0),'Data - Knowledge'!AE$8)/100</f>
        <v>0.057999999999999996</v>
      </c>
      <c r="AF106" s="380">
        <f t="array" aca="true" ref="AF106">INDEX(KM_PCT,MATCH($A106,'Knowledge - Percentages'!$B:$B,0),'Data - Knowledge'!AF$8)/100</f>
        <v>0.055</v>
      </c>
      <c r="AG106" s="380">
        <f t="array" aca="true" ref="AG106">INDEX(KM_PCT,MATCH($A106,'Knowledge - Percentages'!$B:$B,0),'Data - Knowledge'!AG$8)/100</f>
        <v>0.068</v>
      </c>
      <c r="AH106" s="380">
        <f t="array" aca="true" ref="AH106">INDEX(KM_PCT,MATCH($A106,'Knowledge - Percentages'!$B:$B,0),'Data - Knowledge'!AH$8)/100</f>
        <v>0.043</v>
      </c>
      <c r="AI106" s="380">
        <f t="array" aca="true" ref="AI106">INDEX(KM_PCT,MATCH($A106,'Knowledge - Percentages'!$B:$B,0),'Data - Knowledge'!AI$8)/100</f>
        <v>0.057</v>
      </c>
      <c r="AJ106" s="380">
        <f t="array" aca="true" ref="AJ106">INDEX(KM_PCT,MATCH($A106,'Knowledge - Percentages'!$B:$B,0),'Data - Knowledge'!AJ$8)/100</f>
        <v>0.05</v>
      </c>
      <c r="AK106" s="380">
        <f t="array" aca="true" ref="AK106">INDEX(KM_PCT,MATCH($A106,'Knowledge - Percentages'!$B:$B,0),'Data - Knowledge'!AK$8)/100</f>
        <v>0.055999999999999994</v>
      </c>
      <c r="AL106" s="380">
        <f t="array" aca="true" ref="AL106">INDEX(KM_PCT,MATCH($A106,'Knowledge - Percentages'!$B:$B,0),'Data - Knowledge'!AL$8)/100</f>
        <v>0.055999999999999994</v>
      </c>
      <c r="AM106" s="380">
        <f t="array" aca="true" ref="AM106">INDEX(KM_PCT,MATCH($A106,'Knowledge - Percentages'!$B:$B,0),'Data - Knowledge'!AM$8)/100</f>
        <v>0.053</v>
      </c>
      <c r="AN106" s="380">
        <f t="array" aca="true" ref="AN106">INDEX(KM_PCT,MATCH($A106,'Knowledge - Percentages'!$B:$B,0),'Data - Knowledge'!AN$8)/100</f>
        <v>0.085</v>
      </c>
      <c r="AO106" s="380">
        <f t="array" aca="true" ref="AO106">INDEX(KM_PCT,MATCH($A106,'Knowledge - Percentages'!$B:$B,0),'Data - Knowledge'!AO$8)/100</f>
        <v>0.10400000000000001</v>
      </c>
      <c r="AP106" s="380">
        <f t="array" aca="true" ref="AP106">INDEX(KM_PCT,MATCH($A106,'Knowledge - Percentages'!$B:$B,0),'Data - Knowledge'!AP$8)/100</f>
        <v>0.06</v>
      </c>
      <c r="AQ106" s="380">
        <f t="array" aca="true" ref="AQ106">INDEX(KM_PCT,MATCH($A106,'Knowledge - Percentages'!$B:$B,0),'Data - Knowledge'!AQ$8)/100</f>
        <v>0.059000000000000004</v>
      </c>
      <c r="AR106" s="380">
        <f t="array" aca="true" ref="AR106">INDEX(KM_PCT,MATCH($A106,'Knowledge - Percentages'!$B:$B,0),'Data - Knowledge'!AR$8)/100</f>
        <v>0.042</v>
      </c>
      <c r="AS106" s="380">
        <f t="array" aca="true" ref="AS106">INDEX(KM_PCT,MATCH($A106,'Knowledge - Percentages'!$B:$B,0),'Data - Knowledge'!AS$8)/100</f>
        <v>0.057999999999999996</v>
      </c>
      <c r="AT106" s="380">
        <f t="array" aca="true" ref="AT106">INDEX(KM_PCT,MATCH($A106,'Knowledge - Percentages'!$B:$B,0),'Data - Knowledge'!AT$8)/100</f>
        <v>0.084</v>
      </c>
      <c r="AU106" s="380">
        <f t="array" aca="true" ref="AU106">INDEX(KM_PCT,MATCH($A106,'Knowledge - Percentages'!$B:$B,0),'Data - Knowledge'!AU$8)/100</f>
        <v>0.095</v>
      </c>
      <c r="AV106" s="380">
        <f t="array" aca="true" ref="AV106">INDEX(KM_PCT,MATCH($A106,'Knowledge - Percentages'!$B:$B,0),'Data - Knowledge'!AV$8)/100</f>
        <v>0.091</v>
      </c>
      <c r="AW106" s="380">
        <f t="array" aca="true" ref="AW106">INDEX(KM_PCT,MATCH($A106,'Knowledge - Percentages'!$B:$B,0),'Data - Knowledge'!AW$8)/100</f>
        <v>0.094</v>
      </c>
      <c r="AX106" s="380">
        <f t="array" aca="true" ref="AX106">INDEX(KM_PCT,MATCH($A106,'Knowledge - Percentages'!$B:$B,0),'Data - Knowledge'!AX$8)/100</f>
        <v>0.095</v>
      </c>
      <c r="AY106" s="380">
        <f t="array" aca="true" ref="AY106">INDEX(KM_PCT,MATCH($A106,'Knowledge - Percentages'!$B:$B,0),'Data - Knowledge'!AY$8)/100</f>
        <v>0.128</v>
      </c>
      <c r="AZ106" s="380">
        <f t="array" aca="true" ref="AZ106">INDEX(KM_PCT,MATCH($A106,'Knowledge - Percentages'!$B:$B,0),'Data - Knowledge'!AZ$8)/100</f>
        <v>0.106</v>
      </c>
      <c r="BA106" s="380">
        <f t="array" aca="true" ref="BA106">INDEX(KM_PCT,MATCH($A106,'Knowledge - Percentages'!$B:$B,0),'Data - Knowledge'!BA$8)/100</f>
        <v>0.11599999999999999</v>
      </c>
      <c r="BB106" s="380">
        <f t="array" aca="true" ref="BB106">INDEX(KM_PCT,MATCH($A106,'Knowledge - Percentages'!$B:$B,0),'Data - Knowledge'!BB$8)/100</f>
        <v>0.151</v>
      </c>
      <c r="BC106" s="380">
        <f t="array" aca="true" ref="BC106">INDEX(KM_PCT,MATCH($A106,'Knowledge - Percentages'!$B:$B,0),'Data - Knowledge'!BC$8)/100</f>
        <v>0.325</v>
      </c>
      <c r="BD106" s="380">
        <f t="array" aca="true" ref="BD106">INDEX(KM_PCT,MATCH($A106,'Knowledge - Percentages'!$B:$B,0),'Data - Knowledge'!BD$8)/100</f>
        <v>0.295</v>
      </c>
      <c r="BE106" s="380">
        <f t="array" aca="true" ref="BE106">INDEX(KM_PCT,MATCH($A106,'Knowledge - Percentages'!$B:$B,0),'Data - Knowledge'!BE$8)/100</f>
        <v>0.18</v>
      </c>
      <c r="BF106" s="380">
        <f t="array" aca="true" ref="BF106">INDEX(KM_PCT,MATCH($A106,'Knowledge - Percentages'!$B:$B,0),'Data - Knowledge'!BF$8)/100</f>
        <v>0.242</v>
      </c>
      <c r="BG106" s="380">
        <f t="array" aca="true" ref="BG106">INDEX(KM_PCT,MATCH($A106,'Knowledge - Percentages'!$B:$B,0),'Data - Knowledge'!BG$8)/100</f>
        <v>0.113</v>
      </c>
      <c r="BH106" s="380">
        <f t="array" aca="true" ref="BH106">INDEX(KM_PCT,MATCH($A106,'Knowledge - Percentages'!$B:$B,0),'Data - Knowledge'!BH$8)/100</f>
        <v>0.109</v>
      </c>
      <c r="BI106" s="380">
        <f t="array" aca="true" ref="BI106">INDEX(KM_PCT,MATCH($A106,'Knowledge - Percentages'!$B:$B,0),'Data - Knowledge'!BI$8)/100</f>
        <v>0.113</v>
      </c>
      <c r="BJ106" s="380">
        <f t="array" aca="true" ref="BJ106">INDEX(KM_PCT,MATCH($A106,'Knowledge - Percentages'!$B:$B,0),'Data - Knowledge'!BJ$8)/100</f>
        <v>0.175</v>
      </c>
      <c r="BK106" s="380">
        <f t="array" aca="true" ref="BK106">INDEX(KM_PCT,MATCH($A106,'Knowledge - Percentages'!$B:$B,0),'Data - Knowledge'!BK$8)/100</f>
        <v>0.11800000000000001</v>
      </c>
      <c r="BL106" s="380">
        <f t="array" aca="true" ref="BL106">INDEX(KM_PCT,MATCH($A106,'Knowledge - Percentages'!$B:$B,0),'Data - Knowledge'!BL$8)/100</f>
        <v>0.159</v>
      </c>
      <c r="BM106" s="380">
        <f t="array" aca="true" ref="BM106">INDEX(KM_PCT,MATCH($A106,'Knowledge - Percentages'!$B:$B,0),'Data - Knowledge'!BM$8)/100</f>
        <v>0.14400000000000002</v>
      </c>
      <c r="BN106" s="380">
        <f t="array" aca="true" ref="BN106">INDEX(KM_PCT,MATCH($A106,'Knowledge - Percentages'!$B:$B,0),'Data - Knowledge'!BN$8)/100</f>
        <v>0.163</v>
      </c>
      <c r="BO106" s="380">
        <f t="array" aca="true" ref="BO106">INDEX(KM_PCT,MATCH($A106,'Knowledge - Percentages'!$B:$B,0),'Data - Knowledge'!BO$8)/100</f>
        <v>0.205</v>
      </c>
      <c r="BP106" s="380">
        <f t="array" aca="true" ref="BP106">INDEX(KM_PCT,MATCH($A106,'Knowledge - Percentages'!$B:$B,0),'Data - Knowledge'!BP$8)/100</f>
        <v>0.22699999999999998</v>
      </c>
      <c r="BQ106" s="380">
        <f t="array" aca="true" ref="BQ106">INDEX(KM_PCT,MATCH($A106,'Knowledge - Percentages'!$B:$B,0),'Data - Knowledge'!BQ$8)/100</f>
        <v>0.261</v>
      </c>
    </row>
    <row r="107" spans="1:69">
      <c r="A107" t="s">
        <v>487</v>
      </c>
      <c r="B107" t="s">
        <v>951</v>
      </c>
      <c r="C107" t="s">
        <v>966</v>
      </c>
      <c r="D107" t="s">
        <v>488</v>
      </c>
      <c r="E107" s="373">
        <f>SUMPRODUCT($K$2:$BQ$2,$K107:$BQ107)/$J$2</f>
        <v>0.039757575757575762</v>
      </c>
      <c r="F107" s="379">
        <f>SUMPRODUCT($K$2:$BQ$2,$K107:$BQ107)</f>
        <v>10.496</v>
      </c>
      <c r="G107" s="373">
        <f>SUMPRODUCT($K$3:$BQ$3,$K107:$BQ107)/$J$3</f>
        <v>0.069789219712525677</v>
      </c>
      <c r="H107" s="379">
        <f>SUMPRODUCT($K$3:$BQ$3,$K107:$BQ107)</f>
        <v>679.74700000000007</v>
      </c>
      <c r="I107" s="373">
        <f>CORREL($K$4:$BQ$4,$K107:$BQ107)</f>
        <v>-0.51046256245777488</v>
      </c>
      <c r="J107" s="379">
        <f>$E107/$G107*100</f>
        <v>56.9680760457623</v>
      </c>
      <c r="K107" s="380">
        <f t="array" aca="true" ref="K107">INDEX(KM_PCT,MATCH($A107,'Knowledge - Percentages'!$B:$B,0),'Data - Knowledge'!K$8)/100</f>
        <v>0.11599999999999999</v>
      </c>
      <c r="L107" s="380">
        <f t="array" aca="true" ref="L107">INDEX(KM_PCT,MATCH($A107,'Knowledge - Percentages'!$B:$B,0),'Data - Knowledge'!L$8)/100</f>
        <v>0.129</v>
      </c>
      <c r="M107" s="380">
        <f t="array" aca="true" ref="M107">INDEX(KM_PCT,MATCH($A107,'Knowledge - Percentages'!$B:$B,0),'Data - Knowledge'!M$8)/100</f>
        <v>0.10400000000000001</v>
      </c>
      <c r="N107" s="380">
        <f t="array" aca="true" ref="N107">INDEX(KM_PCT,MATCH($A107,'Knowledge - Percentages'!$B:$B,0),'Data - Knowledge'!N$8)/100</f>
        <v>0.08</v>
      </c>
      <c r="O107" s="380">
        <f t="array" aca="true" ref="O107">INDEX(KM_PCT,MATCH($A107,'Knowledge - Percentages'!$B:$B,0),'Data - Knowledge'!O$8)/100</f>
        <v>0.098</v>
      </c>
      <c r="P107" s="380">
        <f t="array" aca="true" ref="P107">INDEX(KM_PCT,MATCH($A107,'Knowledge - Percentages'!$B:$B,0),'Data - Knowledge'!P$8)/100</f>
        <v>0.079</v>
      </c>
      <c r="Q107" s="380">
        <f t="array" aca="true" ref="Q107">INDEX(KM_PCT,MATCH($A107,'Knowledge - Percentages'!$B:$B,0),'Data - Knowledge'!Q$8)/100</f>
        <v>0.10099999999999999</v>
      </c>
      <c r="R107" s="380">
        <f t="array" aca="true" ref="R107">INDEX(KM_PCT,MATCH($A107,'Knowledge - Percentages'!$B:$B,0),'Data - Knowledge'!R$8)/100</f>
        <v>0.094</v>
      </c>
      <c r="S107" s="380">
        <f t="array" aca="true" ref="S107">INDEX(KM_PCT,MATCH($A107,'Knowledge - Percentages'!$B:$B,0),'Data - Knowledge'!S$8)/100</f>
        <v>0.096</v>
      </c>
      <c r="T107" s="380">
        <f t="array" aca="true" ref="T107">INDEX(KM_PCT,MATCH($A107,'Knowledge - Percentages'!$B:$B,0),'Data - Knowledge'!T$8)/100</f>
        <v>0.084</v>
      </c>
      <c r="U107" s="380">
        <f t="array" aca="true" ref="U107">INDEX(KM_PCT,MATCH($A107,'Knowledge - Percentages'!$B:$B,0),'Data - Knowledge'!U$8)/100</f>
        <v>0.066</v>
      </c>
      <c r="V107" s="380">
        <f t="array" aca="true" ref="V107">INDEX(KM_PCT,MATCH($A107,'Knowledge - Percentages'!$B:$B,0),'Data - Knowledge'!V$8)/100</f>
        <v>0.055999999999999994</v>
      </c>
      <c r="W107" s="380">
        <f t="array" aca="true" ref="W107">INDEX(KM_PCT,MATCH($A107,'Knowledge - Percentages'!$B:$B,0),'Data - Knowledge'!W$8)/100</f>
        <v>0.066</v>
      </c>
      <c r="X107" s="380">
        <f t="array" aca="true" ref="X107">INDEX(KM_PCT,MATCH($A107,'Knowledge - Percentages'!$B:$B,0),'Data - Knowledge'!X$8)/100</f>
        <v>0.12300000000000001</v>
      </c>
      <c r="Y107" s="380">
        <f t="array" aca="true" ref="Y107">INDEX(KM_PCT,MATCH($A107,'Knowledge - Percentages'!$B:$B,0),'Data - Knowledge'!Y$8)/100</f>
        <v>0.114</v>
      </c>
      <c r="Z107" s="380">
        <f t="array" aca="true" ref="Z107">INDEX(KM_PCT,MATCH($A107,'Knowledge - Percentages'!$B:$B,0),'Data - Knowledge'!Z$8)/100</f>
        <v>0.124</v>
      </c>
      <c r="AA107" s="380">
        <f t="array" aca="true" ref="AA107">INDEX(KM_PCT,MATCH($A107,'Knowledge - Percentages'!$B:$B,0),'Data - Knowledge'!AA$8)/100</f>
        <v>0.10099999999999999</v>
      </c>
      <c r="AB107" s="380">
        <f t="array" aca="true" ref="AB107">INDEX(KM_PCT,MATCH($A107,'Knowledge - Percentages'!$B:$B,0),'Data - Knowledge'!AB$8)/100</f>
        <v>0.081</v>
      </c>
      <c r="AC107" s="380">
        <f t="array" aca="true" ref="AC107">INDEX(KM_PCT,MATCH($A107,'Knowledge - Percentages'!$B:$B,0),'Data - Knowledge'!AC$8)/100</f>
        <v>0.08199999999999999</v>
      </c>
      <c r="AD107" s="380">
        <f t="array" aca="true" ref="AD107">INDEX(KM_PCT,MATCH($A107,'Knowledge - Percentages'!$B:$B,0),'Data - Knowledge'!AD$8)/100</f>
        <v>0.098</v>
      </c>
      <c r="AE107" s="380">
        <f t="array" aca="true" ref="AE107">INDEX(KM_PCT,MATCH($A107,'Knowledge - Percentages'!$B:$B,0),'Data - Knowledge'!AE$8)/100</f>
        <v>0.083</v>
      </c>
      <c r="AF107" s="380">
        <f t="array" aca="true" ref="AF107">INDEX(KM_PCT,MATCH($A107,'Knowledge - Percentages'!$B:$B,0),'Data - Knowledge'!AF$8)/100</f>
        <v>0.069</v>
      </c>
      <c r="AG107" s="380">
        <f t="array" aca="true" ref="AG107">INDEX(KM_PCT,MATCH($A107,'Knowledge - Percentages'!$B:$B,0),'Data - Knowledge'!AG$8)/100</f>
        <v>0.059000000000000004</v>
      </c>
      <c r="AH107" s="380">
        <f t="array" aca="true" ref="AH107">INDEX(KM_PCT,MATCH($A107,'Knowledge - Percentages'!$B:$B,0),'Data - Knowledge'!AH$8)/100</f>
        <v>0.063</v>
      </c>
      <c r="AI107" s="380">
        <f t="array" aca="true" ref="AI107">INDEX(KM_PCT,MATCH($A107,'Knowledge - Percentages'!$B:$B,0),'Data - Knowledge'!AI$8)/100</f>
        <v>0.071</v>
      </c>
      <c r="AJ107" s="380">
        <f t="array" aca="true" ref="AJ107">INDEX(KM_PCT,MATCH($A107,'Knowledge - Percentages'!$B:$B,0),'Data - Knowledge'!AJ$8)/100</f>
        <v>0.075</v>
      </c>
      <c r="AK107" s="380">
        <f t="array" aca="true" ref="AK107">INDEX(KM_PCT,MATCH($A107,'Knowledge - Percentages'!$B:$B,0),'Data - Knowledge'!AK$8)/100</f>
        <v>0.048</v>
      </c>
      <c r="AL107" s="380">
        <f t="array" aca="true" ref="AL107">INDEX(KM_PCT,MATCH($A107,'Knowledge - Percentages'!$B:$B,0),'Data - Knowledge'!AL$8)/100</f>
        <v>0.08</v>
      </c>
      <c r="AM107" s="380">
        <f t="array" aca="true" ref="AM107">INDEX(KM_PCT,MATCH($A107,'Knowledge - Percentages'!$B:$B,0),'Data - Knowledge'!AM$8)/100</f>
        <v>0.064</v>
      </c>
      <c r="AN107" s="380">
        <f t="array" aca="true" ref="AN107">INDEX(KM_PCT,MATCH($A107,'Knowledge - Percentages'!$B:$B,0),'Data - Knowledge'!AN$8)/100</f>
        <v>0.046</v>
      </c>
      <c r="AO107" s="380">
        <f t="array" aca="true" ref="AO107">INDEX(KM_PCT,MATCH($A107,'Knowledge - Percentages'!$B:$B,0),'Data - Knowledge'!AO$8)/100</f>
        <v>0.04</v>
      </c>
      <c r="AP107" s="380">
        <f t="array" aca="true" ref="AP107">INDEX(KM_PCT,MATCH($A107,'Knowledge - Percentages'!$B:$B,0),'Data - Knowledge'!AP$8)/100</f>
        <v>0.076</v>
      </c>
      <c r="AQ107" s="380">
        <f t="array" aca="true" ref="AQ107">INDEX(KM_PCT,MATCH($A107,'Knowledge - Percentages'!$B:$B,0),'Data - Knowledge'!AQ$8)/100</f>
        <v>0.061</v>
      </c>
      <c r="AR107" s="380">
        <f t="array" aca="true" ref="AR107">INDEX(KM_PCT,MATCH($A107,'Knowledge - Percentages'!$B:$B,0),'Data - Knowledge'!AR$8)/100</f>
        <v>0.049</v>
      </c>
      <c r="AS107" s="380">
        <f t="array" aca="true" ref="AS107">INDEX(KM_PCT,MATCH($A107,'Knowledge - Percentages'!$B:$B,0),'Data - Knowledge'!AS$8)/100</f>
        <v>0.055</v>
      </c>
      <c r="AT107" s="380">
        <f t="array" aca="true" ref="AT107">INDEX(KM_PCT,MATCH($A107,'Knowledge - Percentages'!$B:$B,0),'Data - Knowledge'!AT$8)/100</f>
        <v>0.072000000000000008</v>
      </c>
      <c r="AU107" s="380">
        <f t="array" aca="true" ref="AU107">INDEX(KM_PCT,MATCH($A107,'Knowledge - Percentages'!$B:$B,0),'Data - Knowledge'!AU$8)/100</f>
        <v>0.055999999999999994</v>
      </c>
      <c r="AV107" s="380">
        <f t="array" aca="true" ref="AV107">INDEX(KM_PCT,MATCH($A107,'Knowledge - Percentages'!$B:$B,0),'Data - Knowledge'!AV$8)/100</f>
        <v>0.049</v>
      </c>
      <c r="AW107" s="380">
        <f t="array" aca="true" ref="AW107">INDEX(KM_PCT,MATCH($A107,'Knowledge - Percentages'!$B:$B,0),'Data - Knowledge'!AW$8)/100</f>
        <v>0.05</v>
      </c>
      <c r="AX107" s="380">
        <f t="array" aca="true" ref="AX107">INDEX(KM_PCT,MATCH($A107,'Knowledge - Percentages'!$B:$B,0),'Data - Knowledge'!AX$8)/100</f>
        <v>0.052000000000000005</v>
      </c>
      <c r="AY107" s="380">
        <f t="array" aca="true" ref="AY107">INDEX(KM_PCT,MATCH($A107,'Knowledge - Percentages'!$B:$B,0),'Data - Knowledge'!AY$8)/100</f>
        <v>0.05</v>
      </c>
      <c r="AZ107" s="380">
        <f t="array" aca="true" ref="AZ107">INDEX(KM_PCT,MATCH($A107,'Knowledge - Percentages'!$B:$B,0),'Data - Knowledge'!AZ$8)/100</f>
        <v>0.051</v>
      </c>
      <c r="BA107" s="380">
        <f t="array" aca="true" ref="BA107">INDEX(KM_PCT,MATCH($A107,'Knowledge - Percentages'!$B:$B,0),'Data - Knowledge'!BA$8)/100</f>
        <v>0.039</v>
      </c>
      <c r="BB107" s="380">
        <f t="array" aca="true" ref="BB107">INDEX(KM_PCT,MATCH($A107,'Knowledge - Percentages'!$B:$B,0),'Data - Knowledge'!BB$8)/100</f>
        <v>0.035</v>
      </c>
      <c r="BC107" s="380">
        <f t="array" aca="true" ref="BC107">INDEX(KM_PCT,MATCH($A107,'Knowledge - Percentages'!$B:$B,0),'Data - Knowledge'!BC$8)/100</f>
        <v>0.03</v>
      </c>
      <c r="BD107" s="380">
        <f t="array" aca="true" ref="BD107">INDEX(KM_PCT,MATCH($A107,'Knowledge - Percentages'!$B:$B,0),'Data - Knowledge'!BD$8)/100</f>
        <v>0.03</v>
      </c>
      <c r="BE107" s="380">
        <f t="array" aca="true" ref="BE107">INDEX(KM_PCT,MATCH($A107,'Knowledge - Percentages'!$B:$B,0),'Data - Knowledge'!BE$8)/100</f>
        <v>0.033</v>
      </c>
      <c r="BF107" s="380">
        <f t="array" aca="true" ref="BF107">INDEX(KM_PCT,MATCH($A107,'Knowledge - Percentages'!$B:$B,0),'Data - Knowledge'!BF$8)/100</f>
        <v>0.034</v>
      </c>
      <c r="BG107" s="380">
        <f t="array" aca="true" ref="BG107">INDEX(KM_PCT,MATCH($A107,'Knowledge - Percentages'!$B:$B,0),'Data - Knowledge'!BG$8)/100</f>
        <v>0.052000000000000005</v>
      </c>
      <c r="BH107" s="380">
        <f t="array" aca="true" ref="BH107">INDEX(KM_PCT,MATCH($A107,'Knowledge - Percentages'!$B:$B,0),'Data - Knowledge'!BH$8)/100</f>
        <v>0.055</v>
      </c>
      <c r="BI107" s="380">
        <f t="array" aca="true" ref="BI107">INDEX(KM_PCT,MATCH($A107,'Knowledge - Percentages'!$B:$B,0),'Data - Knowledge'!BI$8)/100</f>
        <v>0.045</v>
      </c>
      <c r="BJ107" s="380">
        <f t="array" aca="true" ref="BJ107">INDEX(KM_PCT,MATCH($A107,'Knowledge - Percentages'!$B:$B,0),'Data - Knowledge'!BJ$8)/100</f>
        <v>0.031</v>
      </c>
      <c r="BK107" s="380">
        <f t="array" aca="true" ref="BK107">INDEX(KM_PCT,MATCH($A107,'Knowledge - Percentages'!$B:$B,0),'Data - Knowledge'!BK$8)/100</f>
        <v>0.07</v>
      </c>
      <c r="BL107" s="380">
        <f t="array" aca="true" ref="BL107">INDEX(KM_PCT,MATCH($A107,'Knowledge - Percentages'!$B:$B,0),'Data - Knowledge'!BL$8)/100</f>
        <v>0.062</v>
      </c>
      <c r="BM107" s="380">
        <f t="array" aca="true" ref="BM107">INDEX(KM_PCT,MATCH($A107,'Knowledge - Percentages'!$B:$B,0),'Data - Knowledge'!BM$8)/100</f>
        <v>0.052000000000000005</v>
      </c>
      <c r="BN107" s="380">
        <f t="array" aca="true" ref="BN107">INDEX(KM_PCT,MATCH($A107,'Knowledge - Percentages'!$B:$B,0),'Data - Knowledge'!BN$8)/100</f>
        <v>0.028999999999999998</v>
      </c>
      <c r="BO107" s="380">
        <f t="array" aca="true" ref="BO107">INDEX(KM_PCT,MATCH($A107,'Knowledge - Percentages'!$B:$B,0),'Data - Knowledge'!BO$8)/100</f>
        <v>0.035</v>
      </c>
      <c r="BP107" s="380">
        <f t="array" aca="true" ref="BP107">INDEX(KM_PCT,MATCH($A107,'Knowledge - Percentages'!$B:$B,0),'Data - Knowledge'!BP$8)/100</f>
        <v>0.028999999999999998</v>
      </c>
      <c r="BQ107" s="380">
        <f t="array" aca="true" ref="BQ107">INDEX(KM_PCT,MATCH($A107,'Knowledge - Percentages'!$B:$B,0),'Data - Knowledge'!BQ$8)/100</f>
        <v>0.034</v>
      </c>
    </row>
    <row r="108" spans="1:69">
      <c r="A108" t="s">
        <v>489</v>
      </c>
      <c r="B108" t="s">
        <v>951</v>
      </c>
      <c r="C108" t="s">
        <v>966</v>
      </c>
      <c r="D108" t="s">
        <v>490</v>
      </c>
      <c r="E108" s="373">
        <f>SUMPRODUCT($K$2:$BQ$2,$K108:$BQ108)/$J$2</f>
        <v>0.16962500000000005</v>
      </c>
      <c r="F108" s="379">
        <f>SUMPRODUCT($K$2:$BQ$2,$K108:$BQ108)</f>
        <v>44.781000000000013</v>
      </c>
      <c r="G108" s="373">
        <f>SUMPRODUCT($K$3:$BQ$3,$K108:$BQ108)/$J$3</f>
        <v>0.22205646817248459</v>
      </c>
      <c r="H108" s="379">
        <f>SUMPRODUCT($K$3:$BQ$3,$K108:$BQ108)</f>
        <v>2162.83</v>
      </c>
      <c r="I108" s="373">
        <f>CORREL($K$4:$BQ$4,$K108:$BQ108)</f>
        <v>-0.41126749532566514</v>
      </c>
      <c r="J108" s="379">
        <f>$E108/$G108*100</f>
        <v>76.388227461242934</v>
      </c>
      <c r="K108" s="380">
        <f t="array" aca="true" ref="K108">INDEX(KM_PCT,MATCH($A108,'Knowledge - Percentages'!$B:$B,0),'Data - Knowledge'!K$8)/100</f>
        <v>0.29600000000000004</v>
      </c>
      <c r="L108" s="380">
        <f t="array" aca="true" ref="L108">INDEX(KM_PCT,MATCH($A108,'Knowledge - Percentages'!$B:$B,0),'Data - Knowledge'!L$8)/100</f>
        <v>0.317</v>
      </c>
      <c r="M108" s="380">
        <f t="array" aca="true" ref="M108">INDEX(KM_PCT,MATCH($A108,'Knowledge - Percentages'!$B:$B,0),'Data - Knowledge'!M$8)/100</f>
        <v>0.29</v>
      </c>
      <c r="N108" s="380">
        <f t="array" aca="true" ref="N108">INDEX(KM_PCT,MATCH($A108,'Knowledge - Percentages'!$B:$B,0),'Data - Knowledge'!N$8)/100</f>
        <v>0.233</v>
      </c>
      <c r="O108" s="380">
        <f t="array" aca="true" ref="O108">INDEX(KM_PCT,MATCH($A108,'Knowledge - Percentages'!$B:$B,0),'Data - Knowledge'!O$8)/100</f>
        <v>0.245</v>
      </c>
      <c r="P108" s="380">
        <f t="array" aca="true" ref="P108">INDEX(KM_PCT,MATCH($A108,'Knowledge - Percentages'!$B:$B,0),'Data - Knowledge'!P$8)/100</f>
        <v>0.275</v>
      </c>
      <c r="Q108" s="380">
        <f t="array" aca="true" ref="Q108">INDEX(KM_PCT,MATCH($A108,'Knowledge - Percentages'!$B:$B,0),'Data - Knowledge'!Q$8)/100</f>
        <v>0.293</v>
      </c>
      <c r="R108" s="380">
        <f t="array" aca="true" ref="R108">INDEX(KM_PCT,MATCH($A108,'Knowledge - Percentages'!$B:$B,0),'Data - Knowledge'!R$8)/100</f>
        <v>0.289</v>
      </c>
      <c r="S108" s="380">
        <f t="array" aca="true" ref="S108">INDEX(KM_PCT,MATCH($A108,'Knowledge - Percentages'!$B:$B,0),'Data - Knowledge'!S$8)/100</f>
        <v>0.301</v>
      </c>
      <c r="T108" s="380">
        <f t="array" aca="true" ref="T108">INDEX(KM_PCT,MATCH($A108,'Knowledge - Percentages'!$B:$B,0),'Data - Knowledge'!T$8)/100</f>
        <v>0.24600000000000002</v>
      </c>
      <c r="U108" s="380">
        <f t="array" aca="true" ref="U108">INDEX(KM_PCT,MATCH($A108,'Knowledge - Percentages'!$B:$B,0),'Data - Knowledge'!U$8)/100</f>
        <v>0.22899999999999998</v>
      </c>
      <c r="V108" s="380">
        <f t="array" aca="true" ref="V108">INDEX(KM_PCT,MATCH($A108,'Knowledge - Percentages'!$B:$B,0),'Data - Knowledge'!V$8)/100</f>
        <v>0.159</v>
      </c>
      <c r="W108" s="380">
        <f t="array" aca="true" ref="W108">INDEX(KM_PCT,MATCH($A108,'Knowledge - Percentages'!$B:$B,0),'Data - Knowledge'!W$8)/100</f>
        <v>0.215</v>
      </c>
      <c r="X108" s="380">
        <f t="array" aca="true" ref="X108">INDEX(KM_PCT,MATCH($A108,'Knowledge - Percentages'!$B:$B,0),'Data - Knowledge'!X$8)/100</f>
        <v>0.32299999999999995</v>
      </c>
      <c r="Y108" s="380">
        <f t="array" aca="true" ref="Y108">INDEX(KM_PCT,MATCH($A108,'Knowledge - Percentages'!$B:$B,0),'Data - Knowledge'!Y$8)/100</f>
        <v>0.318</v>
      </c>
      <c r="Z108" s="380">
        <f t="array" aca="true" ref="Z108">INDEX(KM_PCT,MATCH($A108,'Knowledge - Percentages'!$B:$B,0),'Data - Knowledge'!Z$8)/100</f>
        <v>0.305</v>
      </c>
      <c r="AA108" s="380">
        <f t="array" aca="true" ref="AA108">INDEX(KM_PCT,MATCH($A108,'Knowledge - Percentages'!$B:$B,0),'Data - Knowledge'!AA$8)/100</f>
        <v>0.261</v>
      </c>
      <c r="AB108" s="380">
        <f t="array" aca="true" ref="AB108">INDEX(KM_PCT,MATCH($A108,'Knowledge - Percentages'!$B:$B,0),'Data - Knowledge'!AB$8)/100</f>
        <v>0.293</v>
      </c>
      <c r="AC108" s="380">
        <f t="array" aca="true" ref="AC108">INDEX(KM_PCT,MATCH($A108,'Knowledge - Percentages'!$B:$B,0),'Data - Knowledge'!AC$8)/100</f>
        <v>0.28600000000000003</v>
      </c>
      <c r="AD108" s="380">
        <f t="array" aca="true" ref="AD108">INDEX(KM_PCT,MATCH($A108,'Knowledge - Percentages'!$B:$B,0),'Data - Knowledge'!AD$8)/100</f>
        <v>0.257</v>
      </c>
      <c r="AE108" s="380">
        <f t="array" aca="true" ref="AE108">INDEX(KM_PCT,MATCH($A108,'Knowledge - Percentages'!$B:$B,0),'Data - Knowledge'!AE$8)/100</f>
        <v>0.152</v>
      </c>
      <c r="AF108" s="380">
        <f t="array" aca="true" ref="AF108">INDEX(KM_PCT,MATCH($A108,'Knowledge - Percentages'!$B:$B,0),'Data - Knowledge'!AF$8)/100</f>
        <v>0.193</v>
      </c>
      <c r="AG108" s="380">
        <f t="array" aca="true" ref="AG108">INDEX(KM_PCT,MATCH($A108,'Knowledge - Percentages'!$B:$B,0),'Data - Knowledge'!AG$8)/100</f>
        <v>0.191</v>
      </c>
      <c r="AH108" s="380">
        <f t="array" aca="true" ref="AH108">INDEX(KM_PCT,MATCH($A108,'Knowledge - Percentages'!$B:$B,0),'Data - Knowledge'!AH$8)/100</f>
        <v>0.21899999999999997</v>
      </c>
      <c r="AI108" s="380">
        <f t="array" aca="true" ref="AI108">INDEX(KM_PCT,MATCH($A108,'Knowledge - Percentages'!$B:$B,0),'Data - Knowledge'!AI$8)/100</f>
        <v>0.22699999999999998</v>
      </c>
      <c r="AJ108" s="380">
        <f t="array" aca="true" ref="AJ108">INDEX(KM_PCT,MATCH($A108,'Knowledge - Percentages'!$B:$B,0),'Data - Knowledge'!AJ$8)/100</f>
        <v>0.261</v>
      </c>
      <c r="AK108" s="380">
        <f t="array" aca="true" ref="AK108">INDEX(KM_PCT,MATCH($A108,'Knowledge - Percentages'!$B:$B,0),'Data - Knowledge'!AK$8)/100</f>
        <v>0.188</v>
      </c>
      <c r="AL108" s="380">
        <f t="array" aca="true" ref="AL108">INDEX(KM_PCT,MATCH($A108,'Knowledge - Percentages'!$B:$B,0),'Data - Knowledge'!AL$8)/100</f>
        <v>0.26</v>
      </c>
      <c r="AM108" s="380">
        <f t="array" aca="true" ref="AM108">INDEX(KM_PCT,MATCH($A108,'Knowledge - Percentages'!$B:$B,0),'Data - Knowledge'!AM$8)/100</f>
        <v>0.235</v>
      </c>
      <c r="AN108" s="380">
        <f t="array" aca="true" ref="AN108">INDEX(KM_PCT,MATCH($A108,'Knowledge - Percentages'!$B:$B,0),'Data - Knowledge'!AN$8)/100</f>
        <v>0.151</v>
      </c>
      <c r="AO108" s="380">
        <f t="array" aca="true" ref="AO108">INDEX(KM_PCT,MATCH($A108,'Knowledge - Percentages'!$B:$B,0),'Data - Knowledge'!AO$8)/100</f>
        <v>0.122</v>
      </c>
      <c r="AP108" s="380">
        <f t="array" aca="true" ref="AP108">INDEX(KM_PCT,MATCH($A108,'Knowledge - Percentages'!$B:$B,0),'Data - Knowledge'!AP$8)/100</f>
        <v>0.276</v>
      </c>
      <c r="AQ108" s="380">
        <f t="array" aca="true" ref="AQ108">INDEX(KM_PCT,MATCH($A108,'Knowledge - Percentages'!$B:$B,0),'Data - Knowledge'!AQ$8)/100</f>
        <v>0.242</v>
      </c>
      <c r="AR108" s="380">
        <f t="array" aca="true" ref="AR108">INDEX(KM_PCT,MATCH($A108,'Knowledge - Percentages'!$B:$B,0),'Data - Knowledge'!AR$8)/100</f>
        <v>0.156</v>
      </c>
      <c r="AS108" s="380">
        <f t="array" aca="true" ref="AS108">INDEX(KM_PCT,MATCH($A108,'Knowledge - Percentages'!$B:$B,0),'Data - Knowledge'!AS$8)/100</f>
        <v>0.165</v>
      </c>
      <c r="AT108" s="380">
        <f t="array" aca="true" ref="AT108">INDEX(KM_PCT,MATCH($A108,'Knowledge - Percentages'!$B:$B,0),'Data - Knowledge'!AT$8)/100</f>
        <v>0.24</v>
      </c>
      <c r="AU108" s="380">
        <f t="array" aca="true" ref="AU108">INDEX(KM_PCT,MATCH($A108,'Knowledge - Percentages'!$B:$B,0),'Data - Knowledge'!AU$8)/100</f>
        <v>0.213</v>
      </c>
      <c r="AV108" s="380">
        <f t="array" aca="true" ref="AV108">INDEX(KM_PCT,MATCH($A108,'Knowledge - Percentages'!$B:$B,0),'Data - Knowledge'!AV$8)/100</f>
        <v>0.195</v>
      </c>
      <c r="AW108" s="380">
        <f t="array" aca="true" ref="AW108">INDEX(KM_PCT,MATCH($A108,'Knowledge - Percentages'!$B:$B,0),'Data - Knowledge'!AW$8)/100</f>
        <v>0.21</v>
      </c>
      <c r="AX108" s="380">
        <f t="array" aca="true" ref="AX108">INDEX(KM_PCT,MATCH($A108,'Knowledge - Percentages'!$B:$B,0),'Data - Knowledge'!AX$8)/100</f>
        <v>0.183</v>
      </c>
      <c r="AY108" s="380">
        <f t="array" aca="true" ref="AY108">INDEX(KM_PCT,MATCH($A108,'Knowledge - Percentages'!$B:$B,0),'Data - Knowledge'!AY$8)/100</f>
        <v>0.193</v>
      </c>
      <c r="AZ108" s="380">
        <f t="array" aca="true" ref="AZ108">INDEX(KM_PCT,MATCH($A108,'Knowledge - Percentages'!$B:$B,0),'Data - Knowledge'!AZ$8)/100</f>
        <v>0.217</v>
      </c>
      <c r="BA108" s="380">
        <f t="array" aca="true" ref="BA108">INDEX(KM_PCT,MATCH($A108,'Knowledge - Percentages'!$B:$B,0),'Data - Knowledge'!BA$8)/100</f>
        <v>0.177</v>
      </c>
      <c r="BB108" s="380">
        <f t="array" aca="true" ref="BB108">INDEX(KM_PCT,MATCH($A108,'Knowledge - Percentages'!$B:$B,0),'Data - Knowledge'!BB$8)/100</f>
        <v>0.166</v>
      </c>
      <c r="BC108" s="380">
        <f t="array" aca="true" ref="BC108">INDEX(KM_PCT,MATCH($A108,'Knowledge - Percentages'!$B:$B,0),'Data - Knowledge'!BC$8)/100</f>
        <v>0.105</v>
      </c>
      <c r="BD108" s="380">
        <f t="array" aca="true" ref="BD108">INDEX(KM_PCT,MATCH($A108,'Knowledge - Percentages'!$B:$B,0),'Data - Knowledge'!BD$8)/100</f>
        <v>0.08900000000000001</v>
      </c>
      <c r="BE108" s="380">
        <f t="array" aca="true" ref="BE108">INDEX(KM_PCT,MATCH($A108,'Knowledge - Percentages'!$B:$B,0),'Data - Knowledge'!BE$8)/100</f>
        <v>0.149</v>
      </c>
      <c r="BF108" s="380">
        <f t="array" aca="true" ref="BF108">INDEX(KM_PCT,MATCH($A108,'Knowledge - Percentages'!$B:$B,0),'Data - Knowledge'!BF$8)/100</f>
        <v>0.14</v>
      </c>
      <c r="BG108" s="380">
        <f t="array" aca="true" ref="BG108">INDEX(KM_PCT,MATCH($A108,'Knowledge - Percentages'!$B:$B,0),'Data - Knowledge'!BG$8)/100</f>
        <v>0.201</v>
      </c>
      <c r="BH108" s="380">
        <f t="array" aca="true" ref="BH108">INDEX(KM_PCT,MATCH($A108,'Knowledge - Percentages'!$B:$B,0),'Data - Knowledge'!BH$8)/100</f>
        <v>0.215</v>
      </c>
      <c r="BI108" s="380">
        <f t="array" aca="true" ref="BI108">INDEX(KM_PCT,MATCH($A108,'Knowledge - Percentages'!$B:$B,0),'Data - Knowledge'!BI$8)/100</f>
        <v>0.2</v>
      </c>
      <c r="BJ108" s="380">
        <f t="array" aca="true" ref="BJ108">INDEX(KM_PCT,MATCH($A108,'Knowledge - Percentages'!$B:$B,0),'Data - Knowledge'!BJ$8)/100</f>
        <v>0.166</v>
      </c>
      <c r="BK108" s="380">
        <f t="array" aca="true" ref="BK108">INDEX(KM_PCT,MATCH($A108,'Knowledge - Percentages'!$B:$B,0),'Data - Knowledge'!BK$8)/100</f>
        <v>0.22699999999999998</v>
      </c>
      <c r="BL108" s="380">
        <f t="array" aca="true" ref="BL108">INDEX(KM_PCT,MATCH($A108,'Knowledge - Percentages'!$B:$B,0),'Data - Knowledge'!BL$8)/100</f>
        <v>0.201</v>
      </c>
      <c r="BM108" s="380">
        <f t="array" aca="true" ref="BM108">INDEX(KM_PCT,MATCH($A108,'Knowledge - Percentages'!$B:$B,0),'Data - Knowledge'!BM$8)/100</f>
        <v>0.188</v>
      </c>
      <c r="BN108" s="380">
        <f t="array" aca="true" ref="BN108">INDEX(KM_PCT,MATCH($A108,'Knowledge - Percentages'!$B:$B,0),'Data - Knowledge'!BN$8)/100</f>
        <v>0.158</v>
      </c>
      <c r="BO108" s="380">
        <f t="array" aca="true" ref="BO108">INDEX(KM_PCT,MATCH($A108,'Knowledge - Percentages'!$B:$B,0),'Data - Knowledge'!BO$8)/100</f>
        <v>0.159</v>
      </c>
      <c r="BP108" s="380">
        <f t="array" aca="true" ref="BP108">INDEX(KM_PCT,MATCH($A108,'Knowledge - Percentages'!$B:$B,0),'Data - Knowledge'!BP$8)/100</f>
        <v>0.14400000000000002</v>
      </c>
      <c r="BQ108" s="380">
        <f t="array" aca="true" ref="BQ108">INDEX(KM_PCT,MATCH($A108,'Knowledge - Percentages'!$B:$B,0),'Data - Knowledge'!BQ$8)/100</f>
        <v>0.133</v>
      </c>
    </row>
    <row r="109" spans="1:69">
      <c r="A109" t="s">
        <v>491</v>
      </c>
      <c r="B109" t="s">
        <v>951</v>
      </c>
      <c r="C109" t="s">
        <v>966</v>
      </c>
      <c r="D109" t="s">
        <v>492</v>
      </c>
      <c r="E109" s="373">
        <f>SUMPRODUCT($K$2:$BQ$2,$K109:$BQ109)/$J$2</f>
        <v>0.16987121212121212</v>
      </c>
      <c r="F109" s="379">
        <f>SUMPRODUCT($K$2:$BQ$2,$K109:$BQ109)</f>
        <v>44.846</v>
      </c>
      <c r="G109" s="373">
        <f>SUMPRODUCT($K$3:$BQ$3,$K109:$BQ109)/$J$3</f>
        <v>0.14765349075975362</v>
      </c>
      <c r="H109" s="379">
        <f>SUMPRODUCT($K$3:$BQ$3,$K109:$BQ109)</f>
        <v>1438.1450000000002</v>
      </c>
      <c r="I109" s="373">
        <f>CORREL($K$4:$BQ$4,$K109:$BQ109)</f>
        <v>0.41605237550835511</v>
      </c>
      <c r="J109" s="379">
        <f>$E109/$G109*100</f>
        <v>115.04720358938812</v>
      </c>
      <c r="K109" s="380">
        <f t="array" aca="true" ref="K109">INDEX(KM_PCT,MATCH($A109,'Knowledge - Percentages'!$B:$B,0),'Data - Knowledge'!K$8)/100</f>
        <v>0.147</v>
      </c>
      <c r="L109" s="380">
        <f t="array" aca="true" ref="L109">INDEX(KM_PCT,MATCH($A109,'Knowledge - Percentages'!$B:$B,0),'Data - Knowledge'!L$8)/100</f>
        <v>0.11599999999999999</v>
      </c>
      <c r="M109" s="380">
        <f t="array" aca="true" ref="M109">INDEX(KM_PCT,MATCH($A109,'Knowledge - Percentages'!$B:$B,0),'Data - Knowledge'!M$8)/100</f>
        <v>0.151</v>
      </c>
      <c r="N109" s="380">
        <f t="array" aca="true" ref="N109">INDEX(KM_PCT,MATCH($A109,'Knowledge - Percentages'!$B:$B,0),'Data - Knowledge'!N$8)/100</f>
        <v>0.152</v>
      </c>
      <c r="O109" s="380">
        <f t="array" aca="true" ref="O109">INDEX(KM_PCT,MATCH($A109,'Knowledge - Percentages'!$B:$B,0),'Data - Knowledge'!O$8)/100</f>
        <v>0.146</v>
      </c>
      <c r="P109" s="380">
        <f t="array" aca="true" ref="P109">INDEX(KM_PCT,MATCH($A109,'Knowledge - Percentages'!$B:$B,0),'Data - Knowledge'!P$8)/100</f>
        <v>0.14400000000000002</v>
      </c>
      <c r="Q109" s="380">
        <f t="array" aca="true" ref="Q109">INDEX(KM_PCT,MATCH($A109,'Knowledge - Percentages'!$B:$B,0),'Data - Knowledge'!Q$8)/100</f>
        <v>0.131</v>
      </c>
      <c r="R109" s="380">
        <f t="array" aca="true" ref="R109">INDEX(KM_PCT,MATCH($A109,'Knowledge - Percentages'!$B:$B,0),'Data - Knowledge'!R$8)/100</f>
        <v>0.139</v>
      </c>
      <c r="S109" s="380">
        <f t="array" aca="true" ref="S109">INDEX(KM_PCT,MATCH($A109,'Knowledge - Percentages'!$B:$B,0),'Data - Knowledge'!S$8)/100</f>
        <v>0.14300000000000002</v>
      </c>
      <c r="T109" s="380">
        <f t="array" aca="true" ref="T109">INDEX(KM_PCT,MATCH($A109,'Knowledge - Percentages'!$B:$B,0),'Data - Knowledge'!T$8)/100</f>
        <v>0.14300000000000002</v>
      </c>
      <c r="U109" s="380">
        <f t="array" aca="true" ref="U109">INDEX(KM_PCT,MATCH($A109,'Knowledge - Percentages'!$B:$B,0),'Data - Knowledge'!U$8)/100</f>
        <v>0.14300000000000002</v>
      </c>
      <c r="V109" s="380">
        <f t="array" aca="true" ref="V109">INDEX(KM_PCT,MATCH($A109,'Knowledge - Percentages'!$B:$B,0),'Data - Knowledge'!V$8)/100</f>
        <v>0.152</v>
      </c>
      <c r="W109" s="380">
        <f t="array" aca="true" ref="W109">INDEX(KM_PCT,MATCH($A109,'Knowledge - Percentages'!$B:$B,0),'Data - Knowledge'!W$8)/100</f>
        <v>0.152</v>
      </c>
      <c r="X109" s="380">
        <f t="array" aca="true" ref="X109">INDEX(KM_PCT,MATCH($A109,'Knowledge - Percentages'!$B:$B,0),'Data - Knowledge'!X$8)/100</f>
        <v>0.10800000000000001</v>
      </c>
      <c r="Y109" s="380">
        <f t="array" aca="true" ref="Y109">INDEX(KM_PCT,MATCH($A109,'Knowledge - Percentages'!$B:$B,0),'Data - Knowledge'!Y$8)/100</f>
        <v>0.075</v>
      </c>
      <c r="Z109" s="380">
        <f t="array" aca="true" ref="Z109">INDEX(KM_PCT,MATCH($A109,'Knowledge - Percentages'!$B:$B,0),'Data - Knowledge'!Z$8)/100</f>
        <v>0.1</v>
      </c>
      <c r="AA109" s="380">
        <f t="array" aca="true" ref="AA109">INDEX(KM_PCT,MATCH($A109,'Knowledge - Percentages'!$B:$B,0),'Data - Knowledge'!AA$8)/100</f>
        <v>0.113</v>
      </c>
      <c r="AB109" s="380">
        <f t="array" aca="true" ref="AB109">INDEX(KM_PCT,MATCH($A109,'Knowledge - Percentages'!$B:$B,0),'Data - Knowledge'!AB$8)/100</f>
        <v>0.133</v>
      </c>
      <c r="AC109" s="380">
        <f t="array" aca="true" ref="AC109">INDEX(KM_PCT,MATCH($A109,'Knowledge - Percentages'!$B:$B,0),'Data - Knowledge'!AC$8)/100</f>
        <v>0.11</v>
      </c>
      <c r="AD109" s="380">
        <f t="array" aca="true" ref="AD109">INDEX(KM_PCT,MATCH($A109,'Knowledge - Percentages'!$B:$B,0),'Data - Knowledge'!AD$8)/100</f>
        <v>0.128</v>
      </c>
      <c r="AE109" s="380">
        <f t="array" aca="true" ref="AE109">INDEX(KM_PCT,MATCH($A109,'Knowledge - Percentages'!$B:$B,0),'Data - Knowledge'!AE$8)/100</f>
        <v>0.16</v>
      </c>
      <c r="AF109" s="380">
        <f t="array" aca="true" ref="AF109">INDEX(KM_PCT,MATCH($A109,'Knowledge - Percentages'!$B:$B,0),'Data - Knowledge'!AF$8)/100</f>
        <v>0.17</v>
      </c>
      <c r="AG109" s="380">
        <f t="array" aca="true" ref="AG109">INDEX(KM_PCT,MATCH($A109,'Knowledge - Percentages'!$B:$B,0),'Data - Knowledge'!AG$8)/100</f>
        <v>0.151</v>
      </c>
      <c r="AH109" s="380">
        <f t="array" aca="true" ref="AH109">INDEX(KM_PCT,MATCH($A109,'Knowledge - Percentages'!$B:$B,0),'Data - Knowledge'!AH$8)/100</f>
        <v>0.14800000000000002</v>
      </c>
      <c r="AI109" s="380">
        <f t="array" aca="true" ref="AI109">INDEX(KM_PCT,MATCH($A109,'Knowledge - Percentages'!$B:$B,0),'Data - Knowledge'!AI$8)/100</f>
        <v>0.165</v>
      </c>
      <c r="AJ109" s="380">
        <f t="array" aca="true" ref="AJ109">INDEX(KM_PCT,MATCH($A109,'Knowledge - Percentages'!$B:$B,0),'Data - Knowledge'!AJ$8)/100</f>
        <v>0.133</v>
      </c>
      <c r="AK109" s="380">
        <f t="array" aca="true" ref="AK109">INDEX(KM_PCT,MATCH($A109,'Knowledge - Percentages'!$B:$B,0),'Data - Knowledge'!AK$8)/100</f>
        <v>0.14</v>
      </c>
      <c r="AL109" s="380">
        <f t="array" aca="true" ref="AL109">INDEX(KM_PCT,MATCH($A109,'Knowledge - Percentages'!$B:$B,0),'Data - Knowledge'!AL$8)/100</f>
        <v>0.135</v>
      </c>
      <c r="AM109" s="380">
        <f t="array" aca="true" ref="AM109">INDEX(KM_PCT,MATCH($A109,'Knowledge - Percentages'!$B:$B,0),'Data - Knowledge'!AM$8)/100</f>
        <v>0.135</v>
      </c>
      <c r="AN109" s="380">
        <f t="array" aca="true" ref="AN109">INDEX(KM_PCT,MATCH($A109,'Knowledge - Percentages'!$B:$B,0),'Data - Knowledge'!AN$8)/100</f>
        <v>0.139</v>
      </c>
      <c r="AO109" s="380">
        <f t="array" aca="true" ref="AO109">INDEX(KM_PCT,MATCH($A109,'Knowledge - Percentages'!$B:$B,0),'Data - Knowledge'!AO$8)/100</f>
        <v>0.157</v>
      </c>
      <c r="AP109" s="380">
        <f t="array" aca="true" ref="AP109">INDEX(KM_PCT,MATCH($A109,'Knowledge - Percentages'!$B:$B,0),'Data - Knowledge'!AP$8)/100</f>
        <v>0.121</v>
      </c>
      <c r="AQ109" s="380">
        <f t="array" aca="true" ref="AQ109">INDEX(KM_PCT,MATCH($A109,'Knowledge - Percentages'!$B:$B,0),'Data - Knowledge'!AQ$8)/100</f>
        <v>0.13699999999999998</v>
      </c>
      <c r="AR109" s="380">
        <f t="array" aca="true" ref="AR109">INDEX(KM_PCT,MATCH($A109,'Knowledge - Percentages'!$B:$B,0),'Data - Knowledge'!AR$8)/100</f>
        <v>0.063</v>
      </c>
      <c r="AS109" s="380">
        <f t="array" aca="true" ref="AS109">INDEX(KM_PCT,MATCH($A109,'Knowledge - Percentages'!$B:$B,0),'Data - Knowledge'!AS$8)/100</f>
        <v>0.062</v>
      </c>
      <c r="AT109" s="380">
        <f t="array" aca="true" ref="AT109">INDEX(KM_PCT,MATCH($A109,'Knowledge - Percentages'!$B:$B,0),'Data - Knowledge'!AT$8)/100</f>
        <v>0.096</v>
      </c>
      <c r="AU109" s="380">
        <f t="array" aca="true" ref="AU109">INDEX(KM_PCT,MATCH($A109,'Knowledge - Percentages'!$B:$B,0),'Data - Knowledge'!AU$8)/100</f>
        <v>0.149</v>
      </c>
      <c r="AV109" s="380">
        <f t="array" aca="true" ref="AV109">INDEX(KM_PCT,MATCH($A109,'Knowledge - Percentages'!$B:$B,0),'Data - Knowledge'!AV$8)/100</f>
        <v>0.147</v>
      </c>
      <c r="AW109" s="380">
        <f t="array" aca="true" ref="AW109">INDEX(KM_PCT,MATCH($A109,'Knowledge - Percentages'!$B:$B,0),'Data - Knowledge'!AW$8)/100</f>
        <v>0.142</v>
      </c>
      <c r="AX109" s="380">
        <f t="array" aca="true" ref="AX109">INDEX(KM_PCT,MATCH($A109,'Knowledge - Percentages'!$B:$B,0),'Data - Knowledge'!AX$8)/100</f>
        <v>0.188</v>
      </c>
      <c r="AY109" s="380">
        <f t="array" aca="true" ref="AY109">INDEX(KM_PCT,MATCH($A109,'Knowledge - Percentages'!$B:$B,0),'Data - Knowledge'!AY$8)/100</f>
        <v>0.17</v>
      </c>
      <c r="AZ109" s="380">
        <f t="array" aca="true" ref="AZ109">INDEX(KM_PCT,MATCH($A109,'Knowledge - Percentages'!$B:$B,0),'Data - Knowledge'!AZ$8)/100</f>
        <v>0.156</v>
      </c>
      <c r="BA109" s="380">
        <f t="array" aca="true" ref="BA109">INDEX(KM_PCT,MATCH($A109,'Knowledge - Percentages'!$B:$B,0),'Data - Knowledge'!BA$8)/100</f>
        <v>0.165</v>
      </c>
      <c r="BB109" s="380">
        <f t="array" aca="true" ref="BB109">INDEX(KM_PCT,MATCH($A109,'Knowledge - Percentages'!$B:$B,0),'Data - Knowledge'!BB$8)/100</f>
        <v>0.16899999999999998</v>
      </c>
      <c r="BC109" s="380">
        <f t="array" aca="true" ref="BC109">INDEX(KM_PCT,MATCH($A109,'Knowledge - Percentages'!$B:$B,0),'Data - Knowledge'!BC$8)/100</f>
        <v>0.171</v>
      </c>
      <c r="BD109" s="380">
        <f t="array" aca="true" ref="BD109">INDEX(KM_PCT,MATCH($A109,'Knowledge - Percentages'!$B:$B,0),'Data - Knowledge'!BD$8)/100</f>
        <v>0.171</v>
      </c>
      <c r="BE109" s="380">
        <f t="array" aca="true" ref="BE109">INDEX(KM_PCT,MATCH($A109,'Knowledge - Percentages'!$B:$B,0),'Data - Knowledge'!BE$8)/100</f>
        <v>0.174</v>
      </c>
      <c r="BF109" s="380">
        <f t="array" aca="true" ref="BF109">INDEX(KM_PCT,MATCH($A109,'Knowledge - Percentages'!$B:$B,0),'Data - Knowledge'!BF$8)/100</f>
        <v>0.177</v>
      </c>
      <c r="BG109" s="380">
        <f t="array" aca="true" ref="BG109">INDEX(KM_PCT,MATCH($A109,'Knowledge - Percentages'!$B:$B,0),'Data - Knowledge'!BG$8)/100</f>
        <v>0.132</v>
      </c>
      <c r="BH109" s="380">
        <f t="array" aca="true" ref="BH109">INDEX(KM_PCT,MATCH($A109,'Knowledge - Percentages'!$B:$B,0),'Data - Knowledge'!BH$8)/100</f>
        <v>0.139</v>
      </c>
      <c r="BI109" s="380">
        <f t="array" aca="true" ref="BI109">INDEX(KM_PCT,MATCH($A109,'Knowledge - Percentages'!$B:$B,0),'Data - Knowledge'!BI$8)/100</f>
        <v>0.14300000000000002</v>
      </c>
      <c r="BJ109" s="380">
        <f t="array" aca="true" ref="BJ109">INDEX(KM_PCT,MATCH($A109,'Knowledge - Percentages'!$B:$B,0),'Data - Knowledge'!BJ$8)/100</f>
        <v>0.20199999999999999</v>
      </c>
      <c r="BK109" s="380">
        <f t="array" aca="true" ref="BK109">INDEX(KM_PCT,MATCH($A109,'Knowledge - Percentages'!$B:$B,0),'Data - Knowledge'!BK$8)/100</f>
        <v>0.152</v>
      </c>
      <c r="BL109" s="380">
        <f t="array" aca="true" ref="BL109">INDEX(KM_PCT,MATCH($A109,'Knowledge - Percentages'!$B:$B,0),'Data - Knowledge'!BL$8)/100</f>
        <v>0.149</v>
      </c>
      <c r="BM109" s="380">
        <f t="array" aca="true" ref="BM109">INDEX(KM_PCT,MATCH($A109,'Knowledge - Percentages'!$B:$B,0),'Data - Knowledge'!BM$8)/100</f>
        <v>0.17300000000000001</v>
      </c>
      <c r="BN109" s="380">
        <f t="array" aca="true" ref="BN109">INDEX(KM_PCT,MATCH($A109,'Knowledge - Percentages'!$B:$B,0),'Data - Knowledge'!BN$8)/100</f>
        <v>0.207</v>
      </c>
      <c r="BO109" s="380">
        <f t="array" aca="true" ref="BO109">INDEX(KM_PCT,MATCH($A109,'Knowledge - Percentages'!$B:$B,0),'Data - Knowledge'!BO$8)/100</f>
        <v>0.205</v>
      </c>
      <c r="BP109" s="380">
        <f t="array" aca="true" ref="BP109">INDEX(KM_PCT,MATCH($A109,'Knowledge - Percentages'!$B:$B,0),'Data - Knowledge'!BP$8)/100</f>
        <v>0.203</v>
      </c>
      <c r="BQ109" s="380">
        <f t="array" aca="true" ref="BQ109">INDEX(KM_PCT,MATCH($A109,'Knowledge - Percentages'!$B:$B,0),'Data - Knowledge'!BQ$8)/100</f>
        <v>0.16399999999999998</v>
      </c>
    </row>
    <row r="110" spans="1:69">
      <c r="A110" t="s">
        <v>493</v>
      </c>
      <c r="B110" t="s">
        <v>951</v>
      </c>
      <c r="C110" t="s">
        <v>966</v>
      </c>
      <c r="D110" t="s">
        <v>494</v>
      </c>
      <c r="E110" s="373">
        <f>SUMPRODUCT($K$2:$BQ$2,$K110:$BQ110)/$J$2</f>
        <v>0.050450757575757572</v>
      </c>
      <c r="F110" s="379">
        <f>SUMPRODUCT($K$2:$BQ$2,$K110:$BQ110)</f>
        <v>13.318999999999999</v>
      </c>
      <c r="G110" s="373">
        <f>SUMPRODUCT($K$3:$BQ$3,$K110:$BQ110)/$J$3</f>
        <v>0.054360677618069835</v>
      </c>
      <c r="H110" s="379">
        <f>SUMPRODUCT($K$3:$BQ$3,$K110:$BQ110)</f>
        <v>529.47300000000018</v>
      </c>
      <c r="I110" s="373">
        <f>CORREL($K$4:$BQ$4,$K110:$BQ110)</f>
        <v>-0.25854234864394227</v>
      </c>
      <c r="J110" s="379">
        <f>$E110/$G110*100</f>
        <v>92.807447931788516</v>
      </c>
      <c r="K110" s="380">
        <f t="array" aca="true" ref="K110">INDEX(KM_PCT,MATCH($A110,'Knowledge - Percentages'!$B:$B,0),'Data - Knowledge'!K$8)/100</f>
        <v>0.05</v>
      </c>
      <c r="L110" s="380">
        <f t="array" aca="true" ref="L110">INDEX(KM_PCT,MATCH($A110,'Knowledge - Percentages'!$B:$B,0),'Data - Knowledge'!L$8)/100</f>
        <v>0.062</v>
      </c>
      <c r="M110" s="380">
        <f t="array" aca="true" ref="M110">INDEX(KM_PCT,MATCH($A110,'Knowledge - Percentages'!$B:$B,0),'Data - Knowledge'!M$8)/100</f>
        <v>0.051</v>
      </c>
      <c r="N110" s="380">
        <f t="array" aca="true" ref="N110">INDEX(KM_PCT,MATCH($A110,'Knowledge - Percentages'!$B:$B,0),'Data - Knowledge'!N$8)/100</f>
        <v>0.049</v>
      </c>
      <c r="O110" s="380">
        <f t="array" aca="true" ref="O110">INDEX(KM_PCT,MATCH($A110,'Knowledge - Percentages'!$B:$B,0),'Data - Knowledge'!O$8)/100</f>
        <v>0.05</v>
      </c>
      <c r="P110" s="380">
        <f t="array" aca="true" ref="P110">INDEX(KM_PCT,MATCH($A110,'Knowledge - Percentages'!$B:$B,0),'Data - Knowledge'!P$8)/100</f>
        <v>0.062</v>
      </c>
      <c r="Q110" s="380">
        <f t="array" aca="true" ref="Q110">INDEX(KM_PCT,MATCH($A110,'Knowledge - Percentages'!$B:$B,0),'Data - Knowledge'!Q$8)/100</f>
        <v>0.059000000000000004</v>
      </c>
      <c r="R110" s="380">
        <f t="array" aca="true" ref="R110">INDEX(KM_PCT,MATCH($A110,'Knowledge - Percentages'!$B:$B,0),'Data - Knowledge'!R$8)/100</f>
        <v>0.063</v>
      </c>
      <c r="S110" s="380">
        <f t="array" aca="true" ref="S110">INDEX(KM_PCT,MATCH($A110,'Knowledge - Percentages'!$B:$B,0),'Data - Knowledge'!S$8)/100</f>
        <v>0.059000000000000004</v>
      </c>
      <c r="T110" s="380">
        <f t="array" aca="true" ref="T110">INDEX(KM_PCT,MATCH($A110,'Knowledge - Percentages'!$B:$B,0),'Data - Knowledge'!T$8)/100</f>
        <v>0.055</v>
      </c>
      <c r="U110" s="380">
        <f t="array" aca="true" ref="U110">INDEX(KM_PCT,MATCH($A110,'Knowledge - Percentages'!$B:$B,0),'Data - Knowledge'!U$8)/100</f>
        <v>0.062</v>
      </c>
      <c r="V110" s="380">
        <f t="array" aca="true" ref="V110">INDEX(KM_PCT,MATCH($A110,'Knowledge - Percentages'!$B:$B,0),'Data - Knowledge'!V$8)/100</f>
        <v>0.043</v>
      </c>
      <c r="W110" s="380">
        <f t="array" aca="true" ref="W110">INDEX(KM_PCT,MATCH($A110,'Knowledge - Percentages'!$B:$B,0),'Data - Knowledge'!W$8)/100</f>
        <v>0.054000000000000006</v>
      </c>
      <c r="X110" s="380">
        <f t="array" aca="true" ref="X110">INDEX(KM_PCT,MATCH($A110,'Knowledge - Percentages'!$B:$B,0),'Data - Knowledge'!X$8)/100</f>
        <v>0.059000000000000004</v>
      </c>
      <c r="Y110" s="380">
        <f t="array" aca="true" ref="Y110">INDEX(KM_PCT,MATCH($A110,'Knowledge - Percentages'!$B:$B,0),'Data - Knowledge'!Y$8)/100</f>
        <v>0.068</v>
      </c>
      <c r="Z110" s="380">
        <f t="array" aca="true" ref="Z110">INDEX(KM_PCT,MATCH($A110,'Knowledge - Percentages'!$B:$B,0),'Data - Knowledge'!Z$8)/100</f>
        <v>0.061</v>
      </c>
      <c r="AA110" s="380">
        <f t="array" aca="true" ref="AA110">INDEX(KM_PCT,MATCH($A110,'Knowledge - Percentages'!$B:$B,0),'Data - Knowledge'!AA$8)/100</f>
        <v>0.063</v>
      </c>
      <c r="AB110" s="380">
        <f t="array" aca="true" ref="AB110">INDEX(KM_PCT,MATCH($A110,'Knowledge - Percentages'!$B:$B,0),'Data - Knowledge'!AB$8)/100</f>
        <v>0.063</v>
      </c>
      <c r="AC110" s="380">
        <f t="array" aca="true" ref="AC110">INDEX(KM_PCT,MATCH($A110,'Knowledge - Percentages'!$B:$B,0),'Data - Knowledge'!AC$8)/100</f>
        <v>0.064</v>
      </c>
      <c r="AD110" s="380">
        <f t="array" aca="true" ref="AD110">INDEX(KM_PCT,MATCH($A110,'Knowledge - Percentages'!$B:$B,0),'Data - Knowledge'!AD$8)/100</f>
        <v>0.068</v>
      </c>
      <c r="AE110" s="380">
        <f t="array" aca="true" ref="AE110">INDEX(KM_PCT,MATCH($A110,'Knowledge - Percentages'!$B:$B,0),'Data - Knowledge'!AE$8)/100</f>
        <v>0.043</v>
      </c>
      <c r="AF110" s="380">
        <f t="array" aca="true" ref="AF110">INDEX(KM_PCT,MATCH($A110,'Knowledge - Percentages'!$B:$B,0),'Data - Knowledge'!AF$8)/100</f>
        <v>0.053</v>
      </c>
      <c r="AG110" s="380">
        <f t="array" aca="true" ref="AG110">INDEX(KM_PCT,MATCH($A110,'Knowledge - Percentages'!$B:$B,0),'Data - Knowledge'!AG$8)/100</f>
        <v>0.054000000000000006</v>
      </c>
      <c r="AH110" s="380">
        <f t="array" aca="true" ref="AH110">INDEX(KM_PCT,MATCH($A110,'Knowledge - Percentages'!$B:$B,0),'Data - Knowledge'!AH$8)/100</f>
        <v>0.057</v>
      </c>
      <c r="AI110" s="380">
        <f t="array" aca="true" ref="AI110">INDEX(KM_PCT,MATCH($A110,'Knowledge - Percentages'!$B:$B,0),'Data - Knowledge'!AI$8)/100</f>
        <v>0.063</v>
      </c>
      <c r="AJ110" s="380">
        <f t="array" aca="true" ref="AJ110">INDEX(KM_PCT,MATCH($A110,'Knowledge - Percentages'!$B:$B,0),'Data - Knowledge'!AJ$8)/100</f>
        <v>0.061</v>
      </c>
      <c r="AK110" s="380">
        <f t="array" aca="true" ref="AK110">INDEX(KM_PCT,MATCH($A110,'Knowledge - Percentages'!$B:$B,0),'Data - Knowledge'!AK$8)/100</f>
        <v>0.062</v>
      </c>
      <c r="AL110" s="380">
        <f t="array" aca="true" ref="AL110">INDEX(KM_PCT,MATCH($A110,'Knowledge - Percentages'!$B:$B,0),'Data - Knowledge'!AL$8)/100</f>
        <v>0.069</v>
      </c>
      <c r="AM110" s="380">
        <f t="array" aca="true" ref="AM110">INDEX(KM_PCT,MATCH($A110,'Knowledge - Percentages'!$B:$B,0),'Data - Knowledge'!AM$8)/100</f>
        <v>0.066</v>
      </c>
      <c r="AN110" s="380">
        <f t="array" aca="true" ref="AN110">INDEX(KM_PCT,MATCH($A110,'Knowledge - Percentages'!$B:$B,0),'Data - Knowledge'!AN$8)/100</f>
        <v>0.05</v>
      </c>
      <c r="AO110" s="380">
        <f t="array" aca="true" ref="AO110">INDEX(KM_PCT,MATCH($A110,'Knowledge - Percentages'!$B:$B,0),'Data - Knowledge'!AO$8)/100</f>
        <v>0.036000000000000004</v>
      </c>
      <c r="AP110" s="380">
        <f t="array" aca="true" ref="AP110">INDEX(KM_PCT,MATCH($A110,'Knowledge - Percentages'!$B:$B,0),'Data - Knowledge'!AP$8)/100</f>
        <v>0.061</v>
      </c>
      <c r="AQ110" s="380">
        <f t="array" aca="true" ref="AQ110">INDEX(KM_PCT,MATCH($A110,'Knowledge - Percentages'!$B:$B,0),'Data - Knowledge'!AQ$8)/100</f>
        <v>0.063</v>
      </c>
      <c r="AR110" s="380">
        <f t="array" aca="true" ref="AR110">INDEX(KM_PCT,MATCH($A110,'Knowledge - Percentages'!$B:$B,0),'Data - Knowledge'!AR$8)/100</f>
        <v>0.04</v>
      </c>
      <c r="AS110" s="380">
        <f t="array" aca="true" ref="AS110">INDEX(KM_PCT,MATCH($A110,'Knowledge - Percentages'!$B:$B,0),'Data - Knowledge'!AS$8)/100</f>
        <v>0.034</v>
      </c>
      <c r="AT110" s="380">
        <f t="array" aca="true" ref="AT110">INDEX(KM_PCT,MATCH($A110,'Knowledge - Percentages'!$B:$B,0),'Data - Knowledge'!AT$8)/100</f>
        <v>0.07</v>
      </c>
      <c r="AU110" s="380">
        <f t="array" aca="true" ref="AU110">INDEX(KM_PCT,MATCH($A110,'Knowledge - Percentages'!$B:$B,0),'Data - Knowledge'!AU$8)/100</f>
        <v>0.06</v>
      </c>
      <c r="AV110" s="380">
        <f t="array" aca="true" ref="AV110">INDEX(KM_PCT,MATCH($A110,'Knowledge - Percentages'!$B:$B,0),'Data - Knowledge'!AV$8)/100</f>
        <v>0.057999999999999996</v>
      </c>
      <c r="AW110" s="380">
        <f t="array" aca="true" ref="AW110">INDEX(KM_PCT,MATCH($A110,'Knowledge - Percentages'!$B:$B,0),'Data - Knowledge'!AW$8)/100</f>
        <v>0.06</v>
      </c>
      <c r="AX110" s="380">
        <f t="array" aca="true" ref="AX110">INDEX(KM_PCT,MATCH($A110,'Knowledge - Percentages'!$B:$B,0),'Data - Knowledge'!AX$8)/100</f>
        <v>0.057</v>
      </c>
      <c r="AY110" s="380">
        <f t="array" aca="true" ref="AY110">INDEX(KM_PCT,MATCH($A110,'Knowledge - Percentages'!$B:$B,0),'Data - Knowledge'!AY$8)/100</f>
        <v>0.051</v>
      </c>
      <c r="AZ110" s="380">
        <f t="array" aca="true" ref="AZ110">INDEX(KM_PCT,MATCH($A110,'Knowledge - Percentages'!$B:$B,0),'Data - Knowledge'!AZ$8)/100</f>
        <v>0.057999999999999996</v>
      </c>
      <c r="BA110" s="380">
        <f t="array" aca="true" ref="BA110">INDEX(KM_PCT,MATCH($A110,'Knowledge - Percentages'!$B:$B,0),'Data - Knowledge'!BA$8)/100</f>
        <v>0.057</v>
      </c>
      <c r="BB110" s="380">
        <f t="array" aca="true" ref="BB110">INDEX(KM_PCT,MATCH($A110,'Knowledge - Percentages'!$B:$B,0),'Data - Knowledge'!BB$8)/100</f>
        <v>0.049</v>
      </c>
      <c r="BC110" s="380">
        <f t="array" aca="true" ref="BC110">INDEX(KM_PCT,MATCH($A110,'Knowledge - Percentages'!$B:$B,0),'Data - Knowledge'!BC$8)/100</f>
        <v>0.03</v>
      </c>
      <c r="BD110" s="380">
        <f t="array" aca="true" ref="BD110">INDEX(KM_PCT,MATCH($A110,'Knowledge - Percentages'!$B:$B,0),'Data - Knowledge'!BD$8)/100</f>
        <v>0.027000000000000003</v>
      </c>
      <c r="BE110" s="380">
        <f t="array" aca="true" ref="BE110">INDEX(KM_PCT,MATCH($A110,'Knowledge - Percentages'!$B:$B,0),'Data - Knowledge'!BE$8)/100</f>
        <v>0.049</v>
      </c>
      <c r="BF110" s="380">
        <f t="array" aca="true" ref="BF110">INDEX(KM_PCT,MATCH($A110,'Knowledge - Percentages'!$B:$B,0),'Data - Knowledge'!BF$8)/100</f>
        <v>0.045</v>
      </c>
      <c r="BG110" s="380">
        <f t="array" aca="true" ref="BG110">INDEX(KM_PCT,MATCH($A110,'Knowledge - Percentages'!$B:$B,0),'Data - Knowledge'!BG$8)/100</f>
        <v>0.063</v>
      </c>
      <c r="BH110" s="380">
        <f t="array" aca="true" ref="BH110">INDEX(KM_PCT,MATCH($A110,'Knowledge - Percentages'!$B:$B,0),'Data - Knowledge'!BH$8)/100</f>
        <v>0.062</v>
      </c>
      <c r="BI110" s="380">
        <f t="array" aca="true" ref="BI110">INDEX(KM_PCT,MATCH($A110,'Knowledge - Percentages'!$B:$B,0),'Data - Knowledge'!BI$8)/100</f>
        <v>0.059000000000000004</v>
      </c>
      <c r="BJ110" s="380">
        <f t="array" aca="true" ref="BJ110">INDEX(KM_PCT,MATCH($A110,'Knowledge - Percentages'!$B:$B,0),'Data - Knowledge'!BJ$8)/100</f>
        <v>0.045</v>
      </c>
      <c r="BK110" s="380">
        <f t="array" aca="true" ref="BK110">INDEX(KM_PCT,MATCH($A110,'Knowledge - Percentages'!$B:$B,0),'Data - Knowledge'!BK$8)/100</f>
        <v>0.076</v>
      </c>
      <c r="BL110" s="380">
        <f t="array" aca="true" ref="BL110">INDEX(KM_PCT,MATCH($A110,'Knowledge - Percentages'!$B:$B,0),'Data - Knowledge'!BL$8)/100</f>
        <v>0.07400000000000001</v>
      </c>
      <c r="BM110" s="380">
        <f t="array" aca="true" ref="BM110">INDEX(KM_PCT,MATCH($A110,'Knowledge - Percentages'!$B:$B,0),'Data - Knowledge'!BM$8)/100</f>
        <v>0.083</v>
      </c>
      <c r="BN110" s="380">
        <f t="array" aca="true" ref="BN110">INDEX(KM_PCT,MATCH($A110,'Knowledge - Percentages'!$B:$B,0),'Data - Knowledge'!BN$8)/100</f>
        <v>0.046</v>
      </c>
      <c r="BO110" s="380">
        <f t="array" aca="true" ref="BO110">INDEX(KM_PCT,MATCH($A110,'Knowledge - Percentages'!$B:$B,0),'Data - Knowledge'!BO$8)/100</f>
        <v>0.047</v>
      </c>
      <c r="BP110" s="380">
        <f t="array" aca="true" ref="BP110">INDEX(KM_PCT,MATCH($A110,'Knowledge - Percentages'!$B:$B,0),'Data - Knowledge'!BP$8)/100</f>
        <v>0.043</v>
      </c>
      <c r="BQ110" s="380">
        <f t="array" aca="true" ref="BQ110">INDEX(KM_PCT,MATCH($A110,'Knowledge - Percentages'!$B:$B,0),'Data - Knowledge'!BQ$8)/100</f>
        <v>0.051</v>
      </c>
    </row>
    <row r="111" spans="1:69">
      <c r="A111" t="s">
        <v>495</v>
      </c>
      <c r="B111" t="s">
        <v>951</v>
      </c>
      <c r="C111" t="s">
        <v>966</v>
      </c>
      <c r="D111" t="s">
        <v>496</v>
      </c>
      <c r="E111" s="373">
        <f>SUMPRODUCT($K$2:$BQ$2,$K111:$BQ111)/$J$2</f>
        <v>0.15268560606060605</v>
      </c>
      <c r="F111" s="379">
        <f>SUMPRODUCT($K$2:$BQ$2,$K111:$BQ111)</f>
        <v>40.309</v>
      </c>
      <c r="G111" s="373">
        <f>SUMPRODUCT($K$3:$BQ$3,$K111:$BQ111)/$J$3</f>
        <v>0.15762997946611909</v>
      </c>
      <c r="H111" s="379">
        <f>SUMPRODUCT($K$3:$BQ$3,$K111:$BQ111)</f>
        <v>1535.316</v>
      </c>
      <c r="I111" s="373">
        <f>CORREL($K$4:$BQ$4,$K111:$BQ111)</f>
        <v>0.13968608849110623</v>
      </c>
      <c r="J111" s="379">
        <f>$E111/$G111*100</f>
        <v>96.863303908140281</v>
      </c>
      <c r="K111" s="380">
        <f t="array" aca="true" ref="K111">INDEX(KM_PCT,MATCH($A111,'Knowledge - Percentages'!$B:$B,0),'Data - Knowledge'!K$8)/100</f>
        <v>0.131</v>
      </c>
      <c r="L111" s="380">
        <f t="array" aca="true" ref="L111">INDEX(KM_PCT,MATCH($A111,'Knowledge - Percentages'!$B:$B,0),'Data - Knowledge'!L$8)/100</f>
        <v>0.065</v>
      </c>
      <c r="M111" s="380">
        <f t="array" aca="true" ref="M111">INDEX(KM_PCT,MATCH($A111,'Knowledge - Percentages'!$B:$B,0),'Data - Knowledge'!M$8)/100</f>
        <v>0.149</v>
      </c>
      <c r="N111" s="380">
        <f t="array" aca="true" ref="N111">INDEX(KM_PCT,MATCH($A111,'Knowledge - Percentages'!$B:$B,0),'Data - Knowledge'!N$8)/100</f>
        <v>0.225</v>
      </c>
      <c r="O111" s="380">
        <f t="array" aca="true" ref="O111">INDEX(KM_PCT,MATCH($A111,'Knowledge - Percentages'!$B:$B,0),'Data - Knowledge'!O$8)/100</f>
        <v>0.162</v>
      </c>
      <c r="P111" s="380">
        <f t="array" aca="true" ref="P111">INDEX(KM_PCT,MATCH($A111,'Knowledge - Percentages'!$B:$B,0),'Data - Knowledge'!P$8)/100</f>
        <v>0.12</v>
      </c>
      <c r="Q111" s="380">
        <f t="array" aca="true" ref="Q111">INDEX(KM_PCT,MATCH($A111,'Knowledge - Percentages'!$B:$B,0),'Data - Knowledge'!Q$8)/100</f>
        <v>0.095</v>
      </c>
      <c r="R111" s="380">
        <f t="array" aca="true" ref="R111">INDEX(KM_PCT,MATCH($A111,'Knowledge - Percentages'!$B:$B,0),'Data - Knowledge'!R$8)/100</f>
        <v>0.113</v>
      </c>
      <c r="S111" s="380">
        <f t="array" aca="true" ref="S111">INDEX(KM_PCT,MATCH($A111,'Knowledge - Percentages'!$B:$B,0),'Data - Knowledge'!S$8)/100</f>
        <v>0.127</v>
      </c>
      <c r="T111" s="380">
        <f t="array" aca="true" ref="T111">INDEX(KM_PCT,MATCH($A111,'Knowledge - Percentages'!$B:$B,0),'Data - Knowledge'!T$8)/100</f>
        <v>0.161</v>
      </c>
      <c r="U111" s="380">
        <f t="array" aca="true" ref="U111">INDEX(KM_PCT,MATCH($A111,'Knowledge - Percentages'!$B:$B,0),'Data - Knowledge'!U$8)/100</f>
        <v>0.17800000000000002</v>
      </c>
      <c r="V111" s="380">
        <f t="array" aca="true" ref="V111">INDEX(KM_PCT,MATCH($A111,'Knowledge - Percentages'!$B:$B,0),'Data - Knowledge'!V$8)/100</f>
        <v>0.316</v>
      </c>
      <c r="W111" s="380">
        <f t="array" aca="true" ref="W111">INDEX(KM_PCT,MATCH($A111,'Knowledge - Percentages'!$B:$B,0),'Data - Knowledge'!W$8)/100</f>
        <v>0.17300000000000001</v>
      </c>
      <c r="X111" s="380">
        <f t="array" aca="true" ref="X111">INDEX(KM_PCT,MATCH($A111,'Knowledge - Percentages'!$B:$B,0),'Data - Knowledge'!X$8)/100</f>
        <v>0.077</v>
      </c>
      <c r="Y111" s="380">
        <f t="array" aca="true" ref="Y111">INDEX(KM_PCT,MATCH($A111,'Knowledge - Percentages'!$B:$B,0),'Data - Knowledge'!Y$8)/100</f>
        <v>0.027000000000000003</v>
      </c>
      <c r="Z111" s="380">
        <f t="array" aca="true" ref="Z111">INDEX(KM_PCT,MATCH($A111,'Knowledge - Percentages'!$B:$B,0),'Data - Knowledge'!Z$8)/100</f>
        <v>0.045</v>
      </c>
      <c r="AA111" s="380">
        <f t="array" aca="true" ref="AA111">INDEX(KM_PCT,MATCH($A111,'Knowledge - Percentages'!$B:$B,0),'Data - Knowledge'!AA$8)/100</f>
        <v>0.042</v>
      </c>
      <c r="AB111" s="380">
        <f t="array" aca="true" ref="AB111">INDEX(KM_PCT,MATCH($A111,'Knowledge - Percentages'!$B:$B,0),'Data - Knowledge'!AB$8)/100</f>
        <v>0.079</v>
      </c>
      <c r="AC111" s="380">
        <f t="array" aca="true" ref="AC111">INDEX(KM_PCT,MATCH($A111,'Knowledge - Percentages'!$B:$B,0),'Data - Knowledge'!AC$8)/100</f>
        <v>0.055999999999999994</v>
      </c>
      <c r="AD111" s="380">
        <f t="array" aca="true" ref="AD111">INDEX(KM_PCT,MATCH($A111,'Knowledge - Percentages'!$B:$B,0),'Data - Knowledge'!AD$8)/100</f>
        <v>0.055999999999999994</v>
      </c>
      <c r="AE111" s="380">
        <f t="array" aca="true" ref="AE111">INDEX(KM_PCT,MATCH($A111,'Knowledge - Percentages'!$B:$B,0),'Data - Knowledge'!AE$8)/100</f>
        <v>0.168</v>
      </c>
      <c r="AF111" s="380">
        <f t="array" aca="true" ref="AF111">INDEX(KM_PCT,MATCH($A111,'Knowledge - Percentages'!$B:$B,0),'Data - Knowledge'!AF$8)/100</f>
        <v>0.172</v>
      </c>
      <c r="AG111" s="380">
        <f t="array" aca="true" ref="AG111">INDEX(KM_PCT,MATCH($A111,'Knowledge - Percentages'!$B:$B,0),'Data - Knowledge'!AG$8)/100</f>
        <v>0.191</v>
      </c>
      <c r="AH111" s="380">
        <f t="array" aca="true" ref="AH111">INDEX(KM_PCT,MATCH($A111,'Knowledge - Percentages'!$B:$B,0),'Data - Knowledge'!AH$8)/100</f>
        <v>0.177</v>
      </c>
      <c r="AI111" s="380">
        <f t="array" aca="true" ref="AI111">INDEX(KM_PCT,MATCH($A111,'Knowledge - Percentages'!$B:$B,0),'Data - Knowledge'!AI$8)/100</f>
        <v>0.085</v>
      </c>
      <c r="AJ111" s="380">
        <f t="array" aca="true" ref="AJ111">INDEX(KM_PCT,MATCH($A111,'Knowledge - Percentages'!$B:$B,0),'Data - Knowledge'!AJ$8)/100</f>
        <v>0.121</v>
      </c>
      <c r="AK111" s="380">
        <f t="array" aca="true" ref="AK111">INDEX(KM_PCT,MATCH($A111,'Knowledge - Percentages'!$B:$B,0),'Data - Knowledge'!AK$8)/100</f>
        <v>0.18</v>
      </c>
      <c r="AL111" s="380">
        <f t="array" aca="true" ref="AL111">INDEX(KM_PCT,MATCH($A111,'Knowledge - Percentages'!$B:$B,0),'Data - Knowledge'!AL$8)/100</f>
        <v>0.095</v>
      </c>
      <c r="AM111" s="380">
        <f t="array" aca="true" ref="AM111">INDEX(KM_PCT,MATCH($A111,'Knowledge - Percentages'!$B:$B,0),'Data - Knowledge'!AM$8)/100</f>
        <v>0.132</v>
      </c>
      <c r="AN111" s="380">
        <f t="array" aca="true" ref="AN111">INDEX(KM_PCT,MATCH($A111,'Knowledge - Percentages'!$B:$B,0),'Data - Knowledge'!AN$8)/100</f>
        <v>0.298</v>
      </c>
      <c r="AO111" s="380">
        <f t="array" aca="true" ref="AO111">INDEX(KM_PCT,MATCH($A111,'Knowledge - Percentages'!$B:$B,0),'Data - Knowledge'!AO$8)/100</f>
        <v>0.379</v>
      </c>
      <c r="AP111" s="380">
        <f t="array" aca="true" ref="AP111">INDEX(KM_PCT,MATCH($A111,'Knowledge - Percentages'!$B:$B,0),'Data - Knowledge'!AP$8)/100</f>
        <v>0.076</v>
      </c>
      <c r="AQ111" s="380">
        <f t="array" aca="true" ref="AQ111">INDEX(KM_PCT,MATCH($A111,'Knowledge - Percentages'!$B:$B,0),'Data - Knowledge'!AQ$8)/100</f>
        <v>0.094</v>
      </c>
      <c r="AR111" s="380">
        <f t="array" aca="true" ref="AR111">INDEX(KM_PCT,MATCH($A111,'Knowledge - Percentages'!$B:$B,0),'Data - Knowledge'!AR$8)/100</f>
        <v>0.039</v>
      </c>
      <c r="AS111" s="380">
        <f t="array" aca="true" ref="AS111">INDEX(KM_PCT,MATCH($A111,'Knowledge - Percentages'!$B:$B,0),'Data - Knowledge'!AS$8)/100</f>
        <v>0.059000000000000004</v>
      </c>
      <c r="AT111" s="380">
        <f t="array" aca="true" ref="AT111">INDEX(KM_PCT,MATCH($A111,'Knowledge - Percentages'!$B:$B,0),'Data - Knowledge'!AT$8)/100</f>
        <v>0.038</v>
      </c>
      <c r="AU111" s="380">
        <f t="array" aca="true" ref="AU111">INDEX(KM_PCT,MATCH($A111,'Knowledge - Percentages'!$B:$B,0),'Data - Knowledge'!AU$8)/100</f>
        <v>0.115</v>
      </c>
      <c r="AV111" s="380">
        <f t="array" aca="true" ref="AV111">INDEX(KM_PCT,MATCH($A111,'Knowledge - Percentages'!$B:$B,0),'Data - Knowledge'!AV$8)/100</f>
        <v>0.154</v>
      </c>
      <c r="AW111" s="380">
        <f t="array" aca="true" ref="AW111">INDEX(KM_PCT,MATCH($A111,'Knowledge - Percentages'!$B:$B,0),'Data - Knowledge'!AW$8)/100</f>
        <v>0.131</v>
      </c>
      <c r="AX111" s="380">
        <f t="array" aca="true" ref="AX111">INDEX(KM_PCT,MATCH($A111,'Knowledge - Percentages'!$B:$B,0),'Data - Knowledge'!AX$8)/100</f>
        <v>0.064</v>
      </c>
      <c r="AY111" s="380">
        <f t="array" aca="true" ref="AY111">INDEX(KM_PCT,MATCH($A111,'Knowledge - Percentages'!$B:$B,0),'Data - Knowledge'!AY$8)/100</f>
        <v>0.127</v>
      </c>
      <c r="AZ111" s="380">
        <f t="array" aca="true" ref="AZ111">INDEX(KM_PCT,MATCH($A111,'Knowledge - Percentages'!$B:$B,0),'Data - Knowledge'!AZ$8)/100</f>
        <v>0.102</v>
      </c>
      <c r="BA111" s="380">
        <f t="array" aca="true" ref="BA111">INDEX(KM_PCT,MATCH($A111,'Knowledge - Percentages'!$B:$B,0),'Data - Knowledge'!BA$8)/100</f>
        <v>0.126</v>
      </c>
      <c r="BB111" s="380">
        <f t="array" aca="true" ref="BB111">INDEX(KM_PCT,MATCH($A111,'Knowledge - Percentages'!$B:$B,0),'Data - Knowledge'!BB$8)/100</f>
        <v>0.16</v>
      </c>
      <c r="BC111" s="380">
        <f t="array" aca="true" ref="BC111">INDEX(KM_PCT,MATCH($A111,'Knowledge - Percentages'!$B:$B,0),'Data - Knowledge'!BC$8)/100</f>
        <v>0.353</v>
      </c>
      <c r="BD111" s="380">
        <f t="array" aca="true" ref="BD111">INDEX(KM_PCT,MATCH($A111,'Knowledge - Percentages'!$B:$B,0),'Data - Knowledge'!BD$8)/100</f>
        <v>0.384</v>
      </c>
      <c r="BE111" s="380">
        <f t="array" aca="true" ref="BE111">INDEX(KM_PCT,MATCH($A111,'Knowledge - Percentages'!$B:$B,0),'Data - Knowledge'!BE$8)/100</f>
        <v>0.168</v>
      </c>
      <c r="BF111" s="380">
        <f t="array" aca="true" ref="BF111">INDEX(KM_PCT,MATCH($A111,'Knowledge - Percentages'!$B:$B,0),'Data - Knowledge'!BF$8)/100</f>
        <v>0.16699999999999998</v>
      </c>
      <c r="BG111" s="380">
        <f t="array" aca="true" ref="BG111">INDEX(KM_PCT,MATCH($A111,'Knowledge - Percentages'!$B:$B,0),'Data - Knowledge'!BG$8)/100</f>
        <v>0.079</v>
      </c>
      <c r="BH111" s="380">
        <f t="array" aca="true" ref="BH111">INDEX(KM_PCT,MATCH($A111,'Knowledge - Percentages'!$B:$B,0),'Data - Knowledge'!BH$8)/100</f>
        <v>0.079</v>
      </c>
      <c r="BI111" s="380">
        <f t="array" aca="true" ref="BI111">INDEX(KM_PCT,MATCH($A111,'Knowledge - Percentages'!$B:$B,0),'Data - Knowledge'!BI$8)/100</f>
        <v>0.092</v>
      </c>
      <c r="BJ111" s="380">
        <f t="array" aca="true" ref="BJ111">INDEX(KM_PCT,MATCH($A111,'Knowledge - Percentages'!$B:$B,0),'Data - Knowledge'!BJ$8)/100</f>
        <v>0.106</v>
      </c>
      <c r="BK111" s="380">
        <f t="array" aca="true" ref="BK111">INDEX(KM_PCT,MATCH($A111,'Knowledge - Percentages'!$B:$B,0),'Data - Knowledge'!BK$8)/100</f>
        <v>0.078</v>
      </c>
      <c r="BL111" s="380">
        <f t="array" aca="true" ref="BL111">INDEX(KM_PCT,MATCH($A111,'Knowledge - Percentages'!$B:$B,0),'Data - Knowledge'!BL$8)/100</f>
        <v>0.065</v>
      </c>
      <c r="BM111" s="380">
        <f t="array" aca="true" ref="BM111">INDEX(KM_PCT,MATCH($A111,'Knowledge - Percentages'!$B:$B,0),'Data - Knowledge'!BM$8)/100</f>
        <v>0.054000000000000006</v>
      </c>
      <c r="BN111" s="380">
        <f t="array" aca="true" ref="BN111">INDEX(KM_PCT,MATCH($A111,'Knowledge - Percentages'!$B:$B,0),'Data - Knowledge'!BN$8)/100</f>
        <v>0.096999999999999989</v>
      </c>
      <c r="BO111" s="380">
        <f t="array" aca="true" ref="BO111">INDEX(KM_PCT,MATCH($A111,'Knowledge - Percentages'!$B:$B,0),'Data - Knowledge'!BO$8)/100</f>
        <v>0.081</v>
      </c>
      <c r="BP111" s="380">
        <f t="array" aca="true" ref="BP111">INDEX(KM_PCT,MATCH($A111,'Knowledge - Percentages'!$B:$B,0),'Data - Knowledge'!BP$8)/100</f>
        <v>0.128</v>
      </c>
      <c r="BQ111" s="380">
        <f t="array" aca="true" ref="BQ111">INDEX(KM_PCT,MATCH($A111,'Knowledge - Percentages'!$B:$B,0),'Data - Knowledge'!BQ$8)/100</f>
        <v>0.11199999999999999</v>
      </c>
    </row>
    <row r="112" spans="1:69">
      <c r="A112" t="s">
        <v>497</v>
      </c>
      <c r="B112" t="s">
        <v>951</v>
      </c>
      <c r="C112" t="s">
        <v>966</v>
      </c>
      <c r="D112" t="s">
        <v>498</v>
      </c>
      <c r="E112" s="373">
        <f>SUMPRODUCT($K$2:$BQ$2,$K112:$BQ112)/$J$2</f>
        <v>0.056450757575757564</v>
      </c>
      <c r="F112" s="379">
        <f>SUMPRODUCT($K$2:$BQ$2,$K112:$BQ112)</f>
        <v>14.902999999999997</v>
      </c>
      <c r="G112" s="373">
        <f>SUMPRODUCT($K$3:$BQ$3,$K112:$BQ112)/$J$3</f>
        <v>0.0790170431211499</v>
      </c>
      <c r="H112" s="379">
        <f>SUMPRODUCT($K$3:$BQ$3,$K112:$BQ112)</f>
        <v>769.62600000000009</v>
      </c>
      <c r="I112" s="373">
        <f>CORREL($K$4:$BQ$4,$K112:$BQ112)</f>
        <v>-0.44118332220972384</v>
      </c>
      <c r="J112" s="379">
        <f>$E112/$G112*100</f>
        <v>71.441242731908559</v>
      </c>
      <c r="K112" s="380">
        <f t="array" aca="true" ref="K112">INDEX(KM_PCT,MATCH($A112,'Knowledge - Percentages'!$B:$B,0),'Data - Knowledge'!K$8)/100</f>
        <v>0.096</v>
      </c>
      <c r="L112" s="380">
        <f t="array" aca="true" ref="L112">INDEX(KM_PCT,MATCH($A112,'Knowledge - Percentages'!$B:$B,0),'Data - Knowledge'!L$8)/100</f>
        <v>0.125</v>
      </c>
      <c r="M112" s="380">
        <f t="array" aca="true" ref="M112">INDEX(KM_PCT,MATCH($A112,'Knowledge - Percentages'!$B:$B,0),'Data - Knowledge'!M$8)/100</f>
        <v>0.085</v>
      </c>
      <c r="N112" s="380">
        <f t="array" aca="true" ref="N112">INDEX(KM_PCT,MATCH($A112,'Knowledge - Percentages'!$B:$B,0),'Data - Knowledge'!N$8)/100</f>
        <v>0.076</v>
      </c>
      <c r="O112" s="380">
        <f t="array" aca="true" ref="O112">INDEX(KM_PCT,MATCH($A112,'Knowledge - Percentages'!$B:$B,0),'Data - Knowledge'!O$8)/100</f>
        <v>0.105</v>
      </c>
      <c r="P112" s="380">
        <f t="array" aca="true" ref="P112">INDEX(KM_PCT,MATCH($A112,'Knowledge - Percentages'!$B:$B,0),'Data - Knowledge'!P$8)/100</f>
        <v>0.072000000000000008</v>
      </c>
      <c r="Q112" s="380">
        <f t="array" aca="true" ref="Q112">INDEX(KM_PCT,MATCH($A112,'Knowledge - Percentages'!$B:$B,0),'Data - Knowledge'!Q$8)/100</f>
        <v>0.098</v>
      </c>
      <c r="R112" s="380">
        <f t="array" aca="true" ref="R112">INDEX(KM_PCT,MATCH($A112,'Knowledge - Percentages'!$B:$B,0),'Data - Knowledge'!R$8)/100</f>
        <v>0.086</v>
      </c>
      <c r="S112" s="380">
        <f t="array" aca="true" ref="S112">INDEX(KM_PCT,MATCH($A112,'Knowledge - Percentages'!$B:$B,0),'Data - Knowledge'!S$8)/100</f>
        <v>0.079</v>
      </c>
      <c r="T112" s="380">
        <f t="array" aca="true" ref="T112">INDEX(KM_PCT,MATCH($A112,'Knowledge - Percentages'!$B:$B,0),'Data - Knowledge'!T$8)/100</f>
        <v>0.08900000000000001</v>
      </c>
      <c r="U112" s="380">
        <f t="array" aca="true" ref="U112">INDEX(KM_PCT,MATCH($A112,'Knowledge - Percentages'!$B:$B,0),'Data - Knowledge'!U$8)/100</f>
        <v>0.07400000000000001</v>
      </c>
      <c r="V112" s="380">
        <f t="array" aca="true" ref="V112">INDEX(KM_PCT,MATCH($A112,'Knowledge - Percentages'!$B:$B,0),'Data - Knowledge'!V$8)/100</f>
        <v>0.069</v>
      </c>
      <c r="W112" s="380">
        <f t="array" aca="true" ref="W112">INDEX(KM_PCT,MATCH($A112,'Knowledge - Percentages'!$B:$B,0),'Data - Knowledge'!W$8)/100</f>
        <v>0.084</v>
      </c>
      <c r="X112" s="380">
        <f t="array" aca="true" ref="X112">INDEX(KM_PCT,MATCH($A112,'Knowledge - Percentages'!$B:$B,0),'Data - Knowledge'!X$8)/100</f>
        <v>0.11199999999999999</v>
      </c>
      <c r="Y112" s="380">
        <f t="array" aca="true" ref="Y112">INDEX(KM_PCT,MATCH($A112,'Knowledge - Percentages'!$B:$B,0),'Data - Knowledge'!Y$8)/100</f>
        <v>0.109</v>
      </c>
      <c r="Z112" s="380">
        <f t="array" aca="true" ref="Z112">INDEX(KM_PCT,MATCH($A112,'Knowledge - Percentages'!$B:$B,0),'Data - Knowledge'!Z$8)/100</f>
        <v>0.13699999999999998</v>
      </c>
      <c r="AA112" s="380">
        <f t="array" aca="true" ref="AA112">INDEX(KM_PCT,MATCH($A112,'Knowledge - Percentages'!$B:$B,0),'Data - Knowledge'!AA$8)/100</f>
        <v>0.126</v>
      </c>
      <c r="AB112" s="380">
        <f t="array" aca="true" ref="AB112">INDEX(KM_PCT,MATCH($A112,'Knowledge - Percentages'!$B:$B,0),'Data - Knowledge'!AB$8)/100</f>
        <v>0.075</v>
      </c>
      <c r="AC112" s="380">
        <f t="array" aca="true" ref="AC112">INDEX(KM_PCT,MATCH($A112,'Knowledge - Percentages'!$B:$B,0),'Data - Knowledge'!AC$8)/100</f>
        <v>0.087</v>
      </c>
      <c r="AD112" s="380">
        <f t="array" aca="true" ref="AD112">INDEX(KM_PCT,MATCH($A112,'Knowledge - Percentages'!$B:$B,0),'Data - Knowledge'!AD$8)/100</f>
        <v>0.10300000000000001</v>
      </c>
      <c r="AE112" s="380">
        <f t="array" aca="true" ref="AE112">INDEX(KM_PCT,MATCH($A112,'Knowledge - Percentages'!$B:$B,0),'Data - Knowledge'!AE$8)/100</f>
        <v>0.146</v>
      </c>
      <c r="AF112" s="380">
        <f t="array" aca="true" ref="AF112">INDEX(KM_PCT,MATCH($A112,'Knowledge - Percentages'!$B:$B,0),'Data - Knowledge'!AF$8)/100</f>
        <v>0.09</v>
      </c>
      <c r="AG112" s="380">
        <f t="array" aca="true" ref="AG112">INDEX(KM_PCT,MATCH($A112,'Knowledge - Percentages'!$B:$B,0),'Data - Knowledge'!AG$8)/100</f>
        <v>0.076</v>
      </c>
      <c r="AH112" s="380">
        <f t="array" aca="true" ref="AH112">INDEX(KM_PCT,MATCH($A112,'Knowledge - Percentages'!$B:$B,0),'Data - Knowledge'!AH$8)/100</f>
        <v>0.069</v>
      </c>
      <c r="AI112" s="380">
        <f t="array" aca="true" ref="AI112">INDEX(KM_PCT,MATCH($A112,'Knowledge - Percentages'!$B:$B,0),'Data - Knowledge'!AI$8)/100</f>
        <v>0.073</v>
      </c>
      <c r="AJ112" s="380">
        <f t="array" aca="true" ref="AJ112">INDEX(KM_PCT,MATCH($A112,'Knowledge - Percentages'!$B:$B,0),'Data - Knowledge'!AJ$8)/100</f>
        <v>0.08</v>
      </c>
      <c r="AK112" s="380">
        <f t="array" aca="true" ref="AK112">INDEX(KM_PCT,MATCH($A112,'Knowledge - Percentages'!$B:$B,0),'Data - Knowledge'!AK$8)/100</f>
        <v>0.065</v>
      </c>
      <c r="AL112" s="380">
        <f t="array" aca="true" ref="AL112">INDEX(KM_PCT,MATCH($A112,'Knowledge - Percentages'!$B:$B,0),'Data - Knowledge'!AL$8)/100</f>
        <v>0.08199999999999999</v>
      </c>
      <c r="AM112" s="380">
        <f t="array" aca="true" ref="AM112">INDEX(KM_PCT,MATCH($A112,'Knowledge - Percentages'!$B:$B,0),'Data - Knowledge'!AM$8)/100</f>
        <v>0.072000000000000008</v>
      </c>
      <c r="AN112" s="380">
        <f t="array" aca="true" ref="AN112">INDEX(KM_PCT,MATCH($A112,'Knowledge - Percentages'!$B:$B,0),'Data - Knowledge'!AN$8)/100</f>
        <v>0.064</v>
      </c>
      <c r="AO112" s="380">
        <f t="array" aca="true" ref="AO112">INDEX(KM_PCT,MATCH($A112,'Knowledge - Percentages'!$B:$B,0),'Data - Knowledge'!AO$8)/100</f>
        <v>0.057</v>
      </c>
      <c r="AP112" s="380">
        <f t="array" aca="true" ref="AP112">INDEX(KM_PCT,MATCH($A112,'Knowledge - Percentages'!$B:$B,0),'Data - Knowledge'!AP$8)/100</f>
        <v>0.079</v>
      </c>
      <c r="AQ112" s="380">
        <f t="array" aca="true" ref="AQ112">INDEX(KM_PCT,MATCH($A112,'Knowledge - Percentages'!$B:$B,0),'Data - Knowledge'!AQ$8)/100</f>
        <v>0.07</v>
      </c>
      <c r="AR112" s="380">
        <f t="array" aca="true" ref="AR112">INDEX(KM_PCT,MATCH($A112,'Knowledge - Percentages'!$B:$B,0),'Data - Knowledge'!AR$8)/100</f>
        <v>0.047</v>
      </c>
      <c r="AS112" s="380">
        <f t="array" aca="true" ref="AS112">INDEX(KM_PCT,MATCH($A112,'Knowledge - Percentages'!$B:$B,0),'Data - Knowledge'!AS$8)/100</f>
        <v>0.044000000000000004</v>
      </c>
      <c r="AT112" s="380">
        <f t="array" aca="true" ref="AT112">INDEX(KM_PCT,MATCH($A112,'Knowledge - Percentages'!$B:$B,0),'Data - Knowledge'!AT$8)/100</f>
        <v>0.079</v>
      </c>
      <c r="AU112" s="380">
        <f t="array" aca="true" ref="AU112">INDEX(KM_PCT,MATCH($A112,'Knowledge - Percentages'!$B:$B,0),'Data - Knowledge'!AU$8)/100</f>
        <v>0.073</v>
      </c>
      <c r="AV112" s="380">
        <f t="array" aca="true" ref="AV112">INDEX(KM_PCT,MATCH($A112,'Knowledge - Percentages'!$B:$B,0),'Data - Knowledge'!AV$8)/100</f>
        <v>0.067</v>
      </c>
      <c r="AW112" s="380">
        <f t="array" aca="true" ref="AW112">INDEX(KM_PCT,MATCH($A112,'Knowledge - Percentages'!$B:$B,0),'Data - Knowledge'!AW$8)/100</f>
        <v>0.067</v>
      </c>
      <c r="AX112" s="380">
        <f t="array" aca="true" ref="AX112">INDEX(KM_PCT,MATCH($A112,'Knowledge - Percentages'!$B:$B,0),'Data - Knowledge'!AX$8)/100</f>
        <v>0.06</v>
      </c>
      <c r="AY112" s="380">
        <f t="array" aca="true" ref="AY112">INDEX(KM_PCT,MATCH($A112,'Knowledge - Percentages'!$B:$B,0),'Data - Knowledge'!AY$8)/100</f>
        <v>0.066</v>
      </c>
      <c r="AZ112" s="380">
        <f t="array" aca="true" ref="AZ112">INDEX(KM_PCT,MATCH($A112,'Knowledge - Percentages'!$B:$B,0),'Data - Knowledge'!AZ$8)/100</f>
        <v>0.062</v>
      </c>
      <c r="BA112" s="380">
        <f t="array" aca="true" ref="BA112">INDEX(KM_PCT,MATCH($A112,'Knowledge - Percentages'!$B:$B,0),'Data - Knowledge'!BA$8)/100</f>
        <v>0.057</v>
      </c>
      <c r="BB112" s="380">
        <f t="array" aca="true" ref="BB112">INDEX(KM_PCT,MATCH($A112,'Knowledge - Percentages'!$B:$B,0),'Data - Knowledge'!BB$8)/100</f>
        <v>0.053</v>
      </c>
      <c r="BC112" s="380">
        <f t="array" aca="true" ref="BC112">INDEX(KM_PCT,MATCH($A112,'Knowledge - Percentages'!$B:$B,0),'Data - Knowledge'!BC$8)/100</f>
        <v>0.045</v>
      </c>
      <c r="BD112" s="380">
        <f t="array" aca="true" ref="BD112">INDEX(KM_PCT,MATCH($A112,'Knowledge - Percentages'!$B:$B,0),'Data - Knowledge'!BD$8)/100</f>
        <v>0.042</v>
      </c>
      <c r="BE112" s="380">
        <f t="array" aca="true" ref="BE112">INDEX(KM_PCT,MATCH($A112,'Knowledge - Percentages'!$B:$B,0),'Data - Knowledge'!BE$8)/100</f>
        <v>0.053</v>
      </c>
      <c r="BF112" s="380">
        <f t="array" aca="true" ref="BF112">INDEX(KM_PCT,MATCH($A112,'Knowledge - Percentages'!$B:$B,0),'Data - Knowledge'!BF$8)/100</f>
        <v>0.055</v>
      </c>
      <c r="BG112" s="380">
        <f t="array" aca="true" ref="BG112">INDEX(KM_PCT,MATCH($A112,'Knowledge - Percentages'!$B:$B,0),'Data - Knowledge'!BG$8)/100</f>
        <v>0.076</v>
      </c>
      <c r="BH112" s="380">
        <f t="array" aca="true" ref="BH112">INDEX(KM_PCT,MATCH($A112,'Knowledge - Percentages'!$B:$B,0),'Data - Knowledge'!BH$8)/100</f>
        <v>0.072000000000000008</v>
      </c>
      <c r="BI112" s="380">
        <f t="array" aca="true" ref="BI112">INDEX(KM_PCT,MATCH($A112,'Knowledge - Percentages'!$B:$B,0),'Data - Knowledge'!BI$8)/100</f>
        <v>0.064</v>
      </c>
      <c r="BJ112" s="380">
        <f t="array" aca="true" ref="BJ112">INDEX(KM_PCT,MATCH($A112,'Knowledge - Percentages'!$B:$B,0),'Data - Knowledge'!BJ$8)/100</f>
        <v>0.049</v>
      </c>
      <c r="BK112" s="380">
        <f t="array" aca="true" ref="BK112">INDEX(KM_PCT,MATCH($A112,'Knowledge - Percentages'!$B:$B,0),'Data - Knowledge'!BK$8)/100</f>
        <v>0.077</v>
      </c>
      <c r="BL112" s="380">
        <f t="array" aca="true" ref="BL112">INDEX(KM_PCT,MATCH($A112,'Knowledge - Percentages'!$B:$B,0),'Data - Knowledge'!BL$8)/100</f>
        <v>0.08199999999999999</v>
      </c>
      <c r="BM112" s="380">
        <f t="array" aca="true" ref="BM112">INDEX(KM_PCT,MATCH($A112,'Knowledge - Percentages'!$B:$B,0),'Data - Knowledge'!BM$8)/100</f>
        <v>0.071</v>
      </c>
      <c r="BN112" s="380">
        <f t="array" aca="true" ref="BN112">INDEX(KM_PCT,MATCH($A112,'Knowledge - Percentages'!$B:$B,0),'Data - Knowledge'!BN$8)/100</f>
        <v>0.048</v>
      </c>
      <c r="BO112" s="380">
        <f t="array" aca="true" ref="BO112">INDEX(KM_PCT,MATCH($A112,'Knowledge - Percentages'!$B:$B,0),'Data - Knowledge'!BO$8)/100</f>
        <v>0.054000000000000006</v>
      </c>
      <c r="BP112" s="380">
        <f t="array" aca="true" ref="BP112">INDEX(KM_PCT,MATCH($A112,'Knowledge - Percentages'!$B:$B,0),'Data - Knowledge'!BP$8)/100</f>
        <v>0.048</v>
      </c>
      <c r="BQ112" s="380">
        <f t="array" aca="true" ref="BQ112">INDEX(KM_PCT,MATCH($A112,'Knowledge - Percentages'!$B:$B,0),'Data - Knowledge'!BQ$8)/100</f>
        <v>0.055</v>
      </c>
    </row>
    <row r="113" spans="1:69">
      <c r="A113" t="s">
        <v>499</v>
      </c>
      <c r="B113" t="s">
        <v>951</v>
      </c>
      <c r="C113" t="s">
        <v>966</v>
      </c>
      <c r="D113" t="s">
        <v>500</v>
      </c>
      <c r="E113" s="373">
        <f>SUMPRODUCT($K$2:$BQ$2,$K113:$BQ113)/$J$2</f>
        <v>0.10858333333333334</v>
      </c>
      <c r="F113" s="379">
        <f>SUMPRODUCT($K$2:$BQ$2,$K113:$BQ113)</f>
        <v>28.666</v>
      </c>
      <c r="G113" s="373">
        <f>SUMPRODUCT($K$3:$BQ$3,$K113:$BQ113)/$J$3</f>
        <v>0.077935420944558548</v>
      </c>
      <c r="H113" s="379">
        <f>SUMPRODUCT($K$3:$BQ$3,$K113:$BQ113)</f>
        <v>759.09100000000024</v>
      </c>
      <c r="I113" s="373">
        <f>CORREL($K$4:$BQ$4,$K113:$BQ113)</f>
        <v>0.42951541269397026</v>
      </c>
      <c r="J113" s="379">
        <f>$E113/$G113*100</f>
        <v>139.32475377348254</v>
      </c>
      <c r="K113" s="380">
        <f t="array" aca="true" ref="K113">INDEX(KM_PCT,MATCH($A113,'Knowledge - Percentages'!$B:$B,0),'Data - Knowledge'!K$8)/100</f>
        <v>0.039</v>
      </c>
      <c r="L113" s="380">
        <f t="array" aca="true" ref="L113">INDEX(KM_PCT,MATCH($A113,'Knowledge - Percentages'!$B:$B,0),'Data - Knowledge'!L$8)/100</f>
        <v>0.045</v>
      </c>
      <c r="M113" s="380">
        <f t="array" aca="true" ref="M113">INDEX(KM_PCT,MATCH($A113,'Knowledge - Percentages'!$B:$B,0),'Data - Knowledge'!M$8)/100</f>
        <v>0.042</v>
      </c>
      <c r="N113" s="380">
        <f t="array" aca="true" ref="N113">INDEX(KM_PCT,MATCH($A113,'Knowledge - Percentages'!$B:$B,0),'Data - Knowledge'!N$8)/100</f>
        <v>0.052000000000000005</v>
      </c>
      <c r="O113" s="380">
        <f t="array" aca="true" ref="O113">INDEX(KM_PCT,MATCH($A113,'Knowledge - Percentages'!$B:$B,0),'Data - Knowledge'!O$8)/100</f>
        <v>0.052000000000000005</v>
      </c>
      <c r="P113" s="380">
        <f t="array" aca="true" ref="P113">INDEX(KM_PCT,MATCH($A113,'Knowledge - Percentages'!$B:$B,0),'Data - Knowledge'!P$8)/100</f>
        <v>0.07400000000000001</v>
      </c>
      <c r="Q113" s="380">
        <f t="array" aca="true" ref="Q113">INDEX(KM_PCT,MATCH($A113,'Knowledge - Percentages'!$B:$B,0),'Data - Knowledge'!Q$8)/100</f>
        <v>0.057</v>
      </c>
      <c r="R113" s="380">
        <f t="array" aca="true" ref="R113">INDEX(KM_PCT,MATCH($A113,'Knowledge - Percentages'!$B:$B,0),'Data - Knowledge'!R$8)/100</f>
        <v>0.06</v>
      </c>
      <c r="S113" s="380">
        <f t="array" aca="true" ref="S113">INDEX(KM_PCT,MATCH($A113,'Knowledge - Percentages'!$B:$B,0),'Data - Knowledge'!S$8)/100</f>
        <v>0.054000000000000006</v>
      </c>
      <c r="T113" s="380">
        <f t="array" aca="true" ref="T113">INDEX(KM_PCT,MATCH($A113,'Knowledge - Percentages'!$B:$B,0),'Data - Knowledge'!T$8)/100</f>
        <v>0.063</v>
      </c>
      <c r="U113" s="380">
        <f t="array" aca="true" ref="U113">INDEX(KM_PCT,MATCH($A113,'Knowledge - Percentages'!$B:$B,0),'Data - Knowledge'!U$8)/100</f>
        <v>0.07</v>
      </c>
      <c r="V113" s="380">
        <f t="array" aca="true" ref="V113">INDEX(KM_PCT,MATCH($A113,'Knowledge - Percentages'!$B:$B,0),'Data - Knowledge'!V$8)/100</f>
        <v>0.059000000000000004</v>
      </c>
      <c r="W113" s="380">
        <f t="array" aca="true" ref="W113">INDEX(KM_PCT,MATCH($A113,'Knowledge - Percentages'!$B:$B,0),'Data - Knowledge'!W$8)/100</f>
        <v>0.069</v>
      </c>
      <c r="X113" s="380">
        <f t="array" aca="true" ref="X113">INDEX(KM_PCT,MATCH($A113,'Knowledge - Percentages'!$B:$B,0),'Data - Knowledge'!X$8)/100</f>
        <v>0.055</v>
      </c>
      <c r="Y113" s="380">
        <f t="array" aca="true" ref="Y113">INDEX(KM_PCT,MATCH($A113,'Knowledge - Percentages'!$B:$B,0),'Data - Knowledge'!Y$8)/100</f>
        <v>0.07</v>
      </c>
      <c r="Z113" s="380">
        <f t="array" aca="true" ref="Z113">INDEX(KM_PCT,MATCH($A113,'Knowledge - Percentages'!$B:$B,0),'Data - Knowledge'!Z$8)/100</f>
        <v>0.057</v>
      </c>
      <c r="AA113" s="380">
        <f t="array" aca="true" ref="AA113">INDEX(KM_PCT,MATCH($A113,'Knowledge - Percentages'!$B:$B,0),'Data - Knowledge'!AA$8)/100</f>
        <v>0.083</v>
      </c>
      <c r="AB113" s="380">
        <f t="array" aca="true" ref="AB113">INDEX(KM_PCT,MATCH($A113,'Knowledge - Percentages'!$B:$B,0),'Data - Knowledge'!AB$8)/100</f>
        <v>0.088000000000000009</v>
      </c>
      <c r="AC113" s="380">
        <f t="array" aca="true" ref="AC113">INDEX(KM_PCT,MATCH($A113,'Knowledge - Percentages'!$B:$B,0),'Data - Knowledge'!AC$8)/100</f>
        <v>0.092</v>
      </c>
      <c r="AD113" s="380">
        <f t="array" aca="true" ref="AD113">INDEX(KM_PCT,MATCH($A113,'Knowledge - Percentages'!$B:$B,0),'Data - Knowledge'!AD$8)/100</f>
        <v>0.084</v>
      </c>
      <c r="AE113" s="380">
        <f t="array" aca="true" ref="AE113">INDEX(KM_PCT,MATCH($A113,'Knowledge - Percentages'!$B:$B,0),'Data - Knowledge'!AE$8)/100</f>
        <v>0.057999999999999996</v>
      </c>
      <c r="AF113" s="380">
        <f t="array" aca="true" ref="AF113">INDEX(KM_PCT,MATCH($A113,'Knowledge - Percentages'!$B:$B,0),'Data - Knowledge'!AF$8)/100</f>
        <v>0.068</v>
      </c>
      <c r="AG113" s="380">
        <f t="array" aca="true" ref="AG113">INDEX(KM_PCT,MATCH($A113,'Knowledge - Percentages'!$B:$B,0),'Data - Knowledge'!AG$8)/100</f>
        <v>0.08</v>
      </c>
      <c r="AH113" s="380">
        <f t="array" aca="true" ref="AH113">INDEX(KM_PCT,MATCH($A113,'Knowledge - Percentages'!$B:$B,0),'Data - Knowledge'!AH$8)/100</f>
        <v>0.081</v>
      </c>
      <c r="AI113" s="380">
        <f t="array" aca="true" ref="AI113">INDEX(KM_PCT,MATCH($A113,'Knowledge - Percentages'!$B:$B,0),'Data - Knowledge'!AI$8)/100</f>
        <v>0.091</v>
      </c>
      <c r="AJ113" s="380">
        <f t="array" aca="true" ref="AJ113">INDEX(KM_PCT,MATCH($A113,'Knowledge - Percentages'!$B:$B,0),'Data - Knowledge'!AJ$8)/100</f>
        <v>0.087</v>
      </c>
      <c r="AK113" s="380">
        <f t="array" aca="true" ref="AK113">INDEX(KM_PCT,MATCH($A113,'Knowledge - Percentages'!$B:$B,0),'Data - Knowledge'!AK$8)/100</f>
        <v>0.092</v>
      </c>
      <c r="AL113" s="380">
        <f t="array" aca="true" ref="AL113">INDEX(KM_PCT,MATCH($A113,'Knowledge - Percentages'!$B:$B,0),'Data - Knowledge'!AL$8)/100</f>
        <v>0.093000000000000013</v>
      </c>
      <c r="AM113" s="380">
        <f t="array" aca="true" ref="AM113">INDEX(KM_PCT,MATCH($A113,'Knowledge - Percentages'!$B:$B,0),'Data - Knowledge'!AM$8)/100</f>
        <v>0.088000000000000009</v>
      </c>
      <c r="AN113" s="380">
        <f t="array" aca="true" ref="AN113">INDEX(KM_PCT,MATCH($A113,'Knowledge - Percentages'!$B:$B,0),'Data - Knowledge'!AN$8)/100</f>
        <v>0.07</v>
      </c>
      <c r="AO113" s="380">
        <f t="array" aca="true" ref="AO113">INDEX(KM_PCT,MATCH($A113,'Knowledge - Percentages'!$B:$B,0),'Data - Knowledge'!AO$8)/100</f>
        <v>0.051</v>
      </c>
      <c r="AP113" s="380">
        <f t="array" aca="true" ref="AP113">INDEX(KM_PCT,MATCH($A113,'Knowledge - Percentages'!$B:$B,0),'Data - Knowledge'!AP$8)/100</f>
        <v>0.102</v>
      </c>
      <c r="AQ113" s="380">
        <f t="array" aca="true" ref="AQ113">INDEX(KM_PCT,MATCH($A113,'Knowledge - Percentages'!$B:$B,0),'Data - Knowledge'!AQ$8)/100</f>
        <v>0.107</v>
      </c>
      <c r="AR113" s="380">
        <f t="array" aca="true" ref="AR113">INDEX(KM_PCT,MATCH($A113,'Knowledge - Percentages'!$B:$B,0),'Data - Knowledge'!AR$8)/100</f>
        <v>0.071</v>
      </c>
      <c r="AS113" s="380">
        <f t="array" aca="true" ref="AS113">INDEX(KM_PCT,MATCH($A113,'Knowledge - Percentages'!$B:$B,0),'Data - Knowledge'!AS$8)/100</f>
        <v>0.063</v>
      </c>
      <c r="AT113" s="380">
        <f t="array" aca="true" ref="AT113">INDEX(KM_PCT,MATCH($A113,'Knowledge - Percentages'!$B:$B,0),'Data - Knowledge'!AT$8)/100</f>
        <v>0.102</v>
      </c>
      <c r="AU113" s="380">
        <f t="array" aca="true" ref="AU113">INDEX(KM_PCT,MATCH($A113,'Knowledge - Percentages'!$B:$B,0),'Data - Knowledge'!AU$8)/100</f>
        <v>0.098</v>
      </c>
      <c r="AV113" s="380">
        <f t="array" aca="true" ref="AV113">INDEX(KM_PCT,MATCH($A113,'Knowledge - Percentages'!$B:$B,0),'Data - Knowledge'!AV$8)/100</f>
        <v>0.102</v>
      </c>
      <c r="AW113" s="380">
        <f t="array" aca="true" ref="AW113">INDEX(KM_PCT,MATCH($A113,'Knowledge - Percentages'!$B:$B,0),'Data - Knowledge'!AW$8)/100</f>
        <v>0.114</v>
      </c>
      <c r="AX113" s="380">
        <f t="array" aca="true" ref="AX113">INDEX(KM_PCT,MATCH($A113,'Knowledge - Percentages'!$B:$B,0),'Data - Knowledge'!AX$8)/100</f>
        <v>0.11199999999999999</v>
      </c>
      <c r="AY113" s="380">
        <f t="array" aca="true" ref="AY113">INDEX(KM_PCT,MATCH($A113,'Knowledge - Percentages'!$B:$B,0),'Data - Knowledge'!AY$8)/100</f>
        <v>0.102</v>
      </c>
      <c r="AZ113" s="380">
        <f t="array" aca="true" ref="AZ113">INDEX(KM_PCT,MATCH($A113,'Knowledge - Percentages'!$B:$B,0),'Data - Knowledge'!AZ$8)/100</f>
        <v>0.11699999999999999</v>
      </c>
      <c r="BA113" s="380">
        <f t="array" aca="true" ref="BA113">INDEX(KM_PCT,MATCH($A113,'Knowledge - Percentages'!$B:$B,0),'Data - Knowledge'!BA$8)/100</f>
        <v>0.115</v>
      </c>
      <c r="BB113" s="380">
        <f t="array" aca="true" ref="BB113">INDEX(KM_PCT,MATCH($A113,'Knowledge - Percentages'!$B:$B,0),'Data - Knowledge'!BB$8)/100</f>
        <v>0.113</v>
      </c>
      <c r="BC113" s="380">
        <f t="array" aca="true" ref="BC113">INDEX(KM_PCT,MATCH($A113,'Knowledge - Percentages'!$B:$B,0),'Data - Knowledge'!BC$8)/100</f>
        <v>0.057999999999999996</v>
      </c>
      <c r="BD113" s="380">
        <f t="array" aca="true" ref="BD113">INDEX(KM_PCT,MATCH($A113,'Knowledge - Percentages'!$B:$B,0),'Data - Knowledge'!BD$8)/100</f>
        <v>0.039</v>
      </c>
      <c r="BE113" s="380">
        <f t="array" aca="true" ref="BE113">INDEX(KM_PCT,MATCH($A113,'Knowledge - Percentages'!$B:$B,0),'Data - Knowledge'!BE$8)/100</f>
        <v>0.10800000000000001</v>
      </c>
      <c r="BF113" s="380">
        <f t="array" aca="true" ref="BF113">INDEX(KM_PCT,MATCH($A113,'Knowledge - Percentages'!$B:$B,0),'Data - Knowledge'!BF$8)/100</f>
        <v>0.095</v>
      </c>
      <c r="BG113" s="380">
        <f t="array" aca="true" ref="BG113">INDEX(KM_PCT,MATCH($A113,'Knowledge - Percentages'!$B:$B,0),'Data - Knowledge'!BG$8)/100</f>
        <v>0.114</v>
      </c>
      <c r="BH113" s="380">
        <f t="array" aca="true" ref="BH113">INDEX(KM_PCT,MATCH($A113,'Knowledge - Percentages'!$B:$B,0),'Data - Knowledge'!BH$8)/100</f>
        <v>0.11599999999999999</v>
      </c>
      <c r="BI113" s="380">
        <f t="array" aca="true" ref="BI113">INDEX(KM_PCT,MATCH($A113,'Knowledge - Percentages'!$B:$B,0),'Data - Knowledge'!BI$8)/100</f>
        <v>0.135</v>
      </c>
      <c r="BJ113" s="380">
        <f t="array" aca="true" ref="BJ113">INDEX(KM_PCT,MATCH($A113,'Knowledge - Percentages'!$B:$B,0),'Data - Knowledge'!BJ$8)/100</f>
        <v>0.141</v>
      </c>
      <c r="BK113" s="380">
        <f t="array" aca="true" ref="BK113">INDEX(KM_PCT,MATCH($A113,'Knowledge - Percentages'!$B:$B,0),'Data - Knowledge'!BK$8)/100</f>
        <v>0.111</v>
      </c>
      <c r="BL113" s="380">
        <f t="array" aca="true" ref="BL113">INDEX(KM_PCT,MATCH($A113,'Knowledge - Percentages'!$B:$B,0),'Data - Knowledge'!BL$8)/100</f>
        <v>0.10300000000000001</v>
      </c>
      <c r="BM113" s="380">
        <f t="array" aca="true" ref="BM113">INDEX(KM_PCT,MATCH($A113,'Knowledge - Percentages'!$B:$B,0),'Data - Knowledge'!BM$8)/100</f>
        <v>0.11900000000000001</v>
      </c>
      <c r="BN113" s="380">
        <f t="array" aca="true" ref="BN113">INDEX(KM_PCT,MATCH($A113,'Knowledge - Percentages'!$B:$B,0),'Data - Knowledge'!BN$8)/100</f>
        <v>0.13699999999999998</v>
      </c>
      <c r="BO113" s="380">
        <f t="array" aca="true" ref="BO113">INDEX(KM_PCT,MATCH($A113,'Knowledge - Percentages'!$B:$B,0),'Data - Knowledge'!BO$8)/100</f>
        <v>0.13</v>
      </c>
      <c r="BP113" s="380">
        <f t="array" aca="true" ref="BP113">INDEX(KM_PCT,MATCH($A113,'Knowledge - Percentages'!$B:$B,0),'Data - Knowledge'!BP$8)/100</f>
        <v>0.125</v>
      </c>
      <c r="BQ113" s="380">
        <f t="array" aca="true" ref="BQ113">INDEX(KM_PCT,MATCH($A113,'Knowledge - Percentages'!$B:$B,0),'Data - Knowledge'!BQ$8)/100</f>
        <v>0.10099999999999999</v>
      </c>
    </row>
    <row r="114" spans="1:69">
      <c r="A114" t="s">
        <v>501</v>
      </c>
      <c r="B114" t="s">
        <v>951</v>
      </c>
      <c r="C114" t="s">
        <v>966</v>
      </c>
      <c r="D114" t="s">
        <v>502</v>
      </c>
      <c r="E114" s="373">
        <f>SUMPRODUCT($K$2:$BQ$2,$K114:$BQ114)/$J$2</f>
        <v>0.16711363636363638</v>
      </c>
      <c r="F114" s="379">
        <f>SUMPRODUCT($K$2:$BQ$2,$K114:$BQ114)</f>
        <v>44.118</v>
      </c>
      <c r="G114" s="373">
        <f>SUMPRODUCT($K$3:$BQ$3,$K114:$BQ114)/$J$3</f>
        <v>0.12205482546201228</v>
      </c>
      <c r="H114" s="379">
        <f>SUMPRODUCT($K$3:$BQ$3,$K114:$BQ114)</f>
        <v>1188.8139999999996</v>
      </c>
      <c r="I114" s="373">
        <f>CORREL($K$4:$BQ$4,$K114:$BQ114)</f>
        <v>0.47358724416139025</v>
      </c>
      <c r="J114" s="379">
        <f>$E114/$G114*100</f>
        <v>136.91686152600985</v>
      </c>
      <c r="K114" s="380">
        <f t="array" aca="true" ref="K114">INDEX(KM_PCT,MATCH($A114,'Knowledge - Percentages'!$B:$B,0),'Data - Knowledge'!K$8)/100</f>
        <v>0.04</v>
      </c>
      <c r="L114" s="380">
        <f t="array" aca="true" ref="L114">INDEX(KM_PCT,MATCH($A114,'Knowledge - Percentages'!$B:$B,0),'Data - Knowledge'!L$8)/100</f>
        <v>0.05</v>
      </c>
      <c r="M114" s="380">
        <f t="array" aca="true" ref="M114">INDEX(KM_PCT,MATCH($A114,'Knowledge - Percentages'!$B:$B,0),'Data - Knowledge'!M$8)/100</f>
        <v>0.048</v>
      </c>
      <c r="N114" s="380">
        <f t="array" aca="true" ref="N114">INDEX(KM_PCT,MATCH($A114,'Knowledge - Percentages'!$B:$B,0),'Data - Knowledge'!N$8)/100</f>
        <v>0.07</v>
      </c>
      <c r="O114" s="380">
        <f t="array" aca="true" ref="O114">INDEX(KM_PCT,MATCH($A114,'Knowledge - Percentages'!$B:$B,0),'Data - Knowledge'!O$8)/100</f>
        <v>0.083</v>
      </c>
      <c r="P114" s="380">
        <f t="array" aca="true" ref="P114">INDEX(KM_PCT,MATCH($A114,'Knowledge - Percentages'!$B:$B,0),'Data - Knowledge'!P$8)/100</f>
        <v>0.115</v>
      </c>
      <c r="Q114" s="380">
        <f t="array" aca="true" ref="Q114">INDEX(KM_PCT,MATCH($A114,'Knowledge - Percentages'!$B:$B,0),'Data - Knowledge'!Q$8)/100</f>
        <v>0.073</v>
      </c>
      <c r="R114" s="380">
        <f t="array" aca="true" ref="R114">INDEX(KM_PCT,MATCH($A114,'Knowledge - Percentages'!$B:$B,0),'Data - Knowledge'!R$8)/100</f>
        <v>0.081</v>
      </c>
      <c r="S114" s="380">
        <f t="array" aca="true" ref="S114">INDEX(KM_PCT,MATCH($A114,'Knowledge - Percentages'!$B:$B,0),'Data - Knowledge'!S$8)/100</f>
        <v>0.08</v>
      </c>
      <c r="T114" s="380">
        <f t="array" aca="true" ref="T114">INDEX(KM_PCT,MATCH($A114,'Knowledge - Percentages'!$B:$B,0),'Data - Knowledge'!T$8)/100</f>
        <v>0.1</v>
      </c>
      <c r="U114" s="380">
        <f t="array" aca="true" ref="U114">INDEX(KM_PCT,MATCH($A114,'Knowledge - Percentages'!$B:$B,0),'Data - Knowledge'!U$8)/100</f>
        <v>0.111</v>
      </c>
      <c r="V114" s="380">
        <f t="array" aca="true" ref="V114">INDEX(KM_PCT,MATCH($A114,'Knowledge - Percentages'!$B:$B,0),'Data - Knowledge'!V$8)/100</f>
        <v>0.094</v>
      </c>
      <c r="W114" s="380">
        <f t="array" aca="true" ref="W114">INDEX(KM_PCT,MATCH($A114,'Knowledge - Percentages'!$B:$B,0),'Data - Knowledge'!W$8)/100</f>
        <v>0.107</v>
      </c>
      <c r="X114" s="380">
        <f t="array" aca="true" ref="X114">INDEX(KM_PCT,MATCH($A114,'Knowledge - Percentages'!$B:$B,0),'Data - Knowledge'!X$8)/100</f>
        <v>0.059000000000000004</v>
      </c>
      <c r="Y114" s="380">
        <f t="array" aca="true" ref="Y114">INDEX(KM_PCT,MATCH($A114,'Knowledge - Percentages'!$B:$B,0),'Data - Knowledge'!Y$8)/100</f>
        <v>0.088000000000000009</v>
      </c>
      <c r="Z114" s="380">
        <f t="array" aca="true" ref="Z114">INDEX(KM_PCT,MATCH($A114,'Knowledge - Percentages'!$B:$B,0),'Data - Knowledge'!Z$8)/100</f>
        <v>0.069</v>
      </c>
      <c r="AA114" s="380">
        <f t="array" aca="true" ref="AA114">INDEX(KM_PCT,MATCH($A114,'Knowledge - Percentages'!$B:$B,0),'Data - Knowledge'!AA$8)/100</f>
        <v>0.10099999999999999</v>
      </c>
      <c r="AB114" s="380">
        <f t="array" aca="true" ref="AB114">INDEX(KM_PCT,MATCH($A114,'Knowledge - Percentages'!$B:$B,0),'Data - Knowledge'!AB$8)/100</f>
        <v>0.127</v>
      </c>
      <c r="AC114" s="380">
        <f t="array" aca="true" ref="AC114">INDEX(KM_PCT,MATCH($A114,'Knowledge - Percentages'!$B:$B,0),'Data - Knowledge'!AC$8)/100</f>
        <v>0.125</v>
      </c>
      <c r="AD114" s="380">
        <f t="array" aca="true" ref="AD114">INDEX(KM_PCT,MATCH($A114,'Knowledge - Percentages'!$B:$B,0),'Data - Knowledge'!AD$8)/100</f>
        <v>0.094</v>
      </c>
      <c r="AE114" s="380">
        <f t="array" aca="true" ref="AE114">INDEX(KM_PCT,MATCH($A114,'Knowledge - Percentages'!$B:$B,0),'Data - Knowledge'!AE$8)/100</f>
        <v>0.136</v>
      </c>
      <c r="AF114" s="380">
        <f t="array" aca="true" ref="AF114">INDEX(KM_PCT,MATCH($A114,'Knowledge - Percentages'!$B:$B,0),'Data - Knowledge'!AF$8)/100</f>
        <v>0.126</v>
      </c>
      <c r="AG114" s="380">
        <f t="array" aca="true" ref="AG114">INDEX(KM_PCT,MATCH($A114,'Knowledge - Percentages'!$B:$B,0),'Data - Knowledge'!AG$8)/100</f>
        <v>0.142</v>
      </c>
      <c r="AH114" s="380">
        <f t="array" aca="true" ref="AH114">INDEX(KM_PCT,MATCH($A114,'Knowledge - Percentages'!$B:$B,0),'Data - Knowledge'!AH$8)/100</f>
        <v>0.125</v>
      </c>
      <c r="AI114" s="380">
        <f t="array" aca="true" ref="AI114">INDEX(KM_PCT,MATCH($A114,'Knowledge - Percentages'!$B:$B,0),'Data - Knowledge'!AI$8)/100</f>
        <v>0.122</v>
      </c>
      <c r="AJ114" s="380">
        <f t="array" aca="true" ref="AJ114">INDEX(KM_PCT,MATCH($A114,'Knowledge - Percentages'!$B:$B,0),'Data - Knowledge'!AJ$8)/100</f>
        <v>0.122</v>
      </c>
      <c r="AK114" s="380">
        <f t="array" aca="true" ref="AK114">INDEX(KM_PCT,MATCH($A114,'Knowledge - Percentages'!$B:$B,0),'Data - Knowledge'!AK$8)/100</f>
        <v>0.162</v>
      </c>
      <c r="AL114" s="380">
        <f t="array" aca="true" ref="AL114">INDEX(KM_PCT,MATCH($A114,'Knowledge - Percentages'!$B:$B,0),'Data - Knowledge'!AL$8)/100</f>
        <v>0.11</v>
      </c>
      <c r="AM114" s="380">
        <f t="array" aca="true" ref="AM114">INDEX(KM_PCT,MATCH($A114,'Knowledge - Percentages'!$B:$B,0),'Data - Knowledge'!AM$8)/100</f>
        <v>0.147</v>
      </c>
      <c r="AN114" s="380">
        <f t="array" aca="true" ref="AN114">INDEX(KM_PCT,MATCH($A114,'Knowledge - Percentages'!$B:$B,0),'Data - Knowledge'!AN$8)/100</f>
        <v>0.126</v>
      </c>
      <c r="AO114" s="380">
        <f t="array" aca="true" ref="AO114">INDEX(KM_PCT,MATCH($A114,'Knowledge - Percentages'!$B:$B,0),'Data - Knowledge'!AO$8)/100</f>
        <v>0.07</v>
      </c>
      <c r="AP114" s="380">
        <f t="array" aca="true" ref="AP114">INDEX(KM_PCT,MATCH($A114,'Knowledge - Percentages'!$B:$B,0),'Data - Knowledge'!AP$8)/100</f>
        <v>0.121</v>
      </c>
      <c r="AQ114" s="380">
        <f t="array" aca="true" ref="AQ114">INDEX(KM_PCT,MATCH($A114,'Knowledge - Percentages'!$B:$B,0),'Data - Knowledge'!AQ$8)/100</f>
        <v>0.159</v>
      </c>
      <c r="AR114" s="380">
        <f t="array" aca="true" ref="AR114">INDEX(KM_PCT,MATCH($A114,'Knowledge - Percentages'!$B:$B,0),'Data - Knowledge'!AR$8)/100</f>
        <v>0.084</v>
      </c>
      <c r="AS114" s="380">
        <f t="array" aca="true" ref="AS114">INDEX(KM_PCT,MATCH($A114,'Knowledge - Percentages'!$B:$B,0),'Data - Knowledge'!AS$8)/100</f>
        <v>0.047</v>
      </c>
      <c r="AT114" s="380">
        <f t="array" aca="true" ref="AT114">INDEX(KM_PCT,MATCH($A114,'Knowledge - Percentages'!$B:$B,0),'Data - Knowledge'!AT$8)/100</f>
        <v>0.145</v>
      </c>
      <c r="AU114" s="380">
        <f t="array" aca="true" ref="AU114">INDEX(KM_PCT,MATCH($A114,'Knowledge - Percentages'!$B:$B,0),'Data - Knowledge'!AU$8)/100</f>
        <v>0.156</v>
      </c>
      <c r="AV114" s="380">
        <f t="array" aca="true" ref="AV114">INDEX(KM_PCT,MATCH($A114,'Knowledge - Percentages'!$B:$B,0),'Data - Knowledge'!AV$8)/100</f>
        <v>0.16399999999999998</v>
      </c>
      <c r="AW114" s="380">
        <f t="array" aca="true" ref="AW114">INDEX(KM_PCT,MATCH($A114,'Knowledge - Percentages'!$B:$B,0),'Data - Knowledge'!AW$8)/100</f>
        <v>0.163</v>
      </c>
      <c r="AX114" s="380">
        <f t="array" aca="true" ref="AX114">INDEX(KM_PCT,MATCH($A114,'Knowledge - Percentages'!$B:$B,0),'Data - Knowledge'!AX$8)/100</f>
        <v>0.159</v>
      </c>
      <c r="AY114" s="380">
        <f t="array" aca="true" ref="AY114">INDEX(KM_PCT,MATCH($A114,'Knowledge - Percentages'!$B:$B,0),'Data - Knowledge'!AY$8)/100</f>
        <v>0.172</v>
      </c>
      <c r="AZ114" s="380">
        <f t="array" aca="true" ref="AZ114">INDEX(KM_PCT,MATCH($A114,'Knowledge - Percentages'!$B:$B,0),'Data - Knowledge'!AZ$8)/100</f>
        <v>0.161</v>
      </c>
      <c r="BA114" s="380">
        <f t="array" aca="true" ref="BA114">INDEX(KM_PCT,MATCH($A114,'Knowledge - Percentages'!$B:$B,0),'Data - Knowledge'!BA$8)/100</f>
        <v>0.184</v>
      </c>
      <c r="BB114" s="380">
        <f t="array" aca="true" ref="BB114">INDEX(KM_PCT,MATCH($A114,'Knowledge - Percentages'!$B:$B,0),'Data - Knowledge'!BB$8)/100</f>
        <v>0.18100000000000002</v>
      </c>
      <c r="BC114" s="380">
        <f t="array" aca="true" ref="BC114">INDEX(KM_PCT,MATCH($A114,'Knowledge - Percentages'!$B:$B,0),'Data - Knowledge'!BC$8)/100</f>
        <v>0.128</v>
      </c>
      <c r="BD114" s="380">
        <f t="array" aca="true" ref="BD114">INDEX(KM_PCT,MATCH($A114,'Knowledge - Percentages'!$B:$B,0),'Data - Knowledge'!BD$8)/100</f>
        <v>0.096999999999999989</v>
      </c>
      <c r="BE114" s="380">
        <f t="array" aca="true" ref="BE114">INDEX(KM_PCT,MATCH($A114,'Knowledge - Percentages'!$B:$B,0),'Data - Knowledge'!BE$8)/100</f>
        <v>0.191</v>
      </c>
      <c r="BF114" s="380">
        <f t="array" aca="true" ref="BF114">INDEX(KM_PCT,MATCH($A114,'Knowledge - Percentages'!$B:$B,0),'Data - Knowledge'!BF$8)/100</f>
        <v>0.193</v>
      </c>
      <c r="BG114" s="380">
        <f t="array" aca="true" ref="BG114">INDEX(KM_PCT,MATCH($A114,'Knowledge - Percentages'!$B:$B,0),'Data - Knowledge'!BG$8)/100</f>
        <v>0.195</v>
      </c>
      <c r="BH114" s="380">
        <f t="array" aca="true" ref="BH114">INDEX(KM_PCT,MATCH($A114,'Knowledge - Percentages'!$B:$B,0),'Data - Knowledge'!BH$8)/100</f>
        <v>0.17600000000000002</v>
      </c>
      <c r="BI114" s="380">
        <f t="array" aca="true" ref="BI114">INDEX(KM_PCT,MATCH($A114,'Knowledge - Percentages'!$B:$B,0),'Data - Knowledge'!BI$8)/100</f>
        <v>0.18</v>
      </c>
      <c r="BJ114" s="380">
        <f t="array" aca="true" ref="BJ114">INDEX(KM_PCT,MATCH($A114,'Knowledge - Percentages'!$B:$B,0),'Data - Knowledge'!BJ$8)/100</f>
        <v>0.16899999999999998</v>
      </c>
      <c r="BK114" s="380">
        <f t="array" aca="true" ref="BK114">INDEX(KM_PCT,MATCH($A114,'Knowledge - Percentages'!$B:$B,0),'Data - Knowledge'!BK$8)/100</f>
        <v>0.107</v>
      </c>
      <c r="BL114" s="380">
        <f t="array" aca="true" ref="BL114">INDEX(KM_PCT,MATCH($A114,'Knowledge - Percentages'!$B:$B,0),'Data - Knowledge'!BL$8)/100</f>
        <v>0.12300000000000001</v>
      </c>
      <c r="BM114" s="380">
        <f t="array" aca="true" ref="BM114">INDEX(KM_PCT,MATCH($A114,'Knowledge - Percentages'!$B:$B,0),'Data - Knowledge'!BM$8)/100</f>
        <v>0.115</v>
      </c>
      <c r="BN114" s="380">
        <f t="array" aca="true" ref="BN114">INDEX(KM_PCT,MATCH($A114,'Knowledge - Percentages'!$B:$B,0),'Data - Knowledge'!BN$8)/100</f>
        <v>0.182</v>
      </c>
      <c r="BO114" s="380">
        <f t="array" aca="true" ref="BO114">INDEX(KM_PCT,MATCH($A114,'Knowledge - Percentages'!$B:$B,0),'Data - Knowledge'!BO$8)/100</f>
        <v>0.182</v>
      </c>
      <c r="BP114" s="380">
        <f t="array" aca="true" ref="BP114">INDEX(KM_PCT,MATCH($A114,'Knowledge - Percentages'!$B:$B,0),'Data - Knowledge'!BP$8)/100</f>
        <v>0.183</v>
      </c>
      <c r="BQ114" s="380">
        <f t="array" aca="true" ref="BQ114">INDEX(KM_PCT,MATCH($A114,'Knowledge - Percentages'!$B:$B,0),'Data - Knowledge'!BQ$8)/100</f>
        <v>0.226</v>
      </c>
    </row>
    <row r="115" spans="1:69">
      <c r="A115" t="s">
        <v>503</v>
      </c>
      <c r="B115" t="s">
        <v>951</v>
      </c>
      <c r="C115" t="s">
        <v>966</v>
      </c>
      <c r="D115" t="s">
        <v>504</v>
      </c>
      <c r="E115" s="373">
        <f>SUMPRODUCT($K$2:$BQ$2,$K115:$BQ115)/$J$2</f>
        <v>0.046193181818181814</v>
      </c>
      <c r="F115" s="379">
        <f>SUMPRODUCT($K$2:$BQ$2,$K115:$BQ115)</f>
        <v>12.194999999999999</v>
      </c>
      <c r="G115" s="373">
        <f>SUMPRODUCT($K$3:$BQ$3,$K115:$BQ115)/$J$3</f>
        <v>0.046870328542094476</v>
      </c>
      <c r="H115" s="379">
        <f>SUMPRODUCT($K$3:$BQ$3,$K115:$BQ115)</f>
        <v>456.51700000000017</v>
      </c>
      <c r="I115" s="373">
        <f>CORREL($K$4:$BQ$4,$K115:$BQ115)</f>
        <v>-0.14540946295279938</v>
      </c>
      <c r="J115" s="379">
        <f>$E115/$G115*100</f>
        <v>98.555276344383813</v>
      </c>
      <c r="K115" s="380">
        <f t="array" aca="true" ref="K115">INDEX(KM_PCT,MATCH($A115,'Knowledge - Percentages'!$B:$B,0),'Data - Knowledge'!K$8)/100</f>
        <v>0.075</v>
      </c>
      <c r="L115" s="380">
        <f t="array" aca="true" ref="L115">INDEX(KM_PCT,MATCH($A115,'Knowledge - Percentages'!$B:$B,0),'Data - Knowledge'!L$8)/100</f>
        <v>0.072000000000000008</v>
      </c>
      <c r="M115" s="380">
        <f t="array" aca="true" ref="M115">INDEX(KM_PCT,MATCH($A115,'Knowledge - Percentages'!$B:$B,0),'Data - Knowledge'!M$8)/100</f>
        <v>0.068</v>
      </c>
      <c r="N115" s="380">
        <f t="array" aca="true" ref="N115">INDEX(KM_PCT,MATCH($A115,'Knowledge - Percentages'!$B:$B,0),'Data - Knowledge'!N$8)/100</f>
        <v>0.051</v>
      </c>
      <c r="O115" s="380">
        <f t="array" aca="true" ref="O115">INDEX(KM_PCT,MATCH($A115,'Knowledge - Percentages'!$B:$B,0),'Data - Knowledge'!O$8)/100</f>
        <v>0.048</v>
      </c>
      <c r="P115" s="380">
        <f t="array" aca="true" ref="P115">INDEX(KM_PCT,MATCH($A115,'Knowledge - Percentages'!$B:$B,0),'Data - Knowledge'!P$8)/100</f>
        <v>0.043</v>
      </c>
      <c r="Q115" s="380">
        <f t="array" aca="true" ref="Q115">INDEX(KM_PCT,MATCH($A115,'Knowledge - Percentages'!$B:$B,0),'Data - Knowledge'!Q$8)/100</f>
        <v>0.07400000000000001</v>
      </c>
      <c r="R115" s="380">
        <f t="array" aca="true" ref="R115">INDEX(KM_PCT,MATCH($A115,'Knowledge - Percentages'!$B:$B,0),'Data - Knowledge'!R$8)/100</f>
        <v>0.057999999999999996</v>
      </c>
      <c r="S115" s="380">
        <f t="array" aca="true" ref="S115">INDEX(KM_PCT,MATCH($A115,'Knowledge - Percentages'!$B:$B,0),'Data - Knowledge'!S$8)/100</f>
        <v>0.05</v>
      </c>
      <c r="T115" s="380">
        <f t="array" aca="true" ref="T115">INDEX(KM_PCT,MATCH($A115,'Knowledge - Percentages'!$B:$B,0),'Data - Knowledge'!T$8)/100</f>
        <v>0.042</v>
      </c>
      <c r="U115" s="380">
        <f t="array" aca="true" ref="U115">INDEX(KM_PCT,MATCH($A115,'Knowledge - Percentages'!$B:$B,0),'Data - Knowledge'!U$8)/100</f>
        <v>0.045</v>
      </c>
      <c r="V115" s="380">
        <f t="array" aca="true" ref="V115">INDEX(KM_PCT,MATCH($A115,'Knowledge - Percentages'!$B:$B,0),'Data - Knowledge'!V$8)/100</f>
        <v>0.036000000000000004</v>
      </c>
      <c r="W115" s="380">
        <f t="array" aca="true" ref="W115">INDEX(KM_PCT,MATCH($A115,'Knowledge - Percentages'!$B:$B,0),'Data - Knowledge'!W$8)/100</f>
        <v>0.053</v>
      </c>
      <c r="X115" s="380">
        <f t="array" aca="true" ref="X115">INDEX(KM_PCT,MATCH($A115,'Knowledge - Percentages'!$B:$B,0),'Data - Knowledge'!X$8)/100</f>
        <v>0.065</v>
      </c>
      <c r="Y115" s="380">
        <f t="array" aca="true" ref="Y115">INDEX(KM_PCT,MATCH($A115,'Knowledge - Percentages'!$B:$B,0),'Data - Knowledge'!Y$8)/100</f>
        <v>0.10400000000000001</v>
      </c>
      <c r="Z115" s="380">
        <f t="array" aca="true" ref="Z115">INDEX(KM_PCT,MATCH($A115,'Knowledge - Percentages'!$B:$B,0),'Data - Knowledge'!Z$8)/100</f>
        <v>0.07400000000000001</v>
      </c>
      <c r="AA115" s="380">
        <f t="array" aca="true" ref="AA115">INDEX(KM_PCT,MATCH($A115,'Knowledge - Percentages'!$B:$B,0),'Data - Knowledge'!AA$8)/100</f>
        <v>0.075</v>
      </c>
      <c r="AB115" s="380">
        <f t="array" aca="true" ref="AB115">INDEX(KM_PCT,MATCH($A115,'Knowledge - Percentages'!$B:$B,0),'Data - Knowledge'!AB$8)/100</f>
        <v>0.042</v>
      </c>
      <c r="AC115" s="380">
        <f t="array" aca="true" ref="AC115">INDEX(KM_PCT,MATCH($A115,'Knowledge - Percentages'!$B:$B,0),'Data - Knowledge'!AC$8)/100</f>
        <v>0.071</v>
      </c>
      <c r="AD115" s="380">
        <f t="array" aca="true" ref="AD115">INDEX(KM_PCT,MATCH($A115,'Knowledge - Percentages'!$B:$B,0),'Data - Knowledge'!AD$8)/100</f>
        <v>0.077</v>
      </c>
      <c r="AE115" s="380">
        <f t="array" aca="true" ref="AE115">INDEX(KM_PCT,MATCH($A115,'Knowledge - Percentages'!$B:$B,0),'Data - Knowledge'!AE$8)/100</f>
        <v>0.038</v>
      </c>
      <c r="AF115" s="380">
        <f t="array" aca="true" ref="AF115">INDEX(KM_PCT,MATCH($A115,'Knowledge - Percentages'!$B:$B,0),'Data - Knowledge'!AF$8)/100</f>
        <v>0.044000000000000004</v>
      </c>
      <c r="AG115" s="380">
        <f t="array" aca="true" ref="AG115">INDEX(KM_PCT,MATCH($A115,'Knowledge - Percentages'!$B:$B,0),'Data - Knowledge'!AG$8)/100</f>
        <v>0.036000000000000004</v>
      </c>
      <c r="AH115" s="380">
        <f t="array" aca="true" ref="AH115">INDEX(KM_PCT,MATCH($A115,'Knowledge - Percentages'!$B:$B,0),'Data - Knowledge'!AH$8)/100</f>
        <v>0.040999999999999995</v>
      </c>
      <c r="AI115" s="380">
        <f t="array" aca="true" ref="AI115">INDEX(KM_PCT,MATCH($A115,'Knowledge - Percentages'!$B:$B,0),'Data - Knowledge'!AI$8)/100</f>
        <v>0.067</v>
      </c>
      <c r="AJ115" s="380">
        <f t="array" aca="true" ref="AJ115">INDEX(KM_PCT,MATCH($A115,'Knowledge - Percentages'!$B:$B,0),'Data - Knowledge'!AJ$8)/100</f>
        <v>0.039</v>
      </c>
      <c r="AK115" s="380">
        <f t="array" aca="true" ref="AK115">INDEX(KM_PCT,MATCH($A115,'Knowledge - Percentages'!$B:$B,0),'Data - Knowledge'!AK$8)/100</f>
        <v>0.035</v>
      </c>
      <c r="AL115" s="380">
        <f t="array" aca="true" ref="AL115">INDEX(KM_PCT,MATCH($A115,'Knowledge - Percentages'!$B:$B,0),'Data - Knowledge'!AL$8)/100</f>
        <v>0.05</v>
      </c>
      <c r="AM115" s="380">
        <f t="array" aca="true" ref="AM115">INDEX(KM_PCT,MATCH($A115,'Knowledge - Percentages'!$B:$B,0),'Data - Knowledge'!AM$8)/100</f>
        <v>0.038</v>
      </c>
      <c r="AN115" s="380">
        <f t="array" aca="true" ref="AN115">INDEX(KM_PCT,MATCH($A115,'Knowledge - Percentages'!$B:$B,0),'Data - Knowledge'!AN$8)/100</f>
        <v>0.032</v>
      </c>
      <c r="AO115" s="380">
        <f t="array" aca="true" ref="AO115">INDEX(KM_PCT,MATCH($A115,'Knowledge - Percentages'!$B:$B,0),'Data - Knowledge'!AO$8)/100</f>
        <v>0.06</v>
      </c>
      <c r="AP115" s="380">
        <f t="array" aca="true" ref="AP115">INDEX(KM_PCT,MATCH($A115,'Knowledge - Percentages'!$B:$B,0),'Data - Knowledge'!AP$8)/100</f>
        <v>0.064</v>
      </c>
      <c r="AQ115" s="380">
        <f t="array" aca="true" ref="AQ115">INDEX(KM_PCT,MATCH($A115,'Knowledge - Percentages'!$B:$B,0),'Data - Knowledge'!AQ$8)/100</f>
        <v>0.04</v>
      </c>
      <c r="AR115" s="380">
        <f t="array" aca="true" ref="AR115">INDEX(KM_PCT,MATCH($A115,'Knowledge - Percentages'!$B:$B,0),'Data - Knowledge'!AR$8)/100</f>
        <v>0.439</v>
      </c>
      <c r="AS115" s="380">
        <f t="array" aca="true" ref="AS115">INDEX(KM_PCT,MATCH($A115,'Knowledge - Percentages'!$B:$B,0),'Data - Knowledge'!AS$8)/100</f>
        <v>0.466</v>
      </c>
      <c r="AT115" s="380">
        <f t="array" aca="true" ref="AT115">INDEX(KM_PCT,MATCH($A115,'Knowledge - Percentages'!$B:$B,0),'Data - Knowledge'!AT$8)/100</f>
        <v>0.12300000000000001</v>
      </c>
      <c r="AU115" s="380">
        <f t="array" aca="true" ref="AU115">INDEX(KM_PCT,MATCH($A115,'Knowledge - Percentages'!$B:$B,0),'Data - Knowledge'!AU$8)/100</f>
        <v>0.047</v>
      </c>
      <c r="AV115" s="380">
        <f t="array" aca="true" ref="AV115">INDEX(KM_PCT,MATCH($A115,'Knowledge - Percentages'!$B:$B,0),'Data - Knowledge'!AV$8)/100</f>
        <v>0.034</v>
      </c>
      <c r="AW115" s="380">
        <f t="array" aca="true" ref="AW115">INDEX(KM_PCT,MATCH($A115,'Knowledge - Percentages'!$B:$B,0),'Data - Knowledge'!AW$8)/100</f>
        <v>0.034</v>
      </c>
      <c r="AX115" s="380">
        <f t="array" aca="true" ref="AX115">INDEX(KM_PCT,MATCH($A115,'Knowledge - Percentages'!$B:$B,0),'Data - Knowledge'!AX$8)/100</f>
        <v>0.07</v>
      </c>
      <c r="AY115" s="380">
        <f t="array" aca="true" ref="AY115">INDEX(KM_PCT,MATCH($A115,'Knowledge - Percentages'!$B:$B,0),'Data - Knowledge'!AY$8)/100</f>
        <v>0.038</v>
      </c>
      <c r="AZ115" s="380">
        <f t="array" aca="true" ref="AZ115">INDEX(KM_PCT,MATCH($A115,'Knowledge - Percentages'!$B:$B,0),'Data - Knowledge'!AZ$8)/100</f>
        <v>0.043</v>
      </c>
      <c r="BA115" s="380">
        <f t="array" aca="true" ref="BA115">INDEX(KM_PCT,MATCH($A115,'Knowledge - Percentages'!$B:$B,0),'Data - Knowledge'!BA$8)/100</f>
        <v>0.043</v>
      </c>
      <c r="BB115" s="380">
        <f t="array" aca="true" ref="BB115">INDEX(KM_PCT,MATCH($A115,'Knowledge - Percentages'!$B:$B,0),'Data - Knowledge'!BB$8)/100</f>
        <v>0.035</v>
      </c>
      <c r="BC115" s="380">
        <f t="array" aca="true" ref="BC115">INDEX(KM_PCT,MATCH($A115,'Knowledge - Percentages'!$B:$B,0),'Data - Knowledge'!BC$8)/100</f>
        <v>0.04</v>
      </c>
      <c r="BD115" s="380">
        <f t="array" aca="true" ref="BD115">INDEX(KM_PCT,MATCH($A115,'Knowledge - Percentages'!$B:$B,0),'Data - Knowledge'!BD$8)/100</f>
        <v>0.066</v>
      </c>
      <c r="BE115" s="380">
        <f t="array" aca="true" ref="BE115">INDEX(KM_PCT,MATCH($A115,'Knowledge - Percentages'!$B:$B,0),'Data - Knowledge'!BE$8)/100</f>
        <v>0.036000000000000004</v>
      </c>
      <c r="BF115" s="380">
        <f t="array" aca="true" ref="BF115">INDEX(KM_PCT,MATCH($A115,'Knowledge - Percentages'!$B:$B,0),'Data - Knowledge'!BF$8)/100</f>
        <v>0.040999999999999995</v>
      </c>
      <c r="BG115" s="380">
        <f t="array" aca="true" ref="BG115">INDEX(KM_PCT,MATCH($A115,'Knowledge - Percentages'!$B:$B,0),'Data - Knowledge'!BG$8)/100</f>
        <v>0.046</v>
      </c>
      <c r="BH115" s="380">
        <f t="array" aca="true" ref="BH115">INDEX(KM_PCT,MATCH($A115,'Knowledge - Percentages'!$B:$B,0),'Data - Knowledge'!BH$8)/100</f>
        <v>0.051</v>
      </c>
      <c r="BI115" s="380">
        <f t="array" aca="true" ref="BI115">INDEX(KM_PCT,MATCH($A115,'Knowledge - Percentages'!$B:$B,0),'Data - Knowledge'!BI$8)/100</f>
        <v>0.042</v>
      </c>
      <c r="BJ115" s="380">
        <f t="array" aca="true" ref="BJ115">INDEX(KM_PCT,MATCH($A115,'Knowledge - Percentages'!$B:$B,0),'Data - Knowledge'!BJ$8)/100</f>
        <v>0.046</v>
      </c>
      <c r="BK115" s="380">
        <f t="array" aca="true" ref="BK115">INDEX(KM_PCT,MATCH($A115,'Knowledge - Percentages'!$B:$B,0),'Data - Knowledge'!BK$8)/100</f>
        <v>0.062</v>
      </c>
      <c r="BL115" s="380">
        <f t="array" aca="true" ref="BL115">INDEX(KM_PCT,MATCH($A115,'Knowledge - Percentages'!$B:$B,0),'Data - Knowledge'!BL$8)/100</f>
        <v>0.081</v>
      </c>
      <c r="BM115" s="380">
        <f t="array" aca="true" ref="BM115">INDEX(KM_PCT,MATCH($A115,'Knowledge - Percentages'!$B:$B,0),'Data - Knowledge'!BM$8)/100</f>
        <v>0.084</v>
      </c>
      <c r="BN115" s="380">
        <f t="array" aca="true" ref="BN115">INDEX(KM_PCT,MATCH($A115,'Knowledge - Percentages'!$B:$B,0),'Data - Knowledge'!BN$8)/100</f>
        <v>0.047</v>
      </c>
      <c r="BO115" s="380">
        <f t="array" aca="true" ref="BO115">INDEX(KM_PCT,MATCH($A115,'Knowledge - Percentages'!$B:$B,0),'Data - Knowledge'!BO$8)/100</f>
        <v>0.052000000000000005</v>
      </c>
      <c r="BP115" s="380">
        <f t="array" aca="true" ref="BP115">INDEX(KM_PCT,MATCH($A115,'Knowledge - Percentages'!$B:$B,0),'Data - Knowledge'!BP$8)/100</f>
        <v>0.044000000000000004</v>
      </c>
      <c r="BQ115" s="380">
        <f t="array" aca="true" ref="BQ115">INDEX(KM_PCT,MATCH($A115,'Knowledge - Percentages'!$B:$B,0),'Data - Knowledge'!BQ$8)/100</f>
        <v>0.054000000000000006</v>
      </c>
    </row>
    <row r="116" spans="1:69">
      <c r="A116" t="s">
        <v>505</v>
      </c>
      <c r="B116" t="s">
        <v>951</v>
      </c>
      <c r="C116" t="s">
        <v>966</v>
      </c>
      <c r="D116" t="s">
        <v>506</v>
      </c>
      <c r="E116" s="373">
        <f>SUMPRODUCT($K$2:$BQ$2,$K116:$BQ116)/$J$2</f>
        <v>0.039340909090909086</v>
      </c>
      <c r="F116" s="379">
        <f>SUMPRODUCT($K$2:$BQ$2,$K116:$BQ116)</f>
        <v>10.386</v>
      </c>
      <c r="G116" s="373">
        <f>SUMPRODUCT($K$3:$BQ$3,$K116:$BQ116)/$J$3</f>
        <v>0.022751745379876797</v>
      </c>
      <c r="H116" s="379">
        <f>SUMPRODUCT($K$3:$BQ$3,$K116:$BQ116)</f>
        <v>221.602</v>
      </c>
      <c r="I116" s="373">
        <f>CORREL($K$4:$BQ$4,$K116:$BQ116)</f>
        <v>0.32049034819079669</v>
      </c>
      <c r="J116" s="379">
        <f>$E116/$G116*100</f>
        <v>172.91380698073777</v>
      </c>
      <c r="K116" s="380">
        <f t="array" aca="true" ref="K116">INDEX(KM_PCT,MATCH($A116,'Knowledge - Percentages'!$B:$B,0),'Data - Knowledge'!K$8)/100</f>
        <v>0.01</v>
      </c>
      <c r="L116" s="380">
        <f t="array" aca="true" ref="L116">INDEX(KM_PCT,MATCH($A116,'Knowledge - Percentages'!$B:$B,0),'Data - Knowledge'!L$8)/100</f>
        <v>0.019</v>
      </c>
      <c r="M116" s="380">
        <f t="array" aca="true" ref="M116">INDEX(KM_PCT,MATCH($A116,'Knowledge - Percentages'!$B:$B,0),'Data - Knowledge'!M$8)/100</f>
        <v>0.011000000000000001</v>
      </c>
      <c r="N116" s="380">
        <f t="array" aca="true" ref="N116">INDEX(KM_PCT,MATCH($A116,'Knowledge - Percentages'!$B:$B,0),'Data - Knowledge'!N$8)/100</f>
        <v>0.013000000000000001</v>
      </c>
      <c r="O116" s="380">
        <f t="array" aca="true" ref="O116">INDEX(KM_PCT,MATCH($A116,'Knowledge - Percentages'!$B:$B,0),'Data - Knowledge'!O$8)/100</f>
        <v>0.012</v>
      </c>
      <c r="P116" s="380">
        <f t="array" aca="true" ref="P116">INDEX(KM_PCT,MATCH($A116,'Knowledge - Percentages'!$B:$B,0),'Data - Knowledge'!P$8)/100</f>
        <v>0.016</v>
      </c>
      <c r="Q116" s="380">
        <f t="array" aca="true" ref="Q116">INDEX(KM_PCT,MATCH($A116,'Knowledge - Percentages'!$B:$B,0),'Data - Knowledge'!Q$8)/100</f>
        <v>0.019</v>
      </c>
      <c r="R116" s="380">
        <f t="array" aca="true" ref="R116">INDEX(KM_PCT,MATCH($A116,'Knowledge - Percentages'!$B:$B,0),'Data - Knowledge'!R$8)/100</f>
        <v>0.018000000000000002</v>
      </c>
      <c r="S116" s="380">
        <f t="array" aca="true" ref="S116">INDEX(KM_PCT,MATCH($A116,'Knowledge - Percentages'!$B:$B,0),'Data - Knowledge'!S$8)/100</f>
        <v>0.012</v>
      </c>
      <c r="T116" s="380">
        <f t="array" aca="true" ref="T116">INDEX(KM_PCT,MATCH($A116,'Knowledge - Percentages'!$B:$B,0),'Data - Knowledge'!T$8)/100</f>
        <v>0.016</v>
      </c>
      <c r="U116" s="380">
        <f t="array" aca="true" ref="U116">INDEX(KM_PCT,MATCH($A116,'Knowledge - Percentages'!$B:$B,0),'Data - Knowledge'!U$8)/100</f>
        <v>0.021</v>
      </c>
      <c r="V116" s="380">
        <f t="array" aca="true" ref="V116">INDEX(KM_PCT,MATCH($A116,'Knowledge - Percentages'!$B:$B,0),'Data - Knowledge'!V$8)/100</f>
        <v>0.016</v>
      </c>
      <c r="W116" s="380">
        <f t="array" aca="true" ref="W116">INDEX(KM_PCT,MATCH($A116,'Knowledge - Percentages'!$B:$B,0),'Data - Knowledge'!W$8)/100</f>
        <v>0.027000000000000003</v>
      </c>
      <c r="X116" s="380">
        <f t="array" aca="true" ref="X116">INDEX(KM_PCT,MATCH($A116,'Knowledge - Percentages'!$B:$B,0),'Data - Knowledge'!X$8)/100</f>
        <v>0.018000000000000002</v>
      </c>
      <c r="Y116" s="380">
        <f t="array" aca="true" ref="Y116">INDEX(KM_PCT,MATCH($A116,'Knowledge - Percentages'!$B:$B,0),'Data - Knowledge'!Y$8)/100</f>
        <v>0.027000000000000003</v>
      </c>
      <c r="Z116" s="380">
        <f t="array" aca="true" ref="Z116">INDEX(KM_PCT,MATCH($A116,'Knowledge - Percentages'!$B:$B,0),'Data - Knowledge'!Z$8)/100</f>
        <v>0.027000000000000003</v>
      </c>
      <c r="AA116" s="380">
        <f t="array" aca="true" ref="AA116">INDEX(KM_PCT,MATCH($A116,'Knowledge - Percentages'!$B:$B,0),'Data - Knowledge'!AA$8)/100</f>
        <v>0.035</v>
      </c>
      <c r="AB116" s="380">
        <f t="array" aca="true" ref="AB116">INDEX(KM_PCT,MATCH($A116,'Knowledge - Percentages'!$B:$B,0),'Data - Knowledge'!AB$8)/100</f>
        <v>0.018000000000000002</v>
      </c>
      <c r="AC116" s="380">
        <f t="array" aca="true" ref="AC116">INDEX(KM_PCT,MATCH($A116,'Knowledge - Percentages'!$B:$B,0),'Data - Knowledge'!AC$8)/100</f>
        <v>0.027000000000000003</v>
      </c>
      <c r="AD116" s="380">
        <f t="array" aca="true" ref="AD116">INDEX(KM_PCT,MATCH($A116,'Knowledge - Percentages'!$B:$B,0),'Data - Knowledge'!AD$8)/100</f>
        <v>0.033</v>
      </c>
      <c r="AE116" s="380">
        <f t="array" aca="true" ref="AE116">INDEX(KM_PCT,MATCH($A116,'Knowledge - Percentages'!$B:$B,0),'Data - Knowledge'!AE$8)/100</f>
        <v>0.017</v>
      </c>
      <c r="AF116" s="380">
        <f t="array" aca="true" ref="AF116">INDEX(KM_PCT,MATCH($A116,'Knowledge - Percentages'!$B:$B,0),'Data - Knowledge'!AF$8)/100</f>
        <v>0.016</v>
      </c>
      <c r="AG116" s="380">
        <f t="array" aca="true" ref="AG116">INDEX(KM_PCT,MATCH($A116,'Knowledge - Percentages'!$B:$B,0),'Data - Knowledge'!AG$8)/100</f>
        <v>0.021</v>
      </c>
      <c r="AH116" s="380">
        <f t="array" aca="true" ref="AH116">INDEX(KM_PCT,MATCH($A116,'Knowledge - Percentages'!$B:$B,0),'Data - Knowledge'!AH$8)/100</f>
        <v>0.02</v>
      </c>
      <c r="AI116" s="380">
        <f t="array" aca="true" ref="AI116">INDEX(KM_PCT,MATCH($A116,'Knowledge - Percentages'!$B:$B,0),'Data - Knowledge'!AI$8)/100</f>
        <v>0.037000000000000005</v>
      </c>
      <c r="AJ116" s="380">
        <f t="array" aca="true" ref="AJ116">INDEX(KM_PCT,MATCH($A116,'Knowledge - Percentages'!$B:$B,0),'Data - Knowledge'!AJ$8)/100</f>
        <v>0.021</v>
      </c>
      <c r="AK116" s="380">
        <f t="array" aca="true" ref="AK116">INDEX(KM_PCT,MATCH($A116,'Knowledge - Percentages'!$B:$B,0),'Data - Knowledge'!AK$8)/100</f>
        <v>0.027000000000000003</v>
      </c>
      <c r="AL116" s="380">
        <f t="array" aca="true" ref="AL116">INDEX(KM_PCT,MATCH($A116,'Knowledge - Percentages'!$B:$B,0),'Data - Knowledge'!AL$8)/100</f>
        <v>0.027000000000000003</v>
      </c>
      <c r="AM116" s="380">
        <f t="array" aca="true" ref="AM116">INDEX(KM_PCT,MATCH($A116,'Knowledge - Percentages'!$B:$B,0),'Data - Knowledge'!AM$8)/100</f>
        <v>0.023</v>
      </c>
      <c r="AN116" s="380">
        <f t="array" aca="true" ref="AN116">INDEX(KM_PCT,MATCH($A116,'Knowledge - Percentages'!$B:$B,0),'Data - Knowledge'!AN$8)/100</f>
        <v>0.023</v>
      </c>
      <c r="AO116" s="380">
        <f t="array" aca="true" ref="AO116">INDEX(KM_PCT,MATCH($A116,'Knowledge - Percentages'!$B:$B,0),'Data - Knowledge'!AO$8)/100</f>
        <v>0.028999999999999998</v>
      </c>
      <c r="AP116" s="380">
        <f t="array" aca="true" ref="AP116">INDEX(KM_PCT,MATCH($A116,'Knowledge - Percentages'!$B:$B,0),'Data - Knowledge'!AP$8)/100</f>
        <v>0.024</v>
      </c>
      <c r="AQ116" s="380">
        <f t="array" aca="true" ref="AQ116">INDEX(KM_PCT,MATCH($A116,'Knowledge - Percentages'!$B:$B,0),'Data - Knowledge'!AQ$8)/100</f>
        <v>0.026000000000000002</v>
      </c>
      <c r="AR116" s="380">
        <f t="array" aca="true" ref="AR116">INDEX(KM_PCT,MATCH($A116,'Knowledge - Percentages'!$B:$B,0),'Data - Knowledge'!AR$8)/100</f>
        <v>0.013000000000000001</v>
      </c>
      <c r="AS116" s="380">
        <f t="array" aca="true" ref="AS116">INDEX(KM_PCT,MATCH($A116,'Knowledge - Percentages'!$B:$B,0),'Data - Knowledge'!AS$8)/100</f>
        <v>0.0069999999999999993</v>
      </c>
      <c r="AT116" s="380">
        <f t="array" aca="true" ref="AT116">INDEX(KM_PCT,MATCH($A116,'Knowledge - Percentages'!$B:$B,0),'Data - Knowledge'!AT$8)/100</f>
        <v>0.034</v>
      </c>
      <c r="AU116" s="380">
        <f t="array" aca="true" ref="AU116">INDEX(KM_PCT,MATCH($A116,'Knowledge - Percentages'!$B:$B,0),'Data - Knowledge'!AU$8)/100</f>
        <v>0.033</v>
      </c>
      <c r="AV116" s="380">
        <f t="array" aca="true" ref="AV116">INDEX(KM_PCT,MATCH($A116,'Knowledge - Percentages'!$B:$B,0),'Data - Knowledge'!AV$8)/100</f>
        <v>0.028999999999999998</v>
      </c>
      <c r="AW116" s="380">
        <f t="array" aca="true" ref="AW116">INDEX(KM_PCT,MATCH($A116,'Knowledge - Percentages'!$B:$B,0),'Data - Knowledge'!AW$8)/100</f>
        <v>0.028999999999999998</v>
      </c>
      <c r="AX116" s="380">
        <f t="array" aca="true" ref="AX116">INDEX(KM_PCT,MATCH($A116,'Knowledge - Percentages'!$B:$B,0),'Data - Knowledge'!AX$8)/100</f>
        <v>0.055</v>
      </c>
      <c r="AY116" s="380">
        <f t="array" aca="true" ref="AY116">INDEX(KM_PCT,MATCH($A116,'Knowledge - Percentages'!$B:$B,0),'Data - Knowledge'!AY$8)/100</f>
        <v>0.032</v>
      </c>
      <c r="AZ116" s="380">
        <f t="array" aca="true" ref="AZ116">INDEX(KM_PCT,MATCH($A116,'Knowledge - Percentages'!$B:$B,0),'Data - Knowledge'!AZ$8)/100</f>
        <v>0.033</v>
      </c>
      <c r="BA116" s="380">
        <f t="array" aca="true" ref="BA116">INDEX(KM_PCT,MATCH($A116,'Knowledge - Percentages'!$B:$B,0),'Data - Knowledge'!BA$8)/100</f>
        <v>0.038</v>
      </c>
      <c r="BB116" s="380">
        <f t="array" aca="true" ref="BB116">INDEX(KM_PCT,MATCH($A116,'Knowledge - Percentages'!$B:$B,0),'Data - Knowledge'!BB$8)/100</f>
        <v>0.039</v>
      </c>
      <c r="BC116" s="380">
        <f t="array" aca="true" ref="BC116">INDEX(KM_PCT,MATCH($A116,'Knowledge - Percentages'!$B:$B,0),'Data - Knowledge'!BC$8)/100</f>
        <v>0.04</v>
      </c>
      <c r="BD116" s="380">
        <f t="array" aca="true" ref="BD116">INDEX(KM_PCT,MATCH($A116,'Knowledge - Percentages'!$B:$B,0),'Data - Knowledge'!BD$8)/100</f>
        <v>0.055</v>
      </c>
      <c r="BE116" s="380">
        <f t="array" aca="true" ref="BE116">INDEX(KM_PCT,MATCH($A116,'Knowledge - Percentages'!$B:$B,0),'Data - Knowledge'!BE$8)/100</f>
        <v>0.04</v>
      </c>
      <c r="BF116" s="380">
        <f t="array" aca="true" ref="BF116">INDEX(KM_PCT,MATCH($A116,'Knowledge - Percentages'!$B:$B,0),'Data - Knowledge'!BF$8)/100</f>
        <v>0.054000000000000006</v>
      </c>
      <c r="BG116" s="380">
        <f t="array" aca="true" ref="BG116">INDEX(KM_PCT,MATCH($A116,'Knowledge - Percentages'!$B:$B,0),'Data - Knowledge'!BG$8)/100</f>
        <v>0.040999999999999995</v>
      </c>
      <c r="BH116" s="380">
        <f t="array" aca="true" ref="BH116">INDEX(KM_PCT,MATCH($A116,'Knowledge - Percentages'!$B:$B,0),'Data - Knowledge'!BH$8)/100</f>
        <v>0.036000000000000004</v>
      </c>
      <c r="BI116" s="380">
        <f t="array" aca="true" ref="BI116">INDEX(KM_PCT,MATCH($A116,'Knowledge - Percentages'!$B:$B,0),'Data - Knowledge'!BI$8)/100</f>
        <v>0.037000000000000005</v>
      </c>
      <c r="BJ116" s="380">
        <f t="array" aca="true" ref="BJ116">INDEX(KM_PCT,MATCH($A116,'Knowledge - Percentages'!$B:$B,0),'Data - Knowledge'!BJ$8)/100</f>
        <v>0.046</v>
      </c>
      <c r="BK116" s="380">
        <f t="array" aca="true" ref="BK116">INDEX(KM_PCT,MATCH($A116,'Knowledge - Percentages'!$B:$B,0),'Data - Knowledge'!BK$8)/100</f>
        <v>0.04</v>
      </c>
      <c r="BL116" s="380">
        <f t="array" aca="true" ref="BL116">INDEX(KM_PCT,MATCH($A116,'Knowledge - Percentages'!$B:$B,0),'Data - Knowledge'!BL$8)/100</f>
        <v>0.059000000000000004</v>
      </c>
      <c r="BM116" s="380">
        <f t="array" aca="true" ref="BM116">INDEX(KM_PCT,MATCH($A116,'Knowledge - Percentages'!$B:$B,0),'Data - Knowledge'!BM$8)/100</f>
        <v>0.06</v>
      </c>
      <c r="BN116" s="380">
        <f t="array" aca="true" ref="BN116">INDEX(KM_PCT,MATCH($A116,'Knowledge - Percentages'!$B:$B,0),'Data - Knowledge'!BN$8)/100</f>
        <v>0.048</v>
      </c>
      <c r="BO116" s="380">
        <f t="array" aca="true" ref="BO116">INDEX(KM_PCT,MATCH($A116,'Knowledge - Percentages'!$B:$B,0),'Data - Knowledge'!BO$8)/100</f>
        <v>0.055999999999999994</v>
      </c>
      <c r="BP116" s="380">
        <f t="array" aca="true" ref="BP116">INDEX(KM_PCT,MATCH($A116,'Knowledge - Percentages'!$B:$B,0),'Data - Knowledge'!BP$8)/100</f>
        <v>0.053</v>
      </c>
      <c r="BQ116" s="380">
        <f t="array" aca="true" ref="BQ116">INDEX(KM_PCT,MATCH($A116,'Knowledge - Percentages'!$B:$B,0),'Data - Knowledge'!BQ$8)/100</f>
        <v>0.071</v>
      </c>
    </row>
    <row r="117" spans="1:69">
      <c r="A117" t="s">
        <v>967</v>
      </c>
      <c r="B117" t="s">
        <v>968</v>
      </c>
      <c r="C117" t="s">
        <v>969</v>
      </c>
      <c r="D117" t="s">
        <v>970</v>
      </c>
      <c r="E117" s="373">
        <f>SUMPRODUCT($K$2:$BQ$2,$K117:$BQ117)/$J$2</f>
        <v>0.11795833333333336</v>
      </c>
      <c r="F117" s="379">
        <f>SUMPRODUCT($K$2:$BQ$2,$K117:$BQ117)</f>
        <v>31.141000000000005</v>
      </c>
      <c r="G117" s="373">
        <f>SUMPRODUCT($K$3:$BQ$3,$K117:$BQ117)/$J$3</f>
        <v>0.25541365503080082</v>
      </c>
      <c r="H117" s="379">
        <f>SUMPRODUCT($K$3:$BQ$3,$K117:$BQ117)</f>
        <v>2487.7290000000003</v>
      </c>
      <c r="I117" s="373">
        <f>CORREL($K$4:$BQ$4,$K117:$BQ117)</f>
        <v>-0.4691570080019089</v>
      </c>
      <c r="J117" s="379">
        <f>$E117/$G117*100</f>
        <v>46.183252543450955</v>
      </c>
      <c r="K117" s="380">
        <f t="array" aca="true" ref="K117">INDEX(KM_PCT,MATCH($A117,'Knowledge - Percentages'!$B:$B,0),'Data - Knowledge'!K$8)/100</f>
        <v>0.586</v>
      </c>
      <c r="L117" s="380">
        <f t="array" aca="true" ref="L117">INDEX(KM_PCT,MATCH($A117,'Knowledge - Percentages'!$B:$B,0),'Data - Knowledge'!L$8)/100</f>
        <v>0.442</v>
      </c>
      <c r="M117" s="380">
        <f t="array" aca="true" ref="M117">INDEX(KM_PCT,MATCH($A117,'Knowledge - Percentages'!$B:$B,0),'Data - Knowledge'!M$8)/100</f>
        <v>0.439</v>
      </c>
      <c r="N117" s="380">
        <f t="array" aca="true" ref="N117">INDEX(KM_PCT,MATCH($A117,'Knowledge - Percentages'!$B:$B,0),'Data - Knowledge'!N$8)/100</f>
        <v>0.37</v>
      </c>
      <c r="O117" s="380">
        <f t="array" aca="true" ref="O117">INDEX(KM_PCT,MATCH($A117,'Knowledge - Percentages'!$B:$B,0),'Data - Knowledge'!O$8)/100</f>
        <v>0.365</v>
      </c>
      <c r="P117" s="380">
        <f t="array" aca="true" ref="P117">INDEX(KM_PCT,MATCH($A117,'Knowledge - Percentages'!$B:$B,0),'Data - Knowledge'!P$8)/100</f>
        <v>0.289</v>
      </c>
      <c r="Q117" s="380">
        <f t="array" aca="true" ref="Q117">INDEX(KM_PCT,MATCH($A117,'Knowledge - Percentages'!$B:$B,0),'Data - Knowledge'!Q$8)/100</f>
        <v>0.484</v>
      </c>
      <c r="R117" s="380">
        <f t="array" aca="true" ref="R117">INDEX(KM_PCT,MATCH($A117,'Knowledge - Percentages'!$B:$B,0),'Data - Knowledge'!R$8)/100</f>
        <v>0.39399999999999996</v>
      </c>
      <c r="S117" s="380">
        <f t="array" aca="true" ref="S117">INDEX(KM_PCT,MATCH($A117,'Knowledge - Percentages'!$B:$B,0),'Data - Knowledge'!S$8)/100</f>
        <v>0.358</v>
      </c>
      <c r="T117" s="380">
        <f t="array" aca="true" ref="T117">INDEX(KM_PCT,MATCH($A117,'Knowledge - Percentages'!$B:$B,0),'Data - Knowledge'!T$8)/100</f>
        <v>0.29600000000000004</v>
      </c>
      <c r="U117" s="380">
        <f t="array" aca="true" ref="U117">INDEX(KM_PCT,MATCH($A117,'Knowledge - Percentages'!$B:$B,0),'Data - Knowledge'!U$8)/100</f>
        <v>0.27399999999999997</v>
      </c>
      <c r="V117" s="380">
        <f t="array" aca="true" ref="V117">INDEX(KM_PCT,MATCH($A117,'Knowledge - Percentages'!$B:$B,0),'Data - Knowledge'!V$8)/100</f>
        <v>0.2</v>
      </c>
      <c r="W117" s="380">
        <f t="array" aca="true" ref="W117">INDEX(KM_PCT,MATCH($A117,'Knowledge - Percentages'!$B:$B,0),'Data - Knowledge'!W$8)/100</f>
        <v>0.27899999999999997</v>
      </c>
      <c r="X117" s="380">
        <f t="array" aca="true" ref="X117">INDEX(KM_PCT,MATCH($A117,'Knowledge - Percentages'!$B:$B,0),'Data - Knowledge'!X$8)/100</f>
        <v>0.517</v>
      </c>
      <c r="Y117" s="380">
        <f t="array" aca="true" ref="Y117">INDEX(KM_PCT,MATCH($A117,'Knowledge - Percentages'!$B:$B,0),'Data - Knowledge'!Y$8)/100</f>
        <v>0.511</v>
      </c>
      <c r="Z117" s="380">
        <f t="array" aca="true" ref="Z117">INDEX(KM_PCT,MATCH($A117,'Knowledge - Percentages'!$B:$B,0),'Data - Knowledge'!Z$8)/100</f>
        <v>0.54299999999999993</v>
      </c>
      <c r="AA117" s="380">
        <f t="array" aca="true" ref="AA117">INDEX(KM_PCT,MATCH($A117,'Knowledge - Percentages'!$B:$B,0),'Data - Knowledge'!AA$8)/100</f>
        <v>0.503</v>
      </c>
      <c r="AB117" s="380">
        <f t="array" aca="true" ref="AB117">INDEX(KM_PCT,MATCH($A117,'Knowledge - Percentages'!$B:$B,0),'Data - Knowledge'!AB$8)/100</f>
        <v>0.353</v>
      </c>
      <c r="AC117" s="380">
        <f t="array" aca="true" ref="AC117">INDEX(KM_PCT,MATCH($A117,'Knowledge - Percentages'!$B:$B,0),'Data - Knowledge'!AC$8)/100</f>
        <v>0.359</v>
      </c>
      <c r="AD117" s="380">
        <f t="array" aca="true" ref="AD117">INDEX(KM_PCT,MATCH($A117,'Knowledge - Percentages'!$B:$B,0),'Data - Knowledge'!AD$8)/100</f>
        <v>0.349</v>
      </c>
      <c r="AE117" s="380">
        <f t="array" aca="true" ref="AE117">INDEX(KM_PCT,MATCH($A117,'Knowledge - Percentages'!$B:$B,0),'Data - Knowledge'!AE$8)/100</f>
        <v>0.212</v>
      </c>
      <c r="AF117" s="380">
        <f t="array" aca="true" ref="AF117">INDEX(KM_PCT,MATCH($A117,'Knowledge - Percentages'!$B:$B,0),'Data - Knowledge'!AF$8)/100</f>
        <v>0.20600000000000002</v>
      </c>
      <c r="AG117" s="380">
        <f t="array" aca="true" ref="AG117">INDEX(KM_PCT,MATCH($A117,'Knowledge - Percentages'!$B:$B,0),'Data - Knowledge'!AG$8)/100</f>
        <v>0.21</v>
      </c>
      <c r="AH117" s="380">
        <f t="array" aca="true" ref="AH117">INDEX(KM_PCT,MATCH($A117,'Knowledge - Percentages'!$B:$B,0),'Data - Knowledge'!AH$8)/100</f>
        <v>0.237</v>
      </c>
      <c r="AI117" s="380">
        <f t="array" aca="true" ref="AI117">INDEX(KM_PCT,MATCH($A117,'Knowledge - Percentages'!$B:$B,0),'Data - Knowledge'!AI$8)/100</f>
        <v>0.23600000000000002</v>
      </c>
      <c r="AJ117" s="380">
        <f t="array" aca="true" ref="AJ117">INDEX(KM_PCT,MATCH($A117,'Knowledge - Percentages'!$B:$B,0),'Data - Knowledge'!AJ$8)/100</f>
        <v>0.26</v>
      </c>
      <c r="AK117" s="380">
        <f t="array" aca="true" ref="AK117">INDEX(KM_PCT,MATCH($A117,'Knowledge - Percentages'!$B:$B,0),'Data - Knowledge'!AK$8)/100</f>
        <v>0.17</v>
      </c>
      <c r="AL117" s="380">
        <f t="array" aca="true" ref="AL117">INDEX(KM_PCT,MATCH($A117,'Knowledge - Percentages'!$B:$B,0),'Data - Knowledge'!AL$8)/100</f>
        <v>0.221</v>
      </c>
      <c r="AM117" s="380">
        <f t="array" aca="true" ref="AM117">INDEX(KM_PCT,MATCH($A117,'Knowledge - Percentages'!$B:$B,0),'Data - Knowledge'!AM$8)/100</f>
        <v>0.19</v>
      </c>
      <c r="AN117" s="380">
        <f t="array" aca="true" ref="AN117">INDEX(KM_PCT,MATCH($A117,'Knowledge - Percentages'!$B:$B,0),'Data - Knowledge'!AN$8)/100</f>
        <v>0.161</v>
      </c>
      <c r="AO117" s="380">
        <f t="array" aca="true" ref="AO117">INDEX(KM_PCT,MATCH($A117,'Knowledge - Percentages'!$B:$B,0),'Data - Knowledge'!AO$8)/100</f>
        <v>0.163</v>
      </c>
      <c r="AP117" s="380">
        <f t="array" aca="true" ref="AP117">INDEX(KM_PCT,MATCH($A117,'Knowledge - Percentages'!$B:$B,0),'Data - Knowledge'!AP$8)/100</f>
        <v>0.33799999999999997</v>
      </c>
      <c r="AQ117" s="380">
        <f t="array" aca="true" ref="AQ117">INDEX(KM_PCT,MATCH($A117,'Knowledge - Percentages'!$B:$B,0),'Data - Knowledge'!AQ$8)/100</f>
        <v>0.225</v>
      </c>
      <c r="AR117" s="380">
        <f t="array" aca="true" ref="AR117">INDEX(KM_PCT,MATCH($A117,'Knowledge - Percentages'!$B:$B,0),'Data - Knowledge'!AR$8)/100</f>
        <v>0.304</v>
      </c>
      <c r="AS117" s="380">
        <f t="array" aca="true" ref="AS117">INDEX(KM_PCT,MATCH($A117,'Knowledge - Percentages'!$B:$B,0),'Data - Knowledge'!AS$8)/100</f>
        <v>0.287</v>
      </c>
      <c r="AT117" s="380">
        <f t="array" aca="true" ref="AT117">INDEX(KM_PCT,MATCH($A117,'Knowledge - Percentages'!$B:$B,0),'Data - Knowledge'!AT$8)/100</f>
        <v>0.34700000000000003</v>
      </c>
      <c r="AU117" s="380">
        <f t="array" aca="true" ref="AU117">INDEX(KM_PCT,MATCH($A117,'Knowledge - Percentages'!$B:$B,0),'Data - Knowledge'!AU$8)/100</f>
        <v>0.142</v>
      </c>
      <c r="AV117" s="380">
        <f t="array" aca="true" ref="AV117">INDEX(KM_PCT,MATCH($A117,'Knowledge - Percentages'!$B:$B,0),'Data - Knowledge'!AV$8)/100</f>
        <v>0.122</v>
      </c>
      <c r="AW117" s="380">
        <f t="array" aca="true" ref="AW117">INDEX(KM_PCT,MATCH($A117,'Knowledge - Percentages'!$B:$B,0),'Data - Knowledge'!AW$8)/100</f>
        <v>0.122</v>
      </c>
      <c r="AX117" s="380">
        <f t="array" aca="true" ref="AX117">INDEX(KM_PCT,MATCH($A117,'Knowledge - Percentages'!$B:$B,0),'Data - Knowledge'!AX$8)/100</f>
        <v>0.122</v>
      </c>
      <c r="AY117" s="380">
        <f t="array" aca="true" ref="AY117">INDEX(KM_PCT,MATCH($A117,'Knowledge - Percentages'!$B:$B,0),'Data - Knowledge'!AY$8)/100</f>
        <v>0.11599999999999999</v>
      </c>
      <c r="AZ117" s="380">
        <f t="array" aca="true" ref="AZ117">INDEX(KM_PCT,MATCH($A117,'Knowledge - Percentages'!$B:$B,0),'Data - Knowledge'!AZ$8)/100</f>
        <v>0.11</v>
      </c>
      <c r="BA117" s="380">
        <f t="array" aca="true" ref="BA117">INDEX(KM_PCT,MATCH($A117,'Knowledge - Percentages'!$B:$B,0),'Data - Knowledge'!BA$8)/100</f>
        <v>0.106</v>
      </c>
      <c r="BB117" s="380">
        <f t="array" aca="true" ref="BB117">INDEX(KM_PCT,MATCH($A117,'Knowledge - Percentages'!$B:$B,0),'Data - Knowledge'!BB$8)/100</f>
        <v>0.10400000000000001</v>
      </c>
      <c r="BC117" s="380">
        <f t="array" aca="true" ref="BC117">INDEX(KM_PCT,MATCH($A117,'Knowledge - Percentages'!$B:$B,0),'Data - Knowledge'!BC$8)/100</f>
        <v>0.084</v>
      </c>
      <c r="BD117" s="380">
        <f t="array" aca="true" ref="BD117">INDEX(KM_PCT,MATCH($A117,'Knowledge - Percentages'!$B:$B,0),'Data - Knowledge'!BD$8)/100</f>
        <v>0.061</v>
      </c>
      <c r="BE117" s="380">
        <f t="array" aca="true" ref="BE117">INDEX(KM_PCT,MATCH($A117,'Knowledge - Percentages'!$B:$B,0),'Data - Knowledge'!BE$8)/100</f>
        <v>0.088000000000000009</v>
      </c>
      <c r="BF117" s="380">
        <f t="array" aca="true" ref="BF117">INDEX(KM_PCT,MATCH($A117,'Knowledge - Percentages'!$B:$B,0),'Data - Knowledge'!BF$8)/100</f>
        <v>0.088000000000000009</v>
      </c>
      <c r="BG117" s="380">
        <f t="array" aca="true" ref="BG117">INDEX(KM_PCT,MATCH($A117,'Knowledge - Percentages'!$B:$B,0),'Data - Knowledge'!BG$8)/100</f>
        <v>0.204</v>
      </c>
      <c r="BH117" s="380">
        <f t="array" aca="true" ref="BH117">INDEX(KM_PCT,MATCH($A117,'Knowledge - Percentages'!$B:$B,0),'Data - Knowledge'!BH$8)/100</f>
        <v>0.172</v>
      </c>
      <c r="BI117" s="380">
        <f t="array" aca="true" ref="BI117">INDEX(KM_PCT,MATCH($A117,'Knowledge - Percentages'!$B:$B,0),'Data - Knowledge'!BI$8)/100</f>
        <v>0.172</v>
      </c>
      <c r="BJ117" s="380">
        <f t="array" aca="true" ref="BJ117">INDEX(KM_PCT,MATCH($A117,'Knowledge - Percentages'!$B:$B,0),'Data - Knowledge'!BJ$8)/100</f>
        <v>0.07400000000000001</v>
      </c>
      <c r="BK117" s="380">
        <f t="array" aca="true" ref="BK117">INDEX(KM_PCT,MATCH($A117,'Knowledge - Percentages'!$B:$B,0),'Data - Knowledge'!BK$8)/100</f>
        <v>0.125</v>
      </c>
      <c r="BL117" s="380">
        <f t="array" aca="true" ref="BL117">INDEX(KM_PCT,MATCH($A117,'Knowledge - Percentages'!$B:$B,0),'Data - Knowledge'!BL$8)/100</f>
        <v>0.239</v>
      </c>
      <c r="BM117" s="380">
        <f t="array" aca="true" ref="BM117">INDEX(KM_PCT,MATCH($A117,'Knowledge - Percentages'!$B:$B,0),'Data - Knowledge'!BM$8)/100</f>
        <v>0.124</v>
      </c>
      <c r="BN117" s="380">
        <f t="array" aca="true" ref="BN117">INDEX(KM_PCT,MATCH($A117,'Knowledge - Percentages'!$B:$B,0),'Data - Knowledge'!BN$8)/100</f>
        <v>0.08</v>
      </c>
      <c r="BO117" s="380">
        <f t="array" aca="true" ref="BO117">INDEX(KM_PCT,MATCH($A117,'Knowledge - Percentages'!$B:$B,0),'Data - Knowledge'!BO$8)/100</f>
        <v>0.11599999999999999</v>
      </c>
      <c r="BP117" s="380">
        <f t="array" aca="true" ref="BP117">INDEX(KM_PCT,MATCH($A117,'Knowledge - Percentages'!$B:$B,0),'Data - Knowledge'!BP$8)/100</f>
        <v>0.071</v>
      </c>
      <c r="BQ117" s="380">
        <f t="array" aca="true" ref="BQ117">INDEX(KM_PCT,MATCH($A117,'Knowledge - Percentages'!$B:$B,0),'Data - Knowledge'!BQ$8)/100</f>
        <v>0.085</v>
      </c>
    </row>
    <row r="118" spans="1:69">
      <c r="A118" t="s">
        <v>971</v>
      </c>
      <c r="B118" t="s">
        <v>968</v>
      </c>
      <c r="C118" t="s">
        <v>969</v>
      </c>
      <c r="D118" t="s">
        <v>972</v>
      </c>
      <c r="E118" s="373">
        <f>SUMPRODUCT($K$2:$BQ$2,$K118:$BQ118)/$J$2</f>
        <v>0.08200378787878787</v>
      </c>
      <c r="F118" s="379">
        <f>SUMPRODUCT($K$2:$BQ$2,$K118:$BQ118)</f>
        <v>21.648999999999997</v>
      </c>
      <c r="G118" s="373">
        <f>SUMPRODUCT($K$3:$BQ$3,$K118:$BQ118)/$J$3</f>
        <v>0.10516488706365501</v>
      </c>
      <c r="H118" s="379">
        <f>SUMPRODUCT($K$3:$BQ$3,$K118:$BQ118)</f>
        <v>1024.3059999999998</v>
      </c>
      <c r="I118" s="373">
        <f>CORREL($K$4:$BQ$4,$K118:$BQ118)</f>
        <v>-0.32694078259220183</v>
      </c>
      <c r="J118" s="379">
        <f>$E118/$G118*100</f>
        <v>77.976395133816851</v>
      </c>
      <c r="K118" s="380">
        <f t="array" aca="true" ref="K118">INDEX(KM_PCT,MATCH($A118,'Knowledge - Percentages'!$B:$B,0),'Data - Knowledge'!K$8)/100</f>
        <v>0.086</v>
      </c>
      <c r="L118" s="380">
        <f t="array" aca="true" ref="L118">INDEX(KM_PCT,MATCH($A118,'Knowledge - Percentages'!$B:$B,0),'Data - Knowledge'!L$8)/100</f>
        <v>0.106</v>
      </c>
      <c r="M118" s="380">
        <f t="array" aca="true" ref="M118">INDEX(KM_PCT,MATCH($A118,'Knowledge - Percentages'!$B:$B,0),'Data - Knowledge'!M$8)/100</f>
        <v>0.106</v>
      </c>
      <c r="N118" s="380">
        <f t="array" aca="true" ref="N118">INDEX(KM_PCT,MATCH($A118,'Knowledge - Percentages'!$B:$B,0),'Data - Knowledge'!N$8)/100</f>
        <v>0.121</v>
      </c>
      <c r="O118" s="380">
        <f t="array" aca="true" ref="O118">INDEX(KM_PCT,MATCH($A118,'Knowledge - Percentages'!$B:$B,0),'Data - Knowledge'!O$8)/100</f>
        <v>0.11699999999999999</v>
      </c>
      <c r="P118" s="380">
        <f t="array" aca="true" ref="P118">INDEX(KM_PCT,MATCH($A118,'Knowledge - Percentages'!$B:$B,0),'Data - Knowledge'!P$8)/100</f>
        <v>0.12</v>
      </c>
      <c r="Q118" s="380">
        <f t="array" aca="true" ref="Q118">INDEX(KM_PCT,MATCH($A118,'Knowledge - Percentages'!$B:$B,0),'Data - Knowledge'!Q$8)/100</f>
        <v>0.1</v>
      </c>
      <c r="R118" s="380">
        <f t="array" aca="true" ref="R118">INDEX(KM_PCT,MATCH($A118,'Knowledge - Percentages'!$B:$B,0),'Data - Knowledge'!R$8)/100</f>
        <v>0.11599999999999999</v>
      </c>
      <c r="S118" s="380">
        <f t="array" aca="true" ref="S118">INDEX(KM_PCT,MATCH($A118,'Knowledge - Percentages'!$B:$B,0),'Data - Knowledge'!S$8)/100</f>
        <v>0.12</v>
      </c>
      <c r="T118" s="380">
        <f t="array" aca="true" ref="T118">INDEX(KM_PCT,MATCH($A118,'Knowledge - Percentages'!$B:$B,0),'Data - Knowledge'!T$8)/100</f>
        <v>0.115</v>
      </c>
      <c r="U118" s="380">
        <f t="array" aca="true" ref="U118">INDEX(KM_PCT,MATCH($A118,'Knowledge - Percentages'!$B:$B,0),'Data - Knowledge'!U$8)/100</f>
        <v>0.115</v>
      </c>
      <c r="V118" s="380">
        <f t="array" aca="true" ref="V118">INDEX(KM_PCT,MATCH($A118,'Knowledge - Percentages'!$B:$B,0),'Data - Knowledge'!V$8)/100</f>
        <v>0.11599999999999999</v>
      </c>
      <c r="W118" s="380">
        <f t="array" aca="true" ref="W118">INDEX(KM_PCT,MATCH($A118,'Knowledge - Percentages'!$B:$B,0),'Data - Knowledge'!W$8)/100</f>
        <v>0.11699999999999999</v>
      </c>
      <c r="X118" s="380">
        <f t="array" aca="true" ref="X118">INDEX(KM_PCT,MATCH($A118,'Knowledge - Percentages'!$B:$B,0),'Data - Knowledge'!X$8)/100</f>
        <v>0.085</v>
      </c>
      <c r="Y118" s="380">
        <f t="array" aca="true" ref="Y118">INDEX(KM_PCT,MATCH($A118,'Knowledge - Percentages'!$B:$B,0),'Data - Knowledge'!Y$8)/100</f>
        <v>0.086</v>
      </c>
      <c r="Z118" s="380">
        <f t="array" aca="true" ref="Z118">INDEX(KM_PCT,MATCH($A118,'Knowledge - Percentages'!$B:$B,0),'Data - Knowledge'!Z$8)/100</f>
        <v>0.057</v>
      </c>
      <c r="AA118" s="380">
        <f t="array" aca="true" ref="AA118">INDEX(KM_PCT,MATCH($A118,'Knowledge - Percentages'!$B:$B,0),'Data - Knowledge'!AA$8)/100</f>
        <v>0.087</v>
      </c>
      <c r="AB118" s="380">
        <f t="array" aca="true" ref="AB118">INDEX(KM_PCT,MATCH($A118,'Knowledge - Percentages'!$B:$B,0),'Data - Knowledge'!AB$8)/100</f>
        <v>0.122</v>
      </c>
      <c r="AC118" s="380">
        <f t="array" aca="true" ref="AC118">INDEX(KM_PCT,MATCH($A118,'Knowledge - Percentages'!$B:$B,0),'Data - Knowledge'!AC$8)/100</f>
        <v>0.12</v>
      </c>
      <c r="AD118" s="380">
        <f t="array" aca="true" ref="AD118">INDEX(KM_PCT,MATCH($A118,'Knowledge - Percentages'!$B:$B,0),'Data - Knowledge'!AD$8)/100</f>
        <v>0.11599999999999999</v>
      </c>
      <c r="AE118" s="380">
        <f t="array" aca="true" ref="AE118">INDEX(KM_PCT,MATCH($A118,'Knowledge - Percentages'!$B:$B,0),'Data - Knowledge'!AE$8)/100</f>
        <v>0.105</v>
      </c>
      <c r="AF118" s="380">
        <f t="array" aca="true" ref="AF118">INDEX(KM_PCT,MATCH($A118,'Knowledge - Percentages'!$B:$B,0),'Data - Knowledge'!AF$8)/100</f>
        <v>0.11</v>
      </c>
      <c r="AG118" s="380">
        <f t="array" aca="true" ref="AG118">INDEX(KM_PCT,MATCH($A118,'Knowledge - Percentages'!$B:$B,0),'Data - Knowledge'!AG$8)/100</f>
        <v>0.088000000000000009</v>
      </c>
      <c r="AH118" s="380">
        <f t="array" aca="true" ref="AH118">INDEX(KM_PCT,MATCH($A118,'Knowledge - Percentages'!$B:$B,0),'Data - Knowledge'!AH$8)/100</f>
        <v>0.11599999999999999</v>
      </c>
      <c r="AI118" s="380">
        <f t="array" aca="true" ref="AI118">INDEX(KM_PCT,MATCH($A118,'Knowledge - Percentages'!$B:$B,0),'Data - Knowledge'!AI$8)/100</f>
        <v>0.10800000000000001</v>
      </c>
      <c r="AJ118" s="380">
        <f t="array" aca="true" ref="AJ118">INDEX(KM_PCT,MATCH($A118,'Knowledge - Percentages'!$B:$B,0),'Data - Knowledge'!AJ$8)/100</f>
        <v>0.109</v>
      </c>
      <c r="AK118" s="380">
        <f t="array" aca="true" ref="AK118">INDEX(KM_PCT,MATCH($A118,'Knowledge - Percentages'!$B:$B,0),'Data - Knowledge'!AK$8)/100</f>
        <v>0.11199999999999999</v>
      </c>
      <c r="AL118" s="380">
        <f t="array" aca="true" ref="AL118">INDEX(KM_PCT,MATCH($A118,'Knowledge - Percentages'!$B:$B,0),'Data - Knowledge'!AL$8)/100</f>
        <v>0.111</v>
      </c>
      <c r="AM118" s="380">
        <f t="array" aca="true" ref="AM118">INDEX(KM_PCT,MATCH($A118,'Knowledge - Percentages'!$B:$B,0),'Data - Knowledge'!AM$8)/100</f>
        <v>0.111</v>
      </c>
      <c r="AN118" s="380">
        <f t="array" aca="true" ref="AN118">INDEX(KM_PCT,MATCH($A118,'Knowledge - Percentages'!$B:$B,0),'Data - Knowledge'!AN$8)/100</f>
        <v>0.099</v>
      </c>
      <c r="AO118" s="380">
        <f t="array" aca="true" ref="AO118">INDEX(KM_PCT,MATCH($A118,'Knowledge - Percentages'!$B:$B,0),'Data - Knowledge'!AO$8)/100</f>
        <v>0.099</v>
      </c>
      <c r="AP118" s="380">
        <f t="array" aca="true" ref="AP118">INDEX(KM_PCT,MATCH($A118,'Knowledge - Percentages'!$B:$B,0),'Data - Knowledge'!AP$8)/100</f>
        <v>0.11699999999999999</v>
      </c>
      <c r="AQ118" s="380">
        <f t="array" aca="true" ref="AQ118">INDEX(KM_PCT,MATCH($A118,'Knowledge - Percentages'!$B:$B,0),'Data - Knowledge'!AQ$8)/100</f>
        <v>0.11599999999999999</v>
      </c>
      <c r="AR118" s="380">
        <f t="array" aca="true" ref="AR118">INDEX(KM_PCT,MATCH($A118,'Knowledge - Percentages'!$B:$B,0),'Data - Knowledge'!AR$8)/100</f>
        <v>0.084</v>
      </c>
      <c r="AS118" s="380">
        <f t="array" aca="true" ref="AS118">INDEX(KM_PCT,MATCH($A118,'Knowledge - Percentages'!$B:$B,0),'Data - Knowledge'!AS$8)/100</f>
        <v>0.086</v>
      </c>
      <c r="AT118" s="380">
        <f t="array" aca="true" ref="AT118">INDEX(KM_PCT,MATCH($A118,'Knowledge - Percentages'!$B:$B,0),'Data - Knowledge'!AT$8)/100</f>
        <v>0.084</v>
      </c>
      <c r="AU118" s="380">
        <f t="array" aca="true" ref="AU118">INDEX(KM_PCT,MATCH($A118,'Knowledge - Percentages'!$B:$B,0),'Data - Knowledge'!AU$8)/100</f>
        <v>0.106</v>
      </c>
      <c r="AV118" s="380">
        <f t="array" aca="true" ref="AV118">INDEX(KM_PCT,MATCH($A118,'Knowledge - Percentages'!$B:$B,0),'Data - Knowledge'!AV$8)/100</f>
        <v>0.099</v>
      </c>
      <c r="AW118" s="380">
        <f t="array" aca="true" ref="AW118">INDEX(KM_PCT,MATCH($A118,'Knowledge - Percentages'!$B:$B,0),'Data - Knowledge'!AW$8)/100</f>
        <v>0.098</v>
      </c>
      <c r="AX118" s="380">
        <f t="array" aca="true" ref="AX118">INDEX(KM_PCT,MATCH($A118,'Knowledge - Percentages'!$B:$B,0),'Data - Knowledge'!AX$8)/100</f>
        <v>0.099</v>
      </c>
      <c r="AY118" s="380">
        <f t="array" aca="true" ref="AY118">INDEX(KM_PCT,MATCH($A118,'Knowledge - Percentages'!$B:$B,0),'Data - Knowledge'!AY$8)/100</f>
        <v>0.079</v>
      </c>
      <c r="AZ118" s="380">
        <f t="array" aca="true" ref="AZ118">INDEX(KM_PCT,MATCH($A118,'Knowledge - Percentages'!$B:$B,0),'Data - Knowledge'!AZ$8)/100</f>
        <v>0.08</v>
      </c>
      <c r="BA118" s="380">
        <f t="array" aca="true" ref="BA118">INDEX(KM_PCT,MATCH($A118,'Knowledge - Percentages'!$B:$B,0),'Data - Knowledge'!BA$8)/100</f>
        <v>0.08</v>
      </c>
      <c r="BB118" s="380">
        <f t="array" aca="true" ref="BB118">INDEX(KM_PCT,MATCH($A118,'Knowledge - Percentages'!$B:$B,0),'Data - Knowledge'!BB$8)/100</f>
        <v>0.07</v>
      </c>
      <c r="BC118" s="380">
        <f t="array" aca="true" ref="BC118">INDEX(KM_PCT,MATCH($A118,'Knowledge - Percentages'!$B:$B,0),'Data - Knowledge'!BC$8)/100</f>
        <v>0.068</v>
      </c>
      <c r="BD118" s="380">
        <f t="array" aca="true" ref="BD118">INDEX(KM_PCT,MATCH($A118,'Knowledge - Percentages'!$B:$B,0),'Data - Knowledge'!BD$8)/100</f>
        <v>0.067</v>
      </c>
      <c r="BE118" s="380">
        <f t="array" aca="true" ref="BE118">INDEX(KM_PCT,MATCH($A118,'Knowledge - Percentages'!$B:$B,0),'Data - Knowledge'!BE$8)/100</f>
        <v>0.07</v>
      </c>
      <c r="BF118" s="380">
        <f t="array" aca="true" ref="BF118">INDEX(KM_PCT,MATCH($A118,'Knowledge - Percentages'!$B:$B,0),'Data - Knowledge'!BF$8)/100</f>
        <v>0.07</v>
      </c>
      <c r="BG118" s="380">
        <f t="array" aca="true" ref="BG118">INDEX(KM_PCT,MATCH($A118,'Knowledge - Percentages'!$B:$B,0),'Data - Knowledge'!BG$8)/100</f>
        <v>0.073</v>
      </c>
      <c r="BH118" s="380">
        <f t="array" aca="true" ref="BH118">INDEX(KM_PCT,MATCH($A118,'Knowledge - Percentages'!$B:$B,0),'Data - Knowledge'!BH$8)/100</f>
        <v>0.07400000000000001</v>
      </c>
      <c r="BI118" s="380">
        <f t="array" aca="true" ref="BI118">INDEX(KM_PCT,MATCH($A118,'Knowledge - Percentages'!$B:$B,0),'Data - Knowledge'!BI$8)/100</f>
        <v>0.07400000000000001</v>
      </c>
      <c r="BJ118" s="380">
        <f t="array" aca="true" ref="BJ118">INDEX(KM_PCT,MATCH($A118,'Knowledge - Percentages'!$B:$B,0),'Data - Knowledge'!BJ$8)/100</f>
        <v>0.055</v>
      </c>
      <c r="BK118" s="380">
        <f t="array" aca="true" ref="BK118">INDEX(KM_PCT,MATCH($A118,'Knowledge - Percentages'!$B:$B,0),'Data - Knowledge'!BK$8)/100</f>
        <v>0.076</v>
      </c>
      <c r="BL118" s="380">
        <f t="array" aca="true" ref="BL118">INDEX(KM_PCT,MATCH($A118,'Knowledge - Percentages'!$B:$B,0),'Data - Knowledge'!BL$8)/100</f>
        <v>0.072000000000000008</v>
      </c>
      <c r="BM118" s="380">
        <f t="array" aca="true" ref="BM118">INDEX(KM_PCT,MATCH($A118,'Knowledge - Percentages'!$B:$B,0),'Data - Knowledge'!BM$8)/100</f>
        <v>0.07400000000000001</v>
      </c>
      <c r="BN118" s="380">
        <f t="array" aca="true" ref="BN118">INDEX(KM_PCT,MATCH($A118,'Knowledge - Percentages'!$B:$B,0),'Data - Knowledge'!BN$8)/100</f>
        <v>0.076</v>
      </c>
      <c r="BO118" s="380">
        <f t="array" aca="true" ref="BO118">INDEX(KM_PCT,MATCH($A118,'Knowledge - Percentages'!$B:$B,0),'Data - Knowledge'!BO$8)/100</f>
        <v>0.075</v>
      </c>
      <c r="BP118" s="380">
        <f t="array" aca="true" ref="BP118">INDEX(KM_PCT,MATCH($A118,'Knowledge - Percentages'!$B:$B,0),'Data - Knowledge'!BP$8)/100</f>
        <v>0.073</v>
      </c>
      <c r="BQ118" s="380">
        <f t="array" aca="true" ref="BQ118">INDEX(KM_PCT,MATCH($A118,'Knowledge - Percentages'!$B:$B,0),'Data - Knowledge'!BQ$8)/100</f>
        <v>0.073</v>
      </c>
    </row>
    <row r="119" spans="1:69">
      <c r="A119" t="s">
        <v>973</v>
      </c>
      <c r="B119" t="s">
        <v>968</v>
      </c>
      <c r="C119" t="s">
        <v>969</v>
      </c>
      <c r="D119" t="s">
        <v>974</v>
      </c>
      <c r="E119" s="373">
        <f>SUMPRODUCT($K$2:$BQ$2,$K119:$BQ119)/$J$2</f>
        <v>0.080890151515151512</v>
      </c>
      <c r="F119" s="379">
        <f>SUMPRODUCT($K$2:$BQ$2,$K119:$BQ119)</f>
        <v>21.355</v>
      </c>
      <c r="G119" s="373">
        <f>SUMPRODUCT($K$3:$BQ$3,$K119:$BQ119)/$J$3</f>
        <v>0.0884098562628337</v>
      </c>
      <c r="H119" s="379">
        <f>SUMPRODUCT($K$3:$BQ$3,$K119:$BQ119)</f>
        <v>861.11200000000019</v>
      </c>
      <c r="I119" s="373">
        <f>CORREL($K$4:$BQ$4,$K119:$BQ119)</f>
        <v>-0.2944169867264958</v>
      </c>
      <c r="J119" s="379">
        <f>$E119/$G119*100</f>
        <v>91.49449499688491</v>
      </c>
      <c r="K119" s="380">
        <f t="array" aca="true" ref="K119">INDEX(KM_PCT,MATCH($A119,'Knowledge - Percentages'!$B:$B,0),'Data - Knowledge'!K$8)/100</f>
        <v>0.068</v>
      </c>
      <c r="L119" s="380">
        <f t="array" aca="true" ref="L119">INDEX(KM_PCT,MATCH($A119,'Knowledge - Percentages'!$B:$B,0),'Data - Knowledge'!L$8)/100</f>
        <v>0.084</v>
      </c>
      <c r="M119" s="380">
        <f t="array" aca="true" ref="M119">INDEX(KM_PCT,MATCH($A119,'Knowledge - Percentages'!$B:$B,0),'Data - Knowledge'!M$8)/100</f>
        <v>0.083</v>
      </c>
      <c r="N119" s="380">
        <f t="array" aca="true" ref="N119">INDEX(KM_PCT,MATCH($A119,'Knowledge - Percentages'!$B:$B,0),'Data - Knowledge'!N$8)/100</f>
        <v>0.093000000000000013</v>
      </c>
      <c r="O119" s="380">
        <f t="array" aca="true" ref="O119">INDEX(KM_PCT,MATCH($A119,'Knowledge - Percentages'!$B:$B,0),'Data - Knowledge'!O$8)/100</f>
        <v>0.087</v>
      </c>
      <c r="P119" s="380">
        <f t="array" aca="true" ref="P119">INDEX(KM_PCT,MATCH($A119,'Knowledge - Percentages'!$B:$B,0),'Data - Knowledge'!P$8)/100</f>
        <v>0.102</v>
      </c>
      <c r="Q119" s="380">
        <f t="array" aca="true" ref="Q119">INDEX(KM_PCT,MATCH($A119,'Knowledge - Percentages'!$B:$B,0),'Data - Knowledge'!Q$8)/100</f>
        <v>0.083</v>
      </c>
      <c r="R119" s="380">
        <f t="array" aca="true" ref="R119">INDEX(KM_PCT,MATCH($A119,'Knowledge - Percentages'!$B:$B,0),'Data - Knowledge'!R$8)/100</f>
        <v>0.08900000000000001</v>
      </c>
      <c r="S119" s="380">
        <f t="array" aca="true" ref="S119">INDEX(KM_PCT,MATCH($A119,'Knowledge - Percentages'!$B:$B,0),'Data - Knowledge'!S$8)/100</f>
        <v>0.09</v>
      </c>
      <c r="T119" s="380">
        <f t="array" aca="true" ref="T119">INDEX(KM_PCT,MATCH($A119,'Knowledge - Percentages'!$B:$B,0),'Data - Knowledge'!T$8)/100</f>
        <v>0.08900000000000001</v>
      </c>
      <c r="U119" s="380">
        <f t="array" aca="true" ref="U119">INDEX(KM_PCT,MATCH($A119,'Knowledge - Percentages'!$B:$B,0),'Data - Knowledge'!U$8)/100</f>
        <v>0.08900000000000001</v>
      </c>
      <c r="V119" s="380">
        <f t="array" aca="true" ref="V119">INDEX(KM_PCT,MATCH($A119,'Knowledge - Percentages'!$B:$B,0),'Data - Knowledge'!V$8)/100</f>
        <v>0.08900000000000001</v>
      </c>
      <c r="W119" s="380">
        <f t="array" aca="true" ref="W119">INDEX(KM_PCT,MATCH($A119,'Knowledge - Percentages'!$B:$B,0),'Data - Knowledge'!W$8)/100</f>
        <v>0.091</v>
      </c>
      <c r="X119" s="380">
        <f t="array" aca="true" ref="X119">INDEX(KM_PCT,MATCH($A119,'Knowledge - Percentages'!$B:$B,0),'Data - Knowledge'!X$8)/100</f>
        <v>0.102</v>
      </c>
      <c r="Y119" s="380">
        <f t="array" aca="true" ref="Y119">INDEX(KM_PCT,MATCH($A119,'Knowledge - Percentages'!$B:$B,0),'Data - Knowledge'!Y$8)/100</f>
        <v>0.10400000000000001</v>
      </c>
      <c r="Z119" s="380">
        <f t="array" aca="true" ref="Z119">INDEX(KM_PCT,MATCH($A119,'Knowledge - Percentages'!$B:$B,0),'Data - Knowledge'!Z$8)/100</f>
        <v>0.102</v>
      </c>
      <c r="AA119" s="380">
        <f t="array" aca="true" ref="AA119">INDEX(KM_PCT,MATCH($A119,'Knowledge - Percentages'!$B:$B,0),'Data - Knowledge'!AA$8)/100</f>
        <v>0.10400000000000001</v>
      </c>
      <c r="AB119" s="380">
        <f t="array" aca="true" ref="AB119">INDEX(KM_PCT,MATCH($A119,'Knowledge - Percentages'!$B:$B,0),'Data - Knowledge'!AB$8)/100</f>
        <v>0.111</v>
      </c>
      <c r="AC119" s="380">
        <f t="array" aca="true" ref="AC119">INDEX(KM_PCT,MATCH($A119,'Knowledge - Percentages'!$B:$B,0),'Data - Knowledge'!AC$8)/100</f>
        <v>0.11</v>
      </c>
      <c r="AD119" s="380">
        <f t="array" aca="true" ref="AD119">INDEX(KM_PCT,MATCH($A119,'Knowledge - Percentages'!$B:$B,0),'Data - Knowledge'!AD$8)/100</f>
        <v>0.107</v>
      </c>
      <c r="AE119" s="380">
        <f t="array" aca="true" ref="AE119">INDEX(KM_PCT,MATCH($A119,'Knowledge - Percentages'!$B:$B,0),'Data - Knowledge'!AE$8)/100</f>
        <v>0.093000000000000013</v>
      </c>
      <c r="AF119" s="380">
        <f t="array" aca="true" ref="AF119">INDEX(KM_PCT,MATCH($A119,'Knowledge - Percentages'!$B:$B,0),'Data - Knowledge'!AF$8)/100</f>
        <v>0.09</v>
      </c>
      <c r="AG119" s="380">
        <f t="array" aca="true" ref="AG119">INDEX(KM_PCT,MATCH($A119,'Knowledge - Percentages'!$B:$B,0),'Data - Knowledge'!AG$8)/100</f>
        <v>0.079</v>
      </c>
      <c r="AH119" s="380">
        <f t="array" aca="true" ref="AH119">INDEX(KM_PCT,MATCH($A119,'Knowledge - Percentages'!$B:$B,0),'Data - Knowledge'!AH$8)/100</f>
        <v>0.092</v>
      </c>
      <c r="AI119" s="380">
        <f t="array" aca="true" ref="AI119">INDEX(KM_PCT,MATCH($A119,'Knowledge - Percentages'!$B:$B,0),'Data - Knowledge'!AI$8)/100</f>
        <v>0.105</v>
      </c>
      <c r="AJ119" s="380">
        <f t="array" aca="true" ref="AJ119">INDEX(KM_PCT,MATCH($A119,'Knowledge - Percentages'!$B:$B,0),'Data - Knowledge'!AJ$8)/100</f>
        <v>0.091</v>
      </c>
      <c r="AK119" s="380">
        <f t="array" aca="true" ref="AK119">INDEX(KM_PCT,MATCH($A119,'Knowledge - Percentages'!$B:$B,0),'Data - Knowledge'!AK$8)/100</f>
        <v>0.092</v>
      </c>
      <c r="AL119" s="380">
        <f t="array" aca="true" ref="AL119">INDEX(KM_PCT,MATCH($A119,'Knowledge - Percentages'!$B:$B,0),'Data - Knowledge'!AL$8)/100</f>
        <v>0.091</v>
      </c>
      <c r="AM119" s="380">
        <f t="array" aca="true" ref="AM119">INDEX(KM_PCT,MATCH($A119,'Knowledge - Percentages'!$B:$B,0),'Data - Knowledge'!AM$8)/100</f>
        <v>0.091</v>
      </c>
      <c r="AN119" s="380">
        <f t="array" aca="true" ref="AN119">INDEX(KM_PCT,MATCH($A119,'Knowledge - Percentages'!$B:$B,0),'Data - Knowledge'!AN$8)/100</f>
        <v>0.086</v>
      </c>
      <c r="AO119" s="380">
        <f t="array" aca="true" ref="AO119">INDEX(KM_PCT,MATCH($A119,'Knowledge - Percentages'!$B:$B,0),'Data - Knowledge'!AO$8)/100</f>
        <v>0.087</v>
      </c>
      <c r="AP119" s="380">
        <f t="array" aca="true" ref="AP119">INDEX(KM_PCT,MATCH($A119,'Knowledge - Percentages'!$B:$B,0),'Data - Knowledge'!AP$8)/100</f>
        <v>0.09</v>
      </c>
      <c r="AQ119" s="380">
        <f t="array" aca="true" ref="AQ119">INDEX(KM_PCT,MATCH($A119,'Knowledge - Percentages'!$B:$B,0),'Data - Knowledge'!AQ$8)/100</f>
        <v>0.092</v>
      </c>
      <c r="AR119" s="380">
        <f t="array" aca="true" ref="AR119">INDEX(KM_PCT,MATCH($A119,'Knowledge - Percentages'!$B:$B,0),'Data - Knowledge'!AR$8)/100</f>
        <v>0.084</v>
      </c>
      <c r="AS119" s="380">
        <f t="array" aca="true" ref="AS119">INDEX(KM_PCT,MATCH($A119,'Knowledge - Percentages'!$B:$B,0),'Data - Knowledge'!AS$8)/100</f>
        <v>0.086</v>
      </c>
      <c r="AT119" s="380">
        <f t="array" aca="true" ref="AT119">INDEX(KM_PCT,MATCH($A119,'Knowledge - Percentages'!$B:$B,0),'Data - Knowledge'!AT$8)/100</f>
        <v>0.083</v>
      </c>
      <c r="AU119" s="380">
        <f t="array" aca="true" ref="AU119">INDEX(KM_PCT,MATCH($A119,'Knowledge - Percentages'!$B:$B,0),'Data - Knowledge'!AU$8)/100</f>
        <v>0.096</v>
      </c>
      <c r="AV119" s="380">
        <f t="array" aca="true" ref="AV119">INDEX(KM_PCT,MATCH($A119,'Knowledge - Percentages'!$B:$B,0),'Data - Knowledge'!AV$8)/100</f>
        <v>0.093000000000000013</v>
      </c>
      <c r="AW119" s="380">
        <f t="array" aca="true" ref="AW119">INDEX(KM_PCT,MATCH($A119,'Knowledge - Percentages'!$B:$B,0),'Data - Knowledge'!AW$8)/100</f>
        <v>0.106</v>
      </c>
      <c r="AX119" s="380">
        <f t="array" aca="true" ref="AX119">INDEX(KM_PCT,MATCH($A119,'Knowledge - Percentages'!$B:$B,0),'Data - Knowledge'!AX$8)/100</f>
        <v>0.093000000000000013</v>
      </c>
      <c r="AY119" s="380">
        <f t="array" aca="true" ref="AY119">INDEX(KM_PCT,MATCH($A119,'Knowledge - Percentages'!$B:$B,0),'Data - Knowledge'!AY$8)/100</f>
        <v>0.072000000000000008</v>
      </c>
      <c r="AZ119" s="380">
        <f t="array" aca="true" ref="AZ119">INDEX(KM_PCT,MATCH($A119,'Knowledge - Percentages'!$B:$B,0),'Data - Knowledge'!AZ$8)/100</f>
        <v>0.073</v>
      </c>
      <c r="BA119" s="380">
        <f t="array" aca="true" ref="BA119">INDEX(KM_PCT,MATCH($A119,'Knowledge - Percentages'!$B:$B,0),'Data - Knowledge'!BA$8)/100</f>
        <v>0.073</v>
      </c>
      <c r="BB119" s="380">
        <f t="array" aca="true" ref="BB119">INDEX(KM_PCT,MATCH($A119,'Knowledge - Percentages'!$B:$B,0),'Data - Knowledge'!BB$8)/100</f>
        <v>0.073</v>
      </c>
      <c r="BC119" s="380">
        <f t="array" aca="true" ref="BC119">INDEX(KM_PCT,MATCH($A119,'Knowledge - Percentages'!$B:$B,0),'Data - Knowledge'!BC$8)/100</f>
        <v>0.046</v>
      </c>
      <c r="BD119" s="380">
        <f t="array" aca="true" ref="BD119">INDEX(KM_PCT,MATCH($A119,'Knowledge - Percentages'!$B:$B,0),'Data - Knowledge'!BD$8)/100</f>
        <v>0.062</v>
      </c>
      <c r="BE119" s="380">
        <f t="array" aca="true" ref="BE119">INDEX(KM_PCT,MATCH($A119,'Knowledge - Percentages'!$B:$B,0),'Data - Knowledge'!BE$8)/100</f>
        <v>0.065</v>
      </c>
      <c r="BF119" s="380">
        <f t="array" aca="true" ref="BF119">INDEX(KM_PCT,MATCH($A119,'Knowledge - Percentages'!$B:$B,0),'Data - Knowledge'!BF$8)/100</f>
        <v>0.065</v>
      </c>
      <c r="BG119" s="380">
        <f t="array" aca="true" ref="BG119">INDEX(KM_PCT,MATCH($A119,'Knowledge - Percentages'!$B:$B,0),'Data - Knowledge'!BG$8)/100</f>
        <v>0.109</v>
      </c>
      <c r="BH119" s="380">
        <f t="array" aca="true" ref="BH119">INDEX(KM_PCT,MATCH($A119,'Knowledge - Percentages'!$B:$B,0),'Data - Knowledge'!BH$8)/100</f>
        <v>0.102</v>
      </c>
      <c r="BI119" s="380">
        <f t="array" aca="true" ref="BI119">INDEX(KM_PCT,MATCH($A119,'Knowledge - Percentages'!$B:$B,0),'Data - Knowledge'!BI$8)/100</f>
        <v>0.102</v>
      </c>
      <c r="BJ119" s="380">
        <f t="array" aca="true" ref="BJ119">INDEX(KM_PCT,MATCH($A119,'Knowledge - Percentages'!$B:$B,0),'Data - Knowledge'!BJ$8)/100</f>
        <v>0.086</v>
      </c>
      <c r="BK119" s="380">
        <f t="array" aca="true" ref="BK119">INDEX(KM_PCT,MATCH($A119,'Knowledge - Percentages'!$B:$B,0),'Data - Knowledge'!BK$8)/100</f>
        <v>0.107</v>
      </c>
      <c r="BL119" s="380">
        <f t="array" aca="true" ref="BL119">INDEX(KM_PCT,MATCH($A119,'Knowledge - Percentages'!$B:$B,0),'Data - Knowledge'!BL$8)/100</f>
        <v>0.083</v>
      </c>
      <c r="BM119" s="380">
        <f t="array" aca="true" ref="BM119">INDEX(KM_PCT,MATCH($A119,'Knowledge - Percentages'!$B:$B,0),'Data - Knowledge'!BM$8)/100</f>
        <v>0.086</v>
      </c>
      <c r="BN119" s="380">
        <f t="array" aca="true" ref="BN119">INDEX(KM_PCT,MATCH($A119,'Knowledge - Percentages'!$B:$B,0),'Data - Knowledge'!BN$8)/100</f>
        <v>0.067</v>
      </c>
      <c r="BO119" s="380">
        <f t="array" aca="true" ref="BO119">INDEX(KM_PCT,MATCH($A119,'Knowledge - Percentages'!$B:$B,0),'Data - Knowledge'!BO$8)/100</f>
        <v>0.08900000000000001</v>
      </c>
      <c r="BP119" s="380">
        <f t="array" aca="true" ref="BP119">INDEX(KM_PCT,MATCH($A119,'Knowledge - Percentages'!$B:$B,0),'Data - Knowledge'!BP$8)/100</f>
        <v>0.07400000000000001</v>
      </c>
      <c r="BQ119" s="380">
        <f t="array" aca="true" ref="BQ119">INDEX(KM_PCT,MATCH($A119,'Knowledge - Percentages'!$B:$B,0),'Data - Knowledge'!BQ$8)/100</f>
        <v>0.088000000000000009</v>
      </c>
    </row>
    <row r="120" spans="1:69">
      <c r="A120" t="s">
        <v>975</v>
      </c>
      <c r="B120" t="s">
        <v>968</v>
      </c>
      <c r="C120" t="s">
        <v>969</v>
      </c>
      <c r="D120" t="s">
        <v>976</v>
      </c>
      <c r="E120" s="373">
        <f>SUMPRODUCT($K$2:$BQ$2,$K120:$BQ120)/$J$2</f>
        <v>0.42006060606060608</v>
      </c>
      <c r="F120" s="379">
        <f>SUMPRODUCT($K$2:$BQ$2,$K120:$BQ120)</f>
        <v>110.896</v>
      </c>
      <c r="G120" s="373">
        <f>SUMPRODUCT($K$3:$BQ$3,$K120:$BQ120)/$J$3</f>
        <v>0.35920780287474341</v>
      </c>
      <c r="H120" s="379">
        <f>SUMPRODUCT($K$3:$BQ$3,$K120:$BQ120)</f>
        <v>3498.6840000000007</v>
      </c>
      <c r="I120" s="373">
        <f>CORREL($K$4:$BQ$4,$K120:$BQ120)</f>
        <v>0.46862275292955974</v>
      </c>
      <c r="J120" s="379">
        <f>$E120/$G120*100</f>
        <v>116.94083555503447</v>
      </c>
      <c r="K120" s="380">
        <f t="array" aca="true" ref="K120">INDEX(KM_PCT,MATCH($A120,'Knowledge - Percentages'!$B:$B,0),'Data - Knowledge'!K$8)/100</f>
        <v>0.16399999999999998</v>
      </c>
      <c r="L120" s="380">
        <f t="array" aca="true" ref="L120">INDEX(KM_PCT,MATCH($A120,'Knowledge - Percentages'!$B:$B,0),'Data - Knowledge'!L$8)/100</f>
        <v>0.257</v>
      </c>
      <c r="M120" s="380">
        <f t="array" aca="true" ref="M120">INDEX(KM_PCT,MATCH($A120,'Knowledge - Percentages'!$B:$B,0),'Data - Knowledge'!M$8)/100</f>
        <v>0.255</v>
      </c>
      <c r="N120" s="380">
        <f t="array" aca="true" ref="N120">INDEX(KM_PCT,MATCH($A120,'Knowledge - Percentages'!$B:$B,0),'Data - Knowledge'!N$8)/100</f>
        <v>0.299</v>
      </c>
      <c r="O120" s="380">
        <f t="array" aca="true" ref="O120">INDEX(KM_PCT,MATCH($A120,'Knowledge - Percentages'!$B:$B,0),'Data - Knowledge'!O$8)/100</f>
        <v>0.325</v>
      </c>
      <c r="P120" s="380">
        <f t="array" aca="true" ref="P120">INDEX(KM_PCT,MATCH($A120,'Knowledge - Percentages'!$B:$B,0),'Data - Knowledge'!P$8)/100</f>
        <v>0.381</v>
      </c>
      <c r="Q120" s="380">
        <f t="array" aca="true" ref="Q120">INDEX(KM_PCT,MATCH($A120,'Knowledge - Percentages'!$B:$B,0),'Data - Knowledge'!Q$8)/100</f>
        <v>0.26899999999999996</v>
      </c>
      <c r="R120" s="380">
        <f t="array" aca="true" ref="R120">INDEX(KM_PCT,MATCH($A120,'Knowledge - Percentages'!$B:$B,0),'Data - Knowledge'!R$8)/100</f>
        <v>0.325</v>
      </c>
      <c r="S120" s="380">
        <f t="array" aca="true" ref="S120">INDEX(KM_PCT,MATCH($A120,'Knowledge - Percentages'!$B:$B,0),'Data - Knowledge'!S$8)/100</f>
        <v>0.33</v>
      </c>
      <c r="T120" s="380">
        <f t="array" aca="true" ref="T120">INDEX(KM_PCT,MATCH($A120,'Knowledge - Percentages'!$B:$B,0),'Data - Knowledge'!T$8)/100</f>
        <v>0.33799999999999997</v>
      </c>
      <c r="U120" s="380">
        <f t="array" aca="true" ref="U120">INDEX(KM_PCT,MATCH($A120,'Knowledge - Percentages'!$B:$B,0),'Data - Knowledge'!U$8)/100</f>
        <v>0.353</v>
      </c>
      <c r="V120" s="380">
        <f t="array" aca="true" ref="V120">INDEX(KM_PCT,MATCH($A120,'Knowledge - Percentages'!$B:$B,0),'Data - Knowledge'!V$8)/100</f>
        <v>0.336</v>
      </c>
      <c r="W120" s="380">
        <f t="array" aca="true" ref="W120">INDEX(KM_PCT,MATCH($A120,'Knowledge - Percentages'!$B:$B,0),'Data - Knowledge'!W$8)/100</f>
        <v>0.34299999999999997</v>
      </c>
      <c r="X120" s="380">
        <f t="array" aca="true" ref="X120">INDEX(KM_PCT,MATCH($A120,'Knowledge - Percentages'!$B:$B,0),'Data - Knowledge'!X$8)/100</f>
        <v>0.233</v>
      </c>
      <c r="Y120" s="380">
        <f t="array" aca="true" ref="Y120">INDEX(KM_PCT,MATCH($A120,'Knowledge - Percentages'!$B:$B,0),'Data - Knowledge'!Y$8)/100</f>
        <v>0.235</v>
      </c>
      <c r="Z120" s="380">
        <f t="array" aca="true" ref="Z120">INDEX(KM_PCT,MATCH($A120,'Knowledge - Percentages'!$B:$B,0),'Data - Knowledge'!Z$8)/100</f>
        <v>0.235</v>
      </c>
      <c r="AA120" s="380">
        <f t="array" aca="true" ref="AA120">INDEX(KM_PCT,MATCH($A120,'Knowledge - Percentages'!$B:$B,0),'Data - Knowledge'!AA$8)/100</f>
        <v>0.243</v>
      </c>
      <c r="AB120" s="380">
        <f t="array" aca="true" ref="AB120">INDEX(KM_PCT,MATCH($A120,'Knowledge - Percentages'!$B:$B,0),'Data - Knowledge'!AB$8)/100</f>
        <v>0.302</v>
      </c>
      <c r="AC120" s="380">
        <f t="array" aca="true" ref="AC120">INDEX(KM_PCT,MATCH($A120,'Knowledge - Percentages'!$B:$B,0),'Data - Knowledge'!AC$8)/100</f>
        <v>0.3</v>
      </c>
      <c r="AD120" s="380">
        <f t="array" aca="true" ref="AD120">INDEX(KM_PCT,MATCH($A120,'Knowledge - Percentages'!$B:$B,0),'Data - Knowledge'!AD$8)/100</f>
        <v>0.287</v>
      </c>
      <c r="AE120" s="380">
        <f t="array" aca="true" ref="AE120">INDEX(KM_PCT,MATCH($A120,'Knowledge - Percentages'!$B:$B,0),'Data - Knowledge'!AE$8)/100</f>
        <v>0.38299999999999995</v>
      </c>
      <c r="AF120" s="380">
        <f t="array" aca="true" ref="AF120">INDEX(KM_PCT,MATCH($A120,'Knowledge - Percentages'!$B:$B,0),'Data - Knowledge'!AF$8)/100</f>
        <v>0.37799999999999995</v>
      </c>
      <c r="AG120" s="380">
        <f t="array" aca="true" ref="AG120">INDEX(KM_PCT,MATCH($A120,'Knowledge - Percentages'!$B:$B,0),'Data - Knowledge'!AG$8)/100</f>
        <v>0.391</v>
      </c>
      <c r="AH120" s="380">
        <f t="array" aca="true" ref="AH120">INDEX(KM_PCT,MATCH($A120,'Knowledge - Percentages'!$B:$B,0),'Data - Knowledge'!AH$8)/100</f>
        <v>0.377</v>
      </c>
      <c r="AI120" s="380">
        <f t="array" aca="true" ref="AI120">INDEX(KM_PCT,MATCH($A120,'Knowledge - Percentages'!$B:$B,0),'Data - Knowledge'!AI$8)/100</f>
        <v>0.374</v>
      </c>
      <c r="AJ120" s="380">
        <f t="array" aca="true" ref="AJ120">INDEX(KM_PCT,MATCH($A120,'Knowledge - Percentages'!$B:$B,0),'Data - Knowledge'!AJ$8)/100</f>
        <v>0.376</v>
      </c>
      <c r="AK120" s="380">
        <f t="array" aca="true" ref="AK120">INDEX(KM_PCT,MATCH($A120,'Knowledge - Percentages'!$B:$B,0),'Data - Knowledge'!AK$8)/100</f>
        <v>0.402</v>
      </c>
      <c r="AL120" s="380">
        <f t="array" aca="true" ref="AL120">INDEX(KM_PCT,MATCH($A120,'Knowledge - Percentages'!$B:$B,0),'Data - Knowledge'!AL$8)/100</f>
        <v>0.39799999999999996</v>
      </c>
      <c r="AM120" s="380">
        <f t="array" aca="true" ref="AM120">INDEX(KM_PCT,MATCH($A120,'Knowledge - Percentages'!$B:$B,0),'Data - Knowledge'!AM$8)/100</f>
        <v>0.414</v>
      </c>
      <c r="AN120" s="380">
        <f t="array" aca="true" ref="AN120">INDEX(KM_PCT,MATCH($A120,'Knowledge - Percentages'!$B:$B,0),'Data - Knowledge'!AN$8)/100</f>
        <v>0.34600000000000003</v>
      </c>
      <c r="AO120" s="380">
        <f t="array" aca="true" ref="AO120">INDEX(KM_PCT,MATCH($A120,'Knowledge - Percentages'!$B:$B,0),'Data - Knowledge'!AO$8)/100</f>
        <v>0.26</v>
      </c>
      <c r="AP120" s="380">
        <f t="array" aca="true" ref="AP120">INDEX(KM_PCT,MATCH($A120,'Knowledge - Percentages'!$B:$B,0),'Data - Knowledge'!AP$8)/100</f>
        <v>0.309</v>
      </c>
      <c r="AQ120" s="380">
        <f t="array" aca="true" ref="AQ120">INDEX(KM_PCT,MATCH($A120,'Knowledge - Percentages'!$B:$B,0),'Data - Knowledge'!AQ$8)/100</f>
        <v>0.39899999999999997</v>
      </c>
      <c r="AR120" s="380">
        <f t="array" aca="true" ref="AR120">INDEX(KM_PCT,MATCH($A120,'Knowledge - Percentages'!$B:$B,0),'Data - Knowledge'!AR$8)/100</f>
        <v>0.401</v>
      </c>
      <c r="AS120" s="380">
        <f t="array" aca="true" ref="AS120">INDEX(KM_PCT,MATCH($A120,'Knowledge - Percentages'!$B:$B,0),'Data - Knowledge'!AS$8)/100</f>
        <v>0.41</v>
      </c>
      <c r="AT120" s="380">
        <f t="array" aca="true" ref="AT120">INDEX(KM_PCT,MATCH($A120,'Knowledge - Percentages'!$B:$B,0),'Data - Knowledge'!AT$8)/100</f>
        <v>0.391</v>
      </c>
      <c r="AU120" s="380">
        <f t="array" aca="true" ref="AU120">INDEX(KM_PCT,MATCH($A120,'Knowledge - Percentages'!$B:$B,0),'Data - Knowledge'!AU$8)/100</f>
        <v>0.395</v>
      </c>
      <c r="AV120" s="380">
        <f t="array" aca="true" ref="AV120">INDEX(KM_PCT,MATCH($A120,'Knowledge - Percentages'!$B:$B,0),'Data - Knowledge'!AV$8)/100</f>
        <v>0.415</v>
      </c>
      <c r="AW120" s="380">
        <f t="array" aca="true" ref="AW120">INDEX(KM_PCT,MATCH($A120,'Knowledge - Percentages'!$B:$B,0),'Data - Knowledge'!AW$8)/100</f>
        <v>0.413</v>
      </c>
      <c r="AX120" s="380">
        <f t="array" aca="true" ref="AX120">INDEX(KM_PCT,MATCH($A120,'Knowledge - Percentages'!$B:$B,0),'Data - Knowledge'!AX$8)/100</f>
        <v>0.415</v>
      </c>
      <c r="AY120" s="380">
        <f t="array" aca="true" ref="AY120">INDEX(KM_PCT,MATCH($A120,'Knowledge - Percentages'!$B:$B,0),'Data - Knowledge'!AY$8)/100</f>
        <v>0.43799999999999994</v>
      </c>
      <c r="AZ120" s="380">
        <f t="array" aca="true" ref="AZ120">INDEX(KM_PCT,MATCH($A120,'Knowledge - Percentages'!$B:$B,0),'Data - Knowledge'!AZ$8)/100</f>
        <v>0.441</v>
      </c>
      <c r="BA120" s="380">
        <f t="array" aca="true" ref="BA120">INDEX(KM_PCT,MATCH($A120,'Knowledge - Percentages'!$B:$B,0),'Data - Knowledge'!BA$8)/100</f>
        <v>0.44299999999999995</v>
      </c>
      <c r="BB120" s="380">
        <f t="array" aca="true" ref="BB120">INDEX(KM_PCT,MATCH($A120,'Knowledge - Percentages'!$B:$B,0),'Data - Knowledge'!BB$8)/100</f>
        <v>0.45399999999999996</v>
      </c>
      <c r="BC120" s="380">
        <f t="array" aca="true" ref="BC120">INDEX(KM_PCT,MATCH($A120,'Knowledge - Percentages'!$B:$B,0),'Data - Knowledge'!BC$8)/100</f>
        <v>0.293</v>
      </c>
      <c r="BD120" s="380">
        <f t="array" aca="true" ref="BD120">INDEX(KM_PCT,MATCH($A120,'Knowledge - Percentages'!$B:$B,0),'Data - Knowledge'!BD$8)/100</f>
        <v>0.266</v>
      </c>
      <c r="BE120" s="380">
        <f t="array" aca="true" ref="BE120">INDEX(KM_PCT,MATCH($A120,'Knowledge - Percentages'!$B:$B,0),'Data - Knowledge'!BE$8)/100</f>
        <v>0.409</v>
      </c>
      <c r="BF120" s="380">
        <f t="array" aca="true" ref="BF120">INDEX(KM_PCT,MATCH($A120,'Knowledge - Percentages'!$B:$B,0),'Data - Knowledge'!BF$8)/100</f>
        <v>0.353</v>
      </c>
      <c r="BG120" s="380">
        <f t="array" aca="true" ref="BG120">INDEX(KM_PCT,MATCH($A120,'Knowledge - Percentages'!$B:$B,0),'Data - Knowledge'!BG$8)/100</f>
        <v>0.382</v>
      </c>
      <c r="BH120" s="380">
        <f t="array" aca="true" ref="BH120">INDEX(KM_PCT,MATCH($A120,'Knowledge - Percentages'!$B:$B,0),'Data - Knowledge'!BH$8)/100</f>
        <v>0.409</v>
      </c>
      <c r="BI120" s="380">
        <f t="array" aca="true" ref="BI120">INDEX(KM_PCT,MATCH($A120,'Knowledge - Percentages'!$B:$B,0),'Data - Knowledge'!BI$8)/100</f>
        <v>0.409</v>
      </c>
      <c r="BJ120" s="380">
        <f t="array" aca="true" ref="BJ120">INDEX(KM_PCT,MATCH($A120,'Knowledge - Percentages'!$B:$B,0),'Data - Knowledge'!BJ$8)/100</f>
        <v>0.494</v>
      </c>
      <c r="BK120" s="380">
        <f t="array" aca="true" ref="BK120">INDEX(KM_PCT,MATCH($A120,'Knowledge - Percentages'!$B:$B,0),'Data - Knowledge'!BK$8)/100</f>
        <v>0.396</v>
      </c>
      <c r="BL120" s="380">
        <f t="array" aca="true" ref="BL120">INDEX(KM_PCT,MATCH($A120,'Knowledge - Percentages'!$B:$B,0),'Data - Knowledge'!BL$8)/100</f>
        <v>0.331</v>
      </c>
      <c r="BM120" s="380">
        <f t="array" aca="true" ref="BM120">INDEX(KM_PCT,MATCH($A120,'Knowledge - Percentages'!$B:$B,0),'Data - Knowledge'!BM$8)/100</f>
        <v>0.43799999999999994</v>
      </c>
      <c r="BN120" s="380">
        <f t="array" aca="true" ref="BN120">INDEX(KM_PCT,MATCH($A120,'Knowledge - Percentages'!$B:$B,0),'Data - Knowledge'!BN$8)/100</f>
        <v>0.48100000000000004</v>
      </c>
      <c r="BO120" s="380">
        <f t="array" aca="true" ref="BO120">INDEX(KM_PCT,MATCH($A120,'Knowledge - Percentages'!$B:$B,0),'Data - Knowledge'!BO$8)/100</f>
        <v>0.36200000000000004</v>
      </c>
      <c r="BP120" s="380">
        <f t="array" aca="true" ref="BP120">INDEX(KM_PCT,MATCH($A120,'Knowledge - Percentages'!$B:$B,0),'Data - Knowledge'!BP$8)/100</f>
        <v>0.39899999999999997</v>
      </c>
      <c r="BQ120" s="380">
        <f t="array" aca="true" ref="BQ120">INDEX(KM_PCT,MATCH($A120,'Knowledge - Percentages'!$B:$B,0),'Data - Knowledge'!BQ$8)/100</f>
        <v>0.4</v>
      </c>
    </row>
    <row r="121" spans="1:69">
      <c r="A121" t="s">
        <v>977</v>
      </c>
      <c r="B121" t="s">
        <v>968</v>
      </c>
      <c r="C121" t="s">
        <v>969</v>
      </c>
      <c r="D121" t="s">
        <v>978</v>
      </c>
      <c r="E121" s="373">
        <f>SUMPRODUCT($K$2:$BQ$2,$K121:$BQ121)/$J$2</f>
        <v>0.29878409090909086</v>
      </c>
      <c r="F121" s="379">
        <f>SUMPRODUCT($K$2:$BQ$2,$K121:$BQ121)</f>
        <v>78.878999999999991</v>
      </c>
      <c r="G121" s="373">
        <f>SUMPRODUCT($K$3:$BQ$3,$K121:$BQ121)/$J$3</f>
        <v>0.1918628336755647</v>
      </c>
      <c r="H121" s="379">
        <f>SUMPRODUCT($K$3:$BQ$3,$K121:$BQ121)</f>
        <v>1868.7440000000001</v>
      </c>
      <c r="I121" s="373">
        <f>CORREL($K$4:$BQ$4,$K121:$BQ121)</f>
        <v>0.3810478559935957</v>
      </c>
      <c r="J121" s="379">
        <f>$E121/$G121*100</f>
        <v>155.72796731144257</v>
      </c>
      <c r="K121" s="380">
        <f t="array" aca="true" ref="K121">INDEX(KM_PCT,MATCH($A121,'Knowledge - Percentages'!$B:$B,0),'Data - Knowledge'!K$8)/100</f>
        <v>0.096</v>
      </c>
      <c r="L121" s="380">
        <f t="array" aca="true" ref="L121">INDEX(KM_PCT,MATCH($A121,'Knowledge - Percentages'!$B:$B,0),'Data - Knowledge'!L$8)/100</f>
        <v>0.111</v>
      </c>
      <c r="M121" s="380">
        <f t="array" aca="true" ref="M121">INDEX(KM_PCT,MATCH($A121,'Knowledge - Percentages'!$B:$B,0),'Data - Knowledge'!M$8)/100</f>
        <v>0.11800000000000001</v>
      </c>
      <c r="N121" s="380">
        <f t="array" aca="true" ref="N121">INDEX(KM_PCT,MATCH($A121,'Knowledge - Percentages'!$B:$B,0),'Data - Knowledge'!N$8)/100</f>
        <v>0.11800000000000001</v>
      </c>
      <c r="O121" s="380">
        <f t="array" aca="true" ref="O121">INDEX(KM_PCT,MATCH($A121,'Knowledge - Percentages'!$B:$B,0),'Data - Knowledge'!O$8)/100</f>
        <v>0.106</v>
      </c>
      <c r="P121" s="380">
        <f t="array" aca="true" ref="P121">INDEX(KM_PCT,MATCH($A121,'Knowledge - Percentages'!$B:$B,0),'Data - Knowledge'!P$8)/100</f>
        <v>0.109</v>
      </c>
      <c r="Q121" s="380">
        <f t="array" aca="true" ref="Q121">INDEX(KM_PCT,MATCH($A121,'Knowledge - Percentages'!$B:$B,0),'Data - Knowledge'!Q$8)/100</f>
        <v>0.065</v>
      </c>
      <c r="R121" s="380">
        <f t="array" aca="true" ref="R121">INDEX(KM_PCT,MATCH($A121,'Knowledge - Percentages'!$B:$B,0),'Data - Knowledge'!R$8)/100</f>
        <v>0.076</v>
      </c>
      <c r="S121" s="380">
        <f t="array" aca="true" ref="S121">INDEX(KM_PCT,MATCH($A121,'Knowledge - Percentages'!$B:$B,0),'Data - Knowledge'!S$8)/100</f>
        <v>0.102</v>
      </c>
      <c r="T121" s="380">
        <f t="array" aca="true" ref="T121">INDEX(KM_PCT,MATCH($A121,'Knowledge - Percentages'!$B:$B,0),'Data - Knowledge'!T$8)/100</f>
        <v>0.162</v>
      </c>
      <c r="U121" s="380">
        <f t="array" aca="true" ref="U121">INDEX(KM_PCT,MATCH($A121,'Knowledge - Percentages'!$B:$B,0),'Data - Knowledge'!U$8)/100</f>
        <v>0.168</v>
      </c>
      <c r="V121" s="380">
        <f t="array" aca="true" ref="V121">INDEX(KM_PCT,MATCH($A121,'Knowledge - Percentages'!$B:$B,0),'Data - Knowledge'!V$8)/100</f>
        <v>0.259</v>
      </c>
      <c r="W121" s="380">
        <f t="array" aca="true" ref="W121">INDEX(KM_PCT,MATCH($A121,'Knowledge - Percentages'!$B:$B,0),'Data - Knowledge'!W$8)/100</f>
        <v>0.171</v>
      </c>
      <c r="X121" s="380">
        <f t="array" aca="true" ref="X121">INDEX(KM_PCT,MATCH($A121,'Knowledge - Percentages'!$B:$B,0),'Data - Knowledge'!X$8)/100</f>
        <v>0.063</v>
      </c>
      <c r="Y121" s="380">
        <f t="array" aca="true" ref="Y121">INDEX(KM_PCT,MATCH($A121,'Knowledge - Percentages'!$B:$B,0),'Data - Knowledge'!Y$8)/100</f>
        <v>0.064</v>
      </c>
      <c r="Z121" s="380">
        <f t="array" aca="true" ref="Z121">INDEX(KM_PCT,MATCH($A121,'Knowledge - Percentages'!$B:$B,0),'Data - Knowledge'!Z$8)/100</f>
        <v>0.063</v>
      </c>
      <c r="AA121" s="380">
        <f t="array" aca="true" ref="AA121">INDEX(KM_PCT,MATCH($A121,'Knowledge - Percentages'!$B:$B,0),'Data - Knowledge'!AA$8)/100</f>
        <v>0.064</v>
      </c>
      <c r="AB121" s="380">
        <f t="array" aca="true" ref="AB121">INDEX(KM_PCT,MATCH($A121,'Knowledge - Percentages'!$B:$B,0),'Data - Knowledge'!AB$8)/100</f>
        <v>0.111</v>
      </c>
      <c r="AC121" s="380">
        <f t="array" aca="true" ref="AC121">INDEX(KM_PCT,MATCH($A121,'Knowledge - Percentages'!$B:$B,0),'Data - Knowledge'!AC$8)/100</f>
        <v>0.111</v>
      </c>
      <c r="AD121" s="380">
        <f t="array" aca="true" ref="AD121">INDEX(KM_PCT,MATCH($A121,'Knowledge - Percentages'!$B:$B,0),'Data - Knowledge'!AD$8)/100</f>
        <v>0.141</v>
      </c>
      <c r="AE121" s="380">
        <f t="array" aca="true" ref="AE121">INDEX(KM_PCT,MATCH($A121,'Knowledge - Percentages'!$B:$B,0),'Data - Knowledge'!AE$8)/100</f>
        <v>0.20800000000000002</v>
      </c>
      <c r="AF121" s="380">
        <f t="array" aca="true" ref="AF121">INDEX(KM_PCT,MATCH($A121,'Knowledge - Percentages'!$B:$B,0),'Data - Knowledge'!AF$8)/100</f>
        <v>0.21600000000000003</v>
      </c>
      <c r="AG121" s="380">
        <f t="array" aca="true" ref="AG121">INDEX(KM_PCT,MATCH($A121,'Knowledge - Percentages'!$B:$B,0),'Data - Knowledge'!AG$8)/100</f>
        <v>0.233</v>
      </c>
      <c r="AH121" s="380">
        <f t="array" aca="true" ref="AH121">INDEX(KM_PCT,MATCH($A121,'Knowledge - Percentages'!$B:$B,0),'Data - Knowledge'!AH$8)/100</f>
        <v>0.179</v>
      </c>
      <c r="AI121" s="380">
        <f t="array" aca="true" ref="AI121">INDEX(KM_PCT,MATCH($A121,'Knowledge - Percentages'!$B:$B,0),'Data - Knowledge'!AI$8)/100</f>
        <v>0.177</v>
      </c>
      <c r="AJ121" s="380">
        <f t="array" aca="true" ref="AJ121">INDEX(KM_PCT,MATCH($A121,'Knowledge - Percentages'!$B:$B,0),'Data - Knowledge'!AJ$8)/100</f>
        <v>0.165</v>
      </c>
      <c r="AK121" s="380">
        <f t="array" aca="true" ref="AK121">INDEX(KM_PCT,MATCH($A121,'Knowledge - Percentages'!$B:$B,0),'Data - Knowledge'!AK$8)/100</f>
        <v>0.22399999999999998</v>
      </c>
      <c r="AL121" s="380">
        <f t="array" aca="true" ref="AL121">INDEX(KM_PCT,MATCH($A121,'Knowledge - Percentages'!$B:$B,0),'Data - Knowledge'!AL$8)/100</f>
        <v>0.179</v>
      </c>
      <c r="AM121" s="380">
        <f t="array" aca="true" ref="AM121">INDEX(KM_PCT,MATCH($A121,'Knowledge - Percentages'!$B:$B,0),'Data - Knowledge'!AM$8)/100</f>
        <v>0.193</v>
      </c>
      <c r="AN121" s="380">
        <f t="array" aca="true" ref="AN121">INDEX(KM_PCT,MATCH($A121,'Knowledge - Percentages'!$B:$B,0),'Data - Knowledge'!AN$8)/100</f>
        <v>0.307</v>
      </c>
      <c r="AO121" s="380">
        <f t="array" aca="true" ref="AO121">INDEX(KM_PCT,MATCH($A121,'Knowledge - Percentages'!$B:$B,0),'Data - Knowledge'!AO$8)/100</f>
        <v>0.39</v>
      </c>
      <c r="AP121" s="380">
        <f t="array" aca="true" ref="AP121">INDEX(KM_PCT,MATCH($A121,'Knowledge - Percentages'!$B:$B,0),'Data - Knowledge'!AP$8)/100</f>
        <v>0.146</v>
      </c>
      <c r="AQ121" s="380">
        <f t="array" aca="true" ref="AQ121">INDEX(KM_PCT,MATCH($A121,'Knowledge - Percentages'!$B:$B,0),'Data - Knowledge'!AQ$8)/100</f>
        <v>0.168</v>
      </c>
      <c r="AR121" s="380">
        <f t="array" aca="true" ref="AR121">INDEX(KM_PCT,MATCH($A121,'Knowledge - Percentages'!$B:$B,0),'Data - Knowledge'!AR$8)/100</f>
        <v>0.127</v>
      </c>
      <c r="AS121" s="380">
        <f t="array" aca="true" ref="AS121">INDEX(KM_PCT,MATCH($A121,'Knowledge - Percentages'!$B:$B,0),'Data - Knowledge'!AS$8)/100</f>
        <v>0.131</v>
      </c>
      <c r="AT121" s="380">
        <f t="array" aca="true" ref="AT121">INDEX(KM_PCT,MATCH($A121,'Knowledge - Percentages'!$B:$B,0),'Data - Knowledge'!AT$8)/100</f>
        <v>0.096</v>
      </c>
      <c r="AU121" s="380">
        <f t="array" aca="true" ref="AU121">INDEX(KM_PCT,MATCH($A121,'Knowledge - Percentages'!$B:$B,0),'Data - Knowledge'!AU$8)/100</f>
        <v>0.261</v>
      </c>
      <c r="AV121" s="380">
        <f t="array" aca="true" ref="AV121">INDEX(KM_PCT,MATCH($A121,'Knowledge - Percentages'!$B:$B,0),'Data - Knowledge'!AV$8)/100</f>
        <v>0.271</v>
      </c>
      <c r="AW121" s="380">
        <f t="array" aca="true" ref="AW121">INDEX(KM_PCT,MATCH($A121,'Knowledge - Percentages'!$B:$B,0),'Data - Knowledge'!AW$8)/100</f>
        <v>0.261</v>
      </c>
      <c r="AX121" s="380">
        <f t="array" aca="true" ref="AX121">INDEX(KM_PCT,MATCH($A121,'Knowledge - Percentages'!$B:$B,0),'Data - Knowledge'!AX$8)/100</f>
        <v>0.271</v>
      </c>
      <c r="AY121" s="380">
        <f t="array" aca="true" ref="AY121">INDEX(KM_PCT,MATCH($A121,'Knowledge - Percentages'!$B:$B,0),'Data - Knowledge'!AY$8)/100</f>
        <v>0.294</v>
      </c>
      <c r="AZ121" s="380">
        <f t="array" aca="true" ref="AZ121">INDEX(KM_PCT,MATCH($A121,'Knowledge - Percentages'!$B:$B,0),'Data - Knowledge'!AZ$8)/100</f>
        <v>0.29600000000000004</v>
      </c>
      <c r="BA121" s="380">
        <f t="array" aca="true" ref="BA121">INDEX(KM_PCT,MATCH($A121,'Knowledge - Percentages'!$B:$B,0),'Data - Knowledge'!BA$8)/100</f>
        <v>0.298</v>
      </c>
      <c r="BB121" s="380">
        <f t="array" aca="true" ref="BB121">INDEX(KM_PCT,MATCH($A121,'Knowledge - Percentages'!$B:$B,0),'Data - Knowledge'!BB$8)/100</f>
        <v>0.298</v>
      </c>
      <c r="BC121" s="380">
        <f t="array" aca="true" ref="BC121">INDEX(KM_PCT,MATCH($A121,'Knowledge - Percentages'!$B:$B,0),'Data - Knowledge'!BC$8)/100</f>
        <v>0.51</v>
      </c>
      <c r="BD121" s="380">
        <f t="array" aca="true" ref="BD121">INDEX(KM_PCT,MATCH($A121,'Knowledge - Percentages'!$B:$B,0),'Data - Knowledge'!BD$8)/100</f>
        <v>0.544</v>
      </c>
      <c r="BE121" s="380">
        <f t="array" aca="true" ref="BE121">INDEX(KM_PCT,MATCH($A121,'Knowledge - Percentages'!$B:$B,0),'Data - Knowledge'!BE$8)/100</f>
        <v>0.368</v>
      </c>
      <c r="BF121" s="380">
        <f t="array" aca="true" ref="BF121">INDEX(KM_PCT,MATCH($A121,'Knowledge - Percentages'!$B:$B,0),'Data - Knowledge'!BF$8)/100</f>
        <v>0.424</v>
      </c>
      <c r="BG121" s="380">
        <f t="array" aca="true" ref="BG121">INDEX(KM_PCT,MATCH($A121,'Knowledge - Percentages'!$B:$B,0),'Data - Knowledge'!BG$8)/100</f>
        <v>0.231</v>
      </c>
      <c r="BH121" s="380">
        <f t="array" aca="true" ref="BH121">INDEX(KM_PCT,MATCH($A121,'Knowledge - Percentages'!$B:$B,0),'Data - Knowledge'!BH$8)/100</f>
        <v>0.242</v>
      </c>
      <c r="BI121" s="380">
        <f t="array" aca="true" ref="BI121">INDEX(KM_PCT,MATCH($A121,'Knowledge - Percentages'!$B:$B,0),'Data - Knowledge'!BI$8)/100</f>
        <v>0.242</v>
      </c>
      <c r="BJ121" s="380">
        <f t="array" aca="true" ref="BJ121">INDEX(KM_PCT,MATCH($A121,'Knowledge - Percentages'!$B:$B,0),'Data - Knowledge'!BJ$8)/100</f>
        <v>0.29</v>
      </c>
      <c r="BK121" s="380">
        <f t="array" aca="true" ref="BK121">INDEX(KM_PCT,MATCH($A121,'Knowledge - Percentages'!$B:$B,0),'Data - Knowledge'!BK$8)/100</f>
        <v>0.29600000000000004</v>
      </c>
      <c r="BL121" s="380">
        <f t="array" aca="true" ref="BL121">INDEX(KM_PCT,MATCH($A121,'Knowledge - Percentages'!$B:$B,0),'Data - Knowledge'!BL$8)/100</f>
        <v>0.275</v>
      </c>
      <c r="BM121" s="380">
        <f t="array" aca="true" ref="BM121">INDEX(KM_PCT,MATCH($A121,'Knowledge - Percentages'!$B:$B,0),'Data - Knowledge'!BM$8)/100</f>
        <v>0.278</v>
      </c>
      <c r="BN121" s="380">
        <f t="array" aca="true" ref="BN121">INDEX(KM_PCT,MATCH($A121,'Knowledge - Percentages'!$B:$B,0),'Data - Knowledge'!BN$8)/100</f>
        <v>0.295</v>
      </c>
      <c r="BO121" s="380">
        <f t="array" aca="true" ref="BO121">INDEX(KM_PCT,MATCH($A121,'Knowledge - Percentages'!$B:$B,0),'Data - Knowledge'!BO$8)/100</f>
        <v>0.358</v>
      </c>
      <c r="BP121" s="380">
        <f t="array" aca="true" ref="BP121">INDEX(KM_PCT,MATCH($A121,'Knowledge - Percentages'!$B:$B,0),'Data - Knowledge'!BP$8)/100</f>
        <v>0.38299999999999995</v>
      </c>
      <c r="BQ121" s="380">
        <f t="array" aca="true" ref="BQ121">INDEX(KM_PCT,MATCH($A121,'Knowledge - Percentages'!$B:$B,0),'Data - Knowledge'!BQ$8)/100</f>
        <v>0.354</v>
      </c>
    </row>
    <row r="122" spans="1:69">
      <c r="A122" t="s">
        <v>979</v>
      </c>
      <c r="B122" t="s">
        <v>968</v>
      </c>
      <c r="C122" t="s">
        <v>980</v>
      </c>
      <c r="D122" t="s">
        <v>981</v>
      </c>
      <c r="E122" s="373">
        <f>SUMPRODUCT($K$2:$BQ$2,$K122:$BQ122)/$J$2</f>
        <v>0.87835984848484849</v>
      </c>
      <c r="F122" s="379">
        <f>SUMPRODUCT($K$2:$BQ$2,$K122:$BQ122)</f>
        <v>231.887</v>
      </c>
      <c r="G122" s="373">
        <f>SUMPRODUCT($K$3:$BQ$3,$K122:$BQ122)/$J$3</f>
        <v>0.91981334702258688</v>
      </c>
      <c r="H122" s="379">
        <f>SUMPRODUCT($K$3:$BQ$3,$K122:$BQ122)</f>
        <v>8958.9819999999963</v>
      </c>
      <c r="I122" s="373">
        <f>CORREL($K$4:$BQ$4,$K122:$BQ122)</f>
        <v>-0.47016212514656713</v>
      </c>
      <c r="J122" s="379">
        <f>$E122/$G122*100</f>
        <v>95.49327059974479</v>
      </c>
      <c r="K122" s="380">
        <f t="array" aca="true" ref="K122">INDEX(KM_PCT,MATCH($A122,'Knowledge - Percentages'!$B:$B,0),'Data - Knowledge'!K$8)/100</f>
        <v>0.958</v>
      </c>
      <c r="L122" s="380">
        <f t="array" aca="true" ref="L122">INDEX(KM_PCT,MATCH($A122,'Knowledge - Percentages'!$B:$B,0),'Data - Knowledge'!L$8)/100</f>
        <v>0.95900000000000007</v>
      </c>
      <c r="M122" s="380">
        <f t="array" aca="true" ref="M122">INDEX(KM_PCT,MATCH($A122,'Knowledge - Percentages'!$B:$B,0),'Data - Knowledge'!M$8)/100</f>
        <v>0.95900000000000007</v>
      </c>
      <c r="N122" s="380">
        <f t="array" aca="true" ref="N122">INDEX(KM_PCT,MATCH($A122,'Knowledge - Percentages'!$B:$B,0),'Data - Knowledge'!N$8)/100</f>
        <v>0.948</v>
      </c>
      <c r="O122" s="380">
        <f t="array" aca="true" ref="O122">INDEX(KM_PCT,MATCH($A122,'Knowledge - Percentages'!$B:$B,0),'Data - Knowledge'!O$8)/100</f>
        <v>0.94200000000000006</v>
      </c>
      <c r="P122" s="380">
        <f t="array" aca="true" ref="P122">INDEX(KM_PCT,MATCH($A122,'Knowledge - Percentages'!$B:$B,0),'Data - Knowledge'!P$8)/100</f>
        <v>0.929</v>
      </c>
      <c r="Q122" s="380">
        <f t="array" aca="true" ref="Q122">INDEX(KM_PCT,MATCH($A122,'Knowledge - Percentages'!$B:$B,0),'Data - Knowledge'!Q$8)/100</f>
        <v>0.946</v>
      </c>
      <c r="R122" s="380">
        <f t="array" aca="true" ref="R122">INDEX(KM_PCT,MATCH($A122,'Knowledge - Percentages'!$B:$B,0),'Data - Knowledge'!R$8)/100</f>
        <v>0.946</v>
      </c>
      <c r="S122" s="380">
        <f t="array" aca="true" ref="S122">INDEX(KM_PCT,MATCH($A122,'Knowledge - Percentages'!$B:$B,0),'Data - Knowledge'!S$8)/100</f>
        <v>0.94400000000000006</v>
      </c>
      <c r="T122" s="380">
        <f t="array" aca="true" ref="T122">INDEX(KM_PCT,MATCH($A122,'Knowledge - Percentages'!$B:$B,0),'Data - Knowledge'!T$8)/100</f>
        <v>0.938</v>
      </c>
      <c r="U122" s="380">
        <f t="array" aca="true" ref="U122">INDEX(KM_PCT,MATCH($A122,'Knowledge - Percentages'!$B:$B,0),'Data - Knowledge'!U$8)/100</f>
        <v>0.94</v>
      </c>
      <c r="V122" s="380">
        <f t="array" aca="true" ref="V122">INDEX(KM_PCT,MATCH($A122,'Knowledge - Percentages'!$B:$B,0),'Data - Knowledge'!V$8)/100</f>
        <v>0.927</v>
      </c>
      <c r="W122" s="380">
        <f t="array" aca="true" ref="W122">INDEX(KM_PCT,MATCH($A122,'Knowledge - Percentages'!$B:$B,0),'Data - Knowledge'!W$8)/100</f>
        <v>0.938</v>
      </c>
      <c r="X122" s="380">
        <f t="array" aca="true" ref="X122">INDEX(KM_PCT,MATCH($A122,'Knowledge - Percentages'!$B:$B,0),'Data - Knowledge'!X$8)/100</f>
        <v>0.946</v>
      </c>
      <c r="Y122" s="380">
        <f t="array" aca="true" ref="Y122">INDEX(KM_PCT,MATCH($A122,'Knowledge - Percentages'!$B:$B,0),'Data - Knowledge'!Y$8)/100</f>
        <v>0.91099999999999992</v>
      </c>
      <c r="Z122" s="380">
        <f t="array" aca="true" ref="Z122">INDEX(KM_PCT,MATCH($A122,'Knowledge - Percentages'!$B:$B,0),'Data - Knowledge'!Z$8)/100</f>
        <v>0.938</v>
      </c>
      <c r="AA122" s="380">
        <f t="array" aca="true" ref="AA122">INDEX(KM_PCT,MATCH($A122,'Knowledge - Percentages'!$B:$B,0),'Data - Knowledge'!AA$8)/100</f>
        <v>0.91799999999999993</v>
      </c>
      <c r="AB122" s="380">
        <f t="array" aca="true" ref="AB122">INDEX(KM_PCT,MATCH($A122,'Knowledge - Percentages'!$B:$B,0),'Data - Knowledge'!AB$8)/100</f>
        <v>0.92599999999999993</v>
      </c>
      <c r="AC122" s="380">
        <f t="array" aca="true" ref="AC122">INDEX(KM_PCT,MATCH($A122,'Knowledge - Percentages'!$B:$B,0),'Data - Knowledge'!AC$8)/100</f>
        <v>0.922</v>
      </c>
      <c r="AD122" s="380">
        <f t="array" aca="true" ref="AD122">INDEX(KM_PCT,MATCH($A122,'Knowledge - Percentages'!$B:$B,0),'Data - Knowledge'!AD$8)/100</f>
        <v>0.902</v>
      </c>
      <c r="AE122" s="380">
        <f t="array" aca="true" ref="AE122">INDEX(KM_PCT,MATCH($A122,'Knowledge - Percentages'!$B:$B,0),'Data - Knowledge'!AE$8)/100</f>
        <v>0.927</v>
      </c>
      <c r="AF122" s="380">
        <f t="array" aca="true" ref="AF122">INDEX(KM_PCT,MATCH($A122,'Knowledge - Percentages'!$B:$B,0),'Data - Knowledge'!AF$8)/100</f>
        <v>0.91599999999999993</v>
      </c>
      <c r="AG122" s="380">
        <f t="array" aca="true" ref="AG122">INDEX(KM_PCT,MATCH($A122,'Knowledge - Percentages'!$B:$B,0),'Data - Knowledge'!AG$8)/100</f>
        <v>0.919</v>
      </c>
      <c r="AH122" s="380">
        <f t="array" aca="true" ref="AH122">INDEX(KM_PCT,MATCH($A122,'Knowledge - Percentages'!$B:$B,0),'Data - Knowledge'!AH$8)/100</f>
        <v>0.92</v>
      </c>
      <c r="AI122" s="380">
        <f t="array" aca="true" ref="AI122">INDEX(KM_PCT,MATCH($A122,'Knowledge - Percentages'!$B:$B,0),'Data - Knowledge'!AI$8)/100</f>
        <v>0.889</v>
      </c>
      <c r="AJ122" s="380">
        <f t="array" aca="true" ref="AJ122">INDEX(KM_PCT,MATCH($A122,'Knowledge - Percentages'!$B:$B,0),'Data - Knowledge'!AJ$8)/100</f>
        <v>0.93099999999999994</v>
      </c>
      <c r="AK122" s="380">
        <f t="array" aca="true" ref="AK122">INDEX(KM_PCT,MATCH($A122,'Knowledge - Percentages'!$B:$B,0),'Data - Knowledge'!AK$8)/100</f>
        <v>0.90599999999999992</v>
      </c>
      <c r="AL122" s="380">
        <f t="array" aca="true" ref="AL122">INDEX(KM_PCT,MATCH($A122,'Knowledge - Percentages'!$B:$B,0),'Data - Knowledge'!AL$8)/100</f>
        <v>0.91099999999999992</v>
      </c>
      <c r="AM122" s="380">
        <f t="array" aca="true" ref="AM122">INDEX(KM_PCT,MATCH($A122,'Knowledge - Percentages'!$B:$B,0),'Data - Knowledge'!AM$8)/100</f>
        <v>0.92599999999999993</v>
      </c>
      <c r="AN122" s="380">
        <f t="array" aca="true" ref="AN122">INDEX(KM_PCT,MATCH($A122,'Knowledge - Percentages'!$B:$B,0),'Data - Knowledge'!AN$8)/100</f>
        <v>0.922</v>
      </c>
      <c r="AO122" s="380">
        <f t="array" aca="true" ref="AO122">INDEX(KM_PCT,MATCH($A122,'Knowledge - Percentages'!$B:$B,0),'Data - Knowledge'!AO$8)/100</f>
        <v>0.91799999999999993</v>
      </c>
      <c r="AP122" s="380">
        <f t="array" aca="true" ref="AP122">INDEX(KM_PCT,MATCH($A122,'Knowledge - Percentages'!$B:$B,0),'Data - Knowledge'!AP$8)/100</f>
        <v>0.904</v>
      </c>
      <c r="AQ122" s="380">
        <f t="array" aca="true" ref="AQ122">INDEX(KM_PCT,MATCH($A122,'Knowledge - Percentages'!$B:$B,0),'Data - Knowledge'!AQ$8)/100</f>
        <v>0.904</v>
      </c>
      <c r="AR122" s="380">
        <f t="array" aca="true" ref="AR122">INDEX(KM_PCT,MATCH($A122,'Knowledge - Percentages'!$B:$B,0),'Data - Knowledge'!AR$8)/100</f>
        <v>0.907</v>
      </c>
      <c r="AS122" s="380">
        <f t="array" aca="true" ref="AS122">INDEX(KM_PCT,MATCH($A122,'Knowledge - Percentages'!$B:$B,0),'Data - Knowledge'!AS$8)/100</f>
        <v>0.875</v>
      </c>
      <c r="AT122" s="380">
        <f t="array" aca="true" ref="AT122">INDEX(KM_PCT,MATCH($A122,'Knowledge - Percentages'!$B:$B,0),'Data - Knowledge'!AT$8)/100</f>
        <v>0.88099999999999989</v>
      </c>
      <c r="AU122" s="380">
        <f t="array" aca="true" ref="AU122">INDEX(KM_PCT,MATCH($A122,'Knowledge - Percentages'!$B:$B,0),'Data - Knowledge'!AU$8)/100</f>
        <v>0.907</v>
      </c>
      <c r="AV122" s="380">
        <f t="array" aca="true" ref="AV122">INDEX(KM_PCT,MATCH($A122,'Knowledge - Percentages'!$B:$B,0),'Data - Knowledge'!AV$8)/100</f>
        <v>0.897</v>
      </c>
      <c r="AW122" s="380">
        <f t="array" aca="true" ref="AW122">INDEX(KM_PCT,MATCH($A122,'Knowledge - Percentages'!$B:$B,0),'Data - Knowledge'!AW$8)/100</f>
        <v>0.892</v>
      </c>
      <c r="AX122" s="380">
        <f t="array" aca="true" ref="AX122">INDEX(KM_PCT,MATCH($A122,'Knowledge - Percentages'!$B:$B,0),'Data - Knowledge'!AX$8)/100</f>
        <v>0.841</v>
      </c>
      <c r="AY122" s="380">
        <f t="array" aca="true" ref="AY122">INDEX(KM_PCT,MATCH($A122,'Knowledge - Percentages'!$B:$B,0),'Data - Knowledge'!AY$8)/100</f>
        <v>0.91799999999999993</v>
      </c>
      <c r="AZ122" s="380">
        <f t="array" aca="true" ref="AZ122">INDEX(KM_PCT,MATCH($A122,'Knowledge - Percentages'!$B:$B,0),'Data - Knowledge'!AZ$8)/100</f>
        <v>0.882</v>
      </c>
      <c r="BA122" s="380">
        <f t="array" aca="true" ref="BA122">INDEX(KM_PCT,MATCH($A122,'Knowledge - Percentages'!$B:$B,0),'Data - Knowledge'!BA$8)/100</f>
        <v>0.86900000000000011</v>
      </c>
      <c r="BB122" s="380">
        <f t="array" aca="true" ref="BB122">INDEX(KM_PCT,MATCH($A122,'Knowledge - Percentages'!$B:$B,0),'Data - Knowledge'!BB$8)/100</f>
        <v>0.86900000000000011</v>
      </c>
      <c r="BC122" s="380">
        <f t="array" aca="true" ref="BC122">INDEX(KM_PCT,MATCH($A122,'Knowledge - Percentages'!$B:$B,0),'Data - Knowledge'!BC$8)/100</f>
        <v>0.89599999999999991</v>
      </c>
      <c r="BD122" s="380">
        <f t="array" aca="true" ref="BD122">INDEX(KM_PCT,MATCH($A122,'Knowledge - Percentages'!$B:$B,0),'Data - Knowledge'!BD$8)/100</f>
        <v>0.897</v>
      </c>
      <c r="BE122" s="380">
        <f t="array" aca="true" ref="BE122">INDEX(KM_PCT,MATCH($A122,'Knowledge - Percentages'!$B:$B,0),'Data - Knowledge'!BE$8)/100</f>
        <v>0.88099999999999989</v>
      </c>
      <c r="BF122" s="380">
        <f t="array" aca="true" ref="BF122">INDEX(KM_PCT,MATCH($A122,'Knowledge - Percentages'!$B:$B,0),'Data - Knowledge'!BF$8)/100</f>
        <v>0.889</v>
      </c>
      <c r="BG122" s="380">
        <f t="array" aca="true" ref="BG122">INDEX(KM_PCT,MATCH($A122,'Knowledge - Percentages'!$B:$B,0),'Data - Knowledge'!BG$8)/100</f>
        <v>0.877</v>
      </c>
      <c r="BH122" s="380">
        <f t="array" aca="true" ref="BH122">INDEX(KM_PCT,MATCH($A122,'Knowledge - Percentages'!$B:$B,0),'Data - Knowledge'!BH$8)/100</f>
        <v>0.86900000000000011</v>
      </c>
      <c r="BI122" s="380">
        <f t="array" aca="true" ref="BI122">INDEX(KM_PCT,MATCH($A122,'Knowledge - Percentages'!$B:$B,0),'Data - Knowledge'!BI$8)/100</f>
        <v>0.84400000000000008</v>
      </c>
      <c r="BJ122" s="380">
        <f t="array" aca="true" ref="BJ122">INDEX(KM_PCT,MATCH($A122,'Knowledge - Percentages'!$B:$B,0),'Data - Knowledge'!BJ$8)/100</f>
        <v>0.847</v>
      </c>
      <c r="BK122" s="380">
        <f t="array" aca="true" ref="BK122">INDEX(KM_PCT,MATCH($A122,'Knowledge - Percentages'!$B:$B,0),'Data - Knowledge'!BK$8)/100</f>
        <v>0.885</v>
      </c>
      <c r="BL122" s="380">
        <f t="array" aca="true" ref="BL122">INDEX(KM_PCT,MATCH($A122,'Knowledge - Percentages'!$B:$B,0),'Data - Knowledge'!BL$8)/100</f>
        <v>0.899</v>
      </c>
      <c r="BM122" s="380">
        <f t="array" aca="true" ref="BM122">INDEX(KM_PCT,MATCH($A122,'Knowledge - Percentages'!$B:$B,0),'Data - Knowledge'!BM$8)/100</f>
        <v>0.884</v>
      </c>
      <c r="BN122" s="380">
        <f t="array" aca="true" ref="BN122">INDEX(KM_PCT,MATCH($A122,'Knowledge - Percentages'!$B:$B,0),'Data - Knowledge'!BN$8)/100</f>
        <v>0.855</v>
      </c>
      <c r="BO122" s="380">
        <f t="array" aca="true" ref="BO122">INDEX(KM_PCT,MATCH($A122,'Knowledge - Percentages'!$B:$B,0),'Data - Knowledge'!BO$8)/100</f>
        <v>0.875</v>
      </c>
      <c r="BP122" s="380">
        <f t="array" aca="true" ref="BP122">INDEX(KM_PCT,MATCH($A122,'Knowledge - Percentages'!$B:$B,0),'Data - Knowledge'!BP$8)/100</f>
        <v>0.853</v>
      </c>
      <c r="BQ122" s="380">
        <f t="array" aca="true" ref="BQ122">INDEX(KM_PCT,MATCH($A122,'Knowledge - Percentages'!$B:$B,0),'Data - Knowledge'!BQ$8)/100</f>
        <v>0.865</v>
      </c>
    </row>
    <row r="123" spans="1:69">
      <c r="A123" t="s">
        <v>982</v>
      </c>
      <c r="B123" t="s">
        <v>968</v>
      </c>
      <c r="C123" t="s">
        <v>980</v>
      </c>
      <c r="D123" t="s">
        <v>983</v>
      </c>
      <c r="E123" s="373">
        <f>SUMPRODUCT($K$2:$BQ$2,$K123:$BQ123)/$J$2</f>
        <v>0.83244696969696963</v>
      </c>
      <c r="F123" s="379">
        <f>SUMPRODUCT($K$2:$BQ$2,$K123:$BQ123)</f>
        <v>219.766</v>
      </c>
      <c r="G123" s="373">
        <f>SUMPRODUCT($K$3:$BQ$3,$K123:$BQ123)/$J$3</f>
        <v>0.88445441478439413</v>
      </c>
      <c r="H123" s="379">
        <f>SUMPRODUCT($K$3:$BQ$3,$K123:$BQ123)</f>
        <v>8614.586</v>
      </c>
      <c r="I123" s="373">
        <f>CORREL($K$4:$BQ$4,$K123:$BQ123)</f>
        <v>-0.49978757310056687</v>
      </c>
      <c r="J123" s="379">
        <f>$E123/$G123*100</f>
        <v>94.11982752100316</v>
      </c>
      <c r="K123" s="380">
        <f t="array" aca="true" ref="K123">INDEX(KM_PCT,MATCH($A123,'Knowledge - Percentages'!$B:$B,0),'Data - Knowledge'!K$8)/100</f>
        <v>0.935</v>
      </c>
      <c r="L123" s="380">
        <f t="array" aca="true" ref="L123">INDEX(KM_PCT,MATCH($A123,'Knowledge - Percentages'!$B:$B,0),'Data - Knowledge'!L$8)/100</f>
        <v>0.937</v>
      </c>
      <c r="M123" s="380">
        <f t="array" aca="true" ref="M123">INDEX(KM_PCT,MATCH($A123,'Knowledge - Percentages'!$B:$B,0),'Data - Knowledge'!M$8)/100</f>
        <v>0.93599999999999994</v>
      </c>
      <c r="N123" s="380">
        <f t="array" aca="true" ref="N123">INDEX(KM_PCT,MATCH($A123,'Knowledge - Percentages'!$B:$B,0),'Data - Knowledge'!N$8)/100</f>
        <v>0.92</v>
      </c>
      <c r="O123" s="380">
        <f t="array" aca="true" ref="O123">INDEX(KM_PCT,MATCH($A123,'Knowledge - Percentages'!$B:$B,0),'Data - Knowledge'!O$8)/100</f>
        <v>0.915</v>
      </c>
      <c r="P123" s="380">
        <f t="array" aca="true" ref="P123">INDEX(KM_PCT,MATCH($A123,'Knowledge - Percentages'!$B:$B,0),'Data - Knowledge'!P$8)/100</f>
        <v>0.89599999999999991</v>
      </c>
      <c r="Q123" s="380">
        <f t="array" aca="true" ref="Q123">INDEX(KM_PCT,MATCH($A123,'Knowledge - Percentages'!$B:$B,0),'Data - Knowledge'!Q$8)/100</f>
        <v>0.91799999999999993</v>
      </c>
      <c r="R123" s="380">
        <f t="array" aca="true" ref="R123">INDEX(KM_PCT,MATCH($A123,'Knowledge - Percentages'!$B:$B,0),'Data - Knowledge'!R$8)/100</f>
        <v>0.91799999999999993</v>
      </c>
      <c r="S123" s="380">
        <f t="array" aca="true" ref="S123">INDEX(KM_PCT,MATCH($A123,'Knowledge - Percentages'!$B:$B,0),'Data - Knowledge'!S$8)/100</f>
        <v>0.915</v>
      </c>
      <c r="T123" s="380">
        <f t="array" aca="true" ref="T123">INDEX(KM_PCT,MATCH($A123,'Knowledge - Percentages'!$B:$B,0),'Data - Knowledge'!T$8)/100</f>
        <v>0.90799999999999992</v>
      </c>
      <c r="U123" s="380">
        <f t="array" aca="true" ref="U123">INDEX(KM_PCT,MATCH($A123,'Knowledge - Percentages'!$B:$B,0),'Data - Knowledge'!U$8)/100</f>
        <v>0.909</v>
      </c>
      <c r="V123" s="380">
        <f t="array" aca="true" ref="V123">INDEX(KM_PCT,MATCH($A123,'Knowledge - Percentages'!$B:$B,0),'Data - Knowledge'!V$8)/100</f>
        <v>0.894</v>
      </c>
      <c r="W123" s="380">
        <f t="array" aca="true" ref="W123">INDEX(KM_PCT,MATCH($A123,'Knowledge - Percentages'!$B:$B,0),'Data - Knowledge'!W$8)/100</f>
        <v>0.90599999999999992</v>
      </c>
      <c r="X123" s="380">
        <f t="array" aca="true" ref="X123">INDEX(KM_PCT,MATCH($A123,'Knowledge - Percentages'!$B:$B,0),'Data - Knowledge'!X$8)/100</f>
        <v>0.92299999999999993</v>
      </c>
      <c r="Y123" s="380">
        <f t="array" aca="true" ref="Y123">INDEX(KM_PCT,MATCH($A123,'Knowledge - Percentages'!$B:$B,0),'Data - Knowledge'!Y$8)/100</f>
        <v>0.878</v>
      </c>
      <c r="Z123" s="380">
        <f t="array" aca="true" ref="Z123">INDEX(KM_PCT,MATCH($A123,'Knowledge - Percentages'!$B:$B,0),'Data - Knowledge'!Z$8)/100</f>
        <v>0.91799999999999993</v>
      </c>
      <c r="AA123" s="380">
        <f t="array" aca="true" ref="AA123">INDEX(KM_PCT,MATCH($A123,'Knowledge - Percentages'!$B:$B,0),'Data - Knowledge'!AA$8)/100</f>
        <v>0.8909999999999999</v>
      </c>
      <c r="AB123" s="380">
        <f t="array" aca="true" ref="AB123">INDEX(KM_PCT,MATCH($A123,'Knowledge - Percentages'!$B:$B,0),'Data - Knowledge'!AB$8)/100</f>
        <v>0.8909999999999999</v>
      </c>
      <c r="AC123" s="380">
        <f t="array" aca="true" ref="AC123">INDEX(KM_PCT,MATCH($A123,'Knowledge - Percentages'!$B:$B,0),'Data - Knowledge'!AC$8)/100</f>
        <v>0.885</v>
      </c>
      <c r="AD123" s="380">
        <f t="array" aca="true" ref="AD123">INDEX(KM_PCT,MATCH($A123,'Knowledge - Percentages'!$B:$B,0),'Data - Knowledge'!AD$8)/100</f>
        <v>0.86900000000000011</v>
      </c>
      <c r="AE123" s="380">
        <f t="array" aca="true" ref="AE123">INDEX(KM_PCT,MATCH($A123,'Knowledge - Percentages'!$B:$B,0),'Data - Knowledge'!AE$8)/100</f>
        <v>0.893</v>
      </c>
      <c r="AF123" s="380">
        <f t="array" aca="true" ref="AF123">INDEX(KM_PCT,MATCH($A123,'Knowledge - Percentages'!$B:$B,0),'Data - Knowledge'!AF$8)/100</f>
        <v>0.882</v>
      </c>
      <c r="AG123" s="380">
        <f t="array" aca="true" ref="AG123">INDEX(KM_PCT,MATCH($A123,'Knowledge - Percentages'!$B:$B,0),'Data - Knowledge'!AG$8)/100</f>
        <v>0.884</v>
      </c>
      <c r="AH123" s="380">
        <f t="array" aca="true" ref="AH123">INDEX(KM_PCT,MATCH($A123,'Knowledge - Percentages'!$B:$B,0),'Data - Knowledge'!AH$8)/100</f>
        <v>0.882</v>
      </c>
      <c r="AI123" s="380">
        <f t="array" aca="true" ref="AI123">INDEX(KM_PCT,MATCH($A123,'Knowledge - Percentages'!$B:$B,0),'Data - Knowledge'!AI$8)/100</f>
        <v>0.85400000000000009</v>
      </c>
      <c r="AJ123" s="380">
        <f t="array" aca="true" ref="AJ123">INDEX(KM_PCT,MATCH($A123,'Knowledge - Percentages'!$B:$B,0),'Data - Knowledge'!AJ$8)/100</f>
        <v>0.89599999999999991</v>
      </c>
      <c r="AK123" s="380">
        <f t="array" aca="true" ref="AK123">INDEX(KM_PCT,MATCH($A123,'Knowledge - Percentages'!$B:$B,0),'Data - Knowledge'!AK$8)/100</f>
        <v>0.8640000000000001</v>
      </c>
      <c r="AL123" s="380">
        <f t="array" aca="true" ref="AL123">INDEX(KM_PCT,MATCH($A123,'Knowledge - Percentages'!$B:$B,0),'Data - Knowledge'!AL$8)/100</f>
        <v>0.873</v>
      </c>
      <c r="AM123" s="380">
        <f t="array" aca="true" ref="AM123">INDEX(KM_PCT,MATCH($A123,'Knowledge - Percentages'!$B:$B,0),'Data - Knowledge'!AM$8)/100</f>
        <v>0.8859999999999999</v>
      </c>
      <c r="AN123" s="380">
        <f t="array" aca="true" ref="AN123">INDEX(KM_PCT,MATCH($A123,'Knowledge - Percentages'!$B:$B,0),'Data - Knowledge'!AN$8)/100</f>
        <v>0.884</v>
      </c>
      <c r="AO123" s="380">
        <f t="array" aca="true" ref="AO123">INDEX(KM_PCT,MATCH($A123,'Knowledge - Percentages'!$B:$B,0),'Data - Knowledge'!AO$8)/100</f>
        <v>0.878</v>
      </c>
      <c r="AP123" s="380">
        <f t="array" aca="true" ref="AP123">INDEX(KM_PCT,MATCH($A123,'Knowledge - Percentages'!$B:$B,0),'Data - Knowledge'!AP$8)/100</f>
        <v>0.863</v>
      </c>
      <c r="AQ123" s="380">
        <f t="array" aca="true" ref="AQ123">INDEX(KM_PCT,MATCH($A123,'Knowledge - Percentages'!$B:$B,0),'Data - Knowledge'!AQ$8)/100</f>
        <v>0.863</v>
      </c>
      <c r="AR123" s="380">
        <f t="array" aca="true" ref="AR123">INDEX(KM_PCT,MATCH($A123,'Knowledge - Percentages'!$B:$B,0),'Data - Knowledge'!AR$8)/100</f>
        <v>0.872</v>
      </c>
      <c r="AS123" s="380">
        <f t="array" aca="true" ref="AS123">INDEX(KM_PCT,MATCH($A123,'Knowledge - Percentages'!$B:$B,0),'Data - Knowledge'!AS$8)/100</f>
        <v>0.82400000000000007</v>
      </c>
      <c r="AT123" s="380">
        <f t="array" aca="true" ref="AT123">INDEX(KM_PCT,MATCH($A123,'Knowledge - Percentages'!$B:$B,0),'Data - Knowledge'!AT$8)/100</f>
        <v>0.84400000000000008</v>
      </c>
      <c r="AU123" s="380">
        <f t="array" aca="true" ref="AU123">INDEX(KM_PCT,MATCH($A123,'Knowledge - Percentages'!$B:$B,0),'Data - Knowledge'!AU$8)/100</f>
        <v>0.865</v>
      </c>
      <c r="AV123" s="380">
        <f t="array" aca="true" ref="AV123">INDEX(KM_PCT,MATCH($A123,'Knowledge - Percentages'!$B:$B,0),'Data - Knowledge'!AV$8)/100</f>
        <v>0.853</v>
      </c>
      <c r="AW123" s="380">
        <f t="array" aca="true" ref="AW123">INDEX(KM_PCT,MATCH($A123,'Knowledge - Percentages'!$B:$B,0),'Data - Knowledge'!AW$8)/100</f>
        <v>0.847</v>
      </c>
      <c r="AX123" s="380">
        <f t="array" aca="true" ref="AX123">INDEX(KM_PCT,MATCH($A123,'Knowledge - Percentages'!$B:$B,0),'Data - Knowledge'!AX$8)/100</f>
        <v>0.805</v>
      </c>
      <c r="AY123" s="380">
        <f t="array" aca="true" ref="AY123">INDEX(KM_PCT,MATCH($A123,'Knowledge - Percentages'!$B:$B,0),'Data - Knowledge'!AY$8)/100</f>
        <v>0.88</v>
      </c>
      <c r="AZ123" s="380">
        <f t="array" aca="true" ref="AZ123">INDEX(KM_PCT,MATCH($A123,'Knowledge - Percentages'!$B:$B,0),'Data - Knowledge'!AZ$8)/100</f>
        <v>0.83400000000000007</v>
      </c>
      <c r="BA123" s="380">
        <f t="array" aca="true" ref="BA123">INDEX(KM_PCT,MATCH($A123,'Knowledge - Percentages'!$B:$B,0),'Data - Knowledge'!BA$8)/100</f>
        <v>0.82200000000000006</v>
      </c>
      <c r="BB123" s="380">
        <f t="array" aca="true" ref="BB123">INDEX(KM_PCT,MATCH($A123,'Knowledge - Percentages'!$B:$B,0),'Data - Knowledge'!BB$8)/100</f>
        <v>0.82</v>
      </c>
      <c r="BC123" s="380">
        <f t="array" aca="true" ref="BC123">INDEX(KM_PCT,MATCH($A123,'Knowledge - Percentages'!$B:$B,0),'Data - Knowledge'!BC$8)/100</f>
        <v>0.855</v>
      </c>
      <c r="BD123" s="380">
        <f t="array" aca="true" ref="BD123">INDEX(KM_PCT,MATCH($A123,'Knowledge - Percentages'!$B:$B,0),'Data - Knowledge'!BD$8)/100</f>
        <v>0.855</v>
      </c>
      <c r="BE123" s="380">
        <f t="array" aca="true" ref="BE123">INDEX(KM_PCT,MATCH($A123,'Knowledge - Percentages'!$B:$B,0),'Data - Knowledge'!BE$8)/100</f>
        <v>0.83700000000000008</v>
      </c>
      <c r="BF123" s="380">
        <f t="array" aca="true" ref="BF123">INDEX(KM_PCT,MATCH($A123,'Knowledge - Percentages'!$B:$B,0),'Data - Knowledge'!BF$8)/100</f>
        <v>0.84400000000000008</v>
      </c>
      <c r="BG123" s="380">
        <f t="array" aca="true" ref="BG123">INDEX(KM_PCT,MATCH($A123,'Knowledge - Percentages'!$B:$B,0),'Data - Knowledge'!BG$8)/100</f>
        <v>0.833</v>
      </c>
      <c r="BH123" s="380">
        <f t="array" aca="true" ref="BH123">INDEX(KM_PCT,MATCH($A123,'Knowledge - Percentages'!$B:$B,0),'Data - Knowledge'!BH$8)/100</f>
        <v>0.82400000000000007</v>
      </c>
      <c r="BI123" s="380">
        <f t="array" aca="true" ref="BI123">INDEX(KM_PCT,MATCH($A123,'Knowledge - Percentages'!$B:$B,0),'Data - Knowledge'!BI$8)/100</f>
        <v>0.79799999999999993</v>
      </c>
      <c r="BJ123" s="380">
        <f t="array" aca="true" ref="BJ123">INDEX(KM_PCT,MATCH($A123,'Knowledge - Percentages'!$B:$B,0),'Data - Knowledge'!BJ$8)/100</f>
        <v>0.797</v>
      </c>
      <c r="BK123" s="380">
        <f t="array" aca="true" ref="BK123">INDEX(KM_PCT,MATCH($A123,'Knowledge - Percentages'!$B:$B,0),'Data - Knowledge'!BK$8)/100</f>
        <v>0.845</v>
      </c>
      <c r="BL123" s="380">
        <f t="array" aca="true" ref="BL123">INDEX(KM_PCT,MATCH($A123,'Knowledge - Percentages'!$B:$B,0),'Data - Knowledge'!BL$8)/100</f>
        <v>0.863</v>
      </c>
      <c r="BM123" s="380">
        <f t="array" aca="true" ref="BM123">INDEX(KM_PCT,MATCH($A123,'Knowledge - Percentages'!$B:$B,0),'Data - Knowledge'!BM$8)/100</f>
        <v>0.848</v>
      </c>
      <c r="BN123" s="380">
        <f t="array" aca="true" ref="BN123">INDEX(KM_PCT,MATCH($A123,'Knowledge - Percentages'!$B:$B,0),'Data - Knowledge'!BN$8)/100</f>
        <v>0.804</v>
      </c>
      <c r="BO123" s="380">
        <f t="array" aca="true" ref="BO123">INDEX(KM_PCT,MATCH($A123,'Knowledge - Percentages'!$B:$B,0),'Data - Knowledge'!BO$8)/100</f>
        <v>0.82700000000000007</v>
      </c>
      <c r="BP123" s="380">
        <f t="array" aca="true" ref="BP123">INDEX(KM_PCT,MATCH($A123,'Knowledge - Percentages'!$B:$B,0),'Data - Knowledge'!BP$8)/100</f>
        <v>0.80299999999999994</v>
      </c>
      <c r="BQ123" s="380">
        <f t="array" aca="true" ref="BQ123">INDEX(KM_PCT,MATCH($A123,'Knowledge - Percentages'!$B:$B,0),'Data - Knowledge'!BQ$8)/100</f>
        <v>0.81700000000000006</v>
      </c>
    </row>
    <row r="124" spans="1:69">
      <c r="A124" t="s">
        <v>984</v>
      </c>
      <c r="B124" t="s">
        <v>968</v>
      </c>
      <c r="C124" t="s">
        <v>980</v>
      </c>
      <c r="D124" t="s">
        <v>985</v>
      </c>
      <c r="E124" s="373">
        <f>SUMPRODUCT($K$2:$BQ$2,$K124:$BQ124)/$J$2</f>
        <v>0.91014015151515149</v>
      </c>
      <c r="F124" s="379">
        <f>SUMPRODUCT($K$2:$BQ$2,$K124:$BQ124)</f>
        <v>240.277</v>
      </c>
      <c r="G124" s="373">
        <f>SUMPRODUCT($K$3:$BQ$3,$K124:$BQ124)/$J$3</f>
        <v>0.94349168377823434</v>
      </c>
      <c r="H124" s="379">
        <f>SUMPRODUCT($K$3:$BQ$3,$K124:$BQ124)</f>
        <v>9189.6090000000022</v>
      </c>
      <c r="I124" s="373">
        <f>CORREL($K$4:$BQ$4,$K124:$BQ124)</f>
        <v>-0.46403645584786507</v>
      </c>
      <c r="J124" s="379">
        <f>$E124/$G124*100</f>
        <v>96.4650952587599</v>
      </c>
      <c r="K124" s="380">
        <f t="array" aca="true" ref="K124">INDEX(KM_PCT,MATCH($A124,'Knowledge - Percentages'!$B:$B,0),'Data - Knowledge'!K$8)/100</f>
        <v>0.973</v>
      </c>
      <c r="L124" s="380">
        <f t="array" aca="true" ref="L124">INDEX(KM_PCT,MATCH($A124,'Knowledge - Percentages'!$B:$B,0),'Data - Knowledge'!L$8)/100</f>
        <v>0.973</v>
      </c>
      <c r="M124" s="380">
        <f t="array" aca="true" ref="M124">INDEX(KM_PCT,MATCH($A124,'Knowledge - Percentages'!$B:$B,0),'Data - Knowledge'!M$8)/100</f>
        <v>0.972</v>
      </c>
      <c r="N124" s="380">
        <f t="array" aca="true" ref="N124">INDEX(KM_PCT,MATCH($A124,'Knowledge - Percentages'!$B:$B,0),'Data - Knowledge'!N$8)/100</f>
        <v>0.96400000000000008</v>
      </c>
      <c r="O124" s="380">
        <f t="array" aca="true" ref="O124">INDEX(KM_PCT,MATCH($A124,'Knowledge - Percentages'!$B:$B,0),'Data - Knowledge'!O$8)/100</f>
        <v>0.96200000000000008</v>
      </c>
      <c r="P124" s="380">
        <f t="array" aca="true" ref="P124">INDEX(KM_PCT,MATCH($A124,'Knowledge - Percentages'!$B:$B,0),'Data - Knowledge'!P$8)/100</f>
        <v>0.948</v>
      </c>
      <c r="Q124" s="380">
        <f t="array" aca="true" ref="Q124">INDEX(KM_PCT,MATCH($A124,'Knowledge - Percentages'!$B:$B,0),'Data - Knowledge'!Q$8)/100</f>
        <v>0.963</v>
      </c>
      <c r="R124" s="380">
        <f t="array" aca="true" ref="R124">INDEX(KM_PCT,MATCH($A124,'Knowledge - Percentages'!$B:$B,0),'Data - Knowledge'!R$8)/100</f>
        <v>0.96200000000000008</v>
      </c>
      <c r="S124" s="380">
        <f t="array" aca="true" ref="S124">INDEX(KM_PCT,MATCH($A124,'Knowledge - Percentages'!$B:$B,0),'Data - Knowledge'!S$8)/100</f>
        <v>0.96</v>
      </c>
      <c r="T124" s="380">
        <f t="array" aca="true" ref="T124">INDEX(KM_PCT,MATCH($A124,'Knowledge - Percentages'!$B:$B,0),'Data - Knowledge'!T$8)/100</f>
        <v>0.958</v>
      </c>
      <c r="U124" s="380">
        <f t="array" aca="true" ref="U124">INDEX(KM_PCT,MATCH($A124,'Knowledge - Percentages'!$B:$B,0),'Data - Knowledge'!U$8)/100</f>
        <v>0.95700000000000007</v>
      </c>
      <c r="V124" s="380">
        <f t="array" aca="true" ref="V124">INDEX(KM_PCT,MATCH($A124,'Knowledge - Percentages'!$B:$B,0),'Data - Knowledge'!V$8)/100</f>
        <v>0.95</v>
      </c>
      <c r="W124" s="380">
        <f t="array" aca="true" ref="W124">INDEX(KM_PCT,MATCH($A124,'Knowledge - Percentages'!$B:$B,0),'Data - Knowledge'!W$8)/100</f>
        <v>0.958</v>
      </c>
      <c r="X124" s="380">
        <f t="array" aca="true" ref="X124">INDEX(KM_PCT,MATCH($A124,'Knowledge - Percentages'!$B:$B,0),'Data - Knowledge'!X$8)/100</f>
        <v>0.961</v>
      </c>
      <c r="Y124" s="380">
        <f t="array" aca="true" ref="Y124">INDEX(KM_PCT,MATCH($A124,'Knowledge - Percentages'!$B:$B,0),'Data - Knowledge'!Y$8)/100</f>
        <v>0.935</v>
      </c>
      <c r="Z124" s="380">
        <f t="array" aca="true" ref="Z124">INDEX(KM_PCT,MATCH($A124,'Knowledge - Percentages'!$B:$B,0),'Data - Knowledge'!Z$8)/100</f>
        <v>0.95900000000000007</v>
      </c>
      <c r="AA124" s="380">
        <f t="array" aca="true" ref="AA124">INDEX(KM_PCT,MATCH($A124,'Knowledge - Percentages'!$B:$B,0),'Data - Knowledge'!AA$8)/100</f>
        <v>0.94400000000000006</v>
      </c>
      <c r="AB124" s="380">
        <f t="array" aca="true" ref="AB124">INDEX(KM_PCT,MATCH($A124,'Knowledge - Percentages'!$B:$B,0),'Data - Knowledge'!AB$8)/100</f>
        <v>0.94700000000000006</v>
      </c>
      <c r="AC124" s="380">
        <f t="array" aca="true" ref="AC124">INDEX(KM_PCT,MATCH($A124,'Knowledge - Percentages'!$B:$B,0),'Data - Knowledge'!AC$8)/100</f>
        <v>0.945</v>
      </c>
      <c r="AD124" s="380">
        <f t="array" aca="true" ref="AD124">INDEX(KM_PCT,MATCH($A124,'Knowledge - Percentages'!$B:$B,0),'Data - Knowledge'!AD$8)/100</f>
        <v>0.929</v>
      </c>
      <c r="AE124" s="380">
        <f t="array" aca="true" ref="AE124">INDEX(KM_PCT,MATCH($A124,'Knowledge - Percentages'!$B:$B,0),'Data - Knowledge'!AE$8)/100</f>
        <v>0.953</v>
      </c>
      <c r="AF124" s="380">
        <f t="array" aca="true" ref="AF124">INDEX(KM_PCT,MATCH($A124,'Knowledge - Percentages'!$B:$B,0),'Data - Knowledge'!AF$8)/100</f>
        <v>0.941</v>
      </c>
      <c r="AG124" s="380">
        <f t="array" aca="true" ref="AG124">INDEX(KM_PCT,MATCH($A124,'Knowledge - Percentages'!$B:$B,0),'Data - Knowledge'!AG$8)/100</f>
        <v>0.945</v>
      </c>
      <c r="AH124" s="380">
        <f t="array" aca="true" ref="AH124">INDEX(KM_PCT,MATCH($A124,'Knowledge - Percentages'!$B:$B,0),'Data - Knowledge'!AH$8)/100</f>
        <v>0.94200000000000006</v>
      </c>
      <c r="AI124" s="380">
        <f t="array" aca="true" ref="AI124">INDEX(KM_PCT,MATCH($A124,'Knowledge - Percentages'!$B:$B,0),'Data - Knowledge'!AI$8)/100</f>
        <v>0.917</v>
      </c>
      <c r="AJ124" s="380">
        <f t="array" aca="true" ref="AJ124">INDEX(KM_PCT,MATCH($A124,'Knowledge - Percentages'!$B:$B,0),'Data - Knowledge'!AJ$8)/100</f>
        <v>0.95200000000000007</v>
      </c>
      <c r="AK124" s="380">
        <f t="array" aca="true" ref="AK124">INDEX(KM_PCT,MATCH($A124,'Knowledge - Percentages'!$B:$B,0),'Data - Knowledge'!AK$8)/100</f>
        <v>0.93299999999999994</v>
      </c>
      <c r="AL124" s="380">
        <f t="array" aca="true" ref="AL124">INDEX(KM_PCT,MATCH($A124,'Knowledge - Percentages'!$B:$B,0),'Data - Knowledge'!AL$8)/100</f>
        <v>0.935</v>
      </c>
      <c r="AM124" s="380">
        <f t="array" aca="true" ref="AM124">INDEX(KM_PCT,MATCH($A124,'Knowledge - Percentages'!$B:$B,0),'Data - Knowledge'!AM$8)/100</f>
        <v>0.94700000000000006</v>
      </c>
      <c r="AN124" s="380">
        <f t="array" aca="true" ref="AN124">INDEX(KM_PCT,MATCH($A124,'Knowledge - Percentages'!$B:$B,0),'Data - Knowledge'!AN$8)/100</f>
        <v>0.945</v>
      </c>
      <c r="AO124" s="380">
        <f t="array" aca="true" ref="AO124">INDEX(KM_PCT,MATCH($A124,'Knowledge - Percentages'!$B:$B,0),'Data - Knowledge'!AO$8)/100</f>
        <v>0.94400000000000006</v>
      </c>
      <c r="AP124" s="380">
        <f t="array" aca="true" ref="AP124">INDEX(KM_PCT,MATCH($A124,'Knowledge - Percentages'!$B:$B,0),'Data - Knowledge'!AP$8)/100</f>
        <v>0.932</v>
      </c>
      <c r="AQ124" s="380">
        <f t="array" aca="true" ref="AQ124">INDEX(KM_PCT,MATCH($A124,'Knowledge - Percentages'!$B:$B,0),'Data - Knowledge'!AQ$8)/100</f>
        <v>0.93099999999999994</v>
      </c>
      <c r="AR124" s="380">
        <f t="array" aca="true" ref="AR124">INDEX(KM_PCT,MATCH($A124,'Knowledge - Percentages'!$B:$B,0),'Data - Knowledge'!AR$8)/100</f>
        <v>0.934</v>
      </c>
      <c r="AS124" s="380">
        <f t="array" aca="true" ref="AS124">INDEX(KM_PCT,MATCH($A124,'Knowledge - Percentages'!$B:$B,0),'Data - Knowledge'!AS$8)/100</f>
        <v>0.907</v>
      </c>
      <c r="AT124" s="380">
        <f t="array" aca="true" ref="AT124">INDEX(KM_PCT,MATCH($A124,'Knowledge - Percentages'!$B:$B,0),'Data - Knowledge'!AT$8)/100</f>
        <v>0.91299999999999992</v>
      </c>
      <c r="AU124" s="380">
        <f t="array" aca="true" ref="AU124">INDEX(KM_PCT,MATCH($A124,'Knowledge - Percentages'!$B:$B,0),'Data - Knowledge'!AU$8)/100</f>
        <v>0.932</v>
      </c>
      <c r="AV124" s="380">
        <f t="array" aca="true" ref="AV124">INDEX(KM_PCT,MATCH($A124,'Knowledge - Percentages'!$B:$B,0),'Data - Knowledge'!AV$8)/100</f>
        <v>0.927</v>
      </c>
      <c r="AW124" s="380">
        <f t="array" aca="true" ref="AW124">INDEX(KM_PCT,MATCH($A124,'Knowledge - Percentages'!$B:$B,0),'Data - Knowledge'!AW$8)/100</f>
        <v>0.92299999999999993</v>
      </c>
      <c r="AX124" s="380">
        <f t="array" aca="true" ref="AX124">INDEX(KM_PCT,MATCH($A124,'Knowledge - Percentages'!$B:$B,0),'Data - Knowledge'!AX$8)/100</f>
        <v>0.868</v>
      </c>
      <c r="AY124" s="380">
        <f t="array" aca="true" ref="AY124">INDEX(KM_PCT,MATCH($A124,'Knowledge - Percentages'!$B:$B,0),'Data - Knowledge'!AY$8)/100</f>
        <v>0.94400000000000006</v>
      </c>
      <c r="AZ124" s="380">
        <f t="array" aca="true" ref="AZ124">INDEX(KM_PCT,MATCH($A124,'Knowledge - Percentages'!$B:$B,0),'Data - Knowledge'!AZ$8)/100</f>
        <v>0.914</v>
      </c>
      <c r="BA124" s="380">
        <f t="array" aca="true" ref="BA124">INDEX(KM_PCT,MATCH($A124,'Knowledge - Percentages'!$B:$B,0),'Data - Knowledge'!BA$8)/100</f>
        <v>0.904</v>
      </c>
      <c r="BB124" s="380">
        <f t="array" aca="true" ref="BB124">INDEX(KM_PCT,MATCH($A124,'Knowledge - Percentages'!$B:$B,0),'Data - Knowledge'!BB$8)/100</f>
        <v>0.903</v>
      </c>
      <c r="BC124" s="380">
        <f t="array" aca="true" ref="BC124">INDEX(KM_PCT,MATCH($A124,'Knowledge - Percentages'!$B:$B,0),'Data - Knowledge'!BC$8)/100</f>
        <v>0.92599999999999993</v>
      </c>
      <c r="BD124" s="380">
        <f t="array" aca="true" ref="BD124">INDEX(KM_PCT,MATCH($A124,'Knowledge - Percentages'!$B:$B,0),'Data - Knowledge'!BD$8)/100</f>
        <v>0.925</v>
      </c>
      <c r="BE124" s="380">
        <f t="array" aca="true" ref="BE124">INDEX(KM_PCT,MATCH($A124,'Knowledge - Percentages'!$B:$B,0),'Data - Knowledge'!BE$8)/100</f>
        <v>0.915</v>
      </c>
      <c r="BF124" s="380">
        <f t="array" aca="true" ref="BF124">INDEX(KM_PCT,MATCH($A124,'Knowledge - Percentages'!$B:$B,0),'Data - Knowledge'!BF$8)/100</f>
        <v>0.92</v>
      </c>
      <c r="BG124" s="380">
        <f t="array" aca="true" ref="BG124">INDEX(KM_PCT,MATCH($A124,'Knowledge - Percentages'!$B:$B,0),'Data - Knowledge'!BG$8)/100</f>
        <v>0.91299999999999992</v>
      </c>
      <c r="BH124" s="380">
        <f t="array" aca="true" ref="BH124">INDEX(KM_PCT,MATCH($A124,'Knowledge - Percentages'!$B:$B,0),'Data - Knowledge'!BH$8)/100</f>
        <v>0.904</v>
      </c>
      <c r="BI124" s="380">
        <f t="array" aca="true" ref="BI124">INDEX(KM_PCT,MATCH($A124,'Knowledge - Percentages'!$B:$B,0),'Data - Knowledge'!BI$8)/100</f>
        <v>0.884</v>
      </c>
      <c r="BJ124" s="380">
        <f t="array" aca="true" ref="BJ124">INDEX(KM_PCT,MATCH($A124,'Knowledge - Percentages'!$B:$B,0),'Data - Knowledge'!BJ$8)/100</f>
        <v>0.884</v>
      </c>
      <c r="BK124" s="380">
        <f t="array" aca="true" ref="BK124">INDEX(KM_PCT,MATCH($A124,'Knowledge - Percentages'!$B:$B,0),'Data - Knowledge'!BK$8)/100</f>
        <v>0.914</v>
      </c>
      <c r="BL124" s="380">
        <f t="array" aca="true" ref="BL124">INDEX(KM_PCT,MATCH($A124,'Knowledge - Percentages'!$B:$B,0),'Data - Knowledge'!BL$8)/100</f>
        <v>0.925</v>
      </c>
      <c r="BM124" s="380">
        <f t="array" aca="true" ref="BM124">INDEX(KM_PCT,MATCH($A124,'Knowledge - Percentages'!$B:$B,0),'Data - Knowledge'!BM$8)/100</f>
        <v>0.912</v>
      </c>
      <c r="BN124" s="380">
        <f t="array" aca="true" ref="BN124">INDEX(KM_PCT,MATCH($A124,'Knowledge - Percentages'!$B:$B,0),'Data - Knowledge'!BN$8)/100</f>
        <v>0.892</v>
      </c>
      <c r="BO124" s="380">
        <f t="array" aca="true" ref="BO124">INDEX(KM_PCT,MATCH($A124,'Knowledge - Percentages'!$B:$B,0),'Data - Knowledge'!BO$8)/100</f>
        <v>0.90799999999999992</v>
      </c>
      <c r="BP124" s="380">
        <f t="array" aca="true" ref="BP124">INDEX(KM_PCT,MATCH($A124,'Knowledge - Percentages'!$B:$B,0),'Data - Knowledge'!BP$8)/100</f>
        <v>0.888</v>
      </c>
      <c r="BQ124" s="380">
        <f t="array" aca="true" ref="BQ124">INDEX(KM_PCT,MATCH($A124,'Knowledge - Percentages'!$B:$B,0),'Data - Knowledge'!BQ$8)/100</f>
        <v>0.898</v>
      </c>
    </row>
    <row r="125" spans="1:69">
      <c r="A125" t="s">
        <v>986</v>
      </c>
      <c r="B125" t="s">
        <v>968</v>
      </c>
      <c r="C125" t="s">
        <v>980</v>
      </c>
      <c r="D125" t="s">
        <v>987</v>
      </c>
      <c r="E125" s="373">
        <f>SUMPRODUCT($K$2:$BQ$2,$K125:$BQ125)/$J$2</f>
        <v>0.88936363636363636</v>
      </c>
      <c r="F125" s="379">
        <f>SUMPRODUCT($K$2:$BQ$2,$K125:$BQ125)</f>
        <v>234.792</v>
      </c>
      <c r="G125" s="373">
        <f>SUMPRODUCT($K$3:$BQ$3,$K125:$BQ125)/$J$3</f>
        <v>0.933967659137577</v>
      </c>
      <c r="H125" s="379">
        <f>SUMPRODUCT($K$3:$BQ$3,$K125:$BQ125)</f>
        <v>9096.845</v>
      </c>
      <c r="I125" s="373">
        <f>CORREL($K$4:$BQ$4,$K125:$BQ125)</f>
        <v>-0.39961033983156191</v>
      </c>
      <c r="J125" s="379">
        <f>$E125/$G125*100</f>
        <v>95.224243330317478</v>
      </c>
      <c r="K125" s="380">
        <f t="array" aca="true" ref="K125">INDEX(KM_PCT,MATCH($A125,'Knowledge - Percentages'!$B:$B,0),'Data - Knowledge'!K$8)/100</f>
        <v>0.96900000000000008</v>
      </c>
      <c r="L125" s="380">
        <f t="array" aca="true" ref="L125">INDEX(KM_PCT,MATCH($A125,'Knowledge - Percentages'!$B:$B,0),'Data - Knowledge'!L$8)/100</f>
        <v>0.96200000000000008</v>
      </c>
      <c r="M125" s="380">
        <f t="array" aca="true" ref="M125">INDEX(KM_PCT,MATCH($A125,'Knowledge - Percentages'!$B:$B,0),'Data - Knowledge'!M$8)/100</f>
        <v>0.968</v>
      </c>
      <c r="N125" s="380">
        <f t="array" aca="true" ref="N125">INDEX(KM_PCT,MATCH($A125,'Knowledge - Percentages'!$B:$B,0),'Data - Knowledge'!N$8)/100</f>
        <v>0.961</v>
      </c>
      <c r="O125" s="380">
        <f t="array" aca="true" ref="O125">INDEX(KM_PCT,MATCH($A125,'Knowledge - Percentages'!$B:$B,0),'Data - Knowledge'!O$8)/100</f>
        <v>0.961</v>
      </c>
      <c r="P125" s="380">
        <f t="array" aca="true" ref="P125">INDEX(KM_PCT,MATCH($A125,'Knowledge - Percentages'!$B:$B,0),'Data - Knowledge'!P$8)/100</f>
        <v>0.94</v>
      </c>
      <c r="Q125" s="380">
        <f t="array" aca="true" ref="Q125">INDEX(KM_PCT,MATCH($A125,'Knowledge - Percentages'!$B:$B,0),'Data - Knowledge'!Q$8)/100</f>
        <v>0.953</v>
      </c>
      <c r="R125" s="380">
        <f t="array" aca="true" ref="R125">INDEX(KM_PCT,MATCH($A125,'Knowledge - Percentages'!$B:$B,0),'Data - Knowledge'!R$8)/100</f>
        <v>0.953</v>
      </c>
      <c r="S125" s="380">
        <f t="array" aca="true" ref="S125">INDEX(KM_PCT,MATCH($A125,'Knowledge - Percentages'!$B:$B,0),'Data - Knowledge'!S$8)/100</f>
        <v>0.95400000000000007</v>
      </c>
      <c r="T125" s="380">
        <f t="array" aca="true" ref="T125">INDEX(KM_PCT,MATCH($A125,'Knowledge - Percentages'!$B:$B,0),'Data - Knowledge'!T$8)/100</f>
        <v>0.95700000000000007</v>
      </c>
      <c r="U125" s="380">
        <f t="array" aca="true" ref="U125">INDEX(KM_PCT,MATCH($A125,'Knowledge - Percentages'!$B:$B,0),'Data - Knowledge'!U$8)/100</f>
        <v>0.94900000000000007</v>
      </c>
      <c r="V125" s="380">
        <f t="array" aca="true" ref="V125">INDEX(KM_PCT,MATCH($A125,'Knowledge - Percentages'!$B:$B,0),'Data - Knowledge'!V$8)/100</f>
        <v>0.94400000000000006</v>
      </c>
      <c r="W125" s="380">
        <f t="array" aca="true" ref="W125">INDEX(KM_PCT,MATCH($A125,'Knowledge - Percentages'!$B:$B,0),'Data - Knowledge'!W$8)/100</f>
        <v>0.951</v>
      </c>
      <c r="X125" s="380">
        <f t="array" aca="true" ref="X125">INDEX(KM_PCT,MATCH($A125,'Knowledge - Percentages'!$B:$B,0),'Data - Knowledge'!X$8)/100</f>
        <v>0.94900000000000007</v>
      </c>
      <c r="Y125" s="380">
        <f t="array" aca="true" ref="Y125">INDEX(KM_PCT,MATCH($A125,'Knowledge - Percentages'!$B:$B,0),'Data - Knowledge'!Y$8)/100</f>
        <v>0.905</v>
      </c>
      <c r="Z125" s="380">
        <f t="array" aca="true" ref="Z125">INDEX(KM_PCT,MATCH($A125,'Knowledge - Percentages'!$B:$B,0),'Data - Knowledge'!Z$8)/100</f>
        <v>0.946</v>
      </c>
      <c r="AA125" s="380">
        <f t="array" aca="true" ref="AA125">INDEX(KM_PCT,MATCH($A125,'Knowledge - Percentages'!$B:$B,0),'Data - Knowledge'!AA$8)/100</f>
        <v>0.92099999999999993</v>
      </c>
      <c r="AB125" s="380">
        <f t="array" aca="true" ref="AB125">INDEX(KM_PCT,MATCH($A125,'Knowledge - Percentages'!$B:$B,0),'Data - Knowledge'!AB$8)/100</f>
        <v>0.93900000000000006</v>
      </c>
      <c r="AC125" s="380">
        <f t="array" aca="true" ref="AC125">INDEX(KM_PCT,MATCH($A125,'Knowledge - Percentages'!$B:$B,0),'Data - Knowledge'!AC$8)/100</f>
        <v>0.93099999999999994</v>
      </c>
      <c r="AD125" s="380">
        <f t="array" aca="true" ref="AD125">INDEX(KM_PCT,MATCH($A125,'Knowledge - Percentages'!$B:$B,0),'Data - Knowledge'!AD$8)/100</f>
        <v>0.9</v>
      </c>
      <c r="AE125" s="380">
        <f t="array" aca="true" ref="AE125">INDEX(KM_PCT,MATCH($A125,'Knowledge - Percentages'!$B:$B,0),'Data - Knowledge'!AE$8)/100</f>
        <v>0.95</v>
      </c>
      <c r="AF125" s="380">
        <f t="array" aca="true" ref="AF125">INDEX(KM_PCT,MATCH($A125,'Knowledge - Percentages'!$B:$B,0),'Data - Knowledge'!AF$8)/100</f>
        <v>0.93900000000000006</v>
      </c>
      <c r="AG125" s="380">
        <f t="array" aca="true" ref="AG125">INDEX(KM_PCT,MATCH($A125,'Knowledge - Percentages'!$B:$B,0),'Data - Knowledge'!AG$8)/100</f>
        <v>0.93900000000000006</v>
      </c>
      <c r="AH125" s="380">
        <f t="array" aca="true" ref="AH125">INDEX(KM_PCT,MATCH($A125,'Knowledge - Percentages'!$B:$B,0),'Data - Knowledge'!AH$8)/100</f>
        <v>0.932</v>
      </c>
      <c r="AI125" s="380">
        <f t="array" aca="true" ref="AI125">INDEX(KM_PCT,MATCH($A125,'Knowledge - Percentages'!$B:$B,0),'Data - Knowledge'!AI$8)/100</f>
        <v>0.879</v>
      </c>
      <c r="AJ125" s="380">
        <f t="array" aca="true" ref="AJ125">INDEX(KM_PCT,MATCH($A125,'Knowledge - Percentages'!$B:$B,0),'Data - Knowledge'!AJ$8)/100</f>
        <v>0.94700000000000006</v>
      </c>
      <c r="AK125" s="380">
        <f t="array" aca="true" ref="AK125">INDEX(KM_PCT,MATCH($A125,'Knowledge - Percentages'!$B:$B,0),'Data - Knowledge'!AK$8)/100</f>
        <v>0.917</v>
      </c>
      <c r="AL125" s="380">
        <f t="array" aca="true" ref="AL125">INDEX(KM_PCT,MATCH($A125,'Knowledge - Percentages'!$B:$B,0),'Data - Knowledge'!AL$8)/100</f>
        <v>0.91599999999999993</v>
      </c>
      <c r="AM125" s="380">
        <f t="array" aca="true" ref="AM125">INDEX(KM_PCT,MATCH($A125,'Knowledge - Percentages'!$B:$B,0),'Data - Knowledge'!AM$8)/100</f>
        <v>0.937</v>
      </c>
      <c r="AN125" s="380">
        <f t="array" aca="true" ref="AN125">INDEX(KM_PCT,MATCH($A125,'Knowledge - Percentages'!$B:$B,0),'Data - Knowledge'!AN$8)/100</f>
        <v>0.935</v>
      </c>
      <c r="AO125" s="380">
        <f t="array" aca="true" ref="AO125">INDEX(KM_PCT,MATCH($A125,'Knowledge - Percentages'!$B:$B,0),'Data - Knowledge'!AO$8)/100</f>
        <v>0.935</v>
      </c>
      <c r="AP125" s="380">
        <f t="array" aca="true" ref="AP125">INDEX(KM_PCT,MATCH($A125,'Knowledge - Percentages'!$B:$B,0),'Data - Knowledge'!AP$8)/100</f>
        <v>0.91099999999999992</v>
      </c>
      <c r="AQ125" s="380">
        <f t="array" aca="true" ref="AQ125">INDEX(KM_PCT,MATCH($A125,'Knowledge - Percentages'!$B:$B,0),'Data - Knowledge'!AQ$8)/100</f>
        <v>0.91599999999999993</v>
      </c>
      <c r="AR125" s="380">
        <f t="array" aca="true" ref="AR125">INDEX(KM_PCT,MATCH($A125,'Knowledge - Percentages'!$B:$B,0),'Data - Knowledge'!AR$8)/100</f>
        <v>0.919</v>
      </c>
      <c r="AS125" s="380">
        <f t="array" aca="true" ref="AS125">INDEX(KM_PCT,MATCH($A125,'Knowledge - Percentages'!$B:$B,0),'Data - Knowledge'!AS$8)/100</f>
        <v>0.882</v>
      </c>
      <c r="AT125" s="380">
        <f t="array" aca="true" ref="AT125">INDEX(KM_PCT,MATCH($A125,'Knowledge - Percentages'!$B:$B,0),'Data - Knowledge'!AT$8)/100</f>
        <v>0.882</v>
      </c>
      <c r="AU125" s="380">
        <f t="array" aca="true" ref="AU125">INDEX(KM_PCT,MATCH($A125,'Knowledge - Percentages'!$B:$B,0),'Data - Knowledge'!AU$8)/100</f>
        <v>0.91799999999999993</v>
      </c>
      <c r="AV125" s="380">
        <f t="array" aca="true" ref="AV125">INDEX(KM_PCT,MATCH($A125,'Knowledge - Percentages'!$B:$B,0),'Data - Knowledge'!AV$8)/100</f>
        <v>0.91099999999999992</v>
      </c>
      <c r="AW125" s="380">
        <f t="array" aca="true" ref="AW125">INDEX(KM_PCT,MATCH($A125,'Knowledge - Percentages'!$B:$B,0),'Data - Knowledge'!AW$8)/100</f>
        <v>0.905</v>
      </c>
      <c r="AX125" s="380">
        <f t="array" aca="true" ref="AX125">INDEX(KM_PCT,MATCH($A125,'Knowledge - Percentages'!$B:$B,0),'Data - Knowledge'!AX$8)/100</f>
        <v>0.81900000000000006</v>
      </c>
      <c r="AY125" s="380">
        <f t="array" aca="true" ref="AY125">INDEX(KM_PCT,MATCH($A125,'Knowledge - Percentages'!$B:$B,0),'Data - Knowledge'!AY$8)/100</f>
        <v>0.93900000000000006</v>
      </c>
      <c r="AZ125" s="380">
        <f t="array" aca="true" ref="AZ125">INDEX(KM_PCT,MATCH($A125,'Knowledge - Percentages'!$B:$B,0),'Data - Knowledge'!AZ$8)/100</f>
        <v>0.894</v>
      </c>
      <c r="BA125" s="380">
        <f t="array" aca="true" ref="BA125">INDEX(KM_PCT,MATCH($A125,'Knowledge - Percentages'!$B:$B,0),'Data - Knowledge'!BA$8)/100</f>
        <v>0.88</v>
      </c>
      <c r="BB125" s="380">
        <f t="array" aca="true" ref="BB125">INDEX(KM_PCT,MATCH($A125,'Knowledge - Percentages'!$B:$B,0),'Data - Knowledge'!BB$8)/100</f>
        <v>0.88</v>
      </c>
      <c r="BC125" s="380">
        <f t="array" aca="true" ref="BC125">INDEX(KM_PCT,MATCH($A125,'Knowledge - Percentages'!$B:$B,0),'Data - Knowledge'!BC$8)/100</f>
        <v>0.912</v>
      </c>
      <c r="BD125" s="380">
        <f t="array" aca="true" ref="BD125">INDEX(KM_PCT,MATCH($A125,'Knowledge - Percentages'!$B:$B,0),'Data - Knowledge'!BD$8)/100</f>
        <v>0.90599999999999992</v>
      </c>
      <c r="BE125" s="380">
        <f t="array" aca="true" ref="BE125">INDEX(KM_PCT,MATCH($A125,'Knowledge - Percentages'!$B:$B,0),'Data - Knowledge'!BE$8)/100</f>
        <v>0.898</v>
      </c>
      <c r="BF125" s="380">
        <f t="array" aca="true" ref="BF125">INDEX(KM_PCT,MATCH($A125,'Knowledge - Percentages'!$B:$B,0),'Data - Knowledge'!BF$8)/100</f>
        <v>0.9</v>
      </c>
      <c r="BG125" s="380">
        <f t="array" aca="true" ref="BG125">INDEX(KM_PCT,MATCH($A125,'Knowledge - Percentages'!$B:$B,0),'Data - Knowledge'!BG$8)/100</f>
        <v>0.89</v>
      </c>
      <c r="BH125" s="380">
        <f t="array" aca="true" ref="BH125">INDEX(KM_PCT,MATCH($A125,'Knowledge - Percentages'!$B:$B,0),'Data - Knowledge'!BH$8)/100</f>
        <v>0.879</v>
      </c>
      <c r="BI125" s="380">
        <f t="array" aca="true" ref="BI125">INDEX(KM_PCT,MATCH($A125,'Knowledge - Percentages'!$B:$B,0),'Data - Knowledge'!BI$8)/100</f>
        <v>0.853</v>
      </c>
      <c r="BJ125" s="380">
        <f t="array" aca="true" ref="BJ125">INDEX(KM_PCT,MATCH($A125,'Knowledge - Percentages'!$B:$B,0),'Data - Knowledge'!BJ$8)/100</f>
        <v>0.858</v>
      </c>
      <c r="BK125" s="380">
        <f t="array" aca="true" ref="BK125">INDEX(KM_PCT,MATCH($A125,'Knowledge - Percentages'!$B:$B,0),'Data - Knowledge'!BK$8)/100</f>
        <v>0.885</v>
      </c>
      <c r="BL125" s="380">
        <f t="array" aca="true" ref="BL125">INDEX(KM_PCT,MATCH($A125,'Knowledge - Percentages'!$B:$B,0),'Data - Knowledge'!BL$8)/100</f>
        <v>0.895</v>
      </c>
      <c r="BM125" s="380">
        <f t="array" aca="true" ref="BM125">INDEX(KM_PCT,MATCH($A125,'Knowledge - Percentages'!$B:$B,0),'Data - Knowledge'!BM$8)/100</f>
        <v>0.879</v>
      </c>
      <c r="BN125" s="380">
        <f t="array" aca="true" ref="BN125">INDEX(KM_PCT,MATCH($A125,'Knowledge - Percentages'!$B:$B,0),'Data - Knowledge'!BN$8)/100</f>
        <v>0.867</v>
      </c>
      <c r="BO125" s="380">
        <f t="array" aca="true" ref="BO125">INDEX(KM_PCT,MATCH($A125,'Knowledge - Percentages'!$B:$B,0),'Data - Knowledge'!BO$8)/100</f>
        <v>0.883</v>
      </c>
      <c r="BP125" s="380">
        <f t="array" aca="true" ref="BP125">INDEX(KM_PCT,MATCH($A125,'Knowledge - Percentages'!$B:$B,0),'Data - Knowledge'!BP$8)/100</f>
        <v>0.861</v>
      </c>
      <c r="BQ125" s="380">
        <f t="array" aca="true" ref="BQ125">INDEX(KM_PCT,MATCH($A125,'Knowledge - Percentages'!$B:$B,0),'Data - Knowledge'!BQ$8)/100</f>
        <v>0.868</v>
      </c>
    </row>
    <row r="126" spans="1:69">
      <c r="A126" t="s">
        <v>988</v>
      </c>
      <c r="B126" t="s">
        <v>968</v>
      </c>
      <c r="C126" t="s">
        <v>989</v>
      </c>
      <c r="D126" t="s">
        <v>981</v>
      </c>
      <c r="E126" s="373">
        <f>SUMPRODUCT($K$2:$BQ$2,$K126:$BQ126)/$J$2</f>
        <v>0.86800757575757581</v>
      </c>
      <c r="F126" s="379">
        <f>SUMPRODUCT($K$2:$BQ$2,$K126:$BQ126)</f>
        <v>229.15400000000002</v>
      </c>
      <c r="G126" s="373">
        <f>SUMPRODUCT($K$3:$BQ$3,$K126:$BQ126)/$J$3</f>
        <v>0.91156355236139641</v>
      </c>
      <c r="H126" s="379">
        <f>SUMPRODUCT($K$3:$BQ$3,$K126:$BQ126)</f>
        <v>8878.629</v>
      </c>
      <c r="I126" s="373">
        <f>CORREL($K$4:$BQ$4,$K126:$BQ126)</f>
        <v>-0.48958840346069393</v>
      </c>
      <c r="J126" s="379">
        <f>$E126/$G126*100</f>
        <v>95.221838730718318</v>
      </c>
      <c r="K126" s="380">
        <f t="array" aca="true" ref="K126">INDEX(KM_PCT,MATCH($A126,'Knowledge - Percentages'!$B:$B,0),'Data - Knowledge'!K$8)/100</f>
        <v>0.956</v>
      </c>
      <c r="L126" s="380">
        <f t="array" aca="true" ref="L126">INDEX(KM_PCT,MATCH($A126,'Knowledge - Percentages'!$B:$B,0),'Data - Knowledge'!L$8)/100</f>
        <v>0.96200000000000008</v>
      </c>
      <c r="M126" s="380">
        <f t="array" aca="true" ref="M126">INDEX(KM_PCT,MATCH($A126,'Knowledge - Percentages'!$B:$B,0),'Data - Knowledge'!M$8)/100</f>
        <v>0.95700000000000007</v>
      </c>
      <c r="N126" s="380">
        <f t="array" aca="true" ref="N126">INDEX(KM_PCT,MATCH($A126,'Knowledge - Percentages'!$B:$B,0),'Data - Knowledge'!N$8)/100</f>
        <v>0.941</v>
      </c>
      <c r="O126" s="380">
        <f t="array" aca="true" ref="O126">INDEX(KM_PCT,MATCH($A126,'Knowledge - Percentages'!$B:$B,0),'Data - Knowledge'!O$8)/100</f>
        <v>0.938</v>
      </c>
      <c r="P126" s="380">
        <f t="array" aca="true" ref="P126">INDEX(KM_PCT,MATCH($A126,'Knowledge - Percentages'!$B:$B,0),'Data - Knowledge'!P$8)/100</f>
        <v>0.91599999999999993</v>
      </c>
      <c r="Q126" s="380">
        <f t="array" aca="true" ref="Q126">INDEX(KM_PCT,MATCH($A126,'Knowledge - Percentages'!$B:$B,0),'Data - Knowledge'!Q$8)/100</f>
        <v>0.94900000000000007</v>
      </c>
      <c r="R126" s="380">
        <f t="array" aca="true" ref="R126">INDEX(KM_PCT,MATCH($A126,'Knowledge - Percentages'!$B:$B,0),'Data - Knowledge'!R$8)/100</f>
        <v>0.945</v>
      </c>
      <c r="S126" s="380">
        <f t="array" aca="true" ref="S126">INDEX(KM_PCT,MATCH($A126,'Knowledge - Percentages'!$B:$B,0),'Data - Knowledge'!S$8)/100</f>
        <v>0.937</v>
      </c>
      <c r="T126" s="380">
        <f t="array" aca="true" ref="T126">INDEX(KM_PCT,MATCH($A126,'Knowledge - Percentages'!$B:$B,0),'Data - Knowledge'!T$8)/100</f>
        <v>0.93299999999999994</v>
      </c>
      <c r="U126" s="380">
        <f t="array" aca="true" ref="U126">INDEX(KM_PCT,MATCH($A126,'Knowledge - Percentages'!$B:$B,0),'Data - Knowledge'!U$8)/100</f>
        <v>0.93299999999999994</v>
      </c>
      <c r="V126" s="380">
        <f t="array" aca="true" ref="V126">INDEX(KM_PCT,MATCH($A126,'Knowledge - Percentages'!$B:$B,0),'Data - Knowledge'!V$8)/100</f>
        <v>0.914</v>
      </c>
      <c r="W126" s="380">
        <f t="array" aca="true" ref="W126">INDEX(KM_PCT,MATCH($A126,'Knowledge - Percentages'!$B:$B,0),'Data - Knowledge'!W$8)/100</f>
        <v>0.93099999999999994</v>
      </c>
      <c r="X126" s="380">
        <f t="array" aca="true" ref="X126">INDEX(KM_PCT,MATCH($A126,'Knowledge - Percentages'!$B:$B,0),'Data - Knowledge'!X$8)/100</f>
        <v>0.95</v>
      </c>
      <c r="Y126" s="380">
        <f t="array" aca="true" ref="Y126">INDEX(KM_PCT,MATCH($A126,'Knowledge - Percentages'!$B:$B,0),'Data - Knowledge'!Y$8)/100</f>
        <v>0.914</v>
      </c>
      <c r="Z126" s="380">
        <f t="array" aca="true" ref="Z126">INDEX(KM_PCT,MATCH($A126,'Knowledge - Percentages'!$B:$B,0),'Data - Knowledge'!Z$8)/100</f>
        <v>0.94700000000000006</v>
      </c>
      <c r="AA126" s="380">
        <f t="array" aca="true" ref="AA126">INDEX(KM_PCT,MATCH($A126,'Knowledge - Percentages'!$B:$B,0),'Data - Knowledge'!AA$8)/100</f>
        <v>0.927</v>
      </c>
      <c r="AB126" s="380">
        <f t="array" aca="true" ref="AB126">INDEX(KM_PCT,MATCH($A126,'Knowledge - Percentages'!$B:$B,0),'Data - Knowledge'!AB$8)/100</f>
        <v>0.915</v>
      </c>
      <c r="AC126" s="380">
        <f t="array" aca="true" ref="AC126">INDEX(KM_PCT,MATCH($A126,'Knowledge - Percentages'!$B:$B,0),'Data - Knowledge'!AC$8)/100</f>
        <v>0.92</v>
      </c>
      <c r="AD126" s="380">
        <f t="array" aca="true" ref="AD126">INDEX(KM_PCT,MATCH($A126,'Knowledge - Percentages'!$B:$B,0),'Data - Knowledge'!AD$8)/100</f>
        <v>0.904</v>
      </c>
      <c r="AE126" s="380">
        <f t="array" aca="true" ref="AE126">INDEX(KM_PCT,MATCH($A126,'Knowledge - Percentages'!$B:$B,0),'Data - Knowledge'!AE$8)/100</f>
        <v>0.915</v>
      </c>
      <c r="AF126" s="380">
        <f t="array" aca="true" ref="AF126">INDEX(KM_PCT,MATCH($A126,'Knowledge - Percentages'!$B:$B,0),'Data - Knowledge'!AF$8)/100</f>
        <v>0.89599999999999991</v>
      </c>
      <c r="AG126" s="380">
        <f t="array" aca="true" ref="AG126">INDEX(KM_PCT,MATCH($A126,'Knowledge - Percentages'!$B:$B,0),'Data - Knowledge'!AG$8)/100</f>
        <v>0.905</v>
      </c>
      <c r="AH126" s="380">
        <f t="array" aca="true" ref="AH126">INDEX(KM_PCT,MATCH($A126,'Knowledge - Percentages'!$B:$B,0),'Data - Knowledge'!AH$8)/100</f>
        <v>0.90599999999999992</v>
      </c>
      <c r="AI126" s="380">
        <f t="array" aca="true" ref="AI126">INDEX(KM_PCT,MATCH($A126,'Knowledge - Percentages'!$B:$B,0),'Data - Knowledge'!AI$8)/100</f>
        <v>0.878</v>
      </c>
      <c r="AJ126" s="380">
        <f t="array" aca="true" ref="AJ126">INDEX(KM_PCT,MATCH($A126,'Knowledge - Percentages'!$B:$B,0),'Data - Knowledge'!AJ$8)/100</f>
        <v>0.922</v>
      </c>
      <c r="AK126" s="380">
        <f t="array" aca="true" ref="AK126">INDEX(KM_PCT,MATCH($A126,'Knowledge - Percentages'!$B:$B,0),'Data - Knowledge'!AK$8)/100</f>
        <v>0.89599999999999991</v>
      </c>
      <c r="AL126" s="380">
        <f t="array" aca="true" ref="AL126">INDEX(KM_PCT,MATCH($A126,'Knowledge - Percentages'!$B:$B,0),'Data - Knowledge'!AL$8)/100</f>
        <v>0.897</v>
      </c>
      <c r="AM126" s="380">
        <f t="array" aca="true" ref="AM126">INDEX(KM_PCT,MATCH($A126,'Knowledge - Percentages'!$B:$B,0),'Data - Knowledge'!AM$8)/100</f>
        <v>0.91</v>
      </c>
      <c r="AN126" s="380">
        <f t="array" aca="true" ref="AN126">INDEX(KM_PCT,MATCH($A126,'Knowledge - Percentages'!$B:$B,0),'Data - Knowledge'!AN$8)/100</f>
        <v>0.91</v>
      </c>
      <c r="AO126" s="380">
        <f t="array" aca="true" ref="AO126">INDEX(KM_PCT,MATCH($A126,'Knowledge - Percentages'!$B:$B,0),'Data - Knowledge'!AO$8)/100</f>
        <v>0.91099999999999992</v>
      </c>
      <c r="AP126" s="380">
        <f t="array" aca="true" ref="AP126">INDEX(KM_PCT,MATCH($A126,'Knowledge - Percentages'!$B:$B,0),'Data - Knowledge'!AP$8)/100</f>
        <v>0.897</v>
      </c>
      <c r="AQ126" s="380">
        <f t="array" aca="true" ref="AQ126">INDEX(KM_PCT,MATCH($A126,'Knowledge - Percentages'!$B:$B,0),'Data - Knowledge'!AQ$8)/100</f>
        <v>0.8909999999999999</v>
      </c>
      <c r="AR126" s="380">
        <f t="array" aca="true" ref="AR126">INDEX(KM_PCT,MATCH($A126,'Knowledge - Percentages'!$B:$B,0),'Data - Knowledge'!AR$8)/100</f>
        <v>0.907</v>
      </c>
      <c r="AS126" s="380">
        <f t="array" aca="true" ref="AS126">INDEX(KM_PCT,MATCH($A126,'Knowledge - Percentages'!$B:$B,0),'Data - Knowledge'!AS$8)/100</f>
        <v>0.88099999999999989</v>
      </c>
      <c r="AT126" s="380">
        <f t="array" aca="true" ref="AT126">INDEX(KM_PCT,MATCH($A126,'Knowledge - Percentages'!$B:$B,0),'Data - Knowledge'!AT$8)/100</f>
        <v>0.884</v>
      </c>
      <c r="AU126" s="380">
        <f t="array" aca="true" ref="AU126">INDEX(KM_PCT,MATCH($A126,'Knowledge - Percentages'!$B:$B,0),'Data - Knowledge'!AU$8)/100</f>
        <v>0.893</v>
      </c>
      <c r="AV126" s="380">
        <f t="array" aca="true" ref="AV126">INDEX(KM_PCT,MATCH($A126,'Knowledge - Percentages'!$B:$B,0),'Data - Knowledge'!AV$8)/100</f>
        <v>0.885</v>
      </c>
      <c r="AW126" s="380">
        <f t="array" aca="true" ref="AW126">INDEX(KM_PCT,MATCH($A126,'Knowledge - Percentages'!$B:$B,0),'Data - Knowledge'!AW$8)/100</f>
        <v>0.882</v>
      </c>
      <c r="AX126" s="380">
        <f t="array" aca="true" ref="AX126">INDEX(KM_PCT,MATCH($A126,'Knowledge - Percentages'!$B:$B,0),'Data - Knowledge'!AX$8)/100</f>
        <v>0.82900000000000007</v>
      </c>
      <c r="AY126" s="380">
        <f t="array" aca="true" ref="AY126">INDEX(KM_PCT,MATCH($A126,'Knowledge - Percentages'!$B:$B,0),'Data - Knowledge'!AY$8)/100</f>
        <v>0.90599999999999992</v>
      </c>
      <c r="AZ126" s="380">
        <f t="array" aca="true" ref="AZ126">INDEX(KM_PCT,MATCH($A126,'Knowledge - Percentages'!$B:$B,0),'Data - Knowledge'!AZ$8)/100</f>
        <v>0.862</v>
      </c>
      <c r="BA126" s="380">
        <f t="array" aca="true" ref="BA126">INDEX(KM_PCT,MATCH($A126,'Knowledge - Percentages'!$B:$B,0),'Data - Knowledge'!BA$8)/100</f>
        <v>0.856</v>
      </c>
      <c r="BB126" s="380">
        <f t="array" aca="true" ref="BB126">INDEX(KM_PCT,MATCH($A126,'Knowledge - Percentages'!$B:$B,0),'Data - Knowledge'!BB$8)/100</f>
        <v>0.861</v>
      </c>
      <c r="BC126" s="380">
        <f t="array" aca="true" ref="BC126">INDEX(KM_PCT,MATCH($A126,'Knowledge - Percentages'!$B:$B,0),'Data - Knowledge'!BC$8)/100</f>
        <v>0.887</v>
      </c>
      <c r="BD126" s="380">
        <f t="array" aca="true" ref="BD126">INDEX(KM_PCT,MATCH($A126,'Knowledge - Percentages'!$B:$B,0),'Data - Knowledge'!BD$8)/100</f>
        <v>0.8859999999999999</v>
      </c>
      <c r="BE126" s="380">
        <f t="array" aca="true" ref="BE126">INDEX(KM_PCT,MATCH($A126,'Knowledge - Percentages'!$B:$B,0),'Data - Knowledge'!BE$8)/100</f>
        <v>0.872</v>
      </c>
      <c r="BF126" s="380">
        <f t="array" aca="true" ref="BF126">INDEX(KM_PCT,MATCH($A126,'Knowledge - Percentages'!$B:$B,0),'Data - Knowledge'!BF$8)/100</f>
        <v>0.878</v>
      </c>
      <c r="BG126" s="380">
        <f t="array" aca="true" ref="BG126">INDEX(KM_PCT,MATCH($A126,'Knowledge - Percentages'!$B:$B,0),'Data - Knowledge'!BG$8)/100</f>
        <v>0.873</v>
      </c>
      <c r="BH126" s="380">
        <f t="array" aca="true" ref="BH126">INDEX(KM_PCT,MATCH($A126,'Knowledge - Percentages'!$B:$B,0),'Data - Knowledge'!BH$8)/100</f>
        <v>0.862</v>
      </c>
      <c r="BI126" s="380">
        <f t="array" aca="true" ref="BI126">INDEX(KM_PCT,MATCH($A126,'Knowledge - Percentages'!$B:$B,0),'Data - Knowledge'!BI$8)/100</f>
        <v>0.846</v>
      </c>
      <c r="BJ126" s="380">
        <f t="array" aca="true" ref="BJ126">INDEX(KM_PCT,MATCH($A126,'Knowledge - Percentages'!$B:$B,0),'Data - Knowledge'!BJ$8)/100</f>
        <v>0.83700000000000008</v>
      </c>
      <c r="BK126" s="380">
        <f t="array" aca="true" ref="BK126">INDEX(KM_PCT,MATCH($A126,'Knowledge - Percentages'!$B:$B,0),'Data - Knowledge'!BK$8)/100</f>
        <v>0.87400000000000011</v>
      </c>
      <c r="BL126" s="380">
        <f t="array" aca="true" ref="BL126">INDEX(KM_PCT,MATCH($A126,'Knowledge - Percentages'!$B:$B,0),'Data - Knowledge'!BL$8)/100</f>
        <v>0.905</v>
      </c>
      <c r="BM126" s="380">
        <f t="array" aca="true" ref="BM126">INDEX(KM_PCT,MATCH($A126,'Knowledge - Percentages'!$B:$B,0),'Data - Knowledge'!BM$8)/100</f>
        <v>0.883</v>
      </c>
      <c r="BN126" s="380">
        <f t="array" aca="true" ref="BN126">INDEX(KM_PCT,MATCH($A126,'Knowledge - Percentages'!$B:$B,0),'Data - Knowledge'!BN$8)/100</f>
        <v>0.83900000000000008</v>
      </c>
      <c r="BO126" s="380">
        <f t="array" aca="true" ref="BO126">INDEX(KM_PCT,MATCH($A126,'Knowledge - Percentages'!$B:$B,0),'Data - Knowledge'!BO$8)/100</f>
        <v>0.8590000000000001</v>
      </c>
      <c r="BP126" s="380">
        <f t="array" aca="true" ref="BP126">INDEX(KM_PCT,MATCH($A126,'Knowledge - Percentages'!$B:$B,0),'Data - Knowledge'!BP$8)/100</f>
        <v>0.848</v>
      </c>
      <c r="BQ126" s="380">
        <f t="array" aca="true" ref="BQ126">INDEX(KM_PCT,MATCH($A126,'Knowledge - Percentages'!$B:$B,0),'Data - Knowledge'!BQ$8)/100</f>
        <v>0.852</v>
      </c>
    </row>
    <row r="127" spans="1:69">
      <c r="A127" t="s">
        <v>990</v>
      </c>
      <c r="B127" t="s">
        <v>968</v>
      </c>
      <c r="C127" t="s">
        <v>989</v>
      </c>
      <c r="D127" t="s">
        <v>983</v>
      </c>
      <c r="E127" s="373">
        <f>SUMPRODUCT($K$2:$BQ$2,$K127:$BQ127)/$J$2</f>
        <v>0.82280681818181822</v>
      </c>
      <c r="F127" s="379">
        <f>SUMPRODUCT($K$2:$BQ$2,$K127:$BQ127)</f>
        <v>217.221</v>
      </c>
      <c r="G127" s="373">
        <f>SUMPRODUCT($K$3:$BQ$3,$K127:$BQ127)/$J$3</f>
        <v>0.87103829568788471</v>
      </c>
      <c r="H127" s="379">
        <f>SUMPRODUCT($K$3:$BQ$3,$K127:$BQ127)</f>
        <v>8483.9129999999968</v>
      </c>
      <c r="I127" s="373">
        <f>CORREL($K$4:$BQ$4,$K127:$BQ127)</f>
        <v>-0.51548729101181556</v>
      </c>
      <c r="J127" s="379">
        <f>$E127/$G127*100</f>
        <v>94.4627603924146</v>
      </c>
      <c r="K127" s="380">
        <f t="array" aca="true" ref="K127">INDEX(KM_PCT,MATCH($A127,'Knowledge - Percentages'!$B:$B,0),'Data - Knowledge'!K$8)/100</f>
        <v>0.92799999999999994</v>
      </c>
      <c r="L127" s="380">
        <f t="array" aca="true" ref="L127">INDEX(KM_PCT,MATCH($A127,'Knowledge - Percentages'!$B:$B,0),'Data - Knowledge'!L$8)/100</f>
        <v>0.937</v>
      </c>
      <c r="M127" s="380">
        <f t="array" aca="true" ref="M127">INDEX(KM_PCT,MATCH($A127,'Knowledge - Percentages'!$B:$B,0),'Data - Knowledge'!M$8)/100</f>
        <v>0.93</v>
      </c>
      <c r="N127" s="380">
        <f t="array" aca="true" ref="N127">INDEX(KM_PCT,MATCH($A127,'Knowledge - Percentages'!$B:$B,0),'Data - Knowledge'!N$8)/100</f>
        <v>0.907</v>
      </c>
      <c r="O127" s="380">
        <f t="array" aca="true" ref="O127">INDEX(KM_PCT,MATCH($A127,'Knowledge - Percentages'!$B:$B,0),'Data - Knowledge'!O$8)/100</f>
        <v>0.899</v>
      </c>
      <c r="P127" s="380">
        <f t="array" aca="true" ref="P127">INDEX(KM_PCT,MATCH($A127,'Knowledge - Percentages'!$B:$B,0),'Data - Knowledge'!P$8)/100</f>
        <v>0.88</v>
      </c>
      <c r="Q127" s="380">
        <f t="array" aca="true" ref="Q127">INDEX(KM_PCT,MATCH($A127,'Knowledge - Percentages'!$B:$B,0),'Data - Knowledge'!Q$8)/100</f>
        <v>0.919</v>
      </c>
      <c r="R127" s="380">
        <f t="array" aca="true" ref="R127">INDEX(KM_PCT,MATCH($A127,'Knowledge - Percentages'!$B:$B,0),'Data - Knowledge'!R$8)/100</f>
        <v>0.91299999999999992</v>
      </c>
      <c r="S127" s="380">
        <f t="array" aca="true" ref="S127">INDEX(KM_PCT,MATCH($A127,'Knowledge - Percentages'!$B:$B,0),'Data - Knowledge'!S$8)/100</f>
        <v>0.905</v>
      </c>
      <c r="T127" s="380">
        <f t="array" aca="true" ref="T127">INDEX(KM_PCT,MATCH($A127,'Knowledge - Percentages'!$B:$B,0),'Data - Knowledge'!T$8)/100</f>
        <v>0.893</v>
      </c>
      <c r="U127" s="380">
        <f t="array" aca="true" ref="U127">INDEX(KM_PCT,MATCH($A127,'Knowledge - Percentages'!$B:$B,0),'Data - Knowledge'!U$8)/100</f>
        <v>0.899</v>
      </c>
      <c r="V127" s="380">
        <f t="array" aca="true" ref="V127">INDEX(KM_PCT,MATCH($A127,'Knowledge - Percentages'!$B:$B,0),'Data - Knowledge'!V$8)/100</f>
        <v>0.875</v>
      </c>
      <c r="W127" s="380">
        <f t="array" aca="true" ref="W127">INDEX(KM_PCT,MATCH($A127,'Knowledge - Percentages'!$B:$B,0),'Data - Knowledge'!W$8)/100</f>
        <v>0.893</v>
      </c>
      <c r="X127" s="380">
        <f t="array" aca="true" ref="X127">INDEX(KM_PCT,MATCH($A127,'Knowledge - Percentages'!$B:$B,0),'Data - Knowledge'!X$8)/100</f>
        <v>0.92599999999999993</v>
      </c>
      <c r="Y127" s="380">
        <f t="array" aca="true" ref="Y127">INDEX(KM_PCT,MATCH($A127,'Knowledge - Percentages'!$B:$B,0),'Data - Knowledge'!Y$8)/100</f>
        <v>0.887</v>
      </c>
      <c r="Z127" s="380">
        <f t="array" aca="true" ref="Z127">INDEX(KM_PCT,MATCH($A127,'Knowledge - Percentages'!$B:$B,0),'Data - Knowledge'!Z$8)/100</f>
        <v>0.92099999999999993</v>
      </c>
      <c r="AA127" s="380">
        <f t="array" aca="true" ref="AA127">INDEX(KM_PCT,MATCH($A127,'Knowledge - Percentages'!$B:$B,0),'Data - Knowledge'!AA$8)/100</f>
        <v>0.897</v>
      </c>
      <c r="AB127" s="380">
        <f t="array" aca="true" ref="AB127">INDEX(KM_PCT,MATCH($A127,'Knowledge - Percentages'!$B:$B,0),'Data - Knowledge'!AB$8)/100</f>
        <v>0.872</v>
      </c>
      <c r="AC127" s="380">
        <f t="array" aca="true" ref="AC127">INDEX(KM_PCT,MATCH($A127,'Knowledge - Percentages'!$B:$B,0),'Data - Knowledge'!AC$8)/100</f>
        <v>0.88</v>
      </c>
      <c r="AD127" s="380">
        <f t="array" aca="true" ref="AD127">INDEX(KM_PCT,MATCH($A127,'Knowledge - Percentages'!$B:$B,0),'Data - Knowledge'!AD$8)/100</f>
        <v>0.871</v>
      </c>
      <c r="AE127" s="380">
        <f t="array" aca="true" ref="AE127">INDEX(KM_PCT,MATCH($A127,'Knowledge - Percentages'!$B:$B,0),'Data - Knowledge'!AE$8)/100</f>
        <v>0.867</v>
      </c>
      <c r="AF127" s="380">
        <f t="array" aca="true" ref="AF127">INDEX(KM_PCT,MATCH($A127,'Knowledge - Percentages'!$B:$B,0),'Data - Knowledge'!AF$8)/100</f>
        <v>0.855</v>
      </c>
      <c r="AG127" s="380">
        <f t="array" aca="true" ref="AG127">INDEX(KM_PCT,MATCH($A127,'Knowledge - Percentages'!$B:$B,0),'Data - Knowledge'!AG$8)/100</f>
        <v>0.862</v>
      </c>
      <c r="AH127" s="380">
        <f t="array" aca="true" ref="AH127">INDEX(KM_PCT,MATCH($A127,'Knowledge - Percentages'!$B:$B,0),'Data - Knowledge'!AH$8)/100</f>
        <v>0.866</v>
      </c>
      <c r="AI127" s="380">
        <f t="array" aca="true" ref="AI127">INDEX(KM_PCT,MATCH($A127,'Knowledge - Percentages'!$B:$B,0),'Data - Knowledge'!AI$8)/100</f>
        <v>0.845</v>
      </c>
      <c r="AJ127" s="380">
        <f t="array" aca="true" ref="AJ127">INDEX(KM_PCT,MATCH($A127,'Knowledge - Percentages'!$B:$B,0),'Data - Knowledge'!AJ$8)/100</f>
        <v>0.88099999999999989</v>
      </c>
      <c r="AK127" s="380">
        <f t="array" aca="true" ref="AK127">INDEX(KM_PCT,MATCH($A127,'Knowledge - Percentages'!$B:$B,0),'Data - Knowledge'!AK$8)/100</f>
        <v>0.85400000000000009</v>
      </c>
      <c r="AL127" s="380">
        <f t="array" aca="true" ref="AL127">INDEX(KM_PCT,MATCH($A127,'Knowledge - Percentages'!$B:$B,0),'Data - Knowledge'!AL$8)/100</f>
        <v>0.863</v>
      </c>
      <c r="AM127" s="380">
        <f t="array" aca="true" ref="AM127">INDEX(KM_PCT,MATCH($A127,'Knowledge - Percentages'!$B:$B,0),'Data - Knowledge'!AM$8)/100</f>
        <v>0.86900000000000011</v>
      </c>
      <c r="AN127" s="380">
        <f t="array" aca="true" ref="AN127">INDEX(KM_PCT,MATCH($A127,'Knowledge - Percentages'!$B:$B,0),'Data - Knowledge'!AN$8)/100</f>
        <v>0.872</v>
      </c>
      <c r="AO127" s="380">
        <f t="array" aca="true" ref="AO127">INDEX(KM_PCT,MATCH($A127,'Knowledge - Percentages'!$B:$B,0),'Data - Knowledge'!AO$8)/100</f>
        <v>0.872</v>
      </c>
      <c r="AP127" s="380">
        <f t="array" aca="true" ref="AP127">INDEX(KM_PCT,MATCH($A127,'Knowledge - Percentages'!$B:$B,0),'Data - Knowledge'!AP$8)/100</f>
        <v>0.853</v>
      </c>
      <c r="AQ127" s="380">
        <f t="array" aca="true" ref="AQ127">INDEX(KM_PCT,MATCH($A127,'Knowledge - Percentages'!$B:$B,0),'Data - Knowledge'!AQ$8)/100</f>
        <v>0.848</v>
      </c>
      <c r="AR127" s="380">
        <f t="array" aca="true" ref="AR127">INDEX(KM_PCT,MATCH($A127,'Knowledge - Percentages'!$B:$B,0),'Data - Knowledge'!AR$8)/100</f>
        <v>0.865</v>
      </c>
      <c r="AS127" s="380">
        <f t="array" aca="true" ref="AS127">INDEX(KM_PCT,MATCH($A127,'Knowledge - Percentages'!$B:$B,0),'Data - Knowledge'!AS$8)/100</f>
        <v>0.83200000000000007</v>
      </c>
      <c r="AT127" s="380">
        <f t="array" aca="true" ref="AT127">INDEX(KM_PCT,MATCH($A127,'Knowledge - Percentages'!$B:$B,0),'Data - Knowledge'!AT$8)/100</f>
        <v>0.84400000000000008</v>
      </c>
      <c r="AU127" s="380">
        <f t="array" aca="true" ref="AU127">INDEX(KM_PCT,MATCH($A127,'Knowledge - Percentages'!$B:$B,0),'Data - Knowledge'!AU$8)/100</f>
        <v>0.85</v>
      </c>
      <c r="AV127" s="380">
        <f t="array" aca="true" ref="AV127">INDEX(KM_PCT,MATCH($A127,'Knowledge - Percentages'!$B:$B,0),'Data - Knowledge'!AV$8)/100</f>
        <v>0.84</v>
      </c>
      <c r="AW127" s="380">
        <f t="array" aca="true" ref="AW127">INDEX(KM_PCT,MATCH($A127,'Knowledge - Percentages'!$B:$B,0),'Data - Knowledge'!AW$8)/100</f>
        <v>0.836</v>
      </c>
      <c r="AX127" s="380">
        <f t="array" aca="true" ref="AX127">INDEX(KM_PCT,MATCH($A127,'Knowledge - Percentages'!$B:$B,0),'Data - Knowledge'!AX$8)/100</f>
        <v>0.807</v>
      </c>
      <c r="AY127" s="380">
        <f t="array" aca="true" ref="AY127">INDEX(KM_PCT,MATCH($A127,'Knowledge - Percentages'!$B:$B,0),'Data - Knowledge'!AY$8)/100</f>
        <v>0.8590000000000001</v>
      </c>
      <c r="AZ127" s="380">
        <f t="array" aca="true" ref="AZ127">INDEX(KM_PCT,MATCH($A127,'Knowledge - Percentages'!$B:$B,0),'Data - Knowledge'!AZ$8)/100</f>
        <v>0.816</v>
      </c>
      <c r="BA127" s="380">
        <f t="array" aca="true" ref="BA127">INDEX(KM_PCT,MATCH($A127,'Knowledge - Percentages'!$B:$B,0),'Data - Knowledge'!BA$8)/100</f>
        <v>0.812</v>
      </c>
      <c r="BB127" s="380">
        <f t="array" aca="true" ref="BB127">INDEX(KM_PCT,MATCH($A127,'Knowledge - Percentages'!$B:$B,0),'Data - Knowledge'!BB$8)/100</f>
        <v>0.813</v>
      </c>
      <c r="BC127" s="380">
        <f t="array" aca="true" ref="BC127">INDEX(KM_PCT,MATCH($A127,'Knowledge - Percentages'!$B:$B,0),'Data - Knowledge'!BC$8)/100</f>
        <v>0.841</v>
      </c>
      <c r="BD127" s="380">
        <f t="array" aca="true" ref="BD127">INDEX(KM_PCT,MATCH($A127,'Knowledge - Percentages'!$B:$B,0),'Data - Knowledge'!BD$8)/100</f>
        <v>0.845</v>
      </c>
      <c r="BE127" s="380">
        <f t="array" aca="true" ref="BE127">INDEX(KM_PCT,MATCH($A127,'Knowledge - Percentages'!$B:$B,0),'Data - Knowledge'!BE$8)/100</f>
        <v>0.82200000000000006</v>
      </c>
      <c r="BF127" s="380">
        <f t="array" aca="true" ref="BF127">INDEX(KM_PCT,MATCH($A127,'Knowledge - Percentages'!$B:$B,0),'Data - Knowledge'!BF$8)/100</f>
        <v>0.831</v>
      </c>
      <c r="BG127" s="380">
        <f t="array" aca="true" ref="BG127">INDEX(KM_PCT,MATCH($A127,'Knowledge - Percentages'!$B:$B,0),'Data - Knowledge'!BG$8)/100</f>
        <v>0.82700000000000007</v>
      </c>
      <c r="BH127" s="380">
        <f t="array" aca="true" ref="BH127">INDEX(KM_PCT,MATCH($A127,'Knowledge - Percentages'!$B:$B,0),'Data - Knowledge'!BH$8)/100</f>
        <v>0.81900000000000006</v>
      </c>
      <c r="BI127" s="380">
        <f t="array" aca="true" ref="BI127">INDEX(KM_PCT,MATCH($A127,'Knowledge - Percentages'!$B:$B,0),'Data - Knowledge'!BI$8)/100</f>
        <v>0.79799999999999993</v>
      </c>
      <c r="BJ127" s="380">
        <f t="array" aca="true" ref="BJ127">INDEX(KM_PCT,MATCH($A127,'Knowledge - Percentages'!$B:$B,0),'Data - Knowledge'!BJ$8)/100</f>
        <v>0.789</v>
      </c>
      <c r="BK127" s="380">
        <f t="array" aca="true" ref="BK127">INDEX(KM_PCT,MATCH($A127,'Knowledge - Percentages'!$B:$B,0),'Data - Knowledge'!BK$8)/100</f>
        <v>0.847</v>
      </c>
      <c r="BL127" s="380">
        <f t="array" aca="true" ref="BL127">INDEX(KM_PCT,MATCH($A127,'Knowledge - Percentages'!$B:$B,0),'Data - Knowledge'!BL$8)/100</f>
        <v>0.875</v>
      </c>
      <c r="BM127" s="380">
        <f t="array" aca="true" ref="BM127">INDEX(KM_PCT,MATCH($A127,'Knowledge - Percentages'!$B:$B,0),'Data - Knowledge'!BM$8)/100</f>
        <v>0.85400000000000009</v>
      </c>
      <c r="BN127" s="380">
        <f t="array" aca="true" ref="BN127">INDEX(KM_PCT,MATCH($A127,'Knowledge - Percentages'!$B:$B,0),'Data - Knowledge'!BN$8)/100</f>
        <v>0.79299999999999993</v>
      </c>
      <c r="BO127" s="380">
        <f t="array" aca="true" ref="BO127">INDEX(KM_PCT,MATCH($A127,'Knowledge - Percentages'!$B:$B,0),'Data - Knowledge'!BO$8)/100</f>
        <v>0.813</v>
      </c>
      <c r="BP127" s="380">
        <f t="array" aca="true" ref="BP127">INDEX(KM_PCT,MATCH($A127,'Knowledge - Percentages'!$B:$B,0),'Data - Knowledge'!BP$8)/100</f>
        <v>0.8</v>
      </c>
      <c r="BQ127" s="380">
        <f t="array" aca="true" ref="BQ127">INDEX(KM_PCT,MATCH($A127,'Knowledge - Percentages'!$B:$B,0),'Data - Knowledge'!BQ$8)/100</f>
        <v>0.809</v>
      </c>
    </row>
    <row r="128" spans="1:69">
      <c r="A128" t="s">
        <v>991</v>
      </c>
      <c r="B128" t="s">
        <v>968</v>
      </c>
      <c r="C128" t="s">
        <v>989</v>
      </c>
      <c r="D128" t="s">
        <v>985</v>
      </c>
      <c r="E128" s="373">
        <f>SUMPRODUCT($K$2:$BQ$2,$K128:$BQ128)/$J$2</f>
        <v>0.83594318181818172</v>
      </c>
      <c r="F128" s="379">
        <f>SUMPRODUCT($K$2:$BQ$2,$K128:$BQ128)</f>
        <v>220.68899999999996</v>
      </c>
      <c r="G128" s="373">
        <f>SUMPRODUCT($K$3:$BQ$3,$K128:$BQ128)/$J$3</f>
        <v>0.87691858316221749</v>
      </c>
      <c r="H128" s="379">
        <f>SUMPRODUCT($K$3:$BQ$3,$K128:$BQ128)</f>
        <v>8541.1869999999981</v>
      </c>
      <c r="I128" s="373">
        <f>CORREL($K$4:$BQ$4,$K128:$BQ128)</f>
        <v>-0.48971118377669215</v>
      </c>
      <c r="J128" s="379">
        <f>$E128/$G128*100</f>
        <v>95.327342568534</v>
      </c>
      <c r="K128" s="380">
        <f t="array" aca="true" ref="K128">INDEX(KM_PCT,MATCH($A128,'Knowledge - Percentages'!$B:$B,0),'Data - Knowledge'!K$8)/100</f>
        <v>0.941</v>
      </c>
      <c r="L128" s="380">
        <f t="array" aca="true" ref="L128">INDEX(KM_PCT,MATCH($A128,'Knowledge - Percentages'!$B:$B,0),'Data - Knowledge'!L$8)/100</f>
        <v>0.948</v>
      </c>
      <c r="M128" s="380">
        <f t="array" aca="true" ref="M128">INDEX(KM_PCT,MATCH($A128,'Knowledge - Percentages'!$B:$B,0),'Data - Knowledge'!M$8)/100</f>
        <v>0.935</v>
      </c>
      <c r="N128" s="380">
        <f t="array" aca="true" ref="N128">INDEX(KM_PCT,MATCH($A128,'Knowledge - Percentages'!$B:$B,0),'Data - Knowledge'!N$8)/100</f>
        <v>0.91</v>
      </c>
      <c r="O128" s="380">
        <f t="array" aca="true" ref="O128">INDEX(KM_PCT,MATCH($A128,'Knowledge - Percentages'!$B:$B,0),'Data - Knowledge'!O$8)/100</f>
        <v>0.90099999999999991</v>
      </c>
      <c r="P128" s="380">
        <f t="array" aca="true" ref="P128">INDEX(KM_PCT,MATCH($A128,'Knowledge - Percentages'!$B:$B,0),'Data - Knowledge'!P$8)/100</f>
        <v>0.883</v>
      </c>
      <c r="Q128" s="380">
        <f t="array" aca="true" ref="Q128">INDEX(KM_PCT,MATCH($A128,'Knowledge - Percentages'!$B:$B,0),'Data - Knowledge'!Q$8)/100</f>
        <v>0.929</v>
      </c>
      <c r="R128" s="380">
        <f t="array" aca="true" ref="R128">INDEX(KM_PCT,MATCH($A128,'Knowledge - Percentages'!$B:$B,0),'Data - Knowledge'!R$8)/100</f>
        <v>0.92</v>
      </c>
      <c r="S128" s="380">
        <f t="array" aca="true" ref="S128">INDEX(KM_PCT,MATCH($A128,'Knowledge - Percentages'!$B:$B,0),'Data - Knowledge'!S$8)/100</f>
        <v>0.90799999999999992</v>
      </c>
      <c r="T128" s="380">
        <f t="array" aca="true" ref="T128">INDEX(KM_PCT,MATCH($A128,'Knowledge - Percentages'!$B:$B,0),'Data - Knowledge'!T$8)/100</f>
        <v>0.894</v>
      </c>
      <c r="U128" s="380">
        <f t="array" aca="true" ref="U128">INDEX(KM_PCT,MATCH($A128,'Knowledge - Percentages'!$B:$B,0),'Data - Knowledge'!U$8)/100</f>
        <v>0.903</v>
      </c>
      <c r="V128" s="380">
        <f t="array" aca="true" ref="V128">INDEX(KM_PCT,MATCH($A128,'Knowledge - Percentages'!$B:$B,0),'Data - Knowledge'!V$8)/100</f>
        <v>0.877</v>
      </c>
      <c r="W128" s="380">
        <f t="array" aca="true" ref="W128">INDEX(KM_PCT,MATCH($A128,'Knowledge - Percentages'!$B:$B,0),'Data - Knowledge'!W$8)/100</f>
        <v>0.899</v>
      </c>
      <c r="X128" s="380">
        <f t="array" aca="true" ref="X128">INDEX(KM_PCT,MATCH($A128,'Knowledge - Percentages'!$B:$B,0),'Data - Knowledge'!X$8)/100</f>
        <v>0.934</v>
      </c>
      <c r="Y128" s="380">
        <f t="array" aca="true" ref="Y128">INDEX(KM_PCT,MATCH($A128,'Knowledge - Percentages'!$B:$B,0),'Data - Knowledge'!Y$8)/100</f>
        <v>0.892</v>
      </c>
      <c r="Z128" s="380">
        <f t="array" aca="true" ref="Z128">INDEX(KM_PCT,MATCH($A128,'Knowledge - Percentages'!$B:$B,0),'Data - Knowledge'!Z$8)/100</f>
        <v>0.927</v>
      </c>
      <c r="AA128" s="380">
        <f t="array" aca="true" ref="AA128">INDEX(KM_PCT,MATCH($A128,'Knowledge - Percentages'!$B:$B,0),'Data - Knowledge'!AA$8)/100</f>
        <v>0.904</v>
      </c>
      <c r="AB128" s="380">
        <f t="array" aca="true" ref="AB128">INDEX(KM_PCT,MATCH($A128,'Knowledge - Percentages'!$B:$B,0),'Data - Knowledge'!AB$8)/100</f>
        <v>0.877</v>
      </c>
      <c r="AC128" s="380">
        <f t="array" aca="true" ref="AC128">INDEX(KM_PCT,MATCH($A128,'Knowledge - Percentages'!$B:$B,0),'Data - Knowledge'!AC$8)/100</f>
        <v>0.89</v>
      </c>
      <c r="AD128" s="380">
        <f t="array" aca="true" ref="AD128">INDEX(KM_PCT,MATCH($A128,'Knowledge - Percentages'!$B:$B,0),'Data - Knowledge'!AD$8)/100</f>
        <v>0.882</v>
      </c>
      <c r="AE128" s="380">
        <f t="array" aca="true" ref="AE128">INDEX(KM_PCT,MATCH($A128,'Knowledge - Percentages'!$B:$B,0),'Data - Knowledge'!AE$8)/100</f>
        <v>0.868</v>
      </c>
      <c r="AF128" s="380">
        <f t="array" aca="true" ref="AF128">INDEX(KM_PCT,MATCH($A128,'Knowledge - Percentages'!$B:$B,0),'Data - Knowledge'!AF$8)/100</f>
        <v>0.853</v>
      </c>
      <c r="AG128" s="380">
        <f t="array" aca="true" ref="AG128">INDEX(KM_PCT,MATCH($A128,'Knowledge - Percentages'!$B:$B,0),'Data - Knowledge'!AG$8)/100</f>
        <v>0.8640000000000001</v>
      </c>
      <c r="AH128" s="380">
        <f t="array" aca="true" ref="AH128">INDEX(KM_PCT,MATCH($A128,'Knowledge - Percentages'!$B:$B,0),'Data - Knowledge'!AH$8)/100</f>
        <v>0.875</v>
      </c>
      <c r="AI128" s="380">
        <f t="array" aca="true" ref="AI128">INDEX(KM_PCT,MATCH($A128,'Knowledge - Percentages'!$B:$B,0),'Data - Knowledge'!AI$8)/100</f>
        <v>0.863</v>
      </c>
      <c r="AJ128" s="380">
        <f t="array" aca="true" ref="AJ128">INDEX(KM_PCT,MATCH($A128,'Knowledge - Percentages'!$B:$B,0),'Data - Knowledge'!AJ$8)/100</f>
        <v>0.884</v>
      </c>
      <c r="AK128" s="380">
        <f t="array" aca="true" ref="AK128">INDEX(KM_PCT,MATCH($A128,'Knowledge - Percentages'!$B:$B,0),'Data - Knowledge'!AK$8)/100</f>
        <v>0.863</v>
      </c>
      <c r="AL128" s="380">
        <f t="array" aca="true" ref="AL128">INDEX(KM_PCT,MATCH($A128,'Knowledge - Percentages'!$B:$B,0),'Data - Knowledge'!AL$8)/100</f>
        <v>0.868</v>
      </c>
      <c r="AM128" s="380">
        <f t="array" aca="true" ref="AM128">INDEX(KM_PCT,MATCH($A128,'Knowledge - Percentages'!$B:$B,0),'Data - Knowledge'!AM$8)/100</f>
        <v>0.873</v>
      </c>
      <c r="AN128" s="380">
        <f t="array" aca="true" ref="AN128">INDEX(KM_PCT,MATCH($A128,'Knowledge - Percentages'!$B:$B,0),'Data - Knowledge'!AN$8)/100</f>
        <v>0.87599999999999989</v>
      </c>
      <c r="AO128" s="380">
        <f t="array" aca="true" ref="AO128">INDEX(KM_PCT,MATCH($A128,'Knowledge - Percentages'!$B:$B,0),'Data - Knowledge'!AO$8)/100</f>
        <v>0.87599999999999989</v>
      </c>
      <c r="AP128" s="380">
        <f t="array" aca="true" ref="AP128">INDEX(KM_PCT,MATCH($A128,'Knowledge - Percentages'!$B:$B,0),'Data - Knowledge'!AP$8)/100</f>
        <v>0.863</v>
      </c>
      <c r="AQ128" s="380">
        <f t="array" aca="true" ref="AQ128">INDEX(KM_PCT,MATCH($A128,'Knowledge - Percentages'!$B:$B,0),'Data - Knowledge'!AQ$8)/100</f>
        <v>0.856</v>
      </c>
      <c r="AR128" s="380">
        <f t="array" aca="true" ref="AR128">INDEX(KM_PCT,MATCH($A128,'Knowledge - Percentages'!$B:$B,0),'Data - Knowledge'!AR$8)/100</f>
        <v>0.878</v>
      </c>
      <c r="AS128" s="380">
        <f t="array" aca="true" ref="AS128">INDEX(KM_PCT,MATCH($A128,'Knowledge - Percentages'!$B:$B,0),'Data - Knowledge'!AS$8)/100</f>
        <v>0.85</v>
      </c>
      <c r="AT128" s="380">
        <f t="array" aca="true" ref="AT128">INDEX(KM_PCT,MATCH($A128,'Knowledge - Percentages'!$B:$B,0),'Data - Knowledge'!AT$8)/100</f>
        <v>0.8590000000000001</v>
      </c>
      <c r="AU128" s="380">
        <f t="array" aca="true" ref="AU128">INDEX(KM_PCT,MATCH($A128,'Knowledge - Percentages'!$B:$B,0),'Data - Knowledge'!AU$8)/100</f>
        <v>0.86</v>
      </c>
      <c r="AV128" s="380">
        <f t="array" aca="true" ref="AV128">INDEX(KM_PCT,MATCH($A128,'Knowledge - Percentages'!$B:$B,0),'Data - Knowledge'!AV$8)/100</f>
        <v>0.85</v>
      </c>
      <c r="AW128" s="380">
        <f t="array" aca="true" ref="AW128">INDEX(KM_PCT,MATCH($A128,'Knowledge - Percentages'!$B:$B,0),'Data - Knowledge'!AW$8)/100</f>
        <v>0.848</v>
      </c>
      <c r="AX128" s="380">
        <f t="array" aca="true" ref="AX128">INDEX(KM_PCT,MATCH($A128,'Knowledge - Percentages'!$B:$B,0),'Data - Knowledge'!AX$8)/100</f>
        <v>0.815</v>
      </c>
      <c r="AY128" s="380">
        <f t="array" aca="true" ref="AY128">INDEX(KM_PCT,MATCH($A128,'Knowledge - Percentages'!$B:$B,0),'Data - Knowledge'!AY$8)/100</f>
        <v>0.861</v>
      </c>
      <c r="AZ128" s="380">
        <f t="array" aca="true" ref="AZ128">INDEX(KM_PCT,MATCH($A128,'Knowledge - Percentages'!$B:$B,0),'Data - Knowledge'!AZ$8)/100</f>
        <v>0.828</v>
      </c>
      <c r="BA128" s="380">
        <f t="array" aca="true" ref="BA128">INDEX(KM_PCT,MATCH($A128,'Knowledge - Percentages'!$B:$B,0),'Data - Knowledge'!BA$8)/100</f>
        <v>0.823</v>
      </c>
      <c r="BB128" s="380">
        <f t="array" aca="true" ref="BB128">INDEX(KM_PCT,MATCH($A128,'Knowledge - Percentages'!$B:$B,0),'Data - Knowledge'!BB$8)/100</f>
        <v>0.828</v>
      </c>
      <c r="BC128" s="380">
        <f t="array" aca="true" ref="BC128">INDEX(KM_PCT,MATCH($A128,'Knowledge - Percentages'!$B:$B,0),'Data - Knowledge'!BC$8)/100</f>
        <v>0.84900000000000009</v>
      </c>
      <c r="BD128" s="380">
        <f t="array" aca="true" ref="BD128">INDEX(KM_PCT,MATCH($A128,'Knowledge - Percentages'!$B:$B,0),'Data - Knowledge'!BD$8)/100</f>
        <v>0.855</v>
      </c>
      <c r="BE128" s="380">
        <f t="array" aca="true" ref="BE128">INDEX(KM_PCT,MATCH($A128,'Knowledge - Percentages'!$B:$B,0),'Data - Knowledge'!BE$8)/100</f>
        <v>0.835</v>
      </c>
      <c r="BF128" s="380">
        <f t="array" aca="true" ref="BF128">INDEX(KM_PCT,MATCH($A128,'Knowledge - Percentages'!$B:$B,0),'Data - Knowledge'!BF$8)/100</f>
        <v>0.841</v>
      </c>
      <c r="BG128" s="380">
        <f t="array" aca="true" ref="BG128">INDEX(KM_PCT,MATCH($A128,'Knowledge - Percentages'!$B:$B,0),'Data - Knowledge'!BG$8)/100</f>
        <v>0.843</v>
      </c>
      <c r="BH128" s="380">
        <f t="array" aca="true" ref="BH128">INDEX(KM_PCT,MATCH($A128,'Knowledge - Percentages'!$B:$B,0),'Data - Knowledge'!BH$8)/100</f>
        <v>0.831</v>
      </c>
      <c r="BI128" s="380">
        <f t="array" aca="true" ref="BI128">INDEX(KM_PCT,MATCH($A128,'Knowledge - Percentages'!$B:$B,0),'Data - Knowledge'!BI$8)/100</f>
        <v>0.813</v>
      </c>
      <c r="BJ128" s="380">
        <f t="array" aca="true" ref="BJ128">INDEX(KM_PCT,MATCH($A128,'Knowledge - Percentages'!$B:$B,0),'Data - Knowledge'!BJ$8)/100</f>
        <v>0.80799999999999994</v>
      </c>
      <c r="BK128" s="380">
        <f t="array" aca="true" ref="BK128">INDEX(KM_PCT,MATCH($A128,'Knowledge - Percentages'!$B:$B,0),'Data - Knowledge'!BK$8)/100</f>
        <v>0.856</v>
      </c>
      <c r="BL128" s="380">
        <f t="array" aca="true" ref="BL128">INDEX(KM_PCT,MATCH($A128,'Knowledge - Percentages'!$B:$B,0),'Data - Knowledge'!BL$8)/100</f>
        <v>0.877</v>
      </c>
      <c r="BM128" s="380">
        <f t="array" aca="true" ref="BM128">INDEX(KM_PCT,MATCH($A128,'Knowledge - Percentages'!$B:$B,0),'Data - Knowledge'!BM$8)/100</f>
        <v>0.863</v>
      </c>
      <c r="BN128" s="380">
        <f t="array" aca="true" ref="BN128">INDEX(KM_PCT,MATCH($A128,'Knowledge - Percentages'!$B:$B,0),'Data - Knowledge'!BN$8)/100</f>
        <v>0.809</v>
      </c>
      <c r="BO128" s="380">
        <f t="array" aca="true" ref="BO128">INDEX(KM_PCT,MATCH($A128,'Knowledge - Percentages'!$B:$B,0),'Data - Knowledge'!BO$8)/100</f>
        <v>0.82700000000000007</v>
      </c>
      <c r="BP128" s="380">
        <f t="array" aca="true" ref="BP128">INDEX(KM_PCT,MATCH($A128,'Knowledge - Percentages'!$B:$B,0),'Data - Knowledge'!BP$8)/100</f>
        <v>0.81900000000000006</v>
      </c>
      <c r="BQ128" s="380">
        <f t="array" aca="true" ref="BQ128">INDEX(KM_PCT,MATCH($A128,'Knowledge - Percentages'!$B:$B,0),'Data - Knowledge'!BQ$8)/100</f>
        <v>0.82400000000000007</v>
      </c>
    </row>
    <row r="129" spans="1:69">
      <c r="A129" t="s">
        <v>992</v>
      </c>
      <c r="B129" t="s">
        <v>968</v>
      </c>
      <c r="C129" t="s">
        <v>989</v>
      </c>
      <c r="D129" t="s">
        <v>993</v>
      </c>
      <c r="E129" s="373">
        <f>SUMPRODUCT($K$2:$BQ$2,$K129:$BQ129)/$J$2</f>
        <v>0.74292424242424238</v>
      </c>
      <c r="F129" s="379">
        <f>SUMPRODUCT($K$2:$BQ$2,$K129:$BQ129)</f>
        <v>196.13199999999998</v>
      </c>
      <c r="G129" s="373">
        <f>SUMPRODUCT($K$3:$BQ$3,$K129:$BQ129)/$J$3</f>
        <v>0.800594661190965</v>
      </c>
      <c r="H129" s="379">
        <f>SUMPRODUCT($K$3:$BQ$3,$K129:$BQ129)</f>
        <v>7797.7919999999995</v>
      </c>
      <c r="I129" s="373">
        <f>CORREL($K$4:$BQ$4,$K129:$BQ129)</f>
        <v>-0.49173290160558497</v>
      </c>
      <c r="J129" s="379">
        <f>$E129/$G129*100</f>
        <v>92.7965521677434</v>
      </c>
      <c r="K129" s="380">
        <f t="array" aca="true" ref="K129">INDEX(KM_PCT,MATCH($A129,'Knowledge - Percentages'!$B:$B,0),'Data - Knowledge'!K$8)/100</f>
        <v>0.8909999999999999</v>
      </c>
      <c r="L129" s="380">
        <f t="array" aca="true" ref="L129">INDEX(KM_PCT,MATCH($A129,'Knowledge - Percentages'!$B:$B,0),'Data - Knowledge'!L$8)/100</f>
        <v>0.90599999999999992</v>
      </c>
      <c r="M129" s="380">
        <f t="array" aca="true" ref="M129">INDEX(KM_PCT,MATCH($A129,'Knowledge - Percentages'!$B:$B,0),'Data - Knowledge'!M$8)/100</f>
        <v>0.889</v>
      </c>
      <c r="N129" s="380">
        <f t="array" aca="true" ref="N129">INDEX(KM_PCT,MATCH($A129,'Knowledge - Percentages'!$B:$B,0),'Data - Knowledge'!N$8)/100</f>
        <v>0.847</v>
      </c>
      <c r="O129" s="380">
        <f t="array" aca="true" ref="O129">INDEX(KM_PCT,MATCH($A129,'Knowledge - Percentages'!$B:$B,0),'Data - Knowledge'!O$8)/100</f>
        <v>0.835</v>
      </c>
      <c r="P129" s="380">
        <f t="array" aca="true" ref="P129">INDEX(KM_PCT,MATCH($A129,'Knowledge - Percentages'!$B:$B,0),'Data - Knowledge'!P$8)/100</f>
        <v>0.813</v>
      </c>
      <c r="Q129" s="380">
        <f t="array" aca="true" ref="Q129">INDEX(KM_PCT,MATCH($A129,'Knowledge - Percentages'!$B:$B,0),'Data - Knowledge'!Q$8)/100</f>
        <v>0.873</v>
      </c>
      <c r="R129" s="380">
        <f t="array" aca="true" ref="R129">INDEX(KM_PCT,MATCH($A129,'Knowledge - Percentages'!$B:$B,0),'Data - Knowledge'!R$8)/100</f>
        <v>0.8640000000000001</v>
      </c>
      <c r="S129" s="380">
        <f t="array" aca="true" ref="S129">INDEX(KM_PCT,MATCH($A129,'Knowledge - Percentages'!$B:$B,0),'Data - Knowledge'!S$8)/100</f>
        <v>0.848</v>
      </c>
      <c r="T129" s="380">
        <f t="array" aca="true" ref="T129">INDEX(KM_PCT,MATCH($A129,'Knowledge - Percentages'!$B:$B,0),'Data - Knowledge'!T$8)/100</f>
        <v>0.825</v>
      </c>
      <c r="U129" s="380">
        <f t="array" aca="true" ref="U129">INDEX(KM_PCT,MATCH($A129,'Knowledge - Percentages'!$B:$B,0),'Data - Knowledge'!U$8)/100</f>
        <v>0.83700000000000008</v>
      </c>
      <c r="V129" s="380">
        <f t="array" aca="true" ref="V129">INDEX(KM_PCT,MATCH($A129,'Knowledge - Percentages'!$B:$B,0),'Data - Knowledge'!V$8)/100</f>
        <v>0.797</v>
      </c>
      <c r="W129" s="380">
        <f t="array" aca="true" ref="W129">INDEX(KM_PCT,MATCH($A129,'Knowledge - Percentages'!$B:$B,0),'Data - Knowledge'!W$8)/100</f>
        <v>0.83</v>
      </c>
      <c r="X129" s="380">
        <f t="array" aca="true" ref="X129">INDEX(KM_PCT,MATCH($A129,'Knowledge - Percentages'!$B:$B,0),'Data - Knowledge'!X$8)/100</f>
        <v>0.882</v>
      </c>
      <c r="Y129" s="380">
        <f t="array" aca="true" ref="Y129">INDEX(KM_PCT,MATCH($A129,'Knowledge - Percentages'!$B:$B,0),'Data - Knowledge'!Y$8)/100</f>
        <v>0.82</v>
      </c>
      <c r="Z129" s="380">
        <f t="array" aca="true" ref="Z129">INDEX(KM_PCT,MATCH($A129,'Knowledge - Percentages'!$B:$B,0),'Data - Knowledge'!Z$8)/100</f>
        <v>0.87400000000000011</v>
      </c>
      <c r="AA129" s="380">
        <f t="array" aca="true" ref="AA129">INDEX(KM_PCT,MATCH($A129,'Knowledge - Percentages'!$B:$B,0),'Data - Knowledge'!AA$8)/100</f>
        <v>0.83400000000000007</v>
      </c>
      <c r="AB129" s="380">
        <f t="array" aca="true" ref="AB129">INDEX(KM_PCT,MATCH($A129,'Knowledge - Percentages'!$B:$B,0),'Data - Knowledge'!AB$8)/100</f>
        <v>0.804</v>
      </c>
      <c r="AC129" s="380">
        <f t="array" aca="true" ref="AC129">INDEX(KM_PCT,MATCH($A129,'Knowledge - Percentages'!$B:$B,0),'Data - Knowledge'!AC$8)/100</f>
        <v>0.81700000000000006</v>
      </c>
      <c r="AD129" s="380">
        <f t="array" aca="true" ref="AD129">INDEX(KM_PCT,MATCH($A129,'Knowledge - Percentages'!$B:$B,0),'Data - Knowledge'!AD$8)/100</f>
        <v>0.804</v>
      </c>
      <c r="AE129" s="380">
        <f t="array" aca="true" ref="AE129">INDEX(KM_PCT,MATCH($A129,'Knowledge - Percentages'!$B:$B,0),'Data - Knowledge'!AE$8)/100</f>
        <v>0.78799999999999992</v>
      </c>
      <c r="AF129" s="380">
        <f t="array" aca="true" ref="AF129">INDEX(KM_PCT,MATCH($A129,'Knowledge - Percentages'!$B:$B,0),'Data - Knowledge'!AF$8)/100</f>
        <v>0.77099999999999991</v>
      </c>
      <c r="AG129" s="380">
        <f t="array" aca="true" ref="AG129">INDEX(KM_PCT,MATCH($A129,'Knowledge - Percentages'!$B:$B,0),'Data - Knowledge'!AG$8)/100</f>
        <v>0.78299999999999992</v>
      </c>
      <c r="AH129" s="380">
        <f t="array" aca="true" ref="AH129">INDEX(KM_PCT,MATCH($A129,'Knowledge - Percentages'!$B:$B,0),'Data - Knowledge'!AH$8)/100</f>
        <v>0.792</v>
      </c>
      <c r="AI129" s="380">
        <f t="array" aca="true" ref="AI129">INDEX(KM_PCT,MATCH($A129,'Knowledge - Percentages'!$B:$B,0),'Data - Knowledge'!AI$8)/100</f>
        <v>0.775</v>
      </c>
      <c r="AJ129" s="380">
        <f t="array" aca="true" ref="AJ129">INDEX(KM_PCT,MATCH($A129,'Knowledge - Percentages'!$B:$B,0),'Data - Knowledge'!AJ$8)/100</f>
        <v>0.809</v>
      </c>
      <c r="AK129" s="380">
        <f t="array" aca="true" ref="AK129">INDEX(KM_PCT,MATCH($A129,'Knowledge - Percentages'!$B:$B,0),'Data - Knowledge'!AK$8)/100</f>
        <v>0.778</v>
      </c>
      <c r="AL129" s="380">
        <f t="array" aca="true" ref="AL129">INDEX(KM_PCT,MATCH($A129,'Knowledge - Percentages'!$B:$B,0),'Data - Knowledge'!AL$8)/100</f>
        <v>0.789</v>
      </c>
      <c r="AM129" s="380">
        <f t="array" aca="true" ref="AM129">INDEX(KM_PCT,MATCH($A129,'Knowledge - Percentages'!$B:$B,0),'Data - Knowledge'!AM$8)/100</f>
        <v>0.795</v>
      </c>
      <c r="AN129" s="380">
        <f t="array" aca="true" ref="AN129">INDEX(KM_PCT,MATCH($A129,'Knowledge - Percentages'!$B:$B,0),'Data - Knowledge'!AN$8)/100</f>
        <v>0.795</v>
      </c>
      <c r="AO129" s="380">
        <f t="array" aca="true" ref="AO129">INDEX(KM_PCT,MATCH($A129,'Knowledge - Percentages'!$B:$B,0),'Data - Knowledge'!AO$8)/100</f>
        <v>0.8</v>
      </c>
      <c r="AP129" s="380">
        <f t="array" aca="true" ref="AP129">INDEX(KM_PCT,MATCH($A129,'Knowledge - Percentages'!$B:$B,0),'Data - Knowledge'!AP$8)/100</f>
        <v>0.78099999999999992</v>
      </c>
      <c r="AQ129" s="380">
        <f t="array" aca="true" ref="AQ129">INDEX(KM_PCT,MATCH($A129,'Knowledge - Percentages'!$B:$B,0),'Data - Knowledge'!AQ$8)/100</f>
        <v>0.77099999999999991</v>
      </c>
      <c r="AR129" s="380">
        <f t="array" aca="true" ref="AR129">INDEX(KM_PCT,MATCH($A129,'Knowledge - Percentages'!$B:$B,0),'Data - Knowledge'!AR$8)/100</f>
        <v>0.797</v>
      </c>
      <c r="AS129" s="380">
        <f t="array" aca="true" ref="AS129">INDEX(KM_PCT,MATCH($A129,'Knowledge - Percentages'!$B:$B,0),'Data - Knowledge'!AS$8)/100</f>
        <v>0.7659999999999999</v>
      </c>
      <c r="AT129" s="380">
        <f t="array" aca="true" ref="AT129">INDEX(KM_PCT,MATCH($A129,'Knowledge - Percentages'!$B:$B,0),'Data - Knowledge'!AT$8)/100</f>
        <v>0.773</v>
      </c>
      <c r="AU129" s="380">
        <f t="array" aca="true" ref="AU129">INDEX(KM_PCT,MATCH($A129,'Knowledge - Percentages'!$B:$B,0),'Data - Knowledge'!AU$8)/100</f>
        <v>0.773</v>
      </c>
      <c r="AV129" s="380">
        <f t="array" aca="true" ref="AV129">INDEX(KM_PCT,MATCH($A129,'Knowledge - Percentages'!$B:$B,0),'Data - Knowledge'!AV$8)/100</f>
        <v>0.76</v>
      </c>
      <c r="AW129" s="380">
        <f t="array" aca="true" ref="AW129">INDEX(KM_PCT,MATCH($A129,'Knowledge - Percentages'!$B:$B,0),'Data - Knowledge'!AW$8)/100</f>
        <v>0.75599999999999989</v>
      </c>
      <c r="AX129" s="380">
        <f t="array" aca="true" ref="AX129">INDEX(KM_PCT,MATCH($A129,'Knowledge - Percentages'!$B:$B,0),'Data - Knowledge'!AX$8)/100</f>
        <v>0.726</v>
      </c>
      <c r="AY129" s="380">
        <f t="array" aca="true" ref="AY129">INDEX(KM_PCT,MATCH($A129,'Knowledge - Percentages'!$B:$B,0),'Data - Knowledge'!AY$8)/100</f>
        <v>0.78099999999999992</v>
      </c>
      <c r="AZ129" s="380">
        <f t="array" aca="true" ref="AZ129">INDEX(KM_PCT,MATCH($A129,'Knowledge - Percentages'!$B:$B,0),'Data - Knowledge'!AZ$8)/100</f>
        <v>0.7340000000000001</v>
      </c>
      <c r="BA129" s="380">
        <f t="array" aca="true" ref="BA129">INDEX(KM_PCT,MATCH($A129,'Knowledge - Percentages'!$B:$B,0),'Data - Knowledge'!BA$8)/100</f>
        <v>0.731</v>
      </c>
      <c r="BB129" s="380">
        <f t="array" aca="true" ref="BB129">INDEX(KM_PCT,MATCH($A129,'Knowledge - Percentages'!$B:$B,0),'Data - Knowledge'!BB$8)/100</f>
        <v>0.732</v>
      </c>
      <c r="BC129" s="380">
        <f t="array" aca="true" ref="BC129">INDEX(KM_PCT,MATCH($A129,'Knowledge - Percentages'!$B:$B,0),'Data - Knowledge'!BC$8)/100</f>
        <v>0.7609999999999999</v>
      </c>
      <c r="BD129" s="380">
        <f t="array" aca="true" ref="BD129">INDEX(KM_PCT,MATCH($A129,'Knowledge - Percentages'!$B:$B,0),'Data - Knowledge'!BD$8)/100</f>
        <v>0.769</v>
      </c>
      <c r="BE129" s="380">
        <f t="array" aca="true" ref="BE129">INDEX(KM_PCT,MATCH($A129,'Knowledge - Percentages'!$B:$B,0),'Data - Knowledge'!BE$8)/100</f>
        <v>0.74</v>
      </c>
      <c r="BF129" s="380">
        <f t="array" aca="true" ref="BF129">INDEX(KM_PCT,MATCH($A129,'Knowledge - Percentages'!$B:$B,0),'Data - Knowledge'!BF$8)/100</f>
        <v>0.75</v>
      </c>
      <c r="BG129" s="380">
        <f t="array" aca="true" ref="BG129">INDEX(KM_PCT,MATCH($A129,'Knowledge - Percentages'!$B:$B,0),'Data - Knowledge'!BG$8)/100</f>
        <v>0.745</v>
      </c>
      <c r="BH129" s="380">
        <f t="array" aca="true" ref="BH129">INDEX(KM_PCT,MATCH($A129,'Knowledge - Percentages'!$B:$B,0),'Data - Knowledge'!BH$8)/100</f>
        <v>0.736</v>
      </c>
      <c r="BI129" s="380">
        <f t="array" aca="true" ref="BI129">INDEX(KM_PCT,MATCH($A129,'Knowledge - Percentages'!$B:$B,0),'Data - Knowledge'!BI$8)/100</f>
        <v>0.71200000000000008</v>
      </c>
      <c r="BJ129" s="380">
        <f t="array" aca="true" ref="BJ129">INDEX(KM_PCT,MATCH($A129,'Knowledge - Percentages'!$B:$B,0),'Data - Knowledge'!BJ$8)/100</f>
        <v>0.706</v>
      </c>
      <c r="BK129" s="380">
        <f t="array" aca="true" ref="BK129">INDEX(KM_PCT,MATCH($A129,'Knowledge - Percentages'!$B:$B,0),'Data - Knowledge'!BK$8)/100</f>
        <v>0.772</v>
      </c>
      <c r="BL129" s="380">
        <f t="array" aca="true" ref="BL129">INDEX(KM_PCT,MATCH($A129,'Knowledge - Percentages'!$B:$B,0),'Data - Knowledge'!BL$8)/100</f>
        <v>0.802</v>
      </c>
      <c r="BM129" s="380">
        <f t="array" aca="true" ref="BM129">INDEX(KM_PCT,MATCH($A129,'Knowledge - Percentages'!$B:$B,0),'Data - Knowledge'!BM$8)/100</f>
        <v>0.78299999999999992</v>
      </c>
      <c r="BN129" s="380">
        <f t="array" aca="true" ref="BN129">INDEX(KM_PCT,MATCH($A129,'Knowledge - Percentages'!$B:$B,0),'Data - Knowledge'!BN$8)/100</f>
        <v>0.71</v>
      </c>
      <c r="BO129" s="380">
        <f t="array" aca="true" ref="BO129">INDEX(KM_PCT,MATCH($A129,'Knowledge - Percentages'!$B:$B,0),'Data - Knowledge'!BO$8)/100</f>
        <v>0.731</v>
      </c>
      <c r="BP129" s="380">
        <f t="array" aca="true" ref="BP129">INDEX(KM_PCT,MATCH($A129,'Knowledge - Percentages'!$B:$B,0),'Data - Knowledge'!BP$8)/100</f>
        <v>0.718</v>
      </c>
      <c r="BQ129" s="380">
        <f t="array" aca="true" ref="BQ129">INDEX(KM_PCT,MATCH($A129,'Knowledge - Percentages'!$B:$B,0),'Data - Knowledge'!BQ$8)/100</f>
        <v>0.727</v>
      </c>
    </row>
    <row r="130" spans="1:69">
      <c r="A130" t="s">
        <v>994</v>
      </c>
      <c r="B130" t="s">
        <v>968</v>
      </c>
      <c r="C130" t="s">
        <v>995</v>
      </c>
      <c r="D130" t="s">
        <v>996</v>
      </c>
      <c r="E130" s="373">
        <f>SUMPRODUCT($K$2:$BQ$2,$K130:$BQ130)/$J$2</f>
        <v>0.56251893939393938</v>
      </c>
      <c r="F130" s="379">
        <f>SUMPRODUCT($K$2:$BQ$2,$K130:$BQ130)</f>
        <v>148.505</v>
      </c>
      <c r="G130" s="373">
        <f>SUMPRODUCT($K$3:$BQ$3,$K130:$BQ130)/$J$3</f>
        <v>0.68456735112936362</v>
      </c>
      <c r="H130" s="379">
        <f>SUMPRODUCT($K$3:$BQ$3,$K130:$BQ130)</f>
        <v>6667.6860000000015</v>
      </c>
      <c r="I130" s="373">
        <f>CORREL($K$4:$BQ$4,$K130:$BQ130)</f>
        <v>-0.5864804405996884</v>
      </c>
      <c r="J130" s="379">
        <f>$E130/$G130*100</f>
        <v>82.171453030286187</v>
      </c>
      <c r="K130" s="380">
        <f t="array" aca="true" ref="K130">INDEX(KM_PCT,MATCH($A130,'Knowledge - Percentages'!$B:$B,0),'Data - Knowledge'!K$8)/100</f>
        <v>0.818</v>
      </c>
      <c r="L130" s="380">
        <f t="array" aca="true" ref="L130">INDEX(KM_PCT,MATCH($A130,'Knowledge - Percentages'!$B:$B,0),'Data - Knowledge'!L$8)/100</f>
        <v>0.78099999999999992</v>
      </c>
      <c r="M130" s="380">
        <f t="array" aca="true" ref="M130">INDEX(KM_PCT,MATCH($A130,'Knowledge - Percentages'!$B:$B,0),'Data - Knowledge'!M$8)/100</f>
        <v>0.83900000000000008</v>
      </c>
      <c r="N130" s="380">
        <f t="array" aca="true" ref="N130">INDEX(KM_PCT,MATCH($A130,'Knowledge - Percentages'!$B:$B,0),'Data - Knowledge'!N$8)/100</f>
        <v>0.7609999999999999</v>
      </c>
      <c r="O130" s="380">
        <f t="array" aca="true" ref="O130">INDEX(KM_PCT,MATCH($A130,'Knowledge - Percentages'!$B:$B,0),'Data - Knowledge'!O$8)/100</f>
        <v>0.76</v>
      </c>
      <c r="P130" s="380">
        <f t="array" aca="true" ref="P130">INDEX(KM_PCT,MATCH($A130,'Knowledge - Percentages'!$B:$B,0),'Data - Knowledge'!P$8)/100</f>
        <v>0.708</v>
      </c>
      <c r="Q130" s="380">
        <f t="array" aca="true" ref="Q130">INDEX(KM_PCT,MATCH($A130,'Knowledge - Percentages'!$B:$B,0),'Data - Knowledge'!Q$8)/100</f>
        <v>0.80099999999999993</v>
      </c>
      <c r="R130" s="380">
        <f t="array" aca="true" ref="R130">INDEX(KM_PCT,MATCH($A130,'Knowledge - Percentages'!$B:$B,0),'Data - Knowledge'!R$8)/100</f>
        <v>0.794</v>
      </c>
      <c r="S130" s="380">
        <f t="array" aca="true" ref="S130">INDEX(KM_PCT,MATCH($A130,'Knowledge - Percentages'!$B:$B,0),'Data - Knowledge'!S$8)/100</f>
        <v>0.772</v>
      </c>
      <c r="T130" s="380">
        <f t="array" aca="true" ref="T130">INDEX(KM_PCT,MATCH($A130,'Knowledge - Percentages'!$B:$B,0),'Data - Knowledge'!T$8)/100</f>
        <v>0.7390000000000001</v>
      </c>
      <c r="U130" s="380">
        <f t="array" aca="true" ref="U130">INDEX(KM_PCT,MATCH($A130,'Knowledge - Percentages'!$B:$B,0),'Data - Knowledge'!U$8)/100</f>
        <v>0.745</v>
      </c>
      <c r="V130" s="380">
        <f t="array" aca="true" ref="V130">INDEX(KM_PCT,MATCH($A130,'Knowledge - Percentages'!$B:$B,0),'Data - Knowledge'!V$8)/100</f>
        <v>0.68</v>
      </c>
      <c r="W130" s="380">
        <f t="array" aca="true" ref="W130">INDEX(KM_PCT,MATCH($A130,'Knowledge - Percentages'!$B:$B,0),'Data - Knowledge'!W$8)/100</f>
        <v>0.732</v>
      </c>
      <c r="X130" s="380">
        <f t="array" aca="true" ref="X130">INDEX(KM_PCT,MATCH($A130,'Knowledge - Percentages'!$B:$B,0),'Data - Knowledge'!X$8)/100</f>
        <v>0.794</v>
      </c>
      <c r="Y130" s="380">
        <f t="array" aca="true" ref="Y130">INDEX(KM_PCT,MATCH($A130,'Knowledge - Percentages'!$B:$B,0),'Data - Knowledge'!Y$8)/100</f>
        <v>0.691</v>
      </c>
      <c r="Z130" s="380">
        <f t="array" aca="true" ref="Z130">INDEX(KM_PCT,MATCH($A130,'Knowledge - Percentages'!$B:$B,0),'Data - Knowledge'!Z$8)/100</f>
        <v>0.733</v>
      </c>
      <c r="AA130" s="380">
        <f t="array" aca="true" ref="AA130">INDEX(KM_PCT,MATCH($A130,'Knowledge - Percentages'!$B:$B,0),'Data - Knowledge'!AA$8)/100</f>
        <v>0.71</v>
      </c>
      <c r="AB130" s="380">
        <f t="array" aca="true" ref="AB130">INDEX(KM_PCT,MATCH($A130,'Knowledge - Percentages'!$B:$B,0),'Data - Knowledge'!AB$8)/100</f>
        <v>0.695</v>
      </c>
      <c r="AC130" s="380">
        <f t="array" aca="true" ref="AC130">INDEX(KM_PCT,MATCH($A130,'Knowledge - Percentages'!$B:$B,0),'Data - Knowledge'!AC$8)/100</f>
        <v>0.70700000000000007</v>
      </c>
      <c r="AD130" s="380">
        <f t="array" aca="true" ref="AD130">INDEX(KM_PCT,MATCH($A130,'Knowledge - Percentages'!$B:$B,0),'Data - Knowledge'!AD$8)/100</f>
        <v>0.695</v>
      </c>
      <c r="AE130" s="380">
        <f t="array" aca="true" ref="AE130">INDEX(KM_PCT,MATCH($A130,'Knowledge - Percentages'!$B:$B,0),'Data - Knowledge'!AE$8)/100</f>
        <v>0.70700000000000007</v>
      </c>
      <c r="AF130" s="380">
        <f t="array" aca="true" ref="AF130">INDEX(KM_PCT,MATCH($A130,'Knowledge - Percentages'!$B:$B,0),'Data - Knowledge'!AF$8)/100</f>
        <v>0.67599999999999993</v>
      </c>
      <c r="AG130" s="380">
        <f t="array" aca="true" ref="AG130">INDEX(KM_PCT,MATCH($A130,'Knowledge - Percentages'!$B:$B,0),'Data - Knowledge'!AG$8)/100</f>
        <v>0.665</v>
      </c>
      <c r="AH130" s="380">
        <f t="array" aca="true" ref="AH130">INDEX(KM_PCT,MATCH($A130,'Knowledge - Percentages'!$B:$B,0),'Data - Knowledge'!AH$8)/100</f>
        <v>0.66299999999999992</v>
      </c>
      <c r="AI130" s="380">
        <f t="array" aca="true" ref="AI130">INDEX(KM_PCT,MATCH($A130,'Knowledge - Percentages'!$B:$B,0),'Data - Knowledge'!AI$8)/100</f>
        <v>0.68</v>
      </c>
      <c r="AJ130" s="380">
        <f t="array" aca="true" ref="AJ130">INDEX(KM_PCT,MATCH($A130,'Knowledge - Percentages'!$B:$B,0),'Data - Knowledge'!AJ$8)/100</f>
        <v>0.701</v>
      </c>
      <c r="AK130" s="380">
        <f t="array" aca="true" ref="AK130">INDEX(KM_PCT,MATCH($A130,'Knowledge - Percentages'!$B:$B,0),'Data - Knowledge'!AK$8)/100</f>
        <v>0.632</v>
      </c>
      <c r="AL130" s="380">
        <f t="array" aca="true" ref="AL130">INDEX(KM_PCT,MATCH($A130,'Knowledge - Percentages'!$B:$B,0),'Data - Knowledge'!AL$8)/100</f>
        <v>0.68299999999999994</v>
      </c>
      <c r="AM130" s="380">
        <f t="array" aca="true" ref="AM130">INDEX(KM_PCT,MATCH($A130,'Knowledge - Percentages'!$B:$B,0),'Data - Knowledge'!AM$8)/100</f>
        <v>0.67599999999999993</v>
      </c>
      <c r="AN130" s="380">
        <f t="array" aca="true" ref="AN130">INDEX(KM_PCT,MATCH($A130,'Knowledge - Percentages'!$B:$B,0),'Data - Knowledge'!AN$8)/100</f>
        <v>0.66299999999999992</v>
      </c>
      <c r="AO130" s="380">
        <f t="array" aca="true" ref="AO130">INDEX(KM_PCT,MATCH($A130,'Knowledge - Percentages'!$B:$B,0),'Data - Knowledge'!AO$8)/100</f>
        <v>0.682</v>
      </c>
      <c r="AP130" s="380">
        <f t="array" aca="true" ref="AP130">INDEX(KM_PCT,MATCH($A130,'Knowledge - Percentages'!$B:$B,0),'Data - Knowledge'!AP$8)/100</f>
        <v>0.645</v>
      </c>
      <c r="AQ130" s="380">
        <f t="array" aca="true" ref="AQ130">INDEX(KM_PCT,MATCH($A130,'Knowledge - Percentages'!$B:$B,0),'Data - Knowledge'!AQ$8)/100</f>
        <v>0.627</v>
      </c>
      <c r="AR130" s="380">
        <f t="array" aca="true" ref="AR130">INDEX(KM_PCT,MATCH($A130,'Knowledge - Percentages'!$B:$B,0),'Data - Knowledge'!AR$8)/100</f>
        <v>0.675</v>
      </c>
      <c r="AS130" s="380">
        <f t="array" aca="true" ref="AS130">INDEX(KM_PCT,MATCH($A130,'Knowledge - Percentages'!$B:$B,0),'Data - Knowledge'!AS$8)/100</f>
        <v>0.623</v>
      </c>
      <c r="AT130" s="380">
        <f t="array" aca="true" ref="AT130">INDEX(KM_PCT,MATCH($A130,'Knowledge - Percentages'!$B:$B,0),'Data - Knowledge'!AT$8)/100</f>
        <v>0.638</v>
      </c>
      <c r="AU130" s="380">
        <f t="array" aca="true" ref="AU130">INDEX(KM_PCT,MATCH($A130,'Knowledge - Percentages'!$B:$B,0),'Data - Knowledge'!AU$8)/100</f>
        <v>0.636</v>
      </c>
      <c r="AV130" s="380">
        <f t="array" aca="true" ref="AV130">INDEX(KM_PCT,MATCH($A130,'Knowledge - Percentages'!$B:$B,0),'Data - Knowledge'!AV$8)/100</f>
        <v>0.599</v>
      </c>
      <c r="AW130" s="380">
        <f t="array" aca="true" ref="AW130">INDEX(KM_PCT,MATCH($A130,'Knowledge - Percentages'!$B:$B,0),'Data - Knowledge'!AW$8)/100</f>
        <v>0.594</v>
      </c>
      <c r="AX130" s="380">
        <f t="array" aca="true" ref="AX130">INDEX(KM_PCT,MATCH($A130,'Knowledge - Percentages'!$B:$B,0),'Data - Knowledge'!AX$8)/100</f>
        <v>0.586</v>
      </c>
      <c r="AY130" s="380">
        <f t="array" aca="true" ref="AY130">INDEX(KM_PCT,MATCH($A130,'Knowledge - Percentages'!$B:$B,0),'Data - Knowledge'!AY$8)/100</f>
        <v>0.66099999999999992</v>
      </c>
      <c r="AZ130" s="380">
        <f t="array" aca="true" ref="AZ130">INDEX(KM_PCT,MATCH($A130,'Knowledge - Percentages'!$B:$B,0),'Data - Knowledge'!AZ$8)/100</f>
        <v>0.55399999999999994</v>
      </c>
      <c r="BA130" s="380">
        <f t="array" aca="true" ref="BA130">INDEX(KM_PCT,MATCH($A130,'Knowledge - Percentages'!$B:$B,0),'Data - Knowledge'!BA$8)/100</f>
        <v>0.54799999999999993</v>
      </c>
      <c r="BB130" s="380">
        <f t="array" aca="true" ref="BB130">INDEX(KM_PCT,MATCH($A130,'Knowledge - Percentages'!$B:$B,0),'Data - Knowledge'!BB$8)/100</f>
        <v>0.531</v>
      </c>
      <c r="BC130" s="380">
        <f t="array" aca="true" ref="BC130">INDEX(KM_PCT,MATCH($A130,'Knowledge - Percentages'!$B:$B,0),'Data - Knowledge'!BC$8)/100</f>
        <v>0.6</v>
      </c>
      <c r="BD130" s="380">
        <f t="array" aca="true" ref="BD130">INDEX(KM_PCT,MATCH($A130,'Knowledge - Percentages'!$B:$B,0),'Data - Knowledge'!BD$8)/100</f>
        <v>0.615</v>
      </c>
      <c r="BE130" s="380">
        <f t="array" aca="true" ref="BE130">INDEX(KM_PCT,MATCH($A130,'Knowledge - Percentages'!$B:$B,0),'Data - Knowledge'!BE$8)/100</f>
        <v>0.55299999999999994</v>
      </c>
      <c r="BF130" s="380">
        <f t="array" aca="true" ref="BF130">INDEX(KM_PCT,MATCH($A130,'Knowledge - Percentages'!$B:$B,0),'Data - Knowledge'!BF$8)/100</f>
        <v>0.585</v>
      </c>
      <c r="BG130" s="380">
        <f t="array" aca="true" ref="BG130">INDEX(KM_PCT,MATCH($A130,'Knowledge - Percentages'!$B:$B,0),'Data - Knowledge'!BG$8)/100</f>
        <v>0.584</v>
      </c>
      <c r="BH130" s="380">
        <f t="array" aca="true" ref="BH130">INDEX(KM_PCT,MATCH($A130,'Knowledge - Percentages'!$B:$B,0),'Data - Knowledge'!BH$8)/100</f>
        <v>0.565</v>
      </c>
      <c r="BI130" s="380">
        <f t="array" aca="true" ref="BI130">INDEX(KM_PCT,MATCH($A130,'Knowledge - Percentages'!$B:$B,0),'Data - Knowledge'!BI$8)/100</f>
        <v>0.529</v>
      </c>
      <c r="BJ130" s="380">
        <f t="array" aca="true" ref="BJ130">INDEX(KM_PCT,MATCH($A130,'Knowledge - Percentages'!$B:$B,0),'Data - Knowledge'!BJ$8)/100</f>
        <v>0.484</v>
      </c>
      <c r="BK130" s="380">
        <f t="array" aca="true" ref="BK130">INDEX(KM_PCT,MATCH($A130,'Knowledge - Percentages'!$B:$B,0),'Data - Knowledge'!BK$8)/100</f>
        <v>0.638</v>
      </c>
      <c r="BL130" s="380">
        <f t="array" aca="true" ref="BL130">INDEX(KM_PCT,MATCH($A130,'Knowledge - Percentages'!$B:$B,0),'Data - Knowledge'!BL$8)/100</f>
        <v>0.67799999999999994</v>
      </c>
      <c r="BM130" s="380">
        <f t="array" aca="true" ref="BM130">INDEX(KM_PCT,MATCH($A130,'Knowledge - Percentages'!$B:$B,0),'Data - Knowledge'!BM$8)/100</f>
        <v>0.647</v>
      </c>
      <c r="BN130" s="380">
        <f t="array" aca="true" ref="BN130">INDEX(KM_PCT,MATCH($A130,'Knowledge - Percentages'!$B:$B,0),'Data - Knowledge'!BN$8)/100</f>
        <v>0.501</v>
      </c>
      <c r="BO130" s="380">
        <f t="array" aca="true" ref="BO130">INDEX(KM_PCT,MATCH($A130,'Knowledge - Percentages'!$B:$B,0),'Data - Knowledge'!BO$8)/100</f>
        <v>0.56</v>
      </c>
      <c r="BP130" s="380">
        <f t="array" aca="true" ref="BP130">INDEX(KM_PCT,MATCH($A130,'Knowledge - Percentages'!$B:$B,0),'Data - Knowledge'!BP$8)/100</f>
        <v>0.504</v>
      </c>
      <c r="BQ130" s="380">
        <f t="array" aca="true" ref="BQ130">INDEX(KM_PCT,MATCH($A130,'Knowledge - Percentages'!$B:$B,0),'Data - Knowledge'!BQ$8)/100</f>
        <v>0.542</v>
      </c>
    </row>
    <row r="131" spans="1:69">
      <c r="A131" t="s">
        <v>997</v>
      </c>
      <c r="B131" t="s">
        <v>968</v>
      </c>
      <c r="C131" t="s">
        <v>995</v>
      </c>
      <c r="D131" t="s">
        <v>998</v>
      </c>
      <c r="E131" s="373">
        <f>SUMPRODUCT($K$2:$BQ$2,$K131:$BQ131)/$J$2</f>
        <v>0.47831060606060605</v>
      </c>
      <c r="F131" s="379">
        <f>SUMPRODUCT($K$2:$BQ$2,$K131:$BQ131)</f>
        <v>126.274</v>
      </c>
      <c r="G131" s="373">
        <f>SUMPRODUCT($K$3:$BQ$3,$K131:$BQ131)/$J$3</f>
        <v>0.59874907597535953</v>
      </c>
      <c r="H131" s="379">
        <f>SUMPRODUCT($K$3:$BQ$3,$K131:$BQ131)</f>
        <v>5831.8160000000016</v>
      </c>
      <c r="I131" s="373">
        <f>CORREL($K$4:$BQ$4,$K131:$BQ131)</f>
        <v>-0.572368234598553</v>
      </c>
      <c r="J131" s="379">
        <f>$E131/$G131*100</f>
        <v>79.884984420466992</v>
      </c>
      <c r="K131" s="380">
        <f t="array" aca="true" ref="K131">INDEX(KM_PCT,MATCH($A131,'Knowledge - Percentages'!$B:$B,0),'Data - Knowledge'!K$8)/100</f>
        <v>0.75</v>
      </c>
      <c r="L131" s="380">
        <f t="array" aca="true" ref="L131">INDEX(KM_PCT,MATCH($A131,'Knowledge - Percentages'!$B:$B,0),'Data - Knowledge'!L$8)/100</f>
        <v>0.711</v>
      </c>
      <c r="M131" s="380">
        <f t="array" aca="true" ref="M131">INDEX(KM_PCT,MATCH($A131,'Knowledge - Percentages'!$B:$B,0),'Data - Knowledge'!M$8)/100</f>
        <v>0.762</v>
      </c>
      <c r="N131" s="380">
        <f t="array" aca="true" ref="N131">INDEX(KM_PCT,MATCH($A131,'Knowledge - Percentages'!$B:$B,0),'Data - Knowledge'!N$8)/100</f>
        <v>0.677</v>
      </c>
      <c r="O131" s="380">
        <f t="array" aca="true" ref="O131">INDEX(KM_PCT,MATCH($A131,'Knowledge - Percentages'!$B:$B,0),'Data - Knowledge'!O$8)/100</f>
        <v>0.674</v>
      </c>
      <c r="P131" s="380">
        <f t="array" aca="true" ref="P131">INDEX(KM_PCT,MATCH($A131,'Knowledge - Percentages'!$B:$B,0),'Data - Knowledge'!P$8)/100</f>
        <v>0.622</v>
      </c>
      <c r="Q131" s="380">
        <f t="array" aca="true" ref="Q131">INDEX(KM_PCT,MATCH($A131,'Knowledge - Percentages'!$B:$B,0),'Data - Knowledge'!Q$8)/100</f>
        <v>0.722</v>
      </c>
      <c r="R131" s="380">
        <f t="array" aca="true" ref="R131">INDEX(KM_PCT,MATCH($A131,'Knowledge - Percentages'!$B:$B,0),'Data - Knowledge'!R$8)/100</f>
        <v>0.71700000000000008</v>
      </c>
      <c r="S131" s="380">
        <f t="array" aca="true" ref="S131">INDEX(KM_PCT,MATCH($A131,'Knowledge - Percentages'!$B:$B,0),'Data - Knowledge'!S$8)/100</f>
        <v>0.69200000000000006</v>
      </c>
      <c r="T131" s="380">
        <f t="array" aca="true" ref="T131">INDEX(KM_PCT,MATCH($A131,'Knowledge - Percentages'!$B:$B,0),'Data - Knowledge'!T$8)/100</f>
        <v>0.653</v>
      </c>
      <c r="U131" s="380">
        <f t="array" aca="true" ref="U131">INDEX(KM_PCT,MATCH($A131,'Knowledge - Percentages'!$B:$B,0),'Data - Knowledge'!U$8)/100</f>
        <v>0.657</v>
      </c>
      <c r="V131" s="380">
        <f t="array" aca="true" ref="V131">INDEX(KM_PCT,MATCH($A131,'Knowledge - Percentages'!$B:$B,0),'Data - Knowledge'!V$8)/100</f>
        <v>0.593</v>
      </c>
      <c r="W131" s="380">
        <f t="array" aca="true" ref="W131">INDEX(KM_PCT,MATCH($A131,'Knowledge - Percentages'!$B:$B,0),'Data - Knowledge'!W$8)/100</f>
        <v>0.645</v>
      </c>
      <c r="X131" s="380">
        <f t="array" aca="true" ref="X131">INDEX(KM_PCT,MATCH($A131,'Knowledge - Percentages'!$B:$B,0),'Data - Knowledge'!X$8)/100</f>
        <v>0.71</v>
      </c>
      <c r="Y131" s="380">
        <f t="array" aca="true" ref="Y131">INDEX(KM_PCT,MATCH($A131,'Knowledge - Percentages'!$B:$B,0),'Data - Knowledge'!Y$8)/100</f>
        <v>0.597</v>
      </c>
      <c r="Z131" s="380">
        <f t="array" aca="true" ref="Z131">INDEX(KM_PCT,MATCH($A131,'Knowledge - Percentages'!$B:$B,0),'Data - Knowledge'!Z$8)/100</f>
        <v>0.65099999999999991</v>
      </c>
      <c r="AA131" s="380">
        <f t="array" aca="true" ref="AA131">INDEX(KM_PCT,MATCH($A131,'Knowledge - Percentages'!$B:$B,0),'Data - Knowledge'!AA$8)/100</f>
        <v>0.617</v>
      </c>
      <c r="AB131" s="380">
        <f t="array" aca="true" ref="AB131">INDEX(KM_PCT,MATCH($A131,'Knowledge - Percentages'!$B:$B,0),'Data - Knowledge'!AB$8)/100</f>
        <v>0.608</v>
      </c>
      <c r="AC131" s="380">
        <f t="array" aca="true" ref="AC131">INDEX(KM_PCT,MATCH($A131,'Knowledge - Percentages'!$B:$B,0),'Data - Knowledge'!AC$8)/100</f>
        <v>0.623</v>
      </c>
      <c r="AD131" s="380">
        <f t="array" aca="true" ref="AD131">INDEX(KM_PCT,MATCH($A131,'Knowledge - Percentages'!$B:$B,0),'Data - Knowledge'!AD$8)/100</f>
        <v>0.603</v>
      </c>
      <c r="AE131" s="380">
        <f t="array" aca="true" ref="AE131">INDEX(KM_PCT,MATCH($A131,'Knowledge - Percentages'!$B:$B,0),'Data - Knowledge'!AE$8)/100</f>
        <v>0.611</v>
      </c>
      <c r="AF131" s="380">
        <f t="array" aca="true" ref="AF131">INDEX(KM_PCT,MATCH($A131,'Knowledge - Percentages'!$B:$B,0),'Data - Knowledge'!AF$8)/100</f>
        <v>0.59</v>
      </c>
      <c r="AG131" s="380">
        <f t="array" aca="true" ref="AG131">INDEX(KM_PCT,MATCH($A131,'Knowledge - Percentages'!$B:$B,0),'Data - Knowledge'!AG$8)/100</f>
        <v>0.575</v>
      </c>
      <c r="AH131" s="380">
        <f t="array" aca="true" ref="AH131">INDEX(KM_PCT,MATCH($A131,'Knowledge - Percentages'!$B:$B,0),'Data - Knowledge'!AH$8)/100</f>
        <v>0.57700000000000007</v>
      </c>
      <c r="AI131" s="380">
        <f t="array" aca="true" ref="AI131">INDEX(KM_PCT,MATCH($A131,'Knowledge - Percentages'!$B:$B,0),'Data - Knowledge'!AI$8)/100</f>
        <v>0.595</v>
      </c>
      <c r="AJ131" s="380">
        <f t="array" aca="true" ref="AJ131">INDEX(KM_PCT,MATCH($A131,'Knowledge - Percentages'!$B:$B,0),'Data - Knowledge'!AJ$8)/100</f>
        <v>0.613</v>
      </c>
      <c r="AK131" s="380">
        <f t="array" aca="true" ref="AK131">INDEX(KM_PCT,MATCH($A131,'Knowledge - Percentages'!$B:$B,0),'Data - Knowledge'!AK$8)/100</f>
        <v>0.544</v>
      </c>
      <c r="AL131" s="380">
        <f t="array" aca="true" ref="AL131">INDEX(KM_PCT,MATCH($A131,'Knowledge - Percentages'!$B:$B,0),'Data - Knowledge'!AL$8)/100</f>
        <v>0.601</v>
      </c>
      <c r="AM131" s="380">
        <f t="array" aca="true" ref="AM131">INDEX(KM_PCT,MATCH($A131,'Knowledge - Percentages'!$B:$B,0),'Data - Knowledge'!AM$8)/100</f>
        <v>0.588</v>
      </c>
      <c r="AN131" s="380">
        <f t="array" aca="true" ref="AN131">INDEX(KM_PCT,MATCH($A131,'Knowledge - Percentages'!$B:$B,0),'Data - Knowledge'!AN$8)/100</f>
        <v>0.574</v>
      </c>
      <c r="AO131" s="380">
        <f t="array" aca="true" ref="AO131">INDEX(KM_PCT,MATCH($A131,'Knowledge - Percentages'!$B:$B,0),'Data - Knowledge'!AO$8)/100</f>
        <v>0.595</v>
      </c>
      <c r="AP131" s="380">
        <f t="array" aca="true" ref="AP131">INDEX(KM_PCT,MATCH($A131,'Knowledge - Percentages'!$B:$B,0),'Data - Knowledge'!AP$8)/100</f>
        <v>0.561</v>
      </c>
      <c r="AQ131" s="380">
        <f t="array" aca="true" ref="AQ131">INDEX(KM_PCT,MATCH($A131,'Knowledge - Percentages'!$B:$B,0),'Data - Knowledge'!AQ$8)/100</f>
        <v>0.54</v>
      </c>
      <c r="AR131" s="380">
        <f t="array" aca="true" ref="AR131">INDEX(KM_PCT,MATCH($A131,'Knowledge - Percentages'!$B:$B,0),'Data - Knowledge'!AR$8)/100</f>
        <v>0.594</v>
      </c>
      <c r="AS131" s="380">
        <f t="array" aca="true" ref="AS131">INDEX(KM_PCT,MATCH($A131,'Knowledge - Percentages'!$B:$B,0),'Data - Knowledge'!AS$8)/100</f>
        <v>0.54</v>
      </c>
      <c r="AT131" s="380">
        <f t="array" aca="true" ref="AT131">INDEX(KM_PCT,MATCH($A131,'Knowledge - Percentages'!$B:$B,0),'Data - Knowledge'!AT$8)/100</f>
        <v>0.54899999999999993</v>
      </c>
      <c r="AU131" s="380">
        <f t="array" aca="true" ref="AU131">INDEX(KM_PCT,MATCH($A131,'Knowledge - Percentages'!$B:$B,0),'Data - Knowledge'!AU$8)/100</f>
        <v>0.552</v>
      </c>
      <c r="AV131" s="380">
        <f t="array" aca="true" ref="AV131">INDEX(KM_PCT,MATCH($A131,'Knowledge - Percentages'!$B:$B,0),'Data - Knowledge'!AV$8)/100</f>
        <v>0.511</v>
      </c>
      <c r="AW131" s="380">
        <f t="array" aca="true" ref="AW131">INDEX(KM_PCT,MATCH($A131,'Knowledge - Percentages'!$B:$B,0),'Data - Knowledge'!AW$8)/100</f>
        <v>0.507</v>
      </c>
      <c r="AX131" s="380">
        <f t="array" aca="true" ref="AX131">INDEX(KM_PCT,MATCH($A131,'Knowledge - Percentages'!$B:$B,0),'Data - Knowledge'!AX$8)/100</f>
        <v>0.489</v>
      </c>
      <c r="AY131" s="380">
        <f t="array" aca="true" ref="AY131">INDEX(KM_PCT,MATCH($A131,'Knowledge - Percentages'!$B:$B,0),'Data - Knowledge'!AY$8)/100</f>
        <v>0.57200000000000006</v>
      </c>
      <c r="AZ131" s="380">
        <f t="array" aca="true" ref="AZ131">INDEX(KM_PCT,MATCH($A131,'Knowledge - Percentages'!$B:$B,0),'Data - Knowledge'!AZ$8)/100</f>
        <v>0.47200000000000003</v>
      </c>
      <c r="BA131" s="380">
        <f t="array" aca="true" ref="BA131">INDEX(KM_PCT,MATCH($A131,'Knowledge - Percentages'!$B:$B,0),'Data - Knowledge'!BA$8)/100</f>
        <v>0.46299999999999997</v>
      </c>
      <c r="BB131" s="380">
        <f t="array" aca="true" ref="BB131">INDEX(KM_PCT,MATCH($A131,'Knowledge - Percentages'!$B:$B,0),'Data - Knowledge'!BB$8)/100</f>
        <v>0.449</v>
      </c>
      <c r="BC131" s="380">
        <f t="array" aca="true" ref="BC131">INDEX(KM_PCT,MATCH($A131,'Knowledge - Percentages'!$B:$B,0),'Data - Knowledge'!BC$8)/100</f>
        <v>0.515</v>
      </c>
      <c r="BD131" s="380">
        <f t="array" aca="true" ref="BD131">INDEX(KM_PCT,MATCH($A131,'Knowledge - Percentages'!$B:$B,0),'Data - Knowledge'!BD$8)/100</f>
        <v>0.529</v>
      </c>
      <c r="BE131" s="380">
        <f t="array" aca="true" ref="BE131">INDEX(KM_PCT,MATCH($A131,'Knowledge - Percentages'!$B:$B,0),'Data - Knowledge'!BE$8)/100</f>
        <v>0.46799999999999997</v>
      </c>
      <c r="BF131" s="380">
        <f t="array" aca="true" ref="BF131">INDEX(KM_PCT,MATCH($A131,'Knowledge - Percentages'!$B:$B,0),'Data - Knowledge'!BF$8)/100</f>
        <v>0.499</v>
      </c>
      <c r="BG131" s="380">
        <f t="array" aca="true" ref="BG131">INDEX(KM_PCT,MATCH($A131,'Knowledge - Percentages'!$B:$B,0),'Data - Knowledge'!BG$8)/100</f>
        <v>0.5</v>
      </c>
      <c r="BH131" s="380">
        <f t="array" aca="true" ref="BH131">INDEX(KM_PCT,MATCH($A131,'Knowledge - Percentages'!$B:$B,0),'Data - Knowledge'!BH$8)/100</f>
        <v>0.48</v>
      </c>
      <c r="BI131" s="380">
        <f t="array" aca="true" ref="BI131">INDEX(KM_PCT,MATCH($A131,'Knowledge - Percentages'!$B:$B,0),'Data - Knowledge'!BI$8)/100</f>
        <v>0.446</v>
      </c>
      <c r="BJ131" s="380">
        <f t="array" aca="true" ref="BJ131">INDEX(KM_PCT,MATCH($A131,'Knowledge - Percentages'!$B:$B,0),'Data - Knowledge'!BJ$8)/100</f>
        <v>0.40399999999999997</v>
      </c>
      <c r="BK131" s="380">
        <f t="array" aca="true" ref="BK131">INDEX(KM_PCT,MATCH($A131,'Knowledge - Percentages'!$B:$B,0),'Data - Knowledge'!BK$8)/100</f>
        <v>0.547</v>
      </c>
      <c r="BL131" s="380">
        <f t="array" aca="true" ref="BL131">INDEX(KM_PCT,MATCH($A131,'Knowledge - Percentages'!$B:$B,0),'Data - Knowledge'!BL$8)/100</f>
        <v>0.589</v>
      </c>
      <c r="BM131" s="380">
        <f t="array" aca="true" ref="BM131">INDEX(KM_PCT,MATCH($A131,'Knowledge - Percentages'!$B:$B,0),'Data - Knowledge'!BM$8)/100</f>
        <v>0.556</v>
      </c>
      <c r="BN131" s="380">
        <f t="array" aca="true" ref="BN131">INDEX(KM_PCT,MATCH($A131,'Knowledge - Percentages'!$B:$B,0),'Data - Knowledge'!BN$8)/100</f>
        <v>0.42</v>
      </c>
      <c r="BO131" s="380">
        <f t="array" aca="true" ref="BO131">INDEX(KM_PCT,MATCH($A131,'Knowledge - Percentages'!$B:$B,0),'Data - Knowledge'!BO$8)/100</f>
        <v>0.47700000000000004</v>
      </c>
      <c r="BP131" s="380">
        <f t="array" aca="true" ref="BP131">INDEX(KM_PCT,MATCH($A131,'Knowledge - Percentages'!$B:$B,0),'Data - Knowledge'!BP$8)/100</f>
        <v>0.42100000000000004</v>
      </c>
      <c r="BQ131" s="380">
        <f t="array" aca="true" ref="BQ131">INDEX(KM_PCT,MATCH($A131,'Knowledge - Percentages'!$B:$B,0),'Data - Knowledge'!BQ$8)/100</f>
        <v>0.45799999999999996</v>
      </c>
    </row>
    <row r="132" spans="1:69">
      <c r="A132" t="s">
        <v>999</v>
      </c>
      <c r="B132" t="s">
        <v>968</v>
      </c>
      <c r="C132" t="s">
        <v>1000</v>
      </c>
      <c r="D132" t="s">
        <v>1001</v>
      </c>
      <c r="E132" s="373">
        <f>SUMPRODUCT($K$2:$BQ$2,$K132:$BQ132)/$J$2</f>
        <v>0.29998863636363632</v>
      </c>
      <c r="F132" s="379">
        <f>SUMPRODUCT($K$2:$BQ$2,$K132:$BQ132)</f>
        <v>79.196999999999989</v>
      </c>
      <c r="G132" s="373">
        <f>SUMPRODUCT($K$3:$BQ$3,$K132:$BQ132)/$J$3</f>
        <v>0.47517895277207378</v>
      </c>
      <c r="H132" s="379">
        <f>SUMPRODUCT($K$3:$BQ$3,$K132:$BQ132)</f>
        <v>4628.2429999999986</v>
      </c>
      <c r="I132" s="373">
        <f>CORREL($K$4:$BQ$4,$K132:$BQ132)</f>
        <v>-0.48562373370866929</v>
      </c>
      <c r="J132" s="379">
        <f>$E132/$G132*100</f>
        <v>63.131717979842861</v>
      </c>
      <c r="K132" s="380">
        <f t="array" aca="true" ref="K132">INDEX(KM_PCT,MATCH($A132,'Knowledge - Percentages'!$B:$B,0),'Data - Knowledge'!K$8)/100</f>
        <v>0.669</v>
      </c>
      <c r="L132" s="380">
        <f t="array" aca="true" ref="L132">INDEX(KM_PCT,MATCH($A132,'Knowledge - Percentages'!$B:$B,0),'Data - Knowledge'!L$8)/100</f>
        <v>0.725</v>
      </c>
      <c r="M132" s="380">
        <f t="array" aca="true" ref="M132">INDEX(KM_PCT,MATCH($A132,'Knowledge - Percentages'!$B:$B,0),'Data - Knowledge'!M$8)/100</f>
        <v>0.742</v>
      </c>
      <c r="N132" s="380">
        <f t="array" aca="true" ref="N132">INDEX(KM_PCT,MATCH($A132,'Knowledge - Percentages'!$B:$B,0),'Data - Knowledge'!N$8)/100</f>
        <v>0.623</v>
      </c>
      <c r="O132" s="380">
        <f t="array" aca="true" ref="O132">INDEX(KM_PCT,MATCH($A132,'Knowledge - Percentages'!$B:$B,0),'Data - Knowledge'!O$8)/100</f>
        <v>0.591</v>
      </c>
      <c r="P132" s="380">
        <f t="array" aca="true" ref="P132">INDEX(KM_PCT,MATCH($A132,'Knowledge - Percentages'!$B:$B,0),'Data - Knowledge'!P$8)/100</f>
        <v>0.485</v>
      </c>
      <c r="Q132" s="380">
        <f t="array" aca="true" ref="Q132">INDEX(KM_PCT,MATCH($A132,'Knowledge - Percentages'!$B:$B,0),'Data - Knowledge'!Q$8)/100</f>
        <v>0.652</v>
      </c>
      <c r="R132" s="380">
        <f t="array" aca="true" ref="R132">INDEX(KM_PCT,MATCH($A132,'Knowledge - Percentages'!$B:$B,0),'Data - Knowledge'!R$8)/100</f>
        <v>0.691</v>
      </c>
      <c r="S132" s="380">
        <f t="array" aca="true" ref="S132">INDEX(KM_PCT,MATCH($A132,'Knowledge - Percentages'!$B:$B,0),'Data - Knowledge'!S$8)/100</f>
        <v>0.568</v>
      </c>
      <c r="T132" s="380">
        <f t="array" aca="true" ref="T132">INDEX(KM_PCT,MATCH($A132,'Knowledge - Percentages'!$B:$B,0),'Data - Knowledge'!T$8)/100</f>
        <v>0.546</v>
      </c>
      <c r="U132" s="380">
        <f t="array" aca="true" ref="U132">INDEX(KM_PCT,MATCH($A132,'Knowledge - Percentages'!$B:$B,0),'Data - Knowledge'!U$8)/100</f>
        <v>0.595</v>
      </c>
      <c r="V132" s="380">
        <f t="array" aca="true" ref="V132">INDEX(KM_PCT,MATCH($A132,'Knowledge - Percentages'!$B:$B,0),'Data - Knowledge'!V$8)/100</f>
        <v>0.486</v>
      </c>
      <c r="W132" s="380">
        <f t="array" aca="true" ref="W132">INDEX(KM_PCT,MATCH($A132,'Knowledge - Percentages'!$B:$B,0),'Data - Knowledge'!W$8)/100</f>
        <v>0.531</v>
      </c>
      <c r="X132" s="380">
        <f t="array" aca="true" ref="X132">INDEX(KM_PCT,MATCH($A132,'Knowledge - Percentages'!$B:$B,0),'Data - Knowledge'!X$8)/100</f>
        <v>0.703</v>
      </c>
      <c r="Y132" s="380">
        <f t="array" aca="true" ref="Y132">INDEX(KM_PCT,MATCH($A132,'Knowledge - Percentages'!$B:$B,0),'Data - Knowledge'!Y$8)/100</f>
        <v>0.46299999999999997</v>
      </c>
      <c r="Z132" s="380">
        <f t="array" aca="true" ref="Z132">INDEX(KM_PCT,MATCH($A132,'Knowledge - Percentages'!$B:$B,0),'Data - Knowledge'!Z$8)/100</f>
        <v>0.55799999999999994</v>
      </c>
      <c r="AA132" s="380">
        <f t="array" aca="true" ref="AA132">INDEX(KM_PCT,MATCH($A132,'Knowledge - Percentages'!$B:$B,0),'Data - Knowledge'!AA$8)/100</f>
        <v>0.64</v>
      </c>
      <c r="AB132" s="380">
        <f t="array" aca="true" ref="AB132">INDEX(KM_PCT,MATCH($A132,'Knowledge - Percentages'!$B:$B,0),'Data - Knowledge'!AB$8)/100</f>
        <v>0.475</v>
      </c>
      <c r="AC132" s="380">
        <f t="array" aca="true" ref="AC132">INDEX(KM_PCT,MATCH($A132,'Knowledge - Percentages'!$B:$B,0),'Data - Knowledge'!AC$8)/100</f>
        <v>0.431</v>
      </c>
      <c r="AD132" s="380">
        <f t="array" aca="true" ref="AD132">INDEX(KM_PCT,MATCH($A132,'Knowledge - Percentages'!$B:$B,0),'Data - Knowledge'!AD$8)/100</f>
        <v>0.376</v>
      </c>
      <c r="AE132" s="380">
        <f t="array" aca="true" ref="AE132">INDEX(KM_PCT,MATCH($A132,'Knowledge - Percentages'!$B:$B,0),'Data - Knowledge'!AE$8)/100</f>
        <v>0.47600000000000003</v>
      </c>
      <c r="AF132" s="380">
        <f t="array" aca="true" ref="AF132">INDEX(KM_PCT,MATCH($A132,'Knowledge - Percentages'!$B:$B,0),'Data - Knowledge'!AF$8)/100</f>
        <v>0.462</v>
      </c>
      <c r="AG132" s="380">
        <f t="array" aca="true" ref="AG132">INDEX(KM_PCT,MATCH($A132,'Knowledge - Percentages'!$B:$B,0),'Data - Knowledge'!AG$8)/100</f>
        <v>0.43</v>
      </c>
      <c r="AH132" s="380">
        <f t="array" aca="true" ref="AH132">INDEX(KM_PCT,MATCH($A132,'Knowledge - Percentages'!$B:$B,0),'Data - Knowledge'!AH$8)/100</f>
        <v>0.456</v>
      </c>
      <c r="AI132" s="380">
        <f t="array" aca="true" ref="AI132">INDEX(KM_PCT,MATCH($A132,'Knowledge - Percentages'!$B:$B,0),'Data - Knowledge'!AI$8)/100</f>
        <v>0.46799999999999997</v>
      </c>
      <c r="AJ132" s="380">
        <f t="array" aca="true" ref="AJ132">INDEX(KM_PCT,MATCH($A132,'Knowledge - Percentages'!$B:$B,0),'Data - Knowledge'!AJ$8)/100</f>
        <v>0.49200000000000005</v>
      </c>
      <c r="AK132" s="380">
        <f t="array" aca="true" ref="AK132">INDEX(KM_PCT,MATCH($A132,'Knowledge - Percentages'!$B:$B,0),'Data - Knowledge'!AK$8)/100</f>
        <v>0.415</v>
      </c>
      <c r="AL132" s="380">
        <f t="array" aca="true" ref="AL132">INDEX(KM_PCT,MATCH($A132,'Knowledge - Percentages'!$B:$B,0),'Data - Knowledge'!AL$8)/100</f>
        <v>0.528</v>
      </c>
      <c r="AM132" s="380">
        <f t="array" aca="true" ref="AM132">INDEX(KM_PCT,MATCH($A132,'Knowledge - Percentages'!$B:$B,0),'Data - Knowledge'!AM$8)/100</f>
        <v>0.467</v>
      </c>
      <c r="AN132" s="380">
        <f t="array" aca="true" ref="AN132">INDEX(KM_PCT,MATCH($A132,'Knowledge - Percentages'!$B:$B,0),'Data - Knowledge'!AN$8)/100</f>
        <v>0.425</v>
      </c>
      <c r="AO132" s="380">
        <f t="array" aca="true" ref="AO132">INDEX(KM_PCT,MATCH($A132,'Knowledge - Percentages'!$B:$B,0),'Data - Knowledge'!AO$8)/100</f>
        <v>0.518</v>
      </c>
      <c r="AP132" s="380">
        <f t="array" aca="true" ref="AP132">INDEX(KM_PCT,MATCH($A132,'Knowledge - Percentages'!$B:$B,0),'Data - Knowledge'!AP$8)/100</f>
        <v>0.43700000000000006</v>
      </c>
      <c r="AQ132" s="380">
        <f t="array" aca="true" ref="AQ132">INDEX(KM_PCT,MATCH($A132,'Knowledge - Percentages'!$B:$B,0),'Data - Knowledge'!AQ$8)/100</f>
        <v>0.387</v>
      </c>
      <c r="AR132" s="380">
        <f t="array" aca="true" ref="AR132">INDEX(KM_PCT,MATCH($A132,'Knowledge - Percentages'!$B:$B,0),'Data - Knowledge'!AR$8)/100</f>
        <v>0.44</v>
      </c>
      <c r="AS132" s="380">
        <f t="array" aca="true" ref="AS132">INDEX(KM_PCT,MATCH($A132,'Knowledge - Percentages'!$B:$B,0),'Data - Knowledge'!AS$8)/100</f>
        <v>0.433</v>
      </c>
      <c r="AT132" s="380">
        <f t="array" aca="true" ref="AT132">INDEX(KM_PCT,MATCH($A132,'Knowledge - Percentages'!$B:$B,0),'Data - Knowledge'!AT$8)/100</f>
        <v>0.27699999999999997</v>
      </c>
      <c r="AU132" s="380">
        <f t="array" aca="true" ref="AU132">INDEX(KM_PCT,MATCH($A132,'Knowledge - Percentages'!$B:$B,0),'Data - Knowledge'!AU$8)/100</f>
        <v>0.37200000000000005</v>
      </c>
      <c r="AV132" s="380">
        <f t="array" aca="true" ref="AV132">INDEX(KM_PCT,MATCH($A132,'Knowledge - Percentages'!$B:$B,0),'Data - Knowledge'!AV$8)/100</f>
        <v>0.365</v>
      </c>
      <c r="AW132" s="380">
        <f t="array" aca="true" ref="AW132">INDEX(KM_PCT,MATCH($A132,'Knowledge - Percentages'!$B:$B,0),'Data - Knowledge'!AW$8)/100</f>
        <v>0.342</v>
      </c>
      <c r="AX132" s="380">
        <f t="array" aca="true" ref="AX132">INDEX(KM_PCT,MATCH($A132,'Knowledge - Percentages'!$B:$B,0),'Data - Knowledge'!AX$8)/100</f>
        <v>0.6</v>
      </c>
      <c r="AY132" s="380">
        <f t="array" aca="true" ref="AY132">INDEX(KM_PCT,MATCH($A132,'Knowledge - Percentages'!$B:$B,0),'Data - Knowledge'!AY$8)/100</f>
        <v>0.38799999999999996</v>
      </c>
      <c r="AZ132" s="380">
        <f t="array" aca="true" ref="AZ132">INDEX(KM_PCT,MATCH($A132,'Knowledge - Percentages'!$B:$B,0),'Data - Knowledge'!AZ$8)/100</f>
        <v>0.278</v>
      </c>
      <c r="BA132" s="380">
        <f t="array" aca="true" ref="BA132">INDEX(KM_PCT,MATCH($A132,'Knowledge - Percentages'!$B:$B,0),'Data - Knowledge'!BA$8)/100</f>
        <v>0.263</v>
      </c>
      <c r="BB132" s="380">
        <f t="array" aca="true" ref="BB132">INDEX(KM_PCT,MATCH($A132,'Knowledge - Percentages'!$B:$B,0),'Data - Knowledge'!BB$8)/100</f>
        <v>0.263</v>
      </c>
      <c r="BC132" s="380">
        <f t="array" aca="true" ref="BC132">INDEX(KM_PCT,MATCH($A132,'Knowledge - Percentages'!$B:$B,0),'Data - Knowledge'!BC$8)/100</f>
        <v>0.325</v>
      </c>
      <c r="BD132" s="380">
        <f t="array" aca="true" ref="BD132">INDEX(KM_PCT,MATCH($A132,'Knowledge - Percentages'!$B:$B,0),'Data - Knowledge'!BD$8)/100</f>
        <v>0.332</v>
      </c>
      <c r="BE132" s="380">
        <f t="array" aca="true" ref="BE132">INDEX(KM_PCT,MATCH($A132,'Knowledge - Percentages'!$B:$B,0),'Data - Knowledge'!BE$8)/100</f>
        <v>0.285</v>
      </c>
      <c r="BF132" s="380">
        <f t="array" aca="true" ref="BF132">INDEX(KM_PCT,MATCH($A132,'Knowledge - Percentages'!$B:$B,0),'Data - Knowledge'!BF$8)/100</f>
        <v>0.281</v>
      </c>
      <c r="BG132" s="380">
        <f t="array" aca="true" ref="BG132">INDEX(KM_PCT,MATCH($A132,'Knowledge - Percentages'!$B:$B,0),'Data - Knowledge'!BG$8)/100</f>
        <v>0.324</v>
      </c>
      <c r="BH132" s="380">
        <f t="array" aca="true" ref="BH132">INDEX(KM_PCT,MATCH($A132,'Knowledge - Percentages'!$B:$B,0),'Data - Knowledge'!BH$8)/100</f>
        <v>0.321</v>
      </c>
      <c r="BI132" s="380">
        <f t="array" aca="true" ref="BI132">INDEX(KM_PCT,MATCH($A132,'Knowledge - Percentages'!$B:$B,0),'Data - Knowledge'!BI$8)/100</f>
        <v>0.295</v>
      </c>
      <c r="BJ132" s="380">
        <f t="array" aca="true" ref="BJ132">INDEX(KM_PCT,MATCH($A132,'Knowledge - Percentages'!$B:$B,0),'Data - Knowledge'!BJ$8)/100</f>
        <v>0.20600000000000002</v>
      </c>
      <c r="BK132" s="380">
        <f t="array" aca="true" ref="BK132">INDEX(KM_PCT,MATCH($A132,'Knowledge - Percentages'!$B:$B,0),'Data - Knowledge'!BK$8)/100</f>
        <v>0.324</v>
      </c>
      <c r="BL132" s="380">
        <f t="array" aca="true" ref="BL132">INDEX(KM_PCT,MATCH($A132,'Knowledge - Percentages'!$B:$B,0),'Data - Knowledge'!BL$8)/100</f>
        <v>0.42100000000000004</v>
      </c>
      <c r="BM132" s="380">
        <f t="array" aca="true" ref="BM132">INDEX(KM_PCT,MATCH($A132,'Knowledge - Percentages'!$B:$B,0),'Data - Knowledge'!BM$8)/100</f>
        <v>0.21600000000000003</v>
      </c>
      <c r="BN132" s="380">
        <f t="array" aca="true" ref="BN132">INDEX(KM_PCT,MATCH($A132,'Knowledge - Percentages'!$B:$B,0),'Data - Knowledge'!BN$8)/100</f>
        <v>0.21600000000000003</v>
      </c>
      <c r="BO132" s="380">
        <f t="array" aca="true" ref="BO132">INDEX(KM_PCT,MATCH($A132,'Knowledge - Percentages'!$B:$B,0),'Data - Knowledge'!BO$8)/100</f>
        <v>0.205</v>
      </c>
      <c r="BP132" s="380">
        <f t="array" aca="true" ref="BP132">INDEX(KM_PCT,MATCH($A132,'Knowledge - Percentages'!$B:$B,0),'Data - Knowledge'!BP$8)/100</f>
        <v>0.205</v>
      </c>
      <c r="BQ132" s="380">
        <f t="array" aca="true" ref="BQ132">INDEX(KM_PCT,MATCH($A132,'Knowledge - Percentages'!$B:$B,0),'Data - Knowledge'!BQ$8)/100</f>
        <v>0.233</v>
      </c>
    </row>
    <row r="133" spans="1:69">
      <c r="A133" t="s">
        <v>1002</v>
      </c>
      <c r="B133" t="s">
        <v>968</v>
      </c>
      <c r="C133" t="s">
        <v>1003</v>
      </c>
      <c r="D133" t="s">
        <v>1004</v>
      </c>
      <c r="E133" s="373">
        <f>SUMPRODUCT($K$2:$BQ$2,$K133:$BQ133)/$J$2</f>
        <v>0.23631060606060611</v>
      </c>
      <c r="F133" s="379">
        <f>SUMPRODUCT($K$2:$BQ$2,$K133:$BQ133)</f>
        <v>62.38600000000001</v>
      </c>
      <c r="G133" s="373">
        <f>SUMPRODUCT($K$3:$BQ$3,$K133:$BQ133)/$J$3</f>
        <v>0.40705287474332652</v>
      </c>
      <c r="H133" s="379">
        <f>SUMPRODUCT($K$3:$BQ$3,$K133:$BQ133)</f>
        <v>3964.695</v>
      </c>
      <c r="I133" s="373">
        <f>CORREL($K$4:$BQ$4,$K133:$BQ133)</f>
        <v>-0.46330263693507351</v>
      </c>
      <c r="J133" s="379">
        <f>$E133/$G133*100</f>
        <v>58.054031975481166</v>
      </c>
      <c r="K133" s="380">
        <f t="array" aca="true" ref="K133">INDEX(KM_PCT,MATCH($A133,'Knowledge - Percentages'!$B:$B,0),'Data - Knowledge'!K$8)/100</f>
        <v>0.66099999999999992</v>
      </c>
      <c r="L133" s="380">
        <f t="array" aca="true" ref="L133">INDEX(KM_PCT,MATCH($A133,'Knowledge - Percentages'!$B:$B,0),'Data - Knowledge'!L$8)/100</f>
        <v>0.721</v>
      </c>
      <c r="M133" s="380">
        <f t="array" aca="true" ref="M133">INDEX(KM_PCT,MATCH($A133,'Knowledge - Percentages'!$B:$B,0),'Data - Knowledge'!M$8)/100</f>
        <v>0.67599999999999993</v>
      </c>
      <c r="N133" s="380">
        <f t="array" aca="true" ref="N133">INDEX(KM_PCT,MATCH($A133,'Knowledge - Percentages'!$B:$B,0),'Data - Knowledge'!N$8)/100</f>
        <v>0.53799999999999992</v>
      </c>
      <c r="O133" s="380">
        <f t="array" aca="true" ref="O133">INDEX(KM_PCT,MATCH($A133,'Knowledge - Percentages'!$B:$B,0),'Data - Knowledge'!O$8)/100</f>
        <v>0.544</v>
      </c>
      <c r="P133" s="380">
        <f t="array" aca="true" ref="P133">INDEX(KM_PCT,MATCH($A133,'Knowledge - Percentages'!$B:$B,0),'Data - Knowledge'!P$8)/100</f>
        <v>0.39</v>
      </c>
      <c r="Q133" s="380">
        <f t="array" aca="true" ref="Q133">INDEX(KM_PCT,MATCH($A133,'Knowledge - Percentages'!$B:$B,0),'Data - Knowledge'!Q$8)/100</f>
        <v>0.595</v>
      </c>
      <c r="R133" s="380">
        <f t="array" aca="true" ref="R133">INDEX(KM_PCT,MATCH($A133,'Knowledge - Percentages'!$B:$B,0),'Data - Knowledge'!R$8)/100</f>
        <v>0.609</v>
      </c>
      <c r="S133" s="380">
        <f t="array" aca="true" ref="S133">INDEX(KM_PCT,MATCH($A133,'Knowledge - Percentages'!$B:$B,0),'Data - Knowledge'!S$8)/100</f>
        <v>0.48100000000000004</v>
      </c>
      <c r="T133" s="380">
        <f t="array" aca="true" ref="T133">INDEX(KM_PCT,MATCH($A133,'Knowledge - Percentages'!$B:$B,0),'Data - Knowledge'!T$8)/100</f>
        <v>0.484</v>
      </c>
      <c r="U133" s="380">
        <f t="array" aca="true" ref="U133">INDEX(KM_PCT,MATCH($A133,'Knowledge - Percentages'!$B:$B,0),'Data - Knowledge'!U$8)/100</f>
        <v>0.508</v>
      </c>
      <c r="V133" s="380">
        <f t="array" aca="true" ref="V133">INDEX(KM_PCT,MATCH($A133,'Knowledge - Percentages'!$B:$B,0),'Data - Knowledge'!V$8)/100</f>
        <v>0.387</v>
      </c>
      <c r="W133" s="380">
        <f t="array" aca="true" ref="W133">INDEX(KM_PCT,MATCH($A133,'Knowledge - Percentages'!$B:$B,0),'Data - Knowledge'!W$8)/100</f>
        <v>0.47600000000000003</v>
      </c>
      <c r="X133" s="380">
        <f t="array" aca="true" ref="X133">INDEX(KM_PCT,MATCH($A133,'Knowledge - Percentages'!$B:$B,0),'Data - Knowledge'!X$8)/100</f>
        <v>0.599</v>
      </c>
      <c r="Y133" s="380">
        <f t="array" aca="true" ref="Y133">INDEX(KM_PCT,MATCH($A133,'Knowledge - Percentages'!$B:$B,0),'Data - Knowledge'!Y$8)/100</f>
        <v>0.473</v>
      </c>
      <c r="Z133" s="380">
        <f t="array" aca="true" ref="Z133">INDEX(KM_PCT,MATCH($A133,'Knowledge - Percentages'!$B:$B,0),'Data - Knowledge'!Z$8)/100</f>
        <v>0.659</v>
      </c>
      <c r="AA133" s="380">
        <f t="array" aca="true" ref="AA133">INDEX(KM_PCT,MATCH($A133,'Knowledge - Percentages'!$B:$B,0),'Data - Knowledge'!AA$8)/100</f>
        <v>0.447</v>
      </c>
      <c r="AB133" s="380">
        <f t="array" aca="true" ref="AB133">INDEX(KM_PCT,MATCH($A133,'Knowledge - Percentages'!$B:$B,0),'Data - Knowledge'!AB$8)/100</f>
        <v>0.391</v>
      </c>
      <c r="AC133" s="380">
        <f t="array" aca="true" ref="AC133">INDEX(KM_PCT,MATCH($A133,'Knowledge - Percentages'!$B:$B,0),'Data - Knowledge'!AC$8)/100</f>
        <v>0.37799999999999995</v>
      </c>
      <c r="AD133" s="380">
        <f t="array" aca="true" ref="AD133">INDEX(KM_PCT,MATCH($A133,'Knowledge - Percentages'!$B:$B,0),'Data - Knowledge'!AD$8)/100</f>
        <v>0.319</v>
      </c>
      <c r="AE133" s="380">
        <f t="array" aca="true" ref="AE133">INDEX(KM_PCT,MATCH($A133,'Knowledge - Percentages'!$B:$B,0),'Data - Knowledge'!AE$8)/100</f>
        <v>0.4</v>
      </c>
      <c r="AF133" s="380">
        <f t="array" aca="true" ref="AF133">INDEX(KM_PCT,MATCH($A133,'Knowledge - Percentages'!$B:$B,0),'Data - Knowledge'!AF$8)/100</f>
        <v>0.382</v>
      </c>
      <c r="AG133" s="380">
        <f t="array" aca="true" ref="AG133">INDEX(KM_PCT,MATCH($A133,'Knowledge - Percentages'!$B:$B,0),'Data - Knowledge'!AG$8)/100</f>
        <v>0.358</v>
      </c>
      <c r="AH133" s="380">
        <f t="array" aca="true" ref="AH133">INDEX(KM_PCT,MATCH($A133,'Knowledge - Percentages'!$B:$B,0),'Data - Knowledge'!AH$8)/100</f>
        <v>0.39</v>
      </c>
      <c r="AI133" s="380">
        <f t="array" aca="true" ref="AI133">INDEX(KM_PCT,MATCH($A133,'Knowledge - Percentages'!$B:$B,0),'Data - Knowledge'!AI$8)/100</f>
        <v>0.331</v>
      </c>
      <c r="AJ133" s="380">
        <f t="array" aca="true" ref="AJ133">INDEX(KM_PCT,MATCH($A133,'Knowledge - Percentages'!$B:$B,0),'Data - Knowledge'!AJ$8)/100</f>
        <v>0.42100000000000004</v>
      </c>
      <c r="AK133" s="380">
        <f t="array" aca="true" ref="AK133">INDEX(KM_PCT,MATCH($A133,'Knowledge - Percentages'!$B:$B,0),'Data - Knowledge'!AK$8)/100</f>
        <v>0.33299999999999996</v>
      </c>
      <c r="AL133" s="380">
        <f t="array" aca="true" ref="AL133">INDEX(KM_PCT,MATCH($A133,'Knowledge - Percentages'!$B:$B,0),'Data - Knowledge'!AL$8)/100</f>
        <v>0.44</v>
      </c>
      <c r="AM133" s="380">
        <f t="array" aca="true" ref="AM133">INDEX(KM_PCT,MATCH($A133,'Knowledge - Percentages'!$B:$B,0),'Data - Knowledge'!AM$8)/100</f>
        <v>0.371</v>
      </c>
      <c r="AN133" s="380">
        <f t="array" aca="true" ref="AN133">INDEX(KM_PCT,MATCH($A133,'Knowledge - Percentages'!$B:$B,0),'Data - Knowledge'!AN$8)/100</f>
        <v>0.35700000000000004</v>
      </c>
      <c r="AO133" s="380">
        <f t="array" aca="true" ref="AO133">INDEX(KM_PCT,MATCH($A133,'Knowledge - Percentages'!$B:$B,0),'Data - Knowledge'!AO$8)/100</f>
        <v>0.467</v>
      </c>
      <c r="AP133" s="380">
        <f t="array" aca="true" ref="AP133">INDEX(KM_PCT,MATCH($A133,'Knowledge - Percentages'!$B:$B,0),'Data - Knowledge'!AP$8)/100</f>
        <v>0.384</v>
      </c>
      <c r="AQ133" s="380">
        <f t="array" aca="true" ref="AQ133">INDEX(KM_PCT,MATCH($A133,'Knowledge - Percentages'!$B:$B,0),'Data - Knowledge'!AQ$8)/100</f>
        <v>0.317</v>
      </c>
      <c r="AR133" s="380">
        <f t="array" aca="true" ref="AR133">INDEX(KM_PCT,MATCH($A133,'Knowledge - Percentages'!$B:$B,0),'Data - Knowledge'!AR$8)/100</f>
        <v>0.377</v>
      </c>
      <c r="AS133" s="380">
        <f t="array" aca="true" ref="AS133">INDEX(KM_PCT,MATCH($A133,'Knowledge - Percentages'!$B:$B,0),'Data - Knowledge'!AS$8)/100</f>
        <v>0.15</v>
      </c>
      <c r="AT133" s="380">
        <f t="array" aca="true" ref="AT133">INDEX(KM_PCT,MATCH($A133,'Knowledge - Percentages'!$B:$B,0),'Data - Knowledge'!AT$8)/100</f>
        <v>0.244</v>
      </c>
      <c r="AU133" s="380">
        <f t="array" aca="true" ref="AU133">INDEX(KM_PCT,MATCH($A133,'Knowledge - Percentages'!$B:$B,0),'Data - Knowledge'!AU$8)/100</f>
        <v>0.307</v>
      </c>
      <c r="AV133" s="380">
        <f t="array" aca="true" ref="AV133">INDEX(KM_PCT,MATCH($A133,'Knowledge - Percentages'!$B:$B,0),'Data - Knowledge'!AV$8)/100</f>
        <v>0.294</v>
      </c>
      <c r="AW133" s="380">
        <f t="array" aca="true" ref="AW133">INDEX(KM_PCT,MATCH($A133,'Knowledge - Percentages'!$B:$B,0),'Data - Knowledge'!AW$8)/100</f>
        <v>0.262</v>
      </c>
      <c r="AX133" s="380">
        <f t="array" aca="true" ref="AX133">INDEX(KM_PCT,MATCH($A133,'Knowledge - Percentages'!$B:$B,0),'Data - Knowledge'!AX$8)/100</f>
        <v>0.292</v>
      </c>
      <c r="AY133" s="380">
        <f t="array" aca="true" ref="AY133">INDEX(KM_PCT,MATCH($A133,'Knowledge - Percentages'!$B:$B,0),'Data - Knowledge'!AY$8)/100</f>
        <v>0.33</v>
      </c>
      <c r="AZ133" s="380">
        <f t="array" aca="true" ref="AZ133">INDEX(KM_PCT,MATCH($A133,'Knowledge - Percentages'!$B:$B,0),'Data - Knowledge'!AZ$8)/100</f>
        <v>0.22899999999999998</v>
      </c>
      <c r="BA133" s="380">
        <f t="array" aca="true" ref="BA133">INDEX(KM_PCT,MATCH($A133,'Knowledge - Percentages'!$B:$B,0),'Data - Knowledge'!BA$8)/100</f>
        <v>0.19899999999999998</v>
      </c>
      <c r="BB133" s="380">
        <f t="array" aca="true" ref="BB133">INDEX(KM_PCT,MATCH($A133,'Knowledge - Percentages'!$B:$B,0),'Data - Knowledge'!BB$8)/100</f>
        <v>0.20199999999999999</v>
      </c>
      <c r="BC133" s="380">
        <f t="array" aca="true" ref="BC133">INDEX(KM_PCT,MATCH($A133,'Knowledge - Percentages'!$B:$B,0),'Data - Knowledge'!BC$8)/100</f>
        <v>0.28</v>
      </c>
      <c r="BD133" s="380">
        <f t="array" aca="true" ref="BD133">INDEX(KM_PCT,MATCH($A133,'Knowledge - Percentages'!$B:$B,0),'Data - Knowledge'!BD$8)/100</f>
        <v>0.27899999999999997</v>
      </c>
      <c r="BE133" s="380">
        <f t="array" aca="true" ref="BE133">INDEX(KM_PCT,MATCH($A133,'Knowledge - Percentages'!$B:$B,0),'Data - Knowledge'!BE$8)/100</f>
        <v>0.217</v>
      </c>
      <c r="BF133" s="380">
        <f t="array" aca="true" ref="BF133">INDEX(KM_PCT,MATCH($A133,'Knowledge - Percentages'!$B:$B,0),'Data - Knowledge'!BF$8)/100</f>
        <v>0.22699999999999998</v>
      </c>
      <c r="BG133" s="380">
        <f t="array" aca="true" ref="BG133">INDEX(KM_PCT,MATCH($A133,'Knowledge - Percentages'!$B:$B,0),'Data - Knowledge'!BG$8)/100</f>
        <v>0.266</v>
      </c>
      <c r="BH133" s="380">
        <f t="array" aca="true" ref="BH133">INDEX(KM_PCT,MATCH($A133,'Knowledge - Percentages'!$B:$B,0),'Data - Knowledge'!BH$8)/100</f>
        <v>0.25</v>
      </c>
      <c r="BI133" s="380">
        <f t="array" aca="true" ref="BI133">INDEX(KM_PCT,MATCH($A133,'Knowledge - Percentages'!$B:$B,0),'Data - Knowledge'!BI$8)/100</f>
        <v>0.223</v>
      </c>
      <c r="BJ133" s="380">
        <f t="array" aca="true" ref="BJ133">INDEX(KM_PCT,MATCH($A133,'Knowledge - Percentages'!$B:$B,0),'Data - Knowledge'!BJ$8)/100</f>
        <v>0.16399999999999998</v>
      </c>
      <c r="BK133" s="380">
        <f t="array" aca="true" ref="BK133">INDEX(KM_PCT,MATCH($A133,'Knowledge - Percentages'!$B:$B,0),'Data - Knowledge'!BK$8)/100</f>
        <v>0.32899999999999996</v>
      </c>
      <c r="BL133" s="380">
        <f t="array" aca="true" ref="BL133">INDEX(KM_PCT,MATCH($A133,'Knowledge - Percentages'!$B:$B,0),'Data - Knowledge'!BL$8)/100</f>
        <v>0.276</v>
      </c>
      <c r="BM133" s="380">
        <f t="array" aca="true" ref="BM133">INDEX(KM_PCT,MATCH($A133,'Knowledge - Percentages'!$B:$B,0),'Data - Knowledge'!BM$8)/100</f>
        <v>0.272</v>
      </c>
      <c r="BN133" s="380">
        <f t="array" aca="true" ref="BN133">INDEX(KM_PCT,MATCH($A133,'Knowledge - Percentages'!$B:$B,0),'Data - Knowledge'!BN$8)/100</f>
        <v>0.152</v>
      </c>
      <c r="BO133" s="380">
        <f t="array" aca="true" ref="BO133">INDEX(KM_PCT,MATCH($A133,'Knowledge - Percentages'!$B:$B,0),'Data - Knowledge'!BO$8)/100</f>
        <v>0.161</v>
      </c>
      <c r="BP133" s="380">
        <f t="array" aca="true" ref="BP133">INDEX(KM_PCT,MATCH($A133,'Knowledge - Percentages'!$B:$B,0),'Data - Knowledge'!BP$8)/100</f>
        <v>0.155</v>
      </c>
      <c r="BQ133" s="380">
        <f t="array" aca="true" ref="BQ133">INDEX(KM_PCT,MATCH($A133,'Knowledge - Percentages'!$B:$B,0),'Data - Knowledge'!BQ$8)/100</f>
        <v>0.18100000000000002</v>
      </c>
    </row>
    <row r="134" spans="1:69">
      <c r="A134" t="s">
        <v>1005</v>
      </c>
      <c r="B134" t="s">
        <v>968</v>
      </c>
      <c r="C134" t="s">
        <v>1003</v>
      </c>
      <c r="D134" t="s">
        <v>1006</v>
      </c>
      <c r="E134" s="373">
        <f>SUMPRODUCT($K$2:$BQ$2,$K134:$BQ134)/$J$2</f>
        <v>0.094632575757575776</v>
      </c>
      <c r="F134" s="379">
        <f>SUMPRODUCT($K$2:$BQ$2,$K134:$BQ134)</f>
        <v>24.983000000000004</v>
      </c>
      <c r="G134" s="373">
        <f>SUMPRODUCT($K$3:$BQ$3,$K134:$BQ134)/$J$3</f>
        <v>0.20738213552361393</v>
      </c>
      <c r="H134" s="379">
        <f>SUMPRODUCT($K$3:$BQ$3,$K134:$BQ134)</f>
        <v>2019.9019999999996</v>
      </c>
      <c r="I134" s="373">
        <f>CORREL($K$4:$BQ$4,$K134:$BQ134)</f>
        <v>-0.43759424567880173</v>
      </c>
      <c r="J134" s="379">
        <f>$E134/$G134*100</f>
        <v>45.631980555432307</v>
      </c>
      <c r="K134" s="380">
        <f t="array" aca="true" ref="K134">INDEX(KM_PCT,MATCH($A134,'Knowledge - Percentages'!$B:$B,0),'Data - Knowledge'!K$8)/100</f>
        <v>0.436</v>
      </c>
      <c r="L134" s="380">
        <f t="array" aca="true" ref="L134">INDEX(KM_PCT,MATCH($A134,'Knowledge - Percentages'!$B:$B,0),'Data - Knowledge'!L$8)/100</f>
        <v>0.531</v>
      </c>
      <c r="M134" s="380">
        <f t="array" aca="true" ref="M134">INDEX(KM_PCT,MATCH($A134,'Knowledge - Percentages'!$B:$B,0),'Data - Knowledge'!M$8)/100</f>
        <v>0.449</v>
      </c>
      <c r="N134" s="380">
        <f t="array" aca="true" ref="N134">INDEX(KM_PCT,MATCH($A134,'Knowledge - Percentages'!$B:$B,0),'Data - Knowledge'!N$8)/100</f>
        <v>0.302</v>
      </c>
      <c r="O134" s="380">
        <f t="array" aca="true" ref="O134">INDEX(KM_PCT,MATCH($A134,'Knowledge - Percentages'!$B:$B,0),'Data - Knowledge'!O$8)/100</f>
        <v>0.307</v>
      </c>
      <c r="P134" s="380">
        <f t="array" aca="true" ref="P134">INDEX(KM_PCT,MATCH($A134,'Knowledge - Percentages'!$B:$B,0),'Data - Knowledge'!P$8)/100</f>
        <v>0.184</v>
      </c>
      <c r="Q134" s="380">
        <f t="array" aca="true" ref="Q134">INDEX(KM_PCT,MATCH($A134,'Knowledge - Percentages'!$B:$B,0),'Data - Knowledge'!Q$8)/100</f>
        <v>0.36</v>
      </c>
      <c r="R134" s="380">
        <f t="array" aca="true" ref="R134">INDEX(KM_PCT,MATCH($A134,'Knowledge - Percentages'!$B:$B,0),'Data - Knowledge'!R$8)/100</f>
        <v>0.39299999999999996</v>
      </c>
      <c r="S134" s="380">
        <f t="array" aca="true" ref="S134">INDEX(KM_PCT,MATCH($A134,'Knowledge - Percentages'!$B:$B,0),'Data - Knowledge'!S$8)/100</f>
        <v>0.253</v>
      </c>
      <c r="T134" s="380">
        <f t="array" aca="true" ref="T134">INDEX(KM_PCT,MATCH($A134,'Knowledge - Percentages'!$B:$B,0),'Data - Knowledge'!T$8)/100</f>
        <v>0.257</v>
      </c>
      <c r="U134" s="380">
        <f t="array" aca="true" ref="U134">INDEX(KM_PCT,MATCH($A134,'Knowledge - Percentages'!$B:$B,0),'Data - Knowledge'!U$8)/100</f>
        <v>0.27</v>
      </c>
      <c r="V134" s="380">
        <f t="array" aca="true" ref="V134">INDEX(KM_PCT,MATCH($A134,'Knowledge - Percentages'!$B:$B,0),'Data - Knowledge'!V$8)/100</f>
        <v>0.188</v>
      </c>
      <c r="W134" s="380">
        <f t="array" aca="true" ref="W134">INDEX(KM_PCT,MATCH($A134,'Knowledge - Percentages'!$B:$B,0),'Data - Knowledge'!W$8)/100</f>
        <v>0.255</v>
      </c>
      <c r="X134" s="380">
        <f t="array" aca="true" ref="X134">INDEX(KM_PCT,MATCH($A134,'Knowledge - Percentages'!$B:$B,0),'Data - Knowledge'!X$8)/100</f>
        <v>0.392</v>
      </c>
      <c r="Y134" s="380">
        <f t="array" aca="true" ref="Y134">INDEX(KM_PCT,MATCH($A134,'Knowledge - Percentages'!$B:$B,0),'Data - Knowledge'!Y$8)/100</f>
        <v>0.281</v>
      </c>
      <c r="Z134" s="380">
        <f t="array" aca="true" ref="Z134">INDEX(KM_PCT,MATCH($A134,'Knowledge - Percentages'!$B:$B,0),'Data - Knowledge'!Z$8)/100</f>
        <v>0.414</v>
      </c>
      <c r="AA134" s="380">
        <f t="array" aca="true" ref="AA134">INDEX(KM_PCT,MATCH($A134,'Knowledge - Percentages'!$B:$B,0),'Data - Knowledge'!AA$8)/100</f>
        <v>0.221</v>
      </c>
      <c r="AB134" s="380">
        <f t="array" aca="true" ref="AB134">INDEX(KM_PCT,MATCH($A134,'Knowledge - Percentages'!$B:$B,0),'Data - Knowledge'!AB$8)/100</f>
        <v>0.188</v>
      </c>
      <c r="AC134" s="380">
        <f t="array" aca="true" ref="AC134">INDEX(KM_PCT,MATCH($A134,'Knowledge - Percentages'!$B:$B,0),'Data - Knowledge'!AC$8)/100</f>
        <v>0.17800000000000002</v>
      </c>
      <c r="AD134" s="380">
        <f t="array" aca="true" ref="AD134">INDEX(KM_PCT,MATCH($A134,'Knowledge - Percentages'!$B:$B,0),'Data - Knowledge'!AD$8)/100</f>
        <v>0.135</v>
      </c>
      <c r="AE134" s="380">
        <f t="array" aca="true" ref="AE134">INDEX(KM_PCT,MATCH($A134,'Knowledge - Percentages'!$B:$B,0),'Data - Knowledge'!AE$8)/100</f>
        <v>0.187</v>
      </c>
      <c r="AF134" s="380">
        <f t="array" aca="true" ref="AF134">INDEX(KM_PCT,MATCH($A134,'Knowledge - Percentages'!$B:$B,0),'Data - Knowledge'!AF$8)/100</f>
        <v>0.175</v>
      </c>
      <c r="AG134" s="380">
        <f t="array" aca="true" ref="AG134">INDEX(KM_PCT,MATCH($A134,'Knowledge - Percentages'!$B:$B,0),'Data - Knowledge'!AG$8)/100</f>
        <v>0.158</v>
      </c>
      <c r="AH134" s="380">
        <f t="array" aca="true" ref="AH134">INDEX(KM_PCT,MATCH($A134,'Knowledge - Percentages'!$B:$B,0),'Data - Knowledge'!AH$8)/100</f>
        <v>0.18</v>
      </c>
      <c r="AI134" s="380">
        <f t="array" aca="true" ref="AI134">INDEX(KM_PCT,MATCH($A134,'Knowledge - Percentages'!$B:$B,0),'Data - Knowledge'!AI$8)/100</f>
        <v>0.14400000000000002</v>
      </c>
      <c r="AJ134" s="380">
        <f t="array" aca="true" ref="AJ134">INDEX(KM_PCT,MATCH($A134,'Knowledge - Percentages'!$B:$B,0),'Data - Knowledge'!AJ$8)/100</f>
        <v>0.215</v>
      </c>
      <c r="AK134" s="380">
        <f t="array" aca="true" ref="AK134">INDEX(KM_PCT,MATCH($A134,'Knowledge - Percentages'!$B:$B,0),'Data - Knowledge'!AK$8)/100</f>
        <v>0.14</v>
      </c>
      <c r="AL134" s="380">
        <f t="array" aca="true" ref="AL134">INDEX(KM_PCT,MATCH($A134,'Knowledge - Percentages'!$B:$B,0),'Data - Knowledge'!AL$8)/100</f>
        <v>0.25</v>
      </c>
      <c r="AM134" s="380">
        <f t="array" aca="true" ref="AM134">INDEX(KM_PCT,MATCH($A134,'Knowledge - Percentages'!$B:$B,0),'Data - Knowledge'!AM$8)/100</f>
        <v>0.17300000000000001</v>
      </c>
      <c r="AN134" s="380">
        <f t="array" aca="true" ref="AN134">INDEX(KM_PCT,MATCH($A134,'Knowledge - Percentages'!$B:$B,0),'Data - Knowledge'!AN$8)/100</f>
        <v>0.16399999999999998</v>
      </c>
      <c r="AO134" s="380">
        <f t="array" aca="true" ref="AO134">INDEX(KM_PCT,MATCH($A134,'Knowledge - Percentages'!$B:$B,0),'Data - Knowledge'!AO$8)/100</f>
        <v>0.262</v>
      </c>
      <c r="AP134" s="380">
        <f t="array" aca="true" ref="AP134">INDEX(KM_PCT,MATCH($A134,'Knowledge - Percentages'!$B:$B,0),'Data - Knowledge'!AP$8)/100</f>
        <v>0.18899999999999997</v>
      </c>
      <c r="AQ134" s="380">
        <f t="array" aca="true" ref="AQ134">INDEX(KM_PCT,MATCH($A134,'Knowledge - Percentages'!$B:$B,0),'Data - Knowledge'!AQ$8)/100</f>
        <v>0.136</v>
      </c>
      <c r="AR134" s="380">
        <f t="array" aca="true" ref="AR134">INDEX(KM_PCT,MATCH($A134,'Knowledge - Percentages'!$B:$B,0),'Data - Knowledge'!AR$8)/100</f>
        <v>0.209</v>
      </c>
      <c r="AS134" s="380">
        <f t="array" aca="true" ref="AS134">INDEX(KM_PCT,MATCH($A134,'Knowledge - Percentages'!$B:$B,0),'Data - Knowledge'!AS$8)/100</f>
        <v>0.122</v>
      </c>
      <c r="AT134" s="380">
        <f t="array" aca="true" ref="AT134">INDEX(KM_PCT,MATCH($A134,'Knowledge - Percentages'!$B:$B,0),'Data - Knowledge'!AT$8)/100</f>
        <v>0.102</v>
      </c>
      <c r="AU134" s="380">
        <f t="array" aca="true" ref="AU134">INDEX(KM_PCT,MATCH($A134,'Knowledge - Percentages'!$B:$B,0),'Data - Knowledge'!AU$8)/100</f>
        <v>0.131</v>
      </c>
      <c r="AV134" s="380">
        <f t="array" aca="true" ref="AV134">INDEX(KM_PCT,MATCH($A134,'Knowledge - Percentages'!$B:$B,0),'Data - Knowledge'!AV$8)/100</f>
        <v>0.124</v>
      </c>
      <c r="AW134" s="380">
        <f t="array" aca="true" ref="AW134">INDEX(KM_PCT,MATCH($A134,'Knowledge - Percentages'!$B:$B,0),'Data - Knowledge'!AW$8)/100</f>
        <v>0.105</v>
      </c>
      <c r="AX134" s="380">
        <f t="array" aca="true" ref="AX134">INDEX(KM_PCT,MATCH($A134,'Knowledge - Percentages'!$B:$B,0),'Data - Knowledge'!AX$8)/100</f>
        <v>0.25</v>
      </c>
      <c r="AY134" s="380">
        <f t="array" aca="true" ref="AY134">INDEX(KM_PCT,MATCH($A134,'Knowledge - Percentages'!$B:$B,0),'Data - Knowledge'!AY$8)/100</f>
        <v>0.145</v>
      </c>
      <c r="AZ134" s="380">
        <f t="array" aca="true" ref="AZ134">INDEX(KM_PCT,MATCH($A134,'Knowledge - Percentages'!$B:$B,0),'Data - Knowledge'!AZ$8)/100</f>
        <v>0.093000000000000013</v>
      </c>
      <c r="BA134" s="380">
        <f t="array" aca="true" ref="BA134">INDEX(KM_PCT,MATCH($A134,'Knowledge - Percentages'!$B:$B,0),'Data - Knowledge'!BA$8)/100</f>
        <v>0.07</v>
      </c>
      <c r="BB134" s="380">
        <f t="array" aca="true" ref="BB134">INDEX(KM_PCT,MATCH($A134,'Knowledge - Percentages'!$B:$B,0),'Data - Knowledge'!BB$8)/100</f>
        <v>0.07</v>
      </c>
      <c r="BC134" s="380">
        <f t="array" aca="true" ref="BC134">INDEX(KM_PCT,MATCH($A134,'Knowledge - Percentages'!$B:$B,0),'Data - Knowledge'!BC$8)/100</f>
        <v>0.132</v>
      </c>
      <c r="BD134" s="380">
        <f t="array" aca="true" ref="BD134">INDEX(KM_PCT,MATCH($A134,'Knowledge - Percentages'!$B:$B,0),'Data - Knowledge'!BD$8)/100</f>
        <v>0.113</v>
      </c>
      <c r="BE134" s="380">
        <f t="array" aca="true" ref="BE134">INDEX(KM_PCT,MATCH($A134,'Knowledge - Percentages'!$B:$B,0),'Data - Knowledge'!BE$8)/100</f>
        <v>0.08199999999999999</v>
      </c>
      <c r="BF134" s="380">
        <f t="array" aca="true" ref="BF134">INDEX(KM_PCT,MATCH($A134,'Knowledge - Percentages'!$B:$B,0),'Data - Knowledge'!BF$8)/100</f>
        <v>0.09</v>
      </c>
      <c r="BG134" s="380">
        <f t="array" aca="true" ref="BG134">INDEX(KM_PCT,MATCH($A134,'Knowledge - Percentages'!$B:$B,0),'Data - Knowledge'!BG$8)/100</f>
        <v>0.113</v>
      </c>
      <c r="BH134" s="380">
        <f t="array" aca="true" ref="BH134">INDEX(KM_PCT,MATCH($A134,'Knowledge - Percentages'!$B:$B,0),'Data - Knowledge'!BH$8)/100</f>
        <v>0.1</v>
      </c>
      <c r="BI134" s="380">
        <f t="array" aca="true" ref="BI134">INDEX(KM_PCT,MATCH($A134,'Knowledge - Percentages'!$B:$B,0),'Data - Knowledge'!BI$8)/100</f>
        <v>0.1</v>
      </c>
      <c r="BJ134" s="380">
        <f t="array" aca="true" ref="BJ134">INDEX(KM_PCT,MATCH($A134,'Knowledge - Percentages'!$B:$B,0),'Data - Knowledge'!BJ$8)/100</f>
        <v>0.057</v>
      </c>
      <c r="BK134" s="380">
        <f t="array" aca="true" ref="BK134">INDEX(KM_PCT,MATCH($A134,'Knowledge - Percentages'!$B:$B,0),'Data - Knowledge'!BK$8)/100</f>
        <v>0.142</v>
      </c>
      <c r="BL134" s="380">
        <f t="array" aca="true" ref="BL134">INDEX(KM_PCT,MATCH($A134,'Knowledge - Percentages'!$B:$B,0),'Data - Knowledge'!BL$8)/100</f>
        <v>0.132</v>
      </c>
      <c r="BM134" s="380">
        <f t="array" aca="true" ref="BM134">INDEX(KM_PCT,MATCH($A134,'Knowledge - Percentages'!$B:$B,0),'Data - Knowledge'!BM$8)/100</f>
        <v>0.073</v>
      </c>
      <c r="BN134" s="380">
        <f t="array" aca="true" ref="BN134">INDEX(KM_PCT,MATCH($A134,'Knowledge - Percentages'!$B:$B,0),'Data - Knowledge'!BN$8)/100</f>
        <v>0.052000000000000005</v>
      </c>
      <c r="BO134" s="380">
        <f t="array" aca="true" ref="BO134">INDEX(KM_PCT,MATCH($A134,'Knowledge - Percentages'!$B:$B,0),'Data - Knowledge'!BO$8)/100</f>
        <v>0.053</v>
      </c>
      <c r="BP134" s="380">
        <f t="array" aca="true" ref="BP134">INDEX(KM_PCT,MATCH($A134,'Knowledge - Percentages'!$B:$B,0),'Data - Knowledge'!BP$8)/100</f>
        <v>0.047</v>
      </c>
      <c r="BQ134" s="380">
        <f t="array" aca="true" ref="BQ134">INDEX(KM_PCT,MATCH($A134,'Knowledge - Percentages'!$B:$B,0),'Data - Knowledge'!BQ$8)/100</f>
        <v>0.066</v>
      </c>
    </row>
    <row r="135" spans="1:69">
      <c r="A135" t="s">
        <v>1007</v>
      </c>
      <c r="B135" t="s">
        <v>1008</v>
      </c>
      <c r="C135" t="s">
        <v>1009</v>
      </c>
      <c r="D135" t="s">
        <v>1010</v>
      </c>
      <c r="E135" s="373">
        <f>SUMPRODUCT($K$2:$BQ$2,$K135:$BQ135)/$J$2</f>
        <v>0.046428030303030304</v>
      </c>
      <c r="F135" s="379">
        <f>SUMPRODUCT($K$2:$BQ$2,$K135:$BQ135)</f>
        <v>12.257</v>
      </c>
      <c r="G135" s="373">
        <f>SUMPRODUCT($K$3:$BQ$3,$K135:$BQ135)/$J$3</f>
        <v>0.060329876796714588</v>
      </c>
      <c r="H135" s="379">
        <f>SUMPRODUCT($K$3:$BQ$3,$K135:$BQ135)</f>
        <v>587.613</v>
      </c>
      <c r="I135" s="373">
        <f>CORREL($K$4:$BQ$4,$K135:$BQ135)</f>
        <v>-0.32731512582442651</v>
      </c>
      <c r="J135" s="379">
        <f>$E135/$G135*100</f>
        <v>76.9569453282203</v>
      </c>
      <c r="K135" s="380">
        <f t="array" aca="true" ref="K135">INDEX(KM_PCT,MATCH($A135,'Knowledge - Percentages'!$B:$B,0),'Data - Knowledge'!K$8)/100</f>
        <v>0.154</v>
      </c>
      <c r="L135" s="380">
        <f t="array" aca="true" ref="L135">INDEX(KM_PCT,MATCH($A135,'Knowledge - Percentages'!$B:$B,0),'Data - Knowledge'!L$8)/100</f>
        <v>0.42200000000000004</v>
      </c>
      <c r="M135" s="380">
        <f t="array" aca="true" ref="M135">INDEX(KM_PCT,MATCH($A135,'Knowledge - Percentages'!$B:$B,0),'Data - Knowledge'!M$8)/100</f>
        <v>0.154</v>
      </c>
      <c r="N135" s="380">
        <f t="array" aca="true" ref="N135">INDEX(KM_PCT,MATCH($A135,'Knowledge - Percentages'!$B:$B,0),'Data - Knowledge'!N$8)/100</f>
        <v>0.077</v>
      </c>
      <c r="O135" s="380">
        <f t="array" aca="true" ref="O135">INDEX(KM_PCT,MATCH($A135,'Knowledge - Percentages'!$B:$B,0),'Data - Knowledge'!O$8)/100</f>
        <v>0.048</v>
      </c>
      <c r="P135" s="380">
        <f t="array" aca="true" ref="P135">INDEX(KM_PCT,MATCH($A135,'Knowledge - Percentages'!$B:$B,0),'Data - Knowledge'!P$8)/100</f>
        <v>0.064</v>
      </c>
      <c r="Q135" s="380">
        <f t="array" aca="true" ref="Q135">INDEX(KM_PCT,MATCH($A135,'Knowledge - Percentages'!$B:$B,0),'Data - Knowledge'!Q$8)/100</f>
        <v>0.18899999999999997</v>
      </c>
      <c r="R135" s="380">
        <f t="array" aca="true" ref="R135">INDEX(KM_PCT,MATCH($A135,'Knowledge - Percentages'!$B:$B,0),'Data - Knowledge'!R$8)/100</f>
        <v>0.149</v>
      </c>
      <c r="S135" s="380">
        <f t="array" aca="true" ref="S135">INDEX(KM_PCT,MATCH($A135,'Knowledge - Percentages'!$B:$B,0),'Data - Knowledge'!S$8)/100</f>
        <v>0.076</v>
      </c>
      <c r="T135" s="380">
        <f t="array" aca="true" ref="T135">INDEX(KM_PCT,MATCH($A135,'Knowledge - Percentages'!$B:$B,0),'Data - Knowledge'!T$8)/100</f>
        <v>0.057</v>
      </c>
      <c r="U135" s="380">
        <f t="array" aca="true" ref="U135">INDEX(KM_PCT,MATCH($A135,'Knowledge - Percentages'!$B:$B,0),'Data - Knowledge'!U$8)/100</f>
        <v>0.07400000000000001</v>
      </c>
      <c r="V135" s="380">
        <f t="array" aca="true" ref="V135">INDEX(KM_PCT,MATCH($A135,'Knowledge - Percentages'!$B:$B,0),'Data - Knowledge'!V$8)/100</f>
        <v>0.033</v>
      </c>
      <c r="W135" s="380">
        <f t="array" aca="true" ref="W135">INDEX(KM_PCT,MATCH($A135,'Knowledge - Percentages'!$B:$B,0),'Data - Knowledge'!W$8)/100</f>
        <v>0.062</v>
      </c>
      <c r="X135" s="380">
        <f t="array" aca="true" ref="X135">INDEX(KM_PCT,MATCH($A135,'Knowledge - Percentages'!$B:$B,0),'Data - Knowledge'!X$8)/100</f>
        <v>0.319</v>
      </c>
      <c r="Y135" s="380">
        <f t="array" aca="true" ref="Y135">INDEX(KM_PCT,MATCH($A135,'Knowledge - Percentages'!$B:$B,0),'Data - Knowledge'!Y$8)/100</f>
        <v>0.304</v>
      </c>
      <c r="Z135" s="380">
        <f t="array" aca="true" ref="Z135">INDEX(KM_PCT,MATCH($A135,'Knowledge - Percentages'!$B:$B,0),'Data - Knowledge'!Z$8)/100</f>
        <v>0.373</v>
      </c>
      <c r="AA135" s="380">
        <f t="array" aca="true" ref="AA135">INDEX(KM_PCT,MATCH($A135,'Knowledge - Percentages'!$B:$B,0),'Data - Knowledge'!AA$8)/100</f>
        <v>0.307</v>
      </c>
      <c r="AB135" s="380">
        <f t="array" aca="true" ref="AB135">INDEX(KM_PCT,MATCH($A135,'Knowledge - Percentages'!$B:$B,0),'Data - Knowledge'!AB$8)/100</f>
        <v>0.091</v>
      </c>
      <c r="AC135" s="380">
        <f t="array" aca="true" ref="AC135">INDEX(KM_PCT,MATCH($A135,'Knowledge - Percentages'!$B:$B,0),'Data - Knowledge'!AC$8)/100</f>
        <v>0.15</v>
      </c>
      <c r="AD135" s="380">
        <f t="array" aca="true" ref="AD135">INDEX(KM_PCT,MATCH($A135,'Knowledge - Percentages'!$B:$B,0),'Data - Knowledge'!AD$8)/100</f>
        <v>0.307</v>
      </c>
      <c r="AE135" s="380">
        <f t="array" aca="true" ref="AE135">INDEX(KM_PCT,MATCH($A135,'Knowledge - Percentages'!$B:$B,0),'Data - Knowledge'!AE$8)/100</f>
        <v>0.02</v>
      </c>
      <c r="AF135" s="380">
        <f t="array" aca="true" ref="AF135">INDEX(KM_PCT,MATCH($A135,'Knowledge - Percentages'!$B:$B,0),'Data - Knowledge'!AF$8)/100</f>
        <v>0.02</v>
      </c>
      <c r="AG135" s="380">
        <f t="array" aca="true" ref="AG135">INDEX(KM_PCT,MATCH($A135,'Knowledge - Percentages'!$B:$B,0),'Data - Knowledge'!AG$8)/100</f>
        <v>0.02</v>
      </c>
      <c r="AH135" s="380">
        <f t="array" aca="true" ref="AH135">INDEX(KM_PCT,MATCH($A135,'Knowledge - Percentages'!$B:$B,0),'Data - Knowledge'!AH$8)/100</f>
        <v>0.05</v>
      </c>
      <c r="AI135" s="380">
        <f t="array" aca="true" ref="AI135">INDEX(KM_PCT,MATCH($A135,'Knowledge - Percentages'!$B:$B,0),'Data - Knowledge'!AI$8)/100</f>
        <v>0.18600000000000003</v>
      </c>
      <c r="AJ135" s="380">
        <f t="array" aca="true" ref="AJ135">INDEX(KM_PCT,MATCH($A135,'Knowledge - Percentages'!$B:$B,0),'Data - Knowledge'!AJ$8)/100</f>
        <v>0.06</v>
      </c>
      <c r="AK135" s="380">
        <f t="array" aca="true" ref="AK135">INDEX(KM_PCT,MATCH($A135,'Knowledge - Percentages'!$B:$B,0),'Data - Knowledge'!AK$8)/100</f>
        <v>0.045</v>
      </c>
      <c r="AL135" s="380">
        <f t="array" aca="true" ref="AL135">INDEX(KM_PCT,MATCH($A135,'Knowledge - Percentages'!$B:$B,0),'Data - Knowledge'!AL$8)/100</f>
        <v>0.179</v>
      </c>
      <c r="AM135" s="380">
        <f t="array" aca="true" ref="AM135">INDEX(KM_PCT,MATCH($A135,'Knowledge - Percentages'!$B:$B,0),'Data - Knowledge'!AM$8)/100</f>
        <v>0.067</v>
      </c>
      <c r="AN135" s="380">
        <f t="array" aca="true" ref="AN135">INDEX(KM_PCT,MATCH($A135,'Knowledge - Percentages'!$B:$B,0),'Data - Knowledge'!AN$8)/100</f>
        <v>0.054000000000000006</v>
      </c>
      <c r="AO135" s="380">
        <f t="array" aca="true" ref="AO135">INDEX(KM_PCT,MATCH($A135,'Knowledge - Percentages'!$B:$B,0),'Data - Knowledge'!AO$8)/100</f>
        <v>0.057</v>
      </c>
      <c r="AP135" s="380">
        <f t="array" aca="true" ref="AP135">INDEX(KM_PCT,MATCH($A135,'Knowledge - Percentages'!$B:$B,0),'Data - Knowledge'!AP$8)/100</f>
        <v>0.092</v>
      </c>
      <c r="AQ135" s="380">
        <f t="array" aca="true" ref="AQ135">INDEX(KM_PCT,MATCH($A135,'Knowledge - Percentages'!$B:$B,0),'Data - Knowledge'!AQ$8)/100</f>
        <v>0.083</v>
      </c>
      <c r="AR135" s="380">
        <f t="array" aca="true" ref="AR135">INDEX(KM_PCT,MATCH($A135,'Knowledge - Percentages'!$B:$B,0),'Data - Knowledge'!AR$8)/100</f>
        <v>0.17600000000000002</v>
      </c>
      <c r="AS135" s="380">
        <f t="array" aca="true" ref="AS135">INDEX(KM_PCT,MATCH($A135,'Knowledge - Percentages'!$B:$B,0),'Data - Knowledge'!AS$8)/100</f>
        <v>0.1</v>
      </c>
      <c r="AT135" s="380">
        <f t="array" aca="true" ref="AT135">INDEX(KM_PCT,MATCH($A135,'Knowledge - Percentages'!$B:$B,0),'Data - Knowledge'!AT$8)/100</f>
        <v>0.228</v>
      </c>
      <c r="AU135" s="380">
        <f t="array" aca="true" ref="AU135">INDEX(KM_PCT,MATCH($A135,'Knowledge - Percentages'!$B:$B,0),'Data - Knowledge'!AU$8)/100</f>
        <v>0.115</v>
      </c>
      <c r="AV135" s="380">
        <f t="array" aca="true" ref="AV135">INDEX(KM_PCT,MATCH($A135,'Knowledge - Percentages'!$B:$B,0),'Data - Knowledge'!AV$8)/100</f>
        <v>0.034</v>
      </c>
      <c r="AW135" s="380">
        <f t="array" aca="true" ref="AW135">INDEX(KM_PCT,MATCH($A135,'Knowledge - Percentages'!$B:$B,0),'Data - Knowledge'!AW$8)/100</f>
        <v>0.046</v>
      </c>
      <c r="AX135" s="380">
        <f t="array" aca="true" ref="AX135">INDEX(KM_PCT,MATCH($A135,'Knowledge - Percentages'!$B:$B,0),'Data - Knowledge'!AX$8)/100</f>
        <v>0.046</v>
      </c>
      <c r="AY135" s="380">
        <f t="array" aca="true" ref="AY135">INDEX(KM_PCT,MATCH($A135,'Knowledge - Percentages'!$B:$B,0),'Data - Knowledge'!AY$8)/100</f>
        <v>0.027000000000000003</v>
      </c>
      <c r="AZ135" s="380">
        <f t="array" aca="true" ref="AZ135">INDEX(KM_PCT,MATCH($A135,'Knowledge - Percentages'!$B:$B,0),'Data - Knowledge'!AZ$8)/100</f>
        <v>0.037000000000000005</v>
      </c>
      <c r="BA135" s="380">
        <f t="array" aca="true" ref="BA135">INDEX(KM_PCT,MATCH($A135,'Knowledge - Percentages'!$B:$B,0),'Data - Knowledge'!BA$8)/100</f>
        <v>0.036000000000000004</v>
      </c>
      <c r="BB135" s="380">
        <f t="array" aca="true" ref="BB135">INDEX(KM_PCT,MATCH($A135,'Knowledge - Percentages'!$B:$B,0),'Data - Knowledge'!BB$8)/100</f>
        <v>0.034</v>
      </c>
      <c r="BC135" s="380">
        <f t="array" aca="true" ref="BC135">INDEX(KM_PCT,MATCH($A135,'Knowledge - Percentages'!$B:$B,0),'Data - Knowledge'!BC$8)/100</f>
        <v>0.03</v>
      </c>
      <c r="BD135" s="380">
        <f t="array" aca="true" ref="BD135">INDEX(KM_PCT,MATCH($A135,'Knowledge - Percentages'!$B:$B,0),'Data - Knowledge'!BD$8)/100</f>
        <v>0.033</v>
      </c>
      <c r="BE135" s="380">
        <f t="array" aca="true" ref="BE135">INDEX(KM_PCT,MATCH($A135,'Knowledge - Percentages'!$B:$B,0),'Data - Knowledge'!BE$8)/100</f>
        <v>0.03</v>
      </c>
      <c r="BF135" s="380">
        <f t="array" aca="true" ref="BF135">INDEX(KM_PCT,MATCH($A135,'Knowledge - Percentages'!$B:$B,0),'Data - Knowledge'!BF$8)/100</f>
        <v>0.03</v>
      </c>
      <c r="BG135" s="380">
        <f t="array" aca="true" ref="BG135">INDEX(KM_PCT,MATCH($A135,'Knowledge - Percentages'!$B:$B,0),'Data - Knowledge'!BG$8)/100</f>
        <v>0.078</v>
      </c>
      <c r="BH135" s="380">
        <f t="array" aca="true" ref="BH135">INDEX(KM_PCT,MATCH($A135,'Knowledge - Percentages'!$B:$B,0),'Data - Knowledge'!BH$8)/100</f>
        <v>0.061</v>
      </c>
      <c r="BI135" s="380">
        <f t="array" aca="true" ref="BI135">INDEX(KM_PCT,MATCH($A135,'Knowledge - Percentages'!$B:$B,0),'Data - Knowledge'!BI$8)/100</f>
        <v>0.037000000000000005</v>
      </c>
      <c r="BJ135" s="380">
        <f t="array" aca="true" ref="BJ135">INDEX(KM_PCT,MATCH($A135,'Knowledge - Percentages'!$B:$B,0),'Data - Knowledge'!BJ$8)/100</f>
        <v>0.044000000000000004</v>
      </c>
      <c r="BK135" s="380">
        <f t="array" aca="true" ref="BK135">INDEX(KM_PCT,MATCH($A135,'Knowledge - Percentages'!$B:$B,0),'Data - Knowledge'!BK$8)/100</f>
        <v>0.13699999999999998</v>
      </c>
      <c r="BL135" s="380">
        <f t="array" aca="true" ref="BL135">INDEX(KM_PCT,MATCH($A135,'Knowledge - Percentages'!$B:$B,0),'Data - Knowledge'!BL$8)/100</f>
        <v>0.295</v>
      </c>
      <c r="BM135" s="380">
        <f t="array" aca="true" ref="BM135">INDEX(KM_PCT,MATCH($A135,'Knowledge - Percentages'!$B:$B,0),'Data - Knowledge'!BM$8)/100</f>
        <v>0.249</v>
      </c>
      <c r="BN135" s="380">
        <f t="array" aca="true" ref="BN135">INDEX(KM_PCT,MATCH($A135,'Knowledge - Percentages'!$B:$B,0),'Data - Knowledge'!BN$8)/100</f>
        <v>0.051</v>
      </c>
      <c r="BO135" s="380">
        <f t="array" aca="true" ref="BO135">INDEX(KM_PCT,MATCH($A135,'Knowledge - Percentages'!$B:$B,0),'Data - Knowledge'!BO$8)/100</f>
        <v>0.059000000000000004</v>
      </c>
      <c r="BP135" s="380">
        <f t="array" aca="true" ref="BP135">INDEX(KM_PCT,MATCH($A135,'Knowledge - Percentages'!$B:$B,0),'Data - Knowledge'!BP$8)/100</f>
        <v>0.059000000000000004</v>
      </c>
      <c r="BQ135" s="380">
        <f t="array" aca="true" ref="BQ135">INDEX(KM_PCT,MATCH($A135,'Knowledge - Percentages'!$B:$B,0),'Data - Knowledge'!BQ$8)/100</f>
        <v>0.045</v>
      </c>
    </row>
    <row r="136" spans="1:69">
      <c r="A136" t="s">
        <v>1011</v>
      </c>
      <c r="B136" t="s">
        <v>1008</v>
      </c>
      <c r="C136" t="s">
        <v>1009</v>
      </c>
      <c r="D136" t="s">
        <v>1012</v>
      </c>
      <c r="E136" s="373">
        <f>SUMPRODUCT($K$2:$BQ$2,$K136:$BQ136)/$J$2</f>
        <v>0.62927272727272743</v>
      </c>
      <c r="F136" s="379">
        <f>SUMPRODUCT($K$2:$BQ$2,$K136:$BQ136)</f>
        <v>166.12800000000004</v>
      </c>
      <c r="G136" s="373">
        <f>SUMPRODUCT($K$3:$BQ$3,$K136:$BQ136)/$J$3</f>
        <v>0.68426632443531843</v>
      </c>
      <c r="H136" s="379">
        <f>SUMPRODUCT($K$3:$BQ$3,$K136:$BQ136)</f>
        <v>6664.7540000000017</v>
      </c>
      <c r="I136" s="373">
        <f>CORREL($K$4:$BQ$4,$K136:$BQ136)</f>
        <v>0.17009266458552214</v>
      </c>
      <c r="J136" s="379">
        <f>$E136/$G136*100</f>
        <v>91.963129676449626</v>
      </c>
      <c r="K136" s="380">
        <f t="array" aca="true" ref="K136">INDEX(KM_PCT,MATCH($A136,'Knowledge - Percentages'!$B:$B,0),'Data - Knowledge'!K$8)/100</f>
        <v>0.539</v>
      </c>
      <c r="L136" s="380">
        <f t="array" aca="true" ref="L136">INDEX(KM_PCT,MATCH($A136,'Knowledge - Percentages'!$B:$B,0),'Data - Knowledge'!L$8)/100</f>
        <v>0.231</v>
      </c>
      <c r="M136" s="380">
        <f t="array" aca="true" ref="M136">INDEX(KM_PCT,MATCH($A136,'Knowledge - Percentages'!$B:$B,0),'Data - Knowledge'!M$8)/100</f>
        <v>0.539</v>
      </c>
      <c r="N136" s="380">
        <f t="array" aca="true" ref="N136">INDEX(KM_PCT,MATCH($A136,'Knowledge - Percentages'!$B:$B,0),'Data - Knowledge'!N$8)/100</f>
        <v>0.696</v>
      </c>
      <c r="O136" s="380">
        <f t="array" aca="true" ref="O136">INDEX(KM_PCT,MATCH($A136,'Knowledge - Percentages'!$B:$B,0),'Data - Knowledge'!O$8)/100</f>
        <v>0.726</v>
      </c>
      <c r="P136" s="380">
        <f t="array" aca="true" ref="P136">INDEX(KM_PCT,MATCH($A136,'Knowledge - Percentages'!$B:$B,0),'Data - Knowledge'!P$8)/100</f>
        <v>0.722</v>
      </c>
      <c r="Q136" s="380">
        <f t="array" aca="true" ref="Q136">INDEX(KM_PCT,MATCH($A136,'Knowledge - Percentages'!$B:$B,0),'Data - Knowledge'!Q$8)/100</f>
        <v>0.539</v>
      </c>
      <c r="R136" s="380">
        <f t="array" aca="true" ref="R136">INDEX(KM_PCT,MATCH($A136,'Knowledge - Percentages'!$B:$B,0),'Data - Knowledge'!R$8)/100</f>
        <v>0.627</v>
      </c>
      <c r="S136" s="380">
        <f t="array" aca="true" ref="S136">INDEX(KM_PCT,MATCH($A136,'Knowledge - Percentages'!$B:$B,0),'Data - Knowledge'!S$8)/100</f>
        <v>0.718</v>
      </c>
      <c r="T136" s="380">
        <f t="array" aca="true" ref="T136">INDEX(KM_PCT,MATCH($A136,'Knowledge - Percentages'!$B:$B,0),'Data - Knowledge'!T$8)/100</f>
        <v>0.722</v>
      </c>
      <c r="U136" s="380">
        <f t="array" aca="true" ref="U136">INDEX(KM_PCT,MATCH($A136,'Knowledge - Percentages'!$B:$B,0),'Data - Knowledge'!U$8)/100</f>
        <v>0.69700000000000006</v>
      </c>
      <c r="V136" s="380">
        <f t="array" aca="true" ref="V136">INDEX(KM_PCT,MATCH($A136,'Knowledge - Percentages'!$B:$B,0),'Data - Knowledge'!V$8)/100</f>
        <v>0.7340000000000001</v>
      </c>
      <c r="W136" s="380">
        <f t="array" aca="true" ref="W136">INDEX(KM_PCT,MATCH($A136,'Knowledge - Percentages'!$B:$B,0),'Data - Knowledge'!W$8)/100</f>
        <v>0.612</v>
      </c>
      <c r="X136" s="380">
        <f t="array" aca="true" ref="X136">INDEX(KM_PCT,MATCH($A136,'Knowledge - Percentages'!$B:$B,0),'Data - Knowledge'!X$8)/100</f>
        <v>0.29</v>
      </c>
      <c r="Y136" s="380">
        <f t="array" aca="true" ref="Y136">INDEX(KM_PCT,MATCH($A136,'Knowledge - Percentages'!$B:$B,0),'Data - Knowledge'!Y$8)/100</f>
        <v>0.27399999999999997</v>
      </c>
      <c r="Z136" s="380">
        <f t="array" aca="true" ref="Z136">INDEX(KM_PCT,MATCH($A136,'Knowledge - Percentages'!$B:$B,0),'Data - Knowledge'!Z$8)/100</f>
        <v>0.259</v>
      </c>
      <c r="AA136" s="380">
        <f t="array" aca="true" ref="AA136">INDEX(KM_PCT,MATCH($A136,'Knowledge - Percentages'!$B:$B,0),'Data - Knowledge'!AA$8)/100</f>
        <v>0.28</v>
      </c>
      <c r="AB136" s="380">
        <f t="array" aca="true" ref="AB136">INDEX(KM_PCT,MATCH($A136,'Knowledge - Percentages'!$B:$B,0),'Data - Knowledge'!AB$8)/100</f>
        <v>0.662</v>
      </c>
      <c r="AC136" s="380">
        <f t="array" aca="true" ref="AC136">INDEX(KM_PCT,MATCH($A136,'Knowledge - Percentages'!$B:$B,0),'Data - Knowledge'!AC$8)/100</f>
        <v>0.511</v>
      </c>
      <c r="AD136" s="380">
        <f t="array" aca="true" ref="AD136">INDEX(KM_PCT,MATCH($A136,'Knowledge - Percentages'!$B:$B,0),'Data - Knowledge'!AD$8)/100</f>
        <v>0.303</v>
      </c>
      <c r="AE136" s="380">
        <f t="array" aca="true" ref="AE136">INDEX(KM_PCT,MATCH($A136,'Knowledge - Percentages'!$B:$B,0),'Data - Knowledge'!AE$8)/100</f>
        <v>0.80099999999999993</v>
      </c>
      <c r="AF136" s="380">
        <f t="array" aca="true" ref="AF136">INDEX(KM_PCT,MATCH($A136,'Knowledge - Percentages'!$B:$B,0),'Data - Knowledge'!AF$8)/100</f>
        <v>0.833</v>
      </c>
      <c r="AG136" s="380">
        <f t="array" aca="true" ref="AG136">INDEX(KM_PCT,MATCH($A136,'Knowledge - Percentages'!$B:$B,0),'Data - Knowledge'!AG$8)/100</f>
        <v>0.802</v>
      </c>
      <c r="AH136" s="380">
        <f t="array" aca="true" ref="AH136">INDEX(KM_PCT,MATCH($A136,'Knowledge - Percentages'!$B:$B,0),'Data - Knowledge'!AH$8)/100</f>
        <v>0.735</v>
      </c>
      <c r="AI136" s="380">
        <f t="array" aca="true" ref="AI136">INDEX(KM_PCT,MATCH($A136,'Knowledge - Percentages'!$B:$B,0),'Data - Knowledge'!AI$8)/100</f>
        <v>0.52</v>
      </c>
      <c r="AJ136" s="380">
        <f t="array" aca="true" ref="AJ136">INDEX(KM_PCT,MATCH($A136,'Knowledge - Percentages'!$B:$B,0),'Data - Knowledge'!AJ$8)/100</f>
        <v>0.715</v>
      </c>
      <c r="AK136" s="380">
        <f t="array" aca="true" ref="AK136">INDEX(KM_PCT,MATCH($A136,'Knowledge - Percentages'!$B:$B,0),'Data - Knowledge'!AK$8)/100</f>
        <v>0.72900000000000009</v>
      </c>
      <c r="AL136" s="380">
        <f t="array" aca="true" ref="AL136">INDEX(KM_PCT,MATCH($A136,'Knowledge - Percentages'!$B:$B,0),'Data - Knowledge'!AL$8)/100</f>
        <v>0.58200000000000007</v>
      </c>
      <c r="AM136" s="380">
        <f t="array" aca="true" ref="AM136">INDEX(KM_PCT,MATCH($A136,'Knowledge - Percentages'!$B:$B,0),'Data - Knowledge'!AM$8)/100</f>
        <v>0.703</v>
      </c>
      <c r="AN136" s="380">
        <f t="array" aca="true" ref="AN136">INDEX(KM_PCT,MATCH($A136,'Knowledge - Percentages'!$B:$B,0),'Data - Knowledge'!AN$8)/100</f>
        <v>0.71900000000000008</v>
      </c>
      <c r="AO136" s="380">
        <f t="array" aca="true" ref="AO136">INDEX(KM_PCT,MATCH($A136,'Knowledge - Percentages'!$B:$B,0),'Data - Knowledge'!AO$8)/100</f>
        <v>0.716</v>
      </c>
      <c r="AP136" s="380">
        <f t="array" aca="true" ref="AP136">INDEX(KM_PCT,MATCH($A136,'Knowledge - Percentages'!$B:$B,0),'Data - Knowledge'!AP$8)/100</f>
        <v>0.627</v>
      </c>
      <c r="AQ136" s="380">
        <f t="array" aca="true" ref="AQ136">INDEX(KM_PCT,MATCH($A136,'Knowledge - Percentages'!$B:$B,0),'Data - Knowledge'!AQ$8)/100</f>
        <v>0.664</v>
      </c>
      <c r="AR136" s="380">
        <f t="array" aca="true" ref="AR136">INDEX(KM_PCT,MATCH($A136,'Knowledge - Percentages'!$B:$B,0),'Data - Knowledge'!AR$8)/100</f>
        <v>0.38799999999999996</v>
      </c>
      <c r="AS136" s="380">
        <f t="array" aca="true" ref="AS136">INDEX(KM_PCT,MATCH($A136,'Knowledge - Percentages'!$B:$B,0),'Data - Knowledge'!AS$8)/100</f>
        <v>0.244</v>
      </c>
      <c r="AT136" s="380">
        <f t="array" aca="true" ref="AT136">INDEX(KM_PCT,MATCH($A136,'Knowledge - Percentages'!$B:$B,0),'Data - Knowledge'!AT$8)/100</f>
        <v>0.349</v>
      </c>
      <c r="AU136" s="380">
        <f t="array" aca="true" ref="AU136">INDEX(KM_PCT,MATCH($A136,'Knowledge - Percentages'!$B:$B,0),'Data - Knowledge'!AU$8)/100</f>
        <v>0.596</v>
      </c>
      <c r="AV136" s="380">
        <f t="array" aca="true" ref="AV136">INDEX(KM_PCT,MATCH($A136,'Knowledge - Percentages'!$B:$B,0),'Data - Knowledge'!AV$8)/100</f>
        <v>0.67599999999999993</v>
      </c>
      <c r="AW136" s="380">
        <f t="array" aca="true" ref="AW136">INDEX(KM_PCT,MATCH($A136,'Knowledge - Percentages'!$B:$B,0),'Data - Knowledge'!AW$8)/100</f>
        <v>0.67799999999999994</v>
      </c>
      <c r="AX136" s="380">
        <f t="array" aca="true" ref="AX136">INDEX(KM_PCT,MATCH($A136,'Knowledge - Percentages'!$B:$B,0),'Data - Knowledge'!AX$8)/100</f>
        <v>0.652</v>
      </c>
      <c r="AY136" s="380">
        <f t="array" aca="true" ref="AY136">INDEX(KM_PCT,MATCH($A136,'Knowledge - Percentages'!$B:$B,0),'Data - Knowledge'!AY$8)/100</f>
        <v>0.732</v>
      </c>
      <c r="AZ136" s="380">
        <f t="array" aca="true" ref="AZ136">INDEX(KM_PCT,MATCH($A136,'Knowledge - Percentages'!$B:$B,0),'Data - Knowledge'!AZ$8)/100</f>
        <v>0.667</v>
      </c>
      <c r="BA136" s="380">
        <f t="array" aca="true" ref="BA136">INDEX(KM_PCT,MATCH($A136,'Knowledge - Percentages'!$B:$B,0),'Data - Knowledge'!BA$8)/100</f>
        <v>0.687</v>
      </c>
      <c r="BB136" s="380">
        <f t="array" aca="true" ref="BB136">INDEX(KM_PCT,MATCH($A136,'Knowledge - Percentages'!$B:$B,0),'Data - Knowledge'!BB$8)/100</f>
        <v>0.684</v>
      </c>
      <c r="BC136" s="380">
        <f t="array" aca="true" ref="BC136">INDEX(KM_PCT,MATCH($A136,'Knowledge - Percentages'!$B:$B,0),'Data - Knowledge'!BC$8)/100</f>
        <v>0.635</v>
      </c>
      <c r="BD136" s="380">
        <f t="array" aca="true" ref="BD136">INDEX(KM_PCT,MATCH($A136,'Knowledge - Percentages'!$B:$B,0),'Data - Knowledge'!BD$8)/100</f>
        <v>0.568</v>
      </c>
      <c r="BE136" s="380">
        <f t="array" aca="true" ref="BE136">INDEX(KM_PCT,MATCH($A136,'Knowledge - Percentages'!$B:$B,0),'Data - Knowledge'!BE$8)/100</f>
        <v>0.633</v>
      </c>
      <c r="BF136" s="380">
        <f t="array" aca="true" ref="BF136">INDEX(KM_PCT,MATCH($A136,'Knowledge - Percentages'!$B:$B,0),'Data - Knowledge'!BF$8)/100</f>
        <v>0.633</v>
      </c>
      <c r="BG136" s="380">
        <f t="array" aca="true" ref="BG136">INDEX(KM_PCT,MATCH($A136,'Knowledge - Percentages'!$B:$B,0),'Data - Knowledge'!BG$8)/100</f>
        <v>0.525</v>
      </c>
      <c r="BH136" s="380">
        <f t="array" aca="true" ref="BH136">INDEX(KM_PCT,MATCH($A136,'Knowledge - Percentages'!$B:$B,0),'Data - Knowledge'!BH$8)/100</f>
        <v>0.545</v>
      </c>
      <c r="BI136" s="380">
        <f t="array" aca="true" ref="BI136">INDEX(KM_PCT,MATCH($A136,'Knowledge - Percentages'!$B:$B,0),'Data - Knowledge'!BI$8)/100</f>
        <v>0.58700000000000008</v>
      </c>
      <c r="BJ136" s="380">
        <f t="array" aca="true" ref="BJ136">INDEX(KM_PCT,MATCH($A136,'Knowledge - Percentages'!$B:$B,0),'Data - Knowledge'!BJ$8)/100</f>
        <v>0.555</v>
      </c>
      <c r="BK136" s="380">
        <f t="array" aca="true" ref="BK136">INDEX(KM_PCT,MATCH($A136,'Knowledge - Percentages'!$B:$B,0),'Data - Knowledge'!BK$8)/100</f>
        <v>0.42200000000000004</v>
      </c>
      <c r="BL136" s="380">
        <f t="array" aca="true" ref="BL136">INDEX(KM_PCT,MATCH($A136,'Knowledge - Percentages'!$B:$B,0),'Data - Knowledge'!BL$8)/100</f>
        <v>0.266</v>
      </c>
      <c r="BM136" s="380">
        <f t="array" aca="true" ref="BM136">INDEX(KM_PCT,MATCH($A136,'Knowledge - Percentages'!$B:$B,0),'Data - Knowledge'!BM$8)/100</f>
        <v>0.228</v>
      </c>
      <c r="BN136" s="380">
        <f t="array" aca="true" ref="BN136">INDEX(KM_PCT,MATCH($A136,'Knowledge - Percentages'!$B:$B,0),'Data - Knowledge'!BN$8)/100</f>
        <v>0.563</v>
      </c>
      <c r="BO136" s="380">
        <f t="array" aca="true" ref="BO136">INDEX(KM_PCT,MATCH($A136,'Knowledge - Percentages'!$B:$B,0),'Data - Knowledge'!BO$8)/100</f>
        <v>0.532</v>
      </c>
      <c r="BP136" s="380">
        <f t="array" aca="true" ref="BP136">INDEX(KM_PCT,MATCH($A136,'Knowledge - Percentages'!$B:$B,0),'Data - Knowledge'!BP$8)/100</f>
        <v>0.53</v>
      </c>
      <c r="BQ136" s="380">
        <f t="array" aca="true" ref="BQ136">INDEX(KM_PCT,MATCH($A136,'Knowledge - Percentages'!$B:$B,0),'Data - Knowledge'!BQ$8)/100</f>
        <v>0.54</v>
      </c>
    </row>
    <row r="137" spans="1:69">
      <c r="A137" t="s">
        <v>1013</v>
      </c>
      <c r="B137" t="s">
        <v>1008</v>
      </c>
      <c r="C137" t="s">
        <v>1009</v>
      </c>
      <c r="D137" t="s">
        <v>1014</v>
      </c>
      <c r="E137" s="373">
        <f>SUMPRODUCT($K$2:$BQ$2,$K137:$BQ137)/$J$2</f>
        <v>0.092992424242424238</v>
      </c>
      <c r="F137" s="379">
        <f>SUMPRODUCT($K$2:$BQ$2,$K137:$BQ137)</f>
        <v>24.549999999999997</v>
      </c>
      <c r="G137" s="373">
        <f>SUMPRODUCT($K$3:$BQ$3,$K137:$BQ137)/$J$3</f>
        <v>0.049993942505133476</v>
      </c>
      <c r="H137" s="379">
        <f>SUMPRODUCT($K$3:$BQ$3,$K137:$BQ137)</f>
        <v>486.94100000000009</v>
      </c>
      <c r="I137" s="373">
        <f>CORREL($K$4:$BQ$4,$K137:$BQ137)</f>
        <v>0.17657128314530837</v>
      </c>
      <c r="J137" s="379">
        <f>$E137/$G137*100</f>
        <v>186.00738326023315</v>
      </c>
      <c r="K137" s="380">
        <f t="array" aca="true" ref="K137">INDEX(KM_PCT,MATCH($A137,'Knowledge - Percentages'!$B:$B,0),'Data - Knowledge'!K$8)/100</f>
        <v>0.057999999999999996</v>
      </c>
      <c r="L137" s="380">
        <f t="array" aca="true" ref="L137">INDEX(KM_PCT,MATCH($A137,'Knowledge - Percentages'!$B:$B,0),'Data - Knowledge'!L$8)/100</f>
        <v>0.067</v>
      </c>
      <c r="M137" s="380">
        <f t="array" aca="true" ref="M137">INDEX(KM_PCT,MATCH($A137,'Knowledge - Percentages'!$B:$B,0),'Data - Knowledge'!M$8)/100</f>
        <v>0.057999999999999996</v>
      </c>
      <c r="N137" s="380">
        <f t="array" aca="true" ref="N137">INDEX(KM_PCT,MATCH($A137,'Knowledge - Percentages'!$B:$B,0),'Data - Knowledge'!N$8)/100</f>
        <v>0.026000000000000002</v>
      </c>
      <c r="O137" s="380">
        <f t="array" aca="true" ref="O137">INDEX(KM_PCT,MATCH($A137,'Knowledge - Percentages'!$B:$B,0),'Data - Knowledge'!O$8)/100</f>
        <v>0.023</v>
      </c>
      <c r="P137" s="380">
        <f t="array" aca="true" ref="P137">INDEX(KM_PCT,MATCH($A137,'Knowledge - Percentages'!$B:$B,0),'Data - Knowledge'!P$8)/100</f>
        <v>0.025</v>
      </c>
      <c r="Q137" s="380">
        <f t="array" aca="true" ref="Q137">INDEX(KM_PCT,MATCH($A137,'Knowledge - Percentages'!$B:$B,0),'Data - Knowledge'!Q$8)/100</f>
        <v>0.027000000000000003</v>
      </c>
      <c r="R137" s="380">
        <f t="array" aca="true" ref="R137">INDEX(KM_PCT,MATCH($A137,'Knowledge - Percentages'!$B:$B,0),'Data - Knowledge'!R$8)/100</f>
        <v>0.026000000000000002</v>
      </c>
      <c r="S137" s="380">
        <f t="array" aca="true" ref="S137">INDEX(KM_PCT,MATCH($A137,'Knowledge - Percentages'!$B:$B,0),'Data - Knowledge'!S$8)/100</f>
        <v>0.025</v>
      </c>
      <c r="T137" s="380">
        <f t="array" aca="true" ref="T137">INDEX(KM_PCT,MATCH($A137,'Knowledge - Percentages'!$B:$B,0),'Data - Knowledge'!T$8)/100</f>
        <v>0.03</v>
      </c>
      <c r="U137" s="380">
        <f t="array" aca="true" ref="U137">INDEX(KM_PCT,MATCH($A137,'Knowledge - Percentages'!$B:$B,0),'Data - Knowledge'!U$8)/100</f>
        <v>0.035</v>
      </c>
      <c r="V137" s="380">
        <f t="array" aca="true" ref="V137">INDEX(KM_PCT,MATCH($A137,'Knowledge - Percentages'!$B:$B,0),'Data - Knowledge'!V$8)/100</f>
        <v>0.027999999999999997</v>
      </c>
      <c r="W137" s="380">
        <f t="array" aca="true" ref="W137">INDEX(KM_PCT,MATCH($A137,'Knowledge - Percentages'!$B:$B,0),'Data - Knowledge'!W$8)/100</f>
        <v>0.03</v>
      </c>
      <c r="X137" s="380">
        <f t="array" aca="true" ref="X137">INDEX(KM_PCT,MATCH($A137,'Knowledge - Percentages'!$B:$B,0),'Data - Knowledge'!X$8)/100</f>
        <v>0.072000000000000008</v>
      </c>
      <c r="Y137" s="380">
        <f t="array" aca="true" ref="Y137">INDEX(KM_PCT,MATCH($A137,'Knowledge - Percentages'!$B:$B,0),'Data - Knowledge'!Y$8)/100</f>
        <v>0.069</v>
      </c>
      <c r="Z137" s="380">
        <f t="array" aca="true" ref="Z137">INDEX(KM_PCT,MATCH($A137,'Knowledge - Percentages'!$B:$B,0),'Data - Knowledge'!Z$8)/100</f>
        <v>0.069</v>
      </c>
      <c r="AA137" s="380">
        <f t="array" aca="true" ref="AA137">INDEX(KM_PCT,MATCH($A137,'Knowledge - Percentages'!$B:$B,0),'Data - Knowledge'!AA$8)/100</f>
        <v>0.109</v>
      </c>
      <c r="AB137" s="380">
        <f t="array" aca="true" ref="AB137">INDEX(KM_PCT,MATCH($A137,'Knowledge - Percentages'!$B:$B,0),'Data - Knowledge'!AB$8)/100</f>
        <v>0.06</v>
      </c>
      <c r="AC137" s="380">
        <f t="array" aca="true" ref="AC137">INDEX(KM_PCT,MATCH($A137,'Knowledge - Percentages'!$B:$B,0),'Data - Knowledge'!AC$8)/100</f>
        <v>0.065</v>
      </c>
      <c r="AD137" s="380">
        <f t="array" aca="true" ref="AD137">INDEX(KM_PCT,MATCH($A137,'Knowledge - Percentages'!$B:$B,0),'Data - Knowledge'!AD$8)/100</f>
        <v>0.071</v>
      </c>
      <c r="AE137" s="380">
        <f t="array" aca="true" ref="AE137">INDEX(KM_PCT,MATCH($A137,'Knowledge - Percentages'!$B:$B,0),'Data - Knowledge'!AE$8)/100</f>
        <v>0.032</v>
      </c>
      <c r="AF137" s="380">
        <f t="array" aca="true" ref="AF137">INDEX(KM_PCT,MATCH($A137,'Knowledge - Percentages'!$B:$B,0),'Data - Knowledge'!AF$8)/100</f>
        <v>0.027000000000000003</v>
      </c>
      <c r="AG137" s="380">
        <f t="array" aca="true" ref="AG137">INDEX(KM_PCT,MATCH($A137,'Knowledge - Percentages'!$B:$B,0),'Data - Knowledge'!AG$8)/100</f>
        <v>0.032</v>
      </c>
      <c r="AH137" s="380">
        <f t="array" aca="true" ref="AH137">INDEX(KM_PCT,MATCH($A137,'Knowledge - Percentages'!$B:$B,0),'Data - Knowledge'!AH$8)/100</f>
        <v>0.04</v>
      </c>
      <c r="AI137" s="380">
        <f t="array" aca="true" ref="AI137">INDEX(KM_PCT,MATCH($A137,'Knowledge - Percentages'!$B:$B,0),'Data - Knowledge'!AI$8)/100</f>
        <v>0.107</v>
      </c>
      <c r="AJ137" s="380">
        <f t="array" aca="true" ref="AJ137">INDEX(KM_PCT,MATCH($A137,'Knowledge - Percentages'!$B:$B,0),'Data - Knowledge'!AJ$8)/100</f>
        <v>0.05</v>
      </c>
      <c r="AK137" s="380">
        <f t="array" aca="true" ref="AK137">INDEX(KM_PCT,MATCH($A137,'Knowledge - Percentages'!$B:$B,0),'Data - Knowledge'!AK$8)/100</f>
        <v>0.067</v>
      </c>
      <c r="AL137" s="380">
        <f t="array" aca="true" ref="AL137">INDEX(KM_PCT,MATCH($A137,'Knowledge - Percentages'!$B:$B,0),'Data - Knowledge'!AL$8)/100</f>
        <v>0.059000000000000004</v>
      </c>
      <c r="AM137" s="380">
        <f t="array" aca="true" ref="AM137">INDEX(KM_PCT,MATCH($A137,'Knowledge - Percentages'!$B:$B,0),'Data - Knowledge'!AM$8)/100</f>
        <v>0.057</v>
      </c>
      <c r="AN137" s="380">
        <f t="array" aca="true" ref="AN137">INDEX(KM_PCT,MATCH($A137,'Knowledge - Percentages'!$B:$B,0),'Data - Knowledge'!AN$8)/100</f>
        <v>0.055</v>
      </c>
      <c r="AO137" s="380">
        <f t="array" aca="true" ref="AO137">INDEX(KM_PCT,MATCH($A137,'Knowledge - Percentages'!$B:$B,0),'Data - Knowledge'!AO$8)/100</f>
        <v>0.054000000000000006</v>
      </c>
      <c r="AP137" s="380">
        <f t="array" aca="true" ref="AP137">INDEX(KM_PCT,MATCH($A137,'Knowledge - Percentages'!$B:$B,0),'Data - Knowledge'!AP$8)/100</f>
        <v>0.057999999999999996</v>
      </c>
      <c r="AQ137" s="380">
        <f t="array" aca="true" ref="AQ137">INDEX(KM_PCT,MATCH($A137,'Knowledge - Percentages'!$B:$B,0),'Data - Knowledge'!AQ$8)/100</f>
        <v>0.059000000000000004</v>
      </c>
      <c r="AR137" s="380">
        <f t="array" aca="true" ref="AR137">INDEX(KM_PCT,MATCH($A137,'Knowledge - Percentages'!$B:$B,0),'Data - Knowledge'!AR$8)/100</f>
        <v>0.13699999999999998</v>
      </c>
      <c r="AS137" s="380">
        <f t="array" aca="true" ref="AS137">INDEX(KM_PCT,MATCH($A137,'Knowledge - Percentages'!$B:$B,0),'Data - Knowledge'!AS$8)/100</f>
        <v>0.127</v>
      </c>
      <c r="AT137" s="380">
        <f t="array" aca="true" ref="AT137">INDEX(KM_PCT,MATCH($A137,'Knowledge - Percentages'!$B:$B,0),'Data - Knowledge'!AT$8)/100</f>
        <v>0.14300000000000002</v>
      </c>
      <c r="AU137" s="380">
        <f t="array" aca="true" ref="AU137">INDEX(KM_PCT,MATCH($A137,'Knowledge - Percentages'!$B:$B,0),'Data - Knowledge'!AU$8)/100</f>
        <v>0.07400000000000001</v>
      </c>
      <c r="AV137" s="380">
        <f t="array" aca="true" ref="AV137">INDEX(KM_PCT,MATCH($A137,'Knowledge - Percentages'!$B:$B,0),'Data - Knowledge'!AV$8)/100</f>
        <v>0.061</v>
      </c>
      <c r="AW137" s="380">
        <f t="array" aca="true" ref="AW137">INDEX(KM_PCT,MATCH($A137,'Knowledge - Percentages'!$B:$B,0),'Data - Knowledge'!AW$8)/100</f>
        <v>0.07400000000000001</v>
      </c>
      <c r="AX137" s="380">
        <f t="array" aca="true" ref="AX137">INDEX(KM_PCT,MATCH($A137,'Knowledge - Percentages'!$B:$B,0),'Data - Knowledge'!AX$8)/100</f>
        <v>0.088000000000000009</v>
      </c>
      <c r="AY137" s="380">
        <f t="array" aca="true" ref="AY137">INDEX(KM_PCT,MATCH($A137,'Knowledge - Percentages'!$B:$B,0),'Data - Knowledge'!AY$8)/100</f>
        <v>0.038</v>
      </c>
      <c r="AZ137" s="380">
        <f t="array" aca="true" ref="AZ137">INDEX(KM_PCT,MATCH($A137,'Knowledge - Percentages'!$B:$B,0),'Data - Knowledge'!AZ$8)/100</f>
        <v>0.077</v>
      </c>
      <c r="BA137" s="380">
        <f t="array" aca="true" ref="BA137">INDEX(KM_PCT,MATCH($A137,'Knowledge - Percentages'!$B:$B,0),'Data - Knowledge'!BA$8)/100</f>
        <v>0.095</v>
      </c>
      <c r="BB137" s="380">
        <f t="array" aca="true" ref="BB137">INDEX(KM_PCT,MATCH($A137,'Knowledge - Percentages'!$B:$B,0),'Data - Knowledge'!BB$8)/100</f>
        <v>0.075</v>
      </c>
      <c r="BC137" s="380">
        <f t="array" aca="true" ref="BC137">INDEX(KM_PCT,MATCH($A137,'Knowledge - Percentages'!$B:$B,0),'Data - Knowledge'!BC$8)/100</f>
        <v>0.077</v>
      </c>
      <c r="BD137" s="380">
        <f t="array" aca="true" ref="BD137">INDEX(KM_PCT,MATCH($A137,'Knowledge - Percentages'!$B:$B,0),'Data - Knowledge'!BD$8)/100</f>
        <v>0.091</v>
      </c>
      <c r="BE137" s="380">
        <f t="array" aca="true" ref="BE137">INDEX(KM_PCT,MATCH($A137,'Knowledge - Percentages'!$B:$B,0),'Data - Knowledge'!BE$8)/100</f>
        <v>0.077</v>
      </c>
      <c r="BF137" s="380">
        <f t="array" aca="true" ref="BF137">INDEX(KM_PCT,MATCH($A137,'Knowledge - Percentages'!$B:$B,0),'Data - Knowledge'!BF$8)/100</f>
        <v>0.077</v>
      </c>
      <c r="BG137" s="380">
        <f t="array" aca="true" ref="BG137">INDEX(KM_PCT,MATCH($A137,'Knowledge - Percentages'!$B:$B,0),'Data - Knowledge'!BG$8)/100</f>
        <v>0.133</v>
      </c>
      <c r="BH137" s="380">
        <f t="array" aca="true" ref="BH137">INDEX(KM_PCT,MATCH($A137,'Knowledge - Percentages'!$B:$B,0),'Data - Knowledge'!BH$8)/100</f>
        <v>0.128</v>
      </c>
      <c r="BI137" s="380">
        <f t="array" aca="true" ref="BI137">INDEX(KM_PCT,MATCH($A137,'Knowledge - Percentages'!$B:$B,0),'Data - Knowledge'!BI$8)/100</f>
        <v>0.128</v>
      </c>
      <c r="BJ137" s="380">
        <f t="array" aca="true" ref="BJ137">INDEX(KM_PCT,MATCH($A137,'Knowledge - Percentages'!$B:$B,0),'Data - Knowledge'!BJ$8)/100</f>
        <v>0.12</v>
      </c>
      <c r="BK137" s="380">
        <f t="array" aca="true" ref="BK137">INDEX(KM_PCT,MATCH($A137,'Knowledge - Percentages'!$B:$B,0),'Data - Knowledge'!BK$8)/100</f>
        <v>0.17600000000000002</v>
      </c>
      <c r="BL137" s="380">
        <f t="array" aca="true" ref="BL137">INDEX(KM_PCT,MATCH($A137,'Knowledge - Percentages'!$B:$B,0),'Data - Knowledge'!BL$8)/100</f>
        <v>0.14</v>
      </c>
      <c r="BM137" s="380">
        <f t="array" aca="true" ref="BM137">INDEX(KM_PCT,MATCH($A137,'Knowledge - Percentages'!$B:$B,0),'Data - Knowledge'!BM$8)/100</f>
        <v>0.235</v>
      </c>
      <c r="BN137" s="380">
        <f t="array" aca="true" ref="BN137">INDEX(KM_PCT,MATCH($A137,'Knowledge - Percentages'!$B:$B,0),'Data - Knowledge'!BN$8)/100</f>
        <v>0.12</v>
      </c>
      <c r="BO137" s="380">
        <f t="array" aca="true" ref="BO137">INDEX(KM_PCT,MATCH($A137,'Knowledge - Percentages'!$B:$B,0),'Data - Knowledge'!BO$8)/100</f>
        <v>0.141</v>
      </c>
      <c r="BP137" s="380">
        <f t="array" aca="true" ref="BP137">INDEX(KM_PCT,MATCH($A137,'Knowledge - Percentages'!$B:$B,0),'Data - Knowledge'!BP$8)/100</f>
        <v>0.141</v>
      </c>
      <c r="BQ137" s="380">
        <f t="array" aca="true" ref="BQ137">INDEX(KM_PCT,MATCH($A137,'Knowledge - Percentages'!$B:$B,0),'Data - Knowledge'!BQ$8)/100</f>
        <v>0.14400000000000002</v>
      </c>
    </row>
    <row r="138" spans="1:69">
      <c r="A138" t="s">
        <v>1015</v>
      </c>
      <c r="B138" t="s">
        <v>1008</v>
      </c>
      <c r="C138" t="s">
        <v>1009</v>
      </c>
      <c r="D138" t="s">
        <v>1016</v>
      </c>
      <c r="E138" s="373">
        <f>SUMPRODUCT($K$2:$BQ$2,$K138:$BQ138)/$J$2</f>
        <v>0.037223484848484853</v>
      </c>
      <c r="F138" s="379">
        <f>SUMPRODUCT($K$2:$BQ$2,$K138:$BQ138)</f>
        <v>9.8270000000000017</v>
      </c>
      <c r="G138" s="373">
        <f>SUMPRODUCT($K$3:$BQ$3,$K138:$BQ138)/$J$3</f>
        <v>0.033518891170431213</v>
      </c>
      <c r="H138" s="379">
        <f>SUMPRODUCT($K$3:$BQ$3,$K138:$BQ138)</f>
        <v>326.474</v>
      </c>
      <c r="I138" s="373">
        <f>CORREL($K$4:$BQ$4,$K138:$BQ138)</f>
        <v>-0.088197160062249563</v>
      </c>
      <c r="J138" s="379">
        <f>$E138/$G138*100</f>
        <v>111.05225605231732</v>
      </c>
      <c r="K138" s="380">
        <f t="array" aca="true" ref="K138">INDEX(KM_PCT,MATCH($A138,'Knowledge - Percentages'!$B:$B,0),'Data - Knowledge'!K$8)/100</f>
        <v>0.035</v>
      </c>
      <c r="L138" s="380">
        <f t="array" aca="true" ref="L138">INDEX(KM_PCT,MATCH($A138,'Knowledge - Percentages'!$B:$B,0),'Data - Knowledge'!L$8)/100</f>
        <v>0.040999999999999995</v>
      </c>
      <c r="M138" s="380">
        <f t="array" aca="true" ref="M138">INDEX(KM_PCT,MATCH($A138,'Knowledge - Percentages'!$B:$B,0),'Data - Knowledge'!M$8)/100</f>
        <v>0.025</v>
      </c>
      <c r="N138" s="380">
        <f t="array" aca="true" ref="N138">INDEX(KM_PCT,MATCH($A138,'Knowledge - Percentages'!$B:$B,0),'Data - Knowledge'!N$8)/100</f>
        <v>0.038</v>
      </c>
      <c r="O138" s="380">
        <f t="array" aca="true" ref="O138">INDEX(KM_PCT,MATCH($A138,'Knowledge - Percentages'!$B:$B,0),'Data - Knowledge'!O$8)/100</f>
        <v>0.034</v>
      </c>
      <c r="P138" s="380">
        <f t="array" aca="true" ref="P138">INDEX(KM_PCT,MATCH($A138,'Knowledge - Percentages'!$B:$B,0),'Data - Knowledge'!P$8)/100</f>
        <v>0.034</v>
      </c>
      <c r="Q138" s="380">
        <f t="array" aca="true" ref="Q138">INDEX(KM_PCT,MATCH($A138,'Knowledge - Percentages'!$B:$B,0),'Data - Knowledge'!Q$8)/100</f>
        <v>0.052000000000000005</v>
      </c>
      <c r="R138" s="380">
        <f t="array" aca="true" ref="R138">INDEX(KM_PCT,MATCH($A138,'Knowledge - Percentages'!$B:$B,0),'Data - Knowledge'!R$8)/100</f>
        <v>0.035</v>
      </c>
      <c r="S138" s="380">
        <f t="array" aca="true" ref="S138">INDEX(KM_PCT,MATCH($A138,'Knowledge - Percentages'!$B:$B,0),'Data - Knowledge'!S$8)/100</f>
        <v>0.033</v>
      </c>
      <c r="T138" s="380">
        <f t="array" aca="true" ref="T138">INDEX(KM_PCT,MATCH($A138,'Knowledge - Percentages'!$B:$B,0),'Data - Knowledge'!T$8)/100</f>
        <v>0.034</v>
      </c>
      <c r="U138" s="380">
        <f t="array" aca="true" ref="U138">INDEX(KM_PCT,MATCH($A138,'Knowledge - Percentages'!$B:$B,0),'Data - Knowledge'!U$8)/100</f>
        <v>0.035</v>
      </c>
      <c r="V138" s="380">
        <f t="array" aca="true" ref="V138">INDEX(KM_PCT,MATCH($A138,'Knowledge - Percentages'!$B:$B,0),'Data - Knowledge'!V$8)/100</f>
        <v>0.035</v>
      </c>
      <c r="W138" s="380">
        <f t="array" aca="true" ref="W138">INDEX(KM_PCT,MATCH($A138,'Knowledge - Percentages'!$B:$B,0),'Data - Knowledge'!W$8)/100</f>
        <v>0.026000000000000002</v>
      </c>
      <c r="X138" s="380">
        <f t="array" aca="true" ref="X138">INDEX(KM_PCT,MATCH($A138,'Knowledge - Percentages'!$B:$B,0),'Data - Knowledge'!X$8)/100</f>
        <v>0.09</v>
      </c>
      <c r="Y138" s="380">
        <f t="array" aca="true" ref="Y138">INDEX(KM_PCT,MATCH($A138,'Knowledge - Percentages'!$B:$B,0),'Data - Knowledge'!Y$8)/100</f>
        <v>0.138</v>
      </c>
      <c r="Z138" s="380">
        <f t="array" aca="true" ref="Z138">INDEX(KM_PCT,MATCH($A138,'Knowledge - Percentages'!$B:$B,0),'Data - Knowledge'!Z$8)/100</f>
        <v>0.08</v>
      </c>
      <c r="AA138" s="380">
        <f t="array" aca="true" ref="AA138">INDEX(KM_PCT,MATCH($A138,'Knowledge - Percentages'!$B:$B,0),'Data - Knowledge'!AA$8)/100</f>
        <v>0.087</v>
      </c>
      <c r="AB138" s="380">
        <f t="array" aca="true" ref="AB138">INDEX(KM_PCT,MATCH($A138,'Knowledge - Percentages'!$B:$B,0),'Data - Knowledge'!AB$8)/100</f>
        <v>0.042</v>
      </c>
      <c r="AC138" s="380">
        <f t="array" aca="true" ref="AC138">INDEX(KM_PCT,MATCH($A138,'Knowledge - Percentages'!$B:$B,0),'Data - Knowledge'!AC$8)/100</f>
        <v>0.042</v>
      </c>
      <c r="AD138" s="380">
        <f t="array" aca="true" ref="AD138">INDEX(KM_PCT,MATCH($A138,'Knowledge - Percentages'!$B:$B,0),'Data - Knowledge'!AD$8)/100</f>
        <v>0.045</v>
      </c>
      <c r="AE138" s="380">
        <f t="array" aca="true" ref="AE138">INDEX(KM_PCT,MATCH($A138,'Knowledge - Percentages'!$B:$B,0),'Data - Knowledge'!AE$8)/100</f>
        <v>0.018000000000000002</v>
      </c>
      <c r="AF138" s="380">
        <f t="array" aca="true" ref="AF138">INDEX(KM_PCT,MATCH($A138,'Knowledge - Percentages'!$B:$B,0),'Data - Knowledge'!AF$8)/100</f>
        <v>0.016</v>
      </c>
      <c r="AG138" s="380">
        <f t="array" aca="true" ref="AG138">INDEX(KM_PCT,MATCH($A138,'Knowledge - Percentages'!$B:$B,0),'Data - Knowledge'!AG$8)/100</f>
        <v>0.018000000000000002</v>
      </c>
      <c r="AH138" s="380">
        <f t="array" aca="true" ref="AH138">INDEX(KM_PCT,MATCH($A138,'Knowledge - Percentages'!$B:$B,0),'Data - Knowledge'!AH$8)/100</f>
        <v>0.028999999999999998</v>
      </c>
      <c r="AI138" s="380">
        <f t="array" aca="true" ref="AI138">INDEX(KM_PCT,MATCH($A138,'Knowledge - Percentages'!$B:$B,0),'Data - Knowledge'!AI$8)/100</f>
        <v>0.031</v>
      </c>
      <c r="AJ138" s="380">
        <f t="array" aca="true" ref="AJ138">INDEX(KM_PCT,MATCH($A138,'Knowledge - Percentages'!$B:$B,0),'Data - Knowledge'!AJ$8)/100</f>
        <v>0.028999999999999998</v>
      </c>
      <c r="AK138" s="380">
        <f t="array" aca="true" ref="AK138">INDEX(KM_PCT,MATCH($A138,'Knowledge - Percentages'!$B:$B,0),'Data - Knowledge'!AK$8)/100</f>
        <v>0.023</v>
      </c>
      <c r="AL138" s="380">
        <f t="array" aca="true" ref="AL138">INDEX(KM_PCT,MATCH($A138,'Knowledge - Percentages'!$B:$B,0),'Data - Knowledge'!AL$8)/100</f>
        <v>0.035</v>
      </c>
      <c r="AM138" s="380">
        <f t="array" aca="true" ref="AM138">INDEX(KM_PCT,MATCH($A138,'Knowledge - Percentages'!$B:$B,0),'Data - Knowledge'!AM$8)/100</f>
        <v>0.028999999999999998</v>
      </c>
      <c r="AN138" s="380">
        <f t="array" aca="true" ref="AN138">INDEX(KM_PCT,MATCH($A138,'Knowledge - Percentages'!$B:$B,0),'Data - Knowledge'!AN$8)/100</f>
        <v>0.03</v>
      </c>
      <c r="AO138" s="380">
        <f t="array" aca="true" ref="AO138">INDEX(KM_PCT,MATCH($A138,'Knowledge - Percentages'!$B:$B,0),'Data - Knowledge'!AO$8)/100</f>
        <v>0.028999999999999998</v>
      </c>
      <c r="AP138" s="380">
        <f t="array" aca="true" ref="AP138">INDEX(KM_PCT,MATCH($A138,'Knowledge - Percentages'!$B:$B,0),'Data - Knowledge'!AP$8)/100</f>
        <v>0.049</v>
      </c>
      <c r="AQ138" s="380">
        <f t="array" aca="true" ref="AQ138">INDEX(KM_PCT,MATCH($A138,'Knowledge - Percentages'!$B:$B,0),'Data - Knowledge'!AQ$8)/100</f>
        <v>0.045</v>
      </c>
      <c r="AR138" s="380">
        <f t="array" aca="true" ref="AR138">INDEX(KM_PCT,MATCH($A138,'Knowledge - Percentages'!$B:$B,0),'Data - Knowledge'!AR$8)/100</f>
        <v>0.036000000000000004</v>
      </c>
      <c r="AS138" s="380">
        <f t="array" aca="true" ref="AS138">INDEX(KM_PCT,MATCH($A138,'Knowledge - Percentages'!$B:$B,0),'Data - Knowledge'!AS$8)/100</f>
        <v>0.149</v>
      </c>
      <c r="AT138" s="380">
        <f t="array" aca="true" ref="AT138">INDEX(KM_PCT,MATCH($A138,'Knowledge - Percentages'!$B:$B,0),'Data - Knowledge'!AT$8)/100</f>
        <v>0.036000000000000004</v>
      </c>
      <c r="AU138" s="380">
        <f t="array" aca="true" ref="AU138">INDEX(KM_PCT,MATCH($A138,'Knowledge - Percentages'!$B:$B,0),'Data - Knowledge'!AU$8)/100</f>
        <v>0.032</v>
      </c>
      <c r="AV138" s="380">
        <f t="array" aca="true" ref="AV138">INDEX(KM_PCT,MATCH($A138,'Knowledge - Percentages'!$B:$B,0),'Data - Knowledge'!AV$8)/100</f>
        <v>0.033</v>
      </c>
      <c r="AW138" s="380">
        <f t="array" aca="true" ref="AW138">INDEX(KM_PCT,MATCH($A138,'Knowledge - Percentages'!$B:$B,0),'Data - Knowledge'!AW$8)/100</f>
        <v>0.032</v>
      </c>
      <c r="AX138" s="380">
        <f t="array" aca="true" ref="AX138">INDEX(KM_PCT,MATCH($A138,'Knowledge - Percentages'!$B:$B,0),'Data - Knowledge'!AX$8)/100</f>
        <v>0.027999999999999997</v>
      </c>
      <c r="AY138" s="380">
        <f t="array" aca="true" ref="AY138">INDEX(KM_PCT,MATCH($A138,'Knowledge - Percentages'!$B:$B,0),'Data - Knowledge'!AY$8)/100</f>
        <v>0.032</v>
      </c>
      <c r="AZ138" s="380">
        <f t="array" aca="true" ref="AZ138">INDEX(KM_PCT,MATCH($A138,'Knowledge - Percentages'!$B:$B,0),'Data - Knowledge'!AZ$8)/100</f>
        <v>0.033</v>
      </c>
      <c r="BA138" s="380">
        <f t="array" aca="true" ref="BA138">INDEX(KM_PCT,MATCH($A138,'Knowledge - Percentages'!$B:$B,0),'Data - Knowledge'!BA$8)/100</f>
        <v>0.033</v>
      </c>
      <c r="BB138" s="380">
        <f t="array" aca="true" ref="BB138">INDEX(KM_PCT,MATCH($A138,'Knowledge - Percentages'!$B:$B,0),'Data - Knowledge'!BB$8)/100</f>
        <v>0.033</v>
      </c>
      <c r="BC138" s="380">
        <f t="array" aca="true" ref="BC138">INDEX(KM_PCT,MATCH($A138,'Knowledge - Percentages'!$B:$B,0),'Data - Knowledge'!BC$8)/100</f>
        <v>0.026000000000000002</v>
      </c>
      <c r="BD138" s="380">
        <f t="array" aca="true" ref="BD138">INDEX(KM_PCT,MATCH($A138,'Knowledge - Percentages'!$B:$B,0),'Data - Knowledge'!BD$8)/100</f>
        <v>0.032</v>
      </c>
      <c r="BE138" s="380">
        <f t="array" aca="true" ref="BE138">INDEX(KM_PCT,MATCH($A138,'Knowledge - Percentages'!$B:$B,0),'Data - Knowledge'!BE$8)/100</f>
        <v>0.028999999999999998</v>
      </c>
      <c r="BF138" s="380">
        <f t="array" aca="true" ref="BF138">INDEX(KM_PCT,MATCH($A138,'Knowledge - Percentages'!$B:$B,0),'Data - Knowledge'!BF$8)/100</f>
        <v>0.028999999999999998</v>
      </c>
      <c r="BG138" s="380">
        <f t="array" aca="true" ref="BG138">INDEX(KM_PCT,MATCH($A138,'Knowledge - Percentages'!$B:$B,0),'Data - Knowledge'!BG$8)/100</f>
        <v>0.037000000000000005</v>
      </c>
      <c r="BH138" s="380">
        <f t="array" aca="true" ref="BH138">INDEX(KM_PCT,MATCH($A138,'Knowledge - Percentages'!$B:$B,0),'Data - Knowledge'!BH$8)/100</f>
        <v>0.036000000000000004</v>
      </c>
      <c r="BI138" s="380">
        <f t="array" aca="true" ref="BI138">INDEX(KM_PCT,MATCH($A138,'Knowledge - Percentages'!$B:$B,0),'Data - Knowledge'!BI$8)/100</f>
        <v>0.025</v>
      </c>
      <c r="BJ138" s="380">
        <f t="array" aca="true" ref="BJ138">INDEX(KM_PCT,MATCH($A138,'Knowledge - Percentages'!$B:$B,0),'Data - Knowledge'!BJ$8)/100</f>
        <v>0.046</v>
      </c>
      <c r="BK138" s="380">
        <f t="array" aca="true" ref="BK138">INDEX(KM_PCT,MATCH($A138,'Knowledge - Percentages'!$B:$B,0),'Data - Knowledge'!BK$8)/100</f>
        <v>0.05</v>
      </c>
      <c r="BL138" s="380">
        <f t="array" aca="true" ref="BL138">INDEX(KM_PCT,MATCH($A138,'Knowledge - Percentages'!$B:$B,0),'Data - Knowledge'!BL$8)/100</f>
        <v>0.062</v>
      </c>
      <c r="BM138" s="380">
        <f t="array" aca="true" ref="BM138">INDEX(KM_PCT,MATCH($A138,'Knowledge - Percentages'!$B:$B,0),'Data - Knowledge'!BM$8)/100</f>
        <v>0.055999999999999994</v>
      </c>
      <c r="BN138" s="380">
        <f t="array" aca="true" ref="BN138">INDEX(KM_PCT,MATCH($A138,'Knowledge - Percentages'!$B:$B,0),'Data - Knowledge'!BN$8)/100</f>
        <v>0.046</v>
      </c>
      <c r="BO138" s="380">
        <f t="array" aca="true" ref="BO138">INDEX(KM_PCT,MATCH($A138,'Knowledge - Percentages'!$B:$B,0),'Data - Knowledge'!BO$8)/100</f>
        <v>0.038</v>
      </c>
      <c r="BP138" s="380">
        <f t="array" aca="true" ref="BP138">INDEX(KM_PCT,MATCH($A138,'Knowledge - Percentages'!$B:$B,0),'Data - Knowledge'!BP$8)/100</f>
        <v>0.045</v>
      </c>
      <c r="BQ138" s="380">
        <f t="array" aca="true" ref="BQ138">INDEX(KM_PCT,MATCH($A138,'Knowledge - Percentages'!$B:$B,0),'Data - Knowledge'!BQ$8)/100</f>
        <v>0.042</v>
      </c>
    </row>
    <row r="139" spans="1:69">
      <c r="A139" t="s">
        <v>1017</v>
      </c>
      <c r="B139" t="s">
        <v>1008</v>
      </c>
      <c r="C139" t="s">
        <v>1009</v>
      </c>
      <c r="D139" t="s">
        <v>1018</v>
      </c>
      <c r="E139" s="373">
        <f>SUMPRODUCT($K$2:$BQ$2,$K139:$BQ139)/$J$2</f>
        <v>0.16109469696969694</v>
      </c>
      <c r="F139" s="379">
        <f>SUMPRODUCT($K$2:$BQ$2,$K139:$BQ139)</f>
        <v>42.528999999999996</v>
      </c>
      <c r="G139" s="373">
        <f>SUMPRODUCT($K$3:$BQ$3,$K139:$BQ139)/$J$3</f>
        <v>0.10957977412731008</v>
      </c>
      <c r="H139" s="379">
        <f>SUMPRODUCT($K$3:$BQ$3,$K139:$BQ139)</f>
        <v>1067.3070000000002</v>
      </c>
      <c r="I139" s="373">
        <f>CORREL($K$4:$BQ$4,$K139:$BQ139)</f>
        <v>0.13597518103512723</v>
      </c>
      <c r="J139" s="379">
        <f>$E139/$G139*100</f>
        <v>147.01134242395563</v>
      </c>
      <c r="K139" s="380">
        <f t="array" aca="true" ref="K139">INDEX(KM_PCT,MATCH($A139,'Knowledge - Percentages'!$B:$B,0),'Data - Knowledge'!K$8)/100</f>
        <v>0.078</v>
      </c>
      <c r="L139" s="380">
        <f t="array" aca="true" ref="L139">INDEX(KM_PCT,MATCH($A139,'Knowledge - Percentages'!$B:$B,0),'Data - Knowledge'!L$8)/100</f>
        <v>0.087</v>
      </c>
      <c r="M139" s="380">
        <f t="array" aca="true" ref="M139">INDEX(KM_PCT,MATCH($A139,'Knowledge - Percentages'!$B:$B,0),'Data - Knowledge'!M$8)/100</f>
        <v>0.078</v>
      </c>
      <c r="N139" s="380">
        <f t="array" aca="true" ref="N139">INDEX(KM_PCT,MATCH($A139,'Knowledge - Percentages'!$B:$B,0),'Data - Knowledge'!N$8)/100</f>
        <v>0.085</v>
      </c>
      <c r="O139" s="380">
        <f t="array" aca="true" ref="O139">INDEX(KM_PCT,MATCH($A139,'Knowledge - Percentages'!$B:$B,0),'Data - Knowledge'!O$8)/100</f>
        <v>0.066</v>
      </c>
      <c r="P139" s="380">
        <f t="array" aca="true" ref="P139">INDEX(KM_PCT,MATCH($A139,'Knowledge - Percentages'!$B:$B,0),'Data - Knowledge'!P$8)/100</f>
        <v>0.08199999999999999</v>
      </c>
      <c r="Q139" s="380">
        <f t="array" aca="true" ref="Q139">INDEX(KM_PCT,MATCH($A139,'Knowledge - Percentages'!$B:$B,0),'Data - Knowledge'!Q$8)/100</f>
        <v>0.08900000000000001</v>
      </c>
      <c r="R139" s="380">
        <f t="array" aca="true" ref="R139">INDEX(KM_PCT,MATCH($A139,'Knowledge - Percentages'!$B:$B,0),'Data - Knowledge'!R$8)/100</f>
        <v>0.085</v>
      </c>
      <c r="S139" s="380">
        <f t="array" aca="true" ref="S139">INDEX(KM_PCT,MATCH($A139,'Knowledge - Percentages'!$B:$B,0),'Data - Knowledge'!S$8)/100</f>
        <v>0.073</v>
      </c>
      <c r="T139" s="380">
        <f t="array" aca="true" ref="T139">INDEX(KM_PCT,MATCH($A139,'Knowledge - Percentages'!$B:$B,0),'Data - Knowledge'!T$8)/100</f>
        <v>0.076</v>
      </c>
      <c r="U139" s="380">
        <f t="array" aca="true" ref="U139">INDEX(KM_PCT,MATCH($A139,'Knowledge - Percentages'!$B:$B,0),'Data - Knowledge'!U$8)/100</f>
        <v>0.091</v>
      </c>
      <c r="V139" s="380">
        <f t="array" aca="true" ref="V139">INDEX(KM_PCT,MATCH($A139,'Knowledge - Percentages'!$B:$B,0),'Data - Knowledge'!V$8)/100</f>
        <v>0.092</v>
      </c>
      <c r="W139" s="380">
        <f t="array" aca="true" ref="W139">INDEX(KM_PCT,MATCH($A139,'Knowledge - Percentages'!$B:$B,0),'Data - Knowledge'!W$8)/100</f>
        <v>0.195</v>
      </c>
      <c r="X139" s="380">
        <f t="array" aca="true" ref="X139">INDEX(KM_PCT,MATCH($A139,'Knowledge - Percentages'!$B:$B,0),'Data - Knowledge'!X$8)/100</f>
        <v>0.175</v>
      </c>
      <c r="Y139" s="380">
        <f t="array" aca="true" ref="Y139">INDEX(KM_PCT,MATCH($A139,'Knowledge - Percentages'!$B:$B,0),'Data - Knowledge'!Y$8)/100</f>
        <v>0.166</v>
      </c>
      <c r="Z139" s="380">
        <f t="array" aca="true" ref="Z139">INDEX(KM_PCT,MATCH($A139,'Knowledge - Percentages'!$B:$B,0),'Data - Knowledge'!Z$8)/100</f>
        <v>0.16899999999999998</v>
      </c>
      <c r="AA139" s="380">
        <f t="array" aca="true" ref="AA139">INDEX(KM_PCT,MATCH($A139,'Knowledge - Percentages'!$B:$B,0),'Data - Knowledge'!AA$8)/100</f>
        <v>0.168</v>
      </c>
      <c r="AB139" s="380">
        <f t="array" aca="true" ref="AB139">INDEX(KM_PCT,MATCH($A139,'Knowledge - Percentages'!$B:$B,0),'Data - Knowledge'!AB$8)/100</f>
        <v>0.10300000000000001</v>
      </c>
      <c r="AC139" s="380">
        <f t="array" aca="true" ref="AC139">INDEX(KM_PCT,MATCH($A139,'Knowledge - Percentages'!$B:$B,0),'Data - Knowledge'!AC$8)/100</f>
        <v>0.193</v>
      </c>
      <c r="AD139" s="380">
        <f t="array" aca="true" ref="AD139">INDEX(KM_PCT,MATCH($A139,'Knowledge - Percentages'!$B:$B,0),'Data - Knowledge'!AD$8)/100</f>
        <v>0.239</v>
      </c>
      <c r="AE139" s="380">
        <f t="array" aca="true" ref="AE139">INDEX(KM_PCT,MATCH($A139,'Knowledge - Percentages'!$B:$B,0),'Data - Knowledge'!AE$8)/100</f>
        <v>0.08199999999999999</v>
      </c>
      <c r="AF139" s="380">
        <f t="array" aca="true" ref="AF139">INDEX(KM_PCT,MATCH($A139,'Knowledge - Percentages'!$B:$B,0),'Data - Knowledge'!AF$8)/100</f>
        <v>0.057999999999999996</v>
      </c>
      <c r="AG139" s="380">
        <f t="array" aca="true" ref="AG139">INDEX(KM_PCT,MATCH($A139,'Knowledge - Percentages'!$B:$B,0),'Data - Knowledge'!AG$8)/100</f>
        <v>0.08199999999999999</v>
      </c>
      <c r="AH139" s="380">
        <f t="array" aca="true" ref="AH139">INDEX(KM_PCT,MATCH($A139,'Knowledge - Percentages'!$B:$B,0),'Data - Knowledge'!AH$8)/100</f>
        <v>0.1</v>
      </c>
      <c r="AI139" s="380">
        <f t="array" aca="true" ref="AI139">INDEX(KM_PCT,MATCH($A139,'Knowledge - Percentages'!$B:$B,0),'Data - Knowledge'!AI$8)/100</f>
        <v>0.106</v>
      </c>
      <c r="AJ139" s="380">
        <f t="array" aca="true" ref="AJ139">INDEX(KM_PCT,MATCH($A139,'Knowledge - Percentages'!$B:$B,0),'Data - Knowledge'!AJ$8)/100</f>
        <v>0.1</v>
      </c>
      <c r="AK139" s="380">
        <f t="array" aca="true" ref="AK139">INDEX(KM_PCT,MATCH($A139,'Knowledge - Percentages'!$B:$B,0),'Data - Knowledge'!AK$8)/100</f>
        <v>0.08900000000000001</v>
      </c>
      <c r="AL139" s="380">
        <f t="array" aca="true" ref="AL139">INDEX(KM_PCT,MATCH($A139,'Knowledge - Percentages'!$B:$B,0),'Data - Knowledge'!AL$8)/100</f>
        <v>0.10099999999999999</v>
      </c>
      <c r="AM139" s="380">
        <f t="array" aca="true" ref="AM139">INDEX(KM_PCT,MATCH($A139,'Knowledge - Percentages'!$B:$B,0),'Data - Knowledge'!AM$8)/100</f>
        <v>0.098</v>
      </c>
      <c r="AN139" s="380">
        <f t="array" aca="true" ref="AN139">INDEX(KM_PCT,MATCH($A139,'Knowledge - Percentages'!$B:$B,0),'Data - Knowledge'!AN$8)/100</f>
        <v>0.1</v>
      </c>
      <c r="AO139" s="380">
        <f t="array" aca="true" ref="AO139">INDEX(KM_PCT,MATCH($A139,'Knowledge - Percentages'!$B:$B,0),'Data - Knowledge'!AO$8)/100</f>
        <v>0.1</v>
      </c>
      <c r="AP139" s="380">
        <f t="array" aca="true" ref="AP139">INDEX(KM_PCT,MATCH($A139,'Knowledge - Percentages'!$B:$B,0),'Data - Knowledge'!AP$8)/100</f>
        <v>0.126</v>
      </c>
      <c r="AQ139" s="380">
        <f t="array" aca="true" ref="AQ139">INDEX(KM_PCT,MATCH($A139,'Knowledge - Percentages'!$B:$B,0),'Data - Knowledge'!AQ$8)/100</f>
        <v>0.10400000000000001</v>
      </c>
      <c r="AR139" s="380">
        <f t="array" aca="true" ref="AR139">INDEX(KM_PCT,MATCH($A139,'Knowledge - Percentages'!$B:$B,0),'Data - Knowledge'!AR$8)/100</f>
        <v>0.21899999999999997</v>
      </c>
      <c r="AS139" s="380">
        <f t="array" aca="true" ref="AS139">INDEX(KM_PCT,MATCH($A139,'Knowledge - Percentages'!$B:$B,0),'Data - Knowledge'!AS$8)/100</f>
        <v>0.344</v>
      </c>
      <c r="AT139" s="380">
        <f t="array" aca="true" ref="AT139">INDEX(KM_PCT,MATCH($A139,'Knowledge - Percentages'!$B:$B,0),'Data - Knowledge'!AT$8)/100</f>
        <v>0.209</v>
      </c>
      <c r="AU139" s="380">
        <f t="array" aca="true" ref="AU139">INDEX(KM_PCT,MATCH($A139,'Knowledge - Percentages'!$B:$B,0),'Data - Knowledge'!AU$8)/100</f>
        <v>0.145</v>
      </c>
      <c r="AV139" s="380">
        <f t="array" aca="true" ref="AV139">INDEX(KM_PCT,MATCH($A139,'Knowledge - Percentages'!$B:$B,0),'Data - Knowledge'!AV$8)/100</f>
        <v>0.15</v>
      </c>
      <c r="AW139" s="380">
        <f t="array" aca="true" ref="AW139">INDEX(KM_PCT,MATCH($A139,'Knowledge - Percentages'!$B:$B,0),'Data - Knowledge'!AW$8)/100</f>
        <v>0.139</v>
      </c>
      <c r="AX139" s="380">
        <f t="array" aca="true" ref="AX139">INDEX(KM_PCT,MATCH($A139,'Knowledge - Percentages'!$B:$B,0),'Data - Knowledge'!AX$8)/100</f>
        <v>0.147</v>
      </c>
      <c r="AY139" s="380">
        <f t="array" aca="true" ref="AY139">INDEX(KM_PCT,MATCH($A139,'Knowledge - Percentages'!$B:$B,0),'Data - Knowledge'!AY$8)/100</f>
        <v>0.142</v>
      </c>
      <c r="AZ139" s="380">
        <f t="array" aca="true" ref="AZ139">INDEX(KM_PCT,MATCH($A139,'Knowledge - Percentages'!$B:$B,0),'Data - Knowledge'!AZ$8)/100</f>
        <v>0.155</v>
      </c>
      <c r="BA139" s="380">
        <f t="array" aca="true" ref="BA139">INDEX(KM_PCT,MATCH($A139,'Knowledge - Percentages'!$B:$B,0),'Data - Knowledge'!BA$8)/100</f>
        <v>0.11800000000000001</v>
      </c>
      <c r="BB139" s="380">
        <f t="array" aca="true" ref="BB139">INDEX(KM_PCT,MATCH($A139,'Knowledge - Percentages'!$B:$B,0),'Data - Knowledge'!BB$8)/100</f>
        <v>0.146</v>
      </c>
      <c r="BC139" s="380">
        <f t="array" aca="true" ref="BC139">INDEX(KM_PCT,MATCH($A139,'Knowledge - Percentages'!$B:$B,0),'Data - Knowledge'!BC$8)/100</f>
        <v>0.198</v>
      </c>
      <c r="BD139" s="380">
        <f t="array" aca="true" ref="BD139">INDEX(KM_PCT,MATCH($A139,'Knowledge - Percentages'!$B:$B,0),'Data - Knowledge'!BD$8)/100</f>
        <v>0.237</v>
      </c>
      <c r="BE139" s="380">
        <f t="array" aca="true" ref="BE139">INDEX(KM_PCT,MATCH($A139,'Knowledge - Percentages'!$B:$B,0),'Data - Knowledge'!BE$8)/100</f>
        <v>0.19699999999999998</v>
      </c>
      <c r="BF139" s="380">
        <f t="array" aca="true" ref="BF139">INDEX(KM_PCT,MATCH($A139,'Knowledge - Percentages'!$B:$B,0),'Data - Knowledge'!BF$8)/100</f>
        <v>0.19699999999999998</v>
      </c>
      <c r="BG139" s="380">
        <f t="array" aca="true" ref="BG139">INDEX(KM_PCT,MATCH($A139,'Knowledge - Percentages'!$B:$B,0),'Data - Knowledge'!BG$8)/100</f>
        <v>0.203</v>
      </c>
      <c r="BH139" s="380">
        <f t="array" aca="true" ref="BH139">INDEX(KM_PCT,MATCH($A139,'Knowledge - Percentages'!$B:$B,0),'Data - Knowledge'!BH$8)/100</f>
        <v>0.187</v>
      </c>
      <c r="BI139" s="380">
        <f t="array" aca="true" ref="BI139">INDEX(KM_PCT,MATCH($A139,'Knowledge - Percentages'!$B:$B,0),'Data - Knowledge'!BI$8)/100</f>
        <v>0.195</v>
      </c>
      <c r="BJ139" s="380">
        <f t="array" aca="true" ref="BJ139">INDEX(KM_PCT,MATCH($A139,'Knowledge - Percentages'!$B:$B,0),'Data - Knowledge'!BJ$8)/100</f>
        <v>0.214</v>
      </c>
      <c r="BK139" s="380">
        <f t="array" aca="true" ref="BK139">INDEX(KM_PCT,MATCH($A139,'Knowledge - Percentages'!$B:$B,0),'Data - Knowledge'!BK$8)/100</f>
        <v>0.185</v>
      </c>
      <c r="BL139" s="380">
        <f t="array" aca="true" ref="BL139">INDEX(KM_PCT,MATCH($A139,'Knowledge - Percentages'!$B:$B,0),'Data - Knowledge'!BL$8)/100</f>
        <v>0.21100000000000002</v>
      </c>
      <c r="BM139" s="380">
        <f t="array" aca="true" ref="BM139">INDEX(KM_PCT,MATCH($A139,'Knowledge - Percentages'!$B:$B,0),'Data - Knowledge'!BM$8)/100</f>
        <v>0.20800000000000002</v>
      </c>
      <c r="BN139" s="380">
        <f t="array" aca="true" ref="BN139">INDEX(KM_PCT,MATCH($A139,'Knowledge - Percentages'!$B:$B,0),'Data - Knowledge'!BN$8)/100</f>
        <v>0.2</v>
      </c>
      <c r="BO139" s="380">
        <f t="array" aca="true" ref="BO139">INDEX(KM_PCT,MATCH($A139,'Knowledge - Percentages'!$B:$B,0),'Data - Knowledge'!BO$8)/100</f>
        <v>0.201</v>
      </c>
      <c r="BP139" s="380">
        <f t="array" aca="true" ref="BP139">INDEX(KM_PCT,MATCH($A139,'Knowledge - Percentages'!$B:$B,0),'Data - Knowledge'!BP$8)/100</f>
        <v>0.2</v>
      </c>
      <c r="BQ139" s="380">
        <f t="array" aca="true" ref="BQ139">INDEX(KM_PCT,MATCH($A139,'Knowledge - Percentages'!$B:$B,0),'Data - Knowledge'!BQ$8)/100</f>
        <v>0.204</v>
      </c>
    </row>
    <row r="140" spans="1:69">
      <c r="A140" t="s">
        <v>1019</v>
      </c>
      <c r="B140" t="s">
        <v>1008</v>
      </c>
      <c r="C140" t="s">
        <v>1009</v>
      </c>
      <c r="D140" t="s">
        <v>1020</v>
      </c>
      <c r="E140" s="373">
        <f>SUMPRODUCT($K$2:$BQ$2,$K140:$BQ140)/$J$2</f>
        <v>0.0099583333333333329</v>
      </c>
      <c r="F140" s="379">
        <f>SUMPRODUCT($K$2:$BQ$2,$K140:$BQ140)</f>
        <v>2.629</v>
      </c>
      <c r="G140" s="373">
        <f>SUMPRODUCT($K$3:$BQ$3,$K140:$BQ140)/$J$3</f>
        <v>0.0097917864476386018</v>
      </c>
      <c r="H140" s="379">
        <f>SUMPRODUCT($K$3:$BQ$3,$K140:$BQ140)</f>
        <v>95.371999999999986</v>
      </c>
      <c r="I140" s="373">
        <f>CORREL($K$4:$BQ$4,$K140:$BQ140)</f>
        <v>-0.030621437260232889</v>
      </c>
      <c r="J140" s="379">
        <f>$E140/$G140*100</f>
        <v>101.70088355771787</v>
      </c>
      <c r="K140" s="380">
        <f t="array" aca="true" ref="K140">INDEX(KM_PCT,MATCH($A140,'Knowledge - Percentages'!$B:$B,0),'Data - Knowledge'!K$8)/100</f>
        <v>0.0090000000000000011</v>
      </c>
      <c r="L140" s="380">
        <f t="array" aca="true" ref="L140">INDEX(KM_PCT,MATCH($A140,'Knowledge - Percentages'!$B:$B,0),'Data - Knowledge'!L$8)/100</f>
        <v>0.01</v>
      </c>
      <c r="M140" s="380">
        <f t="array" aca="true" ref="M140">INDEX(KM_PCT,MATCH($A140,'Knowledge - Percentages'!$B:$B,0),'Data - Knowledge'!M$8)/100</f>
        <v>0.0090000000000000011</v>
      </c>
      <c r="N140" s="380">
        <f t="array" aca="true" ref="N140">INDEX(KM_PCT,MATCH($A140,'Knowledge - Percentages'!$B:$B,0),'Data - Knowledge'!N$8)/100</f>
        <v>0.01</v>
      </c>
      <c r="O140" s="380">
        <f t="array" aca="true" ref="O140">INDEX(KM_PCT,MATCH($A140,'Knowledge - Percentages'!$B:$B,0),'Data - Knowledge'!O$8)/100</f>
        <v>0.0090000000000000011</v>
      </c>
      <c r="P140" s="380">
        <f t="array" aca="true" ref="P140">INDEX(KM_PCT,MATCH($A140,'Knowledge - Percentages'!$B:$B,0),'Data - Knowledge'!P$8)/100</f>
        <v>0.0090000000000000011</v>
      </c>
      <c r="Q140" s="380">
        <f t="array" aca="true" ref="Q140">INDEX(KM_PCT,MATCH($A140,'Knowledge - Percentages'!$B:$B,0),'Data - Knowledge'!Q$8)/100</f>
        <v>0.01</v>
      </c>
      <c r="R140" s="380">
        <f t="array" aca="true" ref="R140">INDEX(KM_PCT,MATCH($A140,'Knowledge - Percentages'!$B:$B,0),'Data - Knowledge'!R$8)/100</f>
        <v>0.01</v>
      </c>
      <c r="S140" s="380">
        <f t="array" aca="true" ref="S140">INDEX(KM_PCT,MATCH($A140,'Knowledge - Percentages'!$B:$B,0),'Data - Knowledge'!S$8)/100</f>
        <v>0.0090000000000000011</v>
      </c>
      <c r="T140" s="380">
        <f t="array" aca="true" ref="T140">INDEX(KM_PCT,MATCH($A140,'Knowledge - Percentages'!$B:$B,0),'Data - Knowledge'!T$8)/100</f>
        <v>0.0090000000000000011</v>
      </c>
      <c r="U140" s="380">
        <f t="array" aca="true" ref="U140">INDEX(KM_PCT,MATCH($A140,'Knowledge - Percentages'!$B:$B,0),'Data - Knowledge'!U$8)/100</f>
        <v>0.01</v>
      </c>
      <c r="V140" s="380">
        <f t="array" aca="true" ref="V140">INDEX(KM_PCT,MATCH($A140,'Knowledge - Percentages'!$B:$B,0),'Data - Knowledge'!V$8)/100</f>
        <v>0.01</v>
      </c>
      <c r="W140" s="380">
        <f t="array" aca="true" ref="W140">INDEX(KM_PCT,MATCH($A140,'Knowledge - Percentages'!$B:$B,0),'Data - Knowledge'!W$8)/100</f>
        <v>0.01</v>
      </c>
      <c r="X140" s="380">
        <f t="array" aca="true" ref="X140">INDEX(KM_PCT,MATCH($A140,'Knowledge - Percentages'!$B:$B,0),'Data - Knowledge'!X$8)/100</f>
        <v>0.01</v>
      </c>
      <c r="Y140" s="380">
        <f t="array" aca="true" ref="Y140">INDEX(KM_PCT,MATCH($A140,'Knowledge - Percentages'!$B:$B,0),'Data - Knowledge'!Y$8)/100</f>
        <v>0.01</v>
      </c>
      <c r="Z140" s="380">
        <f t="array" aca="true" ref="Z140">INDEX(KM_PCT,MATCH($A140,'Knowledge - Percentages'!$B:$B,0),'Data - Knowledge'!Z$8)/100</f>
        <v>0.01</v>
      </c>
      <c r="AA140" s="380">
        <f t="array" aca="true" ref="AA140">INDEX(KM_PCT,MATCH($A140,'Knowledge - Percentages'!$B:$B,0),'Data - Knowledge'!AA$8)/100</f>
        <v>0.01</v>
      </c>
      <c r="AB140" s="380">
        <f t="array" aca="true" ref="AB140">INDEX(KM_PCT,MATCH($A140,'Knowledge - Percentages'!$B:$B,0),'Data - Knowledge'!AB$8)/100</f>
        <v>0.0090000000000000011</v>
      </c>
      <c r="AC140" s="380">
        <f t="array" aca="true" ref="AC140">INDEX(KM_PCT,MATCH($A140,'Knowledge - Percentages'!$B:$B,0),'Data - Knowledge'!AC$8)/100</f>
        <v>0.0090000000000000011</v>
      </c>
      <c r="AD140" s="380">
        <f t="array" aca="true" ref="AD140">INDEX(KM_PCT,MATCH($A140,'Knowledge - Percentages'!$B:$B,0),'Data - Knowledge'!AD$8)/100</f>
        <v>0.01</v>
      </c>
      <c r="AE140" s="380">
        <f t="array" aca="true" ref="AE140">INDEX(KM_PCT,MATCH($A140,'Knowledge - Percentages'!$B:$B,0),'Data - Knowledge'!AE$8)/100</f>
        <v>0.0090000000000000011</v>
      </c>
      <c r="AF140" s="380">
        <f t="array" aca="true" ref="AF140">INDEX(KM_PCT,MATCH($A140,'Knowledge - Percentages'!$B:$B,0),'Data - Knowledge'!AF$8)/100</f>
        <v>0.0090000000000000011</v>
      </c>
      <c r="AG140" s="380">
        <f t="array" aca="true" ref="AG140">INDEX(KM_PCT,MATCH($A140,'Knowledge - Percentages'!$B:$B,0),'Data - Knowledge'!AG$8)/100</f>
        <v>0.0090000000000000011</v>
      </c>
      <c r="AH140" s="380">
        <f t="array" aca="true" ref="AH140">INDEX(KM_PCT,MATCH($A140,'Knowledge - Percentages'!$B:$B,0),'Data - Knowledge'!AH$8)/100</f>
        <v>0.0090000000000000011</v>
      </c>
      <c r="AI140" s="380">
        <f t="array" aca="true" ref="AI140">INDEX(KM_PCT,MATCH($A140,'Knowledge - Percentages'!$B:$B,0),'Data - Knowledge'!AI$8)/100</f>
        <v>0.01</v>
      </c>
      <c r="AJ140" s="380">
        <f t="array" aca="true" ref="AJ140">INDEX(KM_PCT,MATCH($A140,'Knowledge - Percentages'!$B:$B,0),'Data - Knowledge'!AJ$8)/100</f>
        <v>0.0090000000000000011</v>
      </c>
      <c r="AK140" s="380">
        <f t="array" aca="true" ref="AK140">INDEX(KM_PCT,MATCH($A140,'Knowledge - Percentages'!$B:$B,0),'Data - Knowledge'!AK$8)/100</f>
        <v>0.0090000000000000011</v>
      </c>
      <c r="AL140" s="380">
        <f t="array" aca="true" ref="AL140">INDEX(KM_PCT,MATCH($A140,'Knowledge - Percentages'!$B:$B,0),'Data - Knowledge'!AL$8)/100</f>
        <v>0.0069999999999999993</v>
      </c>
      <c r="AM140" s="380">
        <f t="array" aca="true" ref="AM140">INDEX(KM_PCT,MATCH($A140,'Knowledge - Percentages'!$B:$B,0),'Data - Knowledge'!AM$8)/100</f>
        <v>0.0090000000000000011</v>
      </c>
      <c r="AN140" s="380">
        <f t="array" aca="true" ref="AN140">INDEX(KM_PCT,MATCH($A140,'Knowledge - Percentages'!$B:$B,0),'Data - Knowledge'!AN$8)/100</f>
        <v>0.006</v>
      </c>
      <c r="AO140" s="380">
        <f t="array" aca="true" ref="AO140">INDEX(KM_PCT,MATCH($A140,'Knowledge - Percentages'!$B:$B,0),'Data - Knowledge'!AO$8)/100</f>
        <v>0.006</v>
      </c>
      <c r="AP140" s="380">
        <f t="array" aca="true" ref="AP140">INDEX(KM_PCT,MATCH($A140,'Knowledge - Percentages'!$B:$B,0),'Data - Knowledge'!AP$8)/100</f>
        <v>0.01</v>
      </c>
      <c r="AQ140" s="380">
        <f t="array" aca="true" ref="AQ140">INDEX(KM_PCT,MATCH($A140,'Knowledge - Percentages'!$B:$B,0),'Data - Knowledge'!AQ$8)/100</f>
        <v>0.01</v>
      </c>
      <c r="AR140" s="380">
        <f t="array" aca="true" ref="AR140">INDEX(KM_PCT,MATCH($A140,'Knowledge - Percentages'!$B:$B,0),'Data - Knowledge'!AR$8)/100</f>
        <v>0.01</v>
      </c>
      <c r="AS140" s="380">
        <f t="array" aca="true" ref="AS140">INDEX(KM_PCT,MATCH($A140,'Knowledge - Percentages'!$B:$B,0),'Data - Knowledge'!AS$8)/100</f>
        <v>0.01</v>
      </c>
      <c r="AT140" s="380">
        <f t="array" aca="true" ref="AT140">INDEX(KM_PCT,MATCH($A140,'Knowledge - Percentages'!$B:$B,0),'Data - Knowledge'!AT$8)/100</f>
        <v>0.01</v>
      </c>
      <c r="AU140" s="380">
        <f t="array" aca="true" ref="AU140">INDEX(KM_PCT,MATCH($A140,'Knowledge - Percentages'!$B:$B,0),'Data - Knowledge'!AU$8)/100</f>
        <v>0.013000000000000001</v>
      </c>
      <c r="AV140" s="380">
        <f t="array" aca="true" ref="AV140">INDEX(KM_PCT,MATCH($A140,'Knowledge - Percentages'!$B:$B,0),'Data - Knowledge'!AV$8)/100</f>
        <v>0.013999999999999999</v>
      </c>
      <c r="AW140" s="380">
        <f t="array" aca="true" ref="AW140">INDEX(KM_PCT,MATCH($A140,'Knowledge - Percentages'!$B:$B,0),'Data - Knowledge'!AW$8)/100</f>
        <v>0.013000000000000001</v>
      </c>
      <c r="AX140" s="380">
        <f t="array" aca="true" ref="AX140">INDEX(KM_PCT,MATCH($A140,'Knowledge - Percentages'!$B:$B,0),'Data - Knowledge'!AX$8)/100</f>
        <v>0.013999999999999999</v>
      </c>
      <c r="AY140" s="380">
        <f t="array" aca="true" ref="AY140">INDEX(KM_PCT,MATCH($A140,'Knowledge - Percentages'!$B:$B,0),'Data - Knowledge'!AY$8)/100</f>
        <v>0.0090000000000000011</v>
      </c>
      <c r="AZ140" s="380">
        <f t="array" aca="true" ref="AZ140">INDEX(KM_PCT,MATCH($A140,'Knowledge - Percentages'!$B:$B,0),'Data - Knowledge'!AZ$8)/100</f>
        <v>0.01</v>
      </c>
      <c r="BA140" s="380">
        <f t="array" aca="true" ref="BA140">INDEX(KM_PCT,MATCH($A140,'Knowledge - Percentages'!$B:$B,0),'Data - Knowledge'!BA$8)/100</f>
        <v>0.0090000000000000011</v>
      </c>
      <c r="BB140" s="380">
        <f t="array" aca="true" ref="BB140">INDEX(KM_PCT,MATCH($A140,'Knowledge - Percentages'!$B:$B,0),'Data - Knowledge'!BB$8)/100</f>
        <v>0.0090000000000000011</v>
      </c>
      <c r="BC140" s="380">
        <f t="array" aca="true" ref="BC140">INDEX(KM_PCT,MATCH($A140,'Knowledge - Percentages'!$B:$B,0),'Data - Knowledge'!BC$8)/100</f>
        <v>0.0090000000000000011</v>
      </c>
      <c r="BD140" s="380">
        <f t="array" aca="true" ref="BD140">INDEX(KM_PCT,MATCH($A140,'Knowledge - Percentages'!$B:$B,0),'Data - Knowledge'!BD$8)/100</f>
        <v>0.01</v>
      </c>
      <c r="BE140" s="380">
        <f t="array" aca="true" ref="BE140">INDEX(KM_PCT,MATCH($A140,'Knowledge - Percentages'!$B:$B,0),'Data - Knowledge'!BE$8)/100</f>
        <v>0.0090000000000000011</v>
      </c>
      <c r="BF140" s="380">
        <f t="array" aca="true" ref="BF140">INDEX(KM_PCT,MATCH($A140,'Knowledge - Percentages'!$B:$B,0),'Data - Knowledge'!BF$8)/100</f>
        <v>0.0090000000000000011</v>
      </c>
      <c r="BG140" s="380">
        <f t="array" aca="true" ref="BG140">INDEX(KM_PCT,MATCH($A140,'Knowledge - Percentages'!$B:$B,0),'Data - Knowledge'!BG$8)/100</f>
        <v>0.0090000000000000011</v>
      </c>
      <c r="BH140" s="380">
        <f t="array" aca="true" ref="BH140">INDEX(KM_PCT,MATCH($A140,'Knowledge - Percentages'!$B:$B,0),'Data - Knowledge'!BH$8)/100</f>
        <v>0.028999999999999998</v>
      </c>
      <c r="BI140" s="380">
        <f t="array" aca="true" ref="BI140">INDEX(KM_PCT,MATCH($A140,'Knowledge - Percentages'!$B:$B,0),'Data - Knowledge'!BI$8)/100</f>
        <v>0.013999999999999999</v>
      </c>
      <c r="BJ140" s="380">
        <f t="array" aca="true" ref="BJ140">INDEX(KM_PCT,MATCH($A140,'Knowledge - Percentages'!$B:$B,0),'Data - Knowledge'!BJ$8)/100</f>
        <v>0.0090000000000000011</v>
      </c>
      <c r="BK140" s="380">
        <f t="array" aca="true" ref="BK140">INDEX(KM_PCT,MATCH($A140,'Knowledge - Percentages'!$B:$B,0),'Data - Knowledge'!BK$8)/100</f>
        <v>0.008</v>
      </c>
      <c r="BL140" s="380">
        <f t="array" aca="true" ref="BL140">INDEX(KM_PCT,MATCH($A140,'Knowledge - Percentages'!$B:$B,0),'Data - Knowledge'!BL$8)/100</f>
        <v>0.01</v>
      </c>
      <c r="BM140" s="380">
        <f t="array" aca="true" ref="BM140">INDEX(KM_PCT,MATCH($A140,'Knowledge - Percentages'!$B:$B,0),'Data - Knowledge'!BM$8)/100</f>
        <v>0.01</v>
      </c>
      <c r="BN140" s="380">
        <f t="array" aca="true" ref="BN140">INDEX(KM_PCT,MATCH($A140,'Knowledge - Percentages'!$B:$B,0),'Data - Knowledge'!BN$8)/100</f>
        <v>0.0090000000000000011</v>
      </c>
      <c r="BO140" s="380">
        <f t="array" aca="true" ref="BO140">INDEX(KM_PCT,MATCH($A140,'Knowledge - Percentages'!$B:$B,0),'Data - Knowledge'!BO$8)/100</f>
        <v>0.013999999999999999</v>
      </c>
      <c r="BP140" s="380">
        <f t="array" aca="true" ref="BP140">INDEX(KM_PCT,MATCH($A140,'Knowledge - Percentages'!$B:$B,0),'Data - Knowledge'!BP$8)/100</f>
        <v>0.012</v>
      </c>
      <c r="BQ140" s="380">
        <f t="array" aca="true" ref="BQ140">INDEX(KM_PCT,MATCH($A140,'Knowledge - Percentages'!$B:$B,0),'Data - Knowledge'!BQ$8)/100</f>
        <v>0.012</v>
      </c>
    </row>
    <row r="141" spans="1:69">
      <c r="A141" t="s">
        <v>1021</v>
      </c>
      <c r="B141" t="s">
        <v>1008</v>
      </c>
      <c r="C141" t="s">
        <v>1009</v>
      </c>
      <c r="D141" t="s">
        <v>1022</v>
      </c>
      <c r="E141" s="373">
        <f>SUMPRODUCT($K$2:$BQ$2,$K141:$BQ141)/$J$2</f>
        <v>0.022742424242424251</v>
      </c>
      <c r="F141" s="379">
        <f>SUMPRODUCT($K$2:$BQ$2,$K141:$BQ141)</f>
        <v>6.0040000000000022</v>
      </c>
      <c r="G141" s="373">
        <f>SUMPRODUCT($K$3:$BQ$3,$K141:$BQ141)/$J$3</f>
        <v>0.052331314168377829</v>
      </c>
      <c r="H141" s="379">
        <f>SUMPRODUCT($K$3:$BQ$3,$K141:$BQ141)</f>
        <v>509.70700000000005</v>
      </c>
      <c r="I141" s="373">
        <f>CORREL($K$4:$BQ$4,$K141:$BQ141)</f>
        <v>-0.30987730907131811</v>
      </c>
      <c r="J141" s="379">
        <f>$E141/$G141*100</f>
        <v>43.458538360511469</v>
      </c>
      <c r="K141" s="380">
        <f t="array" aca="true" ref="K141">INDEX(KM_PCT,MATCH($A141,'Knowledge - Percentages'!$B:$B,0),'Data - Knowledge'!K$8)/100</f>
        <v>0.127</v>
      </c>
      <c r="L141" s="380">
        <f t="array" aca="true" ref="L141">INDEX(KM_PCT,MATCH($A141,'Knowledge - Percentages'!$B:$B,0),'Data - Knowledge'!L$8)/100</f>
        <v>0.142</v>
      </c>
      <c r="M141" s="380">
        <f t="array" aca="true" ref="M141">INDEX(KM_PCT,MATCH($A141,'Knowledge - Percentages'!$B:$B,0),'Data - Knowledge'!M$8)/100</f>
        <v>0.13699999999999998</v>
      </c>
      <c r="N141" s="380">
        <f t="array" aca="true" ref="N141">INDEX(KM_PCT,MATCH($A141,'Knowledge - Percentages'!$B:$B,0),'Data - Knowledge'!N$8)/100</f>
        <v>0.069</v>
      </c>
      <c r="O141" s="380">
        <f t="array" aca="true" ref="O141">INDEX(KM_PCT,MATCH($A141,'Knowledge - Percentages'!$B:$B,0),'Data - Knowledge'!O$8)/100</f>
        <v>0.093000000000000013</v>
      </c>
      <c r="P141" s="380">
        <f t="array" aca="true" ref="P141">INDEX(KM_PCT,MATCH($A141,'Knowledge - Percentages'!$B:$B,0),'Data - Knowledge'!P$8)/100</f>
        <v>0.064</v>
      </c>
      <c r="Q141" s="380">
        <f t="array" aca="true" ref="Q141">INDEX(KM_PCT,MATCH($A141,'Knowledge - Percentages'!$B:$B,0),'Data - Knowledge'!Q$8)/100</f>
        <v>0.093000000000000013</v>
      </c>
      <c r="R141" s="380">
        <f t="array" aca="true" ref="R141">INDEX(KM_PCT,MATCH($A141,'Knowledge - Percentages'!$B:$B,0),'Data - Knowledge'!R$8)/100</f>
        <v>0.068</v>
      </c>
      <c r="S141" s="380">
        <f t="array" aca="true" ref="S141">INDEX(KM_PCT,MATCH($A141,'Knowledge - Percentages'!$B:$B,0),'Data - Knowledge'!S$8)/100</f>
        <v>0.066</v>
      </c>
      <c r="T141" s="380">
        <f t="array" aca="true" ref="T141">INDEX(KM_PCT,MATCH($A141,'Knowledge - Percentages'!$B:$B,0),'Data - Knowledge'!T$8)/100</f>
        <v>0.072000000000000008</v>
      </c>
      <c r="U141" s="380">
        <f t="array" aca="true" ref="U141">INDEX(KM_PCT,MATCH($A141,'Knowledge - Percentages'!$B:$B,0),'Data - Knowledge'!U$8)/100</f>
        <v>0.057</v>
      </c>
      <c r="V141" s="380">
        <f t="array" aca="true" ref="V141">INDEX(KM_PCT,MATCH($A141,'Knowledge - Percentages'!$B:$B,0),'Data - Knowledge'!V$8)/100</f>
        <v>0.069</v>
      </c>
      <c r="W141" s="380">
        <f t="array" aca="true" ref="W141">INDEX(KM_PCT,MATCH($A141,'Knowledge - Percentages'!$B:$B,0),'Data - Knowledge'!W$8)/100</f>
        <v>0.066</v>
      </c>
      <c r="X141" s="380">
        <f t="array" aca="true" ref="X141">INDEX(KM_PCT,MATCH($A141,'Knowledge - Percentages'!$B:$B,0),'Data - Knowledge'!X$8)/100</f>
        <v>0.044000000000000004</v>
      </c>
      <c r="Y141" s="380">
        <f t="array" aca="true" ref="Y141">INDEX(KM_PCT,MATCH($A141,'Knowledge - Percentages'!$B:$B,0),'Data - Knowledge'!Y$8)/100</f>
        <v>0.038</v>
      </c>
      <c r="Z141" s="380">
        <f t="array" aca="true" ref="Z141">INDEX(KM_PCT,MATCH($A141,'Knowledge - Percentages'!$B:$B,0),'Data - Knowledge'!Z$8)/100</f>
        <v>0.039</v>
      </c>
      <c r="AA141" s="380">
        <f t="array" aca="true" ref="AA141">INDEX(KM_PCT,MATCH($A141,'Knowledge - Percentages'!$B:$B,0),'Data - Knowledge'!AA$8)/100</f>
        <v>0.039</v>
      </c>
      <c r="AB141" s="380">
        <f t="array" aca="true" ref="AB141">INDEX(KM_PCT,MATCH($A141,'Knowledge - Percentages'!$B:$B,0),'Data - Knowledge'!AB$8)/100</f>
        <v>0.033</v>
      </c>
      <c r="AC141" s="380">
        <f t="array" aca="true" ref="AC141">INDEX(KM_PCT,MATCH($A141,'Knowledge - Percentages'!$B:$B,0),'Data - Knowledge'!AC$8)/100</f>
        <v>0.03</v>
      </c>
      <c r="AD141" s="380">
        <f t="array" aca="true" ref="AD141">INDEX(KM_PCT,MATCH($A141,'Knowledge - Percentages'!$B:$B,0),'Data - Knowledge'!AD$8)/100</f>
        <v>0.025</v>
      </c>
      <c r="AE141" s="380">
        <f t="array" aca="true" ref="AE141">INDEX(KM_PCT,MATCH($A141,'Knowledge - Percentages'!$B:$B,0),'Data - Knowledge'!AE$8)/100</f>
        <v>0.038</v>
      </c>
      <c r="AF141" s="380">
        <f t="array" aca="true" ref="AF141">INDEX(KM_PCT,MATCH($A141,'Knowledge - Percentages'!$B:$B,0),'Data - Knowledge'!AF$8)/100</f>
        <v>0.037000000000000005</v>
      </c>
      <c r="AG141" s="380">
        <f t="array" aca="true" ref="AG141">INDEX(KM_PCT,MATCH($A141,'Knowledge - Percentages'!$B:$B,0),'Data - Knowledge'!AG$8)/100</f>
        <v>0.037000000000000005</v>
      </c>
      <c r="AH141" s="380">
        <f t="array" aca="true" ref="AH141">INDEX(KM_PCT,MATCH($A141,'Knowledge - Percentages'!$B:$B,0),'Data - Knowledge'!AH$8)/100</f>
        <v>0.037000000000000005</v>
      </c>
      <c r="AI141" s="380">
        <f t="array" aca="true" ref="AI141">INDEX(KM_PCT,MATCH($A141,'Knowledge - Percentages'!$B:$B,0),'Data - Knowledge'!AI$8)/100</f>
        <v>0.04</v>
      </c>
      <c r="AJ141" s="380">
        <f t="array" aca="true" ref="AJ141">INDEX(KM_PCT,MATCH($A141,'Knowledge - Percentages'!$B:$B,0),'Data - Knowledge'!AJ$8)/100</f>
        <v>0.037000000000000005</v>
      </c>
      <c r="AK141" s="380">
        <f t="array" aca="true" ref="AK141">INDEX(KM_PCT,MATCH($A141,'Knowledge - Percentages'!$B:$B,0),'Data - Knowledge'!AK$8)/100</f>
        <v>0.037000000000000005</v>
      </c>
      <c r="AL141" s="380">
        <f t="array" aca="true" ref="AL141">INDEX(KM_PCT,MATCH($A141,'Knowledge - Percentages'!$B:$B,0),'Data - Knowledge'!AL$8)/100</f>
        <v>0.038</v>
      </c>
      <c r="AM141" s="380">
        <f t="array" aca="true" ref="AM141">INDEX(KM_PCT,MATCH($A141,'Knowledge - Percentages'!$B:$B,0),'Data - Knowledge'!AM$8)/100</f>
        <v>0.037000000000000005</v>
      </c>
      <c r="AN141" s="380">
        <f t="array" aca="true" ref="AN141">INDEX(KM_PCT,MATCH($A141,'Knowledge - Percentages'!$B:$B,0),'Data - Knowledge'!AN$8)/100</f>
        <v>0.037000000000000005</v>
      </c>
      <c r="AO141" s="380">
        <f t="array" aca="true" ref="AO141">INDEX(KM_PCT,MATCH($A141,'Knowledge - Percentages'!$B:$B,0),'Data - Knowledge'!AO$8)/100</f>
        <v>0.037000000000000005</v>
      </c>
      <c r="AP141" s="380">
        <f t="array" aca="true" ref="AP141">INDEX(KM_PCT,MATCH($A141,'Knowledge - Percentages'!$B:$B,0),'Data - Knowledge'!AP$8)/100</f>
        <v>0.039</v>
      </c>
      <c r="AQ141" s="380">
        <f t="array" aca="true" ref="AQ141">INDEX(KM_PCT,MATCH($A141,'Knowledge - Percentages'!$B:$B,0),'Data - Knowledge'!AQ$8)/100</f>
        <v>0.034</v>
      </c>
      <c r="AR141" s="380">
        <f t="array" aca="true" ref="AR141">INDEX(KM_PCT,MATCH($A141,'Knowledge - Percentages'!$B:$B,0),'Data - Knowledge'!AR$8)/100</f>
        <v>0.036000000000000004</v>
      </c>
      <c r="AS141" s="380">
        <f t="array" aca="true" ref="AS141">INDEX(KM_PCT,MATCH($A141,'Knowledge - Percentages'!$B:$B,0),'Data - Knowledge'!AS$8)/100</f>
        <v>0.025</v>
      </c>
      <c r="AT141" s="380">
        <f t="array" aca="true" ref="AT141">INDEX(KM_PCT,MATCH($A141,'Knowledge - Percentages'!$B:$B,0),'Data - Knowledge'!AT$8)/100</f>
        <v>0.026000000000000002</v>
      </c>
      <c r="AU141" s="380">
        <f t="array" aca="true" ref="AU141">INDEX(KM_PCT,MATCH($A141,'Knowledge - Percentages'!$B:$B,0),'Data - Knowledge'!AU$8)/100</f>
        <v>0.025</v>
      </c>
      <c r="AV141" s="380">
        <f t="array" aca="true" ref="AV141">INDEX(KM_PCT,MATCH($A141,'Knowledge - Percentages'!$B:$B,0),'Data - Knowledge'!AV$8)/100</f>
        <v>0.031</v>
      </c>
      <c r="AW141" s="380">
        <f t="array" aca="true" ref="AW141">INDEX(KM_PCT,MATCH($A141,'Knowledge - Percentages'!$B:$B,0),'Data - Knowledge'!AW$8)/100</f>
        <v>0.019</v>
      </c>
      <c r="AX141" s="380">
        <f t="array" aca="true" ref="AX141">INDEX(KM_PCT,MATCH($A141,'Knowledge - Percentages'!$B:$B,0),'Data - Knowledge'!AX$8)/100</f>
        <v>0.025</v>
      </c>
      <c r="AY141" s="380">
        <f t="array" aca="true" ref="AY141">INDEX(KM_PCT,MATCH($A141,'Knowledge - Percentages'!$B:$B,0),'Data - Knowledge'!AY$8)/100</f>
        <v>0.021</v>
      </c>
      <c r="AZ141" s="380">
        <f t="array" aca="true" ref="AZ141">INDEX(KM_PCT,MATCH($A141,'Knowledge - Percentages'!$B:$B,0),'Data - Knowledge'!AZ$8)/100</f>
        <v>0.022000000000000002</v>
      </c>
      <c r="BA141" s="380">
        <f t="array" aca="true" ref="BA141">INDEX(KM_PCT,MATCH($A141,'Knowledge - Percentages'!$B:$B,0),'Data - Knowledge'!BA$8)/100</f>
        <v>0.021</v>
      </c>
      <c r="BB141" s="380">
        <f t="array" aca="true" ref="BB141">INDEX(KM_PCT,MATCH($A141,'Knowledge - Percentages'!$B:$B,0),'Data - Knowledge'!BB$8)/100</f>
        <v>0.019</v>
      </c>
      <c r="BC141" s="380">
        <f t="array" aca="true" ref="BC141">INDEX(KM_PCT,MATCH($A141,'Knowledge - Percentages'!$B:$B,0),'Data - Knowledge'!BC$8)/100</f>
        <v>0.025</v>
      </c>
      <c r="BD141" s="380">
        <f t="array" aca="true" ref="BD141">INDEX(KM_PCT,MATCH($A141,'Knowledge - Percentages'!$B:$B,0),'Data - Knowledge'!BD$8)/100</f>
        <v>0.027000000000000003</v>
      </c>
      <c r="BE141" s="380">
        <f t="array" aca="true" ref="BE141">INDEX(KM_PCT,MATCH($A141,'Knowledge - Percentages'!$B:$B,0),'Data - Knowledge'!BE$8)/100</f>
        <v>0.024</v>
      </c>
      <c r="BF141" s="380">
        <f t="array" aca="true" ref="BF141">INDEX(KM_PCT,MATCH($A141,'Knowledge - Percentages'!$B:$B,0),'Data - Knowledge'!BF$8)/100</f>
        <v>0.024</v>
      </c>
      <c r="BG141" s="380">
        <f t="array" aca="true" ref="BG141">INDEX(KM_PCT,MATCH($A141,'Knowledge - Percentages'!$B:$B,0),'Data - Knowledge'!BG$8)/100</f>
        <v>0.013999999999999999</v>
      </c>
      <c r="BH141" s="380">
        <f t="array" aca="true" ref="BH141">INDEX(KM_PCT,MATCH($A141,'Knowledge - Percentages'!$B:$B,0),'Data - Knowledge'!BH$8)/100</f>
        <v>0.013999999999999999</v>
      </c>
      <c r="BI141" s="380">
        <f t="array" aca="true" ref="BI141">INDEX(KM_PCT,MATCH($A141,'Knowledge - Percentages'!$B:$B,0),'Data - Knowledge'!BI$8)/100</f>
        <v>0.013999999999999999</v>
      </c>
      <c r="BJ141" s="380">
        <f t="array" aca="true" ref="BJ141">INDEX(KM_PCT,MATCH($A141,'Knowledge - Percentages'!$B:$B,0),'Data - Knowledge'!BJ$8)/100</f>
        <v>0.011000000000000001</v>
      </c>
      <c r="BK141" s="380">
        <f t="array" aca="true" ref="BK141">INDEX(KM_PCT,MATCH($A141,'Knowledge - Percentages'!$B:$B,0),'Data - Knowledge'!BK$8)/100</f>
        <v>0.022000000000000002</v>
      </c>
      <c r="BL141" s="380">
        <f t="array" aca="true" ref="BL141">INDEX(KM_PCT,MATCH($A141,'Knowledge - Percentages'!$B:$B,0),'Data - Knowledge'!BL$8)/100</f>
        <v>0.015</v>
      </c>
      <c r="BM141" s="380">
        <f t="array" aca="true" ref="BM141">INDEX(KM_PCT,MATCH($A141,'Knowledge - Percentages'!$B:$B,0),'Data - Knowledge'!BM$8)/100</f>
        <v>0.015</v>
      </c>
      <c r="BN141" s="380">
        <f t="array" aca="true" ref="BN141">INDEX(KM_PCT,MATCH($A141,'Knowledge - Percentages'!$B:$B,0),'Data - Knowledge'!BN$8)/100</f>
        <v>0.012</v>
      </c>
      <c r="BO141" s="380">
        <f t="array" aca="true" ref="BO141">INDEX(KM_PCT,MATCH($A141,'Knowledge - Percentages'!$B:$B,0),'Data - Knowledge'!BO$8)/100</f>
        <v>0.013999999999999999</v>
      </c>
      <c r="BP141" s="380">
        <f t="array" aca="true" ref="BP141">INDEX(KM_PCT,MATCH($A141,'Knowledge - Percentages'!$B:$B,0),'Data - Knowledge'!BP$8)/100</f>
        <v>0.013000000000000001</v>
      </c>
      <c r="BQ141" s="380">
        <f t="array" aca="true" ref="BQ141">INDEX(KM_PCT,MATCH($A141,'Knowledge - Percentages'!$B:$B,0),'Data - Knowledge'!BQ$8)/100</f>
        <v>0.013999999999999999</v>
      </c>
    </row>
    <row r="142" spans="1:69">
      <c r="A142" t="s">
        <v>508</v>
      </c>
      <c r="B142" t="s">
        <v>1008</v>
      </c>
      <c r="C142" t="s">
        <v>1023</v>
      </c>
      <c r="D142" t="s">
        <v>1024</v>
      </c>
      <c r="E142" s="373">
        <f>SUMPRODUCT($K$2:$BQ$2,$K142:$BQ142)/$J$2</f>
        <v>0.30084848484848487</v>
      </c>
      <c r="F142" s="379">
        <f>SUMPRODUCT($K$2:$BQ$2,$K142:$BQ142)</f>
        <v>79.424</v>
      </c>
      <c r="G142" s="373">
        <f>SUMPRODUCT($K$3:$BQ$3,$K142:$BQ142)/$J$3</f>
        <v>0.14275215605749489</v>
      </c>
      <c r="H142" s="379">
        <f>SUMPRODUCT($K$3:$BQ$3,$K142:$BQ142)</f>
        <v>1390.4060000000002</v>
      </c>
      <c r="I142" s="373">
        <f>CORREL($K$4:$BQ$4,$K142:$BQ142)</f>
        <v>0.090319896693623988</v>
      </c>
      <c r="J142" s="379">
        <f>$E142/$G142*100</f>
        <v>210.74882030315189</v>
      </c>
      <c r="K142" s="380">
        <f t="array" aca="true" ref="K142">INDEX(KM_PCT,MATCH($A142,'Knowledge - Percentages'!$B:$B,0),'Data - Knowledge'!K$8)/100</f>
        <v>0.046</v>
      </c>
      <c r="L142" s="380">
        <f t="array" aca="true" ref="L142">INDEX(KM_PCT,MATCH($A142,'Knowledge - Percentages'!$B:$B,0),'Data - Knowledge'!L$8)/100</f>
        <v>0.193</v>
      </c>
      <c r="M142" s="380">
        <f t="array" aca="true" ref="M142">INDEX(KM_PCT,MATCH($A142,'Knowledge - Percentages'!$B:$B,0),'Data - Knowledge'!M$8)/100</f>
        <v>0.045</v>
      </c>
      <c r="N142" s="380">
        <f t="array" aca="true" ref="N142">INDEX(KM_PCT,MATCH($A142,'Knowledge - Percentages'!$B:$B,0),'Data - Knowledge'!N$8)/100</f>
        <v>0.062</v>
      </c>
      <c r="O142" s="380">
        <f t="array" aca="true" ref="O142">INDEX(KM_PCT,MATCH($A142,'Knowledge - Percentages'!$B:$B,0),'Data - Knowledge'!O$8)/100</f>
        <v>0.04</v>
      </c>
      <c r="P142" s="380">
        <f t="array" aca="true" ref="P142">INDEX(KM_PCT,MATCH($A142,'Knowledge - Percentages'!$B:$B,0),'Data - Knowledge'!P$8)/100</f>
        <v>0.055999999999999994</v>
      </c>
      <c r="Q142" s="380">
        <f t="array" aca="true" ref="Q142">INDEX(KM_PCT,MATCH($A142,'Knowledge - Percentages'!$B:$B,0),'Data - Knowledge'!Q$8)/100</f>
        <v>0.17600000000000002</v>
      </c>
      <c r="R142" s="380">
        <f t="array" aca="true" ref="R142">INDEX(KM_PCT,MATCH($A142,'Knowledge - Percentages'!$B:$B,0),'Data - Knowledge'!R$8)/100</f>
        <v>0.093000000000000013</v>
      </c>
      <c r="S142" s="380">
        <f t="array" aca="true" ref="S142">INDEX(KM_PCT,MATCH($A142,'Knowledge - Percentages'!$B:$B,0),'Data - Knowledge'!S$8)/100</f>
        <v>0.044000000000000004</v>
      </c>
      <c r="T142" s="380">
        <f t="array" aca="true" ref="T142">INDEX(KM_PCT,MATCH($A142,'Knowledge - Percentages'!$B:$B,0),'Data - Knowledge'!T$8)/100</f>
        <v>0.063</v>
      </c>
      <c r="U142" s="380">
        <f t="array" aca="true" ref="U142">INDEX(KM_PCT,MATCH($A142,'Knowledge - Percentages'!$B:$B,0),'Data - Knowledge'!U$8)/100</f>
        <v>0.105</v>
      </c>
      <c r="V142" s="380">
        <f t="array" aca="true" ref="V142">INDEX(KM_PCT,MATCH($A142,'Knowledge - Percentages'!$B:$B,0),'Data - Knowledge'!V$8)/100</f>
        <v>0.08900000000000001</v>
      </c>
      <c r="W142" s="380">
        <f t="array" aca="true" ref="W142">INDEX(KM_PCT,MATCH($A142,'Knowledge - Percentages'!$B:$B,0),'Data - Knowledge'!W$8)/100</f>
        <v>0.247</v>
      </c>
      <c r="X142" s="380">
        <f t="array" aca="true" ref="X142">INDEX(KM_PCT,MATCH($A142,'Knowledge - Percentages'!$B:$B,0),'Data - Knowledge'!X$8)/100</f>
        <v>0.23800000000000002</v>
      </c>
      <c r="Y142" s="380">
        <f t="array" aca="true" ref="Y142">INDEX(KM_PCT,MATCH($A142,'Knowledge - Percentages'!$B:$B,0),'Data - Knowledge'!Y$8)/100</f>
        <v>0.55899999999999994</v>
      </c>
      <c r="Z142" s="380">
        <f t="array" aca="true" ref="Z142">INDEX(KM_PCT,MATCH($A142,'Knowledge - Percentages'!$B:$B,0),'Data - Knowledge'!Z$8)/100</f>
        <v>0.45299999999999996</v>
      </c>
      <c r="AA142" s="380">
        <f t="array" aca="true" ref="AA142">INDEX(KM_PCT,MATCH($A142,'Knowledge - Percentages'!$B:$B,0),'Data - Knowledge'!AA$8)/100</f>
        <v>0.573</v>
      </c>
      <c r="AB142" s="380">
        <f t="array" aca="true" ref="AB142">INDEX(KM_PCT,MATCH($A142,'Knowledge - Percentages'!$B:$B,0),'Data - Knowledge'!AB$8)/100</f>
        <v>0.076</v>
      </c>
      <c r="AC142" s="380">
        <f t="array" aca="true" ref="AC142">INDEX(KM_PCT,MATCH($A142,'Knowledge - Percentages'!$B:$B,0),'Data - Knowledge'!AC$8)/100</f>
        <v>0.314</v>
      </c>
      <c r="AD142" s="380">
        <f t="array" aca="true" ref="AD142">INDEX(KM_PCT,MATCH($A142,'Knowledge - Percentages'!$B:$B,0),'Data - Knowledge'!AD$8)/100</f>
        <v>0.451</v>
      </c>
      <c r="AE142" s="380">
        <f t="array" aca="true" ref="AE142">INDEX(KM_PCT,MATCH($A142,'Knowledge - Percentages'!$B:$B,0),'Data - Knowledge'!AE$8)/100</f>
        <v>0.055999999999999994</v>
      </c>
      <c r="AF142" s="380">
        <f t="array" aca="true" ref="AF142">INDEX(KM_PCT,MATCH($A142,'Knowledge - Percentages'!$B:$B,0),'Data - Knowledge'!AF$8)/100</f>
        <v>0.062</v>
      </c>
      <c r="AG142" s="380">
        <f t="array" aca="true" ref="AG142">INDEX(KM_PCT,MATCH($A142,'Knowledge - Percentages'!$B:$B,0),'Data - Knowledge'!AG$8)/100</f>
        <v>0.096</v>
      </c>
      <c r="AH142" s="380">
        <f t="array" aca="true" ref="AH142">INDEX(KM_PCT,MATCH($A142,'Knowledge - Percentages'!$B:$B,0),'Data - Knowledge'!AH$8)/100</f>
        <v>0.085</v>
      </c>
      <c r="AI142" s="380">
        <f t="array" aca="true" ref="AI142">INDEX(KM_PCT,MATCH($A142,'Knowledge - Percentages'!$B:$B,0),'Data - Knowledge'!AI$8)/100</f>
        <v>0.207</v>
      </c>
      <c r="AJ142" s="380">
        <f t="array" aca="true" ref="AJ142">INDEX(KM_PCT,MATCH($A142,'Knowledge - Percentages'!$B:$B,0),'Data - Knowledge'!AJ$8)/100</f>
        <v>0.113</v>
      </c>
      <c r="AK142" s="380">
        <f t="array" aca="true" ref="AK142">INDEX(KM_PCT,MATCH($A142,'Knowledge - Percentages'!$B:$B,0),'Data - Knowledge'!AK$8)/100</f>
        <v>0.132</v>
      </c>
      <c r="AL142" s="380">
        <f t="array" aca="true" ref="AL142">INDEX(KM_PCT,MATCH($A142,'Knowledge - Percentages'!$B:$B,0),'Data - Knowledge'!AL$8)/100</f>
        <v>0.20800000000000002</v>
      </c>
      <c r="AM142" s="380">
        <f t="array" aca="true" ref="AM142">INDEX(KM_PCT,MATCH($A142,'Knowledge - Percentages'!$B:$B,0),'Data - Knowledge'!AM$8)/100</f>
        <v>0.088000000000000009</v>
      </c>
      <c r="AN142" s="380">
        <f t="array" aca="true" ref="AN142">INDEX(KM_PCT,MATCH($A142,'Knowledge - Percentages'!$B:$B,0),'Data - Knowledge'!AN$8)/100</f>
        <v>0.14</v>
      </c>
      <c r="AO142" s="380">
        <f t="array" aca="true" ref="AO142">INDEX(KM_PCT,MATCH($A142,'Knowledge - Percentages'!$B:$B,0),'Data - Knowledge'!AO$8)/100</f>
        <v>0.35100000000000003</v>
      </c>
      <c r="AP142" s="380">
        <f t="array" aca="true" ref="AP142">INDEX(KM_PCT,MATCH($A142,'Knowledge - Percentages'!$B:$B,0),'Data - Knowledge'!AP$8)/100</f>
        <v>0.235</v>
      </c>
      <c r="AQ142" s="380">
        <f t="array" aca="true" ref="AQ142">INDEX(KM_PCT,MATCH($A142,'Knowledge - Percentages'!$B:$B,0),'Data - Knowledge'!AQ$8)/100</f>
        <v>0.131</v>
      </c>
      <c r="AR142" s="380">
        <f t="array" aca="true" ref="AR142">INDEX(KM_PCT,MATCH($A142,'Knowledge - Percentages'!$B:$B,0),'Data - Knowledge'!AR$8)/100</f>
        <v>0.504</v>
      </c>
      <c r="AS142" s="380">
        <f t="array" aca="true" ref="AS142">INDEX(KM_PCT,MATCH($A142,'Knowledge - Percentages'!$B:$B,0),'Data - Knowledge'!AS$8)/100</f>
        <v>0.382</v>
      </c>
      <c r="AT142" s="380">
        <f t="array" aca="true" ref="AT142">INDEX(KM_PCT,MATCH($A142,'Knowledge - Percentages'!$B:$B,0),'Data - Knowledge'!AT$8)/100</f>
        <v>0.55399999999999994</v>
      </c>
      <c r="AU142" s="380">
        <f t="array" aca="true" ref="AU142">INDEX(KM_PCT,MATCH($A142,'Knowledge - Percentages'!$B:$B,0),'Data - Knowledge'!AU$8)/100</f>
        <v>0.268</v>
      </c>
      <c r="AV142" s="380">
        <f t="array" aca="true" ref="AV142">INDEX(KM_PCT,MATCH($A142,'Knowledge - Percentages'!$B:$B,0),'Data - Knowledge'!AV$8)/100</f>
        <v>0.18</v>
      </c>
      <c r="AW142" s="380">
        <f t="array" aca="true" ref="AW142">INDEX(KM_PCT,MATCH($A142,'Knowledge - Percentages'!$B:$B,0),'Data - Knowledge'!AW$8)/100</f>
        <v>0.21100000000000002</v>
      </c>
      <c r="AX142" s="380">
        <f t="array" aca="true" ref="AX142">INDEX(KM_PCT,MATCH($A142,'Knowledge - Percentages'!$B:$B,0),'Data - Knowledge'!AX$8)/100</f>
        <v>0.32899999999999996</v>
      </c>
      <c r="AY142" s="380">
        <f t="array" aca="true" ref="AY142">INDEX(KM_PCT,MATCH($A142,'Knowledge - Percentages'!$B:$B,0),'Data - Knowledge'!AY$8)/100</f>
        <v>0.128</v>
      </c>
      <c r="AZ142" s="380">
        <f t="array" aca="true" ref="AZ142">INDEX(KM_PCT,MATCH($A142,'Knowledge - Percentages'!$B:$B,0),'Data - Knowledge'!AZ$8)/100</f>
        <v>0.196</v>
      </c>
      <c r="BA142" s="380">
        <f t="array" aca="true" ref="BA142">INDEX(KM_PCT,MATCH($A142,'Knowledge - Percentages'!$B:$B,0),'Data - Knowledge'!BA$8)/100</f>
        <v>0.193</v>
      </c>
      <c r="BB142" s="380">
        <f t="array" aca="true" ref="BB142">INDEX(KM_PCT,MATCH($A142,'Knowledge - Percentages'!$B:$B,0),'Data - Knowledge'!BB$8)/100</f>
        <v>0.31</v>
      </c>
      <c r="BC142" s="380">
        <f t="array" aca="true" ref="BC142">INDEX(KM_PCT,MATCH($A142,'Knowledge - Percentages'!$B:$B,0),'Data - Knowledge'!BC$8)/100</f>
        <v>0.441</v>
      </c>
      <c r="BD142" s="380">
        <f t="array" aca="true" ref="BD142">INDEX(KM_PCT,MATCH($A142,'Knowledge - Percentages'!$B:$B,0),'Data - Knowledge'!BD$8)/100</f>
        <v>0.591</v>
      </c>
      <c r="BE142" s="380">
        <f t="array" aca="true" ref="BE142">INDEX(KM_PCT,MATCH($A142,'Knowledge - Percentages'!$B:$B,0),'Data - Knowledge'!BE$8)/100</f>
        <v>0.249</v>
      </c>
      <c r="BF142" s="380">
        <f t="array" aca="true" ref="BF142">INDEX(KM_PCT,MATCH($A142,'Knowledge - Percentages'!$B:$B,0),'Data - Knowledge'!BF$8)/100</f>
        <v>0.47</v>
      </c>
      <c r="BG142" s="380">
        <f t="array" aca="true" ref="BG142">INDEX(KM_PCT,MATCH($A142,'Knowledge - Percentages'!$B:$B,0),'Data - Knowledge'!BG$8)/100</f>
        <v>0.43</v>
      </c>
      <c r="BH142" s="380">
        <f t="array" aca="true" ref="BH142">INDEX(KM_PCT,MATCH($A142,'Knowledge - Percentages'!$B:$B,0),'Data - Knowledge'!BH$8)/100</f>
        <v>0.326</v>
      </c>
      <c r="BI142" s="380">
        <f t="array" aca="true" ref="BI142">INDEX(KM_PCT,MATCH($A142,'Knowledge - Percentages'!$B:$B,0),'Data - Knowledge'!BI$8)/100</f>
        <v>0.358</v>
      </c>
      <c r="BJ142" s="380">
        <f t="array" aca="true" ref="BJ142">INDEX(KM_PCT,MATCH($A142,'Knowledge - Percentages'!$B:$B,0),'Data - Knowledge'!BJ$8)/100</f>
        <v>0.381</v>
      </c>
      <c r="BK142" s="380">
        <f t="array" aca="true" ref="BK142">INDEX(KM_PCT,MATCH($A142,'Knowledge - Percentages'!$B:$B,0),'Data - Knowledge'!BK$8)/100</f>
        <v>0.39799999999999996</v>
      </c>
      <c r="BL142" s="380">
        <f t="array" aca="true" ref="BL142">INDEX(KM_PCT,MATCH($A142,'Knowledge - Percentages'!$B:$B,0),'Data - Knowledge'!BL$8)/100</f>
        <v>0.665</v>
      </c>
      <c r="BM142" s="380">
        <f t="array" aca="true" ref="BM142">INDEX(KM_PCT,MATCH($A142,'Knowledge - Percentages'!$B:$B,0),'Data - Knowledge'!BM$8)/100</f>
        <v>0.597</v>
      </c>
      <c r="BN142" s="380">
        <f t="array" aca="true" ref="BN142">INDEX(KM_PCT,MATCH($A142,'Knowledge - Percentages'!$B:$B,0),'Data - Knowledge'!BN$8)/100</f>
        <v>0.314</v>
      </c>
      <c r="BO142" s="380">
        <f t="array" aca="true" ref="BO142">INDEX(KM_PCT,MATCH($A142,'Knowledge - Percentages'!$B:$B,0),'Data - Knowledge'!BO$8)/100</f>
        <v>0.461</v>
      </c>
      <c r="BP142" s="380">
        <f t="array" aca="true" ref="BP142">INDEX(KM_PCT,MATCH($A142,'Knowledge - Percentages'!$B:$B,0),'Data - Knowledge'!BP$8)/100</f>
        <v>0.466</v>
      </c>
      <c r="BQ142" s="380">
        <f t="array" aca="true" ref="BQ142">INDEX(KM_PCT,MATCH($A142,'Knowledge - Percentages'!$B:$B,0),'Data - Knowledge'!BQ$8)/100</f>
        <v>0.644</v>
      </c>
    </row>
    <row r="143" spans="1:69">
      <c r="A143" t="s">
        <v>510</v>
      </c>
      <c r="B143" t="s">
        <v>1008</v>
      </c>
      <c r="C143" t="s">
        <v>1023</v>
      </c>
      <c r="D143" t="s">
        <v>1025</v>
      </c>
      <c r="E143" s="373">
        <f>SUMPRODUCT($K$2:$BQ$2,$K143:$BQ143)/$J$2</f>
        <v>0.42700378787878784</v>
      </c>
      <c r="F143" s="379">
        <f>SUMPRODUCT($K$2:$BQ$2,$K143:$BQ143)</f>
        <v>112.72899999999998</v>
      </c>
      <c r="G143" s="373">
        <f>SUMPRODUCT($K$3:$BQ$3,$K143:$BQ143)/$J$3</f>
        <v>0.38228644763860375</v>
      </c>
      <c r="H143" s="379">
        <f>SUMPRODUCT($K$3:$BQ$3,$K143:$BQ143)</f>
        <v>3723.4700000000007</v>
      </c>
      <c r="I143" s="373">
        <f>CORREL($K$4:$BQ$4,$K143:$BQ143)</f>
        <v>0.20732207046636533</v>
      </c>
      <c r="J143" s="379">
        <f>$E143/$G143*100</f>
        <v>111.69733860993625</v>
      </c>
      <c r="K143" s="380">
        <f t="array" aca="true" ref="K143">INDEX(KM_PCT,MATCH($A143,'Knowledge - Percentages'!$B:$B,0),'Data - Knowledge'!K$8)/100</f>
        <v>0.209</v>
      </c>
      <c r="L143" s="380">
        <f t="array" aca="true" ref="L143">INDEX(KM_PCT,MATCH($A143,'Knowledge - Percentages'!$B:$B,0),'Data - Knowledge'!L$8)/100</f>
        <v>0.408</v>
      </c>
      <c r="M143" s="380">
        <f t="array" aca="true" ref="M143">INDEX(KM_PCT,MATCH($A143,'Knowledge - Percentages'!$B:$B,0),'Data - Knowledge'!M$8)/100</f>
        <v>0.237</v>
      </c>
      <c r="N143" s="380">
        <f t="array" aca="true" ref="N143">INDEX(KM_PCT,MATCH($A143,'Knowledge - Percentages'!$B:$B,0),'Data - Knowledge'!N$8)/100</f>
        <v>0.33899999999999997</v>
      </c>
      <c r="O143" s="380">
        <f t="array" aca="true" ref="O143">INDEX(KM_PCT,MATCH($A143,'Knowledge - Percentages'!$B:$B,0),'Data - Knowledge'!O$8)/100</f>
        <v>0.26</v>
      </c>
      <c r="P143" s="380">
        <f t="array" aca="true" ref="P143">INDEX(KM_PCT,MATCH($A143,'Knowledge - Percentages'!$B:$B,0),'Data - Knowledge'!P$8)/100</f>
        <v>0.305</v>
      </c>
      <c r="Q143" s="380">
        <f t="array" aca="true" ref="Q143">INDEX(KM_PCT,MATCH($A143,'Knowledge - Percentages'!$B:$B,0),'Data - Knowledge'!Q$8)/100</f>
        <v>0.446</v>
      </c>
      <c r="R143" s="380">
        <f t="array" aca="true" ref="R143">INDEX(KM_PCT,MATCH($A143,'Knowledge - Percentages'!$B:$B,0),'Data - Knowledge'!R$8)/100</f>
        <v>0.371</v>
      </c>
      <c r="S143" s="380">
        <f t="array" aca="true" ref="S143">INDEX(KM_PCT,MATCH($A143,'Knowledge - Percentages'!$B:$B,0),'Data - Knowledge'!S$8)/100</f>
        <v>0.249</v>
      </c>
      <c r="T143" s="380">
        <f t="array" aca="true" ref="T143">INDEX(KM_PCT,MATCH($A143,'Knowledge - Percentages'!$B:$B,0),'Data - Knowledge'!T$8)/100</f>
        <v>0.35100000000000003</v>
      </c>
      <c r="U143" s="380">
        <f t="array" aca="true" ref="U143">INDEX(KM_PCT,MATCH($A143,'Knowledge - Percentages'!$B:$B,0),'Data - Knowledge'!U$8)/100</f>
        <v>0.42100000000000004</v>
      </c>
      <c r="V143" s="380">
        <f t="array" aca="true" ref="V143">INDEX(KM_PCT,MATCH($A143,'Knowledge - Percentages'!$B:$B,0),'Data - Knowledge'!V$8)/100</f>
        <v>0.441</v>
      </c>
      <c r="W143" s="380">
        <f t="array" aca="true" ref="W143">INDEX(KM_PCT,MATCH($A143,'Knowledge - Percentages'!$B:$B,0),'Data - Knowledge'!W$8)/100</f>
        <v>0.526</v>
      </c>
      <c r="X143" s="380">
        <f t="array" aca="true" ref="X143">INDEX(KM_PCT,MATCH($A143,'Knowledge - Percentages'!$B:$B,0),'Data - Knowledge'!X$8)/100</f>
        <v>0.46299999999999997</v>
      </c>
      <c r="Y143" s="380">
        <f t="array" aca="true" ref="Y143">INDEX(KM_PCT,MATCH($A143,'Knowledge - Percentages'!$B:$B,0),'Data - Knowledge'!Y$8)/100</f>
        <v>0.35700000000000004</v>
      </c>
      <c r="Z143" s="380">
        <f t="array" aca="true" ref="Z143">INDEX(KM_PCT,MATCH($A143,'Knowledge - Percentages'!$B:$B,0),'Data - Knowledge'!Z$8)/100</f>
        <v>0.40700000000000003</v>
      </c>
      <c r="AA143" s="380">
        <f t="array" aca="true" ref="AA143">INDEX(KM_PCT,MATCH($A143,'Knowledge - Percentages'!$B:$B,0),'Data - Knowledge'!AA$8)/100</f>
        <v>0.344</v>
      </c>
      <c r="AB143" s="380">
        <f t="array" aca="true" ref="AB143">INDEX(KM_PCT,MATCH($A143,'Knowledge - Percentages'!$B:$B,0),'Data - Knowledge'!AB$8)/100</f>
        <v>0.37799999999999995</v>
      </c>
      <c r="AC143" s="380">
        <f t="array" aca="true" ref="AC143">INDEX(KM_PCT,MATCH($A143,'Knowledge - Percentages'!$B:$B,0),'Data - Knowledge'!AC$8)/100</f>
        <v>0.475</v>
      </c>
      <c r="AD143" s="380">
        <f t="array" aca="true" ref="AD143">INDEX(KM_PCT,MATCH($A143,'Knowledge - Percentages'!$B:$B,0),'Data - Knowledge'!AD$8)/100</f>
        <v>0.395</v>
      </c>
      <c r="AE143" s="380">
        <f t="array" aca="true" ref="AE143">INDEX(KM_PCT,MATCH($A143,'Knowledge - Percentages'!$B:$B,0),'Data - Knowledge'!AE$8)/100</f>
        <v>0.337</v>
      </c>
      <c r="AF143" s="380">
        <f t="array" aca="true" ref="AF143">INDEX(KM_PCT,MATCH($A143,'Knowledge - Percentages'!$B:$B,0),'Data - Knowledge'!AF$8)/100</f>
        <v>0.32799999999999996</v>
      </c>
      <c r="AG143" s="380">
        <f t="array" aca="true" ref="AG143">INDEX(KM_PCT,MATCH($A143,'Knowledge - Percentages'!$B:$B,0),'Data - Knowledge'!AG$8)/100</f>
        <v>0.43</v>
      </c>
      <c r="AH143" s="380">
        <f t="array" aca="true" ref="AH143">INDEX(KM_PCT,MATCH($A143,'Knowledge - Percentages'!$B:$B,0),'Data - Knowledge'!AH$8)/100</f>
        <v>0.387</v>
      </c>
      <c r="AI143" s="380">
        <f t="array" aca="true" ref="AI143">INDEX(KM_PCT,MATCH($A143,'Knowledge - Percentages'!$B:$B,0),'Data - Knowledge'!AI$8)/100</f>
        <v>0.396</v>
      </c>
      <c r="AJ143" s="380">
        <f t="array" aca="true" ref="AJ143">INDEX(KM_PCT,MATCH($A143,'Knowledge - Percentages'!$B:$B,0),'Data - Knowledge'!AJ$8)/100</f>
        <v>0.447</v>
      </c>
      <c r="AK143" s="380">
        <f t="array" aca="true" ref="AK143">INDEX(KM_PCT,MATCH($A143,'Knowledge - Percentages'!$B:$B,0),'Data - Knowledge'!AK$8)/100</f>
        <v>0.462</v>
      </c>
      <c r="AL143" s="380">
        <f t="array" aca="true" ref="AL143">INDEX(KM_PCT,MATCH($A143,'Knowledge - Percentages'!$B:$B,0),'Data - Knowledge'!AL$8)/100</f>
        <v>0.451</v>
      </c>
      <c r="AM143" s="380">
        <f t="array" aca="true" ref="AM143">INDEX(KM_PCT,MATCH($A143,'Knowledge - Percentages'!$B:$B,0),'Data - Knowledge'!AM$8)/100</f>
        <v>0.387</v>
      </c>
      <c r="AN143" s="380">
        <f t="array" aca="true" ref="AN143">INDEX(KM_PCT,MATCH($A143,'Knowledge - Percentages'!$B:$B,0),'Data - Knowledge'!AN$8)/100</f>
        <v>0.499</v>
      </c>
      <c r="AO143" s="380">
        <f t="array" aca="true" ref="AO143">INDEX(KM_PCT,MATCH($A143,'Knowledge - Percentages'!$B:$B,0),'Data - Knowledge'!AO$8)/100</f>
        <v>0.505</v>
      </c>
      <c r="AP143" s="380">
        <f t="array" aca="true" ref="AP143">INDEX(KM_PCT,MATCH($A143,'Knowledge - Percentages'!$B:$B,0),'Data - Knowledge'!AP$8)/100</f>
        <v>0.474</v>
      </c>
      <c r="AQ143" s="380">
        <f t="array" aca="true" ref="AQ143">INDEX(KM_PCT,MATCH($A143,'Knowledge - Percentages'!$B:$B,0),'Data - Knowledge'!AQ$8)/100</f>
        <v>0.45399999999999996</v>
      </c>
      <c r="AR143" s="380">
        <f t="array" aca="true" ref="AR143">INDEX(KM_PCT,MATCH($A143,'Knowledge - Percentages'!$B:$B,0),'Data - Knowledge'!AR$8)/100</f>
        <v>0.299</v>
      </c>
      <c r="AS143" s="380">
        <f t="array" aca="true" ref="AS143">INDEX(KM_PCT,MATCH($A143,'Knowledge - Percentages'!$B:$B,0),'Data - Knowledge'!AS$8)/100</f>
        <v>0.297</v>
      </c>
      <c r="AT143" s="380">
        <f t="array" aca="true" ref="AT143">INDEX(KM_PCT,MATCH($A143,'Knowledge - Percentages'!$B:$B,0),'Data - Knowledge'!AT$8)/100</f>
        <v>0.358</v>
      </c>
      <c r="AU143" s="380">
        <f t="array" aca="true" ref="AU143">INDEX(KM_PCT,MATCH($A143,'Knowledge - Percentages'!$B:$B,0),'Data - Knowledge'!AU$8)/100</f>
        <v>0.496</v>
      </c>
      <c r="AV143" s="380">
        <f t="array" aca="true" ref="AV143">INDEX(KM_PCT,MATCH($A143,'Knowledge - Percentages'!$B:$B,0),'Data - Knowledge'!AV$8)/100</f>
        <v>0.49</v>
      </c>
      <c r="AW143" s="380">
        <f t="array" aca="true" ref="AW143">INDEX(KM_PCT,MATCH($A143,'Knowledge - Percentages'!$B:$B,0),'Data - Knowledge'!AW$8)/100</f>
        <v>0.494</v>
      </c>
      <c r="AX143" s="380">
        <f t="array" aca="true" ref="AX143">INDEX(KM_PCT,MATCH($A143,'Knowledge - Percentages'!$B:$B,0),'Data - Knowledge'!AX$8)/100</f>
        <v>0.391</v>
      </c>
      <c r="AY143" s="380">
        <f t="array" aca="true" ref="AY143">INDEX(KM_PCT,MATCH($A143,'Knowledge - Percentages'!$B:$B,0),'Data - Knowledge'!AY$8)/100</f>
        <v>0.41700000000000004</v>
      </c>
      <c r="AZ143" s="380">
        <f t="array" aca="true" ref="AZ143">INDEX(KM_PCT,MATCH($A143,'Knowledge - Percentages'!$B:$B,0),'Data - Knowledge'!AZ$8)/100</f>
        <v>0.442</v>
      </c>
      <c r="BA143" s="380">
        <f t="array" aca="true" ref="BA143">INDEX(KM_PCT,MATCH($A143,'Knowledge - Percentages'!$B:$B,0),'Data - Knowledge'!BA$8)/100</f>
        <v>0.451</v>
      </c>
      <c r="BB143" s="380">
        <f t="array" aca="true" ref="BB143">INDEX(KM_PCT,MATCH($A143,'Knowledge - Percentages'!$B:$B,0),'Data - Knowledge'!BB$8)/100</f>
        <v>0.466</v>
      </c>
      <c r="BC143" s="380">
        <f t="array" aca="true" ref="BC143">INDEX(KM_PCT,MATCH($A143,'Knowledge - Percentages'!$B:$B,0),'Data - Knowledge'!BC$8)/100</f>
        <v>0.413</v>
      </c>
      <c r="BD143" s="380">
        <f t="array" aca="true" ref="BD143">INDEX(KM_PCT,MATCH($A143,'Knowledge - Percentages'!$B:$B,0),'Data - Knowledge'!BD$8)/100</f>
        <v>0.345</v>
      </c>
      <c r="BE143" s="380">
        <f t="array" aca="true" ref="BE143">INDEX(KM_PCT,MATCH($A143,'Knowledge - Percentages'!$B:$B,0),'Data - Knowledge'!BE$8)/100</f>
        <v>0.469</v>
      </c>
      <c r="BF143" s="380">
        <f t="array" aca="true" ref="BF143">INDEX(KM_PCT,MATCH($A143,'Knowledge - Percentages'!$B:$B,0),'Data - Knowledge'!BF$8)/100</f>
        <v>0.402</v>
      </c>
      <c r="BG143" s="380">
        <f t="array" aca="true" ref="BG143">INDEX(KM_PCT,MATCH($A143,'Knowledge - Percentages'!$B:$B,0),'Data - Knowledge'!BG$8)/100</f>
        <v>0.44799999999999995</v>
      </c>
      <c r="BH143" s="380">
        <f t="array" aca="true" ref="BH143">INDEX(KM_PCT,MATCH($A143,'Knowledge - Percentages'!$B:$B,0),'Data - Knowledge'!BH$8)/100</f>
        <v>0.46</v>
      </c>
      <c r="BI143" s="380">
        <f t="array" aca="true" ref="BI143">INDEX(KM_PCT,MATCH($A143,'Knowledge - Percentages'!$B:$B,0),'Data - Knowledge'!BI$8)/100</f>
        <v>0.45799999999999996</v>
      </c>
      <c r="BJ143" s="380">
        <f t="array" aca="true" ref="BJ143">INDEX(KM_PCT,MATCH($A143,'Knowledge - Percentages'!$B:$B,0),'Data - Knowledge'!BJ$8)/100</f>
        <v>0.41600000000000004</v>
      </c>
      <c r="BK143" s="380">
        <f t="array" aca="true" ref="BK143">INDEX(KM_PCT,MATCH($A143,'Knowledge - Percentages'!$B:$B,0),'Data - Knowledge'!BK$8)/100</f>
        <v>0.41100000000000003</v>
      </c>
      <c r="BL143" s="380">
        <f t="array" aca="true" ref="BL143">INDEX(KM_PCT,MATCH($A143,'Knowledge - Percentages'!$B:$B,0),'Data - Knowledge'!BL$8)/100</f>
        <v>0.28</v>
      </c>
      <c r="BM143" s="380">
        <f t="array" aca="true" ref="BM143">INDEX(KM_PCT,MATCH($A143,'Knowledge - Percentages'!$B:$B,0),'Data - Knowledge'!BM$8)/100</f>
        <v>0.317</v>
      </c>
      <c r="BN143" s="380">
        <f t="array" aca="true" ref="BN143">INDEX(KM_PCT,MATCH($A143,'Knowledge - Percentages'!$B:$B,0),'Data - Knowledge'!BN$8)/100</f>
        <v>0.423</v>
      </c>
      <c r="BO143" s="380">
        <f t="array" aca="true" ref="BO143">INDEX(KM_PCT,MATCH($A143,'Knowledge - Percentages'!$B:$B,0),'Data - Knowledge'!BO$8)/100</f>
        <v>0.392</v>
      </c>
      <c r="BP143" s="380">
        <f t="array" aca="true" ref="BP143">INDEX(KM_PCT,MATCH($A143,'Knowledge - Percentages'!$B:$B,0),'Data - Knowledge'!BP$8)/100</f>
        <v>0.385</v>
      </c>
      <c r="BQ143" s="380">
        <f t="array" aca="true" ref="BQ143">INDEX(KM_PCT,MATCH($A143,'Knowledge - Percentages'!$B:$B,0),'Data - Knowledge'!BQ$8)/100</f>
        <v>0.294</v>
      </c>
    </row>
    <row r="144" spans="1:69">
      <c r="A144" t="s">
        <v>512</v>
      </c>
      <c r="B144" t="s">
        <v>1008</v>
      </c>
      <c r="C144" t="s">
        <v>1023</v>
      </c>
      <c r="D144" t="s">
        <v>1026</v>
      </c>
      <c r="E144" s="373">
        <f>SUMPRODUCT($K$2:$BQ$2,$K144:$BQ144)/$J$2</f>
        <v>0.22423106060606063</v>
      </c>
      <c r="F144" s="379">
        <f>SUMPRODUCT($K$2:$BQ$2,$K144:$BQ144)</f>
        <v>59.197</v>
      </c>
      <c r="G144" s="373">
        <f>SUMPRODUCT($K$3:$BQ$3,$K144:$BQ144)/$J$3</f>
        <v>0.36047053388090339</v>
      </c>
      <c r="H144" s="379">
        <f>SUMPRODUCT($K$3:$BQ$3,$K144:$BQ144)</f>
        <v>3510.9829999999993</v>
      </c>
      <c r="I144" s="373">
        <f>CORREL($K$4:$BQ$4,$K144:$BQ144)</f>
        <v>-0.13542536486075185</v>
      </c>
      <c r="J144" s="379">
        <f>$E144/$G144*100</f>
        <v>62.205101258053119</v>
      </c>
      <c r="K144" s="380">
        <f t="array" aca="true" ref="K144">INDEX(KM_PCT,MATCH($A144,'Knowledge - Percentages'!$B:$B,0),'Data - Knowledge'!K$8)/100</f>
        <v>0.441</v>
      </c>
      <c r="L144" s="380">
        <f t="array" aca="true" ref="L144">INDEX(KM_PCT,MATCH($A144,'Knowledge - Percentages'!$B:$B,0),'Data - Knowledge'!L$8)/100</f>
        <v>0.295</v>
      </c>
      <c r="M144" s="380">
        <f t="array" aca="true" ref="M144">INDEX(KM_PCT,MATCH($A144,'Knowledge - Percentages'!$B:$B,0),'Data - Knowledge'!M$8)/100</f>
        <v>0.47600000000000003</v>
      </c>
      <c r="N144" s="380">
        <f t="array" aca="true" ref="N144">INDEX(KM_PCT,MATCH($A144,'Knowledge - Percentages'!$B:$B,0),'Data - Knowledge'!N$8)/100</f>
        <v>0.44299999999999995</v>
      </c>
      <c r="O144" s="380">
        <f t="array" aca="true" ref="O144">INDEX(KM_PCT,MATCH($A144,'Knowledge - Percentages'!$B:$B,0),'Data - Knowledge'!O$8)/100</f>
        <v>0.484</v>
      </c>
      <c r="P144" s="380">
        <f t="array" aca="true" ref="P144">INDEX(KM_PCT,MATCH($A144,'Knowledge - Percentages'!$B:$B,0),'Data - Knowledge'!P$8)/100</f>
        <v>0.479</v>
      </c>
      <c r="Q144" s="380">
        <f t="array" aca="true" ref="Q144">INDEX(KM_PCT,MATCH($A144,'Knowledge - Percentages'!$B:$B,0),'Data - Knowledge'!Q$8)/100</f>
        <v>0.294</v>
      </c>
      <c r="R144" s="380">
        <f t="array" aca="true" ref="R144">INDEX(KM_PCT,MATCH($A144,'Knowledge - Percentages'!$B:$B,0),'Data - Knowledge'!R$8)/100</f>
        <v>0.406</v>
      </c>
      <c r="S144" s="380">
        <f t="array" aca="true" ref="S144">INDEX(KM_PCT,MATCH($A144,'Knowledge - Percentages'!$B:$B,0),'Data - Knowledge'!S$8)/100</f>
        <v>0.501</v>
      </c>
      <c r="T144" s="380">
        <f t="array" aca="true" ref="T144">INDEX(KM_PCT,MATCH($A144,'Knowledge - Percentages'!$B:$B,0),'Data - Knowledge'!T$8)/100</f>
        <v>0.44299999999999995</v>
      </c>
      <c r="U144" s="380">
        <f t="array" aca="true" ref="U144">INDEX(KM_PCT,MATCH($A144,'Knowledge - Percentages'!$B:$B,0),'Data - Knowledge'!U$8)/100</f>
        <v>0.374</v>
      </c>
      <c r="V144" s="380">
        <f t="array" aca="true" ref="V144">INDEX(KM_PCT,MATCH($A144,'Knowledge - Percentages'!$B:$B,0),'Data - Knowledge'!V$8)/100</f>
        <v>0.36700000000000005</v>
      </c>
      <c r="W144" s="380">
        <f t="array" aca="true" ref="W144">INDEX(KM_PCT,MATCH($A144,'Knowledge - Percentages'!$B:$B,0),'Data - Knowledge'!W$8)/100</f>
        <v>0.198</v>
      </c>
      <c r="X144" s="380">
        <f t="array" aca="true" ref="X144">INDEX(KM_PCT,MATCH($A144,'Knowledge - Percentages'!$B:$B,0),'Data - Knowledge'!X$8)/100</f>
        <v>0.244</v>
      </c>
      <c r="Y144" s="380">
        <f t="array" aca="true" ref="Y144">INDEX(KM_PCT,MATCH($A144,'Knowledge - Percentages'!$B:$B,0),'Data - Knowledge'!Y$8)/100</f>
        <v>0.075</v>
      </c>
      <c r="Z144" s="380">
        <f t="array" aca="true" ref="Z144">INDEX(KM_PCT,MATCH($A144,'Knowledge - Percentages'!$B:$B,0),'Data - Knowledge'!Z$8)/100</f>
        <v>0.11599999999999999</v>
      </c>
      <c r="AA144" s="380">
        <f t="array" aca="true" ref="AA144">INDEX(KM_PCT,MATCH($A144,'Knowledge - Percentages'!$B:$B,0),'Data - Knowledge'!AA$8)/100</f>
        <v>0.072000000000000008</v>
      </c>
      <c r="AB144" s="380">
        <f t="array" aca="true" ref="AB144">INDEX(KM_PCT,MATCH($A144,'Knowledge - Percentages'!$B:$B,0),'Data - Knowledge'!AB$8)/100</f>
        <v>0.441</v>
      </c>
      <c r="AC144" s="380">
        <f t="array" aca="true" ref="AC144">INDEX(KM_PCT,MATCH($A144,'Knowledge - Percentages'!$B:$B,0),'Data - Knowledge'!AC$8)/100</f>
        <v>0.183</v>
      </c>
      <c r="AD144" s="380">
        <f t="array" aca="true" ref="AD144">INDEX(KM_PCT,MATCH($A144,'Knowledge - Percentages'!$B:$B,0),'Data - Knowledge'!AD$8)/100</f>
        <v>0.127</v>
      </c>
      <c r="AE144" s="380">
        <f t="array" aca="true" ref="AE144">INDEX(KM_PCT,MATCH($A144,'Knowledge - Percentages'!$B:$B,0),'Data - Knowledge'!AE$8)/100</f>
        <v>0.435</v>
      </c>
      <c r="AF144" s="380">
        <f t="array" aca="true" ref="AF144">INDEX(KM_PCT,MATCH($A144,'Knowledge - Percentages'!$B:$B,0),'Data - Knowledge'!AF$8)/100</f>
        <v>0.43200000000000005</v>
      </c>
      <c r="AG144" s="380">
        <f t="array" aca="true" ref="AG144">INDEX(KM_PCT,MATCH($A144,'Knowledge - Percentages'!$B:$B,0),'Data - Knowledge'!AG$8)/100</f>
        <v>0.375</v>
      </c>
      <c r="AH144" s="380">
        <f t="array" aca="true" ref="AH144">INDEX(KM_PCT,MATCH($A144,'Knowledge - Percentages'!$B:$B,0),'Data - Knowledge'!AH$8)/100</f>
        <v>0.406</v>
      </c>
      <c r="AI144" s="380">
        <f t="array" aca="true" ref="AI144">INDEX(KM_PCT,MATCH($A144,'Knowledge - Percentages'!$B:$B,0),'Data - Knowledge'!AI$8)/100</f>
        <v>0.298</v>
      </c>
      <c r="AJ144" s="380">
        <f t="array" aca="true" ref="AJ144">INDEX(KM_PCT,MATCH($A144,'Knowledge - Percentages'!$B:$B,0),'Data - Knowledge'!AJ$8)/100</f>
        <v>0.366</v>
      </c>
      <c r="AK144" s="380">
        <f t="array" aca="true" ref="AK144">INDEX(KM_PCT,MATCH($A144,'Knowledge - Percentages'!$B:$B,0),'Data - Knowledge'!AK$8)/100</f>
        <v>0.32899999999999996</v>
      </c>
      <c r="AL144" s="380">
        <f t="array" aca="true" ref="AL144">INDEX(KM_PCT,MATCH($A144,'Knowledge - Percentages'!$B:$B,0),'Data - Knowledge'!AL$8)/100</f>
        <v>0.28</v>
      </c>
      <c r="AM144" s="380">
        <f t="array" aca="true" ref="AM144">INDEX(KM_PCT,MATCH($A144,'Knowledge - Percentages'!$B:$B,0),'Data - Knowledge'!AM$8)/100</f>
        <v>0.40700000000000003</v>
      </c>
      <c r="AN144" s="380">
        <f t="array" aca="true" ref="AN144">INDEX(KM_PCT,MATCH($A144,'Knowledge - Percentages'!$B:$B,0),'Data - Knowledge'!AN$8)/100</f>
        <v>0.29600000000000004</v>
      </c>
      <c r="AO144" s="380">
        <f t="array" aca="true" ref="AO144">INDEX(KM_PCT,MATCH($A144,'Knowledge - Percentages'!$B:$B,0),'Data - Knowledge'!AO$8)/100</f>
        <v>0.129</v>
      </c>
      <c r="AP144" s="380">
        <f t="array" aca="true" ref="AP144">INDEX(KM_PCT,MATCH($A144,'Knowledge - Percentages'!$B:$B,0),'Data - Knowledge'!AP$8)/100</f>
        <v>0.252</v>
      </c>
      <c r="AQ144" s="380">
        <f t="array" aca="true" ref="AQ144">INDEX(KM_PCT,MATCH($A144,'Knowledge - Percentages'!$B:$B,0),'Data - Knowledge'!AQ$8)/100</f>
        <v>0.34600000000000003</v>
      </c>
      <c r="AR144" s="380">
        <f t="array" aca="true" ref="AR144">INDEX(KM_PCT,MATCH($A144,'Knowledge - Percentages'!$B:$B,0),'Data - Knowledge'!AR$8)/100</f>
        <v>0.135</v>
      </c>
      <c r="AS144" s="380">
        <f t="array" aca="true" ref="AS144">INDEX(KM_PCT,MATCH($A144,'Knowledge - Percentages'!$B:$B,0),'Data - Knowledge'!AS$8)/100</f>
        <v>0.192</v>
      </c>
      <c r="AT144" s="380">
        <f t="array" aca="true" ref="AT144">INDEX(KM_PCT,MATCH($A144,'Knowledge - Percentages'!$B:$B,0),'Data - Knowledge'!AT$8)/100</f>
        <v>0.078</v>
      </c>
      <c r="AU144" s="380">
        <f t="array" aca="true" ref="AU144">INDEX(KM_PCT,MATCH($A144,'Knowledge - Percentages'!$B:$B,0),'Data - Knowledge'!AU$8)/100</f>
        <v>0.203</v>
      </c>
      <c r="AV144" s="380">
        <f t="array" aca="true" ref="AV144">INDEX(KM_PCT,MATCH($A144,'Knowledge - Percentages'!$B:$B,0),'Data - Knowledge'!AV$8)/100</f>
        <v>0.27899999999999997</v>
      </c>
      <c r="AW144" s="380">
        <f t="array" aca="true" ref="AW144">INDEX(KM_PCT,MATCH($A144,'Knowledge - Percentages'!$B:$B,0),'Data - Knowledge'!AW$8)/100</f>
        <v>0.254</v>
      </c>
      <c r="AX144" s="380">
        <f t="array" aca="true" ref="AX144">INDEX(KM_PCT,MATCH($A144,'Knowledge - Percentages'!$B:$B,0),'Data - Knowledge'!AX$8)/100</f>
        <v>0.223</v>
      </c>
      <c r="AY144" s="380">
        <f t="array" aca="true" ref="AY144">INDEX(KM_PCT,MATCH($A144,'Knowledge - Percentages'!$B:$B,0),'Data - Knowledge'!AY$8)/100</f>
        <v>0.365</v>
      </c>
      <c r="AZ144" s="380">
        <f t="array" aca="true" ref="AZ144">INDEX(KM_PCT,MATCH($A144,'Knowledge - Percentages'!$B:$B,0),'Data - Knowledge'!AZ$8)/100</f>
        <v>0.299</v>
      </c>
      <c r="BA144" s="380">
        <f t="array" aca="true" ref="BA144">INDEX(KM_PCT,MATCH($A144,'Knowledge - Percentages'!$B:$B,0),'Data - Knowledge'!BA$8)/100</f>
        <v>0.28800000000000003</v>
      </c>
      <c r="BB144" s="380">
        <f t="array" aca="true" ref="BB144">INDEX(KM_PCT,MATCH($A144,'Knowledge - Percentages'!$B:$B,0),'Data - Knowledge'!BB$8)/100</f>
        <v>0.193</v>
      </c>
      <c r="BC144" s="380">
        <f t="array" aca="true" ref="BC144">INDEX(KM_PCT,MATCH($A144,'Knowledge - Percentages'!$B:$B,0),'Data - Knowledge'!BC$8)/100</f>
        <v>0.128</v>
      </c>
      <c r="BD144" s="380">
        <f t="array" aca="true" ref="BD144">INDEX(KM_PCT,MATCH($A144,'Knowledge - Percentages'!$B:$B,0),'Data - Knowledge'!BD$8)/100</f>
        <v>0.059000000000000004</v>
      </c>
      <c r="BE144" s="380">
        <f t="array" aca="true" ref="BE144">INDEX(KM_PCT,MATCH($A144,'Knowledge - Percentages'!$B:$B,0),'Data - Knowledge'!BE$8)/100</f>
        <v>0.23600000000000002</v>
      </c>
      <c r="BF144" s="380">
        <f t="array" aca="true" ref="BF144">INDEX(KM_PCT,MATCH($A144,'Knowledge - Percentages'!$B:$B,0),'Data - Knowledge'!BF$8)/100</f>
        <v>0.113</v>
      </c>
      <c r="BG144" s="380">
        <f t="array" aca="true" ref="BG144">INDEX(KM_PCT,MATCH($A144,'Knowledge - Percentages'!$B:$B,0),'Data - Knowledge'!BG$8)/100</f>
        <v>0.11</v>
      </c>
      <c r="BH144" s="380">
        <f t="array" aca="true" ref="BH144">INDEX(KM_PCT,MATCH($A144,'Knowledge - Percentages'!$B:$B,0),'Data - Knowledge'!BH$8)/100</f>
        <v>0.185</v>
      </c>
      <c r="BI144" s="380">
        <f t="array" aca="true" ref="BI144">INDEX(KM_PCT,MATCH($A144,'Knowledge - Percentages'!$B:$B,0),'Data - Knowledge'!BI$8)/100</f>
        <v>0.163</v>
      </c>
      <c r="BJ144" s="380">
        <f t="array" aca="true" ref="BJ144">INDEX(KM_PCT,MATCH($A144,'Knowledge - Percentages'!$B:$B,0),'Data - Knowledge'!BJ$8)/100</f>
        <v>0.172</v>
      </c>
      <c r="BK144" s="380">
        <f t="array" aca="true" ref="BK144">INDEX(KM_PCT,MATCH($A144,'Knowledge - Percentages'!$B:$B,0),'Data - Knowledge'!BK$8)/100</f>
        <v>0.159</v>
      </c>
      <c r="BL144" s="380">
        <f t="array" aca="true" ref="BL144">INDEX(KM_PCT,MATCH($A144,'Knowledge - Percentages'!$B:$B,0),'Data - Knowledge'!BL$8)/100</f>
        <v>0.049</v>
      </c>
      <c r="BM144" s="380">
        <f t="array" aca="true" ref="BM144">INDEX(KM_PCT,MATCH($A144,'Knowledge - Percentages'!$B:$B,0),'Data - Knowledge'!BM$8)/100</f>
        <v>0.073</v>
      </c>
      <c r="BN144" s="380">
        <f t="array" aca="true" ref="BN144">INDEX(KM_PCT,MATCH($A144,'Knowledge - Percentages'!$B:$B,0),'Data - Knowledge'!BN$8)/100</f>
        <v>0.215</v>
      </c>
      <c r="BO144" s="380">
        <f t="array" aca="true" ref="BO144">INDEX(KM_PCT,MATCH($A144,'Knowledge - Percentages'!$B:$B,0),'Data - Knowledge'!BO$8)/100</f>
        <v>0.127</v>
      </c>
      <c r="BP144" s="380">
        <f t="array" aca="true" ref="BP144">INDEX(KM_PCT,MATCH($A144,'Knowledge - Percentages'!$B:$B,0),'Data - Knowledge'!BP$8)/100</f>
        <v>0.129</v>
      </c>
      <c r="BQ144" s="380">
        <f t="array" aca="true" ref="BQ144">INDEX(KM_PCT,MATCH($A144,'Knowledge - Percentages'!$B:$B,0),'Data - Knowledge'!BQ$8)/100</f>
        <v>0.055</v>
      </c>
    </row>
    <row r="145" spans="1:69">
      <c r="A145" t="s">
        <v>514</v>
      </c>
      <c r="B145" t="s">
        <v>1008</v>
      </c>
      <c r="C145" t="s">
        <v>1023</v>
      </c>
      <c r="D145" t="s">
        <v>1027</v>
      </c>
      <c r="E145" s="373">
        <f>SUMPRODUCT($K$2:$BQ$2,$K145:$BQ145)/$J$2</f>
        <v>0.047890151515151511</v>
      </c>
      <c r="F145" s="379">
        <f>SUMPRODUCT($K$2:$BQ$2,$K145:$BQ145)</f>
        <v>12.642999999999999</v>
      </c>
      <c r="G145" s="373">
        <f>SUMPRODUCT($K$3:$BQ$3,$K145:$BQ145)/$J$3</f>
        <v>0.11473110882956879</v>
      </c>
      <c r="H145" s="379">
        <f>SUMPRODUCT($K$3:$BQ$3,$K145:$BQ145)</f>
        <v>1117.481</v>
      </c>
      <c r="I145" s="373">
        <f>CORREL($K$4:$BQ$4,$K145:$BQ145)</f>
        <v>-0.208256489465076</v>
      </c>
      <c r="J145" s="379">
        <f>$E145/$G145*100</f>
        <v>41.741208643151488</v>
      </c>
      <c r="K145" s="380">
        <f t="array" aca="true" ref="K145">INDEX(KM_PCT,MATCH($A145,'Knowledge - Percentages'!$B:$B,0),'Data - Knowledge'!K$8)/100</f>
        <v>0.305</v>
      </c>
      <c r="L145" s="380">
        <f t="array" aca="true" ref="L145">INDEX(KM_PCT,MATCH($A145,'Knowledge - Percentages'!$B:$B,0),'Data - Knowledge'!L$8)/100</f>
        <v>0.10400000000000001</v>
      </c>
      <c r="M145" s="380">
        <f t="array" aca="true" ref="M145">INDEX(KM_PCT,MATCH($A145,'Knowledge - Percentages'!$B:$B,0),'Data - Knowledge'!M$8)/100</f>
        <v>0.242</v>
      </c>
      <c r="N145" s="380">
        <f t="array" aca="true" ref="N145">INDEX(KM_PCT,MATCH($A145,'Knowledge - Percentages'!$B:$B,0),'Data - Knowledge'!N$8)/100</f>
        <v>0.156</v>
      </c>
      <c r="O145" s="380">
        <f t="array" aca="true" ref="O145">INDEX(KM_PCT,MATCH($A145,'Knowledge - Percentages'!$B:$B,0),'Data - Knowledge'!O$8)/100</f>
        <v>0.217</v>
      </c>
      <c r="P145" s="380">
        <f t="array" aca="true" ref="P145">INDEX(KM_PCT,MATCH($A145,'Knowledge - Percentages'!$B:$B,0),'Data - Knowledge'!P$8)/100</f>
        <v>0.16</v>
      </c>
      <c r="Q145" s="380">
        <f t="array" aca="true" ref="Q145">INDEX(KM_PCT,MATCH($A145,'Knowledge - Percentages'!$B:$B,0),'Data - Knowledge'!Q$8)/100</f>
        <v>0.084</v>
      </c>
      <c r="R145" s="380">
        <f t="array" aca="true" ref="R145">INDEX(KM_PCT,MATCH($A145,'Knowledge - Percentages'!$B:$B,0),'Data - Knowledge'!R$8)/100</f>
        <v>0.13</v>
      </c>
      <c r="S145" s="380">
        <f t="array" aca="true" ref="S145">INDEX(KM_PCT,MATCH($A145,'Knowledge - Percentages'!$B:$B,0),'Data - Knowledge'!S$8)/100</f>
        <v>0.205</v>
      </c>
      <c r="T145" s="380">
        <f t="array" aca="true" ref="T145">INDEX(KM_PCT,MATCH($A145,'Knowledge - Percentages'!$B:$B,0),'Data - Knowledge'!T$8)/100</f>
        <v>0.14400000000000002</v>
      </c>
      <c r="U145" s="380">
        <f t="array" aca="true" ref="U145">INDEX(KM_PCT,MATCH($A145,'Knowledge - Percentages'!$B:$B,0),'Data - Knowledge'!U$8)/100</f>
        <v>0.1</v>
      </c>
      <c r="V145" s="380">
        <f t="array" aca="true" ref="V145">INDEX(KM_PCT,MATCH($A145,'Knowledge - Percentages'!$B:$B,0),'Data - Knowledge'!V$8)/100</f>
        <v>0.10300000000000001</v>
      </c>
      <c r="W145" s="380">
        <f t="array" aca="true" ref="W145">INDEX(KM_PCT,MATCH($A145,'Knowledge - Percentages'!$B:$B,0),'Data - Knowledge'!W$8)/100</f>
        <v>0.03</v>
      </c>
      <c r="X145" s="380">
        <f t="array" aca="true" ref="X145">INDEX(KM_PCT,MATCH($A145,'Knowledge - Percentages'!$B:$B,0),'Data - Knowledge'!X$8)/100</f>
        <v>0.054000000000000006</v>
      </c>
      <c r="Y145" s="380">
        <f t="array" aca="true" ref="Y145">INDEX(KM_PCT,MATCH($A145,'Knowledge - Percentages'!$B:$B,0),'Data - Knowledge'!Y$8)/100</f>
        <v>0.0090000000000000011</v>
      </c>
      <c r="Z145" s="380">
        <f t="array" aca="true" ref="Z145">INDEX(KM_PCT,MATCH($A145,'Knowledge - Percentages'!$B:$B,0),'Data - Knowledge'!Z$8)/100</f>
        <v>0.023</v>
      </c>
      <c r="AA145" s="380">
        <f t="array" aca="true" ref="AA145">INDEX(KM_PCT,MATCH($A145,'Knowledge - Percentages'!$B:$B,0),'Data - Knowledge'!AA$8)/100</f>
        <v>0.012</v>
      </c>
      <c r="AB145" s="380">
        <f t="array" aca="true" ref="AB145">INDEX(KM_PCT,MATCH($A145,'Knowledge - Percentages'!$B:$B,0),'Data - Knowledge'!AB$8)/100</f>
        <v>0.105</v>
      </c>
      <c r="AC145" s="380">
        <f t="array" aca="true" ref="AC145">INDEX(KM_PCT,MATCH($A145,'Knowledge - Percentages'!$B:$B,0),'Data - Knowledge'!AC$8)/100</f>
        <v>0.027999999999999997</v>
      </c>
      <c r="AD145" s="380">
        <f t="array" aca="true" ref="AD145">INDEX(KM_PCT,MATCH($A145,'Knowledge - Percentages'!$B:$B,0),'Data - Knowledge'!AD$8)/100</f>
        <v>0.026000000000000002</v>
      </c>
      <c r="AE145" s="380">
        <f t="array" aca="true" ref="AE145">INDEX(KM_PCT,MATCH($A145,'Knowledge - Percentages'!$B:$B,0),'Data - Knowledge'!AE$8)/100</f>
        <v>0.172</v>
      </c>
      <c r="AF145" s="380">
        <f t="array" aca="true" ref="AF145">INDEX(KM_PCT,MATCH($A145,'Knowledge - Percentages'!$B:$B,0),'Data - Knowledge'!AF$8)/100</f>
        <v>0.17800000000000002</v>
      </c>
      <c r="AG145" s="380">
        <f t="array" aca="true" ref="AG145">INDEX(KM_PCT,MATCH($A145,'Knowledge - Percentages'!$B:$B,0),'Data - Knowledge'!AG$8)/100</f>
        <v>0.098</v>
      </c>
      <c r="AH145" s="380">
        <f t="array" aca="true" ref="AH145">INDEX(KM_PCT,MATCH($A145,'Knowledge - Percentages'!$B:$B,0),'Data - Knowledge'!AH$8)/100</f>
        <v>0.122</v>
      </c>
      <c r="AI145" s="380">
        <f t="array" aca="true" ref="AI145">INDEX(KM_PCT,MATCH($A145,'Knowledge - Percentages'!$B:$B,0),'Data - Knowledge'!AI$8)/100</f>
        <v>0.1</v>
      </c>
      <c r="AJ145" s="380">
        <f t="array" aca="true" ref="AJ145">INDEX(KM_PCT,MATCH($A145,'Knowledge - Percentages'!$B:$B,0),'Data - Knowledge'!AJ$8)/100</f>
        <v>0.07400000000000001</v>
      </c>
      <c r="AK145" s="380">
        <f t="array" aca="true" ref="AK145">INDEX(KM_PCT,MATCH($A145,'Knowledge - Percentages'!$B:$B,0),'Data - Knowledge'!AK$8)/100</f>
        <v>0.077</v>
      </c>
      <c r="AL145" s="380">
        <f t="array" aca="true" ref="AL145">INDEX(KM_PCT,MATCH($A145,'Knowledge - Percentages'!$B:$B,0),'Data - Knowledge'!AL$8)/100</f>
        <v>0.061</v>
      </c>
      <c r="AM145" s="380">
        <f t="array" aca="true" ref="AM145">INDEX(KM_PCT,MATCH($A145,'Knowledge - Percentages'!$B:$B,0),'Data - Knowledge'!AM$8)/100</f>
        <v>0.11900000000000001</v>
      </c>
      <c r="AN145" s="380">
        <f t="array" aca="true" ref="AN145">INDEX(KM_PCT,MATCH($A145,'Knowledge - Percentages'!$B:$B,0),'Data - Knowledge'!AN$8)/100</f>
        <v>0.065</v>
      </c>
      <c r="AO145" s="380">
        <f t="array" aca="true" ref="AO145">INDEX(KM_PCT,MATCH($A145,'Knowledge - Percentages'!$B:$B,0),'Data - Knowledge'!AO$8)/100</f>
        <v>0.015</v>
      </c>
      <c r="AP145" s="380">
        <f t="array" aca="true" ref="AP145">INDEX(KM_PCT,MATCH($A145,'Knowledge - Percentages'!$B:$B,0),'Data - Knowledge'!AP$8)/100</f>
        <v>0.04</v>
      </c>
      <c r="AQ145" s="380">
        <f t="array" aca="true" ref="AQ145">INDEX(KM_PCT,MATCH($A145,'Knowledge - Percentages'!$B:$B,0),'Data - Knowledge'!AQ$8)/100</f>
        <v>0.069</v>
      </c>
      <c r="AR145" s="380">
        <f t="array" aca="true" ref="AR145">INDEX(KM_PCT,MATCH($A145,'Knowledge - Percentages'!$B:$B,0),'Data - Knowledge'!AR$8)/100</f>
        <v>0.063</v>
      </c>
      <c r="AS145" s="380">
        <f t="array" aca="true" ref="AS145">INDEX(KM_PCT,MATCH($A145,'Knowledge - Percentages'!$B:$B,0),'Data - Knowledge'!AS$8)/100</f>
        <v>0.129</v>
      </c>
      <c r="AT145" s="380">
        <f t="array" aca="true" ref="AT145">INDEX(KM_PCT,MATCH($A145,'Knowledge - Percentages'!$B:$B,0),'Data - Knowledge'!AT$8)/100</f>
        <v>0.01</v>
      </c>
      <c r="AU145" s="380">
        <f t="array" aca="true" ref="AU145">INDEX(KM_PCT,MATCH($A145,'Knowledge - Percentages'!$B:$B,0),'Data - Knowledge'!AU$8)/100</f>
        <v>0.034</v>
      </c>
      <c r="AV145" s="380">
        <f t="array" aca="true" ref="AV145">INDEX(KM_PCT,MATCH($A145,'Knowledge - Percentages'!$B:$B,0),'Data - Knowledge'!AV$8)/100</f>
        <v>0.051</v>
      </c>
      <c r="AW145" s="380">
        <f t="array" aca="true" ref="AW145">INDEX(KM_PCT,MATCH($A145,'Knowledge - Percentages'!$B:$B,0),'Data - Knowledge'!AW$8)/100</f>
        <v>0.040999999999999995</v>
      </c>
      <c r="AX145" s="380">
        <f t="array" aca="true" ref="AX145">INDEX(KM_PCT,MATCH($A145,'Knowledge - Percentages'!$B:$B,0),'Data - Knowledge'!AX$8)/100</f>
        <v>0.057</v>
      </c>
      <c r="AY145" s="380">
        <f t="array" aca="true" ref="AY145">INDEX(KM_PCT,MATCH($A145,'Knowledge - Percentages'!$B:$B,0),'Data - Knowledge'!AY$8)/100</f>
        <v>0.091</v>
      </c>
      <c r="AZ145" s="380">
        <f t="array" aca="true" ref="AZ145">INDEX(KM_PCT,MATCH($A145,'Knowledge - Percentages'!$B:$B,0),'Data - Knowledge'!AZ$8)/100</f>
        <v>0.063</v>
      </c>
      <c r="BA145" s="380">
        <f t="array" aca="true" ref="BA145">INDEX(KM_PCT,MATCH($A145,'Knowledge - Percentages'!$B:$B,0),'Data - Knowledge'!BA$8)/100</f>
        <v>0.068</v>
      </c>
      <c r="BB145" s="380">
        <f t="array" aca="true" ref="BB145">INDEX(KM_PCT,MATCH($A145,'Knowledge - Percentages'!$B:$B,0),'Data - Knowledge'!BB$8)/100</f>
        <v>0.031</v>
      </c>
      <c r="BC145" s="380">
        <f t="array" aca="true" ref="BC145">INDEX(KM_PCT,MATCH($A145,'Knowledge - Percentages'!$B:$B,0),'Data - Knowledge'!BC$8)/100</f>
        <v>0.018000000000000002</v>
      </c>
      <c r="BD145" s="380">
        <f t="array" aca="true" ref="BD145">INDEX(KM_PCT,MATCH($A145,'Knowledge - Percentages'!$B:$B,0),'Data - Knowledge'!BD$8)/100</f>
        <v>0.006</v>
      </c>
      <c r="BE145" s="380">
        <f t="array" aca="true" ref="BE145">INDEX(KM_PCT,MATCH($A145,'Knowledge - Percentages'!$B:$B,0),'Data - Knowledge'!BE$8)/100</f>
        <v>0.046</v>
      </c>
      <c r="BF145" s="380">
        <f t="array" aca="true" ref="BF145">INDEX(KM_PCT,MATCH($A145,'Knowledge - Percentages'!$B:$B,0),'Data - Knowledge'!BF$8)/100</f>
        <v>0.015</v>
      </c>
      <c r="BG145" s="380">
        <f t="array" aca="true" ref="BG145">INDEX(KM_PCT,MATCH($A145,'Knowledge - Percentages'!$B:$B,0),'Data - Knowledge'!BG$8)/100</f>
        <v>0.012</v>
      </c>
      <c r="BH145" s="380">
        <f t="array" aca="true" ref="BH145">INDEX(KM_PCT,MATCH($A145,'Knowledge - Percentages'!$B:$B,0),'Data - Knowledge'!BH$8)/100</f>
        <v>0.028999999999999998</v>
      </c>
      <c r="BI145" s="380">
        <f t="array" aca="true" ref="BI145">INDEX(KM_PCT,MATCH($A145,'Knowledge - Percentages'!$B:$B,0),'Data - Knowledge'!BI$8)/100</f>
        <v>0.021</v>
      </c>
      <c r="BJ145" s="380">
        <f t="array" aca="true" ref="BJ145">INDEX(KM_PCT,MATCH($A145,'Knowledge - Percentages'!$B:$B,0),'Data - Knowledge'!BJ$8)/100</f>
        <v>0.031</v>
      </c>
      <c r="BK145" s="380">
        <f t="array" aca="true" ref="BK145">INDEX(KM_PCT,MATCH($A145,'Knowledge - Percentages'!$B:$B,0),'Data - Knowledge'!BK$8)/100</f>
        <v>0.031</v>
      </c>
      <c r="BL145" s="380">
        <f t="array" aca="true" ref="BL145">INDEX(KM_PCT,MATCH($A145,'Knowledge - Percentages'!$B:$B,0),'Data - Knowledge'!BL$8)/100</f>
        <v>0.006</v>
      </c>
      <c r="BM145" s="380">
        <f t="array" aca="true" ref="BM145">INDEX(KM_PCT,MATCH($A145,'Knowledge - Percentages'!$B:$B,0),'Data - Knowledge'!BM$8)/100</f>
        <v>0.013000000000000001</v>
      </c>
      <c r="BN145" s="380">
        <f t="array" aca="true" ref="BN145">INDEX(KM_PCT,MATCH($A145,'Knowledge - Percentages'!$B:$B,0),'Data - Knowledge'!BN$8)/100</f>
        <v>0.048</v>
      </c>
      <c r="BO145" s="380">
        <f t="array" aca="true" ref="BO145">INDEX(KM_PCT,MATCH($A145,'Knowledge - Percentages'!$B:$B,0),'Data - Knowledge'!BO$8)/100</f>
        <v>0.02</v>
      </c>
      <c r="BP145" s="380">
        <f t="array" aca="true" ref="BP145">INDEX(KM_PCT,MATCH($A145,'Knowledge - Percentages'!$B:$B,0),'Data - Knowledge'!BP$8)/100</f>
        <v>0.02</v>
      </c>
      <c r="BQ145" s="380">
        <f t="array" aca="true" ref="BQ145">INDEX(KM_PCT,MATCH($A145,'Knowledge - Percentages'!$B:$B,0),'Data - Knowledge'!BQ$8)/100</f>
        <v>0.006</v>
      </c>
    </row>
    <row r="146" spans="1:69">
      <c r="A146" t="s">
        <v>1028</v>
      </c>
      <c r="B146" t="s">
        <v>1008</v>
      </c>
      <c r="C146" t="s">
        <v>1023</v>
      </c>
      <c r="D146" t="s">
        <v>1029</v>
      </c>
      <c r="E146" s="373">
        <f>SUMPRODUCT($K$2:$BQ$2,$K146:$BQ146)/$J$2</f>
        <v>0.099901515151515172</v>
      </c>
      <c r="F146" s="379">
        <f>SUMPRODUCT($K$2:$BQ$2,$K146:$BQ146)</f>
        <v>26.374000000000006</v>
      </c>
      <c r="G146" s="373">
        <f>SUMPRODUCT($K$3:$BQ$3,$K146:$BQ146)/$J$3</f>
        <v>0.14597145790554414</v>
      </c>
      <c r="H146" s="379">
        <f>SUMPRODUCT($K$3:$BQ$3,$K146:$BQ146)</f>
        <v>1421.762</v>
      </c>
      <c r="I146" s="373">
        <f>CORREL($K$4:$BQ$4,$K146:$BQ146)</f>
        <v>-0.19622108179331774</v>
      </c>
      <c r="J146" s="379">
        <f>$E146/$G146*100</f>
        <v>68.4390747238819</v>
      </c>
      <c r="K146" s="380">
        <f t="array" aca="true" ref="K146">INDEX(KM_PCT,MATCH($A146,'Knowledge - Percentages'!$B:$B,0),'Data - Knowledge'!K$8)/100</f>
        <v>0.20600000000000002</v>
      </c>
      <c r="L146" s="380">
        <f t="array" aca="true" ref="L146">INDEX(KM_PCT,MATCH($A146,'Knowledge - Percentages'!$B:$B,0),'Data - Knowledge'!L$8)/100</f>
        <v>0.141</v>
      </c>
      <c r="M146" s="380">
        <f t="array" aca="true" ref="M146">INDEX(KM_PCT,MATCH($A146,'Knowledge - Percentages'!$B:$B,0),'Data - Knowledge'!M$8)/100</f>
        <v>0.21</v>
      </c>
      <c r="N146" s="380">
        <f t="array" aca="true" ref="N146">INDEX(KM_PCT,MATCH($A146,'Knowledge - Percentages'!$B:$B,0),'Data - Knowledge'!N$8)/100</f>
        <v>0.193</v>
      </c>
      <c r="O146" s="380">
        <f t="array" aca="true" ref="O146">INDEX(KM_PCT,MATCH($A146,'Knowledge - Percentages'!$B:$B,0),'Data - Knowledge'!O$8)/100</f>
        <v>0.18100000000000002</v>
      </c>
      <c r="P146" s="380">
        <f t="array" aca="true" ref="P146">INDEX(KM_PCT,MATCH($A146,'Knowledge - Percentages'!$B:$B,0),'Data - Knowledge'!P$8)/100</f>
        <v>0.19399999999999998</v>
      </c>
      <c r="Q146" s="380">
        <f t="array" aca="true" ref="Q146">INDEX(KM_PCT,MATCH($A146,'Knowledge - Percentages'!$B:$B,0),'Data - Knowledge'!Q$8)/100</f>
        <v>0.145</v>
      </c>
      <c r="R146" s="380">
        <f t="array" aca="true" ref="R146">INDEX(KM_PCT,MATCH($A146,'Knowledge - Percentages'!$B:$B,0),'Data - Knowledge'!R$8)/100</f>
        <v>0.163</v>
      </c>
      <c r="S146" s="380">
        <f t="array" aca="true" ref="S146">INDEX(KM_PCT,MATCH($A146,'Knowledge - Percentages'!$B:$B,0),'Data - Knowledge'!S$8)/100</f>
        <v>0.212</v>
      </c>
      <c r="T146" s="380">
        <f t="array" aca="true" ref="T146">INDEX(KM_PCT,MATCH($A146,'Knowledge - Percentages'!$B:$B,0),'Data - Knowledge'!T$8)/100</f>
        <v>0.16399999999999998</v>
      </c>
      <c r="U146" s="380">
        <f t="array" aca="true" ref="U146">INDEX(KM_PCT,MATCH($A146,'Knowledge - Percentages'!$B:$B,0),'Data - Knowledge'!U$8)/100</f>
        <v>0.149</v>
      </c>
      <c r="V146" s="380">
        <f t="array" aca="true" ref="V146">INDEX(KM_PCT,MATCH($A146,'Knowledge - Percentages'!$B:$B,0),'Data - Knowledge'!V$8)/100</f>
        <v>0.16699999999999998</v>
      </c>
      <c r="W146" s="380">
        <f t="array" aca="true" ref="W146">INDEX(KM_PCT,MATCH($A146,'Knowledge - Percentages'!$B:$B,0),'Data - Knowledge'!W$8)/100</f>
        <v>0.114</v>
      </c>
      <c r="X146" s="380">
        <f t="array" aca="true" ref="X146">INDEX(KM_PCT,MATCH($A146,'Knowledge - Percentages'!$B:$B,0),'Data - Knowledge'!X$8)/100</f>
        <v>0.122</v>
      </c>
      <c r="Y146" s="380">
        <f t="array" aca="true" ref="Y146">INDEX(KM_PCT,MATCH($A146,'Knowledge - Percentages'!$B:$B,0),'Data - Knowledge'!Y$8)/100</f>
        <v>0.08</v>
      </c>
      <c r="Z146" s="380">
        <f t="array" aca="true" ref="Z146">INDEX(KM_PCT,MATCH($A146,'Knowledge - Percentages'!$B:$B,0),'Data - Knowledge'!Z$8)/100</f>
        <v>0.092</v>
      </c>
      <c r="AA146" s="380">
        <f t="array" aca="true" ref="AA146">INDEX(KM_PCT,MATCH($A146,'Knowledge - Percentages'!$B:$B,0),'Data - Knowledge'!AA$8)/100</f>
        <v>0.066</v>
      </c>
      <c r="AB146" s="380">
        <f t="array" aca="true" ref="AB146">INDEX(KM_PCT,MATCH($A146,'Knowledge - Percentages'!$B:$B,0),'Data - Knowledge'!AB$8)/100</f>
        <v>0.165</v>
      </c>
      <c r="AC146" s="380">
        <f t="array" aca="true" ref="AC146">INDEX(KM_PCT,MATCH($A146,'Knowledge - Percentages'!$B:$B,0),'Data - Knowledge'!AC$8)/100</f>
        <v>0.107</v>
      </c>
      <c r="AD146" s="380">
        <f t="array" aca="true" ref="AD146">INDEX(KM_PCT,MATCH($A146,'Knowledge - Percentages'!$B:$B,0),'Data - Knowledge'!AD$8)/100</f>
        <v>0.08199999999999999</v>
      </c>
      <c r="AE146" s="380">
        <f t="array" aca="true" ref="AE146">INDEX(KM_PCT,MATCH($A146,'Knowledge - Percentages'!$B:$B,0),'Data - Knowledge'!AE$8)/100</f>
        <v>0.141</v>
      </c>
      <c r="AF146" s="380">
        <f t="array" aca="true" ref="AF146">INDEX(KM_PCT,MATCH($A146,'Knowledge - Percentages'!$B:$B,0),'Data - Knowledge'!AF$8)/100</f>
        <v>0.16399999999999998</v>
      </c>
      <c r="AG146" s="380">
        <f t="array" aca="true" ref="AG146">INDEX(KM_PCT,MATCH($A146,'Knowledge - Percentages'!$B:$B,0),'Data - Knowledge'!AG$8)/100</f>
        <v>0.147</v>
      </c>
      <c r="AH146" s="380">
        <f t="array" aca="true" ref="AH146">INDEX(KM_PCT,MATCH($A146,'Knowledge - Percentages'!$B:$B,0),'Data - Knowledge'!AH$8)/100</f>
        <v>0.16899999999999998</v>
      </c>
      <c r="AI146" s="380">
        <f t="array" aca="true" ref="AI146">INDEX(KM_PCT,MATCH($A146,'Knowledge - Percentages'!$B:$B,0),'Data - Knowledge'!AI$8)/100</f>
        <v>0.114</v>
      </c>
      <c r="AJ146" s="380">
        <f t="array" aca="true" ref="AJ146">INDEX(KM_PCT,MATCH($A146,'Knowledge - Percentages'!$B:$B,0),'Data - Knowledge'!AJ$8)/100</f>
        <v>0.131</v>
      </c>
      <c r="AK146" s="380">
        <f t="array" aca="true" ref="AK146">INDEX(KM_PCT,MATCH($A146,'Knowledge - Percentages'!$B:$B,0),'Data - Knowledge'!AK$8)/100</f>
        <v>0.133</v>
      </c>
      <c r="AL146" s="380">
        <f t="array" aca="true" ref="AL146">INDEX(KM_PCT,MATCH($A146,'Knowledge - Percentages'!$B:$B,0),'Data - Knowledge'!AL$8)/100</f>
        <v>0.11</v>
      </c>
      <c r="AM146" s="380">
        <f t="array" aca="true" ref="AM146">INDEX(KM_PCT,MATCH($A146,'Knowledge - Percentages'!$B:$B,0),'Data - Knowledge'!AM$8)/100</f>
        <v>0.14800000000000002</v>
      </c>
      <c r="AN146" s="380">
        <f t="array" aca="true" ref="AN146">INDEX(KM_PCT,MATCH($A146,'Knowledge - Percentages'!$B:$B,0),'Data - Knowledge'!AN$8)/100</f>
        <v>0.134</v>
      </c>
      <c r="AO146" s="380">
        <f t="array" aca="true" ref="AO146">INDEX(KM_PCT,MATCH($A146,'Knowledge - Percentages'!$B:$B,0),'Data - Knowledge'!AO$8)/100</f>
        <v>0.087</v>
      </c>
      <c r="AP146" s="380">
        <f t="array" aca="true" ref="AP146">INDEX(KM_PCT,MATCH($A146,'Knowledge - Percentages'!$B:$B,0),'Data - Knowledge'!AP$8)/100</f>
        <v>0.107</v>
      </c>
      <c r="AQ146" s="380">
        <f t="array" aca="true" ref="AQ146">INDEX(KM_PCT,MATCH($A146,'Knowledge - Percentages'!$B:$B,0),'Data - Knowledge'!AQ$8)/100</f>
        <v>0.136</v>
      </c>
      <c r="AR146" s="380">
        <f t="array" aca="true" ref="AR146">INDEX(KM_PCT,MATCH($A146,'Knowledge - Percentages'!$B:$B,0),'Data - Knowledge'!AR$8)/100</f>
        <v>0.079</v>
      </c>
      <c r="AS146" s="380">
        <f t="array" aca="true" ref="AS146">INDEX(KM_PCT,MATCH($A146,'Knowledge - Percentages'!$B:$B,0),'Data - Knowledge'!AS$8)/100</f>
        <v>0.085</v>
      </c>
      <c r="AT146" s="380">
        <f t="array" aca="true" ref="AT146">INDEX(KM_PCT,MATCH($A146,'Knowledge - Percentages'!$B:$B,0),'Data - Knowledge'!AT$8)/100</f>
        <v>0.068</v>
      </c>
      <c r="AU146" s="380">
        <f t="array" aca="true" ref="AU146">INDEX(KM_PCT,MATCH($A146,'Knowledge - Percentages'!$B:$B,0),'Data - Knowledge'!AU$8)/100</f>
        <v>0.11</v>
      </c>
      <c r="AV146" s="380">
        <f t="array" aca="true" ref="AV146">INDEX(KM_PCT,MATCH($A146,'Knowledge - Percentages'!$B:$B,0),'Data - Knowledge'!AV$8)/100</f>
        <v>0.11599999999999999</v>
      </c>
      <c r="AW146" s="380">
        <f t="array" aca="true" ref="AW146">INDEX(KM_PCT,MATCH($A146,'Knowledge - Percentages'!$B:$B,0),'Data - Knowledge'!AW$8)/100</f>
        <v>0.10300000000000001</v>
      </c>
      <c r="AX146" s="380">
        <f t="array" aca="true" ref="AX146">INDEX(KM_PCT,MATCH($A146,'Knowledge - Percentages'!$B:$B,0),'Data - Knowledge'!AX$8)/100</f>
        <v>0.073</v>
      </c>
      <c r="AY146" s="380">
        <f t="array" aca="true" ref="AY146">INDEX(KM_PCT,MATCH($A146,'Knowledge - Percentages'!$B:$B,0),'Data - Knowledge'!AY$8)/100</f>
        <v>0.131</v>
      </c>
      <c r="AZ146" s="380">
        <f t="array" aca="true" ref="AZ146">INDEX(KM_PCT,MATCH($A146,'Knowledge - Percentages'!$B:$B,0),'Data - Knowledge'!AZ$8)/100</f>
        <v>0.10800000000000001</v>
      </c>
      <c r="BA146" s="380">
        <f t="array" aca="true" ref="BA146">INDEX(KM_PCT,MATCH($A146,'Knowledge - Percentages'!$B:$B,0),'Data - Knowledge'!BA$8)/100</f>
        <v>0.11599999999999999</v>
      </c>
      <c r="BB146" s="380">
        <f t="array" aca="true" ref="BB146">INDEX(KM_PCT,MATCH($A146,'Knowledge - Percentages'!$B:$B,0),'Data - Knowledge'!BB$8)/100</f>
        <v>0.092</v>
      </c>
      <c r="BC146" s="380">
        <f t="array" aca="true" ref="BC146">INDEX(KM_PCT,MATCH($A146,'Knowledge - Percentages'!$B:$B,0),'Data - Knowledge'!BC$8)/100</f>
        <v>0.076</v>
      </c>
      <c r="BD146" s="380">
        <f t="array" aca="true" ref="BD146">INDEX(KM_PCT,MATCH($A146,'Knowledge - Percentages'!$B:$B,0),'Data - Knowledge'!BD$8)/100</f>
        <v>0.055999999999999994</v>
      </c>
      <c r="BE146" s="380">
        <f t="array" aca="true" ref="BE146">INDEX(KM_PCT,MATCH($A146,'Knowledge - Percentages'!$B:$B,0),'Data - Knowledge'!BE$8)/100</f>
        <v>0.10800000000000001</v>
      </c>
      <c r="BF146" s="380">
        <f t="array" aca="true" ref="BF146">INDEX(KM_PCT,MATCH($A146,'Knowledge - Percentages'!$B:$B,0),'Data - Knowledge'!BF$8)/100</f>
        <v>0.073</v>
      </c>
      <c r="BG146" s="380">
        <f t="array" aca="true" ref="BG146">INDEX(KM_PCT,MATCH($A146,'Knowledge - Percentages'!$B:$B,0),'Data - Knowledge'!BG$8)/100</f>
        <v>0.079</v>
      </c>
      <c r="BH146" s="380">
        <f t="array" aca="true" ref="BH146">INDEX(KM_PCT,MATCH($A146,'Knowledge - Percentages'!$B:$B,0),'Data - Knowledge'!BH$8)/100</f>
        <v>0.092</v>
      </c>
      <c r="BI146" s="380">
        <f t="array" aca="true" ref="BI146">INDEX(KM_PCT,MATCH($A146,'Knowledge - Percentages'!$B:$B,0),'Data - Knowledge'!BI$8)/100</f>
        <v>0.077</v>
      </c>
      <c r="BJ146" s="380">
        <f t="array" aca="true" ref="BJ146">INDEX(KM_PCT,MATCH($A146,'Knowledge - Percentages'!$B:$B,0),'Data - Knowledge'!BJ$8)/100</f>
        <v>0.078</v>
      </c>
      <c r="BK146" s="380">
        <f t="array" aca="true" ref="BK146">INDEX(KM_PCT,MATCH($A146,'Knowledge - Percentages'!$B:$B,0),'Data - Knowledge'!BK$8)/100</f>
        <v>0.081</v>
      </c>
      <c r="BL146" s="380">
        <f t="array" aca="true" ref="BL146">INDEX(KM_PCT,MATCH($A146,'Knowledge - Percentages'!$B:$B,0),'Data - Knowledge'!BL$8)/100</f>
        <v>0.048</v>
      </c>
      <c r="BM146" s="380">
        <f t="array" aca="true" ref="BM146">INDEX(KM_PCT,MATCH($A146,'Knowledge - Percentages'!$B:$B,0),'Data - Knowledge'!BM$8)/100</f>
        <v>0.055</v>
      </c>
      <c r="BN146" s="380">
        <f t="array" aca="true" ref="BN146">INDEX(KM_PCT,MATCH($A146,'Knowledge - Percentages'!$B:$B,0),'Data - Knowledge'!BN$8)/100</f>
        <v>0.096</v>
      </c>
      <c r="BO146" s="380">
        <f t="array" aca="true" ref="BO146">INDEX(KM_PCT,MATCH($A146,'Knowledge - Percentages'!$B:$B,0),'Data - Knowledge'!BO$8)/100</f>
        <v>0.07400000000000001</v>
      </c>
      <c r="BP146" s="380">
        <f t="array" aca="true" ref="BP146">INDEX(KM_PCT,MATCH($A146,'Knowledge - Percentages'!$B:$B,0),'Data - Knowledge'!BP$8)/100</f>
        <v>0.069</v>
      </c>
      <c r="BQ146" s="380">
        <f t="array" aca="true" ref="BQ146">INDEX(KM_PCT,MATCH($A146,'Knowledge - Percentages'!$B:$B,0),'Data - Knowledge'!BQ$8)/100</f>
        <v>0.046</v>
      </c>
    </row>
    <row r="147" spans="1:69">
      <c r="A147" t="s">
        <v>1030</v>
      </c>
      <c r="B147" t="s">
        <v>1008</v>
      </c>
      <c r="C147" t="s">
        <v>1031</v>
      </c>
      <c r="D147" t="s">
        <v>1032</v>
      </c>
      <c r="E147" s="373">
        <f>SUMPRODUCT($K$2:$BQ$2,$K147:$BQ147)/$J$2</f>
        <v>0.013814393939393941</v>
      </c>
      <c r="F147" s="379">
        <f>SUMPRODUCT($K$2:$BQ$2,$K147:$BQ147)</f>
        <v>3.6470000000000002</v>
      </c>
      <c r="G147" s="373">
        <f>SUMPRODUCT($K$3:$BQ$3,$K147:$BQ147)/$J$3</f>
        <v>0.016692710472279264</v>
      </c>
      <c r="H147" s="379">
        <f>SUMPRODUCT($K$3:$BQ$3,$K147:$BQ147)</f>
        <v>162.58700000000005</v>
      </c>
      <c r="I147" s="373">
        <f>CORREL($K$4:$BQ$4,$K147:$BQ147)</f>
        <v>-0.29014500787497882</v>
      </c>
      <c r="J147" s="379">
        <f>$E147/$G147*100</f>
        <v>82.75704513257331</v>
      </c>
      <c r="K147" s="380">
        <f t="array" aca="true" ref="K147">INDEX(KM_PCT,MATCH($A147,'Knowledge - Percentages'!$B:$B,0),'Data - Knowledge'!K$8)/100</f>
        <v>0.022000000000000002</v>
      </c>
      <c r="L147" s="380">
        <f t="array" aca="true" ref="L147">INDEX(KM_PCT,MATCH($A147,'Knowledge - Percentages'!$B:$B,0),'Data - Knowledge'!L$8)/100</f>
        <v>0.018000000000000002</v>
      </c>
      <c r="M147" s="380">
        <f t="array" aca="true" ref="M147">INDEX(KM_PCT,MATCH($A147,'Knowledge - Percentages'!$B:$B,0),'Data - Knowledge'!M$8)/100</f>
        <v>0.023</v>
      </c>
      <c r="N147" s="380">
        <f t="array" aca="true" ref="N147">INDEX(KM_PCT,MATCH($A147,'Knowledge - Percentages'!$B:$B,0),'Data - Knowledge'!N$8)/100</f>
        <v>0.018000000000000002</v>
      </c>
      <c r="O147" s="380">
        <f t="array" aca="true" ref="O147">INDEX(KM_PCT,MATCH($A147,'Knowledge - Percentages'!$B:$B,0),'Data - Knowledge'!O$8)/100</f>
        <v>0.02</v>
      </c>
      <c r="P147" s="380">
        <f t="array" aca="true" ref="P147">INDEX(KM_PCT,MATCH($A147,'Knowledge - Percentages'!$B:$B,0),'Data - Knowledge'!P$8)/100</f>
        <v>0.02</v>
      </c>
      <c r="Q147" s="380">
        <f t="array" aca="true" ref="Q147">INDEX(KM_PCT,MATCH($A147,'Knowledge - Percentages'!$B:$B,0),'Data - Knowledge'!Q$8)/100</f>
        <v>0.018000000000000002</v>
      </c>
      <c r="R147" s="380">
        <f t="array" aca="true" ref="R147">INDEX(KM_PCT,MATCH($A147,'Knowledge - Percentages'!$B:$B,0),'Data - Knowledge'!R$8)/100</f>
        <v>0.019</v>
      </c>
      <c r="S147" s="380">
        <f t="array" aca="true" ref="S147">INDEX(KM_PCT,MATCH($A147,'Knowledge - Percentages'!$B:$B,0),'Data - Knowledge'!S$8)/100</f>
        <v>0.023</v>
      </c>
      <c r="T147" s="380">
        <f t="array" aca="true" ref="T147">INDEX(KM_PCT,MATCH($A147,'Knowledge - Percentages'!$B:$B,0),'Data - Knowledge'!T$8)/100</f>
        <v>0.018000000000000002</v>
      </c>
      <c r="U147" s="380">
        <f t="array" aca="true" ref="U147">INDEX(KM_PCT,MATCH($A147,'Knowledge - Percentages'!$B:$B,0),'Data - Knowledge'!U$8)/100</f>
        <v>0.016</v>
      </c>
      <c r="V147" s="380">
        <f t="array" aca="true" ref="V147">INDEX(KM_PCT,MATCH($A147,'Knowledge - Percentages'!$B:$B,0),'Data - Knowledge'!V$8)/100</f>
        <v>0.013000000000000001</v>
      </c>
      <c r="W147" s="380">
        <f t="array" aca="true" ref="W147">INDEX(KM_PCT,MATCH($A147,'Knowledge - Percentages'!$B:$B,0),'Data - Knowledge'!W$8)/100</f>
        <v>0.013000000000000001</v>
      </c>
      <c r="X147" s="380">
        <f t="array" aca="true" ref="X147">INDEX(KM_PCT,MATCH($A147,'Knowledge - Percentages'!$B:$B,0),'Data - Knowledge'!X$8)/100</f>
        <v>0.018000000000000002</v>
      </c>
      <c r="Y147" s="380">
        <f t="array" aca="true" ref="Y147">INDEX(KM_PCT,MATCH($A147,'Knowledge - Percentages'!$B:$B,0),'Data - Knowledge'!Y$8)/100</f>
        <v>0.016</v>
      </c>
      <c r="Z147" s="380">
        <f t="array" aca="true" ref="Z147">INDEX(KM_PCT,MATCH($A147,'Knowledge - Percentages'!$B:$B,0),'Data - Knowledge'!Z$8)/100</f>
        <v>0.017</v>
      </c>
      <c r="AA147" s="380">
        <f t="array" aca="true" ref="AA147">INDEX(KM_PCT,MATCH($A147,'Knowledge - Percentages'!$B:$B,0),'Data - Knowledge'!AA$8)/100</f>
        <v>0.016</v>
      </c>
      <c r="AB147" s="380">
        <f t="array" aca="true" ref="AB147">INDEX(KM_PCT,MATCH($A147,'Knowledge - Percentages'!$B:$B,0),'Data - Knowledge'!AB$8)/100</f>
        <v>0.02</v>
      </c>
      <c r="AC147" s="380">
        <f t="array" aca="true" ref="AC147">INDEX(KM_PCT,MATCH($A147,'Knowledge - Percentages'!$B:$B,0),'Data - Knowledge'!AC$8)/100</f>
        <v>0.016</v>
      </c>
      <c r="AD147" s="380">
        <f t="array" aca="true" ref="AD147">INDEX(KM_PCT,MATCH($A147,'Knowledge - Percentages'!$B:$B,0),'Data - Knowledge'!AD$8)/100</f>
        <v>0.016</v>
      </c>
      <c r="AE147" s="380">
        <f t="array" aca="true" ref="AE147">INDEX(KM_PCT,MATCH($A147,'Knowledge - Percentages'!$B:$B,0),'Data - Knowledge'!AE$8)/100</f>
        <v>0.015</v>
      </c>
      <c r="AF147" s="380">
        <f t="array" aca="true" ref="AF147">INDEX(KM_PCT,MATCH($A147,'Knowledge - Percentages'!$B:$B,0),'Data - Knowledge'!AF$8)/100</f>
        <v>0.016</v>
      </c>
      <c r="AG147" s="380">
        <f t="array" aca="true" ref="AG147">INDEX(KM_PCT,MATCH($A147,'Knowledge - Percentages'!$B:$B,0),'Data - Knowledge'!AG$8)/100</f>
        <v>0.015</v>
      </c>
      <c r="AH147" s="380">
        <f t="array" aca="true" ref="AH147">INDEX(KM_PCT,MATCH($A147,'Knowledge - Percentages'!$B:$B,0),'Data - Knowledge'!AH$8)/100</f>
        <v>0.016</v>
      </c>
      <c r="AI147" s="380">
        <f t="array" aca="true" ref="AI147">INDEX(KM_PCT,MATCH($A147,'Knowledge - Percentages'!$B:$B,0),'Data - Knowledge'!AI$8)/100</f>
        <v>0.018000000000000002</v>
      </c>
      <c r="AJ147" s="380">
        <f t="array" aca="true" ref="AJ147">INDEX(KM_PCT,MATCH($A147,'Knowledge - Percentages'!$B:$B,0),'Data - Knowledge'!AJ$8)/100</f>
        <v>0.017</v>
      </c>
      <c r="AK147" s="380">
        <f t="array" aca="true" ref="AK147">INDEX(KM_PCT,MATCH($A147,'Knowledge - Percentages'!$B:$B,0),'Data - Knowledge'!AK$8)/100</f>
        <v>0.015</v>
      </c>
      <c r="AL147" s="380">
        <f t="array" aca="true" ref="AL147">INDEX(KM_PCT,MATCH($A147,'Knowledge - Percentages'!$B:$B,0),'Data - Knowledge'!AL$8)/100</f>
        <v>0.016</v>
      </c>
      <c r="AM147" s="380">
        <f t="array" aca="true" ref="AM147">INDEX(KM_PCT,MATCH($A147,'Knowledge - Percentages'!$B:$B,0),'Data - Knowledge'!AM$8)/100</f>
        <v>0.016</v>
      </c>
      <c r="AN147" s="380">
        <f t="array" aca="true" ref="AN147">INDEX(KM_PCT,MATCH($A147,'Knowledge - Percentages'!$B:$B,0),'Data - Knowledge'!AN$8)/100</f>
        <v>0.011000000000000001</v>
      </c>
      <c r="AO147" s="380">
        <f t="array" aca="true" ref="AO147">INDEX(KM_PCT,MATCH($A147,'Knowledge - Percentages'!$B:$B,0),'Data - Knowledge'!AO$8)/100</f>
        <v>0.0090000000000000011</v>
      </c>
      <c r="AP147" s="380">
        <f t="array" aca="true" ref="AP147">INDEX(KM_PCT,MATCH($A147,'Knowledge - Percentages'!$B:$B,0),'Data - Knowledge'!AP$8)/100</f>
        <v>0.018000000000000002</v>
      </c>
      <c r="AQ147" s="380">
        <f t="array" aca="true" ref="AQ147">INDEX(KM_PCT,MATCH($A147,'Knowledge - Percentages'!$B:$B,0),'Data - Knowledge'!AQ$8)/100</f>
        <v>0.017</v>
      </c>
      <c r="AR147" s="380">
        <f t="array" aca="true" ref="AR147">INDEX(KM_PCT,MATCH($A147,'Knowledge - Percentages'!$B:$B,0),'Data - Knowledge'!AR$8)/100</f>
        <v>0.019</v>
      </c>
      <c r="AS147" s="380">
        <f t="array" aca="true" ref="AS147">INDEX(KM_PCT,MATCH($A147,'Knowledge - Percentages'!$B:$B,0),'Data - Knowledge'!AS$8)/100</f>
        <v>0.023</v>
      </c>
      <c r="AT147" s="380">
        <f t="array" aca="true" ref="AT147">INDEX(KM_PCT,MATCH($A147,'Knowledge - Percentages'!$B:$B,0),'Data - Knowledge'!AT$8)/100</f>
        <v>0.015</v>
      </c>
      <c r="AU147" s="380">
        <f t="array" aca="true" ref="AU147">INDEX(KM_PCT,MATCH($A147,'Knowledge - Percentages'!$B:$B,0),'Data - Knowledge'!AU$8)/100</f>
        <v>0.013000000000000001</v>
      </c>
      <c r="AV147" s="380">
        <f t="array" aca="true" ref="AV147">INDEX(KM_PCT,MATCH($A147,'Knowledge - Percentages'!$B:$B,0),'Data - Knowledge'!AV$8)/100</f>
        <v>0.013999999999999999</v>
      </c>
      <c r="AW147" s="380">
        <f t="array" aca="true" ref="AW147">INDEX(KM_PCT,MATCH($A147,'Knowledge - Percentages'!$B:$B,0),'Data - Knowledge'!AW$8)/100</f>
        <v>0.015</v>
      </c>
      <c r="AX147" s="380">
        <f t="array" aca="true" ref="AX147">INDEX(KM_PCT,MATCH($A147,'Knowledge - Percentages'!$B:$B,0),'Data - Knowledge'!AX$8)/100</f>
        <v>0.021</v>
      </c>
      <c r="AY147" s="380">
        <f t="array" aca="true" ref="AY147">INDEX(KM_PCT,MATCH($A147,'Knowledge - Percentages'!$B:$B,0),'Data - Knowledge'!AY$8)/100</f>
        <v>0.015</v>
      </c>
      <c r="AZ147" s="380">
        <f t="array" aca="true" ref="AZ147">INDEX(KM_PCT,MATCH($A147,'Knowledge - Percentages'!$B:$B,0),'Data - Knowledge'!AZ$8)/100</f>
        <v>0.015</v>
      </c>
      <c r="BA147" s="380">
        <f t="array" aca="true" ref="BA147">INDEX(KM_PCT,MATCH($A147,'Knowledge - Percentages'!$B:$B,0),'Data - Knowledge'!BA$8)/100</f>
        <v>0.015</v>
      </c>
      <c r="BB147" s="380">
        <f t="array" aca="true" ref="BB147">INDEX(KM_PCT,MATCH($A147,'Knowledge - Percentages'!$B:$B,0),'Data - Knowledge'!BB$8)/100</f>
        <v>0.012</v>
      </c>
      <c r="BC147" s="380">
        <f t="array" aca="true" ref="BC147">INDEX(KM_PCT,MATCH($A147,'Knowledge - Percentages'!$B:$B,0),'Data - Knowledge'!BC$8)/100</f>
        <v>0.01</v>
      </c>
      <c r="BD147" s="380">
        <f t="array" aca="true" ref="BD147">INDEX(KM_PCT,MATCH($A147,'Knowledge - Percentages'!$B:$B,0),'Data - Knowledge'!BD$8)/100</f>
        <v>0.0090000000000000011</v>
      </c>
      <c r="BE147" s="380">
        <f t="array" aca="true" ref="BE147">INDEX(KM_PCT,MATCH($A147,'Knowledge - Percentages'!$B:$B,0),'Data - Knowledge'!BE$8)/100</f>
        <v>0.012</v>
      </c>
      <c r="BF147" s="380">
        <f t="array" aca="true" ref="BF147">INDEX(KM_PCT,MATCH($A147,'Knowledge - Percentages'!$B:$B,0),'Data - Knowledge'!BF$8)/100</f>
        <v>0.01</v>
      </c>
      <c r="BG147" s="380">
        <f t="array" aca="true" ref="BG147">INDEX(KM_PCT,MATCH($A147,'Knowledge - Percentages'!$B:$B,0),'Data - Knowledge'!BG$8)/100</f>
        <v>0.013000000000000001</v>
      </c>
      <c r="BH147" s="380">
        <f t="array" aca="true" ref="BH147">INDEX(KM_PCT,MATCH($A147,'Knowledge - Percentages'!$B:$B,0),'Data - Knowledge'!BH$8)/100</f>
        <v>0.015</v>
      </c>
      <c r="BI147" s="380">
        <f t="array" aca="true" ref="BI147">INDEX(KM_PCT,MATCH($A147,'Knowledge - Percentages'!$B:$B,0),'Data - Knowledge'!BI$8)/100</f>
        <v>0.015</v>
      </c>
      <c r="BJ147" s="380">
        <f t="array" aca="true" ref="BJ147">INDEX(KM_PCT,MATCH($A147,'Knowledge - Percentages'!$B:$B,0),'Data - Knowledge'!BJ$8)/100</f>
        <v>0.015</v>
      </c>
      <c r="BK147" s="380">
        <f t="array" aca="true" ref="BK147">INDEX(KM_PCT,MATCH($A147,'Knowledge - Percentages'!$B:$B,0),'Data - Knowledge'!BK$8)/100</f>
        <v>0.013999999999999999</v>
      </c>
      <c r="BL147" s="380">
        <f t="array" aca="true" ref="BL147">INDEX(KM_PCT,MATCH($A147,'Knowledge - Percentages'!$B:$B,0),'Data - Knowledge'!BL$8)/100</f>
        <v>0.012</v>
      </c>
      <c r="BM147" s="380">
        <f t="array" aca="true" ref="BM147">INDEX(KM_PCT,MATCH($A147,'Knowledge - Percentages'!$B:$B,0),'Data - Knowledge'!BM$8)/100</f>
        <v>0.013000000000000001</v>
      </c>
      <c r="BN147" s="380">
        <f t="array" aca="true" ref="BN147">INDEX(KM_PCT,MATCH($A147,'Knowledge - Percentages'!$B:$B,0),'Data - Knowledge'!BN$8)/100</f>
        <v>0.015</v>
      </c>
      <c r="BO147" s="380">
        <f t="array" aca="true" ref="BO147">INDEX(KM_PCT,MATCH($A147,'Knowledge - Percentages'!$B:$B,0),'Data - Knowledge'!BO$8)/100</f>
        <v>0.013000000000000001</v>
      </c>
      <c r="BP147" s="380">
        <f t="array" aca="true" ref="BP147">INDEX(KM_PCT,MATCH($A147,'Knowledge - Percentages'!$B:$B,0),'Data - Knowledge'!BP$8)/100</f>
        <v>0.013000000000000001</v>
      </c>
      <c r="BQ147" s="380">
        <f t="array" aca="true" ref="BQ147">INDEX(KM_PCT,MATCH($A147,'Knowledge - Percentages'!$B:$B,0),'Data - Knowledge'!BQ$8)/100</f>
        <v>0.011000000000000001</v>
      </c>
    </row>
    <row r="148" spans="1:69">
      <c r="A148" t="s">
        <v>1033</v>
      </c>
      <c r="B148" t="s">
        <v>1008</v>
      </c>
      <c r="C148" t="s">
        <v>1031</v>
      </c>
      <c r="D148" t="s">
        <v>1034</v>
      </c>
      <c r="E148" s="373">
        <f>SUMPRODUCT($K$2:$BQ$2,$K148:$BQ148)/$J$2</f>
        <v>0.98618560606060612</v>
      </c>
      <c r="F148" s="379">
        <f>SUMPRODUCT($K$2:$BQ$2,$K148:$BQ148)</f>
        <v>260.353</v>
      </c>
      <c r="G148" s="373">
        <f>SUMPRODUCT($K$3:$BQ$3,$K148:$BQ148)/$J$3</f>
        <v>0.98330728952772084</v>
      </c>
      <c r="H148" s="379">
        <f>SUMPRODUCT($K$3:$BQ$3,$K148:$BQ148)</f>
        <v>9577.413</v>
      </c>
      <c r="I148" s="373">
        <f>CORREL($K$4:$BQ$4,$K148:$BQ148)</f>
        <v>0.29014500787497777</v>
      </c>
      <c r="J148" s="379">
        <f>$E148/$G148*100</f>
        <v>100.29271790858662</v>
      </c>
      <c r="K148" s="380">
        <f t="array" aca="true" ref="K148">INDEX(KM_PCT,MATCH($A148,'Knowledge - Percentages'!$B:$B,0),'Data - Knowledge'!K$8)/100</f>
        <v>0.978</v>
      </c>
      <c r="L148" s="380">
        <f t="array" aca="true" ref="L148">INDEX(KM_PCT,MATCH($A148,'Knowledge - Percentages'!$B:$B,0),'Data - Knowledge'!L$8)/100</f>
        <v>0.982</v>
      </c>
      <c r="M148" s="380">
        <f t="array" aca="true" ref="M148">INDEX(KM_PCT,MATCH($A148,'Knowledge - Percentages'!$B:$B,0),'Data - Knowledge'!M$8)/100</f>
        <v>0.977</v>
      </c>
      <c r="N148" s="380">
        <f t="array" aca="true" ref="N148">INDEX(KM_PCT,MATCH($A148,'Knowledge - Percentages'!$B:$B,0),'Data - Knowledge'!N$8)/100</f>
        <v>0.982</v>
      </c>
      <c r="O148" s="380">
        <f t="array" aca="true" ref="O148">INDEX(KM_PCT,MATCH($A148,'Knowledge - Percentages'!$B:$B,0),'Data - Knowledge'!O$8)/100</f>
        <v>0.98</v>
      </c>
      <c r="P148" s="380">
        <f t="array" aca="true" ref="P148">INDEX(KM_PCT,MATCH($A148,'Knowledge - Percentages'!$B:$B,0),'Data - Knowledge'!P$8)/100</f>
        <v>0.98</v>
      </c>
      <c r="Q148" s="380">
        <f t="array" aca="true" ref="Q148">INDEX(KM_PCT,MATCH($A148,'Knowledge - Percentages'!$B:$B,0),'Data - Knowledge'!Q$8)/100</f>
        <v>0.982</v>
      </c>
      <c r="R148" s="380">
        <f t="array" aca="true" ref="R148">INDEX(KM_PCT,MATCH($A148,'Knowledge - Percentages'!$B:$B,0),'Data - Knowledge'!R$8)/100</f>
        <v>0.981</v>
      </c>
      <c r="S148" s="380">
        <f t="array" aca="true" ref="S148">INDEX(KM_PCT,MATCH($A148,'Knowledge - Percentages'!$B:$B,0),'Data - Knowledge'!S$8)/100</f>
        <v>0.977</v>
      </c>
      <c r="T148" s="380">
        <f t="array" aca="true" ref="T148">INDEX(KM_PCT,MATCH($A148,'Knowledge - Percentages'!$B:$B,0),'Data - Knowledge'!T$8)/100</f>
        <v>0.982</v>
      </c>
      <c r="U148" s="380">
        <f t="array" aca="true" ref="U148">INDEX(KM_PCT,MATCH($A148,'Knowledge - Percentages'!$B:$B,0),'Data - Knowledge'!U$8)/100</f>
        <v>0.9840000000000001</v>
      </c>
      <c r="V148" s="380">
        <f t="array" aca="true" ref="V148">INDEX(KM_PCT,MATCH($A148,'Knowledge - Percentages'!$B:$B,0),'Data - Knowledge'!V$8)/100</f>
        <v>0.987</v>
      </c>
      <c r="W148" s="380">
        <f t="array" aca="true" ref="W148">INDEX(KM_PCT,MATCH($A148,'Knowledge - Percentages'!$B:$B,0),'Data - Knowledge'!W$8)/100</f>
        <v>0.987</v>
      </c>
      <c r="X148" s="380">
        <f t="array" aca="true" ref="X148">INDEX(KM_PCT,MATCH($A148,'Knowledge - Percentages'!$B:$B,0),'Data - Knowledge'!X$8)/100</f>
        <v>0.982</v>
      </c>
      <c r="Y148" s="380">
        <f t="array" aca="true" ref="Y148">INDEX(KM_PCT,MATCH($A148,'Knowledge - Percentages'!$B:$B,0),'Data - Knowledge'!Y$8)/100</f>
        <v>0.9840000000000001</v>
      </c>
      <c r="Z148" s="380">
        <f t="array" aca="true" ref="Z148">INDEX(KM_PCT,MATCH($A148,'Knowledge - Percentages'!$B:$B,0),'Data - Knowledge'!Z$8)/100</f>
        <v>0.983</v>
      </c>
      <c r="AA148" s="380">
        <f t="array" aca="true" ref="AA148">INDEX(KM_PCT,MATCH($A148,'Knowledge - Percentages'!$B:$B,0),'Data - Knowledge'!AA$8)/100</f>
        <v>0.9840000000000001</v>
      </c>
      <c r="AB148" s="380">
        <f t="array" aca="true" ref="AB148">INDEX(KM_PCT,MATCH($A148,'Knowledge - Percentages'!$B:$B,0),'Data - Knowledge'!AB$8)/100</f>
        <v>0.98</v>
      </c>
      <c r="AC148" s="380">
        <f t="array" aca="true" ref="AC148">INDEX(KM_PCT,MATCH($A148,'Knowledge - Percentages'!$B:$B,0),'Data - Knowledge'!AC$8)/100</f>
        <v>0.9840000000000001</v>
      </c>
      <c r="AD148" s="380">
        <f t="array" aca="true" ref="AD148">INDEX(KM_PCT,MATCH($A148,'Knowledge - Percentages'!$B:$B,0),'Data - Knowledge'!AD$8)/100</f>
        <v>0.9840000000000001</v>
      </c>
      <c r="AE148" s="380">
        <f t="array" aca="true" ref="AE148">INDEX(KM_PCT,MATCH($A148,'Knowledge - Percentages'!$B:$B,0),'Data - Knowledge'!AE$8)/100</f>
        <v>0.985</v>
      </c>
      <c r="AF148" s="380">
        <f t="array" aca="true" ref="AF148">INDEX(KM_PCT,MATCH($A148,'Knowledge - Percentages'!$B:$B,0),'Data - Knowledge'!AF$8)/100</f>
        <v>0.9840000000000001</v>
      </c>
      <c r="AG148" s="380">
        <f t="array" aca="true" ref="AG148">INDEX(KM_PCT,MATCH($A148,'Knowledge - Percentages'!$B:$B,0),'Data - Knowledge'!AG$8)/100</f>
        <v>0.985</v>
      </c>
      <c r="AH148" s="380">
        <f t="array" aca="true" ref="AH148">INDEX(KM_PCT,MATCH($A148,'Knowledge - Percentages'!$B:$B,0),'Data - Knowledge'!AH$8)/100</f>
        <v>0.9840000000000001</v>
      </c>
      <c r="AI148" s="380">
        <f t="array" aca="true" ref="AI148">INDEX(KM_PCT,MATCH($A148,'Knowledge - Percentages'!$B:$B,0),'Data - Knowledge'!AI$8)/100</f>
        <v>0.982</v>
      </c>
      <c r="AJ148" s="380">
        <f t="array" aca="true" ref="AJ148">INDEX(KM_PCT,MATCH($A148,'Knowledge - Percentages'!$B:$B,0),'Data - Knowledge'!AJ$8)/100</f>
        <v>0.983</v>
      </c>
      <c r="AK148" s="380">
        <f t="array" aca="true" ref="AK148">INDEX(KM_PCT,MATCH($A148,'Knowledge - Percentages'!$B:$B,0),'Data - Knowledge'!AK$8)/100</f>
        <v>0.985</v>
      </c>
      <c r="AL148" s="380">
        <f t="array" aca="true" ref="AL148">INDEX(KM_PCT,MATCH($A148,'Knowledge - Percentages'!$B:$B,0),'Data - Knowledge'!AL$8)/100</f>
        <v>0.9840000000000001</v>
      </c>
      <c r="AM148" s="380">
        <f t="array" aca="true" ref="AM148">INDEX(KM_PCT,MATCH($A148,'Knowledge - Percentages'!$B:$B,0),'Data - Knowledge'!AM$8)/100</f>
        <v>0.9840000000000001</v>
      </c>
      <c r="AN148" s="380">
        <f t="array" aca="true" ref="AN148">INDEX(KM_PCT,MATCH($A148,'Knowledge - Percentages'!$B:$B,0),'Data - Knowledge'!AN$8)/100</f>
        <v>0.9890000000000001</v>
      </c>
      <c r="AO148" s="380">
        <f t="array" aca="true" ref="AO148">INDEX(KM_PCT,MATCH($A148,'Knowledge - Percentages'!$B:$B,0),'Data - Knowledge'!AO$8)/100</f>
        <v>0.991</v>
      </c>
      <c r="AP148" s="380">
        <f t="array" aca="true" ref="AP148">INDEX(KM_PCT,MATCH($A148,'Knowledge - Percentages'!$B:$B,0),'Data - Knowledge'!AP$8)/100</f>
        <v>0.982</v>
      </c>
      <c r="AQ148" s="380">
        <f t="array" aca="true" ref="AQ148">INDEX(KM_PCT,MATCH($A148,'Knowledge - Percentages'!$B:$B,0),'Data - Knowledge'!AQ$8)/100</f>
        <v>0.983</v>
      </c>
      <c r="AR148" s="380">
        <f t="array" aca="true" ref="AR148">INDEX(KM_PCT,MATCH($A148,'Knowledge - Percentages'!$B:$B,0),'Data - Knowledge'!AR$8)/100</f>
        <v>0.981</v>
      </c>
      <c r="AS148" s="380">
        <f t="array" aca="true" ref="AS148">INDEX(KM_PCT,MATCH($A148,'Knowledge - Percentages'!$B:$B,0),'Data - Knowledge'!AS$8)/100</f>
        <v>0.977</v>
      </c>
      <c r="AT148" s="380">
        <f t="array" aca="true" ref="AT148">INDEX(KM_PCT,MATCH($A148,'Knowledge - Percentages'!$B:$B,0),'Data - Knowledge'!AT$8)/100</f>
        <v>0.985</v>
      </c>
      <c r="AU148" s="380">
        <f t="array" aca="true" ref="AU148">INDEX(KM_PCT,MATCH($A148,'Knowledge - Percentages'!$B:$B,0),'Data - Knowledge'!AU$8)/100</f>
        <v>0.987</v>
      </c>
      <c r="AV148" s="380">
        <f t="array" aca="true" ref="AV148">INDEX(KM_PCT,MATCH($A148,'Knowledge - Percentages'!$B:$B,0),'Data - Knowledge'!AV$8)/100</f>
        <v>0.986</v>
      </c>
      <c r="AW148" s="380">
        <f t="array" aca="true" ref="AW148">INDEX(KM_PCT,MATCH($A148,'Knowledge - Percentages'!$B:$B,0),'Data - Knowledge'!AW$8)/100</f>
        <v>0.985</v>
      </c>
      <c r="AX148" s="380">
        <f t="array" aca="true" ref="AX148">INDEX(KM_PCT,MATCH($A148,'Knowledge - Percentages'!$B:$B,0),'Data - Knowledge'!AX$8)/100</f>
        <v>0.97900000000000009</v>
      </c>
      <c r="AY148" s="380">
        <f t="array" aca="true" ref="AY148">INDEX(KM_PCT,MATCH($A148,'Knowledge - Percentages'!$B:$B,0),'Data - Knowledge'!AY$8)/100</f>
        <v>0.985</v>
      </c>
      <c r="AZ148" s="380">
        <f t="array" aca="true" ref="AZ148">INDEX(KM_PCT,MATCH($A148,'Knowledge - Percentages'!$B:$B,0),'Data - Knowledge'!AZ$8)/100</f>
        <v>0.985</v>
      </c>
      <c r="BA148" s="380">
        <f t="array" aca="true" ref="BA148">INDEX(KM_PCT,MATCH($A148,'Knowledge - Percentages'!$B:$B,0),'Data - Knowledge'!BA$8)/100</f>
        <v>0.985</v>
      </c>
      <c r="BB148" s="380">
        <f t="array" aca="true" ref="BB148">INDEX(KM_PCT,MATCH($A148,'Knowledge - Percentages'!$B:$B,0),'Data - Knowledge'!BB$8)/100</f>
        <v>0.988</v>
      </c>
      <c r="BC148" s="380">
        <f t="array" aca="true" ref="BC148">INDEX(KM_PCT,MATCH($A148,'Knowledge - Percentages'!$B:$B,0),'Data - Knowledge'!BC$8)/100</f>
        <v>0.99</v>
      </c>
      <c r="BD148" s="380">
        <f t="array" aca="true" ref="BD148">INDEX(KM_PCT,MATCH($A148,'Knowledge - Percentages'!$B:$B,0),'Data - Knowledge'!BD$8)/100</f>
        <v>0.991</v>
      </c>
      <c r="BE148" s="380">
        <f t="array" aca="true" ref="BE148">INDEX(KM_PCT,MATCH($A148,'Knowledge - Percentages'!$B:$B,0),'Data - Knowledge'!BE$8)/100</f>
        <v>0.988</v>
      </c>
      <c r="BF148" s="380">
        <f t="array" aca="true" ref="BF148">INDEX(KM_PCT,MATCH($A148,'Knowledge - Percentages'!$B:$B,0),'Data - Knowledge'!BF$8)/100</f>
        <v>0.99</v>
      </c>
      <c r="BG148" s="380">
        <f t="array" aca="true" ref="BG148">INDEX(KM_PCT,MATCH($A148,'Knowledge - Percentages'!$B:$B,0),'Data - Knowledge'!BG$8)/100</f>
        <v>0.987</v>
      </c>
      <c r="BH148" s="380">
        <f t="array" aca="true" ref="BH148">INDEX(KM_PCT,MATCH($A148,'Knowledge - Percentages'!$B:$B,0),'Data - Knowledge'!BH$8)/100</f>
        <v>0.985</v>
      </c>
      <c r="BI148" s="380">
        <f t="array" aca="true" ref="BI148">INDEX(KM_PCT,MATCH($A148,'Knowledge - Percentages'!$B:$B,0),'Data - Knowledge'!BI$8)/100</f>
        <v>0.985</v>
      </c>
      <c r="BJ148" s="380">
        <f t="array" aca="true" ref="BJ148">INDEX(KM_PCT,MATCH($A148,'Knowledge - Percentages'!$B:$B,0),'Data - Knowledge'!BJ$8)/100</f>
        <v>0.985</v>
      </c>
      <c r="BK148" s="380">
        <f t="array" aca="true" ref="BK148">INDEX(KM_PCT,MATCH($A148,'Knowledge - Percentages'!$B:$B,0),'Data - Knowledge'!BK$8)/100</f>
        <v>0.986</v>
      </c>
      <c r="BL148" s="380">
        <f t="array" aca="true" ref="BL148">INDEX(KM_PCT,MATCH($A148,'Knowledge - Percentages'!$B:$B,0),'Data - Knowledge'!BL$8)/100</f>
        <v>0.988</v>
      </c>
      <c r="BM148" s="380">
        <f t="array" aca="true" ref="BM148">INDEX(KM_PCT,MATCH($A148,'Knowledge - Percentages'!$B:$B,0),'Data - Knowledge'!BM$8)/100</f>
        <v>0.987</v>
      </c>
      <c r="BN148" s="380">
        <f t="array" aca="true" ref="BN148">INDEX(KM_PCT,MATCH($A148,'Knowledge - Percentages'!$B:$B,0),'Data - Knowledge'!BN$8)/100</f>
        <v>0.985</v>
      </c>
      <c r="BO148" s="380">
        <f t="array" aca="true" ref="BO148">INDEX(KM_PCT,MATCH($A148,'Knowledge - Percentages'!$B:$B,0),'Data - Knowledge'!BO$8)/100</f>
        <v>0.987</v>
      </c>
      <c r="BP148" s="380">
        <f t="array" aca="true" ref="BP148">INDEX(KM_PCT,MATCH($A148,'Knowledge - Percentages'!$B:$B,0),'Data - Knowledge'!BP$8)/100</f>
        <v>0.987</v>
      </c>
      <c r="BQ148" s="380">
        <f t="array" aca="true" ref="BQ148">INDEX(KM_PCT,MATCH($A148,'Knowledge - Percentages'!$B:$B,0),'Data - Knowledge'!BQ$8)/100</f>
        <v>0.9890000000000001</v>
      </c>
    </row>
    <row r="149" spans="1:69">
      <c r="A149" t="s">
        <v>518</v>
      </c>
      <c r="B149" t="s">
        <v>1008</v>
      </c>
      <c r="C149" t="s">
        <v>1031</v>
      </c>
      <c r="D149" t="s">
        <v>519</v>
      </c>
      <c r="E149" s="373">
        <f>SUMPRODUCT($K$2:$BQ$2,$K149:$BQ149)/$J$2</f>
        <v>0.18393939393939396</v>
      </c>
      <c r="F149" s="379">
        <f>SUMPRODUCT($K$2:$BQ$2,$K149:$BQ149)</f>
        <v>48.56</v>
      </c>
      <c r="G149" s="373">
        <f>SUMPRODUCT($K$3:$BQ$3,$K149:$BQ149)/$J$3</f>
        <v>0.17699455852156065</v>
      </c>
      <c r="H149" s="379">
        <f>SUMPRODUCT($K$3:$BQ$3,$K149:$BQ149)</f>
        <v>1723.9270000000008</v>
      </c>
      <c r="I149" s="373">
        <f>CORREL($K$4:$BQ$4,$K149:$BQ149)</f>
        <v>-0.21612178805068644</v>
      </c>
      <c r="J149" s="379">
        <f>$E149/$G149*100</f>
        <v>103.92375645660729</v>
      </c>
      <c r="K149" s="380">
        <f t="array" aca="true" ref="K149">INDEX(KM_PCT,MATCH($A149,'Knowledge - Percentages'!$B:$B,0),'Data - Knowledge'!K$8)/100</f>
        <v>0.192</v>
      </c>
      <c r="L149" s="380">
        <f t="array" aca="true" ref="L149">INDEX(KM_PCT,MATCH($A149,'Knowledge - Percentages'!$B:$B,0),'Data - Knowledge'!L$8)/100</f>
        <v>0.24600000000000002</v>
      </c>
      <c r="M149" s="380">
        <f t="array" aca="true" ref="M149">INDEX(KM_PCT,MATCH($A149,'Knowledge - Percentages'!$B:$B,0),'Data - Knowledge'!M$8)/100</f>
        <v>0.18</v>
      </c>
      <c r="N149" s="380">
        <f t="array" aca="true" ref="N149">INDEX(KM_PCT,MATCH($A149,'Knowledge - Percentages'!$B:$B,0),'Data - Knowledge'!N$8)/100</f>
        <v>0.17600000000000002</v>
      </c>
      <c r="O149" s="380">
        <f t="array" aca="true" ref="O149">INDEX(KM_PCT,MATCH($A149,'Knowledge - Percentages'!$B:$B,0),'Data - Knowledge'!O$8)/100</f>
        <v>0.16899999999999998</v>
      </c>
      <c r="P149" s="380">
        <f t="array" aca="true" ref="P149">INDEX(KM_PCT,MATCH($A149,'Knowledge - Percentages'!$B:$B,0),'Data - Knowledge'!P$8)/100</f>
        <v>0.155</v>
      </c>
      <c r="Q149" s="380">
        <f t="array" aca="true" ref="Q149">INDEX(KM_PCT,MATCH($A149,'Knowledge - Percentages'!$B:$B,0),'Data - Knowledge'!Q$8)/100</f>
        <v>0.218</v>
      </c>
      <c r="R149" s="380">
        <f t="array" aca="true" ref="R149">INDEX(KM_PCT,MATCH($A149,'Knowledge - Percentages'!$B:$B,0),'Data - Knowledge'!R$8)/100</f>
        <v>0.188</v>
      </c>
      <c r="S149" s="380">
        <f t="array" aca="true" ref="S149">INDEX(KM_PCT,MATCH($A149,'Knowledge - Percentages'!$B:$B,0),'Data - Knowledge'!S$8)/100</f>
        <v>0.159</v>
      </c>
      <c r="T149" s="380">
        <f t="array" aca="true" ref="T149">INDEX(KM_PCT,MATCH($A149,'Knowledge - Percentages'!$B:$B,0),'Data - Knowledge'!T$8)/100</f>
        <v>0.172</v>
      </c>
      <c r="U149" s="380">
        <f t="array" aca="true" ref="U149">INDEX(KM_PCT,MATCH($A149,'Knowledge - Percentages'!$B:$B,0),'Data - Knowledge'!U$8)/100</f>
        <v>0.17800000000000002</v>
      </c>
      <c r="V149" s="380">
        <f t="array" aca="true" ref="V149">INDEX(KM_PCT,MATCH($A149,'Knowledge - Percentages'!$B:$B,0),'Data - Knowledge'!V$8)/100</f>
        <v>0.177</v>
      </c>
      <c r="W149" s="380">
        <f t="array" aca="true" ref="W149">INDEX(KM_PCT,MATCH($A149,'Knowledge - Percentages'!$B:$B,0),'Data - Knowledge'!W$8)/100</f>
        <v>0.20800000000000002</v>
      </c>
      <c r="X149" s="380">
        <f t="array" aca="true" ref="X149">INDEX(KM_PCT,MATCH($A149,'Knowledge - Percentages'!$B:$B,0),'Data - Knowledge'!X$8)/100</f>
        <v>0.24</v>
      </c>
      <c r="Y149" s="380">
        <f t="array" aca="true" ref="Y149">INDEX(KM_PCT,MATCH($A149,'Knowledge - Percentages'!$B:$B,0),'Data - Knowledge'!Y$8)/100</f>
        <v>0.26899999999999996</v>
      </c>
      <c r="Z149" s="380">
        <f t="array" aca="true" ref="Z149">INDEX(KM_PCT,MATCH($A149,'Knowledge - Percentages'!$B:$B,0),'Data - Knowledge'!Z$8)/100</f>
        <v>0.26899999999999996</v>
      </c>
      <c r="AA149" s="380">
        <f t="array" aca="true" ref="AA149">INDEX(KM_PCT,MATCH($A149,'Knowledge - Percentages'!$B:$B,0),'Data - Knowledge'!AA$8)/100</f>
        <v>0.261</v>
      </c>
      <c r="AB149" s="380">
        <f t="array" aca="true" ref="AB149">INDEX(KM_PCT,MATCH($A149,'Knowledge - Percentages'!$B:$B,0),'Data - Knowledge'!AB$8)/100</f>
        <v>0.16699999999999998</v>
      </c>
      <c r="AC149" s="380">
        <f t="array" aca="true" ref="AC149">INDEX(KM_PCT,MATCH($A149,'Knowledge - Percentages'!$B:$B,0),'Data - Knowledge'!AC$8)/100</f>
        <v>0.212</v>
      </c>
      <c r="AD149" s="380">
        <f t="array" aca="true" ref="AD149">INDEX(KM_PCT,MATCH($A149,'Knowledge - Percentages'!$B:$B,0),'Data - Knowledge'!AD$8)/100</f>
        <v>0.244</v>
      </c>
      <c r="AE149" s="380">
        <f t="array" aca="true" ref="AE149">INDEX(KM_PCT,MATCH($A149,'Knowledge - Percentages'!$B:$B,0),'Data - Knowledge'!AE$8)/100</f>
        <v>0.171</v>
      </c>
      <c r="AF149" s="380">
        <f t="array" aca="true" ref="AF149">INDEX(KM_PCT,MATCH($A149,'Knowledge - Percentages'!$B:$B,0),'Data - Knowledge'!AF$8)/100</f>
        <v>0.155</v>
      </c>
      <c r="AG149" s="380">
        <f t="array" aca="true" ref="AG149">INDEX(KM_PCT,MATCH($A149,'Knowledge - Percentages'!$B:$B,0),'Data - Knowledge'!AG$8)/100</f>
        <v>0.166</v>
      </c>
      <c r="AH149" s="380">
        <f t="array" aca="true" ref="AH149">INDEX(KM_PCT,MATCH($A149,'Knowledge - Percentages'!$B:$B,0),'Data - Knowledge'!AH$8)/100</f>
        <v>0.166</v>
      </c>
      <c r="AI149" s="380">
        <f t="array" aca="true" ref="AI149">INDEX(KM_PCT,MATCH($A149,'Knowledge - Percentages'!$B:$B,0),'Data - Knowledge'!AI$8)/100</f>
        <v>0.188</v>
      </c>
      <c r="AJ149" s="380">
        <f t="array" aca="true" ref="AJ149">INDEX(KM_PCT,MATCH($A149,'Knowledge - Percentages'!$B:$B,0),'Data - Knowledge'!AJ$8)/100</f>
        <v>0.184</v>
      </c>
      <c r="AK149" s="380">
        <f t="array" aca="true" ref="AK149">INDEX(KM_PCT,MATCH($A149,'Knowledge - Percentages'!$B:$B,0),'Data - Knowledge'!AK$8)/100</f>
        <v>0.166</v>
      </c>
      <c r="AL149" s="380">
        <f t="array" aca="true" ref="AL149">INDEX(KM_PCT,MATCH($A149,'Knowledge - Percentages'!$B:$B,0),'Data - Knowledge'!AL$8)/100</f>
        <v>0.203</v>
      </c>
      <c r="AM149" s="380">
        <f t="array" aca="true" ref="AM149">INDEX(KM_PCT,MATCH($A149,'Knowledge - Percentages'!$B:$B,0),'Data - Knowledge'!AM$8)/100</f>
        <v>0.161</v>
      </c>
      <c r="AN149" s="380">
        <f t="array" aca="true" ref="AN149">INDEX(KM_PCT,MATCH($A149,'Knowledge - Percentages'!$B:$B,0),'Data - Knowledge'!AN$8)/100</f>
        <v>0.17800000000000002</v>
      </c>
      <c r="AO149" s="380">
        <f t="array" aca="true" ref="AO149">INDEX(KM_PCT,MATCH($A149,'Knowledge - Percentages'!$B:$B,0),'Data - Knowledge'!AO$8)/100</f>
        <v>0.222</v>
      </c>
      <c r="AP149" s="380">
        <f t="array" aca="true" ref="AP149">INDEX(KM_PCT,MATCH($A149,'Knowledge - Percentages'!$B:$B,0),'Data - Knowledge'!AP$8)/100</f>
        <v>0.207</v>
      </c>
      <c r="AQ149" s="380">
        <f t="array" aca="true" ref="AQ149">INDEX(KM_PCT,MATCH($A149,'Knowledge - Percentages'!$B:$B,0),'Data - Knowledge'!AQ$8)/100</f>
        <v>0.17300000000000001</v>
      </c>
      <c r="AR149" s="380">
        <f t="array" aca="true" ref="AR149">INDEX(KM_PCT,MATCH($A149,'Knowledge - Percentages'!$B:$B,0),'Data - Knowledge'!AR$8)/100</f>
        <v>0.201</v>
      </c>
      <c r="AS149" s="380">
        <f t="array" aca="true" ref="AS149">INDEX(KM_PCT,MATCH($A149,'Knowledge - Percentages'!$B:$B,0),'Data - Knowledge'!AS$8)/100</f>
        <v>0.19</v>
      </c>
      <c r="AT149" s="380">
        <f t="array" aca="true" ref="AT149">INDEX(KM_PCT,MATCH($A149,'Knowledge - Percentages'!$B:$B,0),'Data - Knowledge'!AT$8)/100</f>
        <v>0.237</v>
      </c>
      <c r="AU149" s="380">
        <f t="array" aca="true" ref="AU149">INDEX(KM_PCT,MATCH($A149,'Knowledge - Percentages'!$B:$B,0),'Data - Knowledge'!AU$8)/100</f>
        <v>0.19</v>
      </c>
      <c r="AV149" s="380">
        <f t="array" aca="true" ref="AV149">INDEX(KM_PCT,MATCH($A149,'Knowledge - Percentages'!$B:$B,0),'Data - Knowledge'!AV$8)/100</f>
        <v>0.177</v>
      </c>
      <c r="AW149" s="380">
        <f t="array" aca="true" ref="AW149">INDEX(KM_PCT,MATCH($A149,'Knowledge - Percentages'!$B:$B,0),'Data - Knowledge'!AW$8)/100</f>
        <v>0.184</v>
      </c>
      <c r="AX149" s="380">
        <f t="array" aca="true" ref="AX149">INDEX(KM_PCT,MATCH($A149,'Knowledge - Percentages'!$B:$B,0),'Data - Knowledge'!AX$8)/100</f>
        <v>0.193</v>
      </c>
      <c r="AY149" s="380">
        <f t="array" aca="true" ref="AY149">INDEX(KM_PCT,MATCH($A149,'Knowledge - Percentages'!$B:$B,0),'Data - Knowledge'!AY$8)/100</f>
        <v>0.166</v>
      </c>
      <c r="AZ149" s="380">
        <f t="array" aca="true" ref="AZ149">INDEX(KM_PCT,MATCH($A149,'Knowledge - Percentages'!$B:$B,0),'Data - Knowledge'!AZ$8)/100</f>
        <v>0.18600000000000003</v>
      </c>
      <c r="BA149" s="380">
        <f t="array" aca="true" ref="BA149">INDEX(KM_PCT,MATCH($A149,'Knowledge - Percentages'!$B:$B,0),'Data - Knowledge'!BA$8)/100</f>
        <v>0.168</v>
      </c>
      <c r="BB149" s="380">
        <f t="array" aca="true" ref="BB149">INDEX(KM_PCT,MATCH($A149,'Knowledge - Percentages'!$B:$B,0),'Data - Knowledge'!BB$8)/100</f>
        <v>0.185</v>
      </c>
      <c r="BC149" s="380">
        <f t="array" aca="true" ref="BC149">INDEX(KM_PCT,MATCH($A149,'Knowledge - Percentages'!$B:$B,0),'Data - Knowledge'!BC$8)/100</f>
        <v>0.19699999999999998</v>
      </c>
      <c r="BD149" s="380">
        <f t="array" aca="true" ref="BD149">INDEX(KM_PCT,MATCH($A149,'Knowledge - Percentages'!$B:$B,0),'Data - Knowledge'!BD$8)/100</f>
        <v>0.217</v>
      </c>
      <c r="BE149" s="380">
        <f t="array" aca="true" ref="BE149">INDEX(KM_PCT,MATCH($A149,'Knowledge - Percentages'!$B:$B,0),'Data - Knowledge'!BE$8)/100</f>
        <v>0.16899999999999998</v>
      </c>
      <c r="BF149" s="380">
        <f t="array" aca="true" ref="BF149">INDEX(KM_PCT,MATCH($A149,'Knowledge - Percentages'!$B:$B,0),'Data - Knowledge'!BF$8)/100</f>
        <v>0.192</v>
      </c>
      <c r="BG149" s="380">
        <f t="array" aca="true" ref="BG149">INDEX(KM_PCT,MATCH($A149,'Knowledge - Percentages'!$B:$B,0),'Data - Knowledge'!BG$8)/100</f>
        <v>0.19699999999999998</v>
      </c>
      <c r="BH149" s="380">
        <f t="array" aca="true" ref="BH149">INDEX(KM_PCT,MATCH($A149,'Knowledge - Percentages'!$B:$B,0),'Data - Knowledge'!BH$8)/100</f>
        <v>0.195</v>
      </c>
      <c r="BI149" s="380">
        <f t="array" aca="true" ref="BI149">INDEX(KM_PCT,MATCH($A149,'Knowledge - Percentages'!$B:$B,0),'Data - Knowledge'!BI$8)/100</f>
        <v>0.195</v>
      </c>
      <c r="BJ149" s="380">
        <f t="array" aca="true" ref="BJ149">INDEX(KM_PCT,MATCH($A149,'Knowledge - Percentages'!$B:$B,0),'Data - Knowledge'!BJ$8)/100</f>
        <v>0.193</v>
      </c>
      <c r="BK149" s="380">
        <f t="array" aca="true" ref="BK149">INDEX(KM_PCT,MATCH($A149,'Knowledge - Percentages'!$B:$B,0),'Data - Knowledge'!BK$8)/100</f>
        <v>0.247</v>
      </c>
      <c r="BL149" s="380">
        <f t="array" aca="true" ref="BL149">INDEX(KM_PCT,MATCH($A149,'Knowledge - Percentages'!$B:$B,0),'Data - Knowledge'!BL$8)/100</f>
        <v>0.282</v>
      </c>
      <c r="BM149" s="380">
        <f t="array" aca="true" ref="BM149">INDEX(KM_PCT,MATCH($A149,'Knowledge - Percentages'!$B:$B,0),'Data - Knowledge'!BM$8)/100</f>
        <v>0.27</v>
      </c>
      <c r="BN149" s="380">
        <f t="array" aca="true" ref="BN149">INDEX(KM_PCT,MATCH($A149,'Knowledge - Percentages'!$B:$B,0),'Data - Knowledge'!BN$8)/100</f>
        <v>0.177</v>
      </c>
      <c r="BO149" s="380">
        <f t="array" aca="true" ref="BO149">INDEX(KM_PCT,MATCH($A149,'Knowledge - Percentages'!$B:$B,0),'Data - Knowledge'!BO$8)/100</f>
        <v>0.201</v>
      </c>
      <c r="BP149" s="380">
        <f t="array" aca="true" ref="BP149">INDEX(KM_PCT,MATCH($A149,'Knowledge - Percentages'!$B:$B,0),'Data - Knowledge'!BP$8)/100</f>
        <v>0.198</v>
      </c>
      <c r="BQ149" s="380">
        <f t="array" aca="true" ref="BQ149">INDEX(KM_PCT,MATCH($A149,'Knowledge - Percentages'!$B:$B,0),'Data - Knowledge'!BQ$8)/100</f>
        <v>0.21</v>
      </c>
    </row>
    <row r="150" spans="1:69">
      <c r="A150" t="s">
        <v>520</v>
      </c>
      <c r="B150" t="s">
        <v>1008</v>
      </c>
      <c r="C150" t="s">
        <v>1031</v>
      </c>
      <c r="D150" t="s">
        <v>521</v>
      </c>
      <c r="E150" s="373">
        <f>SUMPRODUCT($K$2:$BQ$2,$K150:$BQ150)/$J$2</f>
        <v>0.52476515151515146</v>
      </c>
      <c r="F150" s="379">
        <f>SUMPRODUCT($K$2:$BQ$2,$K150:$BQ150)</f>
        <v>138.53799999999998</v>
      </c>
      <c r="G150" s="373">
        <f>SUMPRODUCT($K$3:$BQ$3,$K150:$BQ150)/$J$3</f>
        <v>0.49649240246406562</v>
      </c>
      <c r="H150" s="379">
        <f>SUMPRODUCT($K$3:$BQ$3,$K150:$BQ150)</f>
        <v>4835.8359999999993</v>
      </c>
      <c r="I150" s="373">
        <f>CORREL($K$4:$BQ$4,$K150:$BQ150)</f>
        <v>0.37958262558067074</v>
      </c>
      <c r="J150" s="379">
        <f>$E150/$G150*100</f>
        <v>105.69449782328384</v>
      </c>
      <c r="K150" s="380">
        <f t="array" aca="true" ref="K150">INDEX(KM_PCT,MATCH($A150,'Knowledge - Percentages'!$B:$B,0),'Data - Knowledge'!K$8)/100</f>
        <v>0.40299999999999997</v>
      </c>
      <c r="L150" s="380">
        <f t="array" aca="true" ref="L150">INDEX(KM_PCT,MATCH($A150,'Knowledge - Percentages'!$B:$B,0),'Data - Knowledge'!L$8)/100</f>
        <v>0.384</v>
      </c>
      <c r="M150" s="380">
        <f t="array" aca="true" ref="M150">INDEX(KM_PCT,MATCH($A150,'Knowledge - Percentages'!$B:$B,0),'Data - Knowledge'!M$8)/100</f>
        <v>0.429</v>
      </c>
      <c r="N150" s="380">
        <f t="array" aca="true" ref="N150">INDEX(KM_PCT,MATCH($A150,'Knowledge - Percentages'!$B:$B,0),'Data - Knowledge'!N$8)/100</f>
        <v>0.47700000000000004</v>
      </c>
      <c r="O150" s="380">
        <f t="array" aca="true" ref="O150">INDEX(KM_PCT,MATCH($A150,'Knowledge - Percentages'!$B:$B,0),'Data - Knowledge'!O$8)/100</f>
        <v>0.44799999999999995</v>
      </c>
      <c r="P150" s="380">
        <f t="array" aca="true" ref="P150">INDEX(KM_PCT,MATCH($A150,'Knowledge - Percentages'!$B:$B,0),'Data - Knowledge'!P$8)/100</f>
        <v>0.48200000000000004</v>
      </c>
      <c r="Q150" s="380">
        <f t="array" aca="true" ref="Q150">INDEX(KM_PCT,MATCH($A150,'Knowledge - Percentages'!$B:$B,0),'Data - Knowledge'!Q$8)/100</f>
        <v>0.45</v>
      </c>
      <c r="R150" s="380">
        <f t="array" aca="true" ref="R150">INDEX(KM_PCT,MATCH($A150,'Knowledge - Percentages'!$B:$B,0),'Data - Knowledge'!R$8)/100</f>
        <v>0.465</v>
      </c>
      <c r="S150" s="380">
        <f t="array" aca="true" ref="S150">INDEX(KM_PCT,MATCH($A150,'Knowledge - Percentages'!$B:$B,0),'Data - Knowledge'!S$8)/100</f>
        <v>0.447</v>
      </c>
      <c r="T150" s="380">
        <f t="array" aca="true" ref="T150">INDEX(KM_PCT,MATCH($A150,'Knowledge - Percentages'!$B:$B,0),'Data - Knowledge'!T$8)/100</f>
        <v>0.486</v>
      </c>
      <c r="U150" s="380">
        <f t="array" aca="true" ref="U150">INDEX(KM_PCT,MATCH($A150,'Knowledge - Percentages'!$B:$B,0),'Data - Knowledge'!U$8)/100</f>
        <v>0.52</v>
      </c>
      <c r="V150" s="380">
        <f t="array" aca="true" ref="V150">INDEX(KM_PCT,MATCH($A150,'Knowledge - Percentages'!$B:$B,0),'Data - Knowledge'!V$8)/100</f>
        <v>0.508</v>
      </c>
      <c r="W150" s="380">
        <f t="array" aca="true" ref="W150">INDEX(KM_PCT,MATCH($A150,'Knowledge - Percentages'!$B:$B,0),'Data - Knowledge'!W$8)/100</f>
        <v>0.519</v>
      </c>
      <c r="X150" s="380">
        <f t="array" aca="true" ref="X150">INDEX(KM_PCT,MATCH($A150,'Knowledge - Percentages'!$B:$B,0),'Data - Knowledge'!X$8)/100</f>
        <v>0.42200000000000004</v>
      </c>
      <c r="Y150" s="380">
        <f t="array" aca="true" ref="Y150">INDEX(KM_PCT,MATCH($A150,'Knowledge - Percentages'!$B:$B,0),'Data - Knowledge'!Y$8)/100</f>
        <v>0.392</v>
      </c>
      <c r="Z150" s="380">
        <f t="array" aca="true" ref="Z150">INDEX(KM_PCT,MATCH($A150,'Knowledge - Percentages'!$B:$B,0),'Data - Knowledge'!Z$8)/100</f>
        <v>0.35600000000000004</v>
      </c>
      <c r="AA150" s="380">
        <f t="array" aca="true" ref="AA150">INDEX(KM_PCT,MATCH($A150,'Knowledge - Percentages'!$B:$B,0),'Data - Knowledge'!AA$8)/100</f>
        <v>0.384</v>
      </c>
      <c r="AB150" s="380">
        <f t="array" aca="true" ref="AB150">INDEX(KM_PCT,MATCH($A150,'Knowledge - Percentages'!$B:$B,0),'Data - Knowledge'!AB$8)/100</f>
        <v>0.498</v>
      </c>
      <c r="AC150" s="380">
        <f t="array" aca="true" ref="AC150">INDEX(KM_PCT,MATCH($A150,'Knowledge - Percentages'!$B:$B,0),'Data - Knowledge'!AC$8)/100</f>
        <v>0.506</v>
      </c>
      <c r="AD150" s="380">
        <f t="array" aca="true" ref="AD150">INDEX(KM_PCT,MATCH($A150,'Knowledge - Percentages'!$B:$B,0),'Data - Knowledge'!AD$8)/100</f>
        <v>0.42200000000000004</v>
      </c>
      <c r="AE150" s="380">
        <f t="array" aca="true" ref="AE150">INDEX(KM_PCT,MATCH($A150,'Knowledge - Percentages'!$B:$B,0),'Data - Knowledge'!AE$8)/100</f>
        <v>0.415</v>
      </c>
      <c r="AF150" s="380">
        <f t="array" aca="true" ref="AF150">INDEX(KM_PCT,MATCH($A150,'Knowledge - Percentages'!$B:$B,0),'Data - Knowledge'!AF$8)/100</f>
        <v>0.47100000000000003</v>
      </c>
      <c r="AG150" s="380">
        <f t="array" aca="true" ref="AG150">INDEX(KM_PCT,MATCH($A150,'Knowledge - Percentages'!$B:$B,0),'Data - Knowledge'!AG$8)/100</f>
        <v>0.518</v>
      </c>
      <c r="AH150" s="380">
        <f t="array" aca="true" ref="AH150">INDEX(KM_PCT,MATCH($A150,'Knowledge - Percentages'!$B:$B,0),'Data - Knowledge'!AH$8)/100</f>
        <v>0.513</v>
      </c>
      <c r="AI150" s="380">
        <f t="array" aca="true" ref="AI150">INDEX(KM_PCT,MATCH($A150,'Knowledge - Percentages'!$B:$B,0),'Data - Knowledge'!AI$8)/100</f>
        <v>0.475</v>
      </c>
      <c r="AJ150" s="380">
        <f t="array" aca="true" ref="AJ150">INDEX(KM_PCT,MATCH($A150,'Knowledge - Percentages'!$B:$B,0),'Data - Knowledge'!AJ$8)/100</f>
        <v>0.51</v>
      </c>
      <c r="AK150" s="380">
        <f t="array" aca="true" ref="AK150">INDEX(KM_PCT,MATCH($A150,'Knowledge - Percentages'!$B:$B,0),'Data - Knowledge'!AK$8)/100</f>
        <v>0.55399999999999994</v>
      </c>
      <c r="AL150" s="380">
        <f t="array" aca="true" ref="AL150">INDEX(KM_PCT,MATCH($A150,'Knowledge - Percentages'!$B:$B,0),'Data - Knowledge'!AL$8)/100</f>
        <v>0.48</v>
      </c>
      <c r="AM150" s="380">
        <f t="array" aca="true" ref="AM150">INDEX(KM_PCT,MATCH($A150,'Knowledge - Percentages'!$B:$B,0),'Data - Knowledge'!AM$8)/100</f>
        <v>0.525</v>
      </c>
      <c r="AN150" s="380">
        <f t="array" aca="true" ref="AN150">INDEX(KM_PCT,MATCH($A150,'Knowledge - Percentages'!$B:$B,0),'Data - Knowledge'!AN$8)/100</f>
        <v>0.54899999999999993</v>
      </c>
      <c r="AO150" s="380">
        <f t="array" aca="true" ref="AO150">INDEX(KM_PCT,MATCH($A150,'Knowledge - Percentages'!$B:$B,0),'Data - Knowledge'!AO$8)/100</f>
        <v>0.53799999999999992</v>
      </c>
      <c r="AP150" s="380">
        <f t="array" aca="true" ref="AP150">INDEX(KM_PCT,MATCH($A150,'Knowledge - Percentages'!$B:$B,0),'Data - Knowledge'!AP$8)/100</f>
        <v>0.514</v>
      </c>
      <c r="AQ150" s="380">
        <f t="array" aca="true" ref="AQ150">INDEX(KM_PCT,MATCH($A150,'Knowledge - Percentages'!$B:$B,0),'Data - Knowledge'!AQ$8)/100</f>
        <v>0.532</v>
      </c>
      <c r="AR150" s="380">
        <f t="array" aca="true" ref="AR150">INDEX(KM_PCT,MATCH($A150,'Knowledge - Percentages'!$B:$B,0),'Data - Knowledge'!AR$8)/100</f>
        <v>0.495</v>
      </c>
      <c r="AS150" s="380">
        <f t="array" aca="true" ref="AS150">INDEX(KM_PCT,MATCH($A150,'Knowledge - Percentages'!$B:$B,0),'Data - Knowledge'!AS$8)/100</f>
        <v>0.546</v>
      </c>
      <c r="AT150" s="380">
        <f t="array" aca="true" ref="AT150">INDEX(KM_PCT,MATCH($A150,'Knowledge - Percentages'!$B:$B,0),'Data - Knowledge'!AT$8)/100</f>
        <v>0.475</v>
      </c>
      <c r="AU150" s="380">
        <f t="array" aca="true" ref="AU150">INDEX(KM_PCT,MATCH($A150,'Knowledge - Percentages'!$B:$B,0),'Data - Knowledge'!AU$8)/100</f>
        <v>0.534</v>
      </c>
      <c r="AV150" s="380">
        <f t="array" aca="true" ref="AV150">INDEX(KM_PCT,MATCH($A150,'Knowledge - Percentages'!$B:$B,0),'Data - Knowledge'!AV$8)/100</f>
        <v>0.54</v>
      </c>
      <c r="AW150" s="380">
        <f t="array" aca="true" ref="AW150">INDEX(KM_PCT,MATCH($A150,'Knowledge - Percentages'!$B:$B,0),'Data - Knowledge'!AW$8)/100</f>
        <v>0.536</v>
      </c>
      <c r="AX150" s="380">
        <f t="array" aca="true" ref="AX150">INDEX(KM_PCT,MATCH($A150,'Knowledge - Percentages'!$B:$B,0),'Data - Knowledge'!AX$8)/100</f>
        <v>0.48100000000000004</v>
      </c>
      <c r="AY150" s="380">
        <f t="array" aca="true" ref="AY150">INDEX(KM_PCT,MATCH($A150,'Knowledge - Percentages'!$B:$B,0),'Data - Knowledge'!AY$8)/100</f>
        <v>0.5</v>
      </c>
      <c r="AZ150" s="380">
        <f t="array" aca="true" ref="AZ150">INDEX(KM_PCT,MATCH($A150,'Knowledge - Percentages'!$B:$B,0),'Data - Knowledge'!AZ$8)/100</f>
        <v>0.5</v>
      </c>
      <c r="BA150" s="380">
        <f t="array" aca="true" ref="BA150">INDEX(KM_PCT,MATCH($A150,'Knowledge - Percentages'!$B:$B,0),'Data - Knowledge'!BA$8)/100</f>
        <v>0.537</v>
      </c>
      <c r="BB150" s="380">
        <f t="array" aca="true" ref="BB150">INDEX(KM_PCT,MATCH($A150,'Knowledge - Percentages'!$B:$B,0),'Data - Knowledge'!BB$8)/100</f>
        <v>0.527</v>
      </c>
      <c r="BC150" s="380">
        <f t="array" aca="true" ref="BC150">INDEX(KM_PCT,MATCH($A150,'Knowledge - Percentages'!$B:$B,0),'Data - Knowledge'!BC$8)/100</f>
        <v>0.502</v>
      </c>
      <c r="BD150" s="380">
        <f t="array" aca="true" ref="BD150">INDEX(KM_PCT,MATCH($A150,'Knowledge - Percentages'!$B:$B,0),'Data - Knowledge'!BD$8)/100</f>
        <v>0.5</v>
      </c>
      <c r="BE150" s="380">
        <f t="array" aca="true" ref="BE150">INDEX(KM_PCT,MATCH($A150,'Knowledge - Percentages'!$B:$B,0),'Data - Knowledge'!BE$8)/100</f>
        <v>0.53799999999999992</v>
      </c>
      <c r="BF150" s="380">
        <f t="array" aca="true" ref="BF150">INDEX(KM_PCT,MATCH($A150,'Knowledge - Percentages'!$B:$B,0),'Data - Knowledge'!BF$8)/100</f>
        <v>0.54</v>
      </c>
      <c r="BG150" s="380">
        <f t="array" aca="true" ref="BG150">INDEX(KM_PCT,MATCH($A150,'Knowledge - Percentages'!$B:$B,0),'Data - Knowledge'!BG$8)/100</f>
        <v>0.547</v>
      </c>
      <c r="BH150" s="380">
        <f t="array" aca="true" ref="BH150">INDEX(KM_PCT,MATCH($A150,'Knowledge - Percentages'!$B:$B,0),'Data - Knowledge'!BH$8)/100</f>
        <v>0.532</v>
      </c>
      <c r="BI150" s="380">
        <f t="array" aca="true" ref="BI150">INDEX(KM_PCT,MATCH($A150,'Knowledge - Percentages'!$B:$B,0),'Data - Knowledge'!BI$8)/100</f>
        <v>0.54299999999999993</v>
      </c>
      <c r="BJ150" s="380">
        <f t="array" aca="true" ref="BJ150">INDEX(KM_PCT,MATCH($A150,'Knowledge - Percentages'!$B:$B,0),'Data - Knowledge'!BJ$8)/100</f>
        <v>0.505</v>
      </c>
      <c r="BK150" s="380">
        <f t="array" aca="true" ref="BK150">INDEX(KM_PCT,MATCH($A150,'Knowledge - Percentages'!$B:$B,0),'Data - Knowledge'!BK$8)/100</f>
        <v>0.447</v>
      </c>
      <c r="BL150" s="380">
        <f t="array" aca="true" ref="BL150">INDEX(KM_PCT,MATCH($A150,'Knowledge - Percentages'!$B:$B,0),'Data - Knowledge'!BL$8)/100</f>
        <v>0.425</v>
      </c>
      <c r="BM150" s="380">
        <f t="array" aca="true" ref="BM150">INDEX(KM_PCT,MATCH($A150,'Knowledge - Percentages'!$B:$B,0),'Data - Knowledge'!BM$8)/100</f>
        <v>0.444</v>
      </c>
      <c r="BN150" s="380">
        <f t="array" aca="true" ref="BN150">INDEX(KM_PCT,MATCH($A150,'Knowledge - Percentages'!$B:$B,0),'Data - Knowledge'!BN$8)/100</f>
        <v>0.513</v>
      </c>
      <c r="BO150" s="380">
        <f t="array" aca="true" ref="BO150">INDEX(KM_PCT,MATCH($A150,'Knowledge - Percentages'!$B:$B,0),'Data - Knowledge'!BO$8)/100</f>
        <v>0.508</v>
      </c>
      <c r="BP150" s="380">
        <f t="array" aca="true" ref="BP150">INDEX(KM_PCT,MATCH($A150,'Knowledge - Percentages'!$B:$B,0),'Data - Knowledge'!BP$8)/100</f>
        <v>0.517</v>
      </c>
      <c r="BQ150" s="380">
        <f t="array" aca="true" ref="BQ150">INDEX(KM_PCT,MATCH($A150,'Knowledge - Percentages'!$B:$B,0),'Data - Knowledge'!BQ$8)/100</f>
        <v>0.522</v>
      </c>
    </row>
    <row r="151" spans="1:69">
      <c r="A151" t="s">
        <v>522</v>
      </c>
      <c r="B151" t="s">
        <v>1008</v>
      </c>
      <c r="C151" t="s">
        <v>1031</v>
      </c>
      <c r="D151" t="s">
        <v>523</v>
      </c>
      <c r="E151" s="373">
        <f>SUMPRODUCT($K$2:$BQ$2,$K151:$BQ151)/$J$2</f>
        <v>0.064545454545454559</v>
      </c>
      <c r="F151" s="379">
        <f>SUMPRODUCT($K$2:$BQ$2,$K151:$BQ151)</f>
        <v>17.040000000000003</v>
      </c>
      <c r="G151" s="373">
        <f>SUMPRODUCT($K$3:$BQ$3,$K151:$BQ151)/$J$3</f>
        <v>0.07410965092402462</v>
      </c>
      <c r="H151" s="379">
        <f>SUMPRODUCT($K$3:$BQ$3,$K151:$BQ151)</f>
        <v>721.82799999999986</v>
      </c>
      <c r="I151" s="373">
        <f>CORREL($K$4:$BQ$4,$K151:$BQ151)</f>
        <v>0.016100401686216872</v>
      </c>
      <c r="J151" s="379">
        <f>$E151/$G151*100</f>
        <v>87.094533222973837</v>
      </c>
      <c r="K151" s="380">
        <f t="array" aca="true" ref="K151">INDEX(KM_PCT,MATCH($A151,'Knowledge - Percentages'!$B:$B,0),'Data - Knowledge'!K$8)/100</f>
        <v>0.087</v>
      </c>
      <c r="L151" s="380">
        <f t="array" aca="true" ref="L151">INDEX(KM_PCT,MATCH($A151,'Knowledge - Percentages'!$B:$B,0),'Data - Knowledge'!L$8)/100</f>
        <v>0.069</v>
      </c>
      <c r="M151" s="380">
        <f t="array" aca="true" ref="M151">INDEX(KM_PCT,MATCH($A151,'Knowledge - Percentages'!$B:$B,0),'Data - Knowledge'!M$8)/100</f>
        <v>0.08199999999999999</v>
      </c>
      <c r="N151" s="380">
        <f t="array" aca="true" ref="N151">INDEX(KM_PCT,MATCH($A151,'Knowledge - Percentages'!$B:$B,0),'Data - Knowledge'!N$8)/100</f>
        <v>0.077</v>
      </c>
      <c r="O151" s="380">
        <f t="array" aca="true" ref="O151">INDEX(KM_PCT,MATCH($A151,'Knowledge - Percentages'!$B:$B,0),'Data - Knowledge'!O$8)/100</f>
        <v>0.09</v>
      </c>
      <c r="P151" s="380">
        <f t="array" aca="true" ref="P151">INDEX(KM_PCT,MATCH($A151,'Knowledge - Percentages'!$B:$B,0),'Data - Knowledge'!P$8)/100</f>
        <v>0.081</v>
      </c>
      <c r="Q151" s="380">
        <f t="array" aca="true" ref="Q151">INDEX(KM_PCT,MATCH($A151,'Knowledge - Percentages'!$B:$B,0),'Data - Knowledge'!Q$8)/100</f>
        <v>0.067</v>
      </c>
      <c r="R151" s="380">
        <f t="array" aca="true" ref="R151">INDEX(KM_PCT,MATCH($A151,'Knowledge - Percentages'!$B:$B,0),'Data - Knowledge'!R$8)/100</f>
        <v>0.07</v>
      </c>
      <c r="S151" s="380">
        <f t="array" aca="true" ref="S151">INDEX(KM_PCT,MATCH($A151,'Knowledge - Percentages'!$B:$B,0),'Data - Knowledge'!S$8)/100</f>
        <v>0.087</v>
      </c>
      <c r="T151" s="380">
        <f t="array" aca="true" ref="T151">INDEX(KM_PCT,MATCH($A151,'Knowledge - Percentages'!$B:$B,0),'Data - Knowledge'!T$8)/100</f>
        <v>0.08199999999999999</v>
      </c>
      <c r="U151" s="380">
        <f t="array" aca="true" ref="U151">INDEX(KM_PCT,MATCH($A151,'Knowledge - Percentages'!$B:$B,0),'Data - Knowledge'!U$8)/100</f>
        <v>0.065</v>
      </c>
      <c r="V151" s="380">
        <f t="array" aca="true" ref="V151">INDEX(KM_PCT,MATCH($A151,'Knowledge - Percentages'!$B:$B,0),'Data - Knowledge'!V$8)/100</f>
        <v>0.072000000000000008</v>
      </c>
      <c r="W151" s="380">
        <f t="array" aca="true" ref="W151">INDEX(KM_PCT,MATCH($A151,'Knowledge - Percentages'!$B:$B,0),'Data - Knowledge'!W$8)/100</f>
        <v>0.062</v>
      </c>
      <c r="X151" s="380">
        <f t="array" aca="true" ref="X151">INDEX(KM_PCT,MATCH($A151,'Knowledge - Percentages'!$B:$B,0),'Data - Knowledge'!X$8)/100</f>
        <v>0.063</v>
      </c>
      <c r="Y151" s="380">
        <f t="array" aca="true" ref="Y151">INDEX(KM_PCT,MATCH($A151,'Knowledge - Percentages'!$B:$B,0),'Data - Knowledge'!Y$8)/100</f>
        <v>0.037000000000000005</v>
      </c>
      <c r="Z151" s="380">
        <f t="array" aca="true" ref="Z151">INDEX(KM_PCT,MATCH($A151,'Knowledge - Percentages'!$B:$B,0),'Data - Knowledge'!Z$8)/100</f>
        <v>0.057999999999999996</v>
      </c>
      <c r="AA151" s="380">
        <f t="array" aca="true" ref="AA151">INDEX(KM_PCT,MATCH($A151,'Knowledge - Percentages'!$B:$B,0),'Data - Knowledge'!AA$8)/100</f>
        <v>0.055999999999999994</v>
      </c>
      <c r="AB151" s="380">
        <f t="array" aca="true" ref="AB151">INDEX(KM_PCT,MATCH($A151,'Knowledge - Percentages'!$B:$B,0),'Data - Knowledge'!AB$8)/100</f>
        <v>0.077</v>
      </c>
      <c r="AC151" s="380">
        <f t="array" aca="true" ref="AC151">INDEX(KM_PCT,MATCH($A151,'Knowledge - Percentages'!$B:$B,0),'Data - Knowledge'!AC$8)/100</f>
        <v>0.055999999999999994</v>
      </c>
      <c r="AD151" s="380">
        <f t="array" aca="true" ref="AD151">INDEX(KM_PCT,MATCH($A151,'Knowledge - Percentages'!$B:$B,0),'Data - Knowledge'!AD$8)/100</f>
        <v>0.042</v>
      </c>
      <c r="AE151" s="380">
        <f t="array" aca="true" ref="AE151">INDEX(KM_PCT,MATCH($A151,'Knowledge - Percentages'!$B:$B,0),'Data - Knowledge'!AE$8)/100</f>
        <v>0.095</v>
      </c>
      <c r="AF151" s="380">
        <f t="array" aca="true" ref="AF151">INDEX(KM_PCT,MATCH($A151,'Knowledge - Percentages'!$B:$B,0),'Data - Knowledge'!AF$8)/100</f>
        <v>0.095</v>
      </c>
      <c r="AG151" s="380">
        <f t="array" aca="true" ref="AG151">INDEX(KM_PCT,MATCH($A151,'Knowledge - Percentages'!$B:$B,0),'Data - Knowledge'!AG$8)/100</f>
        <v>0.076</v>
      </c>
      <c r="AH151" s="380">
        <f t="array" aca="true" ref="AH151">INDEX(KM_PCT,MATCH($A151,'Knowledge - Percentages'!$B:$B,0),'Data - Knowledge'!AH$8)/100</f>
        <v>0.071</v>
      </c>
      <c r="AI151" s="380">
        <f t="array" aca="true" ref="AI151">INDEX(KM_PCT,MATCH($A151,'Knowledge - Percentages'!$B:$B,0),'Data - Knowledge'!AI$8)/100</f>
        <v>0.035</v>
      </c>
      <c r="AJ151" s="380">
        <f t="array" aca="true" ref="AJ151">INDEX(KM_PCT,MATCH($A151,'Knowledge - Percentages'!$B:$B,0),'Data - Knowledge'!AJ$8)/100</f>
        <v>0.07400000000000001</v>
      </c>
      <c r="AK151" s="380">
        <f t="array" aca="true" ref="AK151">INDEX(KM_PCT,MATCH($A151,'Knowledge - Percentages'!$B:$B,0),'Data - Knowledge'!AK$8)/100</f>
        <v>0.062</v>
      </c>
      <c r="AL151" s="380">
        <f t="array" aca="true" ref="AL151">INDEX(KM_PCT,MATCH($A151,'Knowledge - Percentages'!$B:$B,0),'Data - Knowledge'!AL$8)/100</f>
        <v>0.06</v>
      </c>
      <c r="AM151" s="380">
        <f t="array" aca="true" ref="AM151">INDEX(KM_PCT,MATCH($A151,'Knowledge - Percentages'!$B:$B,0),'Data - Knowledge'!AM$8)/100</f>
        <v>0.075</v>
      </c>
      <c r="AN151" s="380">
        <f t="array" aca="true" ref="AN151">INDEX(KM_PCT,MATCH($A151,'Knowledge - Percentages'!$B:$B,0),'Data - Knowledge'!AN$8)/100</f>
        <v>0.061</v>
      </c>
      <c r="AO151" s="380">
        <f t="array" aca="true" ref="AO151">INDEX(KM_PCT,MATCH($A151,'Knowledge - Percentages'!$B:$B,0),'Data - Knowledge'!AO$8)/100</f>
        <v>0.052000000000000005</v>
      </c>
      <c r="AP151" s="380">
        <f t="array" aca="true" ref="AP151">INDEX(KM_PCT,MATCH($A151,'Knowledge - Percentages'!$B:$B,0),'Data - Knowledge'!AP$8)/100</f>
        <v>0.06</v>
      </c>
      <c r="AQ151" s="380">
        <f t="array" aca="true" ref="AQ151">INDEX(KM_PCT,MATCH($A151,'Knowledge - Percentages'!$B:$B,0),'Data - Knowledge'!AQ$8)/100</f>
        <v>0.066</v>
      </c>
      <c r="AR151" s="380">
        <f t="array" aca="true" ref="AR151">INDEX(KM_PCT,MATCH($A151,'Knowledge - Percentages'!$B:$B,0),'Data - Knowledge'!AR$8)/100</f>
        <v>0.069</v>
      </c>
      <c r="AS151" s="380">
        <f t="array" aca="true" ref="AS151">INDEX(KM_PCT,MATCH($A151,'Knowledge - Percentages'!$B:$B,0),'Data - Knowledge'!AS$8)/100</f>
        <v>0.078</v>
      </c>
      <c r="AT151" s="380">
        <f t="array" aca="true" ref="AT151">INDEX(KM_PCT,MATCH($A151,'Knowledge - Percentages'!$B:$B,0),'Data - Knowledge'!AT$8)/100</f>
        <v>0.040999999999999995</v>
      </c>
      <c r="AU151" s="380">
        <f t="array" aca="true" ref="AU151">INDEX(KM_PCT,MATCH($A151,'Knowledge - Percentages'!$B:$B,0),'Data - Knowledge'!AU$8)/100</f>
        <v>0.064</v>
      </c>
      <c r="AV151" s="380">
        <f t="array" aca="true" ref="AV151">INDEX(KM_PCT,MATCH($A151,'Knowledge - Percentages'!$B:$B,0),'Data - Knowledge'!AV$8)/100</f>
        <v>0.067</v>
      </c>
      <c r="AW151" s="380">
        <f t="array" aca="true" ref="AW151">INDEX(KM_PCT,MATCH($A151,'Knowledge - Percentages'!$B:$B,0),'Data - Knowledge'!AW$8)/100</f>
        <v>0.067</v>
      </c>
      <c r="AX151" s="380">
        <f t="array" aca="true" ref="AX151">INDEX(KM_PCT,MATCH($A151,'Knowledge - Percentages'!$B:$B,0),'Data - Knowledge'!AX$8)/100</f>
        <v>0.027000000000000003</v>
      </c>
      <c r="AY151" s="380">
        <f t="array" aca="true" ref="AY151">INDEX(KM_PCT,MATCH($A151,'Knowledge - Percentages'!$B:$B,0),'Data - Knowledge'!AY$8)/100</f>
        <v>0.08</v>
      </c>
      <c r="AZ151" s="380">
        <f t="array" aca="true" ref="AZ151">INDEX(KM_PCT,MATCH($A151,'Knowledge - Percentages'!$B:$B,0),'Data - Knowledge'!AZ$8)/100</f>
        <v>0.076</v>
      </c>
      <c r="BA151" s="380">
        <f t="array" aca="true" ref="BA151">INDEX(KM_PCT,MATCH($A151,'Knowledge - Percentages'!$B:$B,0),'Data - Knowledge'!BA$8)/100</f>
        <v>0.065</v>
      </c>
      <c r="BB151" s="380">
        <f t="array" aca="true" ref="BB151">INDEX(KM_PCT,MATCH($A151,'Knowledge - Percentages'!$B:$B,0),'Data - Knowledge'!BB$8)/100</f>
        <v>0.067</v>
      </c>
      <c r="BC151" s="380">
        <f t="array" aca="true" ref="BC151">INDEX(KM_PCT,MATCH($A151,'Knowledge - Percentages'!$B:$B,0),'Data - Knowledge'!BC$8)/100</f>
        <v>0.057999999999999996</v>
      </c>
      <c r="BD151" s="380">
        <f t="array" aca="true" ref="BD151">INDEX(KM_PCT,MATCH($A151,'Knowledge - Percentages'!$B:$B,0),'Data - Knowledge'!BD$8)/100</f>
        <v>0.048</v>
      </c>
      <c r="BE151" s="380">
        <f t="array" aca="true" ref="BE151">INDEX(KM_PCT,MATCH($A151,'Knowledge - Percentages'!$B:$B,0),'Data - Knowledge'!BE$8)/100</f>
        <v>0.065</v>
      </c>
      <c r="BF151" s="380">
        <f t="array" aca="true" ref="BF151">INDEX(KM_PCT,MATCH($A151,'Knowledge - Percentages'!$B:$B,0),'Data - Knowledge'!BF$8)/100</f>
        <v>0.055999999999999994</v>
      </c>
      <c r="BG151" s="380">
        <f t="array" aca="true" ref="BG151">INDEX(KM_PCT,MATCH($A151,'Knowledge - Percentages'!$B:$B,0),'Data - Knowledge'!BG$8)/100</f>
        <v>0.057</v>
      </c>
      <c r="BH151" s="380">
        <f t="array" aca="true" ref="BH151">INDEX(KM_PCT,MATCH($A151,'Knowledge - Percentages'!$B:$B,0),'Data - Knowledge'!BH$8)/100</f>
        <v>0.059000000000000004</v>
      </c>
      <c r="BI151" s="380">
        <f t="array" aca="true" ref="BI151">INDEX(KM_PCT,MATCH($A151,'Knowledge - Percentages'!$B:$B,0),'Data - Knowledge'!BI$8)/100</f>
        <v>0.057</v>
      </c>
      <c r="BJ151" s="380">
        <f t="array" aca="true" ref="BJ151">INDEX(KM_PCT,MATCH($A151,'Knowledge - Percentages'!$B:$B,0),'Data - Knowledge'!BJ$8)/100</f>
        <v>0.07</v>
      </c>
      <c r="BK151" s="380">
        <f t="array" aca="true" ref="BK151">INDEX(KM_PCT,MATCH($A151,'Knowledge - Percentages'!$B:$B,0),'Data - Knowledge'!BK$8)/100</f>
        <v>0.040999999999999995</v>
      </c>
      <c r="BL151" s="380">
        <f t="array" aca="true" ref="BL151">INDEX(KM_PCT,MATCH($A151,'Knowledge - Percentages'!$B:$B,0),'Data - Knowledge'!BL$8)/100</f>
        <v>0.032</v>
      </c>
      <c r="BM151" s="380">
        <f t="array" aca="true" ref="BM151">INDEX(KM_PCT,MATCH($A151,'Knowledge - Percentages'!$B:$B,0),'Data - Knowledge'!BM$8)/100</f>
        <v>0.035</v>
      </c>
      <c r="BN151" s="380">
        <f t="array" aca="true" ref="BN151">INDEX(KM_PCT,MATCH($A151,'Knowledge - Percentages'!$B:$B,0),'Data - Knowledge'!BN$8)/100</f>
        <v>0.068</v>
      </c>
      <c r="BO151" s="380">
        <f t="array" aca="true" ref="BO151">INDEX(KM_PCT,MATCH($A151,'Knowledge - Percentages'!$B:$B,0),'Data - Knowledge'!BO$8)/100</f>
        <v>0.064</v>
      </c>
      <c r="BP151" s="380">
        <f t="array" aca="true" ref="BP151">INDEX(KM_PCT,MATCH($A151,'Knowledge - Percentages'!$B:$B,0),'Data - Knowledge'!BP$8)/100</f>
        <v>0.057999999999999996</v>
      </c>
      <c r="BQ151" s="380">
        <f t="array" aca="true" ref="BQ151">INDEX(KM_PCT,MATCH($A151,'Knowledge - Percentages'!$B:$B,0),'Data - Knowledge'!BQ$8)/100</f>
        <v>0.049</v>
      </c>
    </row>
    <row r="152" spans="1:69">
      <c r="A152" t="s">
        <v>524</v>
      </c>
      <c r="B152" t="s">
        <v>1008</v>
      </c>
      <c r="C152" t="s">
        <v>1031</v>
      </c>
      <c r="D152" t="s">
        <v>525</v>
      </c>
      <c r="E152" s="373">
        <f>SUMPRODUCT($K$2:$BQ$2,$K152:$BQ152)/$J$2</f>
        <v>0.069867424242424245</v>
      </c>
      <c r="F152" s="379">
        <f>SUMPRODUCT($K$2:$BQ$2,$K152:$BQ152)</f>
        <v>18.445</v>
      </c>
      <c r="G152" s="373">
        <f>SUMPRODUCT($K$3:$BQ$3,$K152:$BQ152)/$J$3</f>
        <v>0.075972176591375756</v>
      </c>
      <c r="H152" s="379">
        <f>SUMPRODUCT($K$3:$BQ$3,$K152:$BQ152)</f>
        <v>739.96899999999982</v>
      </c>
      <c r="I152" s="373">
        <f>CORREL($K$4:$BQ$4,$K152:$BQ152)</f>
        <v>-0.36262081540931496</v>
      </c>
      <c r="J152" s="379">
        <f>$E152/$G152*100</f>
        <v>91.9644893395821</v>
      </c>
      <c r="K152" s="380">
        <f t="array" aca="true" ref="K152">INDEX(KM_PCT,MATCH($A152,'Knowledge - Percentages'!$B:$B,0),'Data - Knowledge'!K$8)/100</f>
        <v>0.121</v>
      </c>
      <c r="L152" s="380">
        <f t="array" aca="true" ref="L152">INDEX(KM_PCT,MATCH($A152,'Knowledge - Percentages'!$B:$B,0),'Data - Knowledge'!L$8)/100</f>
        <v>0.159</v>
      </c>
      <c r="M152" s="380">
        <f t="array" aca="true" ref="M152">INDEX(KM_PCT,MATCH($A152,'Knowledge - Percentages'!$B:$B,0),'Data - Knowledge'!M$8)/100</f>
        <v>0.10099999999999999</v>
      </c>
      <c r="N152" s="380">
        <f t="array" aca="true" ref="N152">INDEX(KM_PCT,MATCH($A152,'Knowledge - Percentages'!$B:$B,0),'Data - Knowledge'!N$8)/100</f>
        <v>0.078</v>
      </c>
      <c r="O152" s="380">
        <f t="array" aca="true" ref="O152">INDEX(KM_PCT,MATCH($A152,'Knowledge - Percentages'!$B:$B,0),'Data - Knowledge'!O$8)/100</f>
        <v>0.075</v>
      </c>
      <c r="P152" s="380">
        <f t="array" aca="true" ref="P152">INDEX(KM_PCT,MATCH($A152,'Knowledge - Percentages'!$B:$B,0),'Data - Knowledge'!P$8)/100</f>
        <v>0.08199999999999999</v>
      </c>
      <c r="Q152" s="380">
        <f t="array" aca="true" ref="Q152">INDEX(KM_PCT,MATCH($A152,'Knowledge - Percentages'!$B:$B,0),'Data - Knowledge'!Q$8)/100</f>
        <v>0.11699999999999999</v>
      </c>
      <c r="R152" s="380">
        <f t="array" aca="true" ref="R152">INDEX(KM_PCT,MATCH($A152,'Knowledge - Percentages'!$B:$B,0),'Data - Knowledge'!R$8)/100</f>
        <v>0.105</v>
      </c>
      <c r="S152" s="380">
        <f t="array" aca="true" ref="S152">INDEX(KM_PCT,MATCH($A152,'Knowledge - Percentages'!$B:$B,0),'Data - Knowledge'!S$8)/100</f>
        <v>0.092</v>
      </c>
      <c r="T152" s="380">
        <f t="array" aca="true" ref="T152">INDEX(KM_PCT,MATCH($A152,'Knowledge - Percentages'!$B:$B,0),'Data - Knowledge'!T$8)/100</f>
        <v>0.072000000000000008</v>
      </c>
      <c r="U152" s="380">
        <f t="array" aca="true" ref="U152">INDEX(KM_PCT,MATCH($A152,'Knowledge - Percentages'!$B:$B,0),'Data - Knowledge'!U$8)/100</f>
        <v>0.076</v>
      </c>
      <c r="V152" s="380">
        <f t="array" aca="true" ref="V152">INDEX(KM_PCT,MATCH($A152,'Knowledge - Percentages'!$B:$B,0),'Data - Knowledge'!V$8)/100</f>
        <v>0.068</v>
      </c>
      <c r="W152" s="380">
        <f t="array" aca="true" ref="W152">INDEX(KM_PCT,MATCH($A152,'Knowledge - Percentages'!$B:$B,0),'Data - Knowledge'!W$8)/100</f>
        <v>0.08</v>
      </c>
      <c r="X152" s="380">
        <f t="array" aca="true" ref="X152">INDEX(KM_PCT,MATCH($A152,'Knowledge - Percentages'!$B:$B,0),'Data - Knowledge'!X$8)/100</f>
        <v>0.129</v>
      </c>
      <c r="Y152" s="380">
        <f t="array" aca="true" ref="Y152">INDEX(KM_PCT,MATCH($A152,'Knowledge - Percentages'!$B:$B,0),'Data - Knowledge'!Y$8)/100</f>
        <v>0.207</v>
      </c>
      <c r="Z152" s="380">
        <f t="array" aca="true" ref="Z152">INDEX(KM_PCT,MATCH($A152,'Knowledge - Percentages'!$B:$B,0),'Data - Knowledge'!Z$8)/100</f>
        <v>0.196</v>
      </c>
      <c r="AA152" s="380">
        <f t="array" aca="true" ref="AA152">INDEX(KM_PCT,MATCH($A152,'Knowledge - Percentages'!$B:$B,0),'Data - Knowledge'!AA$8)/100</f>
        <v>0.174</v>
      </c>
      <c r="AB152" s="380">
        <f t="array" aca="true" ref="AB152">INDEX(KM_PCT,MATCH($A152,'Knowledge - Percentages'!$B:$B,0),'Data - Knowledge'!AB$8)/100</f>
        <v>0.081</v>
      </c>
      <c r="AC152" s="380">
        <f t="array" aca="true" ref="AC152">INDEX(KM_PCT,MATCH($A152,'Knowledge - Percentages'!$B:$B,0),'Data - Knowledge'!AC$8)/100</f>
        <v>0.10300000000000001</v>
      </c>
      <c r="AD152" s="380">
        <f t="array" aca="true" ref="AD152">INDEX(KM_PCT,MATCH($A152,'Knowledge - Percentages'!$B:$B,0),'Data - Knowledge'!AD$8)/100</f>
        <v>0.153</v>
      </c>
      <c r="AE152" s="380">
        <f t="array" aca="true" ref="AE152">INDEX(KM_PCT,MATCH($A152,'Knowledge - Percentages'!$B:$B,0),'Data - Knowledge'!AE$8)/100</f>
        <v>0.07</v>
      </c>
      <c r="AF152" s="380">
        <f t="array" aca="true" ref="AF152">INDEX(KM_PCT,MATCH($A152,'Knowledge - Percentages'!$B:$B,0),'Data - Knowledge'!AF$8)/100</f>
        <v>0.066</v>
      </c>
      <c r="AG152" s="380">
        <f t="array" aca="true" ref="AG152">INDEX(KM_PCT,MATCH($A152,'Knowledge - Percentages'!$B:$B,0),'Data - Knowledge'!AG$8)/100</f>
        <v>0.065</v>
      </c>
      <c r="AH152" s="380">
        <f t="array" aca="true" ref="AH152">INDEX(KM_PCT,MATCH($A152,'Knowledge - Percentages'!$B:$B,0),'Data - Knowledge'!AH$8)/100</f>
        <v>0.076</v>
      </c>
      <c r="AI152" s="380">
        <f t="array" aca="true" ref="AI152">INDEX(KM_PCT,MATCH($A152,'Knowledge - Percentages'!$B:$B,0),'Data - Knowledge'!AI$8)/100</f>
        <v>0.149</v>
      </c>
      <c r="AJ152" s="380">
        <f t="array" aca="true" ref="AJ152">INDEX(KM_PCT,MATCH($A152,'Knowledge - Percentages'!$B:$B,0),'Data - Knowledge'!AJ$8)/100</f>
        <v>0.073</v>
      </c>
      <c r="AK152" s="380">
        <f t="array" aca="true" ref="AK152">INDEX(KM_PCT,MATCH($A152,'Knowledge - Percentages'!$B:$B,0),'Data - Knowledge'!AK$8)/100</f>
        <v>0.068</v>
      </c>
      <c r="AL152" s="380">
        <f t="array" aca="true" ref="AL152">INDEX(KM_PCT,MATCH($A152,'Knowledge - Percentages'!$B:$B,0),'Data - Knowledge'!AL$8)/100</f>
        <v>0.105</v>
      </c>
      <c r="AM152" s="380">
        <f t="array" aca="true" ref="AM152">INDEX(KM_PCT,MATCH($A152,'Knowledge - Percentages'!$B:$B,0),'Data - Knowledge'!AM$8)/100</f>
        <v>0.07400000000000001</v>
      </c>
      <c r="AN152" s="380">
        <f t="array" aca="true" ref="AN152">INDEX(KM_PCT,MATCH($A152,'Knowledge - Percentages'!$B:$B,0),'Data - Knowledge'!AN$8)/100</f>
        <v>0.066</v>
      </c>
      <c r="AO152" s="380">
        <f t="array" aca="true" ref="AO152">INDEX(KM_PCT,MATCH($A152,'Knowledge - Percentages'!$B:$B,0),'Data - Knowledge'!AO$8)/100</f>
        <v>0.073</v>
      </c>
      <c r="AP152" s="380">
        <f t="array" aca="true" ref="AP152">INDEX(KM_PCT,MATCH($A152,'Knowledge - Percentages'!$B:$B,0),'Data - Knowledge'!AP$8)/100</f>
        <v>0.085</v>
      </c>
      <c r="AQ152" s="380">
        <f t="array" aca="true" ref="AQ152">INDEX(KM_PCT,MATCH($A152,'Knowledge - Percentages'!$B:$B,0),'Data - Knowledge'!AQ$8)/100</f>
        <v>0.075</v>
      </c>
      <c r="AR152" s="380">
        <f t="array" aca="true" ref="AR152">INDEX(KM_PCT,MATCH($A152,'Knowledge - Percentages'!$B:$B,0),'Data - Knowledge'!AR$8)/100</f>
        <v>0.126</v>
      </c>
      <c r="AS152" s="380">
        <f t="array" aca="true" ref="AS152">INDEX(KM_PCT,MATCH($A152,'Knowledge - Percentages'!$B:$B,0),'Data - Knowledge'!AS$8)/100</f>
        <v>0.076</v>
      </c>
      <c r="AT152" s="380">
        <f t="array" aca="true" ref="AT152">INDEX(KM_PCT,MATCH($A152,'Knowledge - Percentages'!$B:$B,0),'Data - Knowledge'!AT$8)/100</f>
        <v>0.14400000000000002</v>
      </c>
      <c r="AU152" s="380">
        <f t="array" aca="true" ref="AU152">INDEX(KM_PCT,MATCH($A152,'Knowledge - Percentages'!$B:$B,0),'Data - Knowledge'!AU$8)/100</f>
        <v>0.077</v>
      </c>
      <c r="AV152" s="380">
        <f t="array" aca="true" ref="AV152">INDEX(KM_PCT,MATCH($A152,'Knowledge - Percentages'!$B:$B,0),'Data - Knowledge'!AV$8)/100</f>
        <v>0.067</v>
      </c>
      <c r="AW152" s="380">
        <f t="array" aca="true" ref="AW152">INDEX(KM_PCT,MATCH($A152,'Knowledge - Percentages'!$B:$B,0),'Data - Knowledge'!AW$8)/100</f>
        <v>0.067</v>
      </c>
      <c r="AX152" s="380">
        <f t="array" aca="true" ref="AX152">INDEX(KM_PCT,MATCH($A152,'Knowledge - Percentages'!$B:$B,0),'Data - Knowledge'!AX$8)/100</f>
        <v>0.154</v>
      </c>
      <c r="AY152" s="380">
        <f t="array" aca="true" ref="AY152">INDEX(KM_PCT,MATCH($A152,'Knowledge - Percentages'!$B:$B,0),'Data - Knowledge'!AY$8)/100</f>
        <v>0.07</v>
      </c>
      <c r="AZ152" s="380">
        <f t="array" aca="true" ref="AZ152">INDEX(KM_PCT,MATCH($A152,'Knowledge - Percentages'!$B:$B,0),'Data - Knowledge'!AZ$8)/100</f>
        <v>0.076</v>
      </c>
      <c r="BA152" s="380">
        <f t="array" aca="true" ref="BA152">INDEX(KM_PCT,MATCH($A152,'Knowledge - Percentages'!$B:$B,0),'Data - Knowledge'!BA$8)/100</f>
        <v>0.071</v>
      </c>
      <c r="BB152" s="380">
        <f t="array" aca="true" ref="BB152">INDEX(KM_PCT,MATCH($A152,'Knowledge - Percentages'!$B:$B,0),'Data - Knowledge'!BB$8)/100</f>
        <v>0.067</v>
      </c>
      <c r="BC152" s="380">
        <f t="array" aca="true" ref="BC152">INDEX(KM_PCT,MATCH($A152,'Knowledge - Percentages'!$B:$B,0),'Data - Knowledge'!BC$8)/100</f>
        <v>0.069</v>
      </c>
      <c r="BD152" s="380">
        <f t="array" aca="true" ref="BD152">INDEX(KM_PCT,MATCH($A152,'Knowledge - Percentages'!$B:$B,0),'Data - Knowledge'!BD$8)/100</f>
        <v>0.077</v>
      </c>
      <c r="BE152" s="380">
        <f t="array" aca="true" ref="BE152">INDEX(KM_PCT,MATCH($A152,'Knowledge - Percentages'!$B:$B,0),'Data - Knowledge'!BE$8)/100</f>
        <v>0.065</v>
      </c>
      <c r="BF152" s="380">
        <f t="array" aca="true" ref="BF152">INDEX(KM_PCT,MATCH($A152,'Knowledge - Percentages'!$B:$B,0),'Data - Knowledge'!BF$8)/100</f>
        <v>0.071</v>
      </c>
      <c r="BG152" s="380">
        <f t="array" aca="true" ref="BG152">INDEX(KM_PCT,MATCH($A152,'Knowledge - Percentages'!$B:$B,0),'Data - Knowledge'!BG$8)/100</f>
        <v>0.086</v>
      </c>
      <c r="BH152" s="380">
        <f t="array" aca="true" ref="BH152">INDEX(KM_PCT,MATCH($A152,'Knowledge - Percentages'!$B:$B,0),'Data - Knowledge'!BH$8)/100</f>
        <v>0.084</v>
      </c>
      <c r="BI152" s="380">
        <f t="array" aca="true" ref="BI152">INDEX(KM_PCT,MATCH($A152,'Knowledge - Percentages'!$B:$B,0),'Data - Knowledge'!BI$8)/100</f>
        <v>0.077</v>
      </c>
      <c r="BJ152" s="380">
        <f t="array" aca="true" ref="BJ152">INDEX(KM_PCT,MATCH($A152,'Knowledge - Percentages'!$B:$B,0),'Data - Knowledge'!BJ$8)/100</f>
        <v>0.066</v>
      </c>
      <c r="BK152" s="380">
        <f t="array" aca="true" ref="BK152">INDEX(KM_PCT,MATCH($A152,'Knowledge - Percentages'!$B:$B,0),'Data - Knowledge'!BK$8)/100</f>
        <v>0.115</v>
      </c>
      <c r="BL152" s="380">
        <f t="array" aca="true" ref="BL152">INDEX(KM_PCT,MATCH($A152,'Knowledge - Percentages'!$B:$B,0),'Data - Knowledge'!BL$8)/100</f>
        <v>0.134</v>
      </c>
      <c r="BM152" s="380">
        <f t="array" aca="true" ref="BM152">INDEX(KM_PCT,MATCH($A152,'Knowledge - Percentages'!$B:$B,0),'Data - Knowledge'!BM$8)/100</f>
        <v>0.115</v>
      </c>
      <c r="BN152" s="380">
        <f t="array" aca="true" ref="BN152">INDEX(KM_PCT,MATCH($A152,'Knowledge - Percentages'!$B:$B,0),'Data - Knowledge'!BN$8)/100</f>
        <v>0.068</v>
      </c>
      <c r="BO152" s="380">
        <f t="array" aca="true" ref="BO152">INDEX(KM_PCT,MATCH($A152,'Knowledge - Percentages'!$B:$B,0),'Data - Knowledge'!BO$8)/100</f>
        <v>0.075</v>
      </c>
      <c r="BP152" s="380">
        <f t="array" aca="true" ref="BP152">INDEX(KM_PCT,MATCH($A152,'Knowledge - Percentages'!$B:$B,0),'Data - Knowledge'!BP$8)/100</f>
        <v>0.07</v>
      </c>
      <c r="BQ152" s="380">
        <f t="array" aca="true" ref="BQ152">INDEX(KM_PCT,MATCH($A152,'Knowledge - Percentages'!$B:$B,0),'Data - Knowledge'!BQ$8)/100</f>
        <v>0.085</v>
      </c>
    </row>
    <row r="153" spans="1:69">
      <c r="A153" t="s">
        <v>526</v>
      </c>
      <c r="B153" t="s">
        <v>1008</v>
      </c>
      <c r="C153" t="s">
        <v>1031</v>
      </c>
      <c r="D153" t="s">
        <v>1035</v>
      </c>
      <c r="E153" s="373">
        <f>SUMPRODUCT($K$2:$BQ$2,$K153:$BQ153)/$J$2</f>
        <v>0.15709090909090906</v>
      </c>
      <c r="F153" s="379">
        <f>SUMPRODUCT($K$2:$BQ$2,$K153:$BQ153)</f>
        <v>41.471999999999994</v>
      </c>
      <c r="G153" s="373">
        <f>SUMPRODUCT($K$3:$BQ$3,$K153:$BQ153)/$J$3</f>
        <v>0.17669004106776184</v>
      </c>
      <c r="H153" s="379">
        <f>SUMPRODUCT($K$3:$BQ$3,$K153:$BQ153)</f>
        <v>1720.9610000000002</v>
      </c>
      <c r="I153" s="373">
        <f>CORREL($K$4:$BQ$4,$K153:$BQ153)</f>
        <v>0.027037824357550217</v>
      </c>
      <c r="J153" s="379">
        <f>$E153/$G153*100</f>
        <v>88.907619321149866</v>
      </c>
      <c r="K153" s="380">
        <f t="array" aca="true" ref="K153">INDEX(KM_PCT,MATCH($A153,'Knowledge - Percentages'!$B:$B,0),'Data - Knowledge'!K$8)/100</f>
        <v>0.19699999999999998</v>
      </c>
      <c r="L153" s="380">
        <f t="array" aca="true" ref="L153">INDEX(KM_PCT,MATCH($A153,'Knowledge - Percentages'!$B:$B,0),'Data - Knowledge'!L$8)/100</f>
        <v>0.142</v>
      </c>
      <c r="M153" s="380">
        <f t="array" aca="true" ref="M153">INDEX(KM_PCT,MATCH($A153,'Knowledge - Percentages'!$B:$B,0),'Data - Knowledge'!M$8)/100</f>
        <v>0.207</v>
      </c>
      <c r="N153" s="380">
        <f t="array" aca="true" ref="N153">INDEX(KM_PCT,MATCH($A153,'Knowledge - Percentages'!$B:$B,0),'Data - Knowledge'!N$8)/100</f>
        <v>0.192</v>
      </c>
      <c r="O153" s="380">
        <f t="array" aca="true" ref="O153">INDEX(KM_PCT,MATCH($A153,'Knowledge - Percentages'!$B:$B,0),'Data - Knowledge'!O$8)/100</f>
        <v>0.21899999999999997</v>
      </c>
      <c r="P153" s="380">
        <f t="array" aca="true" ref="P153">INDEX(KM_PCT,MATCH($A153,'Knowledge - Percentages'!$B:$B,0),'Data - Knowledge'!P$8)/100</f>
        <v>0.2</v>
      </c>
      <c r="Q153" s="380">
        <f t="array" aca="true" ref="Q153">INDEX(KM_PCT,MATCH($A153,'Knowledge - Percentages'!$B:$B,0),'Data - Knowledge'!Q$8)/100</f>
        <v>0.14800000000000002</v>
      </c>
      <c r="R153" s="380">
        <f t="array" aca="true" ref="R153">INDEX(KM_PCT,MATCH($A153,'Knowledge - Percentages'!$B:$B,0),'Data - Knowledge'!R$8)/100</f>
        <v>0.172</v>
      </c>
      <c r="S153" s="380">
        <f t="array" aca="true" ref="S153">INDEX(KM_PCT,MATCH($A153,'Knowledge - Percentages'!$B:$B,0),'Data - Knowledge'!S$8)/100</f>
        <v>0.215</v>
      </c>
      <c r="T153" s="380">
        <f t="array" aca="true" ref="T153">INDEX(KM_PCT,MATCH($A153,'Knowledge - Percentages'!$B:$B,0),'Data - Knowledge'!T$8)/100</f>
        <v>0.18899999999999997</v>
      </c>
      <c r="U153" s="380">
        <f t="array" aca="true" ref="U153">INDEX(KM_PCT,MATCH($A153,'Knowledge - Percentages'!$B:$B,0),'Data - Knowledge'!U$8)/100</f>
        <v>0.161</v>
      </c>
      <c r="V153" s="380">
        <f t="array" aca="true" ref="V153">INDEX(KM_PCT,MATCH($A153,'Knowledge - Percentages'!$B:$B,0),'Data - Knowledge'!V$8)/100</f>
        <v>0.175</v>
      </c>
      <c r="W153" s="380">
        <f t="array" aca="true" ref="W153">INDEX(KM_PCT,MATCH($A153,'Knowledge - Percentages'!$B:$B,0),'Data - Knowledge'!W$8)/100</f>
        <v>0.13</v>
      </c>
      <c r="X153" s="380">
        <f t="array" aca="true" ref="X153">INDEX(KM_PCT,MATCH($A153,'Knowledge - Percentages'!$B:$B,0),'Data - Knowledge'!X$8)/100</f>
        <v>0.147</v>
      </c>
      <c r="Y153" s="380">
        <f t="array" aca="true" ref="Y153">INDEX(KM_PCT,MATCH($A153,'Knowledge - Percentages'!$B:$B,0),'Data - Knowledge'!Y$8)/100</f>
        <v>0.095</v>
      </c>
      <c r="Z153" s="380">
        <f t="array" aca="true" ref="Z153">INDEX(KM_PCT,MATCH($A153,'Knowledge - Percentages'!$B:$B,0),'Data - Knowledge'!Z$8)/100</f>
        <v>0.12</v>
      </c>
      <c r="AA153" s="380">
        <f t="array" aca="true" ref="AA153">INDEX(KM_PCT,MATCH($A153,'Knowledge - Percentages'!$B:$B,0),'Data - Knowledge'!AA$8)/100</f>
        <v>0.126</v>
      </c>
      <c r="AB153" s="380">
        <f t="array" aca="true" ref="AB153">INDEX(KM_PCT,MATCH($A153,'Knowledge - Percentages'!$B:$B,0),'Data - Knowledge'!AB$8)/100</f>
        <v>0.177</v>
      </c>
      <c r="AC153" s="380">
        <f t="array" aca="true" ref="AC153">INDEX(KM_PCT,MATCH($A153,'Knowledge - Percentages'!$B:$B,0),'Data - Knowledge'!AC$8)/100</f>
        <v>0.122</v>
      </c>
      <c r="AD153" s="380">
        <f t="array" aca="true" ref="AD153">INDEX(KM_PCT,MATCH($A153,'Knowledge - Percentages'!$B:$B,0),'Data - Knowledge'!AD$8)/100</f>
        <v>0.139</v>
      </c>
      <c r="AE153" s="380">
        <f t="array" aca="true" ref="AE153">INDEX(KM_PCT,MATCH($A153,'Knowledge - Percentages'!$B:$B,0),'Data - Knowledge'!AE$8)/100</f>
        <v>0.249</v>
      </c>
      <c r="AF153" s="380">
        <f t="array" aca="true" ref="AF153">INDEX(KM_PCT,MATCH($A153,'Knowledge - Percentages'!$B:$B,0),'Data - Knowledge'!AF$8)/100</f>
        <v>0.213</v>
      </c>
      <c r="AG153" s="380">
        <f t="array" aca="true" ref="AG153">INDEX(KM_PCT,MATCH($A153,'Knowledge - Percentages'!$B:$B,0),'Data - Knowledge'!AG$8)/100</f>
        <v>0.175</v>
      </c>
      <c r="AH153" s="380">
        <f t="array" aca="true" ref="AH153">INDEX(KM_PCT,MATCH($A153,'Knowledge - Percentages'!$B:$B,0),'Data - Knowledge'!AH$8)/100</f>
        <v>0.17300000000000001</v>
      </c>
      <c r="AI153" s="380">
        <f t="array" aca="true" ref="AI153">INDEX(KM_PCT,MATCH($A153,'Knowledge - Percentages'!$B:$B,0),'Data - Knowledge'!AI$8)/100</f>
        <v>0.153</v>
      </c>
      <c r="AJ153" s="380">
        <f t="array" aca="true" ref="AJ153">INDEX(KM_PCT,MATCH($A153,'Knowledge - Percentages'!$B:$B,0),'Data - Knowledge'!AJ$8)/100</f>
        <v>0.16</v>
      </c>
      <c r="AK153" s="380">
        <f t="array" aca="true" ref="AK153">INDEX(KM_PCT,MATCH($A153,'Knowledge - Percentages'!$B:$B,0),'Data - Knowledge'!AK$8)/100</f>
        <v>0.151</v>
      </c>
      <c r="AL153" s="380">
        <f t="array" aca="true" ref="AL153">INDEX(KM_PCT,MATCH($A153,'Knowledge - Percentages'!$B:$B,0),'Data - Knowledge'!AL$8)/100</f>
        <v>0.152</v>
      </c>
      <c r="AM153" s="380">
        <f t="array" aca="true" ref="AM153">INDEX(KM_PCT,MATCH($A153,'Knowledge - Percentages'!$B:$B,0),'Data - Knowledge'!AM$8)/100</f>
        <v>0.166</v>
      </c>
      <c r="AN153" s="380">
        <f t="array" aca="true" ref="AN153">INDEX(KM_PCT,MATCH($A153,'Knowledge - Percentages'!$B:$B,0),'Data - Knowledge'!AN$8)/100</f>
        <v>0.147</v>
      </c>
      <c r="AO153" s="380">
        <f t="array" aca="true" ref="AO153">INDEX(KM_PCT,MATCH($A153,'Knowledge - Percentages'!$B:$B,0),'Data - Knowledge'!AO$8)/100</f>
        <v>0.115</v>
      </c>
      <c r="AP153" s="380">
        <f t="array" aca="true" ref="AP153">INDEX(KM_PCT,MATCH($A153,'Knowledge - Percentages'!$B:$B,0),'Data - Knowledge'!AP$8)/100</f>
        <v>0.134</v>
      </c>
      <c r="AQ153" s="380">
        <f t="array" aca="true" ref="AQ153">INDEX(KM_PCT,MATCH($A153,'Knowledge - Percentages'!$B:$B,0),'Data - Knowledge'!AQ$8)/100</f>
        <v>0.153</v>
      </c>
      <c r="AR153" s="380">
        <f t="array" aca="true" ref="AR153">INDEX(KM_PCT,MATCH($A153,'Knowledge - Percentages'!$B:$B,0),'Data - Knowledge'!AR$8)/100</f>
        <v>0.109</v>
      </c>
      <c r="AS153" s="380">
        <f t="array" aca="true" ref="AS153">INDEX(KM_PCT,MATCH($A153,'Knowledge - Percentages'!$B:$B,0),'Data - Knowledge'!AS$8)/100</f>
        <v>0.11</v>
      </c>
      <c r="AT153" s="380">
        <f t="array" aca="true" ref="AT153">INDEX(KM_PCT,MATCH($A153,'Knowledge - Percentages'!$B:$B,0),'Data - Knowledge'!AT$8)/100</f>
        <v>0.102</v>
      </c>
      <c r="AU153" s="380">
        <f t="array" aca="true" ref="AU153">INDEX(KM_PCT,MATCH($A153,'Knowledge - Percentages'!$B:$B,0),'Data - Knowledge'!AU$8)/100</f>
        <v>0.136</v>
      </c>
      <c r="AV153" s="380">
        <f t="array" aca="true" ref="AV153">INDEX(KM_PCT,MATCH($A153,'Knowledge - Percentages'!$B:$B,0),'Data - Knowledge'!AV$8)/100</f>
        <v>0.15</v>
      </c>
      <c r="AW153" s="380">
        <f t="array" aca="true" ref="AW153">INDEX(KM_PCT,MATCH($A153,'Knowledge - Percentages'!$B:$B,0),'Data - Knowledge'!AW$8)/100</f>
        <v>0.145</v>
      </c>
      <c r="AX153" s="380">
        <f t="array" aca="true" ref="AX153">INDEX(KM_PCT,MATCH($A153,'Knowledge - Percentages'!$B:$B,0),'Data - Knowledge'!AX$8)/100</f>
        <v>0.145</v>
      </c>
      <c r="AY153" s="380">
        <f t="array" aca="true" ref="AY153">INDEX(KM_PCT,MATCH($A153,'Knowledge - Percentages'!$B:$B,0),'Data - Knowledge'!AY$8)/100</f>
        <v>0.185</v>
      </c>
      <c r="AZ153" s="380">
        <f t="array" aca="true" ref="AZ153">INDEX(KM_PCT,MATCH($A153,'Knowledge - Percentages'!$B:$B,0),'Data - Knowledge'!AZ$8)/100</f>
        <v>0.161</v>
      </c>
      <c r="BA153" s="380">
        <f t="array" aca="true" ref="BA153">INDEX(KM_PCT,MATCH($A153,'Knowledge - Percentages'!$B:$B,0),'Data - Knowledge'!BA$8)/100</f>
        <v>0.159</v>
      </c>
      <c r="BB153" s="380">
        <f t="array" aca="true" ref="BB153">INDEX(KM_PCT,MATCH($A153,'Knowledge - Percentages'!$B:$B,0),'Data - Knowledge'!BB$8)/100</f>
        <v>0.155</v>
      </c>
      <c r="BC153" s="380">
        <f t="array" aca="true" ref="BC153">INDEX(KM_PCT,MATCH($A153,'Knowledge - Percentages'!$B:$B,0),'Data - Knowledge'!BC$8)/100</f>
        <v>0.17300000000000001</v>
      </c>
      <c r="BD153" s="380">
        <f t="array" aca="true" ref="BD153">INDEX(KM_PCT,MATCH($A153,'Knowledge - Percentages'!$B:$B,0),'Data - Knowledge'!BD$8)/100</f>
        <v>0.158</v>
      </c>
      <c r="BE153" s="380">
        <f t="array" aca="true" ref="BE153">INDEX(KM_PCT,MATCH($A153,'Knowledge - Percentages'!$B:$B,0),'Data - Knowledge'!BE$8)/100</f>
        <v>0.163</v>
      </c>
      <c r="BF153" s="380">
        <f t="array" aca="true" ref="BF153">INDEX(KM_PCT,MATCH($A153,'Knowledge - Percentages'!$B:$B,0),'Data - Knowledge'!BF$8)/100</f>
        <v>0.141</v>
      </c>
      <c r="BG153" s="380">
        <f t="array" aca="true" ref="BG153">INDEX(KM_PCT,MATCH($A153,'Knowledge - Percentages'!$B:$B,0),'Data - Knowledge'!BG$8)/100</f>
        <v>0.113</v>
      </c>
      <c r="BH153" s="380">
        <f t="array" aca="true" ref="BH153">INDEX(KM_PCT,MATCH($A153,'Knowledge - Percentages'!$B:$B,0),'Data - Knowledge'!BH$8)/100</f>
        <v>0.13</v>
      </c>
      <c r="BI153" s="380">
        <f t="array" aca="true" ref="BI153">INDEX(KM_PCT,MATCH($A153,'Knowledge - Percentages'!$B:$B,0),'Data - Knowledge'!BI$8)/100</f>
        <v>0.128</v>
      </c>
      <c r="BJ153" s="380">
        <f t="array" aca="true" ref="BJ153">INDEX(KM_PCT,MATCH($A153,'Knowledge - Percentages'!$B:$B,0),'Data - Knowledge'!BJ$8)/100</f>
        <v>0.166</v>
      </c>
      <c r="BK153" s="380">
        <f t="array" aca="true" ref="BK153">INDEX(KM_PCT,MATCH($A153,'Knowledge - Percentages'!$B:$B,0),'Data - Knowledge'!BK$8)/100</f>
        <v>0.15</v>
      </c>
      <c r="BL153" s="380">
        <f t="array" aca="true" ref="BL153">INDEX(KM_PCT,MATCH($A153,'Knowledge - Percentages'!$B:$B,0),'Data - Knowledge'!BL$8)/100</f>
        <v>0.127</v>
      </c>
      <c r="BM153" s="380">
        <f t="array" aca="true" ref="BM153">INDEX(KM_PCT,MATCH($A153,'Knowledge - Percentages'!$B:$B,0),'Data - Knowledge'!BM$8)/100</f>
        <v>0.136</v>
      </c>
      <c r="BN153" s="380">
        <f t="array" aca="true" ref="BN153">INDEX(KM_PCT,MATCH($A153,'Knowledge - Percentages'!$B:$B,0),'Data - Knowledge'!BN$8)/100</f>
        <v>0.174</v>
      </c>
      <c r="BO153" s="380">
        <f t="array" aca="true" ref="BO153">INDEX(KM_PCT,MATCH($A153,'Knowledge - Percentages'!$B:$B,0),'Data - Knowledge'!BO$8)/100</f>
        <v>0.152</v>
      </c>
      <c r="BP153" s="380">
        <f t="array" aca="true" ref="BP153">INDEX(KM_PCT,MATCH($A153,'Knowledge - Percentages'!$B:$B,0),'Data - Knowledge'!BP$8)/100</f>
        <v>0.157</v>
      </c>
      <c r="BQ153" s="380">
        <f t="array" aca="true" ref="BQ153">INDEX(KM_PCT,MATCH($A153,'Knowledge - Percentages'!$B:$B,0),'Data - Knowledge'!BQ$8)/100</f>
        <v>0.134</v>
      </c>
    </row>
    <row r="154" spans="1:69">
      <c r="A154" t="s">
        <v>1036</v>
      </c>
      <c r="B154" t="s">
        <v>1008</v>
      </c>
      <c r="C154" t="s">
        <v>1031</v>
      </c>
      <c r="D154" t="s">
        <v>1037</v>
      </c>
      <c r="E154" s="373">
        <f>SUMPRODUCT($K$2:$BQ$2,$K154:$BQ154)/$J$2</f>
        <v>0.31984848484848477</v>
      </c>
      <c r="F154" s="379">
        <f>SUMPRODUCT($K$2:$BQ$2,$K154:$BQ154)</f>
        <v>84.439999999999984</v>
      </c>
      <c r="G154" s="373">
        <f>SUMPRODUCT($K$3:$BQ$3,$K154:$BQ154)/$J$3</f>
        <v>0.38467002053388083</v>
      </c>
      <c r="H154" s="379">
        <f>SUMPRODUCT($K$3:$BQ$3,$K154:$BQ154)</f>
        <v>3746.6859999999992</v>
      </c>
      <c r="I154" s="373">
        <f>CORREL($K$4:$BQ$4,$K154:$BQ154)</f>
        <v>-0.40288888063873146</v>
      </c>
      <c r="J154" s="379">
        <f>$E154/$G154*100</f>
        <v>83.148794492632746</v>
      </c>
      <c r="K154" s="380">
        <f t="array" aca="true" ref="K154">INDEX(KM_PCT,MATCH($A154,'Knowledge - Percentages'!$B:$B,0),'Data - Knowledge'!K$8)/100</f>
        <v>0.525</v>
      </c>
      <c r="L154" s="380">
        <f t="array" aca="true" ref="L154">INDEX(KM_PCT,MATCH($A154,'Knowledge - Percentages'!$B:$B,0),'Data - Knowledge'!L$8)/100</f>
        <v>0.503</v>
      </c>
      <c r="M154" s="380">
        <f t="array" aca="true" ref="M154">INDEX(KM_PCT,MATCH($A154,'Knowledge - Percentages'!$B:$B,0),'Data - Knowledge'!M$8)/100</f>
        <v>0.518</v>
      </c>
      <c r="N154" s="380">
        <f t="array" aca="true" ref="N154">INDEX(KM_PCT,MATCH($A154,'Knowledge - Percentages'!$B:$B,0),'Data - Knowledge'!N$8)/100</f>
        <v>0.47600000000000003</v>
      </c>
      <c r="O154" s="380">
        <f t="array" aca="true" ref="O154">INDEX(KM_PCT,MATCH($A154,'Knowledge - Percentages'!$B:$B,0),'Data - Knowledge'!O$8)/100</f>
        <v>0.428</v>
      </c>
      <c r="P154" s="380">
        <f t="array" aca="true" ref="P154">INDEX(KM_PCT,MATCH($A154,'Knowledge - Percentages'!$B:$B,0),'Data - Knowledge'!P$8)/100</f>
        <v>0.462</v>
      </c>
      <c r="Q154" s="380">
        <f t="array" aca="true" ref="Q154">INDEX(KM_PCT,MATCH($A154,'Knowledge - Percentages'!$B:$B,0),'Data - Knowledge'!Q$8)/100</f>
        <v>0.456</v>
      </c>
      <c r="R154" s="380">
        <f t="array" aca="true" ref="R154">INDEX(KM_PCT,MATCH($A154,'Knowledge - Percentages'!$B:$B,0),'Data - Knowledge'!R$8)/100</f>
        <v>0.45</v>
      </c>
      <c r="S154" s="380">
        <f t="array" aca="true" ref="S154">INDEX(KM_PCT,MATCH($A154,'Knowledge - Percentages'!$B:$B,0),'Data - Knowledge'!S$8)/100</f>
        <v>0.506</v>
      </c>
      <c r="T154" s="380">
        <f t="array" aca="true" ref="T154">INDEX(KM_PCT,MATCH($A154,'Knowledge - Percentages'!$B:$B,0),'Data - Knowledge'!T$8)/100</f>
        <v>0.39899999999999997</v>
      </c>
      <c r="U154" s="380">
        <f t="array" aca="true" ref="U154">INDEX(KM_PCT,MATCH($A154,'Knowledge - Percentages'!$B:$B,0),'Data - Knowledge'!U$8)/100</f>
        <v>0.40399999999999997</v>
      </c>
      <c r="V154" s="380">
        <f t="array" aca="true" ref="V154">INDEX(KM_PCT,MATCH($A154,'Knowledge - Percentages'!$B:$B,0),'Data - Knowledge'!V$8)/100</f>
        <v>0.42100000000000004</v>
      </c>
      <c r="W154" s="380">
        <f t="array" aca="true" ref="W154">INDEX(KM_PCT,MATCH($A154,'Knowledge - Percentages'!$B:$B,0),'Data - Knowledge'!W$8)/100</f>
        <v>0.36700000000000005</v>
      </c>
      <c r="X154" s="380">
        <f t="array" aca="true" ref="X154">INDEX(KM_PCT,MATCH($A154,'Knowledge - Percentages'!$B:$B,0),'Data - Knowledge'!X$8)/100</f>
        <v>0.43700000000000006</v>
      </c>
      <c r="Y154" s="380">
        <f t="array" aca="true" ref="Y154">INDEX(KM_PCT,MATCH($A154,'Knowledge - Percentages'!$B:$B,0),'Data - Knowledge'!Y$8)/100</f>
        <v>0.54799999999999993</v>
      </c>
      <c r="Z154" s="380">
        <f t="array" aca="true" ref="Z154">INDEX(KM_PCT,MATCH($A154,'Knowledge - Percentages'!$B:$B,0),'Data - Knowledge'!Z$8)/100</f>
        <v>0.511</v>
      </c>
      <c r="AA154" s="380">
        <f t="array" aca="true" ref="AA154">INDEX(KM_PCT,MATCH($A154,'Knowledge - Percentages'!$B:$B,0),'Data - Knowledge'!AA$8)/100</f>
        <v>0.44</v>
      </c>
      <c r="AB154" s="380">
        <f t="array" aca="true" ref="AB154">INDEX(KM_PCT,MATCH($A154,'Knowledge - Percentages'!$B:$B,0),'Data - Knowledge'!AB$8)/100</f>
        <v>0.402</v>
      </c>
      <c r="AC154" s="380">
        <f t="array" aca="true" ref="AC154">INDEX(KM_PCT,MATCH($A154,'Knowledge - Percentages'!$B:$B,0),'Data - Knowledge'!AC$8)/100</f>
        <v>0.377</v>
      </c>
      <c r="AD154" s="380">
        <f t="array" aca="true" ref="AD154">INDEX(KM_PCT,MATCH($A154,'Knowledge - Percentages'!$B:$B,0),'Data - Knowledge'!AD$8)/100</f>
        <v>0.408</v>
      </c>
      <c r="AE154" s="380">
        <f t="array" aca="true" ref="AE154">INDEX(KM_PCT,MATCH($A154,'Knowledge - Percentages'!$B:$B,0),'Data - Knowledge'!AE$8)/100</f>
        <v>0.335</v>
      </c>
      <c r="AF154" s="380">
        <f t="array" aca="true" ref="AF154">INDEX(KM_PCT,MATCH($A154,'Knowledge - Percentages'!$B:$B,0),'Data - Knowledge'!AF$8)/100</f>
        <v>0.397</v>
      </c>
      <c r="AG154" s="380">
        <f t="array" aca="true" ref="AG154">INDEX(KM_PCT,MATCH($A154,'Knowledge - Percentages'!$B:$B,0),'Data - Knowledge'!AG$8)/100</f>
        <v>0.365</v>
      </c>
      <c r="AH154" s="380">
        <f t="array" aca="true" ref="AH154">INDEX(KM_PCT,MATCH($A154,'Knowledge - Percentages'!$B:$B,0),'Data - Knowledge'!AH$8)/100</f>
        <v>0.419</v>
      </c>
      <c r="AI154" s="380">
        <f t="array" aca="true" ref="AI154">INDEX(KM_PCT,MATCH($A154,'Knowledge - Percentages'!$B:$B,0),'Data - Knowledge'!AI$8)/100</f>
        <v>0.359</v>
      </c>
      <c r="AJ154" s="380">
        <f t="array" aca="true" ref="AJ154">INDEX(KM_PCT,MATCH($A154,'Knowledge - Percentages'!$B:$B,0),'Data - Knowledge'!AJ$8)/100</f>
        <v>0.337</v>
      </c>
      <c r="AK154" s="380">
        <f t="array" aca="true" ref="AK154">INDEX(KM_PCT,MATCH($A154,'Knowledge - Percentages'!$B:$B,0),'Data - Knowledge'!AK$8)/100</f>
        <v>0.355</v>
      </c>
      <c r="AL154" s="380">
        <f t="array" aca="true" ref="AL154">INDEX(KM_PCT,MATCH($A154,'Knowledge - Percentages'!$B:$B,0),'Data - Knowledge'!AL$8)/100</f>
        <v>0.34600000000000003</v>
      </c>
      <c r="AM154" s="380">
        <f t="array" aca="true" ref="AM154">INDEX(KM_PCT,MATCH($A154,'Knowledge - Percentages'!$B:$B,0),'Data - Knowledge'!AM$8)/100</f>
        <v>0.37200000000000005</v>
      </c>
      <c r="AN154" s="380">
        <f t="array" aca="true" ref="AN154">INDEX(KM_PCT,MATCH($A154,'Knowledge - Percentages'!$B:$B,0),'Data - Knowledge'!AN$8)/100</f>
        <v>0.368</v>
      </c>
      <c r="AO154" s="380">
        <f t="array" aca="true" ref="AO154">INDEX(KM_PCT,MATCH($A154,'Knowledge - Percentages'!$B:$B,0),'Data - Knowledge'!AO$8)/100</f>
        <v>0.32799999999999996</v>
      </c>
      <c r="AP154" s="380">
        <f t="array" aca="true" ref="AP154">INDEX(KM_PCT,MATCH($A154,'Knowledge - Percentages'!$B:$B,0),'Data - Knowledge'!AP$8)/100</f>
        <v>0.327</v>
      </c>
      <c r="AQ154" s="380">
        <f t="array" aca="true" ref="AQ154">INDEX(KM_PCT,MATCH($A154,'Knowledge - Percentages'!$B:$B,0),'Data - Knowledge'!AQ$8)/100</f>
        <v>0.353</v>
      </c>
      <c r="AR154" s="380">
        <f t="array" aca="true" ref="AR154">INDEX(KM_PCT,MATCH($A154,'Knowledge - Percentages'!$B:$B,0),'Data - Knowledge'!AR$8)/100</f>
        <v>0.45</v>
      </c>
      <c r="AS154" s="380">
        <f t="array" aca="true" ref="AS154">INDEX(KM_PCT,MATCH($A154,'Knowledge - Percentages'!$B:$B,0),'Data - Knowledge'!AS$8)/100</f>
        <v>0.371</v>
      </c>
      <c r="AT154" s="380">
        <f t="array" aca="true" ref="AT154">INDEX(KM_PCT,MATCH($A154,'Knowledge - Percentages'!$B:$B,0),'Data - Knowledge'!AT$8)/100</f>
        <v>0.423</v>
      </c>
      <c r="AU154" s="380">
        <f t="array" aca="true" ref="AU154">INDEX(KM_PCT,MATCH($A154,'Knowledge - Percentages'!$B:$B,0),'Data - Knowledge'!AU$8)/100</f>
        <v>0.34299999999999997</v>
      </c>
      <c r="AV154" s="380">
        <f t="array" aca="true" ref="AV154">INDEX(KM_PCT,MATCH($A154,'Knowledge - Percentages'!$B:$B,0),'Data - Knowledge'!AV$8)/100</f>
        <v>0.319</v>
      </c>
      <c r="AW154" s="380">
        <f t="array" aca="true" ref="AW154">INDEX(KM_PCT,MATCH($A154,'Knowledge - Percentages'!$B:$B,0),'Data - Knowledge'!AW$8)/100</f>
        <v>0.298</v>
      </c>
      <c r="AX154" s="380">
        <f t="array" aca="true" ref="AX154">INDEX(KM_PCT,MATCH($A154,'Knowledge - Percentages'!$B:$B,0),'Data - Knowledge'!AX$8)/100</f>
        <v>0.26899999999999996</v>
      </c>
      <c r="AY154" s="380">
        <f t="array" aca="true" ref="AY154">INDEX(KM_PCT,MATCH($A154,'Knowledge - Percentages'!$B:$B,0),'Data - Knowledge'!AY$8)/100</f>
        <v>0.32299999999999995</v>
      </c>
      <c r="AZ154" s="380">
        <f t="array" aca="true" ref="AZ154">INDEX(KM_PCT,MATCH($A154,'Knowledge - Percentages'!$B:$B,0),'Data - Knowledge'!AZ$8)/100</f>
        <v>0.303</v>
      </c>
      <c r="BA154" s="380">
        <f t="array" aca="true" ref="BA154">INDEX(KM_PCT,MATCH($A154,'Knowledge - Percentages'!$B:$B,0),'Data - Knowledge'!BA$8)/100</f>
        <v>0.326</v>
      </c>
      <c r="BB154" s="380">
        <f t="array" aca="true" ref="BB154">INDEX(KM_PCT,MATCH($A154,'Knowledge - Percentages'!$B:$B,0),'Data - Knowledge'!BB$8)/100</f>
        <v>0.3</v>
      </c>
      <c r="BC154" s="380">
        <f t="array" aca="true" ref="BC154">INDEX(KM_PCT,MATCH($A154,'Knowledge - Percentages'!$B:$B,0),'Data - Knowledge'!BC$8)/100</f>
        <v>0.297</v>
      </c>
      <c r="BD154" s="380">
        <f t="array" aca="true" ref="BD154">INDEX(KM_PCT,MATCH($A154,'Knowledge - Percentages'!$B:$B,0),'Data - Knowledge'!BD$8)/100</f>
        <v>0.302</v>
      </c>
      <c r="BE154" s="380">
        <f t="array" aca="true" ref="BE154">INDEX(KM_PCT,MATCH($A154,'Knowledge - Percentages'!$B:$B,0),'Data - Knowledge'!BE$8)/100</f>
        <v>0.315</v>
      </c>
      <c r="BF154" s="380">
        <f t="array" aca="true" ref="BF154">INDEX(KM_PCT,MATCH($A154,'Knowledge - Percentages'!$B:$B,0),'Data - Knowledge'!BF$8)/100</f>
        <v>0.31</v>
      </c>
      <c r="BG154" s="380">
        <f t="array" aca="true" ref="BG154">INDEX(KM_PCT,MATCH($A154,'Knowledge - Percentages'!$B:$B,0),'Data - Knowledge'!BG$8)/100</f>
        <v>0.315</v>
      </c>
      <c r="BH154" s="380">
        <f t="array" aca="true" ref="BH154">INDEX(KM_PCT,MATCH($A154,'Knowledge - Percentages'!$B:$B,0),'Data - Knowledge'!BH$8)/100</f>
        <v>0.318</v>
      </c>
      <c r="BI154" s="380">
        <f t="array" aca="true" ref="BI154">INDEX(KM_PCT,MATCH($A154,'Knowledge - Percentages'!$B:$B,0),'Data - Knowledge'!BI$8)/100</f>
        <v>0.28</v>
      </c>
      <c r="BJ154" s="380">
        <f t="array" aca="true" ref="BJ154">INDEX(KM_PCT,MATCH($A154,'Knowledge - Percentages'!$B:$B,0),'Data - Knowledge'!BJ$8)/100</f>
        <v>0.284</v>
      </c>
      <c r="BK154" s="380">
        <f t="array" aca="true" ref="BK154">INDEX(KM_PCT,MATCH($A154,'Knowledge - Percentages'!$B:$B,0),'Data - Knowledge'!BK$8)/100</f>
        <v>0.344</v>
      </c>
      <c r="BL154" s="380">
        <f t="array" aca="true" ref="BL154">INDEX(KM_PCT,MATCH($A154,'Knowledge - Percentages'!$B:$B,0),'Data - Knowledge'!BL$8)/100</f>
        <v>0.397</v>
      </c>
      <c r="BM154" s="380">
        <f t="array" aca="true" ref="BM154">INDEX(KM_PCT,MATCH($A154,'Knowledge - Percentages'!$B:$B,0),'Data - Knowledge'!BM$8)/100</f>
        <v>0.35200000000000004</v>
      </c>
      <c r="BN154" s="380">
        <f t="array" aca="true" ref="BN154">INDEX(KM_PCT,MATCH($A154,'Knowledge - Percentages'!$B:$B,0),'Data - Knowledge'!BN$8)/100</f>
        <v>0.307</v>
      </c>
      <c r="BO154" s="380">
        <f t="array" aca="true" ref="BO154">INDEX(KM_PCT,MATCH($A154,'Knowledge - Percentages'!$B:$B,0),'Data - Knowledge'!BO$8)/100</f>
        <v>0.308</v>
      </c>
      <c r="BP154" s="380">
        <f t="array" aca="true" ref="BP154">INDEX(KM_PCT,MATCH($A154,'Knowledge - Percentages'!$B:$B,0),'Data - Knowledge'!BP$8)/100</f>
        <v>0.29600000000000004</v>
      </c>
      <c r="BQ154" s="380">
        <f t="array" aca="true" ref="BQ154">INDEX(KM_PCT,MATCH($A154,'Knowledge - Percentages'!$B:$B,0),'Data - Knowledge'!BQ$8)/100</f>
        <v>0.301</v>
      </c>
    </row>
    <row r="155" spans="1:69">
      <c r="A155" t="s">
        <v>1038</v>
      </c>
      <c r="B155" t="s">
        <v>1008</v>
      </c>
      <c r="C155" t="s">
        <v>1031</v>
      </c>
      <c r="D155" t="s">
        <v>1039</v>
      </c>
      <c r="E155" s="373">
        <f>SUMPRODUCT($K$2:$BQ$2,$K155:$BQ155)/$J$2</f>
        <v>0.68015151515151506</v>
      </c>
      <c r="F155" s="379">
        <f>SUMPRODUCT($K$2:$BQ$2,$K155:$BQ155)</f>
        <v>179.55999999999997</v>
      </c>
      <c r="G155" s="373">
        <f>SUMPRODUCT($K$3:$BQ$3,$K155:$BQ155)/$J$3</f>
        <v>0.615329979466119</v>
      </c>
      <c r="H155" s="379">
        <f>SUMPRODUCT($K$3:$BQ$3,$K155:$BQ155)</f>
        <v>5993.3139999999994</v>
      </c>
      <c r="I155" s="373">
        <f>CORREL($K$4:$BQ$4,$K155:$BQ155)</f>
        <v>0.40288888063873129</v>
      </c>
      <c r="J155" s="379">
        <f>$E155/$G155*100</f>
        <v>110.53443483147652</v>
      </c>
      <c r="K155" s="380">
        <f t="array" aca="true" ref="K155">INDEX(KM_PCT,MATCH($A155,'Knowledge - Percentages'!$B:$B,0),'Data - Knowledge'!K$8)/100</f>
        <v>0.475</v>
      </c>
      <c r="L155" s="380">
        <f t="array" aca="true" ref="L155">INDEX(KM_PCT,MATCH($A155,'Knowledge - Percentages'!$B:$B,0),'Data - Knowledge'!L$8)/100</f>
        <v>0.49700000000000005</v>
      </c>
      <c r="M155" s="380">
        <f t="array" aca="true" ref="M155">INDEX(KM_PCT,MATCH($A155,'Knowledge - Percentages'!$B:$B,0),'Data - Knowledge'!M$8)/100</f>
        <v>0.48200000000000004</v>
      </c>
      <c r="N155" s="380">
        <f t="array" aca="true" ref="N155">INDEX(KM_PCT,MATCH($A155,'Knowledge - Percentages'!$B:$B,0),'Data - Knowledge'!N$8)/100</f>
        <v>0.524</v>
      </c>
      <c r="O155" s="380">
        <f t="array" aca="true" ref="O155">INDEX(KM_PCT,MATCH($A155,'Knowledge - Percentages'!$B:$B,0),'Data - Knowledge'!O$8)/100</f>
        <v>0.57200000000000006</v>
      </c>
      <c r="P155" s="380">
        <f t="array" aca="true" ref="P155">INDEX(KM_PCT,MATCH($A155,'Knowledge - Percentages'!$B:$B,0),'Data - Knowledge'!P$8)/100</f>
        <v>0.53799999999999992</v>
      </c>
      <c r="Q155" s="380">
        <f t="array" aca="true" ref="Q155">INDEX(KM_PCT,MATCH($A155,'Knowledge - Percentages'!$B:$B,0),'Data - Knowledge'!Q$8)/100</f>
        <v>0.544</v>
      </c>
      <c r="R155" s="380">
        <f t="array" aca="true" ref="R155">INDEX(KM_PCT,MATCH($A155,'Knowledge - Percentages'!$B:$B,0),'Data - Knowledge'!R$8)/100</f>
        <v>0.55</v>
      </c>
      <c r="S155" s="380">
        <f t="array" aca="true" ref="S155">INDEX(KM_PCT,MATCH($A155,'Knowledge - Percentages'!$B:$B,0),'Data - Knowledge'!S$8)/100</f>
        <v>0.494</v>
      </c>
      <c r="T155" s="380">
        <f t="array" aca="true" ref="T155">INDEX(KM_PCT,MATCH($A155,'Knowledge - Percentages'!$B:$B,0),'Data - Knowledge'!T$8)/100</f>
        <v>0.601</v>
      </c>
      <c r="U155" s="380">
        <f t="array" aca="true" ref="U155">INDEX(KM_PCT,MATCH($A155,'Knowledge - Percentages'!$B:$B,0),'Data - Knowledge'!U$8)/100</f>
        <v>0.596</v>
      </c>
      <c r="V155" s="380">
        <f t="array" aca="true" ref="V155">INDEX(KM_PCT,MATCH($A155,'Knowledge - Percentages'!$B:$B,0),'Data - Knowledge'!V$8)/100</f>
        <v>0.579</v>
      </c>
      <c r="W155" s="380">
        <f t="array" aca="true" ref="W155">INDEX(KM_PCT,MATCH($A155,'Knowledge - Percentages'!$B:$B,0),'Data - Knowledge'!W$8)/100</f>
        <v>0.633</v>
      </c>
      <c r="X155" s="380">
        <f t="array" aca="true" ref="X155">INDEX(KM_PCT,MATCH($A155,'Knowledge - Percentages'!$B:$B,0),'Data - Knowledge'!X$8)/100</f>
        <v>0.563</v>
      </c>
      <c r="Y155" s="380">
        <f t="array" aca="true" ref="Y155">INDEX(KM_PCT,MATCH($A155,'Knowledge - Percentages'!$B:$B,0),'Data - Knowledge'!Y$8)/100</f>
        <v>0.452</v>
      </c>
      <c r="Z155" s="380">
        <f t="array" aca="true" ref="Z155">INDEX(KM_PCT,MATCH($A155,'Knowledge - Percentages'!$B:$B,0),'Data - Knowledge'!Z$8)/100</f>
        <v>0.489</v>
      </c>
      <c r="AA155" s="380">
        <f t="array" aca="true" ref="AA155">INDEX(KM_PCT,MATCH($A155,'Knowledge - Percentages'!$B:$B,0),'Data - Knowledge'!AA$8)/100</f>
        <v>0.56</v>
      </c>
      <c r="AB155" s="380">
        <f t="array" aca="true" ref="AB155">INDEX(KM_PCT,MATCH($A155,'Knowledge - Percentages'!$B:$B,0),'Data - Knowledge'!AB$8)/100</f>
        <v>0.598</v>
      </c>
      <c r="AC155" s="380">
        <f t="array" aca="true" ref="AC155">INDEX(KM_PCT,MATCH($A155,'Knowledge - Percentages'!$B:$B,0),'Data - Knowledge'!AC$8)/100</f>
        <v>0.623</v>
      </c>
      <c r="AD155" s="380">
        <f t="array" aca="true" ref="AD155">INDEX(KM_PCT,MATCH($A155,'Knowledge - Percentages'!$B:$B,0),'Data - Knowledge'!AD$8)/100</f>
        <v>0.59200000000000008</v>
      </c>
      <c r="AE155" s="380">
        <f t="array" aca="true" ref="AE155">INDEX(KM_PCT,MATCH($A155,'Knowledge - Percentages'!$B:$B,0),'Data - Knowledge'!AE$8)/100</f>
        <v>0.665</v>
      </c>
      <c r="AF155" s="380">
        <f t="array" aca="true" ref="AF155">INDEX(KM_PCT,MATCH($A155,'Knowledge - Percentages'!$B:$B,0),'Data - Knowledge'!AF$8)/100</f>
        <v>0.603</v>
      </c>
      <c r="AG155" s="380">
        <f t="array" aca="true" ref="AG155">INDEX(KM_PCT,MATCH($A155,'Knowledge - Percentages'!$B:$B,0),'Data - Knowledge'!AG$8)/100</f>
        <v>0.635</v>
      </c>
      <c r="AH155" s="380">
        <f t="array" aca="true" ref="AH155">INDEX(KM_PCT,MATCH($A155,'Knowledge - Percentages'!$B:$B,0),'Data - Knowledge'!AH$8)/100</f>
        <v>0.581</v>
      </c>
      <c r="AI155" s="380">
        <f t="array" aca="true" ref="AI155">INDEX(KM_PCT,MATCH($A155,'Knowledge - Percentages'!$B:$B,0),'Data - Knowledge'!AI$8)/100</f>
        <v>0.6409999999999999</v>
      </c>
      <c r="AJ155" s="380">
        <f t="array" aca="true" ref="AJ155">INDEX(KM_PCT,MATCH($A155,'Knowledge - Percentages'!$B:$B,0),'Data - Knowledge'!AJ$8)/100</f>
        <v>0.66299999999999992</v>
      </c>
      <c r="AK155" s="380">
        <f t="array" aca="true" ref="AK155">INDEX(KM_PCT,MATCH($A155,'Knowledge - Percentages'!$B:$B,0),'Data - Knowledge'!AK$8)/100</f>
        <v>0.645</v>
      </c>
      <c r="AL155" s="380">
        <f t="array" aca="true" ref="AL155">INDEX(KM_PCT,MATCH($A155,'Knowledge - Percentages'!$B:$B,0),'Data - Knowledge'!AL$8)/100</f>
        <v>0.654</v>
      </c>
      <c r="AM155" s="380">
        <f t="array" aca="true" ref="AM155">INDEX(KM_PCT,MATCH($A155,'Knowledge - Percentages'!$B:$B,0),'Data - Knowledge'!AM$8)/100</f>
        <v>0.628</v>
      </c>
      <c r="AN155" s="380">
        <f t="array" aca="true" ref="AN155">INDEX(KM_PCT,MATCH($A155,'Knowledge - Percentages'!$B:$B,0),'Data - Knowledge'!AN$8)/100</f>
        <v>0.632</v>
      </c>
      <c r="AO155" s="380">
        <f t="array" aca="true" ref="AO155">INDEX(KM_PCT,MATCH($A155,'Knowledge - Percentages'!$B:$B,0),'Data - Knowledge'!AO$8)/100</f>
        <v>0.672</v>
      </c>
      <c r="AP155" s="380">
        <f t="array" aca="true" ref="AP155">INDEX(KM_PCT,MATCH($A155,'Knowledge - Percentages'!$B:$B,0),'Data - Knowledge'!AP$8)/100</f>
        <v>0.67299999999999993</v>
      </c>
      <c r="AQ155" s="380">
        <f t="array" aca="true" ref="AQ155">INDEX(KM_PCT,MATCH($A155,'Knowledge - Percentages'!$B:$B,0),'Data - Knowledge'!AQ$8)/100</f>
        <v>0.647</v>
      </c>
      <c r="AR155" s="380">
        <f t="array" aca="true" ref="AR155">INDEX(KM_PCT,MATCH($A155,'Knowledge - Percentages'!$B:$B,0),'Data - Knowledge'!AR$8)/100</f>
        <v>0.55</v>
      </c>
      <c r="AS155" s="380">
        <f t="array" aca="true" ref="AS155">INDEX(KM_PCT,MATCH($A155,'Knowledge - Percentages'!$B:$B,0),'Data - Knowledge'!AS$8)/100</f>
        <v>0.629</v>
      </c>
      <c r="AT155" s="380">
        <f t="array" aca="true" ref="AT155">INDEX(KM_PCT,MATCH($A155,'Knowledge - Percentages'!$B:$B,0),'Data - Knowledge'!AT$8)/100</f>
        <v>0.57700000000000007</v>
      </c>
      <c r="AU155" s="380">
        <f t="array" aca="true" ref="AU155">INDEX(KM_PCT,MATCH($A155,'Knowledge - Percentages'!$B:$B,0),'Data - Knowledge'!AU$8)/100</f>
        <v>0.657</v>
      </c>
      <c r="AV155" s="380">
        <f t="array" aca="true" ref="AV155">INDEX(KM_PCT,MATCH($A155,'Knowledge - Percentages'!$B:$B,0),'Data - Knowledge'!AV$8)/100</f>
        <v>0.68099999999999994</v>
      </c>
      <c r="AW155" s="380">
        <f t="array" aca="true" ref="AW155">INDEX(KM_PCT,MATCH($A155,'Knowledge - Percentages'!$B:$B,0),'Data - Knowledge'!AW$8)/100</f>
        <v>0.70200000000000007</v>
      </c>
      <c r="AX155" s="380">
        <f t="array" aca="true" ref="AX155">INDEX(KM_PCT,MATCH($A155,'Knowledge - Percentages'!$B:$B,0),'Data - Knowledge'!AX$8)/100</f>
        <v>0.731</v>
      </c>
      <c r="AY155" s="380">
        <f t="array" aca="true" ref="AY155">INDEX(KM_PCT,MATCH($A155,'Knowledge - Percentages'!$B:$B,0),'Data - Knowledge'!AY$8)/100</f>
        <v>0.677</v>
      </c>
      <c r="AZ155" s="380">
        <f t="array" aca="true" ref="AZ155">INDEX(KM_PCT,MATCH($A155,'Knowledge - Percentages'!$B:$B,0),'Data - Knowledge'!AZ$8)/100</f>
        <v>0.69700000000000006</v>
      </c>
      <c r="BA155" s="380">
        <f t="array" aca="true" ref="BA155">INDEX(KM_PCT,MATCH($A155,'Knowledge - Percentages'!$B:$B,0),'Data - Knowledge'!BA$8)/100</f>
        <v>0.674</v>
      </c>
      <c r="BB155" s="380">
        <f t="array" aca="true" ref="BB155">INDEX(KM_PCT,MATCH($A155,'Knowledge - Percentages'!$B:$B,0),'Data - Knowledge'!BB$8)/100</f>
        <v>0.7</v>
      </c>
      <c r="BC155" s="380">
        <f t="array" aca="true" ref="BC155">INDEX(KM_PCT,MATCH($A155,'Knowledge - Percentages'!$B:$B,0),'Data - Knowledge'!BC$8)/100</f>
        <v>0.703</v>
      </c>
      <c r="BD155" s="380">
        <f t="array" aca="true" ref="BD155">INDEX(KM_PCT,MATCH($A155,'Knowledge - Percentages'!$B:$B,0),'Data - Knowledge'!BD$8)/100</f>
        <v>0.698</v>
      </c>
      <c r="BE155" s="380">
        <f t="array" aca="true" ref="BE155">INDEX(KM_PCT,MATCH($A155,'Knowledge - Percentages'!$B:$B,0),'Data - Knowledge'!BE$8)/100</f>
        <v>0.685</v>
      </c>
      <c r="BF155" s="380">
        <f t="array" aca="true" ref="BF155">INDEX(KM_PCT,MATCH($A155,'Knowledge - Percentages'!$B:$B,0),'Data - Knowledge'!BF$8)/100</f>
        <v>0.69</v>
      </c>
      <c r="BG155" s="380">
        <f t="array" aca="true" ref="BG155">INDEX(KM_PCT,MATCH($A155,'Knowledge - Percentages'!$B:$B,0),'Data - Knowledge'!BG$8)/100</f>
        <v>0.685</v>
      </c>
      <c r="BH155" s="380">
        <f t="array" aca="true" ref="BH155">INDEX(KM_PCT,MATCH($A155,'Knowledge - Percentages'!$B:$B,0),'Data - Knowledge'!BH$8)/100</f>
        <v>0.682</v>
      </c>
      <c r="BI155" s="380">
        <f t="array" aca="true" ref="BI155">INDEX(KM_PCT,MATCH($A155,'Knowledge - Percentages'!$B:$B,0),'Data - Knowledge'!BI$8)/100</f>
        <v>0.72</v>
      </c>
      <c r="BJ155" s="380">
        <f t="array" aca="true" ref="BJ155">INDEX(KM_PCT,MATCH($A155,'Knowledge - Percentages'!$B:$B,0),'Data - Knowledge'!BJ$8)/100</f>
        <v>0.716</v>
      </c>
      <c r="BK155" s="380">
        <f t="array" aca="true" ref="BK155">INDEX(KM_PCT,MATCH($A155,'Knowledge - Percentages'!$B:$B,0),'Data - Knowledge'!BK$8)/100</f>
        <v>0.65599999999999992</v>
      </c>
      <c r="BL155" s="380">
        <f t="array" aca="true" ref="BL155">INDEX(KM_PCT,MATCH($A155,'Knowledge - Percentages'!$B:$B,0),'Data - Knowledge'!BL$8)/100</f>
        <v>0.603</v>
      </c>
      <c r="BM155" s="380">
        <f t="array" aca="true" ref="BM155">INDEX(KM_PCT,MATCH($A155,'Knowledge - Percentages'!$B:$B,0),'Data - Knowledge'!BM$8)/100</f>
        <v>0.648</v>
      </c>
      <c r="BN155" s="380">
        <f t="array" aca="true" ref="BN155">INDEX(KM_PCT,MATCH($A155,'Knowledge - Percentages'!$B:$B,0),'Data - Knowledge'!BN$8)/100</f>
        <v>0.693</v>
      </c>
      <c r="BO155" s="380">
        <f t="array" aca="true" ref="BO155">INDEX(KM_PCT,MATCH($A155,'Knowledge - Percentages'!$B:$B,0),'Data - Knowledge'!BO$8)/100</f>
        <v>0.69200000000000006</v>
      </c>
      <c r="BP155" s="380">
        <f t="array" aca="true" ref="BP155">INDEX(KM_PCT,MATCH($A155,'Knowledge - Percentages'!$B:$B,0),'Data - Knowledge'!BP$8)/100</f>
        <v>0.70400000000000007</v>
      </c>
      <c r="BQ155" s="380">
        <f t="array" aca="true" ref="BQ155">INDEX(KM_PCT,MATCH($A155,'Knowledge - Percentages'!$B:$B,0),'Data - Knowledge'!BQ$8)/100</f>
        <v>0.69900000000000007</v>
      </c>
    </row>
    <row r="156" spans="1:69">
      <c r="A156" t="s">
        <v>1040</v>
      </c>
      <c r="B156" t="s">
        <v>1041</v>
      </c>
      <c r="C156" t="s">
        <v>1042</v>
      </c>
      <c r="D156" t="s">
        <v>1043</v>
      </c>
      <c r="E156" s="373">
        <f>SUMPRODUCT($K$2:$BQ$2,$K156:$BQ156)/$J$2</f>
        <v>0.8805909090909092</v>
      </c>
      <c r="F156" s="379">
        <f>SUMPRODUCT($K$2:$BQ$2,$K156:$BQ156)</f>
        <v>232.47600000000003</v>
      </c>
      <c r="G156" s="373">
        <f>SUMPRODUCT($K$3:$BQ$3,$K156:$BQ156)/$J$3</f>
        <v>0.901618480492813</v>
      </c>
      <c r="H156" s="379">
        <f>SUMPRODUCT($K$3:$BQ$3,$K156:$BQ156)</f>
        <v>8781.764</v>
      </c>
      <c r="I156" s="373">
        <f>CORREL($K$4:$BQ$4,$K156:$BQ156)</f>
        <v>-0.12561158609159692</v>
      </c>
      <c r="J156" s="379">
        <f>$E156/$G156*100</f>
        <v>97.667797205042831</v>
      </c>
      <c r="K156" s="380">
        <f t="array" aca="true" ref="K156">INDEX(KM_PCT,MATCH($A156,'Knowledge - Percentages'!$B:$B,0),'Data - Knowledge'!K$8)/100</f>
        <v>0.91299999999999992</v>
      </c>
      <c r="L156" s="380">
        <f t="array" aca="true" ref="L156">INDEX(KM_PCT,MATCH($A156,'Knowledge - Percentages'!$B:$B,0),'Data - Knowledge'!L$8)/100</f>
        <v>0.91299999999999992</v>
      </c>
      <c r="M156" s="380">
        <f t="array" aca="true" ref="M156">INDEX(KM_PCT,MATCH($A156,'Knowledge - Percentages'!$B:$B,0),'Data - Knowledge'!M$8)/100</f>
        <v>0.91299999999999992</v>
      </c>
      <c r="N156" s="380">
        <f t="array" aca="true" ref="N156">INDEX(KM_PCT,MATCH($A156,'Knowledge - Percentages'!$B:$B,0),'Data - Knowledge'!N$8)/100</f>
        <v>0.91599999999999993</v>
      </c>
      <c r="O156" s="380">
        <f t="array" aca="true" ref="O156">INDEX(KM_PCT,MATCH($A156,'Knowledge - Percentages'!$B:$B,0),'Data - Knowledge'!O$8)/100</f>
        <v>0.905</v>
      </c>
      <c r="P156" s="380">
        <f t="array" aca="true" ref="P156">INDEX(KM_PCT,MATCH($A156,'Knowledge - Percentages'!$B:$B,0),'Data - Knowledge'!P$8)/100</f>
        <v>0.927</v>
      </c>
      <c r="Q156" s="380">
        <f t="array" aca="true" ref="Q156">INDEX(KM_PCT,MATCH($A156,'Knowledge - Percentages'!$B:$B,0),'Data - Knowledge'!Q$8)/100</f>
        <v>0.91599999999999993</v>
      </c>
      <c r="R156" s="380">
        <f t="array" aca="true" ref="R156">INDEX(KM_PCT,MATCH($A156,'Knowledge - Percentages'!$B:$B,0),'Data - Knowledge'!R$8)/100</f>
        <v>0.91599999999999993</v>
      </c>
      <c r="S156" s="380">
        <f t="array" aca="true" ref="S156">INDEX(KM_PCT,MATCH($A156,'Knowledge - Percentages'!$B:$B,0),'Data - Knowledge'!S$8)/100</f>
        <v>0.924</v>
      </c>
      <c r="T156" s="380">
        <f t="array" aca="true" ref="T156">INDEX(KM_PCT,MATCH($A156,'Knowledge - Percentages'!$B:$B,0),'Data - Knowledge'!T$8)/100</f>
        <v>0.91299999999999992</v>
      </c>
      <c r="U156" s="380">
        <f t="array" aca="true" ref="U156">INDEX(KM_PCT,MATCH($A156,'Knowledge - Percentages'!$B:$B,0),'Data - Knowledge'!U$8)/100</f>
        <v>0.92299999999999993</v>
      </c>
      <c r="V156" s="380">
        <f t="array" aca="true" ref="V156">INDEX(KM_PCT,MATCH($A156,'Knowledge - Percentages'!$B:$B,0),'Data - Knowledge'!V$8)/100</f>
        <v>0.90599999999999992</v>
      </c>
      <c r="W156" s="380">
        <f t="array" aca="true" ref="W156">INDEX(KM_PCT,MATCH($A156,'Knowledge - Percentages'!$B:$B,0),'Data - Knowledge'!W$8)/100</f>
        <v>0.91299999999999992</v>
      </c>
      <c r="X156" s="380">
        <f t="array" aca="true" ref="X156">INDEX(KM_PCT,MATCH($A156,'Knowledge - Percentages'!$B:$B,0),'Data - Knowledge'!X$8)/100</f>
        <v>0.905</v>
      </c>
      <c r="Y156" s="380">
        <f t="array" aca="true" ref="Y156">INDEX(KM_PCT,MATCH($A156,'Knowledge - Percentages'!$B:$B,0),'Data - Knowledge'!Y$8)/100</f>
        <v>0.777</v>
      </c>
      <c r="Z156" s="380">
        <f t="array" aca="true" ref="Z156">INDEX(KM_PCT,MATCH($A156,'Knowledge - Percentages'!$B:$B,0),'Data - Knowledge'!Z$8)/100</f>
        <v>0.861</v>
      </c>
      <c r="AA156" s="380">
        <f t="array" aca="true" ref="AA156">INDEX(KM_PCT,MATCH($A156,'Knowledge - Percentages'!$B:$B,0),'Data - Knowledge'!AA$8)/100</f>
        <v>0.858</v>
      </c>
      <c r="AB156" s="380">
        <f t="array" aca="true" ref="AB156">INDEX(KM_PCT,MATCH($A156,'Knowledge - Percentages'!$B:$B,0),'Data - Knowledge'!AB$8)/100</f>
        <v>0.89599999999999991</v>
      </c>
      <c r="AC156" s="380">
        <f t="array" aca="true" ref="AC156">INDEX(KM_PCT,MATCH($A156,'Knowledge - Percentages'!$B:$B,0),'Data - Knowledge'!AC$8)/100</f>
        <v>0.878</v>
      </c>
      <c r="AD156" s="380">
        <f t="array" aca="true" ref="AD156">INDEX(KM_PCT,MATCH($A156,'Knowledge - Percentages'!$B:$B,0),'Data - Knowledge'!AD$8)/100</f>
        <v>0.878</v>
      </c>
      <c r="AE156" s="380">
        <f t="array" aca="true" ref="AE156">INDEX(KM_PCT,MATCH($A156,'Knowledge - Percentages'!$B:$B,0),'Data - Knowledge'!AE$8)/100</f>
        <v>0.873</v>
      </c>
      <c r="AF156" s="380">
        <f t="array" aca="true" ref="AF156">INDEX(KM_PCT,MATCH($A156,'Knowledge - Percentages'!$B:$B,0),'Data - Knowledge'!AF$8)/100</f>
        <v>0.871</v>
      </c>
      <c r="AG156" s="380">
        <f t="array" aca="true" ref="AG156">INDEX(KM_PCT,MATCH($A156,'Knowledge - Percentages'!$B:$B,0),'Data - Knowledge'!AG$8)/100</f>
        <v>0.892</v>
      </c>
      <c r="AH156" s="380">
        <f t="array" aca="true" ref="AH156">INDEX(KM_PCT,MATCH($A156,'Knowledge - Percentages'!$B:$B,0),'Data - Knowledge'!AH$8)/100</f>
        <v>0.91099999999999992</v>
      </c>
      <c r="AI156" s="380">
        <f t="array" aca="true" ref="AI156">INDEX(KM_PCT,MATCH($A156,'Knowledge - Percentages'!$B:$B,0),'Data - Knowledge'!AI$8)/100</f>
        <v>0.903</v>
      </c>
      <c r="AJ156" s="380">
        <f t="array" aca="true" ref="AJ156">INDEX(KM_PCT,MATCH($A156,'Knowledge - Percentages'!$B:$B,0),'Data - Knowledge'!AJ$8)/100</f>
        <v>0.903</v>
      </c>
      <c r="AK156" s="380">
        <f t="array" aca="true" ref="AK156">INDEX(KM_PCT,MATCH($A156,'Knowledge - Percentages'!$B:$B,0),'Data - Knowledge'!AK$8)/100</f>
        <v>0.904</v>
      </c>
      <c r="AL156" s="380">
        <f t="array" aca="true" ref="AL156">INDEX(KM_PCT,MATCH($A156,'Knowledge - Percentages'!$B:$B,0),'Data - Knowledge'!AL$8)/100</f>
        <v>0.893</v>
      </c>
      <c r="AM156" s="380">
        <f t="array" aca="true" ref="AM156">INDEX(KM_PCT,MATCH($A156,'Knowledge - Percentages'!$B:$B,0),'Data - Knowledge'!AM$8)/100</f>
        <v>0.917</v>
      </c>
      <c r="AN156" s="380">
        <f t="array" aca="true" ref="AN156">INDEX(KM_PCT,MATCH($A156,'Knowledge - Percentages'!$B:$B,0),'Data - Knowledge'!AN$8)/100</f>
        <v>0.9</v>
      </c>
      <c r="AO156" s="380">
        <f t="array" aca="true" ref="AO156">INDEX(KM_PCT,MATCH($A156,'Knowledge - Percentages'!$B:$B,0),'Data - Knowledge'!AO$8)/100</f>
        <v>0.9</v>
      </c>
      <c r="AP156" s="380">
        <f t="array" aca="true" ref="AP156">INDEX(KM_PCT,MATCH($A156,'Knowledge - Percentages'!$B:$B,0),'Data - Knowledge'!AP$8)/100</f>
        <v>0.912</v>
      </c>
      <c r="AQ156" s="380">
        <f t="array" aca="true" ref="AQ156">INDEX(KM_PCT,MATCH($A156,'Knowledge - Percentages'!$B:$B,0),'Data - Knowledge'!AQ$8)/100</f>
        <v>0.905</v>
      </c>
      <c r="AR156" s="380">
        <f t="array" aca="true" ref="AR156">INDEX(KM_PCT,MATCH($A156,'Knowledge - Percentages'!$B:$B,0),'Data - Knowledge'!AR$8)/100</f>
        <v>0.8909999999999999</v>
      </c>
      <c r="AS156" s="380">
        <f t="array" aca="true" ref="AS156">INDEX(KM_PCT,MATCH($A156,'Knowledge - Percentages'!$B:$B,0),'Data - Knowledge'!AS$8)/100</f>
        <v>0.912</v>
      </c>
      <c r="AT156" s="380">
        <f t="array" aca="true" ref="AT156">INDEX(KM_PCT,MATCH($A156,'Knowledge - Percentages'!$B:$B,0),'Data - Knowledge'!AT$8)/100</f>
        <v>0.85400000000000009</v>
      </c>
      <c r="AU156" s="380">
        <f t="array" aca="true" ref="AU156">INDEX(KM_PCT,MATCH($A156,'Knowledge - Percentages'!$B:$B,0),'Data - Knowledge'!AU$8)/100</f>
        <v>0.90799999999999992</v>
      </c>
      <c r="AV156" s="380">
        <f t="array" aca="true" ref="AV156">INDEX(KM_PCT,MATCH($A156,'Knowledge - Percentages'!$B:$B,0),'Data - Knowledge'!AV$8)/100</f>
        <v>0.90799999999999992</v>
      </c>
      <c r="AW156" s="380">
        <f t="array" aca="true" ref="AW156">INDEX(KM_PCT,MATCH($A156,'Knowledge - Percentages'!$B:$B,0),'Data - Knowledge'!AW$8)/100</f>
        <v>0.90799999999999992</v>
      </c>
      <c r="AX156" s="380">
        <f t="array" aca="true" ref="AX156">INDEX(KM_PCT,MATCH($A156,'Knowledge - Percentages'!$B:$B,0),'Data - Knowledge'!AX$8)/100</f>
        <v>0.91</v>
      </c>
      <c r="AY156" s="380">
        <f t="array" aca="true" ref="AY156">INDEX(KM_PCT,MATCH($A156,'Knowledge - Percentages'!$B:$B,0),'Data - Knowledge'!AY$8)/100</f>
        <v>0.884</v>
      </c>
      <c r="AZ156" s="380">
        <f t="array" aca="true" ref="AZ156">INDEX(KM_PCT,MATCH($A156,'Knowledge - Percentages'!$B:$B,0),'Data - Knowledge'!AZ$8)/100</f>
        <v>0.8859999999999999</v>
      </c>
      <c r="BA156" s="380">
        <f t="array" aca="true" ref="BA156">INDEX(KM_PCT,MATCH($A156,'Knowledge - Percentages'!$B:$B,0),'Data - Knowledge'!BA$8)/100</f>
        <v>0.8859999999999999</v>
      </c>
      <c r="BB156" s="380">
        <f t="array" aca="true" ref="BB156">INDEX(KM_PCT,MATCH($A156,'Knowledge - Percentages'!$B:$B,0),'Data - Knowledge'!BB$8)/100</f>
        <v>0.8859999999999999</v>
      </c>
      <c r="BC156" s="380">
        <f t="array" aca="true" ref="BC156">INDEX(KM_PCT,MATCH($A156,'Knowledge - Percentages'!$B:$B,0),'Data - Knowledge'!BC$8)/100</f>
        <v>0.884</v>
      </c>
      <c r="BD156" s="380">
        <f t="array" aca="true" ref="BD156">INDEX(KM_PCT,MATCH($A156,'Knowledge - Percentages'!$B:$B,0),'Data - Knowledge'!BD$8)/100</f>
        <v>0.853</v>
      </c>
      <c r="BE156" s="380">
        <f t="array" aca="true" ref="BE156">INDEX(KM_PCT,MATCH($A156,'Knowledge - Percentages'!$B:$B,0),'Data - Knowledge'!BE$8)/100</f>
        <v>0.883</v>
      </c>
      <c r="BF156" s="380">
        <f t="array" aca="true" ref="BF156">INDEX(KM_PCT,MATCH($A156,'Knowledge - Percentages'!$B:$B,0),'Data - Knowledge'!BF$8)/100</f>
        <v>0.884</v>
      </c>
      <c r="BG156" s="380">
        <f t="array" aca="true" ref="BG156">INDEX(KM_PCT,MATCH($A156,'Knowledge - Percentages'!$B:$B,0),'Data - Knowledge'!BG$8)/100</f>
        <v>0.882</v>
      </c>
      <c r="BH156" s="380">
        <f t="array" aca="true" ref="BH156">INDEX(KM_PCT,MATCH($A156,'Knowledge - Percentages'!$B:$B,0),'Data - Knowledge'!BH$8)/100</f>
        <v>0.882</v>
      </c>
      <c r="BI156" s="380">
        <f t="array" aca="true" ref="BI156">INDEX(KM_PCT,MATCH($A156,'Knowledge - Percentages'!$B:$B,0),'Data - Knowledge'!BI$8)/100</f>
        <v>0.884</v>
      </c>
      <c r="BJ156" s="380">
        <f t="array" aca="true" ref="BJ156">INDEX(KM_PCT,MATCH($A156,'Knowledge - Percentages'!$B:$B,0),'Data - Knowledge'!BJ$8)/100</f>
        <v>0.846</v>
      </c>
      <c r="BK156" s="380">
        <f t="array" aca="true" ref="BK156">INDEX(KM_PCT,MATCH($A156,'Knowledge - Percentages'!$B:$B,0),'Data - Knowledge'!BK$8)/100</f>
        <v>0.8640000000000001</v>
      </c>
      <c r="BL156" s="380">
        <f t="array" aca="true" ref="BL156">INDEX(KM_PCT,MATCH($A156,'Knowledge - Percentages'!$B:$B,0),'Data - Knowledge'!BL$8)/100</f>
        <v>0.815</v>
      </c>
      <c r="BM156" s="380">
        <f t="array" aca="true" ref="BM156">INDEX(KM_PCT,MATCH($A156,'Knowledge - Percentages'!$B:$B,0),'Data - Knowledge'!BM$8)/100</f>
        <v>0.797</v>
      </c>
      <c r="BN156" s="380">
        <f t="array" aca="true" ref="BN156">INDEX(KM_PCT,MATCH($A156,'Knowledge - Percentages'!$B:$B,0),'Data - Knowledge'!BN$8)/100</f>
        <v>0.846</v>
      </c>
      <c r="BO156" s="380">
        <f t="array" aca="true" ref="BO156">INDEX(KM_PCT,MATCH($A156,'Knowledge - Percentages'!$B:$B,0),'Data - Knowledge'!BO$8)/100</f>
        <v>0.866</v>
      </c>
      <c r="BP156" s="380">
        <f t="array" aca="true" ref="BP156">INDEX(KM_PCT,MATCH($A156,'Knowledge - Percentages'!$B:$B,0),'Data - Knowledge'!BP$8)/100</f>
        <v>0.866</v>
      </c>
      <c r="BQ156" s="380">
        <f t="array" aca="true" ref="BQ156">INDEX(KM_PCT,MATCH($A156,'Knowledge - Percentages'!$B:$B,0),'Data - Knowledge'!BQ$8)/100</f>
        <v>0.866</v>
      </c>
    </row>
    <row r="157" spans="1:69">
      <c r="A157" t="s">
        <v>1044</v>
      </c>
      <c r="B157" t="s">
        <v>1041</v>
      </c>
      <c r="C157" t="s">
        <v>1042</v>
      </c>
      <c r="D157" t="s">
        <v>532</v>
      </c>
      <c r="E157" s="373">
        <f>SUMPRODUCT($K$2:$BQ$2,$K157:$BQ157)/$J$2</f>
        <v>0.55349621212121214</v>
      </c>
      <c r="F157" s="379">
        <f>SUMPRODUCT($K$2:$BQ$2,$K157:$BQ157)</f>
        <v>146.123</v>
      </c>
      <c r="G157" s="373">
        <f>SUMPRODUCT($K$3:$BQ$3,$K157:$BQ157)/$J$3</f>
        <v>0.64834342915811072</v>
      </c>
      <c r="H157" s="379">
        <f>SUMPRODUCT($K$3:$BQ$3,$K157:$BQ157)</f>
        <v>6314.8649999999989</v>
      </c>
      <c r="I157" s="373">
        <f>CORREL($K$4:$BQ$4,$K157:$BQ157)</f>
        <v>-0.17696502314757609</v>
      </c>
      <c r="J157" s="379">
        <f>$E157/$G157*100</f>
        <v>85.370837002225812</v>
      </c>
      <c r="K157" s="380">
        <f t="array" aca="true" ref="K157">INDEX(KM_PCT,MATCH($A157,'Knowledge - Percentages'!$B:$B,0),'Data - Knowledge'!K$8)/100</f>
        <v>0.69</v>
      </c>
      <c r="L157" s="380">
        <f t="array" aca="true" ref="L157">INDEX(KM_PCT,MATCH($A157,'Knowledge - Percentages'!$B:$B,0),'Data - Knowledge'!L$8)/100</f>
        <v>0.69</v>
      </c>
      <c r="M157" s="380">
        <f t="array" aca="true" ref="M157">INDEX(KM_PCT,MATCH($A157,'Knowledge - Percentages'!$B:$B,0),'Data - Knowledge'!M$8)/100</f>
        <v>0.69</v>
      </c>
      <c r="N157" s="380">
        <f t="array" aca="true" ref="N157">INDEX(KM_PCT,MATCH($A157,'Knowledge - Percentages'!$B:$B,0),'Data - Knowledge'!N$8)/100</f>
        <v>0.703</v>
      </c>
      <c r="O157" s="380">
        <f t="array" aca="true" ref="O157">INDEX(KM_PCT,MATCH($A157,'Knowledge - Percentages'!$B:$B,0),'Data - Knowledge'!O$8)/100</f>
        <v>0.716</v>
      </c>
      <c r="P157" s="380">
        <f t="array" aca="true" ref="P157">INDEX(KM_PCT,MATCH($A157,'Knowledge - Percentages'!$B:$B,0),'Data - Knowledge'!P$8)/100</f>
        <v>0.672</v>
      </c>
      <c r="Q157" s="380">
        <f t="array" aca="true" ref="Q157">INDEX(KM_PCT,MATCH($A157,'Knowledge - Percentages'!$B:$B,0),'Data - Knowledge'!Q$8)/100</f>
        <v>0.693</v>
      </c>
      <c r="R157" s="380">
        <f t="array" aca="true" ref="R157">INDEX(KM_PCT,MATCH($A157,'Knowledge - Percentages'!$B:$B,0),'Data - Knowledge'!R$8)/100</f>
        <v>0.693</v>
      </c>
      <c r="S157" s="380">
        <f t="array" aca="true" ref="S157">INDEX(KM_PCT,MATCH($A157,'Knowledge - Percentages'!$B:$B,0),'Data - Knowledge'!S$8)/100</f>
        <v>0.693</v>
      </c>
      <c r="T157" s="380">
        <f t="array" aca="true" ref="T157">INDEX(KM_PCT,MATCH($A157,'Knowledge - Percentages'!$B:$B,0),'Data - Knowledge'!T$8)/100</f>
        <v>0.705</v>
      </c>
      <c r="U157" s="380">
        <f t="array" aca="true" ref="U157">INDEX(KM_PCT,MATCH($A157,'Knowledge - Percentages'!$B:$B,0),'Data - Knowledge'!U$8)/100</f>
        <v>0.69</v>
      </c>
      <c r="V157" s="380">
        <f t="array" aca="true" ref="V157">INDEX(KM_PCT,MATCH($A157,'Knowledge - Percentages'!$B:$B,0),'Data - Knowledge'!V$8)/100</f>
        <v>0.66799999999999993</v>
      </c>
      <c r="W157" s="380">
        <f t="array" aca="true" ref="W157">INDEX(KM_PCT,MATCH($A157,'Knowledge - Percentages'!$B:$B,0),'Data - Knowledge'!W$8)/100</f>
        <v>0.69</v>
      </c>
      <c r="X157" s="380">
        <f t="array" aca="true" ref="X157">INDEX(KM_PCT,MATCH($A157,'Knowledge - Percentages'!$B:$B,0),'Data - Knowledge'!X$8)/100</f>
        <v>0.613</v>
      </c>
      <c r="Y157" s="380">
        <f t="array" aca="true" ref="Y157">INDEX(KM_PCT,MATCH($A157,'Knowledge - Percentages'!$B:$B,0),'Data - Knowledge'!Y$8)/100</f>
        <v>0.574</v>
      </c>
      <c r="Z157" s="380">
        <f t="array" aca="true" ref="Z157">INDEX(KM_PCT,MATCH($A157,'Knowledge - Percentages'!$B:$B,0),'Data - Knowledge'!Z$8)/100</f>
        <v>0.602</v>
      </c>
      <c r="AA157" s="380">
        <f t="array" aca="true" ref="AA157">INDEX(KM_PCT,MATCH($A157,'Knowledge - Percentages'!$B:$B,0),'Data - Knowledge'!AA$8)/100</f>
        <v>0.514</v>
      </c>
      <c r="AB157" s="380">
        <f t="array" aca="true" ref="AB157">INDEX(KM_PCT,MATCH($A157,'Knowledge - Percentages'!$B:$B,0),'Data - Knowledge'!AB$8)/100</f>
        <v>0.637</v>
      </c>
      <c r="AC157" s="380">
        <f t="array" aca="true" ref="AC157">INDEX(KM_PCT,MATCH($A157,'Knowledge - Percentages'!$B:$B,0),'Data - Knowledge'!AC$8)/100</f>
        <v>0.573</v>
      </c>
      <c r="AD157" s="380">
        <f t="array" aca="true" ref="AD157">INDEX(KM_PCT,MATCH($A157,'Knowledge - Percentages'!$B:$B,0),'Data - Knowledge'!AD$8)/100</f>
        <v>0.456</v>
      </c>
      <c r="AE157" s="380">
        <f t="array" aca="true" ref="AE157">INDEX(KM_PCT,MATCH($A157,'Knowledge - Percentages'!$B:$B,0),'Data - Knowledge'!AE$8)/100</f>
        <v>0.65099999999999991</v>
      </c>
      <c r="AF157" s="380">
        <f t="array" aca="true" ref="AF157">INDEX(KM_PCT,MATCH($A157,'Knowledge - Percentages'!$B:$B,0),'Data - Knowledge'!AF$8)/100</f>
        <v>0.65099999999999991</v>
      </c>
      <c r="AG157" s="380">
        <f t="array" aca="true" ref="AG157">INDEX(KM_PCT,MATCH($A157,'Knowledge - Percentages'!$B:$B,0),'Data - Knowledge'!AG$8)/100</f>
        <v>0.654</v>
      </c>
      <c r="AH157" s="380">
        <f t="array" aca="true" ref="AH157">INDEX(KM_PCT,MATCH($A157,'Knowledge - Percentages'!$B:$B,0),'Data - Knowledge'!AH$8)/100</f>
        <v>0.619</v>
      </c>
      <c r="AI157" s="380">
        <f t="array" aca="true" ref="AI157">INDEX(KM_PCT,MATCH($A157,'Knowledge - Percentages'!$B:$B,0),'Data - Knowledge'!AI$8)/100</f>
        <v>0.34</v>
      </c>
      <c r="AJ157" s="380">
        <f t="array" aca="true" ref="AJ157">INDEX(KM_PCT,MATCH($A157,'Knowledge - Percentages'!$B:$B,0),'Data - Knowledge'!AJ$8)/100</f>
        <v>0.688</v>
      </c>
      <c r="AK157" s="380">
        <f t="array" aca="true" ref="AK157">INDEX(KM_PCT,MATCH($A157,'Knowledge - Percentages'!$B:$B,0),'Data - Knowledge'!AK$8)/100</f>
        <v>0.57700000000000007</v>
      </c>
      <c r="AL157" s="380">
        <f t="array" aca="true" ref="AL157">INDEX(KM_PCT,MATCH($A157,'Knowledge - Percentages'!$B:$B,0),'Data - Knowledge'!AL$8)/100</f>
        <v>0.588</v>
      </c>
      <c r="AM157" s="380">
        <f t="array" aca="true" ref="AM157">INDEX(KM_PCT,MATCH($A157,'Knowledge - Percentages'!$B:$B,0),'Data - Knowledge'!AM$8)/100</f>
        <v>0.643</v>
      </c>
      <c r="AN157" s="380">
        <f t="array" aca="true" ref="AN157">INDEX(KM_PCT,MATCH($A157,'Knowledge - Percentages'!$B:$B,0),'Data - Knowledge'!AN$8)/100</f>
        <v>0.631</v>
      </c>
      <c r="AO157" s="380">
        <f t="array" aca="true" ref="AO157">INDEX(KM_PCT,MATCH($A157,'Knowledge - Percentages'!$B:$B,0),'Data - Knowledge'!AO$8)/100</f>
        <v>0.517</v>
      </c>
      <c r="AP157" s="380">
        <f t="array" aca="true" ref="AP157">INDEX(KM_PCT,MATCH($A157,'Knowledge - Percentages'!$B:$B,0),'Data - Knowledge'!AP$8)/100</f>
        <v>0.659</v>
      </c>
      <c r="AQ157" s="380">
        <f t="array" aca="true" ref="AQ157">INDEX(KM_PCT,MATCH($A157,'Knowledge - Percentages'!$B:$B,0),'Data - Knowledge'!AQ$8)/100</f>
        <v>0.644</v>
      </c>
      <c r="AR157" s="380">
        <f t="array" aca="true" ref="AR157">INDEX(KM_PCT,MATCH($A157,'Knowledge - Percentages'!$B:$B,0),'Data - Knowledge'!AR$8)/100</f>
        <v>0.561</v>
      </c>
      <c r="AS157" s="380">
        <f t="array" aca="true" ref="AS157">INDEX(KM_PCT,MATCH($A157,'Knowledge - Percentages'!$B:$B,0),'Data - Knowledge'!AS$8)/100</f>
        <v>0.545</v>
      </c>
      <c r="AT157" s="380">
        <f t="array" aca="true" ref="AT157">INDEX(KM_PCT,MATCH($A157,'Knowledge - Percentages'!$B:$B,0),'Data - Knowledge'!AT$8)/100</f>
        <v>0.457</v>
      </c>
      <c r="AU157" s="380">
        <f t="array" aca="true" ref="AU157">INDEX(KM_PCT,MATCH($A157,'Knowledge - Percentages'!$B:$B,0),'Data - Knowledge'!AU$8)/100</f>
        <v>0.573</v>
      </c>
      <c r="AV157" s="380">
        <f t="array" aca="true" ref="AV157">INDEX(KM_PCT,MATCH($A157,'Knowledge - Percentages'!$B:$B,0),'Data - Knowledge'!AV$8)/100</f>
        <v>0.623</v>
      </c>
      <c r="AW157" s="380">
        <f t="array" aca="true" ref="AW157">INDEX(KM_PCT,MATCH($A157,'Knowledge - Percentages'!$B:$B,0),'Data - Knowledge'!AW$8)/100</f>
        <v>0.627</v>
      </c>
      <c r="AX157" s="380">
        <f t="array" aca="true" ref="AX157">INDEX(KM_PCT,MATCH($A157,'Knowledge - Percentages'!$B:$B,0),'Data - Knowledge'!AX$8)/100</f>
        <v>0.355</v>
      </c>
      <c r="AY157" s="380">
        <f t="array" aca="true" ref="AY157">INDEX(KM_PCT,MATCH($A157,'Knowledge - Percentages'!$B:$B,0),'Data - Knowledge'!AY$8)/100</f>
        <v>0.59200000000000008</v>
      </c>
      <c r="AZ157" s="380">
        <f t="array" aca="true" ref="AZ157">INDEX(KM_PCT,MATCH($A157,'Knowledge - Percentages'!$B:$B,0),'Data - Knowledge'!AZ$8)/100</f>
        <v>0.564</v>
      </c>
      <c r="BA157" s="380">
        <f t="array" aca="true" ref="BA157">INDEX(KM_PCT,MATCH($A157,'Knowledge - Percentages'!$B:$B,0),'Data - Knowledge'!BA$8)/100</f>
        <v>0.565</v>
      </c>
      <c r="BB157" s="380">
        <f t="array" aca="true" ref="BB157">INDEX(KM_PCT,MATCH($A157,'Knowledge - Percentages'!$B:$B,0),'Data - Knowledge'!BB$8)/100</f>
        <v>0.565</v>
      </c>
      <c r="BC157" s="380">
        <f t="array" aca="true" ref="BC157">INDEX(KM_PCT,MATCH($A157,'Knowledge - Percentages'!$B:$B,0),'Data - Knowledge'!BC$8)/100</f>
        <v>0.555</v>
      </c>
      <c r="BD157" s="380">
        <f t="array" aca="true" ref="BD157">INDEX(KM_PCT,MATCH($A157,'Knowledge - Percentages'!$B:$B,0),'Data - Knowledge'!BD$8)/100</f>
        <v>0.536</v>
      </c>
      <c r="BE157" s="380">
        <f t="array" aca="true" ref="BE157">INDEX(KM_PCT,MATCH($A157,'Knowledge - Percentages'!$B:$B,0),'Data - Knowledge'!BE$8)/100</f>
        <v>0.562</v>
      </c>
      <c r="BF157" s="380">
        <f t="array" aca="true" ref="BF157">INDEX(KM_PCT,MATCH($A157,'Knowledge - Percentages'!$B:$B,0),'Data - Knowledge'!BF$8)/100</f>
        <v>0.602</v>
      </c>
      <c r="BG157" s="380">
        <f t="array" aca="true" ref="BG157">INDEX(KM_PCT,MATCH($A157,'Knowledge - Percentages'!$B:$B,0),'Data - Knowledge'!BG$8)/100</f>
        <v>0.55399999999999994</v>
      </c>
      <c r="BH157" s="380">
        <f t="array" aca="true" ref="BH157">INDEX(KM_PCT,MATCH($A157,'Knowledge - Percentages'!$B:$B,0),'Data - Knowledge'!BH$8)/100</f>
        <v>0.555</v>
      </c>
      <c r="BI157" s="380">
        <f t="array" aca="true" ref="BI157">INDEX(KM_PCT,MATCH($A157,'Knowledge - Percentages'!$B:$B,0),'Data - Knowledge'!BI$8)/100</f>
        <v>0.55399999999999994</v>
      </c>
      <c r="BJ157" s="380">
        <f t="array" aca="true" ref="BJ157">INDEX(KM_PCT,MATCH($A157,'Knowledge - Percentages'!$B:$B,0),'Data - Knowledge'!BJ$8)/100</f>
        <v>0.502</v>
      </c>
      <c r="BK157" s="380">
        <f t="array" aca="true" ref="BK157">INDEX(KM_PCT,MATCH($A157,'Knowledge - Percentages'!$B:$B,0),'Data - Knowledge'!BK$8)/100</f>
        <v>0.49</v>
      </c>
      <c r="BL157" s="380">
        <f t="array" aca="true" ref="BL157">INDEX(KM_PCT,MATCH($A157,'Knowledge - Percentages'!$B:$B,0),'Data - Knowledge'!BL$8)/100</f>
        <v>0.446</v>
      </c>
      <c r="BM157" s="380">
        <f t="array" aca="true" ref="BM157">INDEX(KM_PCT,MATCH($A157,'Knowledge - Percentages'!$B:$B,0),'Data - Knowledge'!BM$8)/100</f>
        <v>0.34299999999999997</v>
      </c>
      <c r="BN157" s="380">
        <f t="array" aca="true" ref="BN157">INDEX(KM_PCT,MATCH($A157,'Knowledge - Percentages'!$B:$B,0),'Data - Knowledge'!BN$8)/100</f>
        <v>0.49</v>
      </c>
      <c r="BO157" s="380">
        <f t="array" aca="true" ref="BO157">INDEX(KM_PCT,MATCH($A157,'Knowledge - Percentages'!$B:$B,0),'Data - Knowledge'!BO$8)/100</f>
        <v>0.489</v>
      </c>
      <c r="BP157" s="380">
        <f t="array" aca="true" ref="BP157">INDEX(KM_PCT,MATCH($A157,'Knowledge - Percentages'!$B:$B,0),'Data - Knowledge'!BP$8)/100</f>
        <v>0.494</v>
      </c>
      <c r="BQ157" s="380">
        <f t="array" aca="true" ref="BQ157">INDEX(KM_PCT,MATCH($A157,'Knowledge - Percentages'!$B:$B,0),'Data - Knowledge'!BQ$8)/100</f>
        <v>0.494</v>
      </c>
    </row>
    <row r="158" spans="1:69">
      <c r="A158" t="s">
        <v>1045</v>
      </c>
      <c r="B158" t="s">
        <v>1041</v>
      </c>
      <c r="C158" t="s">
        <v>1042</v>
      </c>
      <c r="D158" t="s">
        <v>1046</v>
      </c>
      <c r="E158" s="373">
        <f>SUMPRODUCT($K$2:$BQ$2,$K158:$BQ158)/$J$2</f>
        <v>0.46817803030303029</v>
      </c>
      <c r="F158" s="379">
        <f>SUMPRODUCT($K$2:$BQ$2,$K158:$BQ158)</f>
        <v>123.599</v>
      </c>
      <c r="G158" s="373">
        <f>SUMPRODUCT($K$3:$BQ$3,$K158:$BQ158)/$J$3</f>
        <v>0.59251950718685809</v>
      </c>
      <c r="H158" s="379">
        <f>SUMPRODUCT($K$3:$BQ$3,$K158:$BQ158)</f>
        <v>5771.1399999999976</v>
      </c>
      <c r="I158" s="373">
        <f>CORREL($K$4:$BQ$4,$K158:$BQ158)</f>
        <v>-0.238571856817771</v>
      </c>
      <c r="J158" s="379">
        <f>$E158/$G158*100</f>
        <v>79.014787635571423</v>
      </c>
      <c r="K158" s="380">
        <f t="array" aca="true" ref="K158">INDEX(KM_PCT,MATCH($A158,'Knowledge - Percentages'!$B:$B,0),'Data - Knowledge'!K$8)/100</f>
        <v>0.643</v>
      </c>
      <c r="L158" s="380">
        <f t="array" aca="true" ref="L158">INDEX(KM_PCT,MATCH($A158,'Knowledge - Percentages'!$B:$B,0),'Data - Knowledge'!L$8)/100</f>
        <v>0.643</v>
      </c>
      <c r="M158" s="380">
        <f t="array" aca="true" ref="M158">INDEX(KM_PCT,MATCH($A158,'Knowledge - Percentages'!$B:$B,0),'Data - Knowledge'!M$8)/100</f>
        <v>0.643</v>
      </c>
      <c r="N158" s="380">
        <f t="array" aca="true" ref="N158">INDEX(KM_PCT,MATCH($A158,'Knowledge - Percentages'!$B:$B,0),'Data - Knowledge'!N$8)/100</f>
        <v>0.667</v>
      </c>
      <c r="O158" s="380">
        <f t="array" aca="true" ref="O158">INDEX(KM_PCT,MATCH($A158,'Knowledge - Percentages'!$B:$B,0),'Data - Knowledge'!O$8)/100</f>
        <v>0.705</v>
      </c>
      <c r="P158" s="380">
        <f t="array" aca="true" ref="P158">INDEX(KM_PCT,MATCH($A158,'Knowledge - Percentages'!$B:$B,0),'Data - Knowledge'!P$8)/100</f>
        <v>0.616</v>
      </c>
      <c r="Q158" s="380">
        <f t="array" aca="true" ref="Q158">INDEX(KM_PCT,MATCH($A158,'Knowledge - Percentages'!$B:$B,0),'Data - Knowledge'!Q$8)/100</f>
        <v>0.65099999999999991</v>
      </c>
      <c r="R158" s="380">
        <f t="array" aca="true" ref="R158">INDEX(KM_PCT,MATCH($A158,'Knowledge - Percentages'!$B:$B,0),'Data - Knowledge'!R$8)/100</f>
        <v>0.65099999999999991</v>
      </c>
      <c r="S158" s="380">
        <f t="array" aca="true" ref="S158">INDEX(KM_PCT,MATCH($A158,'Knowledge - Percentages'!$B:$B,0),'Data - Knowledge'!S$8)/100</f>
        <v>0.66299999999999992</v>
      </c>
      <c r="T158" s="380">
        <f t="array" aca="true" ref="T158">INDEX(KM_PCT,MATCH($A158,'Knowledge - Percentages'!$B:$B,0),'Data - Knowledge'!T$8)/100</f>
        <v>0.659</v>
      </c>
      <c r="U158" s="380">
        <f t="array" aca="true" ref="U158">INDEX(KM_PCT,MATCH($A158,'Knowledge - Percentages'!$B:$B,0),'Data - Knowledge'!U$8)/100</f>
        <v>0.643</v>
      </c>
      <c r="V158" s="380">
        <f t="array" aca="true" ref="V158">INDEX(KM_PCT,MATCH($A158,'Knowledge - Percentages'!$B:$B,0),'Data - Knowledge'!V$8)/100</f>
        <v>0.605</v>
      </c>
      <c r="W158" s="380">
        <f t="array" aca="true" ref="W158">INDEX(KM_PCT,MATCH($A158,'Knowledge - Percentages'!$B:$B,0),'Data - Knowledge'!W$8)/100</f>
        <v>0.639</v>
      </c>
      <c r="X158" s="380">
        <f t="array" aca="true" ref="X158">INDEX(KM_PCT,MATCH($A158,'Knowledge - Percentages'!$B:$B,0),'Data - Knowledge'!X$8)/100</f>
        <v>0.564</v>
      </c>
      <c r="Y158" s="380">
        <f t="array" aca="true" ref="Y158">INDEX(KM_PCT,MATCH($A158,'Knowledge - Percentages'!$B:$B,0),'Data - Knowledge'!Y$8)/100</f>
        <v>0.474</v>
      </c>
      <c r="Z158" s="380">
        <f t="array" aca="true" ref="Z158">INDEX(KM_PCT,MATCH($A158,'Knowledge - Percentages'!$B:$B,0),'Data - Knowledge'!Z$8)/100</f>
        <v>0.53</v>
      </c>
      <c r="AA158" s="380">
        <f t="array" aca="true" ref="AA158">INDEX(KM_PCT,MATCH($A158,'Knowledge - Percentages'!$B:$B,0),'Data - Knowledge'!AA$8)/100</f>
        <v>0.439</v>
      </c>
      <c r="AB158" s="380">
        <f t="array" aca="true" ref="AB158">INDEX(KM_PCT,MATCH($A158,'Knowledge - Percentages'!$B:$B,0),'Data - Knowledge'!AB$8)/100</f>
        <v>0.612</v>
      </c>
      <c r="AC158" s="380">
        <f t="array" aca="true" ref="AC158">INDEX(KM_PCT,MATCH($A158,'Knowledge - Percentages'!$B:$B,0),'Data - Knowledge'!AC$8)/100</f>
        <v>0.51</v>
      </c>
      <c r="AD158" s="380">
        <f t="array" aca="true" ref="AD158">INDEX(KM_PCT,MATCH($A158,'Knowledge - Percentages'!$B:$B,0),'Data - Knowledge'!AD$8)/100</f>
        <v>0.392</v>
      </c>
      <c r="AE158" s="380">
        <f t="array" aca="true" ref="AE158">INDEX(KM_PCT,MATCH($A158,'Knowledge - Percentages'!$B:$B,0),'Data - Knowledge'!AE$8)/100</f>
        <v>0.578</v>
      </c>
      <c r="AF158" s="380">
        <f t="array" aca="true" ref="AF158">INDEX(KM_PCT,MATCH($A158,'Knowledge - Percentages'!$B:$B,0),'Data - Knowledge'!AF$8)/100</f>
        <v>0.586</v>
      </c>
      <c r="AG158" s="380">
        <f t="array" aca="true" ref="AG158">INDEX(KM_PCT,MATCH($A158,'Knowledge - Percentages'!$B:$B,0),'Data - Knowledge'!AG$8)/100</f>
        <v>0.578</v>
      </c>
      <c r="AH158" s="380">
        <f t="array" aca="true" ref="AH158">INDEX(KM_PCT,MATCH($A158,'Knowledge - Percentages'!$B:$B,0),'Data - Knowledge'!AH$8)/100</f>
        <v>0.562</v>
      </c>
      <c r="AI158" s="380">
        <f t="array" aca="true" ref="AI158">INDEX(KM_PCT,MATCH($A158,'Knowledge - Percentages'!$B:$B,0),'Data - Knowledge'!AI$8)/100</f>
        <v>0.282</v>
      </c>
      <c r="AJ158" s="380">
        <f t="array" aca="true" ref="AJ158">INDEX(KM_PCT,MATCH($A158,'Knowledge - Percentages'!$B:$B,0),'Data - Knowledge'!AJ$8)/100</f>
        <v>0.623</v>
      </c>
      <c r="AK158" s="380">
        <f t="array" aca="true" ref="AK158">INDEX(KM_PCT,MATCH($A158,'Knowledge - Percentages'!$B:$B,0),'Data - Knowledge'!AK$8)/100</f>
        <v>0.513</v>
      </c>
      <c r="AL158" s="380">
        <f t="array" aca="true" ref="AL158">INDEX(KM_PCT,MATCH($A158,'Knowledge - Percentages'!$B:$B,0),'Data - Knowledge'!AL$8)/100</f>
        <v>0.496</v>
      </c>
      <c r="AM158" s="380">
        <f t="array" aca="true" ref="AM158">INDEX(KM_PCT,MATCH($A158,'Knowledge - Percentages'!$B:$B,0),'Data - Knowledge'!AM$8)/100</f>
        <v>0.588</v>
      </c>
      <c r="AN158" s="380">
        <f t="array" aca="true" ref="AN158">INDEX(KM_PCT,MATCH($A158,'Knowledge - Percentages'!$B:$B,0),'Data - Knowledge'!AN$8)/100</f>
        <v>0.584</v>
      </c>
      <c r="AO158" s="380">
        <f t="array" aca="true" ref="AO158">INDEX(KM_PCT,MATCH($A158,'Knowledge - Percentages'!$B:$B,0),'Data - Knowledge'!AO$8)/100</f>
        <v>0.583</v>
      </c>
      <c r="AP158" s="380">
        <f t="array" aca="true" ref="AP158">INDEX(KM_PCT,MATCH($A158,'Knowledge - Percentages'!$B:$B,0),'Data - Knowledge'!AP$8)/100</f>
        <v>0.565</v>
      </c>
      <c r="AQ158" s="380">
        <f t="array" aca="true" ref="AQ158">INDEX(KM_PCT,MATCH($A158,'Knowledge - Percentages'!$B:$B,0),'Data - Knowledge'!AQ$8)/100</f>
        <v>0.544</v>
      </c>
      <c r="AR158" s="380">
        <f t="array" aca="true" ref="AR158">INDEX(KM_PCT,MATCH($A158,'Knowledge - Percentages'!$B:$B,0),'Data - Knowledge'!AR$8)/100</f>
        <v>0.478</v>
      </c>
      <c r="AS158" s="380">
        <f t="array" aca="true" ref="AS158">INDEX(KM_PCT,MATCH($A158,'Knowledge - Percentages'!$B:$B,0),'Data - Knowledge'!AS$8)/100</f>
        <v>0.41600000000000004</v>
      </c>
      <c r="AT158" s="380">
        <f t="array" aca="true" ref="AT158">INDEX(KM_PCT,MATCH($A158,'Knowledge - Percentages'!$B:$B,0),'Data - Knowledge'!AT$8)/100</f>
        <v>0.386</v>
      </c>
      <c r="AU158" s="380">
        <f t="array" aca="true" ref="AU158">INDEX(KM_PCT,MATCH($A158,'Knowledge - Percentages'!$B:$B,0),'Data - Knowledge'!AU$8)/100</f>
        <v>0.47700000000000004</v>
      </c>
      <c r="AV158" s="380">
        <f t="array" aca="true" ref="AV158">INDEX(KM_PCT,MATCH($A158,'Knowledge - Percentages'!$B:$B,0),'Data - Knowledge'!AV$8)/100</f>
        <v>0.552</v>
      </c>
      <c r="AW158" s="380">
        <f t="array" aca="true" ref="AW158">INDEX(KM_PCT,MATCH($A158,'Knowledge - Percentages'!$B:$B,0),'Data - Knowledge'!AW$8)/100</f>
        <v>0.552</v>
      </c>
      <c r="AX158" s="380">
        <f t="array" aca="true" ref="AX158">INDEX(KM_PCT,MATCH($A158,'Knowledge - Percentages'!$B:$B,0),'Data - Knowledge'!AX$8)/100</f>
        <v>0.302</v>
      </c>
      <c r="AY158" s="380">
        <f t="array" aca="true" ref="AY158">INDEX(KM_PCT,MATCH($A158,'Knowledge - Percentages'!$B:$B,0),'Data - Knowledge'!AY$8)/100</f>
        <v>0.504</v>
      </c>
      <c r="AZ158" s="380">
        <f t="array" aca="true" ref="AZ158">INDEX(KM_PCT,MATCH($A158,'Knowledge - Percentages'!$B:$B,0),'Data - Knowledge'!AZ$8)/100</f>
        <v>0.479</v>
      </c>
      <c r="BA158" s="380">
        <f t="array" aca="true" ref="BA158">INDEX(KM_PCT,MATCH($A158,'Knowledge - Percentages'!$B:$B,0),'Data - Knowledge'!BA$8)/100</f>
        <v>0.479</v>
      </c>
      <c r="BB158" s="380">
        <f t="array" aca="true" ref="BB158">INDEX(KM_PCT,MATCH($A158,'Knowledge - Percentages'!$B:$B,0),'Data - Knowledge'!BB$8)/100</f>
        <v>0.479</v>
      </c>
      <c r="BC158" s="380">
        <f t="array" aca="true" ref="BC158">INDEX(KM_PCT,MATCH($A158,'Knowledge - Percentages'!$B:$B,0),'Data - Knowledge'!BC$8)/100</f>
        <v>0.47700000000000004</v>
      </c>
      <c r="BD158" s="380">
        <f t="array" aca="true" ref="BD158">INDEX(KM_PCT,MATCH($A158,'Knowledge - Percentages'!$B:$B,0),'Data - Knowledge'!BD$8)/100</f>
        <v>0.475</v>
      </c>
      <c r="BE158" s="380">
        <f t="array" aca="true" ref="BE158">INDEX(KM_PCT,MATCH($A158,'Knowledge - Percentages'!$B:$B,0),'Data - Knowledge'!BE$8)/100</f>
        <v>0.47700000000000004</v>
      </c>
      <c r="BF158" s="380">
        <f t="array" aca="true" ref="BF158">INDEX(KM_PCT,MATCH($A158,'Knowledge - Percentages'!$B:$B,0),'Data - Knowledge'!BF$8)/100</f>
        <v>0.504</v>
      </c>
      <c r="BG158" s="380">
        <f t="array" aca="true" ref="BG158">INDEX(KM_PCT,MATCH($A158,'Knowledge - Percentages'!$B:$B,0),'Data - Knowledge'!BG$8)/100</f>
        <v>0.47200000000000003</v>
      </c>
      <c r="BH158" s="380">
        <f t="array" aca="true" ref="BH158">INDEX(KM_PCT,MATCH($A158,'Knowledge - Percentages'!$B:$B,0),'Data - Knowledge'!BH$8)/100</f>
        <v>0.45899999999999996</v>
      </c>
      <c r="BI158" s="380">
        <f t="array" aca="true" ref="BI158">INDEX(KM_PCT,MATCH($A158,'Knowledge - Percentages'!$B:$B,0),'Data - Knowledge'!BI$8)/100</f>
        <v>0.45899999999999996</v>
      </c>
      <c r="BJ158" s="380">
        <f t="array" aca="true" ref="BJ158">INDEX(KM_PCT,MATCH($A158,'Knowledge - Percentages'!$B:$B,0),'Data - Knowledge'!BJ$8)/100</f>
        <v>0.39799999999999996</v>
      </c>
      <c r="BK158" s="380">
        <f t="array" aca="true" ref="BK158">INDEX(KM_PCT,MATCH($A158,'Knowledge - Percentages'!$B:$B,0),'Data - Knowledge'!BK$8)/100</f>
        <v>0.43</v>
      </c>
      <c r="BL158" s="380">
        <f t="array" aca="true" ref="BL158">INDEX(KM_PCT,MATCH($A158,'Knowledge - Percentages'!$B:$B,0),'Data - Knowledge'!BL$8)/100</f>
        <v>0.376</v>
      </c>
      <c r="BM158" s="380">
        <f t="array" aca="true" ref="BM158">INDEX(KM_PCT,MATCH($A158,'Knowledge - Percentages'!$B:$B,0),'Data - Knowledge'!BM$8)/100</f>
        <v>0.257</v>
      </c>
      <c r="BN158" s="380">
        <f t="array" aca="true" ref="BN158">INDEX(KM_PCT,MATCH($A158,'Knowledge - Percentages'!$B:$B,0),'Data - Knowledge'!BN$8)/100</f>
        <v>0.397</v>
      </c>
      <c r="BO158" s="380">
        <f t="array" aca="true" ref="BO158">INDEX(KM_PCT,MATCH($A158,'Knowledge - Percentages'!$B:$B,0),'Data - Knowledge'!BO$8)/100</f>
        <v>0.382</v>
      </c>
      <c r="BP158" s="380">
        <f t="array" aca="true" ref="BP158">INDEX(KM_PCT,MATCH($A158,'Knowledge - Percentages'!$B:$B,0),'Data - Knowledge'!BP$8)/100</f>
        <v>0.39299999999999996</v>
      </c>
      <c r="BQ158" s="380">
        <f t="array" aca="true" ref="BQ158">INDEX(KM_PCT,MATCH($A158,'Knowledge - Percentages'!$B:$B,0),'Data - Knowledge'!BQ$8)/100</f>
        <v>0.385</v>
      </c>
    </row>
    <row r="159" spans="1:69">
      <c r="A159" t="s">
        <v>1047</v>
      </c>
      <c r="B159" t="s">
        <v>1041</v>
      </c>
      <c r="C159" t="s">
        <v>1042</v>
      </c>
      <c r="D159" t="s">
        <v>1048</v>
      </c>
      <c r="E159" s="373">
        <f>SUMPRODUCT($K$2:$BQ$2,$K159:$BQ159)/$J$2</f>
        <v>0.35424999999999995</v>
      </c>
      <c r="F159" s="379">
        <f>SUMPRODUCT($K$2:$BQ$2,$K159:$BQ159)</f>
        <v>93.521999999999991</v>
      </c>
      <c r="G159" s="373">
        <f>SUMPRODUCT($K$3:$BQ$3,$K159:$BQ159)/$J$3</f>
        <v>0.49547002053388106</v>
      </c>
      <c r="H159" s="379">
        <f>SUMPRODUCT($K$3:$BQ$3,$K159:$BQ159)</f>
        <v>4825.8780000000015</v>
      </c>
      <c r="I159" s="373">
        <f>CORREL($K$4:$BQ$4,$K159:$BQ159)</f>
        <v>-0.38738990424691577</v>
      </c>
      <c r="J159" s="379">
        <f>$E159/$G159*100</f>
        <v>71.497766831237726</v>
      </c>
      <c r="K159" s="380">
        <f t="array" aca="true" ref="K159">INDEX(KM_PCT,MATCH($A159,'Knowledge - Percentages'!$B:$B,0),'Data - Knowledge'!K$8)/100</f>
        <v>0.684</v>
      </c>
      <c r="L159" s="380">
        <f t="array" aca="true" ref="L159">INDEX(KM_PCT,MATCH($A159,'Knowledge - Percentages'!$B:$B,0),'Data - Knowledge'!L$8)/100</f>
        <v>0.551</v>
      </c>
      <c r="M159" s="380">
        <f t="array" aca="true" ref="M159">INDEX(KM_PCT,MATCH($A159,'Knowledge - Percentages'!$B:$B,0),'Data - Knowledge'!M$8)/100</f>
        <v>0.551</v>
      </c>
      <c r="N159" s="380">
        <f t="array" aca="true" ref="N159">INDEX(KM_PCT,MATCH($A159,'Knowledge - Percentages'!$B:$B,0),'Data - Knowledge'!N$8)/100</f>
        <v>0.58</v>
      </c>
      <c r="O159" s="380">
        <f t="array" aca="true" ref="O159">INDEX(KM_PCT,MATCH($A159,'Knowledge - Percentages'!$B:$B,0),'Data - Knowledge'!O$8)/100</f>
        <v>0.653</v>
      </c>
      <c r="P159" s="380">
        <f t="array" aca="true" ref="P159">INDEX(KM_PCT,MATCH($A159,'Knowledge - Percentages'!$B:$B,0),'Data - Knowledge'!P$8)/100</f>
        <v>0.466</v>
      </c>
      <c r="Q159" s="380">
        <f t="array" aca="true" ref="Q159">INDEX(KM_PCT,MATCH($A159,'Knowledge - Percentages'!$B:$B,0),'Data - Knowledge'!Q$8)/100</f>
        <v>0.58</v>
      </c>
      <c r="R159" s="380">
        <f t="array" aca="true" ref="R159">INDEX(KM_PCT,MATCH($A159,'Knowledge - Percentages'!$B:$B,0),'Data - Knowledge'!R$8)/100</f>
        <v>0.545</v>
      </c>
      <c r="S159" s="380">
        <f t="array" aca="true" ref="S159">INDEX(KM_PCT,MATCH($A159,'Knowledge - Percentages'!$B:$B,0),'Data - Knowledge'!S$8)/100</f>
        <v>0.542</v>
      </c>
      <c r="T159" s="380">
        <f t="array" aca="true" ref="T159">INDEX(KM_PCT,MATCH($A159,'Knowledge - Percentages'!$B:$B,0),'Data - Knowledge'!T$8)/100</f>
        <v>0.602</v>
      </c>
      <c r="U159" s="380">
        <f t="array" aca="true" ref="U159">INDEX(KM_PCT,MATCH($A159,'Knowledge - Percentages'!$B:$B,0),'Data - Knowledge'!U$8)/100</f>
        <v>0.545</v>
      </c>
      <c r="V159" s="380">
        <f t="array" aca="true" ref="V159">INDEX(KM_PCT,MATCH($A159,'Knowledge - Percentages'!$B:$B,0),'Data - Knowledge'!V$8)/100</f>
        <v>0.513</v>
      </c>
      <c r="W159" s="380">
        <f t="array" aca="true" ref="W159">INDEX(KM_PCT,MATCH($A159,'Knowledge - Percentages'!$B:$B,0),'Data - Knowledge'!W$8)/100</f>
        <v>0.545</v>
      </c>
      <c r="X159" s="380">
        <f t="array" aca="true" ref="X159">INDEX(KM_PCT,MATCH($A159,'Knowledge - Percentages'!$B:$B,0),'Data - Knowledge'!X$8)/100</f>
        <v>0.54299999999999993</v>
      </c>
      <c r="Y159" s="380">
        <f t="array" aca="true" ref="Y159">INDEX(KM_PCT,MATCH($A159,'Knowledge - Percentages'!$B:$B,0),'Data - Knowledge'!Y$8)/100</f>
        <v>0.43799999999999994</v>
      </c>
      <c r="Z159" s="380">
        <f t="array" aca="true" ref="Z159">INDEX(KM_PCT,MATCH($A159,'Knowledge - Percentages'!$B:$B,0),'Data - Knowledge'!Z$8)/100</f>
        <v>0.503</v>
      </c>
      <c r="AA159" s="380">
        <f t="array" aca="true" ref="AA159">INDEX(KM_PCT,MATCH($A159,'Knowledge - Percentages'!$B:$B,0),'Data - Knowledge'!AA$8)/100</f>
        <v>0.48700000000000004</v>
      </c>
      <c r="AB159" s="380">
        <f t="array" aca="true" ref="AB159">INDEX(KM_PCT,MATCH($A159,'Knowledge - Percentages'!$B:$B,0),'Data - Knowledge'!AB$8)/100</f>
        <v>0.47100000000000003</v>
      </c>
      <c r="AC159" s="380">
        <f t="array" aca="true" ref="AC159">INDEX(KM_PCT,MATCH($A159,'Knowledge - Percentages'!$B:$B,0),'Data - Knowledge'!AC$8)/100</f>
        <v>0.467</v>
      </c>
      <c r="AD159" s="380">
        <f t="array" aca="true" ref="AD159">INDEX(KM_PCT,MATCH($A159,'Knowledge - Percentages'!$B:$B,0),'Data - Knowledge'!AD$8)/100</f>
        <v>0.446</v>
      </c>
      <c r="AE159" s="380">
        <f t="array" aca="true" ref="AE159">INDEX(KM_PCT,MATCH($A159,'Knowledge - Percentages'!$B:$B,0),'Data - Knowledge'!AE$8)/100</f>
        <v>0.48</v>
      </c>
      <c r="AF159" s="380">
        <f t="array" aca="true" ref="AF159">INDEX(KM_PCT,MATCH($A159,'Knowledge - Percentages'!$B:$B,0),'Data - Knowledge'!AF$8)/100</f>
        <v>0.48100000000000004</v>
      </c>
      <c r="AG159" s="380">
        <f t="array" aca="true" ref="AG159">INDEX(KM_PCT,MATCH($A159,'Knowledge - Percentages'!$B:$B,0),'Data - Knowledge'!AG$8)/100</f>
        <v>0.48</v>
      </c>
      <c r="AH159" s="380">
        <f t="array" aca="true" ref="AH159">INDEX(KM_PCT,MATCH($A159,'Knowledge - Percentages'!$B:$B,0),'Data - Knowledge'!AH$8)/100</f>
        <v>0.447</v>
      </c>
      <c r="AI159" s="380">
        <f t="array" aca="true" ref="AI159">INDEX(KM_PCT,MATCH($A159,'Knowledge - Percentages'!$B:$B,0),'Data - Knowledge'!AI$8)/100</f>
        <v>0.306</v>
      </c>
      <c r="AJ159" s="380">
        <f t="array" aca="true" ref="AJ159">INDEX(KM_PCT,MATCH($A159,'Knowledge - Percentages'!$B:$B,0),'Data - Knowledge'!AJ$8)/100</f>
        <v>0.522</v>
      </c>
      <c r="AK159" s="380">
        <f t="array" aca="true" ref="AK159">INDEX(KM_PCT,MATCH($A159,'Knowledge - Percentages'!$B:$B,0),'Data - Knowledge'!AK$8)/100</f>
        <v>0.41</v>
      </c>
      <c r="AL159" s="380">
        <f t="array" aca="true" ref="AL159">INDEX(KM_PCT,MATCH($A159,'Knowledge - Percentages'!$B:$B,0),'Data - Knowledge'!AL$8)/100</f>
        <v>0.429</v>
      </c>
      <c r="AM159" s="380">
        <f t="array" aca="true" ref="AM159">INDEX(KM_PCT,MATCH($A159,'Knowledge - Percentages'!$B:$B,0),'Data - Knowledge'!AM$8)/100</f>
        <v>0.442</v>
      </c>
      <c r="AN159" s="380">
        <f t="array" aca="true" ref="AN159">INDEX(KM_PCT,MATCH($A159,'Knowledge - Percentages'!$B:$B,0),'Data - Knowledge'!AN$8)/100</f>
        <v>0.465</v>
      </c>
      <c r="AO159" s="380">
        <f t="array" aca="true" ref="AO159">INDEX(KM_PCT,MATCH($A159,'Knowledge - Percentages'!$B:$B,0),'Data - Knowledge'!AO$8)/100</f>
        <v>0.46399999999999997</v>
      </c>
      <c r="AP159" s="380">
        <f t="array" aca="true" ref="AP159">INDEX(KM_PCT,MATCH($A159,'Knowledge - Percentages'!$B:$B,0),'Data - Knowledge'!AP$8)/100</f>
        <v>0.467</v>
      </c>
      <c r="AQ159" s="380">
        <f t="array" aca="true" ref="AQ159">INDEX(KM_PCT,MATCH($A159,'Knowledge - Percentages'!$B:$B,0),'Data - Knowledge'!AQ$8)/100</f>
        <v>0.39799999999999996</v>
      </c>
      <c r="AR159" s="380">
        <f t="array" aca="true" ref="AR159">INDEX(KM_PCT,MATCH($A159,'Knowledge - Percentages'!$B:$B,0),'Data - Knowledge'!AR$8)/100</f>
        <v>0.366</v>
      </c>
      <c r="AS159" s="380">
        <f t="array" aca="true" ref="AS159">INDEX(KM_PCT,MATCH($A159,'Knowledge - Percentages'!$B:$B,0),'Data - Knowledge'!AS$8)/100</f>
        <v>0.34299999999999997</v>
      </c>
      <c r="AT159" s="380">
        <f t="array" aca="true" ref="AT159">INDEX(KM_PCT,MATCH($A159,'Knowledge - Percentages'!$B:$B,0),'Data - Knowledge'!AT$8)/100</f>
        <v>0.355</v>
      </c>
      <c r="AU159" s="380">
        <f t="array" aca="true" ref="AU159">INDEX(KM_PCT,MATCH($A159,'Knowledge - Percentages'!$B:$B,0),'Data - Knowledge'!AU$8)/100</f>
        <v>0.36200000000000004</v>
      </c>
      <c r="AV159" s="380">
        <f t="array" aca="true" ref="AV159">INDEX(KM_PCT,MATCH($A159,'Knowledge - Percentages'!$B:$B,0),'Data - Knowledge'!AV$8)/100</f>
        <v>0.39899999999999997</v>
      </c>
      <c r="AW159" s="380">
        <f t="array" aca="true" ref="AW159">INDEX(KM_PCT,MATCH($A159,'Knowledge - Percentages'!$B:$B,0),'Data - Knowledge'!AW$8)/100</f>
        <v>0.389</v>
      </c>
      <c r="AX159" s="380">
        <f t="array" aca="true" ref="AX159">INDEX(KM_PCT,MATCH($A159,'Knowledge - Percentages'!$B:$B,0),'Data - Knowledge'!AX$8)/100</f>
        <v>0.265</v>
      </c>
      <c r="AY159" s="380">
        <f t="array" aca="true" ref="AY159">INDEX(KM_PCT,MATCH($A159,'Knowledge - Percentages'!$B:$B,0),'Data - Knowledge'!AY$8)/100</f>
        <v>0.402</v>
      </c>
      <c r="AZ159" s="380">
        <f t="array" aca="true" ref="AZ159">INDEX(KM_PCT,MATCH($A159,'Knowledge - Percentages'!$B:$B,0),'Data - Knowledge'!AZ$8)/100</f>
        <v>0.35200000000000004</v>
      </c>
      <c r="BA159" s="380">
        <f t="array" aca="true" ref="BA159">INDEX(KM_PCT,MATCH($A159,'Knowledge - Percentages'!$B:$B,0),'Data - Knowledge'!BA$8)/100</f>
        <v>0.341</v>
      </c>
      <c r="BB159" s="380">
        <f t="array" aca="true" ref="BB159">INDEX(KM_PCT,MATCH($A159,'Knowledge - Percentages'!$B:$B,0),'Data - Knowledge'!BB$8)/100</f>
        <v>0.33399999999999996</v>
      </c>
      <c r="BC159" s="380">
        <f t="array" aca="true" ref="BC159">INDEX(KM_PCT,MATCH($A159,'Knowledge - Percentages'!$B:$B,0),'Data - Knowledge'!BC$8)/100</f>
        <v>0.36700000000000005</v>
      </c>
      <c r="BD159" s="380">
        <f t="array" aca="true" ref="BD159">INDEX(KM_PCT,MATCH($A159,'Knowledge - Percentages'!$B:$B,0),'Data - Knowledge'!BD$8)/100</f>
        <v>0.36700000000000005</v>
      </c>
      <c r="BE159" s="380">
        <f t="array" aca="true" ref="BE159">INDEX(KM_PCT,MATCH($A159,'Knowledge - Percentages'!$B:$B,0),'Data - Knowledge'!BE$8)/100</f>
        <v>0.373</v>
      </c>
      <c r="BF159" s="380">
        <f t="array" aca="true" ref="BF159">INDEX(KM_PCT,MATCH($A159,'Knowledge - Percentages'!$B:$B,0),'Data - Knowledge'!BF$8)/100</f>
        <v>0.36700000000000005</v>
      </c>
      <c r="BG159" s="380">
        <f t="array" aca="true" ref="BG159">INDEX(KM_PCT,MATCH($A159,'Knowledge - Percentages'!$B:$B,0),'Data - Knowledge'!BG$8)/100</f>
        <v>0.37</v>
      </c>
      <c r="BH159" s="380">
        <f t="array" aca="true" ref="BH159">INDEX(KM_PCT,MATCH($A159,'Knowledge - Percentages'!$B:$B,0),'Data - Knowledge'!BH$8)/100</f>
        <v>0.33899999999999997</v>
      </c>
      <c r="BI159" s="380">
        <f t="array" aca="true" ref="BI159">INDEX(KM_PCT,MATCH($A159,'Knowledge - Percentages'!$B:$B,0),'Data - Knowledge'!BI$8)/100</f>
        <v>0.313</v>
      </c>
      <c r="BJ159" s="380">
        <f t="array" aca="true" ref="BJ159">INDEX(KM_PCT,MATCH($A159,'Knowledge - Percentages'!$B:$B,0),'Data - Knowledge'!BJ$8)/100</f>
        <v>0.305</v>
      </c>
      <c r="BK159" s="380">
        <f t="array" aca="true" ref="BK159">INDEX(KM_PCT,MATCH($A159,'Knowledge - Percentages'!$B:$B,0),'Data - Knowledge'!BK$8)/100</f>
        <v>0.33899999999999997</v>
      </c>
      <c r="BL159" s="380">
        <f t="array" aca="true" ref="BL159">INDEX(KM_PCT,MATCH($A159,'Knowledge - Percentages'!$B:$B,0),'Data - Knowledge'!BL$8)/100</f>
        <v>0.33899999999999997</v>
      </c>
      <c r="BM159" s="380">
        <f t="array" aca="true" ref="BM159">INDEX(KM_PCT,MATCH($A159,'Knowledge - Percentages'!$B:$B,0),'Data - Knowledge'!BM$8)/100</f>
        <v>0.273</v>
      </c>
      <c r="BN159" s="380">
        <f t="array" aca="true" ref="BN159">INDEX(KM_PCT,MATCH($A159,'Knowledge - Percentages'!$B:$B,0),'Data - Knowledge'!BN$8)/100</f>
        <v>0.294</v>
      </c>
      <c r="BO159" s="380">
        <f t="array" aca="true" ref="BO159">INDEX(KM_PCT,MATCH($A159,'Knowledge - Percentages'!$B:$B,0),'Data - Knowledge'!BO$8)/100</f>
        <v>0.299</v>
      </c>
      <c r="BP159" s="380">
        <f t="array" aca="true" ref="BP159">INDEX(KM_PCT,MATCH($A159,'Knowledge - Percentages'!$B:$B,0),'Data - Knowledge'!BP$8)/100</f>
        <v>0.29100000000000004</v>
      </c>
      <c r="BQ159" s="380">
        <f t="array" aca="true" ref="BQ159">INDEX(KM_PCT,MATCH($A159,'Knowledge - Percentages'!$B:$B,0),'Data - Knowledge'!BQ$8)/100</f>
        <v>0.299</v>
      </c>
    </row>
    <row r="160" spans="1:69">
      <c r="A160" t="s">
        <v>1049</v>
      </c>
      <c r="B160" t="s">
        <v>1041</v>
      </c>
      <c r="C160" t="s">
        <v>1042</v>
      </c>
      <c r="D160" t="s">
        <v>1050</v>
      </c>
      <c r="E160" s="373">
        <f>SUMPRODUCT($K$2:$BQ$2,$K160:$BQ160)/$J$2</f>
        <v>0.61770833333333341</v>
      </c>
      <c r="F160" s="379">
        <f>SUMPRODUCT($K$2:$BQ$2,$K160:$BQ160)</f>
        <v>163.07500000000002</v>
      </c>
      <c r="G160" s="373">
        <f>SUMPRODUCT($K$3:$BQ$3,$K160:$BQ160)/$J$3</f>
        <v>0.66533213552361392</v>
      </c>
      <c r="H160" s="379">
        <f>SUMPRODUCT($K$3:$BQ$3,$K160:$BQ160)</f>
        <v>6480.3349999999991</v>
      </c>
      <c r="I160" s="373">
        <f>CORREL($K$4:$BQ$4,$K160:$BQ160)</f>
        <v>-0.10928931197920791</v>
      </c>
      <c r="J160" s="379">
        <f>$E160/$G160*100</f>
        <v>92.842101012782024</v>
      </c>
      <c r="K160" s="380">
        <f t="array" aca="true" ref="K160">INDEX(KM_PCT,MATCH($A160,'Knowledge - Percentages'!$B:$B,0),'Data - Knowledge'!K$8)/100</f>
        <v>0.693</v>
      </c>
      <c r="L160" s="380">
        <f t="array" aca="true" ref="L160">INDEX(KM_PCT,MATCH($A160,'Knowledge - Percentages'!$B:$B,0),'Data - Knowledge'!L$8)/100</f>
        <v>0.674</v>
      </c>
      <c r="M160" s="380">
        <f t="array" aca="true" ref="M160">INDEX(KM_PCT,MATCH($A160,'Knowledge - Percentages'!$B:$B,0),'Data - Knowledge'!M$8)/100</f>
        <v>0.674</v>
      </c>
      <c r="N160" s="380">
        <f t="array" aca="true" ref="N160">INDEX(KM_PCT,MATCH($A160,'Knowledge - Percentages'!$B:$B,0),'Data - Knowledge'!N$8)/100</f>
        <v>0.674</v>
      </c>
      <c r="O160" s="380">
        <f t="array" aca="true" ref="O160">INDEX(KM_PCT,MATCH($A160,'Knowledge - Percentages'!$B:$B,0),'Data - Knowledge'!O$8)/100</f>
        <v>0.705</v>
      </c>
      <c r="P160" s="380">
        <f t="array" aca="true" ref="P160">INDEX(KM_PCT,MATCH($A160,'Knowledge - Percentages'!$B:$B,0),'Data - Knowledge'!P$8)/100</f>
        <v>0.65799999999999992</v>
      </c>
      <c r="Q160" s="380">
        <f t="array" aca="true" ref="Q160">INDEX(KM_PCT,MATCH($A160,'Knowledge - Percentages'!$B:$B,0),'Data - Knowledge'!Q$8)/100</f>
        <v>0.674</v>
      </c>
      <c r="R160" s="380">
        <f t="array" aca="true" ref="R160">INDEX(KM_PCT,MATCH($A160,'Knowledge - Percentages'!$B:$B,0),'Data - Knowledge'!R$8)/100</f>
        <v>0.674</v>
      </c>
      <c r="S160" s="380">
        <f t="array" aca="true" ref="S160">INDEX(KM_PCT,MATCH($A160,'Knowledge - Percentages'!$B:$B,0),'Data - Knowledge'!S$8)/100</f>
        <v>0.674</v>
      </c>
      <c r="T160" s="380">
        <f t="array" aca="true" ref="T160">INDEX(KM_PCT,MATCH($A160,'Knowledge - Percentages'!$B:$B,0),'Data - Knowledge'!T$8)/100</f>
        <v>0.7</v>
      </c>
      <c r="U160" s="380">
        <f t="array" aca="true" ref="U160">INDEX(KM_PCT,MATCH($A160,'Knowledge - Percentages'!$B:$B,0),'Data - Knowledge'!U$8)/100</f>
        <v>0.677</v>
      </c>
      <c r="V160" s="380">
        <f t="array" aca="true" ref="V160">INDEX(KM_PCT,MATCH($A160,'Knowledge - Percentages'!$B:$B,0),'Data - Knowledge'!V$8)/100</f>
        <v>0.677</v>
      </c>
      <c r="W160" s="380">
        <f t="array" aca="true" ref="W160">INDEX(KM_PCT,MATCH($A160,'Knowledge - Percentages'!$B:$B,0),'Data - Knowledge'!W$8)/100</f>
        <v>0.677</v>
      </c>
      <c r="X160" s="380">
        <f t="array" aca="true" ref="X160">INDEX(KM_PCT,MATCH($A160,'Knowledge - Percentages'!$B:$B,0),'Data - Knowledge'!X$8)/100</f>
        <v>0.622</v>
      </c>
      <c r="Y160" s="380">
        <f t="array" aca="true" ref="Y160">INDEX(KM_PCT,MATCH($A160,'Knowledge - Percentages'!$B:$B,0),'Data - Knowledge'!Y$8)/100</f>
        <v>0.57700000000000007</v>
      </c>
      <c r="Z160" s="380">
        <f t="array" aca="true" ref="Z160">INDEX(KM_PCT,MATCH($A160,'Knowledge - Percentages'!$B:$B,0),'Data - Knowledge'!Z$8)/100</f>
        <v>0.591</v>
      </c>
      <c r="AA160" s="380">
        <f t="array" aca="true" ref="AA160">INDEX(KM_PCT,MATCH($A160,'Knowledge - Percentages'!$B:$B,0),'Data - Knowledge'!AA$8)/100</f>
        <v>0.609</v>
      </c>
      <c r="AB160" s="380">
        <f t="array" aca="true" ref="AB160">INDEX(KM_PCT,MATCH($A160,'Knowledge - Percentages'!$B:$B,0),'Data - Knowledge'!AB$8)/100</f>
        <v>0.634</v>
      </c>
      <c r="AC160" s="380">
        <f t="array" aca="true" ref="AC160">INDEX(KM_PCT,MATCH($A160,'Knowledge - Percentages'!$B:$B,0),'Data - Knowledge'!AC$8)/100</f>
        <v>0.66099999999999992</v>
      </c>
      <c r="AD160" s="380">
        <f t="array" aca="true" ref="AD160">INDEX(KM_PCT,MATCH($A160,'Knowledge - Percentages'!$B:$B,0),'Data - Knowledge'!AD$8)/100</f>
        <v>0.622</v>
      </c>
      <c r="AE160" s="380">
        <f t="array" aca="true" ref="AE160">INDEX(KM_PCT,MATCH($A160,'Knowledge - Percentages'!$B:$B,0),'Data - Knowledge'!AE$8)/100</f>
        <v>0.69200000000000006</v>
      </c>
      <c r="AF160" s="380">
        <f t="array" aca="true" ref="AF160">INDEX(KM_PCT,MATCH($A160,'Knowledge - Percentages'!$B:$B,0),'Data - Knowledge'!AF$8)/100</f>
        <v>0.69200000000000006</v>
      </c>
      <c r="AG160" s="380">
        <f t="array" aca="true" ref="AG160">INDEX(KM_PCT,MATCH($A160,'Knowledge - Percentages'!$B:$B,0),'Data - Knowledge'!AG$8)/100</f>
        <v>0.69200000000000006</v>
      </c>
      <c r="AH160" s="380">
        <f t="array" aca="true" ref="AH160">INDEX(KM_PCT,MATCH($A160,'Knowledge - Percentages'!$B:$B,0),'Data - Knowledge'!AH$8)/100</f>
        <v>0.682</v>
      </c>
      <c r="AI160" s="380">
        <f t="array" aca="true" ref="AI160">INDEX(KM_PCT,MATCH($A160,'Knowledge - Percentages'!$B:$B,0),'Data - Knowledge'!AI$8)/100</f>
        <v>0.517</v>
      </c>
      <c r="AJ160" s="380">
        <f t="array" aca="true" ref="AJ160">INDEX(KM_PCT,MATCH($A160,'Knowledge - Percentages'!$B:$B,0),'Data - Knowledge'!AJ$8)/100</f>
        <v>0.65599999999999992</v>
      </c>
      <c r="AK160" s="380">
        <f t="array" aca="true" ref="AK160">INDEX(KM_PCT,MATCH($A160,'Knowledge - Percentages'!$B:$B,0),'Data - Knowledge'!AK$8)/100</f>
        <v>0.66299999999999992</v>
      </c>
      <c r="AL160" s="380">
        <f t="array" aca="true" ref="AL160">INDEX(KM_PCT,MATCH($A160,'Knowledge - Percentages'!$B:$B,0),'Data - Knowledge'!AL$8)/100</f>
        <v>0.639</v>
      </c>
      <c r="AM160" s="380">
        <f t="array" aca="true" ref="AM160">INDEX(KM_PCT,MATCH($A160,'Knowledge - Percentages'!$B:$B,0),'Data - Knowledge'!AM$8)/100</f>
        <v>0.66299999999999992</v>
      </c>
      <c r="AN160" s="380">
        <f t="array" aca="true" ref="AN160">INDEX(KM_PCT,MATCH($A160,'Knowledge - Percentages'!$B:$B,0),'Data - Knowledge'!AN$8)/100</f>
        <v>0.66299999999999992</v>
      </c>
      <c r="AO160" s="380">
        <f t="array" aca="true" ref="AO160">INDEX(KM_PCT,MATCH($A160,'Knowledge - Percentages'!$B:$B,0),'Data - Knowledge'!AO$8)/100</f>
        <v>0.66299999999999992</v>
      </c>
      <c r="AP160" s="380">
        <f t="array" aca="true" ref="AP160">INDEX(KM_PCT,MATCH($A160,'Knowledge - Percentages'!$B:$B,0),'Data - Knowledge'!AP$8)/100</f>
        <v>0.66299999999999992</v>
      </c>
      <c r="AQ160" s="380">
        <f t="array" aca="true" ref="AQ160">INDEX(KM_PCT,MATCH($A160,'Knowledge - Percentages'!$B:$B,0),'Data - Knowledge'!AQ$8)/100</f>
        <v>0.66299999999999992</v>
      </c>
      <c r="AR160" s="380">
        <f t="array" aca="true" ref="AR160">INDEX(KM_PCT,MATCH($A160,'Knowledge - Percentages'!$B:$B,0),'Data - Knowledge'!AR$8)/100</f>
        <v>0.618</v>
      </c>
      <c r="AS160" s="380">
        <f t="array" aca="true" ref="AS160">INDEX(KM_PCT,MATCH($A160,'Knowledge - Percentages'!$B:$B,0),'Data - Knowledge'!AS$8)/100</f>
        <v>0.618</v>
      </c>
      <c r="AT160" s="380">
        <f t="array" aca="true" ref="AT160">INDEX(KM_PCT,MATCH($A160,'Knowledge - Percentages'!$B:$B,0),'Data - Knowledge'!AT$8)/100</f>
        <v>0.591</v>
      </c>
      <c r="AU160" s="380">
        <f t="array" aca="true" ref="AU160">INDEX(KM_PCT,MATCH($A160,'Knowledge - Percentages'!$B:$B,0),'Data - Knowledge'!AU$8)/100</f>
        <v>0.615</v>
      </c>
      <c r="AV160" s="380">
        <f t="array" aca="true" ref="AV160">INDEX(KM_PCT,MATCH($A160,'Knowledge - Percentages'!$B:$B,0),'Data - Knowledge'!AV$8)/100</f>
        <v>0.633</v>
      </c>
      <c r="AW160" s="380">
        <f t="array" aca="true" ref="AW160">INDEX(KM_PCT,MATCH($A160,'Knowledge - Percentages'!$B:$B,0),'Data - Knowledge'!AW$8)/100</f>
        <v>0.606</v>
      </c>
      <c r="AX160" s="380">
        <f t="array" aca="true" ref="AX160">INDEX(KM_PCT,MATCH($A160,'Knowledge - Percentages'!$B:$B,0),'Data - Knowledge'!AX$8)/100</f>
        <v>0.47600000000000003</v>
      </c>
      <c r="AY160" s="380">
        <f t="array" aca="true" ref="AY160">INDEX(KM_PCT,MATCH($A160,'Knowledge - Percentages'!$B:$B,0),'Data - Knowledge'!AY$8)/100</f>
        <v>0.621</v>
      </c>
      <c r="AZ160" s="380">
        <f t="array" aca="true" ref="AZ160">INDEX(KM_PCT,MATCH($A160,'Knowledge - Percentages'!$B:$B,0),'Data - Knowledge'!AZ$8)/100</f>
        <v>0.621</v>
      </c>
      <c r="BA160" s="380">
        <f t="array" aca="true" ref="BA160">INDEX(KM_PCT,MATCH($A160,'Knowledge - Percentages'!$B:$B,0),'Data - Knowledge'!BA$8)/100</f>
        <v>0.622</v>
      </c>
      <c r="BB160" s="380">
        <f t="array" aca="true" ref="BB160">INDEX(KM_PCT,MATCH($A160,'Knowledge - Percentages'!$B:$B,0),'Data - Knowledge'!BB$8)/100</f>
        <v>0.621</v>
      </c>
      <c r="BC160" s="380">
        <f t="array" aca="true" ref="BC160">INDEX(KM_PCT,MATCH($A160,'Knowledge - Percentages'!$B:$B,0),'Data - Knowledge'!BC$8)/100</f>
        <v>0.649</v>
      </c>
      <c r="BD160" s="380">
        <f t="array" aca="true" ref="BD160">INDEX(KM_PCT,MATCH($A160,'Knowledge - Percentages'!$B:$B,0),'Data - Knowledge'!BD$8)/100</f>
        <v>0.642</v>
      </c>
      <c r="BE160" s="380">
        <f t="array" aca="true" ref="BE160">INDEX(KM_PCT,MATCH($A160,'Knowledge - Percentages'!$B:$B,0),'Data - Knowledge'!BE$8)/100</f>
        <v>0.64599999999999991</v>
      </c>
      <c r="BF160" s="380">
        <f t="array" aca="true" ref="BF160">INDEX(KM_PCT,MATCH($A160,'Knowledge - Percentages'!$B:$B,0),'Data - Knowledge'!BF$8)/100</f>
        <v>0.642</v>
      </c>
      <c r="BG160" s="380">
        <f t="array" aca="true" ref="BG160">INDEX(KM_PCT,MATCH($A160,'Knowledge - Percentages'!$B:$B,0),'Data - Knowledge'!BG$8)/100</f>
        <v>0.606</v>
      </c>
      <c r="BH160" s="380">
        <f t="array" aca="true" ref="BH160">INDEX(KM_PCT,MATCH($A160,'Knowledge - Percentages'!$B:$B,0),'Data - Knowledge'!BH$8)/100</f>
        <v>0.61</v>
      </c>
      <c r="BI160" s="380">
        <f t="array" aca="true" ref="BI160">INDEX(KM_PCT,MATCH($A160,'Knowledge - Percentages'!$B:$B,0),'Data - Knowledge'!BI$8)/100</f>
        <v>0.602</v>
      </c>
      <c r="BJ160" s="380">
        <f t="array" aca="true" ref="BJ160">INDEX(KM_PCT,MATCH($A160,'Knowledge - Percentages'!$B:$B,0),'Data - Knowledge'!BJ$8)/100</f>
        <v>0.57700000000000007</v>
      </c>
      <c r="BK160" s="380">
        <f t="array" aca="true" ref="BK160">INDEX(KM_PCT,MATCH($A160,'Knowledge - Percentages'!$B:$B,0),'Data - Knowledge'!BK$8)/100</f>
        <v>0.59200000000000008</v>
      </c>
      <c r="BL160" s="380">
        <f t="array" aca="true" ref="BL160">INDEX(KM_PCT,MATCH($A160,'Knowledge - Percentages'!$B:$B,0),'Data - Knowledge'!BL$8)/100</f>
        <v>0.441</v>
      </c>
      <c r="BM160" s="380">
        <f t="array" aca="true" ref="BM160">INDEX(KM_PCT,MATCH($A160,'Knowledge - Percentages'!$B:$B,0),'Data - Knowledge'!BM$8)/100</f>
        <v>0.47700000000000004</v>
      </c>
      <c r="BN160" s="380">
        <f t="array" aca="true" ref="BN160">INDEX(KM_PCT,MATCH($A160,'Knowledge - Percentages'!$B:$B,0),'Data - Knowledge'!BN$8)/100</f>
        <v>0.595</v>
      </c>
      <c r="BO160" s="380">
        <f t="array" aca="true" ref="BO160">INDEX(KM_PCT,MATCH($A160,'Knowledge - Percentages'!$B:$B,0),'Data - Knowledge'!BO$8)/100</f>
        <v>0.57700000000000007</v>
      </c>
      <c r="BP160" s="380">
        <f t="array" aca="true" ref="BP160">INDEX(KM_PCT,MATCH($A160,'Knowledge - Percentages'!$B:$B,0),'Data - Knowledge'!BP$8)/100</f>
        <v>0.565</v>
      </c>
      <c r="BQ160" s="380">
        <f t="array" aca="true" ref="BQ160">INDEX(KM_PCT,MATCH($A160,'Knowledge - Percentages'!$B:$B,0),'Data - Knowledge'!BQ$8)/100</f>
        <v>0.57700000000000007</v>
      </c>
    </row>
    <row r="161" spans="1:69">
      <c r="A161" t="s">
        <v>1051</v>
      </c>
      <c r="B161" t="s">
        <v>1041</v>
      </c>
      <c r="C161" t="s">
        <v>1042</v>
      </c>
      <c r="D161" t="s">
        <v>1052</v>
      </c>
      <c r="E161" s="373">
        <f>SUMPRODUCT($K$2:$BQ$2,$K161:$BQ161)/$J$2</f>
        <v>0.25288257575757578</v>
      </c>
      <c r="F161" s="379">
        <f>SUMPRODUCT($K$2:$BQ$2,$K161:$BQ161)</f>
        <v>66.76100000000001</v>
      </c>
      <c r="G161" s="373">
        <f>SUMPRODUCT($K$3:$BQ$3,$K161:$BQ161)/$J$3</f>
        <v>0.28833634496919919</v>
      </c>
      <c r="H161" s="379">
        <f>SUMPRODUCT($K$3:$BQ$3,$K161:$BQ161)</f>
        <v>2808.396</v>
      </c>
      <c r="I161" s="373">
        <f>CORREL($K$4:$BQ$4,$K161:$BQ161)</f>
        <v>-0.21145728006586348</v>
      </c>
      <c r="J161" s="379">
        <f>$E161/$G161*100</f>
        <v>87.7040235023404</v>
      </c>
      <c r="K161" s="380">
        <f t="array" aca="true" ref="K161">INDEX(KM_PCT,MATCH($A161,'Knowledge - Percentages'!$B:$B,0),'Data - Knowledge'!K$8)/100</f>
        <v>0.297</v>
      </c>
      <c r="L161" s="380">
        <f t="array" aca="true" ref="L161">INDEX(KM_PCT,MATCH($A161,'Knowledge - Percentages'!$B:$B,0),'Data - Knowledge'!L$8)/100</f>
        <v>0.297</v>
      </c>
      <c r="M161" s="380">
        <f t="array" aca="true" ref="M161">INDEX(KM_PCT,MATCH($A161,'Knowledge - Percentages'!$B:$B,0),'Data - Knowledge'!M$8)/100</f>
        <v>0.297</v>
      </c>
      <c r="N161" s="380">
        <f t="array" aca="true" ref="N161">INDEX(KM_PCT,MATCH($A161,'Knowledge - Percentages'!$B:$B,0),'Data - Knowledge'!N$8)/100</f>
        <v>0.301</v>
      </c>
      <c r="O161" s="380">
        <f t="array" aca="true" ref="O161">INDEX(KM_PCT,MATCH($A161,'Knowledge - Percentages'!$B:$B,0),'Data - Knowledge'!O$8)/100</f>
        <v>0.32799999999999996</v>
      </c>
      <c r="P161" s="380">
        <f t="array" aca="true" ref="P161">INDEX(KM_PCT,MATCH($A161,'Knowledge - Percentages'!$B:$B,0),'Data - Knowledge'!P$8)/100</f>
        <v>0.29</v>
      </c>
      <c r="Q161" s="380">
        <f t="array" aca="true" ref="Q161">INDEX(KM_PCT,MATCH($A161,'Knowledge - Percentages'!$B:$B,0),'Data - Knowledge'!Q$8)/100</f>
        <v>0.301</v>
      </c>
      <c r="R161" s="380">
        <f t="array" aca="true" ref="R161">INDEX(KM_PCT,MATCH($A161,'Knowledge - Percentages'!$B:$B,0),'Data - Knowledge'!R$8)/100</f>
        <v>0.301</v>
      </c>
      <c r="S161" s="380">
        <f t="array" aca="true" ref="S161">INDEX(KM_PCT,MATCH($A161,'Knowledge - Percentages'!$B:$B,0),'Data - Knowledge'!S$8)/100</f>
        <v>0.311</v>
      </c>
      <c r="T161" s="380">
        <f t="array" aca="true" ref="T161">INDEX(KM_PCT,MATCH($A161,'Knowledge - Percentages'!$B:$B,0),'Data - Knowledge'!T$8)/100</f>
        <v>0.32799999999999996</v>
      </c>
      <c r="U161" s="380">
        <f t="array" aca="true" ref="U161">INDEX(KM_PCT,MATCH($A161,'Knowledge - Percentages'!$B:$B,0),'Data - Knowledge'!U$8)/100</f>
        <v>0.319</v>
      </c>
      <c r="V161" s="380">
        <f t="array" aca="true" ref="V161">INDEX(KM_PCT,MATCH($A161,'Knowledge - Percentages'!$B:$B,0),'Data - Knowledge'!V$8)/100</f>
        <v>0.223</v>
      </c>
      <c r="W161" s="380">
        <f t="array" aca="true" ref="W161">INDEX(KM_PCT,MATCH($A161,'Knowledge - Percentages'!$B:$B,0),'Data - Knowledge'!W$8)/100</f>
        <v>0.289</v>
      </c>
      <c r="X161" s="380">
        <f t="array" aca="true" ref="X161">INDEX(KM_PCT,MATCH($A161,'Knowledge - Percentages'!$B:$B,0),'Data - Knowledge'!X$8)/100</f>
        <v>0.317</v>
      </c>
      <c r="Y161" s="380">
        <f t="array" aca="true" ref="Y161">INDEX(KM_PCT,MATCH($A161,'Knowledge - Percentages'!$B:$B,0),'Data - Knowledge'!Y$8)/100</f>
        <v>0.3</v>
      </c>
      <c r="Z161" s="380">
        <f t="array" aca="true" ref="Z161">INDEX(KM_PCT,MATCH($A161,'Knowledge - Percentages'!$B:$B,0),'Data - Knowledge'!Z$8)/100</f>
        <v>0.33</v>
      </c>
      <c r="AA161" s="380">
        <f t="array" aca="true" ref="AA161">INDEX(KM_PCT,MATCH($A161,'Knowledge - Percentages'!$B:$B,0),'Data - Knowledge'!AA$8)/100</f>
        <v>0.265</v>
      </c>
      <c r="AB161" s="380">
        <f t="array" aca="true" ref="AB161">INDEX(KM_PCT,MATCH($A161,'Knowledge - Percentages'!$B:$B,0),'Data - Knowledge'!AB$8)/100</f>
        <v>0.285</v>
      </c>
      <c r="AC161" s="380">
        <f t="array" aca="true" ref="AC161">INDEX(KM_PCT,MATCH($A161,'Knowledge - Percentages'!$B:$B,0),'Data - Knowledge'!AC$8)/100</f>
        <v>0.289</v>
      </c>
      <c r="AD161" s="380">
        <f t="array" aca="true" ref="AD161">INDEX(KM_PCT,MATCH($A161,'Knowledge - Percentages'!$B:$B,0),'Data - Knowledge'!AD$8)/100</f>
        <v>0.26899999999999996</v>
      </c>
      <c r="AE161" s="380">
        <f t="array" aca="true" ref="AE161">INDEX(KM_PCT,MATCH($A161,'Knowledge - Percentages'!$B:$B,0),'Data - Knowledge'!AE$8)/100</f>
        <v>0.192</v>
      </c>
      <c r="AF161" s="380">
        <f t="array" aca="true" ref="AF161">INDEX(KM_PCT,MATCH($A161,'Knowledge - Percentages'!$B:$B,0),'Data - Knowledge'!AF$8)/100</f>
        <v>0.243</v>
      </c>
      <c r="AG161" s="380">
        <f t="array" aca="true" ref="AG161">INDEX(KM_PCT,MATCH($A161,'Knowledge - Percentages'!$B:$B,0),'Data - Knowledge'!AG$8)/100</f>
        <v>0.265</v>
      </c>
      <c r="AH161" s="380">
        <f t="array" aca="true" ref="AH161">INDEX(KM_PCT,MATCH($A161,'Knowledge - Percentages'!$B:$B,0),'Data - Knowledge'!AH$8)/100</f>
        <v>0.271</v>
      </c>
      <c r="AI161" s="380">
        <f t="array" aca="true" ref="AI161">INDEX(KM_PCT,MATCH($A161,'Knowledge - Percentages'!$B:$B,0),'Data - Knowledge'!AI$8)/100</f>
        <v>0.237</v>
      </c>
      <c r="AJ161" s="380">
        <f t="array" aca="true" ref="AJ161">INDEX(KM_PCT,MATCH($A161,'Knowledge - Percentages'!$B:$B,0),'Data - Knowledge'!AJ$8)/100</f>
        <v>0.285</v>
      </c>
      <c r="AK161" s="380">
        <f t="array" aca="true" ref="AK161">INDEX(KM_PCT,MATCH($A161,'Knowledge - Percentages'!$B:$B,0),'Data - Knowledge'!AK$8)/100</f>
        <v>0.271</v>
      </c>
      <c r="AL161" s="380">
        <f t="array" aca="true" ref="AL161">INDEX(KM_PCT,MATCH($A161,'Knowledge - Percentages'!$B:$B,0),'Data - Knowledge'!AL$8)/100</f>
        <v>0.262</v>
      </c>
      <c r="AM161" s="380">
        <f t="array" aca="true" ref="AM161">INDEX(KM_PCT,MATCH($A161,'Knowledge - Percentages'!$B:$B,0),'Data - Knowledge'!AM$8)/100</f>
        <v>0.271</v>
      </c>
      <c r="AN161" s="380">
        <f t="array" aca="true" ref="AN161">INDEX(KM_PCT,MATCH($A161,'Knowledge - Percentages'!$B:$B,0),'Data - Knowledge'!AN$8)/100</f>
        <v>0.271</v>
      </c>
      <c r="AO161" s="380">
        <f t="array" aca="true" ref="AO161">INDEX(KM_PCT,MATCH($A161,'Knowledge - Percentages'!$B:$B,0),'Data - Knowledge'!AO$8)/100</f>
        <v>0.21600000000000003</v>
      </c>
      <c r="AP161" s="380">
        <f t="array" aca="true" ref="AP161">INDEX(KM_PCT,MATCH($A161,'Knowledge - Percentages'!$B:$B,0),'Data - Knowledge'!AP$8)/100</f>
        <v>0.348</v>
      </c>
      <c r="AQ161" s="380">
        <f t="array" aca="true" ref="AQ161">INDEX(KM_PCT,MATCH($A161,'Knowledge - Percentages'!$B:$B,0),'Data - Knowledge'!AQ$8)/100</f>
        <v>0.314</v>
      </c>
      <c r="AR161" s="380">
        <f t="array" aca="true" ref="AR161">INDEX(KM_PCT,MATCH($A161,'Knowledge - Percentages'!$B:$B,0),'Data - Knowledge'!AR$8)/100</f>
        <v>0.39799999999999996</v>
      </c>
      <c r="AS161" s="380">
        <f t="array" aca="true" ref="AS161">INDEX(KM_PCT,MATCH($A161,'Knowledge - Percentages'!$B:$B,0),'Data - Knowledge'!AS$8)/100</f>
        <v>0.41</v>
      </c>
      <c r="AT161" s="380">
        <f t="array" aca="true" ref="AT161">INDEX(KM_PCT,MATCH($A161,'Knowledge - Percentages'!$B:$B,0),'Data - Knowledge'!AT$8)/100</f>
        <v>0.239</v>
      </c>
      <c r="AU161" s="380">
        <f t="array" aca="true" ref="AU161">INDEX(KM_PCT,MATCH($A161,'Knowledge - Percentages'!$B:$B,0),'Data - Knowledge'!AU$8)/100</f>
        <v>0.26</v>
      </c>
      <c r="AV161" s="380">
        <f t="array" aca="true" ref="AV161">INDEX(KM_PCT,MATCH($A161,'Knowledge - Percentages'!$B:$B,0),'Data - Knowledge'!AV$8)/100</f>
        <v>0.261</v>
      </c>
      <c r="AW161" s="380">
        <f t="array" aca="true" ref="AW161">INDEX(KM_PCT,MATCH($A161,'Knowledge - Percentages'!$B:$B,0),'Data - Knowledge'!AW$8)/100</f>
        <v>0.29100000000000004</v>
      </c>
      <c r="AX161" s="380">
        <f t="array" aca="true" ref="AX161">INDEX(KM_PCT,MATCH($A161,'Knowledge - Percentages'!$B:$B,0),'Data - Knowledge'!AX$8)/100</f>
        <v>0.16699999999999998</v>
      </c>
      <c r="AY161" s="380">
        <f t="array" aca="true" ref="AY161">INDEX(KM_PCT,MATCH($A161,'Knowledge - Percentages'!$B:$B,0),'Data - Knowledge'!AY$8)/100</f>
        <v>0.259</v>
      </c>
      <c r="AZ161" s="380">
        <f t="array" aca="true" ref="AZ161">INDEX(KM_PCT,MATCH($A161,'Knowledge - Percentages'!$B:$B,0),'Data - Knowledge'!AZ$8)/100</f>
        <v>0.259</v>
      </c>
      <c r="BA161" s="380">
        <f t="array" aca="true" ref="BA161">INDEX(KM_PCT,MATCH($A161,'Knowledge - Percentages'!$B:$B,0),'Data - Knowledge'!BA$8)/100</f>
        <v>0.249</v>
      </c>
      <c r="BB161" s="380">
        <f t="array" aca="true" ref="BB161">INDEX(KM_PCT,MATCH($A161,'Knowledge - Percentages'!$B:$B,0),'Data - Knowledge'!BB$8)/100</f>
        <v>0.259</v>
      </c>
      <c r="BC161" s="380">
        <f t="array" aca="true" ref="BC161">INDEX(KM_PCT,MATCH($A161,'Knowledge - Percentages'!$B:$B,0),'Data - Knowledge'!BC$8)/100</f>
        <v>0.217</v>
      </c>
      <c r="BD161" s="380">
        <f t="array" aca="true" ref="BD161">INDEX(KM_PCT,MATCH($A161,'Knowledge - Percentages'!$B:$B,0),'Data - Knowledge'!BD$8)/100</f>
        <v>0.20800000000000002</v>
      </c>
      <c r="BE161" s="380">
        <f t="array" aca="true" ref="BE161">INDEX(KM_PCT,MATCH($A161,'Knowledge - Percentages'!$B:$B,0),'Data - Knowledge'!BE$8)/100</f>
        <v>0.237</v>
      </c>
      <c r="BF161" s="380">
        <f t="array" aca="true" ref="BF161">INDEX(KM_PCT,MATCH($A161,'Knowledge - Percentages'!$B:$B,0),'Data - Knowledge'!BF$8)/100</f>
        <v>0.237</v>
      </c>
      <c r="BG161" s="380">
        <f t="array" aca="true" ref="BG161">INDEX(KM_PCT,MATCH($A161,'Knowledge - Percentages'!$B:$B,0),'Data - Knowledge'!BG$8)/100</f>
        <v>0.26899999999999996</v>
      </c>
      <c r="BH161" s="380">
        <f t="array" aca="true" ref="BH161">INDEX(KM_PCT,MATCH($A161,'Knowledge - Percentages'!$B:$B,0),'Data - Knowledge'!BH$8)/100</f>
        <v>0.271</v>
      </c>
      <c r="BI161" s="380">
        <f t="array" aca="true" ref="BI161">INDEX(KM_PCT,MATCH($A161,'Knowledge - Percentages'!$B:$B,0),'Data - Knowledge'!BI$8)/100</f>
        <v>0.284</v>
      </c>
      <c r="BJ161" s="380">
        <f t="array" aca="true" ref="BJ161">INDEX(KM_PCT,MATCH($A161,'Knowledge - Percentages'!$B:$B,0),'Data - Knowledge'!BJ$8)/100</f>
        <v>0.247</v>
      </c>
      <c r="BK161" s="380">
        <f t="array" aca="true" ref="BK161">INDEX(KM_PCT,MATCH($A161,'Knowledge - Percentages'!$B:$B,0),'Data - Knowledge'!BK$8)/100</f>
        <v>0.24100000000000002</v>
      </c>
      <c r="BL161" s="380">
        <f t="array" aca="true" ref="BL161">INDEX(KM_PCT,MATCH($A161,'Knowledge - Percentages'!$B:$B,0),'Data - Knowledge'!BL$8)/100</f>
        <v>0.264</v>
      </c>
      <c r="BM161" s="380">
        <f t="array" aca="true" ref="BM161">INDEX(KM_PCT,MATCH($A161,'Knowledge - Percentages'!$B:$B,0),'Data - Knowledge'!BM$8)/100</f>
        <v>0.19399999999999998</v>
      </c>
      <c r="BN161" s="380">
        <f t="array" aca="true" ref="BN161">INDEX(KM_PCT,MATCH($A161,'Knowledge - Percentages'!$B:$B,0),'Data - Knowledge'!BN$8)/100</f>
        <v>0.251</v>
      </c>
      <c r="BO161" s="380">
        <f t="array" aca="true" ref="BO161">INDEX(KM_PCT,MATCH($A161,'Knowledge - Percentages'!$B:$B,0),'Data - Knowledge'!BO$8)/100</f>
        <v>0.213</v>
      </c>
      <c r="BP161" s="380">
        <f t="array" aca="true" ref="BP161">INDEX(KM_PCT,MATCH($A161,'Knowledge - Percentages'!$B:$B,0),'Data - Knowledge'!BP$8)/100</f>
        <v>0.222</v>
      </c>
      <c r="BQ161" s="380">
        <f t="array" aca="true" ref="BQ161">INDEX(KM_PCT,MATCH($A161,'Knowledge - Percentages'!$B:$B,0),'Data - Knowledge'!BQ$8)/100</f>
        <v>0.222</v>
      </c>
    </row>
    <row r="162" spans="1:69">
      <c r="A162" t="s">
        <v>1053</v>
      </c>
      <c r="B162" t="s">
        <v>1041</v>
      </c>
      <c r="C162" t="s">
        <v>1042</v>
      </c>
      <c r="D162" t="s">
        <v>542</v>
      </c>
      <c r="E162" s="373">
        <f>SUMPRODUCT($K$2:$BQ$2,$K162:$BQ162)/$J$2</f>
        <v>0.31918181818181818</v>
      </c>
      <c r="F162" s="379">
        <f>SUMPRODUCT($K$2:$BQ$2,$K162:$BQ162)</f>
        <v>84.264</v>
      </c>
      <c r="G162" s="373">
        <f>SUMPRODUCT($K$3:$BQ$3,$K162:$BQ162)/$J$3</f>
        <v>0.40819989733059542</v>
      </c>
      <c r="H162" s="379">
        <f>SUMPRODUCT($K$3:$BQ$3,$K162:$BQ162)</f>
        <v>3975.8669999999993</v>
      </c>
      <c r="I162" s="373">
        <f>CORREL($K$4:$BQ$4,$K162:$BQ162)</f>
        <v>-0.33735960161190637</v>
      </c>
      <c r="J162" s="379">
        <f>$E162/$G162*100</f>
        <v>78.19252779559551</v>
      </c>
      <c r="K162" s="380">
        <f t="array" aca="true" ref="K162">INDEX(KM_PCT,MATCH($A162,'Knowledge - Percentages'!$B:$B,0),'Data - Knowledge'!K$8)/100</f>
        <v>0.52</v>
      </c>
      <c r="L162" s="380">
        <f t="array" aca="true" ref="L162">INDEX(KM_PCT,MATCH($A162,'Knowledge - Percentages'!$B:$B,0),'Data - Knowledge'!L$8)/100</f>
        <v>0.396</v>
      </c>
      <c r="M162" s="380">
        <f t="array" aca="true" ref="M162">INDEX(KM_PCT,MATCH($A162,'Knowledge - Percentages'!$B:$B,0),'Data - Knowledge'!M$8)/100</f>
        <v>0.439</v>
      </c>
      <c r="N162" s="380">
        <f t="array" aca="true" ref="N162">INDEX(KM_PCT,MATCH($A162,'Knowledge - Percentages'!$B:$B,0),'Data - Knowledge'!N$8)/100</f>
        <v>0.452</v>
      </c>
      <c r="O162" s="380">
        <f t="array" aca="true" ref="O162">INDEX(KM_PCT,MATCH($A162,'Knowledge - Percentages'!$B:$B,0),'Data - Knowledge'!O$8)/100</f>
        <v>0.495</v>
      </c>
      <c r="P162" s="380">
        <f t="array" aca="true" ref="P162">INDEX(KM_PCT,MATCH($A162,'Knowledge - Percentages'!$B:$B,0),'Data - Knowledge'!P$8)/100</f>
        <v>0.42200000000000004</v>
      </c>
      <c r="Q162" s="380">
        <f t="array" aca="true" ref="Q162">INDEX(KM_PCT,MATCH($A162,'Knowledge - Percentages'!$B:$B,0),'Data - Knowledge'!Q$8)/100</f>
        <v>0.475</v>
      </c>
      <c r="R162" s="380">
        <f t="array" aca="true" ref="R162">INDEX(KM_PCT,MATCH($A162,'Knowledge - Percentages'!$B:$B,0),'Data - Knowledge'!R$8)/100</f>
        <v>0.47</v>
      </c>
      <c r="S162" s="380">
        <f t="array" aca="true" ref="S162">INDEX(KM_PCT,MATCH($A162,'Knowledge - Percentages'!$B:$B,0),'Data - Knowledge'!S$8)/100</f>
        <v>0.452</v>
      </c>
      <c r="T162" s="380">
        <f t="array" aca="true" ref="T162">INDEX(KM_PCT,MATCH($A162,'Knowledge - Percentages'!$B:$B,0),'Data - Knowledge'!T$8)/100</f>
        <v>0.46</v>
      </c>
      <c r="U162" s="380">
        <f t="array" aca="true" ref="U162">INDEX(KM_PCT,MATCH($A162,'Knowledge - Percentages'!$B:$B,0),'Data - Knowledge'!U$8)/100</f>
        <v>0.436</v>
      </c>
      <c r="V162" s="380">
        <f t="array" aca="true" ref="V162">INDEX(KM_PCT,MATCH($A162,'Knowledge - Percentages'!$B:$B,0),'Data - Knowledge'!V$8)/100</f>
        <v>0.381</v>
      </c>
      <c r="W162" s="380">
        <f t="array" aca="true" ref="W162">INDEX(KM_PCT,MATCH($A162,'Knowledge - Percentages'!$B:$B,0),'Data - Knowledge'!W$8)/100</f>
        <v>0.435</v>
      </c>
      <c r="X162" s="380">
        <f t="array" aca="true" ref="X162">INDEX(KM_PCT,MATCH($A162,'Knowledge - Percentages'!$B:$B,0),'Data - Knowledge'!X$8)/100</f>
        <v>0.515</v>
      </c>
      <c r="Y162" s="380">
        <f t="array" aca="true" ref="Y162">INDEX(KM_PCT,MATCH($A162,'Knowledge - Percentages'!$B:$B,0),'Data - Knowledge'!Y$8)/100</f>
        <v>0.425</v>
      </c>
      <c r="Z162" s="380">
        <f t="array" aca="true" ref="Z162">INDEX(KM_PCT,MATCH($A162,'Knowledge - Percentages'!$B:$B,0),'Data - Knowledge'!Z$8)/100</f>
        <v>0.45</v>
      </c>
      <c r="AA162" s="380">
        <f t="array" aca="true" ref="AA162">INDEX(KM_PCT,MATCH($A162,'Knowledge - Percentages'!$B:$B,0),'Data - Knowledge'!AA$8)/100</f>
        <v>0.45</v>
      </c>
      <c r="AB162" s="380">
        <f t="array" aca="true" ref="AB162">INDEX(KM_PCT,MATCH($A162,'Knowledge - Percentages'!$B:$B,0),'Data - Knowledge'!AB$8)/100</f>
        <v>0.397</v>
      </c>
      <c r="AC162" s="380">
        <f t="array" aca="true" ref="AC162">INDEX(KM_PCT,MATCH($A162,'Knowledge - Percentages'!$B:$B,0),'Data - Knowledge'!AC$8)/100</f>
        <v>0.397</v>
      </c>
      <c r="AD162" s="380">
        <f t="array" aca="true" ref="AD162">INDEX(KM_PCT,MATCH($A162,'Knowledge - Percentages'!$B:$B,0),'Data - Knowledge'!AD$8)/100</f>
        <v>0.382</v>
      </c>
      <c r="AE162" s="380">
        <f t="array" aca="true" ref="AE162">INDEX(KM_PCT,MATCH($A162,'Knowledge - Percentages'!$B:$B,0),'Data - Knowledge'!AE$8)/100</f>
        <v>0.321</v>
      </c>
      <c r="AF162" s="380">
        <f t="array" aca="true" ref="AF162">INDEX(KM_PCT,MATCH($A162,'Knowledge - Percentages'!$B:$B,0),'Data - Knowledge'!AF$8)/100</f>
        <v>0.36</v>
      </c>
      <c r="AG162" s="380">
        <f t="array" aca="true" ref="AG162">INDEX(KM_PCT,MATCH($A162,'Knowledge - Percentages'!$B:$B,0),'Data - Knowledge'!AG$8)/100</f>
        <v>0.37799999999999995</v>
      </c>
      <c r="AH162" s="380">
        <f t="array" aca="true" ref="AH162">INDEX(KM_PCT,MATCH($A162,'Knowledge - Percentages'!$B:$B,0),'Data - Knowledge'!AH$8)/100</f>
        <v>0.387</v>
      </c>
      <c r="AI162" s="380">
        <f t="array" aca="true" ref="AI162">INDEX(KM_PCT,MATCH($A162,'Knowledge - Percentages'!$B:$B,0),'Data - Knowledge'!AI$8)/100</f>
        <v>0.27699999999999997</v>
      </c>
      <c r="AJ162" s="380">
        <f t="array" aca="true" ref="AJ162">INDEX(KM_PCT,MATCH($A162,'Knowledge - Percentages'!$B:$B,0),'Data - Knowledge'!AJ$8)/100</f>
        <v>0.39799999999999996</v>
      </c>
      <c r="AK162" s="380">
        <f t="array" aca="true" ref="AK162">INDEX(KM_PCT,MATCH($A162,'Knowledge - Percentages'!$B:$B,0),'Data - Knowledge'!AK$8)/100</f>
        <v>0.401</v>
      </c>
      <c r="AL162" s="380">
        <f t="array" aca="true" ref="AL162">INDEX(KM_PCT,MATCH($A162,'Knowledge - Percentages'!$B:$B,0),'Data - Knowledge'!AL$8)/100</f>
        <v>0.381</v>
      </c>
      <c r="AM162" s="380">
        <f t="array" aca="true" ref="AM162">INDEX(KM_PCT,MATCH($A162,'Knowledge - Percentages'!$B:$B,0),'Data - Knowledge'!AM$8)/100</f>
        <v>0.387</v>
      </c>
      <c r="AN162" s="380">
        <f t="array" aca="true" ref="AN162">INDEX(KM_PCT,MATCH($A162,'Knowledge - Percentages'!$B:$B,0),'Data - Knowledge'!AN$8)/100</f>
        <v>0.369</v>
      </c>
      <c r="AO162" s="380">
        <f t="array" aca="true" ref="AO162">INDEX(KM_PCT,MATCH($A162,'Knowledge - Percentages'!$B:$B,0),'Data - Knowledge'!AO$8)/100</f>
        <v>0.36</v>
      </c>
      <c r="AP162" s="380">
        <f t="array" aca="true" ref="AP162">INDEX(KM_PCT,MATCH($A162,'Knowledge - Percentages'!$B:$B,0),'Data - Knowledge'!AP$8)/100</f>
        <v>0.485</v>
      </c>
      <c r="AQ162" s="380">
        <f t="array" aca="true" ref="AQ162">INDEX(KM_PCT,MATCH($A162,'Knowledge - Percentages'!$B:$B,0),'Data - Knowledge'!AQ$8)/100</f>
        <v>0.436</v>
      </c>
      <c r="AR162" s="380">
        <f t="array" aca="true" ref="AR162">INDEX(KM_PCT,MATCH($A162,'Knowledge - Percentages'!$B:$B,0),'Data - Knowledge'!AR$8)/100</f>
        <v>0.483</v>
      </c>
      <c r="AS162" s="380">
        <f t="array" aca="true" ref="AS162">INDEX(KM_PCT,MATCH($A162,'Knowledge - Percentages'!$B:$B,0),'Data - Knowledge'!AS$8)/100</f>
        <v>0.445</v>
      </c>
      <c r="AT162" s="380">
        <f t="array" aca="true" ref="AT162">INDEX(KM_PCT,MATCH($A162,'Knowledge - Percentages'!$B:$B,0),'Data - Knowledge'!AT$8)/100</f>
        <v>0.35100000000000003</v>
      </c>
      <c r="AU162" s="380">
        <f t="array" aca="true" ref="AU162">INDEX(KM_PCT,MATCH($A162,'Knowledge - Percentages'!$B:$B,0),'Data - Knowledge'!AU$8)/100</f>
        <v>0.317</v>
      </c>
      <c r="AV162" s="380">
        <f t="array" aca="true" ref="AV162">INDEX(KM_PCT,MATCH($A162,'Knowledge - Percentages'!$B:$B,0),'Data - Knowledge'!AV$8)/100</f>
        <v>0.364</v>
      </c>
      <c r="AW162" s="380">
        <f t="array" aca="true" ref="AW162">INDEX(KM_PCT,MATCH($A162,'Knowledge - Percentages'!$B:$B,0),'Data - Knowledge'!AW$8)/100</f>
        <v>0.37</v>
      </c>
      <c r="AX162" s="380">
        <f t="array" aca="true" ref="AX162">INDEX(KM_PCT,MATCH($A162,'Knowledge - Percentages'!$B:$B,0),'Data - Knowledge'!AX$8)/100</f>
        <v>0.171</v>
      </c>
      <c r="AY162" s="380">
        <f t="array" aca="true" ref="AY162">INDEX(KM_PCT,MATCH($A162,'Knowledge - Percentages'!$B:$B,0),'Data - Knowledge'!AY$8)/100</f>
        <v>0.35100000000000003</v>
      </c>
      <c r="AZ162" s="380">
        <f t="array" aca="true" ref="AZ162">INDEX(KM_PCT,MATCH($A162,'Knowledge - Percentages'!$B:$B,0),'Data - Knowledge'!AZ$8)/100</f>
        <v>0.313</v>
      </c>
      <c r="BA162" s="380">
        <f t="array" aca="true" ref="BA162">INDEX(KM_PCT,MATCH($A162,'Knowledge - Percentages'!$B:$B,0),'Data - Knowledge'!BA$8)/100</f>
        <v>0.313</v>
      </c>
      <c r="BB162" s="380">
        <f t="array" aca="true" ref="BB162">INDEX(KM_PCT,MATCH($A162,'Knowledge - Percentages'!$B:$B,0),'Data - Knowledge'!BB$8)/100</f>
        <v>0.276</v>
      </c>
      <c r="BC162" s="380">
        <f t="array" aca="true" ref="BC162">INDEX(KM_PCT,MATCH($A162,'Knowledge - Percentages'!$B:$B,0),'Data - Knowledge'!BC$8)/100</f>
        <v>0.319</v>
      </c>
      <c r="BD162" s="380">
        <f t="array" aca="true" ref="BD162">INDEX(KM_PCT,MATCH($A162,'Knowledge - Percentages'!$B:$B,0),'Data - Knowledge'!BD$8)/100</f>
        <v>0.20800000000000002</v>
      </c>
      <c r="BE162" s="380">
        <f t="array" aca="true" ref="BE162">INDEX(KM_PCT,MATCH($A162,'Knowledge - Percentages'!$B:$B,0),'Data - Knowledge'!BE$8)/100</f>
        <v>0.32799999999999996</v>
      </c>
      <c r="BF162" s="380">
        <f t="array" aca="true" ref="BF162">INDEX(KM_PCT,MATCH($A162,'Knowledge - Percentages'!$B:$B,0),'Data - Knowledge'!BF$8)/100</f>
        <v>0.29600000000000004</v>
      </c>
      <c r="BG162" s="380">
        <f t="array" aca="true" ref="BG162">INDEX(KM_PCT,MATCH($A162,'Knowledge - Percentages'!$B:$B,0),'Data - Knowledge'!BG$8)/100</f>
        <v>0.335</v>
      </c>
      <c r="BH162" s="380">
        <f t="array" aca="true" ref="BH162">INDEX(KM_PCT,MATCH($A162,'Knowledge - Percentages'!$B:$B,0),'Data - Knowledge'!BH$8)/100</f>
        <v>0.353</v>
      </c>
      <c r="BI162" s="380">
        <f t="array" aca="true" ref="BI162">INDEX(KM_PCT,MATCH($A162,'Knowledge - Percentages'!$B:$B,0),'Data - Knowledge'!BI$8)/100</f>
        <v>0.335</v>
      </c>
      <c r="BJ162" s="380">
        <f t="array" aca="true" ref="BJ162">INDEX(KM_PCT,MATCH($A162,'Knowledge - Percentages'!$B:$B,0),'Data - Knowledge'!BJ$8)/100</f>
        <v>0.295</v>
      </c>
      <c r="BK162" s="380">
        <f t="array" aca="true" ref="BK162">INDEX(KM_PCT,MATCH($A162,'Knowledge - Percentages'!$B:$B,0),'Data - Knowledge'!BK$8)/100</f>
        <v>0.324</v>
      </c>
      <c r="BL162" s="380">
        <f t="array" aca="true" ref="BL162">INDEX(KM_PCT,MATCH($A162,'Knowledge - Percentages'!$B:$B,0),'Data - Knowledge'!BL$8)/100</f>
        <v>0.295</v>
      </c>
      <c r="BM162" s="380">
        <f t="array" aca="true" ref="BM162">INDEX(KM_PCT,MATCH($A162,'Knowledge - Percentages'!$B:$B,0),'Data - Knowledge'!BM$8)/100</f>
        <v>0.22399999999999998</v>
      </c>
      <c r="BN162" s="380">
        <f t="array" aca="true" ref="BN162">INDEX(KM_PCT,MATCH($A162,'Knowledge - Percentages'!$B:$B,0),'Data - Knowledge'!BN$8)/100</f>
        <v>0.295</v>
      </c>
      <c r="BO162" s="380">
        <f t="array" aca="true" ref="BO162">INDEX(KM_PCT,MATCH($A162,'Knowledge - Percentages'!$B:$B,0),'Data - Knowledge'!BO$8)/100</f>
        <v>0.252</v>
      </c>
      <c r="BP162" s="380">
        <f t="array" aca="true" ref="BP162">INDEX(KM_PCT,MATCH($A162,'Knowledge - Percentages'!$B:$B,0),'Data - Knowledge'!BP$8)/100</f>
        <v>0.252</v>
      </c>
      <c r="BQ162" s="380">
        <f t="array" aca="true" ref="BQ162">INDEX(KM_PCT,MATCH($A162,'Knowledge - Percentages'!$B:$B,0),'Data - Knowledge'!BQ$8)/100</f>
        <v>0.243</v>
      </c>
    </row>
    <row r="163" spans="1:69">
      <c r="A163" t="s">
        <v>1054</v>
      </c>
      <c r="B163" t="s">
        <v>1041</v>
      </c>
      <c r="C163" t="s">
        <v>1042</v>
      </c>
      <c r="D163" t="s">
        <v>550</v>
      </c>
      <c r="E163" s="373">
        <f>SUMPRODUCT($K$2:$BQ$2,$K163:$BQ163)/$J$2</f>
        <v>0.4194848484848484</v>
      </c>
      <c r="F163" s="379">
        <f>SUMPRODUCT($K$2:$BQ$2,$K163:$BQ163)</f>
        <v>110.74399999999999</v>
      </c>
      <c r="G163" s="373">
        <f>SUMPRODUCT($K$3:$BQ$3,$K163:$BQ163)/$J$3</f>
        <v>0.547534599589322</v>
      </c>
      <c r="H163" s="379">
        <f>SUMPRODUCT($K$3:$BQ$3,$K163:$BQ163)</f>
        <v>5332.9869999999964</v>
      </c>
      <c r="I163" s="373">
        <f>CORREL($K$4:$BQ$4,$K163:$BQ163)</f>
        <v>-0.35236189976868743</v>
      </c>
      <c r="J163" s="379">
        <f>$E163/$G163*100</f>
        <v>76.613395536918162</v>
      </c>
      <c r="K163" s="380">
        <f t="array" aca="true" ref="K163">INDEX(KM_PCT,MATCH($A163,'Knowledge - Percentages'!$B:$B,0),'Data - Knowledge'!K$8)/100</f>
        <v>0.605</v>
      </c>
      <c r="L163" s="380">
        <f t="array" aca="true" ref="L163">INDEX(KM_PCT,MATCH($A163,'Knowledge - Percentages'!$B:$B,0),'Data - Knowledge'!L$8)/100</f>
        <v>0.601</v>
      </c>
      <c r="M163" s="380">
        <f t="array" aca="true" ref="M163">INDEX(KM_PCT,MATCH($A163,'Knowledge - Percentages'!$B:$B,0),'Data - Knowledge'!M$8)/100</f>
        <v>0.601</v>
      </c>
      <c r="N163" s="380">
        <f t="array" aca="true" ref="N163">INDEX(KM_PCT,MATCH($A163,'Knowledge - Percentages'!$B:$B,0),'Data - Knowledge'!N$8)/100</f>
        <v>0.625</v>
      </c>
      <c r="O163" s="380">
        <f t="array" aca="true" ref="O163">INDEX(KM_PCT,MATCH($A163,'Knowledge - Percentages'!$B:$B,0),'Data - Knowledge'!O$8)/100</f>
        <v>0.637</v>
      </c>
      <c r="P163" s="380">
        <f t="array" aca="true" ref="P163">INDEX(KM_PCT,MATCH($A163,'Knowledge - Percentages'!$B:$B,0),'Data - Knowledge'!P$8)/100</f>
        <v>0.606</v>
      </c>
      <c r="Q163" s="380">
        <f t="array" aca="true" ref="Q163">INDEX(KM_PCT,MATCH($A163,'Knowledge - Percentages'!$B:$B,0),'Data - Knowledge'!Q$8)/100</f>
        <v>0.6409999999999999</v>
      </c>
      <c r="R163" s="380">
        <f t="array" aca="true" ref="R163">INDEX(KM_PCT,MATCH($A163,'Knowledge - Percentages'!$B:$B,0),'Data - Knowledge'!R$8)/100</f>
        <v>0.636</v>
      </c>
      <c r="S163" s="380">
        <f t="array" aca="true" ref="S163">INDEX(KM_PCT,MATCH($A163,'Knowledge - Percentages'!$B:$B,0),'Data - Knowledge'!S$8)/100</f>
        <v>0.625</v>
      </c>
      <c r="T163" s="380">
        <f t="array" aca="true" ref="T163">INDEX(KM_PCT,MATCH($A163,'Knowledge - Percentages'!$B:$B,0),'Data - Knowledge'!T$8)/100</f>
        <v>0.617</v>
      </c>
      <c r="U163" s="380">
        <f t="array" aca="true" ref="U163">INDEX(KM_PCT,MATCH($A163,'Knowledge - Percentages'!$B:$B,0),'Data - Knowledge'!U$8)/100</f>
        <v>0.584</v>
      </c>
      <c r="V163" s="380">
        <f t="array" aca="true" ref="V163">INDEX(KM_PCT,MATCH($A163,'Knowledge - Percentages'!$B:$B,0),'Data - Knowledge'!V$8)/100</f>
        <v>0.527</v>
      </c>
      <c r="W163" s="380">
        <f t="array" aca="true" ref="W163">INDEX(KM_PCT,MATCH($A163,'Knowledge - Percentages'!$B:$B,0),'Data - Knowledge'!W$8)/100</f>
        <v>0.555</v>
      </c>
      <c r="X163" s="380">
        <f t="array" aca="true" ref="X163">INDEX(KM_PCT,MATCH($A163,'Knowledge - Percentages'!$B:$B,0),'Data - Knowledge'!X$8)/100</f>
        <v>0.624</v>
      </c>
      <c r="Y163" s="380">
        <f t="array" aca="true" ref="Y163">INDEX(KM_PCT,MATCH($A163,'Knowledge - Percentages'!$B:$B,0),'Data - Knowledge'!Y$8)/100</f>
        <v>0.54899999999999993</v>
      </c>
      <c r="Z163" s="380">
        <f t="array" aca="true" ref="Z163">INDEX(KM_PCT,MATCH($A163,'Knowledge - Percentages'!$B:$B,0),'Data - Knowledge'!Z$8)/100</f>
        <v>0.58</v>
      </c>
      <c r="AA163" s="380">
        <f t="array" aca="true" ref="AA163">INDEX(KM_PCT,MATCH($A163,'Knowledge - Percentages'!$B:$B,0),'Data - Knowledge'!AA$8)/100</f>
        <v>0.585</v>
      </c>
      <c r="AB163" s="380">
        <f t="array" aca="true" ref="AB163">INDEX(KM_PCT,MATCH($A163,'Knowledge - Percentages'!$B:$B,0),'Data - Knowledge'!AB$8)/100</f>
        <v>0.569</v>
      </c>
      <c r="AC163" s="380">
        <f t="array" aca="true" ref="AC163">INDEX(KM_PCT,MATCH($A163,'Knowledge - Percentages'!$B:$B,0),'Data - Knowledge'!AC$8)/100</f>
        <v>0.611</v>
      </c>
      <c r="AD163" s="380">
        <f t="array" aca="true" ref="AD163">INDEX(KM_PCT,MATCH($A163,'Knowledge - Percentages'!$B:$B,0),'Data - Knowledge'!AD$8)/100</f>
        <v>0.511</v>
      </c>
      <c r="AE163" s="380">
        <f t="array" aca="true" ref="AE163">INDEX(KM_PCT,MATCH($A163,'Knowledge - Percentages'!$B:$B,0),'Data - Knowledge'!AE$8)/100</f>
        <v>0.526</v>
      </c>
      <c r="AF163" s="380">
        <f t="array" aca="true" ref="AF163">INDEX(KM_PCT,MATCH($A163,'Knowledge - Percentages'!$B:$B,0),'Data - Knowledge'!AF$8)/100</f>
        <v>0.526</v>
      </c>
      <c r="AG163" s="380">
        <f t="array" aca="true" ref="AG163">INDEX(KM_PCT,MATCH($A163,'Knowledge - Percentages'!$B:$B,0),'Data - Knowledge'!AG$8)/100</f>
        <v>0.526</v>
      </c>
      <c r="AH163" s="380">
        <f t="array" aca="true" ref="AH163">INDEX(KM_PCT,MATCH($A163,'Knowledge - Percentages'!$B:$B,0),'Data - Knowledge'!AH$8)/100</f>
        <v>0.54299999999999993</v>
      </c>
      <c r="AI163" s="380">
        <f t="array" aca="true" ref="AI163">INDEX(KM_PCT,MATCH($A163,'Knowledge - Percentages'!$B:$B,0),'Data - Knowledge'!AI$8)/100</f>
        <v>0.32899999999999996</v>
      </c>
      <c r="AJ163" s="380">
        <f t="array" aca="true" ref="AJ163">INDEX(KM_PCT,MATCH($A163,'Knowledge - Percentages'!$B:$B,0),'Data - Knowledge'!AJ$8)/100</f>
        <v>0.57700000000000007</v>
      </c>
      <c r="AK163" s="380">
        <f t="array" aca="true" ref="AK163">INDEX(KM_PCT,MATCH($A163,'Knowledge - Percentages'!$B:$B,0),'Data - Knowledge'!AK$8)/100</f>
        <v>0.504</v>
      </c>
      <c r="AL163" s="380">
        <f t="array" aca="true" ref="AL163">INDEX(KM_PCT,MATCH($A163,'Knowledge - Percentages'!$B:$B,0),'Data - Knowledge'!AL$8)/100</f>
        <v>0.526</v>
      </c>
      <c r="AM163" s="380">
        <f t="array" aca="true" ref="AM163">INDEX(KM_PCT,MATCH($A163,'Knowledge - Percentages'!$B:$B,0),'Data - Knowledge'!AM$8)/100</f>
        <v>0.536</v>
      </c>
      <c r="AN163" s="380">
        <f t="array" aca="true" ref="AN163">INDEX(KM_PCT,MATCH($A163,'Knowledge - Percentages'!$B:$B,0),'Data - Knowledge'!AN$8)/100</f>
        <v>0.47200000000000003</v>
      </c>
      <c r="AO163" s="380">
        <f t="array" aca="true" ref="AO163">INDEX(KM_PCT,MATCH($A163,'Knowledge - Percentages'!$B:$B,0),'Data - Knowledge'!AO$8)/100</f>
        <v>0.47200000000000003</v>
      </c>
      <c r="AP163" s="380">
        <f t="array" aca="true" ref="AP163">INDEX(KM_PCT,MATCH($A163,'Knowledge - Percentages'!$B:$B,0),'Data - Knowledge'!AP$8)/100</f>
        <v>0.613</v>
      </c>
      <c r="AQ163" s="380">
        <f t="array" aca="true" ref="AQ163">INDEX(KM_PCT,MATCH($A163,'Knowledge - Percentages'!$B:$B,0),'Data - Knowledge'!AQ$8)/100</f>
        <v>0.586</v>
      </c>
      <c r="AR163" s="380">
        <f t="array" aca="true" ref="AR163">INDEX(KM_PCT,MATCH($A163,'Knowledge - Percentages'!$B:$B,0),'Data - Knowledge'!AR$8)/100</f>
        <v>0.612</v>
      </c>
      <c r="AS163" s="380">
        <f t="array" aca="true" ref="AS163">INDEX(KM_PCT,MATCH($A163,'Knowledge - Percentages'!$B:$B,0),'Data - Knowledge'!AS$8)/100</f>
        <v>0.526</v>
      </c>
      <c r="AT163" s="380">
        <f t="array" aca="true" ref="AT163">INDEX(KM_PCT,MATCH($A163,'Knowledge - Percentages'!$B:$B,0),'Data - Knowledge'!AT$8)/100</f>
        <v>0.51</v>
      </c>
      <c r="AU163" s="380">
        <f t="array" aca="true" ref="AU163">INDEX(KM_PCT,MATCH($A163,'Knowledge - Percentages'!$B:$B,0),'Data - Knowledge'!AU$8)/100</f>
        <v>0.45299999999999996</v>
      </c>
      <c r="AV163" s="380">
        <f t="array" aca="true" ref="AV163">INDEX(KM_PCT,MATCH($A163,'Knowledge - Percentages'!$B:$B,0),'Data - Knowledge'!AV$8)/100</f>
        <v>0.485</v>
      </c>
      <c r="AW163" s="380">
        <f t="array" aca="true" ref="AW163">INDEX(KM_PCT,MATCH($A163,'Knowledge - Percentages'!$B:$B,0),'Data - Knowledge'!AW$8)/100</f>
        <v>0.47200000000000003</v>
      </c>
      <c r="AX163" s="380">
        <f t="array" aca="true" ref="AX163">INDEX(KM_PCT,MATCH($A163,'Knowledge - Percentages'!$B:$B,0),'Data - Knowledge'!AX$8)/100</f>
        <v>0.243</v>
      </c>
      <c r="AY163" s="380">
        <f t="array" aca="true" ref="AY163">INDEX(KM_PCT,MATCH($A163,'Knowledge - Percentages'!$B:$B,0),'Data - Knowledge'!AY$8)/100</f>
        <v>0.42100000000000004</v>
      </c>
      <c r="AZ163" s="380">
        <f t="array" aca="true" ref="AZ163">INDEX(KM_PCT,MATCH($A163,'Knowledge - Percentages'!$B:$B,0),'Data - Knowledge'!AZ$8)/100</f>
        <v>0.408</v>
      </c>
      <c r="BA163" s="380">
        <f t="array" aca="true" ref="BA163">INDEX(KM_PCT,MATCH($A163,'Knowledge - Percentages'!$B:$B,0),'Data - Knowledge'!BA$8)/100</f>
        <v>0.408</v>
      </c>
      <c r="BB163" s="380">
        <f t="array" aca="true" ref="BB163">INDEX(KM_PCT,MATCH($A163,'Knowledge - Percentages'!$B:$B,0),'Data - Knowledge'!BB$8)/100</f>
        <v>0.386</v>
      </c>
      <c r="BC163" s="380">
        <f t="array" aca="true" ref="BC163">INDEX(KM_PCT,MATCH($A163,'Knowledge - Percentages'!$B:$B,0),'Data - Knowledge'!BC$8)/100</f>
        <v>0.33399999999999996</v>
      </c>
      <c r="BD163" s="380">
        <f t="array" aca="true" ref="BD163">INDEX(KM_PCT,MATCH($A163,'Knowledge - Percentages'!$B:$B,0),'Data - Knowledge'!BD$8)/100</f>
        <v>0.27</v>
      </c>
      <c r="BE163" s="380">
        <f t="array" aca="true" ref="BE163">INDEX(KM_PCT,MATCH($A163,'Knowledge - Percentages'!$B:$B,0),'Data - Knowledge'!BE$8)/100</f>
        <v>0.38799999999999996</v>
      </c>
      <c r="BF163" s="380">
        <f t="array" aca="true" ref="BF163">INDEX(KM_PCT,MATCH($A163,'Knowledge - Percentages'!$B:$B,0),'Data - Knowledge'!BF$8)/100</f>
        <v>0.381</v>
      </c>
      <c r="BG163" s="380">
        <f t="array" aca="true" ref="BG163">INDEX(KM_PCT,MATCH($A163,'Knowledge - Percentages'!$B:$B,0),'Data - Knowledge'!BG$8)/100</f>
        <v>0.455</v>
      </c>
      <c r="BH163" s="380">
        <f t="array" aca="true" ref="BH163">INDEX(KM_PCT,MATCH($A163,'Knowledge - Percentages'!$B:$B,0),'Data - Knowledge'!BH$8)/100</f>
        <v>0.455</v>
      </c>
      <c r="BI163" s="380">
        <f t="array" aca="true" ref="BI163">INDEX(KM_PCT,MATCH($A163,'Knowledge - Percentages'!$B:$B,0),'Data - Knowledge'!BI$8)/100</f>
        <v>0.414</v>
      </c>
      <c r="BJ163" s="380">
        <f t="array" aca="true" ref="BJ163">INDEX(KM_PCT,MATCH($A163,'Knowledge - Percentages'!$B:$B,0),'Data - Knowledge'!BJ$8)/100</f>
        <v>0.373</v>
      </c>
      <c r="BK163" s="380">
        <f t="array" aca="true" ref="BK163">INDEX(KM_PCT,MATCH($A163,'Knowledge - Percentages'!$B:$B,0),'Data - Knowledge'!BK$8)/100</f>
        <v>0.373</v>
      </c>
      <c r="BL163" s="380">
        <f t="array" aca="true" ref="BL163">INDEX(KM_PCT,MATCH($A163,'Knowledge - Percentages'!$B:$B,0),'Data - Knowledge'!BL$8)/100</f>
        <v>0.373</v>
      </c>
      <c r="BM163" s="380">
        <f t="array" aca="true" ref="BM163">INDEX(KM_PCT,MATCH($A163,'Knowledge - Percentages'!$B:$B,0),'Data - Knowledge'!BM$8)/100</f>
        <v>0.29100000000000004</v>
      </c>
      <c r="BN163" s="380">
        <f t="array" aca="true" ref="BN163">INDEX(KM_PCT,MATCH($A163,'Knowledge - Percentages'!$B:$B,0),'Data - Knowledge'!BN$8)/100</f>
        <v>0.381</v>
      </c>
      <c r="BO163" s="380">
        <f t="array" aca="true" ref="BO163">INDEX(KM_PCT,MATCH($A163,'Knowledge - Percentages'!$B:$B,0),'Data - Knowledge'!BO$8)/100</f>
        <v>0.36200000000000004</v>
      </c>
      <c r="BP163" s="380">
        <f t="array" aca="true" ref="BP163">INDEX(KM_PCT,MATCH($A163,'Knowledge - Percentages'!$B:$B,0),'Data - Knowledge'!BP$8)/100</f>
        <v>0.36200000000000004</v>
      </c>
      <c r="BQ163" s="380">
        <f t="array" aca="true" ref="BQ163">INDEX(KM_PCT,MATCH($A163,'Knowledge - Percentages'!$B:$B,0),'Data - Knowledge'!BQ$8)/100</f>
        <v>0.32899999999999996</v>
      </c>
    </row>
    <row r="164" spans="1:69">
      <c r="A164" t="s">
        <v>1055</v>
      </c>
      <c r="B164" t="s">
        <v>1041</v>
      </c>
      <c r="C164" t="s">
        <v>1042</v>
      </c>
      <c r="D164" t="s">
        <v>1056</v>
      </c>
      <c r="E164" s="373">
        <f>SUMPRODUCT($K$2:$BQ$2,$K164:$BQ164)/$J$2</f>
        <v>0.384064393939394</v>
      </c>
      <c r="F164" s="379">
        <f>SUMPRODUCT($K$2:$BQ$2,$K164:$BQ164)</f>
        <v>101.39300000000001</v>
      </c>
      <c r="G164" s="373">
        <f>SUMPRODUCT($K$3:$BQ$3,$K164:$BQ164)/$J$3</f>
        <v>0.5060486652977414</v>
      </c>
      <c r="H164" s="379">
        <f>SUMPRODUCT($K$3:$BQ$3,$K164:$BQ164)</f>
        <v>4928.9140000000016</v>
      </c>
      <c r="I164" s="373">
        <f>CORREL($K$4:$BQ$4,$K164:$BQ164)</f>
        <v>-0.41722304949655659</v>
      </c>
      <c r="J164" s="379">
        <f>$E164/$G164*100</f>
        <v>75.8947548480192</v>
      </c>
      <c r="K164" s="380">
        <f t="array" aca="true" ref="K164">INDEX(KM_PCT,MATCH($A164,'Knowledge - Percentages'!$B:$B,0),'Data - Knowledge'!K$8)/100</f>
        <v>0.547</v>
      </c>
      <c r="L164" s="380">
        <f t="array" aca="true" ref="L164">INDEX(KM_PCT,MATCH($A164,'Knowledge - Percentages'!$B:$B,0),'Data - Knowledge'!L$8)/100</f>
        <v>0.519</v>
      </c>
      <c r="M164" s="380">
        <f t="array" aca="true" ref="M164">INDEX(KM_PCT,MATCH($A164,'Knowledge - Percentages'!$B:$B,0),'Data - Knowledge'!M$8)/100</f>
        <v>0.547</v>
      </c>
      <c r="N164" s="380">
        <f t="array" aca="true" ref="N164">INDEX(KM_PCT,MATCH($A164,'Knowledge - Percentages'!$B:$B,0),'Data - Knowledge'!N$8)/100</f>
        <v>0.56</v>
      </c>
      <c r="O164" s="380">
        <f t="array" aca="true" ref="O164">INDEX(KM_PCT,MATCH($A164,'Knowledge - Percentages'!$B:$B,0),'Data - Knowledge'!O$8)/100</f>
        <v>0.589</v>
      </c>
      <c r="P164" s="380">
        <f t="array" aca="true" ref="P164">INDEX(KM_PCT,MATCH($A164,'Knowledge - Percentages'!$B:$B,0),'Data - Knowledge'!P$8)/100</f>
        <v>0.55899999999999994</v>
      </c>
      <c r="Q164" s="380">
        <f t="array" aca="true" ref="Q164">INDEX(KM_PCT,MATCH($A164,'Knowledge - Percentages'!$B:$B,0),'Data - Knowledge'!Q$8)/100</f>
        <v>0.593</v>
      </c>
      <c r="R164" s="380">
        <f t="array" aca="true" ref="R164">INDEX(KM_PCT,MATCH($A164,'Knowledge - Percentages'!$B:$B,0),'Data - Knowledge'!R$8)/100</f>
        <v>0.564</v>
      </c>
      <c r="S164" s="380">
        <f t="array" aca="true" ref="S164">INDEX(KM_PCT,MATCH($A164,'Knowledge - Percentages'!$B:$B,0),'Data - Knowledge'!S$8)/100</f>
        <v>0.575</v>
      </c>
      <c r="T164" s="380">
        <f t="array" aca="true" ref="T164">INDEX(KM_PCT,MATCH($A164,'Knowledge - Percentages'!$B:$B,0),'Data - Knowledge'!T$8)/100</f>
        <v>0.583</v>
      </c>
      <c r="U164" s="380">
        <f t="array" aca="true" ref="U164">INDEX(KM_PCT,MATCH($A164,'Knowledge - Percentages'!$B:$B,0),'Data - Knowledge'!U$8)/100</f>
        <v>0.541</v>
      </c>
      <c r="V164" s="380">
        <f t="array" aca="true" ref="V164">INDEX(KM_PCT,MATCH($A164,'Knowledge - Percentages'!$B:$B,0),'Data - Knowledge'!V$8)/100</f>
        <v>0.457</v>
      </c>
      <c r="W164" s="380">
        <f t="array" aca="true" ref="W164">INDEX(KM_PCT,MATCH($A164,'Knowledge - Percentages'!$B:$B,0),'Data - Knowledge'!W$8)/100</f>
        <v>0.513</v>
      </c>
      <c r="X164" s="380">
        <f t="array" aca="true" ref="X164">INDEX(KM_PCT,MATCH($A164,'Knowledge - Percentages'!$B:$B,0),'Data - Knowledge'!X$8)/100</f>
        <v>0.573</v>
      </c>
      <c r="Y164" s="380">
        <f t="array" aca="true" ref="Y164">INDEX(KM_PCT,MATCH($A164,'Knowledge - Percentages'!$B:$B,0),'Data - Knowledge'!Y$8)/100</f>
        <v>0.564</v>
      </c>
      <c r="Z164" s="380">
        <f t="array" aca="true" ref="Z164">INDEX(KM_PCT,MATCH($A164,'Knowledge - Percentages'!$B:$B,0),'Data - Knowledge'!Z$8)/100</f>
        <v>0.564</v>
      </c>
      <c r="AA164" s="380">
        <f t="array" aca="true" ref="AA164">INDEX(KM_PCT,MATCH($A164,'Knowledge - Percentages'!$B:$B,0),'Data - Knowledge'!AA$8)/100</f>
        <v>0.564</v>
      </c>
      <c r="AB164" s="380">
        <f t="array" aca="true" ref="AB164">INDEX(KM_PCT,MATCH($A164,'Knowledge - Percentages'!$B:$B,0),'Data - Knowledge'!AB$8)/100</f>
        <v>0.535</v>
      </c>
      <c r="AC164" s="380">
        <f t="array" aca="true" ref="AC164">INDEX(KM_PCT,MATCH($A164,'Knowledge - Percentages'!$B:$B,0),'Data - Knowledge'!AC$8)/100</f>
        <v>0.557</v>
      </c>
      <c r="AD164" s="380">
        <f t="array" aca="true" ref="AD164">INDEX(KM_PCT,MATCH($A164,'Knowledge - Percentages'!$B:$B,0),'Data - Knowledge'!AD$8)/100</f>
        <v>0.539</v>
      </c>
      <c r="AE164" s="380">
        <f t="array" aca="true" ref="AE164">INDEX(KM_PCT,MATCH($A164,'Knowledge - Percentages'!$B:$B,0),'Data - Knowledge'!AE$8)/100</f>
        <v>0.493</v>
      </c>
      <c r="AF164" s="380">
        <f t="array" aca="true" ref="AF164">INDEX(KM_PCT,MATCH($A164,'Knowledge - Percentages'!$B:$B,0),'Data - Knowledge'!AF$8)/100</f>
        <v>0.512</v>
      </c>
      <c r="AG164" s="380">
        <f t="array" aca="true" ref="AG164">INDEX(KM_PCT,MATCH($A164,'Knowledge - Percentages'!$B:$B,0),'Data - Knowledge'!AG$8)/100</f>
        <v>0.493</v>
      </c>
      <c r="AH164" s="380">
        <f t="array" aca="true" ref="AH164">INDEX(KM_PCT,MATCH($A164,'Knowledge - Percentages'!$B:$B,0),'Data - Knowledge'!AH$8)/100</f>
        <v>0.495</v>
      </c>
      <c r="AI164" s="380">
        <f t="array" aca="true" ref="AI164">INDEX(KM_PCT,MATCH($A164,'Knowledge - Percentages'!$B:$B,0),'Data - Knowledge'!AI$8)/100</f>
        <v>0.321</v>
      </c>
      <c r="AJ164" s="380">
        <f t="array" aca="true" ref="AJ164">INDEX(KM_PCT,MATCH($A164,'Knowledge - Percentages'!$B:$B,0),'Data - Knowledge'!AJ$8)/100</f>
        <v>0.521</v>
      </c>
      <c r="AK164" s="380">
        <f t="array" aca="true" ref="AK164">INDEX(KM_PCT,MATCH($A164,'Knowledge - Percentages'!$B:$B,0),'Data - Knowledge'!AK$8)/100</f>
        <v>0.48700000000000004</v>
      </c>
      <c r="AL164" s="380">
        <f t="array" aca="true" ref="AL164">INDEX(KM_PCT,MATCH($A164,'Knowledge - Percentages'!$B:$B,0),'Data - Knowledge'!AL$8)/100</f>
        <v>0.48700000000000004</v>
      </c>
      <c r="AM164" s="380">
        <f t="array" aca="true" ref="AM164">INDEX(KM_PCT,MATCH($A164,'Knowledge - Percentages'!$B:$B,0),'Data - Knowledge'!AM$8)/100</f>
        <v>0.48700000000000004</v>
      </c>
      <c r="AN164" s="380">
        <f t="array" aca="true" ref="AN164">INDEX(KM_PCT,MATCH($A164,'Knowledge - Percentages'!$B:$B,0),'Data - Knowledge'!AN$8)/100</f>
        <v>0.405</v>
      </c>
      <c r="AO164" s="380">
        <f t="array" aca="true" ref="AO164">INDEX(KM_PCT,MATCH($A164,'Knowledge - Percentages'!$B:$B,0),'Data - Knowledge'!AO$8)/100</f>
        <v>0.389</v>
      </c>
      <c r="AP164" s="380">
        <f t="array" aca="true" ref="AP164">INDEX(KM_PCT,MATCH($A164,'Knowledge - Percentages'!$B:$B,0),'Data - Knowledge'!AP$8)/100</f>
        <v>0.59200000000000008</v>
      </c>
      <c r="AQ164" s="380">
        <f t="array" aca="true" ref="AQ164">INDEX(KM_PCT,MATCH($A164,'Knowledge - Percentages'!$B:$B,0),'Data - Knowledge'!AQ$8)/100</f>
        <v>0.52</v>
      </c>
      <c r="AR164" s="380">
        <f t="array" aca="true" ref="AR164">INDEX(KM_PCT,MATCH($A164,'Knowledge - Percentages'!$B:$B,0),'Data - Knowledge'!AR$8)/100</f>
        <v>0.643</v>
      </c>
      <c r="AS164" s="380">
        <f t="array" aca="true" ref="AS164">INDEX(KM_PCT,MATCH($A164,'Knowledge - Percentages'!$B:$B,0),'Data - Knowledge'!AS$8)/100</f>
        <v>0.568</v>
      </c>
      <c r="AT164" s="380">
        <f t="array" aca="true" ref="AT164">INDEX(KM_PCT,MATCH($A164,'Knowledge - Percentages'!$B:$B,0),'Data - Knowledge'!AT$8)/100</f>
        <v>0.55799999999999994</v>
      </c>
      <c r="AU164" s="380">
        <f t="array" aca="true" ref="AU164">INDEX(KM_PCT,MATCH($A164,'Knowledge - Percentages'!$B:$B,0),'Data - Knowledge'!AU$8)/100</f>
        <v>0.43700000000000006</v>
      </c>
      <c r="AV164" s="380">
        <f t="array" aca="true" ref="AV164">INDEX(KM_PCT,MATCH($A164,'Knowledge - Percentages'!$B:$B,0),'Data - Knowledge'!AV$8)/100</f>
        <v>0.43799999999999994</v>
      </c>
      <c r="AW164" s="380">
        <f t="array" aca="true" ref="AW164">INDEX(KM_PCT,MATCH($A164,'Knowledge - Percentages'!$B:$B,0),'Data - Knowledge'!AW$8)/100</f>
        <v>0.46299999999999997</v>
      </c>
      <c r="AX164" s="380">
        <f t="array" aca="true" ref="AX164">INDEX(KM_PCT,MATCH($A164,'Knowledge - Percentages'!$B:$B,0),'Data - Knowledge'!AX$8)/100</f>
        <v>0.33</v>
      </c>
      <c r="AY164" s="380">
        <f t="array" aca="true" ref="AY164">INDEX(KM_PCT,MATCH($A164,'Knowledge - Percentages'!$B:$B,0),'Data - Knowledge'!AY$8)/100</f>
        <v>0.41100000000000003</v>
      </c>
      <c r="AZ164" s="380">
        <f t="array" aca="true" ref="AZ164">INDEX(KM_PCT,MATCH($A164,'Knowledge - Percentages'!$B:$B,0),'Data - Knowledge'!AZ$8)/100</f>
        <v>0.38</v>
      </c>
      <c r="BA164" s="380">
        <f t="array" aca="true" ref="BA164">INDEX(KM_PCT,MATCH($A164,'Knowledge - Percentages'!$B:$B,0),'Data - Knowledge'!BA$8)/100</f>
        <v>0.392</v>
      </c>
      <c r="BB164" s="380">
        <f t="array" aca="true" ref="BB164">INDEX(KM_PCT,MATCH($A164,'Knowledge - Percentages'!$B:$B,0),'Data - Knowledge'!BB$8)/100</f>
        <v>0.365</v>
      </c>
      <c r="BC164" s="380">
        <f t="array" aca="true" ref="BC164">INDEX(KM_PCT,MATCH($A164,'Knowledge - Percentages'!$B:$B,0),'Data - Knowledge'!BC$8)/100</f>
        <v>0.275</v>
      </c>
      <c r="BD164" s="380">
        <f t="array" aca="true" ref="BD164">INDEX(KM_PCT,MATCH($A164,'Knowledge - Percentages'!$B:$B,0),'Data - Knowledge'!BD$8)/100</f>
        <v>0.257</v>
      </c>
      <c r="BE164" s="380">
        <f t="array" aca="true" ref="BE164">INDEX(KM_PCT,MATCH($A164,'Knowledge - Percentages'!$B:$B,0),'Data - Knowledge'!BE$8)/100</f>
        <v>0.38299999999999995</v>
      </c>
      <c r="BF164" s="380">
        <f t="array" aca="true" ref="BF164">INDEX(KM_PCT,MATCH($A164,'Knowledge - Percentages'!$B:$B,0),'Data - Knowledge'!BF$8)/100</f>
        <v>0.35600000000000004</v>
      </c>
      <c r="BG164" s="380">
        <f t="array" aca="true" ref="BG164">INDEX(KM_PCT,MATCH($A164,'Knowledge - Percentages'!$B:$B,0),'Data - Knowledge'!BG$8)/100</f>
        <v>0.408</v>
      </c>
      <c r="BH164" s="380">
        <f t="array" aca="true" ref="BH164">INDEX(KM_PCT,MATCH($A164,'Knowledge - Percentages'!$B:$B,0),'Data - Knowledge'!BH$8)/100</f>
        <v>0.42</v>
      </c>
      <c r="BI164" s="380">
        <f t="array" aca="true" ref="BI164">INDEX(KM_PCT,MATCH($A164,'Knowledge - Percentages'!$B:$B,0),'Data - Knowledge'!BI$8)/100</f>
        <v>0.39299999999999996</v>
      </c>
      <c r="BJ164" s="380">
        <f t="array" aca="true" ref="BJ164">INDEX(KM_PCT,MATCH($A164,'Knowledge - Percentages'!$B:$B,0),'Data - Knowledge'!BJ$8)/100</f>
        <v>0.325</v>
      </c>
      <c r="BK164" s="380">
        <f t="array" aca="true" ref="BK164">INDEX(KM_PCT,MATCH($A164,'Knowledge - Percentages'!$B:$B,0),'Data - Knowledge'!BK$8)/100</f>
        <v>0.442</v>
      </c>
      <c r="BL164" s="380">
        <f t="array" aca="true" ref="BL164">INDEX(KM_PCT,MATCH($A164,'Knowledge - Percentages'!$B:$B,0),'Data - Knowledge'!BL$8)/100</f>
        <v>0.364</v>
      </c>
      <c r="BM164" s="380">
        <f t="array" aca="true" ref="BM164">INDEX(KM_PCT,MATCH($A164,'Knowledge - Percentages'!$B:$B,0),'Data - Knowledge'!BM$8)/100</f>
        <v>0.295</v>
      </c>
      <c r="BN164" s="380">
        <f t="array" aca="true" ref="BN164">INDEX(KM_PCT,MATCH($A164,'Knowledge - Percentages'!$B:$B,0),'Data - Knowledge'!BN$8)/100</f>
        <v>0.35700000000000004</v>
      </c>
      <c r="BO164" s="380">
        <f t="array" aca="true" ref="BO164">INDEX(KM_PCT,MATCH($A164,'Knowledge - Percentages'!$B:$B,0),'Data - Knowledge'!BO$8)/100</f>
        <v>0.321</v>
      </c>
      <c r="BP164" s="380">
        <f t="array" aca="true" ref="BP164">INDEX(KM_PCT,MATCH($A164,'Knowledge - Percentages'!$B:$B,0),'Data - Knowledge'!BP$8)/100</f>
        <v>0.312</v>
      </c>
      <c r="BQ164" s="380">
        <f t="array" aca="true" ref="BQ164">INDEX(KM_PCT,MATCH($A164,'Knowledge - Percentages'!$B:$B,0),'Data - Knowledge'!BQ$8)/100</f>
        <v>0.28600000000000003</v>
      </c>
    </row>
    <row r="165" spans="1:69">
      <c r="A165" t="s">
        <v>1057</v>
      </c>
      <c r="B165" t="s">
        <v>1041</v>
      </c>
      <c r="C165" t="s">
        <v>1042</v>
      </c>
      <c r="D165" t="s">
        <v>1058</v>
      </c>
      <c r="E165" s="373">
        <f>SUMPRODUCT($K$2:$BQ$2,$K165:$BQ165)/$J$2</f>
        <v>0.33122348484848491</v>
      </c>
      <c r="F165" s="379">
        <f>SUMPRODUCT($K$2:$BQ$2,$K165:$BQ165)</f>
        <v>87.443000000000012</v>
      </c>
      <c r="G165" s="373">
        <f>SUMPRODUCT($K$3:$BQ$3,$K165:$BQ165)/$J$3</f>
        <v>0.34683901437371656</v>
      </c>
      <c r="H165" s="379">
        <f>SUMPRODUCT($K$3:$BQ$3,$K165:$BQ165)</f>
        <v>3378.2119999999995</v>
      </c>
      <c r="I165" s="373">
        <f>CORREL($K$4:$BQ$4,$K165:$BQ165)</f>
        <v>-0.15167157266113765</v>
      </c>
      <c r="J165" s="379">
        <f>$E165/$G165*100</f>
        <v>95.497758649375569</v>
      </c>
      <c r="K165" s="380">
        <f t="array" aca="true" ref="K165">INDEX(KM_PCT,MATCH($A165,'Knowledge - Percentages'!$B:$B,0),'Data - Knowledge'!K$8)/100</f>
        <v>0.445</v>
      </c>
      <c r="L165" s="380">
        <f t="array" aca="true" ref="L165">INDEX(KM_PCT,MATCH($A165,'Knowledge - Percentages'!$B:$B,0),'Data - Knowledge'!L$8)/100</f>
        <v>0.349</v>
      </c>
      <c r="M165" s="380">
        <f t="array" aca="true" ref="M165">INDEX(KM_PCT,MATCH($A165,'Knowledge - Percentages'!$B:$B,0),'Data - Knowledge'!M$8)/100</f>
        <v>0.331</v>
      </c>
      <c r="N165" s="380">
        <f t="array" aca="true" ref="N165">INDEX(KM_PCT,MATCH($A165,'Knowledge - Percentages'!$B:$B,0),'Data - Knowledge'!N$8)/100</f>
        <v>0.366</v>
      </c>
      <c r="O165" s="380">
        <f t="array" aca="true" ref="O165">INDEX(KM_PCT,MATCH($A165,'Knowledge - Percentages'!$B:$B,0),'Data - Knowledge'!O$8)/100</f>
        <v>0.359</v>
      </c>
      <c r="P165" s="380">
        <f t="array" aca="true" ref="P165">INDEX(KM_PCT,MATCH($A165,'Knowledge - Percentages'!$B:$B,0),'Data - Knowledge'!P$8)/100</f>
        <v>0.379</v>
      </c>
      <c r="Q165" s="380">
        <f t="array" aca="true" ref="Q165">INDEX(KM_PCT,MATCH($A165,'Knowledge - Percentages'!$B:$B,0),'Data - Knowledge'!Q$8)/100</f>
        <v>0.373</v>
      </c>
      <c r="R165" s="380">
        <f t="array" aca="true" ref="R165">INDEX(KM_PCT,MATCH($A165,'Knowledge - Percentages'!$B:$B,0),'Data - Knowledge'!R$8)/100</f>
        <v>0.369</v>
      </c>
      <c r="S165" s="380">
        <f t="array" aca="true" ref="S165">INDEX(KM_PCT,MATCH($A165,'Knowledge - Percentages'!$B:$B,0),'Data - Knowledge'!S$8)/100</f>
        <v>0.389</v>
      </c>
      <c r="T165" s="380">
        <f t="array" aca="true" ref="T165">INDEX(KM_PCT,MATCH($A165,'Knowledge - Percentages'!$B:$B,0),'Data - Knowledge'!T$8)/100</f>
        <v>0.337</v>
      </c>
      <c r="U165" s="380">
        <f t="array" aca="true" ref="U165">INDEX(KM_PCT,MATCH($A165,'Knowledge - Percentages'!$B:$B,0),'Data - Knowledge'!U$8)/100</f>
        <v>0.359</v>
      </c>
      <c r="V165" s="380">
        <f t="array" aca="true" ref="V165">INDEX(KM_PCT,MATCH($A165,'Knowledge - Percentages'!$B:$B,0),'Data - Knowledge'!V$8)/100</f>
        <v>0.265</v>
      </c>
      <c r="W165" s="380">
        <f t="array" aca="true" ref="W165">INDEX(KM_PCT,MATCH($A165,'Knowledge - Percentages'!$B:$B,0),'Data - Knowledge'!W$8)/100</f>
        <v>0.337</v>
      </c>
      <c r="X165" s="380">
        <f t="array" aca="true" ref="X165">INDEX(KM_PCT,MATCH($A165,'Knowledge - Percentages'!$B:$B,0),'Data - Knowledge'!X$8)/100</f>
        <v>0.35200000000000004</v>
      </c>
      <c r="Y165" s="380">
        <f t="array" aca="true" ref="Y165">INDEX(KM_PCT,MATCH($A165,'Knowledge - Percentages'!$B:$B,0),'Data - Knowledge'!Y$8)/100</f>
        <v>0.35200000000000004</v>
      </c>
      <c r="Z165" s="380">
        <f t="array" aca="true" ref="Z165">INDEX(KM_PCT,MATCH($A165,'Knowledge - Percentages'!$B:$B,0),'Data - Knowledge'!Z$8)/100</f>
        <v>0.35200000000000004</v>
      </c>
      <c r="AA165" s="380">
        <f t="array" aca="true" ref="AA165">INDEX(KM_PCT,MATCH($A165,'Knowledge - Percentages'!$B:$B,0),'Data - Knowledge'!AA$8)/100</f>
        <v>0.35200000000000004</v>
      </c>
      <c r="AB165" s="380">
        <f t="array" aca="true" ref="AB165">INDEX(KM_PCT,MATCH($A165,'Knowledge - Percentages'!$B:$B,0),'Data - Knowledge'!AB$8)/100</f>
        <v>0.353</v>
      </c>
      <c r="AC165" s="380">
        <f t="array" aca="true" ref="AC165">INDEX(KM_PCT,MATCH($A165,'Knowledge - Percentages'!$B:$B,0),'Data - Knowledge'!AC$8)/100</f>
        <v>0.373</v>
      </c>
      <c r="AD165" s="380">
        <f t="array" aca="true" ref="AD165">INDEX(KM_PCT,MATCH($A165,'Knowledge - Percentages'!$B:$B,0),'Data - Knowledge'!AD$8)/100</f>
        <v>0.353</v>
      </c>
      <c r="AE165" s="380">
        <f t="array" aca="true" ref="AE165">INDEX(KM_PCT,MATCH($A165,'Knowledge - Percentages'!$B:$B,0),'Data - Knowledge'!AE$8)/100</f>
        <v>0.326</v>
      </c>
      <c r="AF165" s="380">
        <f t="array" aca="true" ref="AF165">INDEX(KM_PCT,MATCH($A165,'Knowledge - Percentages'!$B:$B,0),'Data - Knowledge'!AF$8)/100</f>
        <v>0.325</v>
      </c>
      <c r="AG165" s="380">
        <f t="array" aca="true" ref="AG165">INDEX(KM_PCT,MATCH($A165,'Knowledge - Percentages'!$B:$B,0),'Data - Knowledge'!AG$8)/100</f>
        <v>0.337</v>
      </c>
      <c r="AH165" s="380">
        <f t="array" aca="true" ref="AH165">INDEX(KM_PCT,MATCH($A165,'Knowledge - Percentages'!$B:$B,0),'Data - Knowledge'!AH$8)/100</f>
        <v>0.341</v>
      </c>
      <c r="AI165" s="380">
        <f t="array" aca="true" ref="AI165">INDEX(KM_PCT,MATCH($A165,'Knowledge - Percentages'!$B:$B,0),'Data - Knowledge'!AI$8)/100</f>
        <v>0.23600000000000002</v>
      </c>
      <c r="AJ165" s="380">
        <f t="array" aca="true" ref="AJ165">INDEX(KM_PCT,MATCH($A165,'Knowledge - Percentages'!$B:$B,0),'Data - Knowledge'!AJ$8)/100</f>
        <v>0.366</v>
      </c>
      <c r="AK165" s="380">
        <f t="array" aca="true" ref="AK165">INDEX(KM_PCT,MATCH($A165,'Knowledge - Percentages'!$B:$B,0),'Data - Knowledge'!AK$8)/100</f>
        <v>0.33799999999999997</v>
      </c>
      <c r="AL165" s="380">
        <f t="array" aca="true" ref="AL165">INDEX(KM_PCT,MATCH($A165,'Knowledge - Percentages'!$B:$B,0),'Data - Knowledge'!AL$8)/100</f>
        <v>0.373</v>
      </c>
      <c r="AM165" s="380">
        <f t="array" aca="true" ref="AM165">INDEX(KM_PCT,MATCH($A165,'Knowledge - Percentages'!$B:$B,0),'Data - Knowledge'!AM$8)/100</f>
        <v>0.342</v>
      </c>
      <c r="AN165" s="380">
        <f t="array" aca="true" ref="AN165">INDEX(KM_PCT,MATCH($A165,'Knowledge - Percentages'!$B:$B,0),'Data - Knowledge'!AN$8)/100</f>
        <v>0.314</v>
      </c>
      <c r="AO165" s="380">
        <f t="array" aca="true" ref="AO165">INDEX(KM_PCT,MATCH($A165,'Knowledge - Percentages'!$B:$B,0),'Data - Knowledge'!AO$8)/100</f>
        <v>0.314</v>
      </c>
      <c r="AP165" s="380">
        <f t="array" aca="true" ref="AP165">INDEX(KM_PCT,MATCH($A165,'Knowledge - Percentages'!$B:$B,0),'Data - Knowledge'!AP$8)/100</f>
        <v>0.387</v>
      </c>
      <c r="AQ165" s="380">
        <f t="array" aca="true" ref="AQ165">INDEX(KM_PCT,MATCH($A165,'Knowledge - Percentages'!$B:$B,0),'Data - Knowledge'!AQ$8)/100</f>
        <v>0.374</v>
      </c>
      <c r="AR165" s="380">
        <f t="array" aca="true" ref="AR165">INDEX(KM_PCT,MATCH($A165,'Knowledge - Percentages'!$B:$B,0),'Data - Knowledge'!AR$8)/100</f>
        <v>0.413</v>
      </c>
      <c r="AS165" s="380">
        <f t="array" aca="true" ref="AS165">INDEX(KM_PCT,MATCH($A165,'Knowledge - Percentages'!$B:$B,0),'Data - Knowledge'!AS$8)/100</f>
        <v>0.34700000000000003</v>
      </c>
      <c r="AT165" s="380">
        <f t="array" aca="true" ref="AT165">INDEX(KM_PCT,MATCH($A165,'Knowledge - Percentages'!$B:$B,0),'Data - Knowledge'!AT$8)/100</f>
        <v>0.34700000000000003</v>
      </c>
      <c r="AU165" s="380">
        <f t="array" aca="true" ref="AU165">INDEX(KM_PCT,MATCH($A165,'Knowledge - Percentages'!$B:$B,0),'Data - Knowledge'!AU$8)/100</f>
        <v>0.32899999999999996</v>
      </c>
      <c r="AV165" s="380">
        <f t="array" aca="true" ref="AV165">INDEX(KM_PCT,MATCH($A165,'Knowledge - Percentages'!$B:$B,0),'Data - Knowledge'!AV$8)/100</f>
        <v>0.33</v>
      </c>
      <c r="AW165" s="380">
        <f t="array" aca="true" ref="AW165">INDEX(KM_PCT,MATCH($A165,'Knowledge - Percentages'!$B:$B,0),'Data - Knowledge'!AW$8)/100</f>
        <v>0.354</v>
      </c>
      <c r="AX165" s="380">
        <f t="array" aca="true" ref="AX165">INDEX(KM_PCT,MATCH($A165,'Knowledge - Percentages'!$B:$B,0),'Data - Knowledge'!AX$8)/100</f>
        <v>0.299</v>
      </c>
      <c r="AY165" s="380">
        <f t="array" aca="true" ref="AY165">INDEX(KM_PCT,MATCH($A165,'Knowledge - Percentages'!$B:$B,0),'Data - Knowledge'!AY$8)/100</f>
        <v>0.327</v>
      </c>
      <c r="AZ165" s="380">
        <f t="array" aca="true" ref="AZ165">INDEX(KM_PCT,MATCH($A165,'Knowledge - Percentages'!$B:$B,0),'Data - Knowledge'!AZ$8)/100</f>
        <v>0.327</v>
      </c>
      <c r="BA165" s="380">
        <f t="array" aca="true" ref="BA165">INDEX(KM_PCT,MATCH($A165,'Knowledge - Percentages'!$B:$B,0),'Data - Knowledge'!BA$8)/100</f>
        <v>0.327</v>
      </c>
      <c r="BB165" s="380">
        <f t="array" aca="true" ref="BB165">INDEX(KM_PCT,MATCH($A165,'Knowledge - Percentages'!$B:$B,0),'Data - Knowledge'!BB$8)/100</f>
        <v>0.327</v>
      </c>
      <c r="BC165" s="380">
        <f t="array" aca="true" ref="BC165">INDEX(KM_PCT,MATCH($A165,'Knowledge - Percentages'!$B:$B,0),'Data - Knowledge'!BC$8)/100</f>
        <v>0.244</v>
      </c>
      <c r="BD165" s="380">
        <f t="array" aca="true" ref="BD165">INDEX(KM_PCT,MATCH($A165,'Knowledge - Percentages'!$B:$B,0),'Data - Knowledge'!BD$8)/100</f>
        <v>0.307</v>
      </c>
      <c r="BE165" s="380">
        <f t="array" aca="true" ref="BE165">INDEX(KM_PCT,MATCH($A165,'Knowledge - Percentages'!$B:$B,0),'Data - Knowledge'!BE$8)/100</f>
        <v>0.321</v>
      </c>
      <c r="BF165" s="380">
        <f t="array" aca="true" ref="BF165">INDEX(KM_PCT,MATCH($A165,'Knowledge - Percentages'!$B:$B,0),'Data - Knowledge'!BF$8)/100</f>
        <v>0.327</v>
      </c>
      <c r="BG165" s="380">
        <f t="array" aca="true" ref="BG165">INDEX(KM_PCT,MATCH($A165,'Knowledge - Percentages'!$B:$B,0),'Data - Knowledge'!BG$8)/100</f>
        <v>0.355</v>
      </c>
      <c r="BH165" s="380">
        <f t="array" aca="true" ref="BH165">INDEX(KM_PCT,MATCH($A165,'Knowledge - Percentages'!$B:$B,0),'Data - Knowledge'!BH$8)/100</f>
        <v>0.355</v>
      </c>
      <c r="BI165" s="380">
        <f t="array" aca="true" ref="BI165">INDEX(KM_PCT,MATCH($A165,'Knowledge - Percentages'!$B:$B,0),'Data - Knowledge'!BI$8)/100</f>
        <v>0.361</v>
      </c>
      <c r="BJ165" s="380">
        <f t="array" aca="true" ref="BJ165">INDEX(KM_PCT,MATCH($A165,'Knowledge - Percentages'!$B:$B,0),'Data - Knowledge'!BJ$8)/100</f>
        <v>0.341</v>
      </c>
      <c r="BK165" s="380">
        <f t="array" aca="true" ref="BK165">INDEX(KM_PCT,MATCH($A165,'Knowledge - Percentages'!$B:$B,0),'Data - Knowledge'!BK$8)/100</f>
        <v>0.401</v>
      </c>
      <c r="BL165" s="380">
        <f t="array" aca="true" ref="BL165">INDEX(KM_PCT,MATCH($A165,'Knowledge - Percentages'!$B:$B,0),'Data - Knowledge'!BL$8)/100</f>
        <v>0.33899999999999997</v>
      </c>
      <c r="BM165" s="380">
        <f t="array" aca="true" ref="BM165">INDEX(KM_PCT,MATCH($A165,'Knowledge - Percentages'!$B:$B,0),'Data - Knowledge'!BM$8)/100</f>
        <v>0.244</v>
      </c>
      <c r="BN165" s="380">
        <f t="array" aca="true" ref="BN165">INDEX(KM_PCT,MATCH($A165,'Knowledge - Percentages'!$B:$B,0),'Data - Knowledge'!BN$8)/100</f>
        <v>0.341</v>
      </c>
      <c r="BO165" s="380">
        <f t="array" aca="true" ref="BO165">INDEX(KM_PCT,MATCH($A165,'Knowledge - Percentages'!$B:$B,0),'Data - Knowledge'!BO$8)/100</f>
        <v>0.34</v>
      </c>
      <c r="BP165" s="380">
        <f t="array" aca="true" ref="BP165">INDEX(KM_PCT,MATCH($A165,'Knowledge - Percentages'!$B:$B,0),'Data - Knowledge'!BP$8)/100</f>
        <v>0.34</v>
      </c>
      <c r="BQ165" s="380">
        <f t="array" aca="true" ref="BQ165">INDEX(KM_PCT,MATCH($A165,'Knowledge - Percentages'!$B:$B,0),'Data - Knowledge'!BQ$8)/100</f>
        <v>0.313</v>
      </c>
    </row>
    <row r="166" spans="1:69">
      <c r="A166" t="s">
        <v>1059</v>
      </c>
      <c r="B166" t="s">
        <v>1041</v>
      </c>
      <c r="C166" t="s">
        <v>1042</v>
      </c>
      <c r="D166" t="s">
        <v>1060</v>
      </c>
      <c r="E166" s="373">
        <f>SUMPRODUCT($K$2:$BQ$2,$K166:$BQ166)/$J$2</f>
        <v>0.41382196969696966</v>
      </c>
      <c r="F166" s="379">
        <f>SUMPRODUCT($K$2:$BQ$2,$K166:$BQ166)</f>
        <v>109.249</v>
      </c>
      <c r="G166" s="373">
        <f>SUMPRODUCT($K$3:$BQ$3,$K166:$BQ166)/$J$3</f>
        <v>0.4801986652977413</v>
      </c>
      <c r="H166" s="379">
        <f>SUMPRODUCT($K$3:$BQ$3,$K166:$BQ166)</f>
        <v>4677.135</v>
      </c>
      <c r="I166" s="373">
        <f>CORREL($K$4:$BQ$4,$K166:$BQ166)</f>
        <v>-0.095497666335907255</v>
      </c>
      <c r="J166" s="379">
        <f>$E166/$G166*100</f>
        <v>86.177242796038271</v>
      </c>
      <c r="K166" s="380">
        <f t="array" aca="true" ref="K166">INDEX(KM_PCT,MATCH($A166,'Knowledge - Percentages'!$B:$B,0),'Data - Knowledge'!K$8)/100</f>
        <v>0.5</v>
      </c>
      <c r="L166" s="380">
        <f t="array" aca="true" ref="L166">INDEX(KM_PCT,MATCH($A166,'Knowledge - Percentages'!$B:$B,0),'Data - Knowledge'!L$8)/100</f>
        <v>0.491</v>
      </c>
      <c r="M166" s="380">
        <f t="array" aca="true" ref="M166">INDEX(KM_PCT,MATCH($A166,'Knowledge - Percentages'!$B:$B,0),'Data - Knowledge'!M$8)/100</f>
        <v>0.5</v>
      </c>
      <c r="N166" s="380">
        <f t="array" aca="true" ref="N166">INDEX(KM_PCT,MATCH($A166,'Knowledge - Percentages'!$B:$B,0),'Data - Knowledge'!N$8)/100</f>
        <v>0.537</v>
      </c>
      <c r="O166" s="380">
        <f t="array" aca="true" ref="O166">INDEX(KM_PCT,MATCH($A166,'Knowledge - Percentages'!$B:$B,0),'Data - Knowledge'!O$8)/100</f>
        <v>0.531</v>
      </c>
      <c r="P166" s="380">
        <f t="array" aca="true" ref="P166">INDEX(KM_PCT,MATCH($A166,'Knowledge - Percentages'!$B:$B,0),'Data - Knowledge'!P$8)/100</f>
        <v>0.485</v>
      </c>
      <c r="Q166" s="380">
        <f t="array" aca="true" ref="Q166">INDEX(KM_PCT,MATCH($A166,'Knowledge - Percentages'!$B:$B,0),'Data - Knowledge'!Q$8)/100</f>
        <v>0.506</v>
      </c>
      <c r="R166" s="380">
        <f t="array" aca="true" ref="R166">INDEX(KM_PCT,MATCH($A166,'Knowledge - Percentages'!$B:$B,0),'Data - Knowledge'!R$8)/100</f>
        <v>0.496</v>
      </c>
      <c r="S166" s="380">
        <f t="array" aca="true" ref="S166">INDEX(KM_PCT,MATCH($A166,'Knowledge - Percentages'!$B:$B,0),'Data - Knowledge'!S$8)/100</f>
        <v>0.506</v>
      </c>
      <c r="T166" s="380">
        <f t="array" aca="true" ref="T166">INDEX(KM_PCT,MATCH($A166,'Knowledge - Percentages'!$B:$B,0),'Data - Knowledge'!T$8)/100</f>
        <v>0.509</v>
      </c>
      <c r="U166" s="380">
        <f t="array" aca="true" ref="U166">INDEX(KM_PCT,MATCH($A166,'Knowledge - Percentages'!$B:$B,0),'Data - Knowledge'!U$8)/100</f>
        <v>0.509</v>
      </c>
      <c r="V166" s="380">
        <f t="array" aca="true" ref="V166">INDEX(KM_PCT,MATCH($A166,'Knowledge - Percentages'!$B:$B,0),'Data - Knowledge'!V$8)/100</f>
        <v>0.532</v>
      </c>
      <c r="W166" s="380">
        <f t="array" aca="true" ref="W166">INDEX(KM_PCT,MATCH($A166,'Knowledge - Percentages'!$B:$B,0),'Data - Knowledge'!W$8)/100</f>
        <v>0.509</v>
      </c>
      <c r="X166" s="380">
        <f t="array" aca="true" ref="X166">INDEX(KM_PCT,MATCH($A166,'Knowledge - Percentages'!$B:$B,0),'Data - Knowledge'!X$8)/100</f>
        <v>0.381</v>
      </c>
      <c r="Y166" s="380">
        <f t="array" aca="true" ref="Y166">INDEX(KM_PCT,MATCH($A166,'Knowledge - Percentages'!$B:$B,0),'Data - Knowledge'!Y$8)/100</f>
        <v>0.363</v>
      </c>
      <c r="Z166" s="380">
        <f t="array" aca="true" ref="Z166">INDEX(KM_PCT,MATCH($A166,'Knowledge - Percentages'!$B:$B,0),'Data - Knowledge'!Z$8)/100</f>
        <v>0.359</v>
      </c>
      <c r="AA166" s="380">
        <f t="array" aca="true" ref="AA166">INDEX(KM_PCT,MATCH($A166,'Knowledge - Percentages'!$B:$B,0),'Data - Knowledge'!AA$8)/100</f>
        <v>0.37</v>
      </c>
      <c r="AB166" s="380">
        <f t="array" aca="true" ref="AB166">INDEX(KM_PCT,MATCH($A166,'Knowledge - Percentages'!$B:$B,0),'Data - Knowledge'!AB$8)/100</f>
        <v>0.42200000000000004</v>
      </c>
      <c r="AC166" s="380">
        <f t="array" aca="true" ref="AC166">INDEX(KM_PCT,MATCH($A166,'Knowledge - Percentages'!$B:$B,0),'Data - Knowledge'!AC$8)/100</f>
        <v>0.392</v>
      </c>
      <c r="AD166" s="380">
        <f t="array" aca="true" ref="AD166">INDEX(KM_PCT,MATCH($A166,'Knowledge - Percentages'!$B:$B,0),'Data - Knowledge'!AD$8)/100</f>
        <v>0.389</v>
      </c>
      <c r="AE166" s="380">
        <f t="array" aca="true" ref="AE166">INDEX(KM_PCT,MATCH($A166,'Knowledge - Percentages'!$B:$B,0),'Data - Knowledge'!AE$8)/100</f>
        <v>0.534</v>
      </c>
      <c r="AF166" s="380">
        <f t="array" aca="true" ref="AF166">INDEX(KM_PCT,MATCH($A166,'Knowledge - Percentages'!$B:$B,0),'Data - Knowledge'!AF$8)/100</f>
        <v>0.532</v>
      </c>
      <c r="AG166" s="380">
        <f t="array" aca="true" ref="AG166">INDEX(KM_PCT,MATCH($A166,'Knowledge - Percentages'!$B:$B,0),'Data - Knowledge'!AG$8)/100</f>
        <v>0.532</v>
      </c>
      <c r="AH166" s="380">
        <f t="array" aca="true" ref="AH166">INDEX(KM_PCT,MATCH($A166,'Knowledge - Percentages'!$B:$B,0),'Data - Knowledge'!AH$8)/100</f>
        <v>0.46</v>
      </c>
      <c r="AI166" s="380">
        <f t="array" aca="true" ref="AI166">INDEX(KM_PCT,MATCH($A166,'Knowledge - Percentages'!$B:$B,0),'Data - Knowledge'!AI$8)/100</f>
        <v>0.308</v>
      </c>
      <c r="AJ166" s="380">
        <f t="array" aca="true" ref="AJ166">INDEX(KM_PCT,MATCH($A166,'Knowledge - Percentages'!$B:$B,0),'Data - Knowledge'!AJ$8)/100</f>
        <v>0.483</v>
      </c>
      <c r="AK166" s="380">
        <f t="array" aca="true" ref="AK166">INDEX(KM_PCT,MATCH($A166,'Knowledge - Percentages'!$B:$B,0),'Data - Knowledge'!AK$8)/100</f>
        <v>0.47100000000000003</v>
      </c>
      <c r="AL166" s="380">
        <f t="array" aca="true" ref="AL166">INDEX(KM_PCT,MATCH($A166,'Knowledge - Percentages'!$B:$B,0),'Data - Knowledge'!AL$8)/100</f>
        <v>0.423</v>
      </c>
      <c r="AM166" s="380">
        <f t="array" aca="true" ref="AM166">INDEX(KM_PCT,MATCH($A166,'Knowledge - Percentages'!$B:$B,0),'Data - Knowledge'!AM$8)/100</f>
        <v>0.47200000000000003</v>
      </c>
      <c r="AN166" s="380">
        <f t="array" aca="true" ref="AN166">INDEX(KM_PCT,MATCH($A166,'Knowledge - Percentages'!$B:$B,0),'Data - Knowledge'!AN$8)/100</f>
        <v>0.524</v>
      </c>
      <c r="AO166" s="380">
        <f t="array" aca="true" ref="AO166">INDEX(KM_PCT,MATCH($A166,'Knowledge - Percentages'!$B:$B,0),'Data - Knowledge'!AO$8)/100</f>
        <v>0.47200000000000003</v>
      </c>
      <c r="AP166" s="380">
        <f t="array" aca="true" ref="AP166">INDEX(KM_PCT,MATCH($A166,'Knowledge - Percentages'!$B:$B,0),'Data - Knowledge'!AP$8)/100</f>
        <v>0.426</v>
      </c>
      <c r="AQ166" s="380">
        <f t="array" aca="true" ref="AQ166">INDEX(KM_PCT,MATCH($A166,'Knowledge - Percentages'!$B:$B,0),'Data - Knowledge'!AQ$8)/100</f>
        <v>0.441</v>
      </c>
      <c r="AR166" s="380">
        <f t="array" aca="true" ref="AR166">INDEX(KM_PCT,MATCH($A166,'Knowledge - Percentages'!$B:$B,0),'Data - Knowledge'!AR$8)/100</f>
        <v>0.37200000000000005</v>
      </c>
      <c r="AS166" s="380">
        <f t="array" aca="true" ref="AS166">INDEX(KM_PCT,MATCH($A166,'Knowledge - Percentages'!$B:$B,0),'Data - Knowledge'!AS$8)/100</f>
        <v>0.242</v>
      </c>
      <c r="AT166" s="380">
        <f t="array" aca="true" ref="AT166">INDEX(KM_PCT,MATCH($A166,'Knowledge - Percentages'!$B:$B,0),'Data - Knowledge'!AT$8)/100</f>
        <v>0.298</v>
      </c>
      <c r="AU166" s="380">
        <f t="array" aca="true" ref="AU166">INDEX(KM_PCT,MATCH($A166,'Knowledge - Percentages'!$B:$B,0),'Data - Knowledge'!AU$8)/100</f>
        <v>0.426</v>
      </c>
      <c r="AV166" s="380">
        <f t="array" aca="true" ref="AV166">INDEX(KM_PCT,MATCH($A166,'Knowledge - Percentages'!$B:$B,0),'Data - Knowledge'!AV$8)/100</f>
        <v>0.441</v>
      </c>
      <c r="AW166" s="380">
        <f t="array" aca="true" ref="AW166">INDEX(KM_PCT,MATCH($A166,'Knowledge - Percentages'!$B:$B,0),'Data - Knowledge'!AW$8)/100</f>
        <v>0.45899999999999996</v>
      </c>
      <c r="AX166" s="380">
        <f t="array" aca="true" ref="AX166">INDEX(KM_PCT,MATCH($A166,'Knowledge - Percentages'!$B:$B,0),'Data - Knowledge'!AX$8)/100</f>
        <v>0.284</v>
      </c>
      <c r="AY166" s="380">
        <f t="array" aca="true" ref="AY166">INDEX(KM_PCT,MATCH($A166,'Knowledge - Percentages'!$B:$B,0),'Data - Knowledge'!AY$8)/100</f>
        <v>0.444</v>
      </c>
      <c r="AZ166" s="380">
        <f t="array" aca="true" ref="AZ166">INDEX(KM_PCT,MATCH($A166,'Knowledge - Percentages'!$B:$B,0),'Data - Knowledge'!AZ$8)/100</f>
        <v>0.385</v>
      </c>
      <c r="BA166" s="380">
        <f t="array" aca="true" ref="BA166">INDEX(KM_PCT,MATCH($A166,'Knowledge - Percentages'!$B:$B,0),'Data - Knowledge'!BA$8)/100</f>
        <v>0.405</v>
      </c>
      <c r="BB166" s="380">
        <f t="array" aca="true" ref="BB166">INDEX(KM_PCT,MATCH($A166,'Knowledge - Percentages'!$B:$B,0),'Data - Knowledge'!BB$8)/100</f>
        <v>0.41700000000000004</v>
      </c>
      <c r="BC166" s="380">
        <f t="array" aca="true" ref="BC166">INDEX(KM_PCT,MATCH($A166,'Knowledge - Percentages'!$B:$B,0),'Data - Knowledge'!BC$8)/100</f>
        <v>0.444</v>
      </c>
      <c r="BD166" s="380">
        <f t="array" aca="true" ref="BD166">INDEX(KM_PCT,MATCH($A166,'Knowledge - Percentages'!$B:$B,0),'Data - Knowledge'!BD$8)/100</f>
        <v>0.44</v>
      </c>
      <c r="BE166" s="380">
        <f t="array" aca="true" ref="BE166">INDEX(KM_PCT,MATCH($A166,'Knowledge - Percentages'!$B:$B,0),'Data - Knowledge'!BE$8)/100</f>
        <v>0.457</v>
      </c>
      <c r="BF166" s="380">
        <f t="array" aca="true" ref="BF166">INDEX(KM_PCT,MATCH($A166,'Knowledge - Percentages'!$B:$B,0),'Data - Knowledge'!BF$8)/100</f>
        <v>0.444</v>
      </c>
      <c r="BG166" s="380">
        <f t="array" aca="true" ref="BG166">INDEX(KM_PCT,MATCH($A166,'Knowledge - Percentages'!$B:$B,0),'Data - Knowledge'!BG$8)/100</f>
        <v>0.389</v>
      </c>
      <c r="BH166" s="380">
        <f t="array" aca="true" ref="BH166">INDEX(KM_PCT,MATCH($A166,'Knowledge - Percentages'!$B:$B,0),'Data - Knowledge'!BH$8)/100</f>
        <v>0.389</v>
      </c>
      <c r="BI166" s="380">
        <f t="array" aca="true" ref="BI166">INDEX(KM_PCT,MATCH($A166,'Knowledge - Percentages'!$B:$B,0),'Data - Knowledge'!BI$8)/100</f>
        <v>0.389</v>
      </c>
      <c r="BJ166" s="380">
        <f t="array" aca="true" ref="BJ166">INDEX(KM_PCT,MATCH($A166,'Knowledge - Percentages'!$B:$B,0),'Data - Knowledge'!BJ$8)/100</f>
        <v>0.354</v>
      </c>
      <c r="BK166" s="380">
        <f t="array" aca="true" ref="BK166">INDEX(KM_PCT,MATCH($A166,'Knowledge - Percentages'!$B:$B,0),'Data - Knowledge'!BK$8)/100</f>
        <v>0.37799999999999995</v>
      </c>
      <c r="BL166" s="380">
        <f t="array" aca="true" ref="BL166">INDEX(KM_PCT,MATCH($A166,'Knowledge - Percentages'!$B:$B,0),'Data - Knowledge'!BL$8)/100</f>
        <v>0.31</v>
      </c>
      <c r="BM166" s="380">
        <f t="array" aca="true" ref="BM166">INDEX(KM_PCT,MATCH($A166,'Knowledge - Percentages'!$B:$B,0),'Data - Knowledge'!BM$8)/100</f>
        <v>0.233</v>
      </c>
      <c r="BN166" s="380">
        <f t="array" aca="true" ref="BN166">INDEX(KM_PCT,MATCH($A166,'Knowledge - Percentages'!$B:$B,0),'Data - Knowledge'!BN$8)/100</f>
        <v>0.358</v>
      </c>
      <c r="BO166" s="380">
        <f t="array" aca="true" ref="BO166">INDEX(KM_PCT,MATCH($A166,'Knowledge - Percentages'!$B:$B,0),'Data - Knowledge'!BO$8)/100</f>
        <v>0.368</v>
      </c>
      <c r="BP166" s="380">
        <f t="array" aca="true" ref="BP166">INDEX(KM_PCT,MATCH($A166,'Knowledge - Percentages'!$B:$B,0),'Data - Knowledge'!BP$8)/100</f>
        <v>0.374</v>
      </c>
      <c r="BQ166" s="380">
        <f t="array" aca="true" ref="BQ166">INDEX(KM_PCT,MATCH($A166,'Knowledge - Percentages'!$B:$B,0),'Data - Knowledge'!BQ$8)/100</f>
        <v>0.374</v>
      </c>
    </row>
    <row r="167" spans="1:69">
      <c r="A167" t="s">
        <v>1061</v>
      </c>
      <c r="B167" t="s">
        <v>1041</v>
      </c>
      <c r="C167" t="s">
        <v>1042</v>
      </c>
      <c r="D167" t="s">
        <v>1062</v>
      </c>
      <c r="E167" s="373">
        <f>SUMPRODUCT($K$2:$BQ$2,$K167:$BQ167)/$J$2</f>
        <v>0.12475378787878791</v>
      </c>
      <c r="F167" s="379">
        <f>SUMPRODUCT($K$2:$BQ$2,$K167:$BQ167)</f>
        <v>32.935000000000009</v>
      </c>
      <c r="G167" s="373">
        <f>SUMPRODUCT($K$3:$BQ$3,$K167:$BQ167)/$J$3</f>
        <v>0.18543542094455859</v>
      </c>
      <c r="H167" s="379">
        <f>SUMPRODUCT($K$3:$BQ$3,$K167:$BQ167)</f>
        <v>1806.1410000000005</v>
      </c>
      <c r="I167" s="373">
        <f>CORREL($K$4:$BQ$4,$K167:$BQ167)</f>
        <v>-0.37792765930989458</v>
      </c>
      <c r="J167" s="379">
        <f>$E167/$G167*100</f>
        <v>67.2761370202766</v>
      </c>
      <c r="K167" s="380">
        <f t="array" aca="true" ref="K167">INDEX(KM_PCT,MATCH($A167,'Knowledge - Percentages'!$B:$B,0),'Data - Knowledge'!K$8)/100</f>
        <v>0.217</v>
      </c>
      <c r="L167" s="380">
        <f t="array" aca="true" ref="L167">INDEX(KM_PCT,MATCH($A167,'Knowledge - Percentages'!$B:$B,0),'Data - Knowledge'!L$8)/100</f>
        <v>0.217</v>
      </c>
      <c r="M167" s="380">
        <f t="array" aca="true" ref="M167">INDEX(KM_PCT,MATCH($A167,'Knowledge - Percentages'!$B:$B,0),'Data - Knowledge'!M$8)/100</f>
        <v>0.209</v>
      </c>
      <c r="N167" s="380">
        <f t="array" aca="true" ref="N167">INDEX(KM_PCT,MATCH($A167,'Knowledge - Percentages'!$B:$B,0),'Data - Knowledge'!N$8)/100</f>
        <v>0.217</v>
      </c>
      <c r="O167" s="380">
        <f t="array" aca="true" ref="O167">INDEX(KM_PCT,MATCH($A167,'Knowledge - Percentages'!$B:$B,0),'Data - Knowledge'!O$8)/100</f>
        <v>0.243</v>
      </c>
      <c r="P167" s="380">
        <f t="array" aca="true" ref="P167">INDEX(KM_PCT,MATCH($A167,'Knowledge - Percentages'!$B:$B,0),'Data - Knowledge'!P$8)/100</f>
        <v>0.19399999999999998</v>
      </c>
      <c r="Q167" s="380">
        <f t="array" aca="true" ref="Q167">INDEX(KM_PCT,MATCH($A167,'Knowledge - Percentages'!$B:$B,0),'Data - Knowledge'!Q$8)/100</f>
        <v>0.294</v>
      </c>
      <c r="R167" s="380">
        <f t="array" aca="true" ref="R167">INDEX(KM_PCT,MATCH($A167,'Knowledge - Percentages'!$B:$B,0),'Data - Knowledge'!R$8)/100</f>
        <v>0.221</v>
      </c>
      <c r="S167" s="380">
        <f t="array" aca="true" ref="S167">INDEX(KM_PCT,MATCH($A167,'Knowledge - Percentages'!$B:$B,0),'Data - Knowledge'!S$8)/100</f>
        <v>0.242</v>
      </c>
      <c r="T167" s="380">
        <f t="array" aca="true" ref="T167">INDEX(KM_PCT,MATCH($A167,'Knowledge - Percentages'!$B:$B,0),'Data - Knowledge'!T$8)/100</f>
        <v>0.255</v>
      </c>
      <c r="U167" s="380">
        <f t="array" aca="true" ref="U167">INDEX(KM_PCT,MATCH($A167,'Knowledge - Percentages'!$B:$B,0),'Data - Knowledge'!U$8)/100</f>
        <v>0.204</v>
      </c>
      <c r="V167" s="380">
        <f t="array" aca="true" ref="V167">INDEX(KM_PCT,MATCH($A167,'Knowledge - Percentages'!$B:$B,0),'Data - Knowledge'!V$8)/100</f>
        <v>0.141</v>
      </c>
      <c r="W167" s="380">
        <f t="array" aca="true" ref="W167">INDEX(KM_PCT,MATCH($A167,'Knowledge - Percentages'!$B:$B,0),'Data - Knowledge'!W$8)/100</f>
        <v>0.20199999999999999</v>
      </c>
      <c r="X167" s="380">
        <f t="array" aca="true" ref="X167">INDEX(KM_PCT,MATCH($A167,'Knowledge - Percentages'!$B:$B,0),'Data - Knowledge'!X$8)/100</f>
        <v>0.257</v>
      </c>
      <c r="Y167" s="380">
        <f t="array" aca="true" ref="Y167">INDEX(KM_PCT,MATCH($A167,'Knowledge - Percentages'!$B:$B,0),'Data - Knowledge'!Y$8)/100</f>
        <v>0.217</v>
      </c>
      <c r="Z167" s="380">
        <f t="array" aca="true" ref="Z167">INDEX(KM_PCT,MATCH($A167,'Knowledge - Percentages'!$B:$B,0),'Data - Knowledge'!Z$8)/100</f>
        <v>0.243</v>
      </c>
      <c r="AA167" s="380">
        <f t="array" aca="true" ref="AA167">INDEX(KM_PCT,MATCH($A167,'Knowledge - Percentages'!$B:$B,0),'Data - Knowledge'!AA$8)/100</f>
        <v>0.17300000000000001</v>
      </c>
      <c r="AB167" s="380">
        <f t="array" aca="true" ref="AB167">INDEX(KM_PCT,MATCH($A167,'Knowledge - Percentages'!$B:$B,0),'Data - Knowledge'!AB$8)/100</f>
        <v>0.18899999999999997</v>
      </c>
      <c r="AC167" s="380">
        <f t="array" aca="true" ref="AC167">INDEX(KM_PCT,MATCH($A167,'Knowledge - Percentages'!$B:$B,0),'Data - Knowledge'!AC$8)/100</f>
        <v>0.18899999999999997</v>
      </c>
      <c r="AD167" s="380">
        <f t="array" aca="true" ref="AD167">INDEX(KM_PCT,MATCH($A167,'Knowledge - Percentages'!$B:$B,0),'Data - Knowledge'!AD$8)/100</f>
        <v>0.17</v>
      </c>
      <c r="AE167" s="380">
        <f t="array" aca="true" ref="AE167">INDEX(KM_PCT,MATCH($A167,'Knowledge - Percentages'!$B:$B,0),'Data - Knowledge'!AE$8)/100</f>
        <v>0.146</v>
      </c>
      <c r="AF167" s="380">
        <f t="array" aca="true" ref="AF167">INDEX(KM_PCT,MATCH($A167,'Knowledge - Percentages'!$B:$B,0),'Data - Knowledge'!AF$8)/100</f>
        <v>0.152</v>
      </c>
      <c r="AG167" s="380">
        <f t="array" aca="true" ref="AG167">INDEX(KM_PCT,MATCH($A167,'Knowledge - Percentages'!$B:$B,0),'Data - Knowledge'!AG$8)/100</f>
        <v>0.152</v>
      </c>
      <c r="AH167" s="380">
        <f t="array" aca="true" ref="AH167">INDEX(KM_PCT,MATCH($A167,'Knowledge - Percentages'!$B:$B,0),'Data - Knowledge'!AH$8)/100</f>
        <v>0.157</v>
      </c>
      <c r="AI167" s="380">
        <f t="array" aca="true" ref="AI167">INDEX(KM_PCT,MATCH($A167,'Knowledge - Percentages'!$B:$B,0),'Data - Knowledge'!AI$8)/100</f>
        <v>0.142</v>
      </c>
      <c r="AJ167" s="380">
        <f t="array" aca="true" ref="AJ167">INDEX(KM_PCT,MATCH($A167,'Knowledge - Percentages'!$B:$B,0),'Data - Knowledge'!AJ$8)/100</f>
        <v>0.165</v>
      </c>
      <c r="AK167" s="380">
        <f t="array" aca="true" ref="AK167">INDEX(KM_PCT,MATCH($A167,'Knowledge - Percentages'!$B:$B,0),'Data - Knowledge'!AK$8)/100</f>
        <v>0.15</v>
      </c>
      <c r="AL167" s="380">
        <f t="array" aca="true" ref="AL167">INDEX(KM_PCT,MATCH($A167,'Knowledge - Percentages'!$B:$B,0),'Data - Knowledge'!AL$8)/100</f>
        <v>0.157</v>
      </c>
      <c r="AM167" s="380">
        <f t="array" aca="true" ref="AM167">INDEX(KM_PCT,MATCH($A167,'Knowledge - Percentages'!$B:$B,0),'Data - Knowledge'!AM$8)/100</f>
        <v>0.158</v>
      </c>
      <c r="AN167" s="380">
        <f t="array" aca="true" ref="AN167">INDEX(KM_PCT,MATCH($A167,'Knowledge - Percentages'!$B:$B,0),'Data - Knowledge'!AN$8)/100</f>
        <v>0.131</v>
      </c>
      <c r="AO167" s="380">
        <f t="array" aca="true" ref="AO167">INDEX(KM_PCT,MATCH($A167,'Knowledge - Percentages'!$B:$B,0),'Data - Knowledge'!AO$8)/100</f>
        <v>0.132</v>
      </c>
      <c r="AP167" s="380">
        <f t="array" aca="true" ref="AP167">INDEX(KM_PCT,MATCH($A167,'Knowledge - Percentages'!$B:$B,0),'Data - Knowledge'!AP$8)/100</f>
        <v>0.223</v>
      </c>
      <c r="AQ167" s="380">
        <f t="array" aca="true" ref="AQ167">INDEX(KM_PCT,MATCH($A167,'Knowledge - Percentages'!$B:$B,0),'Data - Knowledge'!AQ$8)/100</f>
        <v>0.183</v>
      </c>
      <c r="AR167" s="380">
        <f t="array" aca="true" ref="AR167">INDEX(KM_PCT,MATCH($A167,'Knowledge - Percentages'!$B:$B,0),'Data - Knowledge'!AR$8)/100</f>
        <v>0.254</v>
      </c>
      <c r="AS167" s="380">
        <f t="array" aca="true" ref="AS167">INDEX(KM_PCT,MATCH($A167,'Knowledge - Percentages'!$B:$B,0),'Data - Knowledge'!AS$8)/100</f>
        <v>0.242</v>
      </c>
      <c r="AT167" s="380">
        <f t="array" aca="true" ref="AT167">INDEX(KM_PCT,MATCH($A167,'Knowledge - Percentages'!$B:$B,0),'Data - Knowledge'!AT$8)/100</f>
        <v>0.135</v>
      </c>
      <c r="AU167" s="380">
        <f t="array" aca="true" ref="AU167">INDEX(KM_PCT,MATCH($A167,'Knowledge - Percentages'!$B:$B,0),'Data - Knowledge'!AU$8)/100</f>
        <v>0.129</v>
      </c>
      <c r="AV167" s="380">
        <f t="array" aca="true" ref="AV167">INDEX(KM_PCT,MATCH($A167,'Knowledge - Percentages'!$B:$B,0),'Data - Knowledge'!AV$8)/100</f>
        <v>0.135</v>
      </c>
      <c r="AW167" s="380">
        <f t="array" aca="true" ref="AW167">INDEX(KM_PCT,MATCH($A167,'Knowledge - Percentages'!$B:$B,0),'Data - Knowledge'!AW$8)/100</f>
        <v>0.161</v>
      </c>
      <c r="AX167" s="380">
        <f t="array" aca="true" ref="AX167">INDEX(KM_PCT,MATCH($A167,'Knowledge - Percentages'!$B:$B,0),'Data - Knowledge'!AX$8)/100</f>
        <v>0.055999999999999994</v>
      </c>
      <c r="AY167" s="380">
        <f t="array" aca="true" ref="AY167">INDEX(KM_PCT,MATCH($A167,'Knowledge - Percentages'!$B:$B,0),'Data - Knowledge'!AY$8)/100</f>
        <v>0.136</v>
      </c>
      <c r="AZ167" s="380">
        <f t="array" aca="true" ref="AZ167">INDEX(KM_PCT,MATCH($A167,'Knowledge - Percentages'!$B:$B,0),'Data - Knowledge'!AZ$8)/100</f>
        <v>0.126</v>
      </c>
      <c r="BA167" s="380">
        <f t="array" aca="true" ref="BA167">INDEX(KM_PCT,MATCH($A167,'Knowledge - Percentages'!$B:$B,0),'Data - Knowledge'!BA$8)/100</f>
        <v>0.12</v>
      </c>
      <c r="BB167" s="380">
        <f t="array" aca="true" ref="BB167">INDEX(KM_PCT,MATCH($A167,'Knowledge - Percentages'!$B:$B,0),'Data - Knowledge'!BB$8)/100</f>
        <v>0.11199999999999999</v>
      </c>
      <c r="BC167" s="380">
        <f t="array" aca="true" ref="BC167">INDEX(KM_PCT,MATCH($A167,'Knowledge - Percentages'!$B:$B,0),'Data - Knowledge'!BC$8)/100</f>
        <v>0.099</v>
      </c>
      <c r="BD167" s="380">
        <f t="array" aca="true" ref="BD167">INDEX(KM_PCT,MATCH($A167,'Knowledge - Percentages'!$B:$B,0),'Data - Knowledge'!BD$8)/100</f>
        <v>0.069</v>
      </c>
      <c r="BE167" s="380">
        <f t="array" aca="true" ref="BE167">INDEX(KM_PCT,MATCH($A167,'Knowledge - Percentages'!$B:$B,0),'Data - Knowledge'!BE$8)/100</f>
        <v>0.114</v>
      </c>
      <c r="BF167" s="380">
        <f t="array" aca="true" ref="BF167">INDEX(KM_PCT,MATCH($A167,'Knowledge - Percentages'!$B:$B,0),'Data - Knowledge'!BF$8)/100</f>
        <v>0.114</v>
      </c>
      <c r="BG167" s="380">
        <f t="array" aca="true" ref="BG167">INDEX(KM_PCT,MATCH($A167,'Knowledge - Percentages'!$B:$B,0),'Data - Knowledge'!BG$8)/100</f>
        <v>0.14300000000000002</v>
      </c>
      <c r="BH167" s="380">
        <f t="array" aca="true" ref="BH167">INDEX(KM_PCT,MATCH($A167,'Knowledge - Percentages'!$B:$B,0),'Data - Knowledge'!BH$8)/100</f>
        <v>0.142</v>
      </c>
      <c r="BI167" s="380">
        <f t="array" aca="true" ref="BI167">INDEX(KM_PCT,MATCH($A167,'Knowledge - Percentages'!$B:$B,0),'Data - Knowledge'!BI$8)/100</f>
        <v>0.136</v>
      </c>
      <c r="BJ167" s="380">
        <f t="array" aca="true" ref="BJ167">INDEX(KM_PCT,MATCH($A167,'Knowledge - Percentages'!$B:$B,0),'Data - Knowledge'!BJ$8)/100</f>
        <v>0.11800000000000001</v>
      </c>
      <c r="BK167" s="380">
        <f t="array" aca="true" ref="BK167">INDEX(KM_PCT,MATCH($A167,'Knowledge - Percentages'!$B:$B,0),'Data - Knowledge'!BK$8)/100</f>
        <v>0.115</v>
      </c>
      <c r="BL167" s="380">
        <f t="array" aca="true" ref="BL167">INDEX(KM_PCT,MATCH($A167,'Knowledge - Percentages'!$B:$B,0),'Data - Knowledge'!BL$8)/100</f>
        <v>0.14400000000000002</v>
      </c>
      <c r="BM167" s="380">
        <f t="array" aca="true" ref="BM167">INDEX(KM_PCT,MATCH($A167,'Knowledge - Percentages'!$B:$B,0),'Data - Knowledge'!BM$8)/100</f>
        <v>0.096999999999999989</v>
      </c>
      <c r="BN167" s="380">
        <f t="array" aca="true" ref="BN167">INDEX(KM_PCT,MATCH($A167,'Knowledge - Percentages'!$B:$B,0),'Data - Knowledge'!BN$8)/100</f>
        <v>0.11800000000000001</v>
      </c>
      <c r="BO167" s="380">
        <f t="array" aca="true" ref="BO167">INDEX(KM_PCT,MATCH($A167,'Knowledge - Percentages'!$B:$B,0),'Data - Knowledge'!BO$8)/100</f>
        <v>0.098</v>
      </c>
      <c r="BP167" s="380">
        <f t="array" aca="true" ref="BP167">INDEX(KM_PCT,MATCH($A167,'Knowledge - Percentages'!$B:$B,0),'Data - Knowledge'!BP$8)/100</f>
        <v>0.098</v>
      </c>
      <c r="BQ167" s="380">
        <f t="array" aca="true" ref="BQ167">INDEX(KM_PCT,MATCH($A167,'Knowledge - Percentages'!$B:$B,0),'Data - Knowledge'!BQ$8)/100</f>
        <v>0.094</v>
      </c>
    </row>
    <row r="168" spans="1:69">
      <c r="A168" t="s">
        <v>529</v>
      </c>
      <c r="B168" t="s">
        <v>1041</v>
      </c>
      <c r="C168" t="s">
        <v>1063</v>
      </c>
      <c r="D168" t="s">
        <v>1043</v>
      </c>
      <c r="E168" s="373">
        <f>SUMPRODUCT($K$2:$BQ$2,$K168:$BQ168)/$J$2</f>
        <v>0.14636363636363633</v>
      </c>
      <c r="F168" s="379">
        <f>SUMPRODUCT($K$2:$BQ$2,$K168:$BQ168)</f>
        <v>38.639999999999993</v>
      </c>
      <c r="G168" s="373">
        <f>SUMPRODUCT($K$3:$BQ$3,$K168:$BQ168)/$J$3</f>
        <v>0.13805369609856266</v>
      </c>
      <c r="H168" s="379">
        <f>SUMPRODUCT($K$3:$BQ$3,$K168:$BQ168)</f>
        <v>1344.6430000000003</v>
      </c>
      <c r="I168" s="373">
        <f>CORREL($K$4:$BQ$4,$K168:$BQ168)</f>
        <v>-0.052897198783240278</v>
      </c>
      <c r="J168" s="379">
        <f>$E168/$G168*100</f>
        <v>106.01935370070848</v>
      </c>
      <c r="K168" s="380">
        <f t="array" aca="true" ref="K168">INDEX(KM_PCT,MATCH($A168,'Knowledge - Percentages'!$B:$B,0),'Data - Knowledge'!K$8)/100</f>
        <v>0.124</v>
      </c>
      <c r="L168" s="380">
        <f t="array" aca="true" ref="L168">INDEX(KM_PCT,MATCH($A168,'Knowledge - Percentages'!$B:$B,0),'Data - Knowledge'!L$8)/100</f>
        <v>0.115</v>
      </c>
      <c r="M168" s="380">
        <f t="array" aca="true" ref="M168">INDEX(KM_PCT,MATCH($A168,'Knowledge - Percentages'!$B:$B,0),'Data - Knowledge'!M$8)/100</f>
        <v>0.114</v>
      </c>
      <c r="N168" s="380">
        <f t="array" aca="true" ref="N168">INDEX(KM_PCT,MATCH($A168,'Knowledge - Percentages'!$B:$B,0),'Data - Knowledge'!N$8)/100</f>
        <v>0.141</v>
      </c>
      <c r="O168" s="380">
        <f t="array" aca="true" ref="O168">INDEX(KM_PCT,MATCH($A168,'Knowledge - Percentages'!$B:$B,0),'Data - Knowledge'!O$8)/100</f>
        <v>0.126</v>
      </c>
      <c r="P168" s="380">
        <f t="array" aca="true" ref="P168">INDEX(KM_PCT,MATCH($A168,'Knowledge - Percentages'!$B:$B,0),'Data - Knowledge'!P$8)/100</f>
        <v>0.136</v>
      </c>
      <c r="Q168" s="380">
        <f t="array" aca="true" ref="Q168">INDEX(KM_PCT,MATCH($A168,'Knowledge - Percentages'!$B:$B,0),'Data - Knowledge'!Q$8)/100</f>
        <v>0.135</v>
      </c>
      <c r="R168" s="380">
        <f t="array" aca="true" ref="R168">INDEX(KM_PCT,MATCH($A168,'Knowledge - Percentages'!$B:$B,0),'Data - Knowledge'!R$8)/100</f>
        <v>0.141</v>
      </c>
      <c r="S168" s="380">
        <f t="array" aca="true" ref="S168">INDEX(KM_PCT,MATCH($A168,'Knowledge - Percentages'!$B:$B,0),'Data - Knowledge'!S$8)/100</f>
        <v>0.141</v>
      </c>
      <c r="T168" s="380">
        <f t="array" aca="true" ref="T168">INDEX(KM_PCT,MATCH($A168,'Knowledge - Percentages'!$B:$B,0),'Data - Knowledge'!T$8)/100</f>
        <v>0.138</v>
      </c>
      <c r="U168" s="380">
        <f t="array" aca="true" ref="U168">INDEX(KM_PCT,MATCH($A168,'Knowledge - Percentages'!$B:$B,0),'Data - Knowledge'!U$8)/100</f>
        <v>0.141</v>
      </c>
      <c r="V168" s="380">
        <f t="array" aca="true" ref="V168">INDEX(KM_PCT,MATCH($A168,'Knowledge - Percentages'!$B:$B,0),'Data - Knowledge'!V$8)/100</f>
        <v>0.145</v>
      </c>
      <c r="W168" s="380">
        <f t="array" aca="true" ref="W168">INDEX(KM_PCT,MATCH($A168,'Knowledge - Percentages'!$B:$B,0),'Data - Knowledge'!W$8)/100</f>
        <v>0.141</v>
      </c>
      <c r="X168" s="380">
        <f t="array" aca="true" ref="X168">INDEX(KM_PCT,MATCH($A168,'Knowledge - Percentages'!$B:$B,0),'Data - Knowledge'!X$8)/100</f>
        <v>0.177</v>
      </c>
      <c r="Y168" s="380">
        <f t="array" aca="true" ref="Y168">INDEX(KM_PCT,MATCH($A168,'Knowledge - Percentages'!$B:$B,0),'Data - Knowledge'!Y$8)/100</f>
        <v>0.172</v>
      </c>
      <c r="Z168" s="380">
        <f t="array" aca="true" ref="Z168">INDEX(KM_PCT,MATCH($A168,'Knowledge - Percentages'!$B:$B,0),'Data - Knowledge'!Z$8)/100</f>
        <v>0.149</v>
      </c>
      <c r="AA168" s="380">
        <f t="array" aca="true" ref="AA168">INDEX(KM_PCT,MATCH($A168,'Knowledge - Percentages'!$B:$B,0),'Data - Knowledge'!AA$8)/100</f>
        <v>0.16</v>
      </c>
      <c r="AB168" s="380">
        <f t="array" aca="true" ref="AB168">INDEX(KM_PCT,MATCH($A168,'Knowledge - Percentages'!$B:$B,0),'Data - Knowledge'!AB$8)/100</f>
        <v>0.154</v>
      </c>
      <c r="AC168" s="380">
        <f t="array" aca="true" ref="AC168">INDEX(KM_PCT,MATCH($A168,'Knowledge - Percentages'!$B:$B,0),'Data - Knowledge'!AC$8)/100</f>
        <v>0.157</v>
      </c>
      <c r="AD168" s="380">
        <f t="array" aca="true" ref="AD168">INDEX(KM_PCT,MATCH($A168,'Knowledge - Percentages'!$B:$B,0),'Data - Knowledge'!AD$8)/100</f>
        <v>0.18100000000000002</v>
      </c>
      <c r="AE168" s="380">
        <f t="array" aca="true" ref="AE168">INDEX(KM_PCT,MATCH($A168,'Knowledge - Percentages'!$B:$B,0),'Data - Knowledge'!AE$8)/100</f>
        <v>0.133</v>
      </c>
      <c r="AF168" s="380">
        <f t="array" aca="true" ref="AF168">INDEX(KM_PCT,MATCH($A168,'Knowledge - Percentages'!$B:$B,0),'Data - Knowledge'!AF$8)/100</f>
        <v>0.133</v>
      </c>
      <c r="AG168" s="380">
        <f t="array" aca="true" ref="AG168">INDEX(KM_PCT,MATCH($A168,'Knowledge - Percentages'!$B:$B,0),'Data - Knowledge'!AG$8)/100</f>
        <v>0.133</v>
      </c>
      <c r="AH168" s="380">
        <f t="array" aca="true" ref="AH168">INDEX(KM_PCT,MATCH($A168,'Knowledge - Percentages'!$B:$B,0),'Data - Knowledge'!AH$8)/100</f>
        <v>0.135</v>
      </c>
      <c r="AI168" s="380">
        <f t="array" aca="true" ref="AI168">INDEX(KM_PCT,MATCH($A168,'Knowledge - Percentages'!$B:$B,0),'Data - Knowledge'!AI$8)/100</f>
        <v>0.166</v>
      </c>
      <c r="AJ168" s="380">
        <f t="array" aca="true" ref="AJ168">INDEX(KM_PCT,MATCH($A168,'Knowledge - Percentages'!$B:$B,0),'Data - Knowledge'!AJ$8)/100</f>
        <v>0.135</v>
      </c>
      <c r="AK168" s="380">
        <f t="array" aca="true" ref="AK168">INDEX(KM_PCT,MATCH($A168,'Knowledge - Percentages'!$B:$B,0),'Data - Knowledge'!AK$8)/100</f>
        <v>0.125</v>
      </c>
      <c r="AL168" s="380">
        <f t="array" aca="true" ref="AL168">INDEX(KM_PCT,MATCH($A168,'Knowledge - Percentages'!$B:$B,0),'Data - Knowledge'!AL$8)/100</f>
        <v>0.135</v>
      </c>
      <c r="AM168" s="380">
        <f t="array" aca="true" ref="AM168">INDEX(KM_PCT,MATCH($A168,'Knowledge - Percentages'!$B:$B,0),'Data - Knowledge'!AM$8)/100</f>
        <v>0.135</v>
      </c>
      <c r="AN168" s="380">
        <f t="array" aca="true" ref="AN168">INDEX(KM_PCT,MATCH($A168,'Knowledge - Percentages'!$B:$B,0),'Data - Knowledge'!AN$8)/100</f>
        <v>0.127</v>
      </c>
      <c r="AO168" s="380">
        <f t="array" aca="true" ref="AO168">INDEX(KM_PCT,MATCH($A168,'Knowledge - Percentages'!$B:$B,0),'Data - Knowledge'!AO$8)/100</f>
        <v>0.127</v>
      </c>
      <c r="AP168" s="380">
        <f t="array" aca="true" ref="AP168">INDEX(KM_PCT,MATCH($A168,'Knowledge - Percentages'!$B:$B,0),'Data - Knowledge'!AP$8)/100</f>
        <v>0.135</v>
      </c>
      <c r="AQ168" s="380">
        <f t="array" aca="true" ref="AQ168">INDEX(KM_PCT,MATCH($A168,'Knowledge - Percentages'!$B:$B,0),'Data - Knowledge'!AQ$8)/100</f>
        <v>0.135</v>
      </c>
      <c r="AR168" s="380">
        <f t="array" aca="true" ref="AR168">INDEX(KM_PCT,MATCH($A168,'Knowledge - Percentages'!$B:$B,0),'Data - Knowledge'!AR$8)/100</f>
        <v>0.159</v>
      </c>
      <c r="AS168" s="380">
        <f t="array" aca="true" ref="AS168">INDEX(KM_PCT,MATCH($A168,'Knowledge - Percentages'!$B:$B,0),'Data - Knowledge'!AS$8)/100</f>
        <v>0.159</v>
      </c>
      <c r="AT168" s="380">
        <f t="array" aca="true" ref="AT168">INDEX(KM_PCT,MATCH($A168,'Knowledge - Percentages'!$B:$B,0),'Data - Knowledge'!AT$8)/100</f>
        <v>0.17600000000000002</v>
      </c>
      <c r="AU168" s="380">
        <f t="array" aca="true" ref="AU168">INDEX(KM_PCT,MATCH($A168,'Knowledge - Percentages'!$B:$B,0),'Data - Knowledge'!AU$8)/100</f>
        <v>0.161</v>
      </c>
      <c r="AV168" s="380">
        <f t="array" aca="true" ref="AV168">INDEX(KM_PCT,MATCH($A168,'Knowledge - Percentages'!$B:$B,0),'Data - Knowledge'!AV$8)/100</f>
        <v>0.146</v>
      </c>
      <c r="AW168" s="380">
        <f t="array" aca="true" ref="AW168">INDEX(KM_PCT,MATCH($A168,'Knowledge - Percentages'!$B:$B,0),'Data - Knowledge'!AW$8)/100</f>
        <v>0.135</v>
      </c>
      <c r="AX168" s="380">
        <f t="array" aca="true" ref="AX168">INDEX(KM_PCT,MATCH($A168,'Knowledge - Percentages'!$B:$B,0),'Data - Knowledge'!AX$8)/100</f>
        <v>0.226</v>
      </c>
      <c r="AY168" s="380">
        <f t="array" aca="true" ref="AY168">INDEX(KM_PCT,MATCH($A168,'Knowledge - Percentages'!$B:$B,0),'Data - Knowledge'!AY$8)/100</f>
        <v>0.146</v>
      </c>
      <c r="AZ168" s="380">
        <f t="array" aca="true" ref="AZ168">INDEX(KM_PCT,MATCH($A168,'Knowledge - Percentages'!$B:$B,0),'Data - Knowledge'!AZ$8)/100</f>
        <v>0.146</v>
      </c>
      <c r="BA168" s="380">
        <f t="array" aca="true" ref="BA168">INDEX(KM_PCT,MATCH($A168,'Knowledge - Percentages'!$B:$B,0),'Data - Knowledge'!BA$8)/100</f>
        <v>0.146</v>
      </c>
      <c r="BB168" s="380">
        <f t="array" aca="true" ref="BB168">INDEX(KM_PCT,MATCH($A168,'Knowledge - Percentages'!$B:$B,0),'Data - Knowledge'!BB$8)/100</f>
        <v>0.14400000000000002</v>
      </c>
      <c r="BC168" s="380">
        <f t="array" aca="true" ref="BC168">INDEX(KM_PCT,MATCH($A168,'Knowledge - Percentages'!$B:$B,0),'Data - Knowledge'!BC$8)/100</f>
        <v>0.151</v>
      </c>
      <c r="BD168" s="380">
        <f t="array" aca="true" ref="BD168">INDEX(KM_PCT,MATCH($A168,'Knowledge - Percentages'!$B:$B,0),'Data - Knowledge'!BD$8)/100</f>
        <v>0.111</v>
      </c>
      <c r="BE168" s="380">
        <f t="array" aca="true" ref="BE168">INDEX(KM_PCT,MATCH($A168,'Knowledge - Percentages'!$B:$B,0),'Data - Knowledge'!BE$8)/100</f>
        <v>0.151</v>
      </c>
      <c r="BF168" s="380">
        <f t="array" aca="true" ref="BF168">INDEX(KM_PCT,MATCH($A168,'Knowledge - Percentages'!$B:$B,0),'Data - Knowledge'!BF$8)/100</f>
        <v>0.159</v>
      </c>
      <c r="BG168" s="380">
        <f t="array" aca="true" ref="BG168">INDEX(KM_PCT,MATCH($A168,'Knowledge - Percentages'!$B:$B,0),'Data - Knowledge'!BG$8)/100</f>
        <v>0.163</v>
      </c>
      <c r="BH168" s="380">
        <f t="array" aca="true" ref="BH168">INDEX(KM_PCT,MATCH($A168,'Knowledge - Percentages'!$B:$B,0),'Data - Knowledge'!BH$8)/100</f>
        <v>0.139</v>
      </c>
      <c r="BI168" s="380">
        <f t="array" aca="true" ref="BI168">INDEX(KM_PCT,MATCH($A168,'Knowledge - Percentages'!$B:$B,0),'Data - Knowledge'!BI$8)/100</f>
        <v>0.153</v>
      </c>
      <c r="BJ168" s="380">
        <f t="array" aca="true" ref="BJ168">INDEX(KM_PCT,MATCH($A168,'Knowledge - Percentages'!$B:$B,0),'Data - Knowledge'!BJ$8)/100</f>
        <v>0.16399999999999998</v>
      </c>
      <c r="BK168" s="380">
        <f t="array" aca="true" ref="BK168">INDEX(KM_PCT,MATCH($A168,'Knowledge - Percentages'!$B:$B,0),'Data - Knowledge'!BK$8)/100</f>
        <v>0.165</v>
      </c>
      <c r="BL168" s="380">
        <f t="array" aca="true" ref="BL168">INDEX(KM_PCT,MATCH($A168,'Knowledge - Percentages'!$B:$B,0),'Data - Knowledge'!BL$8)/100</f>
        <v>0.21100000000000002</v>
      </c>
      <c r="BM168" s="380">
        <f t="array" aca="true" ref="BM168">INDEX(KM_PCT,MATCH($A168,'Knowledge - Percentages'!$B:$B,0),'Data - Knowledge'!BM$8)/100</f>
        <v>0.19399999999999998</v>
      </c>
      <c r="BN168" s="380">
        <f t="array" aca="true" ref="BN168">INDEX(KM_PCT,MATCH($A168,'Knowledge - Percentages'!$B:$B,0),'Data - Knowledge'!BN$8)/100</f>
        <v>0.158</v>
      </c>
      <c r="BO168" s="380">
        <f t="array" aca="true" ref="BO168">INDEX(KM_PCT,MATCH($A168,'Knowledge - Percentages'!$B:$B,0),'Data - Knowledge'!BO$8)/100</f>
        <v>0.153</v>
      </c>
      <c r="BP168" s="380">
        <f t="array" aca="true" ref="BP168">INDEX(KM_PCT,MATCH($A168,'Knowledge - Percentages'!$B:$B,0),'Data - Knowledge'!BP$8)/100</f>
        <v>0.153</v>
      </c>
      <c r="BQ168" s="380">
        <f t="array" aca="true" ref="BQ168">INDEX(KM_PCT,MATCH($A168,'Knowledge - Percentages'!$B:$B,0),'Data - Knowledge'!BQ$8)/100</f>
        <v>0.153</v>
      </c>
    </row>
    <row r="169" spans="1:69">
      <c r="A169" t="s">
        <v>531</v>
      </c>
      <c r="B169" t="s">
        <v>1041</v>
      </c>
      <c r="C169" t="s">
        <v>1063</v>
      </c>
      <c r="D169" t="s">
        <v>532</v>
      </c>
      <c r="E169" s="373">
        <f>SUMPRODUCT($K$2:$BQ$2,$K169:$BQ169)/$J$2</f>
        <v>0.03185606060606061</v>
      </c>
      <c r="F169" s="379">
        <f>SUMPRODUCT($K$2:$BQ$2,$K169:$BQ169)</f>
        <v>8.41</v>
      </c>
      <c r="G169" s="373">
        <f>SUMPRODUCT($K$3:$BQ$3,$K169:$BQ169)/$J$3</f>
        <v>0.033371047227926089</v>
      </c>
      <c r="H169" s="379">
        <f>SUMPRODUCT($K$3:$BQ$3,$K169:$BQ169)</f>
        <v>325.03400000000011</v>
      </c>
      <c r="I169" s="373">
        <f>CORREL($K$4:$BQ$4,$K169:$BQ169)</f>
        <v>-0.15381297978419486</v>
      </c>
      <c r="J169" s="379">
        <f>$E169/$G169*100</f>
        <v>95.460176567076132</v>
      </c>
      <c r="K169" s="380">
        <f t="array" aca="true" ref="K169">INDEX(KM_PCT,MATCH($A169,'Knowledge - Percentages'!$B:$B,0),'Data - Knowledge'!K$8)/100</f>
        <v>0.028999999999999998</v>
      </c>
      <c r="L169" s="380">
        <f t="array" aca="true" ref="L169">INDEX(KM_PCT,MATCH($A169,'Knowledge - Percentages'!$B:$B,0),'Data - Knowledge'!L$8)/100</f>
        <v>0.028999999999999998</v>
      </c>
      <c r="M169" s="380">
        <f t="array" aca="true" ref="M169">INDEX(KM_PCT,MATCH($A169,'Knowledge - Percentages'!$B:$B,0),'Data - Knowledge'!M$8)/100</f>
        <v>0.028999999999999998</v>
      </c>
      <c r="N169" s="380">
        <f t="array" aca="true" ref="N169">INDEX(KM_PCT,MATCH($A169,'Knowledge - Percentages'!$B:$B,0),'Data - Knowledge'!N$8)/100</f>
        <v>0.034</v>
      </c>
      <c r="O169" s="380">
        <f t="array" aca="true" ref="O169">INDEX(KM_PCT,MATCH($A169,'Knowledge - Percentages'!$B:$B,0),'Data - Knowledge'!O$8)/100</f>
        <v>0.034</v>
      </c>
      <c r="P169" s="380">
        <f t="array" aca="true" ref="P169">INDEX(KM_PCT,MATCH($A169,'Knowledge - Percentages'!$B:$B,0),'Data - Knowledge'!P$8)/100</f>
        <v>0.034</v>
      </c>
      <c r="Q169" s="380">
        <f t="array" aca="true" ref="Q169">INDEX(KM_PCT,MATCH($A169,'Knowledge - Percentages'!$B:$B,0),'Data - Knowledge'!Q$8)/100</f>
        <v>0.034</v>
      </c>
      <c r="R169" s="380">
        <f t="array" aca="true" ref="R169">INDEX(KM_PCT,MATCH($A169,'Knowledge - Percentages'!$B:$B,0),'Data - Knowledge'!R$8)/100</f>
        <v>0.034</v>
      </c>
      <c r="S169" s="380">
        <f t="array" aca="true" ref="S169">INDEX(KM_PCT,MATCH($A169,'Knowledge - Percentages'!$B:$B,0),'Data - Knowledge'!S$8)/100</f>
        <v>0.034</v>
      </c>
      <c r="T169" s="380">
        <f t="array" aca="true" ref="T169">INDEX(KM_PCT,MATCH($A169,'Knowledge - Percentages'!$B:$B,0),'Data - Knowledge'!T$8)/100</f>
        <v>0.036000000000000004</v>
      </c>
      <c r="U169" s="380">
        <f t="array" aca="true" ref="U169">INDEX(KM_PCT,MATCH($A169,'Knowledge - Percentages'!$B:$B,0),'Data - Knowledge'!U$8)/100</f>
        <v>0.036000000000000004</v>
      </c>
      <c r="V169" s="380">
        <f t="array" aca="true" ref="V169">INDEX(KM_PCT,MATCH($A169,'Knowledge - Percentages'!$B:$B,0),'Data - Knowledge'!V$8)/100</f>
        <v>0.036000000000000004</v>
      </c>
      <c r="W169" s="380">
        <f t="array" aca="true" ref="W169">INDEX(KM_PCT,MATCH($A169,'Knowledge - Percentages'!$B:$B,0),'Data - Knowledge'!W$8)/100</f>
        <v>0.036000000000000004</v>
      </c>
      <c r="X169" s="380">
        <f t="array" aca="true" ref="X169">INDEX(KM_PCT,MATCH($A169,'Knowledge - Percentages'!$B:$B,0),'Data - Knowledge'!X$8)/100</f>
        <v>0.042</v>
      </c>
      <c r="Y169" s="380">
        <f t="array" aca="true" ref="Y169">INDEX(KM_PCT,MATCH($A169,'Knowledge - Percentages'!$B:$B,0),'Data - Knowledge'!Y$8)/100</f>
        <v>0.067</v>
      </c>
      <c r="Z169" s="380">
        <f t="array" aca="true" ref="Z169">INDEX(KM_PCT,MATCH($A169,'Knowledge - Percentages'!$B:$B,0),'Data - Knowledge'!Z$8)/100</f>
        <v>0.042</v>
      </c>
      <c r="AA169" s="380">
        <f t="array" aca="true" ref="AA169">INDEX(KM_PCT,MATCH($A169,'Knowledge - Percentages'!$B:$B,0),'Data - Knowledge'!AA$8)/100</f>
        <v>0.035</v>
      </c>
      <c r="AB169" s="380">
        <f t="array" aca="true" ref="AB169">INDEX(KM_PCT,MATCH($A169,'Knowledge - Percentages'!$B:$B,0),'Data - Knowledge'!AB$8)/100</f>
        <v>0.036000000000000004</v>
      </c>
      <c r="AC169" s="380">
        <f t="array" aca="true" ref="AC169">INDEX(KM_PCT,MATCH($A169,'Knowledge - Percentages'!$B:$B,0),'Data - Knowledge'!AC$8)/100</f>
        <v>0.036000000000000004</v>
      </c>
      <c r="AD169" s="380">
        <f t="array" aca="true" ref="AD169">INDEX(KM_PCT,MATCH($A169,'Knowledge - Percentages'!$B:$B,0),'Data - Knowledge'!AD$8)/100</f>
        <v>0.034</v>
      </c>
      <c r="AE169" s="380">
        <f t="array" aca="true" ref="AE169">INDEX(KM_PCT,MATCH($A169,'Knowledge - Percentages'!$B:$B,0),'Data - Knowledge'!AE$8)/100</f>
        <v>0.033</v>
      </c>
      <c r="AF169" s="380">
        <f t="array" aca="true" ref="AF169">INDEX(KM_PCT,MATCH($A169,'Knowledge - Percentages'!$B:$B,0),'Data - Knowledge'!AF$8)/100</f>
        <v>0.033</v>
      </c>
      <c r="AG169" s="380">
        <f t="array" aca="true" ref="AG169">INDEX(KM_PCT,MATCH($A169,'Knowledge - Percentages'!$B:$B,0),'Data - Knowledge'!AG$8)/100</f>
        <v>0.033</v>
      </c>
      <c r="AH169" s="380">
        <f t="array" aca="true" ref="AH169">INDEX(KM_PCT,MATCH($A169,'Knowledge - Percentages'!$B:$B,0),'Data - Knowledge'!AH$8)/100</f>
        <v>0.033</v>
      </c>
      <c r="AI169" s="380">
        <f t="array" aca="true" ref="AI169">INDEX(KM_PCT,MATCH($A169,'Knowledge - Percentages'!$B:$B,0),'Data - Knowledge'!AI$8)/100</f>
        <v>0.033</v>
      </c>
      <c r="AJ169" s="380">
        <f t="array" aca="true" ref="AJ169">INDEX(KM_PCT,MATCH($A169,'Knowledge - Percentages'!$B:$B,0),'Data - Knowledge'!AJ$8)/100</f>
        <v>0.033</v>
      </c>
      <c r="AK169" s="380">
        <f t="array" aca="true" ref="AK169">INDEX(KM_PCT,MATCH($A169,'Knowledge - Percentages'!$B:$B,0),'Data - Knowledge'!AK$8)/100</f>
        <v>0.031</v>
      </c>
      <c r="AL169" s="380">
        <f t="array" aca="true" ref="AL169">INDEX(KM_PCT,MATCH($A169,'Knowledge - Percentages'!$B:$B,0),'Data - Knowledge'!AL$8)/100</f>
        <v>0.031</v>
      </c>
      <c r="AM169" s="380">
        <f t="array" aca="true" ref="AM169">INDEX(KM_PCT,MATCH($A169,'Knowledge - Percentages'!$B:$B,0),'Data - Knowledge'!AM$8)/100</f>
        <v>0.031</v>
      </c>
      <c r="AN169" s="380">
        <f t="array" aca="true" ref="AN169">INDEX(KM_PCT,MATCH($A169,'Knowledge - Percentages'!$B:$B,0),'Data - Knowledge'!AN$8)/100</f>
        <v>0.039</v>
      </c>
      <c r="AO169" s="380">
        <f t="array" aca="true" ref="AO169">INDEX(KM_PCT,MATCH($A169,'Knowledge - Percentages'!$B:$B,0),'Data - Knowledge'!AO$8)/100</f>
        <v>0.039</v>
      </c>
      <c r="AP169" s="380">
        <f t="array" aca="true" ref="AP169">INDEX(KM_PCT,MATCH($A169,'Knowledge - Percentages'!$B:$B,0),'Data - Knowledge'!AP$8)/100</f>
        <v>0.033</v>
      </c>
      <c r="AQ169" s="380">
        <f t="array" aca="true" ref="AQ169">INDEX(KM_PCT,MATCH($A169,'Knowledge - Percentages'!$B:$B,0),'Data - Knowledge'!AQ$8)/100</f>
        <v>0.033</v>
      </c>
      <c r="AR169" s="380">
        <f t="array" aca="true" ref="AR169">INDEX(KM_PCT,MATCH($A169,'Knowledge - Percentages'!$B:$B,0),'Data - Knowledge'!AR$8)/100</f>
        <v>0.034</v>
      </c>
      <c r="AS169" s="380">
        <f t="array" aca="true" ref="AS169">INDEX(KM_PCT,MATCH($A169,'Knowledge - Percentages'!$B:$B,0),'Data - Knowledge'!AS$8)/100</f>
        <v>0.035</v>
      </c>
      <c r="AT169" s="380">
        <f t="array" aca="true" ref="AT169">INDEX(KM_PCT,MATCH($A169,'Knowledge - Percentages'!$B:$B,0),'Data - Knowledge'!AT$8)/100</f>
        <v>0.034</v>
      </c>
      <c r="AU169" s="380">
        <f t="array" aca="true" ref="AU169">INDEX(KM_PCT,MATCH($A169,'Knowledge - Percentages'!$B:$B,0),'Data - Knowledge'!AU$8)/100</f>
        <v>0.026000000000000002</v>
      </c>
      <c r="AV169" s="380">
        <f t="array" aca="true" ref="AV169">INDEX(KM_PCT,MATCH($A169,'Knowledge - Percentages'!$B:$B,0),'Data - Knowledge'!AV$8)/100</f>
        <v>0.03</v>
      </c>
      <c r="AW169" s="380">
        <f t="array" aca="true" ref="AW169">INDEX(KM_PCT,MATCH($A169,'Knowledge - Percentages'!$B:$B,0),'Data - Knowledge'!AW$8)/100</f>
        <v>0.03</v>
      </c>
      <c r="AX169" s="380">
        <f t="array" aca="true" ref="AX169">INDEX(KM_PCT,MATCH($A169,'Knowledge - Percentages'!$B:$B,0),'Data - Knowledge'!AX$8)/100</f>
        <v>0.025</v>
      </c>
      <c r="AY169" s="380">
        <f t="array" aca="true" ref="AY169">INDEX(KM_PCT,MATCH($A169,'Knowledge - Percentages'!$B:$B,0),'Data - Knowledge'!AY$8)/100</f>
        <v>0.032</v>
      </c>
      <c r="AZ169" s="380">
        <f t="array" aca="true" ref="AZ169">INDEX(KM_PCT,MATCH($A169,'Knowledge - Percentages'!$B:$B,0),'Data - Knowledge'!AZ$8)/100</f>
        <v>0.032</v>
      </c>
      <c r="BA169" s="380">
        <f t="array" aca="true" ref="BA169">INDEX(KM_PCT,MATCH($A169,'Knowledge - Percentages'!$B:$B,0),'Data - Knowledge'!BA$8)/100</f>
        <v>0.033</v>
      </c>
      <c r="BB169" s="380">
        <f t="array" aca="true" ref="BB169">INDEX(KM_PCT,MATCH($A169,'Knowledge - Percentages'!$B:$B,0),'Data - Knowledge'!BB$8)/100</f>
        <v>0.032</v>
      </c>
      <c r="BC169" s="380">
        <f t="array" aca="true" ref="BC169">INDEX(KM_PCT,MATCH($A169,'Knowledge - Percentages'!$B:$B,0),'Data - Knowledge'!BC$8)/100</f>
        <v>0.026000000000000002</v>
      </c>
      <c r="BD169" s="380">
        <f t="array" aca="true" ref="BD169">INDEX(KM_PCT,MATCH($A169,'Knowledge - Percentages'!$B:$B,0),'Data - Knowledge'!BD$8)/100</f>
        <v>0.028999999999999998</v>
      </c>
      <c r="BE169" s="380">
        <f t="array" aca="true" ref="BE169">INDEX(KM_PCT,MATCH($A169,'Knowledge - Percentages'!$B:$B,0),'Data - Knowledge'!BE$8)/100</f>
        <v>0.028999999999999998</v>
      </c>
      <c r="BF169" s="380">
        <f t="array" aca="true" ref="BF169">INDEX(KM_PCT,MATCH($A169,'Knowledge - Percentages'!$B:$B,0),'Data - Knowledge'!BF$8)/100</f>
        <v>0.028999999999999998</v>
      </c>
      <c r="BG169" s="380">
        <f t="array" aca="true" ref="BG169">INDEX(KM_PCT,MATCH($A169,'Knowledge - Percentages'!$B:$B,0),'Data - Knowledge'!BG$8)/100</f>
        <v>0.033</v>
      </c>
      <c r="BH169" s="380">
        <f t="array" aca="true" ref="BH169">INDEX(KM_PCT,MATCH($A169,'Knowledge - Percentages'!$B:$B,0),'Data - Knowledge'!BH$8)/100</f>
        <v>0.033</v>
      </c>
      <c r="BI169" s="380">
        <f t="array" aca="true" ref="BI169">INDEX(KM_PCT,MATCH($A169,'Knowledge - Percentages'!$B:$B,0),'Data - Knowledge'!BI$8)/100</f>
        <v>0.033</v>
      </c>
      <c r="BJ169" s="380">
        <f t="array" aca="true" ref="BJ169">INDEX(KM_PCT,MATCH($A169,'Knowledge - Percentages'!$B:$B,0),'Data - Knowledge'!BJ$8)/100</f>
        <v>0.033</v>
      </c>
      <c r="BK169" s="380">
        <f t="array" aca="true" ref="BK169">INDEX(KM_PCT,MATCH($A169,'Knowledge - Percentages'!$B:$B,0),'Data - Knowledge'!BK$8)/100</f>
        <v>0.033</v>
      </c>
      <c r="BL169" s="380">
        <f t="array" aca="true" ref="BL169">INDEX(KM_PCT,MATCH($A169,'Knowledge - Percentages'!$B:$B,0),'Data - Knowledge'!BL$8)/100</f>
        <v>0.034</v>
      </c>
      <c r="BM169" s="380">
        <f t="array" aca="true" ref="BM169">INDEX(KM_PCT,MATCH($A169,'Knowledge - Percentages'!$B:$B,0),'Data - Knowledge'!BM$8)/100</f>
        <v>0.033</v>
      </c>
      <c r="BN169" s="380">
        <f t="array" aca="true" ref="BN169">INDEX(KM_PCT,MATCH($A169,'Knowledge - Percentages'!$B:$B,0),'Data - Knowledge'!BN$8)/100</f>
        <v>0.033</v>
      </c>
      <c r="BO169" s="380">
        <f t="array" aca="true" ref="BO169">INDEX(KM_PCT,MATCH($A169,'Knowledge - Percentages'!$B:$B,0),'Data - Knowledge'!BO$8)/100</f>
        <v>0.031</v>
      </c>
      <c r="BP169" s="380">
        <f t="array" aca="true" ref="BP169">INDEX(KM_PCT,MATCH($A169,'Knowledge - Percentages'!$B:$B,0),'Data - Knowledge'!BP$8)/100</f>
        <v>0.031</v>
      </c>
      <c r="BQ169" s="380">
        <f t="array" aca="true" ref="BQ169">INDEX(KM_PCT,MATCH($A169,'Knowledge - Percentages'!$B:$B,0),'Data - Knowledge'!BQ$8)/100</f>
        <v>0.031</v>
      </c>
    </row>
    <row r="170" spans="1:69">
      <c r="A170" t="s">
        <v>533</v>
      </c>
      <c r="B170" t="s">
        <v>1041</v>
      </c>
      <c r="C170" t="s">
        <v>1063</v>
      </c>
      <c r="D170" t="s">
        <v>1046</v>
      </c>
      <c r="E170" s="373">
        <f>SUMPRODUCT($K$2:$BQ$2,$K170:$BQ170)/$J$2</f>
        <v>0.092299242424242423</v>
      </c>
      <c r="F170" s="379">
        <f>SUMPRODUCT($K$2:$BQ$2,$K170:$BQ170)</f>
        <v>24.367</v>
      </c>
      <c r="G170" s="373">
        <f>SUMPRODUCT($K$3:$BQ$3,$K170:$BQ170)/$J$3</f>
        <v>0.13468100616016429</v>
      </c>
      <c r="H170" s="379">
        <f>SUMPRODUCT($K$3:$BQ$3,$K170:$BQ170)</f>
        <v>1311.7930000000001</v>
      </c>
      <c r="I170" s="373">
        <f>CORREL($K$4:$BQ$4,$K170:$BQ170)</f>
        <v>-0.40917369922031888</v>
      </c>
      <c r="J170" s="379">
        <f>$E170/$G170*100</f>
        <v>68.531744048955971</v>
      </c>
      <c r="K170" s="380">
        <f t="array" aca="true" ref="K170">INDEX(KM_PCT,MATCH($A170,'Knowledge - Percentages'!$B:$B,0),'Data - Knowledge'!K$8)/100</f>
        <v>0.158</v>
      </c>
      <c r="L170" s="380">
        <f t="array" aca="true" ref="L170">INDEX(KM_PCT,MATCH($A170,'Knowledge - Percentages'!$B:$B,0),'Data - Knowledge'!L$8)/100</f>
        <v>0.158</v>
      </c>
      <c r="M170" s="380">
        <f t="array" aca="true" ref="M170">INDEX(KM_PCT,MATCH($A170,'Knowledge - Percentages'!$B:$B,0),'Data - Knowledge'!M$8)/100</f>
        <v>0.158</v>
      </c>
      <c r="N170" s="380">
        <f t="array" aca="true" ref="N170">INDEX(KM_PCT,MATCH($A170,'Knowledge - Percentages'!$B:$B,0),'Data - Knowledge'!N$8)/100</f>
        <v>0.17300000000000001</v>
      </c>
      <c r="O170" s="380">
        <f t="array" aca="true" ref="O170">INDEX(KM_PCT,MATCH($A170,'Knowledge - Percentages'!$B:$B,0),'Data - Knowledge'!O$8)/100</f>
        <v>0.162</v>
      </c>
      <c r="P170" s="380">
        <f t="array" aca="true" ref="P170">INDEX(KM_PCT,MATCH($A170,'Knowledge - Percentages'!$B:$B,0),'Data - Knowledge'!P$8)/100</f>
        <v>0.129</v>
      </c>
      <c r="Q170" s="380">
        <f t="array" aca="true" ref="Q170">INDEX(KM_PCT,MATCH($A170,'Knowledge - Percentages'!$B:$B,0),'Data - Knowledge'!Q$8)/100</f>
        <v>0.163</v>
      </c>
      <c r="R170" s="380">
        <f t="array" aca="true" ref="R170">INDEX(KM_PCT,MATCH($A170,'Knowledge - Percentages'!$B:$B,0),'Data - Knowledge'!R$8)/100</f>
        <v>0.158</v>
      </c>
      <c r="S170" s="380">
        <f t="array" aca="true" ref="S170">INDEX(KM_PCT,MATCH($A170,'Knowledge - Percentages'!$B:$B,0),'Data - Knowledge'!S$8)/100</f>
        <v>0.175</v>
      </c>
      <c r="T170" s="380">
        <f t="array" aca="true" ref="T170">INDEX(KM_PCT,MATCH($A170,'Knowledge - Percentages'!$B:$B,0),'Data - Knowledge'!T$8)/100</f>
        <v>0.158</v>
      </c>
      <c r="U170" s="380">
        <f t="array" aca="true" ref="U170">INDEX(KM_PCT,MATCH($A170,'Knowledge - Percentages'!$B:$B,0),'Data - Knowledge'!U$8)/100</f>
        <v>0.158</v>
      </c>
      <c r="V170" s="380">
        <f t="array" aca="true" ref="V170">INDEX(KM_PCT,MATCH($A170,'Knowledge - Percentages'!$B:$B,0),'Data - Knowledge'!V$8)/100</f>
        <v>0.158</v>
      </c>
      <c r="W170" s="380">
        <f t="array" aca="true" ref="W170">INDEX(KM_PCT,MATCH($A170,'Knowledge - Percentages'!$B:$B,0),'Data - Knowledge'!W$8)/100</f>
        <v>0.158</v>
      </c>
      <c r="X170" s="380">
        <f t="array" aca="true" ref="X170">INDEX(KM_PCT,MATCH($A170,'Knowledge - Percentages'!$B:$B,0),'Data - Knowledge'!X$8)/100</f>
        <v>0.193</v>
      </c>
      <c r="Y170" s="380">
        <f t="array" aca="true" ref="Y170">INDEX(KM_PCT,MATCH($A170,'Knowledge - Percentages'!$B:$B,0),'Data - Knowledge'!Y$8)/100</f>
        <v>0.162</v>
      </c>
      <c r="Z170" s="380">
        <f t="array" aca="true" ref="Z170">INDEX(KM_PCT,MATCH($A170,'Knowledge - Percentages'!$B:$B,0),'Data - Knowledge'!Z$8)/100</f>
        <v>0.162</v>
      </c>
      <c r="AA170" s="380">
        <f t="array" aca="true" ref="AA170">INDEX(KM_PCT,MATCH($A170,'Knowledge - Percentages'!$B:$B,0),'Data - Knowledge'!AA$8)/100</f>
        <v>0.145</v>
      </c>
      <c r="AB170" s="380">
        <f t="array" aca="true" ref="AB170">INDEX(KM_PCT,MATCH($A170,'Knowledge - Percentages'!$B:$B,0),'Data - Knowledge'!AB$8)/100</f>
        <v>0.131</v>
      </c>
      <c r="AC170" s="380">
        <f t="array" aca="true" ref="AC170">INDEX(KM_PCT,MATCH($A170,'Knowledge - Percentages'!$B:$B,0),'Data - Knowledge'!AC$8)/100</f>
        <v>0.127</v>
      </c>
      <c r="AD170" s="380">
        <f t="array" aca="true" ref="AD170">INDEX(KM_PCT,MATCH($A170,'Knowledge - Percentages'!$B:$B,0),'Data - Knowledge'!AD$8)/100</f>
        <v>0.114</v>
      </c>
      <c r="AE170" s="380">
        <f t="array" aca="true" ref="AE170">INDEX(KM_PCT,MATCH($A170,'Knowledge - Percentages'!$B:$B,0),'Data - Knowledge'!AE$8)/100</f>
        <v>0.15</v>
      </c>
      <c r="AF170" s="380">
        <f t="array" aca="true" ref="AF170">INDEX(KM_PCT,MATCH($A170,'Knowledge - Percentages'!$B:$B,0),'Data - Knowledge'!AF$8)/100</f>
        <v>0.151</v>
      </c>
      <c r="AG170" s="380">
        <f t="array" aca="true" ref="AG170">INDEX(KM_PCT,MATCH($A170,'Knowledge - Percentages'!$B:$B,0),'Data - Knowledge'!AG$8)/100</f>
        <v>0.14</v>
      </c>
      <c r="AH170" s="380">
        <f t="array" aca="true" ref="AH170">INDEX(KM_PCT,MATCH($A170,'Knowledge - Percentages'!$B:$B,0),'Data - Knowledge'!AH$8)/100</f>
        <v>0.128</v>
      </c>
      <c r="AI170" s="380">
        <f t="array" aca="true" ref="AI170">INDEX(KM_PCT,MATCH($A170,'Knowledge - Percentages'!$B:$B,0),'Data - Knowledge'!AI$8)/100</f>
        <v>0.11</v>
      </c>
      <c r="AJ170" s="380">
        <f t="array" aca="true" ref="AJ170">INDEX(KM_PCT,MATCH($A170,'Knowledge - Percentages'!$B:$B,0),'Data - Knowledge'!AJ$8)/100</f>
        <v>0.138</v>
      </c>
      <c r="AK170" s="380">
        <f t="array" aca="true" ref="AK170">INDEX(KM_PCT,MATCH($A170,'Knowledge - Percentages'!$B:$B,0),'Data - Knowledge'!AK$8)/100</f>
        <v>0.096999999999999989</v>
      </c>
      <c r="AL170" s="380">
        <f t="array" aca="true" ref="AL170">INDEX(KM_PCT,MATCH($A170,'Knowledge - Percentages'!$B:$B,0),'Data - Knowledge'!AL$8)/100</f>
        <v>0.11</v>
      </c>
      <c r="AM170" s="380">
        <f t="array" aca="true" ref="AM170">INDEX(KM_PCT,MATCH($A170,'Knowledge - Percentages'!$B:$B,0),'Data - Knowledge'!AM$8)/100</f>
        <v>0.11599999999999999</v>
      </c>
      <c r="AN170" s="380">
        <f t="array" aca="true" ref="AN170">INDEX(KM_PCT,MATCH($A170,'Knowledge - Percentages'!$B:$B,0),'Data - Knowledge'!AN$8)/100</f>
        <v>0.122</v>
      </c>
      <c r="AO170" s="380">
        <f t="array" aca="true" ref="AO170">INDEX(KM_PCT,MATCH($A170,'Knowledge - Percentages'!$B:$B,0),'Data - Knowledge'!AO$8)/100</f>
        <v>0.1</v>
      </c>
      <c r="AP170" s="380">
        <f t="array" aca="true" ref="AP170">INDEX(KM_PCT,MATCH($A170,'Knowledge - Percentages'!$B:$B,0),'Data - Knowledge'!AP$8)/100</f>
        <v>0.122</v>
      </c>
      <c r="AQ170" s="380">
        <f t="array" aca="true" ref="AQ170">INDEX(KM_PCT,MATCH($A170,'Knowledge - Percentages'!$B:$B,0),'Data - Knowledge'!AQ$8)/100</f>
        <v>0.126</v>
      </c>
      <c r="AR170" s="380">
        <f t="array" aca="true" ref="AR170">INDEX(KM_PCT,MATCH($A170,'Knowledge - Percentages'!$B:$B,0),'Data - Knowledge'!AR$8)/100</f>
        <v>0.109</v>
      </c>
      <c r="AS170" s="380">
        <f t="array" aca="true" ref="AS170">INDEX(KM_PCT,MATCH($A170,'Knowledge - Percentages'!$B:$B,0),'Data - Knowledge'!AS$8)/100</f>
        <v>0.093000000000000013</v>
      </c>
      <c r="AT170" s="380">
        <f t="array" aca="true" ref="AT170">INDEX(KM_PCT,MATCH($A170,'Knowledge - Percentages'!$B:$B,0),'Data - Knowledge'!AT$8)/100</f>
        <v>0.092</v>
      </c>
      <c r="AU170" s="380">
        <f t="array" aca="true" ref="AU170">INDEX(KM_PCT,MATCH($A170,'Knowledge - Percentages'!$B:$B,0),'Data - Knowledge'!AU$8)/100</f>
        <v>0.091</v>
      </c>
      <c r="AV170" s="380">
        <f t="array" aca="true" ref="AV170">INDEX(KM_PCT,MATCH($A170,'Knowledge - Percentages'!$B:$B,0),'Data - Knowledge'!AV$8)/100</f>
        <v>0.106</v>
      </c>
      <c r="AW170" s="380">
        <f t="array" aca="true" ref="AW170">INDEX(KM_PCT,MATCH($A170,'Knowledge - Percentages'!$B:$B,0),'Data - Knowledge'!AW$8)/100</f>
        <v>0.091</v>
      </c>
      <c r="AX170" s="380">
        <f t="array" aca="true" ref="AX170">INDEX(KM_PCT,MATCH($A170,'Knowledge - Percentages'!$B:$B,0),'Data - Knowledge'!AX$8)/100</f>
        <v>0.047</v>
      </c>
      <c r="AY170" s="380">
        <f t="array" aca="true" ref="AY170">INDEX(KM_PCT,MATCH($A170,'Knowledge - Percentages'!$B:$B,0),'Data - Knowledge'!AY$8)/100</f>
        <v>0.093000000000000013</v>
      </c>
      <c r="AZ170" s="380">
        <f t="array" aca="true" ref="AZ170">INDEX(KM_PCT,MATCH($A170,'Knowledge - Percentages'!$B:$B,0),'Data - Knowledge'!AZ$8)/100</f>
        <v>0.093000000000000013</v>
      </c>
      <c r="BA170" s="380">
        <f t="array" aca="true" ref="BA170">INDEX(KM_PCT,MATCH($A170,'Knowledge - Percentages'!$B:$B,0),'Data - Knowledge'!BA$8)/100</f>
        <v>0.093000000000000013</v>
      </c>
      <c r="BB170" s="380">
        <f t="array" aca="true" ref="BB170">INDEX(KM_PCT,MATCH($A170,'Knowledge - Percentages'!$B:$B,0),'Data - Knowledge'!BB$8)/100</f>
        <v>0.09</v>
      </c>
      <c r="BC170" s="380">
        <f t="array" aca="true" ref="BC170">INDEX(KM_PCT,MATCH($A170,'Knowledge - Percentages'!$B:$B,0),'Data - Knowledge'!BC$8)/100</f>
        <v>0.078</v>
      </c>
      <c r="BD170" s="380">
        <f t="array" aca="true" ref="BD170">INDEX(KM_PCT,MATCH($A170,'Knowledge - Percentages'!$B:$B,0),'Data - Knowledge'!BD$8)/100</f>
        <v>0.093000000000000013</v>
      </c>
      <c r="BE170" s="380">
        <f t="array" aca="true" ref="BE170">INDEX(KM_PCT,MATCH($A170,'Knowledge - Percentages'!$B:$B,0),'Data - Knowledge'!BE$8)/100</f>
        <v>0.094</v>
      </c>
      <c r="BF170" s="380">
        <f t="array" aca="true" ref="BF170">INDEX(KM_PCT,MATCH($A170,'Knowledge - Percentages'!$B:$B,0),'Data - Knowledge'!BF$8)/100</f>
        <v>0.093000000000000013</v>
      </c>
      <c r="BG170" s="380">
        <f t="array" aca="true" ref="BG170">INDEX(KM_PCT,MATCH($A170,'Knowledge - Percentages'!$B:$B,0),'Data - Knowledge'!BG$8)/100</f>
        <v>0.154</v>
      </c>
      <c r="BH170" s="380">
        <f t="array" aca="true" ref="BH170">INDEX(KM_PCT,MATCH($A170,'Knowledge - Percentages'!$B:$B,0),'Data - Knowledge'!BH$8)/100</f>
        <v>0.099</v>
      </c>
      <c r="BI170" s="380">
        <f t="array" aca="true" ref="BI170">INDEX(KM_PCT,MATCH($A170,'Knowledge - Percentages'!$B:$B,0),'Data - Knowledge'!BI$8)/100</f>
        <v>0.091</v>
      </c>
      <c r="BJ170" s="380">
        <f t="array" aca="true" ref="BJ170">INDEX(KM_PCT,MATCH($A170,'Knowledge - Percentages'!$B:$B,0),'Data - Knowledge'!BJ$8)/100</f>
        <v>0.079</v>
      </c>
      <c r="BK170" s="380">
        <f t="array" aca="true" ref="BK170">INDEX(KM_PCT,MATCH($A170,'Knowledge - Percentages'!$B:$B,0),'Data - Knowledge'!BK$8)/100</f>
        <v>0.076</v>
      </c>
      <c r="BL170" s="380">
        <f t="array" aca="true" ref="BL170">INDEX(KM_PCT,MATCH($A170,'Knowledge - Percentages'!$B:$B,0),'Data - Knowledge'!BL$8)/100</f>
        <v>0.092</v>
      </c>
      <c r="BM170" s="380">
        <f t="array" aca="true" ref="BM170">INDEX(KM_PCT,MATCH($A170,'Knowledge - Percentages'!$B:$B,0),'Data - Knowledge'!BM$8)/100</f>
        <v>0.075</v>
      </c>
      <c r="BN170" s="380">
        <f t="array" aca="true" ref="BN170">INDEX(KM_PCT,MATCH($A170,'Knowledge - Percentages'!$B:$B,0),'Data - Knowledge'!BN$8)/100</f>
        <v>0.079</v>
      </c>
      <c r="BO170" s="380">
        <f t="array" aca="true" ref="BO170">INDEX(KM_PCT,MATCH($A170,'Knowledge - Percentages'!$B:$B,0),'Data - Knowledge'!BO$8)/100</f>
        <v>0.076</v>
      </c>
      <c r="BP170" s="380">
        <f t="array" aca="true" ref="BP170">INDEX(KM_PCT,MATCH($A170,'Knowledge - Percentages'!$B:$B,0),'Data - Knowledge'!BP$8)/100</f>
        <v>0.076</v>
      </c>
      <c r="BQ170" s="380">
        <f t="array" aca="true" ref="BQ170">INDEX(KM_PCT,MATCH($A170,'Knowledge - Percentages'!$B:$B,0),'Data - Knowledge'!BQ$8)/100</f>
        <v>0.072000000000000008</v>
      </c>
    </row>
    <row r="171" spans="1:69">
      <c r="A171" t="s">
        <v>535</v>
      </c>
      <c r="B171" t="s">
        <v>1041</v>
      </c>
      <c r="C171" t="s">
        <v>1063</v>
      </c>
      <c r="D171" t="s">
        <v>1048</v>
      </c>
      <c r="E171" s="373">
        <f>SUMPRODUCT($K$2:$BQ$2,$K171:$BQ171)/$J$2</f>
        <v>0.072424242424242433</v>
      </c>
      <c r="F171" s="379">
        <f>SUMPRODUCT($K$2:$BQ$2,$K171:$BQ171)</f>
        <v>19.12</v>
      </c>
      <c r="G171" s="373">
        <f>SUMPRODUCT($K$3:$BQ$3,$K171:$BQ171)/$J$3</f>
        <v>0.10219342915811093</v>
      </c>
      <c r="H171" s="379">
        <f>SUMPRODUCT($K$3:$BQ$3,$K171:$BQ171)</f>
        <v>995.36400000000049</v>
      </c>
      <c r="I171" s="373">
        <f>CORREL($K$4:$BQ$4,$K171:$BQ171)</f>
        <v>-0.50728119892052814</v>
      </c>
      <c r="J171" s="379">
        <f>$E171/$G171*100</f>
        <v>70.869764348732815</v>
      </c>
      <c r="K171" s="380">
        <f t="array" aca="true" ref="K171">INDEX(KM_PCT,MATCH($A171,'Knowledge - Percentages'!$B:$B,0),'Data - Knowledge'!K$8)/100</f>
        <v>0.11800000000000001</v>
      </c>
      <c r="L171" s="380">
        <f t="array" aca="true" ref="L171">INDEX(KM_PCT,MATCH($A171,'Knowledge - Percentages'!$B:$B,0),'Data - Knowledge'!L$8)/100</f>
        <v>0.11800000000000001</v>
      </c>
      <c r="M171" s="380">
        <f t="array" aca="true" ref="M171">INDEX(KM_PCT,MATCH($A171,'Knowledge - Percentages'!$B:$B,0),'Data - Knowledge'!M$8)/100</f>
        <v>0.11800000000000001</v>
      </c>
      <c r="N171" s="380">
        <f t="array" aca="true" ref="N171">INDEX(KM_PCT,MATCH($A171,'Knowledge - Percentages'!$B:$B,0),'Data - Knowledge'!N$8)/100</f>
        <v>0.133</v>
      </c>
      <c r="O171" s="380">
        <f t="array" aca="true" ref="O171">INDEX(KM_PCT,MATCH($A171,'Knowledge - Percentages'!$B:$B,0),'Data - Knowledge'!O$8)/100</f>
        <v>0.12</v>
      </c>
      <c r="P171" s="380">
        <f t="array" aca="true" ref="P171">INDEX(KM_PCT,MATCH($A171,'Knowledge - Percentages'!$B:$B,0),'Data - Knowledge'!P$8)/100</f>
        <v>0.092</v>
      </c>
      <c r="Q171" s="380">
        <f t="array" aca="true" ref="Q171">INDEX(KM_PCT,MATCH($A171,'Knowledge - Percentages'!$B:$B,0),'Data - Knowledge'!Q$8)/100</f>
        <v>0.124</v>
      </c>
      <c r="R171" s="380">
        <f t="array" aca="true" ref="R171">INDEX(KM_PCT,MATCH($A171,'Knowledge - Percentages'!$B:$B,0),'Data - Knowledge'!R$8)/100</f>
        <v>0.124</v>
      </c>
      <c r="S171" s="380">
        <f t="array" aca="true" ref="S171">INDEX(KM_PCT,MATCH($A171,'Knowledge - Percentages'!$B:$B,0),'Data - Knowledge'!S$8)/100</f>
        <v>0.11800000000000001</v>
      </c>
      <c r="T171" s="380">
        <f t="array" aca="true" ref="T171">INDEX(KM_PCT,MATCH($A171,'Knowledge - Percentages'!$B:$B,0),'Data - Knowledge'!T$8)/100</f>
        <v>0.131</v>
      </c>
      <c r="U171" s="380">
        <f t="array" aca="true" ref="U171">INDEX(KM_PCT,MATCH($A171,'Knowledge - Percentages'!$B:$B,0),'Data - Knowledge'!U$8)/100</f>
        <v>0.11800000000000001</v>
      </c>
      <c r="V171" s="380">
        <f t="array" aca="true" ref="V171">INDEX(KM_PCT,MATCH($A171,'Knowledge - Percentages'!$B:$B,0),'Data - Knowledge'!V$8)/100</f>
        <v>0.115</v>
      </c>
      <c r="W171" s="380">
        <f t="array" aca="true" ref="W171">INDEX(KM_PCT,MATCH($A171,'Knowledge - Percentages'!$B:$B,0),'Data - Knowledge'!W$8)/100</f>
        <v>0.11900000000000001</v>
      </c>
      <c r="X171" s="380">
        <f t="array" aca="true" ref="X171">INDEX(KM_PCT,MATCH($A171,'Knowledge - Percentages'!$B:$B,0),'Data - Knowledge'!X$8)/100</f>
        <v>0.131</v>
      </c>
      <c r="Y171" s="380">
        <f t="array" aca="true" ref="Y171">INDEX(KM_PCT,MATCH($A171,'Knowledge - Percentages'!$B:$B,0),'Data - Knowledge'!Y$8)/100</f>
        <v>0.115</v>
      </c>
      <c r="Z171" s="380">
        <f t="array" aca="true" ref="Z171">INDEX(KM_PCT,MATCH($A171,'Knowledge - Percentages'!$B:$B,0),'Data - Knowledge'!Z$8)/100</f>
        <v>0.11900000000000001</v>
      </c>
      <c r="AA171" s="380">
        <f t="array" aca="true" ref="AA171">INDEX(KM_PCT,MATCH($A171,'Knowledge - Percentages'!$B:$B,0),'Data - Knowledge'!AA$8)/100</f>
        <v>0.11900000000000001</v>
      </c>
      <c r="AB171" s="380">
        <f t="array" aca="true" ref="AB171">INDEX(KM_PCT,MATCH($A171,'Knowledge - Percentages'!$B:$B,0),'Data - Knowledge'!AB$8)/100</f>
        <v>0.11900000000000001</v>
      </c>
      <c r="AC171" s="380">
        <f t="array" aca="true" ref="AC171">INDEX(KM_PCT,MATCH($A171,'Knowledge - Percentages'!$B:$B,0),'Data - Knowledge'!AC$8)/100</f>
        <v>0.11900000000000001</v>
      </c>
      <c r="AD171" s="380">
        <f t="array" aca="true" ref="AD171">INDEX(KM_PCT,MATCH($A171,'Knowledge - Percentages'!$B:$B,0),'Data - Knowledge'!AD$8)/100</f>
        <v>0.14300000000000002</v>
      </c>
      <c r="AE171" s="380">
        <f t="array" aca="true" ref="AE171">INDEX(KM_PCT,MATCH($A171,'Knowledge - Percentages'!$B:$B,0),'Data - Knowledge'!AE$8)/100</f>
        <v>0.094</v>
      </c>
      <c r="AF171" s="380">
        <f t="array" aca="true" ref="AF171">INDEX(KM_PCT,MATCH($A171,'Knowledge - Percentages'!$B:$B,0),'Data - Knowledge'!AF$8)/100</f>
        <v>0.095</v>
      </c>
      <c r="AG171" s="380">
        <f t="array" aca="true" ref="AG171">INDEX(KM_PCT,MATCH($A171,'Knowledge - Percentages'!$B:$B,0),'Data - Knowledge'!AG$8)/100</f>
        <v>0.093000000000000013</v>
      </c>
      <c r="AH171" s="380">
        <f t="array" aca="true" ref="AH171">INDEX(KM_PCT,MATCH($A171,'Knowledge - Percentages'!$B:$B,0),'Data - Knowledge'!AH$8)/100</f>
        <v>0.098</v>
      </c>
      <c r="AI171" s="380">
        <f t="array" aca="true" ref="AI171">INDEX(KM_PCT,MATCH($A171,'Knowledge - Percentages'!$B:$B,0),'Data - Knowledge'!AI$8)/100</f>
        <v>0.088000000000000009</v>
      </c>
      <c r="AJ171" s="380">
        <f t="array" aca="true" ref="AJ171">INDEX(KM_PCT,MATCH($A171,'Knowledge - Percentages'!$B:$B,0),'Data - Knowledge'!AJ$8)/100</f>
        <v>0.11</v>
      </c>
      <c r="AK171" s="380">
        <f t="array" aca="true" ref="AK171">INDEX(KM_PCT,MATCH($A171,'Knowledge - Percentages'!$B:$B,0),'Data - Knowledge'!AK$8)/100</f>
        <v>0.066</v>
      </c>
      <c r="AL171" s="380">
        <f t="array" aca="true" ref="AL171">INDEX(KM_PCT,MATCH($A171,'Knowledge - Percentages'!$B:$B,0),'Data - Knowledge'!AL$8)/100</f>
        <v>0.08199999999999999</v>
      </c>
      <c r="AM171" s="380">
        <f t="array" aca="true" ref="AM171">INDEX(KM_PCT,MATCH($A171,'Knowledge - Percentages'!$B:$B,0),'Data - Knowledge'!AM$8)/100</f>
        <v>0.087</v>
      </c>
      <c r="AN171" s="380">
        <f t="array" aca="true" ref="AN171">INDEX(KM_PCT,MATCH($A171,'Knowledge - Percentages'!$B:$B,0),'Data - Knowledge'!AN$8)/100</f>
        <v>0.092</v>
      </c>
      <c r="AO171" s="380">
        <f t="array" aca="true" ref="AO171">INDEX(KM_PCT,MATCH($A171,'Knowledge - Percentages'!$B:$B,0),'Data - Knowledge'!AO$8)/100</f>
        <v>0.092</v>
      </c>
      <c r="AP171" s="380">
        <f t="array" aca="true" ref="AP171">INDEX(KM_PCT,MATCH($A171,'Knowledge - Percentages'!$B:$B,0),'Data - Knowledge'!AP$8)/100</f>
        <v>0.092</v>
      </c>
      <c r="AQ171" s="380">
        <f t="array" aca="true" ref="AQ171">INDEX(KM_PCT,MATCH($A171,'Knowledge - Percentages'!$B:$B,0),'Data - Knowledge'!AQ$8)/100</f>
        <v>0.092</v>
      </c>
      <c r="AR171" s="380">
        <f t="array" aca="true" ref="AR171">INDEX(KM_PCT,MATCH($A171,'Knowledge - Percentages'!$B:$B,0),'Data - Knowledge'!AR$8)/100</f>
        <v>0.093000000000000013</v>
      </c>
      <c r="AS171" s="380">
        <f t="array" aca="true" ref="AS171">INDEX(KM_PCT,MATCH($A171,'Knowledge - Percentages'!$B:$B,0),'Data - Knowledge'!AS$8)/100</f>
        <v>0.093000000000000013</v>
      </c>
      <c r="AT171" s="380">
        <f t="array" aca="true" ref="AT171">INDEX(KM_PCT,MATCH($A171,'Knowledge - Percentages'!$B:$B,0),'Data - Knowledge'!AT$8)/100</f>
        <v>0.094</v>
      </c>
      <c r="AU171" s="380">
        <f t="array" aca="true" ref="AU171">INDEX(KM_PCT,MATCH($A171,'Knowledge - Percentages'!$B:$B,0),'Data - Knowledge'!AU$8)/100</f>
        <v>0.091</v>
      </c>
      <c r="AV171" s="380">
        <f t="array" aca="true" ref="AV171">INDEX(KM_PCT,MATCH($A171,'Knowledge - Percentages'!$B:$B,0),'Data - Knowledge'!AV$8)/100</f>
        <v>0.09</v>
      </c>
      <c r="AW171" s="380">
        <f t="array" aca="true" ref="AW171">INDEX(KM_PCT,MATCH($A171,'Knowledge - Percentages'!$B:$B,0),'Data - Knowledge'!AW$8)/100</f>
        <v>0.076</v>
      </c>
      <c r="AX171" s="380">
        <f t="array" aca="true" ref="AX171">INDEX(KM_PCT,MATCH($A171,'Knowledge - Percentages'!$B:$B,0),'Data - Knowledge'!AX$8)/100</f>
        <v>0.129</v>
      </c>
      <c r="AY171" s="380">
        <f t="array" aca="true" ref="AY171">INDEX(KM_PCT,MATCH($A171,'Knowledge - Percentages'!$B:$B,0),'Data - Knowledge'!AY$8)/100</f>
        <v>0.069</v>
      </c>
      <c r="AZ171" s="380">
        <f t="array" aca="true" ref="AZ171">INDEX(KM_PCT,MATCH($A171,'Knowledge - Percentages'!$B:$B,0),'Data - Knowledge'!AZ$8)/100</f>
        <v>0.069</v>
      </c>
      <c r="BA171" s="380">
        <f t="array" aca="true" ref="BA171">INDEX(KM_PCT,MATCH($A171,'Knowledge - Percentages'!$B:$B,0),'Data - Knowledge'!BA$8)/100</f>
        <v>0.069</v>
      </c>
      <c r="BB171" s="380">
        <f t="array" aca="true" ref="BB171">INDEX(KM_PCT,MATCH($A171,'Knowledge - Percentages'!$B:$B,0),'Data - Knowledge'!BB$8)/100</f>
        <v>0.067</v>
      </c>
      <c r="BC171" s="380">
        <f t="array" aca="true" ref="BC171">INDEX(KM_PCT,MATCH($A171,'Knowledge - Percentages'!$B:$B,0),'Data - Knowledge'!BC$8)/100</f>
        <v>0.075</v>
      </c>
      <c r="BD171" s="380">
        <f t="array" aca="true" ref="BD171">INDEX(KM_PCT,MATCH($A171,'Knowledge - Percentages'!$B:$B,0),'Data - Knowledge'!BD$8)/100</f>
        <v>0.075</v>
      </c>
      <c r="BE171" s="380">
        <f t="array" aca="true" ref="BE171">INDEX(KM_PCT,MATCH($A171,'Knowledge - Percentages'!$B:$B,0),'Data - Knowledge'!BE$8)/100</f>
        <v>0.075</v>
      </c>
      <c r="BF171" s="380">
        <f t="array" aca="true" ref="BF171">INDEX(KM_PCT,MATCH($A171,'Knowledge - Percentages'!$B:$B,0),'Data - Knowledge'!BF$8)/100</f>
        <v>0.075</v>
      </c>
      <c r="BG171" s="380">
        <f t="array" aca="true" ref="BG171">INDEX(KM_PCT,MATCH($A171,'Knowledge - Percentages'!$B:$B,0),'Data - Knowledge'!BG$8)/100</f>
        <v>0.071</v>
      </c>
      <c r="BH171" s="380">
        <f t="array" aca="true" ref="BH171">INDEX(KM_PCT,MATCH($A171,'Knowledge - Percentages'!$B:$B,0),'Data - Knowledge'!BH$8)/100</f>
        <v>0.068</v>
      </c>
      <c r="BI171" s="380">
        <f t="array" aca="true" ref="BI171">INDEX(KM_PCT,MATCH($A171,'Knowledge - Percentages'!$B:$B,0),'Data - Knowledge'!BI$8)/100</f>
        <v>0.06</v>
      </c>
      <c r="BJ171" s="380">
        <f t="array" aca="true" ref="BJ171">INDEX(KM_PCT,MATCH($A171,'Knowledge - Percentages'!$B:$B,0),'Data - Knowledge'!BJ$8)/100</f>
        <v>0.066</v>
      </c>
      <c r="BK171" s="380">
        <f t="array" aca="true" ref="BK171">INDEX(KM_PCT,MATCH($A171,'Knowledge - Percentages'!$B:$B,0),'Data - Knowledge'!BK$8)/100</f>
        <v>0.102</v>
      </c>
      <c r="BL171" s="380">
        <f t="array" aca="true" ref="BL171">INDEX(KM_PCT,MATCH($A171,'Knowledge - Percentages'!$B:$B,0),'Data - Knowledge'!BL$8)/100</f>
        <v>0.081</v>
      </c>
      <c r="BM171" s="380">
        <f t="array" aca="true" ref="BM171">INDEX(KM_PCT,MATCH($A171,'Knowledge - Percentages'!$B:$B,0),'Data - Knowledge'!BM$8)/100</f>
        <v>0.071</v>
      </c>
      <c r="BN171" s="380">
        <f t="array" aca="true" ref="BN171">INDEX(KM_PCT,MATCH($A171,'Knowledge - Percentages'!$B:$B,0),'Data - Knowledge'!BN$8)/100</f>
        <v>0.059000000000000004</v>
      </c>
      <c r="BO171" s="380">
        <f t="array" aca="true" ref="BO171">INDEX(KM_PCT,MATCH($A171,'Knowledge - Percentages'!$B:$B,0),'Data - Knowledge'!BO$8)/100</f>
        <v>0.065</v>
      </c>
      <c r="BP171" s="380">
        <f t="array" aca="true" ref="BP171">INDEX(KM_PCT,MATCH($A171,'Knowledge - Percentages'!$B:$B,0),'Data - Knowledge'!BP$8)/100</f>
        <v>0.063</v>
      </c>
      <c r="BQ171" s="380">
        <f t="array" aca="true" ref="BQ171">INDEX(KM_PCT,MATCH($A171,'Knowledge - Percentages'!$B:$B,0),'Data - Knowledge'!BQ$8)/100</f>
        <v>0.065</v>
      </c>
    </row>
    <row r="172" spans="1:69">
      <c r="A172" t="s">
        <v>537</v>
      </c>
      <c r="B172" t="s">
        <v>1041</v>
      </c>
      <c r="C172" t="s">
        <v>1063</v>
      </c>
      <c r="D172" t="s">
        <v>1050</v>
      </c>
      <c r="E172" s="373">
        <f>SUMPRODUCT($K$2:$BQ$2,$K172:$BQ172)/$J$2</f>
        <v>0.14345454545454545</v>
      </c>
      <c r="F172" s="379">
        <f>SUMPRODUCT($K$2:$BQ$2,$K172:$BQ172)</f>
        <v>37.872</v>
      </c>
      <c r="G172" s="373">
        <f>SUMPRODUCT($K$3:$BQ$3,$K172:$BQ172)/$J$3</f>
        <v>0.143938295687885</v>
      </c>
      <c r="H172" s="379">
        <f>SUMPRODUCT($K$3:$BQ$3,$K172:$BQ172)</f>
        <v>1401.9589999999998</v>
      </c>
      <c r="I172" s="373">
        <f>CORREL($K$4:$BQ$4,$K172:$BQ172)</f>
        <v>-0.2745138429901583</v>
      </c>
      <c r="J172" s="379">
        <f>$E172/$G172*100</f>
        <v>99.663918326232988</v>
      </c>
      <c r="K172" s="380">
        <f t="array" aca="true" ref="K172">INDEX(KM_PCT,MATCH($A172,'Knowledge - Percentages'!$B:$B,0),'Data - Knowledge'!K$8)/100</f>
        <v>0.146</v>
      </c>
      <c r="L172" s="380">
        <f t="array" aca="true" ref="L172">INDEX(KM_PCT,MATCH($A172,'Knowledge - Percentages'!$B:$B,0),'Data - Knowledge'!L$8)/100</f>
        <v>0.146</v>
      </c>
      <c r="M172" s="380">
        <f t="array" aca="true" ref="M172">INDEX(KM_PCT,MATCH($A172,'Knowledge - Percentages'!$B:$B,0),'Data - Knowledge'!M$8)/100</f>
        <v>0.146</v>
      </c>
      <c r="N172" s="380">
        <f t="array" aca="true" ref="N172">INDEX(KM_PCT,MATCH($A172,'Knowledge - Percentages'!$B:$B,0),'Data - Knowledge'!N$8)/100</f>
        <v>0.146</v>
      </c>
      <c r="O172" s="380">
        <f t="array" aca="true" ref="O172">INDEX(KM_PCT,MATCH($A172,'Knowledge - Percentages'!$B:$B,0),'Data - Knowledge'!O$8)/100</f>
        <v>0.124</v>
      </c>
      <c r="P172" s="380">
        <f t="array" aca="true" ref="P172">INDEX(KM_PCT,MATCH($A172,'Knowledge - Percentages'!$B:$B,0),'Data - Knowledge'!P$8)/100</f>
        <v>0.14400000000000002</v>
      </c>
      <c r="Q172" s="380">
        <f t="array" aca="true" ref="Q172">INDEX(KM_PCT,MATCH($A172,'Knowledge - Percentages'!$B:$B,0),'Data - Knowledge'!Q$8)/100</f>
        <v>0.146</v>
      </c>
      <c r="R172" s="380">
        <f t="array" aca="true" ref="R172">INDEX(KM_PCT,MATCH($A172,'Knowledge - Percentages'!$B:$B,0),'Data - Knowledge'!R$8)/100</f>
        <v>0.16899999999999998</v>
      </c>
      <c r="S172" s="380">
        <f t="array" aca="true" ref="S172">INDEX(KM_PCT,MATCH($A172,'Knowledge - Percentages'!$B:$B,0),'Data - Knowledge'!S$8)/100</f>
        <v>0.156</v>
      </c>
      <c r="T172" s="380">
        <f t="array" aca="true" ref="T172">INDEX(KM_PCT,MATCH($A172,'Knowledge - Percentages'!$B:$B,0),'Data - Knowledge'!T$8)/100</f>
        <v>0.141</v>
      </c>
      <c r="U172" s="380">
        <f t="array" aca="true" ref="U172">INDEX(KM_PCT,MATCH($A172,'Knowledge - Percentages'!$B:$B,0),'Data - Knowledge'!U$8)/100</f>
        <v>0.141</v>
      </c>
      <c r="V172" s="380">
        <f t="array" aca="true" ref="V172">INDEX(KM_PCT,MATCH($A172,'Knowledge - Percentages'!$B:$B,0),'Data - Knowledge'!V$8)/100</f>
        <v>0.141</v>
      </c>
      <c r="W172" s="380">
        <f t="array" aca="true" ref="W172">INDEX(KM_PCT,MATCH($A172,'Knowledge - Percentages'!$B:$B,0),'Data - Knowledge'!W$8)/100</f>
        <v>0.141</v>
      </c>
      <c r="X172" s="380">
        <f t="array" aca="true" ref="X172">INDEX(KM_PCT,MATCH($A172,'Knowledge - Percentages'!$B:$B,0),'Data - Knowledge'!X$8)/100</f>
        <v>0.166</v>
      </c>
      <c r="Y172" s="380">
        <f t="array" aca="true" ref="Y172">INDEX(KM_PCT,MATCH($A172,'Knowledge - Percentages'!$B:$B,0),'Data - Knowledge'!Y$8)/100</f>
        <v>0.172</v>
      </c>
      <c r="Z172" s="380">
        <f t="array" aca="true" ref="Z172">INDEX(KM_PCT,MATCH($A172,'Knowledge - Percentages'!$B:$B,0),'Data - Knowledge'!Z$8)/100</f>
        <v>0.168</v>
      </c>
      <c r="AA172" s="380">
        <f t="array" aca="true" ref="AA172">INDEX(KM_PCT,MATCH($A172,'Knowledge - Percentages'!$B:$B,0),'Data - Knowledge'!AA$8)/100</f>
        <v>0.168</v>
      </c>
      <c r="AB172" s="380">
        <f t="array" aca="true" ref="AB172">INDEX(KM_PCT,MATCH($A172,'Knowledge - Percentages'!$B:$B,0),'Data - Knowledge'!AB$8)/100</f>
        <v>0.151</v>
      </c>
      <c r="AC172" s="380">
        <f t="array" aca="true" ref="AC172">INDEX(KM_PCT,MATCH($A172,'Knowledge - Percentages'!$B:$B,0),'Data - Knowledge'!AC$8)/100</f>
        <v>0.174</v>
      </c>
      <c r="AD172" s="380">
        <f t="array" aca="true" ref="AD172">INDEX(KM_PCT,MATCH($A172,'Knowledge - Percentages'!$B:$B,0),'Data - Knowledge'!AD$8)/100</f>
        <v>0.20600000000000002</v>
      </c>
      <c r="AE172" s="380">
        <f t="array" aca="true" ref="AE172">INDEX(KM_PCT,MATCH($A172,'Knowledge - Percentages'!$B:$B,0),'Data - Knowledge'!AE$8)/100</f>
        <v>0.153</v>
      </c>
      <c r="AF172" s="380">
        <f t="array" aca="true" ref="AF172">INDEX(KM_PCT,MATCH($A172,'Knowledge - Percentages'!$B:$B,0),'Data - Knowledge'!AF$8)/100</f>
        <v>0.153</v>
      </c>
      <c r="AG172" s="380">
        <f t="array" aca="true" ref="AG172">INDEX(KM_PCT,MATCH($A172,'Knowledge - Percentages'!$B:$B,0),'Data - Knowledge'!AG$8)/100</f>
        <v>0.153</v>
      </c>
      <c r="AH172" s="380">
        <f t="array" aca="true" ref="AH172">INDEX(KM_PCT,MATCH($A172,'Knowledge - Percentages'!$B:$B,0),'Data - Knowledge'!AH$8)/100</f>
        <v>0.157</v>
      </c>
      <c r="AI172" s="380">
        <f t="array" aca="true" ref="AI172">INDEX(KM_PCT,MATCH($A172,'Knowledge - Percentages'!$B:$B,0),'Data - Knowledge'!AI$8)/100</f>
        <v>0.163</v>
      </c>
      <c r="AJ172" s="380">
        <f t="array" aca="true" ref="AJ172">INDEX(KM_PCT,MATCH($A172,'Knowledge - Percentages'!$B:$B,0),'Data - Knowledge'!AJ$8)/100</f>
        <v>0.157</v>
      </c>
      <c r="AK172" s="380">
        <f t="array" aca="true" ref="AK172">INDEX(KM_PCT,MATCH($A172,'Knowledge - Percentages'!$B:$B,0),'Data - Knowledge'!AK$8)/100</f>
        <v>0.126</v>
      </c>
      <c r="AL172" s="380">
        <f t="array" aca="true" ref="AL172">INDEX(KM_PCT,MATCH($A172,'Knowledge - Percentages'!$B:$B,0),'Data - Knowledge'!AL$8)/100</f>
        <v>0.16899999999999998</v>
      </c>
      <c r="AM172" s="380">
        <f t="array" aca="true" ref="AM172">INDEX(KM_PCT,MATCH($A172,'Knowledge - Percentages'!$B:$B,0),'Data - Knowledge'!AM$8)/100</f>
        <v>0.149</v>
      </c>
      <c r="AN172" s="380">
        <f t="array" aca="true" ref="AN172">INDEX(KM_PCT,MATCH($A172,'Knowledge - Percentages'!$B:$B,0),'Data - Knowledge'!AN$8)/100</f>
        <v>0.128</v>
      </c>
      <c r="AO172" s="380">
        <f t="array" aca="true" ref="AO172">INDEX(KM_PCT,MATCH($A172,'Knowledge - Percentages'!$B:$B,0),'Data - Knowledge'!AO$8)/100</f>
        <v>0.14300000000000002</v>
      </c>
      <c r="AP172" s="380">
        <f t="array" aca="true" ref="AP172">INDEX(KM_PCT,MATCH($A172,'Knowledge - Percentages'!$B:$B,0),'Data - Knowledge'!AP$8)/100</f>
        <v>0.16899999999999998</v>
      </c>
      <c r="AQ172" s="380">
        <f t="array" aca="true" ref="AQ172">INDEX(KM_PCT,MATCH($A172,'Knowledge - Percentages'!$B:$B,0),'Data - Knowledge'!AQ$8)/100</f>
        <v>0.16399999999999998</v>
      </c>
      <c r="AR172" s="380">
        <f t="array" aca="true" ref="AR172">INDEX(KM_PCT,MATCH($A172,'Knowledge - Percentages'!$B:$B,0),'Data - Knowledge'!AR$8)/100</f>
        <v>0.177</v>
      </c>
      <c r="AS172" s="380">
        <f t="array" aca="true" ref="AS172">INDEX(KM_PCT,MATCH($A172,'Knowledge - Percentages'!$B:$B,0),'Data - Knowledge'!AS$8)/100</f>
        <v>0.177</v>
      </c>
      <c r="AT172" s="380">
        <f t="array" aca="true" ref="AT172">INDEX(KM_PCT,MATCH($A172,'Knowledge - Percentages'!$B:$B,0),'Data - Knowledge'!AT$8)/100</f>
        <v>0.177</v>
      </c>
      <c r="AU172" s="380">
        <f t="array" aca="true" ref="AU172">INDEX(KM_PCT,MATCH($A172,'Knowledge - Percentages'!$B:$B,0),'Data - Knowledge'!AU$8)/100</f>
        <v>0.131</v>
      </c>
      <c r="AV172" s="380">
        <f t="array" aca="true" ref="AV172">INDEX(KM_PCT,MATCH($A172,'Knowledge - Percentages'!$B:$B,0),'Data - Knowledge'!AV$8)/100</f>
        <v>0.15</v>
      </c>
      <c r="AW172" s="380">
        <f t="array" aca="true" ref="AW172">INDEX(KM_PCT,MATCH($A172,'Knowledge - Percentages'!$B:$B,0),'Data - Knowledge'!AW$8)/100</f>
        <v>0.146</v>
      </c>
      <c r="AX172" s="380">
        <f t="array" aca="true" ref="AX172">INDEX(KM_PCT,MATCH($A172,'Knowledge - Percentages'!$B:$B,0),'Data - Knowledge'!AX$8)/100</f>
        <v>0.252</v>
      </c>
      <c r="AY172" s="380">
        <f t="array" aca="true" ref="AY172">INDEX(KM_PCT,MATCH($A172,'Knowledge - Percentages'!$B:$B,0),'Data - Knowledge'!AY$8)/100</f>
        <v>0.14</v>
      </c>
      <c r="AZ172" s="380">
        <f t="array" aca="true" ref="AZ172">INDEX(KM_PCT,MATCH($A172,'Knowledge - Percentages'!$B:$B,0),'Data - Knowledge'!AZ$8)/100</f>
        <v>0.14400000000000002</v>
      </c>
      <c r="BA172" s="380">
        <f t="array" aca="true" ref="BA172">INDEX(KM_PCT,MATCH($A172,'Knowledge - Percentages'!$B:$B,0),'Data - Knowledge'!BA$8)/100</f>
        <v>0.14</v>
      </c>
      <c r="BB172" s="380">
        <f t="array" aca="true" ref="BB172">INDEX(KM_PCT,MATCH($A172,'Knowledge - Percentages'!$B:$B,0),'Data - Knowledge'!BB$8)/100</f>
        <v>0.129</v>
      </c>
      <c r="BC172" s="380">
        <f t="array" aca="true" ref="BC172">INDEX(KM_PCT,MATCH($A172,'Knowledge - Percentages'!$B:$B,0),'Data - Knowledge'!BC$8)/100</f>
        <v>0.124</v>
      </c>
      <c r="BD172" s="380">
        <f t="array" aca="true" ref="BD172">INDEX(KM_PCT,MATCH($A172,'Knowledge - Percentages'!$B:$B,0),'Data - Knowledge'!BD$8)/100</f>
        <v>0.146</v>
      </c>
      <c r="BE172" s="380">
        <f t="array" aca="true" ref="BE172">INDEX(KM_PCT,MATCH($A172,'Knowledge - Percentages'!$B:$B,0),'Data - Knowledge'!BE$8)/100</f>
        <v>0.146</v>
      </c>
      <c r="BF172" s="380">
        <f t="array" aca="true" ref="BF172">INDEX(KM_PCT,MATCH($A172,'Knowledge - Percentages'!$B:$B,0),'Data - Knowledge'!BF$8)/100</f>
        <v>0.146</v>
      </c>
      <c r="BG172" s="380">
        <f t="array" aca="true" ref="BG172">INDEX(KM_PCT,MATCH($A172,'Knowledge - Percentages'!$B:$B,0),'Data - Knowledge'!BG$8)/100</f>
        <v>0.165</v>
      </c>
      <c r="BH172" s="380">
        <f t="array" aca="true" ref="BH172">INDEX(KM_PCT,MATCH($A172,'Knowledge - Percentages'!$B:$B,0),'Data - Knowledge'!BH$8)/100</f>
        <v>0.136</v>
      </c>
      <c r="BI172" s="380">
        <f t="array" aca="true" ref="BI172">INDEX(KM_PCT,MATCH($A172,'Knowledge - Percentages'!$B:$B,0),'Data - Knowledge'!BI$8)/100</f>
        <v>0.138</v>
      </c>
      <c r="BJ172" s="380">
        <f t="array" aca="true" ref="BJ172">INDEX(KM_PCT,MATCH($A172,'Knowledge - Percentages'!$B:$B,0),'Data - Knowledge'!BJ$8)/100</f>
        <v>0.133</v>
      </c>
      <c r="BK172" s="380">
        <f t="array" aca="true" ref="BK172">INDEX(KM_PCT,MATCH($A172,'Knowledge - Percentages'!$B:$B,0),'Data - Knowledge'!BK$8)/100</f>
        <v>0.24</v>
      </c>
      <c r="BL172" s="380">
        <f t="array" aca="true" ref="BL172">INDEX(KM_PCT,MATCH($A172,'Knowledge - Percentages'!$B:$B,0),'Data - Knowledge'!BL$8)/100</f>
        <v>0.162</v>
      </c>
      <c r="BM172" s="380">
        <f t="array" aca="true" ref="BM172">INDEX(KM_PCT,MATCH($A172,'Knowledge - Percentages'!$B:$B,0),'Data - Knowledge'!BM$8)/100</f>
        <v>0.165</v>
      </c>
      <c r="BN172" s="380">
        <f t="array" aca="true" ref="BN172">INDEX(KM_PCT,MATCH($A172,'Knowledge - Percentages'!$B:$B,0),'Data - Knowledge'!BN$8)/100</f>
        <v>0.159</v>
      </c>
      <c r="BO172" s="380">
        <f t="array" aca="true" ref="BO172">INDEX(KM_PCT,MATCH($A172,'Knowledge - Percentages'!$B:$B,0),'Data - Knowledge'!BO$8)/100</f>
        <v>0.161</v>
      </c>
      <c r="BP172" s="380">
        <f t="array" aca="true" ref="BP172">INDEX(KM_PCT,MATCH($A172,'Knowledge - Percentages'!$B:$B,0),'Data - Knowledge'!BP$8)/100</f>
        <v>0.161</v>
      </c>
      <c r="BQ172" s="380">
        <f t="array" aca="true" ref="BQ172">INDEX(KM_PCT,MATCH($A172,'Knowledge - Percentages'!$B:$B,0),'Data - Knowledge'!BQ$8)/100</f>
        <v>0.17300000000000001</v>
      </c>
    </row>
    <row r="173" spans="1:69">
      <c r="A173" t="s">
        <v>539</v>
      </c>
      <c r="B173" t="s">
        <v>1041</v>
      </c>
      <c r="C173" t="s">
        <v>1063</v>
      </c>
      <c r="D173" t="s">
        <v>1052</v>
      </c>
      <c r="E173" s="373">
        <f>SUMPRODUCT($K$2:$BQ$2,$K173:$BQ173)/$J$2</f>
        <v>0.04246969696969697</v>
      </c>
      <c r="F173" s="379">
        <f>SUMPRODUCT($K$2:$BQ$2,$K173:$BQ173)</f>
        <v>11.212</v>
      </c>
      <c r="G173" s="373">
        <f>SUMPRODUCT($K$3:$BQ$3,$K173:$BQ173)/$J$3</f>
        <v>0.048979774127310069</v>
      </c>
      <c r="H173" s="379">
        <f>SUMPRODUCT($K$3:$BQ$3,$K173:$BQ173)</f>
        <v>477.0630000000001</v>
      </c>
      <c r="I173" s="373">
        <f>CORREL($K$4:$BQ$4,$K173:$BQ173)</f>
        <v>-0.43780060943139626</v>
      </c>
      <c r="J173" s="379">
        <f>$E173/$G173*100</f>
        <v>86.708641937196646</v>
      </c>
      <c r="K173" s="380">
        <f t="array" aca="true" ref="K173">INDEX(KM_PCT,MATCH($A173,'Knowledge - Percentages'!$B:$B,0),'Data - Knowledge'!K$8)/100</f>
        <v>0.049</v>
      </c>
      <c r="L173" s="380">
        <f t="array" aca="true" ref="L173">INDEX(KM_PCT,MATCH($A173,'Knowledge - Percentages'!$B:$B,0),'Data - Knowledge'!L$8)/100</f>
        <v>0.043</v>
      </c>
      <c r="M173" s="380">
        <f t="array" aca="true" ref="M173">INDEX(KM_PCT,MATCH($A173,'Knowledge - Percentages'!$B:$B,0),'Data - Knowledge'!M$8)/100</f>
        <v>0.049</v>
      </c>
      <c r="N173" s="380">
        <f t="array" aca="true" ref="N173">INDEX(KM_PCT,MATCH($A173,'Knowledge - Percentages'!$B:$B,0),'Data - Knowledge'!N$8)/100</f>
        <v>0.055999999999999994</v>
      </c>
      <c r="O173" s="380">
        <f t="array" aca="true" ref="O173">INDEX(KM_PCT,MATCH($A173,'Knowledge - Percentages'!$B:$B,0),'Data - Knowledge'!O$8)/100</f>
        <v>0.049</v>
      </c>
      <c r="P173" s="380">
        <f t="array" aca="true" ref="P173">INDEX(KM_PCT,MATCH($A173,'Knowledge - Percentages'!$B:$B,0),'Data - Knowledge'!P$8)/100</f>
        <v>0.048</v>
      </c>
      <c r="Q173" s="380">
        <f t="array" aca="true" ref="Q173">INDEX(KM_PCT,MATCH($A173,'Knowledge - Percentages'!$B:$B,0),'Data - Knowledge'!Q$8)/100</f>
        <v>0.061</v>
      </c>
      <c r="R173" s="380">
        <f t="array" aca="true" ref="R173">INDEX(KM_PCT,MATCH($A173,'Knowledge - Percentages'!$B:$B,0),'Data - Knowledge'!R$8)/100</f>
        <v>0.049</v>
      </c>
      <c r="S173" s="380">
        <f t="array" aca="true" ref="S173">INDEX(KM_PCT,MATCH($A173,'Knowledge - Percentages'!$B:$B,0),'Data - Knowledge'!S$8)/100</f>
        <v>0.049</v>
      </c>
      <c r="T173" s="380">
        <f t="array" aca="true" ref="T173">INDEX(KM_PCT,MATCH($A173,'Knowledge - Percentages'!$B:$B,0),'Data - Knowledge'!T$8)/100</f>
        <v>0.049</v>
      </c>
      <c r="U173" s="380">
        <f t="array" aca="true" ref="U173">INDEX(KM_PCT,MATCH($A173,'Knowledge - Percentages'!$B:$B,0),'Data - Knowledge'!U$8)/100</f>
        <v>0.049</v>
      </c>
      <c r="V173" s="380">
        <f t="array" aca="true" ref="V173">INDEX(KM_PCT,MATCH($A173,'Knowledge - Percentages'!$B:$B,0),'Data - Knowledge'!V$8)/100</f>
        <v>0.049</v>
      </c>
      <c r="W173" s="380">
        <f t="array" aca="true" ref="W173">INDEX(KM_PCT,MATCH($A173,'Knowledge - Percentages'!$B:$B,0),'Data - Knowledge'!W$8)/100</f>
        <v>0.049</v>
      </c>
      <c r="X173" s="380">
        <f t="array" aca="true" ref="X173">INDEX(KM_PCT,MATCH($A173,'Knowledge - Percentages'!$B:$B,0),'Data - Knowledge'!X$8)/100</f>
        <v>0.057999999999999996</v>
      </c>
      <c r="Y173" s="380">
        <f t="array" aca="true" ref="Y173">INDEX(KM_PCT,MATCH($A173,'Knowledge - Percentages'!$B:$B,0),'Data - Knowledge'!Y$8)/100</f>
        <v>0.059000000000000004</v>
      </c>
      <c r="Z173" s="380">
        <f t="array" aca="true" ref="Z173">INDEX(KM_PCT,MATCH($A173,'Knowledge - Percentages'!$B:$B,0),'Data - Knowledge'!Z$8)/100</f>
        <v>0.057999999999999996</v>
      </c>
      <c r="AA173" s="380">
        <f t="array" aca="true" ref="AA173">INDEX(KM_PCT,MATCH($A173,'Knowledge - Percentages'!$B:$B,0),'Data - Knowledge'!AA$8)/100</f>
        <v>0.057999999999999996</v>
      </c>
      <c r="AB173" s="380">
        <f t="array" aca="true" ref="AB173">INDEX(KM_PCT,MATCH($A173,'Knowledge - Percentages'!$B:$B,0),'Data - Knowledge'!AB$8)/100</f>
        <v>0.059000000000000004</v>
      </c>
      <c r="AC173" s="380">
        <f t="array" aca="true" ref="AC173">INDEX(KM_PCT,MATCH($A173,'Knowledge - Percentages'!$B:$B,0),'Data - Knowledge'!AC$8)/100</f>
        <v>0.06</v>
      </c>
      <c r="AD173" s="380">
        <f t="array" aca="true" ref="AD173">INDEX(KM_PCT,MATCH($A173,'Knowledge - Percentages'!$B:$B,0),'Data - Knowledge'!AD$8)/100</f>
        <v>0.059000000000000004</v>
      </c>
      <c r="AE173" s="380">
        <f t="array" aca="true" ref="AE173">INDEX(KM_PCT,MATCH($A173,'Knowledge - Percentages'!$B:$B,0),'Data - Knowledge'!AE$8)/100</f>
        <v>0.054000000000000006</v>
      </c>
      <c r="AF173" s="380">
        <f t="array" aca="true" ref="AF173">INDEX(KM_PCT,MATCH($A173,'Knowledge - Percentages'!$B:$B,0),'Data - Knowledge'!AF$8)/100</f>
        <v>0.049</v>
      </c>
      <c r="AG173" s="380">
        <f t="array" aca="true" ref="AG173">INDEX(KM_PCT,MATCH($A173,'Knowledge - Percentages'!$B:$B,0),'Data - Knowledge'!AG$8)/100</f>
        <v>0.049</v>
      </c>
      <c r="AH173" s="380">
        <f t="array" aca="true" ref="AH173">INDEX(KM_PCT,MATCH($A173,'Knowledge - Percentages'!$B:$B,0),'Data - Knowledge'!AH$8)/100</f>
        <v>0.049</v>
      </c>
      <c r="AI173" s="380">
        <f t="array" aca="true" ref="AI173">INDEX(KM_PCT,MATCH($A173,'Knowledge - Percentages'!$B:$B,0),'Data - Knowledge'!AI$8)/100</f>
        <v>0.049</v>
      </c>
      <c r="AJ173" s="380">
        <f t="array" aca="true" ref="AJ173">INDEX(KM_PCT,MATCH($A173,'Knowledge - Percentages'!$B:$B,0),'Data - Knowledge'!AJ$8)/100</f>
        <v>0.051</v>
      </c>
      <c r="AK173" s="380">
        <f t="array" aca="true" ref="AK173">INDEX(KM_PCT,MATCH($A173,'Knowledge - Percentages'!$B:$B,0),'Data - Knowledge'!AK$8)/100</f>
        <v>0.04</v>
      </c>
      <c r="AL173" s="380">
        <f t="array" aca="true" ref="AL173">INDEX(KM_PCT,MATCH($A173,'Knowledge - Percentages'!$B:$B,0),'Data - Knowledge'!AL$8)/100</f>
        <v>0.047</v>
      </c>
      <c r="AM173" s="380">
        <f t="array" aca="true" ref="AM173">INDEX(KM_PCT,MATCH($A173,'Knowledge - Percentages'!$B:$B,0),'Data - Knowledge'!AM$8)/100</f>
        <v>0.047</v>
      </c>
      <c r="AN173" s="380">
        <f t="array" aca="true" ref="AN173">INDEX(KM_PCT,MATCH($A173,'Knowledge - Percentages'!$B:$B,0),'Data - Knowledge'!AN$8)/100</f>
        <v>0.049</v>
      </c>
      <c r="AO173" s="380">
        <f t="array" aca="true" ref="AO173">INDEX(KM_PCT,MATCH($A173,'Knowledge - Percentages'!$B:$B,0),'Data - Knowledge'!AO$8)/100</f>
        <v>0.049</v>
      </c>
      <c r="AP173" s="380">
        <f t="array" aca="true" ref="AP173">INDEX(KM_PCT,MATCH($A173,'Knowledge - Percentages'!$B:$B,0),'Data - Knowledge'!AP$8)/100</f>
        <v>0.055999999999999994</v>
      </c>
      <c r="AQ173" s="380">
        <f t="array" aca="true" ref="AQ173">INDEX(KM_PCT,MATCH($A173,'Knowledge - Percentages'!$B:$B,0),'Data - Knowledge'!AQ$8)/100</f>
        <v>0.055999999999999994</v>
      </c>
      <c r="AR173" s="380">
        <f t="array" aca="true" ref="AR173">INDEX(KM_PCT,MATCH($A173,'Knowledge - Percentages'!$B:$B,0),'Data - Knowledge'!AR$8)/100</f>
        <v>0.079</v>
      </c>
      <c r="AS173" s="380">
        <f t="array" aca="true" ref="AS173">INDEX(KM_PCT,MATCH($A173,'Knowledge - Percentages'!$B:$B,0),'Data - Knowledge'!AS$8)/100</f>
        <v>0.059000000000000004</v>
      </c>
      <c r="AT173" s="380">
        <f t="array" aca="true" ref="AT173">INDEX(KM_PCT,MATCH($A173,'Knowledge - Percentages'!$B:$B,0),'Data - Knowledge'!AT$8)/100</f>
        <v>0.059000000000000004</v>
      </c>
      <c r="AU173" s="380">
        <f t="array" aca="true" ref="AU173">INDEX(KM_PCT,MATCH($A173,'Knowledge - Percentages'!$B:$B,0),'Data - Knowledge'!AU$8)/100</f>
        <v>0.043</v>
      </c>
      <c r="AV173" s="380">
        <f t="array" aca="true" ref="AV173">INDEX(KM_PCT,MATCH($A173,'Knowledge - Percentages'!$B:$B,0),'Data - Knowledge'!AV$8)/100</f>
        <v>0.048</v>
      </c>
      <c r="AW173" s="380">
        <f t="array" aca="true" ref="AW173">INDEX(KM_PCT,MATCH($A173,'Knowledge - Percentages'!$B:$B,0),'Data - Knowledge'!AW$8)/100</f>
        <v>0.048</v>
      </c>
      <c r="AX173" s="380">
        <f t="array" aca="true" ref="AX173">INDEX(KM_PCT,MATCH($A173,'Knowledge - Percentages'!$B:$B,0),'Data - Knowledge'!AX$8)/100</f>
        <v>0.048</v>
      </c>
      <c r="AY173" s="380">
        <f t="array" aca="true" ref="AY173">INDEX(KM_PCT,MATCH($A173,'Knowledge - Percentages'!$B:$B,0),'Data - Knowledge'!AY$8)/100</f>
        <v>0.05</v>
      </c>
      <c r="AZ173" s="380">
        <f t="array" aca="true" ref="AZ173">INDEX(KM_PCT,MATCH($A173,'Knowledge - Percentages'!$B:$B,0),'Data - Knowledge'!AZ$8)/100</f>
        <v>0.047</v>
      </c>
      <c r="BA173" s="380">
        <f t="array" aca="true" ref="BA173">INDEX(KM_PCT,MATCH($A173,'Knowledge - Percentages'!$B:$B,0),'Data - Knowledge'!BA$8)/100</f>
        <v>0.03</v>
      </c>
      <c r="BB173" s="380">
        <f t="array" aca="true" ref="BB173">INDEX(KM_PCT,MATCH($A173,'Knowledge - Percentages'!$B:$B,0),'Data - Knowledge'!BB$8)/100</f>
        <v>0.047</v>
      </c>
      <c r="BC173" s="380">
        <f t="array" aca="true" ref="BC173">INDEX(KM_PCT,MATCH($A173,'Knowledge - Percentages'!$B:$B,0),'Data - Knowledge'!BC$8)/100</f>
        <v>0.036000000000000004</v>
      </c>
      <c r="BD173" s="380">
        <f t="array" aca="true" ref="BD173">INDEX(KM_PCT,MATCH($A173,'Knowledge - Percentages'!$B:$B,0),'Data - Knowledge'!BD$8)/100</f>
        <v>0.04</v>
      </c>
      <c r="BE173" s="380">
        <f t="array" aca="true" ref="BE173">INDEX(KM_PCT,MATCH($A173,'Knowledge - Percentages'!$B:$B,0),'Data - Knowledge'!BE$8)/100</f>
        <v>0.04</v>
      </c>
      <c r="BF173" s="380">
        <f t="array" aca="true" ref="BF173">INDEX(KM_PCT,MATCH($A173,'Knowledge - Percentages'!$B:$B,0),'Data - Knowledge'!BF$8)/100</f>
        <v>0.04</v>
      </c>
      <c r="BG173" s="380">
        <f t="array" aca="true" ref="BG173">INDEX(KM_PCT,MATCH($A173,'Knowledge - Percentages'!$B:$B,0),'Data - Knowledge'!BG$8)/100</f>
        <v>0.057999999999999996</v>
      </c>
      <c r="BH173" s="380">
        <f t="array" aca="true" ref="BH173">INDEX(KM_PCT,MATCH($A173,'Knowledge - Percentages'!$B:$B,0),'Data - Knowledge'!BH$8)/100</f>
        <v>0.049</v>
      </c>
      <c r="BI173" s="380">
        <f t="array" aca="true" ref="BI173">INDEX(KM_PCT,MATCH($A173,'Knowledge - Percentages'!$B:$B,0),'Data - Knowledge'!BI$8)/100</f>
        <v>0.049</v>
      </c>
      <c r="BJ173" s="380">
        <f t="array" aca="true" ref="BJ173">INDEX(KM_PCT,MATCH($A173,'Knowledge - Percentages'!$B:$B,0),'Data - Knowledge'!BJ$8)/100</f>
        <v>0.039</v>
      </c>
      <c r="BK173" s="380">
        <f t="array" aca="true" ref="BK173">INDEX(KM_PCT,MATCH($A173,'Knowledge - Percentages'!$B:$B,0),'Data - Knowledge'!BK$8)/100</f>
        <v>0.040999999999999995</v>
      </c>
      <c r="BL173" s="380">
        <f t="array" aca="true" ref="BL173">INDEX(KM_PCT,MATCH($A173,'Knowledge - Percentages'!$B:$B,0),'Data - Knowledge'!BL$8)/100</f>
        <v>0.040999999999999995</v>
      </c>
      <c r="BM173" s="380">
        <f t="array" aca="true" ref="BM173">INDEX(KM_PCT,MATCH($A173,'Knowledge - Percentages'!$B:$B,0),'Data - Knowledge'!BM$8)/100</f>
        <v>0.040999999999999995</v>
      </c>
      <c r="BN173" s="380">
        <f t="array" aca="true" ref="BN173">INDEX(KM_PCT,MATCH($A173,'Knowledge - Percentages'!$B:$B,0),'Data - Knowledge'!BN$8)/100</f>
        <v>0.040999999999999995</v>
      </c>
      <c r="BO173" s="380">
        <f t="array" aca="true" ref="BO173">INDEX(KM_PCT,MATCH($A173,'Knowledge - Percentages'!$B:$B,0),'Data - Knowledge'!BO$8)/100</f>
        <v>0.042</v>
      </c>
      <c r="BP173" s="380">
        <f t="array" aca="true" ref="BP173">INDEX(KM_PCT,MATCH($A173,'Knowledge - Percentages'!$B:$B,0),'Data - Knowledge'!BP$8)/100</f>
        <v>0.04</v>
      </c>
      <c r="BQ173" s="380">
        <f t="array" aca="true" ref="BQ173">INDEX(KM_PCT,MATCH($A173,'Knowledge - Percentages'!$B:$B,0),'Data - Knowledge'!BQ$8)/100</f>
        <v>0.042</v>
      </c>
    </row>
    <row r="174" spans="1:69">
      <c r="A174" t="s">
        <v>541</v>
      </c>
      <c r="B174" t="s">
        <v>1041</v>
      </c>
      <c r="C174" t="s">
        <v>1063</v>
      </c>
      <c r="D174" t="s">
        <v>542</v>
      </c>
      <c r="E174" s="373">
        <f>SUMPRODUCT($K$2:$BQ$2,$K174:$BQ174)/$J$2</f>
        <v>0.038583333333333331</v>
      </c>
      <c r="F174" s="379">
        <f>SUMPRODUCT($K$2:$BQ$2,$K174:$BQ174)</f>
        <v>10.186</v>
      </c>
      <c r="G174" s="373">
        <f>SUMPRODUCT($K$3:$BQ$3,$K174:$BQ174)/$J$3</f>
        <v>0.04737412731006159</v>
      </c>
      <c r="H174" s="379">
        <f>SUMPRODUCT($K$3:$BQ$3,$K174:$BQ174)</f>
        <v>461.42399999999986</v>
      </c>
      <c r="I174" s="373">
        <f>CORREL($K$4:$BQ$4,$K174:$BQ174)</f>
        <v>-0.37164059663827714</v>
      </c>
      <c r="J174" s="379">
        <f>$E174/$G174*100</f>
        <v>81.443892529791853</v>
      </c>
      <c r="K174" s="380">
        <f t="array" aca="true" ref="K174">INDEX(KM_PCT,MATCH($A174,'Knowledge - Percentages'!$B:$B,0),'Data - Knowledge'!K$8)/100</f>
        <v>0.05</v>
      </c>
      <c r="L174" s="380">
        <f t="array" aca="true" ref="L174">INDEX(KM_PCT,MATCH($A174,'Knowledge - Percentages'!$B:$B,0),'Data - Knowledge'!L$8)/100</f>
        <v>0.05</v>
      </c>
      <c r="M174" s="380">
        <f t="array" aca="true" ref="M174">INDEX(KM_PCT,MATCH($A174,'Knowledge - Percentages'!$B:$B,0),'Data - Knowledge'!M$8)/100</f>
        <v>0.05</v>
      </c>
      <c r="N174" s="380">
        <f t="array" aca="true" ref="N174">INDEX(KM_PCT,MATCH($A174,'Knowledge - Percentages'!$B:$B,0),'Data - Knowledge'!N$8)/100</f>
        <v>0.054000000000000006</v>
      </c>
      <c r="O174" s="380">
        <f t="array" aca="true" ref="O174">INDEX(KM_PCT,MATCH($A174,'Knowledge - Percentages'!$B:$B,0),'Data - Knowledge'!O$8)/100</f>
        <v>0.054000000000000006</v>
      </c>
      <c r="P174" s="380">
        <f t="array" aca="true" ref="P174">INDEX(KM_PCT,MATCH($A174,'Knowledge - Percentages'!$B:$B,0),'Data - Knowledge'!P$8)/100</f>
        <v>0.053</v>
      </c>
      <c r="Q174" s="380">
        <f t="array" aca="true" ref="Q174">INDEX(KM_PCT,MATCH($A174,'Knowledge - Percentages'!$B:$B,0),'Data - Knowledge'!Q$8)/100</f>
        <v>0.057</v>
      </c>
      <c r="R174" s="380">
        <f t="array" aca="true" ref="R174">INDEX(KM_PCT,MATCH($A174,'Knowledge - Percentages'!$B:$B,0),'Data - Knowledge'!R$8)/100</f>
        <v>0.063</v>
      </c>
      <c r="S174" s="380">
        <f t="array" aca="true" ref="S174">INDEX(KM_PCT,MATCH($A174,'Knowledge - Percentages'!$B:$B,0),'Data - Knowledge'!S$8)/100</f>
        <v>0.054000000000000006</v>
      </c>
      <c r="T174" s="380">
        <f t="array" aca="true" ref="T174">INDEX(KM_PCT,MATCH($A174,'Knowledge - Percentages'!$B:$B,0),'Data - Knowledge'!T$8)/100</f>
        <v>0.05</v>
      </c>
      <c r="U174" s="380">
        <f t="array" aca="true" ref="U174">INDEX(KM_PCT,MATCH($A174,'Knowledge - Percentages'!$B:$B,0),'Data - Knowledge'!U$8)/100</f>
        <v>0.05</v>
      </c>
      <c r="V174" s="380">
        <f t="array" aca="true" ref="V174">INDEX(KM_PCT,MATCH($A174,'Knowledge - Percentages'!$B:$B,0),'Data - Knowledge'!V$8)/100</f>
        <v>0.05</v>
      </c>
      <c r="W174" s="380">
        <f t="array" aca="true" ref="W174">INDEX(KM_PCT,MATCH($A174,'Knowledge - Percentages'!$B:$B,0),'Data - Knowledge'!W$8)/100</f>
        <v>0.05</v>
      </c>
      <c r="X174" s="380">
        <f t="array" aca="true" ref="X174">INDEX(KM_PCT,MATCH($A174,'Knowledge - Percentages'!$B:$B,0),'Data - Knowledge'!X$8)/100</f>
        <v>0.075</v>
      </c>
      <c r="Y174" s="380">
        <f t="array" aca="true" ref="Y174">INDEX(KM_PCT,MATCH($A174,'Knowledge - Percentages'!$B:$B,0),'Data - Knowledge'!Y$8)/100</f>
        <v>0.096999999999999989</v>
      </c>
      <c r="Z174" s="380">
        <f t="array" aca="true" ref="Z174">INDEX(KM_PCT,MATCH($A174,'Knowledge - Percentages'!$B:$B,0),'Data - Knowledge'!Z$8)/100</f>
        <v>0.075</v>
      </c>
      <c r="AA174" s="380">
        <f t="array" aca="true" ref="AA174">INDEX(KM_PCT,MATCH($A174,'Knowledge - Percentages'!$B:$B,0),'Data - Knowledge'!AA$8)/100</f>
        <v>0.075</v>
      </c>
      <c r="AB174" s="380">
        <f t="array" aca="true" ref="AB174">INDEX(KM_PCT,MATCH($A174,'Knowledge - Percentages'!$B:$B,0),'Data - Knowledge'!AB$8)/100</f>
        <v>0.048</v>
      </c>
      <c r="AC174" s="380">
        <f t="array" aca="true" ref="AC174">INDEX(KM_PCT,MATCH($A174,'Knowledge - Percentages'!$B:$B,0),'Data - Knowledge'!AC$8)/100</f>
        <v>0.066</v>
      </c>
      <c r="AD174" s="380">
        <f t="array" aca="true" ref="AD174">INDEX(KM_PCT,MATCH($A174,'Knowledge - Percentages'!$B:$B,0),'Data - Knowledge'!AD$8)/100</f>
        <v>0.072000000000000008</v>
      </c>
      <c r="AE174" s="380">
        <f t="array" aca="true" ref="AE174">INDEX(KM_PCT,MATCH($A174,'Knowledge - Percentages'!$B:$B,0),'Data - Knowledge'!AE$8)/100</f>
        <v>0.046</v>
      </c>
      <c r="AF174" s="380">
        <f t="array" aca="true" ref="AF174">INDEX(KM_PCT,MATCH($A174,'Knowledge - Percentages'!$B:$B,0),'Data - Knowledge'!AF$8)/100</f>
        <v>0.046</v>
      </c>
      <c r="AG174" s="380">
        <f t="array" aca="true" ref="AG174">INDEX(KM_PCT,MATCH($A174,'Knowledge - Percentages'!$B:$B,0),'Data - Knowledge'!AG$8)/100</f>
        <v>0.046</v>
      </c>
      <c r="AH174" s="380">
        <f t="array" aca="true" ref="AH174">INDEX(KM_PCT,MATCH($A174,'Knowledge - Percentages'!$B:$B,0),'Data - Knowledge'!AH$8)/100</f>
        <v>0.048</v>
      </c>
      <c r="AI174" s="380">
        <f t="array" aca="true" ref="AI174">INDEX(KM_PCT,MATCH($A174,'Knowledge - Percentages'!$B:$B,0),'Data - Knowledge'!AI$8)/100</f>
        <v>0.048</v>
      </c>
      <c r="AJ174" s="380">
        <f t="array" aca="true" ref="AJ174">INDEX(KM_PCT,MATCH($A174,'Knowledge - Percentages'!$B:$B,0),'Data - Knowledge'!AJ$8)/100</f>
        <v>0.051</v>
      </c>
      <c r="AK174" s="380">
        <f t="array" aca="true" ref="AK174">INDEX(KM_PCT,MATCH($A174,'Knowledge - Percentages'!$B:$B,0),'Data - Knowledge'!AK$8)/100</f>
        <v>0.036000000000000004</v>
      </c>
      <c r="AL174" s="380">
        <f t="array" aca="true" ref="AL174">INDEX(KM_PCT,MATCH($A174,'Knowledge - Percentages'!$B:$B,0),'Data - Knowledge'!AL$8)/100</f>
        <v>0.043</v>
      </c>
      <c r="AM174" s="380">
        <f t="array" aca="true" ref="AM174">INDEX(KM_PCT,MATCH($A174,'Knowledge - Percentages'!$B:$B,0),'Data - Knowledge'!AM$8)/100</f>
        <v>0.043</v>
      </c>
      <c r="AN174" s="380">
        <f t="array" aca="true" ref="AN174">INDEX(KM_PCT,MATCH($A174,'Knowledge - Percentages'!$B:$B,0),'Data - Knowledge'!AN$8)/100</f>
        <v>0.044000000000000004</v>
      </c>
      <c r="AO174" s="380">
        <f t="array" aca="true" ref="AO174">INDEX(KM_PCT,MATCH($A174,'Knowledge - Percentages'!$B:$B,0),'Data - Knowledge'!AO$8)/100</f>
        <v>0.044000000000000004</v>
      </c>
      <c r="AP174" s="380">
        <f t="array" aca="true" ref="AP174">INDEX(KM_PCT,MATCH($A174,'Knowledge - Percentages'!$B:$B,0),'Data - Knowledge'!AP$8)/100</f>
        <v>0.046</v>
      </c>
      <c r="AQ174" s="380">
        <f t="array" aca="true" ref="AQ174">INDEX(KM_PCT,MATCH($A174,'Knowledge - Percentages'!$B:$B,0),'Data - Knowledge'!AQ$8)/100</f>
        <v>0.046</v>
      </c>
      <c r="AR174" s="380">
        <f t="array" aca="true" ref="AR174">INDEX(KM_PCT,MATCH($A174,'Knowledge - Percentages'!$B:$B,0),'Data - Knowledge'!AR$8)/100</f>
        <v>0.078</v>
      </c>
      <c r="AS174" s="380">
        <f t="array" aca="true" ref="AS174">INDEX(KM_PCT,MATCH($A174,'Knowledge - Percentages'!$B:$B,0),'Data - Knowledge'!AS$8)/100</f>
        <v>0.075</v>
      </c>
      <c r="AT174" s="380">
        <f t="array" aca="true" ref="AT174">INDEX(KM_PCT,MATCH($A174,'Knowledge - Percentages'!$B:$B,0),'Data - Knowledge'!AT$8)/100</f>
        <v>0.068</v>
      </c>
      <c r="AU174" s="380">
        <f t="array" aca="true" ref="AU174">INDEX(KM_PCT,MATCH($A174,'Knowledge - Percentages'!$B:$B,0),'Data - Knowledge'!AU$8)/100</f>
        <v>0.044000000000000004</v>
      </c>
      <c r="AV174" s="380">
        <f t="array" aca="true" ref="AV174">INDEX(KM_PCT,MATCH($A174,'Knowledge - Percentages'!$B:$B,0),'Data - Knowledge'!AV$8)/100</f>
        <v>0.039</v>
      </c>
      <c r="AW174" s="380">
        <f t="array" aca="true" ref="AW174">INDEX(KM_PCT,MATCH($A174,'Knowledge - Percentages'!$B:$B,0),'Data - Knowledge'!AW$8)/100</f>
        <v>0.039</v>
      </c>
      <c r="AX174" s="380">
        <f t="array" aca="true" ref="AX174">INDEX(KM_PCT,MATCH($A174,'Knowledge - Percentages'!$B:$B,0),'Data - Knowledge'!AX$8)/100</f>
        <v>0.027999999999999997</v>
      </c>
      <c r="AY174" s="380">
        <f t="array" aca="true" ref="AY174">INDEX(KM_PCT,MATCH($A174,'Knowledge - Percentages'!$B:$B,0),'Data - Knowledge'!AY$8)/100</f>
        <v>0.035</v>
      </c>
      <c r="AZ174" s="380">
        <f t="array" aca="true" ref="AZ174">INDEX(KM_PCT,MATCH($A174,'Knowledge - Percentages'!$B:$B,0),'Data - Knowledge'!AZ$8)/100</f>
        <v>0.035</v>
      </c>
      <c r="BA174" s="380">
        <f t="array" aca="true" ref="BA174">INDEX(KM_PCT,MATCH($A174,'Knowledge - Percentages'!$B:$B,0),'Data - Knowledge'!BA$8)/100</f>
        <v>0.034</v>
      </c>
      <c r="BB174" s="380">
        <f t="array" aca="true" ref="BB174">INDEX(KM_PCT,MATCH($A174,'Knowledge - Percentages'!$B:$B,0),'Data - Knowledge'!BB$8)/100</f>
        <v>0.032</v>
      </c>
      <c r="BC174" s="380">
        <f t="array" aca="true" ref="BC174">INDEX(KM_PCT,MATCH($A174,'Knowledge - Percentages'!$B:$B,0),'Data - Knowledge'!BC$8)/100</f>
        <v>0.024</v>
      </c>
      <c r="BD174" s="380">
        <f t="array" aca="true" ref="BD174">INDEX(KM_PCT,MATCH($A174,'Knowledge - Percentages'!$B:$B,0),'Data - Knowledge'!BD$8)/100</f>
        <v>0.026000000000000002</v>
      </c>
      <c r="BE174" s="380">
        <f t="array" aca="true" ref="BE174">INDEX(KM_PCT,MATCH($A174,'Knowledge - Percentages'!$B:$B,0),'Data - Knowledge'!BE$8)/100</f>
        <v>0.026000000000000002</v>
      </c>
      <c r="BF174" s="380">
        <f t="array" aca="true" ref="BF174">INDEX(KM_PCT,MATCH($A174,'Knowledge - Percentages'!$B:$B,0),'Data - Knowledge'!BF$8)/100</f>
        <v>0.026000000000000002</v>
      </c>
      <c r="BG174" s="380">
        <f t="array" aca="true" ref="BG174">INDEX(KM_PCT,MATCH($A174,'Knowledge - Percentages'!$B:$B,0),'Data - Knowledge'!BG$8)/100</f>
        <v>0.047</v>
      </c>
      <c r="BH174" s="380">
        <f t="array" aca="true" ref="BH174">INDEX(KM_PCT,MATCH($A174,'Knowledge - Percentages'!$B:$B,0),'Data - Knowledge'!BH$8)/100</f>
        <v>0.047</v>
      </c>
      <c r="BI174" s="380">
        <f t="array" aca="true" ref="BI174">INDEX(KM_PCT,MATCH($A174,'Knowledge - Percentages'!$B:$B,0),'Data - Knowledge'!BI$8)/100</f>
        <v>0.047</v>
      </c>
      <c r="BJ174" s="380">
        <f t="array" aca="true" ref="BJ174">INDEX(KM_PCT,MATCH($A174,'Knowledge - Percentages'!$B:$B,0),'Data - Knowledge'!BJ$8)/100</f>
        <v>0.035</v>
      </c>
      <c r="BK174" s="380">
        <f t="array" aca="true" ref="BK174">INDEX(KM_PCT,MATCH($A174,'Knowledge - Percentages'!$B:$B,0),'Data - Knowledge'!BK$8)/100</f>
        <v>0.046</v>
      </c>
      <c r="BL174" s="380">
        <f t="array" aca="true" ref="BL174">INDEX(KM_PCT,MATCH($A174,'Knowledge - Percentages'!$B:$B,0),'Data - Knowledge'!BL$8)/100</f>
        <v>0.057</v>
      </c>
      <c r="BM174" s="380">
        <f t="array" aca="true" ref="BM174">INDEX(KM_PCT,MATCH($A174,'Knowledge - Percentages'!$B:$B,0),'Data - Knowledge'!BM$8)/100</f>
        <v>0.046</v>
      </c>
      <c r="BN174" s="380">
        <f t="array" aca="true" ref="BN174">INDEX(KM_PCT,MATCH($A174,'Knowledge - Percentages'!$B:$B,0),'Data - Knowledge'!BN$8)/100</f>
        <v>0.045</v>
      </c>
      <c r="BO174" s="380">
        <f t="array" aca="true" ref="BO174">INDEX(KM_PCT,MATCH($A174,'Knowledge - Percentages'!$B:$B,0),'Data - Knowledge'!BO$8)/100</f>
        <v>0.039</v>
      </c>
      <c r="BP174" s="380">
        <f t="array" aca="true" ref="BP174">INDEX(KM_PCT,MATCH($A174,'Knowledge - Percentages'!$B:$B,0),'Data - Knowledge'!BP$8)/100</f>
        <v>0.044000000000000004</v>
      </c>
      <c r="BQ174" s="380">
        <f t="array" aca="true" ref="BQ174">INDEX(KM_PCT,MATCH($A174,'Knowledge - Percentages'!$B:$B,0),'Data - Knowledge'!BQ$8)/100</f>
        <v>0.044000000000000004</v>
      </c>
    </row>
    <row r="175" spans="1:69">
      <c r="A175" t="s">
        <v>543</v>
      </c>
      <c r="B175" t="s">
        <v>1041</v>
      </c>
      <c r="C175" t="s">
        <v>1063</v>
      </c>
      <c r="D175" t="s">
        <v>1056</v>
      </c>
      <c r="E175" s="373">
        <f>SUMPRODUCT($K$2:$BQ$2,$K175:$BQ175)/$J$2</f>
        <v>0.09843181818181819</v>
      </c>
      <c r="F175" s="379">
        <f>SUMPRODUCT($K$2:$BQ$2,$K175:$BQ175)</f>
        <v>25.986</v>
      </c>
      <c r="G175" s="373">
        <f>SUMPRODUCT($K$3:$BQ$3,$K175:$BQ175)/$J$3</f>
        <v>0.12393326488706369</v>
      </c>
      <c r="H175" s="379">
        <f>SUMPRODUCT($K$3:$BQ$3,$K175:$BQ175)</f>
        <v>1207.1100000000004</v>
      </c>
      <c r="I175" s="373">
        <f>CORREL($K$4:$BQ$4,$K175:$BQ175)</f>
        <v>-0.41566835667236812</v>
      </c>
      <c r="J175" s="379">
        <f>$E175/$G175*100</f>
        <v>79.423243042548648</v>
      </c>
      <c r="K175" s="380">
        <f t="array" aca="true" ref="K175">INDEX(KM_PCT,MATCH($A175,'Knowledge - Percentages'!$B:$B,0),'Data - Knowledge'!K$8)/100</f>
        <v>0.17600000000000002</v>
      </c>
      <c r="L175" s="380">
        <f t="array" aca="true" ref="L175">INDEX(KM_PCT,MATCH($A175,'Knowledge - Percentages'!$B:$B,0),'Data - Knowledge'!L$8)/100</f>
        <v>0.17600000000000002</v>
      </c>
      <c r="M175" s="380">
        <f t="array" aca="true" ref="M175">INDEX(KM_PCT,MATCH($A175,'Knowledge - Percentages'!$B:$B,0),'Data - Knowledge'!M$8)/100</f>
        <v>0.17600000000000002</v>
      </c>
      <c r="N175" s="380">
        <f t="array" aca="true" ref="N175">INDEX(KM_PCT,MATCH($A175,'Knowledge - Percentages'!$B:$B,0),'Data - Knowledge'!N$8)/100</f>
        <v>0.135</v>
      </c>
      <c r="O175" s="380">
        <f t="array" aca="true" ref="O175">INDEX(KM_PCT,MATCH($A175,'Knowledge - Percentages'!$B:$B,0),'Data - Knowledge'!O$8)/100</f>
        <v>0.138</v>
      </c>
      <c r="P175" s="380">
        <f t="array" aca="true" ref="P175">INDEX(KM_PCT,MATCH($A175,'Knowledge - Percentages'!$B:$B,0),'Data - Knowledge'!P$8)/100</f>
        <v>0.12</v>
      </c>
      <c r="Q175" s="380">
        <f t="array" aca="true" ref="Q175">INDEX(KM_PCT,MATCH($A175,'Knowledge - Percentages'!$B:$B,0),'Data - Knowledge'!Q$8)/100</f>
        <v>0.174</v>
      </c>
      <c r="R175" s="380">
        <f t="array" aca="true" ref="R175">INDEX(KM_PCT,MATCH($A175,'Knowledge - Percentages'!$B:$B,0),'Data - Knowledge'!R$8)/100</f>
        <v>0.14800000000000002</v>
      </c>
      <c r="S175" s="380">
        <f t="array" aca="true" ref="S175">INDEX(KM_PCT,MATCH($A175,'Knowledge - Percentages'!$B:$B,0),'Data - Knowledge'!S$8)/100</f>
        <v>0.161</v>
      </c>
      <c r="T175" s="380">
        <f t="array" aca="true" ref="T175">INDEX(KM_PCT,MATCH($A175,'Knowledge - Percentages'!$B:$B,0),'Data - Knowledge'!T$8)/100</f>
        <v>0.13</v>
      </c>
      <c r="U175" s="380">
        <f t="array" aca="true" ref="U175">INDEX(KM_PCT,MATCH($A175,'Knowledge - Percentages'!$B:$B,0),'Data - Knowledge'!U$8)/100</f>
        <v>0.13</v>
      </c>
      <c r="V175" s="380">
        <f t="array" aca="true" ref="V175">INDEX(KM_PCT,MATCH($A175,'Knowledge - Percentages'!$B:$B,0),'Data - Knowledge'!V$8)/100</f>
        <v>0.11900000000000001</v>
      </c>
      <c r="W175" s="380">
        <f t="array" aca="true" ref="W175">INDEX(KM_PCT,MATCH($A175,'Knowledge - Percentages'!$B:$B,0),'Data - Knowledge'!W$8)/100</f>
        <v>0.13</v>
      </c>
      <c r="X175" s="380">
        <f t="array" aca="true" ref="X175">INDEX(KM_PCT,MATCH($A175,'Knowledge - Percentages'!$B:$B,0),'Data - Knowledge'!X$8)/100</f>
        <v>0.16899999999999998</v>
      </c>
      <c r="Y175" s="380">
        <f t="array" aca="true" ref="Y175">INDEX(KM_PCT,MATCH($A175,'Knowledge - Percentages'!$B:$B,0),'Data - Knowledge'!Y$8)/100</f>
        <v>0.261</v>
      </c>
      <c r="Z175" s="380">
        <f t="array" aca="true" ref="Z175">INDEX(KM_PCT,MATCH($A175,'Knowledge - Percentages'!$B:$B,0),'Data - Knowledge'!Z$8)/100</f>
        <v>0.17600000000000002</v>
      </c>
      <c r="AA175" s="380">
        <f t="array" aca="true" ref="AA175">INDEX(KM_PCT,MATCH($A175,'Knowledge - Percentages'!$B:$B,0),'Data - Knowledge'!AA$8)/100</f>
        <v>0.174</v>
      </c>
      <c r="AB175" s="380">
        <f t="array" aca="true" ref="AB175">INDEX(KM_PCT,MATCH($A175,'Knowledge - Percentages'!$B:$B,0),'Data - Knowledge'!AB$8)/100</f>
        <v>0.134</v>
      </c>
      <c r="AC175" s="380">
        <f t="array" aca="true" ref="AC175">INDEX(KM_PCT,MATCH($A175,'Knowledge - Percentages'!$B:$B,0),'Data - Knowledge'!AC$8)/100</f>
        <v>0.168</v>
      </c>
      <c r="AD175" s="380">
        <f t="array" aca="true" ref="AD175">INDEX(KM_PCT,MATCH($A175,'Knowledge - Percentages'!$B:$B,0),'Data - Knowledge'!AD$8)/100</f>
        <v>0.19</v>
      </c>
      <c r="AE175" s="380">
        <f t="array" aca="true" ref="AE175">INDEX(KM_PCT,MATCH($A175,'Knowledge - Percentages'!$B:$B,0),'Data - Knowledge'!AE$8)/100</f>
        <v>0.11599999999999999</v>
      </c>
      <c r="AF175" s="380">
        <f t="array" aca="true" ref="AF175">INDEX(KM_PCT,MATCH($A175,'Knowledge - Percentages'!$B:$B,0),'Data - Knowledge'!AF$8)/100</f>
        <v>0.11599999999999999</v>
      </c>
      <c r="AG175" s="380">
        <f t="array" aca="true" ref="AG175">INDEX(KM_PCT,MATCH($A175,'Knowledge - Percentages'!$B:$B,0),'Data - Knowledge'!AG$8)/100</f>
        <v>0.11</v>
      </c>
      <c r="AH175" s="380">
        <f t="array" aca="true" ref="AH175">INDEX(KM_PCT,MATCH($A175,'Knowledge - Percentages'!$B:$B,0),'Data - Knowledge'!AH$8)/100</f>
        <v>0.11599999999999999</v>
      </c>
      <c r="AI175" s="380">
        <f t="array" aca="true" ref="AI175">INDEX(KM_PCT,MATCH($A175,'Knowledge - Percentages'!$B:$B,0),'Data - Knowledge'!AI$8)/100</f>
        <v>0.109</v>
      </c>
      <c r="AJ175" s="380">
        <f t="array" aca="true" ref="AJ175">INDEX(KM_PCT,MATCH($A175,'Knowledge - Percentages'!$B:$B,0),'Data - Knowledge'!AJ$8)/100</f>
        <v>0.11699999999999999</v>
      </c>
      <c r="AK175" s="380">
        <f t="array" aca="true" ref="AK175">INDEX(KM_PCT,MATCH($A175,'Knowledge - Percentages'!$B:$B,0),'Data - Knowledge'!AK$8)/100</f>
        <v>0.10099999999999999</v>
      </c>
      <c r="AL175" s="380">
        <f t="array" aca="true" ref="AL175">INDEX(KM_PCT,MATCH($A175,'Knowledge - Percentages'!$B:$B,0),'Data - Knowledge'!AL$8)/100</f>
        <v>0.113</v>
      </c>
      <c r="AM175" s="380">
        <f t="array" aca="true" ref="AM175">INDEX(KM_PCT,MATCH($A175,'Knowledge - Percentages'!$B:$B,0),'Data - Knowledge'!AM$8)/100</f>
        <v>0.113</v>
      </c>
      <c r="AN175" s="380">
        <f t="array" aca="true" ref="AN175">INDEX(KM_PCT,MATCH($A175,'Knowledge - Percentages'!$B:$B,0),'Data - Knowledge'!AN$8)/100</f>
        <v>0.091</v>
      </c>
      <c r="AO175" s="380">
        <f t="array" aca="true" ref="AO175">INDEX(KM_PCT,MATCH($A175,'Knowledge - Percentages'!$B:$B,0),'Data - Knowledge'!AO$8)/100</f>
        <v>0.091</v>
      </c>
      <c r="AP175" s="380">
        <f t="array" aca="true" ref="AP175">INDEX(KM_PCT,MATCH($A175,'Knowledge - Percentages'!$B:$B,0),'Data - Knowledge'!AP$8)/100</f>
        <v>0.146</v>
      </c>
      <c r="AQ175" s="380">
        <f t="array" aca="true" ref="AQ175">INDEX(KM_PCT,MATCH($A175,'Knowledge - Percentages'!$B:$B,0),'Data - Knowledge'!AQ$8)/100</f>
        <v>0.128</v>
      </c>
      <c r="AR175" s="380">
        <f t="array" aca="true" ref="AR175">INDEX(KM_PCT,MATCH($A175,'Knowledge - Percentages'!$B:$B,0),'Data - Knowledge'!AR$8)/100</f>
        <v>0.237</v>
      </c>
      <c r="AS175" s="380">
        <f t="array" aca="true" ref="AS175">INDEX(KM_PCT,MATCH($A175,'Knowledge - Percentages'!$B:$B,0),'Data - Knowledge'!AS$8)/100</f>
        <v>0.204</v>
      </c>
      <c r="AT175" s="380">
        <f t="array" aca="true" ref="AT175">INDEX(KM_PCT,MATCH($A175,'Knowledge - Percentages'!$B:$B,0),'Data - Knowledge'!AT$8)/100</f>
        <v>0.204</v>
      </c>
      <c r="AU175" s="380">
        <f t="array" aca="true" ref="AU175">INDEX(KM_PCT,MATCH($A175,'Knowledge - Percentages'!$B:$B,0),'Data - Knowledge'!AU$8)/100</f>
        <v>0.126</v>
      </c>
      <c r="AV175" s="380">
        <f t="array" aca="true" ref="AV175">INDEX(KM_PCT,MATCH($A175,'Knowledge - Percentages'!$B:$B,0),'Data - Knowledge'!AV$8)/100</f>
        <v>0.13</v>
      </c>
      <c r="AW175" s="380">
        <f t="array" aca="true" ref="AW175">INDEX(KM_PCT,MATCH($A175,'Knowledge - Percentages'!$B:$B,0),'Data - Knowledge'!AW$8)/100</f>
        <v>0.12300000000000001</v>
      </c>
      <c r="AX175" s="380">
        <f t="array" aca="true" ref="AX175">INDEX(KM_PCT,MATCH($A175,'Knowledge - Percentages'!$B:$B,0),'Data - Knowledge'!AX$8)/100</f>
        <v>0.195</v>
      </c>
      <c r="AY175" s="380">
        <f t="array" aca="true" ref="AY175">INDEX(KM_PCT,MATCH($A175,'Knowledge - Percentages'!$B:$B,0),'Data - Knowledge'!AY$8)/100</f>
        <v>0.095</v>
      </c>
      <c r="AZ175" s="380">
        <f t="array" aca="true" ref="AZ175">INDEX(KM_PCT,MATCH($A175,'Knowledge - Percentages'!$B:$B,0),'Data - Knowledge'!AZ$8)/100</f>
        <v>0.095</v>
      </c>
      <c r="BA175" s="380">
        <f t="array" aca="true" ref="BA175">INDEX(KM_PCT,MATCH($A175,'Knowledge - Percentages'!$B:$B,0),'Data - Knowledge'!BA$8)/100</f>
        <v>0.095</v>
      </c>
      <c r="BB175" s="380">
        <f t="array" aca="true" ref="BB175">INDEX(KM_PCT,MATCH($A175,'Knowledge - Percentages'!$B:$B,0),'Data - Knowledge'!BB$8)/100</f>
        <v>0.083</v>
      </c>
      <c r="BC175" s="380">
        <f t="array" aca="true" ref="BC175">INDEX(KM_PCT,MATCH($A175,'Knowledge - Percentages'!$B:$B,0),'Data - Knowledge'!BC$8)/100</f>
        <v>0.06</v>
      </c>
      <c r="BD175" s="380">
        <f t="array" aca="true" ref="BD175">INDEX(KM_PCT,MATCH($A175,'Knowledge - Percentages'!$B:$B,0),'Data - Knowledge'!BD$8)/100</f>
        <v>0.083</v>
      </c>
      <c r="BE175" s="380">
        <f t="array" aca="true" ref="BE175">INDEX(KM_PCT,MATCH($A175,'Knowledge - Percentages'!$B:$B,0),'Data - Knowledge'!BE$8)/100</f>
        <v>0.088000000000000009</v>
      </c>
      <c r="BF175" s="380">
        <f t="array" aca="true" ref="BF175">INDEX(KM_PCT,MATCH($A175,'Knowledge - Percentages'!$B:$B,0),'Data - Knowledge'!BF$8)/100</f>
        <v>0.075</v>
      </c>
      <c r="BG175" s="380">
        <f t="array" aca="true" ref="BG175">INDEX(KM_PCT,MATCH($A175,'Knowledge - Percentages'!$B:$B,0),'Data - Knowledge'!BG$8)/100</f>
        <v>0.107</v>
      </c>
      <c r="BH175" s="380">
        <f t="array" aca="true" ref="BH175">INDEX(KM_PCT,MATCH($A175,'Knowledge - Percentages'!$B:$B,0),'Data - Knowledge'!BH$8)/100</f>
        <v>0.107</v>
      </c>
      <c r="BI175" s="380">
        <f t="array" aca="true" ref="BI175">INDEX(KM_PCT,MATCH($A175,'Knowledge - Percentages'!$B:$B,0),'Data - Knowledge'!BI$8)/100</f>
        <v>0.10400000000000001</v>
      </c>
      <c r="BJ175" s="380">
        <f t="array" aca="true" ref="BJ175">INDEX(KM_PCT,MATCH($A175,'Knowledge - Percentages'!$B:$B,0),'Data - Knowledge'!BJ$8)/100</f>
        <v>0.099</v>
      </c>
      <c r="BK175" s="380">
        <f t="array" aca="true" ref="BK175">INDEX(KM_PCT,MATCH($A175,'Knowledge - Percentages'!$B:$B,0),'Data - Knowledge'!BK$8)/100</f>
        <v>0.217</v>
      </c>
      <c r="BL175" s="380">
        <f t="array" aca="true" ref="BL175">INDEX(KM_PCT,MATCH($A175,'Knowledge - Percentages'!$B:$B,0),'Data - Knowledge'!BL$8)/100</f>
        <v>0.154</v>
      </c>
      <c r="BM175" s="380">
        <f t="array" aca="true" ref="BM175">INDEX(KM_PCT,MATCH($A175,'Knowledge - Percentages'!$B:$B,0),'Data - Knowledge'!BM$8)/100</f>
        <v>0.138</v>
      </c>
      <c r="BN175" s="380">
        <f t="array" aca="true" ref="BN175">INDEX(KM_PCT,MATCH($A175,'Knowledge - Percentages'!$B:$B,0),'Data - Knowledge'!BN$8)/100</f>
        <v>0.113</v>
      </c>
      <c r="BO175" s="380">
        <f t="array" aca="true" ref="BO175">INDEX(KM_PCT,MATCH($A175,'Knowledge - Percentages'!$B:$B,0),'Data - Knowledge'!BO$8)/100</f>
        <v>0.084</v>
      </c>
      <c r="BP175" s="380">
        <f t="array" aca="true" ref="BP175">INDEX(KM_PCT,MATCH($A175,'Knowledge - Percentages'!$B:$B,0),'Data - Knowledge'!BP$8)/100</f>
        <v>0.084</v>
      </c>
      <c r="BQ175" s="380">
        <f t="array" aca="true" ref="BQ175">INDEX(KM_PCT,MATCH($A175,'Knowledge - Percentages'!$B:$B,0),'Data - Knowledge'!BQ$8)/100</f>
        <v>0.08199999999999999</v>
      </c>
    </row>
    <row r="176" spans="1:69">
      <c r="A176" t="s">
        <v>545</v>
      </c>
      <c r="B176" t="s">
        <v>1041</v>
      </c>
      <c r="C176" t="s">
        <v>1063</v>
      </c>
      <c r="D176" t="s">
        <v>1058</v>
      </c>
      <c r="E176" s="373">
        <f>SUMPRODUCT($K$2:$BQ$2,$K176:$BQ176)/$J$2</f>
        <v>0.032753787878787882</v>
      </c>
      <c r="F176" s="379">
        <f>SUMPRODUCT($K$2:$BQ$2,$K176:$BQ176)</f>
        <v>8.647</v>
      </c>
      <c r="G176" s="373">
        <f>SUMPRODUCT($K$3:$BQ$3,$K176:$BQ176)/$J$3</f>
        <v>0.029553593429158115</v>
      </c>
      <c r="H176" s="379">
        <f>SUMPRODUCT($K$3:$BQ$3,$K176:$BQ176)</f>
        <v>287.85200000000003</v>
      </c>
      <c r="I176" s="373">
        <f>CORREL($K$4:$BQ$4,$K176:$BQ176)</f>
        <v>-0.023344898916418312</v>
      </c>
      <c r="J176" s="379">
        <f>$E176/$G176*100</f>
        <v>110.82844445735793</v>
      </c>
      <c r="K176" s="380">
        <f t="array" aca="true" ref="K176">INDEX(KM_PCT,MATCH($A176,'Knowledge - Percentages'!$B:$B,0),'Data - Knowledge'!K$8)/100</f>
        <v>0.027000000000000003</v>
      </c>
      <c r="L176" s="380">
        <f t="array" aca="true" ref="L176">INDEX(KM_PCT,MATCH($A176,'Knowledge - Percentages'!$B:$B,0),'Data - Knowledge'!L$8)/100</f>
        <v>0.027000000000000003</v>
      </c>
      <c r="M176" s="380">
        <f t="array" aca="true" ref="M176">INDEX(KM_PCT,MATCH($A176,'Knowledge - Percentages'!$B:$B,0),'Data - Knowledge'!M$8)/100</f>
        <v>0.027000000000000003</v>
      </c>
      <c r="N176" s="380">
        <f t="array" aca="true" ref="N176">INDEX(KM_PCT,MATCH($A176,'Knowledge - Percentages'!$B:$B,0),'Data - Knowledge'!N$8)/100</f>
        <v>0.027999999999999997</v>
      </c>
      <c r="O176" s="380">
        <f t="array" aca="true" ref="O176">INDEX(KM_PCT,MATCH($A176,'Knowledge - Percentages'!$B:$B,0),'Data - Knowledge'!O$8)/100</f>
        <v>0.022000000000000002</v>
      </c>
      <c r="P176" s="380">
        <f t="array" aca="true" ref="P176">INDEX(KM_PCT,MATCH($A176,'Knowledge - Percentages'!$B:$B,0),'Data - Knowledge'!P$8)/100</f>
        <v>0.027000000000000003</v>
      </c>
      <c r="Q176" s="380">
        <f t="array" aca="true" ref="Q176">INDEX(KM_PCT,MATCH($A176,'Knowledge - Percentages'!$B:$B,0),'Data - Knowledge'!Q$8)/100</f>
        <v>0.031</v>
      </c>
      <c r="R176" s="380">
        <f t="array" aca="true" ref="R176">INDEX(KM_PCT,MATCH($A176,'Knowledge - Percentages'!$B:$B,0),'Data - Knowledge'!R$8)/100</f>
        <v>0.03</v>
      </c>
      <c r="S176" s="380">
        <f t="array" aca="true" ref="S176">INDEX(KM_PCT,MATCH($A176,'Knowledge - Percentages'!$B:$B,0),'Data - Knowledge'!S$8)/100</f>
        <v>0.03</v>
      </c>
      <c r="T176" s="380">
        <f t="array" aca="true" ref="T176">INDEX(KM_PCT,MATCH($A176,'Knowledge - Percentages'!$B:$B,0),'Data - Knowledge'!T$8)/100</f>
        <v>0.027000000000000003</v>
      </c>
      <c r="U176" s="380">
        <f t="array" aca="true" ref="U176">INDEX(KM_PCT,MATCH($A176,'Knowledge - Percentages'!$B:$B,0),'Data - Knowledge'!U$8)/100</f>
        <v>0.027000000000000003</v>
      </c>
      <c r="V176" s="380">
        <f t="array" aca="true" ref="V176">INDEX(KM_PCT,MATCH($A176,'Knowledge - Percentages'!$B:$B,0),'Data - Knowledge'!V$8)/100</f>
        <v>0.026000000000000002</v>
      </c>
      <c r="W176" s="380">
        <f t="array" aca="true" ref="W176">INDEX(KM_PCT,MATCH($A176,'Knowledge - Percentages'!$B:$B,0),'Data - Knowledge'!W$8)/100</f>
        <v>0.026000000000000002</v>
      </c>
      <c r="X176" s="380">
        <f t="array" aca="true" ref="X176">INDEX(KM_PCT,MATCH($A176,'Knowledge - Percentages'!$B:$B,0),'Data - Knowledge'!X$8)/100</f>
        <v>0.036000000000000004</v>
      </c>
      <c r="Y176" s="380">
        <f t="array" aca="true" ref="Y176">INDEX(KM_PCT,MATCH($A176,'Knowledge - Percentages'!$B:$B,0),'Data - Knowledge'!Y$8)/100</f>
        <v>0.051</v>
      </c>
      <c r="Z176" s="380">
        <f t="array" aca="true" ref="Z176">INDEX(KM_PCT,MATCH($A176,'Knowledge - Percentages'!$B:$B,0),'Data - Knowledge'!Z$8)/100</f>
        <v>0.036000000000000004</v>
      </c>
      <c r="AA176" s="380">
        <f t="array" aca="true" ref="AA176">INDEX(KM_PCT,MATCH($A176,'Knowledge - Percentages'!$B:$B,0),'Data - Knowledge'!AA$8)/100</f>
        <v>0.036000000000000004</v>
      </c>
      <c r="AB176" s="380">
        <f t="array" aca="true" ref="AB176">INDEX(KM_PCT,MATCH($A176,'Knowledge - Percentages'!$B:$B,0),'Data - Knowledge'!AB$8)/100</f>
        <v>0.037000000000000005</v>
      </c>
      <c r="AC176" s="380">
        <f t="array" aca="true" ref="AC176">INDEX(KM_PCT,MATCH($A176,'Knowledge - Percentages'!$B:$B,0),'Data - Knowledge'!AC$8)/100</f>
        <v>0.036000000000000004</v>
      </c>
      <c r="AD176" s="380">
        <f t="array" aca="true" ref="AD176">INDEX(KM_PCT,MATCH($A176,'Knowledge - Percentages'!$B:$B,0),'Data - Knowledge'!AD$8)/100</f>
        <v>0.036000000000000004</v>
      </c>
      <c r="AE176" s="380">
        <f t="array" aca="true" ref="AE176">INDEX(KM_PCT,MATCH($A176,'Knowledge - Percentages'!$B:$B,0),'Data - Knowledge'!AE$8)/100</f>
        <v>0.028999999999999998</v>
      </c>
      <c r="AF176" s="380">
        <f t="array" aca="true" ref="AF176">INDEX(KM_PCT,MATCH($A176,'Knowledge - Percentages'!$B:$B,0),'Data - Knowledge'!AF$8)/100</f>
        <v>0.028999999999999998</v>
      </c>
      <c r="AG176" s="380">
        <f t="array" aca="true" ref="AG176">INDEX(KM_PCT,MATCH($A176,'Knowledge - Percentages'!$B:$B,0),'Data - Knowledge'!AG$8)/100</f>
        <v>0.027000000000000003</v>
      </c>
      <c r="AH176" s="380">
        <f t="array" aca="true" ref="AH176">INDEX(KM_PCT,MATCH($A176,'Knowledge - Percentages'!$B:$B,0),'Data - Knowledge'!AH$8)/100</f>
        <v>0.034</v>
      </c>
      <c r="AI176" s="380">
        <f t="array" aca="true" ref="AI176">INDEX(KM_PCT,MATCH($A176,'Knowledge - Percentages'!$B:$B,0),'Data - Knowledge'!AI$8)/100</f>
        <v>0.035</v>
      </c>
      <c r="AJ176" s="380">
        <f t="array" aca="true" ref="AJ176">INDEX(KM_PCT,MATCH($A176,'Knowledge - Percentages'!$B:$B,0),'Data - Knowledge'!AJ$8)/100</f>
        <v>0.035</v>
      </c>
      <c r="AK176" s="380">
        <f t="array" aca="true" ref="AK176">INDEX(KM_PCT,MATCH($A176,'Knowledge - Percentages'!$B:$B,0),'Data - Knowledge'!AK$8)/100</f>
        <v>0.03</v>
      </c>
      <c r="AL176" s="380">
        <f t="array" aca="true" ref="AL176">INDEX(KM_PCT,MATCH($A176,'Knowledge - Percentages'!$B:$B,0),'Data - Knowledge'!AL$8)/100</f>
        <v>0.03</v>
      </c>
      <c r="AM176" s="380">
        <f t="array" aca="true" ref="AM176">INDEX(KM_PCT,MATCH($A176,'Knowledge - Percentages'!$B:$B,0),'Data - Knowledge'!AM$8)/100</f>
        <v>0.03</v>
      </c>
      <c r="AN176" s="380">
        <f t="array" aca="true" ref="AN176">INDEX(KM_PCT,MATCH($A176,'Knowledge - Percentages'!$B:$B,0),'Data - Knowledge'!AN$8)/100</f>
        <v>0.032</v>
      </c>
      <c r="AO176" s="380">
        <f t="array" aca="true" ref="AO176">INDEX(KM_PCT,MATCH($A176,'Knowledge - Percentages'!$B:$B,0),'Data - Knowledge'!AO$8)/100</f>
        <v>0.032</v>
      </c>
      <c r="AP176" s="380">
        <f t="array" aca="true" ref="AP176">INDEX(KM_PCT,MATCH($A176,'Knowledge - Percentages'!$B:$B,0),'Data - Knowledge'!AP$8)/100</f>
        <v>0.042</v>
      </c>
      <c r="AQ176" s="380">
        <f t="array" aca="true" ref="AQ176">INDEX(KM_PCT,MATCH($A176,'Knowledge - Percentages'!$B:$B,0),'Data - Knowledge'!AQ$8)/100</f>
        <v>0.049</v>
      </c>
      <c r="AR176" s="380">
        <f t="array" aca="true" ref="AR176">INDEX(KM_PCT,MATCH($A176,'Knowledge - Percentages'!$B:$B,0),'Data - Knowledge'!AR$8)/100</f>
        <v>0.046</v>
      </c>
      <c r="AS176" s="380">
        <f t="array" aca="true" ref="AS176">INDEX(KM_PCT,MATCH($A176,'Knowledge - Percentages'!$B:$B,0),'Data - Knowledge'!AS$8)/100</f>
        <v>0.048</v>
      </c>
      <c r="AT176" s="380">
        <f t="array" aca="true" ref="AT176">INDEX(KM_PCT,MATCH($A176,'Knowledge - Percentages'!$B:$B,0),'Data - Knowledge'!AT$8)/100</f>
        <v>0.046</v>
      </c>
      <c r="AU176" s="380">
        <f t="array" aca="true" ref="AU176">INDEX(KM_PCT,MATCH($A176,'Knowledge - Percentages'!$B:$B,0),'Data - Knowledge'!AU$8)/100</f>
        <v>0.027999999999999997</v>
      </c>
      <c r="AV176" s="380">
        <f t="array" aca="true" ref="AV176">INDEX(KM_PCT,MATCH($A176,'Knowledge - Percentages'!$B:$B,0),'Data - Knowledge'!AV$8)/100</f>
        <v>0.027999999999999997</v>
      </c>
      <c r="AW176" s="380">
        <f t="array" aca="true" ref="AW176">INDEX(KM_PCT,MATCH($A176,'Knowledge - Percentages'!$B:$B,0),'Data - Knowledge'!AW$8)/100</f>
        <v>0.027999999999999997</v>
      </c>
      <c r="AX176" s="380">
        <f t="array" aca="true" ref="AX176">INDEX(KM_PCT,MATCH($A176,'Knowledge - Percentages'!$B:$B,0),'Data - Knowledge'!AX$8)/100</f>
        <v>0.026000000000000002</v>
      </c>
      <c r="AY176" s="380">
        <f t="array" aca="true" ref="AY176">INDEX(KM_PCT,MATCH($A176,'Knowledge - Percentages'!$B:$B,0),'Data - Knowledge'!AY$8)/100</f>
        <v>0.031</v>
      </c>
      <c r="AZ176" s="380">
        <f t="array" aca="true" ref="AZ176">INDEX(KM_PCT,MATCH($A176,'Knowledge - Percentages'!$B:$B,0),'Data - Knowledge'!AZ$8)/100</f>
        <v>0.031</v>
      </c>
      <c r="BA176" s="380">
        <f t="array" aca="true" ref="BA176">INDEX(KM_PCT,MATCH($A176,'Knowledge - Percentages'!$B:$B,0),'Data - Knowledge'!BA$8)/100</f>
        <v>0.031</v>
      </c>
      <c r="BB176" s="380">
        <f t="array" aca="true" ref="BB176">INDEX(KM_PCT,MATCH($A176,'Knowledge - Percentages'!$B:$B,0),'Data - Knowledge'!BB$8)/100</f>
        <v>0.031</v>
      </c>
      <c r="BC176" s="380">
        <f t="array" aca="true" ref="BC176">INDEX(KM_PCT,MATCH($A176,'Knowledge - Percentages'!$B:$B,0),'Data - Knowledge'!BC$8)/100</f>
        <v>0.024</v>
      </c>
      <c r="BD176" s="380">
        <f t="array" aca="true" ref="BD176">INDEX(KM_PCT,MATCH($A176,'Knowledge - Percentages'!$B:$B,0),'Data - Knowledge'!BD$8)/100</f>
        <v>0.019</v>
      </c>
      <c r="BE176" s="380">
        <f t="array" aca="true" ref="BE176">INDEX(KM_PCT,MATCH($A176,'Knowledge - Percentages'!$B:$B,0),'Data - Knowledge'!BE$8)/100</f>
        <v>0.03</v>
      </c>
      <c r="BF176" s="380">
        <f t="array" aca="true" ref="BF176">INDEX(KM_PCT,MATCH($A176,'Knowledge - Percentages'!$B:$B,0),'Data - Knowledge'!BF$8)/100</f>
        <v>0.03</v>
      </c>
      <c r="BG176" s="380">
        <f t="array" aca="true" ref="BG176">INDEX(KM_PCT,MATCH($A176,'Knowledge - Percentages'!$B:$B,0),'Data - Knowledge'!BG$8)/100</f>
        <v>0.038</v>
      </c>
      <c r="BH176" s="380">
        <f t="array" aca="true" ref="BH176">INDEX(KM_PCT,MATCH($A176,'Knowledge - Percentages'!$B:$B,0),'Data - Knowledge'!BH$8)/100</f>
        <v>0.038</v>
      </c>
      <c r="BI176" s="380">
        <f t="array" aca="true" ref="BI176">INDEX(KM_PCT,MATCH($A176,'Knowledge - Percentages'!$B:$B,0),'Data - Knowledge'!BI$8)/100</f>
        <v>0.038</v>
      </c>
      <c r="BJ176" s="380">
        <f t="array" aca="true" ref="BJ176">INDEX(KM_PCT,MATCH($A176,'Knowledge - Percentages'!$B:$B,0),'Data - Knowledge'!BJ$8)/100</f>
        <v>0.036000000000000004</v>
      </c>
      <c r="BK176" s="380">
        <f t="array" aca="true" ref="BK176">INDEX(KM_PCT,MATCH($A176,'Knowledge - Percentages'!$B:$B,0),'Data - Knowledge'!BK$8)/100</f>
        <v>0.036000000000000004</v>
      </c>
      <c r="BL176" s="380">
        <f t="array" aca="true" ref="BL176">INDEX(KM_PCT,MATCH($A176,'Knowledge - Percentages'!$B:$B,0),'Data - Knowledge'!BL$8)/100</f>
        <v>0.052000000000000005</v>
      </c>
      <c r="BM176" s="380">
        <f t="array" aca="true" ref="BM176">INDEX(KM_PCT,MATCH($A176,'Knowledge - Percentages'!$B:$B,0),'Data - Knowledge'!BM$8)/100</f>
        <v>0.036000000000000004</v>
      </c>
      <c r="BN176" s="380">
        <f t="array" aca="true" ref="BN176">INDEX(KM_PCT,MATCH($A176,'Knowledge - Percentages'!$B:$B,0),'Data - Knowledge'!BN$8)/100</f>
        <v>0.035</v>
      </c>
      <c r="BO176" s="380">
        <f t="array" aca="true" ref="BO176">INDEX(KM_PCT,MATCH($A176,'Knowledge - Percentages'!$B:$B,0),'Data - Knowledge'!BO$8)/100</f>
        <v>0.036000000000000004</v>
      </c>
      <c r="BP176" s="380">
        <f t="array" aca="true" ref="BP176">INDEX(KM_PCT,MATCH($A176,'Knowledge - Percentages'!$B:$B,0),'Data - Knowledge'!BP$8)/100</f>
        <v>0.036000000000000004</v>
      </c>
      <c r="BQ176" s="380">
        <f t="array" aca="true" ref="BQ176">INDEX(KM_PCT,MATCH($A176,'Knowledge - Percentages'!$B:$B,0),'Data - Knowledge'!BQ$8)/100</f>
        <v>0.036000000000000004</v>
      </c>
    </row>
    <row r="177" spans="1:69">
      <c r="A177" t="s">
        <v>547</v>
      </c>
      <c r="B177" t="s">
        <v>1041</v>
      </c>
      <c r="C177" t="s">
        <v>1063</v>
      </c>
      <c r="D177" t="s">
        <v>1060</v>
      </c>
      <c r="E177" s="373">
        <f>SUMPRODUCT($K$2:$BQ$2,$K177:$BQ177)/$J$2</f>
        <v>0.019988636363636365</v>
      </c>
      <c r="F177" s="379">
        <f>SUMPRODUCT($K$2:$BQ$2,$K177:$BQ177)</f>
        <v>5.277</v>
      </c>
      <c r="G177" s="373">
        <f>SUMPRODUCT($K$3:$BQ$3,$K177:$BQ177)/$J$3</f>
        <v>0.017961088295687884</v>
      </c>
      <c r="H177" s="379">
        <f>SUMPRODUCT($K$3:$BQ$3,$K177:$BQ177)</f>
        <v>174.941</v>
      </c>
      <c r="I177" s="373">
        <f>CORREL($K$4:$BQ$4,$K177:$BQ177)</f>
        <v>0.038764347622548205</v>
      </c>
      <c r="J177" s="379">
        <f>$E177/$G177*100</f>
        <v>111.28855910382254</v>
      </c>
      <c r="K177" s="380">
        <f t="array" aca="true" ref="K177">INDEX(KM_PCT,MATCH($A177,'Knowledge - Percentages'!$B:$B,0),'Data - Knowledge'!K$8)/100</f>
        <v>0.016</v>
      </c>
      <c r="L177" s="380">
        <f t="array" aca="true" ref="L177">INDEX(KM_PCT,MATCH($A177,'Knowledge - Percentages'!$B:$B,0),'Data - Knowledge'!L$8)/100</f>
        <v>0.016</v>
      </c>
      <c r="M177" s="380">
        <f t="array" aca="true" ref="M177">INDEX(KM_PCT,MATCH($A177,'Knowledge - Percentages'!$B:$B,0),'Data - Knowledge'!M$8)/100</f>
        <v>0.013999999999999999</v>
      </c>
      <c r="N177" s="380">
        <f t="array" aca="true" ref="N177">INDEX(KM_PCT,MATCH($A177,'Knowledge - Percentages'!$B:$B,0),'Data - Knowledge'!N$8)/100</f>
        <v>0.017</v>
      </c>
      <c r="O177" s="380">
        <f t="array" aca="true" ref="O177">INDEX(KM_PCT,MATCH($A177,'Knowledge - Percentages'!$B:$B,0),'Data - Knowledge'!O$8)/100</f>
        <v>0.017</v>
      </c>
      <c r="P177" s="380">
        <f t="array" aca="true" ref="P177">INDEX(KM_PCT,MATCH($A177,'Knowledge - Percentages'!$B:$B,0),'Data - Knowledge'!P$8)/100</f>
        <v>0.017</v>
      </c>
      <c r="Q177" s="380">
        <f t="array" aca="true" ref="Q177">INDEX(KM_PCT,MATCH($A177,'Knowledge - Percentages'!$B:$B,0),'Data - Knowledge'!Q$8)/100</f>
        <v>0.017</v>
      </c>
      <c r="R177" s="380">
        <f t="array" aca="true" ref="R177">INDEX(KM_PCT,MATCH($A177,'Knowledge - Percentages'!$B:$B,0),'Data - Knowledge'!R$8)/100</f>
        <v>0.016</v>
      </c>
      <c r="S177" s="380">
        <f t="array" aca="true" ref="S177">INDEX(KM_PCT,MATCH($A177,'Knowledge - Percentages'!$B:$B,0),'Data - Knowledge'!S$8)/100</f>
        <v>0.017</v>
      </c>
      <c r="T177" s="380">
        <f t="array" aca="true" ref="T177">INDEX(KM_PCT,MATCH($A177,'Knowledge - Percentages'!$B:$B,0),'Data - Knowledge'!T$8)/100</f>
        <v>0.017</v>
      </c>
      <c r="U177" s="380">
        <f t="array" aca="true" ref="U177">INDEX(KM_PCT,MATCH($A177,'Knowledge - Percentages'!$B:$B,0),'Data - Knowledge'!U$8)/100</f>
        <v>0.017</v>
      </c>
      <c r="V177" s="380">
        <f t="array" aca="true" ref="V177">INDEX(KM_PCT,MATCH($A177,'Knowledge - Percentages'!$B:$B,0),'Data - Knowledge'!V$8)/100</f>
        <v>0.017</v>
      </c>
      <c r="W177" s="380">
        <f t="array" aca="true" ref="W177">INDEX(KM_PCT,MATCH($A177,'Knowledge - Percentages'!$B:$B,0),'Data - Knowledge'!W$8)/100</f>
        <v>0.012</v>
      </c>
      <c r="X177" s="380">
        <f t="array" aca="true" ref="X177">INDEX(KM_PCT,MATCH($A177,'Knowledge - Percentages'!$B:$B,0),'Data - Knowledge'!X$8)/100</f>
        <v>0.023</v>
      </c>
      <c r="Y177" s="380">
        <f t="array" aca="true" ref="Y177">INDEX(KM_PCT,MATCH($A177,'Knowledge - Percentages'!$B:$B,0),'Data - Knowledge'!Y$8)/100</f>
        <v>0.042</v>
      </c>
      <c r="Z177" s="380">
        <f t="array" aca="true" ref="Z177">INDEX(KM_PCT,MATCH($A177,'Knowledge - Percentages'!$B:$B,0),'Data - Knowledge'!Z$8)/100</f>
        <v>0.023</v>
      </c>
      <c r="AA177" s="380">
        <f t="array" aca="true" ref="AA177">INDEX(KM_PCT,MATCH($A177,'Knowledge - Percentages'!$B:$B,0),'Data - Knowledge'!AA$8)/100</f>
        <v>0.021</v>
      </c>
      <c r="AB177" s="380">
        <f t="array" aca="true" ref="AB177">INDEX(KM_PCT,MATCH($A177,'Knowledge - Percentages'!$B:$B,0),'Data - Knowledge'!AB$8)/100</f>
        <v>0.019</v>
      </c>
      <c r="AC177" s="380">
        <f t="array" aca="true" ref="AC177">INDEX(KM_PCT,MATCH($A177,'Knowledge - Percentages'!$B:$B,0),'Data - Knowledge'!AC$8)/100</f>
        <v>0.019</v>
      </c>
      <c r="AD177" s="380">
        <f t="array" aca="true" ref="AD177">INDEX(KM_PCT,MATCH($A177,'Knowledge - Percentages'!$B:$B,0),'Data - Knowledge'!AD$8)/100</f>
        <v>0.019</v>
      </c>
      <c r="AE177" s="380">
        <f t="array" aca="true" ref="AE177">INDEX(KM_PCT,MATCH($A177,'Knowledge - Percentages'!$B:$B,0),'Data - Knowledge'!AE$8)/100</f>
        <v>0.018000000000000002</v>
      </c>
      <c r="AF177" s="380">
        <f t="array" aca="true" ref="AF177">INDEX(KM_PCT,MATCH($A177,'Knowledge - Percentages'!$B:$B,0),'Data - Knowledge'!AF$8)/100</f>
        <v>0.019</v>
      </c>
      <c r="AG177" s="380">
        <f t="array" aca="true" ref="AG177">INDEX(KM_PCT,MATCH($A177,'Knowledge - Percentages'!$B:$B,0),'Data - Knowledge'!AG$8)/100</f>
        <v>0.019</v>
      </c>
      <c r="AH177" s="380">
        <f t="array" aca="true" ref="AH177">INDEX(KM_PCT,MATCH($A177,'Knowledge - Percentages'!$B:$B,0),'Data - Knowledge'!AH$8)/100</f>
        <v>0.019</v>
      </c>
      <c r="AI177" s="380">
        <f t="array" aca="true" ref="AI177">INDEX(KM_PCT,MATCH($A177,'Knowledge - Percentages'!$B:$B,0),'Data - Knowledge'!AI$8)/100</f>
        <v>0.025</v>
      </c>
      <c r="AJ177" s="380">
        <f t="array" aca="true" ref="AJ177">INDEX(KM_PCT,MATCH($A177,'Knowledge - Percentages'!$B:$B,0),'Data - Knowledge'!AJ$8)/100</f>
        <v>0.02</v>
      </c>
      <c r="AK177" s="380">
        <f t="array" aca="true" ref="AK177">INDEX(KM_PCT,MATCH($A177,'Knowledge - Percentages'!$B:$B,0),'Data - Knowledge'!AK$8)/100</f>
        <v>0.018000000000000002</v>
      </c>
      <c r="AL177" s="380">
        <f t="array" aca="true" ref="AL177">INDEX(KM_PCT,MATCH($A177,'Knowledge - Percentages'!$B:$B,0),'Data - Knowledge'!AL$8)/100</f>
        <v>0.019</v>
      </c>
      <c r="AM177" s="380">
        <f t="array" aca="true" ref="AM177">INDEX(KM_PCT,MATCH($A177,'Knowledge - Percentages'!$B:$B,0),'Data - Knowledge'!AM$8)/100</f>
        <v>0.019</v>
      </c>
      <c r="AN177" s="380">
        <f t="array" aca="true" ref="AN177">INDEX(KM_PCT,MATCH($A177,'Knowledge - Percentages'!$B:$B,0),'Data - Knowledge'!AN$8)/100</f>
        <v>0.019</v>
      </c>
      <c r="AO177" s="380">
        <f t="array" aca="true" ref="AO177">INDEX(KM_PCT,MATCH($A177,'Knowledge - Percentages'!$B:$B,0),'Data - Knowledge'!AO$8)/100</f>
        <v>0.018000000000000002</v>
      </c>
      <c r="AP177" s="380">
        <f t="array" aca="true" ref="AP177">INDEX(KM_PCT,MATCH($A177,'Knowledge - Percentages'!$B:$B,0),'Data - Knowledge'!AP$8)/100</f>
        <v>0.019</v>
      </c>
      <c r="AQ177" s="380">
        <f t="array" aca="true" ref="AQ177">INDEX(KM_PCT,MATCH($A177,'Knowledge - Percentages'!$B:$B,0),'Data - Knowledge'!AQ$8)/100</f>
        <v>0.019</v>
      </c>
      <c r="AR177" s="380">
        <f t="array" aca="true" ref="AR177">INDEX(KM_PCT,MATCH($A177,'Knowledge - Percentages'!$B:$B,0),'Data - Knowledge'!AR$8)/100</f>
        <v>0.018000000000000002</v>
      </c>
      <c r="AS177" s="380">
        <f t="array" aca="true" ref="AS177">INDEX(KM_PCT,MATCH($A177,'Knowledge - Percentages'!$B:$B,0),'Data - Knowledge'!AS$8)/100</f>
        <v>0.018000000000000002</v>
      </c>
      <c r="AT177" s="380">
        <f t="array" aca="true" ref="AT177">INDEX(KM_PCT,MATCH($A177,'Knowledge - Percentages'!$B:$B,0),'Data - Knowledge'!AT$8)/100</f>
        <v>0.022000000000000002</v>
      </c>
      <c r="AU177" s="380">
        <f t="array" aca="true" ref="AU177">INDEX(KM_PCT,MATCH($A177,'Knowledge - Percentages'!$B:$B,0),'Data - Knowledge'!AU$8)/100</f>
        <v>0.016</v>
      </c>
      <c r="AV177" s="380">
        <f t="array" aca="true" ref="AV177">INDEX(KM_PCT,MATCH($A177,'Knowledge - Percentages'!$B:$B,0),'Data - Knowledge'!AV$8)/100</f>
        <v>0.016</v>
      </c>
      <c r="AW177" s="380">
        <f t="array" aca="true" ref="AW177">INDEX(KM_PCT,MATCH($A177,'Knowledge - Percentages'!$B:$B,0),'Data - Knowledge'!AW$8)/100</f>
        <v>0.016</v>
      </c>
      <c r="AX177" s="380">
        <f t="array" aca="true" ref="AX177">INDEX(KM_PCT,MATCH($A177,'Knowledge - Percentages'!$B:$B,0),'Data - Knowledge'!AX$8)/100</f>
        <v>0.015</v>
      </c>
      <c r="AY177" s="380">
        <f t="array" aca="true" ref="AY177">INDEX(KM_PCT,MATCH($A177,'Knowledge - Percentages'!$B:$B,0),'Data - Knowledge'!AY$8)/100</f>
        <v>0.018000000000000002</v>
      </c>
      <c r="AZ177" s="380">
        <f t="array" aca="true" ref="AZ177">INDEX(KM_PCT,MATCH($A177,'Knowledge - Percentages'!$B:$B,0),'Data - Knowledge'!AZ$8)/100</f>
        <v>0.018000000000000002</v>
      </c>
      <c r="BA177" s="380">
        <f t="array" aca="true" ref="BA177">INDEX(KM_PCT,MATCH($A177,'Knowledge - Percentages'!$B:$B,0),'Data - Knowledge'!BA$8)/100</f>
        <v>0.018000000000000002</v>
      </c>
      <c r="BB177" s="380">
        <f t="array" aca="true" ref="BB177">INDEX(KM_PCT,MATCH($A177,'Knowledge - Percentages'!$B:$B,0),'Data - Knowledge'!BB$8)/100</f>
        <v>0.018000000000000002</v>
      </c>
      <c r="BC177" s="380">
        <f t="array" aca="true" ref="BC177">INDEX(KM_PCT,MATCH($A177,'Knowledge - Percentages'!$B:$B,0),'Data - Knowledge'!BC$8)/100</f>
        <v>0.015</v>
      </c>
      <c r="BD177" s="380">
        <f t="array" aca="true" ref="BD177">INDEX(KM_PCT,MATCH($A177,'Knowledge - Percentages'!$B:$B,0),'Data - Knowledge'!BD$8)/100</f>
        <v>0.018000000000000002</v>
      </c>
      <c r="BE177" s="380">
        <f t="array" aca="true" ref="BE177">INDEX(KM_PCT,MATCH($A177,'Knowledge - Percentages'!$B:$B,0),'Data - Knowledge'!BE$8)/100</f>
        <v>0.018000000000000002</v>
      </c>
      <c r="BF177" s="380">
        <f t="array" aca="true" ref="BF177">INDEX(KM_PCT,MATCH($A177,'Knowledge - Percentages'!$B:$B,0),'Data - Knowledge'!BF$8)/100</f>
        <v>0.018000000000000002</v>
      </c>
      <c r="BG177" s="380">
        <f t="array" aca="true" ref="BG177">INDEX(KM_PCT,MATCH($A177,'Knowledge - Percentages'!$B:$B,0),'Data - Knowledge'!BG$8)/100</f>
        <v>0.025</v>
      </c>
      <c r="BH177" s="380">
        <f t="array" aca="true" ref="BH177">INDEX(KM_PCT,MATCH($A177,'Knowledge - Percentages'!$B:$B,0),'Data - Knowledge'!BH$8)/100</f>
        <v>0.024</v>
      </c>
      <c r="BI177" s="380">
        <f t="array" aca="true" ref="BI177">INDEX(KM_PCT,MATCH($A177,'Knowledge - Percentages'!$B:$B,0),'Data - Knowledge'!BI$8)/100</f>
        <v>0.024</v>
      </c>
      <c r="BJ177" s="380">
        <f t="array" aca="true" ref="BJ177">INDEX(KM_PCT,MATCH($A177,'Knowledge - Percentages'!$B:$B,0),'Data - Knowledge'!BJ$8)/100</f>
        <v>0.024</v>
      </c>
      <c r="BK177" s="380">
        <f t="array" aca="true" ref="BK177">INDEX(KM_PCT,MATCH($A177,'Knowledge - Percentages'!$B:$B,0),'Data - Knowledge'!BK$8)/100</f>
        <v>0.024</v>
      </c>
      <c r="BL177" s="380">
        <f t="array" aca="true" ref="BL177">INDEX(KM_PCT,MATCH($A177,'Knowledge - Percentages'!$B:$B,0),'Data - Knowledge'!BL$8)/100</f>
        <v>0.033</v>
      </c>
      <c r="BM177" s="380">
        <f t="array" aca="true" ref="BM177">INDEX(KM_PCT,MATCH($A177,'Knowledge - Percentages'!$B:$B,0),'Data - Knowledge'!BM$8)/100</f>
        <v>0.024</v>
      </c>
      <c r="BN177" s="380">
        <f t="array" aca="true" ref="BN177">INDEX(KM_PCT,MATCH($A177,'Knowledge - Percentages'!$B:$B,0),'Data - Knowledge'!BN$8)/100</f>
        <v>0.02</v>
      </c>
      <c r="BO177" s="380">
        <f t="array" aca="true" ref="BO177">INDEX(KM_PCT,MATCH($A177,'Knowledge - Percentages'!$B:$B,0),'Data - Knowledge'!BO$8)/100</f>
        <v>0.024</v>
      </c>
      <c r="BP177" s="380">
        <f t="array" aca="true" ref="BP177">INDEX(KM_PCT,MATCH($A177,'Knowledge - Percentages'!$B:$B,0),'Data - Knowledge'!BP$8)/100</f>
        <v>0.024</v>
      </c>
      <c r="BQ177" s="380">
        <f t="array" aca="true" ref="BQ177">INDEX(KM_PCT,MATCH($A177,'Knowledge - Percentages'!$B:$B,0),'Data - Knowledge'!BQ$8)/100</f>
        <v>0.024</v>
      </c>
    </row>
    <row r="178" spans="1:69">
      <c r="A178" t="s">
        <v>549</v>
      </c>
      <c r="B178" t="s">
        <v>1041</v>
      </c>
      <c r="C178" t="s">
        <v>1063</v>
      </c>
      <c r="D178" t="s">
        <v>550</v>
      </c>
      <c r="E178" s="373">
        <f>SUMPRODUCT($K$2:$BQ$2,$K178:$BQ178)/$J$2</f>
        <v>0.12661363636363637</v>
      </c>
      <c r="F178" s="379">
        <f>SUMPRODUCT($K$2:$BQ$2,$K178:$BQ178)</f>
        <v>33.426</v>
      </c>
      <c r="G178" s="373">
        <f>SUMPRODUCT($K$3:$BQ$3,$K178:$BQ178)/$J$3</f>
        <v>0.1803695071868584</v>
      </c>
      <c r="H178" s="379">
        <f>SUMPRODUCT($K$3:$BQ$3,$K178:$BQ178)</f>
        <v>1756.7990000000009</v>
      </c>
      <c r="I178" s="373">
        <f>CORREL($K$4:$BQ$4,$K178:$BQ178)</f>
        <v>-0.41753946003354292</v>
      </c>
      <c r="J178" s="379">
        <f>$E178/$G178*100</f>
        <v>70.196807840954918</v>
      </c>
      <c r="K178" s="380">
        <f t="array" aca="true" ref="K178">INDEX(KM_PCT,MATCH($A178,'Knowledge - Percentages'!$B:$B,0),'Data - Knowledge'!K$8)/100</f>
        <v>0.22</v>
      </c>
      <c r="L178" s="380">
        <f t="array" aca="true" ref="L178">INDEX(KM_PCT,MATCH($A178,'Knowledge - Percentages'!$B:$B,0),'Data - Knowledge'!L$8)/100</f>
        <v>0.22</v>
      </c>
      <c r="M178" s="380">
        <f t="array" aca="true" ref="M178">INDEX(KM_PCT,MATCH($A178,'Knowledge - Percentages'!$B:$B,0),'Data - Knowledge'!M$8)/100</f>
        <v>0.22</v>
      </c>
      <c r="N178" s="380">
        <f t="array" aca="true" ref="N178">INDEX(KM_PCT,MATCH($A178,'Knowledge - Percentages'!$B:$B,0),'Data - Knowledge'!N$8)/100</f>
        <v>0.214</v>
      </c>
      <c r="O178" s="380">
        <f t="array" aca="true" ref="O178">INDEX(KM_PCT,MATCH($A178,'Knowledge - Percentages'!$B:$B,0),'Data - Knowledge'!O$8)/100</f>
        <v>0.214</v>
      </c>
      <c r="P178" s="380">
        <f t="array" aca="true" ref="P178">INDEX(KM_PCT,MATCH($A178,'Knowledge - Percentages'!$B:$B,0),'Data - Knowledge'!P$8)/100</f>
        <v>0.19699999999999998</v>
      </c>
      <c r="Q178" s="380">
        <f t="array" aca="true" ref="Q178">INDEX(KM_PCT,MATCH($A178,'Knowledge - Percentages'!$B:$B,0),'Data - Knowledge'!Q$8)/100</f>
        <v>0.235</v>
      </c>
      <c r="R178" s="380">
        <f t="array" aca="true" ref="R178">INDEX(KM_PCT,MATCH($A178,'Knowledge - Percentages'!$B:$B,0),'Data - Knowledge'!R$8)/100</f>
        <v>0.222</v>
      </c>
      <c r="S178" s="380">
        <f t="array" aca="true" ref="S178">INDEX(KM_PCT,MATCH($A178,'Knowledge - Percentages'!$B:$B,0),'Data - Knowledge'!S$8)/100</f>
        <v>0.22</v>
      </c>
      <c r="T178" s="380">
        <f t="array" aca="true" ref="T178">INDEX(KM_PCT,MATCH($A178,'Knowledge - Percentages'!$B:$B,0),'Data - Knowledge'!T$8)/100</f>
        <v>0.22</v>
      </c>
      <c r="U178" s="380">
        <f t="array" aca="true" ref="U178">INDEX(KM_PCT,MATCH($A178,'Knowledge - Percentages'!$B:$B,0),'Data - Knowledge'!U$8)/100</f>
        <v>0.209</v>
      </c>
      <c r="V178" s="380">
        <f t="array" aca="true" ref="V178">INDEX(KM_PCT,MATCH($A178,'Knowledge - Percentages'!$B:$B,0),'Data - Knowledge'!V$8)/100</f>
        <v>0.187</v>
      </c>
      <c r="W178" s="380">
        <f t="array" aca="true" ref="W178">INDEX(KM_PCT,MATCH($A178,'Knowledge - Percentages'!$B:$B,0),'Data - Knowledge'!W$8)/100</f>
        <v>0.209</v>
      </c>
      <c r="X178" s="380">
        <f t="array" aca="true" ref="X178">INDEX(KM_PCT,MATCH($A178,'Knowledge - Percentages'!$B:$B,0),'Data - Knowledge'!X$8)/100</f>
        <v>0.255</v>
      </c>
      <c r="Y178" s="380">
        <f t="array" aca="true" ref="Y178">INDEX(KM_PCT,MATCH($A178,'Knowledge - Percentages'!$B:$B,0),'Data - Knowledge'!Y$8)/100</f>
        <v>0.255</v>
      </c>
      <c r="Z178" s="380">
        <f t="array" aca="true" ref="Z178">INDEX(KM_PCT,MATCH($A178,'Knowledge - Percentages'!$B:$B,0),'Data - Knowledge'!Z$8)/100</f>
        <v>0.255</v>
      </c>
      <c r="AA178" s="380">
        <f t="array" aca="true" ref="AA178">INDEX(KM_PCT,MATCH($A178,'Knowledge - Percentages'!$B:$B,0),'Data - Knowledge'!AA$8)/100</f>
        <v>0.273</v>
      </c>
      <c r="AB178" s="380">
        <f t="array" aca="true" ref="AB178">INDEX(KM_PCT,MATCH($A178,'Knowledge - Percentages'!$B:$B,0),'Data - Knowledge'!AB$8)/100</f>
        <v>0.217</v>
      </c>
      <c r="AC178" s="380">
        <f t="array" aca="true" ref="AC178">INDEX(KM_PCT,MATCH($A178,'Knowledge - Percentages'!$B:$B,0),'Data - Knowledge'!AC$8)/100</f>
        <v>0.217</v>
      </c>
      <c r="AD178" s="380">
        <f t="array" aca="true" ref="AD178">INDEX(KM_PCT,MATCH($A178,'Knowledge - Percentages'!$B:$B,0),'Data - Knowledge'!AD$8)/100</f>
        <v>0.204</v>
      </c>
      <c r="AE178" s="380">
        <f t="array" aca="true" ref="AE178">INDEX(KM_PCT,MATCH($A178,'Knowledge - Percentages'!$B:$B,0),'Data - Knowledge'!AE$8)/100</f>
        <v>0.171</v>
      </c>
      <c r="AF178" s="380">
        <f t="array" aca="true" ref="AF178">INDEX(KM_PCT,MATCH($A178,'Knowledge - Percentages'!$B:$B,0),'Data - Knowledge'!AF$8)/100</f>
        <v>0.175</v>
      </c>
      <c r="AG178" s="380">
        <f t="array" aca="true" ref="AG178">INDEX(KM_PCT,MATCH($A178,'Knowledge - Percentages'!$B:$B,0),'Data - Knowledge'!AG$8)/100</f>
        <v>0.171</v>
      </c>
      <c r="AH178" s="380">
        <f t="array" aca="true" ref="AH178">INDEX(KM_PCT,MATCH($A178,'Knowledge - Percentages'!$B:$B,0),'Data - Knowledge'!AH$8)/100</f>
        <v>0.165</v>
      </c>
      <c r="AI178" s="380">
        <f t="array" aca="true" ref="AI178">INDEX(KM_PCT,MATCH($A178,'Knowledge - Percentages'!$B:$B,0),'Data - Knowledge'!AI$8)/100</f>
        <v>0.133</v>
      </c>
      <c r="AJ178" s="380">
        <f t="array" aca="true" ref="AJ178">INDEX(KM_PCT,MATCH($A178,'Knowledge - Percentages'!$B:$B,0),'Data - Knowledge'!AJ$8)/100</f>
        <v>0.193</v>
      </c>
      <c r="AK178" s="380">
        <f t="array" aca="true" ref="AK178">INDEX(KM_PCT,MATCH($A178,'Knowledge - Percentages'!$B:$B,0),'Data - Knowledge'!AK$8)/100</f>
        <v>0.151</v>
      </c>
      <c r="AL178" s="380">
        <f t="array" aca="true" ref="AL178">INDEX(KM_PCT,MATCH($A178,'Knowledge - Percentages'!$B:$B,0),'Data - Knowledge'!AL$8)/100</f>
        <v>0.16399999999999998</v>
      </c>
      <c r="AM178" s="380">
        <f t="array" aca="true" ref="AM178">INDEX(KM_PCT,MATCH($A178,'Knowledge - Percentages'!$B:$B,0),'Data - Knowledge'!AM$8)/100</f>
        <v>0.16399999999999998</v>
      </c>
      <c r="AN178" s="380">
        <f t="array" aca="true" ref="AN178">INDEX(KM_PCT,MATCH($A178,'Knowledge - Percentages'!$B:$B,0),'Data - Knowledge'!AN$8)/100</f>
        <v>0.147</v>
      </c>
      <c r="AO178" s="380">
        <f t="array" aca="true" ref="AO178">INDEX(KM_PCT,MATCH($A178,'Knowledge - Percentages'!$B:$B,0),'Data - Knowledge'!AO$8)/100</f>
        <v>0.147</v>
      </c>
      <c r="AP178" s="380">
        <f t="array" aca="true" ref="AP178">INDEX(KM_PCT,MATCH($A178,'Knowledge - Percentages'!$B:$B,0),'Data - Knowledge'!AP$8)/100</f>
        <v>0.187</v>
      </c>
      <c r="AQ178" s="380">
        <f t="array" aca="true" ref="AQ178">INDEX(KM_PCT,MATCH($A178,'Knowledge - Percentages'!$B:$B,0),'Data - Knowledge'!AQ$8)/100</f>
        <v>0.187</v>
      </c>
      <c r="AR178" s="380">
        <f t="array" aca="true" ref="AR178">INDEX(KM_PCT,MATCH($A178,'Knowledge - Percentages'!$B:$B,0),'Data - Knowledge'!AR$8)/100</f>
        <v>0.215</v>
      </c>
      <c r="AS178" s="380">
        <f t="array" aca="true" ref="AS178">INDEX(KM_PCT,MATCH($A178,'Knowledge - Percentages'!$B:$B,0),'Data - Knowledge'!AS$8)/100</f>
        <v>0.204</v>
      </c>
      <c r="AT178" s="380">
        <f t="array" aca="true" ref="AT178">INDEX(KM_PCT,MATCH($A178,'Knowledge - Percentages'!$B:$B,0),'Data - Knowledge'!AT$8)/100</f>
        <v>0.204</v>
      </c>
      <c r="AU178" s="380">
        <f t="array" aca="true" ref="AU178">INDEX(KM_PCT,MATCH($A178,'Knowledge - Percentages'!$B:$B,0),'Data - Knowledge'!AU$8)/100</f>
        <v>0.149</v>
      </c>
      <c r="AV178" s="380">
        <f t="array" aca="true" ref="AV178">INDEX(KM_PCT,MATCH($A178,'Knowledge - Percentages'!$B:$B,0),'Data - Knowledge'!AV$8)/100</f>
        <v>0.131</v>
      </c>
      <c r="AW178" s="380">
        <f t="array" aca="true" ref="AW178">INDEX(KM_PCT,MATCH($A178,'Knowledge - Percentages'!$B:$B,0),'Data - Knowledge'!AW$8)/100</f>
        <v>0.133</v>
      </c>
      <c r="AX178" s="380">
        <f t="array" aca="true" ref="AX178">INDEX(KM_PCT,MATCH($A178,'Knowledge - Percentages'!$B:$B,0),'Data - Knowledge'!AX$8)/100</f>
        <v>0.054000000000000006</v>
      </c>
      <c r="AY178" s="380">
        <f t="array" aca="true" ref="AY178">INDEX(KM_PCT,MATCH($A178,'Knowledge - Percentages'!$B:$B,0),'Data - Knowledge'!AY$8)/100</f>
        <v>0.115</v>
      </c>
      <c r="AZ178" s="380">
        <f t="array" aca="true" ref="AZ178">INDEX(KM_PCT,MATCH($A178,'Knowledge - Percentages'!$B:$B,0),'Data - Knowledge'!AZ$8)/100</f>
        <v>0.115</v>
      </c>
      <c r="BA178" s="380">
        <f t="array" aca="true" ref="BA178">INDEX(KM_PCT,MATCH($A178,'Knowledge - Percentages'!$B:$B,0),'Data - Knowledge'!BA$8)/100</f>
        <v>0.115</v>
      </c>
      <c r="BB178" s="380">
        <f t="array" aca="true" ref="BB178">INDEX(KM_PCT,MATCH($A178,'Knowledge - Percentages'!$B:$B,0),'Data - Knowledge'!BB$8)/100</f>
        <v>0.102</v>
      </c>
      <c r="BC178" s="380">
        <f t="array" aca="true" ref="BC178">INDEX(KM_PCT,MATCH($A178,'Knowledge - Percentages'!$B:$B,0),'Data - Knowledge'!BC$8)/100</f>
        <v>0.084</v>
      </c>
      <c r="BD178" s="380">
        <f t="array" aca="true" ref="BD178">INDEX(KM_PCT,MATCH($A178,'Knowledge - Percentages'!$B:$B,0),'Data - Knowledge'!BD$8)/100</f>
        <v>0.10099999999999999</v>
      </c>
      <c r="BE178" s="380">
        <f t="array" aca="true" ref="BE178">INDEX(KM_PCT,MATCH($A178,'Knowledge - Percentages'!$B:$B,0),'Data - Knowledge'!BE$8)/100</f>
        <v>0.11599999999999999</v>
      </c>
      <c r="BF178" s="380">
        <f t="array" aca="true" ref="BF178">INDEX(KM_PCT,MATCH($A178,'Knowledge - Percentages'!$B:$B,0),'Data - Knowledge'!BF$8)/100</f>
        <v>0.11599999999999999</v>
      </c>
      <c r="BG178" s="380">
        <f t="array" aca="true" ref="BG178">INDEX(KM_PCT,MATCH($A178,'Knowledge - Percentages'!$B:$B,0),'Data - Knowledge'!BG$8)/100</f>
        <v>0.127</v>
      </c>
      <c r="BH178" s="380">
        <f t="array" aca="true" ref="BH178">INDEX(KM_PCT,MATCH($A178,'Knowledge - Percentages'!$B:$B,0),'Data - Knowledge'!BH$8)/100</f>
        <v>0.12</v>
      </c>
      <c r="BI178" s="380">
        <f t="array" aca="true" ref="BI178">INDEX(KM_PCT,MATCH($A178,'Knowledge - Percentages'!$B:$B,0),'Data - Knowledge'!BI$8)/100</f>
        <v>0.12</v>
      </c>
      <c r="BJ178" s="380">
        <f t="array" aca="true" ref="BJ178">INDEX(KM_PCT,MATCH($A178,'Knowledge - Percentages'!$B:$B,0),'Data - Knowledge'!BJ$8)/100</f>
        <v>0.111</v>
      </c>
      <c r="BK178" s="380">
        <f t="array" aca="true" ref="BK178">INDEX(KM_PCT,MATCH($A178,'Knowledge - Percentages'!$B:$B,0),'Data - Knowledge'!BK$8)/100</f>
        <v>0.12</v>
      </c>
      <c r="BL178" s="380">
        <f t="array" aca="true" ref="BL178">INDEX(KM_PCT,MATCH($A178,'Knowledge - Percentages'!$B:$B,0),'Data - Knowledge'!BL$8)/100</f>
        <v>0.151</v>
      </c>
      <c r="BM178" s="380">
        <f t="array" aca="true" ref="BM178">INDEX(KM_PCT,MATCH($A178,'Knowledge - Percentages'!$B:$B,0),'Data - Knowledge'!BM$8)/100</f>
        <v>0.107</v>
      </c>
      <c r="BN178" s="380">
        <f t="array" aca="true" ref="BN178">INDEX(KM_PCT,MATCH($A178,'Knowledge - Percentages'!$B:$B,0),'Data - Knowledge'!BN$8)/100</f>
        <v>0.12</v>
      </c>
      <c r="BO178" s="380">
        <f t="array" aca="true" ref="BO178">INDEX(KM_PCT,MATCH($A178,'Knowledge - Percentages'!$B:$B,0),'Data - Knowledge'!BO$8)/100</f>
        <v>0.11599999999999999</v>
      </c>
      <c r="BP178" s="380">
        <f t="array" aca="true" ref="BP178">INDEX(KM_PCT,MATCH($A178,'Knowledge - Percentages'!$B:$B,0),'Data - Knowledge'!BP$8)/100</f>
        <v>0.11599999999999999</v>
      </c>
      <c r="BQ178" s="380">
        <f t="array" aca="true" ref="BQ178">INDEX(KM_PCT,MATCH($A178,'Knowledge - Percentages'!$B:$B,0),'Data - Knowledge'!BQ$8)/100</f>
        <v>0.11599999999999999</v>
      </c>
    </row>
    <row r="179" spans="1:69">
      <c r="A179" t="s">
        <v>551</v>
      </c>
      <c r="B179" t="s">
        <v>1041</v>
      </c>
      <c r="C179" t="s">
        <v>1063</v>
      </c>
      <c r="D179" t="s">
        <v>552</v>
      </c>
      <c r="E179" s="373">
        <f>SUMPRODUCT($K$2:$BQ$2,$K179:$BQ179)/$J$2</f>
        <v>0.02947727272727273</v>
      </c>
      <c r="F179" s="379">
        <f>SUMPRODUCT($K$2:$BQ$2,$K179:$BQ179)</f>
        <v>7.7820000000000009</v>
      </c>
      <c r="G179" s="373">
        <f>SUMPRODUCT($K$3:$BQ$3,$K179:$BQ179)/$J$3</f>
        <v>0.0329482546201232</v>
      </c>
      <c r="H179" s="379">
        <f>SUMPRODUCT($K$3:$BQ$3,$K179:$BQ179)</f>
        <v>320.91599999999994</v>
      </c>
      <c r="I179" s="373">
        <f>CORREL($K$4:$BQ$4,$K179:$BQ179)</f>
        <v>-0.25350171165168373</v>
      </c>
      <c r="J179" s="379">
        <f>$E179/$G179*100</f>
        <v>89.465354286989879</v>
      </c>
      <c r="K179" s="380">
        <f t="array" aca="true" ref="K179">INDEX(KM_PCT,MATCH($A179,'Knowledge - Percentages'!$B:$B,0),'Data - Knowledge'!K$8)/100</f>
        <v>0.065</v>
      </c>
      <c r="L179" s="380">
        <f t="array" aca="true" ref="L179">INDEX(KM_PCT,MATCH($A179,'Knowledge - Percentages'!$B:$B,0),'Data - Knowledge'!L$8)/100</f>
        <v>0.047</v>
      </c>
      <c r="M179" s="380">
        <f t="array" aca="true" ref="M179">INDEX(KM_PCT,MATCH($A179,'Knowledge - Percentages'!$B:$B,0),'Data - Knowledge'!M$8)/100</f>
        <v>0.033</v>
      </c>
      <c r="N179" s="380">
        <f t="array" aca="true" ref="N179">INDEX(KM_PCT,MATCH($A179,'Knowledge - Percentages'!$B:$B,0),'Data - Knowledge'!N$8)/100</f>
        <v>0.033</v>
      </c>
      <c r="O179" s="380">
        <f t="array" aca="true" ref="O179">INDEX(KM_PCT,MATCH($A179,'Knowledge - Percentages'!$B:$B,0),'Data - Knowledge'!O$8)/100</f>
        <v>0.033</v>
      </c>
      <c r="P179" s="380">
        <f t="array" aca="true" ref="P179">INDEX(KM_PCT,MATCH($A179,'Knowledge - Percentages'!$B:$B,0),'Data - Knowledge'!P$8)/100</f>
        <v>0.03</v>
      </c>
      <c r="Q179" s="380">
        <f t="array" aca="true" ref="Q179">INDEX(KM_PCT,MATCH($A179,'Knowledge - Percentages'!$B:$B,0),'Data - Knowledge'!Q$8)/100</f>
        <v>0.033</v>
      </c>
      <c r="R179" s="380">
        <f t="array" aca="true" ref="R179">INDEX(KM_PCT,MATCH($A179,'Knowledge - Percentages'!$B:$B,0),'Data - Knowledge'!R$8)/100</f>
        <v>0.033</v>
      </c>
      <c r="S179" s="380">
        <f t="array" aca="true" ref="S179">INDEX(KM_PCT,MATCH($A179,'Knowledge - Percentages'!$B:$B,0),'Data - Knowledge'!S$8)/100</f>
        <v>0.037000000000000005</v>
      </c>
      <c r="T179" s="380">
        <f t="array" aca="true" ref="T179">INDEX(KM_PCT,MATCH($A179,'Knowledge - Percentages'!$B:$B,0),'Data - Knowledge'!T$8)/100</f>
        <v>0.040999999999999995</v>
      </c>
      <c r="U179" s="380">
        <f t="array" aca="true" ref="U179">INDEX(KM_PCT,MATCH($A179,'Knowledge - Percentages'!$B:$B,0),'Data - Knowledge'!U$8)/100</f>
        <v>0.033</v>
      </c>
      <c r="V179" s="380">
        <f t="array" aca="true" ref="V179">INDEX(KM_PCT,MATCH($A179,'Knowledge - Percentages'!$B:$B,0),'Data - Knowledge'!V$8)/100</f>
        <v>0.033</v>
      </c>
      <c r="W179" s="380">
        <f t="array" aca="true" ref="W179">INDEX(KM_PCT,MATCH($A179,'Knowledge - Percentages'!$B:$B,0),'Data - Knowledge'!W$8)/100</f>
        <v>0.033</v>
      </c>
      <c r="X179" s="380">
        <f t="array" aca="true" ref="X179">INDEX(KM_PCT,MATCH($A179,'Knowledge - Percentages'!$B:$B,0),'Data - Knowledge'!X$8)/100</f>
        <v>0.042</v>
      </c>
      <c r="Y179" s="380">
        <f t="array" aca="true" ref="Y179">INDEX(KM_PCT,MATCH($A179,'Knowledge - Percentages'!$B:$B,0),'Data - Knowledge'!Y$8)/100</f>
        <v>0.046</v>
      </c>
      <c r="Z179" s="380">
        <f t="array" aca="true" ref="Z179">INDEX(KM_PCT,MATCH($A179,'Knowledge - Percentages'!$B:$B,0),'Data - Knowledge'!Z$8)/100</f>
        <v>0.042</v>
      </c>
      <c r="AA179" s="380">
        <f t="array" aca="true" ref="AA179">INDEX(KM_PCT,MATCH($A179,'Knowledge - Percentages'!$B:$B,0),'Data - Knowledge'!AA$8)/100</f>
        <v>0.042</v>
      </c>
      <c r="AB179" s="380">
        <f t="array" aca="true" ref="AB179">INDEX(KM_PCT,MATCH($A179,'Knowledge - Percentages'!$B:$B,0),'Data - Knowledge'!AB$8)/100</f>
        <v>0.053</v>
      </c>
      <c r="AC179" s="380">
        <f t="array" aca="true" ref="AC179">INDEX(KM_PCT,MATCH($A179,'Knowledge - Percentages'!$B:$B,0),'Data - Knowledge'!AC$8)/100</f>
        <v>0.042</v>
      </c>
      <c r="AD179" s="380">
        <f t="array" aca="true" ref="AD179">INDEX(KM_PCT,MATCH($A179,'Knowledge - Percentages'!$B:$B,0),'Data - Knowledge'!AD$8)/100</f>
        <v>0.042</v>
      </c>
      <c r="AE179" s="380">
        <f t="array" aca="true" ref="AE179">INDEX(KM_PCT,MATCH($A179,'Knowledge - Percentages'!$B:$B,0),'Data - Knowledge'!AE$8)/100</f>
        <v>0.031</v>
      </c>
      <c r="AF179" s="380">
        <f t="array" aca="true" ref="AF179">INDEX(KM_PCT,MATCH($A179,'Knowledge - Percentages'!$B:$B,0),'Data - Knowledge'!AF$8)/100</f>
        <v>0.038</v>
      </c>
      <c r="AG179" s="380">
        <f t="array" aca="true" ref="AG179">INDEX(KM_PCT,MATCH($A179,'Knowledge - Percentages'!$B:$B,0),'Data - Knowledge'!AG$8)/100</f>
        <v>0.027999999999999997</v>
      </c>
      <c r="AH179" s="380">
        <f t="array" aca="true" ref="AH179">INDEX(KM_PCT,MATCH($A179,'Knowledge - Percentages'!$B:$B,0),'Data - Knowledge'!AH$8)/100</f>
        <v>0.032</v>
      </c>
      <c r="AI179" s="380">
        <f t="array" aca="true" ref="AI179">INDEX(KM_PCT,MATCH($A179,'Knowledge - Percentages'!$B:$B,0),'Data - Knowledge'!AI$8)/100</f>
        <v>0.032</v>
      </c>
      <c r="AJ179" s="380">
        <f t="array" aca="true" ref="AJ179">INDEX(KM_PCT,MATCH($A179,'Knowledge - Percentages'!$B:$B,0),'Data - Knowledge'!AJ$8)/100</f>
        <v>0.037000000000000005</v>
      </c>
      <c r="AK179" s="380">
        <f t="array" aca="true" ref="AK179">INDEX(KM_PCT,MATCH($A179,'Knowledge - Percentages'!$B:$B,0),'Data - Knowledge'!AK$8)/100</f>
        <v>0.026000000000000002</v>
      </c>
      <c r="AL179" s="380">
        <f t="array" aca="true" ref="AL179">INDEX(KM_PCT,MATCH($A179,'Knowledge - Percentages'!$B:$B,0),'Data - Knowledge'!AL$8)/100</f>
        <v>0.032</v>
      </c>
      <c r="AM179" s="380">
        <f t="array" aca="true" ref="AM179">INDEX(KM_PCT,MATCH($A179,'Knowledge - Percentages'!$B:$B,0),'Data - Knowledge'!AM$8)/100</f>
        <v>0.038</v>
      </c>
      <c r="AN179" s="380">
        <f t="array" aca="true" ref="AN179">INDEX(KM_PCT,MATCH($A179,'Knowledge - Percentages'!$B:$B,0),'Data - Knowledge'!AN$8)/100</f>
        <v>0.027000000000000003</v>
      </c>
      <c r="AO179" s="380">
        <f t="array" aca="true" ref="AO179">INDEX(KM_PCT,MATCH($A179,'Knowledge - Percentages'!$B:$B,0),'Data - Knowledge'!AO$8)/100</f>
        <v>0.027999999999999997</v>
      </c>
      <c r="AP179" s="380">
        <f t="array" aca="true" ref="AP179">INDEX(KM_PCT,MATCH($A179,'Knowledge - Percentages'!$B:$B,0),'Data - Knowledge'!AP$8)/100</f>
        <v>0.035</v>
      </c>
      <c r="AQ179" s="380">
        <f t="array" aca="true" ref="AQ179">INDEX(KM_PCT,MATCH($A179,'Knowledge - Percentages'!$B:$B,0),'Data - Knowledge'!AQ$8)/100</f>
        <v>0.036000000000000004</v>
      </c>
      <c r="AR179" s="380">
        <f t="array" aca="true" ref="AR179">INDEX(KM_PCT,MATCH($A179,'Knowledge - Percentages'!$B:$B,0),'Data - Knowledge'!AR$8)/100</f>
        <v>0.027999999999999997</v>
      </c>
      <c r="AS179" s="380">
        <f t="array" aca="true" ref="AS179">INDEX(KM_PCT,MATCH($A179,'Knowledge - Percentages'!$B:$B,0),'Data - Knowledge'!AS$8)/100</f>
        <v>0.027999999999999997</v>
      </c>
      <c r="AT179" s="380">
        <f t="array" aca="true" ref="AT179">INDEX(KM_PCT,MATCH($A179,'Knowledge - Percentages'!$B:$B,0),'Data - Knowledge'!AT$8)/100</f>
        <v>0.027999999999999997</v>
      </c>
      <c r="AU179" s="380">
        <f t="array" aca="true" ref="AU179">INDEX(KM_PCT,MATCH($A179,'Knowledge - Percentages'!$B:$B,0),'Data - Knowledge'!AU$8)/100</f>
        <v>0.025</v>
      </c>
      <c r="AV179" s="380">
        <f t="array" aca="true" ref="AV179">INDEX(KM_PCT,MATCH($A179,'Knowledge - Percentages'!$B:$B,0),'Data - Knowledge'!AV$8)/100</f>
        <v>0.023</v>
      </c>
      <c r="AW179" s="380">
        <f t="array" aca="true" ref="AW179">INDEX(KM_PCT,MATCH($A179,'Knowledge - Percentages'!$B:$B,0),'Data - Knowledge'!AW$8)/100</f>
        <v>0.026000000000000002</v>
      </c>
      <c r="AX179" s="380">
        <f t="array" aca="true" ref="AX179">INDEX(KM_PCT,MATCH($A179,'Knowledge - Percentages'!$B:$B,0),'Data - Knowledge'!AX$8)/100</f>
        <v>0.019</v>
      </c>
      <c r="AY179" s="380">
        <f t="array" aca="true" ref="AY179">INDEX(KM_PCT,MATCH($A179,'Knowledge - Percentages'!$B:$B,0),'Data - Knowledge'!AY$8)/100</f>
        <v>0.027999999999999997</v>
      </c>
      <c r="AZ179" s="380">
        <f t="array" aca="true" ref="AZ179">INDEX(KM_PCT,MATCH($A179,'Knowledge - Percentages'!$B:$B,0),'Data - Knowledge'!AZ$8)/100</f>
        <v>0.027999999999999997</v>
      </c>
      <c r="BA179" s="380">
        <f t="array" aca="true" ref="BA179">INDEX(KM_PCT,MATCH($A179,'Knowledge - Percentages'!$B:$B,0),'Data - Knowledge'!BA$8)/100</f>
        <v>0.027999999999999997</v>
      </c>
      <c r="BB179" s="380">
        <f t="array" aca="true" ref="BB179">INDEX(KM_PCT,MATCH($A179,'Knowledge - Percentages'!$B:$B,0),'Data - Knowledge'!BB$8)/100</f>
        <v>0.027999999999999997</v>
      </c>
      <c r="BC179" s="380">
        <f t="array" aca="true" ref="BC179">INDEX(KM_PCT,MATCH($A179,'Knowledge - Percentages'!$B:$B,0),'Data - Knowledge'!BC$8)/100</f>
        <v>0.026000000000000002</v>
      </c>
      <c r="BD179" s="380">
        <f t="array" aca="true" ref="BD179">INDEX(KM_PCT,MATCH($A179,'Knowledge - Percentages'!$B:$B,0),'Data - Knowledge'!BD$8)/100</f>
        <v>0.019</v>
      </c>
      <c r="BE179" s="380">
        <f t="array" aca="true" ref="BE179">INDEX(KM_PCT,MATCH($A179,'Knowledge - Percentages'!$B:$B,0),'Data - Knowledge'!BE$8)/100</f>
        <v>0.035</v>
      </c>
      <c r="BF179" s="380">
        <f t="array" aca="true" ref="BF179">INDEX(KM_PCT,MATCH($A179,'Knowledge - Percentages'!$B:$B,0),'Data - Knowledge'!BF$8)/100</f>
        <v>0.028999999999999998</v>
      </c>
      <c r="BG179" s="380">
        <f t="array" aca="true" ref="BG179">INDEX(KM_PCT,MATCH($A179,'Knowledge - Percentages'!$B:$B,0),'Data - Knowledge'!BG$8)/100</f>
        <v>0.032</v>
      </c>
      <c r="BH179" s="380">
        <f t="array" aca="true" ref="BH179">INDEX(KM_PCT,MATCH($A179,'Knowledge - Percentages'!$B:$B,0),'Data - Knowledge'!BH$8)/100</f>
        <v>0.032</v>
      </c>
      <c r="BI179" s="380">
        <f t="array" aca="true" ref="BI179">INDEX(KM_PCT,MATCH($A179,'Knowledge - Percentages'!$B:$B,0),'Data - Knowledge'!BI$8)/100</f>
        <v>0.032</v>
      </c>
      <c r="BJ179" s="380">
        <f t="array" aca="true" ref="BJ179">INDEX(KM_PCT,MATCH($A179,'Knowledge - Percentages'!$B:$B,0),'Data - Knowledge'!BJ$8)/100</f>
        <v>0.032</v>
      </c>
      <c r="BK179" s="380">
        <f t="array" aca="true" ref="BK179">INDEX(KM_PCT,MATCH($A179,'Knowledge - Percentages'!$B:$B,0),'Data - Knowledge'!BK$8)/100</f>
        <v>0.032</v>
      </c>
      <c r="BL179" s="380">
        <f t="array" aca="true" ref="BL179">INDEX(KM_PCT,MATCH($A179,'Knowledge - Percentages'!$B:$B,0),'Data - Knowledge'!BL$8)/100</f>
        <v>0.032</v>
      </c>
      <c r="BM179" s="380">
        <f t="array" aca="true" ref="BM179">INDEX(KM_PCT,MATCH($A179,'Knowledge - Percentages'!$B:$B,0),'Data - Knowledge'!BM$8)/100</f>
        <v>0.032</v>
      </c>
      <c r="BN179" s="380">
        <f t="array" aca="true" ref="BN179">INDEX(KM_PCT,MATCH($A179,'Knowledge - Percentages'!$B:$B,0),'Data - Knowledge'!BN$8)/100</f>
        <v>0.032</v>
      </c>
      <c r="BO179" s="380">
        <f t="array" aca="true" ref="BO179">INDEX(KM_PCT,MATCH($A179,'Knowledge - Percentages'!$B:$B,0),'Data - Knowledge'!BO$8)/100</f>
        <v>0.032</v>
      </c>
      <c r="BP179" s="380">
        <f t="array" aca="true" ref="BP179">INDEX(KM_PCT,MATCH($A179,'Knowledge - Percentages'!$B:$B,0),'Data - Knowledge'!BP$8)/100</f>
        <v>0.032</v>
      </c>
      <c r="BQ179" s="380">
        <f t="array" aca="true" ref="BQ179">INDEX(KM_PCT,MATCH($A179,'Knowledge - Percentages'!$B:$B,0),'Data - Knowledge'!BQ$8)/100</f>
        <v>0.028999999999999998</v>
      </c>
    </row>
    <row r="180" spans="1:69">
      <c r="A180" t="s">
        <v>553</v>
      </c>
      <c r="B180" t="s">
        <v>1041</v>
      </c>
      <c r="C180" t="s">
        <v>1063</v>
      </c>
      <c r="D180" t="s">
        <v>554</v>
      </c>
      <c r="E180" s="373">
        <f>SUMPRODUCT($K$2:$BQ$2,$K180:$BQ180)/$J$2</f>
        <v>0.11512499999999999</v>
      </c>
      <c r="F180" s="379">
        <f>SUMPRODUCT($K$2:$BQ$2,$K180:$BQ180)</f>
        <v>30.392999999999997</v>
      </c>
      <c r="G180" s="373">
        <f>SUMPRODUCT($K$3:$BQ$3,$K180:$BQ180)/$J$3</f>
        <v>0.16668408624229983</v>
      </c>
      <c r="H180" s="379">
        <f>SUMPRODUCT($K$3:$BQ$3,$K180:$BQ180)</f>
        <v>1623.5030000000004</v>
      </c>
      <c r="I180" s="373">
        <f>CORREL($K$4:$BQ$4,$K180:$BQ180)</f>
        <v>-0.4026454432126374</v>
      </c>
      <c r="J180" s="379">
        <f>$E180/$G180*100</f>
        <v>69.067781211368242</v>
      </c>
      <c r="K180" s="380">
        <f t="array" aca="true" ref="K180">INDEX(KM_PCT,MATCH($A180,'Knowledge - Percentages'!$B:$B,0),'Data - Knowledge'!K$8)/100</f>
        <v>0.20199999999999999</v>
      </c>
      <c r="L180" s="380">
        <f t="array" aca="true" ref="L180">INDEX(KM_PCT,MATCH($A180,'Knowledge - Percentages'!$B:$B,0),'Data - Knowledge'!L$8)/100</f>
        <v>0.20199999999999999</v>
      </c>
      <c r="M180" s="380">
        <f t="array" aca="true" ref="M180">INDEX(KM_PCT,MATCH($A180,'Knowledge - Percentages'!$B:$B,0),'Data - Knowledge'!M$8)/100</f>
        <v>0.203</v>
      </c>
      <c r="N180" s="380">
        <f t="array" aca="true" ref="N180">INDEX(KM_PCT,MATCH($A180,'Knowledge - Percentages'!$B:$B,0),'Data - Knowledge'!N$8)/100</f>
        <v>0.20199999999999999</v>
      </c>
      <c r="O180" s="380">
        <f t="array" aca="true" ref="O180">INDEX(KM_PCT,MATCH($A180,'Knowledge - Percentages'!$B:$B,0),'Data - Knowledge'!O$8)/100</f>
        <v>0.20199999999999999</v>
      </c>
      <c r="P180" s="380">
        <f t="array" aca="true" ref="P180">INDEX(KM_PCT,MATCH($A180,'Knowledge - Percentages'!$B:$B,0),'Data - Knowledge'!P$8)/100</f>
        <v>0.192</v>
      </c>
      <c r="Q180" s="380">
        <f t="array" aca="true" ref="Q180">INDEX(KM_PCT,MATCH($A180,'Knowledge - Percentages'!$B:$B,0),'Data - Knowledge'!Q$8)/100</f>
        <v>0.228</v>
      </c>
      <c r="R180" s="380">
        <f t="array" aca="true" ref="R180">INDEX(KM_PCT,MATCH($A180,'Knowledge - Percentages'!$B:$B,0),'Data - Knowledge'!R$8)/100</f>
        <v>0.204</v>
      </c>
      <c r="S180" s="380">
        <f t="array" aca="true" ref="S180">INDEX(KM_PCT,MATCH($A180,'Knowledge - Percentages'!$B:$B,0),'Data - Knowledge'!S$8)/100</f>
        <v>0.203</v>
      </c>
      <c r="T180" s="380">
        <f t="array" aca="true" ref="T180">INDEX(KM_PCT,MATCH($A180,'Knowledge - Percentages'!$B:$B,0),'Data - Knowledge'!T$8)/100</f>
        <v>0.198</v>
      </c>
      <c r="U180" s="380">
        <f t="array" aca="true" ref="U180">INDEX(KM_PCT,MATCH($A180,'Knowledge - Percentages'!$B:$B,0),'Data - Knowledge'!U$8)/100</f>
        <v>0.196</v>
      </c>
      <c r="V180" s="380">
        <f t="array" aca="true" ref="V180">INDEX(KM_PCT,MATCH($A180,'Knowledge - Percentages'!$B:$B,0),'Data - Knowledge'!V$8)/100</f>
        <v>0.175</v>
      </c>
      <c r="W180" s="380">
        <f t="array" aca="true" ref="W180">INDEX(KM_PCT,MATCH($A180,'Knowledge - Percentages'!$B:$B,0),'Data - Knowledge'!W$8)/100</f>
        <v>0.196</v>
      </c>
      <c r="X180" s="380">
        <f t="array" aca="true" ref="X180">INDEX(KM_PCT,MATCH($A180,'Knowledge - Percentages'!$B:$B,0),'Data - Knowledge'!X$8)/100</f>
        <v>0.23</v>
      </c>
      <c r="Y180" s="380">
        <f t="array" aca="true" ref="Y180">INDEX(KM_PCT,MATCH($A180,'Knowledge - Percentages'!$B:$B,0),'Data - Knowledge'!Y$8)/100</f>
        <v>0.23</v>
      </c>
      <c r="Z180" s="380">
        <f t="array" aca="true" ref="Z180">INDEX(KM_PCT,MATCH($A180,'Knowledge - Percentages'!$B:$B,0),'Data - Knowledge'!Z$8)/100</f>
        <v>0.23</v>
      </c>
      <c r="AA180" s="380">
        <f t="array" aca="true" ref="AA180">INDEX(KM_PCT,MATCH($A180,'Knowledge - Percentages'!$B:$B,0),'Data - Knowledge'!AA$8)/100</f>
        <v>0.245</v>
      </c>
      <c r="AB180" s="380">
        <f t="array" aca="true" ref="AB180">INDEX(KM_PCT,MATCH($A180,'Knowledge - Percentages'!$B:$B,0),'Data - Knowledge'!AB$8)/100</f>
        <v>0.196</v>
      </c>
      <c r="AC180" s="380">
        <f t="array" aca="true" ref="AC180">INDEX(KM_PCT,MATCH($A180,'Knowledge - Percentages'!$B:$B,0),'Data - Knowledge'!AC$8)/100</f>
        <v>0.196</v>
      </c>
      <c r="AD180" s="380">
        <f t="array" aca="true" ref="AD180">INDEX(KM_PCT,MATCH($A180,'Knowledge - Percentages'!$B:$B,0),'Data - Knowledge'!AD$8)/100</f>
        <v>0.18600000000000003</v>
      </c>
      <c r="AE180" s="380">
        <f t="array" aca="true" ref="AE180">INDEX(KM_PCT,MATCH($A180,'Knowledge - Percentages'!$B:$B,0),'Data - Knowledge'!AE$8)/100</f>
        <v>0.157</v>
      </c>
      <c r="AF180" s="380">
        <f t="array" aca="true" ref="AF180">INDEX(KM_PCT,MATCH($A180,'Knowledge - Percentages'!$B:$B,0),'Data - Knowledge'!AF$8)/100</f>
        <v>0.157</v>
      </c>
      <c r="AG180" s="380">
        <f t="array" aca="true" ref="AG180">INDEX(KM_PCT,MATCH($A180,'Knowledge - Percentages'!$B:$B,0),'Data - Knowledge'!AG$8)/100</f>
        <v>0.157</v>
      </c>
      <c r="AH180" s="380">
        <f t="array" aca="true" ref="AH180">INDEX(KM_PCT,MATCH($A180,'Knowledge - Percentages'!$B:$B,0),'Data - Knowledge'!AH$8)/100</f>
        <v>0.151</v>
      </c>
      <c r="AI180" s="380">
        <f t="array" aca="true" ref="AI180">INDEX(KM_PCT,MATCH($A180,'Knowledge - Percentages'!$B:$B,0),'Data - Knowledge'!AI$8)/100</f>
        <v>0.11199999999999999</v>
      </c>
      <c r="AJ180" s="380">
        <f t="array" aca="true" ref="AJ180">INDEX(KM_PCT,MATCH($A180,'Knowledge - Percentages'!$B:$B,0),'Data - Knowledge'!AJ$8)/100</f>
        <v>0.179</v>
      </c>
      <c r="AK180" s="380">
        <f t="array" aca="true" ref="AK180">INDEX(KM_PCT,MATCH($A180,'Knowledge - Percentages'!$B:$B,0),'Data - Knowledge'!AK$8)/100</f>
        <v>0.139</v>
      </c>
      <c r="AL180" s="380">
        <f t="array" aca="true" ref="AL180">INDEX(KM_PCT,MATCH($A180,'Knowledge - Percentages'!$B:$B,0),'Data - Knowledge'!AL$8)/100</f>
        <v>0.147</v>
      </c>
      <c r="AM180" s="380">
        <f t="array" aca="true" ref="AM180">INDEX(KM_PCT,MATCH($A180,'Knowledge - Percentages'!$B:$B,0),'Data - Knowledge'!AM$8)/100</f>
        <v>0.147</v>
      </c>
      <c r="AN180" s="380">
        <f t="array" aca="true" ref="AN180">INDEX(KM_PCT,MATCH($A180,'Knowledge - Percentages'!$B:$B,0),'Data - Knowledge'!AN$8)/100</f>
        <v>0.13699999999999998</v>
      </c>
      <c r="AO180" s="380">
        <f t="array" aca="true" ref="AO180">INDEX(KM_PCT,MATCH($A180,'Knowledge - Percentages'!$B:$B,0),'Data - Knowledge'!AO$8)/100</f>
        <v>0.138</v>
      </c>
      <c r="AP180" s="380">
        <f t="array" aca="true" ref="AP180">INDEX(KM_PCT,MATCH($A180,'Knowledge - Percentages'!$B:$B,0),'Data - Knowledge'!AP$8)/100</f>
        <v>0.17300000000000001</v>
      </c>
      <c r="AQ180" s="380">
        <f t="array" aca="true" ref="AQ180">INDEX(KM_PCT,MATCH($A180,'Knowledge - Percentages'!$B:$B,0),'Data - Knowledge'!AQ$8)/100</f>
        <v>0.17300000000000001</v>
      </c>
      <c r="AR180" s="380">
        <f t="array" aca="true" ref="AR180">INDEX(KM_PCT,MATCH($A180,'Knowledge - Percentages'!$B:$B,0),'Data - Knowledge'!AR$8)/100</f>
        <v>0.204</v>
      </c>
      <c r="AS180" s="380">
        <f t="array" aca="true" ref="AS180">INDEX(KM_PCT,MATCH($A180,'Knowledge - Percentages'!$B:$B,0),'Data - Knowledge'!AS$8)/100</f>
        <v>0.198</v>
      </c>
      <c r="AT180" s="380">
        <f t="array" aca="true" ref="AT180">INDEX(KM_PCT,MATCH($A180,'Knowledge - Percentages'!$B:$B,0),'Data - Knowledge'!AT$8)/100</f>
        <v>0.193</v>
      </c>
      <c r="AU180" s="380">
        <f t="array" aca="true" ref="AU180">INDEX(KM_PCT,MATCH($A180,'Knowledge - Percentages'!$B:$B,0),'Data - Knowledge'!AU$8)/100</f>
        <v>0.136</v>
      </c>
      <c r="AV180" s="380">
        <f t="array" aca="true" ref="AV180">INDEX(KM_PCT,MATCH($A180,'Knowledge - Percentages'!$B:$B,0),'Data - Knowledge'!AV$8)/100</f>
        <v>0.124</v>
      </c>
      <c r="AW180" s="380">
        <f t="array" aca="true" ref="AW180">INDEX(KM_PCT,MATCH($A180,'Knowledge - Percentages'!$B:$B,0),'Data - Knowledge'!AW$8)/100</f>
        <v>0.11800000000000001</v>
      </c>
      <c r="AX180" s="380">
        <f t="array" aca="true" ref="AX180">INDEX(KM_PCT,MATCH($A180,'Knowledge - Percentages'!$B:$B,0),'Data - Knowledge'!AX$8)/100</f>
        <v>0.046</v>
      </c>
      <c r="AY180" s="380">
        <f t="array" aca="true" ref="AY180">INDEX(KM_PCT,MATCH($A180,'Knowledge - Percentages'!$B:$B,0),'Data - Knowledge'!AY$8)/100</f>
        <v>0.107</v>
      </c>
      <c r="AZ180" s="380">
        <f t="array" aca="true" ref="AZ180">INDEX(KM_PCT,MATCH($A180,'Knowledge - Percentages'!$B:$B,0),'Data - Knowledge'!AZ$8)/100</f>
        <v>0.107</v>
      </c>
      <c r="BA180" s="380">
        <f t="array" aca="true" ref="BA180">INDEX(KM_PCT,MATCH($A180,'Knowledge - Percentages'!$B:$B,0),'Data - Knowledge'!BA$8)/100</f>
        <v>0.107</v>
      </c>
      <c r="BB180" s="380">
        <f t="array" aca="true" ref="BB180">INDEX(KM_PCT,MATCH($A180,'Knowledge - Percentages'!$B:$B,0),'Data - Knowledge'!BB$8)/100</f>
        <v>0.093000000000000013</v>
      </c>
      <c r="BC180" s="380">
        <f t="array" aca="true" ref="BC180">INDEX(KM_PCT,MATCH($A180,'Knowledge - Percentages'!$B:$B,0),'Data - Knowledge'!BC$8)/100</f>
        <v>0.077</v>
      </c>
      <c r="BD180" s="380">
        <f t="array" aca="true" ref="BD180">INDEX(KM_PCT,MATCH($A180,'Knowledge - Percentages'!$B:$B,0),'Data - Knowledge'!BD$8)/100</f>
        <v>0.096</v>
      </c>
      <c r="BE180" s="380">
        <f t="array" aca="true" ref="BE180">INDEX(KM_PCT,MATCH($A180,'Knowledge - Percentages'!$B:$B,0),'Data - Knowledge'!BE$8)/100</f>
        <v>0.102</v>
      </c>
      <c r="BF180" s="380">
        <f t="array" aca="true" ref="BF180">INDEX(KM_PCT,MATCH($A180,'Knowledge - Percentages'!$B:$B,0),'Data - Knowledge'!BF$8)/100</f>
        <v>0.102</v>
      </c>
      <c r="BG180" s="380">
        <f t="array" aca="true" ref="BG180">INDEX(KM_PCT,MATCH($A180,'Knowledge - Percentages'!$B:$B,0),'Data - Knowledge'!BG$8)/100</f>
        <v>0.10800000000000001</v>
      </c>
      <c r="BH180" s="380">
        <f t="array" aca="true" ref="BH180">INDEX(KM_PCT,MATCH($A180,'Knowledge - Percentages'!$B:$B,0),'Data - Knowledge'!BH$8)/100</f>
        <v>0.10400000000000001</v>
      </c>
      <c r="BI180" s="380">
        <f t="array" aca="true" ref="BI180">INDEX(KM_PCT,MATCH($A180,'Knowledge - Percentages'!$B:$B,0),'Data - Knowledge'!BI$8)/100</f>
        <v>0.10400000000000001</v>
      </c>
      <c r="BJ180" s="380">
        <f t="array" aca="true" ref="BJ180">INDEX(KM_PCT,MATCH($A180,'Knowledge - Percentages'!$B:$B,0),'Data - Knowledge'!BJ$8)/100</f>
        <v>0.10300000000000001</v>
      </c>
      <c r="BK180" s="380">
        <f t="array" aca="true" ref="BK180">INDEX(KM_PCT,MATCH($A180,'Knowledge - Percentages'!$B:$B,0),'Data - Knowledge'!BK$8)/100</f>
        <v>0.10400000000000001</v>
      </c>
      <c r="BL180" s="380">
        <f t="array" aca="true" ref="BL180">INDEX(KM_PCT,MATCH($A180,'Knowledge - Percentages'!$B:$B,0),'Data - Knowledge'!BL$8)/100</f>
        <v>0.124</v>
      </c>
      <c r="BM180" s="380">
        <f t="array" aca="true" ref="BM180">INDEX(KM_PCT,MATCH($A180,'Knowledge - Percentages'!$B:$B,0),'Data - Knowledge'!BM$8)/100</f>
        <v>0.087</v>
      </c>
      <c r="BN180" s="380">
        <f t="array" aca="true" ref="BN180">INDEX(KM_PCT,MATCH($A180,'Knowledge - Percentages'!$B:$B,0),'Data - Knowledge'!BN$8)/100</f>
        <v>0.10400000000000001</v>
      </c>
      <c r="BO180" s="380">
        <f t="array" aca="true" ref="BO180">INDEX(KM_PCT,MATCH($A180,'Knowledge - Percentages'!$B:$B,0),'Data - Knowledge'!BO$8)/100</f>
        <v>0.1</v>
      </c>
      <c r="BP180" s="380">
        <f t="array" aca="true" ref="BP180">INDEX(KM_PCT,MATCH($A180,'Knowledge - Percentages'!$B:$B,0),'Data - Knowledge'!BP$8)/100</f>
        <v>0.1</v>
      </c>
      <c r="BQ180" s="380">
        <f t="array" aca="true" ref="BQ180">INDEX(KM_PCT,MATCH($A180,'Knowledge - Percentages'!$B:$B,0),'Data - Knowledge'!BQ$8)/100</f>
        <v>0.1</v>
      </c>
    </row>
    <row r="181" spans="1:69">
      <c r="A181" t="s">
        <v>555</v>
      </c>
      <c r="B181" t="s">
        <v>1041</v>
      </c>
      <c r="C181" t="s">
        <v>1063</v>
      </c>
      <c r="D181" t="s">
        <v>1062</v>
      </c>
      <c r="E181" s="373">
        <f>SUMPRODUCT($K$2:$BQ$2,$K181:$BQ181)/$J$2</f>
        <v>0.029962121212121218</v>
      </c>
      <c r="F181" s="379">
        <f>SUMPRODUCT($K$2:$BQ$2,$K181:$BQ181)</f>
        <v>7.9100000000000019</v>
      </c>
      <c r="G181" s="373">
        <f>SUMPRODUCT($K$3:$BQ$3,$K181:$BQ181)/$J$3</f>
        <v>0.037373921971252562</v>
      </c>
      <c r="H181" s="379">
        <f>SUMPRODUCT($K$3:$BQ$3,$K181:$BQ181)</f>
        <v>364.02199999999993</v>
      </c>
      <c r="I181" s="373">
        <f>CORREL($K$4:$BQ$4,$K181:$BQ181)</f>
        <v>-0.33074646908826194</v>
      </c>
      <c r="J181" s="379">
        <f>$E181/$G181*100</f>
        <v>80.168522948080252</v>
      </c>
      <c r="K181" s="380">
        <f t="array" aca="true" ref="K181">INDEX(KM_PCT,MATCH($A181,'Knowledge - Percentages'!$B:$B,0),'Data - Knowledge'!K$8)/100</f>
        <v>0.040999999999999995</v>
      </c>
      <c r="L181" s="380">
        <f t="array" aca="true" ref="L181">INDEX(KM_PCT,MATCH($A181,'Knowledge - Percentages'!$B:$B,0),'Data - Knowledge'!L$8)/100</f>
        <v>0.040999999999999995</v>
      </c>
      <c r="M181" s="380">
        <f t="array" aca="true" ref="M181">INDEX(KM_PCT,MATCH($A181,'Knowledge - Percentages'!$B:$B,0),'Data - Knowledge'!M$8)/100</f>
        <v>0.040999999999999995</v>
      </c>
      <c r="N181" s="380">
        <f t="array" aca="true" ref="N181">INDEX(KM_PCT,MATCH($A181,'Knowledge - Percentages'!$B:$B,0),'Data - Knowledge'!N$8)/100</f>
        <v>0.040999999999999995</v>
      </c>
      <c r="O181" s="380">
        <f t="array" aca="true" ref="O181">INDEX(KM_PCT,MATCH($A181,'Knowledge - Percentages'!$B:$B,0),'Data - Knowledge'!O$8)/100</f>
        <v>0.040999999999999995</v>
      </c>
      <c r="P181" s="380">
        <f t="array" aca="true" ref="P181">INDEX(KM_PCT,MATCH($A181,'Knowledge - Percentages'!$B:$B,0),'Data - Knowledge'!P$8)/100</f>
        <v>0.033</v>
      </c>
      <c r="Q181" s="380">
        <f t="array" aca="true" ref="Q181">INDEX(KM_PCT,MATCH($A181,'Knowledge - Percentages'!$B:$B,0),'Data - Knowledge'!Q$8)/100</f>
        <v>0.045</v>
      </c>
      <c r="R181" s="380">
        <f t="array" aca="true" ref="R181">INDEX(KM_PCT,MATCH($A181,'Knowledge - Percentages'!$B:$B,0),'Data - Knowledge'!R$8)/100</f>
        <v>0.040999999999999995</v>
      </c>
      <c r="S181" s="380">
        <f t="array" aca="true" ref="S181">INDEX(KM_PCT,MATCH($A181,'Knowledge - Percentages'!$B:$B,0),'Data - Knowledge'!S$8)/100</f>
        <v>0.042</v>
      </c>
      <c r="T181" s="380">
        <f t="array" aca="true" ref="T181">INDEX(KM_PCT,MATCH($A181,'Knowledge - Percentages'!$B:$B,0),'Data - Knowledge'!T$8)/100</f>
        <v>0.051</v>
      </c>
      <c r="U181" s="380">
        <f t="array" aca="true" ref="U181">INDEX(KM_PCT,MATCH($A181,'Knowledge - Percentages'!$B:$B,0),'Data - Knowledge'!U$8)/100</f>
        <v>0.047</v>
      </c>
      <c r="V181" s="380">
        <f t="array" aca="true" ref="V181">INDEX(KM_PCT,MATCH($A181,'Knowledge - Percentages'!$B:$B,0),'Data - Knowledge'!V$8)/100</f>
        <v>0.028999999999999998</v>
      </c>
      <c r="W181" s="380">
        <f t="array" aca="true" ref="W181">INDEX(KM_PCT,MATCH($A181,'Knowledge - Percentages'!$B:$B,0),'Data - Knowledge'!W$8)/100</f>
        <v>0.042</v>
      </c>
      <c r="X181" s="380">
        <f t="array" aca="true" ref="X181">INDEX(KM_PCT,MATCH($A181,'Knowledge - Percentages'!$B:$B,0),'Data - Knowledge'!X$8)/100</f>
        <v>0.048</v>
      </c>
      <c r="Y181" s="380">
        <f t="array" aca="true" ref="Y181">INDEX(KM_PCT,MATCH($A181,'Knowledge - Percentages'!$B:$B,0),'Data - Knowledge'!Y$8)/100</f>
        <v>0.048</v>
      </c>
      <c r="Z181" s="380">
        <f t="array" aca="true" ref="Z181">INDEX(KM_PCT,MATCH($A181,'Knowledge - Percentages'!$B:$B,0),'Data - Knowledge'!Z$8)/100</f>
        <v>0.049</v>
      </c>
      <c r="AA181" s="380">
        <f t="array" aca="true" ref="AA181">INDEX(KM_PCT,MATCH($A181,'Knowledge - Percentages'!$B:$B,0),'Data - Knowledge'!AA$8)/100</f>
        <v>0.048</v>
      </c>
      <c r="AB181" s="380">
        <f t="array" aca="true" ref="AB181">INDEX(KM_PCT,MATCH($A181,'Knowledge - Percentages'!$B:$B,0),'Data - Knowledge'!AB$8)/100</f>
        <v>0.044000000000000004</v>
      </c>
      <c r="AC181" s="380">
        <f t="array" aca="true" ref="AC181">INDEX(KM_PCT,MATCH($A181,'Knowledge - Percentages'!$B:$B,0),'Data - Knowledge'!AC$8)/100</f>
        <v>0.044000000000000004</v>
      </c>
      <c r="AD181" s="380">
        <f t="array" aca="true" ref="AD181">INDEX(KM_PCT,MATCH($A181,'Knowledge - Percentages'!$B:$B,0),'Data - Knowledge'!AD$8)/100</f>
        <v>0.044000000000000004</v>
      </c>
      <c r="AE181" s="380">
        <f t="array" aca="true" ref="AE181">INDEX(KM_PCT,MATCH($A181,'Knowledge - Percentages'!$B:$B,0),'Data - Knowledge'!AE$8)/100</f>
        <v>0.031</v>
      </c>
      <c r="AF181" s="380">
        <f t="array" aca="true" ref="AF181">INDEX(KM_PCT,MATCH($A181,'Knowledge - Percentages'!$B:$B,0),'Data - Knowledge'!AF$8)/100</f>
        <v>0.031</v>
      </c>
      <c r="AG181" s="380">
        <f t="array" aca="true" ref="AG181">INDEX(KM_PCT,MATCH($A181,'Knowledge - Percentages'!$B:$B,0),'Data - Knowledge'!AG$8)/100</f>
        <v>0.031</v>
      </c>
      <c r="AH181" s="380">
        <f t="array" aca="true" ref="AH181">INDEX(KM_PCT,MATCH($A181,'Knowledge - Percentages'!$B:$B,0),'Data - Knowledge'!AH$8)/100</f>
        <v>0.035</v>
      </c>
      <c r="AI181" s="380">
        <f t="array" aca="true" ref="AI181">INDEX(KM_PCT,MATCH($A181,'Knowledge - Percentages'!$B:$B,0),'Data - Knowledge'!AI$8)/100</f>
        <v>0.035</v>
      </c>
      <c r="AJ181" s="380">
        <f t="array" aca="true" ref="AJ181">INDEX(KM_PCT,MATCH($A181,'Knowledge - Percentages'!$B:$B,0),'Data - Knowledge'!AJ$8)/100</f>
        <v>0.036000000000000004</v>
      </c>
      <c r="AK181" s="380">
        <f t="array" aca="true" ref="AK181">INDEX(KM_PCT,MATCH($A181,'Knowledge - Percentages'!$B:$B,0),'Data - Knowledge'!AK$8)/100</f>
        <v>0.031</v>
      </c>
      <c r="AL181" s="380">
        <f t="array" aca="true" ref="AL181">INDEX(KM_PCT,MATCH($A181,'Knowledge - Percentages'!$B:$B,0),'Data - Knowledge'!AL$8)/100</f>
        <v>0.032</v>
      </c>
      <c r="AM181" s="380">
        <f t="array" aca="true" ref="AM181">INDEX(KM_PCT,MATCH($A181,'Knowledge - Percentages'!$B:$B,0),'Data - Knowledge'!AM$8)/100</f>
        <v>0.032</v>
      </c>
      <c r="AN181" s="380">
        <f t="array" aca="true" ref="AN181">INDEX(KM_PCT,MATCH($A181,'Knowledge - Percentages'!$B:$B,0),'Data - Knowledge'!AN$8)/100</f>
        <v>0.035</v>
      </c>
      <c r="AO181" s="380">
        <f t="array" aca="true" ref="AO181">INDEX(KM_PCT,MATCH($A181,'Knowledge - Percentages'!$B:$B,0),'Data - Knowledge'!AO$8)/100</f>
        <v>0.035</v>
      </c>
      <c r="AP181" s="380">
        <f t="array" aca="true" ref="AP181">INDEX(KM_PCT,MATCH($A181,'Knowledge - Percentages'!$B:$B,0),'Data - Knowledge'!AP$8)/100</f>
        <v>0.042</v>
      </c>
      <c r="AQ181" s="380">
        <f t="array" aca="true" ref="AQ181">INDEX(KM_PCT,MATCH($A181,'Knowledge - Percentages'!$B:$B,0),'Data - Knowledge'!AQ$8)/100</f>
        <v>0.042</v>
      </c>
      <c r="AR181" s="380">
        <f t="array" aca="true" ref="AR181">INDEX(KM_PCT,MATCH($A181,'Knowledge - Percentages'!$B:$B,0),'Data - Knowledge'!AR$8)/100</f>
        <v>0.063</v>
      </c>
      <c r="AS181" s="380">
        <f t="array" aca="true" ref="AS181">INDEX(KM_PCT,MATCH($A181,'Knowledge - Percentages'!$B:$B,0),'Data - Knowledge'!AS$8)/100</f>
        <v>0.063</v>
      </c>
      <c r="AT181" s="380">
        <f t="array" aca="true" ref="AT181">INDEX(KM_PCT,MATCH($A181,'Knowledge - Percentages'!$B:$B,0),'Data - Knowledge'!AT$8)/100</f>
        <v>0.061</v>
      </c>
      <c r="AU181" s="380">
        <f t="array" aca="true" ref="AU181">INDEX(KM_PCT,MATCH($A181,'Knowledge - Percentages'!$B:$B,0),'Data - Knowledge'!AU$8)/100</f>
        <v>0.032</v>
      </c>
      <c r="AV181" s="380">
        <f t="array" aca="true" ref="AV181">INDEX(KM_PCT,MATCH($A181,'Knowledge - Percentages'!$B:$B,0),'Data - Knowledge'!AV$8)/100</f>
        <v>0.032</v>
      </c>
      <c r="AW181" s="380">
        <f t="array" aca="true" ref="AW181">INDEX(KM_PCT,MATCH($A181,'Knowledge - Percentages'!$B:$B,0),'Data - Knowledge'!AW$8)/100</f>
        <v>0.037000000000000005</v>
      </c>
      <c r="AX181" s="380">
        <f t="array" aca="true" ref="AX181">INDEX(KM_PCT,MATCH($A181,'Knowledge - Percentages'!$B:$B,0),'Data - Knowledge'!AX$8)/100</f>
        <v>0.018000000000000002</v>
      </c>
      <c r="AY181" s="380">
        <f t="array" aca="true" ref="AY181">INDEX(KM_PCT,MATCH($A181,'Knowledge - Percentages'!$B:$B,0),'Data - Knowledge'!AY$8)/100</f>
        <v>0.027000000000000003</v>
      </c>
      <c r="AZ181" s="380">
        <f t="array" aca="true" ref="AZ181">INDEX(KM_PCT,MATCH($A181,'Knowledge - Percentages'!$B:$B,0),'Data - Knowledge'!AZ$8)/100</f>
        <v>0.027000000000000003</v>
      </c>
      <c r="BA181" s="380">
        <f t="array" aca="true" ref="BA181">INDEX(KM_PCT,MATCH($A181,'Knowledge - Percentages'!$B:$B,0),'Data - Knowledge'!BA$8)/100</f>
        <v>0.027000000000000003</v>
      </c>
      <c r="BB181" s="380">
        <f t="array" aca="true" ref="BB181">INDEX(KM_PCT,MATCH($A181,'Knowledge - Percentages'!$B:$B,0),'Data - Knowledge'!BB$8)/100</f>
        <v>0.026000000000000002</v>
      </c>
      <c r="BC181" s="380">
        <f t="array" aca="true" ref="BC181">INDEX(KM_PCT,MATCH($A181,'Knowledge - Percentages'!$B:$B,0),'Data - Knowledge'!BC$8)/100</f>
        <v>0.019</v>
      </c>
      <c r="BD181" s="380">
        <f t="array" aca="true" ref="BD181">INDEX(KM_PCT,MATCH($A181,'Knowledge - Percentages'!$B:$B,0),'Data - Knowledge'!BD$8)/100</f>
        <v>0.019</v>
      </c>
      <c r="BE181" s="380">
        <f t="array" aca="true" ref="BE181">INDEX(KM_PCT,MATCH($A181,'Knowledge - Percentages'!$B:$B,0),'Data - Knowledge'!BE$8)/100</f>
        <v>0.019</v>
      </c>
      <c r="BF181" s="380">
        <f t="array" aca="true" ref="BF181">INDEX(KM_PCT,MATCH($A181,'Knowledge - Percentages'!$B:$B,0),'Data - Knowledge'!BF$8)/100</f>
        <v>0.019</v>
      </c>
      <c r="BG181" s="380">
        <f t="array" aca="true" ref="BG181">INDEX(KM_PCT,MATCH($A181,'Knowledge - Percentages'!$B:$B,0),'Data - Knowledge'!BG$8)/100</f>
        <v>0.036000000000000004</v>
      </c>
      <c r="BH181" s="380">
        <f t="array" aca="true" ref="BH181">INDEX(KM_PCT,MATCH($A181,'Knowledge - Percentages'!$B:$B,0),'Data - Knowledge'!BH$8)/100</f>
        <v>0.033</v>
      </c>
      <c r="BI181" s="380">
        <f t="array" aca="true" ref="BI181">INDEX(KM_PCT,MATCH($A181,'Knowledge - Percentages'!$B:$B,0),'Data - Knowledge'!BI$8)/100</f>
        <v>0.027000000000000003</v>
      </c>
      <c r="BJ181" s="380">
        <f t="array" aca="true" ref="BJ181">INDEX(KM_PCT,MATCH($A181,'Knowledge - Percentages'!$B:$B,0),'Data - Knowledge'!BJ$8)/100</f>
        <v>0.025</v>
      </c>
      <c r="BK181" s="380">
        <f t="array" aca="true" ref="BK181">INDEX(KM_PCT,MATCH($A181,'Knowledge - Percentages'!$B:$B,0),'Data - Knowledge'!BK$8)/100</f>
        <v>0.033</v>
      </c>
      <c r="BL181" s="380">
        <f t="array" aca="true" ref="BL181">INDEX(KM_PCT,MATCH($A181,'Knowledge - Percentages'!$B:$B,0),'Data - Knowledge'!BL$8)/100</f>
        <v>0.033</v>
      </c>
      <c r="BM181" s="380">
        <f t="array" aca="true" ref="BM181">INDEX(KM_PCT,MATCH($A181,'Knowledge - Percentages'!$B:$B,0),'Data - Knowledge'!BM$8)/100</f>
        <v>0.033</v>
      </c>
      <c r="BN181" s="380">
        <f t="array" aca="true" ref="BN181">INDEX(KM_PCT,MATCH($A181,'Knowledge - Percentages'!$B:$B,0),'Data - Knowledge'!BN$8)/100</f>
        <v>0.033</v>
      </c>
      <c r="BO181" s="380">
        <f t="array" aca="true" ref="BO181">INDEX(KM_PCT,MATCH($A181,'Knowledge - Percentages'!$B:$B,0),'Data - Knowledge'!BO$8)/100</f>
        <v>0.033</v>
      </c>
      <c r="BP181" s="380">
        <f t="array" aca="true" ref="BP181">INDEX(KM_PCT,MATCH($A181,'Knowledge - Percentages'!$B:$B,0),'Data - Knowledge'!BP$8)/100</f>
        <v>0.033</v>
      </c>
      <c r="BQ181" s="380">
        <f t="array" aca="true" ref="BQ181">INDEX(KM_PCT,MATCH($A181,'Knowledge - Percentages'!$B:$B,0),'Data - Knowledge'!BQ$8)/100</f>
        <v>0.033</v>
      </c>
    </row>
    <row r="182" spans="1:69">
      <c r="A182" t="s">
        <v>557</v>
      </c>
      <c r="B182" t="s">
        <v>1041</v>
      </c>
      <c r="C182" t="s">
        <v>1063</v>
      </c>
      <c r="D182" t="s">
        <v>558</v>
      </c>
      <c r="E182" s="373">
        <f>SUMPRODUCT($K$2:$BQ$2,$K182:$BQ182)/$J$2</f>
        <v>0.0504090909090909</v>
      </c>
      <c r="F182" s="379">
        <f>SUMPRODUCT($K$2:$BQ$2,$K182:$BQ182)</f>
        <v>13.307999999999998</v>
      </c>
      <c r="G182" s="373">
        <f>SUMPRODUCT($K$3:$BQ$3,$K182:$BQ182)/$J$3</f>
        <v>0.059722587268993835</v>
      </c>
      <c r="H182" s="379">
        <f>SUMPRODUCT($K$3:$BQ$3,$K182:$BQ182)</f>
        <v>581.698</v>
      </c>
      <c r="I182" s="373">
        <f>CORREL($K$4:$BQ$4,$K182:$BQ182)</f>
        <v>-0.27249272859934093</v>
      </c>
      <c r="J182" s="379">
        <f>$E182/$G182*100</f>
        <v>84.405403741210293</v>
      </c>
      <c r="K182" s="380">
        <f t="array" aca="true" ref="K182">INDEX(KM_PCT,MATCH($A182,'Knowledge - Percentages'!$B:$B,0),'Data - Knowledge'!K$8)/100</f>
        <v>0.054000000000000006</v>
      </c>
      <c r="L182" s="380">
        <f t="array" aca="true" ref="L182">INDEX(KM_PCT,MATCH($A182,'Knowledge - Percentages'!$B:$B,0),'Data - Knowledge'!L$8)/100</f>
        <v>0.047</v>
      </c>
      <c r="M182" s="380">
        <f t="array" aca="true" ref="M182">INDEX(KM_PCT,MATCH($A182,'Knowledge - Percentages'!$B:$B,0),'Data - Knowledge'!M$8)/100</f>
        <v>0.054000000000000006</v>
      </c>
      <c r="N182" s="380">
        <f t="array" aca="true" ref="N182">INDEX(KM_PCT,MATCH($A182,'Knowledge - Percentages'!$B:$B,0),'Data - Knowledge'!N$8)/100</f>
        <v>0.064</v>
      </c>
      <c r="O182" s="380">
        <f t="array" aca="true" ref="O182">INDEX(KM_PCT,MATCH($A182,'Knowledge - Percentages'!$B:$B,0),'Data - Knowledge'!O$8)/100</f>
        <v>0.059000000000000004</v>
      </c>
      <c r="P182" s="380">
        <f t="array" aca="true" ref="P182">INDEX(KM_PCT,MATCH($A182,'Knowledge - Percentages'!$B:$B,0),'Data - Knowledge'!P$8)/100</f>
        <v>0.049</v>
      </c>
      <c r="Q182" s="380">
        <f t="array" aca="true" ref="Q182">INDEX(KM_PCT,MATCH($A182,'Knowledge - Percentages'!$B:$B,0),'Data - Knowledge'!Q$8)/100</f>
        <v>0.063</v>
      </c>
      <c r="R182" s="380">
        <f t="array" aca="true" ref="R182">INDEX(KM_PCT,MATCH($A182,'Knowledge - Percentages'!$B:$B,0),'Data - Knowledge'!R$8)/100</f>
        <v>0.073</v>
      </c>
      <c r="S182" s="380">
        <f t="array" aca="true" ref="S182">INDEX(KM_PCT,MATCH($A182,'Knowledge - Percentages'!$B:$B,0),'Data - Knowledge'!S$8)/100</f>
        <v>0.067</v>
      </c>
      <c r="T182" s="380">
        <f t="array" aca="true" ref="T182">INDEX(KM_PCT,MATCH($A182,'Knowledge - Percentages'!$B:$B,0),'Data - Knowledge'!T$8)/100</f>
        <v>0.063</v>
      </c>
      <c r="U182" s="380">
        <f t="array" aca="true" ref="U182">INDEX(KM_PCT,MATCH($A182,'Knowledge - Percentages'!$B:$B,0),'Data - Knowledge'!U$8)/100</f>
        <v>0.064</v>
      </c>
      <c r="V182" s="380">
        <f t="array" aca="true" ref="V182">INDEX(KM_PCT,MATCH($A182,'Knowledge - Percentages'!$B:$B,0),'Data - Knowledge'!V$8)/100</f>
        <v>0.063</v>
      </c>
      <c r="W182" s="380">
        <f t="array" aca="true" ref="W182">INDEX(KM_PCT,MATCH($A182,'Knowledge - Percentages'!$B:$B,0),'Data - Knowledge'!W$8)/100</f>
        <v>0.10099999999999999</v>
      </c>
      <c r="X182" s="380">
        <f t="array" aca="true" ref="X182">INDEX(KM_PCT,MATCH($A182,'Knowledge - Percentages'!$B:$B,0),'Data - Knowledge'!X$8)/100</f>
        <v>0.08</v>
      </c>
      <c r="Y182" s="380">
        <f t="array" aca="true" ref="Y182">INDEX(KM_PCT,MATCH($A182,'Knowledge - Percentages'!$B:$B,0),'Data - Knowledge'!Y$8)/100</f>
        <v>0.08</v>
      </c>
      <c r="Z182" s="380">
        <f t="array" aca="true" ref="Z182">INDEX(KM_PCT,MATCH($A182,'Knowledge - Percentages'!$B:$B,0),'Data - Knowledge'!Z$8)/100</f>
        <v>0.05</v>
      </c>
      <c r="AA182" s="380">
        <f t="array" aca="true" ref="AA182">INDEX(KM_PCT,MATCH($A182,'Knowledge - Percentages'!$B:$B,0),'Data - Knowledge'!AA$8)/100</f>
        <v>0.12</v>
      </c>
      <c r="AB182" s="380">
        <f t="array" aca="true" ref="AB182">INDEX(KM_PCT,MATCH($A182,'Knowledge - Percentages'!$B:$B,0),'Data - Knowledge'!AB$8)/100</f>
        <v>0.08</v>
      </c>
      <c r="AC182" s="380">
        <f t="array" aca="true" ref="AC182">INDEX(KM_PCT,MATCH($A182,'Knowledge - Percentages'!$B:$B,0),'Data - Knowledge'!AC$8)/100</f>
        <v>0.088000000000000009</v>
      </c>
      <c r="AD182" s="380">
        <f t="array" aca="true" ref="AD182">INDEX(KM_PCT,MATCH($A182,'Knowledge - Percentages'!$B:$B,0),'Data - Knowledge'!AD$8)/100</f>
        <v>0.08</v>
      </c>
      <c r="AE182" s="380">
        <f t="array" aca="true" ref="AE182">INDEX(KM_PCT,MATCH($A182,'Knowledge - Percentages'!$B:$B,0),'Data - Knowledge'!AE$8)/100</f>
        <v>0.057999999999999996</v>
      </c>
      <c r="AF182" s="380">
        <f t="array" aca="true" ref="AF182">INDEX(KM_PCT,MATCH($A182,'Knowledge - Percentages'!$B:$B,0),'Data - Knowledge'!AF$8)/100</f>
        <v>0.057999999999999996</v>
      </c>
      <c r="AG182" s="380">
        <f t="array" aca="true" ref="AG182">INDEX(KM_PCT,MATCH($A182,'Knowledge - Percentages'!$B:$B,0),'Data - Knowledge'!AG$8)/100</f>
        <v>0.057999999999999996</v>
      </c>
      <c r="AH182" s="380">
        <f t="array" aca="true" ref="AH182">INDEX(KM_PCT,MATCH($A182,'Knowledge - Percentages'!$B:$B,0),'Data - Knowledge'!AH$8)/100</f>
        <v>0.057999999999999996</v>
      </c>
      <c r="AI182" s="380">
        <f t="array" aca="true" ref="AI182">INDEX(KM_PCT,MATCH($A182,'Knowledge - Percentages'!$B:$B,0),'Data - Knowledge'!AI$8)/100</f>
        <v>0.052000000000000005</v>
      </c>
      <c r="AJ182" s="380">
        <f t="array" aca="true" ref="AJ182">INDEX(KM_PCT,MATCH($A182,'Knowledge - Percentages'!$B:$B,0),'Data - Knowledge'!AJ$8)/100</f>
        <v>0.07</v>
      </c>
      <c r="AK182" s="380">
        <f t="array" aca="true" ref="AK182">INDEX(KM_PCT,MATCH($A182,'Knowledge - Percentages'!$B:$B,0),'Data - Knowledge'!AK$8)/100</f>
        <v>0.055</v>
      </c>
      <c r="AL182" s="380">
        <f t="array" aca="true" ref="AL182">INDEX(KM_PCT,MATCH($A182,'Knowledge - Percentages'!$B:$B,0),'Data - Knowledge'!AL$8)/100</f>
        <v>0.057</v>
      </c>
      <c r="AM182" s="380">
        <f t="array" aca="true" ref="AM182">INDEX(KM_PCT,MATCH($A182,'Knowledge - Percentages'!$B:$B,0),'Data - Knowledge'!AM$8)/100</f>
        <v>0.057</v>
      </c>
      <c r="AN182" s="380">
        <f t="array" aca="true" ref="AN182">INDEX(KM_PCT,MATCH($A182,'Knowledge - Percentages'!$B:$B,0),'Data - Knowledge'!AN$8)/100</f>
        <v>0.057999999999999996</v>
      </c>
      <c r="AO182" s="380">
        <f t="array" aca="true" ref="AO182">INDEX(KM_PCT,MATCH($A182,'Knowledge - Percentages'!$B:$B,0),'Data - Knowledge'!AO$8)/100</f>
        <v>0.057999999999999996</v>
      </c>
      <c r="AP182" s="380">
        <f t="array" aca="true" ref="AP182">INDEX(KM_PCT,MATCH($A182,'Knowledge - Percentages'!$B:$B,0),'Data - Knowledge'!AP$8)/100</f>
        <v>0.07</v>
      </c>
      <c r="AQ182" s="380">
        <f t="array" aca="true" ref="AQ182">INDEX(KM_PCT,MATCH($A182,'Knowledge - Percentages'!$B:$B,0),'Data - Knowledge'!AQ$8)/100</f>
        <v>0.07</v>
      </c>
      <c r="AR182" s="380">
        <f t="array" aca="true" ref="AR182">INDEX(KM_PCT,MATCH($A182,'Knowledge - Percentages'!$B:$B,0),'Data - Knowledge'!AR$8)/100</f>
        <v>0.067</v>
      </c>
      <c r="AS182" s="380">
        <f t="array" aca="true" ref="AS182">INDEX(KM_PCT,MATCH($A182,'Knowledge - Percentages'!$B:$B,0),'Data - Knowledge'!AS$8)/100</f>
        <v>0.067</v>
      </c>
      <c r="AT182" s="380">
        <f t="array" aca="true" ref="AT182">INDEX(KM_PCT,MATCH($A182,'Knowledge - Percentages'!$B:$B,0),'Data - Knowledge'!AT$8)/100</f>
        <v>0.067</v>
      </c>
      <c r="AU182" s="380">
        <f t="array" aca="true" ref="AU182">INDEX(KM_PCT,MATCH($A182,'Knowledge - Percentages'!$B:$B,0),'Data - Knowledge'!AU$8)/100</f>
        <v>0.057999999999999996</v>
      </c>
      <c r="AV182" s="380">
        <f t="array" aca="true" ref="AV182">INDEX(KM_PCT,MATCH($A182,'Knowledge - Percentages'!$B:$B,0),'Data - Knowledge'!AV$8)/100</f>
        <v>0.049</v>
      </c>
      <c r="AW182" s="380">
        <f t="array" aca="true" ref="AW182">INDEX(KM_PCT,MATCH($A182,'Knowledge - Percentages'!$B:$B,0),'Data - Knowledge'!AW$8)/100</f>
        <v>0.05</v>
      </c>
      <c r="AX182" s="380">
        <f t="array" aca="true" ref="AX182">INDEX(KM_PCT,MATCH($A182,'Knowledge - Percentages'!$B:$B,0),'Data - Knowledge'!AX$8)/100</f>
        <v>0.026000000000000002</v>
      </c>
      <c r="AY182" s="380">
        <f t="array" aca="true" ref="AY182">INDEX(KM_PCT,MATCH($A182,'Knowledge - Percentages'!$B:$B,0),'Data - Knowledge'!AY$8)/100</f>
        <v>0.05</v>
      </c>
      <c r="AZ182" s="380">
        <f t="array" aca="true" ref="AZ182">INDEX(KM_PCT,MATCH($A182,'Knowledge - Percentages'!$B:$B,0),'Data - Knowledge'!AZ$8)/100</f>
        <v>0.05</v>
      </c>
      <c r="BA182" s="380">
        <f t="array" aca="true" ref="BA182">INDEX(KM_PCT,MATCH($A182,'Knowledge - Percentages'!$B:$B,0),'Data - Knowledge'!BA$8)/100</f>
        <v>0.05</v>
      </c>
      <c r="BB182" s="380">
        <f t="array" aca="true" ref="BB182">INDEX(KM_PCT,MATCH($A182,'Knowledge - Percentages'!$B:$B,0),'Data - Knowledge'!BB$8)/100</f>
        <v>0.05</v>
      </c>
      <c r="BC182" s="380">
        <f t="array" aca="true" ref="BC182">INDEX(KM_PCT,MATCH($A182,'Knowledge - Percentages'!$B:$B,0),'Data - Knowledge'!BC$8)/100</f>
        <v>0.044000000000000004</v>
      </c>
      <c r="BD182" s="380">
        <f t="array" aca="true" ref="BD182">INDEX(KM_PCT,MATCH($A182,'Knowledge - Percentages'!$B:$B,0),'Data - Knowledge'!BD$8)/100</f>
        <v>0.044000000000000004</v>
      </c>
      <c r="BE182" s="380">
        <f t="array" aca="true" ref="BE182">INDEX(KM_PCT,MATCH($A182,'Knowledge - Percentages'!$B:$B,0),'Data - Knowledge'!BE$8)/100</f>
        <v>0.044000000000000004</v>
      </c>
      <c r="BF182" s="380">
        <f t="array" aca="true" ref="BF182">INDEX(KM_PCT,MATCH($A182,'Knowledge - Percentages'!$B:$B,0),'Data - Knowledge'!BF$8)/100</f>
        <v>0.039</v>
      </c>
      <c r="BG182" s="380">
        <f t="array" aca="true" ref="BG182">INDEX(KM_PCT,MATCH($A182,'Knowledge - Percentages'!$B:$B,0),'Data - Knowledge'!BG$8)/100</f>
        <v>0.083</v>
      </c>
      <c r="BH182" s="380">
        <f t="array" aca="true" ref="BH182">INDEX(KM_PCT,MATCH($A182,'Knowledge - Percentages'!$B:$B,0),'Data - Knowledge'!BH$8)/100</f>
        <v>0.040999999999999995</v>
      </c>
      <c r="BI182" s="380">
        <f t="array" aca="true" ref="BI182">INDEX(KM_PCT,MATCH($A182,'Knowledge - Percentages'!$B:$B,0),'Data - Knowledge'!BI$8)/100</f>
        <v>0.044000000000000004</v>
      </c>
      <c r="BJ182" s="380">
        <f t="array" aca="true" ref="BJ182">INDEX(KM_PCT,MATCH($A182,'Knowledge - Percentages'!$B:$B,0),'Data - Knowledge'!BJ$8)/100</f>
        <v>0.043</v>
      </c>
      <c r="BK182" s="380">
        <f t="array" aca="true" ref="BK182">INDEX(KM_PCT,MATCH($A182,'Knowledge - Percentages'!$B:$B,0),'Data - Knowledge'!BK$8)/100</f>
        <v>0.043</v>
      </c>
      <c r="BL182" s="380">
        <f t="array" aca="true" ref="BL182">INDEX(KM_PCT,MATCH($A182,'Knowledge - Percentages'!$B:$B,0),'Data - Knowledge'!BL$8)/100</f>
        <v>0.043</v>
      </c>
      <c r="BM182" s="380">
        <f t="array" aca="true" ref="BM182">INDEX(KM_PCT,MATCH($A182,'Knowledge - Percentages'!$B:$B,0),'Data - Knowledge'!BM$8)/100</f>
        <v>0.036000000000000004</v>
      </c>
      <c r="BN182" s="380">
        <f t="array" aca="true" ref="BN182">INDEX(KM_PCT,MATCH($A182,'Knowledge - Percentages'!$B:$B,0),'Data - Knowledge'!BN$8)/100</f>
        <v>0.043</v>
      </c>
      <c r="BO182" s="380">
        <f t="array" aca="true" ref="BO182">INDEX(KM_PCT,MATCH($A182,'Knowledge - Percentages'!$B:$B,0),'Data - Knowledge'!BO$8)/100</f>
        <v>0.057999999999999996</v>
      </c>
      <c r="BP182" s="380">
        <f t="array" aca="true" ref="BP182">INDEX(KM_PCT,MATCH($A182,'Knowledge - Percentages'!$B:$B,0),'Data - Knowledge'!BP$8)/100</f>
        <v>0.04</v>
      </c>
      <c r="BQ182" s="380">
        <f t="array" aca="true" ref="BQ182">INDEX(KM_PCT,MATCH($A182,'Knowledge - Percentages'!$B:$B,0),'Data - Knowledge'!BQ$8)/100</f>
        <v>0.07400000000000001</v>
      </c>
    </row>
    <row r="183" spans="1:69">
      <c r="A183" t="s">
        <v>560</v>
      </c>
      <c r="B183" t="s">
        <v>1064</v>
      </c>
      <c r="C183" t="s">
        <v>1065</v>
      </c>
      <c r="D183" t="s">
        <v>1066</v>
      </c>
      <c r="E183" s="373">
        <f>SUMPRODUCT($K$2:$BQ$2,$K183:$BQ183)/$J$2</f>
        <v>0.23863636363636359</v>
      </c>
      <c r="F183" s="379">
        <f>SUMPRODUCT($K$2:$BQ$2,$K183:$BQ183)</f>
        <v>62.999999999999986</v>
      </c>
      <c r="G183" s="373">
        <f>SUMPRODUCT($K$3:$BQ$3,$K183:$BQ183)/$J$3</f>
        <v>0.14881848049281313</v>
      </c>
      <c r="H183" s="379">
        <f>SUMPRODUCT($K$3:$BQ$3,$K183:$BQ183)</f>
        <v>1449.4919999999997</v>
      </c>
      <c r="I183" s="373">
        <f>CORREL($K$4:$BQ$4,$K183:$BQ183)</f>
        <v>0.25621613510593222</v>
      </c>
      <c r="J183" s="379">
        <f>$E183/$G183*100</f>
        <v>160.35398483180188</v>
      </c>
      <c r="K183" s="380">
        <f t="array" aca="true" ref="K183">INDEX(KM_PCT,MATCH($A183,'Knowledge - Percentages'!$B:$B,0),'Data - Knowledge'!K$8)/100</f>
        <v>0.063</v>
      </c>
      <c r="L183" s="380">
        <f t="array" aca="true" ref="L183">INDEX(KM_PCT,MATCH($A183,'Knowledge - Percentages'!$B:$B,0),'Data - Knowledge'!L$8)/100</f>
        <v>0.052000000000000005</v>
      </c>
      <c r="M183" s="380">
        <f t="array" aca="true" ref="M183">INDEX(KM_PCT,MATCH($A183,'Knowledge - Percentages'!$B:$B,0),'Data - Knowledge'!M$8)/100</f>
        <v>0.06</v>
      </c>
      <c r="N183" s="380">
        <f t="array" aca="true" ref="N183">INDEX(KM_PCT,MATCH($A183,'Knowledge - Percentages'!$B:$B,0),'Data - Knowledge'!N$8)/100</f>
        <v>0.07400000000000001</v>
      </c>
      <c r="O183" s="380">
        <f t="array" aca="true" ref="O183">INDEX(KM_PCT,MATCH($A183,'Knowledge - Percentages'!$B:$B,0),'Data - Knowledge'!O$8)/100</f>
        <v>0.07400000000000001</v>
      </c>
      <c r="P183" s="380">
        <f t="array" aca="true" ref="P183">INDEX(KM_PCT,MATCH($A183,'Knowledge - Percentages'!$B:$B,0),'Data - Knowledge'!P$8)/100</f>
        <v>0.071</v>
      </c>
      <c r="Q183" s="380">
        <f t="array" aca="true" ref="Q183">INDEX(KM_PCT,MATCH($A183,'Knowledge - Percentages'!$B:$B,0),'Data - Knowledge'!Q$8)/100</f>
        <v>0.073</v>
      </c>
      <c r="R183" s="380">
        <f t="array" aca="true" ref="R183">INDEX(KM_PCT,MATCH($A183,'Knowledge - Percentages'!$B:$B,0),'Data - Knowledge'!R$8)/100</f>
        <v>0.072000000000000008</v>
      </c>
      <c r="S183" s="380">
        <f t="array" aca="true" ref="S183">INDEX(KM_PCT,MATCH($A183,'Knowledge - Percentages'!$B:$B,0),'Data - Knowledge'!S$8)/100</f>
        <v>0.051</v>
      </c>
      <c r="T183" s="380">
        <f t="array" aca="true" ref="T183">INDEX(KM_PCT,MATCH($A183,'Knowledge - Percentages'!$B:$B,0),'Data - Knowledge'!T$8)/100</f>
        <v>0.129</v>
      </c>
      <c r="U183" s="380">
        <f t="array" aca="true" ref="U183">INDEX(KM_PCT,MATCH($A183,'Knowledge - Percentages'!$B:$B,0),'Data - Knowledge'!U$8)/100</f>
        <v>0.114</v>
      </c>
      <c r="V183" s="380">
        <f t="array" aca="true" ref="V183">INDEX(KM_PCT,MATCH($A183,'Knowledge - Percentages'!$B:$B,0),'Data - Knowledge'!V$8)/100</f>
        <v>0.17300000000000001</v>
      </c>
      <c r="W183" s="380">
        <f t="array" aca="true" ref="W183">INDEX(KM_PCT,MATCH($A183,'Knowledge - Percentages'!$B:$B,0),'Data - Knowledge'!W$8)/100</f>
        <v>0.226</v>
      </c>
      <c r="X183" s="380">
        <f t="array" aca="true" ref="X183">INDEX(KM_PCT,MATCH($A183,'Knowledge - Percentages'!$B:$B,0),'Data - Knowledge'!X$8)/100</f>
        <v>0.093000000000000013</v>
      </c>
      <c r="Y183" s="380">
        <f t="array" aca="true" ref="Y183">INDEX(KM_PCT,MATCH($A183,'Knowledge - Percentages'!$B:$B,0),'Data - Knowledge'!Y$8)/100</f>
        <v>0.114</v>
      </c>
      <c r="Z183" s="380">
        <f t="array" aca="true" ref="Z183">INDEX(KM_PCT,MATCH($A183,'Knowledge - Percentages'!$B:$B,0),'Data - Knowledge'!Z$8)/100</f>
        <v>0.109</v>
      </c>
      <c r="AA183" s="380">
        <f t="array" aca="true" ref="AA183">INDEX(KM_PCT,MATCH($A183,'Knowledge - Percentages'!$B:$B,0),'Data - Knowledge'!AA$8)/100</f>
        <v>0.14800000000000002</v>
      </c>
      <c r="AB183" s="380">
        <f t="array" aca="true" ref="AB183">INDEX(KM_PCT,MATCH($A183,'Knowledge - Percentages'!$B:$B,0),'Data - Knowledge'!AB$8)/100</f>
        <v>0.11199999999999999</v>
      </c>
      <c r="AC183" s="380">
        <f t="array" aca="true" ref="AC183">INDEX(KM_PCT,MATCH($A183,'Knowledge - Percentages'!$B:$B,0),'Data - Knowledge'!AC$8)/100</f>
        <v>0.11900000000000001</v>
      </c>
      <c r="AD183" s="380">
        <f t="array" aca="true" ref="AD183">INDEX(KM_PCT,MATCH($A183,'Knowledge - Percentages'!$B:$B,0),'Data - Knowledge'!AD$8)/100</f>
        <v>0.113</v>
      </c>
      <c r="AE183" s="380">
        <f t="array" aca="true" ref="AE183">INDEX(KM_PCT,MATCH($A183,'Knowledge - Percentages'!$B:$B,0),'Data - Knowledge'!AE$8)/100</f>
        <v>0.153</v>
      </c>
      <c r="AF183" s="380">
        <f t="array" aca="true" ref="AF183">INDEX(KM_PCT,MATCH($A183,'Knowledge - Percentages'!$B:$B,0),'Data - Knowledge'!AF$8)/100</f>
        <v>0.151</v>
      </c>
      <c r="AG183" s="380">
        <f t="array" aca="true" ref="AG183">INDEX(KM_PCT,MATCH($A183,'Knowledge - Percentages'!$B:$B,0),'Data - Knowledge'!AG$8)/100</f>
        <v>0.163</v>
      </c>
      <c r="AH183" s="380">
        <f t="array" aca="true" ref="AH183">INDEX(KM_PCT,MATCH($A183,'Knowledge - Percentages'!$B:$B,0),'Data - Knowledge'!AH$8)/100</f>
        <v>0.127</v>
      </c>
      <c r="AI183" s="380">
        <f t="array" aca="true" ref="AI183">INDEX(KM_PCT,MATCH($A183,'Knowledge - Percentages'!$B:$B,0),'Data - Knowledge'!AI$8)/100</f>
        <v>0.11699999999999999</v>
      </c>
      <c r="AJ183" s="380">
        <f t="array" aca="true" ref="AJ183">INDEX(KM_PCT,MATCH($A183,'Knowledge - Percentages'!$B:$B,0),'Data - Knowledge'!AJ$8)/100</f>
        <v>0.128</v>
      </c>
      <c r="AK183" s="380">
        <f t="array" aca="true" ref="AK183">INDEX(KM_PCT,MATCH($A183,'Knowledge - Percentages'!$B:$B,0),'Data - Knowledge'!AK$8)/100</f>
        <v>0.129</v>
      </c>
      <c r="AL183" s="380">
        <f t="array" aca="true" ref="AL183">INDEX(KM_PCT,MATCH($A183,'Knowledge - Percentages'!$B:$B,0),'Data - Knowledge'!AL$8)/100</f>
        <v>0.11900000000000001</v>
      </c>
      <c r="AM183" s="380">
        <f t="array" aca="true" ref="AM183">INDEX(KM_PCT,MATCH($A183,'Knowledge - Percentages'!$B:$B,0),'Data - Knowledge'!AM$8)/100</f>
        <v>0.102</v>
      </c>
      <c r="AN183" s="380">
        <f t="array" aca="true" ref="AN183">INDEX(KM_PCT,MATCH($A183,'Knowledge - Percentages'!$B:$B,0),'Data - Knowledge'!AN$8)/100</f>
        <v>0.213</v>
      </c>
      <c r="AO183" s="380">
        <f t="array" aca="true" ref="AO183">INDEX(KM_PCT,MATCH($A183,'Knowledge - Percentages'!$B:$B,0),'Data - Knowledge'!AO$8)/100</f>
        <v>0.409</v>
      </c>
      <c r="AP183" s="380">
        <f t="array" aca="true" ref="AP183">INDEX(KM_PCT,MATCH($A183,'Knowledge - Percentages'!$B:$B,0),'Data - Knowledge'!AP$8)/100</f>
        <v>0.146</v>
      </c>
      <c r="AQ183" s="380">
        <f t="array" aca="true" ref="AQ183">INDEX(KM_PCT,MATCH($A183,'Knowledge - Percentages'!$B:$B,0),'Data - Knowledge'!AQ$8)/100</f>
        <v>0.13699999999999998</v>
      </c>
      <c r="AR183" s="380">
        <f t="array" aca="true" ref="AR183">INDEX(KM_PCT,MATCH($A183,'Knowledge - Percentages'!$B:$B,0),'Data - Knowledge'!AR$8)/100</f>
        <v>0.243</v>
      </c>
      <c r="AS183" s="380">
        <f t="array" aca="true" ref="AS183">INDEX(KM_PCT,MATCH($A183,'Knowledge - Percentages'!$B:$B,0),'Data - Knowledge'!AS$8)/100</f>
        <v>0.256</v>
      </c>
      <c r="AT183" s="380">
        <f t="array" aca="true" ref="AT183">INDEX(KM_PCT,MATCH($A183,'Knowledge - Percentages'!$B:$B,0),'Data - Knowledge'!AT$8)/100</f>
        <v>0.248</v>
      </c>
      <c r="AU183" s="380">
        <f t="array" aca="true" ref="AU183">INDEX(KM_PCT,MATCH($A183,'Knowledge - Percentages'!$B:$B,0),'Data - Knowledge'!AU$8)/100</f>
        <v>0.20800000000000002</v>
      </c>
      <c r="AV183" s="380">
        <f t="array" aca="true" ref="AV183">INDEX(KM_PCT,MATCH($A183,'Knowledge - Percentages'!$B:$B,0),'Data - Knowledge'!AV$8)/100</f>
        <v>0.205</v>
      </c>
      <c r="AW183" s="380">
        <f t="array" aca="true" ref="AW183">INDEX(KM_PCT,MATCH($A183,'Knowledge - Percentages'!$B:$B,0),'Data - Knowledge'!AW$8)/100</f>
        <v>0.20800000000000002</v>
      </c>
      <c r="AX183" s="380">
        <f t="array" aca="true" ref="AX183">INDEX(KM_PCT,MATCH($A183,'Knowledge - Percentages'!$B:$B,0),'Data - Knowledge'!AX$8)/100</f>
        <v>0.20800000000000002</v>
      </c>
      <c r="AY183" s="380">
        <f t="array" aca="true" ref="AY183">INDEX(KM_PCT,MATCH($A183,'Knowledge - Percentages'!$B:$B,0),'Data - Knowledge'!AY$8)/100</f>
        <v>0.195</v>
      </c>
      <c r="AZ183" s="380">
        <f t="array" aca="true" ref="AZ183">INDEX(KM_PCT,MATCH($A183,'Knowledge - Percentages'!$B:$B,0),'Data - Knowledge'!AZ$8)/100</f>
        <v>0.17800000000000002</v>
      </c>
      <c r="BA183" s="380">
        <f t="array" aca="true" ref="BA183">INDEX(KM_PCT,MATCH($A183,'Knowledge - Percentages'!$B:$B,0),'Data - Knowledge'!BA$8)/100</f>
        <v>0.207</v>
      </c>
      <c r="BB183" s="380">
        <f t="array" aca="true" ref="BB183">INDEX(KM_PCT,MATCH($A183,'Knowledge - Percentages'!$B:$B,0),'Data - Knowledge'!BB$8)/100</f>
        <v>0.254</v>
      </c>
      <c r="BC183" s="380">
        <f t="array" aca="true" ref="BC183">INDEX(KM_PCT,MATCH($A183,'Knowledge - Percentages'!$B:$B,0),'Data - Knowledge'!BC$8)/100</f>
        <v>0.49</v>
      </c>
      <c r="BD183" s="380">
        <f t="array" aca="true" ref="BD183">INDEX(KM_PCT,MATCH($A183,'Knowledge - Percentages'!$B:$B,0),'Data - Knowledge'!BD$8)/100</f>
        <v>0.501</v>
      </c>
      <c r="BE183" s="380">
        <f t="array" aca="true" ref="BE183">INDEX(KM_PCT,MATCH($A183,'Knowledge - Percentages'!$B:$B,0),'Data - Knowledge'!BE$8)/100</f>
        <v>0.33299999999999996</v>
      </c>
      <c r="BF183" s="380">
        <f t="array" aca="true" ref="BF183">INDEX(KM_PCT,MATCH($A183,'Knowledge - Percentages'!$B:$B,0),'Data - Knowledge'!BF$8)/100</f>
        <v>0.384</v>
      </c>
      <c r="BG183" s="380">
        <f t="array" aca="true" ref="BG183">INDEX(KM_PCT,MATCH($A183,'Knowledge - Percentages'!$B:$B,0),'Data - Knowledge'!BG$8)/100</f>
        <v>0.254</v>
      </c>
      <c r="BH183" s="380">
        <f t="array" aca="true" ref="BH183">INDEX(KM_PCT,MATCH($A183,'Knowledge - Percentages'!$B:$B,0),'Data - Knowledge'!BH$8)/100</f>
        <v>0.254</v>
      </c>
      <c r="BI183" s="380">
        <f t="array" aca="true" ref="BI183">INDEX(KM_PCT,MATCH($A183,'Knowledge - Percentages'!$B:$B,0),'Data - Knowledge'!BI$8)/100</f>
        <v>0.254</v>
      </c>
      <c r="BJ183" s="380">
        <f t="array" aca="true" ref="BJ183">INDEX(KM_PCT,MATCH($A183,'Knowledge - Percentages'!$B:$B,0),'Data - Knowledge'!BJ$8)/100</f>
        <v>0.2</v>
      </c>
      <c r="BK183" s="380">
        <f t="array" aca="true" ref="BK183">INDEX(KM_PCT,MATCH($A183,'Knowledge - Percentages'!$B:$B,0),'Data - Knowledge'!BK$8)/100</f>
        <v>0.158</v>
      </c>
      <c r="BL183" s="380">
        <f t="array" aca="true" ref="BL183">INDEX(KM_PCT,MATCH($A183,'Knowledge - Percentages'!$B:$B,0),'Data - Knowledge'!BL$8)/100</f>
        <v>0.19699999999999998</v>
      </c>
      <c r="BM183" s="380">
        <f t="array" aca="true" ref="BM183">INDEX(KM_PCT,MATCH($A183,'Knowledge - Percentages'!$B:$B,0),'Data - Knowledge'!BM$8)/100</f>
        <v>0.217</v>
      </c>
      <c r="BN183" s="380">
        <f t="array" aca="true" ref="BN183">INDEX(KM_PCT,MATCH($A183,'Knowledge - Percentages'!$B:$B,0),'Data - Knowledge'!BN$8)/100</f>
        <v>0.20800000000000002</v>
      </c>
      <c r="BO183" s="380">
        <f t="array" aca="true" ref="BO183">INDEX(KM_PCT,MATCH($A183,'Knowledge - Percentages'!$B:$B,0),'Data - Knowledge'!BO$8)/100</f>
        <v>0.214</v>
      </c>
      <c r="BP183" s="380">
        <f t="array" aca="true" ref="BP183">INDEX(KM_PCT,MATCH($A183,'Knowledge - Percentages'!$B:$B,0),'Data - Knowledge'!BP$8)/100</f>
        <v>0.306</v>
      </c>
      <c r="BQ183" s="380">
        <f t="array" aca="true" ref="BQ183">INDEX(KM_PCT,MATCH($A183,'Knowledge - Percentages'!$B:$B,0),'Data - Knowledge'!BQ$8)/100</f>
        <v>0.474</v>
      </c>
    </row>
    <row r="184" spans="1:69">
      <c r="A184" t="s">
        <v>562</v>
      </c>
      <c r="B184" t="s">
        <v>1064</v>
      </c>
      <c r="C184" t="s">
        <v>1065</v>
      </c>
      <c r="D184" t="s">
        <v>1067</v>
      </c>
      <c r="E184" s="373">
        <f>SUMPRODUCT($K$2:$BQ$2,$K184:$BQ184)/$J$2</f>
        <v>0.36226515151515148</v>
      </c>
      <c r="F184" s="379">
        <f>SUMPRODUCT($K$2:$BQ$2,$K184:$BQ184)</f>
        <v>95.637999999999991</v>
      </c>
      <c r="G184" s="373">
        <f>SUMPRODUCT($K$3:$BQ$3,$K184:$BQ184)/$J$3</f>
        <v>0.30154229979466124</v>
      </c>
      <c r="H184" s="379">
        <f>SUMPRODUCT($K$3:$BQ$3,$K184:$BQ184)</f>
        <v>2937.0220000000004</v>
      </c>
      <c r="I184" s="373">
        <f>CORREL($K$4:$BQ$4,$K184:$BQ184)</f>
        <v>0.34675104646040128</v>
      </c>
      <c r="J184" s="379">
        <f>$E184/$G184*100</f>
        <v>120.13742409003321</v>
      </c>
      <c r="K184" s="380">
        <f t="array" aca="true" ref="K184">INDEX(KM_PCT,MATCH($A184,'Knowledge - Percentages'!$B:$B,0),'Data - Knowledge'!K$8)/100</f>
        <v>0.127</v>
      </c>
      <c r="L184" s="380">
        <f t="array" aca="true" ref="L184">INDEX(KM_PCT,MATCH($A184,'Knowledge - Percentages'!$B:$B,0),'Data - Knowledge'!L$8)/100</f>
        <v>0.105</v>
      </c>
      <c r="M184" s="380">
        <f t="array" aca="true" ref="M184">INDEX(KM_PCT,MATCH($A184,'Knowledge - Percentages'!$B:$B,0),'Data - Knowledge'!M$8)/100</f>
        <v>0.121</v>
      </c>
      <c r="N184" s="380">
        <f t="array" aca="true" ref="N184">INDEX(KM_PCT,MATCH($A184,'Knowledge - Percentages'!$B:$B,0),'Data - Knowledge'!N$8)/100</f>
        <v>0.27</v>
      </c>
      <c r="O184" s="380">
        <f t="array" aca="true" ref="O184">INDEX(KM_PCT,MATCH($A184,'Knowledge - Percentages'!$B:$B,0),'Data - Knowledge'!O$8)/100</f>
        <v>0.23800000000000002</v>
      </c>
      <c r="P184" s="380">
        <f t="array" aca="true" ref="P184">INDEX(KM_PCT,MATCH($A184,'Knowledge - Percentages'!$B:$B,0),'Data - Knowledge'!P$8)/100</f>
        <v>0.22699999999999998</v>
      </c>
      <c r="Q184" s="380">
        <f t="array" aca="true" ref="Q184">INDEX(KM_PCT,MATCH($A184,'Knowledge - Percentages'!$B:$B,0),'Data - Knowledge'!Q$8)/100</f>
        <v>0.233</v>
      </c>
      <c r="R184" s="380">
        <f t="array" aca="true" ref="R184">INDEX(KM_PCT,MATCH($A184,'Knowledge - Percentages'!$B:$B,0),'Data - Knowledge'!R$8)/100</f>
        <v>0.193</v>
      </c>
      <c r="S184" s="380">
        <f t="array" aca="true" ref="S184">INDEX(KM_PCT,MATCH($A184,'Knowledge - Percentages'!$B:$B,0),'Data - Knowledge'!S$8)/100</f>
        <v>0.205</v>
      </c>
      <c r="T184" s="380">
        <f t="array" aca="true" ref="T184">INDEX(KM_PCT,MATCH($A184,'Knowledge - Percentages'!$B:$B,0),'Data - Knowledge'!T$8)/100</f>
        <v>0.298</v>
      </c>
      <c r="U184" s="380">
        <f t="array" aca="true" ref="U184">INDEX(KM_PCT,MATCH($A184,'Knowledge - Percentages'!$B:$B,0),'Data - Knowledge'!U$8)/100</f>
        <v>0.302</v>
      </c>
      <c r="V184" s="380">
        <f t="array" aca="true" ref="V184">INDEX(KM_PCT,MATCH($A184,'Knowledge - Percentages'!$B:$B,0),'Data - Knowledge'!V$8)/100</f>
        <v>0.34700000000000003</v>
      </c>
      <c r="W184" s="380">
        <f t="array" aca="true" ref="W184">INDEX(KM_PCT,MATCH($A184,'Knowledge - Percentages'!$B:$B,0),'Data - Knowledge'!W$8)/100</f>
        <v>0.299</v>
      </c>
      <c r="X184" s="380">
        <f t="array" aca="true" ref="X184">INDEX(KM_PCT,MATCH($A184,'Knowledge - Percentages'!$B:$B,0),'Data - Knowledge'!X$8)/100</f>
        <v>0.24600000000000002</v>
      </c>
      <c r="Y184" s="380">
        <f t="array" aca="true" ref="Y184">INDEX(KM_PCT,MATCH($A184,'Knowledge - Percentages'!$B:$B,0),'Data - Knowledge'!Y$8)/100</f>
        <v>0.26</v>
      </c>
      <c r="Z184" s="380">
        <f t="array" aca="true" ref="Z184">INDEX(KM_PCT,MATCH($A184,'Knowledge - Percentages'!$B:$B,0),'Data - Knowledge'!Z$8)/100</f>
        <v>0.248</v>
      </c>
      <c r="AA184" s="380">
        <f t="array" aca="true" ref="AA184">INDEX(KM_PCT,MATCH($A184,'Knowledge - Percentages'!$B:$B,0),'Data - Knowledge'!AA$8)/100</f>
        <v>0.23399999999999999</v>
      </c>
      <c r="AB184" s="380">
        <f t="array" aca="true" ref="AB184">INDEX(KM_PCT,MATCH($A184,'Knowledge - Percentages'!$B:$B,0),'Data - Knowledge'!AB$8)/100</f>
        <v>0.266</v>
      </c>
      <c r="AC184" s="380">
        <f t="array" aca="true" ref="AC184">INDEX(KM_PCT,MATCH($A184,'Knowledge - Percentages'!$B:$B,0),'Data - Knowledge'!AC$8)/100</f>
        <v>0.284</v>
      </c>
      <c r="AD184" s="380">
        <f t="array" aca="true" ref="AD184">INDEX(KM_PCT,MATCH($A184,'Knowledge - Percentages'!$B:$B,0),'Data - Knowledge'!AD$8)/100</f>
        <v>0.278</v>
      </c>
      <c r="AE184" s="380">
        <f t="array" aca="true" ref="AE184">INDEX(KM_PCT,MATCH($A184,'Knowledge - Percentages'!$B:$B,0),'Data - Knowledge'!AE$8)/100</f>
        <v>0.324</v>
      </c>
      <c r="AF184" s="380">
        <f t="array" aca="true" ref="AF184">INDEX(KM_PCT,MATCH($A184,'Knowledge - Percentages'!$B:$B,0),'Data - Knowledge'!AF$8)/100</f>
        <v>0.27</v>
      </c>
      <c r="AG184" s="380">
        <f t="array" aca="true" ref="AG184">INDEX(KM_PCT,MATCH($A184,'Knowledge - Percentages'!$B:$B,0),'Data - Knowledge'!AG$8)/100</f>
        <v>0.337</v>
      </c>
      <c r="AH184" s="380">
        <f t="array" aca="true" ref="AH184">INDEX(KM_PCT,MATCH($A184,'Knowledge - Percentages'!$B:$B,0),'Data - Knowledge'!AH$8)/100</f>
        <v>0.26899999999999996</v>
      </c>
      <c r="AI184" s="380">
        <f t="array" aca="true" ref="AI184">INDEX(KM_PCT,MATCH($A184,'Knowledge - Percentages'!$B:$B,0),'Data - Knowledge'!AI$8)/100</f>
        <v>0.289</v>
      </c>
      <c r="AJ184" s="380">
        <f t="array" aca="true" ref="AJ184">INDEX(KM_PCT,MATCH($A184,'Knowledge - Percentages'!$B:$B,0),'Data - Knowledge'!AJ$8)/100</f>
        <v>0.29100000000000004</v>
      </c>
      <c r="AK184" s="380">
        <f t="array" aca="true" ref="AK184">INDEX(KM_PCT,MATCH($A184,'Knowledge - Percentages'!$B:$B,0),'Data - Knowledge'!AK$8)/100</f>
        <v>0.331</v>
      </c>
      <c r="AL184" s="380">
        <f t="array" aca="true" ref="AL184">INDEX(KM_PCT,MATCH($A184,'Knowledge - Percentages'!$B:$B,0),'Data - Knowledge'!AL$8)/100</f>
        <v>0.284</v>
      </c>
      <c r="AM184" s="380">
        <f t="array" aca="true" ref="AM184">INDEX(KM_PCT,MATCH($A184,'Knowledge - Percentages'!$B:$B,0),'Data - Knowledge'!AM$8)/100</f>
        <v>0.308</v>
      </c>
      <c r="AN184" s="380">
        <f t="array" aca="true" ref="AN184">INDEX(KM_PCT,MATCH($A184,'Knowledge - Percentages'!$B:$B,0),'Data - Knowledge'!AN$8)/100</f>
        <v>0.38</v>
      </c>
      <c r="AO184" s="380">
        <f t="array" aca="true" ref="AO184">INDEX(KM_PCT,MATCH($A184,'Knowledge - Percentages'!$B:$B,0),'Data - Knowledge'!AO$8)/100</f>
        <v>0.342</v>
      </c>
      <c r="AP184" s="380">
        <f t="array" aca="true" ref="AP184">INDEX(KM_PCT,MATCH($A184,'Knowledge - Percentages'!$B:$B,0),'Data - Knowledge'!AP$8)/100</f>
        <v>0.311</v>
      </c>
      <c r="AQ184" s="380">
        <f t="array" aca="true" ref="AQ184">INDEX(KM_PCT,MATCH($A184,'Knowledge - Percentages'!$B:$B,0),'Data - Knowledge'!AQ$8)/100</f>
        <v>0.32</v>
      </c>
      <c r="AR184" s="380">
        <f t="array" aca="true" ref="AR184">INDEX(KM_PCT,MATCH($A184,'Knowledge - Percentages'!$B:$B,0),'Data - Knowledge'!AR$8)/100</f>
        <v>0.335</v>
      </c>
      <c r="AS184" s="380">
        <f t="array" aca="true" ref="AS184">INDEX(KM_PCT,MATCH($A184,'Knowledge - Percentages'!$B:$B,0),'Data - Knowledge'!AS$8)/100</f>
        <v>0.38799999999999996</v>
      </c>
      <c r="AT184" s="380">
        <f t="array" aca="true" ref="AT184">INDEX(KM_PCT,MATCH($A184,'Knowledge - Percentages'!$B:$B,0),'Data - Knowledge'!AT$8)/100</f>
        <v>0.38</v>
      </c>
      <c r="AU184" s="380">
        <f t="array" aca="true" ref="AU184">INDEX(KM_PCT,MATCH($A184,'Knowledge - Percentages'!$B:$B,0),'Data - Knowledge'!AU$8)/100</f>
        <v>0.369</v>
      </c>
      <c r="AV184" s="380">
        <f t="array" aca="true" ref="AV184">INDEX(KM_PCT,MATCH($A184,'Knowledge - Percentages'!$B:$B,0),'Data - Knowledge'!AV$8)/100</f>
        <v>0.382</v>
      </c>
      <c r="AW184" s="380">
        <f t="array" aca="true" ref="AW184">INDEX(KM_PCT,MATCH($A184,'Knowledge - Percentages'!$B:$B,0),'Data - Knowledge'!AW$8)/100</f>
        <v>0.36700000000000005</v>
      </c>
      <c r="AX184" s="380">
        <f t="array" aca="true" ref="AX184">INDEX(KM_PCT,MATCH($A184,'Knowledge - Percentages'!$B:$B,0),'Data - Knowledge'!AX$8)/100</f>
        <v>0.37200000000000005</v>
      </c>
      <c r="AY184" s="380">
        <f t="array" aca="true" ref="AY184">INDEX(KM_PCT,MATCH($A184,'Knowledge - Percentages'!$B:$B,0),'Data - Knowledge'!AY$8)/100</f>
        <v>0.384</v>
      </c>
      <c r="AZ184" s="380">
        <f t="array" aca="true" ref="AZ184">INDEX(KM_PCT,MATCH($A184,'Knowledge - Percentages'!$B:$B,0),'Data - Knowledge'!AZ$8)/100</f>
        <v>0.365</v>
      </c>
      <c r="BA184" s="380">
        <f t="array" aca="true" ref="BA184">INDEX(KM_PCT,MATCH($A184,'Knowledge - Percentages'!$B:$B,0),'Data - Knowledge'!BA$8)/100</f>
        <v>0.369</v>
      </c>
      <c r="BB184" s="380">
        <f t="array" aca="true" ref="BB184">INDEX(KM_PCT,MATCH($A184,'Knowledge - Percentages'!$B:$B,0),'Data - Knowledge'!BB$8)/100</f>
        <v>0.371</v>
      </c>
      <c r="BC184" s="380">
        <f t="array" aca="true" ref="BC184">INDEX(KM_PCT,MATCH($A184,'Knowledge - Percentages'!$B:$B,0),'Data - Knowledge'!BC$8)/100</f>
        <v>0.36</v>
      </c>
      <c r="BD184" s="380">
        <f t="array" aca="true" ref="BD184">INDEX(KM_PCT,MATCH($A184,'Knowledge - Percentages'!$B:$B,0),'Data - Knowledge'!BD$8)/100</f>
        <v>0.363</v>
      </c>
      <c r="BE184" s="380">
        <f t="array" aca="true" ref="BE184">INDEX(KM_PCT,MATCH($A184,'Knowledge - Percentages'!$B:$B,0),'Data - Knowledge'!BE$8)/100</f>
        <v>0.41200000000000003</v>
      </c>
      <c r="BF184" s="380">
        <f t="array" aca="true" ref="BF184">INDEX(KM_PCT,MATCH($A184,'Knowledge - Percentages'!$B:$B,0),'Data - Knowledge'!BF$8)/100</f>
        <v>0.379</v>
      </c>
      <c r="BG184" s="380">
        <f t="array" aca="true" ref="BG184">INDEX(KM_PCT,MATCH($A184,'Knowledge - Percentages'!$B:$B,0),'Data - Knowledge'!BG$8)/100</f>
        <v>0.368</v>
      </c>
      <c r="BH184" s="380">
        <f t="array" aca="true" ref="BH184">INDEX(KM_PCT,MATCH($A184,'Knowledge - Percentages'!$B:$B,0),'Data - Knowledge'!BH$8)/100</f>
        <v>0.36700000000000005</v>
      </c>
      <c r="BI184" s="380">
        <f t="array" aca="true" ref="BI184">INDEX(KM_PCT,MATCH($A184,'Knowledge - Percentages'!$B:$B,0),'Data - Knowledge'!BI$8)/100</f>
        <v>0.368</v>
      </c>
      <c r="BJ184" s="380">
        <f t="array" aca="true" ref="BJ184">INDEX(KM_PCT,MATCH($A184,'Knowledge - Percentages'!$B:$B,0),'Data - Knowledge'!BJ$8)/100</f>
        <v>0.368</v>
      </c>
      <c r="BK184" s="380">
        <f t="array" aca="true" ref="BK184">INDEX(KM_PCT,MATCH($A184,'Knowledge - Percentages'!$B:$B,0),'Data - Knowledge'!BK$8)/100</f>
        <v>0.341</v>
      </c>
      <c r="BL184" s="380">
        <f t="array" aca="true" ref="BL184">INDEX(KM_PCT,MATCH($A184,'Knowledge - Percentages'!$B:$B,0),'Data - Knowledge'!BL$8)/100</f>
        <v>0.36200000000000004</v>
      </c>
      <c r="BM184" s="380">
        <f t="array" aca="true" ref="BM184">INDEX(KM_PCT,MATCH($A184,'Knowledge - Percentages'!$B:$B,0),'Data - Knowledge'!BM$8)/100</f>
        <v>0.336</v>
      </c>
      <c r="BN184" s="380">
        <f t="array" aca="true" ref="BN184">INDEX(KM_PCT,MATCH($A184,'Knowledge - Percentages'!$B:$B,0),'Data - Knowledge'!BN$8)/100</f>
        <v>0.382</v>
      </c>
      <c r="BO184" s="380">
        <f t="array" aca="true" ref="BO184">INDEX(KM_PCT,MATCH($A184,'Knowledge - Percentages'!$B:$B,0),'Data - Knowledge'!BO$8)/100</f>
        <v>0.456</v>
      </c>
      <c r="BP184" s="380">
        <f t="array" aca="true" ref="BP184">INDEX(KM_PCT,MATCH($A184,'Knowledge - Percentages'!$B:$B,0),'Data - Knowledge'!BP$8)/100</f>
        <v>0.40399999999999997</v>
      </c>
      <c r="BQ184" s="380">
        <f t="array" aca="true" ref="BQ184">INDEX(KM_PCT,MATCH($A184,'Knowledge - Percentages'!$B:$B,0),'Data - Knowledge'!BQ$8)/100</f>
        <v>0.317</v>
      </c>
    </row>
    <row r="185" spans="1:69">
      <c r="A185" t="s">
        <v>564</v>
      </c>
      <c r="B185" t="s">
        <v>1064</v>
      </c>
      <c r="C185" t="s">
        <v>1065</v>
      </c>
      <c r="D185" t="s">
        <v>1068</v>
      </c>
      <c r="E185" s="373">
        <f>SUMPRODUCT($K$2:$BQ$2,$K185:$BQ185)/$J$2</f>
        <v>0.20013636363636364</v>
      </c>
      <c r="F185" s="379">
        <f>SUMPRODUCT($K$2:$BQ$2,$K185:$BQ185)</f>
        <v>52.836</v>
      </c>
      <c r="G185" s="373">
        <f>SUMPRODUCT($K$3:$BQ$3,$K185:$BQ185)/$J$3</f>
        <v>0.21285359342915811</v>
      </c>
      <c r="H185" s="379">
        <f>SUMPRODUCT($K$3:$BQ$3,$K185:$BQ185)</f>
        <v>2073.194</v>
      </c>
      <c r="I185" s="373">
        <f>CORREL($K$4:$BQ$4,$K185:$BQ185)</f>
        <v>-0.058852434690118069</v>
      </c>
      <c r="J185" s="379">
        <f>$E185/$G185*100</f>
        <v>94.0253628853924</v>
      </c>
      <c r="K185" s="380">
        <f t="array" aca="true" ref="K185">INDEX(KM_PCT,MATCH($A185,'Knowledge - Percentages'!$B:$B,0),'Data - Knowledge'!K$8)/100</f>
        <v>0.21</v>
      </c>
      <c r="L185" s="380">
        <f t="array" aca="true" ref="L185">INDEX(KM_PCT,MATCH($A185,'Knowledge - Percentages'!$B:$B,0),'Data - Knowledge'!L$8)/100</f>
        <v>0.174</v>
      </c>
      <c r="M185" s="380">
        <f t="array" aca="true" ref="M185">INDEX(KM_PCT,MATCH($A185,'Knowledge - Percentages'!$B:$B,0),'Data - Knowledge'!M$8)/100</f>
        <v>0.203</v>
      </c>
      <c r="N185" s="380">
        <f t="array" aca="true" ref="N185">INDEX(KM_PCT,MATCH($A185,'Knowledge - Percentages'!$B:$B,0),'Data - Knowledge'!N$8)/100</f>
        <v>0.23399999999999999</v>
      </c>
      <c r="O185" s="380">
        <f t="array" aca="true" ref="O185">INDEX(KM_PCT,MATCH($A185,'Knowledge - Percentages'!$B:$B,0),'Data - Knowledge'!O$8)/100</f>
        <v>0.20600000000000002</v>
      </c>
      <c r="P185" s="380">
        <f t="array" aca="true" ref="P185">INDEX(KM_PCT,MATCH($A185,'Knowledge - Percentages'!$B:$B,0),'Data - Knowledge'!P$8)/100</f>
        <v>0.193</v>
      </c>
      <c r="Q185" s="380">
        <f t="array" aca="true" ref="Q185">INDEX(KM_PCT,MATCH($A185,'Knowledge - Percentages'!$B:$B,0),'Data - Knowledge'!Q$8)/100</f>
        <v>0.201</v>
      </c>
      <c r="R185" s="380">
        <f t="array" aca="true" ref="R185">INDEX(KM_PCT,MATCH($A185,'Knowledge - Percentages'!$B:$B,0),'Data - Knowledge'!R$8)/100</f>
        <v>0.183</v>
      </c>
      <c r="S185" s="380">
        <f t="array" aca="true" ref="S185">INDEX(KM_PCT,MATCH($A185,'Knowledge - Percentages'!$B:$B,0),'Data - Knowledge'!S$8)/100</f>
        <v>0.182</v>
      </c>
      <c r="T185" s="380">
        <f t="array" aca="true" ref="T185">INDEX(KM_PCT,MATCH($A185,'Knowledge - Percentages'!$B:$B,0),'Data - Knowledge'!T$8)/100</f>
        <v>0.217</v>
      </c>
      <c r="U185" s="380">
        <f t="array" aca="true" ref="U185">INDEX(KM_PCT,MATCH($A185,'Knowledge - Percentages'!$B:$B,0),'Data - Knowledge'!U$8)/100</f>
        <v>0.22</v>
      </c>
      <c r="V185" s="380">
        <f t="array" aca="true" ref="V185">INDEX(KM_PCT,MATCH($A185,'Knowledge - Percentages'!$B:$B,0),'Data - Knowledge'!V$8)/100</f>
        <v>0.222</v>
      </c>
      <c r="W185" s="380">
        <f t="array" aca="true" ref="W185">INDEX(KM_PCT,MATCH($A185,'Knowledge - Percentages'!$B:$B,0),'Data - Knowledge'!W$8)/100</f>
        <v>0.24</v>
      </c>
      <c r="X185" s="380">
        <f t="array" aca="true" ref="X185">INDEX(KM_PCT,MATCH($A185,'Knowledge - Percentages'!$B:$B,0),'Data - Knowledge'!X$8)/100</f>
        <v>0.174</v>
      </c>
      <c r="Y185" s="380">
        <f t="array" aca="true" ref="Y185">INDEX(KM_PCT,MATCH($A185,'Knowledge - Percentages'!$B:$B,0),'Data - Knowledge'!Y$8)/100</f>
        <v>0.253</v>
      </c>
      <c r="Z185" s="380">
        <f t="array" aca="true" ref="Z185">INDEX(KM_PCT,MATCH($A185,'Knowledge - Percentages'!$B:$B,0),'Data - Knowledge'!Z$8)/100</f>
        <v>0.19399999999999998</v>
      </c>
      <c r="AA185" s="380">
        <f t="array" aca="true" ref="AA185">INDEX(KM_PCT,MATCH($A185,'Knowledge - Percentages'!$B:$B,0),'Data - Knowledge'!AA$8)/100</f>
        <v>0.171</v>
      </c>
      <c r="AB185" s="380">
        <f t="array" aca="true" ref="AB185">INDEX(KM_PCT,MATCH($A185,'Knowledge - Percentages'!$B:$B,0),'Data - Knowledge'!AB$8)/100</f>
        <v>0.20600000000000002</v>
      </c>
      <c r="AC185" s="380">
        <f t="array" aca="true" ref="AC185">INDEX(KM_PCT,MATCH($A185,'Knowledge - Percentages'!$B:$B,0),'Data - Knowledge'!AC$8)/100</f>
        <v>0.228</v>
      </c>
      <c r="AD185" s="380">
        <f t="array" aca="true" ref="AD185">INDEX(KM_PCT,MATCH($A185,'Knowledge - Percentages'!$B:$B,0),'Data - Knowledge'!AD$8)/100</f>
        <v>0.28600000000000003</v>
      </c>
      <c r="AE185" s="380">
        <f t="array" aca="true" ref="AE185">INDEX(KM_PCT,MATCH($A185,'Knowledge - Percentages'!$B:$B,0),'Data - Knowledge'!AE$8)/100</f>
        <v>0.204</v>
      </c>
      <c r="AF185" s="380">
        <f t="array" aca="true" ref="AF185">INDEX(KM_PCT,MATCH($A185,'Knowledge - Percentages'!$B:$B,0),'Data - Knowledge'!AF$8)/100</f>
        <v>0.264</v>
      </c>
      <c r="AG185" s="380">
        <f t="array" aca="true" ref="AG185">INDEX(KM_PCT,MATCH($A185,'Knowledge - Percentages'!$B:$B,0),'Data - Knowledge'!AG$8)/100</f>
        <v>0.231</v>
      </c>
      <c r="AH185" s="380">
        <f t="array" aca="true" ref="AH185">INDEX(KM_PCT,MATCH($A185,'Knowledge - Percentages'!$B:$B,0),'Data - Knowledge'!AH$8)/100</f>
        <v>0.24100000000000002</v>
      </c>
      <c r="AI185" s="380">
        <f t="array" aca="true" ref="AI185">INDEX(KM_PCT,MATCH($A185,'Knowledge - Percentages'!$B:$B,0),'Data - Knowledge'!AI$8)/100</f>
        <v>0.292</v>
      </c>
      <c r="AJ185" s="380">
        <f t="array" aca="true" ref="AJ185">INDEX(KM_PCT,MATCH($A185,'Knowledge - Percentages'!$B:$B,0),'Data - Knowledge'!AJ$8)/100</f>
        <v>0.243</v>
      </c>
      <c r="AK185" s="380">
        <f t="array" aca="true" ref="AK185">INDEX(KM_PCT,MATCH($A185,'Knowledge - Percentages'!$B:$B,0),'Data - Knowledge'!AK$8)/100</f>
        <v>0.235</v>
      </c>
      <c r="AL185" s="380">
        <f t="array" aca="true" ref="AL185">INDEX(KM_PCT,MATCH($A185,'Knowledge - Percentages'!$B:$B,0),'Data - Knowledge'!AL$8)/100</f>
        <v>0.23399999999999999</v>
      </c>
      <c r="AM185" s="380">
        <f t="array" aca="true" ref="AM185">INDEX(KM_PCT,MATCH($A185,'Knowledge - Percentages'!$B:$B,0),'Data - Knowledge'!AM$8)/100</f>
        <v>0.23</v>
      </c>
      <c r="AN185" s="380">
        <f t="array" aca="true" ref="AN185">INDEX(KM_PCT,MATCH($A185,'Knowledge - Percentages'!$B:$B,0),'Data - Knowledge'!AN$8)/100</f>
        <v>0.193</v>
      </c>
      <c r="AO185" s="380">
        <f t="array" aca="true" ref="AO185">INDEX(KM_PCT,MATCH($A185,'Knowledge - Percentages'!$B:$B,0),'Data - Knowledge'!AO$8)/100</f>
        <v>0.105</v>
      </c>
      <c r="AP185" s="380">
        <f t="array" aca="true" ref="AP185">INDEX(KM_PCT,MATCH($A185,'Knowledge - Percentages'!$B:$B,0),'Data - Knowledge'!AP$8)/100</f>
        <v>0.259</v>
      </c>
      <c r="AQ185" s="380">
        <f t="array" aca="true" ref="AQ185">INDEX(KM_PCT,MATCH($A185,'Knowledge - Percentages'!$B:$B,0),'Data - Knowledge'!AQ$8)/100</f>
        <v>0.27</v>
      </c>
      <c r="AR185" s="380">
        <f t="array" aca="true" ref="AR185">INDEX(KM_PCT,MATCH($A185,'Knowledge - Percentages'!$B:$B,0),'Data - Knowledge'!AR$8)/100</f>
        <v>0.16399999999999998</v>
      </c>
      <c r="AS185" s="380">
        <f t="array" aca="true" ref="AS185">INDEX(KM_PCT,MATCH($A185,'Knowledge - Percentages'!$B:$B,0),'Data - Knowledge'!AS$8)/100</f>
        <v>0.174</v>
      </c>
      <c r="AT185" s="380">
        <f t="array" aca="true" ref="AT185">INDEX(KM_PCT,MATCH($A185,'Knowledge - Percentages'!$B:$B,0),'Data - Knowledge'!AT$8)/100</f>
        <v>0.163</v>
      </c>
      <c r="AU185" s="380">
        <f t="array" aca="true" ref="AU185">INDEX(KM_PCT,MATCH($A185,'Knowledge - Percentages'!$B:$B,0),'Data - Knowledge'!AU$8)/100</f>
        <v>0.228</v>
      </c>
      <c r="AV185" s="380">
        <f t="array" aca="true" ref="AV185">INDEX(KM_PCT,MATCH($A185,'Knowledge - Percentages'!$B:$B,0),'Data - Knowledge'!AV$8)/100</f>
        <v>0.225</v>
      </c>
      <c r="AW185" s="380">
        <f t="array" aca="true" ref="AW185">INDEX(KM_PCT,MATCH($A185,'Knowledge - Percentages'!$B:$B,0),'Data - Knowledge'!AW$8)/100</f>
        <v>0.245</v>
      </c>
      <c r="AX185" s="380">
        <f t="array" aca="true" ref="AX185">INDEX(KM_PCT,MATCH($A185,'Knowledge - Percentages'!$B:$B,0),'Data - Knowledge'!AX$8)/100</f>
        <v>0.22899999999999998</v>
      </c>
      <c r="AY185" s="380">
        <f t="array" aca="true" ref="AY185">INDEX(KM_PCT,MATCH($A185,'Knowledge - Percentages'!$B:$B,0),'Data - Knowledge'!AY$8)/100</f>
        <v>0.203</v>
      </c>
      <c r="AZ185" s="380">
        <f t="array" aca="true" ref="AZ185">INDEX(KM_PCT,MATCH($A185,'Knowledge - Percentages'!$B:$B,0),'Data - Knowledge'!AZ$8)/100</f>
        <v>0.255</v>
      </c>
      <c r="BA185" s="380">
        <f t="array" aca="true" ref="BA185">INDEX(KM_PCT,MATCH($A185,'Knowledge - Percentages'!$B:$B,0),'Data - Knowledge'!BA$8)/100</f>
        <v>0.213</v>
      </c>
      <c r="BB185" s="380">
        <f t="array" aca="true" ref="BB185">INDEX(KM_PCT,MATCH($A185,'Knowledge - Percentages'!$B:$B,0),'Data - Knowledge'!BB$8)/100</f>
        <v>0.215</v>
      </c>
      <c r="BC185" s="380">
        <f t="array" aca="true" ref="BC185">INDEX(KM_PCT,MATCH($A185,'Knowledge - Percentages'!$B:$B,0),'Data - Knowledge'!BC$8)/100</f>
        <v>0.08</v>
      </c>
      <c r="BD185" s="380">
        <f t="array" aca="true" ref="BD185">INDEX(KM_PCT,MATCH($A185,'Knowledge - Percentages'!$B:$B,0),'Data - Knowledge'!BD$8)/100</f>
        <v>0.05</v>
      </c>
      <c r="BE185" s="380">
        <f t="array" aca="true" ref="BE185">INDEX(KM_PCT,MATCH($A185,'Knowledge - Percentages'!$B:$B,0),'Data - Knowledge'!BE$8)/100</f>
        <v>0.14400000000000002</v>
      </c>
      <c r="BF185" s="380">
        <f t="array" aca="true" ref="BF185">INDEX(KM_PCT,MATCH($A185,'Knowledge - Percentages'!$B:$B,0),'Data - Knowledge'!BF$8)/100</f>
        <v>0.13</v>
      </c>
      <c r="BG185" s="380">
        <f t="array" aca="true" ref="BG185">INDEX(KM_PCT,MATCH($A185,'Knowledge - Percentages'!$B:$B,0),'Data - Knowledge'!BG$8)/100</f>
        <v>0.20600000000000002</v>
      </c>
      <c r="BH185" s="380">
        <f t="array" aca="true" ref="BH185">INDEX(KM_PCT,MATCH($A185,'Knowledge - Percentages'!$B:$B,0),'Data - Knowledge'!BH$8)/100</f>
        <v>0.20600000000000002</v>
      </c>
      <c r="BI185" s="380">
        <f t="array" aca="true" ref="BI185">INDEX(KM_PCT,MATCH($A185,'Knowledge - Percentages'!$B:$B,0),'Data - Knowledge'!BI$8)/100</f>
        <v>0.20600000000000002</v>
      </c>
      <c r="BJ185" s="380">
        <f t="array" aca="true" ref="BJ185">INDEX(KM_PCT,MATCH($A185,'Knowledge - Percentages'!$B:$B,0),'Data - Knowledge'!BJ$8)/100</f>
        <v>0.209</v>
      </c>
      <c r="BK185" s="380">
        <f t="array" aca="true" ref="BK185">INDEX(KM_PCT,MATCH($A185,'Knowledge - Percentages'!$B:$B,0),'Data - Knowledge'!BK$8)/100</f>
        <v>0.23399999999999999</v>
      </c>
      <c r="BL185" s="380">
        <f t="array" aca="true" ref="BL185">INDEX(KM_PCT,MATCH($A185,'Knowledge - Percentages'!$B:$B,0),'Data - Knowledge'!BL$8)/100</f>
        <v>0.205</v>
      </c>
      <c r="BM185" s="380">
        <f t="array" aca="true" ref="BM185">INDEX(KM_PCT,MATCH($A185,'Knowledge - Percentages'!$B:$B,0),'Data - Knowledge'!BM$8)/100</f>
        <v>0.209</v>
      </c>
      <c r="BN185" s="380">
        <f t="array" aca="true" ref="BN185">INDEX(KM_PCT,MATCH($A185,'Knowledge - Percentages'!$B:$B,0),'Data - Knowledge'!BN$8)/100</f>
        <v>0.22</v>
      </c>
      <c r="BO185" s="380">
        <f t="array" aca="true" ref="BO185">INDEX(KM_PCT,MATCH($A185,'Knowledge - Percentages'!$B:$B,0),'Data - Knowledge'!BO$8)/100</f>
        <v>0.225</v>
      </c>
      <c r="BP185" s="380">
        <f t="array" aca="true" ref="BP185">INDEX(KM_PCT,MATCH($A185,'Knowledge - Percentages'!$B:$B,0),'Data - Knowledge'!BP$8)/100</f>
        <v>0.172</v>
      </c>
      <c r="BQ185" s="380">
        <f t="array" aca="true" ref="BQ185">INDEX(KM_PCT,MATCH($A185,'Knowledge - Percentages'!$B:$B,0),'Data - Knowledge'!BQ$8)/100</f>
        <v>0.10800000000000001</v>
      </c>
    </row>
    <row r="186" spans="1:69">
      <c r="A186" t="s">
        <v>566</v>
      </c>
      <c r="B186" t="s">
        <v>1064</v>
      </c>
      <c r="C186" t="s">
        <v>1065</v>
      </c>
      <c r="D186" t="s">
        <v>1069</v>
      </c>
      <c r="E186" s="373">
        <f>SUMPRODUCT($K$2:$BQ$2,$K186:$BQ186)/$J$2</f>
        <v>0.12492045454545454</v>
      </c>
      <c r="F186" s="379">
        <f>SUMPRODUCT($K$2:$BQ$2,$K186:$BQ186)</f>
        <v>32.979</v>
      </c>
      <c r="G186" s="373">
        <f>SUMPRODUCT($K$3:$BQ$3,$K186:$BQ186)/$J$3</f>
        <v>0.14487710472279264</v>
      </c>
      <c r="H186" s="379">
        <f>SUMPRODUCT($K$3:$BQ$3,$K186:$BQ186)</f>
        <v>1411.1030000000003</v>
      </c>
      <c r="I186" s="373">
        <f>CORREL($K$4:$BQ$4,$K186:$BQ186)</f>
        <v>-0.066985902497112532</v>
      </c>
      <c r="J186" s="379">
        <f>$E186/$G186*100</f>
        <v>86.225118029848062</v>
      </c>
      <c r="K186" s="380">
        <f t="array" aca="true" ref="K186">INDEX(KM_PCT,MATCH($A186,'Knowledge - Percentages'!$B:$B,0),'Data - Knowledge'!K$8)/100</f>
        <v>0.111</v>
      </c>
      <c r="L186" s="380">
        <f t="array" aca="true" ref="L186">INDEX(KM_PCT,MATCH($A186,'Knowledge - Percentages'!$B:$B,0),'Data - Knowledge'!L$8)/100</f>
        <v>0.071</v>
      </c>
      <c r="M186" s="380">
        <f t="array" aca="true" ref="M186">INDEX(KM_PCT,MATCH($A186,'Knowledge - Percentages'!$B:$B,0),'Data - Knowledge'!M$8)/100</f>
        <v>0.139</v>
      </c>
      <c r="N186" s="380">
        <f t="array" aca="true" ref="N186">INDEX(KM_PCT,MATCH($A186,'Knowledge - Percentages'!$B:$B,0),'Data - Knowledge'!N$8)/100</f>
        <v>0.14300000000000002</v>
      </c>
      <c r="O186" s="380">
        <f t="array" aca="true" ref="O186">INDEX(KM_PCT,MATCH($A186,'Knowledge - Percentages'!$B:$B,0),'Data - Knowledge'!O$8)/100</f>
        <v>0.166</v>
      </c>
      <c r="P186" s="380">
        <f t="array" aca="true" ref="P186">INDEX(KM_PCT,MATCH($A186,'Knowledge - Percentages'!$B:$B,0),'Data - Knowledge'!P$8)/100</f>
        <v>0.215</v>
      </c>
      <c r="Q186" s="380">
        <f t="array" aca="true" ref="Q186">INDEX(KM_PCT,MATCH($A186,'Knowledge - Percentages'!$B:$B,0),'Data - Knowledge'!Q$8)/100</f>
        <v>0.163</v>
      </c>
      <c r="R186" s="380">
        <f t="array" aca="true" ref="R186">INDEX(KM_PCT,MATCH($A186,'Knowledge - Percentages'!$B:$B,0),'Data - Knowledge'!R$8)/100</f>
        <v>0.15</v>
      </c>
      <c r="S186" s="380">
        <f t="array" aca="true" ref="S186">INDEX(KM_PCT,MATCH($A186,'Knowledge - Percentages'!$B:$B,0),'Data - Knowledge'!S$8)/100</f>
        <v>0.163</v>
      </c>
      <c r="T186" s="380">
        <f t="array" aca="true" ref="T186">INDEX(KM_PCT,MATCH($A186,'Knowledge - Percentages'!$B:$B,0),'Data - Knowledge'!T$8)/100</f>
        <v>0.125</v>
      </c>
      <c r="U186" s="380">
        <f t="array" aca="true" ref="U186">INDEX(KM_PCT,MATCH($A186,'Knowledge - Percentages'!$B:$B,0),'Data - Knowledge'!U$8)/100</f>
        <v>0.156</v>
      </c>
      <c r="V186" s="380">
        <f t="array" aca="true" ref="V186">INDEX(KM_PCT,MATCH($A186,'Knowledge - Percentages'!$B:$B,0),'Data - Knowledge'!V$8)/100</f>
        <v>0.11</v>
      </c>
      <c r="W186" s="380">
        <f t="array" aca="true" ref="W186">INDEX(KM_PCT,MATCH($A186,'Knowledge - Percentages'!$B:$B,0),'Data - Knowledge'!W$8)/100</f>
        <v>0.11</v>
      </c>
      <c r="X186" s="380">
        <f t="array" aca="true" ref="X186">INDEX(KM_PCT,MATCH($A186,'Knowledge - Percentages'!$B:$B,0),'Data - Knowledge'!X$8)/100</f>
        <v>0.142</v>
      </c>
      <c r="Y186" s="380">
        <f t="array" aca="true" ref="Y186">INDEX(KM_PCT,MATCH($A186,'Knowledge - Percentages'!$B:$B,0),'Data - Knowledge'!Y$8)/100</f>
        <v>0.121</v>
      </c>
      <c r="Z186" s="380">
        <f t="array" aca="true" ref="Z186">INDEX(KM_PCT,MATCH($A186,'Knowledge - Percentages'!$B:$B,0),'Data - Knowledge'!Z$8)/100</f>
        <v>0.14300000000000002</v>
      </c>
      <c r="AA186" s="380">
        <f t="array" aca="true" ref="AA186">INDEX(KM_PCT,MATCH($A186,'Knowledge - Percentages'!$B:$B,0),'Data - Knowledge'!AA$8)/100</f>
        <v>0.149</v>
      </c>
      <c r="AB186" s="380">
        <f t="array" aca="true" ref="AB186">INDEX(KM_PCT,MATCH($A186,'Knowledge - Percentages'!$B:$B,0),'Data - Knowledge'!AB$8)/100</f>
        <v>0.215</v>
      </c>
      <c r="AC186" s="380">
        <f t="array" aca="true" ref="AC186">INDEX(KM_PCT,MATCH($A186,'Knowledge - Percentages'!$B:$B,0),'Data - Knowledge'!AC$8)/100</f>
        <v>0.182</v>
      </c>
      <c r="AD186" s="380">
        <f t="array" aca="true" ref="AD186">INDEX(KM_PCT,MATCH($A186,'Knowledge - Percentages'!$B:$B,0),'Data - Knowledge'!AD$8)/100</f>
        <v>0.141</v>
      </c>
      <c r="AE186" s="380">
        <f t="array" aca="true" ref="AE186">INDEX(KM_PCT,MATCH($A186,'Knowledge - Percentages'!$B:$B,0),'Data - Knowledge'!AE$8)/100</f>
        <v>0.171</v>
      </c>
      <c r="AF186" s="380">
        <f t="array" aca="true" ref="AF186">INDEX(KM_PCT,MATCH($A186,'Knowledge - Percentages'!$B:$B,0),'Data - Knowledge'!AF$8)/100</f>
        <v>0.158</v>
      </c>
      <c r="AG186" s="380">
        <f t="array" aca="true" ref="AG186">INDEX(KM_PCT,MATCH($A186,'Knowledge - Percentages'!$B:$B,0),'Data - Knowledge'!AG$8)/100</f>
        <v>0.136</v>
      </c>
      <c r="AH186" s="380">
        <f t="array" aca="true" ref="AH186">INDEX(KM_PCT,MATCH($A186,'Knowledge - Percentages'!$B:$B,0),'Data - Knowledge'!AH$8)/100</f>
        <v>0.157</v>
      </c>
      <c r="AI186" s="380">
        <f t="array" aca="true" ref="AI186">INDEX(KM_PCT,MATCH($A186,'Knowledge - Percentages'!$B:$B,0),'Data - Knowledge'!AI$8)/100</f>
        <v>0.125</v>
      </c>
      <c r="AJ186" s="380">
        <f t="array" aca="true" ref="AJ186">INDEX(KM_PCT,MATCH($A186,'Knowledge - Percentages'!$B:$B,0),'Data - Knowledge'!AJ$8)/100</f>
        <v>0.163</v>
      </c>
      <c r="AK186" s="380">
        <f t="array" aca="true" ref="AK186">INDEX(KM_PCT,MATCH($A186,'Knowledge - Percentages'!$B:$B,0),'Data - Knowledge'!AK$8)/100</f>
        <v>0.188</v>
      </c>
      <c r="AL186" s="380">
        <f t="array" aca="true" ref="AL186">INDEX(KM_PCT,MATCH($A186,'Knowledge - Percentages'!$B:$B,0),'Data - Knowledge'!AL$8)/100</f>
        <v>0.187</v>
      </c>
      <c r="AM186" s="380">
        <f t="array" aca="true" ref="AM186">INDEX(KM_PCT,MATCH($A186,'Knowledge - Percentages'!$B:$B,0),'Data - Knowledge'!AM$8)/100</f>
        <v>0.209</v>
      </c>
      <c r="AN186" s="380">
        <f t="array" aca="true" ref="AN186">INDEX(KM_PCT,MATCH($A186,'Knowledge - Percentages'!$B:$B,0),'Data - Knowledge'!AN$8)/100</f>
        <v>0.128</v>
      </c>
      <c r="AO186" s="380">
        <f t="array" aca="true" ref="AO186">INDEX(KM_PCT,MATCH($A186,'Knowledge - Percentages'!$B:$B,0),'Data - Knowledge'!AO$8)/100</f>
        <v>0.069</v>
      </c>
      <c r="AP186" s="380">
        <f t="array" aca="true" ref="AP186">INDEX(KM_PCT,MATCH($A186,'Knowledge - Percentages'!$B:$B,0),'Data - Knowledge'!AP$8)/100</f>
        <v>0.157</v>
      </c>
      <c r="AQ186" s="380">
        <f t="array" aca="true" ref="AQ186">INDEX(KM_PCT,MATCH($A186,'Knowledge - Percentages'!$B:$B,0),'Data - Knowledge'!AQ$8)/100</f>
        <v>0.172</v>
      </c>
      <c r="AR186" s="380">
        <f t="array" aca="true" ref="AR186">INDEX(KM_PCT,MATCH($A186,'Knowledge - Percentages'!$B:$B,0),'Data - Knowledge'!AR$8)/100</f>
        <v>0.11199999999999999</v>
      </c>
      <c r="AS186" s="380">
        <f t="array" aca="true" ref="AS186">INDEX(KM_PCT,MATCH($A186,'Knowledge - Percentages'!$B:$B,0),'Data - Knowledge'!AS$8)/100</f>
        <v>0.084</v>
      </c>
      <c r="AT186" s="380">
        <f t="array" aca="true" ref="AT186">INDEX(KM_PCT,MATCH($A186,'Knowledge - Percentages'!$B:$B,0),'Data - Knowledge'!AT$8)/100</f>
        <v>0.114</v>
      </c>
      <c r="AU186" s="380">
        <f t="array" aca="true" ref="AU186">INDEX(KM_PCT,MATCH($A186,'Knowledge - Percentages'!$B:$B,0),'Data - Knowledge'!AU$8)/100</f>
        <v>0.11199999999999999</v>
      </c>
      <c r="AV186" s="380">
        <f t="array" aca="true" ref="AV186">INDEX(KM_PCT,MATCH($A186,'Knowledge - Percentages'!$B:$B,0),'Data - Knowledge'!AV$8)/100</f>
        <v>0.115</v>
      </c>
      <c r="AW186" s="380">
        <f t="array" aca="true" ref="AW186">INDEX(KM_PCT,MATCH($A186,'Knowledge - Percentages'!$B:$B,0),'Data - Knowledge'!AW$8)/100</f>
        <v>0.093000000000000013</v>
      </c>
      <c r="AX186" s="380">
        <f t="array" aca="true" ref="AX186">INDEX(KM_PCT,MATCH($A186,'Knowledge - Percentages'!$B:$B,0),'Data - Knowledge'!AX$8)/100</f>
        <v>0.113</v>
      </c>
      <c r="AY186" s="380">
        <f t="array" aca="true" ref="AY186">INDEX(KM_PCT,MATCH($A186,'Knowledge - Percentages'!$B:$B,0),'Data - Knowledge'!AY$8)/100</f>
        <v>0.12300000000000001</v>
      </c>
      <c r="AZ186" s="380">
        <f t="array" aca="true" ref="AZ186">INDEX(KM_PCT,MATCH($A186,'Knowledge - Percentages'!$B:$B,0),'Data - Knowledge'!AZ$8)/100</f>
        <v>0.11699999999999999</v>
      </c>
      <c r="BA186" s="380">
        <f t="array" aca="true" ref="BA186">INDEX(KM_PCT,MATCH($A186,'Knowledge - Percentages'!$B:$B,0),'Data - Knowledge'!BA$8)/100</f>
        <v>0.142</v>
      </c>
      <c r="BB186" s="380">
        <f t="array" aca="true" ref="BB186">INDEX(KM_PCT,MATCH($A186,'Knowledge - Percentages'!$B:$B,0),'Data - Knowledge'!BB$8)/100</f>
        <v>0.11900000000000001</v>
      </c>
      <c r="BC186" s="380">
        <f t="array" aca="true" ref="BC186">INDEX(KM_PCT,MATCH($A186,'Knowledge - Percentages'!$B:$B,0),'Data - Knowledge'!BC$8)/100</f>
        <v>0.042</v>
      </c>
      <c r="BD186" s="380">
        <f t="array" aca="true" ref="BD186">INDEX(KM_PCT,MATCH($A186,'Knowledge - Percentages'!$B:$B,0),'Data - Knowledge'!BD$8)/100</f>
        <v>0.057</v>
      </c>
      <c r="BE186" s="380">
        <f t="array" aca="true" ref="BE186">INDEX(KM_PCT,MATCH($A186,'Knowledge - Percentages'!$B:$B,0),'Data - Knowledge'!BE$8)/100</f>
        <v>0.081</v>
      </c>
      <c r="BF186" s="380">
        <f t="array" aca="true" ref="BF186">INDEX(KM_PCT,MATCH($A186,'Knowledge - Percentages'!$B:$B,0),'Data - Knowledge'!BF$8)/100</f>
        <v>0.078</v>
      </c>
      <c r="BG186" s="380">
        <f t="array" aca="true" ref="BG186">INDEX(KM_PCT,MATCH($A186,'Knowledge - Percentages'!$B:$B,0),'Data - Knowledge'!BG$8)/100</f>
        <v>0.10400000000000001</v>
      </c>
      <c r="BH186" s="380">
        <f t="array" aca="true" ref="BH186">INDEX(KM_PCT,MATCH($A186,'Knowledge - Percentages'!$B:$B,0),'Data - Knowledge'!BH$8)/100</f>
        <v>0.10400000000000001</v>
      </c>
      <c r="BI186" s="380">
        <f t="array" aca="true" ref="BI186">INDEX(KM_PCT,MATCH($A186,'Knowledge - Percentages'!$B:$B,0),'Data - Knowledge'!BI$8)/100</f>
        <v>0.10400000000000001</v>
      </c>
      <c r="BJ186" s="380">
        <f t="array" aca="true" ref="BJ186">INDEX(KM_PCT,MATCH($A186,'Knowledge - Percentages'!$B:$B,0),'Data - Knowledge'!BJ$8)/100</f>
        <v>0.147</v>
      </c>
      <c r="BK186" s="380">
        <f t="array" aca="true" ref="BK186">INDEX(KM_PCT,MATCH($A186,'Knowledge - Percentages'!$B:$B,0),'Data - Knowledge'!BK$8)/100</f>
        <v>0.131</v>
      </c>
      <c r="BL186" s="380">
        <f t="array" aca="true" ref="BL186">INDEX(KM_PCT,MATCH($A186,'Knowledge - Percentages'!$B:$B,0),'Data - Knowledge'!BL$8)/100</f>
        <v>0.125</v>
      </c>
      <c r="BM186" s="380">
        <f t="array" aca="true" ref="BM186">INDEX(KM_PCT,MATCH($A186,'Knowledge - Percentages'!$B:$B,0),'Data - Knowledge'!BM$8)/100</f>
        <v>0.161</v>
      </c>
      <c r="BN186" s="380">
        <f t="array" aca="true" ref="BN186">INDEX(KM_PCT,MATCH($A186,'Knowledge - Percentages'!$B:$B,0),'Data - Knowledge'!BN$8)/100</f>
        <v>0.11699999999999999</v>
      </c>
      <c r="BO186" s="380">
        <f t="array" aca="true" ref="BO186">INDEX(KM_PCT,MATCH($A186,'Knowledge - Percentages'!$B:$B,0),'Data - Knowledge'!BO$8)/100</f>
        <v>0.07400000000000001</v>
      </c>
      <c r="BP186" s="380">
        <f t="array" aca="true" ref="BP186">INDEX(KM_PCT,MATCH($A186,'Knowledge - Percentages'!$B:$B,0),'Data - Knowledge'!BP$8)/100</f>
        <v>0.088000000000000009</v>
      </c>
      <c r="BQ186" s="380">
        <f t="array" aca="true" ref="BQ186">INDEX(KM_PCT,MATCH($A186,'Knowledge - Percentages'!$B:$B,0),'Data - Knowledge'!BQ$8)/100</f>
        <v>0.073</v>
      </c>
    </row>
    <row r="187" spans="1:69">
      <c r="A187" t="s">
        <v>568</v>
      </c>
      <c r="B187" t="s">
        <v>1064</v>
      </c>
      <c r="C187" t="s">
        <v>1065</v>
      </c>
      <c r="D187" t="s">
        <v>1070</v>
      </c>
      <c r="E187" s="373">
        <f>SUMPRODUCT($K$2:$BQ$2,$K187:$BQ187)/$J$2</f>
        <v>0.041507575757575757</v>
      </c>
      <c r="F187" s="379">
        <f>SUMPRODUCT($K$2:$BQ$2,$K187:$BQ187)</f>
        <v>10.958</v>
      </c>
      <c r="G187" s="373">
        <f>SUMPRODUCT($K$3:$BQ$3,$K187:$BQ187)/$J$3</f>
        <v>0.0834917864476386</v>
      </c>
      <c r="H187" s="379">
        <f>SUMPRODUCT($K$3:$BQ$3,$K187:$BQ187)</f>
        <v>813.21</v>
      </c>
      <c r="I187" s="373">
        <f>CORREL($K$4:$BQ$4,$K187:$BQ187)</f>
        <v>-0.29040977515782296</v>
      </c>
      <c r="J187" s="379">
        <f>$E187/$G187*100</f>
        <v>49.714561783400093</v>
      </c>
      <c r="K187" s="380">
        <f t="array" aca="true" ref="K187">INDEX(KM_PCT,MATCH($A187,'Knowledge - Percentages'!$B:$B,0),'Data - Knowledge'!K$8)/100</f>
        <v>0.142</v>
      </c>
      <c r="L187" s="380">
        <f t="array" aca="true" ref="L187">INDEX(KM_PCT,MATCH($A187,'Knowledge - Percentages'!$B:$B,0),'Data - Knowledge'!L$8)/100</f>
        <v>0.31</v>
      </c>
      <c r="M187" s="380">
        <f t="array" aca="true" ref="M187">INDEX(KM_PCT,MATCH($A187,'Knowledge - Percentages'!$B:$B,0),'Data - Knowledge'!M$8)/100</f>
        <v>0.13699999999999998</v>
      </c>
      <c r="N187" s="380">
        <f t="array" aca="true" ref="N187">INDEX(KM_PCT,MATCH($A187,'Knowledge - Percentages'!$B:$B,0),'Data - Knowledge'!N$8)/100</f>
        <v>0.133</v>
      </c>
      <c r="O187" s="380">
        <f t="array" aca="true" ref="O187">INDEX(KM_PCT,MATCH($A187,'Knowledge - Percentages'!$B:$B,0),'Data - Knowledge'!O$8)/100</f>
        <v>0.12</v>
      </c>
      <c r="P187" s="380">
        <f t="array" aca="true" ref="P187">INDEX(KM_PCT,MATCH($A187,'Knowledge - Percentages'!$B:$B,0),'Data - Knowledge'!P$8)/100</f>
        <v>0.13</v>
      </c>
      <c r="Q187" s="380">
        <f t="array" aca="true" ref="Q187">INDEX(KM_PCT,MATCH($A187,'Knowledge - Percentages'!$B:$B,0),'Data - Knowledge'!Q$8)/100</f>
        <v>0.072000000000000008</v>
      </c>
      <c r="R187" s="380">
        <f t="array" aca="true" ref="R187">INDEX(KM_PCT,MATCH($A187,'Knowledge - Percentages'!$B:$B,0),'Data - Knowledge'!R$8)/100</f>
        <v>0.18100000000000002</v>
      </c>
      <c r="S187" s="380">
        <f t="array" aca="true" ref="S187">INDEX(KM_PCT,MATCH($A187,'Knowledge - Percentages'!$B:$B,0),'Data - Knowledge'!S$8)/100</f>
        <v>0.13699999999999998</v>
      </c>
      <c r="T187" s="380">
        <f t="array" aca="true" ref="T187">INDEX(KM_PCT,MATCH($A187,'Knowledge - Percentages'!$B:$B,0),'Data - Knowledge'!T$8)/100</f>
        <v>0.095</v>
      </c>
      <c r="U187" s="380">
        <f t="array" aca="true" ref="U187">INDEX(KM_PCT,MATCH($A187,'Knowledge - Percentages'!$B:$B,0),'Data - Knowledge'!U$8)/100</f>
        <v>0.096</v>
      </c>
      <c r="V187" s="380">
        <f t="array" aca="true" ref="V187">INDEX(KM_PCT,MATCH($A187,'Knowledge - Percentages'!$B:$B,0),'Data - Knowledge'!V$8)/100</f>
        <v>0.08199999999999999</v>
      </c>
      <c r="W187" s="380">
        <f t="array" aca="true" ref="W187">INDEX(KM_PCT,MATCH($A187,'Knowledge - Percentages'!$B:$B,0),'Data - Knowledge'!W$8)/100</f>
        <v>0.07400000000000001</v>
      </c>
      <c r="X187" s="380">
        <f t="array" aca="true" ref="X187">INDEX(KM_PCT,MATCH($A187,'Knowledge - Percentages'!$B:$B,0),'Data - Knowledge'!X$8)/100</f>
        <v>0.076</v>
      </c>
      <c r="Y187" s="380">
        <f t="array" aca="true" ref="Y187">INDEX(KM_PCT,MATCH($A187,'Knowledge - Percentages'!$B:$B,0),'Data - Knowledge'!Y$8)/100</f>
        <v>0.08</v>
      </c>
      <c r="Z187" s="380">
        <f t="array" aca="true" ref="Z187">INDEX(KM_PCT,MATCH($A187,'Knowledge - Percentages'!$B:$B,0),'Data - Knowledge'!Z$8)/100</f>
        <v>0.075</v>
      </c>
      <c r="AA187" s="380">
        <f t="array" aca="true" ref="AA187">INDEX(KM_PCT,MATCH($A187,'Knowledge - Percentages'!$B:$B,0),'Data - Knowledge'!AA$8)/100</f>
        <v>0.079</v>
      </c>
      <c r="AB187" s="380">
        <f t="array" aca="true" ref="AB187">INDEX(KM_PCT,MATCH($A187,'Knowledge - Percentages'!$B:$B,0),'Data - Knowledge'!AB$8)/100</f>
        <v>0.092</v>
      </c>
      <c r="AC187" s="380">
        <f t="array" aca="true" ref="AC187">INDEX(KM_PCT,MATCH($A187,'Knowledge - Percentages'!$B:$B,0),'Data - Knowledge'!AC$8)/100</f>
        <v>0.084</v>
      </c>
      <c r="AD187" s="380">
        <f t="array" aca="true" ref="AD187">INDEX(KM_PCT,MATCH($A187,'Knowledge - Percentages'!$B:$B,0),'Data - Knowledge'!AD$8)/100</f>
        <v>0.057</v>
      </c>
      <c r="AE187" s="380">
        <f t="array" aca="true" ref="AE187">INDEX(KM_PCT,MATCH($A187,'Knowledge - Percentages'!$B:$B,0),'Data - Knowledge'!AE$8)/100</f>
        <v>0.071</v>
      </c>
      <c r="AF187" s="380">
        <f t="array" aca="true" ref="AF187">INDEX(KM_PCT,MATCH($A187,'Knowledge - Percentages'!$B:$B,0),'Data - Knowledge'!AF$8)/100</f>
        <v>0.07</v>
      </c>
      <c r="AG187" s="380">
        <f t="array" aca="true" ref="AG187">INDEX(KM_PCT,MATCH($A187,'Knowledge - Percentages'!$B:$B,0),'Data - Knowledge'!AG$8)/100</f>
        <v>0.07</v>
      </c>
      <c r="AH187" s="380">
        <f t="array" aca="true" ref="AH187">INDEX(KM_PCT,MATCH($A187,'Knowledge - Percentages'!$B:$B,0),'Data - Knowledge'!AH$8)/100</f>
        <v>0.098</v>
      </c>
      <c r="AI187" s="380">
        <f t="array" aca="true" ref="AI187">INDEX(KM_PCT,MATCH($A187,'Knowledge - Percentages'!$B:$B,0),'Data - Knowledge'!AI$8)/100</f>
        <v>0.07400000000000001</v>
      </c>
      <c r="AJ187" s="380">
        <f t="array" aca="true" ref="AJ187">INDEX(KM_PCT,MATCH($A187,'Knowledge - Percentages'!$B:$B,0),'Data - Knowledge'!AJ$8)/100</f>
        <v>0.07</v>
      </c>
      <c r="AK187" s="380">
        <f t="array" aca="true" ref="AK187">INDEX(KM_PCT,MATCH($A187,'Knowledge - Percentages'!$B:$B,0),'Data - Knowledge'!AK$8)/100</f>
        <v>0.078</v>
      </c>
      <c r="AL187" s="380">
        <f t="array" aca="true" ref="AL187">INDEX(KM_PCT,MATCH($A187,'Knowledge - Percentages'!$B:$B,0),'Data - Knowledge'!AL$8)/100</f>
        <v>0.077</v>
      </c>
      <c r="AM187" s="380">
        <f t="array" aca="true" ref="AM187">INDEX(KM_PCT,MATCH($A187,'Knowledge - Percentages'!$B:$B,0),'Data - Knowledge'!AM$8)/100</f>
        <v>0.08</v>
      </c>
      <c r="AN187" s="380">
        <f t="array" aca="true" ref="AN187">INDEX(KM_PCT,MATCH($A187,'Knowledge - Percentages'!$B:$B,0),'Data - Knowledge'!AN$8)/100</f>
        <v>0.044000000000000004</v>
      </c>
      <c r="AO187" s="380">
        <f t="array" aca="true" ref="AO187">INDEX(KM_PCT,MATCH($A187,'Knowledge - Percentages'!$B:$B,0),'Data - Knowledge'!AO$8)/100</f>
        <v>0.037000000000000005</v>
      </c>
      <c r="AP187" s="380">
        <f t="array" aca="true" ref="AP187">INDEX(KM_PCT,MATCH($A187,'Knowledge - Percentages'!$B:$B,0),'Data - Knowledge'!AP$8)/100</f>
        <v>0.065</v>
      </c>
      <c r="AQ187" s="380">
        <f t="array" aca="true" ref="AQ187">INDEX(KM_PCT,MATCH($A187,'Knowledge - Percentages'!$B:$B,0),'Data - Knowledge'!AQ$8)/100</f>
        <v>0.052000000000000005</v>
      </c>
      <c r="AR187" s="380">
        <f t="array" aca="true" ref="AR187">INDEX(KM_PCT,MATCH($A187,'Knowledge - Percentages'!$B:$B,0),'Data - Knowledge'!AR$8)/100</f>
        <v>0.043</v>
      </c>
      <c r="AS187" s="380">
        <f t="array" aca="true" ref="AS187">INDEX(KM_PCT,MATCH($A187,'Knowledge - Percentages'!$B:$B,0),'Data - Knowledge'!AS$8)/100</f>
        <v>0.045</v>
      </c>
      <c r="AT187" s="380">
        <f t="array" aca="true" ref="AT187">INDEX(KM_PCT,MATCH($A187,'Knowledge - Percentages'!$B:$B,0),'Data - Knowledge'!AT$8)/100</f>
        <v>0.044000000000000004</v>
      </c>
      <c r="AU187" s="380">
        <f t="array" aca="true" ref="AU187">INDEX(KM_PCT,MATCH($A187,'Knowledge - Percentages'!$B:$B,0),'Data - Knowledge'!AU$8)/100</f>
        <v>0.043</v>
      </c>
      <c r="AV187" s="380">
        <f t="array" aca="true" ref="AV187">INDEX(KM_PCT,MATCH($A187,'Knowledge - Percentages'!$B:$B,0),'Data - Knowledge'!AV$8)/100</f>
        <v>0.042</v>
      </c>
      <c r="AW187" s="380">
        <f t="array" aca="true" ref="AW187">INDEX(KM_PCT,MATCH($A187,'Knowledge - Percentages'!$B:$B,0),'Data - Knowledge'!AW$8)/100</f>
        <v>0.045</v>
      </c>
      <c r="AX187" s="380">
        <f t="array" aca="true" ref="AX187">INDEX(KM_PCT,MATCH($A187,'Knowledge - Percentages'!$B:$B,0),'Data - Knowledge'!AX$8)/100</f>
        <v>0.043</v>
      </c>
      <c r="AY187" s="380">
        <f t="array" aca="true" ref="AY187">INDEX(KM_PCT,MATCH($A187,'Knowledge - Percentages'!$B:$B,0),'Data - Knowledge'!AY$8)/100</f>
        <v>0.062</v>
      </c>
      <c r="AZ187" s="380">
        <f t="array" aca="true" ref="AZ187">INDEX(KM_PCT,MATCH($A187,'Knowledge - Percentages'!$B:$B,0),'Data - Knowledge'!AZ$8)/100</f>
        <v>0.047</v>
      </c>
      <c r="BA187" s="380">
        <f t="array" aca="true" ref="BA187">INDEX(KM_PCT,MATCH($A187,'Knowledge - Percentages'!$B:$B,0),'Data - Knowledge'!BA$8)/100</f>
        <v>0.044000000000000004</v>
      </c>
      <c r="BB187" s="380">
        <f t="array" aca="true" ref="BB187">INDEX(KM_PCT,MATCH($A187,'Knowledge - Percentages'!$B:$B,0),'Data - Knowledge'!BB$8)/100</f>
        <v>0.023</v>
      </c>
      <c r="BC187" s="380">
        <f t="array" aca="true" ref="BC187">INDEX(KM_PCT,MATCH($A187,'Knowledge - Percentages'!$B:$B,0),'Data - Knowledge'!BC$8)/100</f>
        <v>0.016</v>
      </c>
      <c r="BD187" s="380">
        <f t="array" aca="true" ref="BD187">INDEX(KM_PCT,MATCH($A187,'Knowledge - Percentages'!$B:$B,0),'Data - Knowledge'!BD$8)/100</f>
        <v>0.017</v>
      </c>
      <c r="BE187" s="380">
        <f t="array" aca="true" ref="BE187">INDEX(KM_PCT,MATCH($A187,'Knowledge - Percentages'!$B:$B,0),'Data - Knowledge'!BE$8)/100</f>
        <v>0.018000000000000002</v>
      </c>
      <c r="BF187" s="380">
        <f t="array" aca="true" ref="BF187">INDEX(KM_PCT,MATCH($A187,'Knowledge - Percentages'!$B:$B,0),'Data - Knowledge'!BF$8)/100</f>
        <v>0.017</v>
      </c>
      <c r="BG187" s="380">
        <f t="array" aca="true" ref="BG187">INDEX(KM_PCT,MATCH($A187,'Knowledge - Percentages'!$B:$B,0),'Data - Knowledge'!BG$8)/100</f>
        <v>0.034</v>
      </c>
      <c r="BH187" s="380">
        <f t="array" aca="true" ref="BH187">INDEX(KM_PCT,MATCH($A187,'Knowledge - Percentages'!$B:$B,0),'Data - Knowledge'!BH$8)/100</f>
        <v>0.036000000000000004</v>
      </c>
      <c r="BI187" s="380">
        <f t="array" aca="true" ref="BI187">INDEX(KM_PCT,MATCH($A187,'Knowledge - Percentages'!$B:$B,0),'Data - Knowledge'!BI$8)/100</f>
        <v>0.035</v>
      </c>
      <c r="BJ187" s="380">
        <f t="array" aca="true" ref="BJ187">INDEX(KM_PCT,MATCH($A187,'Knowledge - Percentages'!$B:$B,0),'Data - Knowledge'!BJ$8)/100</f>
        <v>0.039</v>
      </c>
      <c r="BK187" s="380">
        <f t="array" aca="true" ref="BK187">INDEX(KM_PCT,MATCH($A187,'Knowledge - Percentages'!$B:$B,0),'Data - Knowledge'!BK$8)/100</f>
        <v>0.049</v>
      </c>
      <c r="BL187" s="380">
        <f t="array" aca="true" ref="BL187">INDEX(KM_PCT,MATCH($A187,'Knowledge - Percentages'!$B:$B,0),'Data - Knowledge'!BL$8)/100</f>
        <v>0.039</v>
      </c>
      <c r="BM187" s="380">
        <f t="array" aca="true" ref="BM187">INDEX(KM_PCT,MATCH($A187,'Knowledge - Percentages'!$B:$B,0),'Data - Knowledge'!BM$8)/100</f>
        <v>0.04</v>
      </c>
      <c r="BN187" s="380">
        <f t="array" aca="true" ref="BN187">INDEX(KM_PCT,MATCH($A187,'Knowledge - Percentages'!$B:$B,0),'Data - Knowledge'!BN$8)/100</f>
        <v>0.043</v>
      </c>
      <c r="BO187" s="380">
        <f t="array" aca="true" ref="BO187">INDEX(KM_PCT,MATCH($A187,'Knowledge - Percentages'!$B:$B,0),'Data - Knowledge'!BO$8)/100</f>
        <v>0.017</v>
      </c>
      <c r="BP187" s="380">
        <f t="array" aca="true" ref="BP187">INDEX(KM_PCT,MATCH($A187,'Knowledge - Percentages'!$B:$B,0),'Data - Knowledge'!BP$8)/100</f>
        <v>0.017</v>
      </c>
      <c r="BQ187" s="380">
        <f t="array" aca="true" ref="BQ187">INDEX(KM_PCT,MATCH($A187,'Knowledge - Percentages'!$B:$B,0),'Data - Knowledge'!BQ$8)/100</f>
        <v>0.016</v>
      </c>
    </row>
    <row r="188" spans="1:69">
      <c r="A188" t="s">
        <v>570</v>
      </c>
      <c r="B188" t="s">
        <v>1064</v>
      </c>
      <c r="C188" t="s">
        <v>1065</v>
      </c>
      <c r="D188" t="s">
        <v>1071</v>
      </c>
      <c r="E188" s="373">
        <f>SUMPRODUCT($K$2:$BQ$2,$K188:$BQ188)/$J$2</f>
        <v>0.03238636363636363</v>
      </c>
      <c r="F188" s="379">
        <f>SUMPRODUCT($K$2:$BQ$2,$K188:$BQ188)</f>
        <v>8.5499999999999989</v>
      </c>
      <c r="G188" s="373">
        <f>SUMPRODUCT($K$3:$BQ$3,$K188:$BQ188)/$J$3</f>
        <v>0.10839435318275153</v>
      </c>
      <c r="H188" s="379">
        <f>SUMPRODUCT($K$3:$BQ$3,$K188:$BQ188)</f>
        <v>1055.761</v>
      </c>
      <c r="I188" s="373">
        <f>CORREL($K$4:$BQ$4,$K188:$BQ188)</f>
        <v>-0.3759552114274865</v>
      </c>
      <c r="J188" s="379">
        <f>$E188/$G188*100</f>
        <v>29.878275653124316</v>
      </c>
      <c r="K188" s="380">
        <f t="array" aca="true" ref="K188">INDEX(KM_PCT,MATCH($A188,'Knowledge - Percentages'!$B:$B,0),'Data - Knowledge'!K$8)/100</f>
        <v>0.348</v>
      </c>
      <c r="L188" s="380">
        <f t="array" aca="true" ref="L188">INDEX(KM_PCT,MATCH($A188,'Knowledge - Percentages'!$B:$B,0),'Data - Knowledge'!L$8)/100</f>
        <v>0.28800000000000003</v>
      </c>
      <c r="M188" s="380">
        <f t="array" aca="true" ref="M188">INDEX(KM_PCT,MATCH($A188,'Knowledge - Percentages'!$B:$B,0),'Data - Knowledge'!M$8)/100</f>
        <v>0.34</v>
      </c>
      <c r="N188" s="380">
        <f t="array" aca="true" ref="N188">INDEX(KM_PCT,MATCH($A188,'Knowledge - Percentages'!$B:$B,0),'Data - Knowledge'!N$8)/100</f>
        <v>0.146</v>
      </c>
      <c r="O188" s="380">
        <f t="array" aca="true" ref="O188">INDEX(KM_PCT,MATCH($A188,'Knowledge - Percentages'!$B:$B,0),'Data - Knowledge'!O$8)/100</f>
        <v>0.196</v>
      </c>
      <c r="P188" s="380">
        <f t="array" aca="true" ref="P188">INDEX(KM_PCT,MATCH($A188,'Knowledge - Percentages'!$B:$B,0),'Data - Knowledge'!P$8)/100</f>
        <v>0.163</v>
      </c>
      <c r="Q188" s="380">
        <f t="array" aca="true" ref="Q188">INDEX(KM_PCT,MATCH($A188,'Knowledge - Percentages'!$B:$B,0),'Data - Knowledge'!Q$8)/100</f>
        <v>0.258</v>
      </c>
      <c r="R188" s="380">
        <f t="array" aca="true" ref="R188">INDEX(KM_PCT,MATCH($A188,'Knowledge - Percentages'!$B:$B,0),'Data - Knowledge'!R$8)/100</f>
        <v>0.221</v>
      </c>
      <c r="S188" s="380">
        <f t="array" aca="true" ref="S188">INDEX(KM_PCT,MATCH($A188,'Knowledge - Percentages'!$B:$B,0),'Data - Knowledge'!S$8)/100</f>
        <v>0.261</v>
      </c>
      <c r="T188" s="380">
        <f t="array" aca="true" ref="T188">INDEX(KM_PCT,MATCH($A188,'Knowledge - Percentages'!$B:$B,0),'Data - Knowledge'!T$8)/100</f>
        <v>0.13699999999999998</v>
      </c>
      <c r="U188" s="380">
        <f t="array" aca="true" ref="U188">INDEX(KM_PCT,MATCH($A188,'Knowledge - Percentages'!$B:$B,0),'Data - Knowledge'!U$8)/100</f>
        <v>0.11199999999999999</v>
      </c>
      <c r="V188" s="380">
        <f t="array" aca="true" ref="V188">INDEX(KM_PCT,MATCH($A188,'Knowledge - Percentages'!$B:$B,0),'Data - Knowledge'!V$8)/100</f>
        <v>0.066</v>
      </c>
      <c r="W188" s="380">
        <f t="array" aca="true" ref="W188">INDEX(KM_PCT,MATCH($A188,'Knowledge - Percentages'!$B:$B,0),'Data - Knowledge'!W$8)/100</f>
        <v>0.051</v>
      </c>
      <c r="X188" s="380">
        <f t="array" aca="true" ref="X188">INDEX(KM_PCT,MATCH($A188,'Knowledge - Percentages'!$B:$B,0),'Data - Knowledge'!X$8)/100</f>
        <v>0.26899999999999996</v>
      </c>
      <c r="Y188" s="380">
        <f t="array" aca="true" ref="Y188">INDEX(KM_PCT,MATCH($A188,'Knowledge - Percentages'!$B:$B,0),'Data - Knowledge'!Y$8)/100</f>
        <v>0.172</v>
      </c>
      <c r="Z188" s="380">
        <f t="array" aca="true" ref="Z188">INDEX(KM_PCT,MATCH($A188,'Knowledge - Percentages'!$B:$B,0),'Data - Knowledge'!Z$8)/100</f>
        <v>0.231</v>
      </c>
      <c r="AA188" s="380">
        <f t="array" aca="true" ref="AA188">INDEX(KM_PCT,MATCH($A188,'Knowledge - Percentages'!$B:$B,0),'Data - Knowledge'!AA$8)/100</f>
        <v>0.22</v>
      </c>
      <c r="AB188" s="380">
        <f t="array" aca="true" ref="AB188">INDEX(KM_PCT,MATCH($A188,'Knowledge - Percentages'!$B:$B,0),'Data - Knowledge'!AB$8)/100</f>
        <v>0.10800000000000001</v>
      </c>
      <c r="AC188" s="380">
        <f t="array" aca="true" ref="AC188">INDEX(KM_PCT,MATCH($A188,'Knowledge - Percentages'!$B:$B,0),'Data - Knowledge'!AC$8)/100</f>
        <v>0.10400000000000001</v>
      </c>
      <c r="AD188" s="380">
        <f t="array" aca="true" ref="AD188">INDEX(KM_PCT,MATCH($A188,'Knowledge - Percentages'!$B:$B,0),'Data - Knowledge'!AD$8)/100</f>
        <v>0.125</v>
      </c>
      <c r="AE188" s="380">
        <f t="array" aca="true" ref="AE188">INDEX(KM_PCT,MATCH($A188,'Knowledge - Percentages'!$B:$B,0),'Data - Knowledge'!AE$8)/100</f>
        <v>0.076</v>
      </c>
      <c r="AF188" s="380">
        <f t="array" aca="true" ref="AF188">INDEX(KM_PCT,MATCH($A188,'Knowledge - Percentages'!$B:$B,0),'Data - Knowledge'!AF$8)/100</f>
        <v>0.087</v>
      </c>
      <c r="AG188" s="380">
        <f t="array" aca="true" ref="AG188">INDEX(KM_PCT,MATCH($A188,'Knowledge - Percentages'!$B:$B,0),'Data - Knowledge'!AG$8)/100</f>
        <v>0.063</v>
      </c>
      <c r="AH188" s="380">
        <f t="array" aca="true" ref="AH188">INDEX(KM_PCT,MATCH($A188,'Knowledge - Percentages'!$B:$B,0),'Data - Knowledge'!AH$8)/100</f>
        <v>0.10800000000000001</v>
      </c>
      <c r="AI188" s="380">
        <f t="array" aca="true" ref="AI188">INDEX(KM_PCT,MATCH($A188,'Knowledge - Percentages'!$B:$B,0),'Data - Knowledge'!AI$8)/100</f>
        <v>0.10400000000000001</v>
      </c>
      <c r="AJ188" s="380">
        <f t="array" aca="true" ref="AJ188">INDEX(KM_PCT,MATCH($A188,'Knowledge - Percentages'!$B:$B,0),'Data - Knowledge'!AJ$8)/100</f>
        <v>0.10400000000000001</v>
      </c>
      <c r="AK188" s="380">
        <f t="array" aca="true" ref="AK188">INDEX(KM_PCT,MATCH($A188,'Knowledge - Percentages'!$B:$B,0),'Data - Knowledge'!AK$8)/100</f>
        <v>0.039</v>
      </c>
      <c r="AL188" s="380">
        <f t="array" aca="true" ref="AL188">INDEX(KM_PCT,MATCH($A188,'Knowledge - Percentages'!$B:$B,0),'Data - Knowledge'!AL$8)/100</f>
        <v>0.099</v>
      </c>
      <c r="AM188" s="380">
        <f t="array" aca="true" ref="AM188">INDEX(KM_PCT,MATCH($A188,'Knowledge - Percentages'!$B:$B,0),'Data - Knowledge'!AM$8)/100</f>
        <v>0.07</v>
      </c>
      <c r="AN188" s="380">
        <f t="array" aca="true" ref="AN188">INDEX(KM_PCT,MATCH($A188,'Knowledge - Percentages'!$B:$B,0),'Data - Knowledge'!AN$8)/100</f>
        <v>0.042</v>
      </c>
      <c r="AO188" s="380">
        <f t="array" aca="true" ref="AO188">INDEX(KM_PCT,MATCH($A188,'Knowledge - Percentages'!$B:$B,0),'Data - Knowledge'!AO$8)/100</f>
        <v>0.038</v>
      </c>
      <c r="AP188" s="380">
        <f t="array" aca="true" ref="AP188">INDEX(KM_PCT,MATCH($A188,'Knowledge - Percentages'!$B:$B,0),'Data - Knowledge'!AP$8)/100</f>
        <v>0.062</v>
      </c>
      <c r="AQ188" s="380">
        <f t="array" aca="true" ref="AQ188">INDEX(KM_PCT,MATCH($A188,'Knowledge - Percentages'!$B:$B,0),'Data - Knowledge'!AQ$8)/100</f>
        <v>0.049</v>
      </c>
      <c r="AR188" s="380">
        <f t="array" aca="true" ref="AR188">INDEX(KM_PCT,MATCH($A188,'Knowledge - Percentages'!$B:$B,0),'Data - Knowledge'!AR$8)/100</f>
        <v>0.10300000000000001</v>
      </c>
      <c r="AS188" s="380">
        <f t="array" aca="true" ref="AS188">INDEX(KM_PCT,MATCH($A188,'Knowledge - Percentages'!$B:$B,0),'Data - Knowledge'!AS$8)/100</f>
        <v>0.053</v>
      </c>
      <c r="AT188" s="380">
        <f t="array" aca="true" ref="AT188">INDEX(KM_PCT,MATCH($A188,'Knowledge - Percentages'!$B:$B,0),'Data - Knowledge'!AT$8)/100</f>
        <v>0.052000000000000005</v>
      </c>
      <c r="AU188" s="380">
        <f t="array" aca="true" ref="AU188">INDEX(KM_PCT,MATCH($A188,'Knowledge - Percentages'!$B:$B,0),'Data - Knowledge'!AU$8)/100</f>
        <v>0.04</v>
      </c>
      <c r="AV188" s="380">
        <f t="array" aca="true" ref="AV188">INDEX(KM_PCT,MATCH($A188,'Knowledge - Percentages'!$B:$B,0),'Data - Knowledge'!AV$8)/100</f>
        <v>0.032</v>
      </c>
      <c r="AW188" s="380">
        <f t="array" aca="true" ref="AW188">INDEX(KM_PCT,MATCH($A188,'Knowledge - Percentages'!$B:$B,0),'Data - Knowledge'!AW$8)/100</f>
        <v>0.042</v>
      </c>
      <c r="AX188" s="380">
        <f t="array" aca="true" ref="AX188">INDEX(KM_PCT,MATCH($A188,'Knowledge - Percentages'!$B:$B,0),'Data - Knowledge'!AX$8)/100</f>
        <v>0.035</v>
      </c>
      <c r="AY188" s="380">
        <f t="array" aca="true" ref="AY188">INDEX(KM_PCT,MATCH($A188,'Knowledge - Percentages'!$B:$B,0),'Data - Knowledge'!AY$8)/100</f>
        <v>0.033</v>
      </c>
      <c r="AZ188" s="380">
        <f t="array" aca="true" ref="AZ188">INDEX(KM_PCT,MATCH($A188,'Knowledge - Percentages'!$B:$B,0),'Data - Knowledge'!AZ$8)/100</f>
        <v>0.037000000000000005</v>
      </c>
      <c r="BA188" s="380">
        <f t="array" aca="true" ref="BA188">INDEX(KM_PCT,MATCH($A188,'Knowledge - Percentages'!$B:$B,0),'Data - Knowledge'!BA$8)/100</f>
        <v>0.025</v>
      </c>
      <c r="BB188" s="380">
        <f t="array" aca="true" ref="BB188">INDEX(KM_PCT,MATCH($A188,'Knowledge - Percentages'!$B:$B,0),'Data - Knowledge'!BB$8)/100</f>
        <v>0.017</v>
      </c>
      <c r="BC188" s="380">
        <f t="array" aca="true" ref="BC188">INDEX(KM_PCT,MATCH($A188,'Knowledge - Percentages'!$B:$B,0),'Data - Knowledge'!BC$8)/100</f>
        <v>0.011000000000000001</v>
      </c>
      <c r="BD188" s="380">
        <f t="array" aca="true" ref="BD188">INDEX(KM_PCT,MATCH($A188,'Knowledge - Percentages'!$B:$B,0),'Data - Knowledge'!BD$8)/100</f>
        <v>0.011000000000000001</v>
      </c>
      <c r="BE188" s="380">
        <f t="array" aca="true" ref="BE188">INDEX(KM_PCT,MATCH($A188,'Knowledge - Percentages'!$B:$B,0),'Data - Knowledge'!BE$8)/100</f>
        <v>0.012</v>
      </c>
      <c r="BF188" s="380">
        <f t="array" aca="true" ref="BF188">INDEX(KM_PCT,MATCH($A188,'Knowledge - Percentages'!$B:$B,0),'Data - Knowledge'!BF$8)/100</f>
        <v>0.012</v>
      </c>
      <c r="BG188" s="380">
        <f t="array" aca="true" ref="BG188">INDEX(KM_PCT,MATCH($A188,'Knowledge - Percentages'!$B:$B,0),'Data - Knowledge'!BG$8)/100</f>
        <v>0.034</v>
      </c>
      <c r="BH188" s="380">
        <f t="array" aca="true" ref="BH188">INDEX(KM_PCT,MATCH($A188,'Knowledge - Percentages'!$B:$B,0),'Data - Knowledge'!BH$8)/100</f>
        <v>0.034</v>
      </c>
      <c r="BI188" s="380">
        <f t="array" aca="true" ref="BI188">INDEX(KM_PCT,MATCH($A188,'Knowledge - Percentages'!$B:$B,0),'Data - Knowledge'!BI$8)/100</f>
        <v>0.034</v>
      </c>
      <c r="BJ188" s="380">
        <f t="array" aca="true" ref="BJ188">INDEX(KM_PCT,MATCH($A188,'Knowledge - Percentages'!$B:$B,0),'Data - Knowledge'!BJ$8)/100</f>
        <v>0.037000000000000005</v>
      </c>
      <c r="BK188" s="380">
        <f t="array" aca="true" ref="BK188">INDEX(KM_PCT,MATCH($A188,'Knowledge - Percentages'!$B:$B,0),'Data - Knowledge'!BK$8)/100</f>
        <v>0.087</v>
      </c>
      <c r="BL188" s="380">
        <f t="array" aca="true" ref="BL188">INDEX(KM_PCT,MATCH($A188,'Knowledge - Percentages'!$B:$B,0),'Data - Knowledge'!BL$8)/100</f>
        <v>0.072000000000000008</v>
      </c>
      <c r="BM188" s="380">
        <f t="array" aca="true" ref="BM188">INDEX(KM_PCT,MATCH($A188,'Knowledge - Percentages'!$B:$B,0),'Data - Knowledge'!BM$8)/100</f>
        <v>0.037000000000000005</v>
      </c>
      <c r="BN188" s="380">
        <f t="array" aca="true" ref="BN188">INDEX(KM_PCT,MATCH($A188,'Knowledge - Percentages'!$B:$B,0),'Data - Knowledge'!BN$8)/100</f>
        <v>0.03</v>
      </c>
      <c r="BO188" s="380">
        <f t="array" aca="true" ref="BO188">INDEX(KM_PCT,MATCH($A188,'Knowledge - Percentages'!$B:$B,0),'Data - Knowledge'!BO$8)/100</f>
        <v>0.013000000000000001</v>
      </c>
      <c r="BP188" s="380">
        <f t="array" aca="true" ref="BP188">INDEX(KM_PCT,MATCH($A188,'Knowledge - Percentages'!$B:$B,0),'Data - Knowledge'!BP$8)/100</f>
        <v>0.013000000000000001</v>
      </c>
      <c r="BQ188" s="380">
        <f t="array" aca="true" ref="BQ188">INDEX(KM_PCT,MATCH($A188,'Knowledge - Percentages'!$B:$B,0),'Data - Knowledge'!BQ$8)/100</f>
        <v>0.012</v>
      </c>
    </row>
    <row r="189" spans="1:69">
      <c r="A189" t="s">
        <v>1072</v>
      </c>
      <c r="B189" t="s">
        <v>1064</v>
      </c>
      <c r="C189" t="s">
        <v>1065</v>
      </c>
      <c r="D189" t="s">
        <v>1073</v>
      </c>
      <c r="E189" s="373">
        <f>SUMPRODUCT($K$2:$BQ$2,$K189:$BQ189)/$J$2</f>
        <v>295.19795454545459</v>
      </c>
      <c r="F189" s="379">
        <f>SUMPRODUCT($K$2:$BQ$2,$K189:$BQ189)</f>
        <v>77932.260000000009</v>
      </c>
      <c r="G189" s="373">
        <f>SUMPRODUCT($K$3:$BQ$3,$K189:$BQ189)/$J$3</f>
        <v>460.98415195071874</v>
      </c>
      <c r="H189" s="379">
        <f>SUMPRODUCT($K$3:$BQ$3,$K189:$BQ189)</f>
        <v>4489985.6400000006</v>
      </c>
      <c r="I189" s="373">
        <f>CORREL($K$4:$BQ$4,$K189:$BQ189)</f>
        <v>-0.39529402471406488</v>
      </c>
      <c r="J189" s="379">
        <f>$E189/$G189*100</f>
        <v>64.0364648754807</v>
      </c>
      <c r="K189" s="380">
        <f t="array" aca="true" ref="K189">INDEX(KM_PCT,MATCH($A189,'Knowledge - Percentages'!$B:$B,0),'Data - Knowledge'!K$8)/100</f>
        <v>821.52</v>
      </c>
      <c r="L189" s="380">
        <f t="array" aca="true" ref="L189">INDEX(KM_PCT,MATCH($A189,'Knowledge - Percentages'!$B:$B,0),'Data - Knowledge'!L$8)/100</f>
        <v>784.92</v>
      </c>
      <c r="M189" s="380">
        <f t="array" aca="true" ref="M189">INDEX(KM_PCT,MATCH($A189,'Knowledge - Percentages'!$B:$B,0),'Data - Knowledge'!M$8)/100</f>
        <v>721.25</v>
      </c>
      <c r="N189" s="380">
        <f t="array" aca="true" ref="N189">INDEX(KM_PCT,MATCH($A189,'Knowledge - Percentages'!$B:$B,0),'Data - Knowledge'!N$8)/100</f>
        <v>546.36</v>
      </c>
      <c r="O189" s="380">
        <f t="array" aca="true" ref="O189">INDEX(KM_PCT,MATCH($A189,'Knowledge - Percentages'!$B:$B,0),'Data - Knowledge'!O$8)/100</f>
        <v>603.73</v>
      </c>
      <c r="P189" s="380">
        <f t="array" aca="true" ref="P189">INDEX(KM_PCT,MATCH($A189,'Knowledge - Percentages'!$B:$B,0),'Data - Knowledge'!P$8)/100</f>
        <v>563.22</v>
      </c>
      <c r="Q189" s="380">
        <f t="array" aca="true" ref="Q189">INDEX(KM_PCT,MATCH($A189,'Knowledge - Percentages'!$B:$B,0),'Data - Knowledge'!Q$8)/100</f>
        <v>598.39</v>
      </c>
      <c r="R189" s="380">
        <f t="array" aca="true" ref="R189">INDEX(KM_PCT,MATCH($A189,'Knowledge - Percentages'!$B:$B,0),'Data - Knowledge'!R$8)/100</f>
        <v>630.38</v>
      </c>
      <c r="S189" s="380">
        <f t="array" aca="true" ref="S189">INDEX(KM_PCT,MATCH($A189,'Knowledge - Percentages'!$B:$B,0),'Data - Knowledge'!S$8)/100</f>
        <v>656.5</v>
      </c>
      <c r="T189" s="380">
        <f t="array" aca="true" ref="T189">INDEX(KM_PCT,MATCH($A189,'Knowledge - Percentages'!$B:$B,0),'Data - Knowledge'!T$8)/100</f>
        <v>535.67</v>
      </c>
      <c r="U189" s="380">
        <f t="array" aca="true" ref="U189">INDEX(KM_PCT,MATCH($A189,'Knowledge - Percentages'!$B:$B,0),'Data - Knowledge'!U$8)/100</f>
        <v>500.46</v>
      </c>
      <c r="V189" s="380">
        <f t="array" aca="true" ref="V189">INDEX(KM_PCT,MATCH($A189,'Knowledge - Percentages'!$B:$B,0),'Data - Knowledge'!V$8)/100</f>
        <v>388</v>
      </c>
      <c r="W189" s="380">
        <f t="array" aca="true" ref="W189">INDEX(KM_PCT,MATCH($A189,'Knowledge - Percentages'!$B:$B,0),'Data - Knowledge'!W$8)/100</f>
        <v>383.09</v>
      </c>
      <c r="X189" s="380">
        <f t="array" aca="true" ref="X189">INDEX(KM_PCT,MATCH($A189,'Knowledge - Percentages'!$B:$B,0),'Data - Knowledge'!X$8)/100</f>
        <v>659.09</v>
      </c>
      <c r="Y189" s="380">
        <f t="array" aca="true" ref="Y189">INDEX(KM_PCT,MATCH($A189,'Knowledge - Percentages'!$B:$B,0),'Data - Knowledge'!Y$8)/100</f>
        <v>498.25</v>
      </c>
      <c r="Z189" s="380">
        <f t="array" aca="true" ref="Z189">INDEX(KM_PCT,MATCH($A189,'Knowledge - Percentages'!$B:$B,0),'Data - Knowledge'!Z$8)/100</f>
        <v>627.52</v>
      </c>
      <c r="AA189" s="380">
        <f t="array" aca="true" ref="AA189">INDEX(KM_PCT,MATCH($A189,'Knowledge - Percentages'!$B:$B,0),'Data - Knowledge'!AA$8)/100</f>
        <v>449.39</v>
      </c>
      <c r="AB189" s="380">
        <f t="array" aca="true" ref="AB189">INDEX(KM_PCT,MATCH($A189,'Knowledge - Percentages'!$B:$B,0),'Data - Knowledge'!AB$8)/100</f>
        <v>521.64</v>
      </c>
      <c r="AC189" s="380">
        <f t="array" aca="true" ref="AC189">INDEX(KM_PCT,MATCH($A189,'Knowledge - Percentages'!$B:$B,0),'Data - Knowledge'!AC$8)/100</f>
        <v>436.54</v>
      </c>
      <c r="AD189" s="380">
        <f t="array" aca="true" ref="AD189">INDEX(KM_PCT,MATCH($A189,'Knowledge - Percentages'!$B:$B,0),'Data - Knowledge'!AD$8)/100</f>
        <v>453.64</v>
      </c>
      <c r="AE189" s="380">
        <f t="array" aca="true" ref="AE189">INDEX(KM_PCT,MATCH($A189,'Knowledge - Percentages'!$B:$B,0),'Data - Knowledge'!AE$8)/100</f>
        <v>428.63</v>
      </c>
      <c r="AF189" s="380">
        <f t="array" aca="true" ref="AF189">INDEX(KM_PCT,MATCH($A189,'Knowledge - Percentages'!$B:$B,0),'Data - Knowledge'!AF$8)/100</f>
        <v>435</v>
      </c>
      <c r="AG189" s="380">
        <f t="array" aca="true" ref="AG189">INDEX(KM_PCT,MATCH($A189,'Knowledge - Percentages'!$B:$B,0),'Data - Knowledge'!AG$8)/100</f>
        <v>398.78</v>
      </c>
      <c r="AH189" s="380">
        <f t="array" aca="true" ref="AH189">INDEX(KM_PCT,MATCH($A189,'Knowledge - Percentages'!$B:$B,0),'Data - Knowledge'!AH$8)/100</f>
        <v>476.89</v>
      </c>
      <c r="AI189" s="380">
        <f t="array" aca="true" ref="AI189">INDEX(KM_PCT,MATCH($A189,'Knowledge - Percentages'!$B:$B,0),'Data - Knowledge'!AI$8)/100</f>
        <v>478.42</v>
      </c>
      <c r="AJ189" s="380">
        <f t="array" aca="true" ref="AJ189">INDEX(KM_PCT,MATCH($A189,'Knowledge - Percentages'!$B:$B,0),'Data - Knowledge'!AJ$8)/100</f>
        <v>474.99</v>
      </c>
      <c r="AK189" s="380">
        <f t="array" aca="true" ref="AK189">INDEX(KM_PCT,MATCH($A189,'Knowledge - Percentages'!$B:$B,0),'Data - Knowledge'!AK$8)/100</f>
        <v>398.08</v>
      </c>
      <c r="AL189" s="380">
        <f t="array" aca="true" ref="AL189">INDEX(KM_PCT,MATCH($A189,'Knowledge - Percentages'!$B:$B,0),'Data - Knowledge'!AL$8)/100</f>
        <v>494.14</v>
      </c>
      <c r="AM189" s="380">
        <f t="array" aca="true" ref="AM189">INDEX(KM_PCT,MATCH($A189,'Knowledge - Percentages'!$B:$B,0),'Data - Knowledge'!AM$8)/100</f>
        <v>492.76</v>
      </c>
      <c r="AN189" s="380">
        <f t="array" aca="true" ref="AN189">INDEX(KM_PCT,MATCH($A189,'Knowledge - Percentages'!$B:$B,0),'Data - Knowledge'!AN$8)/100</f>
        <v>335.92</v>
      </c>
      <c r="AO189" s="380">
        <f t="array" aca="true" ref="AO189">INDEX(KM_PCT,MATCH($A189,'Knowledge - Percentages'!$B:$B,0),'Data - Knowledge'!AO$8)/100</f>
        <v>237.04</v>
      </c>
      <c r="AP189" s="380">
        <f t="array" aca="true" ref="AP189">INDEX(KM_PCT,MATCH($A189,'Knowledge - Percentages'!$B:$B,0),'Data - Knowledge'!AP$8)/100</f>
        <v>436.86</v>
      </c>
      <c r="AQ189" s="380">
        <f t="array" aca="true" ref="AQ189">INDEX(KM_PCT,MATCH($A189,'Knowledge - Percentages'!$B:$B,0),'Data - Knowledge'!AQ$8)/100</f>
        <v>428.76</v>
      </c>
      <c r="AR189" s="380">
        <f t="array" aca="true" ref="AR189">INDEX(KM_PCT,MATCH($A189,'Knowledge - Percentages'!$B:$B,0),'Data - Knowledge'!AR$8)/100</f>
        <v>317.04</v>
      </c>
      <c r="AS189" s="380">
        <f t="array" aca="true" ref="AS189">INDEX(KM_PCT,MATCH($A189,'Knowledge - Percentages'!$B:$B,0),'Data - Knowledge'!AS$8)/100</f>
        <v>351.34</v>
      </c>
      <c r="AT189" s="380">
        <f t="array" aca="true" ref="AT189">INDEX(KM_PCT,MATCH($A189,'Knowledge - Percentages'!$B:$B,0),'Data - Knowledge'!AT$8)/100</f>
        <v>330.67</v>
      </c>
      <c r="AU189" s="380">
        <f t="array" aca="true" ref="AU189">INDEX(KM_PCT,MATCH($A189,'Knowledge - Percentages'!$B:$B,0),'Data - Knowledge'!AU$8)/100</f>
        <v>348.26</v>
      </c>
      <c r="AV189" s="380">
        <f t="array" aca="true" ref="AV189">INDEX(KM_PCT,MATCH($A189,'Knowledge - Percentages'!$B:$B,0),'Data - Knowledge'!AV$8)/100</f>
        <v>351.06</v>
      </c>
      <c r="AW189" s="380">
        <f t="array" aca="true" ref="AW189">INDEX(KM_PCT,MATCH($A189,'Knowledge - Percentages'!$B:$B,0),'Data - Knowledge'!AW$8)/100</f>
        <v>349.38</v>
      </c>
      <c r="AX189" s="380">
        <f t="array" aca="true" ref="AX189">INDEX(KM_PCT,MATCH($A189,'Knowledge - Percentages'!$B:$B,0),'Data - Knowledge'!AX$8)/100</f>
        <v>337.89</v>
      </c>
      <c r="AY189" s="380">
        <f t="array" aca="true" ref="AY189">INDEX(KM_PCT,MATCH($A189,'Knowledge - Percentages'!$B:$B,0),'Data - Knowledge'!AY$8)/100</f>
        <v>367.76</v>
      </c>
      <c r="AZ189" s="380">
        <f t="array" aca="true" ref="AZ189">INDEX(KM_PCT,MATCH($A189,'Knowledge - Percentages'!$B:$B,0),'Data - Knowledge'!AZ$8)/100</f>
        <v>366.3</v>
      </c>
      <c r="BA189" s="380">
        <f t="array" aca="true" ref="BA189">INDEX(KM_PCT,MATCH($A189,'Knowledge - Percentages'!$B:$B,0),'Data - Knowledge'!BA$8)/100</f>
        <v>330.06</v>
      </c>
      <c r="BB189" s="380">
        <f t="array" aca="true" ref="BB189">INDEX(KM_PCT,MATCH($A189,'Knowledge - Percentages'!$B:$B,0),'Data - Knowledge'!BB$8)/100</f>
        <v>264.81</v>
      </c>
      <c r="BC189" s="380">
        <f t="array" aca="true" ref="BC189">INDEX(KM_PCT,MATCH($A189,'Knowledge - Percentages'!$B:$B,0),'Data - Knowledge'!BC$8)/100</f>
        <v>167.02</v>
      </c>
      <c r="BD189" s="380">
        <f t="array" aca="true" ref="BD189">INDEX(KM_PCT,MATCH($A189,'Knowledge - Percentages'!$B:$B,0),'Data - Knowledge'!BD$8)/100</f>
        <v>123.94</v>
      </c>
      <c r="BE189" s="380">
        <f t="array" aca="true" ref="BE189">INDEX(KM_PCT,MATCH($A189,'Knowledge - Percentages'!$B:$B,0),'Data - Knowledge'!BE$8)/100</f>
        <v>261.56</v>
      </c>
      <c r="BF189" s="380">
        <f t="array" aca="true" ref="BF189">INDEX(KM_PCT,MATCH($A189,'Knowledge - Percentages'!$B:$B,0),'Data - Knowledge'!BF$8)/100</f>
        <v>205.13</v>
      </c>
      <c r="BG189" s="380">
        <f t="array" aca="true" ref="BG189">INDEX(KM_PCT,MATCH($A189,'Knowledge - Percentages'!$B:$B,0),'Data - Knowledge'!BG$8)/100</f>
        <v>293.87</v>
      </c>
      <c r="BH189" s="380">
        <f t="array" aca="true" ref="BH189">INDEX(KM_PCT,MATCH($A189,'Knowledge - Percentages'!$B:$B,0),'Data - Knowledge'!BH$8)/100</f>
        <v>322.1</v>
      </c>
      <c r="BI189" s="380">
        <f t="array" aca="true" ref="BI189">INDEX(KM_PCT,MATCH($A189,'Knowledge - Percentages'!$B:$B,0),'Data - Knowledge'!BI$8)/100</f>
        <v>290.01</v>
      </c>
      <c r="BJ189" s="380">
        <f t="array" aca="true" ref="BJ189">INDEX(KM_PCT,MATCH($A189,'Knowledge - Percentages'!$B:$B,0),'Data - Knowledge'!BJ$8)/100</f>
        <v>241.29</v>
      </c>
      <c r="BK189" s="380">
        <f t="array" aca="true" ref="BK189">INDEX(KM_PCT,MATCH($A189,'Knowledge - Percentages'!$B:$B,0),'Data - Knowledge'!BK$8)/100</f>
        <v>372.91</v>
      </c>
      <c r="BL189" s="380">
        <f t="array" aca="true" ref="BL189">INDEX(KM_PCT,MATCH($A189,'Knowledge - Percentages'!$B:$B,0),'Data - Knowledge'!BL$8)/100</f>
        <v>301.12</v>
      </c>
      <c r="BM189" s="380">
        <f t="array" aca="true" ref="BM189">INDEX(KM_PCT,MATCH($A189,'Knowledge - Percentages'!$B:$B,0),'Data - Knowledge'!BM$8)/100</f>
        <v>278.81</v>
      </c>
      <c r="BN189" s="380">
        <f t="array" aca="true" ref="BN189">INDEX(KM_PCT,MATCH($A189,'Knowledge - Percentages'!$B:$B,0),'Data - Knowledge'!BN$8)/100</f>
        <v>260.07</v>
      </c>
      <c r="BO189" s="380">
        <f t="array" aca="true" ref="BO189">INDEX(KM_PCT,MATCH($A189,'Knowledge - Percentages'!$B:$B,0),'Data - Knowledge'!BO$8)/100</f>
        <v>235.62</v>
      </c>
      <c r="BP189" s="380">
        <f t="array" aca="true" ref="BP189">INDEX(KM_PCT,MATCH($A189,'Knowledge - Percentages'!$B:$B,0),'Data - Knowledge'!BP$8)/100</f>
        <v>210.73</v>
      </c>
      <c r="BQ189" s="380">
        <f t="array" aca="true" ref="BQ189">INDEX(KM_PCT,MATCH($A189,'Knowledge - Percentages'!$B:$B,0),'Data - Knowledge'!BQ$8)/100</f>
        <v>174.17</v>
      </c>
    </row>
    <row r="190" spans="1:69">
      <c r="A190" t="s">
        <v>1074</v>
      </c>
      <c r="B190" t="s">
        <v>1064</v>
      </c>
      <c r="C190" t="s">
        <v>1075</v>
      </c>
      <c r="D190" t="s">
        <v>1076</v>
      </c>
      <c r="E190" s="373">
        <f>SUMPRODUCT($K$2:$BQ$2,$K190:$BQ190)/$J$2</f>
        <v>250.60378787878787</v>
      </c>
      <c r="F190" s="379">
        <f>SUMPRODUCT($K$2:$BQ$2,$K190:$BQ190)</f>
        <v>66159.4</v>
      </c>
      <c r="G190" s="373">
        <f>SUMPRODUCT($K$3:$BQ$3,$K190:$BQ190)/$J$3</f>
        <v>366.81770739219712</v>
      </c>
      <c r="H190" s="379">
        <f>SUMPRODUCT($K$3:$BQ$3,$K190:$BQ190)</f>
        <v>3572804.47</v>
      </c>
      <c r="I190" s="373">
        <f>CORREL($K$4:$BQ$4,$K190:$BQ190)</f>
        <v>-0.39123361133596923</v>
      </c>
      <c r="J190" s="379">
        <f>$E190/$G190*100</f>
        <v>68.318345278475149</v>
      </c>
      <c r="K190" s="380">
        <f t="array" aca="true" ref="K190">INDEX(KM_PCT,MATCH($A190,'Knowledge - Percentages'!$B:$B,0),'Data - Knowledge'!K$8)/100</f>
        <v>601.56</v>
      </c>
      <c r="L190" s="380">
        <f t="array" aca="true" ref="L190">INDEX(KM_PCT,MATCH($A190,'Knowledge - Percentages'!$B:$B,0),'Data - Knowledge'!L$8)/100</f>
        <v>575.04</v>
      </c>
      <c r="M190" s="380">
        <f t="array" aca="true" ref="M190">INDEX(KM_PCT,MATCH($A190,'Knowledge - Percentages'!$B:$B,0),'Data - Knowledge'!M$8)/100</f>
        <v>541.18</v>
      </c>
      <c r="N190" s="380">
        <f t="array" aca="true" ref="N190">INDEX(KM_PCT,MATCH($A190,'Knowledge - Percentages'!$B:$B,0),'Data - Knowledge'!N$8)/100</f>
        <v>430.57</v>
      </c>
      <c r="O190" s="380">
        <f t="array" aca="true" ref="O190">INDEX(KM_PCT,MATCH($A190,'Knowledge - Percentages'!$B:$B,0),'Data - Knowledge'!O$8)/100</f>
        <v>465.93</v>
      </c>
      <c r="P190" s="380">
        <f t="array" aca="true" ref="P190">INDEX(KM_PCT,MATCH($A190,'Knowledge - Percentages'!$B:$B,0),'Data - Knowledge'!P$8)/100</f>
        <v>436.83</v>
      </c>
      <c r="Q190" s="380">
        <f t="array" aca="true" ref="Q190">INDEX(KM_PCT,MATCH($A190,'Knowledge - Percentages'!$B:$B,0),'Data - Knowledge'!Q$8)/100</f>
        <v>455.86</v>
      </c>
      <c r="R190" s="380">
        <f t="array" aca="true" ref="R190">INDEX(KM_PCT,MATCH($A190,'Knowledge - Percentages'!$B:$B,0),'Data - Knowledge'!R$8)/100</f>
        <v>481.89</v>
      </c>
      <c r="S190" s="380">
        <f t="array" aca="true" ref="S190">INDEX(KM_PCT,MATCH($A190,'Knowledge - Percentages'!$B:$B,0),'Data - Knowledge'!S$8)/100</f>
        <v>499.06</v>
      </c>
      <c r="T190" s="380">
        <f t="array" aca="true" ref="T190">INDEX(KM_PCT,MATCH($A190,'Knowledge - Percentages'!$B:$B,0),'Data - Knowledge'!T$8)/100</f>
        <v>419.72</v>
      </c>
      <c r="U190" s="380">
        <f t="array" aca="true" ref="U190">INDEX(KM_PCT,MATCH($A190,'Knowledge - Percentages'!$B:$B,0),'Data - Knowledge'!U$8)/100</f>
        <v>397.66</v>
      </c>
      <c r="V190" s="380">
        <f t="array" aca="true" ref="V190">INDEX(KM_PCT,MATCH($A190,'Knowledge - Percentages'!$B:$B,0),'Data - Knowledge'!V$8)/100</f>
        <v>325.12</v>
      </c>
      <c r="W190" s="380">
        <f t="array" aca="true" ref="W190">INDEX(KM_PCT,MATCH($A190,'Knowledge - Percentages'!$B:$B,0),'Data - Knowledge'!W$8)/100</f>
        <v>311.92</v>
      </c>
      <c r="X190" s="380">
        <f t="array" aca="true" ref="X190">INDEX(KM_PCT,MATCH($A190,'Knowledge - Percentages'!$B:$B,0),'Data - Knowledge'!X$8)/100</f>
        <v>497.11</v>
      </c>
      <c r="Y190" s="380">
        <f t="array" aca="true" ref="Y190">INDEX(KM_PCT,MATCH($A190,'Knowledge - Percentages'!$B:$B,0),'Data - Knowledge'!Y$8)/100</f>
        <v>381.44</v>
      </c>
      <c r="Z190" s="380">
        <f t="array" aca="true" ref="Z190">INDEX(KM_PCT,MATCH($A190,'Knowledge - Percentages'!$B:$B,0),'Data - Knowledge'!Z$8)/100</f>
        <v>471.72</v>
      </c>
      <c r="AA190" s="380">
        <f t="array" aca="true" ref="AA190">INDEX(KM_PCT,MATCH($A190,'Knowledge - Percentages'!$B:$B,0),'Data - Knowledge'!AA$8)/100</f>
        <v>353.01</v>
      </c>
      <c r="AB190" s="380">
        <f t="array" aca="true" ref="AB190">INDEX(KM_PCT,MATCH($A190,'Knowledge - Percentages'!$B:$B,0),'Data - Knowledge'!AB$8)/100</f>
        <v>405.3</v>
      </c>
      <c r="AC190" s="380">
        <f t="array" aca="true" ref="AC190">INDEX(KM_PCT,MATCH($A190,'Knowledge - Percentages'!$B:$B,0),'Data - Knowledge'!AC$8)/100</f>
        <v>343.26</v>
      </c>
      <c r="AD190" s="380">
        <f t="array" aca="true" ref="AD190">INDEX(KM_PCT,MATCH($A190,'Knowledge - Percentages'!$B:$B,0),'Data - Knowledge'!AD$8)/100</f>
        <v>359.63</v>
      </c>
      <c r="AE190" s="380">
        <f t="array" aca="true" ref="AE190">INDEX(KM_PCT,MATCH($A190,'Knowledge - Percentages'!$B:$B,0),'Data - Knowledge'!AE$8)/100</f>
        <v>348.01</v>
      </c>
      <c r="AF190" s="380">
        <f t="array" aca="true" ref="AF190">INDEX(KM_PCT,MATCH($A190,'Knowledge - Percentages'!$B:$B,0),'Data - Knowledge'!AF$8)/100</f>
        <v>352.52</v>
      </c>
      <c r="AG190" s="380">
        <f t="array" aca="true" ref="AG190">INDEX(KM_PCT,MATCH($A190,'Knowledge - Percentages'!$B:$B,0),'Data - Knowledge'!AG$8)/100</f>
        <v>326.21</v>
      </c>
      <c r="AH190" s="380">
        <f t="array" aca="true" ref="AH190">INDEX(KM_PCT,MATCH($A190,'Knowledge - Percentages'!$B:$B,0),'Data - Knowledge'!AH$8)/100</f>
        <v>381.06</v>
      </c>
      <c r="AI190" s="380">
        <f t="array" aca="true" ref="AI190">INDEX(KM_PCT,MATCH($A190,'Knowledge - Percentages'!$B:$B,0),'Data - Knowledge'!AI$8)/100</f>
        <v>382.9</v>
      </c>
      <c r="AJ190" s="380">
        <f t="array" aca="true" ref="AJ190">INDEX(KM_PCT,MATCH($A190,'Knowledge - Percentages'!$B:$B,0),'Data - Knowledge'!AJ$8)/100</f>
        <v>375.69</v>
      </c>
      <c r="AK190" s="380">
        <f t="array" aca="true" ref="AK190">INDEX(KM_PCT,MATCH($A190,'Knowledge - Percentages'!$B:$B,0),'Data - Knowledge'!AK$8)/100</f>
        <v>326.64</v>
      </c>
      <c r="AL190" s="380">
        <f t="array" aca="true" ref="AL190">INDEX(KM_PCT,MATCH($A190,'Knowledge - Percentages'!$B:$B,0),'Data - Knowledge'!AL$8)/100</f>
        <v>391.94</v>
      </c>
      <c r="AM190" s="380">
        <f t="array" aca="true" ref="AM190">INDEX(KM_PCT,MATCH($A190,'Knowledge - Percentages'!$B:$B,0),'Data - Knowledge'!AM$8)/100</f>
        <v>391.87</v>
      </c>
      <c r="AN190" s="380">
        <f t="array" aca="true" ref="AN190">INDEX(KM_PCT,MATCH($A190,'Knowledge - Percentages'!$B:$B,0),'Data - Knowledge'!AN$8)/100</f>
        <v>286.01</v>
      </c>
      <c r="AO190" s="380">
        <f t="array" aca="true" ref="AO190">INDEX(KM_PCT,MATCH($A190,'Knowledge - Percentages'!$B:$B,0),'Data - Knowledge'!AO$8)/100</f>
        <v>208.88</v>
      </c>
      <c r="AP190" s="380">
        <f t="array" aca="true" ref="AP190">INDEX(KM_PCT,MATCH($A190,'Knowledge - Percentages'!$B:$B,0),'Data - Knowledge'!AP$8)/100</f>
        <v>346.32</v>
      </c>
      <c r="AQ190" s="380">
        <f t="array" aca="true" ref="AQ190">INDEX(KM_PCT,MATCH($A190,'Knowledge - Percentages'!$B:$B,0),'Data - Knowledge'!AQ$8)/100</f>
        <v>343.06</v>
      </c>
      <c r="AR190" s="380">
        <f t="array" aca="true" ref="AR190">INDEX(KM_PCT,MATCH($A190,'Knowledge - Percentages'!$B:$B,0),'Data - Knowledge'!AR$8)/100</f>
        <v>259.96</v>
      </c>
      <c r="AS190" s="380">
        <f t="array" aca="true" ref="AS190">INDEX(KM_PCT,MATCH($A190,'Knowledge - Percentages'!$B:$B,0),'Data - Knowledge'!AS$8)/100</f>
        <v>288.9</v>
      </c>
      <c r="AT190" s="380">
        <f t="array" aca="true" ref="AT190">INDEX(KM_PCT,MATCH($A190,'Knowledge - Percentages'!$B:$B,0),'Data - Knowledge'!AT$8)/100</f>
        <v>268.28</v>
      </c>
      <c r="AU190" s="380">
        <f t="array" aca="true" ref="AU190">INDEX(KM_PCT,MATCH($A190,'Knowledge - Percentages'!$B:$B,0),'Data - Knowledge'!AU$8)/100</f>
        <v>285.31</v>
      </c>
      <c r="AV190" s="380">
        <f t="array" aca="true" ref="AV190">INDEX(KM_PCT,MATCH($A190,'Knowledge - Percentages'!$B:$B,0),'Data - Knowledge'!AV$8)/100</f>
        <v>290.56</v>
      </c>
      <c r="AW190" s="380">
        <f t="array" aca="true" ref="AW190">INDEX(KM_PCT,MATCH($A190,'Knowledge - Percentages'!$B:$B,0),'Data - Knowledge'!AW$8)/100</f>
        <v>289.05</v>
      </c>
      <c r="AX190" s="380">
        <f t="array" aca="true" ref="AX190">INDEX(KM_PCT,MATCH($A190,'Knowledge - Percentages'!$B:$B,0),'Data - Knowledge'!AX$8)/100</f>
        <v>283.22</v>
      </c>
      <c r="AY190" s="380">
        <f t="array" aca="true" ref="AY190">INDEX(KM_PCT,MATCH($A190,'Knowledge - Percentages'!$B:$B,0),'Data - Knowledge'!AY$8)/100</f>
        <v>302.43</v>
      </c>
      <c r="AZ190" s="380">
        <f t="array" aca="true" ref="AZ190">INDEX(KM_PCT,MATCH($A190,'Knowledge - Percentages'!$B:$B,0),'Data - Knowledge'!AZ$8)/100</f>
        <v>301.83</v>
      </c>
      <c r="BA190" s="380">
        <f t="array" aca="true" ref="BA190">INDEX(KM_PCT,MATCH($A190,'Knowledge - Percentages'!$B:$B,0),'Data - Knowledge'!BA$8)/100</f>
        <v>277.31</v>
      </c>
      <c r="BB190" s="380">
        <f t="array" aca="true" ref="BB190">INDEX(KM_PCT,MATCH($A190,'Knowledge - Percentages'!$B:$B,0),'Data - Knowledge'!BB$8)/100</f>
        <v>229.09</v>
      </c>
      <c r="BC190" s="380">
        <f t="array" aca="true" ref="BC190">INDEX(KM_PCT,MATCH($A190,'Knowledge - Percentages'!$B:$B,0),'Data - Knowledge'!BC$8)/100</f>
        <v>155.33</v>
      </c>
      <c r="BD190" s="380">
        <f t="array" aca="true" ref="BD190">INDEX(KM_PCT,MATCH($A190,'Knowledge - Percentages'!$B:$B,0),'Data - Knowledge'!BD$8)/100</f>
        <v>119.6</v>
      </c>
      <c r="BE190" s="380">
        <f t="array" aca="true" ref="BE190">INDEX(KM_PCT,MATCH($A190,'Knowledge - Percentages'!$B:$B,0),'Data - Knowledge'!BE$8)/100</f>
        <v>227.35</v>
      </c>
      <c r="BF190" s="380">
        <f t="array" aca="true" ref="BF190">INDEX(KM_PCT,MATCH($A190,'Knowledge - Percentages'!$B:$B,0),'Data - Knowledge'!BF$8)/100</f>
        <v>182.85</v>
      </c>
      <c r="BG190" s="380">
        <f t="array" aca="true" ref="BG190">INDEX(KM_PCT,MATCH($A190,'Knowledge - Percentages'!$B:$B,0),'Data - Knowledge'!BG$8)/100</f>
        <v>244.38</v>
      </c>
      <c r="BH190" s="380">
        <f t="array" aca="true" ref="BH190">INDEX(KM_PCT,MATCH($A190,'Knowledge - Percentages'!$B:$B,0),'Data - Knowledge'!BH$8)/100</f>
        <v>265.78</v>
      </c>
      <c r="BI190" s="380">
        <f t="array" aca="true" ref="BI190">INDEX(KM_PCT,MATCH($A190,'Knowledge - Percentages'!$B:$B,0),'Data - Knowledge'!BI$8)/100</f>
        <v>244.69</v>
      </c>
      <c r="BJ190" s="380">
        <f t="array" aca="true" ref="BJ190">INDEX(KM_PCT,MATCH($A190,'Knowledge - Percentages'!$B:$B,0),'Data - Knowledge'!BJ$8)/100</f>
        <v>212.48</v>
      </c>
      <c r="BK190" s="380">
        <f t="array" aca="true" ref="BK190">INDEX(KM_PCT,MATCH($A190,'Knowledge - Percentages'!$B:$B,0),'Data - Knowledge'!BK$8)/100</f>
        <v>307.39</v>
      </c>
      <c r="BL190" s="380">
        <f t="array" aca="true" ref="BL190">INDEX(KM_PCT,MATCH($A190,'Knowledge - Percentages'!$B:$B,0),'Data - Knowledge'!BL$8)/100</f>
        <v>252.43</v>
      </c>
      <c r="BM190" s="380">
        <f t="array" aca="true" ref="BM190">INDEX(KM_PCT,MATCH($A190,'Knowledge - Percentages'!$B:$B,0),'Data - Knowledge'!BM$8)/100</f>
        <v>238.82</v>
      </c>
      <c r="BN190" s="380">
        <f t="array" aca="true" ref="BN190">INDEX(KM_PCT,MATCH($A190,'Knowledge - Percentages'!$B:$B,0),'Data - Knowledge'!BN$8)/100</f>
        <v>226.87</v>
      </c>
      <c r="BO190" s="380">
        <f t="array" aca="true" ref="BO190">INDEX(KM_PCT,MATCH($A190,'Knowledge - Percentages'!$B:$B,0),'Data - Knowledge'!BO$8)/100</f>
        <v>205.89</v>
      </c>
      <c r="BP190" s="380">
        <f t="array" aca="true" ref="BP190">INDEX(KM_PCT,MATCH($A190,'Knowledge - Percentages'!$B:$B,0),'Data - Knowledge'!BP$8)/100</f>
        <v>188.43</v>
      </c>
      <c r="BQ190" s="380">
        <f t="array" aca="true" ref="BQ190">INDEX(KM_PCT,MATCH($A190,'Knowledge - Percentages'!$B:$B,0),'Data - Knowledge'!BQ$8)/100</f>
        <v>158.61</v>
      </c>
    </row>
    <row r="191" spans="1:69">
      <c r="A191" t="s">
        <v>1077</v>
      </c>
      <c r="B191" t="s">
        <v>1064</v>
      </c>
      <c r="C191" t="s">
        <v>1075</v>
      </c>
      <c r="D191" t="s">
        <v>1078</v>
      </c>
      <c r="E191" s="373">
        <f>SUMPRODUCT($K$2:$BQ$2,$K191:$BQ191)/$J$2</f>
        <v>124.53045454545452</v>
      </c>
      <c r="F191" s="379">
        <f>SUMPRODUCT($K$2:$BQ$2,$K191:$BQ191)</f>
        <v>32876.039999999994</v>
      </c>
      <c r="G191" s="373">
        <f>SUMPRODUCT($K$3:$BQ$3,$K191:$BQ191)/$J$3</f>
        <v>214.87953182751531</v>
      </c>
      <c r="H191" s="379">
        <f>SUMPRODUCT($K$3:$BQ$3,$K191:$BQ191)</f>
        <v>2092926.6399999992</v>
      </c>
      <c r="I191" s="373">
        <f>CORREL($K$4:$BQ$4,$K191:$BQ191)</f>
        <v>-0.28153238324928825</v>
      </c>
      <c r="J191" s="379">
        <f>$E191/$G191*100</f>
        <v>57.953614048924692</v>
      </c>
      <c r="K191" s="380">
        <f t="array" aca="true" ref="K191">INDEX(KM_PCT,MATCH($A191,'Knowledge - Percentages'!$B:$B,0),'Data - Knowledge'!K$8)/100</f>
        <v>367.19</v>
      </c>
      <c r="L191" s="380">
        <f t="array" aca="true" ref="L191">INDEX(KM_PCT,MATCH($A191,'Knowledge - Percentages'!$B:$B,0),'Data - Knowledge'!L$8)/100</f>
        <v>298.42</v>
      </c>
      <c r="M191" s="380">
        <f t="array" aca="true" ref="M191">INDEX(KM_PCT,MATCH($A191,'Knowledge - Percentages'!$B:$B,0),'Data - Knowledge'!M$8)/100</f>
        <v>343.07</v>
      </c>
      <c r="N191" s="380">
        <f t="array" aca="true" ref="N191">INDEX(KM_PCT,MATCH($A191,'Knowledge - Percentages'!$B:$B,0),'Data - Knowledge'!N$8)/100</f>
        <v>286.04</v>
      </c>
      <c r="O191" s="380">
        <f t="array" aca="true" ref="O191">INDEX(KM_PCT,MATCH($A191,'Knowledge - Percentages'!$B:$B,0),'Data - Knowledge'!O$8)/100</f>
        <v>296.68</v>
      </c>
      <c r="P191" s="380">
        <f t="array" aca="true" ref="P191">INDEX(KM_PCT,MATCH($A191,'Knowledge - Percentages'!$B:$B,0),'Data - Knowledge'!P$8)/100</f>
        <v>243.52</v>
      </c>
      <c r="Q191" s="380">
        <f t="array" aca="true" ref="Q191">INDEX(KM_PCT,MATCH($A191,'Knowledge - Percentages'!$B:$B,0),'Data - Knowledge'!Q$8)/100</f>
        <v>250.11</v>
      </c>
      <c r="R191" s="380">
        <f t="array" aca="true" ref="R191">INDEX(KM_PCT,MATCH($A191,'Knowledge - Percentages'!$B:$B,0),'Data - Knowledge'!R$8)/100</f>
        <v>268.92</v>
      </c>
      <c r="S191" s="380">
        <f t="array" aca="true" ref="S191">INDEX(KM_PCT,MATCH($A191,'Knowledge - Percentages'!$B:$B,0),'Data - Knowledge'!S$8)/100</f>
        <v>287.28</v>
      </c>
      <c r="T191" s="380">
        <f t="array" aca="true" ref="T191">INDEX(KM_PCT,MATCH($A191,'Knowledge - Percentages'!$B:$B,0),'Data - Knowledge'!T$8)/100</f>
        <v>260.62</v>
      </c>
      <c r="U191" s="380">
        <f t="array" aca="true" ref="U191">INDEX(KM_PCT,MATCH($A191,'Knowledge - Percentages'!$B:$B,0),'Data - Knowledge'!U$8)/100</f>
        <v>247.72</v>
      </c>
      <c r="V191" s="380">
        <f t="array" aca="true" ref="V191">INDEX(KM_PCT,MATCH($A191,'Knowledge - Percentages'!$B:$B,0),'Data - Knowledge'!V$8)/100</f>
        <v>222.8</v>
      </c>
      <c r="W191" s="380">
        <f t="array" aca="true" ref="W191">INDEX(KM_PCT,MATCH($A191,'Knowledge - Percentages'!$B:$B,0),'Data - Knowledge'!W$8)/100</f>
        <v>195.78</v>
      </c>
      <c r="X191" s="380">
        <f t="array" aca="true" ref="X191">INDEX(KM_PCT,MATCH($A191,'Knowledge - Percentages'!$B:$B,0),'Data - Knowledge'!X$8)/100</f>
        <v>241.85</v>
      </c>
      <c r="Y191" s="380">
        <f t="array" aca="true" ref="Y191">INDEX(KM_PCT,MATCH($A191,'Knowledge - Percentages'!$B:$B,0),'Data - Knowledge'!Y$8)/100</f>
        <v>74</v>
      </c>
      <c r="Z191" s="380">
        <f t="array" aca="true" ref="Z191">INDEX(KM_PCT,MATCH($A191,'Knowledge - Percentages'!$B:$B,0),'Data - Knowledge'!Z$8)/100</f>
        <v>143.25</v>
      </c>
      <c r="AA191" s="380">
        <f t="array" aca="true" ref="AA191">INDEX(KM_PCT,MATCH($A191,'Knowledge - Percentages'!$B:$B,0),'Data - Knowledge'!AA$8)/100</f>
        <v>91.02</v>
      </c>
      <c r="AB191" s="380">
        <f t="array" aca="true" ref="AB191">INDEX(KM_PCT,MATCH($A191,'Knowledge - Percentages'!$B:$B,0),'Data - Knowledge'!AB$8)/100</f>
        <v>203.87</v>
      </c>
      <c r="AC191" s="380">
        <f t="array" aca="true" ref="AC191">INDEX(KM_PCT,MATCH($A191,'Knowledge - Percentages'!$B:$B,0),'Data - Knowledge'!AC$8)/100</f>
        <v>149.86</v>
      </c>
      <c r="AD191" s="380">
        <f t="array" aca="true" ref="AD191">INDEX(KM_PCT,MATCH($A191,'Knowledge - Percentages'!$B:$B,0),'Data - Knowledge'!AD$8)/100</f>
        <v>114.07</v>
      </c>
      <c r="AE191" s="380">
        <f t="array" aca="true" ref="AE191">INDEX(KM_PCT,MATCH($A191,'Knowledge - Percentages'!$B:$B,0),'Data - Knowledge'!AE$8)/100</f>
        <v>220.69</v>
      </c>
      <c r="AF191" s="380">
        <f t="array" aca="true" ref="AF191">INDEX(KM_PCT,MATCH($A191,'Knowledge - Percentages'!$B:$B,0),'Data - Knowledge'!AF$8)/100</f>
        <v>228.9</v>
      </c>
      <c r="AG191" s="380">
        <f t="array" aca="true" ref="AG191">INDEX(KM_PCT,MATCH($A191,'Knowledge - Percentages'!$B:$B,0),'Data - Knowledge'!AG$8)/100</f>
        <v>201.38</v>
      </c>
      <c r="AH191" s="380">
        <f t="array" aca="true" ref="AH191">INDEX(KM_PCT,MATCH($A191,'Knowledge - Percentages'!$B:$B,0),'Data - Knowledge'!AH$8)/100</f>
        <v>231.32</v>
      </c>
      <c r="AI191" s="380">
        <f t="array" aca="true" ref="AI191">INDEX(KM_PCT,MATCH($A191,'Knowledge - Percentages'!$B:$B,0),'Data - Knowledge'!AI$8)/100</f>
        <v>186.69</v>
      </c>
      <c r="AJ191" s="380">
        <f t="array" aca="true" ref="AJ191">INDEX(KM_PCT,MATCH($A191,'Knowledge - Percentages'!$B:$B,0),'Data - Knowledge'!AJ$8)/100</f>
        <v>210.73</v>
      </c>
      <c r="AK191" s="380">
        <f t="array" aca="true" ref="AK191">INDEX(KM_PCT,MATCH($A191,'Knowledge - Percentages'!$B:$B,0),'Data - Knowledge'!AK$8)/100</f>
        <v>197.2</v>
      </c>
      <c r="AL191" s="380">
        <f t="array" aca="true" ref="AL191">INDEX(KM_PCT,MATCH($A191,'Knowledge - Percentages'!$B:$B,0),'Data - Knowledge'!AL$8)/100</f>
        <v>193.49</v>
      </c>
      <c r="AM191" s="380">
        <f t="array" aca="true" ref="AM191">INDEX(KM_PCT,MATCH($A191,'Knowledge - Percentages'!$B:$B,0),'Data - Knowledge'!AM$8)/100</f>
        <v>221.83</v>
      </c>
      <c r="AN191" s="380">
        <f t="array" aca="true" ref="AN191">INDEX(KM_PCT,MATCH($A191,'Knowledge - Percentages'!$B:$B,0),'Data - Knowledge'!AN$8)/100</f>
        <v>191.98</v>
      </c>
      <c r="AO191" s="380">
        <f t="array" aca="true" ref="AO191">INDEX(KM_PCT,MATCH($A191,'Knowledge - Percentages'!$B:$B,0),'Data - Knowledge'!AO$8)/100</f>
        <v>132.84</v>
      </c>
      <c r="AP191" s="380">
        <f t="array" aca="true" ref="AP191">INDEX(KM_PCT,MATCH($A191,'Knowledge - Percentages'!$B:$B,0),'Data - Knowledge'!AP$8)/100</f>
        <v>161.77</v>
      </c>
      <c r="AQ191" s="380">
        <f t="array" aca="true" ref="AQ191">INDEX(KM_PCT,MATCH($A191,'Knowledge - Percentages'!$B:$B,0),'Data - Knowledge'!AQ$8)/100</f>
        <v>177.38</v>
      </c>
      <c r="AR191" s="380">
        <f t="array" aca="true" ref="AR191">INDEX(KM_PCT,MATCH($A191,'Knowledge - Percentages'!$B:$B,0),'Data - Knowledge'!AR$8)/100</f>
        <v>88.83</v>
      </c>
      <c r="AS191" s="380">
        <f t="array" aca="true" ref="AS191">INDEX(KM_PCT,MATCH($A191,'Knowledge - Percentages'!$B:$B,0),'Data - Knowledge'!AS$8)/100</f>
        <v>97.11</v>
      </c>
      <c r="AT191" s="380">
        <f t="array" aca="true" ref="AT191">INDEX(KM_PCT,MATCH($A191,'Knowledge - Percentages'!$B:$B,0),'Data - Knowledge'!AT$8)/100</f>
        <v>85.38</v>
      </c>
      <c r="AU191" s="380">
        <f t="array" aca="true" ref="AU191">INDEX(KM_PCT,MATCH($A191,'Knowledge - Percentages'!$B:$B,0),'Data - Knowledge'!AU$8)/100</f>
        <v>156.07</v>
      </c>
      <c r="AV191" s="380">
        <f t="array" aca="true" ref="AV191">INDEX(KM_PCT,MATCH($A191,'Knowledge - Percentages'!$B:$B,0),'Data - Knowledge'!AV$8)/100</f>
        <v>168.34</v>
      </c>
      <c r="AW191" s="380">
        <f t="array" aca="true" ref="AW191">INDEX(KM_PCT,MATCH($A191,'Knowledge - Percentages'!$B:$B,0),'Data - Knowledge'!AW$8)/100</f>
        <v>158.67</v>
      </c>
      <c r="AX191" s="380">
        <f t="array" aca="true" ref="AX191">INDEX(KM_PCT,MATCH($A191,'Knowledge - Percentages'!$B:$B,0),'Data - Knowledge'!AX$8)/100</f>
        <v>122.5</v>
      </c>
      <c r="AY191" s="380">
        <f t="array" aca="true" ref="AY191">INDEX(KM_PCT,MATCH($A191,'Knowledge - Percentages'!$B:$B,0),'Data - Knowledge'!AY$8)/100</f>
        <v>144.26</v>
      </c>
      <c r="AZ191" s="380">
        <f t="array" aca="true" ref="AZ191">INDEX(KM_PCT,MATCH($A191,'Knowledge - Percentages'!$B:$B,0),'Data - Knowledge'!AZ$8)/100</f>
        <v>139.34</v>
      </c>
      <c r="BA191" s="380">
        <f t="array" aca="true" ref="BA191">INDEX(KM_PCT,MATCH($A191,'Knowledge - Percentages'!$B:$B,0),'Data - Knowledge'!BA$8)/100</f>
        <v>139.09</v>
      </c>
      <c r="BB191" s="380">
        <f t="array" aca="true" ref="BB191">INDEX(KM_PCT,MATCH($A191,'Knowledge - Percentages'!$B:$B,0),'Data - Knowledge'!BB$8)/100</f>
        <v>116.78</v>
      </c>
      <c r="BC191" s="380">
        <f t="array" aca="true" ref="BC191">INDEX(KM_PCT,MATCH($A191,'Knowledge - Percentages'!$B:$B,0),'Data - Knowledge'!BC$8)/100</f>
        <v>64.39</v>
      </c>
      <c r="BD191" s="380">
        <f t="array" aca="true" ref="BD191">INDEX(KM_PCT,MATCH($A191,'Knowledge - Percentages'!$B:$B,0),'Data - Knowledge'!BD$8)/100</f>
        <v>42.1</v>
      </c>
      <c r="BE191" s="380">
        <f t="array" aca="true" ref="BE191">INDEX(KM_PCT,MATCH($A191,'Knowledge - Percentages'!$B:$B,0),'Data - Knowledge'!BE$8)/100</f>
        <v>112.42</v>
      </c>
      <c r="BF191" s="380">
        <f t="array" aca="true" ref="BF191">INDEX(KM_PCT,MATCH($A191,'Knowledge - Percentages'!$B:$B,0),'Data - Knowledge'!BF$8)/100</f>
        <v>89.33</v>
      </c>
      <c r="BG191" s="380">
        <f t="array" aca="true" ref="BG191">INDEX(KM_PCT,MATCH($A191,'Knowledge - Percentages'!$B:$B,0),'Data - Knowledge'!BG$8)/100</f>
        <v>115.14</v>
      </c>
      <c r="BH191" s="380">
        <f t="array" aca="true" ref="BH191">INDEX(KM_PCT,MATCH($A191,'Knowledge - Percentages'!$B:$B,0),'Data - Knowledge'!BH$8)/100</f>
        <v>122.17</v>
      </c>
      <c r="BI191" s="380">
        <f t="array" aca="true" ref="BI191">INDEX(KM_PCT,MATCH($A191,'Knowledge - Percentages'!$B:$B,0),'Data - Knowledge'!BI$8)/100</f>
        <v>110.81</v>
      </c>
      <c r="BJ191" s="380">
        <f t="array" aca="true" ref="BJ191">INDEX(KM_PCT,MATCH($A191,'Knowledge - Percentages'!$B:$B,0),'Data - Knowledge'!BJ$8)/100</f>
        <v>77.42</v>
      </c>
      <c r="BK191" s="380">
        <f t="array" aca="true" ref="BK191">INDEX(KM_PCT,MATCH($A191,'Knowledge - Percentages'!$B:$B,0),'Data - Knowledge'!BK$8)/100</f>
        <v>112.45</v>
      </c>
      <c r="BL191" s="380">
        <f t="array" aca="true" ref="BL191">INDEX(KM_PCT,MATCH($A191,'Knowledge - Percentages'!$B:$B,0),'Data - Knowledge'!BL$8)/100</f>
        <v>86.67</v>
      </c>
      <c r="BM191" s="380">
        <f t="array" aca="true" ref="BM191">INDEX(KM_PCT,MATCH($A191,'Knowledge - Percentages'!$B:$B,0),'Data - Knowledge'!BM$8)/100</f>
        <v>70.82</v>
      </c>
      <c r="BN191" s="380">
        <f t="array" aca="true" ref="BN191">INDEX(KM_PCT,MATCH($A191,'Knowledge - Percentages'!$B:$B,0),'Data - Knowledge'!BN$8)/100</f>
        <v>81.09</v>
      </c>
      <c r="BO191" s="380">
        <f t="array" aca="true" ref="BO191">INDEX(KM_PCT,MATCH($A191,'Knowledge - Percentages'!$B:$B,0),'Data - Knowledge'!BO$8)/100</f>
        <v>78.11</v>
      </c>
      <c r="BP191" s="380">
        <f t="array" aca="true" ref="BP191">INDEX(KM_PCT,MATCH($A191,'Knowledge - Percentages'!$B:$B,0),'Data - Knowledge'!BP$8)/100</f>
        <v>70.39</v>
      </c>
      <c r="BQ191" s="380">
        <f t="array" aca="true" ref="BQ191">INDEX(KM_PCT,MATCH($A191,'Knowledge - Percentages'!$B:$B,0),'Data - Knowledge'!BQ$8)/100</f>
        <v>60.36</v>
      </c>
    </row>
    <row r="192" spans="1:69">
      <c r="A192" t="s">
        <v>1079</v>
      </c>
      <c r="B192" t="s">
        <v>1064</v>
      </c>
      <c r="C192" t="s">
        <v>1080</v>
      </c>
      <c r="D192" t="s">
        <v>1081</v>
      </c>
      <c r="E192" s="373">
        <f>SUMPRODUCT($K$2:$BQ$2,$K192:$BQ192)/$J$2</f>
        <v>44.596515151515142</v>
      </c>
      <c r="F192" s="379">
        <f>SUMPRODUCT($K$2:$BQ$2,$K192:$BQ192)</f>
        <v>11773.479999999998</v>
      </c>
      <c r="G192" s="373">
        <f>SUMPRODUCT($K$3:$BQ$3,$K192:$BQ192)/$J$3</f>
        <v>94.167745379876763</v>
      </c>
      <c r="H192" s="379">
        <f>SUMPRODUCT($K$3:$BQ$3,$K192:$BQ192)</f>
        <v>917193.83999999973</v>
      </c>
      <c r="I192" s="373">
        <f>CORREL($K$4:$BQ$4,$K192:$BQ192)</f>
        <v>-0.40099118313197063</v>
      </c>
      <c r="J192" s="379">
        <f>$E192/$G192*100</f>
        <v>47.35858862459844</v>
      </c>
      <c r="K192" s="380">
        <f t="array" aca="true" ref="K192">INDEX(KM_PCT,MATCH($A192,'Knowledge - Percentages'!$B:$B,0),'Data - Knowledge'!K$8)/100</f>
        <v>219.96</v>
      </c>
      <c r="L192" s="380">
        <f t="array" aca="true" ref="L192">INDEX(KM_PCT,MATCH($A192,'Knowledge - Percentages'!$B:$B,0),'Data - Knowledge'!L$8)/100</f>
        <v>209.87</v>
      </c>
      <c r="M192" s="380">
        <f t="array" aca="true" ref="M192">INDEX(KM_PCT,MATCH($A192,'Knowledge - Percentages'!$B:$B,0),'Data - Knowledge'!M$8)/100</f>
        <v>180.07</v>
      </c>
      <c r="N192" s="380">
        <f t="array" aca="true" ref="N192">INDEX(KM_PCT,MATCH($A192,'Knowledge - Percentages'!$B:$B,0),'Data - Knowledge'!N$8)/100</f>
        <v>115.79</v>
      </c>
      <c r="O192" s="380">
        <f t="array" aca="true" ref="O192">INDEX(KM_PCT,MATCH($A192,'Knowledge - Percentages'!$B:$B,0),'Data - Knowledge'!O$8)/100</f>
        <v>137.8</v>
      </c>
      <c r="P192" s="380">
        <f t="array" aca="true" ref="P192">INDEX(KM_PCT,MATCH($A192,'Knowledge - Percentages'!$B:$B,0),'Data - Knowledge'!P$8)/100</f>
        <v>126.39</v>
      </c>
      <c r="Q192" s="380">
        <f t="array" aca="true" ref="Q192">INDEX(KM_PCT,MATCH($A192,'Knowledge - Percentages'!$B:$B,0),'Data - Knowledge'!Q$8)/100</f>
        <v>142.52</v>
      </c>
      <c r="R192" s="380">
        <f t="array" aca="true" ref="R192">INDEX(KM_PCT,MATCH($A192,'Knowledge - Percentages'!$B:$B,0),'Data - Knowledge'!R$8)/100</f>
        <v>148.49</v>
      </c>
      <c r="S192" s="380">
        <f t="array" aca="true" ref="S192">INDEX(KM_PCT,MATCH($A192,'Knowledge - Percentages'!$B:$B,0),'Data - Knowledge'!S$8)/100</f>
        <v>157.44</v>
      </c>
      <c r="T192" s="380">
        <f t="array" aca="true" ref="T192">INDEX(KM_PCT,MATCH($A192,'Knowledge - Percentages'!$B:$B,0),'Data - Knowledge'!T$8)/100</f>
        <v>115.95</v>
      </c>
      <c r="U192" s="380">
        <f t="array" aca="true" ref="U192">INDEX(KM_PCT,MATCH($A192,'Knowledge - Percentages'!$B:$B,0),'Data - Knowledge'!U$8)/100</f>
        <v>102.8</v>
      </c>
      <c r="V192" s="380">
        <f t="array" aca="true" ref="V192">INDEX(KM_PCT,MATCH($A192,'Knowledge - Percentages'!$B:$B,0),'Data - Knowledge'!V$8)/100</f>
        <v>62.88</v>
      </c>
      <c r="W192" s="380">
        <f t="array" aca="true" ref="W192">INDEX(KM_PCT,MATCH($A192,'Knowledge - Percentages'!$B:$B,0),'Data - Knowledge'!W$8)/100</f>
        <v>71.16</v>
      </c>
      <c r="X192" s="380">
        <f t="array" aca="true" ref="X192">INDEX(KM_PCT,MATCH($A192,'Knowledge - Percentages'!$B:$B,0),'Data - Knowledge'!X$8)/100</f>
        <v>161.98</v>
      </c>
      <c r="Y192" s="380">
        <f t="array" aca="true" ref="Y192">INDEX(KM_PCT,MATCH($A192,'Knowledge - Percentages'!$B:$B,0),'Data - Knowledge'!Y$8)/100</f>
        <v>116.81</v>
      </c>
      <c r="Z192" s="380">
        <f t="array" aca="true" ref="Z192">INDEX(KM_PCT,MATCH($A192,'Knowledge - Percentages'!$B:$B,0),'Data - Knowledge'!Z$8)/100</f>
        <v>155.8</v>
      </c>
      <c r="AA192" s="380">
        <f t="array" aca="true" ref="AA192">INDEX(KM_PCT,MATCH($A192,'Knowledge - Percentages'!$B:$B,0),'Data - Knowledge'!AA$8)/100</f>
        <v>96.38</v>
      </c>
      <c r="AB192" s="380">
        <f t="array" aca="true" ref="AB192">INDEX(KM_PCT,MATCH($A192,'Knowledge - Percentages'!$B:$B,0),'Data - Knowledge'!AB$8)/100</f>
        <v>116.34</v>
      </c>
      <c r="AC192" s="380">
        <f t="array" aca="true" ref="AC192">INDEX(KM_PCT,MATCH($A192,'Knowledge - Percentages'!$B:$B,0),'Data - Knowledge'!AC$8)/100</f>
        <v>93.28</v>
      </c>
      <c r="AD192" s="380">
        <f t="array" aca="true" ref="AD192">INDEX(KM_PCT,MATCH($A192,'Knowledge - Percentages'!$B:$B,0),'Data - Knowledge'!AD$8)/100</f>
        <v>94.01</v>
      </c>
      <c r="AE192" s="380">
        <f t="array" aca="true" ref="AE192">INDEX(KM_PCT,MATCH($A192,'Knowledge - Percentages'!$B:$B,0),'Data - Knowledge'!AE$8)/100</f>
        <v>80.62</v>
      </c>
      <c r="AF192" s="380">
        <f t="array" aca="true" ref="AF192">INDEX(KM_PCT,MATCH($A192,'Knowledge - Percentages'!$B:$B,0),'Data - Knowledge'!AF$8)/100</f>
        <v>82.48</v>
      </c>
      <c r="AG192" s="380">
        <f t="array" aca="true" ref="AG192">INDEX(KM_PCT,MATCH($A192,'Knowledge - Percentages'!$B:$B,0),'Data - Knowledge'!AG$8)/100</f>
        <v>72.57</v>
      </c>
      <c r="AH192" s="380">
        <f t="array" aca="true" ref="AH192">INDEX(KM_PCT,MATCH($A192,'Knowledge - Percentages'!$B:$B,0),'Data - Knowledge'!AH$8)/100</f>
        <v>95.84</v>
      </c>
      <c r="AI192" s="380">
        <f t="array" aca="true" ref="AI192">INDEX(KM_PCT,MATCH($A192,'Knowledge - Percentages'!$B:$B,0),'Data - Knowledge'!AI$8)/100</f>
        <v>95.52</v>
      </c>
      <c r="AJ192" s="380">
        <f t="array" aca="true" ref="AJ192">INDEX(KM_PCT,MATCH($A192,'Knowledge - Percentages'!$B:$B,0),'Data - Knowledge'!AJ$8)/100</f>
        <v>99.31</v>
      </c>
      <c r="AK192" s="380">
        <f t="array" aca="true" ref="AK192">INDEX(KM_PCT,MATCH($A192,'Knowledge - Percentages'!$B:$B,0),'Data - Knowledge'!AK$8)/100</f>
        <v>71.44</v>
      </c>
      <c r="AL192" s="380">
        <f t="array" aca="true" ref="AL192">INDEX(KM_PCT,MATCH($A192,'Knowledge - Percentages'!$B:$B,0),'Data - Knowledge'!AL$8)/100</f>
        <v>102.2</v>
      </c>
      <c r="AM192" s="380">
        <f t="array" aca="true" ref="AM192">INDEX(KM_PCT,MATCH($A192,'Knowledge - Percentages'!$B:$B,0),'Data - Knowledge'!AM$8)/100</f>
        <v>100.89</v>
      </c>
      <c r="AN192" s="380">
        <f t="array" aca="true" ref="AN192">INDEX(KM_PCT,MATCH($A192,'Knowledge - Percentages'!$B:$B,0),'Data - Knowledge'!AN$8)/100</f>
        <v>49.92</v>
      </c>
      <c r="AO192" s="380">
        <f t="array" aca="true" ref="AO192">INDEX(KM_PCT,MATCH($A192,'Knowledge - Percentages'!$B:$B,0),'Data - Knowledge'!AO$8)/100</f>
        <v>28.16</v>
      </c>
      <c r="AP192" s="380">
        <f t="array" aca="true" ref="AP192">INDEX(KM_PCT,MATCH($A192,'Knowledge - Percentages'!$B:$B,0),'Data - Knowledge'!AP$8)/100</f>
        <v>90.55</v>
      </c>
      <c r="AQ192" s="380">
        <f t="array" aca="true" ref="AQ192">INDEX(KM_PCT,MATCH($A192,'Knowledge - Percentages'!$B:$B,0),'Data - Knowledge'!AQ$8)/100</f>
        <v>85.7</v>
      </c>
      <c r="AR192" s="380">
        <f t="array" aca="true" ref="AR192">INDEX(KM_PCT,MATCH($A192,'Knowledge - Percentages'!$B:$B,0),'Data - Knowledge'!AR$8)/100</f>
        <v>57.08</v>
      </c>
      <c r="AS192" s="380">
        <f t="array" aca="true" ref="AS192">INDEX(KM_PCT,MATCH($A192,'Knowledge - Percentages'!$B:$B,0),'Data - Knowledge'!AS$8)/100</f>
        <v>62.45</v>
      </c>
      <c r="AT192" s="380">
        <f t="array" aca="true" ref="AT192">INDEX(KM_PCT,MATCH($A192,'Knowledge - Percentages'!$B:$B,0),'Data - Knowledge'!AT$8)/100</f>
        <v>62.39</v>
      </c>
      <c r="AU192" s="380">
        <f t="array" aca="true" ref="AU192">INDEX(KM_PCT,MATCH($A192,'Knowledge - Percentages'!$B:$B,0),'Data - Knowledge'!AU$8)/100</f>
        <v>62.95</v>
      </c>
      <c r="AV192" s="380">
        <f t="array" aca="true" ref="AV192">INDEX(KM_PCT,MATCH($A192,'Knowledge - Percentages'!$B:$B,0),'Data - Knowledge'!AV$8)/100</f>
        <v>60.51</v>
      </c>
      <c r="AW192" s="380">
        <f t="array" aca="true" ref="AW192">INDEX(KM_PCT,MATCH($A192,'Knowledge - Percentages'!$B:$B,0),'Data - Knowledge'!AW$8)/100</f>
        <v>60.34</v>
      </c>
      <c r="AX192" s="380">
        <f t="array" aca="true" ref="AX192">INDEX(KM_PCT,MATCH($A192,'Knowledge - Percentages'!$B:$B,0),'Data - Knowledge'!AX$8)/100</f>
        <v>54.67</v>
      </c>
      <c r="AY192" s="380">
        <f t="array" aca="true" ref="AY192">INDEX(KM_PCT,MATCH($A192,'Knowledge - Percentages'!$B:$B,0),'Data - Knowledge'!AY$8)/100</f>
        <v>65.33</v>
      </c>
      <c r="AZ192" s="380">
        <f t="array" aca="true" ref="AZ192">INDEX(KM_PCT,MATCH($A192,'Knowledge - Percentages'!$B:$B,0),'Data - Knowledge'!AZ$8)/100</f>
        <v>64.47</v>
      </c>
      <c r="BA192" s="380">
        <f t="array" aca="true" ref="BA192">INDEX(KM_PCT,MATCH($A192,'Knowledge - Percentages'!$B:$B,0),'Data - Knowledge'!BA$8)/100</f>
        <v>52.75</v>
      </c>
      <c r="BB192" s="380">
        <f t="array" aca="true" ref="BB192">INDEX(KM_PCT,MATCH($A192,'Knowledge - Percentages'!$B:$B,0),'Data - Knowledge'!BB$8)/100</f>
        <v>35.73</v>
      </c>
      <c r="BC192" s="380">
        <f t="array" aca="true" ref="BC192">INDEX(KM_PCT,MATCH($A192,'Knowledge - Percentages'!$B:$B,0),'Data - Knowledge'!BC$8)/100</f>
        <v>11.69</v>
      </c>
      <c r="BD192" s="380">
        <f t="array" aca="true" ref="BD192">INDEX(KM_PCT,MATCH($A192,'Knowledge - Percentages'!$B:$B,0),'Data - Knowledge'!BD$8)/100</f>
        <v>4.34</v>
      </c>
      <c r="BE192" s="380">
        <f t="array" aca="true" ref="BE192">INDEX(KM_PCT,MATCH($A192,'Knowledge - Percentages'!$B:$B,0),'Data - Knowledge'!BE$8)/100</f>
        <v>34.2</v>
      </c>
      <c r="BF192" s="380">
        <f t="array" aca="true" ref="BF192">INDEX(KM_PCT,MATCH($A192,'Knowledge - Percentages'!$B:$B,0),'Data - Knowledge'!BF$8)/100</f>
        <v>22.29</v>
      </c>
      <c r="BG192" s="380">
        <f t="array" aca="true" ref="BG192">INDEX(KM_PCT,MATCH($A192,'Knowledge - Percentages'!$B:$B,0),'Data - Knowledge'!BG$8)/100</f>
        <v>49.49</v>
      </c>
      <c r="BH192" s="380">
        <f t="array" aca="true" ref="BH192">INDEX(KM_PCT,MATCH($A192,'Knowledge - Percentages'!$B:$B,0),'Data - Knowledge'!BH$8)/100</f>
        <v>56.31</v>
      </c>
      <c r="BI192" s="380">
        <f t="array" aca="true" ref="BI192">INDEX(KM_PCT,MATCH($A192,'Knowledge - Percentages'!$B:$B,0),'Data - Knowledge'!BI$8)/100</f>
        <v>45.32</v>
      </c>
      <c r="BJ192" s="380">
        <f t="array" aca="true" ref="BJ192">INDEX(KM_PCT,MATCH($A192,'Knowledge - Percentages'!$B:$B,0),'Data - Knowledge'!BJ$8)/100</f>
        <v>28.81</v>
      </c>
      <c r="BK192" s="380">
        <f t="array" aca="true" ref="BK192">INDEX(KM_PCT,MATCH($A192,'Knowledge - Percentages'!$B:$B,0),'Data - Knowledge'!BK$8)/100</f>
        <v>65.52</v>
      </c>
      <c r="BL192" s="380">
        <f t="array" aca="true" ref="BL192">INDEX(KM_PCT,MATCH($A192,'Knowledge - Percentages'!$B:$B,0),'Data - Knowledge'!BL$8)/100</f>
        <v>48.69</v>
      </c>
      <c r="BM192" s="380">
        <f t="array" aca="true" ref="BM192">INDEX(KM_PCT,MATCH($A192,'Knowledge - Percentages'!$B:$B,0),'Data - Knowledge'!BM$8)/100</f>
        <v>39.99</v>
      </c>
      <c r="BN192" s="380">
        <f t="array" aca="true" ref="BN192">INDEX(KM_PCT,MATCH($A192,'Knowledge - Percentages'!$B:$B,0),'Data - Knowledge'!BN$8)/100</f>
        <v>33.2</v>
      </c>
      <c r="BO192" s="380">
        <f t="array" aca="true" ref="BO192">INDEX(KM_PCT,MATCH($A192,'Knowledge - Percentages'!$B:$B,0),'Data - Knowledge'!BO$8)/100</f>
        <v>29.74</v>
      </c>
      <c r="BP192" s="380">
        <f t="array" aca="true" ref="BP192">INDEX(KM_PCT,MATCH($A192,'Knowledge - Percentages'!$B:$B,0),'Data - Knowledge'!BP$8)/100</f>
        <v>22.3</v>
      </c>
      <c r="BQ192" s="380">
        <f t="array" aca="true" ref="BQ192">INDEX(KM_PCT,MATCH($A192,'Knowledge - Percentages'!$B:$B,0),'Data - Knowledge'!BQ$8)/100</f>
        <v>15.56</v>
      </c>
    </row>
    <row r="193" spans="1:69">
      <c r="A193" t="s">
        <v>1082</v>
      </c>
      <c r="B193" t="s">
        <v>1064</v>
      </c>
      <c r="C193" t="s">
        <v>1080</v>
      </c>
      <c r="D193" t="s">
        <v>1083</v>
      </c>
      <c r="E193" s="373">
        <f>SUMPRODUCT($K$2:$BQ$2,$K193:$BQ193)/$J$2</f>
        <v>32.190378787878785</v>
      </c>
      <c r="F193" s="379">
        <f>SUMPRODUCT($K$2:$BQ$2,$K193:$BQ193)</f>
        <v>8498.26</v>
      </c>
      <c r="G193" s="373">
        <f>SUMPRODUCT($K$3:$BQ$3,$K193:$BQ193)/$J$3</f>
        <v>36.939162217659117</v>
      </c>
      <c r="H193" s="379">
        <f>SUMPRODUCT($K$3:$BQ$3,$K193:$BQ193)</f>
        <v>359787.43999999983</v>
      </c>
      <c r="I193" s="373">
        <f>CORREL($K$4:$BQ$4,$K193:$BQ193)</f>
        <v>-0.30036148916731381</v>
      </c>
      <c r="J193" s="379">
        <f>$E193/$G193*100</f>
        <v>87.144312039892085</v>
      </c>
      <c r="K193" s="380">
        <f t="array" aca="true" ref="K193">INDEX(KM_PCT,MATCH($A193,'Knowledge - Percentages'!$B:$B,0),'Data - Knowledge'!K$8)/100</f>
        <v>57.65</v>
      </c>
      <c r="L193" s="380">
        <f t="array" aca="true" ref="L193">INDEX(KM_PCT,MATCH($A193,'Knowledge - Percentages'!$B:$B,0),'Data - Knowledge'!L$8)/100</f>
        <v>119.5</v>
      </c>
      <c r="M193" s="380">
        <f t="array" aca="true" ref="M193">INDEX(KM_PCT,MATCH($A193,'Knowledge - Percentages'!$B:$B,0),'Data - Knowledge'!M$8)/100</f>
        <v>46.62</v>
      </c>
      <c r="N193" s="380">
        <f t="array" aca="true" ref="N193">INDEX(KM_PCT,MATCH($A193,'Knowledge - Percentages'!$B:$B,0),'Data - Knowledge'!N$8)/100</f>
        <v>25.68</v>
      </c>
      <c r="O193" s="380">
        <f t="array" aca="true" ref="O193">INDEX(KM_PCT,MATCH($A193,'Knowledge - Percentages'!$B:$B,0),'Data - Knowledge'!O$8)/100</f>
        <v>34.74</v>
      </c>
      <c r="P193" s="380">
        <f t="array" aca="true" ref="P193">INDEX(KM_PCT,MATCH($A193,'Knowledge - Percentages'!$B:$B,0),'Data - Knowledge'!P$8)/100</f>
        <v>53.95</v>
      </c>
      <c r="Q193" s="380">
        <f t="array" aca="true" ref="Q193">INDEX(KM_PCT,MATCH($A193,'Knowledge - Percentages'!$B:$B,0),'Data - Knowledge'!Q$8)/100</f>
        <v>77.22</v>
      </c>
      <c r="R193" s="380">
        <f t="array" aca="true" ref="R193">INDEX(KM_PCT,MATCH($A193,'Knowledge - Percentages'!$B:$B,0),'Data - Knowledge'!R$8)/100</f>
        <v>67.49</v>
      </c>
      <c r="S193" s="380">
        <f t="array" aca="true" ref="S193">INDEX(KM_PCT,MATCH($A193,'Knowledge - Percentages'!$B:$B,0),'Data - Knowledge'!S$8)/100</f>
        <v>62.15</v>
      </c>
      <c r="T193" s="380">
        <f t="array" aca="true" ref="T193">INDEX(KM_PCT,MATCH($A193,'Knowledge - Percentages'!$B:$B,0),'Data - Knowledge'!T$8)/100</f>
        <v>34.74</v>
      </c>
      <c r="U193" s="380">
        <f t="array" aca="true" ref="U193">INDEX(KM_PCT,MATCH($A193,'Knowledge - Percentages'!$B:$B,0),'Data - Knowledge'!U$8)/100</f>
        <v>31.23</v>
      </c>
      <c r="V193" s="380">
        <f t="array" aca="true" ref="V193">INDEX(KM_PCT,MATCH($A193,'Knowledge - Percentages'!$B:$B,0),'Data - Knowledge'!V$8)/100</f>
        <v>10.15</v>
      </c>
      <c r="W193" s="380">
        <f t="array" aca="true" ref="W193">INDEX(KM_PCT,MATCH($A193,'Knowledge - Percentages'!$B:$B,0),'Data - Knowledge'!W$8)/100</f>
        <v>38.53</v>
      </c>
      <c r="X193" s="380">
        <f t="array" aca="true" ref="X193">INDEX(KM_PCT,MATCH($A193,'Knowledge - Percentages'!$B:$B,0),'Data - Knowledge'!X$8)/100</f>
        <v>106.69</v>
      </c>
      <c r="Y193" s="380">
        <f t="array" aca="true" ref="Y193">INDEX(KM_PCT,MATCH($A193,'Knowledge - Percentages'!$B:$B,0),'Data - Knowledge'!Y$8)/100</f>
        <v>196.56</v>
      </c>
      <c r="Z193" s="380">
        <f t="array" aca="true" ref="Z193">INDEX(KM_PCT,MATCH($A193,'Knowledge - Percentages'!$B:$B,0),'Data - Knowledge'!Z$8)/100</f>
        <v>202.73</v>
      </c>
      <c r="AA193" s="380">
        <f t="array" aca="true" ref="AA193">INDEX(KM_PCT,MATCH($A193,'Knowledge - Percentages'!$B:$B,0),'Data - Knowledge'!AA$8)/100</f>
        <v>156.93</v>
      </c>
      <c r="AB193" s="380">
        <f t="array" aca="true" ref="AB193">INDEX(KM_PCT,MATCH($A193,'Knowledge - Percentages'!$B:$B,0),'Data - Knowledge'!AB$8)/100</f>
        <v>60.94</v>
      </c>
      <c r="AC193" s="380">
        <f t="array" aca="true" ref="AC193">INDEX(KM_PCT,MATCH($A193,'Knowledge - Percentages'!$B:$B,0),'Data - Knowledge'!AC$8)/100</f>
        <v>88.88</v>
      </c>
      <c r="AD193" s="380">
        <f t="array" aca="true" ref="AD193">INDEX(KM_PCT,MATCH($A193,'Knowledge - Percentages'!$B:$B,0),'Data - Knowledge'!AD$8)/100</f>
        <v>121.81</v>
      </c>
      <c r="AE193" s="380">
        <f t="array" aca="true" ref="AE193">INDEX(KM_PCT,MATCH($A193,'Knowledge - Percentages'!$B:$B,0),'Data - Knowledge'!AE$8)/100</f>
        <v>17.42</v>
      </c>
      <c r="AF193" s="380">
        <f t="array" aca="true" ref="AF193">INDEX(KM_PCT,MATCH($A193,'Knowledge - Percentages'!$B:$B,0),'Data - Knowledge'!AF$8)/100</f>
        <v>12.89</v>
      </c>
      <c r="AG193" s="380">
        <f t="array" aca="true" ref="AG193">INDEX(KM_PCT,MATCH($A193,'Knowledge - Percentages'!$B:$B,0),'Data - Knowledge'!AG$8)/100</f>
        <v>20.37</v>
      </c>
      <c r="AH193" s="380">
        <f t="array" aca="true" ref="AH193">INDEX(KM_PCT,MATCH($A193,'Knowledge - Percentages'!$B:$B,0),'Data - Knowledge'!AH$8)/100</f>
        <v>30.68</v>
      </c>
      <c r="AI193" s="380">
        <f t="array" aca="true" ref="AI193">INDEX(KM_PCT,MATCH($A193,'Knowledge - Percentages'!$B:$B,0),'Data - Knowledge'!AI$8)/100</f>
        <v>58.56</v>
      </c>
      <c r="AJ193" s="380">
        <f t="array" aca="true" ref="AJ193">INDEX(KM_PCT,MATCH($A193,'Knowledge - Percentages'!$B:$B,0),'Data - Knowledge'!AJ$8)/100</f>
        <v>43.48</v>
      </c>
      <c r="AK193" s="380">
        <f t="array" aca="true" ref="AK193">INDEX(KM_PCT,MATCH($A193,'Knowledge - Percentages'!$B:$B,0),'Data - Knowledge'!AK$8)/100</f>
        <v>21.66</v>
      </c>
      <c r="AL193" s="380">
        <f t="array" aca="true" ref="AL193">INDEX(KM_PCT,MATCH($A193,'Knowledge - Percentages'!$B:$B,0),'Data - Knowledge'!AL$8)/100</f>
        <v>63.56</v>
      </c>
      <c r="AM193" s="380">
        <f t="array" aca="true" ref="AM193">INDEX(KM_PCT,MATCH($A193,'Knowledge - Percentages'!$B:$B,0),'Data - Knowledge'!AM$8)/100</f>
        <v>40.48</v>
      </c>
      <c r="AN193" s="380">
        <f t="array" aca="true" ref="AN193">INDEX(KM_PCT,MATCH($A193,'Knowledge - Percentages'!$B:$B,0),'Data - Knowledge'!AN$8)/100</f>
        <v>10.97</v>
      </c>
      <c r="AO193" s="380">
        <f t="array" aca="true" ref="AO193">INDEX(KM_PCT,MATCH($A193,'Knowledge - Percentages'!$B:$B,0),'Data - Knowledge'!AO$8)/100</f>
        <v>22.89</v>
      </c>
      <c r="AP193" s="380">
        <f t="array" aca="true" ref="AP193">INDEX(KM_PCT,MATCH($A193,'Knowledge - Percentages'!$B:$B,0),'Data - Knowledge'!AP$8)/100</f>
        <v>64.95</v>
      </c>
      <c r="AQ193" s="380">
        <f t="array" aca="true" ref="AQ193">INDEX(KM_PCT,MATCH($A193,'Knowledge - Percentages'!$B:$B,0),'Data - Knowledge'!AQ$8)/100</f>
        <v>43.6</v>
      </c>
      <c r="AR193" s="380">
        <f t="array" aca="true" ref="AR193">INDEX(KM_PCT,MATCH($A193,'Knowledge - Percentages'!$B:$B,0),'Data - Knowledge'!AR$8)/100</f>
        <v>94.36</v>
      </c>
      <c r="AS193" s="380">
        <f t="array" aca="true" ref="AS193">INDEX(KM_PCT,MATCH($A193,'Knowledge - Percentages'!$B:$B,0),'Data - Knowledge'!AS$8)/100</f>
        <v>99.2</v>
      </c>
      <c r="AT193" s="380">
        <f t="array" aca="true" ref="AT193">INDEX(KM_PCT,MATCH($A193,'Knowledge - Percentages'!$B:$B,0),'Data - Knowledge'!AT$8)/100</f>
        <v>96.06</v>
      </c>
      <c r="AU193" s="380">
        <f t="array" aca="true" ref="AU193">INDEX(KM_PCT,MATCH($A193,'Knowledge - Percentages'!$B:$B,0),'Data - Knowledge'!AU$8)/100</f>
        <v>38.71</v>
      </c>
      <c r="AV193" s="380">
        <f t="array" aca="true" ref="AV193">INDEX(KM_PCT,MATCH($A193,'Knowledge - Percentages'!$B:$B,0),'Data - Knowledge'!AV$8)/100</f>
        <v>22.99</v>
      </c>
      <c r="AW193" s="380">
        <f t="array" aca="true" ref="AW193">INDEX(KM_PCT,MATCH($A193,'Knowledge - Percentages'!$B:$B,0),'Data - Knowledge'!AW$8)/100</f>
        <v>26.73</v>
      </c>
      <c r="AX193" s="380">
        <f t="array" aca="true" ref="AX193">INDEX(KM_PCT,MATCH($A193,'Knowledge - Percentages'!$B:$B,0),'Data - Knowledge'!AX$8)/100</f>
        <v>34.9</v>
      </c>
      <c r="AY193" s="380">
        <f t="array" aca="true" ref="AY193">INDEX(KM_PCT,MATCH($A193,'Knowledge - Percentages'!$B:$B,0),'Data - Knowledge'!AY$8)/100</f>
        <v>45.02</v>
      </c>
      <c r="AZ193" s="380">
        <f t="array" aca="true" ref="AZ193">INDEX(KM_PCT,MATCH($A193,'Knowledge - Percentages'!$B:$B,0),'Data - Knowledge'!AZ$8)/100</f>
        <v>43.02</v>
      </c>
      <c r="BA193" s="380">
        <f t="array" aca="true" ref="BA193">INDEX(KM_PCT,MATCH($A193,'Knowledge - Percentages'!$B:$B,0),'Data - Knowledge'!BA$8)/100</f>
        <v>28.84</v>
      </c>
      <c r="BB193" s="380">
        <f t="array" aca="true" ref="BB193">INDEX(KM_PCT,MATCH($A193,'Knowledge - Percentages'!$B:$B,0),'Data - Knowledge'!BB$8)/100</f>
        <v>25.43</v>
      </c>
      <c r="BC193" s="380">
        <f t="array" aca="true" ref="BC193">INDEX(KM_PCT,MATCH($A193,'Knowledge - Percentages'!$B:$B,0),'Data - Knowledge'!BC$8)/100</f>
        <v>38.68</v>
      </c>
      <c r="BD193" s="380">
        <f t="array" aca="true" ref="BD193">INDEX(KM_PCT,MATCH($A193,'Knowledge - Percentages'!$B:$B,0),'Data - Knowledge'!BD$8)/100</f>
        <v>36.29</v>
      </c>
      <c r="BE193" s="380">
        <f t="array" aca="true" ref="BE193">INDEX(KM_PCT,MATCH($A193,'Knowledge - Percentages'!$B:$B,0),'Data - Knowledge'!BE$8)/100</f>
        <v>28.47</v>
      </c>
      <c r="BF193" s="380">
        <f t="array" aca="true" ref="BF193">INDEX(KM_PCT,MATCH($A193,'Knowledge - Percentages'!$B:$B,0),'Data - Knowledge'!BF$8)/100</f>
        <v>30.51</v>
      </c>
      <c r="BG193" s="380">
        <f t="array" aca="true" ref="BG193">INDEX(KM_PCT,MATCH($A193,'Knowledge - Percentages'!$B:$B,0),'Data - Knowledge'!BG$8)/100</f>
        <v>52.27</v>
      </c>
      <c r="BH193" s="380">
        <f t="array" aca="true" ref="BH193">INDEX(KM_PCT,MATCH($A193,'Knowledge - Percentages'!$B:$B,0),'Data - Knowledge'!BH$8)/100</f>
        <v>48.03</v>
      </c>
      <c r="BI193" s="380">
        <f t="array" aca="true" ref="BI193">INDEX(KM_PCT,MATCH($A193,'Knowledge - Percentages'!$B:$B,0),'Data - Knowledge'!BI$8)/100</f>
        <v>37.12</v>
      </c>
      <c r="BJ193" s="380">
        <f t="array" aca="true" ref="BJ193">INDEX(KM_PCT,MATCH($A193,'Knowledge - Percentages'!$B:$B,0),'Data - Knowledge'!BJ$8)/100</f>
        <v>37.51</v>
      </c>
      <c r="BK193" s="380">
        <f t="array" aca="true" ref="BK193">INDEX(KM_PCT,MATCH($A193,'Knowledge - Percentages'!$B:$B,0),'Data - Knowledge'!BK$8)/100</f>
        <v>74.04</v>
      </c>
      <c r="BL193" s="380">
        <f t="array" aca="true" ref="BL193">INDEX(KM_PCT,MATCH($A193,'Knowledge - Percentages'!$B:$B,0),'Data - Knowledge'!BL$8)/100</f>
        <v>74.52</v>
      </c>
      <c r="BM193" s="380">
        <f t="array" aca="true" ref="BM193">INDEX(KM_PCT,MATCH($A193,'Knowledge - Percentages'!$B:$B,0),'Data - Knowledge'!BM$8)/100</f>
        <v>62.69</v>
      </c>
      <c r="BN193" s="380">
        <f t="array" aca="true" ref="BN193">INDEX(KM_PCT,MATCH($A193,'Knowledge - Percentages'!$B:$B,0),'Data - Knowledge'!BN$8)/100</f>
        <v>41.48</v>
      </c>
      <c r="BO193" s="380">
        <f t="array" aca="true" ref="BO193">INDEX(KM_PCT,MATCH($A193,'Knowledge - Percentages'!$B:$B,0),'Data - Knowledge'!BO$8)/100</f>
        <v>41.9</v>
      </c>
      <c r="BP193" s="380">
        <f t="array" aca="true" ref="BP193">INDEX(KM_PCT,MATCH($A193,'Knowledge - Percentages'!$B:$B,0),'Data - Knowledge'!BP$8)/100</f>
        <v>37.77</v>
      </c>
      <c r="BQ193" s="380">
        <f t="array" aca="true" ref="BQ193">INDEX(KM_PCT,MATCH($A193,'Knowledge - Percentages'!$B:$B,0),'Data - Knowledge'!BQ$8)/100</f>
        <v>35.24</v>
      </c>
    </row>
    <row r="194" spans="1:69">
      <c r="A194" t="s">
        <v>1084</v>
      </c>
      <c r="B194" t="s">
        <v>1064</v>
      </c>
      <c r="C194" t="s">
        <v>1080</v>
      </c>
      <c r="D194" t="s">
        <v>1085</v>
      </c>
      <c r="E194" s="373">
        <f>SUMPRODUCT($K$2:$BQ$2,$K194:$BQ194)/$J$2</f>
        <v>20.6875</v>
      </c>
      <c r="F194" s="379">
        <f>SUMPRODUCT($K$2:$BQ$2,$K194:$BQ194)</f>
        <v>5461.5</v>
      </c>
      <c r="G194" s="373">
        <f>SUMPRODUCT($K$3:$BQ$3,$K194:$BQ194)/$J$3</f>
        <v>29.81109445585216</v>
      </c>
      <c r="H194" s="379">
        <f>SUMPRODUCT($K$3:$BQ$3,$K194:$BQ194)</f>
        <v>290360.06000000006</v>
      </c>
      <c r="I194" s="373">
        <f>CORREL($K$4:$BQ$4,$K194:$BQ194)</f>
        <v>-0.25034597166412409</v>
      </c>
      <c r="J194" s="379">
        <f>$E194/$G194*100</f>
        <v>69.395305263402946</v>
      </c>
      <c r="K194" s="380">
        <f t="array" aca="true" ref="K194">INDEX(KM_PCT,MATCH($A194,'Knowledge - Percentages'!$B:$B,0),'Data - Knowledge'!K$8)/100</f>
        <v>63.31</v>
      </c>
      <c r="L194" s="380">
        <f t="array" aca="true" ref="L194">INDEX(KM_PCT,MATCH($A194,'Knowledge - Percentages'!$B:$B,0),'Data - Knowledge'!L$8)/100</f>
        <v>48.26</v>
      </c>
      <c r="M194" s="380">
        <f t="array" aca="true" ref="M194">INDEX(KM_PCT,MATCH($A194,'Knowledge - Percentages'!$B:$B,0),'Data - Knowledge'!M$8)/100</f>
        <v>49.57</v>
      </c>
      <c r="N194" s="380">
        <f t="array" aca="true" ref="N194">INDEX(KM_PCT,MATCH($A194,'Knowledge - Percentages'!$B:$B,0),'Data - Knowledge'!N$8)/100</f>
        <v>37.16</v>
      </c>
      <c r="O194" s="380">
        <f t="array" aca="true" ref="O194">INDEX(KM_PCT,MATCH($A194,'Knowledge - Percentages'!$B:$B,0),'Data - Knowledge'!O$8)/100</f>
        <v>42.4</v>
      </c>
      <c r="P194" s="380">
        <f t="array" aca="true" ref="P194">INDEX(KM_PCT,MATCH($A194,'Knowledge - Percentages'!$B:$B,0),'Data - Knowledge'!P$8)/100</f>
        <v>33.27</v>
      </c>
      <c r="Q194" s="380">
        <f t="array" aca="true" ref="Q194">INDEX(KM_PCT,MATCH($A194,'Knowledge - Percentages'!$B:$B,0),'Data - Knowledge'!Q$8)/100</f>
        <v>34.14</v>
      </c>
      <c r="R194" s="380">
        <f t="array" aca="true" ref="R194">INDEX(KM_PCT,MATCH($A194,'Knowledge - Percentages'!$B:$B,0),'Data - Knowledge'!R$8)/100</f>
        <v>38.4</v>
      </c>
      <c r="S194" s="380">
        <f t="array" aca="true" ref="S194">INDEX(KM_PCT,MATCH($A194,'Knowledge - Percentages'!$B:$B,0),'Data - Knowledge'!S$8)/100</f>
        <v>39.31</v>
      </c>
      <c r="T194" s="380">
        <f t="array" aca="true" ref="T194">INDEX(KM_PCT,MATCH($A194,'Knowledge - Percentages'!$B:$B,0),'Data - Knowledge'!T$8)/100</f>
        <v>34.1</v>
      </c>
      <c r="U194" s="380">
        <f t="array" aca="true" ref="U194">INDEX(KM_PCT,MATCH($A194,'Knowledge - Percentages'!$B:$B,0),'Data - Knowledge'!U$8)/100</f>
        <v>30.13</v>
      </c>
      <c r="V194" s="380">
        <f t="array" aca="true" ref="V194">INDEX(KM_PCT,MATCH($A194,'Knowledge - Percentages'!$B:$B,0),'Data - Knowledge'!V$8)/100</f>
        <v>28.57</v>
      </c>
      <c r="W194" s="380">
        <f t="array" aca="true" ref="W194">INDEX(KM_PCT,MATCH($A194,'Knowledge - Percentages'!$B:$B,0),'Data - Knowledge'!W$8)/100</f>
        <v>18.54</v>
      </c>
      <c r="X194" s="380">
        <f t="array" aca="true" ref="X194">INDEX(KM_PCT,MATCH($A194,'Knowledge - Percentages'!$B:$B,0),'Data - Knowledge'!X$8)/100</f>
        <v>35.89</v>
      </c>
      <c r="Y194" s="380">
        <f t="array" aca="true" ref="Y194">INDEX(KM_PCT,MATCH($A194,'Knowledge - Percentages'!$B:$B,0),'Data - Knowledge'!Y$8)/100</f>
        <v>20.16</v>
      </c>
      <c r="Z194" s="380">
        <f t="array" aca="true" ref="Z194">INDEX(KM_PCT,MATCH($A194,'Knowledge - Percentages'!$B:$B,0),'Data - Knowledge'!Z$8)/100</f>
        <v>28.07</v>
      </c>
      <c r="AA194" s="380">
        <f t="array" aca="true" ref="AA194">INDEX(KM_PCT,MATCH($A194,'Knowledge - Percentages'!$B:$B,0),'Data - Knowledge'!AA$8)/100</f>
        <v>19.29</v>
      </c>
      <c r="AB194" s="380">
        <f t="array" aca="true" ref="AB194">INDEX(KM_PCT,MATCH($A194,'Knowledge - Percentages'!$B:$B,0),'Data - Knowledge'!AB$8)/100</f>
        <v>30.52</v>
      </c>
      <c r="AC194" s="380">
        <f t="array" aca="true" ref="AC194">INDEX(KM_PCT,MATCH($A194,'Knowledge - Percentages'!$B:$B,0),'Data - Knowledge'!AC$8)/100</f>
        <v>19.98</v>
      </c>
      <c r="AD194" s="380">
        <f t="array" aca="true" ref="AD194">INDEX(KM_PCT,MATCH($A194,'Knowledge - Percentages'!$B:$B,0),'Data - Knowledge'!AD$8)/100</f>
        <v>24.53</v>
      </c>
      <c r="AE194" s="380">
        <f t="array" aca="true" ref="AE194">INDEX(KM_PCT,MATCH($A194,'Knowledge - Percentages'!$B:$B,0),'Data - Knowledge'!AE$8)/100</f>
        <v>33.28</v>
      </c>
      <c r="AF194" s="380">
        <f t="array" aca="true" ref="AF194">INDEX(KM_PCT,MATCH($A194,'Knowledge - Percentages'!$B:$B,0),'Data - Knowledge'!AF$8)/100</f>
        <v>26.96</v>
      </c>
      <c r="AG194" s="380">
        <f t="array" aca="true" ref="AG194">INDEX(KM_PCT,MATCH($A194,'Knowledge - Percentages'!$B:$B,0),'Data - Knowledge'!AG$8)/100</f>
        <v>25.32</v>
      </c>
      <c r="AH194" s="380">
        <f t="array" aca="true" ref="AH194">INDEX(KM_PCT,MATCH($A194,'Knowledge - Percentages'!$B:$B,0),'Data - Knowledge'!AH$8)/100</f>
        <v>30.15</v>
      </c>
      <c r="AI194" s="380">
        <f t="array" aca="true" ref="AI194">INDEX(KM_PCT,MATCH($A194,'Knowledge - Percentages'!$B:$B,0),'Data - Knowledge'!AI$8)/100</f>
        <v>29.71</v>
      </c>
      <c r="AJ194" s="380">
        <f t="array" aca="true" ref="AJ194">INDEX(KM_PCT,MATCH($A194,'Knowledge - Percentages'!$B:$B,0),'Data - Knowledge'!AJ$8)/100</f>
        <v>27.1</v>
      </c>
      <c r="AK194" s="380">
        <f t="array" aca="true" ref="AK194">INDEX(KM_PCT,MATCH($A194,'Knowledge - Percentages'!$B:$B,0),'Data - Knowledge'!AK$8)/100</f>
        <v>24.74</v>
      </c>
      <c r="AL194" s="380">
        <f t="array" aca="true" ref="AL194">INDEX(KM_PCT,MATCH($A194,'Knowledge - Percentages'!$B:$B,0),'Data - Knowledge'!AL$8)/100</f>
        <v>28.9</v>
      </c>
      <c r="AM194" s="380">
        <f t="array" aca="true" ref="AM194">INDEX(KM_PCT,MATCH($A194,'Knowledge - Percentages'!$B:$B,0),'Data - Knowledge'!AM$8)/100</f>
        <v>29.14</v>
      </c>
      <c r="AN194" s="380">
        <f t="array" aca="true" ref="AN194">INDEX(KM_PCT,MATCH($A194,'Knowledge - Percentages'!$B:$B,0),'Data - Knowledge'!AN$8)/100</f>
        <v>23.06</v>
      </c>
      <c r="AO194" s="380">
        <f t="array" aca="true" ref="AO194">INDEX(KM_PCT,MATCH($A194,'Knowledge - Percentages'!$B:$B,0),'Data - Knowledge'!AO$8)/100</f>
        <v>13.8</v>
      </c>
      <c r="AP194" s="380">
        <f t="array" aca="true" ref="AP194">INDEX(KM_PCT,MATCH($A194,'Knowledge - Percentages'!$B:$B,0),'Data - Knowledge'!AP$8)/100</f>
        <v>24.28</v>
      </c>
      <c r="AQ194" s="380">
        <f t="array" aca="true" ref="AQ194">INDEX(KM_PCT,MATCH($A194,'Knowledge - Percentages'!$B:$B,0),'Data - Knowledge'!AQ$8)/100</f>
        <v>25.42</v>
      </c>
      <c r="AR194" s="380">
        <f t="array" aca="true" ref="AR194">INDEX(KM_PCT,MATCH($A194,'Knowledge - Percentages'!$B:$B,0),'Data - Knowledge'!AR$8)/100</f>
        <v>15.25</v>
      </c>
      <c r="AS194" s="380">
        <f t="array" aca="true" ref="AS194">INDEX(KM_PCT,MATCH($A194,'Knowledge - Percentages'!$B:$B,0),'Data - Knowledge'!AS$8)/100</f>
        <v>17.6</v>
      </c>
      <c r="AT194" s="380">
        <f t="array" aca="true" ref="AT194">INDEX(KM_PCT,MATCH($A194,'Knowledge - Percentages'!$B:$B,0),'Data - Knowledge'!AT$8)/100</f>
        <v>15.3</v>
      </c>
      <c r="AU194" s="380">
        <f t="array" aca="true" ref="AU194">INDEX(KM_PCT,MATCH($A194,'Knowledge - Percentages'!$B:$B,0),'Data - Knowledge'!AU$8)/100</f>
        <v>18.25</v>
      </c>
      <c r="AV194" s="380">
        <f t="array" aca="true" ref="AV194">INDEX(KM_PCT,MATCH($A194,'Knowledge - Percentages'!$B:$B,0),'Data - Knowledge'!AV$8)/100</f>
        <v>21.21</v>
      </c>
      <c r="AW194" s="380">
        <f t="array" aca="true" ref="AW194">INDEX(KM_PCT,MATCH($A194,'Knowledge - Percentages'!$B:$B,0),'Data - Knowledge'!AW$8)/100</f>
        <v>21.27</v>
      </c>
      <c r="AX194" s="380">
        <f t="array" aca="true" ref="AX194">INDEX(KM_PCT,MATCH($A194,'Knowledge - Percentages'!$B:$B,0),'Data - Knowledge'!AX$8)/100</f>
        <v>23.87</v>
      </c>
      <c r="AY194" s="380">
        <f t="array" aca="true" ref="AY194">INDEX(KM_PCT,MATCH($A194,'Knowledge - Percentages'!$B:$B,0),'Data - Knowledge'!AY$8)/100</f>
        <v>25.79</v>
      </c>
      <c r="AZ194" s="380">
        <f t="array" aca="true" ref="AZ194">INDEX(KM_PCT,MATCH($A194,'Knowledge - Percentages'!$B:$B,0),'Data - Knowledge'!AZ$8)/100</f>
        <v>24.92</v>
      </c>
      <c r="BA194" s="380">
        <f t="array" aca="true" ref="BA194">INDEX(KM_PCT,MATCH($A194,'Knowledge - Percentages'!$B:$B,0),'Data - Knowledge'!BA$8)/100</f>
        <v>23.25</v>
      </c>
      <c r="BB194" s="380">
        <f t="array" aca="true" ref="BB194">INDEX(KM_PCT,MATCH($A194,'Knowledge - Percentages'!$B:$B,0),'Data - Knowledge'!BB$8)/100</f>
        <v>18.16</v>
      </c>
      <c r="BC194" s="380">
        <f t="array" aca="true" ref="BC194">INDEX(KM_PCT,MATCH($A194,'Knowledge - Percentages'!$B:$B,0),'Data - Knowledge'!BC$8)/100</f>
        <v>13.31</v>
      </c>
      <c r="BD194" s="380">
        <f t="array" aca="true" ref="BD194">INDEX(KM_PCT,MATCH($A194,'Knowledge - Percentages'!$B:$B,0),'Data - Knowledge'!BD$8)/100</f>
        <v>10.84</v>
      </c>
      <c r="BE194" s="380">
        <f t="array" aca="true" ref="BE194">INDEX(KM_PCT,MATCH($A194,'Knowledge - Percentages'!$B:$B,0),'Data - Knowledge'!BE$8)/100</f>
        <v>19.1</v>
      </c>
      <c r="BF194" s="380">
        <f t="array" aca="true" ref="BF194">INDEX(KM_PCT,MATCH($A194,'Knowledge - Percentages'!$B:$B,0),'Data - Knowledge'!BF$8)/100</f>
        <v>13.45</v>
      </c>
      <c r="BG194" s="380">
        <f t="array" aca="true" ref="BG194">INDEX(KM_PCT,MATCH($A194,'Knowledge - Percentages'!$B:$B,0),'Data - Knowledge'!BG$8)/100</f>
        <v>13.98</v>
      </c>
      <c r="BH194" s="380">
        <f t="array" aca="true" ref="BH194">INDEX(KM_PCT,MATCH($A194,'Knowledge - Percentages'!$B:$B,0),'Data - Knowledge'!BH$8)/100</f>
        <v>18.48</v>
      </c>
      <c r="BI194" s="380">
        <f t="array" aca="true" ref="BI194">INDEX(KM_PCT,MATCH($A194,'Knowledge - Percentages'!$B:$B,0),'Data - Knowledge'!BI$8)/100</f>
        <v>19.14</v>
      </c>
      <c r="BJ194" s="380">
        <f t="array" aca="true" ref="BJ194">INDEX(KM_PCT,MATCH($A194,'Knowledge - Percentages'!$B:$B,0),'Data - Knowledge'!BJ$8)/100</f>
        <v>20.4</v>
      </c>
      <c r="BK194" s="380">
        <f t="array" aca="true" ref="BK194">INDEX(KM_PCT,MATCH($A194,'Knowledge - Percentages'!$B:$B,0),'Data - Knowledge'!BK$8)/100</f>
        <v>24.77</v>
      </c>
      <c r="BL194" s="380">
        <f t="array" aca="true" ref="BL194">INDEX(KM_PCT,MATCH($A194,'Knowledge - Percentages'!$B:$B,0),'Data - Knowledge'!BL$8)/100</f>
        <v>17.64</v>
      </c>
      <c r="BM194" s="380">
        <f t="array" aca="true" ref="BM194">INDEX(KM_PCT,MATCH($A194,'Knowledge - Percentages'!$B:$B,0),'Data - Knowledge'!BM$8)/100</f>
        <v>20.43</v>
      </c>
      <c r="BN194" s="380">
        <f t="array" aca="true" ref="BN194">INDEX(KM_PCT,MATCH($A194,'Knowledge - Percentages'!$B:$B,0),'Data - Knowledge'!BN$8)/100</f>
        <v>22.07</v>
      </c>
      <c r="BO194" s="380">
        <f t="array" aca="true" ref="BO194">INDEX(KM_PCT,MATCH($A194,'Knowledge - Percentages'!$B:$B,0),'Data - Knowledge'!BO$8)/100</f>
        <v>17.92</v>
      </c>
      <c r="BP194" s="380">
        <f t="array" aca="true" ref="BP194">INDEX(KM_PCT,MATCH($A194,'Knowledge - Percentages'!$B:$B,0),'Data - Knowledge'!BP$8)/100</f>
        <v>17.49</v>
      </c>
      <c r="BQ194" s="380">
        <f t="array" aca="true" ref="BQ194">INDEX(KM_PCT,MATCH($A194,'Knowledge - Percentages'!$B:$B,0),'Data - Knowledge'!BQ$8)/100</f>
        <v>12.82</v>
      </c>
    </row>
    <row r="195" spans="1:69">
      <c r="A195" t="s">
        <v>1086</v>
      </c>
      <c r="B195" t="s">
        <v>1064</v>
      </c>
      <c r="C195" t="s">
        <v>1080</v>
      </c>
      <c r="D195" t="s">
        <v>1087</v>
      </c>
      <c r="E195" s="373">
        <f>SUMPRODUCT($K$2:$BQ$2,$K195:$BQ195)/$J$2</f>
        <v>48.098712121212117</v>
      </c>
      <c r="F195" s="379">
        <f>SUMPRODUCT($K$2:$BQ$2,$K195:$BQ195)</f>
        <v>12698.06</v>
      </c>
      <c r="G195" s="373">
        <f>SUMPRODUCT($K$3:$BQ$3,$K195:$BQ195)/$J$3</f>
        <v>53.860859342915788</v>
      </c>
      <c r="H195" s="379">
        <f>SUMPRODUCT($K$3:$BQ$3,$K195:$BQ195)</f>
        <v>524604.76999999979</v>
      </c>
      <c r="I195" s="373">
        <f>CORREL($K$4:$BQ$4,$K195:$BQ195)</f>
        <v>-0.19460444626480269</v>
      </c>
      <c r="J195" s="379">
        <f>$E195/$G195*100</f>
        <v>89.3017911485262</v>
      </c>
      <c r="K195" s="380">
        <f t="array" aca="true" ref="K195">INDEX(KM_PCT,MATCH($A195,'Knowledge - Percentages'!$B:$B,0),'Data - Knowledge'!K$8)/100</f>
        <v>70.41</v>
      </c>
      <c r="L195" s="380">
        <f t="array" aca="true" ref="L195">INDEX(KM_PCT,MATCH($A195,'Knowledge - Percentages'!$B:$B,0),'Data - Knowledge'!L$8)/100</f>
        <v>64.97</v>
      </c>
      <c r="M195" s="380">
        <f t="array" aca="true" ref="M195">INDEX(KM_PCT,MATCH($A195,'Knowledge - Percentages'!$B:$B,0),'Data - Knowledge'!M$8)/100</f>
        <v>64.76</v>
      </c>
      <c r="N195" s="380">
        <f t="array" aca="true" ref="N195">INDEX(KM_PCT,MATCH($A195,'Knowledge - Percentages'!$B:$B,0),'Data - Knowledge'!N$8)/100</f>
        <v>57.26</v>
      </c>
      <c r="O195" s="380">
        <f t="array" aca="true" ref="O195">INDEX(KM_PCT,MATCH($A195,'Knowledge - Percentages'!$B:$B,0),'Data - Knowledge'!O$8)/100</f>
        <v>59.49</v>
      </c>
      <c r="P195" s="380">
        <f t="array" aca="true" ref="P195">INDEX(KM_PCT,MATCH($A195,'Knowledge - Percentages'!$B:$B,0),'Data - Knowledge'!P$8)/100</f>
        <v>62.32</v>
      </c>
      <c r="Q195" s="380">
        <f t="array" aca="true" ref="Q195">INDEX(KM_PCT,MATCH($A195,'Knowledge - Percentages'!$B:$B,0),'Data - Knowledge'!Q$8)/100</f>
        <v>56.23</v>
      </c>
      <c r="R195" s="380">
        <f t="array" aca="true" ref="R195">INDEX(KM_PCT,MATCH($A195,'Knowledge - Percentages'!$B:$B,0),'Data - Knowledge'!R$8)/100</f>
        <v>63.55</v>
      </c>
      <c r="S195" s="380">
        <f t="array" aca="true" ref="S195">INDEX(KM_PCT,MATCH($A195,'Knowledge - Percentages'!$B:$B,0),'Data - Knowledge'!S$8)/100</f>
        <v>65.33</v>
      </c>
      <c r="T195" s="380">
        <f t="array" aca="true" ref="T195">INDEX(KM_PCT,MATCH($A195,'Knowledge - Percentages'!$B:$B,0),'Data - Knowledge'!T$8)/100</f>
        <v>56.5</v>
      </c>
      <c r="U195" s="380">
        <f t="array" aca="true" ref="U195">INDEX(KM_PCT,MATCH($A195,'Knowledge - Percentages'!$B:$B,0),'Data - Knowledge'!U$8)/100</f>
        <v>56.88</v>
      </c>
      <c r="V195" s="380">
        <f t="array" aca="true" ref="V195">INDEX(KM_PCT,MATCH($A195,'Knowledge - Percentages'!$B:$B,0),'Data - Knowledge'!V$8)/100</f>
        <v>49.86</v>
      </c>
      <c r="W195" s="380">
        <f t="array" aca="true" ref="W195">INDEX(KM_PCT,MATCH($A195,'Knowledge - Percentages'!$B:$B,0),'Data - Knowledge'!W$8)/100</f>
        <v>37.98</v>
      </c>
      <c r="X195" s="380">
        <f t="array" aca="true" ref="X195">INDEX(KM_PCT,MATCH($A195,'Knowledge - Percentages'!$B:$B,0),'Data - Knowledge'!X$8)/100</f>
        <v>62.92</v>
      </c>
      <c r="Y195" s="380">
        <f t="array" aca="true" ref="Y195">INDEX(KM_PCT,MATCH($A195,'Knowledge - Percentages'!$B:$B,0),'Data - Knowledge'!Y$8)/100</f>
        <v>49.81</v>
      </c>
      <c r="Z195" s="380">
        <f t="array" aca="true" ref="Z195">INDEX(KM_PCT,MATCH($A195,'Knowledge - Percentages'!$B:$B,0),'Data - Knowledge'!Z$8)/100</f>
        <v>55.47</v>
      </c>
      <c r="AA195" s="380">
        <f t="array" aca="true" ref="AA195">INDEX(KM_PCT,MATCH($A195,'Knowledge - Percentages'!$B:$B,0),'Data - Knowledge'!AA$8)/100</f>
        <v>47.85</v>
      </c>
      <c r="AB195" s="380">
        <f t="array" aca="true" ref="AB195">INDEX(KM_PCT,MATCH($A195,'Knowledge - Percentages'!$B:$B,0),'Data - Knowledge'!AB$8)/100</f>
        <v>59.45</v>
      </c>
      <c r="AC195" s="380">
        <f t="array" aca="true" ref="AC195">INDEX(KM_PCT,MATCH($A195,'Knowledge - Percentages'!$B:$B,0),'Data - Knowledge'!AC$8)/100</f>
        <v>44.31</v>
      </c>
      <c r="AD195" s="380">
        <f t="array" aca="true" ref="AD195">INDEX(KM_PCT,MATCH($A195,'Knowledge - Percentages'!$B:$B,0),'Data - Knowledge'!AD$8)/100</f>
        <v>56.31</v>
      </c>
      <c r="AE195" s="380">
        <f t="array" aca="true" ref="AE195">INDEX(KM_PCT,MATCH($A195,'Knowledge - Percentages'!$B:$B,0),'Data - Knowledge'!AE$8)/100</f>
        <v>53.55</v>
      </c>
      <c r="AF195" s="380">
        <f t="array" aca="true" ref="AF195">INDEX(KM_PCT,MATCH($A195,'Knowledge - Percentages'!$B:$B,0),'Data - Knowledge'!AF$8)/100</f>
        <v>56.24</v>
      </c>
      <c r="AG195" s="380">
        <f t="array" aca="true" ref="AG195">INDEX(KM_PCT,MATCH($A195,'Knowledge - Percentages'!$B:$B,0),'Data - Knowledge'!AG$8)/100</f>
        <v>51.61</v>
      </c>
      <c r="AH195" s="380">
        <f t="array" aca="true" ref="AH195">INDEX(KM_PCT,MATCH($A195,'Knowledge - Percentages'!$B:$B,0),'Data - Knowledge'!AH$8)/100</f>
        <v>56.78</v>
      </c>
      <c r="AI195" s="380">
        <f t="array" aca="true" ref="AI195">INDEX(KM_PCT,MATCH($A195,'Knowledge - Percentages'!$B:$B,0),'Data - Knowledge'!AI$8)/100</f>
        <v>64.94</v>
      </c>
      <c r="AJ195" s="380">
        <f t="array" aca="true" ref="AJ195">INDEX(KM_PCT,MATCH($A195,'Knowledge - Percentages'!$B:$B,0),'Data - Knowledge'!AJ$8)/100</f>
        <v>53.96</v>
      </c>
      <c r="AK195" s="380">
        <f t="array" aca="true" ref="AK195">INDEX(KM_PCT,MATCH($A195,'Knowledge - Percentages'!$B:$B,0),'Data - Knowledge'!AK$8)/100</f>
        <v>53.86</v>
      </c>
      <c r="AL195" s="380">
        <f t="array" aca="true" ref="AL195">INDEX(KM_PCT,MATCH($A195,'Knowledge - Percentages'!$B:$B,0),'Data - Knowledge'!AL$8)/100</f>
        <v>60.72</v>
      </c>
      <c r="AM195" s="380">
        <f t="array" aca="true" ref="AM195">INDEX(KM_PCT,MATCH($A195,'Knowledge - Percentages'!$B:$B,0),'Data - Knowledge'!AM$8)/100</f>
        <v>59.27</v>
      </c>
      <c r="AN195" s="380">
        <f t="array" aca="true" ref="AN195">INDEX(KM_PCT,MATCH($A195,'Knowledge - Percentages'!$B:$B,0),'Data - Knowledge'!AN$8)/100</f>
        <v>45.88</v>
      </c>
      <c r="AO195" s="380">
        <f t="array" aca="true" ref="AO195">INDEX(KM_PCT,MATCH($A195,'Knowledge - Percentages'!$B:$B,0),'Data - Knowledge'!AO$8)/100</f>
        <v>31.13</v>
      </c>
      <c r="AP195" s="380">
        <f t="array" aca="true" ref="AP195">INDEX(KM_PCT,MATCH($A195,'Knowledge - Percentages'!$B:$B,0),'Data - Knowledge'!AP$8)/100</f>
        <v>52.95</v>
      </c>
      <c r="AQ195" s="380">
        <f t="array" aca="true" ref="AQ195">INDEX(KM_PCT,MATCH($A195,'Knowledge - Percentages'!$B:$B,0),'Data - Knowledge'!AQ$8)/100</f>
        <v>54.37</v>
      </c>
      <c r="AR195" s="380">
        <f t="array" aca="true" ref="AR195">INDEX(KM_PCT,MATCH($A195,'Knowledge - Percentages'!$B:$B,0),'Data - Knowledge'!AR$8)/100</f>
        <v>51.47</v>
      </c>
      <c r="AS195" s="380">
        <f t="array" aca="true" ref="AS195">INDEX(KM_PCT,MATCH($A195,'Knowledge - Percentages'!$B:$B,0),'Data - Knowledge'!AS$8)/100</f>
        <v>63.36</v>
      </c>
      <c r="AT195" s="380">
        <f t="array" aca="true" ref="AT195">INDEX(KM_PCT,MATCH($A195,'Knowledge - Percentages'!$B:$B,0),'Data - Knowledge'!AT$8)/100</f>
        <v>41.82</v>
      </c>
      <c r="AU195" s="380">
        <f t="array" aca="true" ref="AU195">INDEX(KM_PCT,MATCH($A195,'Knowledge - Percentages'!$B:$B,0),'Data - Knowledge'!AU$8)/100</f>
        <v>42.56</v>
      </c>
      <c r="AV195" s="380">
        <f t="array" aca="true" ref="AV195">INDEX(KM_PCT,MATCH($A195,'Knowledge - Percentages'!$B:$B,0),'Data - Knowledge'!AV$8)/100</f>
        <v>48.75</v>
      </c>
      <c r="AW195" s="380">
        <f t="array" aca="true" ref="AW195">INDEX(KM_PCT,MATCH($A195,'Knowledge - Percentages'!$B:$B,0),'Data - Knowledge'!AW$8)/100</f>
        <v>49.64</v>
      </c>
      <c r="AX195" s="380">
        <f t="array" aca="true" ref="AX195">INDEX(KM_PCT,MATCH($A195,'Knowledge - Percentages'!$B:$B,0),'Data - Knowledge'!AX$8)/100</f>
        <v>62.89</v>
      </c>
      <c r="AY195" s="380">
        <f t="array" aca="true" ref="AY195">INDEX(KM_PCT,MATCH($A195,'Knowledge - Percentages'!$B:$B,0),'Data - Knowledge'!AY$8)/100</f>
        <v>53.54</v>
      </c>
      <c r="AZ195" s="380">
        <f t="array" aca="true" ref="AZ195">INDEX(KM_PCT,MATCH($A195,'Knowledge - Percentages'!$B:$B,0),'Data - Knowledge'!AZ$8)/100</f>
        <v>56.69</v>
      </c>
      <c r="BA195" s="380">
        <f t="array" aca="true" ref="BA195">INDEX(KM_PCT,MATCH($A195,'Knowledge - Percentages'!$B:$B,0),'Data - Knowledge'!BA$8)/100</f>
        <v>55.3</v>
      </c>
      <c r="BB195" s="380">
        <f t="array" aca="true" ref="BB195">INDEX(KM_PCT,MATCH($A195,'Knowledge - Percentages'!$B:$B,0),'Data - Knowledge'!BB$8)/100</f>
        <v>45.31</v>
      </c>
      <c r="BC195" s="380">
        <f t="array" aca="true" ref="BC195">INDEX(KM_PCT,MATCH($A195,'Knowledge - Percentages'!$B:$B,0),'Data - Knowledge'!BC$8)/100</f>
        <v>31.78</v>
      </c>
      <c r="BD195" s="380">
        <f t="array" aca="true" ref="BD195">INDEX(KM_PCT,MATCH($A195,'Knowledge - Percentages'!$B:$B,0),'Data - Knowledge'!BD$8)/100</f>
        <v>27.33</v>
      </c>
      <c r="BE195" s="380">
        <f t="array" aca="true" ref="BE195">INDEX(KM_PCT,MATCH($A195,'Knowledge - Percentages'!$B:$B,0),'Data - Knowledge'!BE$8)/100</f>
        <v>45.49</v>
      </c>
      <c r="BF195" s="380">
        <f t="array" aca="true" ref="BF195">INDEX(KM_PCT,MATCH($A195,'Knowledge - Percentages'!$B:$B,0),'Data - Knowledge'!BF$8)/100</f>
        <v>34.21</v>
      </c>
      <c r="BG195" s="380">
        <f t="array" aca="true" ref="BG195">INDEX(KM_PCT,MATCH($A195,'Knowledge - Percentages'!$B:$B,0),'Data - Knowledge'!BG$8)/100</f>
        <v>35.72</v>
      </c>
      <c r="BH195" s="380">
        <f t="array" aca="true" ref="BH195">INDEX(KM_PCT,MATCH($A195,'Knowledge - Percentages'!$B:$B,0),'Data - Knowledge'!BH$8)/100</f>
        <v>44.78</v>
      </c>
      <c r="BI195" s="380">
        <f t="array" aca="true" ref="BI195">INDEX(KM_PCT,MATCH($A195,'Knowledge - Percentages'!$B:$B,0),'Data - Knowledge'!BI$8)/100</f>
        <v>45.95</v>
      </c>
      <c r="BJ195" s="380">
        <f t="array" aca="true" ref="BJ195">INDEX(KM_PCT,MATCH($A195,'Knowledge - Percentages'!$B:$B,0),'Data - Knowledge'!BJ$8)/100</f>
        <v>50.87</v>
      </c>
      <c r="BK195" s="380">
        <f t="array" aca="true" ref="BK195">INDEX(KM_PCT,MATCH($A195,'Knowledge - Percentages'!$B:$B,0),'Data - Knowledge'!BK$8)/100</f>
        <v>58.34</v>
      </c>
      <c r="BL195" s="380">
        <f t="array" aca="true" ref="BL195">INDEX(KM_PCT,MATCH($A195,'Knowledge - Percentages'!$B:$B,0),'Data - Knowledge'!BL$8)/100</f>
        <v>45.78</v>
      </c>
      <c r="BM195" s="380">
        <f t="array" aca="true" ref="BM195">INDEX(KM_PCT,MATCH($A195,'Knowledge - Percentages'!$B:$B,0),'Data - Knowledge'!BM$8)/100</f>
        <v>53.16</v>
      </c>
      <c r="BN195" s="380">
        <f t="array" aca="true" ref="BN195">INDEX(KM_PCT,MATCH($A195,'Knowledge - Percentages'!$B:$B,0),'Data - Knowledge'!BN$8)/100</f>
        <v>54.26</v>
      </c>
      <c r="BO195" s="380">
        <f t="array" aca="true" ref="BO195">INDEX(KM_PCT,MATCH($A195,'Knowledge - Percentages'!$B:$B,0),'Data - Knowledge'!BO$8)/100</f>
        <v>42.33</v>
      </c>
      <c r="BP195" s="380">
        <f t="array" aca="true" ref="BP195">INDEX(KM_PCT,MATCH($A195,'Knowledge - Percentages'!$B:$B,0),'Data - Knowledge'!BP$8)/100</f>
        <v>42.22</v>
      </c>
      <c r="BQ195" s="380">
        <f t="array" aca="true" ref="BQ195">INDEX(KM_PCT,MATCH($A195,'Knowledge - Percentages'!$B:$B,0),'Data - Knowledge'!BQ$8)/100</f>
        <v>32.83</v>
      </c>
    </row>
    <row r="196" spans="1:69">
      <c r="A196" t="s">
        <v>1088</v>
      </c>
      <c r="B196" t="s">
        <v>1064</v>
      </c>
      <c r="C196" t="s">
        <v>1080</v>
      </c>
      <c r="D196" t="s">
        <v>1089</v>
      </c>
      <c r="E196" s="373">
        <f>SUMPRODUCT($K$2:$BQ$2,$K196:$BQ196)/$J$2</f>
        <v>18.695151515151512</v>
      </c>
      <c r="F196" s="379">
        <f>SUMPRODUCT($K$2:$BQ$2,$K196:$BQ196)</f>
        <v>4935.5199999999995</v>
      </c>
      <c r="G196" s="373">
        <f>SUMPRODUCT($K$3:$BQ$3,$K196:$BQ196)/$J$3</f>
        <v>23.582369609856261</v>
      </c>
      <c r="H196" s="379">
        <f>SUMPRODUCT($K$3:$BQ$3,$K196:$BQ196)</f>
        <v>229692.28</v>
      </c>
      <c r="I196" s="373">
        <f>CORREL($K$4:$BQ$4,$K196:$BQ196)</f>
        <v>-0.28966361431603305</v>
      </c>
      <c r="J196" s="379">
        <f>$E196/$G196*100</f>
        <v>79.275966853381291</v>
      </c>
      <c r="K196" s="380">
        <f t="array" aca="true" ref="K196">INDEX(KM_PCT,MATCH($A196,'Knowledge - Percentages'!$B:$B,0),'Data - Knowledge'!K$8)/100</f>
        <v>35.32</v>
      </c>
      <c r="L196" s="380">
        <f t="array" aca="true" ref="L196">INDEX(KM_PCT,MATCH($A196,'Knowledge - Percentages'!$B:$B,0),'Data - Knowledge'!L$8)/100</f>
        <v>38.58</v>
      </c>
      <c r="M196" s="380">
        <f t="array" aca="true" ref="M196">INDEX(KM_PCT,MATCH($A196,'Knowledge - Percentages'!$B:$B,0),'Data - Knowledge'!M$8)/100</f>
        <v>29.14</v>
      </c>
      <c r="N196" s="380">
        <f t="array" aca="true" ref="N196">INDEX(KM_PCT,MATCH($A196,'Knowledge - Percentages'!$B:$B,0),'Data - Knowledge'!N$8)/100</f>
        <v>18.68</v>
      </c>
      <c r="O196" s="380">
        <f t="array" aca="true" ref="O196">INDEX(KM_PCT,MATCH($A196,'Knowledge - Percentages'!$B:$B,0),'Data - Knowledge'!O$8)/100</f>
        <v>24.42</v>
      </c>
      <c r="P196" s="380">
        <f t="array" aca="true" ref="P196">INDEX(KM_PCT,MATCH($A196,'Knowledge - Percentages'!$B:$B,0),'Data - Knowledge'!P$8)/100</f>
        <v>33.71</v>
      </c>
      <c r="Q196" s="380">
        <f t="array" aca="true" ref="Q196">INDEX(KM_PCT,MATCH($A196,'Knowledge - Percentages'!$B:$B,0),'Data - Knowledge'!Q$8)/100</f>
        <v>30.75</v>
      </c>
      <c r="R196" s="380">
        <f t="array" aca="true" ref="R196">INDEX(KM_PCT,MATCH($A196,'Knowledge - Percentages'!$B:$B,0),'Data - Knowledge'!R$8)/100</f>
        <v>34.83</v>
      </c>
      <c r="S196" s="380">
        <f t="array" aca="true" ref="S196">INDEX(KM_PCT,MATCH($A196,'Knowledge - Percentages'!$B:$B,0),'Data - Knowledge'!S$8)/100</f>
        <v>34.61</v>
      </c>
      <c r="T196" s="380">
        <f t="array" aca="true" ref="T196">INDEX(KM_PCT,MATCH($A196,'Knowledge - Percentages'!$B:$B,0),'Data - Knowledge'!T$8)/100</f>
        <v>24.95</v>
      </c>
      <c r="U196" s="380">
        <f t="array" aca="true" ref="U196">INDEX(KM_PCT,MATCH($A196,'Knowledge - Percentages'!$B:$B,0),'Data - Knowledge'!U$8)/100</f>
        <v>24.52</v>
      </c>
      <c r="V196" s="380">
        <f t="array" aca="true" ref="V196">INDEX(KM_PCT,MATCH($A196,'Knowledge - Percentages'!$B:$B,0),'Data - Knowledge'!V$8)/100</f>
        <v>9.88</v>
      </c>
      <c r="W196" s="380">
        <f t="array" aca="true" ref="W196">INDEX(KM_PCT,MATCH($A196,'Knowledge - Percentages'!$B:$B,0),'Data - Knowledge'!W$8)/100</f>
        <v>15.61</v>
      </c>
      <c r="X196" s="380">
        <f t="array" aca="true" ref="X196">INDEX(KM_PCT,MATCH($A196,'Knowledge - Percentages'!$B:$B,0),'Data - Knowledge'!X$8)/100</f>
        <v>41.55</v>
      </c>
      <c r="Y196" s="380">
        <f t="array" aca="true" ref="Y196">INDEX(KM_PCT,MATCH($A196,'Knowledge - Percentages'!$B:$B,0),'Data - Knowledge'!Y$8)/100</f>
        <v>34.87</v>
      </c>
      <c r="Z196" s="380">
        <f t="array" aca="true" ref="Z196">INDEX(KM_PCT,MATCH($A196,'Knowledge - Percentages'!$B:$B,0),'Data - Knowledge'!Z$8)/100</f>
        <v>36.72</v>
      </c>
      <c r="AA196" s="380">
        <f t="array" aca="true" ref="AA196">INDEX(KM_PCT,MATCH($A196,'Knowledge - Percentages'!$B:$B,0),'Data - Knowledge'!AA$8)/100</f>
        <v>31.02</v>
      </c>
      <c r="AB196" s="380">
        <f t="array" aca="true" ref="AB196">INDEX(KM_PCT,MATCH($A196,'Knowledge - Percentages'!$B:$B,0),'Data - Knowledge'!AB$8)/100</f>
        <v>39.23</v>
      </c>
      <c r="AC196" s="380">
        <f t="array" aca="true" ref="AC196">INDEX(KM_PCT,MATCH($A196,'Knowledge - Percentages'!$B:$B,0),'Data - Knowledge'!AC$8)/100</f>
        <v>31.03</v>
      </c>
      <c r="AD196" s="380">
        <f t="array" aca="true" ref="AD196">INDEX(KM_PCT,MATCH($A196,'Knowledge - Percentages'!$B:$B,0),'Data - Knowledge'!AD$8)/100</f>
        <v>35.06</v>
      </c>
      <c r="AE196" s="380">
        <f t="array" aca="true" ref="AE196">INDEX(KM_PCT,MATCH($A196,'Knowledge - Percentages'!$B:$B,0),'Data - Knowledge'!AE$8)/100</f>
        <v>16.16</v>
      </c>
      <c r="AF196" s="380">
        <f t="array" aca="true" ref="AF196">INDEX(KM_PCT,MATCH($A196,'Knowledge - Percentages'!$B:$B,0),'Data - Knowledge'!AF$8)/100</f>
        <v>18.91</v>
      </c>
      <c r="AG196" s="380">
        <f t="array" aca="true" ref="AG196">INDEX(KM_PCT,MATCH($A196,'Knowledge - Percentages'!$B:$B,0),'Data - Knowledge'!AG$8)/100</f>
        <v>19.56</v>
      </c>
      <c r="AH196" s="380">
        <f t="array" aca="true" ref="AH196">INDEX(KM_PCT,MATCH($A196,'Knowledge - Percentages'!$B:$B,0),'Data - Knowledge'!AH$8)/100</f>
        <v>24.43</v>
      </c>
      <c r="AI196" s="380">
        <f t="array" aca="true" ref="AI196">INDEX(KM_PCT,MATCH($A196,'Knowledge - Percentages'!$B:$B,0),'Data - Knowledge'!AI$8)/100</f>
        <v>34.18</v>
      </c>
      <c r="AJ196" s="380">
        <f t="array" aca="true" ref="AJ196">INDEX(KM_PCT,MATCH($A196,'Knowledge - Percentages'!$B:$B,0),'Data - Knowledge'!AJ$8)/100</f>
        <v>30.5</v>
      </c>
      <c r="AK196" s="380">
        <f t="array" aca="true" ref="AK196">INDEX(KM_PCT,MATCH($A196,'Knowledge - Percentages'!$B:$B,0),'Data - Knowledge'!AK$8)/100</f>
        <v>22.17</v>
      </c>
      <c r="AL196" s="380">
        <f t="array" aca="true" ref="AL196">INDEX(KM_PCT,MATCH($A196,'Knowledge - Percentages'!$B:$B,0),'Data - Knowledge'!AL$8)/100</f>
        <v>35.74</v>
      </c>
      <c r="AM196" s="380">
        <f t="array" aca="true" ref="AM196">INDEX(KM_PCT,MATCH($A196,'Knowledge - Percentages'!$B:$B,0),'Data - Knowledge'!AM$8)/100</f>
        <v>31.22</v>
      </c>
      <c r="AN196" s="380">
        <f t="array" aca="true" ref="AN196">INDEX(KM_PCT,MATCH($A196,'Knowledge - Percentages'!$B:$B,0),'Data - Knowledge'!AN$8)/100</f>
        <v>10.19</v>
      </c>
      <c r="AO196" s="380">
        <f t="array" aca="true" ref="AO196">INDEX(KM_PCT,MATCH($A196,'Knowledge - Percentages'!$B:$B,0),'Data - Knowledge'!AO$8)/100</f>
        <v>6.01</v>
      </c>
      <c r="AP196" s="380">
        <f t="array" aca="true" ref="AP196">INDEX(KM_PCT,MATCH($A196,'Knowledge - Percentages'!$B:$B,0),'Data - Knowledge'!AP$8)/100</f>
        <v>33.52</v>
      </c>
      <c r="AQ196" s="380">
        <f t="array" aca="true" ref="AQ196">INDEX(KM_PCT,MATCH($A196,'Knowledge - Percentages'!$B:$B,0),'Data - Knowledge'!AQ$8)/100</f>
        <v>32.68</v>
      </c>
      <c r="AR196" s="380">
        <f t="array" aca="true" ref="AR196">INDEX(KM_PCT,MATCH($A196,'Knowledge - Percentages'!$B:$B,0),'Data - Knowledge'!AR$8)/100</f>
        <v>7.73</v>
      </c>
      <c r="AS196" s="380">
        <f t="array" aca="true" ref="AS196">INDEX(KM_PCT,MATCH($A196,'Knowledge - Percentages'!$B:$B,0),'Data - Knowledge'!AS$8)/100</f>
        <v>9.21</v>
      </c>
      <c r="AT196" s="380">
        <f t="array" aca="true" ref="AT196">INDEX(KM_PCT,MATCH($A196,'Knowledge - Percentages'!$B:$B,0),'Data - Knowledge'!AT$8)/100</f>
        <v>23.28</v>
      </c>
      <c r="AU196" s="380">
        <f t="array" aca="true" ref="AU196">INDEX(KM_PCT,MATCH($A196,'Knowledge - Percentages'!$B:$B,0),'Data - Knowledge'!AU$8)/100</f>
        <v>22.05</v>
      </c>
      <c r="AV196" s="380">
        <f t="array" aca="true" ref="AV196">INDEX(KM_PCT,MATCH($A196,'Knowledge - Percentages'!$B:$B,0),'Data - Knowledge'!AV$8)/100</f>
        <v>21.49</v>
      </c>
      <c r="AW196" s="380">
        <f t="array" aca="true" ref="AW196">INDEX(KM_PCT,MATCH($A196,'Knowledge - Percentages'!$B:$B,0),'Data - Knowledge'!AW$8)/100</f>
        <v>24.3</v>
      </c>
      <c r="AX196" s="380">
        <f t="array" aca="true" ref="AX196">INDEX(KM_PCT,MATCH($A196,'Knowledge - Percentages'!$B:$B,0),'Data - Knowledge'!AX$8)/100</f>
        <v>30.66</v>
      </c>
      <c r="AY196" s="380">
        <f t="array" aca="true" ref="AY196">INDEX(KM_PCT,MATCH($A196,'Knowledge - Percentages'!$B:$B,0),'Data - Knowledge'!AY$8)/100</f>
        <v>24.26</v>
      </c>
      <c r="AZ196" s="380">
        <f t="array" aca="true" ref="AZ196">INDEX(KM_PCT,MATCH($A196,'Knowledge - Percentages'!$B:$B,0),'Data - Knowledge'!AZ$8)/100</f>
        <v>28.66</v>
      </c>
      <c r="BA196" s="380">
        <f t="array" aca="true" ref="BA196">INDEX(KM_PCT,MATCH($A196,'Knowledge - Percentages'!$B:$B,0),'Data - Knowledge'!BA$8)/100</f>
        <v>23.13</v>
      </c>
      <c r="BB196" s="380">
        <f t="array" aca="true" ref="BB196">INDEX(KM_PCT,MATCH($A196,'Knowledge - Percentages'!$B:$B,0),'Data - Knowledge'!BB$8)/100</f>
        <v>17.08</v>
      </c>
      <c r="BC196" s="380">
        <f t="array" aca="true" ref="BC196">INDEX(KM_PCT,MATCH($A196,'Knowledge - Percentages'!$B:$B,0),'Data - Knowledge'!BC$8)/100</f>
        <v>4.64</v>
      </c>
      <c r="BD196" s="380">
        <f t="array" aca="true" ref="BD196">INDEX(KM_PCT,MATCH($A196,'Knowledge - Percentages'!$B:$B,0),'Data - Knowledge'!BD$8)/100</f>
        <v>1.8</v>
      </c>
      <c r="BE196" s="380">
        <f t="array" aca="true" ref="BE196">INDEX(KM_PCT,MATCH($A196,'Knowledge - Percentages'!$B:$B,0),'Data - Knowledge'!BE$8)/100</f>
        <v>15.42</v>
      </c>
      <c r="BF196" s="380">
        <f t="array" aca="true" ref="BF196">INDEX(KM_PCT,MATCH($A196,'Knowledge - Percentages'!$B:$B,0),'Data - Knowledge'!BF$8)/100</f>
        <v>10.76</v>
      </c>
      <c r="BG196" s="380">
        <f t="array" aca="true" ref="BG196">INDEX(KM_PCT,MATCH($A196,'Knowledge - Percentages'!$B:$B,0),'Data - Knowledge'!BG$8)/100</f>
        <v>19.79</v>
      </c>
      <c r="BH196" s="380">
        <f t="array" aca="true" ref="BH196">INDEX(KM_PCT,MATCH($A196,'Knowledge - Percentages'!$B:$B,0),'Data - Knowledge'!BH$8)/100</f>
        <v>24.4</v>
      </c>
      <c r="BI196" s="380">
        <f t="array" aca="true" ref="BI196">INDEX(KM_PCT,MATCH($A196,'Knowledge - Percentages'!$B:$B,0),'Data - Knowledge'!BI$8)/100</f>
        <v>24.16</v>
      </c>
      <c r="BJ196" s="380">
        <f t="array" aca="true" ref="BJ196">INDEX(KM_PCT,MATCH($A196,'Knowledge - Percentages'!$B:$B,0),'Data - Knowledge'!BJ$8)/100</f>
        <v>19.79</v>
      </c>
      <c r="BK196" s="380">
        <f t="array" aca="true" ref="BK196">INDEX(KM_PCT,MATCH($A196,'Knowledge - Percentages'!$B:$B,0),'Data - Knowledge'!BK$8)/100</f>
        <v>29.62</v>
      </c>
      <c r="BL196" s="380">
        <f t="array" aca="true" ref="BL196">INDEX(KM_PCT,MATCH($A196,'Knowledge - Percentages'!$B:$B,0),'Data - Knowledge'!BL$8)/100</f>
        <v>22.51</v>
      </c>
      <c r="BM196" s="380">
        <f t="array" aca="true" ref="BM196">INDEX(KM_PCT,MATCH($A196,'Knowledge - Percentages'!$B:$B,0),'Data - Knowledge'!BM$8)/100</f>
        <v>25.11</v>
      </c>
      <c r="BN196" s="380">
        <f t="array" aca="true" ref="BN196">INDEX(KM_PCT,MATCH($A196,'Knowledge - Percentages'!$B:$B,0),'Data - Knowledge'!BN$8)/100</f>
        <v>20.97</v>
      </c>
      <c r="BO196" s="380">
        <f t="array" aca="true" ref="BO196">INDEX(KM_PCT,MATCH($A196,'Knowledge - Percentages'!$B:$B,0),'Data - Knowledge'!BO$8)/100</f>
        <v>19.19</v>
      </c>
      <c r="BP196" s="380">
        <f t="array" aca="true" ref="BP196">INDEX(KM_PCT,MATCH($A196,'Knowledge - Percentages'!$B:$B,0),'Data - Knowledge'!BP$8)/100</f>
        <v>15.24</v>
      </c>
      <c r="BQ196" s="380">
        <f t="array" aca="true" ref="BQ196">INDEX(KM_PCT,MATCH($A196,'Knowledge - Percentages'!$B:$B,0),'Data - Knowledge'!BQ$8)/100</f>
        <v>12.46</v>
      </c>
    </row>
    <row r="197" spans="1:69">
      <c r="A197" t="s">
        <v>1090</v>
      </c>
      <c r="B197" t="s">
        <v>1064</v>
      </c>
      <c r="C197" t="s">
        <v>1080</v>
      </c>
      <c r="D197" t="s">
        <v>1091</v>
      </c>
      <c r="E197" s="373">
        <f>SUMPRODUCT($K$2:$BQ$2,$K197:$BQ197)/$J$2</f>
        <v>6.4006060606060622</v>
      </c>
      <c r="F197" s="379">
        <f>SUMPRODUCT($K$2:$BQ$2,$K197:$BQ197)</f>
        <v>1689.7600000000004</v>
      </c>
      <c r="G197" s="373">
        <f>SUMPRODUCT($K$3:$BQ$3,$K197:$BQ197)/$J$3</f>
        <v>7.7435215605749494</v>
      </c>
      <c r="H197" s="379">
        <f>SUMPRODUCT($K$3:$BQ$3,$K197:$BQ197)</f>
        <v>75421.900000000009</v>
      </c>
      <c r="I197" s="373">
        <f>CORREL($K$4:$BQ$4,$K197:$BQ197)</f>
        <v>-0.1565487331462555</v>
      </c>
      <c r="J197" s="379">
        <f>$E197/$G197*100</f>
        <v>82.657561040365</v>
      </c>
      <c r="K197" s="380">
        <f t="array" aca="true" ref="K197">INDEX(KM_PCT,MATCH($A197,'Knowledge - Percentages'!$B:$B,0),'Data - Knowledge'!K$8)/100</f>
        <v>7.67</v>
      </c>
      <c r="L197" s="380">
        <f t="array" aca="true" ref="L197">INDEX(KM_PCT,MATCH($A197,'Knowledge - Percentages'!$B:$B,0),'Data - Knowledge'!L$8)/100</f>
        <v>5.32</v>
      </c>
      <c r="M197" s="380">
        <f t="array" aca="true" ref="M197">INDEX(KM_PCT,MATCH($A197,'Knowledge - Percentages'!$B:$B,0),'Data - Knowledge'!M$8)/100</f>
        <v>8.03</v>
      </c>
      <c r="N197" s="380">
        <f t="array" aca="true" ref="N197">INDEX(KM_PCT,MATCH($A197,'Knowledge - Percentages'!$B:$B,0),'Data - Knowledge'!N$8)/100</f>
        <v>5.76</v>
      </c>
      <c r="O197" s="380">
        <f t="array" aca="true" ref="O197">INDEX(KM_PCT,MATCH($A197,'Knowledge - Percentages'!$B:$B,0),'Data - Knowledge'!O$8)/100</f>
        <v>8.19</v>
      </c>
      <c r="P197" s="380">
        <f t="array" aca="true" ref="P197">INDEX(KM_PCT,MATCH($A197,'Knowledge - Percentages'!$B:$B,0),'Data - Knowledge'!P$8)/100</f>
        <v>10.05</v>
      </c>
      <c r="Q197" s="380">
        <f t="array" aca="true" ref="Q197">INDEX(KM_PCT,MATCH($A197,'Knowledge - Percentages'!$B:$B,0),'Data - Knowledge'!Q$8)/100</f>
        <v>7.42</v>
      </c>
      <c r="R197" s="380">
        <f t="array" aca="true" ref="R197">INDEX(KM_PCT,MATCH($A197,'Knowledge - Percentages'!$B:$B,0),'Data - Knowledge'!R$8)/100</f>
        <v>8.7</v>
      </c>
      <c r="S197" s="380">
        <f t="array" aca="true" ref="S197">INDEX(KM_PCT,MATCH($A197,'Knowledge - Percentages'!$B:$B,0),'Data - Knowledge'!S$8)/100</f>
        <v>10.39</v>
      </c>
      <c r="T197" s="380">
        <f t="array" aca="true" ref="T197">INDEX(KM_PCT,MATCH($A197,'Knowledge - Percentages'!$B:$B,0),'Data - Knowledge'!T$8)/100</f>
        <v>8.8</v>
      </c>
      <c r="U197" s="380">
        <f t="array" aca="true" ref="U197">INDEX(KM_PCT,MATCH($A197,'Knowledge - Percentages'!$B:$B,0),'Data - Knowledge'!U$8)/100</f>
        <v>7.18</v>
      </c>
      <c r="V197" s="380">
        <f t="array" aca="true" ref="V197">INDEX(KM_PCT,MATCH($A197,'Knowledge - Percentages'!$B:$B,0),'Data - Knowledge'!V$8)/100</f>
        <v>3.87</v>
      </c>
      <c r="W197" s="380">
        <f t="array" aca="true" ref="W197">INDEX(KM_PCT,MATCH($A197,'Knowledge - Percentages'!$B:$B,0),'Data - Knowledge'!W$8)/100</f>
        <v>5.47</v>
      </c>
      <c r="X197" s="380">
        <f t="array" aca="true" ref="X197">INDEX(KM_PCT,MATCH($A197,'Knowledge - Percentages'!$B:$B,0),'Data - Knowledge'!X$8)/100</f>
        <v>8.23</v>
      </c>
      <c r="Y197" s="380">
        <f t="array" aca="true" ref="Y197">INDEX(KM_PCT,MATCH($A197,'Knowledge - Percentages'!$B:$B,0),'Data - Knowledge'!Y$8)/100</f>
        <v>6.04</v>
      </c>
      <c r="Z197" s="380">
        <f t="array" aca="true" ref="Z197">INDEX(KM_PCT,MATCH($A197,'Knowledge - Percentages'!$B:$B,0),'Data - Knowledge'!Z$8)/100</f>
        <v>5.48</v>
      </c>
      <c r="AA197" s="380">
        <f t="array" aca="true" ref="AA197">INDEX(KM_PCT,MATCH($A197,'Knowledge - Percentages'!$B:$B,0),'Data - Knowledge'!AA$8)/100</f>
        <v>6.9</v>
      </c>
      <c r="AB197" s="380">
        <f t="array" aca="true" ref="AB197">INDEX(KM_PCT,MATCH($A197,'Knowledge - Percentages'!$B:$B,0),'Data - Knowledge'!AB$8)/100</f>
        <v>11.29</v>
      </c>
      <c r="AC197" s="380">
        <f t="array" aca="true" ref="AC197">INDEX(KM_PCT,MATCH($A197,'Knowledge - Percentages'!$B:$B,0),'Data - Knowledge'!AC$8)/100</f>
        <v>9.2</v>
      </c>
      <c r="AD197" s="380">
        <f t="array" aca="true" ref="AD197">INDEX(KM_PCT,MATCH($A197,'Knowledge - Percentages'!$B:$B,0),'Data - Knowledge'!AD$8)/100</f>
        <v>7.85</v>
      </c>
      <c r="AE197" s="380">
        <f t="array" aca="true" ref="AE197">INDEX(KM_PCT,MATCH($A197,'Knowledge - Percentages'!$B:$B,0),'Data - Knowledge'!AE$8)/100</f>
        <v>6.93</v>
      </c>
      <c r="AF197" s="380">
        <f t="array" aca="true" ref="AF197">INDEX(KM_PCT,MATCH($A197,'Knowledge - Percentages'!$B:$B,0),'Data - Knowledge'!AF$8)/100</f>
        <v>8.62</v>
      </c>
      <c r="AG197" s="380">
        <f t="array" aca="true" ref="AG197">INDEX(KM_PCT,MATCH($A197,'Knowledge - Percentages'!$B:$B,0),'Data - Knowledge'!AG$8)/100</f>
        <v>7.97</v>
      </c>
      <c r="AH197" s="380">
        <f t="array" aca="true" ref="AH197">INDEX(KM_PCT,MATCH($A197,'Knowledge - Percentages'!$B:$B,0),'Data - Knowledge'!AH$8)/100</f>
        <v>7.69</v>
      </c>
      <c r="AI197" s="380">
        <f t="array" aca="true" ref="AI197">INDEX(KM_PCT,MATCH($A197,'Knowledge - Percentages'!$B:$B,0),'Data - Knowledge'!AI$8)/100</f>
        <v>8.83</v>
      </c>
      <c r="AJ197" s="380">
        <f t="array" aca="true" ref="AJ197">INDEX(KM_PCT,MATCH($A197,'Knowledge - Percentages'!$B:$B,0),'Data - Knowledge'!AJ$8)/100</f>
        <v>9.91</v>
      </c>
      <c r="AK197" s="380">
        <f t="array" aca="true" ref="AK197">INDEX(KM_PCT,MATCH($A197,'Knowledge - Percentages'!$B:$B,0),'Data - Knowledge'!AK$8)/100</f>
        <v>7.01</v>
      </c>
      <c r="AL197" s="380">
        <f t="array" aca="true" ref="AL197">INDEX(KM_PCT,MATCH($A197,'Knowledge - Percentages'!$B:$B,0),'Data - Knowledge'!AL$8)/100</f>
        <v>9.52</v>
      </c>
      <c r="AM197" s="380">
        <f t="array" aca="true" ref="AM197">INDEX(KM_PCT,MATCH($A197,'Knowledge - Percentages'!$B:$B,0),'Data - Knowledge'!AM$8)/100</f>
        <v>9.94</v>
      </c>
      <c r="AN197" s="380">
        <f t="array" aca="true" ref="AN197">INDEX(KM_PCT,MATCH($A197,'Knowledge - Percentages'!$B:$B,0),'Data - Knowledge'!AN$8)/100</f>
        <v>3.92</v>
      </c>
      <c r="AO197" s="380">
        <f t="array" aca="true" ref="AO197">INDEX(KM_PCT,MATCH($A197,'Knowledge - Percentages'!$B:$B,0),'Data - Knowledge'!AO$8)/100</f>
        <v>2.21</v>
      </c>
      <c r="AP197" s="380">
        <f t="array" aca="true" ref="AP197">INDEX(KM_PCT,MATCH($A197,'Knowledge - Percentages'!$B:$B,0),'Data - Knowledge'!AP$8)/100</f>
        <v>8.86</v>
      </c>
      <c r="AQ197" s="380">
        <f t="array" aca="true" ref="AQ197">INDEX(KM_PCT,MATCH($A197,'Knowledge - Percentages'!$B:$B,0),'Data - Knowledge'!AQ$8)/100</f>
        <v>9.61</v>
      </c>
      <c r="AR197" s="380">
        <f t="array" aca="true" ref="AR197">INDEX(KM_PCT,MATCH($A197,'Knowledge - Percentages'!$B:$B,0),'Data - Knowledge'!AR$8)/100</f>
        <v>2.32</v>
      </c>
      <c r="AS197" s="380">
        <f t="array" aca="true" ref="AS197">INDEX(KM_PCT,MATCH($A197,'Knowledge - Percentages'!$B:$B,0),'Data - Knowledge'!AS$8)/100</f>
        <v>2.41</v>
      </c>
      <c r="AT197" s="380">
        <f t="array" aca="true" ref="AT197">INDEX(KM_PCT,MATCH($A197,'Knowledge - Percentages'!$B:$B,0),'Data - Knowledge'!AT$8)/100</f>
        <v>6.44</v>
      </c>
      <c r="AU197" s="380">
        <f t="array" aca="true" ref="AU197">INDEX(KM_PCT,MATCH($A197,'Knowledge - Percentages'!$B:$B,0),'Data - Knowledge'!AU$8)/100</f>
        <v>7.67</v>
      </c>
      <c r="AV197" s="380">
        <f t="array" aca="true" ref="AV197">INDEX(KM_PCT,MATCH($A197,'Knowledge - Percentages'!$B:$B,0),'Data - Knowledge'!AV$8)/100</f>
        <v>7.79</v>
      </c>
      <c r="AW197" s="380">
        <f t="array" aca="true" ref="AW197">INDEX(KM_PCT,MATCH($A197,'Knowledge - Percentages'!$B:$B,0),'Data - Knowledge'!AW$8)/100</f>
        <v>8.44</v>
      </c>
      <c r="AX197" s="380">
        <f t="array" aca="true" ref="AX197">INDEX(KM_PCT,MATCH($A197,'Knowledge - Percentages'!$B:$B,0),'Data - Knowledge'!AX$8)/100</f>
        <v>8.4</v>
      </c>
      <c r="AY197" s="380">
        <f t="array" aca="true" ref="AY197">INDEX(KM_PCT,MATCH($A197,'Knowledge - Percentages'!$B:$B,0),'Data - Knowledge'!AY$8)/100</f>
        <v>9.55</v>
      </c>
      <c r="AZ197" s="380">
        <f t="array" aca="true" ref="AZ197">INDEX(KM_PCT,MATCH($A197,'Knowledge - Percentages'!$B:$B,0),'Data - Knowledge'!AZ$8)/100</f>
        <v>9.21</v>
      </c>
      <c r="BA197" s="380">
        <f t="array" aca="true" ref="BA197">INDEX(KM_PCT,MATCH($A197,'Knowledge - Percentages'!$B:$B,0),'Data - Knowledge'!BA$8)/100</f>
        <v>7.69</v>
      </c>
      <c r="BB197" s="380">
        <f t="array" aca="true" ref="BB197">INDEX(KM_PCT,MATCH($A197,'Knowledge - Percentages'!$B:$B,0),'Data - Knowledge'!BB$8)/100</f>
        <v>6.33</v>
      </c>
      <c r="BC197" s="380">
        <f t="array" aca="true" ref="BC197">INDEX(KM_PCT,MATCH($A197,'Knowledge - Percentages'!$B:$B,0),'Data - Knowledge'!BC$8)/100</f>
        <v>2.53</v>
      </c>
      <c r="BD197" s="380">
        <f t="array" aca="true" ref="BD197">INDEX(KM_PCT,MATCH($A197,'Knowledge - Percentages'!$B:$B,0),'Data - Knowledge'!BD$8)/100</f>
        <v>1.23</v>
      </c>
      <c r="BE197" s="380">
        <f t="array" aca="true" ref="BE197">INDEX(KM_PCT,MATCH($A197,'Knowledge - Percentages'!$B:$B,0),'Data - Knowledge'!BE$8)/100</f>
        <v>6.46</v>
      </c>
      <c r="BF197" s="380">
        <f t="array" aca="true" ref="BF197">INDEX(KM_PCT,MATCH($A197,'Knowledge - Percentages'!$B:$B,0),'Data - Knowledge'!BF$8)/100</f>
        <v>4.59</v>
      </c>
      <c r="BG197" s="380">
        <f t="array" aca="true" ref="BG197">INDEX(KM_PCT,MATCH($A197,'Knowledge - Percentages'!$B:$B,0),'Data - Knowledge'!BG$8)/100</f>
        <v>7.5</v>
      </c>
      <c r="BH197" s="380">
        <f t="array" aca="true" ref="BH197">INDEX(KM_PCT,MATCH($A197,'Knowledge - Percentages'!$B:$B,0),'Data - Knowledge'!BH$8)/100</f>
        <v>7.91</v>
      </c>
      <c r="BI197" s="380">
        <f t="array" aca="true" ref="BI197">INDEX(KM_PCT,MATCH($A197,'Knowledge - Percentages'!$B:$B,0),'Data - Knowledge'!BI$8)/100</f>
        <v>7.5</v>
      </c>
      <c r="BJ197" s="380">
        <f t="array" aca="true" ref="BJ197">INDEX(KM_PCT,MATCH($A197,'Knowledge - Percentages'!$B:$B,0),'Data - Knowledge'!BJ$8)/100</f>
        <v>6.49</v>
      </c>
      <c r="BK197" s="380">
        <f t="array" aca="true" ref="BK197">INDEX(KM_PCT,MATCH($A197,'Knowledge - Percentages'!$B:$B,0),'Data - Knowledge'!BK$8)/100</f>
        <v>8.16</v>
      </c>
      <c r="BL197" s="380">
        <f t="array" aca="true" ref="BL197">INDEX(KM_PCT,MATCH($A197,'Knowledge - Percentages'!$B:$B,0),'Data - Knowledge'!BL$8)/100</f>
        <v>5.32</v>
      </c>
      <c r="BM197" s="380">
        <f t="array" aca="true" ref="BM197">INDEX(KM_PCT,MATCH($A197,'Knowledge - Percentages'!$B:$B,0),'Data - Knowledge'!BM$8)/100</f>
        <v>6.6</v>
      </c>
      <c r="BN197" s="380">
        <f t="array" aca="true" ref="BN197">INDEX(KM_PCT,MATCH($A197,'Knowledge - Percentages'!$B:$B,0),'Data - Knowledge'!BN$8)/100</f>
        <v>7.01</v>
      </c>
      <c r="BO197" s="380">
        <f t="array" aca="true" ref="BO197">INDEX(KM_PCT,MATCH($A197,'Knowledge - Percentages'!$B:$B,0),'Data - Knowledge'!BO$8)/100</f>
        <v>6.44</v>
      </c>
      <c r="BP197" s="380">
        <f t="array" aca="true" ref="BP197">INDEX(KM_PCT,MATCH($A197,'Knowledge - Percentages'!$B:$B,0),'Data - Knowledge'!BP$8)/100</f>
        <v>5.31</v>
      </c>
      <c r="BQ197" s="380">
        <f t="array" aca="true" ref="BQ197">INDEX(KM_PCT,MATCH($A197,'Knowledge - Percentages'!$B:$B,0),'Data - Knowledge'!BQ$8)/100</f>
        <v>4.9</v>
      </c>
    </row>
    <row r="198" spans="1:69">
      <c r="A198" t="s">
        <v>573</v>
      </c>
      <c r="B198" t="s">
        <v>1064</v>
      </c>
      <c r="C198" t="s">
        <v>1092</v>
      </c>
      <c r="D198" t="s">
        <v>574</v>
      </c>
      <c r="E198" s="373">
        <f>SUMPRODUCT($K$2:$BQ$2,$K198:$BQ198)/$J$2</f>
        <v>0.81123106060606043</v>
      </c>
      <c r="F198" s="379">
        <f>SUMPRODUCT($K$2:$BQ$2,$K198:$BQ198)</f>
        <v>214.16499999999996</v>
      </c>
      <c r="G198" s="373">
        <f>SUMPRODUCT($K$3:$BQ$3,$K198:$BQ198)/$J$3</f>
        <v>0.84586591375770026</v>
      </c>
      <c r="H198" s="379">
        <f>SUMPRODUCT($K$3:$BQ$3,$K198:$BQ198)</f>
        <v>8238.734</v>
      </c>
      <c r="I198" s="373">
        <f>CORREL($K$4:$BQ$4,$K198:$BQ198)</f>
        <v>-0.15277690816953549</v>
      </c>
      <c r="J198" s="379">
        <f>$E198/$G198*100</f>
        <v>95.905396755169278</v>
      </c>
      <c r="K198" s="380">
        <f t="array" aca="true" ref="K198">INDEX(KM_PCT,MATCH($A198,'Knowledge - Percentages'!$B:$B,0),'Data - Knowledge'!K$8)/100</f>
        <v>0.86</v>
      </c>
      <c r="L198" s="380">
        <f t="array" aca="true" ref="L198">INDEX(KM_PCT,MATCH($A198,'Knowledge - Percentages'!$B:$B,0),'Data - Knowledge'!L$8)/100</f>
        <v>0.73</v>
      </c>
      <c r="M198" s="380">
        <f t="array" aca="true" ref="M198">INDEX(KM_PCT,MATCH($A198,'Knowledge - Percentages'!$B:$B,0),'Data - Knowledge'!M$8)/100</f>
        <v>0.86</v>
      </c>
      <c r="N198" s="380">
        <f t="array" aca="true" ref="N198">INDEX(KM_PCT,MATCH($A198,'Knowledge - Percentages'!$B:$B,0),'Data - Knowledge'!N$8)/100</f>
        <v>0.868</v>
      </c>
      <c r="O198" s="380">
        <f t="array" aca="true" ref="O198">INDEX(KM_PCT,MATCH($A198,'Knowledge - Percentages'!$B:$B,0),'Data - Knowledge'!O$8)/100</f>
        <v>0.875</v>
      </c>
      <c r="P198" s="380">
        <f t="array" aca="true" ref="P198">INDEX(KM_PCT,MATCH($A198,'Knowledge - Percentages'!$B:$B,0),'Data - Knowledge'!P$8)/100</f>
        <v>0.86</v>
      </c>
      <c r="Q198" s="380">
        <f t="array" aca="true" ref="Q198">INDEX(KM_PCT,MATCH($A198,'Knowledge - Percentages'!$B:$B,0),'Data - Knowledge'!Q$8)/100</f>
        <v>0.86</v>
      </c>
      <c r="R198" s="380">
        <f t="array" aca="true" ref="R198">INDEX(KM_PCT,MATCH($A198,'Knowledge - Percentages'!$B:$B,0),'Data - Knowledge'!R$8)/100</f>
        <v>0.85</v>
      </c>
      <c r="S198" s="380">
        <f t="array" aca="true" ref="S198">INDEX(KM_PCT,MATCH($A198,'Knowledge - Percentages'!$B:$B,0),'Data - Knowledge'!S$8)/100</f>
        <v>0.86</v>
      </c>
      <c r="T198" s="380">
        <f t="array" aca="true" ref="T198">INDEX(KM_PCT,MATCH($A198,'Knowledge - Percentages'!$B:$B,0),'Data - Knowledge'!T$8)/100</f>
        <v>0.86</v>
      </c>
      <c r="U198" s="380">
        <f t="array" aca="true" ref="U198">INDEX(KM_PCT,MATCH($A198,'Knowledge - Percentages'!$B:$B,0),'Data - Knowledge'!U$8)/100</f>
        <v>0.86</v>
      </c>
      <c r="V198" s="380">
        <f t="array" aca="true" ref="V198">INDEX(KM_PCT,MATCH($A198,'Knowledge - Percentages'!$B:$B,0),'Data - Knowledge'!V$8)/100</f>
        <v>0.862</v>
      </c>
      <c r="W198" s="380">
        <f t="array" aca="true" ref="W198">INDEX(KM_PCT,MATCH($A198,'Knowledge - Percentages'!$B:$B,0),'Data - Knowledge'!W$8)/100</f>
        <v>0.851</v>
      </c>
      <c r="X198" s="380">
        <f t="array" aca="true" ref="X198">INDEX(KM_PCT,MATCH($A198,'Knowledge - Percentages'!$B:$B,0),'Data - Knowledge'!X$8)/100</f>
        <v>0.78599999999999992</v>
      </c>
      <c r="Y198" s="380">
        <f t="array" aca="true" ref="Y198">INDEX(KM_PCT,MATCH($A198,'Knowledge - Percentages'!$B:$B,0),'Data - Knowledge'!Y$8)/100</f>
        <v>0.785</v>
      </c>
      <c r="Z198" s="380">
        <f t="array" aca="true" ref="Z198">INDEX(KM_PCT,MATCH($A198,'Knowledge - Percentages'!$B:$B,0),'Data - Knowledge'!Z$8)/100</f>
        <v>0.78799999999999992</v>
      </c>
      <c r="AA198" s="380">
        <f t="array" aca="true" ref="AA198">INDEX(KM_PCT,MATCH($A198,'Knowledge - Percentages'!$B:$B,0),'Data - Knowledge'!AA$8)/100</f>
        <v>0.78799999999999992</v>
      </c>
      <c r="AB198" s="380">
        <f t="array" aca="true" ref="AB198">INDEX(KM_PCT,MATCH($A198,'Knowledge - Percentages'!$B:$B,0),'Data - Knowledge'!AB$8)/100</f>
        <v>0.84200000000000008</v>
      </c>
      <c r="AC198" s="380">
        <f t="array" aca="true" ref="AC198">INDEX(KM_PCT,MATCH($A198,'Knowledge - Percentages'!$B:$B,0),'Data - Knowledge'!AC$8)/100</f>
        <v>0.823</v>
      </c>
      <c r="AD198" s="380">
        <f t="array" aca="true" ref="AD198">INDEX(KM_PCT,MATCH($A198,'Knowledge - Percentages'!$B:$B,0),'Data - Knowledge'!AD$8)/100</f>
        <v>0.784</v>
      </c>
      <c r="AE198" s="380">
        <f t="array" aca="true" ref="AE198">INDEX(KM_PCT,MATCH($A198,'Knowledge - Percentages'!$B:$B,0),'Data - Knowledge'!AE$8)/100</f>
        <v>0.851</v>
      </c>
      <c r="AF198" s="380">
        <f t="array" aca="true" ref="AF198">INDEX(KM_PCT,MATCH($A198,'Knowledge - Percentages'!$B:$B,0),'Data - Knowledge'!AF$8)/100</f>
        <v>0.851</v>
      </c>
      <c r="AG198" s="380">
        <f t="array" aca="true" ref="AG198">INDEX(KM_PCT,MATCH($A198,'Knowledge - Percentages'!$B:$B,0),'Data - Knowledge'!AG$8)/100</f>
        <v>0.861</v>
      </c>
      <c r="AH198" s="380">
        <f t="array" aca="true" ref="AH198">INDEX(KM_PCT,MATCH($A198,'Knowledge - Percentages'!$B:$B,0),'Data - Knowledge'!AH$8)/100</f>
        <v>0.84200000000000008</v>
      </c>
      <c r="AI198" s="380">
        <f t="array" aca="true" ref="AI198">INDEX(KM_PCT,MATCH($A198,'Knowledge - Percentages'!$B:$B,0),'Data - Knowledge'!AI$8)/100</f>
        <v>0.80099999999999993</v>
      </c>
      <c r="AJ198" s="380">
        <f t="array" aca="true" ref="AJ198">INDEX(KM_PCT,MATCH($A198,'Knowledge - Percentages'!$B:$B,0),'Data - Knowledge'!AJ$8)/100</f>
        <v>0.841</v>
      </c>
      <c r="AK198" s="380">
        <f t="array" aca="true" ref="AK198">INDEX(KM_PCT,MATCH($A198,'Knowledge - Percentages'!$B:$B,0),'Data - Knowledge'!AK$8)/100</f>
        <v>0.846</v>
      </c>
      <c r="AL198" s="380">
        <f t="array" aca="true" ref="AL198">INDEX(KM_PCT,MATCH($A198,'Knowledge - Percentages'!$B:$B,0),'Data - Knowledge'!AL$8)/100</f>
        <v>0.828</v>
      </c>
      <c r="AM198" s="380">
        <f t="array" aca="true" ref="AM198">INDEX(KM_PCT,MATCH($A198,'Knowledge - Percentages'!$B:$B,0),'Data - Knowledge'!AM$8)/100</f>
        <v>0.841</v>
      </c>
      <c r="AN198" s="380">
        <f t="array" aca="true" ref="AN198">INDEX(KM_PCT,MATCH($A198,'Knowledge - Percentages'!$B:$B,0),'Data - Knowledge'!AN$8)/100</f>
        <v>0.863</v>
      </c>
      <c r="AO198" s="380">
        <f t="array" aca="true" ref="AO198">INDEX(KM_PCT,MATCH($A198,'Knowledge - Percentages'!$B:$B,0),'Data - Knowledge'!AO$8)/100</f>
        <v>0.858</v>
      </c>
      <c r="AP198" s="380">
        <f t="array" aca="true" ref="AP198">INDEX(KM_PCT,MATCH($A198,'Knowledge - Percentages'!$B:$B,0),'Data - Knowledge'!AP$8)/100</f>
        <v>0.836</v>
      </c>
      <c r="AQ198" s="380">
        <f t="array" aca="true" ref="AQ198">INDEX(KM_PCT,MATCH($A198,'Knowledge - Percentages'!$B:$B,0),'Data - Knowledge'!AQ$8)/100</f>
        <v>0.841</v>
      </c>
      <c r="AR198" s="380">
        <f t="array" aca="true" ref="AR198">INDEX(KM_PCT,MATCH($A198,'Knowledge - Percentages'!$B:$B,0),'Data - Knowledge'!AR$8)/100</f>
        <v>0.843</v>
      </c>
      <c r="AS198" s="380">
        <f t="array" aca="true" ref="AS198">INDEX(KM_PCT,MATCH($A198,'Knowledge - Percentages'!$B:$B,0),'Data - Knowledge'!AS$8)/100</f>
        <v>0.825</v>
      </c>
      <c r="AT198" s="380">
        <f t="array" aca="true" ref="AT198">INDEX(KM_PCT,MATCH($A198,'Knowledge - Percentages'!$B:$B,0),'Data - Knowledge'!AT$8)/100</f>
        <v>0.821</v>
      </c>
      <c r="AU198" s="380">
        <f t="array" aca="true" ref="AU198">INDEX(KM_PCT,MATCH($A198,'Knowledge - Percentages'!$B:$B,0),'Data - Knowledge'!AU$8)/100</f>
        <v>0.847</v>
      </c>
      <c r="AV198" s="380">
        <f t="array" aca="true" ref="AV198">INDEX(KM_PCT,MATCH($A198,'Knowledge - Percentages'!$B:$B,0),'Data - Knowledge'!AV$8)/100</f>
        <v>0.83</v>
      </c>
      <c r="AW198" s="380">
        <f t="array" aca="true" ref="AW198">INDEX(KM_PCT,MATCH($A198,'Knowledge - Percentages'!$B:$B,0),'Data - Knowledge'!AW$8)/100</f>
        <v>0.821</v>
      </c>
      <c r="AX198" s="380">
        <f t="array" aca="true" ref="AX198">INDEX(KM_PCT,MATCH($A198,'Knowledge - Percentages'!$B:$B,0),'Data - Knowledge'!AX$8)/100</f>
        <v>0.757</v>
      </c>
      <c r="AY198" s="380">
        <f t="array" aca="true" ref="AY198">INDEX(KM_PCT,MATCH($A198,'Knowledge - Percentages'!$B:$B,0),'Data - Knowledge'!AY$8)/100</f>
        <v>0.836</v>
      </c>
      <c r="AZ198" s="380">
        <f t="array" aca="true" ref="AZ198">INDEX(KM_PCT,MATCH($A198,'Knowledge - Percentages'!$B:$B,0),'Data - Knowledge'!AZ$8)/100</f>
        <v>0.821</v>
      </c>
      <c r="BA198" s="380">
        <f t="array" aca="true" ref="BA198">INDEX(KM_PCT,MATCH($A198,'Knowledge - Percentages'!$B:$B,0),'Data - Knowledge'!BA$8)/100</f>
        <v>0.815</v>
      </c>
      <c r="BB198" s="380">
        <f t="array" aca="true" ref="BB198">INDEX(KM_PCT,MATCH($A198,'Knowledge - Percentages'!$B:$B,0),'Data - Knowledge'!BB$8)/100</f>
        <v>0.81</v>
      </c>
      <c r="BC198" s="380">
        <f t="array" aca="true" ref="BC198">INDEX(KM_PCT,MATCH($A198,'Knowledge - Percentages'!$B:$B,0),'Data - Knowledge'!BC$8)/100</f>
        <v>0.80299999999999994</v>
      </c>
      <c r="BD198" s="380">
        <f t="array" aca="true" ref="BD198">INDEX(KM_PCT,MATCH($A198,'Knowledge - Percentages'!$B:$B,0),'Data - Knowledge'!BD$8)/100</f>
        <v>0.758</v>
      </c>
      <c r="BE198" s="380">
        <f t="array" aca="true" ref="BE198">INDEX(KM_PCT,MATCH($A198,'Knowledge - Percentages'!$B:$B,0),'Data - Knowledge'!BE$8)/100</f>
        <v>0.804</v>
      </c>
      <c r="BF198" s="380">
        <f t="array" aca="true" ref="BF198">INDEX(KM_PCT,MATCH($A198,'Knowledge - Percentages'!$B:$B,0),'Data - Knowledge'!BF$8)/100</f>
        <v>0.8</v>
      </c>
      <c r="BG198" s="380">
        <f t="array" aca="true" ref="BG198">INDEX(KM_PCT,MATCH($A198,'Knowledge - Percentages'!$B:$B,0),'Data - Knowledge'!BG$8)/100</f>
        <v>0.79599999999999993</v>
      </c>
      <c r="BH198" s="380">
        <f t="array" aca="true" ref="BH198">INDEX(KM_PCT,MATCH($A198,'Knowledge - Percentages'!$B:$B,0),'Data - Knowledge'!BH$8)/100</f>
        <v>0.797</v>
      </c>
      <c r="BI198" s="380">
        <f t="array" aca="true" ref="BI198">INDEX(KM_PCT,MATCH($A198,'Knowledge - Percentages'!$B:$B,0),'Data - Knowledge'!BI$8)/100</f>
        <v>0.79599999999999993</v>
      </c>
      <c r="BJ198" s="380">
        <f t="array" aca="true" ref="BJ198">INDEX(KM_PCT,MATCH($A198,'Knowledge - Percentages'!$B:$B,0),'Data - Knowledge'!BJ$8)/100</f>
        <v>0.78</v>
      </c>
      <c r="BK198" s="380">
        <f t="array" aca="true" ref="BK198">INDEX(KM_PCT,MATCH($A198,'Knowledge - Percentages'!$B:$B,0),'Data - Knowledge'!BK$8)/100</f>
        <v>0.78</v>
      </c>
      <c r="BL198" s="380">
        <f t="array" aca="true" ref="BL198">INDEX(KM_PCT,MATCH($A198,'Knowledge - Percentages'!$B:$B,0),'Data - Knowledge'!BL$8)/100</f>
        <v>0.78</v>
      </c>
      <c r="BM198" s="380">
        <f t="array" aca="true" ref="BM198">INDEX(KM_PCT,MATCH($A198,'Knowledge - Percentages'!$B:$B,0),'Data - Knowledge'!BM$8)/100</f>
        <v>0.78</v>
      </c>
      <c r="BN198" s="380">
        <f t="array" aca="true" ref="BN198">INDEX(KM_PCT,MATCH($A198,'Knowledge - Percentages'!$B:$B,0),'Data - Knowledge'!BN$8)/100</f>
        <v>0.77099999999999991</v>
      </c>
      <c r="BO198" s="380">
        <f t="array" aca="true" ref="BO198">INDEX(KM_PCT,MATCH($A198,'Knowledge - Percentages'!$B:$B,0),'Data - Knowledge'!BO$8)/100</f>
        <v>0.792</v>
      </c>
      <c r="BP198" s="380">
        <f t="array" aca="true" ref="BP198">INDEX(KM_PCT,MATCH($A198,'Knowledge - Percentages'!$B:$B,0),'Data - Knowledge'!BP$8)/100</f>
        <v>0.792</v>
      </c>
      <c r="BQ198" s="380">
        <f t="array" aca="true" ref="BQ198">INDEX(KM_PCT,MATCH($A198,'Knowledge - Percentages'!$B:$B,0),'Data - Knowledge'!BQ$8)/100</f>
        <v>0.792</v>
      </c>
    </row>
    <row r="199" spans="1:69">
      <c r="A199" t="s">
        <v>575</v>
      </c>
      <c r="B199" t="s">
        <v>1064</v>
      </c>
      <c r="C199" t="s">
        <v>1092</v>
      </c>
      <c r="D199" t="s">
        <v>576</v>
      </c>
      <c r="E199" s="373">
        <f>SUMPRODUCT($K$2:$BQ$2,$K199:$BQ199)/$J$2</f>
        <v>0.54589772727272734</v>
      </c>
      <c r="F199" s="379">
        <f>SUMPRODUCT($K$2:$BQ$2,$K199:$BQ199)</f>
        <v>144.11700000000002</v>
      </c>
      <c r="G199" s="373">
        <f>SUMPRODUCT($K$3:$BQ$3,$K199:$BQ199)/$J$3</f>
        <v>0.62004845995893243</v>
      </c>
      <c r="H199" s="379">
        <f>SUMPRODUCT($K$3:$BQ$3,$K199:$BQ199)</f>
        <v>6039.2720000000018</v>
      </c>
      <c r="I199" s="373">
        <f>CORREL($K$4:$BQ$4,$K199:$BQ199)</f>
        <v>-0.31912038295503553</v>
      </c>
      <c r="J199" s="379">
        <f>$E199/$G199*100</f>
        <v>88.041139124655459</v>
      </c>
      <c r="K199" s="380">
        <f t="array" aca="true" ref="K199">INDEX(KM_PCT,MATCH($A199,'Knowledge - Percentages'!$B:$B,0),'Data - Knowledge'!K$8)/100</f>
        <v>0.753</v>
      </c>
      <c r="L199" s="380">
        <f t="array" aca="true" ref="L199">INDEX(KM_PCT,MATCH($A199,'Knowledge - Percentages'!$B:$B,0),'Data - Knowledge'!L$8)/100</f>
        <v>0.664</v>
      </c>
      <c r="M199" s="380">
        <f t="array" aca="true" ref="M199">INDEX(KM_PCT,MATCH($A199,'Knowledge - Percentages'!$B:$B,0),'Data - Knowledge'!M$8)/100</f>
        <v>0.665</v>
      </c>
      <c r="N199" s="380">
        <f t="array" aca="true" ref="N199">INDEX(KM_PCT,MATCH($A199,'Knowledge - Percentages'!$B:$B,0),'Data - Knowledge'!N$8)/100</f>
        <v>0.705</v>
      </c>
      <c r="O199" s="380">
        <f t="array" aca="true" ref="O199">INDEX(KM_PCT,MATCH($A199,'Knowledge - Percentages'!$B:$B,0),'Data - Knowledge'!O$8)/100</f>
        <v>0.665</v>
      </c>
      <c r="P199" s="380">
        <f t="array" aca="true" ref="P199">INDEX(KM_PCT,MATCH($A199,'Knowledge - Percentages'!$B:$B,0),'Data - Knowledge'!P$8)/100</f>
        <v>0.659</v>
      </c>
      <c r="Q199" s="380">
        <f t="array" aca="true" ref="Q199">INDEX(KM_PCT,MATCH($A199,'Knowledge - Percentages'!$B:$B,0),'Data - Knowledge'!Q$8)/100</f>
        <v>0.66099999999999992</v>
      </c>
      <c r="R199" s="380">
        <f t="array" aca="true" ref="R199">INDEX(KM_PCT,MATCH($A199,'Knowledge - Percentages'!$B:$B,0),'Data - Knowledge'!R$8)/100</f>
        <v>0.6409999999999999</v>
      </c>
      <c r="S199" s="380">
        <f t="array" aca="true" ref="S199">INDEX(KM_PCT,MATCH($A199,'Knowledge - Percentages'!$B:$B,0),'Data - Knowledge'!S$8)/100</f>
        <v>0.677</v>
      </c>
      <c r="T199" s="380">
        <f t="array" aca="true" ref="T199">INDEX(KM_PCT,MATCH($A199,'Knowledge - Percentages'!$B:$B,0),'Data - Knowledge'!T$8)/100</f>
        <v>0.665</v>
      </c>
      <c r="U199" s="380">
        <f t="array" aca="true" ref="U199">INDEX(KM_PCT,MATCH($A199,'Knowledge - Percentages'!$B:$B,0),'Data - Knowledge'!U$8)/100</f>
        <v>0.665</v>
      </c>
      <c r="V199" s="380">
        <f t="array" aca="true" ref="V199">INDEX(KM_PCT,MATCH($A199,'Knowledge - Percentages'!$B:$B,0),'Data - Knowledge'!V$8)/100</f>
        <v>0.715</v>
      </c>
      <c r="W199" s="380">
        <f t="array" aca="true" ref="W199">INDEX(KM_PCT,MATCH($A199,'Knowledge - Percentages'!$B:$B,0),'Data - Knowledge'!W$8)/100</f>
        <v>0.627</v>
      </c>
      <c r="X199" s="380">
        <f t="array" aca="true" ref="X199">INDEX(KM_PCT,MATCH($A199,'Knowledge - Percentages'!$B:$B,0),'Data - Knowledge'!X$8)/100</f>
        <v>0.622</v>
      </c>
      <c r="Y199" s="380">
        <f t="array" aca="true" ref="Y199">INDEX(KM_PCT,MATCH($A199,'Knowledge - Percentages'!$B:$B,0),'Data - Knowledge'!Y$8)/100</f>
        <v>0.601</v>
      </c>
      <c r="Z199" s="380">
        <f t="array" aca="true" ref="Z199">INDEX(KM_PCT,MATCH($A199,'Knowledge - Percentages'!$B:$B,0),'Data - Knowledge'!Z$8)/100</f>
        <v>0.618</v>
      </c>
      <c r="AA199" s="380">
        <f t="array" aca="true" ref="AA199">INDEX(KM_PCT,MATCH($A199,'Knowledge - Percentages'!$B:$B,0),'Data - Knowledge'!AA$8)/100</f>
        <v>0.596</v>
      </c>
      <c r="AB199" s="380">
        <f t="array" aca="true" ref="AB199">INDEX(KM_PCT,MATCH($A199,'Knowledge - Percentages'!$B:$B,0),'Data - Knowledge'!AB$8)/100</f>
        <v>0.58700000000000008</v>
      </c>
      <c r="AC199" s="380">
        <f t="array" aca="true" ref="AC199">INDEX(KM_PCT,MATCH($A199,'Knowledge - Percentages'!$B:$B,0),'Data - Knowledge'!AC$8)/100</f>
        <v>0.58</v>
      </c>
      <c r="AD199" s="380">
        <f t="array" aca="true" ref="AD199">INDEX(KM_PCT,MATCH($A199,'Knowledge - Percentages'!$B:$B,0),'Data - Knowledge'!AD$8)/100</f>
        <v>0.58</v>
      </c>
      <c r="AE199" s="380">
        <f t="array" aca="true" ref="AE199">INDEX(KM_PCT,MATCH($A199,'Knowledge - Percentages'!$B:$B,0),'Data - Knowledge'!AE$8)/100</f>
        <v>0.617</v>
      </c>
      <c r="AF199" s="380">
        <f t="array" aca="true" ref="AF199">INDEX(KM_PCT,MATCH($A199,'Knowledge - Percentages'!$B:$B,0),'Data - Knowledge'!AF$8)/100</f>
        <v>0.621</v>
      </c>
      <c r="AG199" s="380">
        <f t="array" aca="true" ref="AG199">INDEX(KM_PCT,MATCH($A199,'Knowledge - Percentages'!$B:$B,0),'Data - Knowledge'!AG$8)/100</f>
        <v>0.617</v>
      </c>
      <c r="AH199" s="380">
        <f t="array" aca="true" ref="AH199">INDEX(KM_PCT,MATCH($A199,'Knowledge - Percentages'!$B:$B,0),'Data - Knowledge'!AH$8)/100</f>
        <v>0.64599999999999991</v>
      </c>
      <c r="AI199" s="380">
        <f t="array" aca="true" ref="AI199">INDEX(KM_PCT,MATCH($A199,'Knowledge - Percentages'!$B:$B,0),'Data - Knowledge'!AI$8)/100</f>
        <v>0.611</v>
      </c>
      <c r="AJ199" s="380">
        <f t="array" aca="true" ref="AJ199">INDEX(KM_PCT,MATCH($A199,'Knowledge - Percentages'!$B:$B,0),'Data - Knowledge'!AJ$8)/100</f>
        <v>0.623</v>
      </c>
      <c r="AK199" s="380">
        <f t="array" aca="true" ref="AK199">INDEX(KM_PCT,MATCH($A199,'Knowledge - Percentages'!$B:$B,0),'Data - Knowledge'!AK$8)/100</f>
        <v>0.621</v>
      </c>
      <c r="AL199" s="380">
        <f t="array" aca="true" ref="AL199">INDEX(KM_PCT,MATCH($A199,'Knowledge - Percentages'!$B:$B,0),'Data - Knowledge'!AL$8)/100</f>
        <v>0.617</v>
      </c>
      <c r="AM199" s="380">
        <f t="array" aca="true" ref="AM199">INDEX(KM_PCT,MATCH($A199,'Knowledge - Percentages'!$B:$B,0),'Data - Knowledge'!AM$8)/100</f>
        <v>0.617</v>
      </c>
      <c r="AN199" s="380">
        <f t="array" aca="true" ref="AN199">INDEX(KM_PCT,MATCH($A199,'Knowledge - Percentages'!$B:$B,0),'Data - Knowledge'!AN$8)/100</f>
        <v>0.64599999999999991</v>
      </c>
      <c r="AO199" s="380">
        <f t="array" aca="true" ref="AO199">INDEX(KM_PCT,MATCH($A199,'Knowledge - Percentages'!$B:$B,0),'Data - Knowledge'!AO$8)/100</f>
        <v>0.6409999999999999</v>
      </c>
      <c r="AP199" s="380">
        <f t="array" aca="true" ref="AP199">INDEX(KM_PCT,MATCH($A199,'Knowledge - Percentages'!$B:$B,0),'Data - Knowledge'!AP$8)/100</f>
        <v>0.59</v>
      </c>
      <c r="AQ199" s="380">
        <f t="array" aca="true" ref="AQ199">INDEX(KM_PCT,MATCH($A199,'Knowledge - Percentages'!$B:$B,0),'Data - Knowledge'!AQ$8)/100</f>
        <v>0.594</v>
      </c>
      <c r="AR199" s="380">
        <f t="array" aca="true" ref="AR199">INDEX(KM_PCT,MATCH($A199,'Knowledge - Percentages'!$B:$B,0),'Data - Knowledge'!AR$8)/100</f>
        <v>0.57600000000000007</v>
      </c>
      <c r="AS199" s="380">
        <f t="array" aca="true" ref="AS199">INDEX(KM_PCT,MATCH($A199,'Knowledge - Percentages'!$B:$B,0),'Data - Knowledge'!AS$8)/100</f>
        <v>0.485</v>
      </c>
      <c r="AT199" s="380">
        <f t="array" aca="true" ref="AT199">INDEX(KM_PCT,MATCH($A199,'Knowledge - Percentages'!$B:$B,0),'Data - Knowledge'!AT$8)/100</f>
        <v>0.532</v>
      </c>
      <c r="AU199" s="380">
        <f t="array" aca="true" ref="AU199">INDEX(KM_PCT,MATCH($A199,'Knowledge - Percentages'!$B:$B,0),'Data - Knowledge'!AU$8)/100</f>
        <v>0.544</v>
      </c>
      <c r="AV199" s="380">
        <f t="array" aca="true" ref="AV199">INDEX(KM_PCT,MATCH($A199,'Knowledge - Percentages'!$B:$B,0),'Data - Knowledge'!AV$8)/100</f>
        <v>0.552</v>
      </c>
      <c r="AW199" s="380">
        <f t="array" aca="true" ref="AW199">INDEX(KM_PCT,MATCH($A199,'Knowledge - Percentages'!$B:$B,0),'Data - Knowledge'!AW$8)/100</f>
        <v>0.544</v>
      </c>
      <c r="AX199" s="380">
        <f t="array" aca="true" ref="AX199">INDEX(KM_PCT,MATCH($A199,'Knowledge - Percentages'!$B:$B,0),'Data - Knowledge'!AX$8)/100</f>
        <v>0.544</v>
      </c>
      <c r="AY199" s="380">
        <f t="array" aca="true" ref="AY199">INDEX(KM_PCT,MATCH($A199,'Knowledge - Percentages'!$B:$B,0),'Data - Knowledge'!AY$8)/100</f>
        <v>0.541</v>
      </c>
      <c r="AZ199" s="380">
        <f t="array" aca="true" ref="AZ199">INDEX(KM_PCT,MATCH($A199,'Knowledge - Percentages'!$B:$B,0),'Data - Knowledge'!AZ$8)/100</f>
        <v>0.541</v>
      </c>
      <c r="BA199" s="380">
        <f t="array" aca="true" ref="BA199">INDEX(KM_PCT,MATCH($A199,'Knowledge - Percentages'!$B:$B,0),'Data - Knowledge'!BA$8)/100</f>
        <v>0.541</v>
      </c>
      <c r="BB199" s="380">
        <f t="array" aca="true" ref="BB199">INDEX(KM_PCT,MATCH($A199,'Knowledge - Percentages'!$B:$B,0),'Data - Knowledge'!BB$8)/100</f>
        <v>0.541</v>
      </c>
      <c r="BC199" s="380">
        <f t="array" aca="true" ref="BC199">INDEX(KM_PCT,MATCH($A199,'Knowledge - Percentages'!$B:$B,0),'Data - Knowledge'!BC$8)/100</f>
        <v>0.539</v>
      </c>
      <c r="BD199" s="380">
        <f t="array" aca="true" ref="BD199">INDEX(KM_PCT,MATCH($A199,'Knowledge - Percentages'!$B:$B,0),'Data - Knowledge'!BD$8)/100</f>
        <v>0.537</v>
      </c>
      <c r="BE199" s="380">
        <f t="array" aca="true" ref="BE199">INDEX(KM_PCT,MATCH($A199,'Knowledge - Percentages'!$B:$B,0),'Data - Knowledge'!BE$8)/100</f>
        <v>0.537</v>
      </c>
      <c r="BF199" s="380">
        <f t="array" aca="true" ref="BF199">INDEX(KM_PCT,MATCH($A199,'Knowledge - Percentages'!$B:$B,0),'Data - Knowledge'!BF$8)/100</f>
        <v>0.537</v>
      </c>
      <c r="BG199" s="380">
        <f t="array" aca="true" ref="BG199">INDEX(KM_PCT,MATCH($A199,'Knowledge - Percentages'!$B:$B,0),'Data - Knowledge'!BG$8)/100</f>
        <v>0.51</v>
      </c>
      <c r="BH199" s="380">
        <f t="array" aca="true" ref="BH199">INDEX(KM_PCT,MATCH($A199,'Knowledge - Percentages'!$B:$B,0),'Data - Knowledge'!BH$8)/100</f>
        <v>0.51</v>
      </c>
      <c r="BI199" s="380">
        <f t="array" aca="true" ref="BI199">INDEX(KM_PCT,MATCH($A199,'Knowledge - Percentages'!$B:$B,0),'Data - Knowledge'!BI$8)/100</f>
        <v>0.516</v>
      </c>
      <c r="BJ199" s="380">
        <f t="array" aca="true" ref="BJ199">INDEX(KM_PCT,MATCH($A199,'Knowledge - Percentages'!$B:$B,0),'Data - Knowledge'!BJ$8)/100</f>
        <v>0.507</v>
      </c>
      <c r="BK199" s="380">
        <f t="array" aca="true" ref="BK199">INDEX(KM_PCT,MATCH($A199,'Knowledge - Percentages'!$B:$B,0),'Data - Knowledge'!BK$8)/100</f>
        <v>0.507</v>
      </c>
      <c r="BL199" s="380">
        <f t="array" aca="true" ref="BL199">INDEX(KM_PCT,MATCH($A199,'Knowledge - Percentages'!$B:$B,0),'Data - Knowledge'!BL$8)/100</f>
        <v>0.526</v>
      </c>
      <c r="BM199" s="380">
        <f t="array" aca="true" ref="BM199">INDEX(KM_PCT,MATCH($A199,'Knowledge - Percentages'!$B:$B,0),'Data - Knowledge'!BM$8)/100</f>
        <v>0.49200000000000005</v>
      </c>
      <c r="BN199" s="380">
        <f t="array" aca="true" ref="BN199">INDEX(KM_PCT,MATCH($A199,'Knowledge - Percentages'!$B:$B,0),'Data - Knowledge'!BN$8)/100</f>
        <v>0.502</v>
      </c>
      <c r="BO199" s="380">
        <f t="array" aca="true" ref="BO199">INDEX(KM_PCT,MATCH($A199,'Knowledge - Percentages'!$B:$B,0),'Data - Knowledge'!BO$8)/100</f>
        <v>0.494</v>
      </c>
      <c r="BP199" s="380">
        <f t="array" aca="true" ref="BP199">INDEX(KM_PCT,MATCH($A199,'Knowledge - Percentages'!$B:$B,0),'Data - Knowledge'!BP$8)/100</f>
        <v>0.493</v>
      </c>
      <c r="BQ199" s="380">
        <f t="array" aca="true" ref="BQ199">INDEX(KM_PCT,MATCH($A199,'Knowledge - Percentages'!$B:$B,0),'Data - Knowledge'!BQ$8)/100</f>
        <v>0.461</v>
      </c>
    </row>
    <row r="200" spans="1:69">
      <c r="A200" t="s">
        <v>577</v>
      </c>
      <c r="B200" t="s">
        <v>1064</v>
      </c>
      <c r="C200" t="s">
        <v>1092</v>
      </c>
      <c r="D200" t="s">
        <v>578</v>
      </c>
      <c r="E200" s="373">
        <f>SUMPRODUCT($K$2:$BQ$2,$K200:$BQ200)/$J$2</f>
        <v>0.500875</v>
      </c>
      <c r="F200" s="379">
        <f>SUMPRODUCT($K$2:$BQ$2,$K200:$BQ200)</f>
        <v>132.231</v>
      </c>
      <c r="G200" s="373">
        <f>SUMPRODUCT($K$3:$BQ$3,$K200:$BQ200)/$J$3</f>
        <v>0.56491468172484594</v>
      </c>
      <c r="H200" s="379">
        <f>SUMPRODUCT($K$3:$BQ$3,$K200:$BQ200)</f>
        <v>5502.2689999999993</v>
      </c>
      <c r="I200" s="373">
        <f>CORREL($K$4:$BQ$4,$K200:$BQ200)</f>
        <v>-0.28411214670644674</v>
      </c>
      <c r="J200" s="379">
        <f>$E200/$G200*100</f>
        <v>88.663831230352429</v>
      </c>
      <c r="K200" s="380">
        <f t="array" aca="true" ref="K200">INDEX(KM_PCT,MATCH($A200,'Knowledge - Percentages'!$B:$B,0),'Data - Knowledge'!K$8)/100</f>
        <v>0.639</v>
      </c>
      <c r="L200" s="380">
        <f t="array" aca="true" ref="L200">INDEX(KM_PCT,MATCH($A200,'Knowledge - Percentages'!$B:$B,0),'Data - Knowledge'!L$8)/100</f>
        <v>0.617</v>
      </c>
      <c r="M200" s="380">
        <f t="array" aca="true" ref="M200">INDEX(KM_PCT,MATCH($A200,'Knowledge - Percentages'!$B:$B,0),'Data - Knowledge'!M$8)/100</f>
        <v>0.618</v>
      </c>
      <c r="N200" s="380">
        <f t="array" aca="true" ref="N200">INDEX(KM_PCT,MATCH($A200,'Knowledge - Percentages'!$B:$B,0),'Data - Knowledge'!N$8)/100</f>
        <v>0.613</v>
      </c>
      <c r="O200" s="380">
        <f t="array" aca="true" ref="O200">INDEX(KM_PCT,MATCH($A200,'Knowledge - Percentages'!$B:$B,0),'Data - Knowledge'!O$8)/100</f>
        <v>0.599</v>
      </c>
      <c r="P200" s="380">
        <f t="array" aca="true" ref="P200">INDEX(KM_PCT,MATCH($A200,'Knowledge - Percentages'!$B:$B,0),'Data - Knowledge'!P$8)/100</f>
        <v>0.602</v>
      </c>
      <c r="Q200" s="380">
        <f t="array" aca="true" ref="Q200">INDEX(KM_PCT,MATCH($A200,'Knowledge - Percentages'!$B:$B,0),'Data - Knowledge'!Q$8)/100</f>
        <v>0.601</v>
      </c>
      <c r="R200" s="380">
        <f t="array" aca="true" ref="R200">INDEX(KM_PCT,MATCH($A200,'Knowledge - Percentages'!$B:$B,0),'Data - Knowledge'!R$8)/100</f>
        <v>0.601</v>
      </c>
      <c r="S200" s="380">
        <f t="array" aca="true" ref="S200">INDEX(KM_PCT,MATCH($A200,'Knowledge - Percentages'!$B:$B,0),'Data - Knowledge'!S$8)/100</f>
        <v>0.613</v>
      </c>
      <c r="T200" s="380">
        <f t="array" aca="true" ref="T200">INDEX(KM_PCT,MATCH($A200,'Knowledge - Percentages'!$B:$B,0),'Data - Knowledge'!T$8)/100</f>
        <v>0.599</v>
      </c>
      <c r="U200" s="380">
        <f t="array" aca="true" ref="U200">INDEX(KM_PCT,MATCH($A200,'Knowledge - Percentages'!$B:$B,0),'Data - Knowledge'!U$8)/100</f>
        <v>0.601</v>
      </c>
      <c r="V200" s="380">
        <f t="array" aca="true" ref="V200">INDEX(KM_PCT,MATCH($A200,'Knowledge - Percentages'!$B:$B,0),'Data - Knowledge'!V$8)/100</f>
        <v>0.599</v>
      </c>
      <c r="W200" s="380">
        <f t="array" aca="true" ref="W200">INDEX(KM_PCT,MATCH($A200,'Knowledge - Percentages'!$B:$B,0),'Data - Knowledge'!W$8)/100</f>
        <v>0.565</v>
      </c>
      <c r="X200" s="380">
        <f t="array" aca="true" ref="X200">INDEX(KM_PCT,MATCH($A200,'Knowledge - Percentages'!$B:$B,0),'Data - Knowledge'!X$8)/100</f>
        <v>0.54299999999999993</v>
      </c>
      <c r="Y200" s="380">
        <f t="array" aca="true" ref="Y200">INDEX(KM_PCT,MATCH($A200,'Knowledge - Percentages'!$B:$B,0),'Data - Knowledge'!Y$8)/100</f>
        <v>0.474</v>
      </c>
      <c r="Z200" s="380">
        <f t="array" aca="true" ref="Z200">INDEX(KM_PCT,MATCH($A200,'Knowledge - Percentages'!$B:$B,0),'Data - Knowledge'!Z$8)/100</f>
        <v>0.512</v>
      </c>
      <c r="AA200" s="380">
        <f t="array" aca="true" ref="AA200">INDEX(KM_PCT,MATCH($A200,'Knowledge - Percentages'!$B:$B,0),'Data - Knowledge'!AA$8)/100</f>
        <v>0.509</v>
      </c>
      <c r="AB200" s="380">
        <f t="array" aca="true" ref="AB200">INDEX(KM_PCT,MATCH($A200,'Knowledge - Percentages'!$B:$B,0),'Data - Knowledge'!AB$8)/100</f>
        <v>0.58200000000000007</v>
      </c>
      <c r="AC200" s="380">
        <f t="array" aca="true" ref="AC200">INDEX(KM_PCT,MATCH($A200,'Knowledge - Percentages'!$B:$B,0),'Data - Knowledge'!AC$8)/100</f>
        <v>0.529</v>
      </c>
      <c r="AD200" s="380">
        <f t="array" aca="true" ref="AD200">INDEX(KM_PCT,MATCH($A200,'Knowledge - Percentages'!$B:$B,0),'Data - Knowledge'!AD$8)/100</f>
        <v>0.524</v>
      </c>
      <c r="AE200" s="380">
        <f t="array" aca="true" ref="AE200">INDEX(KM_PCT,MATCH($A200,'Knowledge - Percentages'!$B:$B,0),'Data - Knowledge'!AE$8)/100</f>
        <v>0.528</v>
      </c>
      <c r="AF200" s="380">
        <f t="array" aca="true" ref="AF200">INDEX(KM_PCT,MATCH($A200,'Knowledge - Percentages'!$B:$B,0),'Data - Knowledge'!AF$8)/100</f>
        <v>0.56</v>
      </c>
      <c r="AG200" s="380">
        <f t="array" aca="true" ref="AG200">INDEX(KM_PCT,MATCH($A200,'Knowledge - Percentages'!$B:$B,0),'Data - Knowledge'!AG$8)/100</f>
        <v>0.56</v>
      </c>
      <c r="AH200" s="380">
        <f t="array" aca="true" ref="AH200">INDEX(KM_PCT,MATCH($A200,'Knowledge - Percentages'!$B:$B,0),'Data - Knowledge'!AH$8)/100</f>
        <v>0.608</v>
      </c>
      <c r="AI200" s="380">
        <f t="array" aca="true" ref="AI200">INDEX(KM_PCT,MATCH($A200,'Knowledge - Percentages'!$B:$B,0),'Data - Knowledge'!AI$8)/100</f>
        <v>0.542</v>
      </c>
      <c r="AJ200" s="380">
        <f t="array" aca="true" ref="AJ200">INDEX(KM_PCT,MATCH($A200,'Knowledge - Percentages'!$B:$B,0),'Data - Knowledge'!AJ$8)/100</f>
        <v>0.57100000000000006</v>
      </c>
      <c r="AK200" s="380">
        <f t="array" aca="true" ref="AK200">INDEX(KM_PCT,MATCH($A200,'Knowledge - Percentages'!$B:$B,0),'Data - Knowledge'!AK$8)/100</f>
        <v>0.575</v>
      </c>
      <c r="AL200" s="380">
        <f t="array" aca="true" ref="AL200">INDEX(KM_PCT,MATCH($A200,'Knowledge - Percentages'!$B:$B,0),'Data - Knowledge'!AL$8)/100</f>
        <v>0.575</v>
      </c>
      <c r="AM200" s="380">
        <f t="array" aca="true" ref="AM200">INDEX(KM_PCT,MATCH($A200,'Knowledge - Percentages'!$B:$B,0),'Data - Knowledge'!AM$8)/100</f>
        <v>0.575</v>
      </c>
      <c r="AN200" s="380">
        <f t="array" aca="true" ref="AN200">INDEX(KM_PCT,MATCH($A200,'Knowledge - Percentages'!$B:$B,0),'Data - Knowledge'!AN$8)/100</f>
        <v>0.602</v>
      </c>
      <c r="AO200" s="380">
        <f t="array" aca="true" ref="AO200">INDEX(KM_PCT,MATCH($A200,'Knowledge - Percentages'!$B:$B,0),'Data - Knowledge'!AO$8)/100</f>
        <v>0.515</v>
      </c>
      <c r="AP200" s="380">
        <f t="array" aca="true" ref="AP200">INDEX(KM_PCT,MATCH($A200,'Knowledge - Percentages'!$B:$B,0),'Data - Knowledge'!AP$8)/100</f>
        <v>0.532</v>
      </c>
      <c r="AQ200" s="380">
        <f t="array" aca="true" ref="AQ200">INDEX(KM_PCT,MATCH($A200,'Knowledge - Percentages'!$B:$B,0),'Data - Knowledge'!AQ$8)/100</f>
        <v>0.545</v>
      </c>
      <c r="AR200" s="380">
        <f t="array" aca="true" ref="AR200">INDEX(KM_PCT,MATCH($A200,'Knowledge - Percentages'!$B:$B,0),'Data - Knowledge'!AR$8)/100</f>
        <v>0.506</v>
      </c>
      <c r="AS200" s="380">
        <f t="array" aca="true" ref="AS200">INDEX(KM_PCT,MATCH($A200,'Knowledge - Percentages'!$B:$B,0),'Data - Knowledge'!AS$8)/100</f>
        <v>0.506</v>
      </c>
      <c r="AT200" s="380">
        <f t="array" aca="true" ref="AT200">INDEX(KM_PCT,MATCH($A200,'Knowledge - Percentages'!$B:$B,0),'Data - Knowledge'!AT$8)/100</f>
        <v>0.506</v>
      </c>
      <c r="AU200" s="380">
        <f t="array" aca="true" ref="AU200">INDEX(KM_PCT,MATCH($A200,'Knowledge - Percentages'!$B:$B,0),'Data - Knowledge'!AU$8)/100</f>
        <v>0.534</v>
      </c>
      <c r="AV200" s="380">
        <f t="array" aca="true" ref="AV200">INDEX(KM_PCT,MATCH($A200,'Knowledge - Percentages'!$B:$B,0),'Data - Knowledge'!AV$8)/100</f>
        <v>0.537</v>
      </c>
      <c r="AW200" s="380">
        <f t="array" aca="true" ref="AW200">INDEX(KM_PCT,MATCH($A200,'Knowledge - Percentages'!$B:$B,0),'Data - Knowledge'!AW$8)/100</f>
        <v>0.526</v>
      </c>
      <c r="AX200" s="380">
        <f t="array" aca="true" ref="AX200">INDEX(KM_PCT,MATCH($A200,'Knowledge - Percentages'!$B:$B,0),'Data - Knowledge'!AX$8)/100</f>
        <v>0.515</v>
      </c>
      <c r="AY200" s="380">
        <f t="array" aca="true" ref="AY200">INDEX(KM_PCT,MATCH($A200,'Knowledge - Percentages'!$B:$B,0),'Data - Knowledge'!AY$8)/100</f>
        <v>0.51</v>
      </c>
      <c r="AZ200" s="380">
        <f t="array" aca="true" ref="AZ200">INDEX(KM_PCT,MATCH($A200,'Knowledge - Percentages'!$B:$B,0),'Data - Knowledge'!AZ$8)/100</f>
        <v>0.53</v>
      </c>
      <c r="BA200" s="380">
        <f t="array" aca="true" ref="BA200">INDEX(KM_PCT,MATCH($A200,'Knowledge - Percentages'!$B:$B,0),'Data - Knowledge'!BA$8)/100</f>
        <v>0.515</v>
      </c>
      <c r="BB200" s="380">
        <f t="array" aca="true" ref="BB200">INDEX(KM_PCT,MATCH($A200,'Knowledge - Percentages'!$B:$B,0),'Data - Knowledge'!BB$8)/100</f>
        <v>0.518</v>
      </c>
      <c r="BC200" s="380">
        <f t="array" aca="true" ref="BC200">INDEX(KM_PCT,MATCH($A200,'Knowledge - Percentages'!$B:$B,0),'Data - Knowledge'!BC$8)/100</f>
        <v>0.48700000000000004</v>
      </c>
      <c r="BD200" s="380">
        <f t="array" aca="true" ref="BD200">INDEX(KM_PCT,MATCH($A200,'Knowledge - Percentages'!$B:$B,0),'Data - Knowledge'!BD$8)/100</f>
        <v>0.469</v>
      </c>
      <c r="BE200" s="380">
        <f t="array" aca="true" ref="BE200">INDEX(KM_PCT,MATCH($A200,'Knowledge - Percentages'!$B:$B,0),'Data - Knowledge'!BE$8)/100</f>
        <v>0.496</v>
      </c>
      <c r="BF200" s="380">
        <f t="array" aca="true" ref="BF200">INDEX(KM_PCT,MATCH($A200,'Knowledge - Percentages'!$B:$B,0),'Data - Knowledge'!BF$8)/100</f>
        <v>0.49</v>
      </c>
      <c r="BG200" s="380">
        <f t="array" aca="true" ref="BG200">INDEX(KM_PCT,MATCH($A200,'Knowledge - Percentages'!$B:$B,0),'Data - Knowledge'!BG$8)/100</f>
        <v>0.473</v>
      </c>
      <c r="BH200" s="380">
        <f t="array" aca="true" ref="BH200">INDEX(KM_PCT,MATCH($A200,'Knowledge - Percentages'!$B:$B,0),'Data - Knowledge'!BH$8)/100</f>
        <v>0.484</v>
      </c>
      <c r="BI200" s="380">
        <f t="array" aca="true" ref="BI200">INDEX(KM_PCT,MATCH($A200,'Knowledge - Percentages'!$B:$B,0),'Data - Knowledge'!BI$8)/100</f>
        <v>0.473</v>
      </c>
      <c r="BJ200" s="380">
        <f t="array" aca="true" ref="BJ200">INDEX(KM_PCT,MATCH($A200,'Knowledge - Percentages'!$B:$B,0),'Data - Knowledge'!BJ$8)/100</f>
        <v>0.429</v>
      </c>
      <c r="BK200" s="380">
        <f t="array" aca="true" ref="BK200">INDEX(KM_PCT,MATCH($A200,'Knowledge - Percentages'!$B:$B,0),'Data - Knowledge'!BK$8)/100</f>
        <v>0.442</v>
      </c>
      <c r="BL200" s="380">
        <f t="array" aca="true" ref="BL200">INDEX(KM_PCT,MATCH($A200,'Knowledge - Percentages'!$B:$B,0),'Data - Knowledge'!BL$8)/100</f>
        <v>0.442</v>
      </c>
      <c r="BM200" s="380">
        <f t="array" aca="true" ref="BM200">INDEX(KM_PCT,MATCH($A200,'Knowledge - Percentages'!$B:$B,0),'Data - Knowledge'!BM$8)/100</f>
        <v>0.442</v>
      </c>
      <c r="BN200" s="380">
        <f t="array" aca="true" ref="BN200">INDEX(KM_PCT,MATCH($A200,'Knowledge - Percentages'!$B:$B,0),'Data - Knowledge'!BN$8)/100</f>
        <v>0.442</v>
      </c>
      <c r="BO200" s="380">
        <f t="array" aca="true" ref="BO200">INDEX(KM_PCT,MATCH($A200,'Knowledge - Percentages'!$B:$B,0),'Data - Knowledge'!BO$8)/100</f>
        <v>0.44799999999999995</v>
      </c>
      <c r="BP200" s="380">
        <f t="array" aca="true" ref="BP200">INDEX(KM_PCT,MATCH($A200,'Knowledge - Percentages'!$B:$B,0),'Data - Knowledge'!BP$8)/100</f>
        <v>0.44799999999999995</v>
      </c>
      <c r="BQ200" s="380">
        <f t="array" aca="true" ref="BQ200">INDEX(KM_PCT,MATCH($A200,'Knowledge - Percentages'!$B:$B,0),'Data - Knowledge'!BQ$8)/100</f>
        <v>0.419</v>
      </c>
    </row>
    <row r="201" spans="1:69">
      <c r="A201" t="s">
        <v>579</v>
      </c>
      <c r="B201" t="s">
        <v>1064</v>
      </c>
      <c r="C201" t="s">
        <v>1092</v>
      </c>
      <c r="D201" t="s">
        <v>580</v>
      </c>
      <c r="E201" s="373">
        <f>SUMPRODUCT($K$2:$BQ$2,$K201:$BQ201)/$J$2</f>
        <v>0.5819621212121211</v>
      </c>
      <c r="F201" s="379">
        <f>SUMPRODUCT($K$2:$BQ$2,$K201:$BQ201)</f>
        <v>153.63799999999998</v>
      </c>
      <c r="G201" s="373">
        <f>SUMPRODUCT($K$3:$BQ$3,$K201:$BQ201)/$J$3</f>
        <v>0.6681158110882961</v>
      </c>
      <c r="H201" s="379">
        <f>SUMPRODUCT($K$3:$BQ$3,$K201:$BQ201)</f>
        <v>6507.448000000004</v>
      </c>
      <c r="I201" s="373">
        <f>CORREL($K$4:$BQ$4,$K201:$BQ201)</f>
        <v>-0.27973066174285355</v>
      </c>
      <c r="J201" s="379">
        <f>$E201/$G201*100</f>
        <v>87.104976645315574</v>
      </c>
      <c r="K201" s="380">
        <f t="array" aca="true" ref="K201">INDEX(KM_PCT,MATCH($A201,'Knowledge - Percentages'!$B:$B,0),'Data - Knowledge'!K$8)/100</f>
        <v>0.723</v>
      </c>
      <c r="L201" s="380">
        <f t="array" aca="true" ref="L201">INDEX(KM_PCT,MATCH($A201,'Knowledge - Percentages'!$B:$B,0),'Data - Knowledge'!L$8)/100</f>
        <v>0.71700000000000008</v>
      </c>
      <c r="M201" s="380">
        <f t="array" aca="true" ref="M201">INDEX(KM_PCT,MATCH($A201,'Knowledge - Percentages'!$B:$B,0),'Data - Knowledge'!M$8)/100</f>
        <v>0.71700000000000008</v>
      </c>
      <c r="N201" s="380">
        <f t="array" aca="true" ref="N201">INDEX(KM_PCT,MATCH($A201,'Knowledge - Percentages'!$B:$B,0),'Data - Knowledge'!N$8)/100</f>
        <v>0.74</v>
      </c>
      <c r="O201" s="380">
        <f t="array" aca="true" ref="O201">INDEX(KM_PCT,MATCH($A201,'Knowledge - Percentages'!$B:$B,0),'Data - Knowledge'!O$8)/100</f>
        <v>0.71700000000000008</v>
      </c>
      <c r="P201" s="380">
        <f t="array" aca="true" ref="P201">INDEX(KM_PCT,MATCH($A201,'Knowledge - Percentages'!$B:$B,0),'Data - Knowledge'!P$8)/100</f>
        <v>0.71700000000000008</v>
      </c>
      <c r="Q201" s="380">
        <f t="array" aca="true" ref="Q201">INDEX(KM_PCT,MATCH($A201,'Knowledge - Percentages'!$B:$B,0),'Data - Knowledge'!Q$8)/100</f>
        <v>0.685</v>
      </c>
      <c r="R201" s="380">
        <f t="array" aca="true" ref="R201">INDEX(KM_PCT,MATCH($A201,'Knowledge - Percentages'!$B:$B,0),'Data - Knowledge'!R$8)/100</f>
        <v>0.69</v>
      </c>
      <c r="S201" s="380">
        <f t="array" aca="true" ref="S201">INDEX(KM_PCT,MATCH($A201,'Knowledge - Percentages'!$B:$B,0),'Data - Knowledge'!S$8)/100</f>
        <v>0.73</v>
      </c>
      <c r="T201" s="380">
        <f t="array" aca="true" ref="T201">INDEX(KM_PCT,MATCH($A201,'Knowledge - Percentages'!$B:$B,0),'Data - Knowledge'!T$8)/100</f>
        <v>0.71700000000000008</v>
      </c>
      <c r="U201" s="380">
        <f t="array" aca="true" ref="U201">INDEX(KM_PCT,MATCH($A201,'Knowledge - Percentages'!$B:$B,0),'Data - Knowledge'!U$8)/100</f>
        <v>0.71700000000000008</v>
      </c>
      <c r="V201" s="380">
        <f t="array" aca="true" ref="V201">INDEX(KM_PCT,MATCH($A201,'Knowledge - Percentages'!$B:$B,0),'Data - Knowledge'!V$8)/100</f>
        <v>0.72900000000000009</v>
      </c>
      <c r="W201" s="380">
        <f t="array" aca="true" ref="W201">INDEX(KM_PCT,MATCH($A201,'Knowledge - Percentages'!$B:$B,0),'Data - Knowledge'!W$8)/100</f>
        <v>0.71700000000000008</v>
      </c>
      <c r="X201" s="380">
        <f t="array" aca="true" ref="X201">INDEX(KM_PCT,MATCH($A201,'Knowledge - Percentages'!$B:$B,0),'Data - Knowledge'!X$8)/100</f>
        <v>0.624</v>
      </c>
      <c r="Y201" s="380">
        <f t="array" aca="true" ref="Y201">INDEX(KM_PCT,MATCH($A201,'Knowledge - Percentages'!$B:$B,0),'Data - Knowledge'!Y$8)/100</f>
        <v>0.624</v>
      </c>
      <c r="Z201" s="380">
        <f t="array" aca="true" ref="Z201">INDEX(KM_PCT,MATCH($A201,'Knowledge - Percentages'!$B:$B,0),'Data - Knowledge'!Z$8)/100</f>
        <v>0.636</v>
      </c>
      <c r="AA201" s="380">
        <f t="array" aca="true" ref="AA201">INDEX(KM_PCT,MATCH($A201,'Knowledge - Percentages'!$B:$B,0),'Data - Knowledge'!AA$8)/100</f>
        <v>0.608</v>
      </c>
      <c r="AB201" s="380">
        <f t="array" aca="true" ref="AB201">INDEX(KM_PCT,MATCH($A201,'Knowledge - Percentages'!$B:$B,0),'Data - Knowledge'!AB$8)/100</f>
        <v>0.672</v>
      </c>
      <c r="AC201" s="380">
        <f t="array" aca="true" ref="AC201">INDEX(KM_PCT,MATCH($A201,'Knowledge - Percentages'!$B:$B,0),'Data - Knowledge'!AC$8)/100</f>
        <v>0.625</v>
      </c>
      <c r="AD201" s="380">
        <f t="array" aca="true" ref="AD201">INDEX(KM_PCT,MATCH($A201,'Knowledge - Percentages'!$B:$B,0),'Data - Knowledge'!AD$8)/100</f>
        <v>0.608</v>
      </c>
      <c r="AE201" s="380">
        <f t="array" aca="true" ref="AE201">INDEX(KM_PCT,MATCH($A201,'Knowledge - Percentages'!$B:$B,0),'Data - Knowledge'!AE$8)/100</f>
        <v>0.684</v>
      </c>
      <c r="AF201" s="380">
        <f t="array" aca="true" ref="AF201">INDEX(KM_PCT,MATCH($A201,'Knowledge - Percentages'!$B:$B,0),'Data - Knowledge'!AF$8)/100</f>
        <v>0.68599999999999994</v>
      </c>
      <c r="AG201" s="380">
        <f t="array" aca="true" ref="AG201">INDEX(KM_PCT,MATCH($A201,'Knowledge - Percentages'!$B:$B,0),'Data - Knowledge'!AG$8)/100</f>
        <v>0.684</v>
      </c>
      <c r="AH201" s="380">
        <f t="array" aca="true" ref="AH201">INDEX(KM_PCT,MATCH($A201,'Knowledge - Percentages'!$B:$B,0),'Data - Knowledge'!AH$8)/100</f>
        <v>0.715</v>
      </c>
      <c r="AI201" s="380">
        <f t="array" aca="true" ref="AI201">INDEX(KM_PCT,MATCH($A201,'Knowledge - Percentages'!$B:$B,0),'Data - Knowledge'!AI$8)/100</f>
        <v>0.617</v>
      </c>
      <c r="AJ201" s="380">
        <f t="array" aca="true" ref="AJ201">INDEX(KM_PCT,MATCH($A201,'Knowledge - Percentages'!$B:$B,0),'Data - Knowledge'!AJ$8)/100</f>
        <v>0.664</v>
      </c>
      <c r="AK201" s="380">
        <f t="array" aca="true" ref="AK201">INDEX(KM_PCT,MATCH($A201,'Knowledge - Percentages'!$B:$B,0),'Data - Knowledge'!AK$8)/100</f>
        <v>0.662</v>
      </c>
      <c r="AL201" s="380">
        <f t="array" aca="true" ref="AL201">INDEX(KM_PCT,MATCH($A201,'Knowledge - Percentages'!$B:$B,0),'Data - Knowledge'!AL$8)/100</f>
        <v>0.65099999999999991</v>
      </c>
      <c r="AM201" s="380">
        <f t="array" aca="true" ref="AM201">INDEX(KM_PCT,MATCH($A201,'Knowledge - Percentages'!$B:$B,0),'Data - Knowledge'!AM$8)/100</f>
        <v>0.66799999999999993</v>
      </c>
      <c r="AN201" s="380">
        <f t="array" aca="true" ref="AN201">INDEX(KM_PCT,MATCH($A201,'Knowledge - Percentages'!$B:$B,0),'Data - Knowledge'!AN$8)/100</f>
        <v>0.67099999999999993</v>
      </c>
      <c r="AO201" s="380">
        <f t="array" aca="true" ref="AO201">INDEX(KM_PCT,MATCH($A201,'Knowledge - Percentages'!$B:$B,0),'Data - Knowledge'!AO$8)/100</f>
        <v>0.67099999999999993</v>
      </c>
      <c r="AP201" s="380">
        <f t="array" aca="true" ref="AP201">INDEX(KM_PCT,MATCH($A201,'Knowledge - Percentages'!$B:$B,0),'Data - Knowledge'!AP$8)/100</f>
        <v>0.62</v>
      </c>
      <c r="AQ201" s="380">
        <f t="array" aca="true" ref="AQ201">INDEX(KM_PCT,MATCH($A201,'Knowledge - Percentages'!$B:$B,0),'Data - Knowledge'!AQ$8)/100</f>
        <v>0.645</v>
      </c>
      <c r="AR201" s="380">
        <f t="array" aca="true" ref="AR201">INDEX(KM_PCT,MATCH($A201,'Knowledge - Percentages'!$B:$B,0),'Data - Knowledge'!AR$8)/100</f>
        <v>0.521</v>
      </c>
      <c r="AS201" s="380">
        <f t="array" aca="true" ref="AS201">INDEX(KM_PCT,MATCH($A201,'Knowledge - Percentages'!$B:$B,0),'Data - Knowledge'!AS$8)/100</f>
        <v>0.498</v>
      </c>
      <c r="AT201" s="380">
        <f t="array" aca="true" ref="AT201">INDEX(KM_PCT,MATCH($A201,'Knowledge - Percentages'!$B:$B,0),'Data - Knowledge'!AT$8)/100</f>
        <v>0.527</v>
      </c>
      <c r="AU201" s="380">
        <f t="array" aca="true" ref="AU201">INDEX(KM_PCT,MATCH($A201,'Knowledge - Percentages'!$B:$B,0),'Data - Knowledge'!AU$8)/100</f>
        <v>0.596</v>
      </c>
      <c r="AV201" s="380">
        <f t="array" aca="true" ref="AV201">INDEX(KM_PCT,MATCH($A201,'Knowledge - Percentages'!$B:$B,0),'Data - Knowledge'!AV$8)/100</f>
        <v>0.611</v>
      </c>
      <c r="AW201" s="380">
        <f t="array" aca="true" ref="AW201">INDEX(KM_PCT,MATCH($A201,'Knowledge - Percentages'!$B:$B,0),'Data - Knowledge'!AW$8)/100</f>
        <v>0.611</v>
      </c>
      <c r="AX201" s="380">
        <f t="array" aca="true" ref="AX201">INDEX(KM_PCT,MATCH($A201,'Knowledge - Percentages'!$B:$B,0),'Data - Knowledge'!AX$8)/100</f>
        <v>0.511</v>
      </c>
      <c r="AY201" s="380">
        <f t="array" aca="true" ref="AY201">INDEX(KM_PCT,MATCH($A201,'Knowledge - Percentages'!$B:$B,0),'Data - Knowledge'!AY$8)/100</f>
        <v>0.579</v>
      </c>
      <c r="AZ201" s="380">
        <f t="array" aca="true" ref="AZ201">INDEX(KM_PCT,MATCH($A201,'Knowledge - Percentages'!$B:$B,0),'Data - Knowledge'!AZ$8)/100</f>
        <v>0.579</v>
      </c>
      <c r="BA201" s="380">
        <f t="array" aca="true" ref="BA201">INDEX(KM_PCT,MATCH($A201,'Knowledge - Percentages'!$B:$B,0),'Data - Knowledge'!BA$8)/100</f>
        <v>0.573</v>
      </c>
      <c r="BB201" s="380">
        <f t="array" aca="true" ref="BB201">INDEX(KM_PCT,MATCH($A201,'Knowledge - Percentages'!$B:$B,0),'Data - Knowledge'!BB$8)/100</f>
        <v>0.578</v>
      </c>
      <c r="BC201" s="380">
        <f t="array" aca="true" ref="BC201">INDEX(KM_PCT,MATCH($A201,'Knowledge - Percentages'!$B:$B,0),'Data - Knowledge'!BC$8)/100</f>
        <v>0.58</v>
      </c>
      <c r="BD201" s="380">
        <f t="array" aca="true" ref="BD201">INDEX(KM_PCT,MATCH($A201,'Knowledge - Percentages'!$B:$B,0),'Data - Knowledge'!BD$8)/100</f>
        <v>0.58</v>
      </c>
      <c r="BE201" s="380">
        <f t="array" aca="true" ref="BE201">INDEX(KM_PCT,MATCH($A201,'Knowledge - Percentages'!$B:$B,0),'Data - Knowledge'!BE$8)/100</f>
        <v>0.56600000000000006</v>
      </c>
      <c r="BF201" s="380">
        <f t="array" aca="true" ref="BF201">INDEX(KM_PCT,MATCH($A201,'Knowledge - Percentages'!$B:$B,0),'Data - Knowledge'!BF$8)/100</f>
        <v>0.58</v>
      </c>
      <c r="BG201" s="380">
        <f t="array" aca="true" ref="BG201">INDEX(KM_PCT,MATCH($A201,'Knowledge - Percentages'!$B:$B,0),'Data - Knowledge'!BG$8)/100</f>
        <v>0.574</v>
      </c>
      <c r="BH201" s="380">
        <f t="array" aca="true" ref="BH201">INDEX(KM_PCT,MATCH($A201,'Knowledge - Percentages'!$B:$B,0),'Data - Knowledge'!BH$8)/100</f>
        <v>0.556</v>
      </c>
      <c r="BI201" s="380">
        <f t="array" aca="true" ref="BI201">INDEX(KM_PCT,MATCH($A201,'Knowledge - Percentages'!$B:$B,0),'Data - Knowledge'!BI$8)/100</f>
        <v>0.556</v>
      </c>
      <c r="BJ201" s="380">
        <f t="array" aca="true" ref="BJ201">INDEX(KM_PCT,MATCH($A201,'Knowledge - Percentages'!$B:$B,0),'Data - Knowledge'!BJ$8)/100</f>
        <v>0.516</v>
      </c>
      <c r="BK201" s="380">
        <f t="array" aca="true" ref="BK201">INDEX(KM_PCT,MATCH($A201,'Knowledge - Percentages'!$B:$B,0),'Data - Knowledge'!BK$8)/100</f>
        <v>0.516</v>
      </c>
      <c r="BL201" s="380">
        <f t="array" aca="true" ref="BL201">INDEX(KM_PCT,MATCH($A201,'Knowledge - Percentages'!$B:$B,0),'Data - Knowledge'!BL$8)/100</f>
        <v>0.516</v>
      </c>
      <c r="BM201" s="380">
        <f t="array" aca="true" ref="BM201">INDEX(KM_PCT,MATCH($A201,'Knowledge - Percentages'!$B:$B,0),'Data - Knowledge'!BM$8)/100</f>
        <v>0.516</v>
      </c>
      <c r="BN201" s="380">
        <f t="array" aca="true" ref="BN201">INDEX(KM_PCT,MATCH($A201,'Knowledge - Percentages'!$B:$B,0),'Data - Knowledge'!BN$8)/100</f>
        <v>0.498</v>
      </c>
      <c r="BO201" s="380">
        <f t="array" aca="true" ref="BO201">INDEX(KM_PCT,MATCH($A201,'Knowledge - Percentages'!$B:$B,0),'Data - Knowledge'!BO$8)/100</f>
        <v>0.535</v>
      </c>
      <c r="BP201" s="380">
        <f t="array" aca="true" ref="BP201">INDEX(KM_PCT,MATCH($A201,'Knowledge - Percentages'!$B:$B,0),'Data - Knowledge'!BP$8)/100</f>
        <v>0.535</v>
      </c>
      <c r="BQ201" s="380">
        <f t="array" aca="true" ref="BQ201">INDEX(KM_PCT,MATCH($A201,'Knowledge - Percentages'!$B:$B,0),'Data - Knowledge'!BQ$8)/100</f>
        <v>0.527</v>
      </c>
    </row>
    <row r="202" spans="1:69">
      <c r="A202" t="s">
        <v>581</v>
      </c>
      <c r="B202" t="s">
        <v>1064</v>
      </c>
      <c r="C202" t="s">
        <v>1092</v>
      </c>
      <c r="D202" t="s">
        <v>582</v>
      </c>
      <c r="E202" s="373">
        <f>SUMPRODUCT($K$2:$BQ$2,$K202:$BQ202)/$J$2</f>
        <v>0.456689393939394</v>
      </c>
      <c r="F202" s="379">
        <f>SUMPRODUCT($K$2:$BQ$2,$K202:$BQ202)</f>
        <v>120.56600000000002</v>
      </c>
      <c r="G202" s="373">
        <f>SUMPRODUCT($K$3:$BQ$3,$K202:$BQ202)/$J$3</f>
        <v>0.52259969199178657</v>
      </c>
      <c r="H202" s="379">
        <f>SUMPRODUCT($K$3:$BQ$3,$K202:$BQ202)</f>
        <v>5090.121000000001</v>
      </c>
      <c r="I202" s="373">
        <f>CORREL($K$4:$BQ$4,$K202:$BQ202)</f>
        <v>-0.35178273715686315</v>
      </c>
      <c r="J202" s="379">
        <f>$E202/$G202*100</f>
        <v>87.387995235667219</v>
      </c>
      <c r="K202" s="380">
        <f t="array" aca="true" ref="K202">INDEX(KM_PCT,MATCH($A202,'Knowledge - Percentages'!$B:$B,0),'Data - Knowledge'!K$8)/100</f>
        <v>0.55399999999999994</v>
      </c>
      <c r="L202" s="380">
        <f t="array" aca="true" ref="L202">INDEX(KM_PCT,MATCH($A202,'Knowledge - Percentages'!$B:$B,0),'Data - Knowledge'!L$8)/100</f>
        <v>0.55399999999999994</v>
      </c>
      <c r="M202" s="380">
        <f t="array" aca="true" ref="M202">INDEX(KM_PCT,MATCH($A202,'Knowledge - Percentages'!$B:$B,0),'Data - Knowledge'!M$8)/100</f>
        <v>0.57</v>
      </c>
      <c r="N202" s="380">
        <f t="array" aca="true" ref="N202">INDEX(KM_PCT,MATCH($A202,'Knowledge - Percentages'!$B:$B,0),'Data - Knowledge'!N$8)/100</f>
        <v>0.579</v>
      </c>
      <c r="O202" s="380">
        <f t="array" aca="true" ref="O202">INDEX(KM_PCT,MATCH($A202,'Knowledge - Percentages'!$B:$B,0),'Data - Knowledge'!O$8)/100</f>
        <v>0.57600000000000007</v>
      </c>
      <c r="P202" s="380">
        <f t="array" aca="true" ref="P202">INDEX(KM_PCT,MATCH($A202,'Knowledge - Percentages'!$B:$B,0),'Data - Knowledge'!P$8)/100</f>
        <v>0.579</v>
      </c>
      <c r="Q202" s="380">
        <f t="array" aca="true" ref="Q202">INDEX(KM_PCT,MATCH($A202,'Knowledge - Percentages'!$B:$B,0),'Data - Knowledge'!Q$8)/100</f>
        <v>0.57600000000000007</v>
      </c>
      <c r="R202" s="380">
        <f t="array" aca="true" ref="R202">INDEX(KM_PCT,MATCH($A202,'Knowledge - Percentages'!$B:$B,0),'Data - Knowledge'!R$8)/100</f>
        <v>0.546</v>
      </c>
      <c r="S202" s="380">
        <f t="array" aca="true" ref="S202">INDEX(KM_PCT,MATCH($A202,'Knowledge - Percentages'!$B:$B,0),'Data - Knowledge'!S$8)/100</f>
        <v>0.57600000000000007</v>
      </c>
      <c r="T202" s="380">
        <f t="array" aca="true" ref="T202">INDEX(KM_PCT,MATCH($A202,'Knowledge - Percentages'!$B:$B,0),'Data - Knowledge'!T$8)/100</f>
        <v>0.523</v>
      </c>
      <c r="U202" s="380">
        <f t="array" aca="true" ref="U202">INDEX(KM_PCT,MATCH($A202,'Knowledge - Percentages'!$B:$B,0),'Data - Knowledge'!U$8)/100</f>
        <v>0.539</v>
      </c>
      <c r="V202" s="380">
        <f t="array" aca="true" ref="V202">INDEX(KM_PCT,MATCH($A202,'Knowledge - Percentages'!$B:$B,0),'Data - Knowledge'!V$8)/100</f>
        <v>0.539</v>
      </c>
      <c r="W202" s="380">
        <f t="array" aca="true" ref="W202">INDEX(KM_PCT,MATCH($A202,'Knowledge - Percentages'!$B:$B,0),'Data - Knowledge'!W$8)/100</f>
        <v>0.539</v>
      </c>
      <c r="X202" s="380">
        <f t="array" aca="true" ref="X202">INDEX(KM_PCT,MATCH($A202,'Knowledge - Percentages'!$B:$B,0),'Data - Knowledge'!X$8)/100</f>
        <v>0.541</v>
      </c>
      <c r="Y202" s="380">
        <f t="array" aca="true" ref="Y202">INDEX(KM_PCT,MATCH($A202,'Knowledge - Percentages'!$B:$B,0),'Data - Knowledge'!Y$8)/100</f>
        <v>0.505</v>
      </c>
      <c r="Z202" s="380">
        <f t="array" aca="true" ref="Z202">INDEX(KM_PCT,MATCH($A202,'Knowledge - Percentages'!$B:$B,0),'Data - Knowledge'!Z$8)/100</f>
        <v>0.505</v>
      </c>
      <c r="AA202" s="380">
        <f t="array" aca="true" ref="AA202">INDEX(KM_PCT,MATCH($A202,'Knowledge - Percentages'!$B:$B,0),'Data - Knowledge'!AA$8)/100</f>
        <v>0.48100000000000004</v>
      </c>
      <c r="AB202" s="380">
        <f t="array" aca="true" ref="AB202">INDEX(KM_PCT,MATCH($A202,'Knowledge - Percentages'!$B:$B,0),'Data - Knowledge'!AB$8)/100</f>
        <v>0.536</v>
      </c>
      <c r="AC202" s="380">
        <f t="array" aca="true" ref="AC202">INDEX(KM_PCT,MATCH($A202,'Knowledge - Percentages'!$B:$B,0),'Data - Knowledge'!AC$8)/100</f>
        <v>0.505</v>
      </c>
      <c r="AD202" s="380">
        <f t="array" aca="true" ref="AD202">INDEX(KM_PCT,MATCH($A202,'Knowledge - Percentages'!$B:$B,0),'Data - Knowledge'!AD$8)/100</f>
        <v>0.473</v>
      </c>
      <c r="AE202" s="380">
        <f t="array" aca="true" ref="AE202">INDEX(KM_PCT,MATCH($A202,'Knowledge - Percentages'!$B:$B,0),'Data - Knowledge'!AE$8)/100</f>
        <v>0.521</v>
      </c>
      <c r="AF202" s="380">
        <f t="array" aca="true" ref="AF202">INDEX(KM_PCT,MATCH($A202,'Knowledge - Percentages'!$B:$B,0),'Data - Knowledge'!AF$8)/100</f>
        <v>0.521</v>
      </c>
      <c r="AG202" s="380">
        <f t="array" aca="true" ref="AG202">INDEX(KM_PCT,MATCH($A202,'Knowledge - Percentages'!$B:$B,0),'Data - Knowledge'!AG$8)/100</f>
        <v>0.523</v>
      </c>
      <c r="AH202" s="380">
        <f t="array" aca="true" ref="AH202">INDEX(KM_PCT,MATCH($A202,'Knowledge - Percentages'!$B:$B,0),'Data - Knowledge'!AH$8)/100</f>
        <v>0.546</v>
      </c>
      <c r="AI202" s="380">
        <f t="array" aca="true" ref="AI202">INDEX(KM_PCT,MATCH($A202,'Knowledge - Percentages'!$B:$B,0),'Data - Knowledge'!AI$8)/100</f>
        <v>0.479</v>
      </c>
      <c r="AJ202" s="380">
        <f t="array" aca="true" ref="AJ202">INDEX(KM_PCT,MATCH($A202,'Knowledge - Percentages'!$B:$B,0),'Data - Knowledge'!AJ$8)/100</f>
        <v>0.534</v>
      </c>
      <c r="AK202" s="380">
        <f t="array" aca="true" ref="AK202">INDEX(KM_PCT,MATCH($A202,'Knowledge - Percentages'!$B:$B,0),'Data - Knowledge'!AK$8)/100</f>
        <v>0.521</v>
      </c>
      <c r="AL202" s="380">
        <f t="array" aca="true" ref="AL202">INDEX(KM_PCT,MATCH($A202,'Knowledge - Percentages'!$B:$B,0),'Data - Knowledge'!AL$8)/100</f>
        <v>0.521</v>
      </c>
      <c r="AM202" s="380">
        <f t="array" aca="true" ref="AM202">INDEX(KM_PCT,MATCH($A202,'Knowledge - Percentages'!$B:$B,0),'Data - Knowledge'!AM$8)/100</f>
        <v>0.521</v>
      </c>
      <c r="AN202" s="380">
        <f t="array" aca="true" ref="AN202">INDEX(KM_PCT,MATCH($A202,'Knowledge - Percentages'!$B:$B,0),'Data - Knowledge'!AN$8)/100</f>
        <v>0.521</v>
      </c>
      <c r="AO202" s="380">
        <f t="array" aca="true" ref="AO202">INDEX(KM_PCT,MATCH($A202,'Knowledge - Percentages'!$B:$B,0),'Data - Knowledge'!AO$8)/100</f>
        <v>0.521</v>
      </c>
      <c r="AP202" s="380">
        <f t="array" aca="true" ref="AP202">INDEX(KM_PCT,MATCH($A202,'Knowledge - Percentages'!$B:$B,0),'Data - Knowledge'!AP$8)/100</f>
        <v>0.521</v>
      </c>
      <c r="AQ202" s="380">
        <f t="array" aca="true" ref="AQ202">INDEX(KM_PCT,MATCH($A202,'Knowledge - Percentages'!$B:$B,0),'Data - Knowledge'!AQ$8)/100</f>
        <v>0.53299999999999992</v>
      </c>
      <c r="AR202" s="380">
        <f t="array" aca="true" ref="AR202">INDEX(KM_PCT,MATCH($A202,'Knowledge - Percentages'!$B:$B,0),'Data - Knowledge'!AR$8)/100</f>
        <v>0.45899999999999996</v>
      </c>
      <c r="AS202" s="380">
        <f t="array" aca="true" ref="AS202">INDEX(KM_PCT,MATCH($A202,'Knowledge - Percentages'!$B:$B,0),'Data - Knowledge'!AS$8)/100</f>
        <v>0.395</v>
      </c>
      <c r="AT202" s="380">
        <f t="array" aca="true" ref="AT202">INDEX(KM_PCT,MATCH($A202,'Knowledge - Percentages'!$B:$B,0),'Data - Knowledge'!AT$8)/100</f>
        <v>0.45899999999999996</v>
      </c>
      <c r="AU202" s="380">
        <f t="array" aca="true" ref="AU202">INDEX(KM_PCT,MATCH($A202,'Knowledge - Percentages'!$B:$B,0),'Data - Knowledge'!AU$8)/100</f>
        <v>0.48200000000000004</v>
      </c>
      <c r="AV202" s="380">
        <f t="array" aca="true" ref="AV202">INDEX(KM_PCT,MATCH($A202,'Knowledge - Percentages'!$B:$B,0),'Data - Knowledge'!AV$8)/100</f>
        <v>0.48200000000000004</v>
      </c>
      <c r="AW202" s="380">
        <f t="array" aca="true" ref="AW202">INDEX(KM_PCT,MATCH($A202,'Knowledge - Percentages'!$B:$B,0),'Data - Knowledge'!AW$8)/100</f>
        <v>0.483</v>
      </c>
      <c r="AX202" s="380">
        <f t="array" aca="true" ref="AX202">INDEX(KM_PCT,MATCH($A202,'Knowledge - Percentages'!$B:$B,0),'Data - Knowledge'!AX$8)/100</f>
        <v>0.46799999999999997</v>
      </c>
      <c r="AY202" s="380">
        <f t="array" aca="true" ref="AY202">INDEX(KM_PCT,MATCH($A202,'Knowledge - Percentages'!$B:$B,0),'Data - Knowledge'!AY$8)/100</f>
        <v>0.449</v>
      </c>
      <c r="AZ202" s="380">
        <f t="array" aca="true" ref="AZ202">INDEX(KM_PCT,MATCH($A202,'Knowledge - Percentages'!$B:$B,0),'Data - Knowledge'!AZ$8)/100</f>
        <v>0.449</v>
      </c>
      <c r="BA202" s="380">
        <f t="array" aca="true" ref="BA202">INDEX(KM_PCT,MATCH($A202,'Knowledge - Percentages'!$B:$B,0),'Data - Knowledge'!BA$8)/100</f>
        <v>0.449</v>
      </c>
      <c r="BB202" s="380">
        <f t="array" aca="true" ref="BB202">INDEX(KM_PCT,MATCH($A202,'Knowledge - Percentages'!$B:$B,0),'Data - Knowledge'!BB$8)/100</f>
        <v>0.435</v>
      </c>
      <c r="BC202" s="380">
        <f t="array" aca="true" ref="BC202">INDEX(KM_PCT,MATCH($A202,'Knowledge - Percentages'!$B:$B,0),'Data - Knowledge'!BC$8)/100</f>
        <v>0.436</v>
      </c>
      <c r="BD202" s="380">
        <f t="array" aca="true" ref="BD202">INDEX(KM_PCT,MATCH($A202,'Knowledge - Percentages'!$B:$B,0),'Data - Knowledge'!BD$8)/100</f>
        <v>0.436</v>
      </c>
      <c r="BE202" s="380">
        <f t="array" aca="true" ref="BE202">INDEX(KM_PCT,MATCH($A202,'Knowledge - Percentages'!$B:$B,0),'Data - Knowledge'!BE$8)/100</f>
        <v>0.436</v>
      </c>
      <c r="BF202" s="380">
        <f t="array" aca="true" ref="BF202">INDEX(KM_PCT,MATCH($A202,'Knowledge - Percentages'!$B:$B,0),'Data - Knowledge'!BF$8)/100</f>
        <v>0.424</v>
      </c>
      <c r="BG202" s="380">
        <f t="array" aca="true" ref="BG202">INDEX(KM_PCT,MATCH($A202,'Knowledge - Percentages'!$B:$B,0),'Data - Knowledge'!BG$8)/100</f>
        <v>0.45</v>
      </c>
      <c r="BH202" s="380">
        <f t="array" aca="true" ref="BH202">INDEX(KM_PCT,MATCH($A202,'Knowledge - Percentages'!$B:$B,0),'Data - Knowledge'!BH$8)/100</f>
        <v>0.45</v>
      </c>
      <c r="BI202" s="380">
        <f t="array" aca="true" ref="BI202">INDEX(KM_PCT,MATCH($A202,'Knowledge - Percentages'!$B:$B,0),'Data - Knowledge'!BI$8)/100</f>
        <v>0.45</v>
      </c>
      <c r="BJ202" s="380">
        <f t="array" aca="true" ref="BJ202">INDEX(KM_PCT,MATCH($A202,'Knowledge - Percentages'!$B:$B,0),'Data - Knowledge'!BJ$8)/100</f>
        <v>0.42100000000000004</v>
      </c>
      <c r="BK202" s="380">
        <f t="array" aca="true" ref="BK202">INDEX(KM_PCT,MATCH($A202,'Knowledge - Percentages'!$B:$B,0),'Data - Knowledge'!BK$8)/100</f>
        <v>0.41600000000000004</v>
      </c>
      <c r="BL202" s="380">
        <f t="array" aca="true" ref="BL202">INDEX(KM_PCT,MATCH($A202,'Knowledge - Percentages'!$B:$B,0),'Data - Knowledge'!BL$8)/100</f>
        <v>0.439</v>
      </c>
      <c r="BM202" s="380">
        <f t="array" aca="true" ref="BM202">INDEX(KM_PCT,MATCH($A202,'Knowledge - Percentages'!$B:$B,0),'Data - Knowledge'!BM$8)/100</f>
        <v>0.42100000000000004</v>
      </c>
      <c r="BN202" s="380">
        <f t="array" aca="true" ref="BN202">INDEX(KM_PCT,MATCH($A202,'Knowledge - Percentages'!$B:$B,0),'Data - Knowledge'!BN$8)/100</f>
        <v>0.41600000000000004</v>
      </c>
      <c r="BO202" s="380">
        <f t="array" aca="true" ref="BO202">INDEX(KM_PCT,MATCH($A202,'Knowledge - Percentages'!$B:$B,0),'Data - Knowledge'!BO$8)/100</f>
        <v>0.428</v>
      </c>
      <c r="BP202" s="380">
        <f t="array" aca="true" ref="BP202">INDEX(KM_PCT,MATCH($A202,'Knowledge - Percentages'!$B:$B,0),'Data - Knowledge'!BP$8)/100</f>
        <v>0.415</v>
      </c>
      <c r="BQ202" s="380">
        <f t="array" aca="true" ref="BQ202">INDEX(KM_PCT,MATCH($A202,'Knowledge - Percentages'!$B:$B,0),'Data - Knowledge'!BQ$8)/100</f>
        <v>0.425</v>
      </c>
    </row>
    <row r="203" spans="1:69">
      <c r="A203" t="s">
        <v>583</v>
      </c>
      <c r="B203" t="s">
        <v>1064</v>
      </c>
      <c r="C203" t="s">
        <v>1092</v>
      </c>
      <c r="D203" t="s">
        <v>584</v>
      </c>
      <c r="E203" s="373">
        <f>SUMPRODUCT($K$2:$BQ$2,$K203:$BQ203)/$J$2</f>
        <v>0.4095795454545455</v>
      </c>
      <c r="F203" s="379">
        <f>SUMPRODUCT($K$2:$BQ$2,$K203:$BQ203)</f>
        <v>108.12900000000002</v>
      </c>
      <c r="G203" s="373">
        <f>SUMPRODUCT($K$3:$BQ$3,$K203:$BQ203)/$J$3</f>
        <v>0.33834342915811078</v>
      </c>
      <c r="H203" s="379">
        <f>SUMPRODUCT($K$3:$BQ$3,$K203:$BQ203)</f>
        <v>3295.4649999999988</v>
      </c>
      <c r="I203" s="373">
        <f>CORREL($K$4:$BQ$4,$K203:$BQ203)</f>
        <v>0.423567761620569</v>
      </c>
      <c r="J203" s="379">
        <f>$E203/$G203*100</f>
        <v>121.05438148265191</v>
      </c>
      <c r="K203" s="380">
        <f t="array" aca="true" ref="K203">INDEX(KM_PCT,MATCH($A203,'Knowledge - Percentages'!$B:$B,0),'Data - Knowledge'!K$8)/100</f>
        <v>0.308</v>
      </c>
      <c r="L203" s="380">
        <f t="array" aca="true" ref="L203">INDEX(KM_PCT,MATCH($A203,'Knowledge - Percentages'!$B:$B,0),'Data - Knowledge'!L$8)/100</f>
        <v>0.308</v>
      </c>
      <c r="M203" s="380">
        <f t="array" aca="true" ref="M203">INDEX(KM_PCT,MATCH($A203,'Knowledge - Percentages'!$B:$B,0),'Data - Knowledge'!M$8)/100</f>
        <v>0.308</v>
      </c>
      <c r="N203" s="380">
        <f t="array" aca="true" ref="N203">INDEX(KM_PCT,MATCH($A203,'Knowledge - Percentages'!$B:$B,0),'Data - Knowledge'!N$8)/100</f>
        <v>0.293</v>
      </c>
      <c r="O203" s="380">
        <f t="array" aca="true" ref="O203">INDEX(KM_PCT,MATCH($A203,'Knowledge - Percentages'!$B:$B,0),'Data - Knowledge'!O$8)/100</f>
        <v>0.293</v>
      </c>
      <c r="P203" s="380">
        <f t="array" aca="true" ref="P203">INDEX(KM_PCT,MATCH($A203,'Knowledge - Percentages'!$B:$B,0),'Data - Knowledge'!P$8)/100</f>
        <v>0.293</v>
      </c>
      <c r="Q203" s="380">
        <f t="array" aca="true" ref="Q203">INDEX(KM_PCT,MATCH($A203,'Knowledge - Percentages'!$B:$B,0),'Data - Knowledge'!Q$8)/100</f>
        <v>0.28600000000000003</v>
      </c>
      <c r="R203" s="380">
        <f t="array" aca="true" ref="R203">INDEX(KM_PCT,MATCH($A203,'Knowledge - Percentages'!$B:$B,0),'Data - Knowledge'!R$8)/100</f>
        <v>0.263</v>
      </c>
      <c r="S203" s="380">
        <f t="array" aca="true" ref="S203">INDEX(KM_PCT,MATCH($A203,'Knowledge - Percentages'!$B:$B,0),'Data - Knowledge'!S$8)/100</f>
        <v>0.293</v>
      </c>
      <c r="T203" s="380">
        <f t="array" aca="true" ref="T203">INDEX(KM_PCT,MATCH($A203,'Knowledge - Percentages'!$B:$B,0),'Data - Knowledge'!T$8)/100</f>
        <v>0.308</v>
      </c>
      <c r="U203" s="380">
        <f t="array" aca="true" ref="U203">INDEX(KM_PCT,MATCH($A203,'Knowledge - Percentages'!$B:$B,0),'Data - Knowledge'!U$8)/100</f>
        <v>0.308</v>
      </c>
      <c r="V203" s="380">
        <f t="array" aca="true" ref="V203">INDEX(KM_PCT,MATCH($A203,'Knowledge - Percentages'!$B:$B,0),'Data - Knowledge'!V$8)/100</f>
        <v>0.315</v>
      </c>
      <c r="W203" s="380">
        <f t="array" aca="true" ref="W203">INDEX(KM_PCT,MATCH($A203,'Knowledge - Percentages'!$B:$B,0),'Data - Knowledge'!W$8)/100</f>
        <v>0.326</v>
      </c>
      <c r="X203" s="380">
        <f t="array" aca="true" ref="X203">INDEX(KM_PCT,MATCH($A203,'Knowledge - Percentages'!$B:$B,0),'Data - Knowledge'!X$8)/100</f>
        <v>0.306</v>
      </c>
      <c r="Y203" s="380">
        <f t="array" aca="true" ref="Y203">INDEX(KM_PCT,MATCH($A203,'Knowledge - Percentages'!$B:$B,0),'Data - Knowledge'!Y$8)/100</f>
        <v>0.28800000000000003</v>
      </c>
      <c r="Z203" s="380">
        <f t="array" aca="true" ref="Z203">INDEX(KM_PCT,MATCH($A203,'Knowledge - Percentages'!$B:$B,0),'Data - Knowledge'!Z$8)/100</f>
        <v>0.306</v>
      </c>
      <c r="AA203" s="380">
        <f t="array" aca="true" ref="AA203">INDEX(KM_PCT,MATCH($A203,'Knowledge - Percentages'!$B:$B,0),'Data - Knowledge'!AA$8)/100</f>
        <v>0.306</v>
      </c>
      <c r="AB203" s="380">
        <f t="array" aca="true" ref="AB203">INDEX(KM_PCT,MATCH($A203,'Knowledge - Percentages'!$B:$B,0),'Data - Knowledge'!AB$8)/100</f>
        <v>0.322</v>
      </c>
      <c r="AC203" s="380">
        <f t="array" aca="true" ref="AC203">INDEX(KM_PCT,MATCH($A203,'Knowledge - Percentages'!$B:$B,0),'Data - Knowledge'!AC$8)/100</f>
        <v>0.322</v>
      </c>
      <c r="AD203" s="380">
        <f t="array" aca="true" ref="AD203">INDEX(KM_PCT,MATCH($A203,'Knowledge - Percentages'!$B:$B,0),'Data - Knowledge'!AD$8)/100</f>
        <v>0.322</v>
      </c>
      <c r="AE203" s="380">
        <f t="array" aca="true" ref="AE203">INDEX(KM_PCT,MATCH($A203,'Knowledge - Percentages'!$B:$B,0),'Data - Knowledge'!AE$8)/100</f>
        <v>0.319</v>
      </c>
      <c r="AF203" s="380">
        <f t="array" aca="true" ref="AF203">INDEX(KM_PCT,MATCH($A203,'Knowledge - Percentages'!$B:$B,0),'Data - Knowledge'!AF$8)/100</f>
        <v>0.355</v>
      </c>
      <c r="AG203" s="380">
        <f t="array" aca="true" ref="AG203">INDEX(KM_PCT,MATCH($A203,'Knowledge - Percentages'!$B:$B,0),'Data - Knowledge'!AG$8)/100</f>
        <v>0.355</v>
      </c>
      <c r="AH203" s="380">
        <f t="array" aca="true" ref="AH203">INDEX(KM_PCT,MATCH($A203,'Knowledge - Percentages'!$B:$B,0),'Data - Knowledge'!AH$8)/100</f>
        <v>0.34</v>
      </c>
      <c r="AI203" s="380">
        <f t="array" aca="true" ref="AI203">INDEX(KM_PCT,MATCH($A203,'Knowledge - Percentages'!$B:$B,0),'Data - Knowledge'!AI$8)/100</f>
        <v>0.36700000000000005</v>
      </c>
      <c r="AJ203" s="380">
        <f t="array" aca="true" ref="AJ203">INDEX(KM_PCT,MATCH($A203,'Knowledge - Percentages'!$B:$B,0),'Data - Knowledge'!AJ$8)/100</f>
        <v>0.34</v>
      </c>
      <c r="AK203" s="380">
        <f t="array" aca="true" ref="AK203">INDEX(KM_PCT,MATCH($A203,'Knowledge - Percentages'!$B:$B,0),'Data - Knowledge'!AK$8)/100</f>
        <v>0.392</v>
      </c>
      <c r="AL203" s="380">
        <f t="array" aca="true" ref="AL203">INDEX(KM_PCT,MATCH($A203,'Knowledge - Percentages'!$B:$B,0),'Data - Knowledge'!AL$8)/100</f>
        <v>0.358</v>
      </c>
      <c r="AM203" s="380">
        <f t="array" aca="true" ref="AM203">INDEX(KM_PCT,MATCH($A203,'Knowledge - Percentages'!$B:$B,0),'Data - Knowledge'!AM$8)/100</f>
        <v>0.358</v>
      </c>
      <c r="AN203" s="380">
        <f t="array" aca="true" ref="AN203">INDEX(KM_PCT,MATCH($A203,'Knowledge - Percentages'!$B:$B,0),'Data - Knowledge'!AN$8)/100</f>
        <v>0.35600000000000004</v>
      </c>
      <c r="AO203" s="380">
        <f t="array" aca="true" ref="AO203">INDEX(KM_PCT,MATCH($A203,'Knowledge - Percentages'!$B:$B,0),'Data - Knowledge'!AO$8)/100</f>
        <v>0.384</v>
      </c>
      <c r="AP203" s="380">
        <f t="array" aca="true" ref="AP203">INDEX(KM_PCT,MATCH($A203,'Knowledge - Percentages'!$B:$B,0),'Data - Knowledge'!AP$8)/100</f>
        <v>0.335</v>
      </c>
      <c r="AQ203" s="380">
        <f t="array" aca="true" ref="AQ203">INDEX(KM_PCT,MATCH($A203,'Knowledge - Percentages'!$B:$B,0),'Data - Knowledge'!AQ$8)/100</f>
        <v>0.35</v>
      </c>
      <c r="AR203" s="380">
        <f t="array" aca="true" ref="AR203">INDEX(KM_PCT,MATCH($A203,'Knowledge - Percentages'!$B:$B,0),'Data - Knowledge'!AR$8)/100</f>
        <v>0.311</v>
      </c>
      <c r="AS203" s="380">
        <f t="array" aca="true" ref="AS203">INDEX(KM_PCT,MATCH($A203,'Knowledge - Percentages'!$B:$B,0),'Data - Knowledge'!AS$8)/100</f>
        <v>0.337</v>
      </c>
      <c r="AT203" s="380">
        <f t="array" aca="true" ref="AT203">INDEX(KM_PCT,MATCH($A203,'Knowledge - Percentages'!$B:$B,0),'Data - Knowledge'!AT$8)/100</f>
        <v>0.337</v>
      </c>
      <c r="AU203" s="380">
        <f t="array" aca="true" ref="AU203">INDEX(KM_PCT,MATCH($A203,'Knowledge - Percentages'!$B:$B,0),'Data - Knowledge'!AU$8)/100</f>
        <v>0.349</v>
      </c>
      <c r="AV203" s="380">
        <f t="array" aca="true" ref="AV203">INDEX(KM_PCT,MATCH($A203,'Knowledge - Percentages'!$B:$B,0),'Data - Knowledge'!AV$8)/100</f>
        <v>0.391</v>
      </c>
      <c r="AW203" s="380">
        <f t="array" aca="true" ref="AW203">INDEX(KM_PCT,MATCH($A203,'Knowledge - Percentages'!$B:$B,0),'Data - Knowledge'!AW$8)/100</f>
        <v>0.391</v>
      </c>
      <c r="AX203" s="380">
        <f t="array" aca="true" ref="AX203">INDEX(KM_PCT,MATCH($A203,'Knowledge - Percentages'!$B:$B,0),'Data - Knowledge'!AX$8)/100</f>
        <v>0.518</v>
      </c>
      <c r="AY203" s="380">
        <f t="array" aca="true" ref="AY203">INDEX(KM_PCT,MATCH($A203,'Knowledge - Percentages'!$B:$B,0),'Data - Knowledge'!AY$8)/100</f>
        <v>0.369</v>
      </c>
      <c r="AZ203" s="380">
        <f t="array" aca="true" ref="AZ203">INDEX(KM_PCT,MATCH($A203,'Knowledge - Percentages'!$B:$B,0),'Data - Knowledge'!AZ$8)/100</f>
        <v>0.391</v>
      </c>
      <c r="BA203" s="380">
        <f t="array" aca="true" ref="BA203">INDEX(KM_PCT,MATCH($A203,'Knowledge - Percentages'!$B:$B,0),'Data - Knowledge'!BA$8)/100</f>
        <v>0.39899999999999997</v>
      </c>
      <c r="BB203" s="380">
        <f t="array" aca="true" ref="BB203">INDEX(KM_PCT,MATCH($A203,'Knowledge - Percentages'!$B:$B,0),'Data - Knowledge'!BB$8)/100</f>
        <v>0.39399999999999996</v>
      </c>
      <c r="BC203" s="380">
        <f t="array" aca="true" ref="BC203">INDEX(KM_PCT,MATCH($A203,'Knowledge - Percentages'!$B:$B,0),'Data - Knowledge'!BC$8)/100</f>
        <v>0.42100000000000004</v>
      </c>
      <c r="BD203" s="380">
        <f t="array" aca="true" ref="BD203">INDEX(KM_PCT,MATCH($A203,'Knowledge - Percentages'!$B:$B,0),'Data - Knowledge'!BD$8)/100</f>
        <v>0.40700000000000003</v>
      </c>
      <c r="BE203" s="380">
        <f t="array" aca="true" ref="BE203">INDEX(KM_PCT,MATCH($A203,'Knowledge - Percentages'!$B:$B,0),'Data - Knowledge'!BE$8)/100</f>
        <v>0.40700000000000003</v>
      </c>
      <c r="BF203" s="380">
        <f t="array" aca="true" ref="BF203">INDEX(KM_PCT,MATCH($A203,'Knowledge - Percentages'!$B:$B,0),'Data - Knowledge'!BF$8)/100</f>
        <v>0.41</v>
      </c>
      <c r="BG203" s="380">
        <f t="array" aca="true" ref="BG203">INDEX(KM_PCT,MATCH($A203,'Knowledge - Percentages'!$B:$B,0),'Data - Knowledge'!BG$8)/100</f>
        <v>0.392</v>
      </c>
      <c r="BH203" s="380">
        <f t="array" aca="true" ref="BH203">INDEX(KM_PCT,MATCH($A203,'Knowledge - Percentages'!$B:$B,0),'Data - Knowledge'!BH$8)/100</f>
        <v>0.40700000000000003</v>
      </c>
      <c r="BI203" s="380">
        <f t="array" aca="true" ref="BI203">INDEX(KM_PCT,MATCH($A203,'Knowledge - Percentages'!$B:$B,0),'Data - Knowledge'!BI$8)/100</f>
        <v>0.40700000000000003</v>
      </c>
      <c r="BJ203" s="380">
        <f t="array" aca="true" ref="BJ203">INDEX(KM_PCT,MATCH($A203,'Knowledge - Percentages'!$B:$B,0),'Data - Knowledge'!BJ$8)/100</f>
        <v>0.426</v>
      </c>
      <c r="BK203" s="380">
        <f t="array" aca="true" ref="BK203">INDEX(KM_PCT,MATCH($A203,'Knowledge - Percentages'!$B:$B,0),'Data - Knowledge'!BK$8)/100</f>
        <v>0.489</v>
      </c>
      <c r="BL203" s="380">
        <f t="array" aca="true" ref="BL203">INDEX(KM_PCT,MATCH($A203,'Knowledge - Percentages'!$B:$B,0),'Data - Knowledge'!BL$8)/100</f>
        <v>0.40399999999999997</v>
      </c>
      <c r="BM203" s="380">
        <f t="array" aca="true" ref="BM203">INDEX(KM_PCT,MATCH($A203,'Knowledge - Percentages'!$B:$B,0),'Data - Knowledge'!BM$8)/100</f>
        <v>0.426</v>
      </c>
      <c r="BN203" s="380">
        <f t="array" aca="true" ref="BN203">INDEX(KM_PCT,MATCH($A203,'Knowledge - Percentages'!$B:$B,0),'Data - Knowledge'!BN$8)/100</f>
        <v>0.418</v>
      </c>
      <c r="BO203" s="380">
        <f t="array" aca="true" ref="BO203">INDEX(KM_PCT,MATCH($A203,'Knowledge - Percentages'!$B:$B,0),'Data - Knowledge'!BO$8)/100</f>
        <v>0.483</v>
      </c>
      <c r="BP203" s="380">
        <f t="array" aca="true" ref="BP203">INDEX(KM_PCT,MATCH($A203,'Knowledge - Percentages'!$B:$B,0),'Data - Knowledge'!BP$8)/100</f>
        <v>0.483</v>
      </c>
      <c r="BQ203" s="380">
        <f t="array" aca="true" ref="BQ203">INDEX(KM_PCT,MATCH($A203,'Knowledge - Percentages'!$B:$B,0),'Data - Knowledge'!BQ$8)/100</f>
        <v>0.483</v>
      </c>
    </row>
    <row r="204" spans="1:69">
      <c r="A204" t="s">
        <v>585</v>
      </c>
      <c r="B204" t="s">
        <v>1064</v>
      </c>
      <c r="C204" t="s">
        <v>1092</v>
      </c>
      <c r="D204" t="s">
        <v>586</v>
      </c>
      <c r="E204" s="373">
        <f>SUMPRODUCT($K$2:$BQ$2,$K204:$BQ204)/$J$2</f>
        <v>0.1813371212121212</v>
      </c>
      <c r="F204" s="379">
        <f>SUMPRODUCT($K$2:$BQ$2,$K204:$BQ204)</f>
        <v>47.873</v>
      </c>
      <c r="G204" s="373">
        <f>SUMPRODUCT($K$3:$BQ$3,$K204:$BQ204)/$J$3</f>
        <v>0.19353398357289528</v>
      </c>
      <c r="H204" s="379">
        <f>SUMPRODUCT($K$3:$BQ$3,$K204:$BQ204)</f>
        <v>1885.021</v>
      </c>
      <c r="I204" s="373">
        <f>CORREL($K$4:$BQ$4,$K204:$BQ204)</f>
        <v>-0.16431070034657341</v>
      </c>
      <c r="J204" s="379">
        <f>$E204/$G204*100</f>
        <v>93.697818783242226</v>
      </c>
      <c r="K204" s="380">
        <f t="array" aca="true" ref="K204">INDEX(KM_PCT,MATCH($A204,'Knowledge - Percentages'!$B:$B,0),'Data - Knowledge'!K$8)/100</f>
        <v>0.225</v>
      </c>
      <c r="L204" s="380">
        <f t="array" aca="true" ref="L204">INDEX(KM_PCT,MATCH($A204,'Knowledge - Percentages'!$B:$B,0),'Data - Knowledge'!L$8)/100</f>
        <v>0.18</v>
      </c>
      <c r="M204" s="380">
        <f t="array" aca="true" ref="M204">INDEX(KM_PCT,MATCH($A204,'Knowledge - Percentages'!$B:$B,0),'Data - Knowledge'!M$8)/100</f>
        <v>0.248</v>
      </c>
      <c r="N204" s="380">
        <f t="array" aca="true" ref="N204">INDEX(KM_PCT,MATCH($A204,'Knowledge - Percentages'!$B:$B,0),'Data - Knowledge'!N$8)/100</f>
        <v>0.18899999999999997</v>
      </c>
      <c r="O204" s="380">
        <f t="array" aca="true" ref="O204">INDEX(KM_PCT,MATCH($A204,'Knowledge - Percentages'!$B:$B,0),'Data - Knowledge'!O$8)/100</f>
        <v>0.22399999999999998</v>
      </c>
      <c r="P204" s="380">
        <f t="array" aca="true" ref="P204">INDEX(KM_PCT,MATCH($A204,'Knowledge - Percentages'!$B:$B,0),'Data - Knowledge'!P$8)/100</f>
        <v>0.17600000000000002</v>
      </c>
      <c r="Q204" s="380">
        <f t="array" aca="true" ref="Q204">INDEX(KM_PCT,MATCH($A204,'Knowledge - Percentages'!$B:$B,0),'Data - Knowledge'!Q$8)/100</f>
        <v>0.248</v>
      </c>
      <c r="R204" s="380">
        <f t="array" aca="true" ref="R204">INDEX(KM_PCT,MATCH($A204,'Knowledge - Percentages'!$B:$B,0),'Data - Knowledge'!R$8)/100</f>
        <v>0.163</v>
      </c>
      <c r="S204" s="380">
        <f t="array" aca="true" ref="S204">INDEX(KM_PCT,MATCH($A204,'Knowledge - Percentages'!$B:$B,0),'Data - Knowledge'!S$8)/100</f>
        <v>0.18899999999999997</v>
      </c>
      <c r="T204" s="380">
        <f t="array" aca="true" ref="T204">INDEX(KM_PCT,MATCH($A204,'Knowledge - Percentages'!$B:$B,0),'Data - Knowledge'!T$8)/100</f>
        <v>0.205</v>
      </c>
      <c r="U204" s="380">
        <f t="array" aca="true" ref="U204">INDEX(KM_PCT,MATCH($A204,'Knowledge - Percentages'!$B:$B,0),'Data - Knowledge'!U$8)/100</f>
        <v>0.172</v>
      </c>
      <c r="V204" s="380">
        <f t="array" aca="true" ref="V204">INDEX(KM_PCT,MATCH($A204,'Knowledge - Percentages'!$B:$B,0),'Data - Knowledge'!V$8)/100</f>
        <v>0.18899999999999997</v>
      </c>
      <c r="W204" s="380">
        <f t="array" aca="true" ref="W204">INDEX(KM_PCT,MATCH($A204,'Knowledge - Percentages'!$B:$B,0),'Data - Knowledge'!W$8)/100</f>
        <v>0.152</v>
      </c>
      <c r="X204" s="380">
        <f t="array" aca="true" ref="X204">INDEX(KM_PCT,MATCH($A204,'Knowledge - Percentages'!$B:$B,0),'Data - Knowledge'!X$8)/100</f>
        <v>0.187</v>
      </c>
      <c r="Y204" s="380">
        <f t="array" aca="true" ref="Y204">INDEX(KM_PCT,MATCH($A204,'Knowledge - Percentages'!$B:$B,0),'Data - Knowledge'!Y$8)/100</f>
        <v>0.187</v>
      </c>
      <c r="Z204" s="380">
        <f t="array" aca="true" ref="Z204">INDEX(KM_PCT,MATCH($A204,'Knowledge - Percentages'!$B:$B,0),'Data - Knowledge'!Z$8)/100</f>
        <v>0.172</v>
      </c>
      <c r="AA204" s="380">
        <f t="array" aca="true" ref="AA204">INDEX(KM_PCT,MATCH($A204,'Knowledge - Percentages'!$B:$B,0),'Data - Knowledge'!AA$8)/100</f>
        <v>0.187</v>
      </c>
      <c r="AB204" s="380">
        <f t="array" aca="true" ref="AB204">INDEX(KM_PCT,MATCH($A204,'Knowledge - Percentages'!$B:$B,0),'Data - Knowledge'!AB$8)/100</f>
        <v>0.182</v>
      </c>
      <c r="AC204" s="380">
        <f t="array" aca="true" ref="AC204">INDEX(KM_PCT,MATCH($A204,'Knowledge - Percentages'!$B:$B,0),'Data - Knowledge'!AC$8)/100</f>
        <v>0.17300000000000001</v>
      </c>
      <c r="AD204" s="380">
        <f t="array" aca="true" ref="AD204">INDEX(KM_PCT,MATCH($A204,'Knowledge - Percentages'!$B:$B,0),'Data - Knowledge'!AD$8)/100</f>
        <v>0.182</v>
      </c>
      <c r="AE204" s="380">
        <f t="array" aca="true" ref="AE204">INDEX(KM_PCT,MATCH($A204,'Knowledge - Percentages'!$B:$B,0),'Data - Knowledge'!AE$8)/100</f>
        <v>0.18899999999999997</v>
      </c>
      <c r="AF204" s="380">
        <f t="array" aca="true" ref="AF204">INDEX(KM_PCT,MATCH($A204,'Knowledge - Percentages'!$B:$B,0),'Data - Knowledge'!AF$8)/100</f>
        <v>0.18899999999999997</v>
      </c>
      <c r="AG204" s="380">
        <f t="array" aca="true" ref="AG204">INDEX(KM_PCT,MATCH($A204,'Knowledge - Percentages'!$B:$B,0),'Data - Knowledge'!AG$8)/100</f>
        <v>0.18899999999999997</v>
      </c>
      <c r="AH204" s="380">
        <f t="array" aca="true" ref="AH204">INDEX(KM_PCT,MATCH($A204,'Knowledge - Percentages'!$B:$B,0),'Data - Knowledge'!AH$8)/100</f>
        <v>0.18100000000000002</v>
      </c>
      <c r="AI204" s="380">
        <f t="array" aca="true" ref="AI204">INDEX(KM_PCT,MATCH($A204,'Knowledge - Percentages'!$B:$B,0),'Data - Knowledge'!AI$8)/100</f>
        <v>0.27399999999999997</v>
      </c>
      <c r="AJ204" s="380">
        <f t="array" aca="true" ref="AJ204">INDEX(KM_PCT,MATCH($A204,'Knowledge - Percentages'!$B:$B,0),'Data - Knowledge'!AJ$8)/100</f>
        <v>0.18899999999999997</v>
      </c>
      <c r="AK204" s="380">
        <f t="array" aca="true" ref="AK204">INDEX(KM_PCT,MATCH($A204,'Knowledge - Percentages'!$B:$B,0),'Data - Knowledge'!AK$8)/100</f>
        <v>0.18899999999999997</v>
      </c>
      <c r="AL204" s="380">
        <f t="array" aca="true" ref="AL204">INDEX(KM_PCT,MATCH($A204,'Knowledge - Percentages'!$B:$B,0),'Data - Knowledge'!AL$8)/100</f>
        <v>0.18899999999999997</v>
      </c>
      <c r="AM204" s="380">
        <f t="array" aca="true" ref="AM204">INDEX(KM_PCT,MATCH($A204,'Knowledge - Percentages'!$B:$B,0),'Data - Knowledge'!AM$8)/100</f>
        <v>0.18899999999999997</v>
      </c>
      <c r="AN204" s="380">
        <f t="array" aca="true" ref="AN204">INDEX(KM_PCT,MATCH($A204,'Knowledge - Percentages'!$B:$B,0),'Data - Knowledge'!AN$8)/100</f>
        <v>0.17300000000000001</v>
      </c>
      <c r="AO204" s="380">
        <f t="array" aca="true" ref="AO204">INDEX(KM_PCT,MATCH($A204,'Knowledge - Percentages'!$B:$B,0),'Data - Knowledge'!AO$8)/100</f>
        <v>0.177</v>
      </c>
      <c r="AP204" s="380">
        <f t="array" aca="true" ref="AP204">INDEX(KM_PCT,MATCH($A204,'Knowledge - Percentages'!$B:$B,0),'Data - Knowledge'!AP$8)/100</f>
        <v>0.203</v>
      </c>
      <c r="AQ204" s="380">
        <f t="array" aca="true" ref="AQ204">INDEX(KM_PCT,MATCH($A204,'Knowledge - Percentages'!$B:$B,0),'Data - Knowledge'!AQ$8)/100</f>
        <v>0.195</v>
      </c>
      <c r="AR204" s="380">
        <f t="array" aca="true" ref="AR204">INDEX(KM_PCT,MATCH($A204,'Knowledge - Percentages'!$B:$B,0),'Data - Knowledge'!AR$8)/100</f>
        <v>0.19399999999999998</v>
      </c>
      <c r="AS204" s="380">
        <f t="array" aca="true" ref="AS204">INDEX(KM_PCT,MATCH($A204,'Knowledge - Percentages'!$B:$B,0),'Data - Knowledge'!AS$8)/100</f>
        <v>0.19399999999999998</v>
      </c>
      <c r="AT204" s="380">
        <f t="array" aca="true" ref="AT204">INDEX(KM_PCT,MATCH($A204,'Knowledge - Percentages'!$B:$B,0),'Data - Knowledge'!AT$8)/100</f>
        <v>0.19399999999999998</v>
      </c>
      <c r="AU204" s="380">
        <f t="array" aca="true" ref="AU204">INDEX(KM_PCT,MATCH($A204,'Knowledge - Percentages'!$B:$B,0),'Data - Knowledge'!AU$8)/100</f>
        <v>0.159</v>
      </c>
      <c r="AV204" s="380">
        <f t="array" aca="true" ref="AV204">INDEX(KM_PCT,MATCH($A204,'Knowledge - Percentages'!$B:$B,0),'Data - Knowledge'!AV$8)/100</f>
        <v>0.192</v>
      </c>
      <c r="AW204" s="380">
        <f t="array" aca="true" ref="AW204">INDEX(KM_PCT,MATCH($A204,'Knowledge - Percentages'!$B:$B,0),'Data - Knowledge'!AW$8)/100</f>
        <v>0.19399999999999998</v>
      </c>
      <c r="AX204" s="380">
        <f t="array" aca="true" ref="AX204">INDEX(KM_PCT,MATCH($A204,'Knowledge - Percentages'!$B:$B,0),'Data - Knowledge'!AX$8)/100</f>
        <v>0.391</v>
      </c>
      <c r="AY204" s="380">
        <f t="array" aca="true" ref="AY204">INDEX(KM_PCT,MATCH($A204,'Knowledge - Percentages'!$B:$B,0),'Data - Knowledge'!AY$8)/100</f>
        <v>0.163</v>
      </c>
      <c r="AZ204" s="380">
        <f t="array" aca="true" ref="AZ204">INDEX(KM_PCT,MATCH($A204,'Knowledge - Percentages'!$B:$B,0),'Data - Knowledge'!AZ$8)/100</f>
        <v>0.184</v>
      </c>
      <c r="BA204" s="380">
        <f t="array" aca="true" ref="BA204">INDEX(KM_PCT,MATCH($A204,'Knowledge - Percentages'!$B:$B,0),'Data - Knowledge'!BA$8)/100</f>
        <v>0.184</v>
      </c>
      <c r="BB204" s="380">
        <f t="array" aca="true" ref="BB204">INDEX(KM_PCT,MATCH($A204,'Knowledge - Percentages'!$B:$B,0),'Data - Knowledge'!BB$8)/100</f>
        <v>0.175</v>
      </c>
      <c r="BC204" s="380">
        <f t="array" aca="true" ref="BC204">INDEX(KM_PCT,MATCH($A204,'Knowledge - Percentages'!$B:$B,0),'Data - Knowledge'!BC$8)/100</f>
        <v>0.145</v>
      </c>
      <c r="BD204" s="380">
        <f t="array" aca="true" ref="BD204">INDEX(KM_PCT,MATCH($A204,'Knowledge - Percentages'!$B:$B,0),'Data - Knowledge'!BD$8)/100</f>
        <v>0.18600000000000003</v>
      </c>
      <c r="BE204" s="380">
        <f t="array" aca="true" ref="BE204">INDEX(KM_PCT,MATCH($A204,'Knowledge - Percentages'!$B:$B,0),'Data - Knowledge'!BE$8)/100</f>
        <v>0.18600000000000003</v>
      </c>
      <c r="BF204" s="380">
        <f t="array" aca="true" ref="BF204">INDEX(KM_PCT,MATCH($A204,'Knowledge - Percentages'!$B:$B,0),'Data - Knowledge'!BF$8)/100</f>
        <v>0.18600000000000003</v>
      </c>
      <c r="BG204" s="380">
        <f t="array" aca="true" ref="BG204">INDEX(KM_PCT,MATCH($A204,'Knowledge - Percentages'!$B:$B,0),'Data - Knowledge'!BG$8)/100</f>
        <v>0.198</v>
      </c>
      <c r="BH204" s="380">
        <f t="array" aca="true" ref="BH204">INDEX(KM_PCT,MATCH($A204,'Knowledge - Percentages'!$B:$B,0),'Data - Knowledge'!BH$8)/100</f>
        <v>0.2</v>
      </c>
      <c r="BI204" s="380">
        <f t="array" aca="true" ref="BI204">INDEX(KM_PCT,MATCH($A204,'Knowledge - Percentages'!$B:$B,0),'Data - Knowledge'!BI$8)/100</f>
        <v>0.198</v>
      </c>
      <c r="BJ204" s="380">
        <f t="array" aca="true" ref="BJ204">INDEX(KM_PCT,MATCH($A204,'Knowledge - Percentages'!$B:$B,0),'Data - Knowledge'!BJ$8)/100</f>
        <v>0.18899999999999997</v>
      </c>
      <c r="BK204" s="380">
        <f t="array" aca="true" ref="BK204">INDEX(KM_PCT,MATCH($A204,'Knowledge - Percentages'!$B:$B,0),'Data - Knowledge'!BK$8)/100</f>
        <v>0.18899999999999997</v>
      </c>
      <c r="BL204" s="380">
        <f t="array" aca="true" ref="BL204">INDEX(KM_PCT,MATCH($A204,'Knowledge - Percentages'!$B:$B,0),'Data - Knowledge'!BL$8)/100</f>
        <v>0.18899999999999997</v>
      </c>
      <c r="BM204" s="380">
        <f t="array" aca="true" ref="BM204">INDEX(KM_PCT,MATCH($A204,'Knowledge - Percentages'!$B:$B,0),'Data - Knowledge'!BM$8)/100</f>
        <v>0.198</v>
      </c>
      <c r="BN204" s="380">
        <f t="array" aca="true" ref="BN204">INDEX(KM_PCT,MATCH($A204,'Knowledge - Percentages'!$B:$B,0),'Data - Knowledge'!BN$8)/100</f>
        <v>0.18899999999999997</v>
      </c>
      <c r="BO204" s="380">
        <f t="array" aca="true" ref="BO204">INDEX(KM_PCT,MATCH($A204,'Knowledge - Percentages'!$B:$B,0),'Data - Knowledge'!BO$8)/100</f>
        <v>0.18100000000000002</v>
      </c>
      <c r="BP204" s="380">
        <f t="array" aca="true" ref="BP204">INDEX(KM_PCT,MATCH($A204,'Knowledge - Percentages'!$B:$B,0),'Data - Knowledge'!BP$8)/100</f>
        <v>0.18100000000000002</v>
      </c>
      <c r="BQ204" s="380">
        <f t="array" aca="true" ref="BQ204">INDEX(KM_PCT,MATCH($A204,'Knowledge - Percentages'!$B:$B,0),'Data - Knowledge'!BQ$8)/100</f>
        <v>0.14400000000000002</v>
      </c>
    </row>
    <row r="205" spans="1:69">
      <c r="A205" t="s">
        <v>587</v>
      </c>
      <c r="B205" t="s">
        <v>1064</v>
      </c>
      <c r="C205" t="s">
        <v>1092</v>
      </c>
      <c r="D205" t="s">
        <v>588</v>
      </c>
      <c r="E205" s="373">
        <f>SUMPRODUCT($K$2:$BQ$2,$K205:$BQ205)/$J$2</f>
        <v>0.1930757575757576</v>
      </c>
      <c r="F205" s="379">
        <f>SUMPRODUCT($K$2:$BQ$2,$K205:$BQ205)</f>
        <v>50.972000000000008</v>
      </c>
      <c r="G205" s="373">
        <f>SUMPRODUCT($K$3:$BQ$3,$K205:$BQ205)/$J$3</f>
        <v>0.21119804928131411</v>
      </c>
      <c r="H205" s="379">
        <f>SUMPRODUCT($K$3:$BQ$3,$K205:$BQ205)</f>
        <v>2057.0689999999995</v>
      </c>
      <c r="I205" s="373">
        <f>CORREL($K$4:$BQ$4,$K205:$BQ205)</f>
        <v>-0.34202325143182105</v>
      </c>
      <c r="J205" s="379">
        <f>$E205/$G205*100</f>
        <v>91.4192902030938</v>
      </c>
      <c r="K205" s="380">
        <f t="array" aca="true" ref="K205">INDEX(KM_PCT,MATCH($A205,'Knowledge - Percentages'!$B:$B,0),'Data - Knowledge'!K$8)/100</f>
        <v>0.444</v>
      </c>
      <c r="L205" s="380">
        <f t="array" aca="true" ref="L205">INDEX(KM_PCT,MATCH($A205,'Knowledge - Percentages'!$B:$B,0),'Data - Knowledge'!L$8)/100</f>
        <v>0.32899999999999996</v>
      </c>
      <c r="M205" s="380">
        <f t="array" aca="true" ref="M205">INDEX(KM_PCT,MATCH($A205,'Knowledge - Percentages'!$B:$B,0),'Data - Knowledge'!M$8)/100</f>
        <v>0.32899999999999996</v>
      </c>
      <c r="N205" s="380">
        <f t="array" aca="true" ref="N205">INDEX(KM_PCT,MATCH($A205,'Knowledge - Percentages'!$B:$B,0),'Data - Knowledge'!N$8)/100</f>
        <v>0.214</v>
      </c>
      <c r="O205" s="380">
        <f t="array" aca="true" ref="O205">INDEX(KM_PCT,MATCH($A205,'Knowledge - Percentages'!$B:$B,0),'Data - Knowledge'!O$8)/100</f>
        <v>0.21600000000000003</v>
      </c>
      <c r="P205" s="380">
        <f t="array" aca="true" ref="P205">INDEX(KM_PCT,MATCH($A205,'Knowledge - Percentages'!$B:$B,0),'Data - Knowledge'!P$8)/100</f>
        <v>0.21600000000000003</v>
      </c>
      <c r="Q205" s="380">
        <f t="array" aca="true" ref="Q205">INDEX(KM_PCT,MATCH($A205,'Knowledge - Percentages'!$B:$B,0),'Data - Knowledge'!Q$8)/100</f>
        <v>0.247</v>
      </c>
      <c r="R205" s="380">
        <f t="array" aca="true" ref="R205">INDEX(KM_PCT,MATCH($A205,'Knowledge - Percentages'!$B:$B,0),'Data - Knowledge'!R$8)/100</f>
        <v>0.222</v>
      </c>
      <c r="S205" s="380">
        <f t="array" aca="true" ref="S205">INDEX(KM_PCT,MATCH($A205,'Knowledge - Percentages'!$B:$B,0),'Data - Knowledge'!S$8)/100</f>
        <v>0.218</v>
      </c>
      <c r="T205" s="380">
        <f t="array" aca="true" ref="T205">INDEX(KM_PCT,MATCH($A205,'Knowledge - Percentages'!$B:$B,0),'Data - Knowledge'!T$8)/100</f>
        <v>0.21600000000000003</v>
      </c>
      <c r="U205" s="380">
        <f t="array" aca="true" ref="U205">INDEX(KM_PCT,MATCH($A205,'Knowledge - Percentages'!$B:$B,0),'Data - Knowledge'!U$8)/100</f>
        <v>0.21600000000000003</v>
      </c>
      <c r="V205" s="380">
        <f t="array" aca="true" ref="V205">INDEX(KM_PCT,MATCH($A205,'Knowledge - Percentages'!$B:$B,0),'Data - Knowledge'!V$8)/100</f>
        <v>0.21600000000000003</v>
      </c>
      <c r="W205" s="380">
        <f t="array" aca="true" ref="W205">INDEX(KM_PCT,MATCH($A205,'Knowledge - Percentages'!$B:$B,0),'Data - Knowledge'!W$8)/100</f>
        <v>0.21600000000000003</v>
      </c>
      <c r="X205" s="380">
        <f t="array" aca="true" ref="X205">INDEX(KM_PCT,MATCH($A205,'Knowledge - Percentages'!$B:$B,0),'Data - Knowledge'!X$8)/100</f>
        <v>0.308</v>
      </c>
      <c r="Y205" s="380">
        <f t="array" aca="true" ref="Y205">INDEX(KM_PCT,MATCH($A205,'Knowledge - Percentages'!$B:$B,0),'Data - Knowledge'!Y$8)/100</f>
        <v>0.386</v>
      </c>
      <c r="Z205" s="380">
        <f t="array" aca="true" ref="Z205">INDEX(KM_PCT,MATCH($A205,'Knowledge - Percentages'!$B:$B,0),'Data - Knowledge'!Z$8)/100</f>
        <v>0.308</v>
      </c>
      <c r="AA205" s="380">
        <f t="array" aca="true" ref="AA205">INDEX(KM_PCT,MATCH($A205,'Knowledge - Percentages'!$B:$B,0),'Data - Knowledge'!AA$8)/100</f>
        <v>0.24600000000000002</v>
      </c>
      <c r="AB205" s="380">
        <f t="array" aca="true" ref="AB205">INDEX(KM_PCT,MATCH($A205,'Knowledge - Percentages'!$B:$B,0),'Data - Knowledge'!AB$8)/100</f>
        <v>0.282</v>
      </c>
      <c r="AC205" s="380">
        <f t="array" aca="true" ref="AC205">INDEX(KM_PCT,MATCH($A205,'Knowledge - Percentages'!$B:$B,0),'Data - Knowledge'!AC$8)/100</f>
        <v>0.282</v>
      </c>
      <c r="AD205" s="380">
        <f t="array" aca="true" ref="AD205">INDEX(KM_PCT,MATCH($A205,'Knowledge - Percentages'!$B:$B,0),'Data - Knowledge'!AD$8)/100</f>
        <v>0.315</v>
      </c>
      <c r="AE205" s="380">
        <f t="array" aca="true" ref="AE205">INDEX(KM_PCT,MATCH($A205,'Knowledge - Percentages'!$B:$B,0),'Data - Knowledge'!AE$8)/100</f>
        <v>0.18600000000000003</v>
      </c>
      <c r="AF205" s="380">
        <f t="array" aca="true" ref="AF205">INDEX(KM_PCT,MATCH($A205,'Knowledge - Percentages'!$B:$B,0),'Data - Knowledge'!AF$8)/100</f>
        <v>0.18899999999999997</v>
      </c>
      <c r="AG205" s="380">
        <f t="array" aca="true" ref="AG205">INDEX(KM_PCT,MATCH($A205,'Knowledge - Percentages'!$B:$B,0),'Data - Knowledge'!AG$8)/100</f>
        <v>0.18899999999999997</v>
      </c>
      <c r="AH205" s="380">
        <f t="array" aca="true" ref="AH205">INDEX(KM_PCT,MATCH($A205,'Knowledge - Percentages'!$B:$B,0),'Data - Knowledge'!AH$8)/100</f>
        <v>0.18899999999999997</v>
      </c>
      <c r="AI205" s="380">
        <f t="array" aca="true" ref="AI205">INDEX(KM_PCT,MATCH($A205,'Knowledge - Percentages'!$B:$B,0),'Data - Knowledge'!AI$8)/100</f>
        <v>0.21899999999999997</v>
      </c>
      <c r="AJ205" s="380">
        <f t="array" aca="true" ref="AJ205">INDEX(KM_PCT,MATCH($A205,'Knowledge - Percentages'!$B:$B,0),'Data - Knowledge'!AJ$8)/100</f>
        <v>0.18899999999999997</v>
      </c>
      <c r="AK205" s="380">
        <f t="array" aca="true" ref="AK205">INDEX(KM_PCT,MATCH($A205,'Knowledge - Percentages'!$B:$B,0),'Data - Knowledge'!AK$8)/100</f>
        <v>0.187</v>
      </c>
      <c r="AL205" s="380">
        <f t="array" aca="true" ref="AL205">INDEX(KM_PCT,MATCH($A205,'Knowledge - Percentages'!$B:$B,0),'Data - Knowledge'!AL$8)/100</f>
        <v>0.196</v>
      </c>
      <c r="AM205" s="380">
        <f t="array" aca="true" ref="AM205">INDEX(KM_PCT,MATCH($A205,'Knowledge - Percentages'!$B:$B,0),'Data - Knowledge'!AM$8)/100</f>
        <v>0.17800000000000002</v>
      </c>
      <c r="AN205" s="380">
        <f t="array" aca="true" ref="AN205">INDEX(KM_PCT,MATCH($A205,'Knowledge - Percentages'!$B:$B,0),'Data - Knowledge'!AN$8)/100</f>
        <v>0.128</v>
      </c>
      <c r="AO205" s="380">
        <f t="array" aca="true" ref="AO205">INDEX(KM_PCT,MATCH($A205,'Knowledge - Percentages'!$B:$B,0),'Data - Knowledge'!AO$8)/100</f>
        <v>0.134</v>
      </c>
      <c r="AP205" s="380">
        <f t="array" aca="true" ref="AP205">INDEX(KM_PCT,MATCH($A205,'Knowledge - Percentages'!$B:$B,0),'Data - Knowledge'!AP$8)/100</f>
        <v>0.247</v>
      </c>
      <c r="AQ205" s="380">
        <f t="array" aca="true" ref="AQ205">INDEX(KM_PCT,MATCH($A205,'Knowledge - Percentages'!$B:$B,0),'Data - Knowledge'!AQ$8)/100</f>
        <v>0.21100000000000002</v>
      </c>
      <c r="AR205" s="380">
        <f t="array" aca="true" ref="AR205">INDEX(KM_PCT,MATCH($A205,'Knowledge - Percentages'!$B:$B,0),'Data - Knowledge'!AR$8)/100</f>
        <v>0.321</v>
      </c>
      <c r="AS205" s="380">
        <f t="array" aca="true" ref="AS205">INDEX(KM_PCT,MATCH($A205,'Knowledge - Percentages'!$B:$B,0),'Data - Knowledge'!AS$8)/100</f>
        <v>0.287</v>
      </c>
      <c r="AT205" s="380">
        <f t="array" aca="true" ref="AT205">INDEX(KM_PCT,MATCH($A205,'Knowledge - Percentages'!$B:$B,0),'Data - Knowledge'!AT$8)/100</f>
        <v>0.287</v>
      </c>
      <c r="AU205" s="380">
        <f t="array" aca="true" ref="AU205">INDEX(KM_PCT,MATCH($A205,'Knowledge - Percentages'!$B:$B,0),'Data - Knowledge'!AU$8)/100</f>
        <v>0.193</v>
      </c>
      <c r="AV205" s="380">
        <f t="array" aca="true" ref="AV205">INDEX(KM_PCT,MATCH($A205,'Knowledge - Percentages'!$B:$B,0),'Data - Knowledge'!AV$8)/100</f>
        <v>0.204</v>
      </c>
      <c r="AW205" s="380">
        <f t="array" aca="true" ref="AW205">INDEX(KM_PCT,MATCH($A205,'Knowledge - Percentages'!$B:$B,0),'Data - Knowledge'!AW$8)/100</f>
        <v>0.17300000000000001</v>
      </c>
      <c r="AX205" s="380">
        <f t="array" aca="true" ref="AX205">INDEX(KM_PCT,MATCH($A205,'Knowledge - Percentages'!$B:$B,0),'Data - Knowledge'!AX$8)/100</f>
        <v>0.285</v>
      </c>
      <c r="AY205" s="380">
        <f t="array" aca="true" ref="AY205">INDEX(KM_PCT,MATCH($A205,'Knowledge - Percentages'!$B:$B,0),'Data - Knowledge'!AY$8)/100</f>
        <v>0.192</v>
      </c>
      <c r="AZ205" s="380">
        <f t="array" aca="true" ref="AZ205">INDEX(KM_PCT,MATCH($A205,'Knowledge - Percentages'!$B:$B,0),'Data - Knowledge'!AZ$8)/100</f>
        <v>0.209</v>
      </c>
      <c r="BA205" s="380">
        <f t="array" aca="true" ref="BA205">INDEX(KM_PCT,MATCH($A205,'Knowledge - Percentages'!$B:$B,0),'Data - Knowledge'!BA$8)/100</f>
        <v>0.21600000000000003</v>
      </c>
      <c r="BB205" s="380">
        <f t="array" aca="true" ref="BB205">INDEX(KM_PCT,MATCH($A205,'Knowledge - Percentages'!$B:$B,0),'Data - Knowledge'!BB$8)/100</f>
        <v>0.205</v>
      </c>
      <c r="BC205" s="380">
        <f t="array" aca="true" ref="BC205">INDEX(KM_PCT,MATCH($A205,'Knowledge - Percentages'!$B:$B,0),'Data - Knowledge'!BC$8)/100</f>
        <v>0.165</v>
      </c>
      <c r="BD205" s="380">
        <f t="array" aca="true" ref="BD205">INDEX(KM_PCT,MATCH($A205,'Knowledge - Percentages'!$B:$B,0),'Data - Knowledge'!BD$8)/100</f>
        <v>0.16699999999999998</v>
      </c>
      <c r="BE205" s="380">
        <f t="array" aca="true" ref="BE205">INDEX(KM_PCT,MATCH($A205,'Knowledge - Percentages'!$B:$B,0),'Data - Knowledge'!BE$8)/100</f>
        <v>0.182</v>
      </c>
      <c r="BF205" s="380">
        <f t="array" aca="true" ref="BF205">INDEX(KM_PCT,MATCH($A205,'Knowledge - Percentages'!$B:$B,0),'Data - Knowledge'!BF$8)/100</f>
        <v>0.166</v>
      </c>
      <c r="BG205" s="380">
        <f t="array" aca="true" ref="BG205">INDEX(KM_PCT,MATCH($A205,'Knowledge - Percentages'!$B:$B,0),'Data - Knowledge'!BG$8)/100</f>
        <v>0.244</v>
      </c>
      <c r="BH205" s="380">
        <f t="array" aca="true" ref="BH205">INDEX(KM_PCT,MATCH($A205,'Knowledge - Percentages'!$B:$B,0),'Data - Knowledge'!BH$8)/100</f>
        <v>0.228</v>
      </c>
      <c r="BI205" s="380">
        <f t="array" aca="true" ref="BI205">INDEX(KM_PCT,MATCH($A205,'Knowledge - Percentages'!$B:$B,0),'Data - Knowledge'!BI$8)/100</f>
        <v>0.228</v>
      </c>
      <c r="BJ205" s="380">
        <f t="array" aca="true" ref="BJ205">INDEX(KM_PCT,MATCH($A205,'Knowledge - Percentages'!$B:$B,0),'Data - Knowledge'!BJ$8)/100</f>
        <v>0.163</v>
      </c>
      <c r="BK205" s="380">
        <f t="array" aca="true" ref="BK205">INDEX(KM_PCT,MATCH($A205,'Knowledge - Percentages'!$B:$B,0),'Data - Knowledge'!BK$8)/100</f>
        <v>0.266</v>
      </c>
      <c r="BL205" s="380">
        <f t="array" aca="true" ref="BL205">INDEX(KM_PCT,MATCH($A205,'Knowledge - Percentages'!$B:$B,0),'Data - Knowledge'!BL$8)/100</f>
        <v>0.318</v>
      </c>
      <c r="BM205" s="380">
        <f t="array" aca="true" ref="BM205">INDEX(KM_PCT,MATCH($A205,'Knowledge - Percentages'!$B:$B,0),'Data - Knowledge'!BM$8)/100</f>
        <v>0.276</v>
      </c>
      <c r="BN205" s="380">
        <f t="array" aca="true" ref="BN205">INDEX(KM_PCT,MATCH($A205,'Knowledge - Percentages'!$B:$B,0),'Data - Knowledge'!BN$8)/100</f>
        <v>0.243</v>
      </c>
      <c r="BO205" s="380">
        <f t="array" aca="true" ref="BO205">INDEX(KM_PCT,MATCH($A205,'Knowledge - Percentages'!$B:$B,0),'Data - Knowledge'!BO$8)/100</f>
        <v>0.228</v>
      </c>
      <c r="BP205" s="380">
        <f t="array" aca="true" ref="BP205">INDEX(KM_PCT,MATCH($A205,'Knowledge - Percentages'!$B:$B,0),'Data - Knowledge'!BP$8)/100</f>
        <v>0.19</v>
      </c>
      <c r="BQ205" s="380">
        <f t="array" aca="true" ref="BQ205">INDEX(KM_PCT,MATCH($A205,'Knowledge - Percentages'!$B:$B,0),'Data - Knowledge'!BQ$8)/100</f>
        <v>0.23199999999999998</v>
      </c>
    </row>
    <row r="206" spans="1:69">
      <c r="A206" t="s">
        <v>589</v>
      </c>
      <c r="B206" t="s">
        <v>1064</v>
      </c>
      <c r="C206" t="s">
        <v>1092</v>
      </c>
      <c r="D206" t="s">
        <v>590</v>
      </c>
      <c r="E206" s="373">
        <f>SUMPRODUCT($K$2:$BQ$2,$K206:$BQ206)/$J$2</f>
        <v>0.80204166666666654</v>
      </c>
      <c r="F206" s="379">
        <f>SUMPRODUCT($K$2:$BQ$2,$K206:$BQ206)</f>
        <v>211.73899999999998</v>
      </c>
      <c r="G206" s="373">
        <f>SUMPRODUCT($K$3:$BQ$3,$K206:$BQ206)/$J$3</f>
        <v>0.80473757700205339</v>
      </c>
      <c r="H206" s="379">
        <f>SUMPRODUCT($K$3:$BQ$3,$K206:$BQ206)</f>
        <v>7838.144</v>
      </c>
      <c r="I206" s="373">
        <f>CORREL($K$4:$BQ$4,$K206:$BQ206)</f>
        <v>0.13924370412535786</v>
      </c>
      <c r="J206" s="379">
        <f>$E206/$G206*100</f>
        <v>99.664995097478851</v>
      </c>
      <c r="K206" s="380">
        <f t="array" aca="true" ref="K206">INDEX(KM_PCT,MATCH($A206,'Knowledge - Percentages'!$B:$B,0),'Data - Knowledge'!K$8)/100</f>
        <v>0.802</v>
      </c>
      <c r="L206" s="380">
        <f t="array" aca="true" ref="L206">INDEX(KM_PCT,MATCH($A206,'Knowledge - Percentages'!$B:$B,0),'Data - Knowledge'!L$8)/100</f>
        <v>0.802</v>
      </c>
      <c r="M206" s="380">
        <f t="array" aca="true" ref="M206">INDEX(KM_PCT,MATCH($A206,'Knowledge - Percentages'!$B:$B,0),'Data - Knowledge'!M$8)/100</f>
        <v>0.802</v>
      </c>
      <c r="N206" s="380">
        <f t="array" aca="true" ref="N206">INDEX(KM_PCT,MATCH($A206,'Knowledge - Percentages'!$B:$B,0),'Data - Knowledge'!N$8)/100</f>
        <v>0.802</v>
      </c>
      <c r="O206" s="380">
        <f t="array" aca="true" ref="O206">INDEX(KM_PCT,MATCH($A206,'Knowledge - Percentages'!$B:$B,0),'Data - Knowledge'!O$8)/100</f>
        <v>0.81400000000000006</v>
      </c>
      <c r="P206" s="380">
        <f t="array" aca="true" ref="P206">INDEX(KM_PCT,MATCH($A206,'Knowledge - Percentages'!$B:$B,0),'Data - Knowledge'!P$8)/100</f>
        <v>0.82700000000000007</v>
      </c>
      <c r="Q206" s="380">
        <f t="array" aca="true" ref="Q206">INDEX(KM_PCT,MATCH($A206,'Knowledge - Percentages'!$B:$B,0),'Data - Knowledge'!Q$8)/100</f>
        <v>0.72900000000000009</v>
      </c>
      <c r="R206" s="380">
        <f t="array" aca="true" ref="R206">INDEX(KM_PCT,MATCH($A206,'Knowledge - Percentages'!$B:$B,0),'Data - Knowledge'!R$8)/100</f>
        <v>0.802</v>
      </c>
      <c r="S206" s="380">
        <f t="array" aca="true" ref="S206">INDEX(KM_PCT,MATCH($A206,'Knowledge - Percentages'!$B:$B,0),'Data - Knowledge'!S$8)/100</f>
        <v>0.81099999999999994</v>
      </c>
      <c r="T206" s="380">
        <f t="array" aca="true" ref="T206">INDEX(KM_PCT,MATCH($A206,'Knowledge - Percentages'!$B:$B,0),'Data - Knowledge'!T$8)/100</f>
        <v>0.802</v>
      </c>
      <c r="U206" s="380">
        <f t="array" aca="true" ref="U206">INDEX(KM_PCT,MATCH($A206,'Knowledge - Percentages'!$B:$B,0),'Data - Knowledge'!U$8)/100</f>
        <v>0.802</v>
      </c>
      <c r="V206" s="380">
        <f t="array" aca="true" ref="V206">INDEX(KM_PCT,MATCH($A206,'Knowledge - Percentages'!$B:$B,0),'Data - Knowledge'!V$8)/100</f>
        <v>0.802</v>
      </c>
      <c r="W206" s="380">
        <f t="array" aca="true" ref="W206">INDEX(KM_PCT,MATCH($A206,'Knowledge - Percentages'!$B:$B,0),'Data - Knowledge'!W$8)/100</f>
        <v>0.802</v>
      </c>
      <c r="X206" s="380">
        <f t="array" aca="true" ref="X206">INDEX(KM_PCT,MATCH($A206,'Knowledge - Percentages'!$B:$B,0),'Data - Knowledge'!X$8)/100</f>
        <v>0.75</v>
      </c>
      <c r="Y206" s="380">
        <f t="array" aca="true" ref="Y206">INDEX(KM_PCT,MATCH($A206,'Knowledge - Percentages'!$B:$B,0),'Data - Knowledge'!Y$8)/100</f>
        <v>0.735</v>
      </c>
      <c r="Z206" s="380">
        <f t="array" aca="true" ref="Z206">INDEX(KM_PCT,MATCH($A206,'Knowledge - Percentages'!$B:$B,0),'Data - Knowledge'!Z$8)/100</f>
        <v>0.75</v>
      </c>
      <c r="AA206" s="380">
        <f t="array" aca="true" ref="AA206">INDEX(KM_PCT,MATCH($A206,'Knowledge - Percentages'!$B:$B,0),'Data - Knowledge'!AA$8)/100</f>
        <v>0.75</v>
      </c>
      <c r="AB206" s="380">
        <f t="array" aca="true" ref="AB206">INDEX(KM_PCT,MATCH($A206,'Knowledge - Percentages'!$B:$B,0),'Data - Knowledge'!AB$8)/100</f>
        <v>0.80099999999999993</v>
      </c>
      <c r="AC206" s="380">
        <f t="array" aca="true" ref="AC206">INDEX(KM_PCT,MATCH($A206,'Knowledge - Percentages'!$B:$B,0),'Data - Knowledge'!AC$8)/100</f>
        <v>0.79299999999999993</v>
      </c>
      <c r="AD206" s="380">
        <f t="array" aca="true" ref="AD206">INDEX(KM_PCT,MATCH($A206,'Knowledge - Percentages'!$B:$B,0),'Data - Knowledge'!AD$8)/100</f>
        <v>0.79299999999999993</v>
      </c>
      <c r="AE206" s="380">
        <f t="array" aca="true" ref="AE206">INDEX(KM_PCT,MATCH($A206,'Knowledge - Percentages'!$B:$B,0),'Data - Knowledge'!AE$8)/100</f>
        <v>0.802</v>
      </c>
      <c r="AF206" s="380">
        <f t="array" aca="true" ref="AF206">INDEX(KM_PCT,MATCH($A206,'Knowledge - Percentages'!$B:$B,0),'Data - Knowledge'!AF$8)/100</f>
        <v>0.802</v>
      </c>
      <c r="AG206" s="380">
        <f t="array" aca="true" ref="AG206">INDEX(KM_PCT,MATCH($A206,'Knowledge - Percentages'!$B:$B,0),'Data - Knowledge'!AG$8)/100</f>
        <v>0.802</v>
      </c>
      <c r="AH206" s="380">
        <f t="array" aca="true" ref="AH206">INDEX(KM_PCT,MATCH($A206,'Knowledge - Percentages'!$B:$B,0),'Data - Knowledge'!AH$8)/100</f>
        <v>0.802</v>
      </c>
      <c r="AI206" s="380">
        <f t="array" aca="true" ref="AI206">INDEX(KM_PCT,MATCH($A206,'Knowledge - Percentages'!$B:$B,0),'Data - Knowledge'!AI$8)/100</f>
        <v>0.802</v>
      </c>
      <c r="AJ206" s="380">
        <f t="array" aca="true" ref="AJ206">INDEX(KM_PCT,MATCH($A206,'Knowledge - Percentages'!$B:$B,0),'Data - Knowledge'!AJ$8)/100</f>
        <v>0.802</v>
      </c>
      <c r="AK206" s="380">
        <f t="array" aca="true" ref="AK206">INDEX(KM_PCT,MATCH($A206,'Knowledge - Percentages'!$B:$B,0),'Data - Knowledge'!AK$8)/100</f>
        <v>0.802</v>
      </c>
      <c r="AL206" s="380">
        <f t="array" aca="true" ref="AL206">INDEX(KM_PCT,MATCH($A206,'Knowledge - Percentages'!$B:$B,0),'Data - Knowledge'!AL$8)/100</f>
        <v>0.82200000000000006</v>
      </c>
      <c r="AM206" s="380">
        <f t="array" aca="true" ref="AM206">INDEX(KM_PCT,MATCH($A206,'Knowledge - Percentages'!$B:$B,0),'Data - Knowledge'!AM$8)/100</f>
        <v>0.802</v>
      </c>
      <c r="AN206" s="380">
        <f t="array" aca="true" ref="AN206">INDEX(KM_PCT,MATCH($A206,'Knowledge - Percentages'!$B:$B,0),'Data - Knowledge'!AN$8)/100</f>
        <v>0.802</v>
      </c>
      <c r="AO206" s="380">
        <f t="array" aca="true" ref="AO206">INDEX(KM_PCT,MATCH($A206,'Knowledge - Percentages'!$B:$B,0),'Data - Knowledge'!AO$8)/100</f>
        <v>0.802</v>
      </c>
      <c r="AP206" s="380">
        <f t="array" aca="true" ref="AP206">INDEX(KM_PCT,MATCH($A206,'Knowledge - Percentages'!$B:$B,0),'Data - Knowledge'!AP$8)/100</f>
        <v>0.80299999999999994</v>
      </c>
      <c r="AQ206" s="380">
        <f t="array" aca="true" ref="AQ206">INDEX(KM_PCT,MATCH($A206,'Knowledge - Percentages'!$B:$B,0),'Data - Knowledge'!AQ$8)/100</f>
        <v>0.807</v>
      </c>
      <c r="AR206" s="380">
        <f t="array" aca="true" ref="AR206">INDEX(KM_PCT,MATCH($A206,'Knowledge - Percentages'!$B:$B,0),'Data - Knowledge'!AR$8)/100</f>
        <v>0.763</v>
      </c>
      <c r="AS206" s="380">
        <f t="array" aca="true" ref="AS206">INDEX(KM_PCT,MATCH($A206,'Knowledge - Percentages'!$B:$B,0),'Data - Knowledge'!AS$8)/100</f>
        <v>0.763</v>
      </c>
      <c r="AT206" s="380">
        <f t="array" aca="true" ref="AT206">INDEX(KM_PCT,MATCH($A206,'Knowledge - Percentages'!$B:$B,0),'Data - Knowledge'!AT$8)/100</f>
        <v>0.75099999999999989</v>
      </c>
      <c r="AU206" s="380">
        <f t="array" aca="true" ref="AU206">INDEX(KM_PCT,MATCH($A206,'Knowledge - Percentages'!$B:$B,0),'Data - Knowledge'!AU$8)/100</f>
        <v>0.80599999999999994</v>
      </c>
      <c r="AV206" s="380">
        <f t="array" aca="true" ref="AV206">INDEX(KM_PCT,MATCH($A206,'Knowledge - Percentages'!$B:$B,0),'Data - Knowledge'!AV$8)/100</f>
        <v>0.815</v>
      </c>
      <c r="AW206" s="380">
        <f t="array" aca="true" ref="AW206">INDEX(KM_PCT,MATCH($A206,'Knowledge - Percentages'!$B:$B,0),'Data - Knowledge'!AW$8)/100</f>
        <v>0.80599999999999994</v>
      </c>
      <c r="AX206" s="380">
        <f t="array" aca="true" ref="AX206">INDEX(KM_PCT,MATCH($A206,'Knowledge - Percentages'!$B:$B,0),'Data - Knowledge'!AX$8)/100</f>
        <v>0.823</v>
      </c>
      <c r="AY206" s="380">
        <f t="array" aca="true" ref="AY206">INDEX(KM_PCT,MATCH($A206,'Knowledge - Percentages'!$B:$B,0),'Data - Knowledge'!AY$8)/100</f>
        <v>0.823</v>
      </c>
      <c r="AZ206" s="380">
        <f t="array" aca="true" ref="AZ206">INDEX(KM_PCT,MATCH($A206,'Knowledge - Percentages'!$B:$B,0),'Data - Knowledge'!AZ$8)/100</f>
        <v>0.802</v>
      </c>
      <c r="BA206" s="380">
        <f t="array" aca="true" ref="BA206">INDEX(KM_PCT,MATCH($A206,'Knowledge - Percentages'!$B:$B,0),'Data - Knowledge'!BA$8)/100</f>
        <v>0.79299999999999993</v>
      </c>
      <c r="BB206" s="380">
        <f t="array" aca="true" ref="BB206">INDEX(KM_PCT,MATCH($A206,'Knowledge - Percentages'!$B:$B,0),'Data - Knowledge'!BB$8)/100</f>
        <v>0.802</v>
      </c>
      <c r="BC206" s="380">
        <f t="array" aca="true" ref="BC206">INDEX(KM_PCT,MATCH($A206,'Knowledge - Percentages'!$B:$B,0),'Data - Knowledge'!BC$8)/100</f>
        <v>0.804</v>
      </c>
      <c r="BD206" s="380">
        <f t="array" aca="true" ref="BD206">INDEX(KM_PCT,MATCH($A206,'Knowledge - Percentages'!$B:$B,0),'Data - Knowledge'!BD$8)/100</f>
        <v>0.804</v>
      </c>
      <c r="BE206" s="380">
        <f t="array" aca="true" ref="BE206">INDEX(KM_PCT,MATCH($A206,'Knowledge - Percentages'!$B:$B,0),'Data - Knowledge'!BE$8)/100</f>
        <v>0.804</v>
      </c>
      <c r="BF206" s="380">
        <f t="array" aca="true" ref="BF206">INDEX(KM_PCT,MATCH($A206,'Knowledge - Percentages'!$B:$B,0),'Data - Knowledge'!BF$8)/100</f>
        <v>0.804</v>
      </c>
      <c r="BG206" s="380">
        <f t="array" aca="true" ref="BG206">INDEX(KM_PCT,MATCH($A206,'Knowledge - Percentages'!$B:$B,0),'Data - Knowledge'!BG$8)/100</f>
        <v>0.802</v>
      </c>
      <c r="BH206" s="380">
        <f t="array" aca="true" ref="BH206">INDEX(KM_PCT,MATCH($A206,'Knowledge - Percentages'!$B:$B,0),'Data - Knowledge'!BH$8)/100</f>
        <v>0.802</v>
      </c>
      <c r="BI206" s="380">
        <f t="array" aca="true" ref="BI206">INDEX(KM_PCT,MATCH($A206,'Knowledge - Percentages'!$B:$B,0),'Data - Knowledge'!BI$8)/100</f>
        <v>0.802</v>
      </c>
      <c r="BJ206" s="380">
        <f t="array" aca="true" ref="BJ206">INDEX(KM_PCT,MATCH($A206,'Knowledge - Percentages'!$B:$B,0),'Data - Knowledge'!BJ$8)/100</f>
        <v>0.802</v>
      </c>
      <c r="BK206" s="380">
        <f t="array" aca="true" ref="BK206">INDEX(KM_PCT,MATCH($A206,'Knowledge - Percentages'!$B:$B,0),'Data - Knowledge'!BK$8)/100</f>
        <v>0.802</v>
      </c>
      <c r="BL206" s="380">
        <f t="array" aca="true" ref="BL206">INDEX(KM_PCT,MATCH($A206,'Knowledge - Percentages'!$B:$B,0),'Data - Knowledge'!BL$8)/100</f>
        <v>0.78799999999999992</v>
      </c>
      <c r="BM206" s="380">
        <f t="array" aca="true" ref="BM206">INDEX(KM_PCT,MATCH($A206,'Knowledge - Percentages'!$B:$B,0),'Data - Knowledge'!BM$8)/100</f>
        <v>0.802</v>
      </c>
      <c r="BN206" s="380">
        <f t="array" aca="true" ref="BN206">INDEX(KM_PCT,MATCH($A206,'Knowledge - Percentages'!$B:$B,0),'Data - Knowledge'!BN$8)/100</f>
        <v>0.802</v>
      </c>
      <c r="BO206" s="380">
        <f t="array" aca="true" ref="BO206">INDEX(KM_PCT,MATCH($A206,'Knowledge - Percentages'!$B:$B,0),'Data - Knowledge'!BO$8)/100</f>
        <v>0.802</v>
      </c>
      <c r="BP206" s="380">
        <f t="array" aca="true" ref="BP206">INDEX(KM_PCT,MATCH($A206,'Knowledge - Percentages'!$B:$B,0),'Data - Knowledge'!BP$8)/100</f>
        <v>0.80299999999999994</v>
      </c>
      <c r="BQ206" s="380">
        <f t="array" aca="true" ref="BQ206">INDEX(KM_PCT,MATCH($A206,'Knowledge - Percentages'!$B:$B,0),'Data - Knowledge'!BQ$8)/100</f>
        <v>0.8</v>
      </c>
    </row>
    <row r="207" spans="1:69">
      <c r="A207" t="s">
        <v>591</v>
      </c>
      <c r="B207" t="s">
        <v>1064</v>
      </c>
      <c r="C207" t="s">
        <v>1092</v>
      </c>
      <c r="D207" t="s">
        <v>592</v>
      </c>
      <c r="E207" s="373">
        <f>SUMPRODUCT($K$2:$BQ$2,$K207:$BQ207)/$J$2</f>
        <v>0.27542803030303026</v>
      </c>
      <c r="F207" s="379">
        <f>SUMPRODUCT($K$2:$BQ$2,$K207:$BQ207)</f>
        <v>72.713</v>
      </c>
      <c r="G207" s="373">
        <f>SUMPRODUCT($K$3:$BQ$3,$K207:$BQ207)/$J$3</f>
        <v>0.27377012320328548</v>
      </c>
      <c r="H207" s="379">
        <f>SUMPRODUCT($K$3:$BQ$3,$K207:$BQ207)</f>
        <v>2666.5210000000006</v>
      </c>
      <c r="I207" s="373">
        <f>CORREL($K$4:$BQ$4,$K207:$BQ207)</f>
        <v>-0.13776951245284139</v>
      </c>
      <c r="J207" s="379">
        <f>$E207/$G207*100</f>
        <v>100.60558364818857</v>
      </c>
      <c r="K207" s="380">
        <f t="array" aca="true" ref="K207">INDEX(KM_PCT,MATCH($A207,'Knowledge - Percentages'!$B:$B,0),'Data - Knowledge'!K$8)/100</f>
        <v>0.27699999999999997</v>
      </c>
      <c r="L207" s="380">
        <f t="array" aca="true" ref="L207">INDEX(KM_PCT,MATCH($A207,'Knowledge - Percentages'!$B:$B,0),'Data - Knowledge'!L$8)/100</f>
        <v>0.263</v>
      </c>
      <c r="M207" s="380">
        <f t="array" aca="true" ref="M207">INDEX(KM_PCT,MATCH($A207,'Knowledge - Percentages'!$B:$B,0),'Data - Knowledge'!M$8)/100</f>
        <v>0.27699999999999997</v>
      </c>
      <c r="N207" s="380">
        <f t="array" aca="true" ref="N207">INDEX(KM_PCT,MATCH($A207,'Knowledge - Percentages'!$B:$B,0),'Data - Knowledge'!N$8)/100</f>
        <v>0.27699999999999997</v>
      </c>
      <c r="O207" s="380">
        <f t="array" aca="true" ref="O207">INDEX(KM_PCT,MATCH($A207,'Knowledge - Percentages'!$B:$B,0),'Data - Knowledge'!O$8)/100</f>
        <v>0.27699999999999997</v>
      </c>
      <c r="P207" s="380">
        <f t="array" aca="true" ref="P207">INDEX(KM_PCT,MATCH($A207,'Knowledge - Percentages'!$B:$B,0),'Data - Knowledge'!P$8)/100</f>
        <v>0.27699999999999997</v>
      </c>
      <c r="Q207" s="380">
        <f t="array" aca="true" ref="Q207">INDEX(KM_PCT,MATCH($A207,'Knowledge - Percentages'!$B:$B,0),'Data - Knowledge'!Q$8)/100</f>
        <v>0.27699999999999997</v>
      </c>
      <c r="R207" s="380">
        <f t="array" aca="true" ref="R207">INDEX(KM_PCT,MATCH($A207,'Knowledge - Percentages'!$B:$B,0),'Data - Knowledge'!R$8)/100</f>
        <v>0.27699999999999997</v>
      </c>
      <c r="S207" s="380">
        <f t="array" aca="true" ref="S207">INDEX(KM_PCT,MATCH($A207,'Knowledge - Percentages'!$B:$B,0),'Data - Knowledge'!S$8)/100</f>
        <v>0.27699999999999997</v>
      </c>
      <c r="T207" s="380">
        <f t="array" aca="true" ref="T207">INDEX(KM_PCT,MATCH($A207,'Knowledge - Percentages'!$B:$B,0),'Data - Knowledge'!T$8)/100</f>
        <v>0.263</v>
      </c>
      <c r="U207" s="380">
        <f t="array" aca="true" ref="U207">INDEX(KM_PCT,MATCH($A207,'Knowledge - Percentages'!$B:$B,0),'Data - Knowledge'!U$8)/100</f>
        <v>0.263</v>
      </c>
      <c r="V207" s="380">
        <f t="array" aca="true" ref="V207">INDEX(KM_PCT,MATCH($A207,'Knowledge - Percentages'!$B:$B,0),'Data - Knowledge'!V$8)/100</f>
        <v>0.262</v>
      </c>
      <c r="W207" s="380">
        <f t="array" aca="true" ref="W207">INDEX(KM_PCT,MATCH($A207,'Knowledge - Percentages'!$B:$B,0),'Data - Knowledge'!W$8)/100</f>
        <v>0.25</v>
      </c>
      <c r="X207" s="380">
        <f t="array" aca="true" ref="X207">INDEX(KM_PCT,MATCH($A207,'Knowledge - Percentages'!$B:$B,0),'Data - Knowledge'!X$8)/100</f>
        <v>0.305</v>
      </c>
      <c r="Y207" s="380">
        <f t="array" aca="true" ref="Y207">INDEX(KM_PCT,MATCH($A207,'Knowledge - Percentages'!$B:$B,0),'Data - Knowledge'!Y$8)/100</f>
        <v>0.366</v>
      </c>
      <c r="Z207" s="380">
        <f t="array" aca="true" ref="Z207">INDEX(KM_PCT,MATCH($A207,'Knowledge - Percentages'!$B:$B,0),'Data - Knowledge'!Z$8)/100</f>
        <v>0.312</v>
      </c>
      <c r="AA207" s="380">
        <f t="array" aca="true" ref="AA207">INDEX(KM_PCT,MATCH($A207,'Knowledge - Percentages'!$B:$B,0),'Data - Knowledge'!AA$8)/100</f>
        <v>0.292</v>
      </c>
      <c r="AB207" s="380">
        <f t="array" aca="true" ref="AB207">INDEX(KM_PCT,MATCH($A207,'Knowledge - Percentages'!$B:$B,0),'Data - Knowledge'!AB$8)/100</f>
        <v>0.316</v>
      </c>
      <c r="AC207" s="380">
        <f t="array" aca="true" ref="AC207">INDEX(KM_PCT,MATCH($A207,'Knowledge - Percentages'!$B:$B,0),'Data - Knowledge'!AC$8)/100</f>
        <v>0.316</v>
      </c>
      <c r="AD207" s="380">
        <f t="array" aca="true" ref="AD207">INDEX(KM_PCT,MATCH($A207,'Knowledge - Percentages'!$B:$B,0),'Data - Knowledge'!AD$8)/100</f>
        <v>0.34700000000000003</v>
      </c>
      <c r="AE207" s="380">
        <f t="array" aca="true" ref="AE207">INDEX(KM_PCT,MATCH($A207,'Knowledge - Percentages'!$B:$B,0),'Data - Knowledge'!AE$8)/100</f>
        <v>0.261</v>
      </c>
      <c r="AF207" s="380">
        <f t="array" aca="true" ref="AF207">INDEX(KM_PCT,MATCH($A207,'Knowledge - Percentages'!$B:$B,0),'Data - Knowledge'!AF$8)/100</f>
        <v>0.261</v>
      </c>
      <c r="AG207" s="380">
        <f t="array" aca="true" ref="AG207">INDEX(KM_PCT,MATCH($A207,'Knowledge - Percentages'!$B:$B,0),'Data - Knowledge'!AG$8)/100</f>
        <v>0.261</v>
      </c>
      <c r="AH207" s="380">
        <f t="array" aca="true" ref="AH207">INDEX(KM_PCT,MATCH($A207,'Knowledge - Percentages'!$B:$B,0),'Data - Knowledge'!AH$8)/100</f>
        <v>0.261</v>
      </c>
      <c r="AI207" s="380">
        <f t="array" aca="true" ref="AI207">INDEX(KM_PCT,MATCH($A207,'Knowledge - Percentages'!$B:$B,0),'Data - Knowledge'!AI$8)/100</f>
        <v>0.261</v>
      </c>
      <c r="AJ207" s="380">
        <f t="array" aca="true" ref="AJ207">INDEX(KM_PCT,MATCH($A207,'Knowledge - Percentages'!$B:$B,0),'Data - Knowledge'!AJ$8)/100</f>
        <v>0.261</v>
      </c>
      <c r="AK207" s="380">
        <f t="array" aca="true" ref="AK207">INDEX(KM_PCT,MATCH($A207,'Knowledge - Percentages'!$B:$B,0),'Data - Knowledge'!AK$8)/100</f>
        <v>0.226</v>
      </c>
      <c r="AL207" s="380">
        <f t="array" aca="true" ref="AL207">INDEX(KM_PCT,MATCH($A207,'Knowledge - Percentages'!$B:$B,0),'Data - Knowledge'!AL$8)/100</f>
        <v>0.26</v>
      </c>
      <c r="AM207" s="380">
        <f t="array" aca="true" ref="AM207">INDEX(KM_PCT,MATCH($A207,'Knowledge - Percentages'!$B:$B,0),'Data - Knowledge'!AM$8)/100</f>
        <v>0.26</v>
      </c>
      <c r="AN207" s="380">
        <f t="array" aca="true" ref="AN207">INDEX(KM_PCT,MATCH($A207,'Knowledge - Percentages'!$B:$B,0),'Data - Knowledge'!AN$8)/100</f>
        <v>0.191</v>
      </c>
      <c r="AO207" s="380">
        <f t="array" aca="true" ref="AO207">INDEX(KM_PCT,MATCH($A207,'Knowledge - Percentages'!$B:$B,0),'Data - Knowledge'!AO$8)/100</f>
        <v>0.19899999999999998</v>
      </c>
      <c r="AP207" s="380">
        <f t="array" aca="true" ref="AP207">INDEX(KM_PCT,MATCH($A207,'Knowledge - Percentages'!$B:$B,0),'Data - Knowledge'!AP$8)/100</f>
        <v>0.307</v>
      </c>
      <c r="AQ207" s="380">
        <f t="array" aca="true" ref="AQ207">INDEX(KM_PCT,MATCH($A207,'Knowledge - Percentages'!$B:$B,0),'Data - Knowledge'!AQ$8)/100</f>
        <v>0.281</v>
      </c>
      <c r="AR207" s="380">
        <f t="array" aca="true" ref="AR207">INDEX(KM_PCT,MATCH($A207,'Knowledge - Percentages'!$B:$B,0),'Data - Knowledge'!AR$8)/100</f>
        <v>0.51</v>
      </c>
      <c r="AS207" s="380">
        <f t="array" aca="true" ref="AS207">INDEX(KM_PCT,MATCH($A207,'Knowledge - Percentages'!$B:$B,0),'Data - Knowledge'!AS$8)/100</f>
        <v>0.436</v>
      </c>
      <c r="AT207" s="380">
        <f t="array" aca="true" ref="AT207">INDEX(KM_PCT,MATCH($A207,'Knowledge - Percentages'!$B:$B,0),'Data - Knowledge'!AT$8)/100</f>
        <v>0.436</v>
      </c>
      <c r="AU207" s="380">
        <f t="array" aca="true" ref="AU207">INDEX(KM_PCT,MATCH($A207,'Knowledge - Percentages'!$B:$B,0),'Data - Knowledge'!AU$8)/100</f>
        <v>0.273</v>
      </c>
      <c r="AV207" s="380">
        <f t="array" aca="true" ref="AV207">INDEX(KM_PCT,MATCH($A207,'Knowledge - Percentages'!$B:$B,0),'Data - Knowledge'!AV$8)/100</f>
        <v>0.322</v>
      </c>
      <c r="AW207" s="380">
        <f t="array" aca="true" ref="AW207">INDEX(KM_PCT,MATCH($A207,'Knowledge - Percentages'!$B:$B,0),'Data - Knowledge'!AW$8)/100</f>
        <v>0.322</v>
      </c>
      <c r="AX207" s="380">
        <f t="array" aca="true" ref="AX207">INDEX(KM_PCT,MATCH($A207,'Knowledge - Percentages'!$B:$B,0),'Data - Knowledge'!AX$8)/100</f>
        <v>0.43700000000000006</v>
      </c>
      <c r="AY207" s="380">
        <f t="array" aca="true" ref="AY207">INDEX(KM_PCT,MATCH($A207,'Knowledge - Percentages'!$B:$B,0),'Data - Knowledge'!AY$8)/100</f>
        <v>0.261</v>
      </c>
      <c r="AZ207" s="380">
        <f t="array" aca="true" ref="AZ207">INDEX(KM_PCT,MATCH($A207,'Knowledge - Percentages'!$B:$B,0),'Data - Knowledge'!AZ$8)/100</f>
        <v>0.289</v>
      </c>
      <c r="BA207" s="380">
        <f t="array" aca="true" ref="BA207">INDEX(KM_PCT,MATCH($A207,'Knowledge - Percentages'!$B:$B,0),'Data - Knowledge'!BA$8)/100</f>
        <v>0.289</v>
      </c>
      <c r="BB207" s="380">
        <f t="array" aca="true" ref="BB207">INDEX(KM_PCT,MATCH($A207,'Knowledge - Percentages'!$B:$B,0),'Data - Knowledge'!BB$8)/100</f>
        <v>0.289</v>
      </c>
      <c r="BC207" s="380">
        <f t="array" aca="true" ref="BC207">INDEX(KM_PCT,MATCH($A207,'Knowledge - Percentages'!$B:$B,0),'Data - Knowledge'!BC$8)/100</f>
        <v>0.239</v>
      </c>
      <c r="BD207" s="380">
        <f t="array" aca="true" ref="BD207">INDEX(KM_PCT,MATCH($A207,'Knowledge - Percentages'!$B:$B,0),'Data - Knowledge'!BD$8)/100</f>
        <v>0.239</v>
      </c>
      <c r="BE207" s="380">
        <f t="array" aca="true" ref="BE207">INDEX(KM_PCT,MATCH($A207,'Knowledge - Percentages'!$B:$B,0),'Data - Knowledge'!BE$8)/100</f>
        <v>0.239</v>
      </c>
      <c r="BF207" s="380">
        <f t="array" aca="true" ref="BF207">INDEX(KM_PCT,MATCH($A207,'Knowledge - Percentages'!$B:$B,0),'Data - Knowledge'!BF$8)/100</f>
        <v>0.239</v>
      </c>
      <c r="BG207" s="380">
        <f t="array" aca="true" ref="BG207">INDEX(KM_PCT,MATCH($A207,'Knowledge - Percentages'!$B:$B,0),'Data - Knowledge'!BG$8)/100</f>
        <v>0.321</v>
      </c>
      <c r="BH207" s="380">
        <f t="array" aca="true" ref="BH207">INDEX(KM_PCT,MATCH($A207,'Knowledge - Percentages'!$B:$B,0),'Data - Knowledge'!BH$8)/100</f>
        <v>0.284</v>
      </c>
      <c r="BI207" s="380">
        <f t="array" aca="true" ref="BI207">INDEX(KM_PCT,MATCH($A207,'Knowledge - Percentages'!$B:$B,0),'Data - Knowledge'!BI$8)/100</f>
        <v>0.259</v>
      </c>
      <c r="BJ207" s="380">
        <f t="array" aca="true" ref="BJ207">INDEX(KM_PCT,MATCH($A207,'Knowledge - Percentages'!$B:$B,0),'Data - Knowledge'!BJ$8)/100</f>
        <v>0.292</v>
      </c>
      <c r="BK207" s="380">
        <f t="array" aca="true" ref="BK207">INDEX(KM_PCT,MATCH($A207,'Knowledge - Percentages'!$B:$B,0),'Data - Knowledge'!BK$8)/100</f>
        <v>0.292</v>
      </c>
      <c r="BL207" s="380">
        <f t="array" aca="true" ref="BL207">INDEX(KM_PCT,MATCH($A207,'Knowledge - Percentages'!$B:$B,0),'Data - Knowledge'!BL$8)/100</f>
        <v>0.292</v>
      </c>
      <c r="BM207" s="380">
        <f t="array" aca="true" ref="BM207">INDEX(KM_PCT,MATCH($A207,'Knowledge - Percentages'!$B:$B,0),'Data - Knowledge'!BM$8)/100</f>
        <v>0.361</v>
      </c>
      <c r="BN207" s="380">
        <f t="array" aca="true" ref="BN207">INDEX(KM_PCT,MATCH($A207,'Knowledge - Percentages'!$B:$B,0),'Data - Knowledge'!BN$8)/100</f>
        <v>0.292</v>
      </c>
      <c r="BO207" s="380">
        <f t="array" aca="true" ref="BO207">INDEX(KM_PCT,MATCH($A207,'Knowledge - Percentages'!$B:$B,0),'Data - Knowledge'!BO$8)/100</f>
        <v>0.284</v>
      </c>
      <c r="BP207" s="380">
        <f t="array" aca="true" ref="BP207">INDEX(KM_PCT,MATCH($A207,'Knowledge - Percentages'!$B:$B,0),'Data - Knowledge'!BP$8)/100</f>
        <v>0.284</v>
      </c>
      <c r="BQ207" s="380">
        <f t="array" aca="true" ref="BQ207">INDEX(KM_PCT,MATCH($A207,'Knowledge - Percentages'!$B:$B,0),'Data - Knowledge'!BQ$8)/100</f>
        <v>0.284</v>
      </c>
    </row>
    <row r="208" spans="1:69">
      <c r="A208" t="s">
        <v>1093</v>
      </c>
      <c r="B208" t="s">
        <v>1064</v>
      </c>
      <c r="C208" t="s">
        <v>1094</v>
      </c>
      <c r="D208" t="s">
        <v>1095</v>
      </c>
      <c r="E208" s="373">
        <f>SUMPRODUCT($K$2:$BQ$2,$K208:$BQ208)/$J$2</f>
        <v>0.03665151515151515</v>
      </c>
      <c r="F208" s="379">
        <f>SUMPRODUCT($K$2:$BQ$2,$K208:$BQ208)</f>
        <v>9.676</v>
      </c>
      <c r="G208" s="373">
        <f>SUMPRODUCT($K$3:$BQ$3,$K208:$BQ208)/$J$3</f>
        <v>0.01566950718685832</v>
      </c>
      <c r="H208" s="379">
        <f>SUMPRODUCT($K$3:$BQ$3,$K208:$BQ208)</f>
        <v>152.62100000000004</v>
      </c>
      <c r="I208" s="373">
        <f>CORREL($K$4:$BQ$4,$K208:$BQ208)</f>
        <v>0.37958077082117275</v>
      </c>
      <c r="J208" s="379">
        <f>$E208/$G208*100</f>
        <v>233.90343240822529</v>
      </c>
      <c r="K208" s="380">
        <f t="array" aca="true" ref="K208">INDEX(KM_PCT,MATCH($A208,'Knowledge - Percentages'!$B:$B,0),'Data - Knowledge'!K$8)/100</f>
        <v>0.006</v>
      </c>
      <c r="L208" s="380">
        <f t="array" aca="true" ref="L208">INDEX(KM_PCT,MATCH($A208,'Knowledge - Percentages'!$B:$B,0),'Data - Knowledge'!L$8)/100</f>
        <v>0.006</v>
      </c>
      <c r="M208" s="380">
        <f t="array" aca="true" ref="M208">INDEX(KM_PCT,MATCH($A208,'Knowledge - Percentages'!$B:$B,0),'Data - Knowledge'!M$8)/100</f>
        <v>0.006</v>
      </c>
      <c r="N208" s="380">
        <f t="array" aca="true" ref="N208">INDEX(KM_PCT,MATCH($A208,'Knowledge - Percentages'!$B:$B,0),'Data - Knowledge'!N$8)/100</f>
        <v>0.006</v>
      </c>
      <c r="O208" s="380">
        <f t="array" aca="true" ref="O208">INDEX(KM_PCT,MATCH($A208,'Knowledge - Percentages'!$B:$B,0),'Data - Knowledge'!O$8)/100</f>
        <v>0.006</v>
      </c>
      <c r="P208" s="380">
        <f t="array" aca="true" ref="P208">INDEX(KM_PCT,MATCH($A208,'Knowledge - Percentages'!$B:$B,0),'Data - Knowledge'!P$8)/100</f>
        <v>0.006</v>
      </c>
      <c r="Q208" s="380">
        <f t="array" aca="true" ref="Q208">INDEX(KM_PCT,MATCH($A208,'Knowledge - Percentages'!$B:$B,0),'Data - Knowledge'!Q$8)/100</f>
        <v>0.006</v>
      </c>
      <c r="R208" s="380">
        <f t="array" aca="true" ref="R208">INDEX(KM_PCT,MATCH($A208,'Knowledge - Percentages'!$B:$B,0),'Data - Knowledge'!R$8)/100</f>
        <v>0.006</v>
      </c>
      <c r="S208" s="380">
        <f t="array" aca="true" ref="S208">INDEX(KM_PCT,MATCH($A208,'Knowledge - Percentages'!$B:$B,0),'Data - Knowledge'!S$8)/100</f>
        <v>0.006</v>
      </c>
      <c r="T208" s="380">
        <f t="array" aca="true" ref="T208">INDEX(KM_PCT,MATCH($A208,'Knowledge - Percentages'!$B:$B,0),'Data - Knowledge'!T$8)/100</f>
        <v>0.006</v>
      </c>
      <c r="U208" s="380">
        <f t="array" aca="true" ref="U208">INDEX(KM_PCT,MATCH($A208,'Knowledge - Percentages'!$B:$B,0),'Data - Knowledge'!U$8)/100</f>
        <v>0.006</v>
      </c>
      <c r="V208" s="380">
        <f t="array" aca="true" ref="V208">INDEX(KM_PCT,MATCH($A208,'Knowledge - Percentages'!$B:$B,0),'Data - Knowledge'!V$8)/100</f>
        <v>0.006</v>
      </c>
      <c r="W208" s="380">
        <f t="array" aca="true" ref="W208">INDEX(KM_PCT,MATCH($A208,'Knowledge - Percentages'!$B:$B,0),'Data - Knowledge'!W$8)/100</f>
        <v>0.006</v>
      </c>
      <c r="X208" s="380">
        <f t="array" aca="true" ref="X208">INDEX(KM_PCT,MATCH($A208,'Knowledge - Percentages'!$B:$B,0),'Data - Knowledge'!X$8)/100</f>
        <v>0.01</v>
      </c>
      <c r="Y208" s="380">
        <f t="array" aca="true" ref="Y208">INDEX(KM_PCT,MATCH($A208,'Knowledge - Percentages'!$B:$B,0),'Data - Knowledge'!Y$8)/100</f>
        <v>0.01</v>
      </c>
      <c r="Z208" s="380">
        <f t="array" aca="true" ref="Z208">INDEX(KM_PCT,MATCH($A208,'Knowledge - Percentages'!$B:$B,0),'Data - Knowledge'!Z$8)/100</f>
        <v>0.01</v>
      </c>
      <c r="AA208" s="380">
        <f t="array" aca="true" ref="AA208">INDEX(KM_PCT,MATCH($A208,'Knowledge - Percentages'!$B:$B,0),'Data - Knowledge'!AA$8)/100</f>
        <v>0.01</v>
      </c>
      <c r="AB208" s="380">
        <f t="array" aca="true" ref="AB208">INDEX(KM_PCT,MATCH($A208,'Knowledge - Percentages'!$B:$B,0),'Data - Knowledge'!AB$8)/100</f>
        <v>0.01</v>
      </c>
      <c r="AC208" s="380">
        <f t="array" aca="true" ref="AC208">INDEX(KM_PCT,MATCH($A208,'Knowledge - Percentages'!$B:$B,0),'Data - Knowledge'!AC$8)/100</f>
        <v>0.01</v>
      </c>
      <c r="AD208" s="380">
        <f t="array" aca="true" ref="AD208">INDEX(KM_PCT,MATCH($A208,'Knowledge - Percentages'!$B:$B,0),'Data - Knowledge'!AD$8)/100</f>
        <v>0.01</v>
      </c>
      <c r="AE208" s="380">
        <f t="array" aca="true" ref="AE208">INDEX(KM_PCT,MATCH($A208,'Knowledge - Percentages'!$B:$B,0),'Data - Knowledge'!AE$8)/100</f>
        <v>0.012</v>
      </c>
      <c r="AF208" s="380">
        <f t="array" aca="true" ref="AF208">INDEX(KM_PCT,MATCH($A208,'Knowledge - Percentages'!$B:$B,0),'Data - Knowledge'!AF$8)/100</f>
        <v>0.012</v>
      </c>
      <c r="AG208" s="380">
        <f t="array" aca="true" ref="AG208">INDEX(KM_PCT,MATCH($A208,'Knowledge - Percentages'!$B:$B,0),'Data - Knowledge'!AG$8)/100</f>
        <v>0.012</v>
      </c>
      <c r="AH208" s="380">
        <f t="array" aca="true" ref="AH208">INDEX(KM_PCT,MATCH($A208,'Knowledge - Percentages'!$B:$B,0),'Data - Knowledge'!AH$8)/100</f>
        <v>0.0090000000000000011</v>
      </c>
      <c r="AI208" s="380">
        <f t="array" aca="true" ref="AI208">INDEX(KM_PCT,MATCH($A208,'Knowledge - Percentages'!$B:$B,0),'Data - Knowledge'!AI$8)/100</f>
        <v>0.013999999999999999</v>
      </c>
      <c r="AJ208" s="380">
        <f t="array" aca="true" ref="AJ208">INDEX(KM_PCT,MATCH($A208,'Knowledge - Percentages'!$B:$B,0),'Data - Knowledge'!AJ$8)/100</f>
        <v>0.013999999999999999</v>
      </c>
      <c r="AK208" s="380">
        <f t="array" aca="true" ref="AK208">INDEX(KM_PCT,MATCH($A208,'Knowledge - Percentages'!$B:$B,0),'Data - Knowledge'!AK$8)/100</f>
        <v>0.013000000000000001</v>
      </c>
      <c r="AL208" s="380">
        <f t="array" aca="true" ref="AL208">INDEX(KM_PCT,MATCH($A208,'Knowledge - Percentages'!$B:$B,0),'Data - Knowledge'!AL$8)/100</f>
        <v>0.013000000000000001</v>
      </c>
      <c r="AM208" s="380">
        <f t="array" aca="true" ref="AM208">INDEX(KM_PCT,MATCH($A208,'Knowledge - Percentages'!$B:$B,0),'Data - Knowledge'!AM$8)/100</f>
        <v>0.012</v>
      </c>
      <c r="AN208" s="380">
        <f t="array" aca="true" ref="AN208">INDEX(KM_PCT,MATCH($A208,'Knowledge - Percentages'!$B:$B,0),'Data - Knowledge'!AN$8)/100</f>
        <v>0.015</v>
      </c>
      <c r="AO208" s="380">
        <f t="array" aca="true" ref="AO208">INDEX(KM_PCT,MATCH($A208,'Knowledge - Percentages'!$B:$B,0),'Data - Knowledge'!AO$8)/100</f>
        <v>0.013999999999999999</v>
      </c>
      <c r="AP208" s="380">
        <f t="array" aca="true" ref="AP208">INDEX(KM_PCT,MATCH($A208,'Knowledge - Percentages'!$B:$B,0),'Data - Knowledge'!AP$8)/100</f>
        <v>0.013999999999999999</v>
      </c>
      <c r="AQ208" s="380">
        <f t="array" aca="true" ref="AQ208">INDEX(KM_PCT,MATCH($A208,'Knowledge - Percentages'!$B:$B,0),'Data - Knowledge'!AQ$8)/100</f>
        <v>0.013999999999999999</v>
      </c>
      <c r="AR208" s="380">
        <f t="array" aca="true" ref="AR208">INDEX(KM_PCT,MATCH($A208,'Knowledge - Percentages'!$B:$B,0),'Data - Knowledge'!AR$8)/100</f>
        <v>0.025</v>
      </c>
      <c r="AS208" s="380">
        <f t="array" aca="true" ref="AS208">INDEX(KM_PCT,MATCH($A208,'Knowledge - Percentages'!$B:$B,0),'Data - Knowledge'!AS$8)/100</f>
        <v>0.025</v>
      </c>
      <c r="AT208" s="380">
        <f t="array" aca="true" ref="AT208">INDEX(KM_PCT,MATCH($A208,'Knowledge - Percentages'!$B:$B,0),'Data - Knowledge'!AT$8)/100</f>
        <v>0.025</v>
      </c>
      <c r="AU208" s="380">
        <f t="array" aca="true" ref="AU208">INDEX(KM_PCT,MATCH($A208,'Knowledge - Percentages'!$B:$B,0),'Data - Knowledge'!AU$8)/100</f>
        <v>0.023</v>
      </c>
      <c r="AV208" s="380">
        <f t="array" aca="true" ref="AV208">INDEX(KM_PCT,MATCH($A208,'Knowledge - Percentages'!$B:$B,0),'Data - Knowledge'!AV$8)/100</f>
        <v>0.023</v>
      </c>
      <c r="AW208" s="380">
        <f t="array" aca="true" ref="AW208">INDEX(KM_PCT,MATCH($A208,'Knowledge - Percentages'!$B:$B,0),'Data - Knowledge'!AW$8)/100</f>
        <v>0.023</v>
      </c>
      <c r="AX208" s="380">
        <f t="array" aca="true" ref="AX208">INDEX(KM_PCT,MATCH($A208,'Knowledge - Percentages'!$B:$B,0),'Data - Knowledge'!AX$8)/100</f>
        <v>0.023</v>
      </c>
      <c r="AY208" s="380">
        <f t="array" aca="true" ref="AY208">INDEX(KM_PCT,MATCH($A208,'Knowledge - Percentages'!$B:$B,0),'Data - Knowledge'!AY$8)/100</f>
        <v>0.03</v>
      </c>
      <c r="AZ208" s="380">
        <f t="array" aca="true" ref="AZ208">INDEX(KM_PCT,MATCH($A208,'Knowledge - Percentages'!$B:$B,0),'Data - Knowledge'!AZ$8)/100</f>
        <v>0.03</v>
      </c>
      <c r="BA208" s="380">
        <f t="array" aca="true" ref="BA208">INDEX(KM_PCT,MATCH($A208,'Knowledge - Percentages'!$B:$B,0),'Data - Knowledge'!BA$8)/100</f>
        <v>0.03</v>
      </c>
      <c r="BB208" s="380">
        <f t="array" aca="true" ref="BB208">INDEX(KM_PCT,MATCH($A208,'Knowledge - Percentages'!$B:$B,0),'Data - Knowledge'!BB$8)/100</f>
        <v>0.03</v>
      </c>
      <c r="BC208" s="380">
        <f t="array" aca="true" ref="BC208">INDEX(KM_PCT,MATCH($A208,'Knowledge - Percentages'!$B:$B,0),'Data - Knowledge'!BC$8)/100</f>
        <v>0.061</v>
      </c>
      <c r="BD208" s="380">
        <f t="array" aca="true" ref="BD208">INDEX(KM_PCT,MATCH($A208,'Knowledge - Percentages'!$B:$B,0),'Data - Knowledge'!BD$8)/100</f>
        <v>0.048</v>
      </c>
      <c r="BE208" s="380">
        <f t="array" aca="true" ref="BE208">INDEX(KM_PCT,MATCH($A208,'Knowledge - Percentages'!$B:$B,0),'Data - Knowledge'!BE$8)/100</f>
        <v>0.048</v>
      </c>
      <c r="BF208" s="380">
        <f t="array" aca="true" ref="BF208">INDEX(KM_PCT,MATCH($A208,'Knowledge - Percentages'!$B:$B,0),'Data - Knowledge'!BF$8)/100</f>
        <v>0.066</v>
      </c>
      <c r="BG208" s="380">
        <f t="array" aca="true" ref="BG208">INDEX(KM_PCT,MATCH($A208,'Knowledge - Percentages'!$B:$B,0),'Data - Knowledge'!BG$8)/100</f>
        <v>0.044000000000000004</v>
      </c>
      <c r="BH208" s="380">
        <f t="array" aca="true" ref="BH208">INDEX(KM_PCT,MATCH($A208,'Knowledge - Percentages'!$B:$B,0),'Data - Knowledge'!BH$8)/100</f>
        <v>0.031</v>
      </c>
      <c r="BI208" s="380">
        <f t="array" aca="true" ref="BI208">INDEX(KM_PCT,MATCH($A208,'Knowledge - Percentages'!$B:$B,0),'Data - Knowledge'!BI$8)/100</f>
        <v>0.044000000000000004</v>
      </c>
      <c r="BJ208" s="380">
        <f t="array" aca="true" ref="BJ208">INDEX(KM_PCT,MATCH($A208,'Knowledge - Percentages'!$B:$B,0),'Data - Knowledge'!BJ$8)/100</f>
        <v>0.052000000000000005</v>
      </c>
      <c r="BK208" s="380">
        <f t="array" aca="true" ref="BK208">INDEX(KM_PCT,MATCH($A208,'Knowledge - Percentages'!$B:$B,0),'Data - Knowledge'!BK$8)/100</f>
        <v>0.048</v>
      </c>
      <c r="BL208" s="380">
        <f t="array" aca="true" ref="BL208">INDEX(KM_PCT,MATCH($A208,'Knowledge - Percentages'!$B:$B,0),'Data - Knowledge'!BL$8)/100</f>
        <v>0.048</v>
      </c>
      <c r="BM208" s="380">
        <f t="array" aca="true" ref="BM208">INDEX(KM_PCT,MATCH($A208,'Knowledge - Percentages'!$B:$B,0),'Data - Knowledge'!BM$8)/100</f>
        <v>0.048</v>
      </c>
      <c r="BN208" s="380">
        <f t="array" aca="true" ref="BN208">INDEX(KM_PCT,MATCH($A208,'Knowledge - Percentages'!$B:$B,0),'Data - Knowledge'!BN$8)/100</f>
        <v>0.048</v>
      </c>
      <c r="BO208" s="380">
        <f t="array" aca="true" ref="BO208">INDEX(KM_PCT,MATCH($A208,'Knowledge - Percentages'!$B:$B,0),'Data - Knowledge'!BO$8)/100</f>
        <v>0.059000000000000004</v>
      </c>
      <c r="BP208" s="380">
        <f t="array" aca="true" ref="BP208">INDEX(KM_PCT,MATCH($A208,'Knowledge - Percentages'!$B:$B,0),'Data - Knowledge'!BP$8)/100</f>
        <v>0.062</v>
      </c>
      <c r="BQ208" s="380">
        <f t="array" aca="true" ref="BQ208">INDEX(KM_PCT,MATCH($A208,'Knowledge - Percentages'!$B:$B,0),'Data - Knowledge'!BQ$8)/100</f>
        <v>0.059000000000000004</v>
      </c>
    </row>
    <row r="209" spans="1:69">
      <c r="A209" t="s">
        <v>1096</v>
      </c>
      <c r="B209" t="s">
        <v>1064</v>
      </c>
      <c r="C209" t="s">
        <v>1094</v>
      </c>
      <c r="D209" t="s">
        <v>1097</v>
      </c>
      <c r="E209" s="373">
        <f>SUMPRODUCT($K$2:$BQ$2,$K209:$BQ209)/$J$2</f>
        <v>0.014662878787878787</v>
      </c>
      <c r="F209" s="379">
        <f>SUMPRODUCT($K$2:$BQ$2,$K209:$BQ209)</f>
        <v>3.871</v>
      </c>
      <c r="G209" s="373">
        <f>SUMPRODUCT($K$3:$BQ$3,$K209:$BQ209)/$J$3</f>
        <v>0.005853593429158109</v>
      </c>
      <c r="H209" s="379">
        <f>SUMPRODUCT($K$3:$BQ$3,$K209:$BQ209)</f>
        <v>57.013999999999982</v>
      </c>
      <c r="I209" s="373">
        <f>CORREL($K$4:$BQ$4,$K209:$BQ209)</f>
        <v>0.29591795855826486</v>
      </c>
      <c r="J209" s="379">
        <f>$E209/$G209*100</f>
        <v>250.4936320797338</v>
      </c>
      <c r="K209" s="380">
        <f t="array" aca="true" ref="K209">INDEX(KM_PCT,MATCH($A209,'Knowledge - Percentages'!$B:$B,0),'Data - Knowledge'!K$8)/100</f>
        <v>0.003</v>
      </c>
      <c r="L209" s="380">
        <f t="array" aca="true" ref="L209">INDEX(KM_PCT,MATCH($A209,'Knowledge - Percentages'!$B:$B,0),'Data - Knowledge'!L$8)/100</f>
        <v>0.003</v>
      </c>
      <c r="M209" s="380">
        <f t="array" aca="true" ref="M209">INDEX(KM_PCT,MATCH($A209,'Knowledge - Percentages'!$B:$B,0),'Data - Knowledge'!M$8)/100</f>
        <v>0.003</v>
      </c>
      <c r="N209" s="380">
        <f t="array" aca="true" ref="N209">INDEX(KM_PCT,MATCH($A209,'Knowledge - Percentages'!$B:$B,0),'Data - Knowledge'!N$8)/100</f>
        <v>0.003</v>
      </c>
      <c r="O209" s="380">
        <f t="array" aca="true" ref="O209">INDEX(KM_PCT,MATCH($A209,'Knowledge - Percentages'!$B:$B,0),'Data - Knowledge'!O$8)/100</f>
        <v>0.003</v>
      </c>
      <c r="P209" s="380">
        <f t="array" aca="true" ref="P209">INDEX(KM_PCT,MATCH($A209,'Knowledge - Percentages'!$B:$B,0),'Data - Knowledge'!P$8)/100</f>
        <v>0.003</v>
      </c>
      <c r="Q209" s="380">
        <f t="array" aca="true" ref="Q209">INDEX(KM_PCT,MATCH($A209,'Knowledge - Percentages'!$B:$B,0),'Data - Knowledge'!Q$8)/100</f>
        <v>0.003</v>
      </c>
      <c r="R209" s="380">
        <f t="array" aca="true" ref="R209">INDEX(KM_PCT,MATCH($A209,'Knowledge - Percentages'!$B:$B,0),'Data - Knowledge'!R$8)/100</f>
        <v>0.003</v>
      </c>
      <c r="S209" s="380">
        <f t="array" aca="true" ref="S209">INDEX(KM_PCT,MATCH($A209,'Knowledge - Percentages'!$B:$B,0),'Data - Knowledge'!S$8)/100</f>
        <v>0.003</v>
      </c>
      <c r="T209" s="380">
        <f t="array" aca="true" ref="T209">INDEX(KM_PCT,MATCH($A209,'Knowledge - Percentages'!$B:$B,0),'Data - Knowledge'!T$8)/100</f>
        <v>0.003</v>
      </c>
      <c r="U209" s="380">
        <f t="array" aca="true" ref="U209">INDEX(KM_PCT,MATCH($A209,'Knowledge - Percentages'!$B:$B,0),'Data - Knowledge'!U$8)/100</f>
        <v>0.003</v>
      </c>
      <c r="V209" s="380">
        <f t="array" aca="true" ref="V209">INDEX(KM_PCT,MATCH($A209,'Knowledge - Percentages'!$B:$B,0),'Data - Knowledge'!V$8)/100</f>
        <v>0.003</v>
      </c>
      <c r="W209" s="380">
        <f t="array" aca="true" ref="W209">INDEX(KM_PCT,MATCH($A209,'Knowledge - Percentages'!$B:$B,0),'Data - Knowledge'!W$8)/100</f>
        <v>0.003</v>
      </c>
      <c r="X209" s="380">
        <f t="array" aca="true" ref="X209">INDEX(KM_PCT,MATCH($A209,'Knowledge - Percentages'!$B:$B,0),'Data - Knowledge'!X$8)/100</f>
        <v>0.003</v>
      </c>
      <c r="Y209" s="380">
        <f t="array" aca="true" ref="Y209">INDEX(KM_PCT,MATCH($A209,'Knowledge - Percentages'!$B:$B,0),'Data - Knowledge'!Y$8)/100</f>
        <v>0.003</v>
      </c>
      <c r="Z209" s="380">
        <f t="array" aca="true" ref="Z209">INDEX(KM_PCT,MATCH($A209,'Knowledge - Percentages'!$B:$B,0),'Data - Knowledge'!Z$8)/100</f>
        <v>0.003</v>
      </c>
      <c r="AA209" s="380">
        <f t="array" aca="true" ref="AA209">INDEX(KM_PCT,MATCH($A209,'Knowledge - Percentages'!$B:$B,0),'Data - Knowledge'!AA$8)/100</f>
        <v>0.003</v>
      </c>
      <c r="AB209" s="380">
        <f t="array" aca="true" ref="AB209">INDEX(KM_PCT,MATCH($A209,'Knowledge - Percentages'!$B:$B,0),'Data - Knowledge'!AB$8)/100</f>
        <v>0.003</v>
      </c>
      <c r="AC209" s="380">
        <f t="array" aca="true" ref="AC209">INDEX(KM_PCT,MATCH($A209,'Knowledge - Percentages'!$B:$B,0),'Data - Knowledge'!AC$8)/100</f>
        <v>0.003</v>
      </c>
      <c r="AD209" s="380">
        <f t="array" aca="true" ref="AD209">INDEX(KM_PCT,MATCH($A209,'Knowledge - Percentages'!$B:$B,0),'Data - Knowledge'!AD$8)/100</f>
        <v>0.003</v>
      </c>
      <c r="AE209" s="380">
        <f t="array" aca="true" ref="AE209">INDEX(KM_PCT,MATCH($A209,'Knowledge - Percentages'!$B:$B,0),'Data - Knowledge'!AE$8)/100</f>
        <v>0.005</v>
      </c>
      <c r="AF209" s="380">
        <f t="array" aca="true" ref="AF209">INDEX(KM_PCT,MATCH($A209,'Knowledge - Percentages'!$B:$B,0),'Data - Knowledge'!AF$8)/100</f>
        <v>0.005</v>
      </c>
      <c r="AG209" s="380">
        <f t="array" aca="true" ref="AG209">INDEX(KM_PCT,MATCH($A209,'Knowledge - Percentages'!$B:$B,0),'Data - Knowledge'!AG$8)/100</f>
        <v>0.005</v>
      </c>
      <c r="AH209" s="380">
        <f t="array" aca="true" ref="AH209">INDEX(KM_PCT,MATCH($A209,'Knowledge - Percentages'!$B:$B,0),'Data - Knowledge'!AH$8)/100</f>
        <v>0.005</v>
      </c>
      <c r="AI209" s="380">
        <f t="array" aca="true" ref="AI209">INDEX(KM_PCT,MATCH($A209,'Knowledge - Percentages'!$B:$B,0),'Data - Knowledge'!AI$8)/100</f>
        <v>0.005</v>
      </c>
      <c r="AJ209" s="380">
        <f t="array" aca="true" ref="AJ209">INDEX(KM_PCT,MATCH($A209,'Knowledge - Percentages'!$B:$B,0),'Data - Knowledge'!AJ$8)/100</f>
        <v>0.005</v>
      </c>
      <c r="AK209" s="380">
        <f t="array" aca="true" ref="AK209">INDEX(KM_PCT,MATCH($A209,'Knowledge - Percentages'!$B:$B,0),'Data - Knowledge'!AK$8)/100</f>
        <v>0.005</v>
      </c>
      <c r="AL209" s="380">
        <f t="array" aca="true" ref="AL209">INDEX(KM_PCT,MATCH($A209,'Knowledge - Percentages'!$B:$B,0),'Data - Knowledge'!AL$8)/100</f>
        <v>0.005</v>
      </c>
      <c r="AM209" s="380">
        <f t="array" aca="true" ref="AM209">INDEX(KM_PCT,MATCH($A209,'Knowledge - Percentages'!$B:$B,0),'Data - Knowledge'!AM$8)/100</f>
        <v>0.005</v>
      </c>
      <c r="AN209" s="380">
        <f t="array" aca="true" ref="AN209">INDEX(KM_PCT,MATCH($A209,'Knowledge - Percentages'!$B:$B,0),'Data - Knowledge'!AN$8)/100</f>
        <v>0.005</v>
      </c>
      <c r="AO209" s="380">
        <f t="array" aca="true" ref="AO209">INDEX(KM_PCT,MATCH($A209,'Knowledge - Percentages'!$B:$B,0),'Data - Knowledge'!AO$8)/100</f>
        <v>0.005</v>
      </c>
      <c r="AP209" s="380">
        <f t="array" aca="true" ref="AP209">INDEX(KM_PCT,MATCH($A209,'Knowledge - Percentages'!$B:$B,0),'Data - Knowledge'!AP$8)/100</f>
        <v>0.005</v>
      </c>
      <c r="AQ209" s="380">
        <f t="array" aca="true" ref="AQ209">INDEX(KM_PCT,MATCH($A209,'Knowledge - Percentages'!$B:$B,0),'Data - Knowledge'!AQ$8)/100</f>
        <v>0.005</v>
      </c>
      <c r="AR209" s="380">
        <f t="array" aca="true" ref="AR209">INDEX(KM_PCT,MATCH($A209,'Knowledge - Percentages'!$B:$B,0),'Data - Knowledge'!AR$8)/100</f>
        <v>0.008</v>
      </c>
      <c r="AS209" s="380">
        <f t="array" aca="true" ref="AS209">INDEX(KM_PCT,MATCH($A209,'Knowledge - Percentages'!$B:$B,0),'Data - Knowledge'!AS$8)/100</f>
        <v>0.008</v>
      </c>
      <c r="AT209" s="380">
        <f t="array" aca="true" ref="AT209">INDEX(KM_PCT,MATCH($A209,'Knowledge - Percentages'!$B:$B,0),'Data - Knowledge'!AT$8)/100</f>
        <v>0.008</v>
      </c>
      <c r="AU209" s="380">
        <f t="array" aca="true" ref="AU209">INDEX(KM_PCT,MATCH($A209,'Knowledge - Percentages'!$B:$B,0),'Data - Knowledge'!AU$8)/100</f>
        <v>0.01</v>
      </c>
      <c r="AV209" s="380">
        <f t="array" aca="true" ref="AV209">INDEX(KM_PCT,MATCH($A209,'Knowledge - Percentages'!$B:$B,0),'Data - Knowledge'!AV$8)/100</f>
        <v>0.008</v>
      </c>
      <c r="AW209" s="380">
        <f t="array" aca="true" ref="AW209">INDEX(KM_PCT,MATCH($A209,'Knowledge - Percentages'!$B:$B,0),'Data - Knowledge'!AW$8)/100</f>
        <v>0.008</v>
      </c>
      <c r="AX209" s="380">
        <f t="array" aca="true" ref="AX209">INDEX(KM_PCT,MATCH($A209,'Knowledge - Percentages'!$B:$B,0),'Data - Knowledge'!AX$8)/100</f>
        <v>0.008</v>
      </c>
      <c r="AY209" s="380">
        <f t="array" aca="true" ref="AY209">INDEX(KM_PCT,MATCH($A209,'Knowledge - Percentages'!$B:$B,0),'Data - Knowledge'!AY$8)/100</f>
        <v>0.008</v>
      </c>
      <c r="AZ209" s="380">
        <f t="array" aca="true" ref="AZ209">INDEX(KM_PCT,MATCH($A209,'Knowledge - Percentages'!$B:$B,0),'Data - Knowledge'!AZ$8)/100</f>
        <v>0.005</v>
      </c>
      <c r="BA209" s="380">
        <f t="array" aca="true" ref="BA209">INDEX(KM_PCT,MATCH($A209,'Knowledge - Percentages'!$B:$B,0),'Data - Knowledge'!BA$8)/100</f>
        <v>0.008</v>
      </c>
      <c r="BB209" s="380">
        <f t="array" aca="true" ref="BB209">INDEX(KM_PCT,MATCH($A209,'Knowledge - Percentages'!$B:$B,0),'Data - Knowledge'!BB$8)/100</f>
        <v>0.008</v>
      </c>
      <c r="BC209" s="380">
        <f t="array" aca="true" ref="BC209">INDEX(KM_PCT,MATCH($A209,'Knowledge - Percentages'!$B:$B,0),'Data - Knowledge'!BC$8)/100</f>
        <v>0.0069999999999999993</v>
      </c>
      <c r="BD209" s="380">
        <f t="array" aca="true" ref="BD209">INDEX(KM_PCT,MATCH($A209,'Knowledge - Percentages'!$B:$B,0),'Data - Knowledge'!BD$8)/100</f>
        <v>0.008</v>
      </c>
      <c r="BE209" s="380">
        <f t="array" aca="true" ref="BE209">INDEX(KM_PCT,MATCH($A209,'Knowledge - Percentages'!$B:$B,0),'Data - Knowledge'!BE$8)/100</f>
        <v>0.01</v>
      </c>
      <c r="BF209" s="380">
        <f t="array" aca="true" ref="BF209">INDEX(KM_PCT,MATCH($A209,'Knowledge - Percentages'!$B:$B,0),'Data - Knowledge'!BF$8)/100</f>
        <v>0.008</v>
      </c>
      <c r="BG209" s="380">
        <f t="array" aca="true" ref="BG209">INDEX(KM_PCT,MATCH($A209,'Knowledge - Percentages'!$B:$B,0),'Data - Knowledge'!BG$8)/100</f>
        <v>0.016</v>
      </c>
      <c r="BH209" s="380">
        <f t="array" aca="true" ref="BH209">INDEX(KM_PCT,MATCH($A209,'Knowledge - Percentages'!$B:$B,0),'Data - Knowledge'!BH$8)/100</f>
        <v>0.018000000000000002</v>
      </c>
      <c r="BI209" s="380">
        <f t="array" aca="true" ref="BI209">INDEX(KM_PCT,MATCH($A209,'Knowledge - Percentages'!$B:$B,0),'Data - Knowledge'!BI$8)/100</f>
        <v>0.018000000000000002</v>
      </c>
      <c r="BJ209" s="380">
        <f t="array" aca="true" ref="BJ209">INDEX(KM_PCT,MATCH($A209,'Knowledge - Percentages'!$B:$B,0),'Data - Knowledge'!BJ$8)/100</f>
        <v>0.027999999999999997</v>
      </c>
      <c r="BK209" s="380">
        <f t="array" aca="true" ref="BK209">INDEX(KM_PCT,MATCH($A209,'Knowledge - Percentages'!$B:$B,0),'Data - Knowledge'!BK$8)/100</f>
        <v>0.016</v>
      </c>
      <c r="BL209" s="380">
        <f t="array" aca="true" ref="BL209">INDEX(KM_PCT,MATCH($A209,'Knowledge - Percentages'!$B:$B,0),'Data - Knowledge'!BL$8)/100</f>
        <v>0.055999999999999994</v>
      </c>
      <c r="BM209" s="380">
        <f t="array" aca="true" ref="BM209">INDEX(KM_PCT,MATCH($A209,'Knowledge - Percentages'!$B:$B,0),'Data - Knowledge'!BM$8)/100</f>
        <v>0.021</v>
      </c>
      <c r="BN209" s="380">
        <f t="array" aca="true" ref="BN209">INDEX(KM_PCT,MATCH($A209,'Knowledge - Percentages'!$B:$B,0),'Data - Knowledge'!BN$8)/100</f>
        <v>0.027000000000000003</v>
      </c>
      <c r="BO209" s="380">
        <f t="array" aca="true" ref="BO209">INDEX(KM_PCT,MATCH($A209,'Knowledge - Percentages'!$B:$B,0),'Data - Knowledge'!BO$8)/100</f>
        <v>0.022000000000000002</v>
      </c>
      <c r="BP209" s="380">
        <f t="array" aca="true" ref="BP209">INDEX(KM_PCT,MATCH($A209,'Knowledge - Percentages'!$B:$B,0),'Data - Knowledge'!BP$8)/100</f>
        <v>0.02</v>
      </c>
      <c r="BQ209" s="380">
        <f t="array" aca="true" ref="BQ209">INDEX(KM_PCT,MATCH($A209,'Knowledge - Percentages'!$B:$B,0),'Data - Knowledge'!BQ$8)/100</f>
        <v>0.043</v>
      </c>
    </row>
    <row r="210" spans="1:69">
      <c r="A210" t="s">
        <v>1098</v>
      </c>
      <c r="B210" t="s">
        <v>1064</v>
      </c>
      <c r="C210" t="s">
        <v>1094</v>
      </c>
      <c r="D210" t="s">
        <v>1099</v>
      </c>
      <c r="E210" s="373">
        <f>SUMPRODUCT($K$2:$BQ$2,$K210:$BQ210)/$J$2</f>
        <v>0.1690113636363636</v>
      </c>
      <c r="F210" s="379">
        <f>SUMPRODUCT($K$2:$BQ$2,$K210:$BQ210)</f>
        <v>44.618999999999993</v>
      </c>
      <c r="G210" s="373">
        <f>SUMPRODUCT($K$3:$BQ$3,$K210:$BQ210)/$J$3</f>
        <v>0.13449733059548261</v>
      </c>
      <c r="H210" s="379">
        <f>SUMPRODUCT($K$3:$BQ$3,$K210:$BQ210)</f>
        <v>1310.0040000000006</v>
      </c>
      <c r="I210" s="373">
        <f>CORREL($K$4:$BQ$4,$K210:$BQ210)</f>
        <v>0.34664884847385996</v>
      </c>
      <c r="J210" s="379">
        <f>$E210/$G210*100</f>
        <v>125.66150040902018</v>
      </c>
      <c r="K210" s="380">
        <f t="array" aca="true" ref="K210">INDEX(KM_PCT,MATCH($A210,'Knowledge - Percentages'!$B:$B,0),'Data - Knowledge'!K$8)/100</f>
        <v>0.079</v>
      </c>
      <c r="L210" s="380">
        <f t="array" aca="true" ref="L210">INDEX(KM_PCT,MATCH($A210,'Knowledge - Percentages'!$B:$B,0),'Data - Knowledge'!L$8)/100</f>
        <v>0.079</v>
      </c>
      <c r="M210" s="380">
        <f t="array" aca="true" ref="M210">INDEX(KM_PCT,MATCH($A210,'Knowledge - Percentages'!$B:$B,0),'Data - Knowledge'!M$8)/100</f>
        <v>0.079</v>
      </c>
      <c r="N210" s="380">
        <f t="array" aca="true" ref="N210">INDEX(KM_PCT,MATCH($A210,'Knowledge - Percentages'!$B:$B,0),'Data - Knowledge'!N$8)/100</f>
        <v>0.088000000000000009</v>
      </c>
      <c r="O210" s="380">
        <f t="array" aca="true" ref="O210">INDEX(KM_PCT,MATCH($A210,'Knowledge - Percentages'!$B:$B,0),'Data - Knowledge'!O$8)/100</f>
        <v>0.111</v>
      </c>
      <c r="P210" s="380">
        <f t="array" aca="true" ref="P210">INDEX(KM_PCT,MATCH($A210,'Knowledge - Percentages'!$B:$B,0),'Data - Knowledge'!P$8)/100</f>
        <v>0.13</v>
      </c>
      <c r="Q210" s="380">
        <f t="array" aca="true" ref="Q210">INDEX(KM_PCT,MATCH($A210,'Knowledge - Percentages'!$B:$B,0),'Data - Knowledge'!Q$8)/100</f>
        <v>0.086</v>
      </c>
      <c r="R210" s="380">
        <f t="array" aca="true" ref="R210">INDEX(KM_PCT,MATCH($A210,'Knowledge - Percentages'!$B:$B,0),'Data - Knowledge'!R$8)/100</f>
        <v>0.111</v>
      </c>
      <c r="S210" s="380">
        <f t="array" aca="true" ref="S210">INDEX(KM_PCT,MATCH($A210,'Knowledge - Percentages'!$B:$B,0),'Data - Knowledge'!S$8)/100</f>
        <v>0.111</v>
      </c>
      <c r="T210" s="380">
        <f t="array" aca="true" ref="T210">INDEX(KM_PCT,MATCH($A210,'Knowledge - Percentages'!$B:$B,0),'Data - Knowledge'!T$8)/100</f>
        <v>0.113</v>
      </c>
      <c r="U210" s="380">
        <f t="array" aca="true" ref="U210">INDEX(KM_PCT,MATCH($A210,'Knowledge - Percentages'!$B:$B,0),'Data - Knowledge'!U$8)/100</f>
        <v>0.136</v>
      </c>
      <c r="V210" s="380">
        <f t="array" aca="true" ref="V210">INDEX(KM_PCT,MATCH($A210,'Knowledge - Percentages'!$B:$B,0),'Data - Knowledge'!V$8)/100</f>
        <v>0.079</v>
      </c>
      <c r="W210" s="380">
        <f t="array" aca="true" ref="W210">INDEX(KM_PCT,MATCH($A210,'Knowledge - Percentages'!$B:$B,0),'Data - Knowledge'!W$8)/100</f>
        <v>0.113</v>
      </c>
      <c r="X210" s="380">
        <f t="array" aca="true" ref="X210">INDEX(KM_PCT,MATCH($A210,'Knowledge - Percentages'!$B:$B,0),'Data - Knowledge'!X$8)/100</f>
        <v>0.083</v>
      </c>
      <c r="Y210" s="380">
        <f t="array" aca="true" ref="Y210">INDEX(KM_PCT,MATCH($A210,'Knowledge - Percentages'!$B:$B,0),'Data - Knowledge'!Y$8)/100</f>
        <v>0.083</v>
      </c>
      <c r="Z210" s="380">
        <f t="array" aca="true" ref="Z210">INDEX(KM_PCT,MATCH($A210,'Knowledge - Percentages'!$B:$B,0),'Data - Knowledge'!Z$8)/100</f>
        <v>0.07400000000000001</v>
      </c>
      <c r="AA210" s="380">
        <f t="array" aca="true" ref="AA210">INDEX(KM_PCT,MATCH($A210,'Knowledge - Percentages'!$B:$B,0),'Data - Knowledge'!AA$8)/100</f>
        <v>0.077</v>
      </c>
      <c r="AB210" s="380">
        <f t="array" aca="true" ref="AB210">INDEX(KM_PCT,MATCH($A210,'Knowledge - Percentages'!$B:$B,0),'Data - Knowledge'!AB$8)/100</f>
        <v>0.187</v>
      </c>
      <c r="AC210" s="380">
        <f t="array" aca="true" ref="AC210">INDEX(KM_PCT,MATCH($A210,'Knowledge - Percentages'!$B:$B,0),'Data - Knowledge'!AC$8)/100</f>
        <v>0.15</v>
      </c>
      <c r="AD210" s="380">
        <f t="array" aca="true" ref="AD210">INDEX(KM_PCT,MATCH($A210,'Knowledge - Percentages'!$B:$B,0),'Data - Knowledge'!AD$8)/100</f>
        <v>0.138</v>
      </c>
      <c r="AE210" s="380">
        <f t="array" aca="true" ref="AE210">INDEX(KM_PCT,MATCH($A210,'Knowledge - Percentages'!$B:$B,0),'Data - Knowledge'!AE$8)/100</f>
        <v>0.125</v>
      </c>
      <c r="AF210" s="380">
        <f t="array" aca="true" ref="AF210">INDEX(KM_PCT,MATCH($A210,'Knowledge - Percentages'!$B:$B,0),'Data - Knowledge'!AF$8)/100</f>
        <v>0.133</v>
      </c>
      <c r="AG210" s="380">
        <f t="array" aca="true" ref="AG210">INDEX(KM_PCT,MATCH($A210,'Knowledge - Percentages'!$B:$B,0),'Data - Knowledge'!AG$8)/100</f>
        <v>0.133</v>
      </c>
      <c r="AH210" s="380">
        <f t="array" aca="true" ref="AH210">INDEX(KM_PCT,MATCH($A210,'Knowledge - Percentages'!$B:$B,0),'Data - Knowledge'!AH$8)/100</f>
        <v>0.14800000000000002</v>
      </c>
      <c r="AI210" s="380">
        <f t="array" aca="true" ref="AI210">INDEX(KM_PCT,MATCH($A210,'Knowledge - Percentages'!$B:$B,0),'Data - Knowledge'!AI$8)/100</f>
        <v>0.14800000000000002</v>
      </c>
      <c r="AJ210" s="380">
        <f t="array" aca="true" ref="AJ210">INDEX(KM_PCT,MATCH($A210,'Knowledge - Percentages'!$B:$B,0),'Data - Knowledge'!AJ$8)/100</f>
        <v>0.14800000000000002</v>
      </c>
      <c r="AK210" s="380">
        <f t="array" aca="true" ref="AK210">INDEX(KM_PCT,MATCH($A210,'Knowledge - Percentages'!$B:$B,0),'Data - Knowledge'!AK$8)/100</f>
        <v>0.174</v>
      </c>
      <c r="AL210" s="380">
        <f t="array" aca="true" ref="AL210">INDEX(KM_PCT,MATCH($A210,'Knowledge - Percentages'!$B:$B,0),'Data - Knowledge'!AL$8)/100</f>
        <v>0.19899999999999998</v>
      </c>
      <c r="AM210" s="380">
        <f t="array" aca="true" ref="AM210">INDEX(KM_PCT,MATCH($A210,'Knowledge - Percentages'!$B:$B,0),'Data - Knowledge'!AM$8)/100</f>
        <v>0.174</v>
      </c>
      <c r="AN210" s="380">
        <f t="array" aca="true" ref="AN210">INDEX(KM_PCT,MATCH($A210,'Knowledge - Percentages'!$B:$B,0),'Data - Knowledge'!AN$8)/100</f>
        <v>0.136</v>
      </c>
      <c r="AO210" s="380">
        <f t="array" aca="true" ref="AO210">INDEX(KM_PCT,MATCH($A210,'Knowledge - Percentages'!$B:$B,0),'Data - Knowledge'!AO$8)/100</f>
        <v>0.06</v>
      </c>
      <c r="AP210" s="380">
        <f t="array" aca="true" ref="AP210">INDEX(KM_PCT,MATCH($A210,'Knowledge - Percentages'!$B:$B,0),'Data - Knowledge'!AP$8)/100</f>
        <v>0.14800000000000002</v>
      </c>
      <c r="AQ210" s="380">
        <f t="array" aca="true" ref="AQ210">INDEX(KM_PCT,MATCH($A210,'Knowledge - Percentages'!$B:$B,0),'Data - Knowledge'!AQ$8)/100</f>
        <v>0.15</v>
      </c>
      <c r="AR210" s="380">
        <f t="array" aca="true" ref="AR210">INDEX(KM_PCT,MATCH($A210,'Knowledge - Percentages'!$B:$B,0),'Data - Knowledge'!AR$8)/100</f>
        <v>0.115</v>
      </c>
      <c r="AS210" s="380">
        <f t="array" aca="true" ref="AS210">INDEX(KM_PCT,MATCH($A210,'Knowledge - Percentages'!$B:$B,0),'Data - Knowledge'!AS$8)/100</f>
        <v>0.11699999999999999</v>
      </c>
      <c r="AT210" s="380">
        <f t="array" aca="true" ref="AT210">INDEX(KM_PCT,MATCH($A210,'Knowledge - Percentages'!$B:$B,0),'Data - Knowledge'!AT$8)/100</f>
        <v>0.132</v>
      </c>
      <c r="AU210" s="380">
        <f t="array" aca="true" ref="AU210">INDEX(KM_PCT,MATCH($A210,'Knowledge - Percentages'!$B:$B,0),'Data - Knowledge'!AU$8)/100</f>
        <v>0.163</v>
      </c>
      <c r="AV210" s="380">
        <f t="array" aca="true" ref="AV210">INDEX(KM_PCT,MATCH($A210,'Knowledge - Percentages'!$B:$B,0),'Data - Knowledge'!AV$8)/100</f>
        <v>0.163</v>
      </c>
      <c r="AW210" s="380">
        <f t="array" aca="true" ref="AW210">INDEX(KM_PCT,MATCH($A210,'Knowledge - Percentages'!$B:$B,0),'Data - Knowledge'!AW$8)/100</f>
        <v>0.163</v>
      </c>
      <c r="AX210" s="380">
        <f t="array" aca="true" ref="AX210">INDEX(KM_PCT,MATCH($A210,'Knowledge - Percentages'!$B:$B,0),'Data - Knowledge'!AX$8)/100</f>
        <v>0.212</v>
      </c>
      <c r="AY210" s="380">
        <f t="array" aca="true" ref="AY210">INDEX(KM_PCT,MATCH($A210,'Knowledge - Percentages'!$B:$B,0),'Data - Knowledge'!AY$8)/100</f>
        <v>0.19899999999999998</v>
      </c>
      <c r="AZ210" s="380">
        <f t="array" aca="true" ref="AZ210">INDEX(KM_PCT,MATCH($A210,'Knowledge - Percentages'!$B:$B,0),'Data - Knowledge'!AZ$8)/100</f>
        <v>0.19899999999999998</v>
      </c>
      <c r="BA210" s="380">
        <f t="array" aca="true" ref="BA210">INDEX(KM_PCT,MATCH($A210,'Knowledge - Percentages'!$B:$B,0),'Data - Knowledge'!BA$8)/100</f>
        <v>0.19899999999999998</v>
      </c>
      <c r="BB210" s="380">
        <f t="array" aca="true" ref="BB210">INDEX(KM_PCT,MATCH($A210,'Knowledge - Percentages'!$B:$B,0),'Data - Knowledge'!BB$8)/100</f>
        <v>0.19899999999999998</v>
      </c>
      <c r="BC210" s="380">
        <f t="array" aca="true" ref="BC210">INDEX(KM_PCT,MATCH($A210,'Knowledge - Percentages'!$B:$B,0),'Data - Knowledge'!BC$8)/100</f>
        <v>0.053</v>
      </c>
      <c r="BD210" s="380">
        <f t="array" aca="true" ref="BD210">INDEX(KM_PCT,MATCH($A210,'Knowledge - Percentages'!$B:$B,0),'Data - Knowledge'!BD$8)/100</f>
        <v>0.033</v>
      </c>
      <c r="BE210" s="380">
        <f t="array" aca="true" ref="BE210">INDEX(KM_PCT,MATCH($A210,'Knowledge - Percentages'!$B:$B,0),'Data - Knowledge'!BE$8)/100</f>
        <v>0.172</v>
      </c>
      <c r="BF210" s="380">
        <f t="array" aca="true" ref="BF210">INDEX(KM_PCT,MATCH($A210,'Knowledge - Percentages'!$B:$B,0),'Data - Knowledge'!BF$8)/100</f>
        <v>0.106</v>
      </c>
      <c r="BG210" s="380">
        <f t="array" aca="true" ref="BG210">INDEX(KM_PCT,MATCH($A210,'Knowledge - Percentages'!$B:$B,0),'Data - Knowledge'!BG$8)/100</f>
        <v>0.157</v>
      </c>
      <c r="BH210" s="380">
        <f t="array" aca="true" ref="BH210">INDEX(KM_PCT,MATCH($A210,'Knowledge - Percentages'!$B:$B,0),'Data - Knowledge'!BH$8)/100</f>
        <v>0.179</v>
      </c>
      <c r="BI210" s="380">
        <f t="array" aca="true" ref="BI210">INDEX(KM_PCT,MATCH($A210,'Knowledge - Percentages'!$B:$B,0),'Data - Knowledge'!BI$8)/100</f>
        <v>0.179</v>
      </c>
      <c r="BJ210" s="380">
        <f t="array" aca="true" ref="BJ210">INDEX(KM_PCT,MATCH($A210,'Knowledge - Percentages'!$B:$B,0),'Data - Knowledge'!BJ$8)/100</f>
        <v>0.214</v>
      </c>
      <c r="BK210" s="380">
        <f t="array" aca="true" ref="BK210">INDEX(KM_PCT,MATCH($A210,'Knowledge - Percentages'!$B:$B,0),'Data - Knowledge'!BK$8)/100</f>
        <v>0.187</v>
      </c>
      <c r="BL210" s="380">
        <f t="array" aca="true" ref="BL210">INDEX(KM_PCT,MATCH($A210,'Knowledge - Percentages'!$B:$B,0),'Data - Knowledge'!BL$8)/100</f>
        <v>0.11699999999999999</v>
      </c>
      <c r="BM210" s="380">
        <f t="array" aca="true" ref="BM210">INDEX(KM_PCT,MATCH($A210,'Knowledge - Percentages'!$B:$B,0),'Data - Knowledge'!BM$8)/100</f>
        <v>0.187</v>
      </c>
      <c r="BN210" s="380">
        <f t="array" aca="true" ref="BN210">INDEX(KM_PCT,MATCH($A210,'Knowledge - Percentages'!$B:$B,0),'Data - Knowledge'!BN$8)/100</f>
        <v>0.187</v>
      </c>
      <c r="BO210" s="380">
        <f t="array" aca="true" ref="BO210">INDEX(KM_PCT,MATCH($A210,'Knowledge - Percentages'!$B:$B,0),'Data - Knowledge'!BO$8)/100</f>
        <v>0.23800000000000002</v>
      </c>
      <c r="BP210" s="380">
        <f t="array" aca="true" ref="BP210">INDEX(KM_PCT,MATCH($A210,'Knowledge - Percentages'!$B:$B,0),'Data - Knowledge'!BP$8)/100</f>
        <v>0.179</v>
      </c>
      <c r="BQ210" s="380">
        <f t="array" aca="true" ref="BQ210">INDEX(KM_PCT,MATCH($A210,'Knowledge - Percentages'!$B:$B,0),'Data - Knowledge'!BQ$8)/100</f>
        <v>0.079</v>
      </c>
    </row>
    <row r="211" spans="1:69">
      <c r="A211" t="s">
        <v>1100</v>
      </c>
      <c r="B211" t="s">
        <v>1064</v>
      </c>
      <c r="C211" t="s">
        <v>1094</v>
      </c>
      <c r="D211" t="s">
        <v>1101</v>
      </c>
      <c r="E211" s="373">
        <f>SUMPRODUCT($K$2:$BQ$2,$K211:$BQ211)/$J$2</f>
        <v>0.042276515151515148</v>
      </c>
      <c r="F211" s="379">
        <f>SUMPRODUCT($K$2:$BQ$2,$K211:$BQ211)</f>
        <v>11.161</v>
      </c>
      <c r="G211" s="373">
        <f>SUMPRODUCT($K$3:$BQ$3,$K211:$BQ211)/$J$3</f>
        <v>0.018171765913757704</v>
      </c>
      <c r="H211" s="379">
        <f>SUMPRODUCT($K$3:$BQ$3,$K211:$BQ211)</f>
        <v>176.99300000000005</v>
      </c>
      <c r="I211" s="373">
        <f>CORREL($K$4:$BQ$4,$K211:$BQ211)</f>
        <v>0.35603186145130677</v>
      </c>
      <c r="J211" s="379">
        <f>$E211/$G211*100</f>
        <v>232.6494593434528</v>
      </c>
      <c r="K211" s="380">
        <f t="array" aca="true" ref="K211">INDEX(KM_PCT,MATCH($A211,'Knowledge - Percentages'!$B:$B,0),'Data - Knowledge'!K$8)/100</f>
        <v>0.0090000000000000011</v>
      </c>
      <c r="L211" s="380">
        <f t="array" aca="true" ref="L211">INDEX(KM_PCT,MATCH($A211,'Knowledge - Percentages'!$B:$B,0),'Data - Knowledge'!L$8)/100</f>
        <v>0.0090000000000000011</v>
      </c>
      <c r="M211" s="380">
        <f t="array" aca="true" ref="M211">INDEX(KM_PCT,MATCH($A211,'Knowledge - Percentages'!$B:$B,0),'Data - Knowledge'!M$8)/100</f>
        <v>0.0090000000000000011</v>
      </c>
      <c r="N211" s="380">
        <f t="array" aca="true" ref="N211">INDEX(KM_PCT,MATCH($A211,'Knowledge - Percentages'!$B:$B,0),'Data - Knowledge'!N$8)/100</f>
        <v>0.0069999999999999993</v>
      </c>
      <c r="O211" s="380">
        <f t="array" aca="true" ref="O211">INDEX(KM_PCT,MATCH($A211,'Knowledge - Percentages'!$B:$B,0),'Data - Knowledge'!O$8)/100</f>
        <v>0.0069999999999999993</v>
      </c>
      <c r="P211" s="380">
        <f t="array" aca="true" ref="P211">INDEX(KM_PCT,MATCH($A211,'Knowledge - Percentages'!$B:$B,0),'Data - Knowledge'!P$8)/100</f>
        <v>0.0069999999999999993</v>
      </c>
      <c r="Q211" s="380">
        <f t="array" aca="true" ref="Q211">INDEX(KM_PCT,MATCH($A211,'Knowledge - Percentages'!$B:$B,0),'Data - Knowledge'!Q$8)/100</f>
        <v>0.0069999999999999993</v>
      </c>
      <c r="R211" s="380">
        <f t="array" aca="true" ref="R211">INDEX(KM_PCT,MATCH($A211,'Knowledge - Percentages'!$B:$B,0),'Data - Knowledge'!R$8)/100</f>
        <v>0.0069999999999999993</v>
      </c>
      <c r="S211" s="380">
        <f t="array" aca="true" ref="S211">INDEX(KM_PCT,MATCH($A211,'Knowledge - Percentages'!$B:$B,0),'Data - Knowledge'!S$8)/100</f>
        <v>0.0069999999999999993</v>
      </c>
      <c r="T211" s="380">
        <f t="array" aca="true" ref="T211">INDEX(KM_PCT,MATCH($A211,'Knowledge - Percentages'!$B:$B,0),'Data - Knowledge'!T$8)/100</f>
        <v>0.0090000000000000011</v>
      </c>
      <c r="U211" s="380">
        <f t="array" aca="true" ref="U211">INDEX(KM_PCT,MATCH($A211,'Knowledge - Percentages'!$B:$B,0),'Data - Knowledge'!U$8)/100</f>
        <v>0.011000000000000001</v>
      </c>
      <c r="V211" s="380">
        <f t="array" aca="true" ref="V211">INDEX(KM_PCT,MATCH($A211,'Knowledge - Percentages'!$B:$B,0),'Data - Knowledge'!V$8)/100</f>
        <v>0.0090000000000000011</v>
      </c>
      <c r="W211" s="380">
        <f t="array" aca="true" ref="W211">INDEX(KM_PCT,MATCH($A211,'Knowledge - Percentages'!$B:$B,0),'Data - Knowledge'!W$8)/100</f>
        <v>0.0090000000000000011</v>
      </c>
      <c r="X211" s="380">
        <f t="array" aca="true" ref="X211">INDEX(KM_PCT,MATCH($A211,'Knowledge - Percentages'!$B:$B,0),'Data - Knowledge'!X$8)/100</f>
        <v>0.013999999999999999</v>
      </c>
      <c r="Y211" s="380">
        <f t="array" aca="true" ref="Y211">INDEX(KM_PCT,MATCH($A211,'Knowledge - Percentages'!$B:$B,0),'Data - Knowledge'!Y$8)/100</f>
        <v>0.017</v>
      </c>
      <c r="Z211" s="380">
        <f t="array" aca="true" ref="Z211">INDEX(KM_PCT,MATCH($A211,'Knowledge - Percentages'!$B:$B,0),'Data - Knowledge'!Z$8)/100</f>
        <v>0.017</v>
      </c>
      <c r="AA211" s="380">
        <f t="array" aca="true" ref="AA211">INDEX(KM_PCT,MATCH($A211,'Knowledge - Percentages'!$B:$B,0),'Data - Knowledge'!AA$8)/100</f>
        <v>0.019</v>
      </c>
      <c r="AB211" s="380">
        <f t="array" aca="true" ref="AB211">INDEX(KM_PCT,MATCH($A211,'Knowledge - Percentages'!$B:$B,0),'Data - Knowledge'!AB$8)/100</f>
        <v>0.02</v>
      </c>
      <c r="AC211" s="380">
        <f t="array" aca="true" ref="AC211">INDEX(KM_PCT,MATCH($A211,'Knowledge - Percentages'!$B:$B,0),'Data - Knowledge'!AC$8)/100</f>
        <v>0.02</v>
      </c>
      <c r="AD211" s="380">
        <f t="array" aca="true" ref="AD211">INDEX(KM_PCT,MATCH($A211,'Knowledge - Percentages'!$B:$B,0),'Data - Knowledge'!AD$8)/100</f>
        <v>0.02</v>
      </c>
      <c r="AE211" s="380">
        <f t="array" aca="true" ref="AE211">INDEX(KM_PCT,MATCH($A211,'Knowledge - Percentages'!$B:$B,0),'Data - Knowledge'!AE$8)/100</f>
        <v>0.015</v>
      </c>
      <c r="AF211" s="380">
        <f t="array" aca="true" ref="AF211">INDEX(KM_PCT,MATCH($A211,'Knowledge - Percentages'!$B:$B,0),'Data - Knowledge'!AF$8)/100</f>
        <v>0.015</v>
      </c>
      <c r="AG211" s="380">
        <f t="array" aca="true" ref="AG211">INDEX(KM_PCT,MATCH($A211,'Knowledge - Percentages'!$B:$B,0),'Data - Knowledge'!AG$8)/100</f>
        <v>0.015</v>
      </c>
      <c r="AH211" s="380">
        <f t="array" aca="true" ref="AH211">INDEX(KM_PCT,MATCH($A211,'Knowledge - Percentages'!$B:$B,0),'Data - Knowledge'!AH$8)/100</f>
        <v>0.013999999999999999</v>
      </c>
      <c r="AI211" s="380">
        <f t="array" aca="true" ref="AI211">INDEX(KM_PCT,MATCH($A211,'Knowledge - Percentages'!$B:$B,0),'Data - Knowledge'!AI$8)/100</f>
        <v>0.013999999999999999</v>
      </c>
      <c r="AJ211" s="380">
        <f t="array" aca="true" ref="AJ211">INDEX(KM_PCT,MATCH($A211,'Knowledge - Percentages'!$B:$B,0),'Data - Knowledge'!AJ$8)/100</f>
        <v>0.013000000000000001</v>
      </c>
      <c r="AK211" s="380">
        <f t="array" aca="true" ref="AK211">INDEX(KM_PCT,MATCH($A211,'Knowledge - Percentages'!$B:$B,0),'Data - Knowledge'!AK$8)/100</f>
        <v>0.015</v>
      </c>
      <c r="AL211" s="380">
        <f t="array" aca="true" ref="AL211">INDEX(KM_PCT,MATCH($A211,'Knowledge - Percentages'!$B:$B,0),'Data - Knowledge'!AL$8)/100</f>
        <v>0.015</v>
      </c>
      <c r="AM211" s="380">
        <f t="array" aca="true" ref="AM211">INDEX(KM_PCT,MATCH($A211,'Knowledge - Percentages'!$B:$B,0),'Data - Knowledge'!AM$8)/100</f>
        <v>0.015</v>
      </c>
      <c r="AN211" s="380">
        <f t="array" aca="true" ref="AN211">INDEX(KM_PCT,MATCH($A211,'Knowledge - Percentages'!$B:$B,0),'Data - Knowledge'!AN$8)/100</f>
        <v>0.015</v>
      </c>
      <c r="AO211" s="380">
        <f t="array" aca="true" ref="AO211">INDEX(KM_PCT,MATCH($A211,'Knowledge - Percentages'!$B:$B,0),'Data - Knowledge'!AO$8)/100</f>
        <v>0.015</v>
      </c>
      <c r="AP211" s="380">
        <f t="array" aca="true" ref="AP211">INDEX(KM_PCT,MATCH($A211,'Knowledge - Percentages'!$B:$B,0),'Data - Knowledge'!AP$8)/100</f>
        <v>0.015</v>
      </c>
      <c r="AQ211" s="380">
        <f t="array" aca="true" ref="AQ211">INDEX(KM_PCT,MATCH($A211,'Knowledge - Percentages'!$B:$B,0),'Data - Knowledge'!AQ$8)/100</f>
        <v>0.019</v>
      </c>
      <c r="AR211" s="380">
        <f t="array" aca="true" ref="AR211">INDEX(KM_PCT,MATCH($A211,'Knowledge - Percentages'!$B:$B,0),'Data - Knowledge'!AR$8)/100</f>
        <v>0.069</v>
      </c>
      <c r="AS211" s="380">
        <f t="array" aca="true" ref="AS211">INDEX(KM_PCT,MATCH($A211,'Knowledge - Percentages'!$B:$B,0),'Data - Knowledge'!AS$8)/100</f>
        <v>0.069</v>
      </c>
      <c r="AT211" s="380">
        <f t="array" aca="true" ref="AT211">INDEX(KM_PCT,MATCH($A211,'Knowledge - Percentages'!$B:$B,0),'Data - Knowledge'!AT$8)/100</f>
        <v>0.072000000000000008</v>
      </c>
      <c r="AU211" s="380">
        <f t="array" aca="true" ref="AU211">INDEX(KM_PCT,MATCH($A211,'Knowledge - Percentages'!$B:$B,0),'Data - Knowledge'!AU$8)/100</f>
        <v>0.031</v>
      </c>
      <c r="AV211" s="380">
        <f t="array" aca="true" ref="AV211">INDEX(KM_PCT,MATCH($A211,'Knowledge - Percentages'!$B:$B,0),'Data - Knowledge'!AV$8)/100</f>
        <v>0.031</v>
      </c>
      <c r="AW211" s="380">
        <f t="array" aca="true" ref="AW211">INDEX(KM_PCT,MATCH($A211,'Knowledge - Percentages'!$B:$B,0),'Data - Knowledge'!AW$8)/100</f>
        <v>0.021</v>
      </c>
      <c r="AX211" s="380">
        <f t="array" aca="true" ref="AX211">INDEX(KM_PCT,MATCH($A211,'Knowledge - Percentages'!$B:$B,0),'Data - Knowledge'!AX$8)/100</f>
        <v>0.031</v>
      </c>
      <c r="AY211" s="380">
        <f t="array" aca="true" ref="AY211">INDEX(KM_PCT,MATCH($A211,'Knowledge - Percentages'!$B:$B,0),'Data - Knowledge'!AY$8)/100</f>
        <v>0.021</v>
      </c>
      <c r="AZ211" s="380">
        <f t="array" aca="true" ref="AZ211">INDEX(KM_PCT,MATCH($A211,'Knowledge - Percentages'!$B:$B,0),'Data - Knowledge'!AZ$8)/100</f>
        <v>0.042</v>
      </c>
      <c r="BA211" s="380">
        <f t="array" aca="true" ref="BA211">INDEX(KM_PCT,MATCH($A211,'Knowledge - Percentages'!$B:$B,0),'Data - Knowledge'!BA$8)/100</f>
        <v>0.048</v>
      </c>
      <c r="BB211" s="380">
        <f t="array" aca="true" ref="BB211">INDEX(KM_PCT,MATCH($A211,'Knowledge - Percentages'!$B:$B,0),'Data - Knowledge'!BB$8)/100</f>
        <v>0.038</v>
      </c>
      <c r="BC211" s="380">
        <f t="array" aca="true" ref="BC211">INDEX(KM_PCT,MATCH($A211,'Knowledge - Percentages'!$B:$B,0),'Data - Knowledge'!BC$8)/100</f>
        <v>0.036000000000000004</v>
      </c>
      <c r="BD211" s="380">
        <f t="array" aca="true" ref="BD211">INDEX(KM_PCT,MATCH($A211,'Knowledge - Percentages'!$B:$B,0),'Data - Knowledge'!BD$8)/100</f>
        <v>0.036000000000000004</v>
      </c>
      <c r="BE211" s="380">
        <f t="array" aca="true" ref="BE211">INDEX(KM_PCT,MATCH($A211,'Knowledge - Percentages'!$B:$B,0),'Data - Knowledge'!BE$8)/100</f>
        <v>0.036000000000000004</v>
      </c>
      <c r="BF211" s="380">
        <f t="array" aca="true" ref="BF211">INDEX(KM_PCT,MATCH($A211,'Knowledge - Percentages'!$B:$B,0),'Data - Knowledge'!BF$8)/100</f>
        <v>0.036000000000000004</v>
      </c>
      <c r="BG211" s="380">
        <f t="array" aca="true" ref="BG211">INDEX(KM_PCT,MATCH($A211,'Knowledge - Percentages'!$B:$B,0),'Data - Knowledge'!BG$8)/100</f>
        <v>0.045</v>
      </c>
      <c r="BH211" s="380">
        <f t="array" aca="true" ref="BH211">INDEX(KM_PCT,MATCH($A211,'Knowledge - Percentages'!$B:$B,0),'Data - Knowledge'!BH$8)/100</f>
        <v>0.045</v>
      </c>
      <c r="BI211" s="380">
        <f t="array" aca="true" ref="BI211">INDEX(KM_PCT,MATCH($A211,'Knowledge - Percentages'!$B:$B,0),'Data - Knowledge'!BI$8)/100</f>
        <v>0.036000000000000004</v>
      </c>
      <c r="BJ211" s="380">
        <f t="array" aca="true" ref="BJ211">INDEX(KM_PCT,MATCH($A211,'Knowledge - Percentages'!$B:$B,0),'Data - Knowledge'!BJ$8)/100</f>
        <v>0.055</v>
      </c>
      <c r="BK211" s="380">
        <f t="array" aca="true" ref="BK211">INDEX(KM_PCT,MATCH($A211,'Knowledge - Percentages'!$B:$B,0),'Data - Knowledge'!BK$8)/100</f>
        <v>0.055</v>
      </c>
      <c r="BL211" s="380">
        <f t="array" aca="true" ref="BL211">INDEX(KM_PCT,MATCH($A211,'Knowledge - Percentages'!$B:$B,0),'Data - Knowledge'!BL$8)/100</f>
        <v>0.037000000000000005</v>
      </c>
      <c r="BM211" s="380">
        <f t="array" aca="true" ref="BM211">INDEX(KM_PCT,MATCH($A211,'Knowledge - Percentages'!$B:$B,0),'Data - Knowledge'!BM$8)/100</f>
        <v>0.061</v>
      </c>
      <c r="BN211" s="380">
        <f t="array" aca="true" ref="BN211">INDEX(KM_PCT,MATCH($A211,'Knowledge - Percentages'!$B:$B,0),'Data - Knowledge'!BN$8)/100</f>
        <v>0.055</v>
      </c>
      <c r="BO211" s="380">
        <f t="array" aca="true" ref="BO211">INDEX(KM_PCT,MATCH($A211,'Knowledge - Percentages'!$B:$B,0),'Data - Knowledge'!BO$8)/100</f>
        <v>0.073</v>
      </c>
      <c r="BP211" s="380">
        <f t="array" aca="true" ref="BP211">INDEX(KM_PCT,MATCH($A211,'Knowledge - Percentages'!$B:$B,0),'Data - Knowledge'!BP$8)/100</f>
        <v>0.075</v>
      </c>
      <c r="BQ211" s="380">
        <f t="array" aca="true" ref="BQ211">INDEX(KM_PCT,MATCH($A211,'Knowledge - Percentages'!$B:$B,0),'Data - Knowledge'!BQ$8)/100</f>
        <v>0.073</v>
      </c>
    </row>
    <row r="212" spans="1:69">
      <c r="A212" t="s">
        <v>594</v>
      </c>
      <c r="B212" t="s">
        <v>1064</v>
      </c>
      <c r="C212" t="s">
        <v>1102</v>
      </c>
      <c r="D212" t="s">
        <v>595</v>
      </c>
      <c r="E212" s="373">
        <f>SUMPRODUCT($K$2:$BQ$2,$K212:$BQ212)/$J$2</f>
        <v>0.081215909090909089</v>
      </c>
      <c r="F212" s="379">
        <f>SUMPRODUCT($K$2:$BQ$2,$K212:$BQ212)</f>
        <v>21.441</v>
      </c>
      <c r="G212" s="373">
        <f>SUMPRODUCT($K$3:$BQ$3,$K212:$BQ212)/$J$3</f>
        <v>0.12734917864476383</v>
      </c>
      <c r="H212" s="379">
        <f>SUMPRODUCT($K$3:$BQ$3,$K212:$BQ212)</f>
        <v>1240.3809999999996</v>
      </c>
      <c r="I212" s="373">
        <f>CORREL($K$4:$BQ$4,$K212:$BQ212)</f>
        <v>-0.40753244317083148</v>
      </c>
      <c r="J212" s="379">
        <f>$E212/$G212*100</f>
        <v>63.7741915222383</v>
      </c>
      <c r="K212" s="380">
        <f t="array" aca="true" ref="K212">INDEX(KM_PCT,MATCH($A212,'Knowledge - Percentages'!$B:$B,0),'Data - Knowledge'!K$8)/100</f>
        <v>0.171</v>
      </c>
      <c r="L212" s="380">
        <f t="array" aca="true" ref="L212">INDEX(KM_PCT,MATCH($A212,'Knowledge - Percentages'!$B:$B,0),'Data - Knowledge'!L$8)/100</f>
        <v>0.18600000000000003</v>
      </c>
      <c r="M212" s="380">
        <f t="array" aca="true" ref="M212">INDEX(KM_PCT,MATCH($A212,'Knowledge - Percentages'!$B:$B,0),'Data - Knowledge'!M$8)/100</f>
        <v>0.185</v>
      </c>
      <c r="N212" s="380">
        <f t="array" aca="true" ref="N212">INDEX(KM_PCT,MATCH($A212,'Knowledge - Percentages'!$B:$B,0),'Data - Knowledge'!N$8)/100</f>
        <v>0.168</v>
      </c>
      <c r="O212" s="380">
        <f t="array" aca="true" ref="O212">INDEX(KM_PCT,MATCH($A212,'Knowledge - Percentages'!$B:$B,0),'Data - Knowledge'!O$8)/100</f>
        <v>0.179</v>
      </c>
      <c r="P212" s="380">
        <f t="array" aca="true" ref="P212">INDEX(KM_PCT,MATCH($A212,'Knowledge - Percentages'!$B:$B,0),'Data - Knowledge'!P$8)/100</f>
        <v>0.168</v>
      </c>
      <c r="Q212" s="380">
        <f t="array" aca="true" ref="Q212">INDEX(KM_PCT,MATCH($A212,'Knowledge - Percentages'!$B:$B,0),'Data - Knowledge'!Q$8)/100</f>
        <v>0.166</v>
      </c>
      <c r="R212" s="380">
        <f t="array" aca="true" ref="R212">INDEX(KM_PCT,MATCH($A212,'Knowledge - Percentages'!$B:$B,0),'Data - Knowledge'!R$8)/100</f>
        <v>0.159</v>
      </c>
      <c r="S212" s="380">
        <f t="array" aca="true" ref="S212">INDEX(KM_PCT,MATCH($A212,'Knowledge - Percentages'!$B:$B,0),'Data - Knowledge'!S$8)/100</f>
        <v>0.19</v>
      </c>
      <c r="T212" s="380">
        <f t="array" aca="true" ref="T212">INDEX(KM_PCT,MATCH($A212,'Knowledge - Percentages'!$B:$B,0),'Data - Knowledge'!T$8)/100</f>
        <v>0.138</v>
      </c>
      <c r="U212" s="380">
        <f t="array" aca="true" ref="U212">INDEX(KM_PCT,MATCH($A212,'Knowledge - Percentages'!$B:$B,0),'Data - Knowledge'!U$8)/100</f>
        <v>0.13699999999999998</v>
      </c>
      <c r="V212" s="380">
        <f t="array" aca="true" ref="V212">INDEX(KM_PCT,MATCH($A212,'Knowledge - Percentages'!$B:$B,0),'Data - Knowledge'!V$8)/100</f>
        <v>0.13</v>
      </c>
      <c r="W212" s="380">
        <f t="array" aca="true" ref="W212">INDEX(KM_PCT,MATCH($A212,'Knowledge - Percentages'!$B:$B,0),'Data - Knowledge'!W$8)/100</f>
        <v>0.124</v>
      </c>
      <c r="X212" s="380">
        <f t="array" aca="true" ref="X212">INDEX(KM_PCT,MATCH($A212,'Knowledge - Percentages'!$B:$B,0),'Data - Knowledge'!X$8)/100</f>
        <v>0.146</v>
      </c>
      <c r="Y212" s="380">
        <f t="array" aca="true" ref="Y212">INDEX(KM_PCT,MATCH($A212,'Knowledge - Percentages'!$B:$B,0),'Data - Knowledge'!Y$8)/100</f>
        <v>0.217</v>
      </c>
      <c r="Z212" s="380">
        <f t="array" aca="true" ref="Z212">INDEX(KM_PCT,MATCH($A212,'Knowledge - Percentages'!$B:$B,0),'Data - Knowledge'!Z$8)/100</f>
        <v>0.2</v>
      </c>
      <c r="AA212" s="380">
        <f t="array" aca="true" ref="AA212">INDEX(KM_PCT,MATCH($A212,'Knowledge - Percentages'!$B:$B,0),'Data - Knowledge'!AA$8)/100</f>
        <v>0.141</v>
      </c>
      <c r="AB212" s="380">
        <f t="array" aca="true" ref="AB212">INDEX(KM_PCT,MATCH($A212,'Knowledge - Percentages'!$B:$B,0),'Data - Knowledge'!AB$8)/100</f>
        <v>0.124</v>
      </c>
      <c r="AC212" s="380">
        <f t="array" aca="true" ref="AC212">INDEX(KM_PCT,MATCH($A212,'Knowledge - Percentages'!$B:$B,0),'Data - Knowledge'!AC$8)/100</f>
        <v>0.122</v>
      </c>
      <c r="AD212" s="380">
        <f t="array" aca="true" ref="AD212">INDEX(KM_PCT,MATCH($A212,'Knowledge - Percentages'!$B:$B,0),'Data - Knowledge'!AD$8)/100</f>
        <v>0.12</v>
      </c>
      <c r="AE212" s="380">
        <f t="array" aca="true" ref="AE212">INDEX(KM_PCT,MATCH($A212,'Knowledge - Percentages'!$B:$B,0),'Data - Knowledge'!AE$8)/100</f>
        <v>0.114</v>
      </c>
      <c r="AF212" s="380">
        <f t="array" aca="true" ref="AF212">INDEX(KM_PCT,MATCH($A212,'Knowledge - Percentages'!$B:$B,0),'Data - Knowledge'!AF$8)/100</f>
        <v>0.11699999999999999</v>
      </c>
      <c r="AG212" s="380">
        <f t="array" aca="true" ref="AG212">INDEX(KM_PCT,MATCH($A212,'Knowledge - Percentages'!$B:$B,0),'Data - Knowledge'!AG$8)/100</f>
        <v>0.109</v>
      </c>
      <c r="AH212" s="380">
        <f t="array" aca="true" ref="AH212">INDEX(KM_PCT,MATCH($A212,'Knowledge - Percentages'!$B:$B,0),'Data - Knowledge'!AH$8)/100</f>
        <v>0.134</v>
      </c>
      <c r="AI212" s="380">
        <f t="array" aca="true" ref="AI212">INDEX(KM_PCT,MATCH($A212,'Knowledge - Percentages'!$B:$B,0),'Data - Knowledge'!AI$8)/100</f>
        <v>0.129</v>
      </c>
      <c r="AJ212" s="380">
        <f t="array" aca="true" ref="AJ212">INDEX(KM_PCT,MATCH($A212,'Knowledge - Percentages'!$B:$B,0),'Data - Knowledge'!AJ$8)/100</f>
        <v>0.125</v>
      </c>
      <c r="AK212" s="380">
        <f t="array" aca="true" ref="AK212">INDEX(KM_PCT,MATCH($A212,'Knowledge - Percentages'!$B:$B,0),'Data - Knowledge'!AK$8)/100</f>
        <v>0.111</v>
      </c>
      <c r="AL212" s="380">
        <f t="array" aca="true" ref="AL212">INDEX(KM_PCT,MATCH($A212,'Knowledge - Percentages'!$B:$B,0),'Data - Knowledge'!AL$8)/100</f>
        <v>0.11599999999999999</v>
      </c>
      <c r="AM212" s="380">
        <f t="array" aca="true" ref="AM212">INDEX(KM_PCT,MATCH($A212,'Knowledge - Percentages'!$B:$B,0),'Data - Knowledge'!AM$8)/100</f>
        <v>0.114</v>
      </c>
      <c r="AN212" s="380">
        <f t="array" aca="true" ref="AN212">INDEX(KM_PCT,MATCH($A212,'Knowledge - Percentages'!$B:$B,0),'Data - Knowledge'!AN$8)/100</f>
        <v>0.098</v>
      </c>
      <c r="AO212" s="380">
        <f t="array" aca="true" ref="AO212">INDEX(KM_PCT,MATCH($A212,'Knowledge - Percentages'!$B:$B,0),'Data - Knowledge'!AO$8)/100</f>
        <v>0.098</v>
      </c>
      <c r="AP212" s="380">
        <f t="array" aca="true" ref="AP212">INDEX(KM_PCT,MATCH($A212,'Knowledge - Percentages'!$B:$B,0),'Data - Knowledge'!AP$8)/100</f>
        <v>0.106</v>
      </c>
      <c r="AQ212" s="380">
        <f t="array" aca="true" ref="AQ212">INDEX(KM_PCT,MATCH($A212,'Knowledge - Percentages'!$B:$B,0),'Data - Knowledge'!AQ$8)/100</f>
        <v>0.107</v>
      </c>
      <c r="AR212" s="380">
        <f t="array" aca="true" ref="AR212">INDEX(KM_PCT,MATCH($A212,'Knowledge - Percentages'!$B:$B,0),'Data - Knowledge'!AR$8)/100</f>
        <v>0.14400000000000002</v>
      </c>
      <c r="AS212" s="380">
        <f t="array" aca="true" ref="AS212">INDEX(KM_PCT,MATCH($A212,'Knowledge - Percentages'!$B:$B,0),'Data - Knowledge'!AS$8)/100</f>
        <v>0.11</v>
      </c>
      <c r="AT212" s="380">
        <f t="array" aca="true" ref="AT212">INDEX(KM_PCT,MATCH($A212,'Knowledge - Percentages'!$B:$B,0),'Data - Knowledge'!AT$8)/100</f>
        <v>0.11800000000000001</v>
      </c>
      <c r="AU212" s="380">
        <f t="array" aca="true" ref="AU212">INDEX(KM_PCT,MATCH($A212,'Knowledge - Percentages'!$B:$B,0),'Data - Knowledge'!AU$8)/100</f>
        <v>0.087</v>
      </c>
      <c r="AV212" s="380">
        <f t="array" aca="true" ref="AV212">INDEX(KM_PCT,MATCH($A212,'Knowledge - Percentages'!$B:$B,0),'Data - Knowledge'!AV$8)/100</f>
        <v>0.092</v>
      </c>
      <c r="AW212" s="380">
        <f t="array" aca="true" ref="AW212">INDEX(KM_PCT,MATCH($A212,'Knowledge - Percentages'!$B:$B,0),'Data - Knowledge'!AW$8)/100</f>
        <v>0.088000000000000009</v>
      </c>
      <c r="AX212" s="380">
        <f t="array" aca="true" ref="AX212">INDEX(KM_PCT,MATCH($A212,'Knowledge - Percentages'!$B:$B,0),'Data - Knowledge'!AX$8)/100</f>
        <v>0.088000000000000009</v>
      </c>
      <c r="AY212" s="380">
        <f t="array" aca="true" ref="AY212">INDEX(KM_PCT,MATCH($A212,'Knowledge - Percentages'!$B:$B,0),'Data - Knowledge'!AY$8)/100</f>
        <v>0.07</v>
      </c>
      <c r="AZ212" s="380">
        <f t="array" aca="true" ref="AZ212">INDEX(KM_PCT,MATCH($A212,'Knowledge - Percentages'!$B:$B,0),'Data - Knowledge'!AZ$8)/100</f>
        <v>0.073</v>
      </c>
      <c r="BA212" s="380">
        <f t="array" aca="true" ref="BA212">INDEX(KM_PCT,MATCH($A212,'Knowledge - Percentages'!$B:$B,0),'Data - Knowledge'!BA$8)/100</f>
        <v>0.077</v>
      </c>
      <c r="BB212" s="380">
        <f t="array" aca="true" ref="BB212">INDEX(KM_PCT,MATCH($A212,'Knowledge - Percentages'!$B:$B,0),'Data - Knowledge'!BB$8)/100</f>
        <v>0.07400000000000001</v>
      </c>
      <c r="BC212" s="380">
        <f t="array" aca="true" ref="BC212">INDEX(KM_PCT,MATCH($A212,'Knowledge - Percentages'!$B:$B,0),'Data - Knowledge'!BC$8)/100</f>
        <v>0.049</v>
      </c>
      <c r="BD212" s="380">
        <f t="array" aca="true" ref="BD212">INDEX(KM_PCT,MATCH($A212,'Knowledge - Percentages'!$B:$B,0),'Data - Knowledge'!BD$8)/100</f>
        <v>0.055999999999999994</v>
      </c>
      <c r="BE212" s="380">
        <f t="array" aca="true" ref="BE212">INDEX(KM_PCT,MATCH($A212,'Knowledge - Percentages'!$B:$B,0),'Data - Knowledge'!BE$8)/100</f>
        <v>0.055999999999999994</v>
      </c>
      <c r="BF212" s="380">
        <f t="array" aca="true" ref="BF212">INDEX(KM_PCT,MATCH($A212,'Knowledge - Percentages'!$B:$B,0),'Data - Knowledge'!BF$8)/100</f>
        <v>0.055999999999999994</v>
      </c>
      <c r="BG212" s="380">
        <f t="array" aca="true" ref="BG212">INDEX(KM_PCT,MATCH($A212,'Knowledge - Percentages'!$B:$B,0),'Data - Knowledge'!BG$8)/100</f>
        <v>0.08900000000000001</v>
      </c>
      <c r="BH212" s="380">
        <f t="array" aca="true" ref="BH212">INDEX(KM_PCT,MATCH($A212,'Knowledge - Percentages'!$B:$B,0),'Data - Knowledge'!BH$8)/100</f>
        <v>0.084</v>
      </c>
      <c r="BI212" s="380">
        <f t="array" aca="true" ref="BI212">INDEX(KM_PCT,MATCH($A212,'Knowledge - Percentages'!$B:$B,0),'Data - Knowledge'!BI$8)/100</f>
        <v>0.084</v>
      </c>
      <c r="BJ212" s="380">
        <f t="array" aca="true" ref="BJ212">INDEX(KM_PCT,MATCH($A212,'Knowledge - Percentages'!$B:$B,0),'Data - Knowledge'!BJ$8)/100</f>
        <v>0.071</v>
      </c>
      <c r="BK212" s="380">
        <f t="array" aca="true" ref="BK212">INDEX(KM_PCT,MATCH($A212,'Knowledge - Percentages'!$B:$B,0),'Data - Knowledge'!BK$8)/100</f>
        <v>0.077</v>
      </c>
      <c r="BL212" s="380">
        <f t="array" aca="true" ref="BL212">INDEX(KM_PCT,MATCH($A212,'Knowledge - Percentages'!$B:$B,0),'Data - Knowledge'!BL$8)/100</f>
        <v>0.095</v>
      </c>
      <c r="BM212" s="380">
        <f t="array" aca="true" ref="BM212">INDEX(KM_PCT,MATCH($A212,'Knowledge - Percentages'!$B:$B,0),'Data - Knowledge'!BM$8)/100</f>
        <v>0.08</v>
      </c>
      <c r="BN212" s="380">
        <f t="array" aca="true" ref="BN212">INDEX(KM_PCT,MATCH($A212,'Knowledge - Percentages'!$B:$B,0),'Data - Knowledge'!BN$8)/100</f>
        <v>0.076</v>
      </c>
      <c r="BO212" s="380">
        <f t="array" aca="true" ref="BO212">INDEX(KM_PCT,MATCH($A212,'Knowledge - Percentages'!$B:$B,0),'Data - Knowledge'!BO$8)/100</f>
        <v>0.057999999999999996</v>
      </c>
      <c r="BP212" s="380">
        <f t="array" aca="true" ref="BP212">INDEX(KM_PCT,MATCH($A212,'Knowledge - Percentages'!$B:$B,0),'Data - Knowledge'!BP$8)/100</f>
        <v>0.057999999999999996</v>
      </c>
      <c r="BQ212" s="380">
        <f t="array" aca="true" ref="BQ212">INDEX(KM_PCT,MATCH($A212,'Knowledge - Percentages'!$B:$B,0),'Data - Knowledge'!BQ$8)/100</f>
        <v>0.057999999999999996</v>
      </c>
    </row>
    <row r="213" spans="1:69">
      <c r="A213" t="s">
        <v>596</v>
      </c>
      <c r="B213" t="s">
        <v>1064</v>
      </c>
      <c r="C213" t="s">
        <v>1102</v>
      </c>
      <c r="D213" t="s">
        <v>597</v>
      </c>
      <c r="E213" s="373">
        <f>SUMPRODUCT($K$2:$BQ$2,$K213:$BQ213)/$J$2</f>
        <v>0.4997310606060606</v>
      </c>
      <c r="F213" s="379">
        <f>SUMPRODUCT($K$2:$BQ$2,$K213:$BQ213)</f>
        <v>131.929</v>
      </c>
      <c r="G213" s="373">
        <f>SUMPRODUCT($K$3:$BQ$3,$K213:$BQ213)/$J$3</f>
        <v>0.54204445585215588</v>
      </c>
      <c r="H213" s="379">
        <f>SUMPRODUCT($K$3:$BQ$3,$K213:$BQ213)</f>
        <v>5279.5129999999981</v>
      </c>
      <c r="I213" s="373">
        <f>CORREL($K$4:$BQ$4,$K213:$BQ213)</f>
        <v>-0.25230120602123424</v>
      </c>
      <c r="J213" s="379">
        <f>$E213/$G213*100</f>
        <v>92.1937407920585</v>
      </c>
      <c r="K213" s="380">
        <f t="array" aca="true" ref="K213">INDEX(KM_PCT,MATCH($A213,'Knowledge - Percentages'!$B:$B,0),'Data - Knowledge'!K$8)/100</f>
        <v>0.642</v>
      </c>
      <c r="L213" s="380">
        <f t="array" aca="true" ref="L213">INDEX(KM_PCT,MATCH($A213,'Knowledge - Percentages'!$B:$B,0),'Data - Knowledge'!L$8)/100</f>
        <v>0.57600000000000007</v>
      </c>
      <c r="M213" s="380">
        <f t="array" aca="true" ref="M213">INDEX(KM_PCT,MATCH($A213,'Knowledge - Percentages'!$B:$B,0),'Data - Knowledge'!M$8)/100</f>
        <v>0.573</v>
      </c>
      <c r="N213" s="380">
        <f t="array" aca="true" ref="N213">INDEX(KM_PCT,MATCH($A213,'Knowledge - Percentages'!$B:$B,0),'Data - Knowledge'!N$8)/100</f>
        <v>0.57100000000000006</v>
      </c>
      <c r="O213" s="380">
        <f t="array" aca="true" ref="O213">INDEX(KM_PCT,MATCH($A213,'Knowledge - Percentages'!$B:$B,0),'Data - Knowledge'!O$8)/100</f>
        <v>0.56</v>
      </c>
      <c r="P213" s="380">
        <f t="array" aca="true" ref="P213">INDEX(KM_PCT,MATCH($A213,'Knowledge - Percentages'!$B:$B,0),'Data - Knowledge'!P$8)/100</f>
        <v>0.57200000000000006</v>
      </c>
      <c r="Q213" s="380">
        <f t="array" aca="true" ref="Q213">INDEX(KM_PCT,MATCH($A213,'Knowledge - Percentages'!$B:$B,0),'Data - Knowledge'!Q$8)/100</f>
        <v>0.564</v>
      </c>
      <c r="R213" s="380">
        <f t="array" aca="true" ref="R213">INDEX(KM_PCT,MATCH($A213,'Knowledge - Percentages'!$B:$B,0),'Data - Knowledge'!R$8)/100</f>
        <v>0.583</v>
      </c>
      <c r="S213" s="380">
        <f t="array" aca="true" ref="S213">INDEX(KM_PCT,MATCH($A213,'Knowledge - Percentages'!$B:$B,0),'Data - Knowledge'!S$8)/100</f>
        <v>0.565</v>
      </c>
      <c r="T213" s="380">
        <f t="array" aca="true" ref="T213">INDEX(KM_PCT,MATCH($A213,'Knowledge - Percentages'!$B:$B,0),'Data - Knowledge'!T$8)/100</f>
        <v>0.54899999999999993</v>
      </c>
      <c r="U213" s="380">
        <f t="array" aca="true" ref="U213">INDEX(KM_PCT,MATCH($A213,'Knowledge - Percentages'!$B:$B,0),'Data - Knowledge'!U$8)/100</f>
        <v>0.56600000000000006</v>
      </c>
      <c r="V213" s="380">
        <f t="array" aca="true" ref="V213">INDEX(KM_PCT,MATCH($A213,'Knowledge - Percentages'!$B:$B,0),'Data - Knowledge'!V$8)/100</f>
        <v>0.57700000000000007</v>
      </c>
      <c r="W213" s="380">
        <f t="array" aca="true" ref="W213">INDEX(KM_PCT,MATCH($A213,'Knowledge - Percentages'!$B:$B,0),'Data - Knowledge'!W$8)/100</f>
        <v>0.56700000000000006</v>
      </c>
      <c r="X213" s="380">
        <f t="array" aca="true" ref="X213">INDEX(KM_PCT,MATCH($A213,'Knowledge - Percentages'!$B:$B,0),'Data - Knowledge'!X$8)/100</f>
        <v>0.6</v>
      </c>
      <c r="Y213" s="380">
        <f t="array" aca="true" ref="Y213">INDEX(KM_PCT,MATCH($A213,'Knowledge - Percentages'!$B:$B,0),'Data - Knowledge'!Y$8)/100</f>
        <v>0.501</v>
      </c>
      <c r="Z213" s="380">
        <f t="array" aca="true" ref="Z213">INDEX(KM_PCT,MATCH($A213,'Knowledge - Percentages'!$B:$B,0),'Data - Knowledge'!Z$8)/100</f>
        <v>0.518</v>
      </c>
      <c r="AA213" s="380">
        <f t="array" aca="true" ref="AA213">INDEX(KM_PCT,MATCH($A213,'Knowledge - Percentages'!$B:$B,0),'Data - Knowledge'!AA$8)/100</f>
        <v>0.54</v>
      </c>
      <c r="AB213" s="380">
        <f t="array" aca="true" ref="AB213">INDEX(KM_PCT,MATCH($A213,'Knowledge - Percentages'!$B:$B,0),'Data - Knowledge'!AB$8)/100</f>
        <v>0.54</v>
      </c>
      <c r="AC213" s="380">
        <f t="array" aca="true" ref="AC213">INDEX(KM_PCT,MATCH($A213,'Knowledge - Percentages'!$B:$B,0),'Data - Knowledge'!AC$8)/100</f>
        <v>0.545</v>
      </c>
      <c r="AD213" s="380">
        <f t="array" aca="true" ref="AD213">INDEX(KM_PCT,MATCH($A213,'Knowledge - Percentages'!$B:$B,0),'Data - Knowledge'!AD$8)/100</f>
        <v>0.457</v>
      </c>
      <c r="AE213" s="380">
        <f t="array" aca="true" ref="AE213">INDEX(KM_PCT,MATCH($A213,'Knowledge - Percentages'!$B:$B,0),'Data - Knowledge'!AE$8)/100</f>
        <v>0.524</v>
      </c>
      <c r="AF213" s="380">
        <f t="array" aca="true" ref="AF213">INDEX(KM_PCT,MATCH($A213,'Knowledge - Percentages'!$B:$B,0),'Data - Knowledge'!AF$8)/100</f>
        <v>0.55399999999999994</v>
      </c>
      <c r="AG213" s="380">
        <f t="array" aca="true" ref="AG213">INDEX(KM_PCT,MATCH($A213,'Knowledge - Percentages'!$B:$B,0),'Data - Knowledge'!AG$8)/100</f>
        <v>0.53799999999999992</v>
      </c>
      <c r="AH213" s="380">
        <f t="array" aca="true" ref="AH213">INDEX(KM_PCT,MATCH($A213,'Knowledge - Percentages'!$B:$B,0),'Data - Knowledge'!AH$8)/100</f>
        <v>0.534</v>
      </c>
      <c r="AI213" s="380">
        <f t="array" aca="true" ref="AI213">INDEX(KM_PCT,MATCH($A213,'Knowledge - Percentages'!$B:$B,0),'Data - Knowledge'!AI$8)/100</f>
        <v>0.48</v>
      </c>
      <c r="AJ213" s="380">
        <f t="array" aca="true" ref="AJ213">INDEX(KM_PCT,MATCH($A213,'Knowledge - Percentages'!$B:$B,0),'Data - Knowledge'!AJ$8)/100</f>
        <v>0.531</v>
      </c>
      <c r="AK213" s="380">
        <f t="array" aca="true" ref="AK213">INDEX(KM_PCT,MATCH($A213,'Knowledge - Percentages'!$B:$B,0),'Data - Knowledge'!AK$8)/100</f>
        <v>0.54799999999999993</v>
      </c>
      <c r="AL213" s="380">
        <f t="array" aca="true" ref="AL213">INDEX(KM_PCT,MATCH($A213,'Knowledge - Percentages'!$B:$B,0),'Data - Knowledge'!AL$8)/100</f>
        <v>0.54299999999999993</v>
      </c>
      <c r="AM213" s="380">
        <f t="array" aca="true" ref="AM213">INDEX(KM_PCT,MATCH($A213,'Knowledge - Percentages'!$B:$B,0),'Data - Knowledge'!AM$8)/100</f>
        <v>0.555</v>
      </c>
      <c r="AN213" s="380">
        <f t="array" aca="true" ref="AN213">INDEX(KM_PCT,MATCH($A213,'Knowledge - Percentages'!$B:$B,0),'Data - Knowledge'!AN$8)/100</f>
        <v>0.564</v>
      </c>
      <c r="AO213" s="380">
        <f t="array" aca="true" ref="AO213">INDEX(KM_PCT,MATCH($A213,'Knowledge - Percentages'!$B:$B,0),'Data - Knowledge'!AO$8)/100</f>
        <v>0.564</v>
      </c>
      <c r="AP213" s="380">
        <f t="array" aca="true" ref="AP213">INDEX(KM_PCT,MATCH($A213,'Knowledge - Percentages'!$B:$B,0),'Data - Knowledge'!AP$8)/100</f>
        <v>0.55799999999999994</v>
      </c>
      <c r="AQ213" s="380">
        <f t="array" aca="true" ref="AQ213">INDEX(KM_PCT,MATCH($A213,'Knowledge - Percentages'!$B:$B,0),'Data - Knowledge'!AQ$8)/100</f>
        <v>0.55399999999999994</v>
      </c>
      <c r="AR213" s="380">
        <f t="array" aca="true" ref="AR213">INDEX(KM_PCT,MATCH($A213,'Knowledge - Percentages'!$B:$B,0),'Data - Knowledge'!AR$8)/100</f>
        <v>0.493</v>
      </c>
      <c r="AS213" s="380">
        <f t="array" aca="true" ref="AS213">INDEX(KM_PCT,MATCH($A213,'Knowledge - Percentages'!$B:$B,0),'Data - Knowledge'!AS$8)/100</f>
        <v>0.499</v>
      </c>
      <c r="AT213" s="380">
        <f t="array" aca="true" ref="AT213">INDEX(KM_PCT,MATCH($A213,'Knowledge - Percentages'!$B:$B,0),'Data - Knowledge'!AT$8)/100</f>
        <v>0.501</v>
      </c>
      <c r="AU213" s="380">
        <f t="array" aca="true" ref="AU213">INDEX(KM_PCT,MATCH($A213,'Knowledge - Percentages'!$B:$B,0),'Data - Knowledge'!AU$8)/100</f>
        <v>0.507</v>
      </c>
      <c r="AV213" s="380">
        <f t="array" aca="true" ref="AV213">INDEX(KM_PCT,MATCH($A213,'Knowledge - Percentages'!$B:$B,0),'Data - Knowledge'!AV$8)/100</f>
        <v>0.521</v>
      </c>
      <c r="AW213" s="380">
        <f t="array" aca="true" ref="AW213">INDEX(KM_PCT,MATCH($A213,'Knowledge - Percentages'!$B:$B,0),'Data - Knowledge'!AW$8)/100</f>
        <v>0.511</v>
      </c>
      <c r="AX213" s="380">
        <f t="array" aca="true" ref="AX213">INDEX(KM_PCT,MATCH($A213,'Knowledge - Percentages'!$B:$B,0),'Data - Knowledge'!AX$8)/100</f>
        <v>0.484</v>
      </c>
      <c r="AY213" s="380">
        <f t="array" aca="true" ref="AY213">INDEX(KM_PCT,MATCH($A213,'Knowledge - Percentages'!$B:$B,0),'Data - Knowledge'!AY$8)/100</f>
        <v>0.516</v>
      </c>
      <c r="AZ213" s="380">
        <f t="array" aca="true" ref="AZ213">INDEX(KM_PCT,MATCH($A213,'Knowledge - Percentages'!$B:$B,0),'Data - Knowledge'!AZ$8)/100</f>
        <v>0.55799999999999994</v>
      </c>
      <c r="BA213" s="380">
        <f t="array" aca="true" ref="BA213">INDEX(KM_PCT,MATCH($A213,'Knowledge - Percentages'!$B:$B,0),'Data - Knowledge'!BA$8)/100</f>
        <v>0.485</v>
      </c>
      <c r="BB213" s="380">
        <f t="array" aca="true" ref="BB213">INDEX(KM_PCT,MATCH($A213,'Knowledge - Percentages'!$B:$B,0),'Data - Knowledge'!BB$8)/100</f>
        <v>0.515</v>
      </c>
      <c r="BC213" s="380">
        <f t="array" aca="true" ref="BC213">INDEX(KM_PCT,MATCH($A213,'Knowledge - Percentages'!$B:$B,0),'Data - Knowledge'!BC$8)/100</f>
        <v>0.485</v>
      </c>
      <c r="BD213" s="380">
        <f t="array" aca="true" ref="BD213">INDEX(KM_PCT,MATCH($A213,'Knowledge - Percentages'!$B:$B,0),'Data - Knowledge'!BD$8)/100</f>
        <v>0.509</v>
      </c>
      <c r="BE213" s="380">
        <f t="array" aca="true" ref="BE213">INDEX(KM_PCT,MATCH($A213,'Knowledge - Percentages'!$B:$B,0),'Data - Knowledge'!BE$8)/100</f>
        <v>0.49200000000000005</v>
      </c>
      <c r="BF213" s="380">
        <f t="array" aca="true" ref="BF213">INDEX(KM_PCT,MATCH($A213,'Knowledge - Percentages'!$B:$B,0),'Data - Knowledge'!BF$8)/100</f>
        <v>0.495</v>
      </c>
      <c r="BG213" s="380">
        <f t="array" aca="true" ref="BG213">INDEX(KM_PCT,MATCH($A213,'Knowledge - Percentages'!$B:$B,0),'Data - Knowledge'!BG$8)/100</f>
        <v>0.512</v>
      </c>
      <c r="BH213" s="380">
        <f t="array" aca="true" ref="BH213">INDEX(KM_PCT,MATCH($A213,'Knowledge - Percentages'!$B:$B,0),'Data - Knowledge'!BH$8)/100</f>
        <v>0.506</v>
      </c>
      <c r="BI213" s="380">
        <f t="array" aca="true" ref="BI213">INDEX(KM_PCT,MATCH($A213,'Knowledge - Percentages'!$B:$B,0),'Data - Knowledge'!BI$8)/100</f>
        <v>0.508</v>
      </c>
      <c r="BJ213" s="380">
        <f t="array" aca="true" ref="BJ213">INDEX(KM_PCT,MATCH($A213,'Knowledge - Percentages'!$B:$B,0),'Data - Knowledge'!BJ$8)/100</f>
        <v>0.467</v>
      </c>
      <c r="BK213" s="380">
        <f t="array" aca="true" ref="BK213">INDEX(KM_PCT,MATCH($A213,'Knowledge - Percentages'!$B:$B,0),'Data - Knowledge'!BK$8)/100</f>
        <v>0.381</v>
      </c>
      <c r="BL213" s="380">
        <f t="array" aca="true" ref="BL213">INDEX(KM_PCT,MATCH($A213,'Knowledge - Percentages'!$B:$B,0),'Data - Knowledge'!BL$8)/100</f>
        <v>0.475</v>
      </c>
      <c r="BM213" s="380">
        <f t="array" aca="true" ref="BM213">INDEX(KM_PCT,MATCH($A213,'Knowledge - Percentages'!$B:$B,0),'Data - Knowledge'!BM$8)/100</f>
        <v>0.408</v>
      </c>
      <c r="BN213" s="380">
        <f t="array" aca="true" ref="BN213">INDEX(KM_PCT,MATCH($A213,'Knowledge - Percentages'!$B:$B,0),'Data - Knowledge'!BN$8)/100</f>
        <v>0.442</v>
      </c>
      <c r="BO213" s="380">
        <f t="array" aca="true" ref="BO213">INDEX(KM_PCT,MATCH($A213,'Knowledge - Percentages'!$B:$B,0),'Data - Knowledge'!BO$8)/100</f>
        <v>0.45899999999999996</v>
      </c>
      <c r="BP213" s="380">
        <f t="array" aca="true" ref="BP213">INDEX(KM_PCT,MATCH($A213,'Knowledge - Percentages'!$B:$B,0),'Data - Knowledge'!BP$8)/100</f>
        <v>0.457</v>
      </c>
      <c r="BQ213" s="380">
        <f t="array" aca="true" ref="BQ213">INDEX(KM_PCT,MATCH($A213,'Knowledge - Percentages'!$B:$B,0),'Data - Knowledge'!BQ$8)/100</f>
        <v>0.457</v>
      </c>
    </row>
    <row r="214" spans="1:69">
      <c r="A214" t="s">
        <v>598</v>
      </c>
      <c r="B214" t="s">
        <v>1064</v>
      </c>
      <c r="C214" t="s">
        <v>1102</v>
      </c>
      <c r="D214" t="s">
        <v>599</v>
      </c>
      <c r="E214" s="373">
        <f>SUMPRODUCT($K$2:$BQ$2,$K214:$BQ214)/$J$2</f>
        <v>0.36045454545454542</v>
      </c>
      <c r="F214" s="379">
        <f>SUMPRODUCT($K$2:$BQ$2,$K214:$BQ214)</f>
        <v>95.16</v>
      </c>
      <c r="G214" s="373">
        <f>SUMPRODUCT($K$3:$BQ$3,$K214:$BQ214)/$J$3</f>
        <v>0.26482248459958924</v>
      </c>
      <c r="H214" s="379">
        <f>SUMPRODUCT($K$3:$BQ$3,$K214:$BQ214)</f>
        <v>2579.3709999999992</v>
      </c>
      <c r="I214" s="373">
        <f>CORREL($K$4:$BQ$4,$K214:$BQ214)</f>
        <v>0.38975028731865596</v>
      </c>
      <c r="J214" s="379">
        <f>$E214/$G214*100</f>
        <v>136.11176029843219</v>
      </c>
      <c r="K214" s="380">
        <f t="array" aca="true" ref="K214">INDEX(KM_PCT,MATCH($A214,'Knowledge - Percentages'!$B:$B,0),'Data - Knowledge'!K$8)/100</f>
        <v>0.124</v>
      </c>
      <c r="L214" s="380">
        <f t="array" aca="true" ref="L214">INDEX(KM_PCT,MATCH($A214,'Knowledge - Percentages'!$B:$B,0),'Data - Knowledge'!L$8)/100</f>
        <v>0.174</v>
      </c>
      <c r="M214" s="380">
        <f t="array" aca="true" ref="M214">INDEX(KM_PCT,MATCH($A214,'Knowledge - Percentages'!$B:$B,0),'Data - Knowledge'!M$8)/100</f>
        <v>0.17300000000000001</v>
      </c>
      <c r="N214" s="380">
        <f t="array" aca="true" ref="N214">INDEX(KM_PCT,MATCH($A214,'Knowledge - Percentages'!$B:$B,0),'Data - Knowledge'!N$8)/100</f>
        <v>0.19399999999999998</v>
      </c>
      <c r="O214" s="380">
        <f t="array" aca="true" ref="O214">INDEX(KM_PCT,MATCH($A214,'Knowledge - Percentages'!$B:$B,0),'Data - Knowledge'!O$8)/100</f>
        <v>0.193</v>
      </c>
      <c r="P214" s="380">
        <f t="array" aca="true" ref="P214">INDEX(KM_PCT,MATCH($A214,'Knowledge - Percentages'!$B:$B,0),'Data - Knowledge'!P$8)/100</f>
        <v>0.19399999999999998</v>
      </c>
      <c r="Q214" s="380">
        <f t="array" aca="true" ref="Q214">INDEX(KM_PCT,MATCH($A214,'Knowledge - Percentages'!$B:$B,0),'Data - Knowledge'!Q$8)/100</f>
        <v>0.191</v>
      </c>
      <c r="R214" s="380">
        <f t="array" aca="true" ref="R214">INDEX(KM_PCT,MATCH($A214,'Knowledge - Percentages'!$B:$B,0),'Data - Knowledge'!R$8)/100</f>
        <v>0.192</v>
      </c>
      <c r="S214" s="380">
        <f t="array" aca="true" ref="S214">INDEX(KM_PCT,MATCH($A214,'Knowledge - Percentages'!$B:$B,0),'Data - Knowledge'!S$8)/100</f>
        <v>0.17800000000000002</v>
      </c>
      <c r="T214" s="380">
        <f t="array" aca="true" ref="T214">INDEX(KM_PCT,MATCH($A214,'Knowledge - Percentages'!$B:$B,0),'Data - Knowledge'!T$8)/100</f>
        <v>0.245</v>
      </c>
      <c r="U214" s="380">
        <f t="array" aca="true" ref="U214">INDEX(KM_PCT,MATCH($A214,'Knowledge - Percentages'!$B:$B,0),'Data - Knowledge'!U$8)/100</f>
        <v>0.22899999999999998</v>
      </c>
      <c r="V214" s="380">
        <f t="array" aca="true" ref="V214">INDEX(KM_PCT,MATCH($A214,'Knowledge - Percentages'!$B:$B,0),'Data - Knowledge'!V$8)/100</f>
        <v>0.23199999999999998</v>
      </c>
      <c r="W214" s="380">
        <f t="array" aca="true" ref="W214">INDEX(KM_PCT,MATCH($A214,'Knowledge - Percentages'!$B:$B,0),'Data - Knowledge'!W$8)/100</f>
        <v>0.23</v>
      </c>
      <c r="X214" s="380">
        <f t="array" aca="true" ref="X214">INDEX(KM_PCT,MATCH($A214,'Knowledge - Percentages'!$B:$B,0),'Data - Knowledge'!X$8)/100</f>
        <v>0.18600000000000003</v>
      </c>
      <c r="Y214" s="380">
        <f t="array" aca="true" ref="Y214">INDEX(KM_PCT,MATCH($A214,'Knowledge - Percentages'!$B:$B,0),'Data - Knowledge'!Y$8)/100</f>
        <v>0.214</v>
      </c>
      <c r="Z214" s="380">
        <f t="array" aca="true" ref="Z214">INDEX(KM_PCT,MATCH($A214,'Knowledge - Percentages'!$B:$B,0),'Data - Knowledge'!Z$8)/100</f>
        <v>0.214</v>
      </c>
      <c r="AA214" s="380">
        <f t="array" aca="true" ref="AA214">INDEX(KM_PCT,MATCH($A214,'Knowledge - Percentages'!$B:$B,0),'Data - Knowledge'!AA$8)/100</f>
        <v>0.235</v>
      </c>
      <c r="AB214" s="380">
        <f t="array" aca="true" ref="AB214">INDEX(KM_PCT,MATCH($A214,'Knowledge - Percentages'!$B:$B,0),'Data - Knowledge'!AB$8)/100</f>
        <v>0.265</v>
      </c>
      <c r="AC214" s="380">
        <f t="array" aca="true" ref="AC214">INDEX(KM_PCT,MATCH($A214,'Knowledge - Percentages'!$B:$B,0),'Data - Knowledge'!AC$8)/100</f>
        <v>0.262</v>
      </c>
      <c r="AD214" s="380">
        <f t="array" aca="true" ref="AD214">INDEX(KM_PCT,MATCH($A214,'Knowledge - Percentages'!$B:$B,0),'Data - Knowledge'!AD$8)/100</f>
        <v>0.35100000000000003</v>
      </c>
      <c r="AE214" s="380">
        <f t="array" aca="true" ref="AE214">INDEX(KM_PCT,MATCH($A214,'Knowledge - Percentages'!$B:$B,0),'Data - Knowledge'!AE$8)/100</f>
        <v>0.276</v>
      </c>
      <c r="AF214" s="380">
        <f t="array" aca="true" ref="AF214">INDEX(KM_PCT,MATCH($A214,'Knowledge - Percentages'!$B:$B,0),'Data - Knowledge'!AF$8)/100</f>
        <v>0.259</v>
      </c>
      <c r="AG214" s="380">
        <f t="array" aca="true" ref="AG214">INDEX(KM_PCT,MATCH($A214,'Knowledge - Percentages'!$B:$B,0),'Data - Knowledge'!AG$8)/100</f>
        <v>0.287</v>
      </c>
      <c r="AH214" s="380">
        <f t="array" aca="true" ref="AH214">INDEX(KM_PCT,MATCH($A214,'Knowledge - Percentages'!$B:$B,0),'Data - Knowledge'!AH$8)/100</f>
        <v>0.263</v>
      </c>
      <c r="AI214" s="380">
        <f t="array" aca="true" ref="AI214">INDEX(KM_PCT,MATCH($A214,'Knowledge - Percentages'!$B:$B,0),'Data - Knowledge'!AI$8)/100</f>
        <v>0.332</v>
      </c>
      <c r="AJ214" s="380">
        <f t="array" aca="true" ref="AJ214">INDEX(KM_PCT,MATCH($A214,'Knowledge - Percentages'!$B:$B,0),'Data - Knowledge'!AJ$8)/100</f>
        <v>0.278</v>
      </c>
      <c r="AK214" s="380">
        <f t="array" aca="true" ref="AK214">INDEX(KM_PCT,MATCH($A214,'Knowledge - Percentages'!$B:$B,0),'Data - Knowledge'!AK$8)/100</f>
        <v>0.27899999999999997</v>
      </c>
      <c r="AL214" s="380">
        <f t="array" aca="true" ref="AL214">INDEX(KM_PCT,MATCH($A214,'Knowledge - Percentages'!$B:$B,0),'Data - Knowledge'!AL$8)/100</f>
        <v>0.278</v>
      </c>
      <c r="AM214" s="380">
        <f t="array" aca="true" ref="AM214">INDEX(KM_PCT,MATCH($A214,'Knowledge - Percentages'!$B:$B,0),'Data - Knowledge'!AM$8)/100</f>
        <v>0.26899999999999996</v>
      </c>
      <c r="AN214" s="380">
        <f t="array" aca="true" ref="AN214">INDEX(KM_PCT,MATCH($A214,'Knowledge - Percentages'!$B:$B,0),'Data - Knowledge'!AN$8)/100</f>
        <v>0.278</v>
      </c>
      <c r="AO214" s="380">
        <f t="array" aca="true" ref="AO214">INDEX(KM_PCT,MATCH($A214,'Knowledge - Percentages'!$B:$B,0),'Data - Knowledge'!AO$8)/100</f>
        <v>0.278</v>
      </c>
      <c r="AP214" s="380">
        <f t="array" aca="true" ref="AP214">INDEX(KM_PCT,MATCH($A214,'Knowledge - Percentages'!$B:$B,0),'Data - Knowledge'!AP$8)/100</f>
        <v>0.27</v>
      </c>
      <c r="AQ214" s="380">
        <f t="array" aca="true" ref="AQ214">INDEX(KM_PCT,MATCH($A214,'Knowledge - Percentages'!$B:$B,0),'Data - Knowledge'!AQ$8)/100</f>
        <v>0.272</v>
      </c>
      <c r="AR214" s="380">
        <f t="array" aca="true" ref="AR214">INDEX(KM_PCT,MATCH($A214,'Knowledge - Percentages'!$B:$B,0),'Data - Knowledge'!AR$8)/100</f>
        <v>0.262</v>
      </c>
      <c r="AS214" s="380">
        <f t="array" aca="true" ref="AS214">INDEX(KM_PCT,MATCH($A214,'Knowledge - Percentages'!$B:$B,0),'Data - Knowledge'!AS$8)/100</f>
        <v>0.292</v>
      </c>
      <c r="AT214" s="380">
        <f t="array" aca="true" ref="AT214">INDEX(KM_PCT,MATCH($A214,'Knowledge - Percentages'!$B:$B,0),'Data - Knowledge'!AT$8)/100</f>
        <v>0.294</v>
      </c>
      <c r="AU214" s="380">
        <f t="array" aca="true" ref="AU214">INDEX(KM_PCT,MATCH($A214,'Knowledge - Percentages'!$B:$B,0),'Data - Knowledge'!AU$8)/100</f>
        <v>0.33899999999999997</v>
      </c>
      <c r="AV214" s="380">
        <f t="array" aca="true" ref="AV214">INDEX(KM_PCT,MATCH($A214,'Knowledge - Percentages'!$B:$B,0),'Data - Knowledge'!AV$8)/100</f>
        <v>0.327</v>
      </c>
      <c r="AW214" s="380">
        <f t="array" aca="true" ref="AW214">INDEX(KM_PCT,MATCH($A214,'Knowledge - Percentages'!$B:$B,0),'Data - Knowledge'!AW$8)/100</f>
        <v>0.33799999999999997</v>
      </c>
      <c r="AX214" s="380">
        <f t="array" aca="true" ref="AX214">INDEX(KM_PCT,MATCH($A214,'Knowledge - Percentages'!$B:$B,0),'Data - Knowledge'!AX$8)/100</f>
        <v>0.38299999999999995</v>
      </c>
      <c r="AY214" s="380">
        <f t="array" aca="true" ref="AY214">INDEX(KM_PCT,MATCH($A214,'Knowledge - Percentages'!$B:$B,0),'Data - Knowledge'!AY$8)/100</f>
        <v>0.35600000000000004</v>
      </c>
      <c r="AZ214" s="380">
        <f t="array" aca="true" ref="AZ214">INDEX(KM_PCT,MATCH($A214,'Knowledge - Percentages'!$B:$B,0),'Data - Knowledge'!AZ$8)/100</f>
        <v>0.315</v>
      </c>
      <c r="BA214" s="380">
        <f t="array" aca="true" ref="BA214">INDEX(KM_PCT,MATCH($A214,'Knowledge - Percentages'!$B:$B,0),'Data - Knowledge'!BA$8)/100</f>
        <v>0.382</v>
      </c>
      <c r="BB214" s="380">
        <f t="array" aca="true" ref="BB214">INDEX(KM_PCT,MATCH($A214,'Knowledge - Percentages'!$B:$B,0),'Data - Knowledge'!BB$8)/100</f>
        <v>0.35700000000000004</v>
      </c>
      <c r="BC214" s="380">
        <f t="array" aca="true" ref="BC214">INDEX(KM_PCT,MATCH($A214,'Knowledge - Percentages'!$B:$B,0),'Data - Knowledge'!BC$8)/100</f>
        <v>0.426</v>
      </c>
      <c r="BD214" s="380">
        <f t="array" aca="true" ref="BD214">INDEX(KM_PCT,MATCH($A214,'Knowledge - Percentages'!$B:$B,0),'Data - Knowledge'!BD$8)/100</f>
        <v>0.385</v>
      </c>
      <c r="BE214" s="380">
        <f t="array" aca="true" ref="BE214">INDEX(KM_PCT,MATCH($A214,'Knowledge - Percentages'!$B:$B,0),'Data - Knowledge'!BE$8)/100</f>
        <v>0.401</v>
      </c>
      <c r="BF214" s="380">
        <f t="array" aca="true" ref="BF214">INDEX(KM_PCT,MATCH($A214,'Knowledge - Percentages'!$B:$B,0),'Data - Knowledge'!BF$8)/100</f>
        <v>0.39899999999999997</v>
      </c>
      <c r="BG214" s="380">
        <f t="array" aca="true" ref="BG214">INDEX(KM_PCT,MATCH($A214,'Knowledge - Percentages'!$B:$B,0),'Data - Knowledge'!BG$8)/100</f>
        <v>0.315</v>
      </c>
      <c r="BH214" s="380">
        <f t="array" aca="true" ref="BH214">INDEX(KM_PCT,MATCH($A214,'Knowledge - Percentages'!$B:$B,0),'Data - Knowledge'!BH$8)/100</f>
        <v>0.33799999999999997</v>
      </c>
      <c r="BI214" s="380">
        <f t="array" aca="true" ref="BI214">INDEX(KM_PCT,MATCH($A214,'Knowledge - Percentages'!$B:$B,0),'Data - Knowledge'!BI$8)/100</f>
        <v>0.335</v>
      </c>
      <c r="BJ214" s="380">
        <f t="array" aca="true" ref="BJ214">INDEX(KM_PCT,MATCH($A214,'Knowledge - Percentages'!$B:$B,0),'Data - Knowledge'!BJ$8)/100</f>
        <v>0.406</v>
      </c>
      <c r="BK214" s="380">
        <f t="array" aca="true" ref="BK214">INDEX(KM_PCT,MATCH($A214,'Knowledge - Percentages'!$B:$B,0),'Data - Knowledge'!BK$8)/100</f>
        <v>0.484</v>
      </c>
      <c r="BL214" s="380">
        <f t="array" aca="true" ref="BL214">INDEX(KM_PCT,MATCH($A214,'Knowledge - Percentages'!$B:$B,0),'Data - Knowledge'!BL$8)/100</f>
        <v>0.371</v>
      </c>
      <c r="BM214" s="380">
        <f t="array" aca="true" ref="BM214">INDEX(KM_PCT,MATCH($A214,'Knowledge - Percentages'!$B:$B,0),'Data - Knowledge'!BM$8)/100</f>
        <v>0.45299999999999996</v>
      </c>
      <c r="BN214" s="380">
        <f t="array" aca="true" ref="BN214">INDEX(KM_PCT,MATCH($A214,'Knowledge - Percentages'!$B:$B,0),'Data - Knowledge'!BN$8)/100</f>
        <v>0.423</v>
      </c>
      <c r="BO214" s="380">
        <f t="array" aca="true" ref="BO214">INDEX(KM_PCT,MATCH($A214,'Knowledge - Percentages'!$B:$B,0),'Data - Knowledge'!BO$8)/100</f>
        <v>0.42</v>
      </c>
      <c r="BP214" s="380">
        <f t="array" aca="true" ref="BP214">INDEX(KM_PCT,MATCH($A214,'Knowledge - Percentages'!$B:$B,0),'Data - Knowledge'!BP$8)/100</f>
        <v>0.428</v>
      </c>
      <c r="BQ214" s="380">
        <f t="array" aca="true" ref="BQ214">INDEX(KM_PCT,MATCH($A214,'Knowledge - Percentages'!$B:$B,0),'Data - Knowledge'!BQ$8)/100</f>
        <v>0.42200000000000004</v>
      </c>
    </row>
    <row r="215" spans="1:69">
      <c r="A215" t="s">
        <v>600</v>
      </c>
      <c r="B215" t="s">
        <v>1064</v>
      </c>
      <c r="C215" t="s">
        <v>1102</v>
      </c>
      <c r="D215" t="s">
        <v>601</v>
      </c>
      <c r="E215" s="373">
        <f>SUMPRODUCT($K$2:$BQ$2,$K215:$BQ215)/$J$2</f>
        <v>0.058526515151515156</v>
      </c>
      <c r="F215" s="379">
        <f>SUMPRODUCT($K$2:$BQ$2,$K215:$BQ215)</f>
        <v>15.451</v>
      </c>
      <c r="G215" s="373">
        <f>SUMPRODUCT($K$3:$BQ$3,$K215:$BQ215)/$J$3</f>
        <v>0.065619301848049275</v>
      </c>
      <c r="H215" s="379">
        <f>SUMPRODUCT($K$3:$BQ$3,$K215:$BQ215)</f>
        <v>639.132</v>
      </c>
      <c r="I215" s="373">
        <f>CORREL($K$4:$BQ$4,$K215:$BQ215)</f>
        <v>-0.33032929301690278</v>
      </c>
      <c r="J215" s="379">
        <f>$E215/$G215*100</f>
        <v>89.191005547485915</v>
      </c>
      <c r="K215" s="380">
        <f t="array" aca="true" ref="K215">INDEX(KM_PCT,MATCH($A215,'Knowledge - Percentages'!$B:$B,0),'Data - Knowledge'!K$8)/100</f>
        <v>0.063</v>
      </c>
      <c r="L215" s="380">
        <f t="array" aca="true" ref="L215">INDEX(KM_PCT,MATCH($A215,'Knowledge - Percentages'!$B:$B,0),'Data - Knowledge'!L$8)/100</f>
        <v>0.063</v>
      </c>
      <c r="M215" s="380">
        <f t="array" aca="true" ref="M215">INDEX(KM_PCT,MATCH($A215,'Knowledge - Percentages'!$B:$B,0),'Data - Knowledge'!M$8)/100</f>
        <v>0.068</v>
      </c>
      <c r="N215" s="380">
        <f t="array" aca="true" ref="N215">INDEX(KM_PCT,MATCH($A215,'Knowledge - Percentages'!$B:$B,0),'Data - Knowledge'!N$8)/100</f>
        <v>0.068</v>
      </c>
      <c r="O215" s="380">
        <f t="array" aca="true" ref="O215">INDEX(KM_PCT,MATCH($A215,'Knowledge - Percentages'!$B:$B,0),'Data - Knowledge'!O$8)/100</f>
        <v>0.067</v>
      </c>
      <c r="P215" s="380">
        <f t="array" aca="true" ref="P215">INDEX(KM_PCT,MATCH($A215,'Knowledge - Percentages'!$B:$B,0),'Data - Knowledge'!P$8)/100</f>
        <v>0.065</v>
      </c>
      <c r="Q215" s="380">
        <f t="array" aca="true" ref="Q215">INDEX(KM_PCT,MATCH($A215,'Knowledge - Percentages'!$B:$B,0),'Data - Knowledge'!Q$8)/100</f>
        <v>0.079</v>
      </c>
      <c r="R215" s="380">
        <f t="array" aca="true" ref="R215">INDEX(KM_PCT,MATCH($A215,'Knowledge - Percentages'!$B:$B,0),'Data - Knowledge'!R$8)/100</f>
        <v>0.067</v>
      </c>
      <c r="S215" s="380">
        <f t="array" aca="true" ref="S215">INDEX(KM_PCT,MATCH($A215,'Knowledge - Percentages'!$B:$B,0),'Data - Knowledge'!S$8)/100</f>
        <v>0.067</v>
      </c>
      <c r="T215" s="380">
        <f t="array" aca="true" ref="T215">INDEX(KM_PCT,MATCH($A215,'Knowledge - Percentages'!$B:$B,0),'Data - Knowledge'!T$8)/100</f>
        <v>0.068</v>
      </c>
      <c r="U215" s="380">
        <f t="array" aca="true" ref="U215">INDEX(KM_PCT,MATCH($A215,'Knowledge - Percentages'!$B:$B,0),'Data - Knowledge'!U$8)/100</f>
        <v>0.068</v>
      </c>
      <c r="V215" s="380">
        <f t="array" aca="true" ref="V215">INDEX(KM_PCT,MATCH($A215,'Knowledge - Percentages'!$B:$B,0),'Data - Knowledge'!V$8)/100</f>
        <v>0.062</v>
      </c>
      <c r="W215" s="380">
        <f t="array" aca="true" ref="W215">INDEX(KM_PCT,MATCH($A215,'Knowledge - Percentages'!$B:$B,0),'Data - Knowledge'!W$8)/100</f>
        <v>0.079</v>
      </c>
      <c r="X215" s="380">
        <f t="array" aca="true" ref="X215">INDEX(KM_PCT,MATCH($A215,'Knowledge - Percentages'!$B:$B,0),'Data - Knowledge'!X$8)/100</f>
        <v>0.068</v>
      </c>
      <c r="Y215" s="380">
        <f t="array" aca="true" ref="Y215">INDEX(KM_PCT,MATCH($A215,'Knowledge - Percentages'!$B:$B,0),'Data - Knowledge'!Y$8)/100</f>
        <v>0.068</v>
      </c>
      <c r="Z215" s="380">
        <f t="array" aca="true" ref="Z215">INDEX(KM_PCT,MATCH($A215,'Knowledge - Percentages'!$B:$B,0),'Data - Knowledge'!Z$8)/100</f>
        <v>0.068</v>
      </c>
      <c r="AA215" s="380">
        <f t="array" aca="true" ref="AA215">INDEX(KM_PCT,MATCH($A215,'Knowledge - Percentages'!$B:$B,0),'Data - Knowledge'!AA$8)/100</f>
        <v>0.084</v>
      </c>
      <c r="AB215" s="380">
        <f t="array" aca="true" ref="AB215">INDEX(KM_PCT,MATCH($A215,'Knowledge - Percentages'!$B:$B,0),'Data - Knowledge'!AB$8)/100</f>
        <v>0.071</v>
      </c>
      <c r="AC215" s="380">
        <f t="array" aca="true" ref="AC215">INDEX(KM_PCT,MATCH($A215,'Knowledge - Percentages'!$B:$B,0),'Data - Knowledge'!AC$8)/100</f>
        <v>0.07</v>
      </c>
      <c r="AD215" s="380">
        <f t="array" aca="true" ref="AD215">INDEX(KM_PCT,MATCH($A215,'Knowledge - Percentages'!$B:$B,0),'Data - Knowledge'!AD$8)/100</f>
        <v>0.071</v>
      </c>
      <c r="AE215" s="380">
        <f t="array" aca="true" ref="AE215">INDEX(KM_PCT,MATCH($A215,'Knowledge - Percentages'!$B:$B,0),'Data - Knowledge'!AE$8)/100</f>
        <v>0.086</v>
      </c>
      <c r="AF215" s="380">
        <f t="array" aca="true" ref="AF215">INDEX(KM_PCT,MATCH($A215,'Knowledge - Percentages'!$B:$B,0),'Data - Knowledge'!AF$8)/100</f>
        <v>0.069</v>
      </c>
      <c r="AG215" s="380">
        <f t="array" aca="true" ref="AG215">INDEX(KM_PCT,MATCH($A215,'Knowledge - Percentages'!$B:$B,0),'Data - Knowledge'!AG$8)/100</f>
        <v>0.066</v>
      </c>
      <c r="AH215" s="380">
        <f t="array" aca="true" ref="AH215">INDEX(KM_PCT,MATCH($A215,'Knowledge - Percentages'!$B:$B,0),'Data - Knowledge'!AH$8)/100</f>
        <v>0.069</v>
      </c>
      <c r="AI215" s="380">
        <f t="array" aca="true" ref="AI215">INDEX(KM_PCT,MATCH($A215,'Knowledge - Percentages'!$B:$B,0),'Data - Knowledge'!AI$8)/100</f>
        <v>0.059000000000000004</v>
      </c>
      <c r="AJ215" s="380">
        <f t="array" aca="true" ref="AJ215">INDEX(KM_PCT,MATCH($A215,'Knowledge - Percentages'!$B:$B,0),'Data - Knowledge'!AJ$8)/100</f>
        <v>0.067</v>
      </c>
      <c r="AK215" s="380">
        <f t="array" aca="true" ref="AK215">INDEX(KM_PCT,MATCH($A215,'Knowledge - Percentages'!$B:$B,0),'Data - Knowledge'!AK$8)/100</f>
        <v>0.062</v>
      </c>
      <c r="AL215" s="380">
        <f t="array" aca="true" ref="AL215">INDEX(KM_PCT,MATCH($A215,'Knowledge - Percentages'!$B:$B,0),'Data - Knowledge'!AL$8)/100</f>
        <v>0.062</v>
      </c>
      <c r="AM215" s="380">
        <f t="array" aca="true" ref="AM215">INDEX(KM_PCT,MATCH($A215,'Knowledge - Percentages'!$B:$B,0),'Data - Knowledge'!AM$8)/100</f>
        <v>0.062</v>
      </c>
      <c r="AN215" s="380">
        <f t="array" aca="true" ref="AN215">INDEX(KM_PCT,MATCH($A215,'Knowledge - Percentages'!$B:$B,0),'Data - Knowledge'!AN$8)/100</f>
        <v>0.06</v>
      </c>
      <c r="AO215" s="380">
        <f t="array" aca="true" ref="AO215">INDEX(KM_PCT,MATCH($A215,'Knowledge - Percentages'!$B:$B,0),'Data - Knowledge'!AO$8)/100</f>
        <v>0.061</v>
      </c>
      <c r="AP215" s="380">
        <f t="array" aca="true" ref="AP215">INDEX(KM_PCT,MATCH($A215,'Knowledge - Percentages'!$B:$B,0),'Data - Knowledge'!AP$8)/100</f>
        <v>0.066</v>
      </c>
      <c r="AQ215" s="380">
        <f t="array" aca="true" ref="AQ215">INDEX(KM_PCT,MATCH($A215,'Knowledge - Percentages'!$B:$B,0),'Data - Knowledge'!AQ$8)/100</f>
        <v>0.066</v>
      </c>
      <c r="AR215" s="380">
        <f t="array" aca="true" ref="AR215">INDEX(KM_PCT,MATCH($A215,'Knowledge - Percentages'!$B:$B,0),'Data - Knowledge'!AR$8)/100</f>
        <v>0.10099999999999999</v>
      </c>
      <c r="AS215" s="380">
        <f t="array" aca="true" ref="AS215">INDEX(KM_PCT,MATCH($A215,'Knowledge - Percentages'!$B:$B,0),'Data - Knowledge'!AS$8)/100</f>
        <v>0.099</v>
      </c>
      <c r="AT215" s="380">
        <f t="array" aca="true" ref="AT215">INDEX(KM_PCT,MATCH($A215,'Knowledge - Percentages'!$B:$B,0),'Data - Knowledge'!AT$8)/100</f>
        <v>0.087</v>
      </c>
      <c r="AU215" s="380">
        <f t="array" aca="true" ref="AU215">INDEX(KM_PCT,MATCH($A215,'Knowledge - Percentages'!$B:$B,0),'Data - Knowledge'!AU$8)/100</f>
        <v>0.067</v>
      </c>
      <c r="AV215" s="380">
        <f t="array" aca="true" ref="AV215">INDEX(KM_PCT,MATCH($A215,'Knowledge - Percentages'!$B:$B,0),'Data - Knowledge'!AV$8)/100</f>
        <v>0.06</v>
      </c>
      <c r="AW215" s="380">
        <f t="array" aca="true" ref="AW215">INDEX(KM_PCT,MATCH($A215,'Knowledge - Percentages'!$B:$B,0),'Data - Knowledge'!AW$8)/100</f>
        <v>0.063</v>
      </c>
      <c r="AX215" s="380">
        <f t="array" aca="true" ref="AX215">INDEX(KM_PCT,MATCH($A215,'Knowledge - Percentages'!$B:$B,0),'Data - Knowledge'!AX$8)/100</f>
        <v>0.045</v>
      </c>
      <c r="AY215" s="380">
        <f t="array" aca="true" ref="AY215">INDEX(KM_PCT,MATCH($A215,'Knowledge - Percentages'!$B:$B,0),'Data - Knowledge'!AY$8)/100</f>
        <v>0.057999999999999996</v>
      </c>
      <c r="AZ215" s="380">
        <f t="array" aca="true" ref="AZ215">INDEX(KM_PCT,MATCH($A215,'Knowledge - Percentages'!$B:$B,0),'Data - Knowledge'!AZ$8)/100</f>
        <v>0.054000000000000006</v>
      </c>
      <c r="BA215" s="380">
        <f t="array" aca="true" ref="BA215">INDEX(KM_PCT,MATCH($A215,'Knowledge - Percentages'!$B:$B,0),'Data - Knowledge'!BA$8)/100</f>
        <v>0.055999999999999994</v>
      </c>
      <c r="BB215" s="380">
        <f t="array" aca="true" ref="BB215">INDEX(KM_PCT,MATCH($A215,'Knowledge - Percentages'!$B:$B,0),'Data - Knowledge'!BB$8)/100</f>
        <v>0.055</v>
      </c>
      <c r="BC215" s="380">
        <f t="array" aca="true" ref="BC215">INDEX(KM_PCT,MATCH($A215,'Knowledge - Percentages'!$B:$B,0),'Data - Knowledge'!BC$8)/100</f>
        <v>0.04</v>
      </c>
      <c r="BD215" s="380">
        <f t="array" aca="true" ref="BD215">INDEX(KM_PCT,MATCH($A215,'Knowledge - Percentages'!$B:$B,0),'Data - Knowledge'!BD$8)/100</f>
        <v>0.05</v>
      </c>
      <c r="BE215" s="380">
        <f t="array" aca="true" ref="BE215">INDEX(KM_PCT,MATCH($A215,'Knowledge - Percentages'!$B:$B,0),'Data - Knowledge'!BE$8)/100</f>
        <v>0.05</v>
      </c>
      <c r="BF215" s="380">
        <f t="array" aca="true" ref="BF215">INDEX(KM_PCT,MATCH($A215,'Knowledge - Percentages'!$B:$B,0),'Data - Knowledge'!BF$8)/100</f>
        <v>0.05</v>
      </c>
      <c r="BG215" s="380">
        <f t="array" aca="true" ref="BG215">INDEX(KM_PCT,MATCH($A215,'Knowledge - Percentages'!$B:$B,0),'Data - Knowledge'!BG$8)/100</f>
        <v>0.084</v>
      </c>
      <c r="BH215" s="380">
        <f t="array" aca="true" ref="BH215">INDEX(KM_PCT,MATCH($A215,'Knowledge - Percentages'!$B:$B,0),'Data - Knowledge'!BH$8)/100</f>
        <v>0.072000000000000008</v>
      </c>
      <c r="BI215" s="380">
        <f t="array" aca="true" ref="BI215">INDEX(KM_PCT,MATCH($A215,'Knowledge - Percentages'!$B:$B,0),'Data - Knowledge'!BI$8)/100</f>
        <v>0.072000000000000008</v>
      </c>
      <c r="BJ215" s="380">
        <f t="array" aca="true" ref="BJ215">INDEX(KM_PCT,MATCH($A215,'Knowledge - Percentages'!$B:$B,0),'Data - Knowledge'!BJ$8)/100</f>
        <v>0.055</v>
      </c>
      <c r="BK215" s="380">
        <f t="array" aca="true" ref="BK215">INDEX(KM_PCT,MATCH($A215,'Knowledge - Percentages'!$B:$B,0),'Data - Knowledge'!BK$8)/100</f>
        <v>0.059000000000000004</v>
      </c>
      <c r="BL215" s="380">
        <f t="array" aca="true" ref="BL215">INDEX(KM_PCT,MATCH($A215,'Knowledge - Percentages'!$B:$B,0),'Data - Knowledge'!BL$8)/100</f>
        <v>0.059000000000000004</v>
      </c>
      <c r="BM215" s="380">
        <f t="array" aca="true" ref="BM215">INDEX(KM_PCT,MATCH($A215,'Knowledge - Percentages'!$B:$B,0),'Data - Knowledge'!BM$8)/100</f>
        <v>0.059000000000000004</v>
      </c>
      <c r="BN215" s="380">
        <f t="array" aca="true" ref="BN215">INDEX(KM_PCT,MATCH($A215,'Knowledge - Percentages'!$B:$B,0),'Data - Knowledge'!BN$8)/100</f>
        <v>0.059000000000000004</v>
      </c>
      <c r="BO215" s="380">
        <f t="array" aca="true" ref="BO215">INDEX(KM_PCT,MATCH($A215,'Knowledge - Percentages'!$B:$B,0),'Data - Knowledge'!BO$8)/100</f>
        <v>0.063</v>
      </c>
      <c r="BP215" s="380">
        <f t="array" aca="true" ref="BP215">INDEX(KM_PCT,MATCH($A215,'Knowledge - Percentages'!$B:$B,0),'Data - Knowledge'!BP$8)/100</f>
        <v>0.057</v>
      </c>
      <c r="BQ215" s="380">
        <f t="array" aca="true" ref="BQ215">INDEX(KM_PCT,MATCH($A215,'Knowledge - Percentages'!$B:$B,0),'Data - Knowledge'!BQ$8)/100</f>
        <v>0.063</v>
      </c>
    </row>
    <row r="216" spans="1:69">
      <c r="A216" t="s">
        <v>1103</v>
      </c>
      <c r="B216" t="s">
        <v>1064</v>
      </c>
      <c r="C216" t="s">
        <v>1104</v>
      </c>
      <c r="D216" t="s">
        <v>1105</v>
      </c>
      <c r="E216" s="373">
        <f>SUMPRODUCT($K$2:$BQ$2,$K216:$BQ216)/$J$2</f>
        <v>0.099799242424242415</v>
      </c>
      <c r="F216" s="379">
        <f>SUMPRODUCT($K$2:$BQ$2,$K216:$BQ216)</f>
        <v>26.346999999999998</v>
      </c>
      <c r="G216" s="373">
        <f>SUMPRODUCT($K$3:$BQ$3,$K216:$BQ216)/$J$3</f>
        <v>0.14356006160164267</v>
      </c>
      <c r="H216" s="379">
        <f>SUMPRODUCT($K$3:$BQ$3,$K216:$BQ216)</f>
        <v>1398.2749999999996</v>
      </c>
      <c r="I216" s="373">
        <f>CORREL($K$4:$BQ$4,$K216:$BQ216)</f>
        <v>-0.38565058476520248</v>
      </c>
      <c r="J216" s="379">
        <f>$E216/$G216*100</f>
        <v>69.517414043169</v>
      </c>
      <c r="K216" s="380">
        <f t="array" aca="true" ref="K216">INDEX(KM_PCT,MATCH($A216,'Knowledge - Percentages'!$B:$B,0),'Data - Knowledge'!K$8)/100</f>
        <v>0.193</v>
      </c>
      <c r="L216" s="380">
        <f t="array" aca="true" ref="L216">INDEX(KM_PCT,MATCH($A216,'Knowledge - Percentages'!$B:$B,0),'Data - Knowledge'!L$8)/100</f>
        <v>0.193</v>
      </c>
      <c r="M216" s="380">
        <f t="array" aca="true" ref="M216">INDEX(KM_PCT,MATCH($A216,'Knowledge - Percentages'!$B:$B,0),'Data - Knowledge'!M$8)/100</f>
        <v>0.193</v>
      </c>
      <c r="N216" s="380">
        <f t="array" aca="true" ref="N216">INDEX(KM_PCT,MATCH($A216,'Knowledge - Percentages'!$B:$B,0),'Data - Knowledge'!N$8)/100</f>
        <v>0.155</v>
      </c>
      <c r="O216" s="380">
        <f t="array" aca="true" ref="O216">INDEX(KM_PCT,MATCH($A216,'Knowledge - Percentages'!$B:$B,0),'Data - Knowledge'!O$8)/100</f>
        <v>0.179</v>
      </c>
      <c r="P216" s="380">
        <f t="array" aca="true" ref="P216">INDEX(KM_PCT,MATCH($A216,'Knowledge - Percentages'!$B:$B,0),'Data - Knowledge'!P$8)/100</f>
        <v>0.188</v>
      </c>
      <c r="Q216" s="380">
        <f t="array" aca="true" ref="Q216">INDEX(KM_PCT,MATCH($A216,'Knowledge - Percentages'!$B:$B,0),'Data - Knowledge'!Q$8)/100</f>
        <v>0.179</v>
      </c>
      <c r="R216" s="380">
        <f t="array" aca="true" ref="R216">INDEX(KM_PCT,MATCH($A216,'Knowledge - Percentages'!$B:$B,0),'Data - Knowledge'!R$8)/100</f>
        <v>0.17600000000000002</v>
      </c>
      <c r="S216" s="380">
        <f t="array" aca="true" ref="S216">INDEX(KM_PCT,MATCH($A216,'Knowledge - Percentages'!$B:$B,0),'Data - Knowledge'!S$8)/100</f>
        <v>0.23800000000000002</v>
      </c>
      <c r="T216" s="380">
        <f t="array" aca="true" ref="T216">INDEX(KM_PCT,MATCH($A216,'Knowledge - Percentages'!$B:$B,0),'Data - Knowledge'!T$8)/100</f>
        <v>0.14400000000000002</v>
      </c>
      <c r="U216" s="380">
        <f t="array" aca="true" ref="U216">INDEX(KM_PCT,MATCH($A216,'Knowledge - Percentages'!$B:$B,0),'Data - Knowledge'!U$8)/100</f>
        <v>0.138</v>
      </c>
      <c r="V216" s="380">
        <f t="array" aca="true" ref="V216">INDEX(KM_PCT,MATCH($A216,'Knowledge - Percentages'!$B:$B,0),'Data - Knowledge'!V$8)/100</f>
        <v>0.113</v>
      </c>
      <c r="W216" s="380">
        <f t="array" aca="true" ref="W216">INDEX(KM_PCT,MATCH($A216,'Knowledge - Percentages'!$B:$B,0),'Data - Knowledge'!W$8)/100</f>
        <v>0.138</v>
      </c>
      <c r="X216" s="380">
        <f t="array" aca="true" ref="X216">INDEX(KM_PCT,MATCH($A216,'Knowledge - Percentages'!$B:$B,0),'Data - Knowledge'!X$8)/100</f>
        <v>0.14300000000000002</v>
      </c>
      <c r="Y216" s="380">
        <f t="array" aca="true" ref="Y216">INDEX(KM_PCT,MATCH($A216,'Knowledge - Percentages'!$B:$B,0),'Data - Knowledge'!Y$8)/100</f>
        <v>0.20600000000000002</v>
      </c>
      <c r="Z216" s="380">
        <f t="array" aca="true" ref="Z216">INDEX(KM_PCT,MATCH($A216,'Knowledge - Percentages'!$B:$B,0),'Data - Knowledge'!Z$8)/100</f>
        <v>0.162</v>
      </c>
      <c r="AA216" s="380">
        <f t="array" aca="true" ref="AA216">INDEX(KM_PCT,MATCH($A216,'Knowledge - Percentages'!$B:$B,0),'Data - Knowledge'!AA$8)/100</f>
        <v>0.147</v>
      </c>
      <c r="AB216" s="380">
        <f t="array" aca="true" ref="AB216">INDEX(KM_PCT,MATCH($A216,'Knowledge - Percentages'!$B:$B,0),'Data - Knowledge'!AB$8)/100</f>
        <v>0.20199999999999999</v>
      </c>
      <c r="AC216" s="380">
        <f t="array" aca="true" ref="AC216">INDEX(KM_PCT,MATCH($A216,'Knowledge - Percentages'!$B:$B,0),'Data - Knowledge'!AC$8)/100</f>
        <v>0.158</v>
      </c>
      <c r="AD216" s="380">
        <f t="array" aca="true" ref="AD216">INDEX(KM_PCT,MATCH($A216,'Knowledge - Percentages'!$B:$B,0),'Data - Knowledge'!AD$8)/100</f>
        <v>0.12</v>
      </c>
      <c r="AE216" s="380">
        <f t="array" aca="true" ref="AE216">INDEX(KM_PCT,MATCH($A216,'Knowledge - Percentages'!$B:$B,0),'Data - Knowledge'!AE$8)/100</f>
        <v>0.14</v>
      </c>
      <c r="AF216" s="380">
        <f t="array" aca="true" ref="AF216">INDEX(KM_PCT,MATCH($A216,'Knowledge - Percentages'!$B:$B,0),'Data - Knowledge'!AF$8)/100</f>
        <v>0.161</v>
      </c>
      <c r="AG216" s="380">
        <f t="array" aca="true" ref="AG216">INDEX(KM_PCT,MATCH($A216,'Knowledge - Percentages'!$B:$B,0),'Data - Knowledge'!AG$8)/100</f>
        <v>0.132</v>
      </c>
      <c r="AH216" s="380">
        <f t="array" aca="true" ref="AH216">INDEX(KM_PCT,MATCH($A216,'Knowledge - Percentages'!$B:$B,0),'Data - Knowledge'!AH$8)/100</f>
        <v>0.151</v>
      </c>
      <c r="AI216" s="380">
        <f t="array" aca="true" ref="AI216">INDEX(KM_PCT,MATCH($A216,'Knowledge - Percentages'!$B:$B,0),'Data - Knowledge'!AI$8)/100</f>
        <v>0.114</v>
      </c>
      <c r="AJ216" s="380">
        <f t="array" aca="true" ref="AJ216">INDEX(KM_PCT,MATCH($A216,'Knowledge - Percentages'!$B:$B,0),'Data - Knowledge'!AJ$8)/100</f>
        <v>0.168</v>
      </c>
      <c r="AK216" s="380">
        <f t="array" aca="true" ref="AK216">INDEX(KM_PCT,MATCH($A216,'Knowledge - Percentages'!$B:$B,0),'Data - Knowledge'!AK$8)/100</f>
        <v>0.129</v>
      </c>
      <c r="AL216" s="380">
        <f t="array" aca="true" ref="AL216">INDEX(KM_PCT,MATCH($A216,'Knowledge - Percentages'!$B:$B,0),'Data - Knowledge'!AL$8)/100</f>
        <v>0.139</v>
      </c>
      <c r="AM216" s="380">
        <f t="array" aca="true" ref="AM216">INDEX(KM_PCT,MATCH($A216,'Knowledge - Percentages'!$B:$B,0),'Data - Knowledge'!AM$8)/100</f>
        <v>0.14</v>
      </c>
      <c r="AN216" s="380">
        <f t="array" aca="true" ref="AN216">INDEX(KM_PCT,MATCH($A216,'Knowledge - Percentages'!$B:$B,0),'Data - Knowledge'!AN$8)/100</f>
        <v>0.11</v>
      </c>
      <c r="AO216" s="380">
        <f t="array" aca="true" ref="AO216">INDEX(KM_PCT,MATCH($A216,'Knowledge - Percentages'!$B:$B,0),'Data - Knowledge'!AO$8)/100</f>
        <v>0.11</v>
      </c>
      <c r="AP216" s="380">
        <f t="array" aca="true" ref="AP216">INDEX(KM_PCT,MATCH($A216,'Knowledge - Percentages'!$B:$B,0),'Data - Knowledge'!AP$8)/100</f>
        <v>0.142</v>
      </c>
      <c r="AQ216" s="380">
        <f t="array" aca="true" ref="AQ216">INDEX(KM_PCT,MATCH($A216,'Knowledge - Percentages'!$B:$B,0),'Data - Knowledge'!AQ$8)/100</f>
        <v>0.149</v>
      </c>
      <c r="AR216" s="380">
        <f t="array" aca="true" ref="AR216">INDEX(KM_PCT,MATCH($A216,'Knowledge - Percentages'!$B:$B,0),'Data - Knowledge'!AR$8)/100</f>
        <v>0.141</v>
      </c>
      <c r="AS216" s="380">
        <f t="array" aca="true" ref="AS216">INDEX(KM_PCT,MATCH($A216,'Knowledge - Percentages'!$B:$B,0),'Data - Knowledge'!AS$8)/100</f>
        <v>0.141</v>
      </c>
      <c r="AT216" s="380">
        <f t="array" aca="true" ref="AT216">INDEX(KM_PCT,MATCH($A216,'Knowledge - Percentages'!$B:$B,0),'Data - Knowledge'!AT$8)/100</f>
        <v>0.141</v>
      </c>
      <c r="AU216" s="380">
        <f t="array" aca="true" ref="AU216">INDEX(KM_PCT,MATCH($A216,'Knowledge - Percentages'!$B:$B,0),'Data - Knowledge'!AU$8)/100</f>
        <v>0.11199999999999999</v>
      </c>
      <c r="AV216" s="380">
        <f t="array" aca="true" ref="AV216">INDEX(KM_PCT,MATCH($A216,'Knowledge - Percentages'!$B:$B,0),'Data - Knowledge'!AV$8)/100</f>
        <v>0.11199999999999999</v>
      </c>
      <c r="AW216" s="380">
        <f t="array" aca="true" ref="AW216">INDEX(KM_PCT,MATCH($A216,'Knowledge - Percentages'!$B:$B,0),'Data - Knowledge'!AW$8)/100</f>
        <v>0.11900000000000001</v>
      </c>
      <c r="AX216" s="380">
        <f t="array" aca="true" ref="AX216">INDEX(KM_PCT,MATCH($A216,'Knowledge - Percentages'!$B:$B,0),'Data - Knowledge'!AX$8)/100</f>
        <v>0.111</v>
      </c>
      <c r="AY216" s="380">
        <f t="array" aca="true" ref="AY216">INDEX(KM_PCT,MATCH($A216,'Knowledge - Percentages'!$B:$B,0),'Data - Knowledge'!AY$8)/100</f>
        <v>0.105</v>
      </c>
      <c r="AZ216" s="380">
        <f t="array" aca="true" ref="AZ216">INDEX(KM_PCT,MATCH($A216,'Knowledge - Percentages'!$B:$B,0),'Data - Knowledge'!AZ$8)/100</f>
        <v>0.13</v>
      </c>
      <c r="BA216" s="380">
        <f t="array" aca="true" ref="BA216">INDEX(KM_PCT,MATCH($A216,'Knowledge - Percentages'!$B:$B,0),'Data - Knowledge'!BA$8)/100</f>
        <v>0.105</v>
      </c>
      <c r="BB216" s="380">
        <f t="array" aca="true" ref="BB216">INDEX(KM_PCT,MATCH($A216,'Knowledge - Percentages'!$B:$B,0),'Data - Knowledge'!BB$8)/100</f>
        <v>0.098</v>
      </c>
      <c r="BC216" s="380">
        <f t="array" aca="true" ref="BC216">INDEX(KM_PCT,MATCH($A216,'Knowledge - Percentages'!$B:$B,0),'Data - Knowledge'!BC$8)/100</f>
        <v>0.05</v>
      </c>
      <c r="BD216" s="380">
        <f t="array" aca="true" ref="BD216">INDEX(KM_PCT,MATCH($A216,'Knowledge - Percentages'!$B:$B,0),'Data - Knowledge'!BD$8)/100</f>
        <v>0.067</v>
      </c>
      <c r="BE216" s="380">
        <f t="array" aca="true" ref="BE216">INDEX(KM_PCT,MATCH($A216,'Knowledge - Percentages'!$B:$B,0),'Data - Knowledge'!BE$8)/100</f>
        <v>0.068</v>
      </c>
      <c r="BF216" s="380">
        <f t="array" aca="true" ref="BF216">INDEX(KM_PCT,MATCH($A216,'Knowledge - Percentages'!$B:$B,0),'Data - Knowledge'!BF$8)/100</f>
        <v>0.067</v>
      </c>
      <c r="BG216" s="380">
        <f t="array" aca="true" ref="BG216">INDEX(KM_PCT,MATCH($A216,'Knowledge - Percentages'!$B:$B,0),'Data - Knowledge'!BG$8)/100</f>
        <v>0.11</v>
      </c>
      <c r="BH216" s="380">
        <f t="array" aca="true" ref="BH216">INDEX(KM_PCT,MATCH($A216,'Knowledge - Percentages'!$B:$B,0),'Data - Knowledge'!BH$8)/100</f>
        <v>0.111</v>
      </c>
      <c r="BI216" s="380">
        <f t="array" aca="true" ref="BI216">INDEX(KM_PCT,MATCH($A216,'Knowledge - Percentages'!$B:$B,0),'Data - Knowledge'!BI$8)/100</f>
        <v>0.11</v>
      </c>
      <c r="BJ216" s="380">
        <f t="array" aca="true" ref="BJ216">INDEX(KM_PCT,MATCH($A216,'Knowledge - Percentages'!$B:$B,0),'Data - Knowledge'!BJ$8)/100</f>
        <v>0.087</v>
      </c>
      <c r="BK216" s="380">
        <f t="array" aca="true" ref="BK216">INDEX(KM_PCT,MATCH($A216,'Knowledge - Percentages'!$B:$B,0),'Data - Knowledge'!BK$8)/100</f>
        <v>0.087</v>
      </c>
      <c r="BL216" s="380">
        <f t="array" aca="true" ref="BL216">INDEX(KM_PCT,MATCH($A216,'Knowledge - Percentages'!$B:$B,0),'Data - Knowledge'!BL$8)/100</f>
        <v>0.073</v>
      </c>
      <c r="BM216" s="380">
        <f t="array" aca="true" ref="BM216">INDEX(KM_PCT,MATCH($A216,'Knowledge - Percentages'!$B:$B,0),'Data - Knowledge'!BM$8)/100</f>
        <v>0.087</v>
      </c>
      <c r="BN216" s="380">
        <f t="array" aca="true" ref="BN216">INDEX(KM_PCT,MATCH($A216,'Knowledge - Percentages'!$B:$B,0),'Data - Knowledge'!BN$8)/100</f>
        <v>0.087</v>
      </c>
      <c r="BO216" s="380">
        <f t="array" aca="true" ref="BO216">INDEX(KM_PCT,MATCH($A216,'Knowledge - Percentages'!$B:$B,0),'Data - Knowledge'!BO$8)/100</f>
        <v>0.076</v>
      </c>
      <c r="BP216" s="380">
        <f t="array" aca="true" ref="BP216">INDEX(KM_PCT,MATCH($A216,'Knowledge - Percentages'!$B:$B,0),'Data - Knowledge'!BP$8)/100</f>
        <v>0.076</v>
      </c>
      <c r="BQ216" s="380">
        <f t="array" aca="true" ref="BQ216">INDEX(KM_PCT,MATCH($A216,'Knowledge - Percentages'!$B:$B,0),'Data - Knowledge'!BQ$8)/100</f>
        <v>0.066</v>
      </c>
    </row>
    <row r="217" spans="1:69">
      <c r="A217" t="s">
        <v>1106</v>
      </c>
      <c r="B217" t="s">
        <v>1064</v>
      </c>
      <c r="C217" t="s">
        <v>1104</v>
      </c>
      <c r="D217" t="s">
        <v>1107</v>
      </c>
      <c r="E217" s="373">
        <f>SUMPRODUCT($K$2:$BQ$2,$K217:$BQ217)/$J$2</f>
        <v>0.55164772727272726</v>
      </c>
      <c r="F217" s="379">
        <f>SUMPRODUCT($K$2:$BQ$2,$K217:$BQ217)</f>
        <v>145.635</v>
      </c>
      <c r="G217" s="373">
        <f>SUMPRODUCT($K$3:$BQ$3,$K217:$BQ217)/$J$3</f>
        <v>0.61038634496919908</v>
      </c>
      <c r="H217" s="379">
        <f>SUMPRODUCT($K$3:$BQ$3,$K217:$BQ217)</f>
        <v>5945.1629999999986</v>
      </c>
      <c r="I217" s="373">
        <f>CORREL($K$4:$BQ$4,$K217:$BQ217)</f>
        <v>-0.40926714786303964</v>
      </c>
      <c r="J217" s="379">
        <f>$E217/$G217*100</f>
        <v>90.376813278901935</v>
      </c>
      <c r="K217" s="380">
        <f t="array" aca="true" ref="K217">INDEX(KM_PCT,MATCH($A217,'Knowledge - Percentages'!$B:$B,0),'Data - Knowledge'!K$8)/100</f>
        <v>0.687</v>
      </c>
      <c r="L217" s="380">
        <f t="array" aca="true" ref="L217">INDEX(KM_PCT,MATCH($A217,'Knowledge - Percentages'!$B:$B,0),'Data - Knowledge'!L$8)/100</f>
        <v>0.625</v>
      </c>
      <c r="M217" s="380">
        <f t="array" aca="true" ref="M217">INDEX(KM_PCT,MATCH($A217,'Knowledge - Percentages'!$B:$B,0),'Data - Knowledge'!M$8)/100</f>
        <v>0.625</v>
      </c>
      <c r="N217" s="380">
        <f t="array" aca="true" ref="N217">INDEX(KM_PCT,MATCH($A217,'Knowledge - Percentages'!$B:$B,0),'Data - Knowledge'!N$8)/100</f>
        <v>0.585</v>
      </c>
      <c r="O217" s="380">
        <f t="array" aca="true" ref="O217">INDEX(KM_PCT,MATCH($A217,'Knowledge - Percentages'!$B:$B,0),'Data - Knowledge'!O$8)/100</f>
        <v>0.626</v>
      </c>
      <c r="P217" s="380">
        <f t="array" aca="true" ref="P217">INDEX(KM_PCT,MATCH($A217,'Knowledge - Percentages'!$B:$B,0),'Data - Knowledge'!P$8)/100</f>
        <v>0.674</v>
      </c>
      <c r="Q217" s="380">
        <f t="array" aca="true" ref="Q217">INDEX(KM_PCT,MATCH($A217,'Knowledge - Percentages'!$B:$B,0),'Data - Knowledge'!Q$8)/100</f>
        <v>0.626</v>
      </c>
      <c r="R217" s="380">
        <f t="array" aca="true" ref="R217">INDEX(KM_PCT,MATCH($A217,'Knowledge - Percentages'!$B:$B,0),'Data - Knowledge'!R$8)/100</f>
        <v>0.626</v>
      </c>
      <c r="S217" s="380">
        <f t="array" aca="true" ref="S217">INDEX(KM_PCT,MATCH($A217,'Knowledge - Percentages'!$B:$B,0),'Data - Knowledge'!S$8)/100</f>
        <v>0.66799999999999993</v>
      </c>
      <c r="T217" s="380">
        <f t="array" aca="true" ref="T217">INDEX(KM_PCT,MATCH($A217,'Knowledge - Percentages'!$B:$B,0),'Data - Knowledge'!T$8)/100</f>
        <v>0.611</v>
      </c>
      <c r="U217" s="380">
        <f t="array" aca="true" ref="U217">INDEX(KM_PCT,MATCH($A217,'Knowledge - Percentages'!$B:$B,0),'Data - Knowledge'!U$8)/100</f>
        <v>0.611</v>
      </c>
      <c r="V217" s="380">
        <f t="array" aca="true" ref="V217">INDEX(KM_PCT,MATCH($A217,'Knowledge - Percentages'!$B:$B,0),'Data - Knowledge'!V$8)/100</f>
        <v>0.591</v>
      </c>
      <c r="W217" s="380">
        <f t="array" aca="true" ref="W217">INDEX(KM_PCT,MATCH($A217,'Knowledge - Percentages'!$B:$B,0),'Data - Knowledge'!W$8)/100</f>
        <v>0.611</v>
      </c>
      <c r="X217" s="380">
        <f t="array" aca="true" ref="X217">INDEX(KM_PCT,MATCH($A217,'Knowledge - Percentages'!$B:$B,0),'Data - Knowledge'!X$8)/100</f>
        <v>0.70200000000000007</v>
      </c>
      <c r="Y217" s="380">
        <f t="array" aca="true" ref="Y217">INDEX(KM_PCT,MATCH($A217,'Knowledge - Percentages'!$B:$B,0),'Data - Knowledge'!Y$8)/100</f>
        <v>0.726</v>
      </c>
      <c r="Z217" s="380">
        <f t="array" aca="true" ref="Z217">INDEX(KM_PCT,MATCH($A217,'Knowledge - Percentages'!$B:$B,0),'Data - Knowledge'!Z$8)/100</f>
        <v>0.743</v>
      </c>
      <c r="AA217" s="380">
        <f t="array" aca="true" ref="AA217">INDEX(KM_PCT,MATCH($A217,'Knowledge - Percentages'!$B:$B,0),'Data - Knowledge'!AA$8)/100</f>
        <v>0.721</v>
      </c>
      <c r="AB217" s="380">
        <f t="array" aca="true" ref="AB217">INDEX(KM_PCT,MATCH($A217,'Knowledge - Percentages'!$B:$B,0),'Data - Knowledge'!AB$8)/100</f>
        <v>0.718</v>
      </c>
      <c r="AC217" s="380">
        <f t="array" aca="true" ref="AC217">INDEX(KM_PCT,MATCH($A217,'Knowledge - Percentages'!$B:$B,0),'Data - Knowledge'!AC$8)/100</f>
        <v>0.728</v>
      </c>
      <c r="AD217" s="380">
        <f t="array" aca="true" ref="AD217">INDEX(KM_PCT,MATCH($A217,'Knowledge - Percentages'!$B:$B,0),'Data - Knowledge'!AD$8)/100</f>
        <v>0.721</v>
      </c>
      <c r="AE217" s="380">
        <f t="array" aca="true" ref="AE217">INDEX(KM_PCT,MATCH($A217,'Knowledge - Percentages'!$B:$B,0),'Data - Knowledge'!AE$8)/100</f>
        <v>0.606</v>
      </c>
      <c r="AF217" s="380">
        <f t="array" aca="true" ref="AF217">INDEX(KM_PCT,MATCH($A217,'Knowledge - Percentages'!$B:$B,0),'Data - Knowledge'!AF$8)/100</f>
        <v>0.622</v>
      </c>
      <c r="AG217" s="380">
        <f t="array" aca="true" ref="AG217">INDEX(KM_PCT,MATCH($A217,'Knowledge - Percentages'!$B:$B,0),'Data - Knowledge'!AG$8)/100</f>
        <v>0.622</v>
      </c>
      <c r="AH217" s="380">
        <f t="array" aca="true" ref="AH217">INDEX(KM_PCT,MATCH($A217,'Knowledge - Percentages'!$B:$B,0),'Data - Knowledge'!AH$8)/100</f>
        <v>0.648</v>
      </c>
      <c r="AI217" s="380">
        <f t="array" aca="true" ref="AI217">INDEX(KM_PCT,MATCH($A217,'Knowledge - Percentages'!$B:$B,0),'Data - Knowledge'!AI$8)/100</f>
        <v>0.634</v>
      </c>
      <c r="AJ217" s="380">
        <f t="array" aca="true" ref="AJ217">INDEX(KM_PCT,MATCH($A217,'Knowledge - Percentages'!$B:$B,0),'Data - Knowledge'!AJ$8)/100</f>
        <v>0.672</v>
      </c>
      <c r="AK217" s="380">
        <f t="array" aca="true" ref="AK217">INDEX(KM_PCT,MATCH($A217,'Knowledge - Percentages'!$B:$B,0),'Data - Knowledge'!AK$8)/100</f>
        <v>0.622</v>
      </c>
      <c r="AL217" s="380">
        <f t="array" aca="true" ref="AL217">INDEX(KM_PCT,MATCH($A217,'Knowledge - Percentages'!$B:$B,0),'Data - Knowledge'!AL$8)/100</f>
        <v>0.635</v>
      </c>
      <c r="AM217" s="380">
        <f t="array" aca="true" ref="AM217">INDEX(KM_PCT,MATCH($A217,'Knowledge - Percentages'!$B:$B,0),'Data - Knowledge'!AM$8)/100</f>
        <v>0.6409999999999999</v>
      </c>
      <c r="AN217" s="380">
        <f t="array" aca="true" ref="AN217">INDEX(KM_PCT,MATCH($A217,'Knowledge - Percentages'!$B:$B,0),'Data - Knowledge'!AN$8)/100</f>
        <v>0.52</v>
      </c>
      <c r="AO217" s="380">
        <f t="array" aca="true" ref="AO217">INDEX(KM_PCT,MATCH($A217,'Knowledge - Percentages'!$B:$B,0),'Data - Knowledge'!AO$8)/100</f>
        <v>0.52</v>
      </c>
      <c r="AP217" s="380">
        <f t="array" aca="true" ref="AP217">INDEX(KM_PCT,MATCH($A217,'Knowledge - Percentages'!$B:$B,0),'Data - Knowledge'!AP$8)/100</f>
        <v>0.664</v>
      </c>
      <c r="AQ217" s="380">
        <f t="array" aca="true" ref="AQ217">INDEX(KM_PCT,MATCH($A217,'Knowledge - Percentages'!$B:$B,0),'Data - Knowledge'!AQ$8)/100</f>
        <v>0.675</v>
      </c>
      <c r="AR217" s="380">
        <f t="array" aca="true" ref="AR217">INDEX(KM_PCT,MATCH($A217,'Knowledge - Percentages'!$B:$B,0),'Data - Knowledge'!AR$8)/100</f>
        <v>0.665</v>
      </c>
      <c r="AS217" s="380">
        <f t="array" aca="true" ref="AS217">INDEX(KM_PCT,MATCH($A217,'Knowledge - Percentages'!$B:$B,0),'Data - Knowledge'!AS$8)/100</f>
        <v>0.665</v>
      </c>
      <c r="AT217" s="380">
        <f t="array" aca="true" ref="AT217">INDEX(KM_PCT,MATCH($A217,'Knowledge - Percentages'!$B:$B,0),'Data - Knowledge'!AT$8)/100</f>
        <v>0.66799999999999993</v>
      </c>
      <c r="AU217" s="380">
        <f t="array" aca="true" ref="AU217">INDEX(KM_PCT,MATCH($A217,'Knowledge - Percentages'!$B:$B,0),'Data - Knowledge'!AU$8)/100</f>
        <v>0.618</v>
      </c>
      <c r="AV217" s="380">
        <f t="array" aca="true" ref="AV217">INDEX(KM_PCT,MATCH($A217,'Knowledge - Percentages'!$B:$B,0),'Data - Knowledge'!AV$8)/100</f>
        <v>0.59</v>
      </c>
      <c r="AW217" s="380">
        <f t="array" aca="true" ref="AW217">INDEX(KM_PCT,MATCH($A217,'Knowledge - Percentages'!$B:$B,0),'Data - Knowledge'!AW$8)/100</f>
        <v>0.601</v>
      </c>
      <c r="AX217" s="380">
        <f t="array" aca="true" ref="AX217">INDEX(KM_PCT,MATCH($A217,'Knowledge - Percentages'!$B:$B,0),'Data - Knowledge'!AX$8)/100</f>
        <v>0.757</v>
      </c>
      <c r="AY217" s="380">
        <f t="array" aca="true" ref="AY217">INDEX(KM_PCT,MATCH($A217,'Knowledge - Percentages'!$B:$B,0),'Data - Knowledge'!AY$8)/100</f>
        <v>0.58700000000000008</v>
      </c>
      <c r="AZ217" s="380">
        <f t="array" aca="true" ref="AZ217">INDEX(KM_PCT,MATCH($A217,'Knowledge - Percentages'!$B:$B,0),'Data - Knowledge'!AZ$8)/100</f>
        <v>0.66099999999999992</v>
      </c>
      <c r="BA217" s="380">
        <f t="array" aca="true" ref="BA217">INDEX(KM_PCT,MATCH($A217,'Knowledge - Percentages'!$B:$B,0),'Data - Knowledge'!BA$8)/100</f>
        <v>0.527</v>
      </c>
      <c r="BB217" s="380">
        <f t="array" aca="true" ref="BB217">INDEX(KM_PCT,MATCH($A217,'Knowledge - Percentages'!$B:$B,0),'Data - Knowledge'!BB$8)/100</f>
        <v>0.54899999999999993</v>
      </c>
      <c r="BC217" s="380">
        <f t="array" aca="true" ref="BC217">INDEX(KM_PCT,MATCH($A217,'Knowledge - Percentages'!$B:$B,0),'Data - Knowledge'!BC$8)/100</f>
        <v>0.38799999999999996</v>
      </c>
      <c r="BD217" s="380">
        <f t="array" aca="true" ref="BD217">INDEX(KM_PCT,MATCH($A217,'Knowledge - Percentages'!$B:$B,0),'Data - Knowledge'!BD$8)/100</f>
        <v>0.46299999999999997</v>
      </c>
      <c r="BE217" s="380">
        <f t="array" aca="true" ref="BE217">INDEX(KM_PCT,MATCH($A217,'Knowledge - Percentages'!$B:$B,0),'Data - Knowledge'!BE$8)/100</f>
        <v>0.48</v>
      </c>
      <c r="BF217" s="380">
        <f t="array" aca="true" ref="BF217">INDEX(KM_PCT,MATCH($A217,'Knowledge - Percentages'!$B:$B,0),'Data - Knowledge'!BF$8)/100</f>
        <v>0.46299999999999997</v>
      </c>
      <c r="BG217" s="380">
        <f t="array" aca="true" ref="BG217">INDEX(KM_PCT,MATCH($A217,'Knowledge - Percentages'!$B:$B,0),'Data - Knowledge'!BG$8)/100</f>
        <v>0.601</v>
      </c>
      <c r="BH217" s="380">
        <f t="array" aca="true" ref="BH217">INDEX(KM_PCT,MATCH($A217,'Knowledge - Percentages'!$B:$B,0),'Data - Knowledge'!BH$8)/100</f>
        <v>0.601</v>
      </c>
      <c r="BI217" s="380">
        <f t="array" aca="true" ref="BI217">INDEX(KM_PCT,MATCH($A217,'Knowledge - Percentages'!$B:$B,0),'Data - Knowledge'!BI$8)/100</f>
        <v>0.602</v>
      </c>
      <c r="BJ217" s="380">
        <f t="array" aca="true" ref="BJ217">INDEX(KM_PCT,MATCH($A217,'Knowledge - Percentages'!$B:$B,0),'Data - Knowledge'!BJ$8)/100</f>
        <v>0.56600000000000006</v>
      </c>
      <c r="BK217" s="380">
        <f t="array" aca="true" ref="BK217">INDEX(KM_PCT,MATCH($A217,'Knowledge - Percentages'!$B:$B,0),'Data - Knowledge'!BK$8)/100</f>
        <v>0.593</v>
      </c>
      <c r="BL217" s="380">
        <f t="array" aca="true" ref="BL217">INDEX(KM_PCT,MATCH($A217,'Knowledge - Percentages'!$B:$B,0),'Data - Knowledge'!BL$8)/100</f>
        <v>0.627</v>
      </c>
      <c r="BM217" s="380">
        <f t="array" aca="true" ref="BM217">INDEX(KM_PCT,MATCH($A217,'Knowledge - Percentages'!$B:$B,0),'Data - Knowledge'!BM$8)/100</f>
        <v>0.57600000000000007</v>
      </c>
      <c r="BN217" s="380">
        <f t="array" aca="true" ref="BN217">INDEX(KM_PCT,MATCH($A217,'Knowledge - Percentages'!$B:$B,0),'Data - Knowledge'!BN$8)/100</f>
        <v>0.515</v>
      </c>
      <c r="BO217" s="380">
        <f t="array" aca="true" ref="BO217">INDEX(KM_PCT,MATCH($A217,'Knowledge - Percentages'!$B:$B,0),'Data - Knowledge'!BO$8)/100</f>
        <v>0.545</v>
      </c>
      <c r="BP217" s="380">
        <f t="array" aca="true" ref="BP217">INDEX(KM_PCT,MATCH($A217,'Knowledge - Percentages'!$B:$B,0),'Data - Knowledge'!BP$8)/100</f>
        <v>0.48</v>
      </c>
      <c r="BQ217" s="380">
        <f t="array" aca="true" ref="BQ217">INDEX(KM_PCT,MATCH($A217,'Knowledge - Percentages'!$B:$B,0),'Data - Knowledge'!BQ$8)/100</f>
        <v>0.46399999999999997</v>
      </c>
    </row>
    <row r="218" spans="1:69">
      <c r="A218" t="s">
        <v>633</v>
      </c>
      <c r="B218" t="s">
        <v>1064</v>
      </c>
      <c r="C218" t="s">
        <v>1108</v>
      </c>
      <c r="D218" t="s">
        <v>1109</v>
      </c>
      <c r="E218" s="373">
        <f>SUMPRODUCT($K$2:$BQ$2,$K218:$BQ218)/$J$2</f>
        <v>0.42013257575757562</v>
      </c>
      <c r="F218" s="379">
        <f>SUMPRODUCT($K$2:$BQ$2,$K218:$BQ218)</f>
        <v>110.91499999999996</v>
      </c>
      <c r="G218" s="373">
        <f>SUMPRODUCT($K$3:$BQ$3,$K218:$BQ218)/$J$3</f>
        <v>0.58187474332648847</v>
      </c>
      <c r="H218" s="379">
        <f>SUMPRODUCT($K$3:$BQ$3,$K218:$BQ218)</f>
        <v>5667.4599999999982</v>
      </c>
      <c r="I218" s="373">
        <f>CORREL($K$4:$BQ$4,$K218:$BQ218)</f>
        <v>-0.36834545445792155</v>
      </c>
      <c r="J218" s="379">
        <f>$E218/$G218*100</f>
        <v>72.203267211039659</v>
      </c>
      <c r="K218" s="380">
        <f t="array" aca="true" ref="K218">INDEX(KM_PCT,MATCH($A218,'Knowledge - Percentages'!$B:$B,0),'Data - Knowledge'!K$8)/100</f>
        <v>0.688</v>
      </c>
      <c r="L218" s="380">
        <f t="array" aca="true" ref="L218">INDEX(KM_PCT,MATCH($A218,'Knowledge - Percentages'!$B:$B,0),'Data - Knowledge'!L$8)/100</f>
        <v>0.69900000000000007</v>
      </c>
      <c r="M218" s="380">
        <f t="array" aca="true" ref="M218">INDEX(KM_PCT,MATCH($A218,'Knowledge - Percentages'!$B:$B,0),'Data - Knowledge'!M$8)/100</f>
        <v>0.688</v>
      </c>
      <c r="N218" s="380">
        <f t="array" aca="true" ref="N218">INDEX(KM_PCT,MATCH($A218,'Knowledge - Percentages'!$B:$B,0),'Data - Knowledge'!N$8)/100</f>
        <v>0.69900000000000007</v>
      </c>
      <c r="O218" s="380">
        <f t="array" aca="true" ref="O218">INDEX(KM_PCT,MATCH($A218,'Knowledge - Percentages'!$B:$B,0),'Data - Knowledge'!O$8)/100</f>
        <v>0.698</v>
      </c>
      <c r="P218" s="380">
        <f t="array" aca="true" ref="P218">INDEX(KM_PCT,MATCH($A218,'Knowledge - Percentages'!$B:$B,0),'Data - Knowledge'!P$8)/100</f>
        <v>0.696</v>
      </c>
      <c r="Q218" s="380">
        <f t="array" aca="true" ref="Q218">INDEX(KM_PCT,MATCH($A218,'Knowledge - Percentages'!$B:$B,0),'Data - Knowledge'!Q$8)/100</f>
        <v>0.698</v>
      </c>
      <c r="R218" s="380">
        <f t="array" aca="true" ref="R218">INDEX(KM_PCT,MATCH($A218,'Knowledge - Percentages'!$B:$B,0),'Data - Knowledge'!R$8)/100</f>
        <v>0.698</v>
      </c>
      <c r="S218" s="380">
        <f t="array" aca="true" ref="S218">INDEX(KM_PCT,MATCH($A218,'Knowledge - Percentages'!$B:$B,0),'Data - Knowledge'!S$8)/100</f>
        <v>0.718</v>
      </c>
      <c r="T218" s="380">
        <f t="array" aca="true" ref="T218">INDEX(KM_PCT,MATCH($A218,'Knowledge - Percentages'!$B:$B,0),'Data - Knowledge'!T$8)/100</f>
        <v>0.634</v>
      </c>
      <c r="U218" s="380">
        <f t="array" aca="true" ref="U218">INDEX(KM_PCT,MATCH($A218,'Knowledge - Percentages'!$B:$B,0),'Data - Knowledge'!U$8)/100</f>
        <v>0.631</v>
      </c>
      <c r="V218" s="380">
        <f t="array" aca="true" ref="V218">INDEX(KM_PCT,MATCH($A218,'Knowledge - Percentages'!$B:$B,0),'Data - Knowledge'!V$8)/100</f>
        <v>0.653</v>
      </c>
      <c r="W218" s="380">
        <f t="array" aca="true" ref="W218">INDEX(KM_PCT,MATCH($A218,'Knowledge - Percentages'!$B:$B,0),'Data - Knowledge'!W$8)/100</f>
        <v>0.639</v>
      </c>
      <c r="X218" s="380">
        <f t="array" aca="true" ref="X218">INDEX(KM_PCT,MATCH($A218,'Knowledge - Percentages'!$B:$B,0),'Data - Knowledge'!X$8)/100</f>
        <v>0.632</v>
      </c>
      <c r="Y218" s="380">
        <f t="array" aca="true" ref="Y218">INDEX(KM_PCT,MATCH($A218,'Knowledge - Percentages'!$B:$B,0),'Data - Knowledge'!Y$8)/100</f>
        <v>0.647</v>
      </c>
      <c r="Z218" s="380">
        <f t="array" aca="true" ref="Z218">INDEX(KM_PCT,MATCH($A218,'Knowledge - Percentages'!$B:$B,0),'Data - Knowledge'!Z$8)/100</f>
        <v>0.632</v>
      </c>
      <c r="AA218" s="380">
        <f t="array" aca="true" ref="AA218">INDEX(KM_PCT,MATCH($A218,'Knowledge - Percentages'!$B:$B,0),'Data - Knowledge'!AA$8)/100</f>
        <v>0.632</v>
      </c>
      <c r="AB218" s="380">
        <f t="array" aca="true" ref="AB218">INDEX(KM_PCT,MATCH($A218,'Knowledge - Percentages'!$B:$B,0),'Data - Knowledge'!AB$8)/100</f>
        <v>0.631</v>
      </c>
      <c r="AC218" s="380">
        <f t="array" aca="true" ref="AC218">INDEX(KM_PCT,MATCH($A218,'Knowledge - Percentages'!$B:$B,0),'Data - Knowledge'!AC$8)/100</f>
        <v>0.57600000000000007</v>
      </c>
      <c r="AD218" s="380">
        <f t="array" aca="true" ref="AD218">INDEX(KM_PCT,MATCH($A218,'Knowledge - Percentages'!$B:$B,0),'Data - Knowledge'!AD$8)/100</f>
        <v>0.44799999999999995</v>
      </c>
      <c r="AE218" s="380">
        <f t="array" aca="true" ref="AE218">INDEX(KM_PCT,MATCH($A218,'Knowledge - Percentages'!$B:$B,0),'Data - Knowledge'!AE$8)/100</f>
        <v>0.58200000000000007</v>
      </c>
      <c r="AF218" s="380">
        <f t="array" aca="true" ref="AF218">INDEX(KM_PCT,MATCH($A218,'Knowledge - Percentages'!$B:$B,0),'Data - Knowledge'!AF$8)/100</f>
        <v>0.672</v>
      </c>
      <c r="AG218" s="380">
        <f t="array" aca="true" ref="AG218">INDEX(KM_PCT,MATCH($A218,'Knowledge - Percentages'!$B:$B,0),'Data - Knowledge'!AG$8)/100</f>
        <v>0.574</v>
      </c>
      <c r="AH218" s="380">
        <f t="array" aca="true" ref="AH218">INDEX(KM_PCT,MATCH($A218,'Knowledge - Percentages'!$B:$B,0),'Data - Knowledge'!AH$8)/100</f>
        <v>0.645</v>
      </c>
      <c r="AI218" s="380">
        <f t="array" aca="true" ref="AI218">INDEX(KM_PCT,MATCH($A218,'Knowledge - Percentages'!$B:$B,0),'Data - Knowledge'!AI$8)/100</f>
        <v>0.466</v>
      </c>
      <c r="AJ218" s="380">
        <f t="array" aca="true" ref="AJ218">INDEX(KM_PCT,MATCH($A218,'Knowledge - Percentages'!$B:$B,0),'Data - Knowledge'!AJ$8)/100</f>
        <v>0.57200000000000006</v>
      </c>
      <c r="AK218" s="380">
        <f t="array" aca="true" ref="AK218">INDEX(KM_PCT,MATCH($A218,'Knowledge - Percentages'!$B:$B,0),'Data - Knowledge'!AK$8)/100</f>
        <v>0.551</v>
      </c>
      <c r="AL218" s="380">
        <f t="array" aca="true" ref="AL218">INDEX(KM_PCT,MATCH($A218,'Knowledge - Percentages'!$B:$B,0),'Data - Knowledge'!AL$8)/100</f>
        <v>0.56700000000000006</v>
      </c>
      <c r="AM218" s="380">
        <f t="array" aca="true" ref="AM218">INDEX(KM_PCT,MATCH($A218,'Knowledge - Percentages'!$B:$B,0),'Data - Knowledge'!AM$8)/100</f>
        <v>0.565</v>
      </c>
      <c r="AN218" s="380">
        <f t="array" aca="true" ref="AN218">INDEX(KM_PCT,MATCH($A218,'Knowledge - Percentages'!$B:$B,0),'Data - Knowledge'!AN$8)/100</f>
        <v>0.565</v>
      </c>
      <c r="AO218" s="380">
        <f t="array" aca="true" ref="AO218">INDEX(KM_PCT,MATCH($A218,'Knowledge - Percentages'!$B:$B,0),'Data - Knowledge'!AO$8)/100</f>
        <v>0.613</v>
      </c>
      <c r="AP218" s="380">
        <f t="array" aca="true" ref="AP218">INDEX(KM_PCT,MATCH($A218,'Knowledge - Percentages'!$B:$B,0),'Data - Knowledge'!AP$8)/100</f>
        <v>0.564</v>
      </c>
      <c r="AQ218" s="380">
        <f t="array" aca="true" ref="AQ218">INDEX(KM_PCT,MATCH($A218,'Knowledge - Percentages'!$B:$B,0),'Data - Knowledge'!AQ$8)/100</f>
        <v>0.564</v>
      </c>
      <c r="AR218" s="380">
        <f t="array" aca="true" ref="AR218">INDEX(KM_PCT,MATCH($A218,'Knowledge - Percentages'!$B:$B,0),'Data - Knowledge'!AR$8)/100</f>
        <v>0.389</v>
      </c>
      <c r="AS218" s="380">
        <f t="array" aca="true" ref="AS218">INDEX(KM_PCT,MATCH($A218,'Knowledge - Percentages'!$B:$B,0),'Data - Knowledge'!AS$8)/100</f>
        <v>0.387</v>
      </c>
      <c r="AT218" s="380">
        <f t="array" aca="true" ref="AT218">INDEX(KM_PCT,MATCH($A218,'Knowledge - Percentages'!$B:$B,0),'Data - Knowledge'!AT$8)/100</f>
        <v>0.452</v>
      </c>
      <c r="AU218" s="380">
        <f t="array" aca="true" ref="AU218">INDEX(KM_PCT,MATCH($A218,'Knowledge - Percentages'!$B:$B,0),'Data - Knowledge'!AU$8)/100</f>
        <v>0.484</v>
      </c>
      <c r="AV218" s="380">
        <f t="array" aca="true" ref="AV218">INDEX(KM_PCT,MATCH($A218,'Knowledge - Percentages'!$B:$B,0),'Data - Knowledge'!AV$8)/100</f>
        <v>0.48</v>
      </c>
      <c r="AW218" s="380">
        <f t="array" aca="true" ref="AW218">INDEX(KM_PCT,MATCH($A218,'Knowledge - Percentages'!$B:$B,0),'Data - Knowledge'!AW$8)/100</f>
        <v>0.461</v>
      </c>
      <c r="AX218" s="380">
        <f t="array" aca="true" ref="AX218">INDEX(KM_PCT,MATCH($A218,'Knowledge - Percentages'!$B:$B,0),'Data - Knowledge'!AX$8)/100</f>
        <v>0.392</v>
      </c>
      <c r="AY218" s="380">
        <f t="array" aca="true" ref="AY218">INDEX(KM_PCT,MATCH($A218,'Knowledge - Percentages'!$B:$B,0),'Data - Knowledge'!AY$8)/100</f>
        <v>0.392</v>
      </c>
      <c r="AZ218" s="380">
        <f t="array" aca="true" ref="AZ218">INDEX(KM_PCT,MATCH($A218,'Knowledge - Percentages'!$B:$B,0),'Data - Knowledge'!AZ$8)/100</f>
        <v>0.46399999999999997</v>
      </c>
      <c r="BA218" s="380">
        <f t="array" aca="true" ref="BA218">INDEX(KM_PCT,MATCH($A218,'Knowledge - Percentages'!$B:$B,0),'Data - Knowledge'!BA$8)/100</f>
        <v>0.41</v>
      </c>
      <c r="BB218" s="380">
        <f t="array" aca="true" ref="BB218">INDEX(KM_PCT,MATCH($A218,'Knowledge - Percentages'!$B:$B,0),'Data - Knowledge'!BB$8)/100</f>
        <v>0.4</v>
      </c>
      <c r="BC218" s="380">
        <f t="array" aca="true" ref="BC218">INDEX(KM_PCT,MATCH($A218,'Knowledge - Percentages'!$B:$B,0),'Data - Knowledge'!BC$8)/100</f>
        <v>0.273</v>
      </c>
      <c r="BD218" s="380">
        <f t="array" aca="true" ref="BD218">INDEX(KM_PCT,MATCH($A218,'Knowledge - Percentages'!$B:$B,0),'Data - Knowledge'!BD$8)/100</f>
        <v>0.332</v>
      </c>
      <c r="BE218" s="380">
        <f t="array" aca="true" ref="BE218">INDEX(KM_PCT,MATCH($A218,'Knowledge - Percentages'!$B:$B,0),'Data - Knowledge'!BE$8)/100</f>
        <v>0.349</v>
      </c>
      <c r="BF218" s="380">
        <f t="array" aca="true" ref="BF218">INDEX(KM_PCT,MATCH($A218,'Knowledge - Percentages'!$B:$B,0),'Data - Knowledge'!BF$8)/100</f>
        <v>0.324</v>
      </c>
      <c r="BG218" s="380">
        <f t="array" aca="true" ref="BG218">INDEX(KM_PCT,MATCH($A218,'Knowledge - Percentages'!$B:$B,0),'Data - Knowledge'!BG$8)/100</f>
        <v>0.444</v>
      </c>
      <c r="BH218" s="380">
        <f t="array" aca="true" ref="BH218">INDEX(KM_PCT,MATCH($A218,'Knowledge - Percentages'!$B:$B,0),'Data - Knowledge'!BH$8)/100</f>
        <v>0.45399999999999996</v>
      </c>
      <c r="BI218" s="380">
        <f t="array" aca="true" ref="BI218">INDEX(KM_PCT,MATCH($A218,'Knowledge - Percentages'!$B:$B,0),'Data - Knowledge'!BI$8)/100</f>
        <v>0.434</v>
      </c>
      <c r="BJ218" s="380">
        <f t="array" aca="true" ref="BJ218">INDEX(KM_PCT,MATCH($A218,'Knowledge - Percentages'!$B:$B,0),'Data - Knowledge'!BJ$8)/100</f>
        <v>0.366</v>
      </c>
      <c r="BK218" s="380">
        <f t="array" aca="true" ref="BK218">INDEX(KM_PCT,MATCH($A218,'Knowledge - Percentages'!$B:$B,0),'Data - Knowledge'!BK$8)/100</f>
        <v>0.344</v>
      </c>
      <c r="BL218" s="380">
        <f t="array" aca="true" ref="BL218">INDEX(KM_PCT,MATCH($A218,'Knowledge - Percentages'!$B:$B,0),'Data - Knowledge'!BL$8)/100</f>
        <v>0.37200000000000005</v>
      </c>
      <c r="BM218" s="380">
        <f t="array" aca="true" ref="BM218">INDEX(KM_PCT,MATCH($A218,'Knowledge - Percentages'!$B:$B,0),'Data - Knowledge'!BM$8)/100</f>
        <v>0.315</v>
      </c>
      <c r="BN218" s="380">
        <f t="array" aca="true" ref="BN218">INDEX(KM_PCT,MATCH($A218,'Knowledge - Percentages'!$B:$B,0),'Data - Knowledge'!BN$8)/100</f>
        <v>0.33299999999999996</v>
      </c>
      <c r="BO218" s="380">
        <f t="array" aca="true" ref="BO218">INDEX(KM_PCT,MATCH($A218,'Knowledge - Percentages'!$B:$B,0),'Data - Knowledge'!BO$8)/100</f>
        <v>0.317</v>
      </c>
      <c r="BP218" s="380">
        <f t="array" aca="true" ref="BP218">INDEX(KM_PCT,MATCH($A218,'Knowledge - Percentages'!$B:$B,0),'Data - Knowledge'!BP$8)/100</f>
        <v>0.309</v>
      </c>
      <c r="BQ218" s="380">
        <f t="array" aca="true" ref="BQ218">INDEX(KM_PCT,MATCH($A218,'Knowledge - Percentages'!$B:$B,0),'Data - Knowledge'!BQ$8)/100</f>
        <v>0.28800000000000003</v>
      </c>
    </row>
    <row r="219" spans="1:69">
      <c r="A219" t="s">
        <v>635</v>
      </c>
      <c r="B219" t="s">
        <v>1064</v>
      </c>
      <c r="C219" t="s">
        <v>1108</v>
      </c>
      <c r="D219" t="s">
        <v>1110</v>
      </c>
      <c r="E219" s="373">
        <f>SUMPRODUCT($K$2:$BQ$2,$K219:$BQ219)/$J$2</f>
        <v>0.13943560606060607</v>
      </c>
      <c r="F219" s="379">
        <f>SUMPRODUCT($K$2:$BQ$2,$K219:$BQ219)</f>
        <v>36.811</v>
      </c>
      <c r="G219" s="373">
        <f>SUMPRODUCT($K$3:$BQ$3,$K219:$BQ219)/$J$3</f>
        <v>0.25761149897330604</v>
      </c>
      <c r="H219" s="379">
        <f>SUMPRODUCT($K$3:$BQ$3,$K219:$BQ219)</f>
        <v>2509.1360000000009</v>
      </c>
      <c r="I219" s="373">
        <f>CORREL($K$4:$BQ$4,$K219:$BQ219)</f>
        <v>-0.3921693578940677</v>
      </c>
      <c r="J219" s="379">
        <f>$E219/$G219*100</f>
        <v>54.126312923265331</v>
      </c>
      <c r="K219" s="380">
        <f t="array" aca="true" ref="K219">INDEX(KM_PCT,MATCH($A219,'Knowledge - Percentages'!$B:$B,0),'Data - Knowledge'!K$8)/100</f>
        <v>0.628</v>
      </c>
      <c r="L219" s="380">
        <f t="array" aca="true" ref="L219">INDEX(KM_PCT,MATCH($A219,'Knowledge - Percentages'!$B:$B,0),'Data - Knowledge'!L$8)/100</f>
        <v>0.423</v>
      </c>
      <c r="M219" s="380">
        <f t="array" aca="true" ref="M219">INDEX(KM_PCT,MATCH($A219,'Knowledge - Percentages'!$B:$B,0),'Data - Knowledge'!M$8)/100</f>
        <v>0.423</v>
      </c>
      <c r="N219" s="380">
        <f t="array" aca="true" ref="N219">INDEX(KM_PCT,MATCH($A219,'Knowledge - Percentages'!$B:$B,0),'Data - Knowledge'!N$8)/100</f>
        <v>0.349</v>
      </c>
      <c r="O219" s="380">
        <f t="array" aca="true" ref="O219">INDEX(KM_PCT,MATCH($A219,'Knowledge - Percentages'!$B:$B,0),'Data - Knowledge'!O$8)/100</f>
        <v>0.374</v>
      </c>
      <c r="P219" s="380">
        <f t="array" aca="true" ref="P219">INDEX(KM_PCT,MATCH($A219,'Knowledge - Percentages'!$B:$B,0),'Data - Knowledge'!P$8)/100</f>
        <v>0.349</v>
      </c>
      <c r="Q219" s="380">
        <f t="array" aca="true" ref="Q219">INDEX(KM_PCT,MATCH($A219,'Knowledge - Percentages'!$B:$B,0),'Data - Knowledge'!Q$8)/100</f>
        <v>0.349</v>
      </c>
      <c r="R219" s="380">
        <f t="array" aca="true" ref="R219">INDEX(KM_PCT,MATCH($A219,'Knowledge - Percentages'!$B:$B,0),'Data - Knowledge'!R$8)/100</f>
        <v>0.321</v>
      </c>
      <c r="S219" s="380">
        <f t="array" aca="true" ref="S219">INDEX(KM_PCT,MATCH($A219,'Knowledge - Percentages'!$B:$B,0),'Data - Knowledge'!S$8)/100</f>
        <v>0.39899999999999997</v>
      </c>
      <c r="T219" s="380">
        <f t="array" aca="true" ref="T219">INDEX(KM_PCT,MATCH($A219,'Knowledge - Percentages'!$B:$B,0),'Data - Knowledge'!T$8)/100</f>
        <v>0.272</v>
      </c>
      <c r="U219" s="380">
        <f t="array" aca="true" ref="U219">INDEX(KM_PCT,MATCH($A219,'Knowledge - Percentages'!$B:$B,0),'Data - Knowledge'!U$8)/100</f>
        <v>0.271</v>
      </c>
      <c r="V219" s="380">
        <f t="array" aca="true" ref="V219">INDEX(KM_PCT,MATCH($A219,'Knowledge - Percentages'!$B:$B,0),'Data - Knowledge'!V$8)/100</f>
        <v>0.267</v>
      </c>
      <c r="W219" s="380">
        <f t="array" aca="true" ref="W219">INDEX(KM_PCT,MATCH($A219,'Knowledge - Percentages'!$B:$B,0),'Data - Knowledge'!W$8)/100</f>
        <v>0.272</v>
      </c>
      <c r="X219" s="380">
        <f t="array" aca="true" ref="X219">INDEX(KM_PCT,MATCH($A219,'Knowledge - Percentages'!$B:$B,0),'Data - Knowledge'!X$8)/100</f>
        <v>0.297</v>
      </c>
      <c r="Y219" s="380">
        <f t="array" aca="true" ref="Y219">INDEX(KM_PCT,MATCH($A219,'Knowledge - Percentages'!$B:$B,0),'Data - Knowledge'!Y$8)/100</f>
        <v>0.37</v>
      </c>
      <c r="Z219" s="380">
        <f t="array" aca="true" ref="Z219">INDEX(KM_PCT,MATCH($A219,'Knowledge - Percentages'!$B:$B,0),'Data - Knowledge'!Z$8)/100</f>
        <v>0.377</v>
      </c>
      <c r="AA219" s="380">
        <f t="array" aca="true" ref="AA219">INDEX(KM_PCT,MATCH($A219,'Knowledge - Percentages'!$B:$B,0),'Data - Knowledge'!AA$8)/100</f>
        <v>0.33</v>
      </c>
      <c r="AB219" s="380">
        <f t="array" aca="true" ref="AB219">INDEX(KM_PCT,MATCH($A219,'Knowledge - Percentages'!$B:$B,0),'Data - Knowledge'!AB$8)/100</f>
        <v>0.29</v>
      </c>
      <c r="AC219" s="380">
        <f t="array" aca="true" ref="AC219">INDEX(KM_PCT,MATCH($A219,'Knowledge - Percentages'!$B:$B,0),'Data - Knowledge'!AC$8)/100</f>
        <v>0.254</v>
      </c>
      <c r="AD219" s="380">
        <f t="array" aca="true" ref="AD219">INDEX(KM_PCT,MATCH($A219,'Knowledge - Percentages'!$B:$B,0),'Data - Knowledge'!AD$8)/100</f>
        <v>0.196</v>
      </c>
      <c r="AE219" s="380">
        <f t="array" aca="true" ref="AE219">INDEX(KM_PCT,MATCH($A219,'Knowledge - Percentages'!$B:$B,0),'Data - Knowledge'!AE$8)/100</f>
        <v>0.28</v>
      </c>
      <c r="AF219" s="380">
        <f t="array" aca="true" ref="AF219">INDEX(KM_PCT,MATCH($A219,'Knowledge - Percentages'!$B:$B,0),'Data - Knowledge'!AF$8)/100</f>
        <v>0.331</v>
      </c>
      <c r="AG219" s="380">
        <f t="array" aca="true" ref="AG219">INDEX(KM_PCT,MATCH($A219,'Knowledge - Percentages'!$B:$B,0),'Data - Knowledge'!AG$8)/100</f>
        <v>0.23399999999999999</v>
      </c>
      <c r="AH219" s="380">
        <f t="array" aca="true" ref="AH219">INDEX(KM_PCT,MATCH($A219,'Knowledge - Percentages'!$B:$B,0),'Data - Knowledge'!AH$8)/100</f>
        <v>0.28300000000000003</v>
      </c>
      <c r="AI219" s="380">
        <f t="array" aca="true" ref="AI219">INDEX(KM_PCT,MATCH($A219,'Knowledge - Percentages'!$B:$B,0),'Data - Knowledge'!AI$8)/100</f>
        <v>0.204</v>
      </c>
      <c r="AJ219" s="380">
        <f t="array" aca="true" ref="AJ219">INDEX(KM_PCT,MATCH($A219,'Knowledge - Percentages'!$B:$B,0),'Data - Knowledge'!AJ$8)/100</f>
        <v>0.248</v>
      </c>
      <c r="AK219" s="380">
        <f t="array" aca="true" ref="AK219">INDEX(KM_PCT,MATCH($A219,'Knowledge - Percentages'!$B:$B,0),'Data - Knowledge'!AK$8)/100</f>
        <v>0.2</v>
      </c>
      <c r="AL219" s="380">
        <f t="array" aca="true" ref="AL219">INDEX(KM_PCT,MATCH($A219,'Knowledge - Percentages'!$B:$B,0),'Data - Knowledge'!AL$8)/100</f>
        <v>0.244</v>
      </c>
      <c r="AM219" s="380">
        <f t="array" aca="true" ref="AM219">INDEX(KM_PCT,MATCH($A219,'Knowledge - Percentages'!$B:$B,0),'Data - Knowledge'!AM$8)/100</f>
        <v>0.223</v>
      </c>
      <c r="AN219" s="380">
        <f t="array" aca="true" ref="AN219">INDEX(KM_PCT,MATCH($A219,'Knowledge - Percentages'!$B:$B,0),'Data - Knowledge'!AN$8)/100</f>
        <v>0.205</v>
      </c>
      <c r="AO219" s="380">
        <f t="array" aca="true" ref="AO219">INDEX(KM_PCT,MATCH($A219,'Knowledge - Percentages'!$B:$B,0),'Data - Knowledge'!AO$8)/100</f>
        <v>0.281</v>
      </c>
      <c r="AP219" s="380">
        <f t="array" aca="true" ref="AP219">INDEX(KM_PCT,MATCH($A219,'Knowledge - Percentages'!$B:$B,0),'Data - Knowledge'!AP$8)/100</f>
        <v>0.212</v>
      </c>
      <c r="AQ219" s="380">
        <f t="array" aca="true" ref="AQ219">INDEX(KM_PCT,MATCH($A219,'Knowledge - Percentages'!$B:$B,0),'Data - Knowledge'!AQ$8)/100</f>
        <v>0.218</v>
      </c>
      <c r="AR219" s="380">
        <f t="array" aca="true" ref="AR219">INDEX(KM_PCT,MATCH($A219,'Knowledge - Percentages'!$B:$B,0),'Data - Knowledge'!AR$8)/100</f>
        <v>0.16899999999999998</v>
      </c>
      <c r="AS219" s="380">
        <f t="array" aca="true" ref="AS219">INDEX(KM_PCT,MATCH($A219,'Knowledge - Percentages'!$B:$B,0),'Data - Knowledge'!AS$8)/100</f>
        <v>0.121</v>
      </c>
      <c r="AT219" s="380">
        <f t="array" aca="true" ref="AT219">INDEX(KM_PCT,MATCH($A219,'Knowledge - Percentages'!$B:$B,0),'Data - Knowledge'!AT$8)/100</f>
        <v>0.19399999999999998</v>
      </c>
      <c r="AU219" s="380">
        <f t="array" aca="true" ref="AU219">INDEX(KM_PCT,MATCH($A219,'Knowledge - Percentages'!$B:$B,0),'Data - Knowledge'!AU$8)/100</f>
        <v>0.187</v>
      </c>
      <c r="AV219" s="380">
        <f t="array" aca="true" ref="AV219">INDEX(KM_PCT,MATCH($A219,'Knowledge - Percentages'!$B:$B,0),'Data - Knowledge'!AV$8)/100</f>
        <v>0.157</v>
      </c>
      <c r="AW219" s="380">
        <f t="array" aca="true" ref="AW219">INDEX(KM_PCT,MATCH($A219,'Knowledge - Percentages'!$B:$B,0),'Data - Knowledge'!AW$8)/100</f>
        <v>0.157</v>
      </c>
      <c r="AX219" s="380">
        <f t="array" aca="true" ref="AX219">INDEX(KM_PCT,MATCH($A219,'Knowledge - Percentages'!$B:$B,0),'Data - Knowledge'!AX$8)/100</f>
        <v>0.099</v>
      </c>
      <c r="AY219" s="380">
        <f t="array" aca="true" ref="AY219">INDEX(KM_PCT,MATCH($A219,'Knowledge - Percentages'!$B:$B,0),'Data - Knowledge'!AY$8)/100</f>
        <v>0.12300000000000001</v>
      </c>
      <c r="AZ219" s="380">
        <f t="array" aca="true" ref="AZ219">INDEX(KM_PCT,MATCH($A219,'Knowledge - Percentages'!$B:$B,0),'Data - Knowledge'!AZ$8)/100</f>
        <v>0.125</v>
      </c>
      <c r="BA219" s="380">
        <f t="array" aca="true" ref="BA219">INDEX(KM_PCT,MATCH($A219,'Knowledge - Percentages'!$B:$B,0),'Data - Knowledge'!BA$8)/100</f>
        <v>0.12300000000000001</v>
      </c>
      <c r="BB219" s="380">
        <f t="array" aca="true" ref="BB219">INDEX(KM_PCT,MATCH($A219,'Knowledge - Percentages'!$B:$B,0),'Data - Knowledge'!BB$8)/100</f>
        <v>0.109</v>
      </c>
      <c r="BC219" s="380">
        <f t="array" aca="true" ref="BC219">INDEX(KM_PCT,MATCH($A219,'Knowledge - Percentages'!$B:$B,0),'Data - Knowledge'!BC$8)/100</f>
        <v>0.083</v>
      </c>
      <c r="BD219" s="380">
        <f t="array" aca="true" ref="BD219">INDEX(KM_PCT,MATCH($A219,'Knowledge - Percentages'!$B:$B,0),'Data - Knowledge'!BD$8)/100</f>
        <v>0.096999999999999989</v>
      </c>
      <c r="BE219" s="380">
        <f t="array" aca="true" ref="BE219">INDEX(KM_PCT,MATCH($A219,'Knowledge - Percentages'!$B:$B,0),'Data - Knowledge'!BE$8)/100</f>
        <v>0.096999999999999989</v>
      </c>
      <c r="BF219" s="380">
        <f t="array" aca="true" ref="BF219">INDEX(KM_PCT,MATCH($A219,'Knowledge - Percentages'!$B:$B,0),'Data - Knowledge'!BF$8)/100</f>
        <v>0.096999999999999989</v>
      </c>
      <c r="BG219" s="380">
        <f t="array" aca="true" ref="BG219">INDEX(KM_PCT,MATCH($A219,'Knowledge - Percentages'!$B:$B,0),'Data - Knowledge'!BG$8)/100</f>
        <v>0.18100000000000002</v>
      </c>
      <c r="BH219" s="380">
        <f t="array" aca="true" ref="BH219">INDEX(KM_PCT,MATCH($A219,'Knowledge - Percentages'!$B:$B,0),'Data - Knowledge'!BH$8)/100</f>
        <v>0.151</v>
      </c>
      <c r="BI219" s="380">
        <f t="array" aca="true" ref="BI219">INDEX(KM_PCT,MATCH($A219,'Knowledge - Percentages'!$B:$B,0),'Data - Knowledge'!BI$8)/100</f>
        <v>0.129</v>
      </c>
      <c r="BJ219" s="380">
        <f t="array" aca="true" ref="BJ219">INDEX(KM_PCT,MATCH($A219,'Knowledge - Percentages'!$B:$B,0),'Data - Knowledge'!BJ$8)/100</f>
        <v>0.111</v>
      </c>
      <c r="BK219" s="380">
        <f t="array" aca="true" ref="BK219">INDEX(KM_PCT,MATCH($A219,'Knowledge - Percentages'!$B:$B,0),'Data - Knowledge'!BK$8)/100</f>
        <v>0.11699999999999999</v>
      </c>
      <c r="BL219" s="380">
        <f t="array" aca="true" ref="BL219">INDEX(KM_PCT,MATCH($A219,'Knowledge - Percentages'!$B:$B,0),'Data - Knowledge'!BL$8)/100</f>
        <v>0.142</v>
      </c>
      <c r="BM219" s="380">
        <f t="array" aca="true" ref="BM219">INDEX(KM_PCT,MATCH($A219,'Knowledge - Percentages'!$B:$B,0),'Data - Knowledge'!BM$8)/100</f>
        <v>0.11699999999999999</v>
      </c>
      <c r="BN219" s="380">
        <f t="array" aca="true" ref="BN219">INDEX(KM_PCT,MATCH($A219,'Knowledge - Percentages'!$B:$B,0),'Data - Knowledge'!BN$8)/100</f>
        <v>0.10400000000000001</v>
      </c>
      <c r="BO219" s="380">
        <f t="array" aca="true" ref="BO219">INDEX(KM_PCT,MATCH($A219,'Knowledge - Percentages'!$B:$B,0),'Data - Knowledge'!BO$8)/100</f>
        <v>0.095</v>
      </c>
      <c r="BP219" s="380">
        <f t="array" aca="true" ref="BP219">INDEX(KM_PCT,MATCH($A219,'Knowledge - Percentages'!$B:$B,0),'Data - Knowledge'!BP$8)/100</f>
        <v>0.092</v>
      </c>
      <c r="BQ219" s="380">
        <f t="array" aca="true" ref="BQ219">INDEX(KM_PCT,MATCH($A219,'Knowledge - Percentages'!$B:$B,0),'Data - Knowledge'!BQ$8)/100</f>
        <v>0.093000000000000013</v>
      </c>
    </row>
    <row r="220" spans="1:69">
      <c r="A220" t="s">
        <v>637</v>
      </c>
      <c r="B220" t="s">
        <v>1064</v>
      </c>
      <c r="C220" t="s">
        <v>1108</v>
      </c>
      <c r="D220" t="s">
        <v>1111</v>
      </c>
      <c r="E220" s="373">
        <f>SUMPRODUCT($K$2:$BQ$2,$K220:$BQ220)/$J$2</f>
        <v>0.0798371212121212</v>
      </c>
      <c r="F220" s="379">
        <f>SUMPRODUCT($K$2:$BQ$2,$K220:$BQ220)</f>
        <v>21.076999999999998</v>
      </c>
      <c r="G220" s="373">
        <f>SUMPRODUCT($K$3:$BQ$3,$K220:$BQ220)/$J$3</f>
        <v>0.16421683778234078</v>
      </c>
      <c r="H220" s="379">
        <f>SUMPRODUCT($K$3:$BQ$3,$K220:$BQ220)</f>
        <v>1599.4719999999991</v>
      </c>
      <c r="I220" s="373">
        <f>CORREL($K$4:$BQ$4,$K220:$BQ220)</f>
        <v>-0.36413459117165908</v>
      </c>
      <c r="J220" s="379">
        <f>$E220/$G220*100</f>
        <v>48.616891111945755</v>
      </c>
      <c r="K220" s="380">
        <f t="array" aca="true" ref="K220">INDEX(KM_PCT,MATCH($A220,'Knowledge - Percentages'!$B:$B,0),'Data - Knowledge'!K$8)/100</f>
        <v>0.43700000000000006</v>
      </c>
      <c r="L220" s="380">
        <f t="array" aca="true" ref="L220">INDEX(KM_PCT,MATCH($A220,'Knowledge - Percentages'!$B:$B,0),'Data - Knowledge'!L$8)/100</f>
        <v>0.299</v>
      </c>
      <c r="M220" s="380">
        <f t="array" aca="true" ref="M220">INDEX(KM_PCT,MATCH($A220,'Knowledge - Percentages'!$B:$B,0),'Data - Knowledge'!M$8)/100</f>
        <v>0.299</v>
      </c>
      <c r="N220" s="380">
        <f t="array" aca="true" ref="N220">INDEX(KM_PCT,MATCH($A220,'Knowledge - Percentages'!$B:$B,0),'Data - Knowledge'!N$8)/100</f>
        <v>0.248</v>
      </c>
      <c r="O220" s="380">
        <f t="array" aca="true" ref="O220">INDEX(KM_PCT,MATCH($A220,'Knowledge - Percentages'!$B:$B,0),'Data - Knowledge'!O$8)/100</f>
        <v>0.26899999999999996</v>
      </c>
      <c r="P220" s="380">
        <f t="array" aca="true" ref="P220">INDEX(KM_PCT,MATCH($A220,'Knowledge - Percentages'!$B:$B,0),'Data - Knowledge'!P$8)/100</f>
        <v>0.23800000000000002</v>
      </c>
      <c r="Q220" s="380">
        <f t="array" aca="true" ref="Q220">INDEX(KM_PCT,MATCH($A220,'Knowledge - Percentages'!$B:$B,0),'Data - Knowledge'!Q$8)/100</f>
        <v>0.247</v>
      </c>
      <c r="R220" s="380">
        <f t="array" aca="true" ref="R220">INDEX(KM_PCT,MATCH($A220,'Knowledge - Percentages'!$B:$B,0),'Data - Knowledge'!R$8)/100</f>
        <v>0.243</v>
      </c>
      <c r="S220" s="380">
        <f t="array" aca="true" ref="S220">INDEX(KM_PCT,MATCH($A220,'Knowledge - Percentages'!$B:$B,0),'Data - Knowledge'!S$8)/100</f>
        <v>0.29600000000000004</v>
      </c>
      <c r="T220" s="380">
        <f t="array" aca="true" ref="T220">INDEX(KM_PCT,MATCH($A220,'Knowledge - Percentages'!$B:$B,0),'Data - Knowledge'!T$8)/100</f>
        <v>0.175</v>
      </c>
      <c r="U220" s="380">
        <f t="array" aca="true" ref="U220">INDEX(KM_PCT,MATCH($A220,'Knowledge - Percentages'!$B:$B,0),'Data - Knowledge'!U$8)/100</f>
        <v>0.163</v>
      </c>
      <c r="V220" s="380">
        <f t="array" aca="true" ref="V220">INDEX(KM_PCT,MATCH($A220,'Knowledge - Percentages'!$B:$B,0),'Data - Knowledge'!V$8)/100</f>
        <v>0.174</v>
      </c>
      <c r="W220" s="380">
        <f t="array" aca="true" ref="W220">INDEX(KM_PCT,MATCH($A220,'Knowledge - Percentages'!$B:$B,0),'Data - Knowledge'!W$8)/100</f>
        <v>0.168</v>
      </c>
      <c r="X220" s="380">
        <f t="array" aca="true" ref="X220">INDEX(KM_PCT,MATCH($A220,'Knowledge - Percentages'!$B:$B,0),'Data - Knowledge'!X$8)/100</f>
        <v>0.214</v>
      </c>
      <c r="Y220" s="380">
        <f t="array" aca="true" ref="Y220">INDEX(KM_PCT,MATCH($A220,'Knowledge - Percentages'!$B:$B,0),'Data - Knowledge'!Y$8)/100</f>
        <v>0.23600000000000002</v>
      </c>
      <c r="Z220" s="380">
        <f t="array" aca="true" ref="Z220">INDEX(KM_PCT,MATCH($A220,'Knowledge - Percentages'!$B:$B,0),'Data - Knowledge'!Z$8)/100</f>
        <v>0.20800000000000002</v>
      </c>
      <c r="AA220" s="380">
        <f t="array" aca="true" ref="AA220">INDEX(KM_PCT,MATCH($A220,'Knowledge - Percentages'!$B:$B,0),'Data - Knowledge'!AA$8)/100</f>
        <v>0.177</v>
      </c>
      <c r="AB220" s="380">
        <f t="array" aca="true" ref="AB220">INDEX(KM_PCT,MATCH($A220,'Knowledge - Percentages'!$B:$B,0),'Data - Knowledge'!AB$8)/100</f>
        <v>0.16899999999999998</v>
      </c>
      <c r="AC220" s="380">
        <f t="array" aca="true" ref="AC220">INDEX(KM_PCT,MATCH($A220,'Knowledge - Percentages'!$B:$B,0),'Data - Knowledge'!AC$8)/100</f>
        <v>0.135</v>
      </c>
      <c r="AD220" s="380">
        <f t="array" aca="true" ref="AD220">INDEX(KM_PCT,MATCH($A220,'Knowledge - Percentages'!$B:$B,0),'Data - Knowledge'!AD$8)/100</f>
        <v>0.109</v>
      </c>
      <c r="AE220" s="380">
        <f t="array" aca="true" ref="AE220">INDEX(KM_PCT,MATCH($A220,'Knowledge - Percentages'!$B:$B,0),'Data - Knowledge'!AE$8)/100</f>
        <v>0.168</v>
      </c>
      <c r="AF220" s="380">
        <f t="array" aca="true" ref="AF220">INDEX(KM_PCT,MATCH($A220,'Knowledge - Percentages'!$B:$B,0),'Data - Knowledge'!AF$8)/100</f>
        <v>0.17</v>
      </c>
      <c r="AG220" s="380">
        <f t="array" aca="true" ref="AG220">INDEX(KM_PCT,MATCH($A220,'Knowledge - Percentages'!$B:$B,0),'Data - Knowledge'!AG$8)/100</f>
        <v>0.121</v>
      </c>
      <c r="AH220" s="380">
        <f t="array" aca="true" ref="AH220">INDEX(KM_PCT,MATCH($A220,'Knowledge - Percentages'!$B:$B,0),'Data - Knowledge'!AH$8)/100</f>
        <v>0.17</v>
      </c>
      <c r="AI220" s="380">
        <f t="array" aca="true" ref="AI220">INDEX(KM_PCT,MATCH($A220,'Knowledge - Percentages'!$B:$B,0),'Data - Knowledge'!AI$8)/100</f>
        <v>0.14800000000000002</v>
      </c>
      <c r="AJ220" s="380">
        <f t="array" aca="true" ref="AJ220">INDEX(KM_PCT,MATCH($A220,'Knowledge - Percentages'!$B:$B,0),'Data - Knowledge'!AJ$8)/100</f>
        <v>0.146</v>
      </c>
      <c r="AK220" s="380">
        <f t="array" aca="true" ref="AK220">INDEX(KM_PCT,MATCH($A220,'Knowledge - Percentages'!$B:$B,0),'Data - Knowledge'!AK$8)/100</f>
        <v>0.10300000000000001</v>
      </c>
      <c r="AL220" s="380">
        <f t="array" aca="true" ref="AL220">INDEX(KM_PCT,MATCH($A220,'Knowledge - Percentages'!$B:$B,0),'Data - Knowledge'!AL$8)/100</f>
        <v>0.124</v>
      </c>
      <c r="AM220" s="380">
        <f t="array" aca="true" ref="AM220">INDEX(KM_PCT,MATCH($A220,'Knowledge - Percentages'!$B:$B,0),'Data - Knowledge'!AM$8)/100</f>
        <v>0.129</v>
      </c>
      <c r="AN220" s="380">
        <f t="array" aca="true" ref="AN220">INDEX(KM_PCT,MATCH($A220,'Knowledge - Percentages'!$B:$B,0),'Data - Knowledge'!AN$8)/100</f>
        <v>0.105</v>
      </c>
      <c r="AO220" s="380">
        <f t="array" aca="true" ref="AO220">INDEX(KM_PCT,MATCH($A220,'Knowledge - Percentages'!$B:$B,0),'Data - Knowledge'!AO$8)/100</f>
        <v>0.114</v>
      </c>
      <c r="AP220" s="380">
        <f t="array" aca="true" ref="AP220">INDEX(KM_PCT,MATCH($A220,'Knowledge - Percentages'!$B:$B,0),'Data - Knowledge'!AP$8)/100</f>
        <v>0.113</v>
      </c>
      <c r="AQ220" s="380">
        <f t="array" aca="true" ref="AQ220">INDEX(KM_PCT,MATCH($A220,'Knowledge - Percentages'!$B:$B,0),'Data - Knowledge'!AQ$8)/100</f>
        <v>0.113</v>
      </c>
      <c r="AR220" s="380">
        <f t="array" aca="true" ref="AR220">INDEX(KM_PCT,MATCH($A220,'Knowledge - Percentages'!$B:$B,0),'Data - Knowledge'!AR$8)/100</f>
        <v>0.081</v>
      </c>
      <c r="AS220" s="380">
        <f t="array" aca="true" ref="AS220">INDEX(KM_PCT,MATCH($A220,'Knowledge - Percentages'!$B:$B,0),'Data - Knowledge'!AS$8)/100</f>
        <v>0.067</v>
      </c>
      <c r="AT220" s="380">
        <f t="array" aca="true" ref="AT220">INDEX(KM_PCT,MATCH($A220,'Knowledge - Percentages'!$B:$B,0),'Data - Knowledge'!AT$8)/100</f>
        <v>0.087</v>
      </c>
      <c r="AU220" s="380">
        <f t="array" aca="true" ref="AU220">INDEX(KM_PCT,MATCH($A220,'Knowledge - Percentages'!$B:$B,0),'Data - Knowledge'!AU$8)/100</f>
        <v>0.1</v>
      </c>
      <c r="AV220" s="380">
        <f t="array" aca="true" ref="AV220">INDEX(KM_PCT,MATCH($A220,'Knowledge - Percentages'!$B:$B,0),'Data - Knowledge'!AV$8)/100</f>
        <v>0.086</v>
      </c>
      <c r="AW220" s="380">
        <f t="array" aca="true" ref="AW220">INDEX(KM_PCT,MATCH($A220,'Knowledge - Percentages'!$B:$B,0),'Data - Knowledge'!AW$8)/100</f>
        <v>0.081</v>
      </c>
      <c r="AX220" s="380">
        <f t="array" aca="true" ref="AX220">INDEX(KM_PCT,MATCH($A220,'Knowledge - Percentages'!$B:$B,0),'Data - Knowledge'!AX$8)/100</f>
        <v>0.184</v>
      </c>
      <c r="AY220" s="380">
        <f t="array" aca="true" ref="AY220">INDEX(KM_PCT,MATCH($A220,'Knowledge - Percentages'!$B:$B,0),'Data - Knowledge'!AY$8)/100</f>
        <v>0.064</v>
      </c>
      <c r="AZ220" s="380">
        <f t="array" aca="true" ref="AZ220">INDEX(KM_PCT,MATCH($A220,'Knowledge - Percentages'!$B:$B,0),'Data - Knowledge'!AZ$8)/100</f>
        <v>0.14300000000000002</v>
      </c>
      <c r="BA220" s="380">
        <f t="array" aca="true" ref="BA220">INDEX(KM_PCT,MATCH($A220,'Knowledge - Percentages'!$B:$B,0),'Data - Knowledge'!BA$8)/100</f>
        <v>0.068</v>
      </c>
      <c r="BB220" s="380">
        <f t="array" aca="true" ref="BB220">INDEX(KM_PCT,MATCH($A220,'Knowledge - Percentages'!$B:$B,0),'Data - Knowledge'!BB$8)/100</f>
        <v>0.062</v>
      </c>
      <c r="BC220" s="380">
        <f t="array" aca="true" ref="BC220">INDEX(KM_PCT,MATCH($A220,'Knowledge - Percentages'!$B:$B,0),'Data - Knowledge'!BC$8)/100</f>
        <v>0.038</v>
      </c>
      <c r="BD220" s="380">
        <f t="array" aca="true" ref="BD220">INDEX(KM_PCT,MATCH($A220,'Knowledge - Percentages'!$B:$B,0),'Data - Knowledge'!BD$8)/100</f>
        <v>0.055</v>
      </c>
      <c r="BE220" s="380">
        <f t="array" aca="true" ref="BE220">INDEX(KM_PCT,MATCH($A220,'Knowledge - Percentages'!$B:$B,0),'Data - Knowledge'!BE$8)/100</f>
        <v>0.043</v>
      </c>
      <c r="BF220" s="380">
        <f t="array" aca="true" ref="BF220">INDEX(KM_PCT,MATCH($A220,'Knowledge - Percentages'!$B:$B,0),'Data - Knowledge'!BF$8)/100</f>
        <v>0.043</v>
      </c>
      <c r="BG220" s="380">
        <f t="array" aca="true" ref="BG220">INDEX(KM_PCT,MATCH($A220,'Knowledge - Percentages'!$B:$B,0),'Data - Knowledge'!BG$8)/100</f>
        <v>0.075</v>
      </c>
      <c r="BH220" s="380">
        <f t="array" aca="true" ref="BH220">INDEX(KM_PCT,MATCH($A220,'Knowledge - Percentages'!$B:$B,0),'Data - Knowledge'!BH$8)/100</f>
        <v>0.084</v>
      </c>
      <c r="BI220" s="380">
        <f t="array" aca="true" ref="BI220">INDEX(KM_PCT,MATCH($A220,'Knowledge - Percentages'!$B:$B,0),'Data - Knowledge'!BI$8)/100</f>
        <v>0.076</v>
      </c>
      <c r="BJ220" s="380">
        <f t="array" aca="true" ref="BJ220">INDEX(KM_PCT,MATCH($A220,'Knowledge - Percentages'!$B:$B,0),'Data - Knowledge'!BJ$8)/100</f>
        <v>0.091</v>
      </c>
      <c r="BK220" s="380">
        <f t="array" aca="true" ref="BK220">INDEX(KM_PCT,MATCH($A220,'Knowledge - Percentages'!$B:$B,0),'Data - Knowledge'!BK$8)/100</f>
        <v>0.062</v>
      </c>
      <c r="BL220" s="380">
        <f t="array" aca="true" ref="BL220">INDEX(KM_PCT,MATCH($A220,'Knowledge - Percentages'!$B:$B,0),'Data - Knowledge'!BL$8)/100</f>
        <v>0.088000000000000009</v>
      </c>
      <c r="BM220" s="380">
        <f t="array" aca="true" ref="BM220">INDEX(KM_PCT,MATCH($A220,'Knowledge - Percentages'!$B:$B,0),'Data - Knowledge'!BM$8)/100</f>
        <v>0.067</v>
      </c>
      <c r="BN220" s="380">
        <f t="array" aca="true" ref="BN220">INDEX(KM_PCT,MATCH($A220,'Knowledge - Percentages'!$B:$B,0),'Data - Knowledge'!BN$8)/100</f>
        <v>0.042</v>
      </c>
      <c r="BO220" s="380">
        <f t="array" aca="true" ref="BO220">INDEX(KM_PCT,MATCH($A220,'Knowledge - Percentages'!$B:$B,0),'Data - Knowledge'!BO$8)/100</f>
        <v>0.046</v>
      </c>
      <c r="BP220" s="380">
        <f t="array" aca="true" ref="BP220">INDEX(KM_PCT,MATCH($A220,'Knowledge - Percentages'!$B:$B,0),'Data - Knowledge'!BP$8)/100</f>
        <v>0.045</v>
      </c>
      <c r="BQ220" s="380">
        <f t="array" aca="true" ref="BQ220">INDEX(KM_PCT,MATCH($A220,'Knowledge - Percentages'!$B:$B,0),'Data - Knowledge'!BQ$8)/100</f>
        <v>0.044000000000000004</v>
      </c>
    </row>
    <row r="221" spans="1:69">
      <c r="A221" t="s">
        <v>639</v>
      </c>
      <c r="B221" t="s">
        <v>1064</v>
      </c>
      <c r="C221" t="s">
        <v>1108</v>
      </c>
      <c r="D221" t="s">
        <v>640</v>
      </c>
      <c r="E221" s="373">
        <f>SUMPRODUCT($K$2:$BQ$2,$K221:$BQ221)/$J$2</f>
        <v>0.12782575757575759</v>
      </c>
      <c r="F221" s="379">
        <f>SUMPRODUCT($K$2:$BQ$2,$K221:$BQ221)</f>
        <v>33.746</v>
      </c>
      <c r="G221" s="373">
        <f>SUMPRODUCT($K$3:$BQ$3,$K221:$BQ221)/$J$3</f>
        <v>0.24241129363449695</v>
      </c>
      <c r="H221" s="379">
        <f>SUMPRODUCT($K$3:$BQ$3,$K221:$BQ221)</f>
        <v>2361.0860000000002</v>
      </c>
      <c r="I221" s="373">
        <f>CORREL($K$4:$BQ$4,$K221:$BQ221)</f>
        <v>-0.40548978446889872</v>
      </c>
      <c r="J221" s="379">
        <f>$E221/$G221*100</f>
        <v>52.730941557735669</v>
      </c>
      <c r="K221" s="380">
        <f t="array" aca="true" ref="K221">INDEX(KM_PCT,MATCH($A221,'Knowledge - Percentages'!$B:$B,0),'Data - Knowledge'!K$8)/100</f>
        <v>0.479</v>
      </c>
      <c r="L221" s="380">
        <f t="array" aca="true" ref="L221">INDEX(KM_PCT,MATCH($A221,'Knowledge - Percentages'!$B:$B,0),'Data - Knowledge'!L$8)/100</f>
        <v>0.42</v>
      </c>
      <c r="M221" s="380">
        <f t="array" aca="true" ref="M221">INDEX(KM_PCT,MATCH($A221,'Knowledge - Percentages'!$B:$B,0),'Data - Knowledge'!M$8)/100</f>
        <v>0.42</v>
      </c>
      <c r="N221" s="380">
        <f t="array" aca="true" ref="N221">INDEX(KM_PCT,MATCH($A221,'Knowledge - Percentages'!$B:$B,0),'Data - Knowledge'!N$8)/100</f>
        <v>0.35200000000000004</v>
      </c>
      <c r="O221" s="380">
        <f t="array" aca="true" ref="O221">INDEX(KM_PCT,MATCH($A221,'Knowledge - Percentages'!$B:$B,0),'Data - Knowledge'!O$8)/100</f>
        <v>0.353</v>
      </c>
      <c r="P221" s="380">
        <f t="array" aca="true" ref="P221">INDEX(KM_PCT,MATCH($A221,'Knowledge - Percentages'!$B:$B,0),'Data - Knowledge'!P$8)/100</f>
        <v>0.34299999999999997</v>
      </c>
      <c r="Q221" s="380">
        <f t="array" aca="true" ref="Q221">INDEX(KM_PCT,MATCH($A221,'Knowledge - Percentages'!$B:$B,0),'Data - Knowledge'!Q$8)/100</f>
        <v>0.35200000000000004</v>
      </c>
      <c r="R221" s="380">
        <f t="array" aca="true" ref="R221">INDEX(KM_PCT,MATCH($A221,'Knowledge - Percentages'!$B:$B,0),'Data - Knowledge'!R$8)/100</f>
        <v>0.34</v>
      </c>
      <c r="S221" s="380">
        <f t="array" aca="true" ref="S221">INDEX(KM_PCT,MATCH($A221,'Knowledge - Percentages'!$B:$B,0),'Data - Knowledge'!S$8)/100</f>
        <v>0.418</v>
      </c>
      <c r="T221" s="380">
        <f t="array" aca="true" ref="T221">INDEX(KM_PCT,MATCH($A221,'Knowledge - Percentages'!$B:$B,0),'Data - Knowledge'!T$8)/100</f>
        <v>0.28300000000000003</v>
      </c>
      <c r="U221" s="380">
        <f t="array" aca="true" ref="U221">INDEX(KM_PCT,MATCH($A221,'Knowledge - Percentages'!$B:$B,0),'Data - Knowledge'!U$8)/100</f>
        <v>0.25</v>
      </c>
      <c r="V221" s="380">
        <f t="array" aca="true" ref="V221">INDEX(KM_PCT,MATCH($A221,'Knowledge - Percentages'!$B:$B,0),'Data - Knowledge'!V$8)/100</f>
        <v>0.271</v>
      </c>
      <c r="W221" s="380">
        <f t="array" aca="true" ref="W221">INDEX(KM_PCT,MATCH($A221,'Knowledge - Percentages'!$B:$B,0),'Data - Knowledge'!W$8)/100</f>
        <v>0.271</v>
      </c>
      <c r="X221" s="380">
        <f t="array" aca="true" ref="X221">INDEX(KM_PCT,MATCH($A221,'Knowledge - Percentages'!$B:$B,0),'Data - Knowledge'!X$8)/100</f>
        <v>0.327</v>
      </c>
      <c r="Y221" s="380">
        <f t="array" aca="true" ref="Y221">INDEX(KM_PCT,MATCH($A221,'Knowledge - Percentages'!$B:$B,0),'Data - Knowledge'!Y$8)/100</f>
        <v>0.36700000000000005</v>
      </c>
      <c r="Z221" s="380">
        <f t="array" aca="true" ref="Z221">INDEX(KM_PCT,MATCH($A221,'Knowledge - Percentages'!$B:$B,0),'Data - Knowledge'!Z$8)/100</f>
        <v>0.337</v>
      </c>
      <c r="AA221" s="380">
        <f t="array" aca="true" ref="AA221">INDEX(KM_PCT,MATCH($A221,'Knowledge - Percentages'!$B:$B,0),'Data - Knowledge'!AA$8)/100</f>
        <v>0.294</v>
      </c>
      <c r="AB221" s="380">
        <f t="array" aca="true" ref="AB221">INDEX(KM_PCT,MATCH($A221,'Knowledge - Percentages'!$B:$B,0),'Data - Knowledge'!AB$8)/100</f>
        <v>0.243</v>
      </c>
      <c r="AC221" s="380">
        <f t="array" aca="true" ref="AC221">INDEX(KM_PCT,MATCH($A221,'Knowledge - Percentages'!$B:$B,0),'Data - Knowledge'!AC$8)/100</f>
        <v>0.231</v>
      </c>
      <c r="AD221" s="380">
        <f t="array" aca="true" ref="AD221">INDEX(KM_PCT,MATCH($A221,'Knowledge - Percentages'!$B:$B,0),'Data - Knowledge'!AD$8)/100</f>
        <v>0.185</v>
      </c>
      <c r="AE221" s="380">
        <f t="array" aca="true" ref="AE221">INDEX(KM_PCT,MATCH($A221,'Knowledge - Percentages'!$B:$B,0),'Data - Knowledge'!AE$8)/100</f>
        <v>0.24</v>
      </c>
      <c r="AF221" s="380">
        <f t="array" aca="true" ref="AF221">INDEX(KM_PCT,MATCH($A221,'Knowledge - Percentages'!$B:$B,0),'Data - Knowledge'!AF$8)/100</f>
        <v>0.253</v>
      </c>
      <c r="AG221" s="380">
        <f t="array" aca="true" ref="AG221">INDEX(KM_PCT,MATCH($A221,'Knowledge - Percentages'!$B:$B,0),'Data - Knowledge'!AG$8)/100</f>
        <v>0.18899999999999997</v>
      </c>
      <c r="AH221" s="380">
        <f t="array" aca="true" ref="AH221">INDEX(KM_PCT,MATCH($A221,'Knowledge - Percentages'!$B:$B,0),'Data - Knowledge'!AH$8)/100</f>
        <v>0.273</v>
      </c>
      <c r="AI221" s="380">
        <f t="array" aca="true" ref="AI221">INDEX(KM_PCT,MATCH($A221,'Knowledge - Percentages'!$B:$B,0),'Data - Knowledge'!AI$8)/100</f>
        <v>0.22</v>
      </c>
      <c r="AJ221" s="380">
        <f t="array" aca="true" ref="AJ221">INDEX(KM_PCT,MATCH($A221,'Knowledge - Percentages'!$B:$B,0),'Data - Knowledge'!AJ$8)/100</f>
        <v>0.221</v>
      </c>
      <c r="AK221" s="380">
        <f t="array" aca="true" ref="AK221">INDEX(KM_PCT,MATCH($A221,'Knowledge - Percentages'!$B:$B,0),'Data - Knowledge'!AK$8)/100</f>
        <v>0.166</v>
      </c>
      <c r="AL221" s="380">
        <f t="array" aca="true" ref="AL221">INDEX(KM_PCT,MATCH($A221,'Knowledge - Percentages'!$B:$B,0),'Data - Knowledge'!AL$8)/100</f>
        <v>0.19399999999999998</v>
      </c>
      <c r="AM221" s="380">
        <f t="array" aca="true" ref="AM221">INDEX(KM_PCT,MATCH($A221,'Knowledge - Percentages'!$B:$B,0),'Data - Knowledge'!AM$8)/100</f>
        <v>0.198</v>
      </c>
      <c r="AN221" s="380">
        <f t="array" aca="true" ref="AN221">INDEX(KM_PCT,MATCH($A221,'Knowledge - Percentages'!$B:$B,0),'Data - Knowledge'!AN$8)/100</f>
        <v>0.174</v>
      </c>
      <c r="AO221" s="380">
        <f t="array" aca="true" ref="AO221">INDEX(KM_PCT,MATCH($A221,'Knowledge - Percentages'!$B:$B,0),'Data - Knowledge'!AO$8)/100</f>
        <v>0.209</v>
      </c>
      <c r="AP221" s="380">
        <f t="array" aca="true" ref="AP221">INDEX(KM_PCT,MATCH($A221,'Knowledge - Percentages'!$B:$B,0),'Data - Knowledge'!AP$8)/100</f>
        <v>0.18600000000000003</v>
      </c>
      <c r="AQ221" s="380">
        <f t="array" aca="true" ref="AQ221">INDEX(KM_PCT,MATCH($A221,'Knowledge - Percentages'!$B:$B,0),'Data - Knowledge'!AQ$8)/100</f>
        <v>0.18600000000000003</v>
      </c>
      <c r="AR221" s="380">
        <f t="array" aca="true" ref="AR221">INDEX(KM_PCT,MATCH($A221,'Knowledge - Percentages'!$B:$B,0),'Data - Knowledge'!AR$8)/100</f>
        <v>0.154</v>
      </c>
      <c r="AS221" s="380">
        <f t="array" aca="true" ref="AS221">INDEX(KM_PCT,MATCH($A221,'Knowledge - Percentages'!$B:$B,0),'Data - Knowledge'!AS$8)/100</f>
        <v>0.14</v>
      </c>
      <c r="AT221" s="380">
        <f t="array" aca="true" ref="AT221">INDEX(KM_PCT,MATCH($A221,'Knowledge - Percentages'!$B:$B,0),'Data - Knowledge'!AT$8)/100</f>
        <v>0.162</v>
      </c>
      <c r="AU221" s="380">
        <f t="array" aca="true" ref="AU221">INDEX(KM_PCT,MATCH($A221,'Knowledge - Percentages'!$B:$B,0),'Data - Knowledge'!AU$8)/100</f>
        <v>0.159</v>
      </c>
      <c r="AV221" s="380">
        <f t="array" aca="true" ref="AV221">INDEX(KM_PCT,MATCH($A221,'Knowledge - Percentages'!$B:$B,0),'Data - Knowledge'!AV$8)/100</f>
        <v>0.141</v>
      </c>
      <c r="AW221" s="380">
        <f t="array" aca="true" ref="AW221">INDEX(KM_PCT,MATCH($A221,'Knowledge - Percentages'!$B:$B,0),'Data - Knowledge'!AW$8)/100</f>
        <v>0.13</v>
      </c>
      <c r="AX221" s="380">
        <f t="array" aca="true" ref="AX221">INDEX(KM_PCT,MATCH($A221,'Knowledge - Percentages'!$B:$B,0),'Data - Knowledge'!AX$8)/100</f>
        <v>0.249</v>
      </c>
      <c r="AY221" s="380">
        <f t="array" aca="true" ref="AY221">INDEX(KM_PCT,MATCH($A221,'Knowledge - Percentages'!$B:$B,0),'Data - Knowledge'!AY$8)/100</f>
        <v>0.106</v>
      </c>
      <c r="AZ221" s="380">
        <f t="array" aca="true" ref="AZ221">INDEX(KM_PCT,MATCH($A221,'Knowledge - Percentages'!$B:$B,0),'Data - Knowledge'!AZ$8)/100</f>
        <v>0.21100000000000002</v>
      </c>
      <c r="BA221" s="380">
        <f t="array" aca="true" ref="BA221">INDEX(KM_PCT,MATCH($A221,'Knowledge - Percentages'!$B:$B,0),'Data - Knowledge'!BA$8)/100</f>
        <v>0.10300000000000001</v>
      </c>
      <c r="BB221" s="380">
        <f t="array" aca="true" ref="BB221">INDEX(KM_PCT,MATCH($A221,'Knowledge - Percentages'!$B:$B,0),'Data - Knowledge'!BB$8)/100</f>
        <v>0.111</v>
      </c>
      <c r="BC221" s="380">
        <f t="array" aca="true" ref="BC221">INDEX(KM_PCT,MATCH($A221,'Knowledge - Percentages'!$B:$B,0),'Data - Knowledge'!BC$8)/100</f>
        <v>0.063</v>
      </c>
      <c r="BD221" s="380">
        <f t="array" aca="true" ref="BD221">INDEX(KM_PCT,MATCH($A221,'Knowledge - Percentages'!$B:$B,0),'Data - Knowledge'!BD$8)/100</f>
        <v>0.10300000000000001</v>
      </c>
      <c r="BE221" s="380">
        <f t="array" aca="true" ref="BE221">INDEX(KM_PCT,MATCH($A221,'Knowledge - Percentages'!$B:$B,0),'Data - Knowledge'!BE$8)/100</f>
        <v>0.068</v>
      </c>
      <c r="BF221" s="380">
        <f t="array" aca="true" ref="BF221">INDEX(KM_PCT,MATCH($A221,'Knowledge - Percentages'!$B:$B,0),'Data - Knowledge'!BF$8)/100</f>
        <v>0.071</v>
      </c>
      <c r="BG221" s="380">
        <f t="array" aca="true" ref="BG221">INDEX(KM_PCT,MATCH($A221,'Knowledge - Percentages'!$B:$B,0),'Data - Knowledge'!BG$8)/100</f>
        <v>0.132</v>
      </c>
      <c r="BH221" s="380">
        <f t="array" aca="true" ref="BH221">INDEX(KM_PCT,MATCH($A221,'Knowledge - Percentages'!$B:$B,0),'Data - Knowledge'!BH$8)/100</f>
        <v>0.132</v>
      </c>
      <c r="BI221" s="380">
        <f t="array" aca="true" ref="BI221">INDEX(KM_PCT,MATCH($A221,'Knowledge - Percentages'!$B:$B,0),'Data - Knowledge'!BI$8)/100</f>
        <v>0.132</v>
      </c>
      <c r="BJ221" s="380">
        <f t="array" aca="true" ref="BJ221">INDEX(KM_PCT,MATCH($A221,'Knowledge - Percentages'!$B:$B,0),'Data - Knowledge'!BJ$8)/100</f>
        <v>0.13</v>
      </c>
      <c r="BK221" s="380">
        <f t="array" aca="true" ref="BK221">INDEX(KM_PCT,MATCH($A221,'Knowledge - Percentages'!$B:$B,0),'Data - Knowledge'!BK$8)/100</f>
        <v>0.109</v>
      </c>
      <c r="BL221" s="380">
        <f t="array" aca="true" ref="BL221">INDEX(KM_PCT,MATCH($A221,'Knowledge - Percentages'!$B:$B,0),'Data - Knowledge'!BL$8)/100</f>
        <v>0.13699999999999998</v>
      </c>
      <c r="BM221" s="380">
        <f t="array" aca="true" ref="BM221">INDEX(KM_PCT,MATCH($A221,'Knowledge - Percentages'!$B:$B,0),'Data - Knowledge'!BM$8)/100</f>
        <v>0.11</v>
      </c>
      <c r="BN221" s="380">
        <f t="array" aca="true" ref="BN221">INDEX(KM_PCT,MATCH($A221,'Knowledge - Percentages'!$B:$B,0),'Data - Knowledge'!BN$8)/100</f>
        <v>0.072000000000000008</v>
      </c>
      <c r="BO221" s="380">
        <f t="array" aca="true" ref="BO221">INDEX(KM_PCT,MATCH($A221,'Knowledge - Percentages'!$B:$B,0),'Data - Knowledge'!BO$8)/100</f>
        <v>0.087</v>
      </c>
      <c r="BP221" s="380">
        <f t="array" aca="true" ref="BP221">INDEX(KM_PCT,MATCH($A221,'Knowledge - Percentages'!$B:$B,0),'Data - Knowledge'!BP$8)/100</f>
        <v>0.07400000000000001</v>
      </c>
      <c r="BQ221" s="380">
        <f t="array" aca="true" ref="BQ221">INDEX(KM_PCT,MATCH($A221,'Knowledge - Percentages'!$B:$B,0),'Data - Knowledge'!BQ$8)/100</f>
        <v>0.076</v>
      </c>
    </row>
    <row r="222" spans="1:69">
      <c r="A222" t="s">
        <v>641</v>
      </c>
      <c r="B222" t="s">
        <v>1064</v>
      </c>
      <c r="C222" t="s">
        <v>1108</v>
      </c>
      <c r="D222" t="s">
        <v>1112</v>
      </c>
      <c r="E222" s="373">
        <f>SUMPRODUCT($K$2:$BQ$2,$K222:$BQ222)/$J$2</f>
        <v>0.0776590909090909</v>
      </c>
      <c r="F222" s="379">
        <f>SUMPRODUCT($K$2:$BQ$2,$K222:$BQ222)</f>
        <v>20.502</v>
      </c>
      <c r="G222" s="373">
        <f>SUMPRODUCT($K$3:$BQ$3,$K222:$BQ222)/$J$3</f>
        <v>0.083359137577002071</v>
      </c>
      <c r="H222" s="379">
        <f>SUMPRODUCT($K$3:$BQ$3,$K222:$BQ222)</f>
        <v>811.91800000000023</v>
      </c>
      <c r="I222" s="373">
        <f>CORREL($K$4:$BQ$4,$K222:$BQ222)</f>
        <v>-0.23750577715304061</v>
      </c>
      <c r="J222" s="379">
        <f>$E222/$G222*100</f>
        <v>93.162061372521023</v>
      </c>
      <c r="K222" s="380">
        <f t="array" aca="true" ref="K222">INDEX(KM_PCT,MATCH($A222,'Knowledge - Percentages'!$B:$B,0),'Data - Knowledge'!K$8)/100</f>
        <v>0.168</v>
      </c>
      <c r="L222" s="380">
        <f t="array" aca="true" ref="L222">INDEX(KM_PCT,MATCH($A222,'Knowledge - Percentages'!$B:$B,0),'Data - Knowledge'!L$8)/100</f>
        <v>0.153</v>
      </c>
      <c r="M222" s="380">
        <f t="array" aca="true" ref="M222">INDEX(KM_PCT,MATCH($A222,'Knowledge - Percentages'!$B:$B,0),'Data - Knowledge'!M$8)/100</f>
        <v>0.08900000000000001</v>
      </c>
      <c r="N222" s="380">
        <f t="array" aca="true" ref="N222">INDEX(KM_PCT,MATCH($A222,'Knowledge - Percentages'!$B:$B,0),'Data - Knowledge'!N$8)/100</f>
        <v>0.065</v>
      </c>
      <c r="O222" s="380">
        <f t="array" aca="true" ref="O222">INDEX(KM_PCT,MATCH($A222,'Knowledge - Percentages'!$B:$B,0),'Data - Knowledge'!O$8)/100</f>
        <v>0.08199999999999999</v>
      </c>
      <c r="P222" s="380">
        <f t="array" aca="true" ref="P222">INDEX(KM_PCT,MATCH($A222,'Knowledge - Percentages'!$B:$B,0),'Data - Knowledge'!P$8)/100</f>
        <v>0.1</v>
      </c>
      <c r="Q222" s="380">
        <f t="array" aca="true" ref="Q222">INDEX(KM_PCT,MATCH($A222,'Knowledge - Percentages'!$B:$B,0),'Data - Knowledge'!Q$8)/100</f>
        <v>0.084</v>
      </c>
      <c r="R222" s="380">
        <f t="array" aca="true" ref="R222">INDEX(KM_PCT,MATCH($A222,'Knowledge - Percentages'!$B:$B,0),'Data - Knowledge'!R$8)/100</f>
        <v>0.075</v>
      </c>
      <c r="S222" s="380">
        <f t="array" aca="true" ref="S222">INDEX(KM_PCT,MATCH($A222,'Knowledge - Percentages'!$B:$B,0),'Data - Knowledge'!S$8)/100</f>
        <v>0.092</v>
      </c>
      <c r="T222" s="380">
        <f t="array" aca="true" ref="T222">INDEX(KM_PCT,MATCH($A222,'Knowledge - Percentages'!$B:$B,0),'Data - Knowledge'!T$8)/100</f>
        <v>0.077</v>
      </c>
      <c r="U222" s="380">
        <f t="array" aca="true" ref="U222">INDEX(KM_PCT,MATCH($A222,'Knowledge - Percentages'!$B:$B,0),'Data - Knowledge'!U$8)/100</f>
        <v>0.077</v>
      </c>
      <c r="V222" s="380">
        <f t="array" aca="true" ref="V222">INDEX(KM_PCT,MATCH($A222,'Knowledge - Percentages'!$B:$B,0),'Data - Knowledge'!V$8)/100</f>
        <v>0.064</v>
      </c>
      <c r="W222" s="380">
        <f t="array" aca="true" ref="W222">INDEX(KM_PCT,MATCH($A222,'Knowledge - Percentages'!$B:$B,0),'Data - Knowledge'!W$8)/100</f>
        <v>0.077</v>
      </c>
      <c r="X222" s="380">
        <f t="array" aca="true" ref="X222">INDEX(KM_PCT,MATCH($A222,'Knowledge - Percentages'!$B:$B,0),'Data - Knowledge'!X$8)/100</f>
        <v>0.085</v>
      </c>
      <c r="Y222" s="380">
        <f t="array" aca="true" ref="Y222">INDEX(KM_PCT,MATCH($A222,'Knowledge - Percentages'!$B:$B,0),'Data - Knowledge'!Y$8)/100</f>
        <v>0.14300000000000002</v>
      </c>
      <c r="Z222" s="380">
        <f t="array" aca="true" ref="Z222">INDEX(KM_PCT,MATCH($A222,'Knowledge - Percentages'!$B:$B,0),'Data - Knowledge'!Z$8)/100</f>
        <v>0.128</v>
      </c>
      <c r="AA222" s="380">
        <f t="array" aca="true" ref="AA222">INDEX(KM_PCT,MATCH($A222,'Knowledge - Percentages'!$B:$B,0),'Data - Knowledge'!AA$8)/100</f>
        <v>0.11900000000000001</v>
      </c>
      <c r="AB222" s="380">
        <f t="array" aca="true" ref="AB222">INDEX(KM_PCT,MATCH($A222,'Knowledge - Percentages'!$B:$B,0),'Data - Knowledge'!AB$8)/100</f>
        <v>0.109</v>
      </c>
      <c r="AC222" s="380">
        <f t="array" aca="true" ref="AC222">INDEX(KM_PCT,MATCH($A222,'Knowledge - Percentages'!$B:$B,0),'Data - Knowledge'!AC$8)/100</f>
        <v>0.109</v>
      </c>
      <c r="AD222" s="380">
        <f t="array" aca="true" ref="AD222">INDEX(KM_PCT,MATCH($A222,'Knowledge - Percentages'!$B:$B,0),'Data - Knowledge'!AD$8)/100</f>
        <v>0.093000000000000013</v>
      </c>
      <c r="AE222" s="380">
        <f t="array" aca="true" ref="AE222">INDEX(KM_PCT,MATCH($A222,'Knowledge - Percentages'!$B:$B,0),'Data - Knowledge'!AE$8)/100</f>
        <v>0.095</v>
      </c>
      <c r="AF222" s="380">
        <f t="array" aca="true" ref="AF222">INDEX(KM_PCT,MATCH($A222,'Knowledge - Percentages'!$B:$B,0),'Data - Knowledge'!AF$8)/100</f>
        <v>0.092</v>
      </c>
      <c r="AG222" s="380">
        <f t="array" aca="true" ref="AG222">INDEX(KM_PCT,MATCH($A222,'Knowledge - Percentages'!$B:$B,0),'Data - Knowledge'!AG$8)/100</f>
        <v>0.092</v>
      </c>
      <c r="AH222" s="380">
        <f t="array" aca="true" ref="AH222">INDEX(KM_PCT,MATCH($A222,'Knowledge - Percentages'!$B:$B,0),'Data - Knowledge'!AH$8)/100</f>
        <v>0.093000000000000013</v>
      </c>
      <c r="AI222" s="380">
        <f t="array" aca="true" ref="AI222">INDEX(KM_PCT,MATCH($A222,'Knowledge - Percentages'!$B:$B,0),'Data - Knowledge'!AI$8)/100</f>
        <v>0.093000000000000013</v>
      </c>
      <c r="AJ222" s="380">
        <f t="array" aca="true" ref="AJ222">INDEX(KM_PCT,MATCH($A222,'Knowledge - Percentages'!$B:$B,0),'Data - Knowledge'!AJ$8)/100</f>
        <v>0.093000000000000013</v>
      </c>
      <c r="AK222" s="380">
        <f t="array" aca="true" ref="AK222">INDEX(KM_PCT,MATCH($A222,'Knowledge - Percentages'!$B:$B,0),'Data - Knowledge'!AK$8)/100</f>
        <v>0.092</v>
      </c>
      <c r="AL222" s="380">
        <f t="array" aca="true" ref="AL222">INDEX(KM_PCT,MATCH($A222,'Knowledge - Percentages'!$B:$B,0),'Data - Knowledge'!AL$8)/100</f>
        <v>0.092</v>
      </c>
      <c r="AM222" s="380">
        <f t="array" aca="true" ref="AM222">INDEX(KM_PCT,MATCH($A222,'Knowledge - Percentages'!$B:$B,0),'Data - Knowledge'!AM$8)/100</f>
        <v>0.094</v>
      </c>
      <c r="AN222" s="380">
        <f t="array" aca="true" ref="AN222">INDEX(KM_PCT,MATCH($A222,'Knowledge - Percentages'!$B:$B,0),'Data - Knowledge'!AN$8)/100</f>
        <v>0.08</v>
      </c>
      <c r="AO222" s="380">
        <f t="array" aca="true" ref="AO222">INDEX(KM_PCT,MATCH($A222,'Knowledge - Percentages'!$B:$B,0),'Data - Knowledge'!AO$8)/100</f>
        <v>0.081</v>
      </c>
      <c r="AP222" s="380">
        <f t="array" aca="true" ref="AP222">INDEX(KM_PCT,MATCH($A222,'Knowledge - Percentages'!$B:$B,0),'Data - Knowledge'!AP$8)/100</f>
        <v>0.098</v>
      </c>
      <c r="AQ222" s="380">
        <f t="array" aca="true" ref="AQ222">INDEX(KM_PCT,MATCH($A222,'Knowledge - Percentages'!$B:$B,0),'Data - Knowledge'!AQ$8)/100</f>
        <v>0.102</v>
      </c>
      <c r="AR222" s="380">
        <f t="array" aca="true" ref="AR222">INDEX(KM_PCT,MATCH($A222,'Knowledge - Percentages'!$B:$B,0),'Data - Knowledge'!AR$8)/100</f>
        <v>0.095</v>
      </c>
      <c r="AS222" s="380">
        <f t="array" aca="true" ref="AS222">INDEX(KM_PCT,MATCH($A222,'Knowledge - Percentages'!$B:$B,0),'Data - Knowledge'!AS$8)/100</f>
        <v>0.075</v>
      </c>
      <c r="AT222" s="380">
        <f t="array" aca="true" ref="AT222">INDEX(KM_PCT,MATCH($A222,'Knowledge - Percentages'!$B:$B,0),'Data - Knowledge'!AT$8)/100</f>
        <v>0.11199999999999999</v>
      </c>
      <c r="AU222" s="380">
        <f t="array" aca="true" ref="AU222">INDEX(KM_PCT,MATCH($A222,'Knowledge - Percentages'!$B:$B,0),'Data - Knowledge'!AU$8)/100</f>
        <v>0.08900000000000001</v>
      </c>
      <c r="AV222" s="380">
        <f t="array" aca="true" ref="AV222">INDEX(KM_PCT,MATCH($A222,'Knowledge - Percentages'!$B:$B,0),'Data - Knowledge'!AV$8)/100</f>
        <v>0.087</v>
      </c>
      <c r="AW222" s="380">
        <f t="array" aca="true" ref="AW222">INDEX(KM_PCT,MATCH($A222,'Knowledge - Percentages'!$B:$B,0),'Data - Knowledge'!AW$8)/100</f>
        <v>0.087</v>
      </c>
      <c r="AX222" s="380">
        <f t="array" aca="true" ref="AX222">INDEX(KM_PCT,MATCH($A222,'Knowledge - Percentages'!$B:$B,0),'Data - Knowledge'!AX$8)/100</f>
        <v>0.064</v>
      </c>
      <c r="AY222" s="380">
        <f t="array" aca="true" ref="AY222">INDEX(KM_PCT,MATCH($A222,'Knowledge - Percentages'!$B:$B,0),'Data - Knowledge'!AY$8)/100</f>
        <v>0.065</v>
      </c>
      <c r="AZ222" s="380">
        <f t="array" aca="true" ref="AZ222">INDEX(KM_PCT,MATCH($A222,'Knowledge - Percentages'!$B:$B,0),'Data - Knowledge'!AZ$8)/100</f>
        <v>0.078</v>
      </c>
      <c r="BA222" s="380">
        <f t="array" aca="true" ref="BA222">INDEX(KM_PCT,MATCH($A222,'Knowledge - Percentages'!$B:$B,0),'Data - Knowledge'!BA$8)/100</f>
        <v>0.076</v>
      </c>
      <c r="BB222" s="380">
        <f t="array" aca="true" ref="BB222">INDEX(KM_PCT,MATCH($A222,'Knowledge - Percentages'!$B:$B,0),'Data - Knowledge'!BB$8)/100</f>
        <v>0.076</v>
      </c>
      <c r="BC222" s="380">
        <f t="array" aca="true" ref="BC222">INDEX(KM_PCT,MATCH($A222,'Knowledge - Percentages'!$B:$B,0),'Data - Knowledge'!BC$8)/100</f>
        <v>0.047</v>
      </c>
      <c r="BD222" s="380">
        <f t="array" aca="true" ref="BD222">INDEX(KM_PCT,MATCH($A222,'Knowledge - Percentages'!$B:$B,0),'Data - Knowledge'!BD$8)/100</f>
        <v>0.057999999999999996</v>
      </c>
      <c r="BE222" s="380">
        <f t="array" aca="true" ref="BE222">INDEX(KM_PCT,MATCH($A222,'Knowledge - Percentages'!$B:$B,0),'Data - Knowledge'!BE$8)/100</f>
        <v>0.057999999999999996</v>
      </c>
      <c r="BF222" s="380">
        <f t="array" aca="true" ref="BF222">INDEX(KM_PCT,MATCH($A222,'Knowledge - Percentages'!$B:$B,0),'Data - Knowledge'!BF$8)/100</f>
        <v>0.053</v>
      </c>
      <c r="BG222" s="380">
        <f t="array" aca="true" ref="BG222">INDEX(KM_PCT,MATCH($A222,'Knowledge - Percentages'!$B:$B,0),'Data - Knowledge'!BG$8)/100</f>
        <v>0.105</v>
      </c>
      <c r="BH222" s="380">
        <f t="array" aca="true" ref="BH222">INDEX(KM_PCT,MATCH($A222,'Knowledge - Percentages'!$B:$B,0),'Data - Knowledge'!BH$8)/100</f>
        <v>0.093000000000000013</v>
      </c>
      <c r="BI222" s="380">
        <f t="array" aca="true" ref="BI222">INDEX(KM_PCT,MATCH($A222,'Knowledge - Percentages'!$B:$B,0),'Data - Knowledge'!BI$8)/100</f>
        <v>0.093000000000000013</v>
      </c>
      <c r="BJ222" s="380">
        <f t="array" aca="true" ref="BJ222">INDEX(KM_PCT,MATCH($A222,'Knowledge - Percentages'!$B:$B,0),'Data - Knowledge'!BJ$8)/100</f>
        <v>0.076</v>
      </c>
      <c r="BK222" s="380">
        <f t="array" aca="true" ref="BK222">INDEX(KM_PCT,MATCH($A222,'Knowledge - Percentages'!$B:$B,0),'Data - Knowledge'!BK$8)/100</f>
        <v>0.073</v>
      </c>
      <c r="BL222" s="380">
        <f t="array" aca="true" ref="BL222">INDEX(KM_PCT,MATCH($A222,'Knowledge - Percentages'!$B:$B,0),'Data - Knowledge'!BL$8)/100</f>
        <v>0.076</v>
      </c>
      <c r="BM222" s="380">
        <f t="array" aca="true" ref="BM222">INDEX(KM_PCT,MATCH($A222,'Knowledge - Percentages'!$B:$B,0),'Data - Knowledge'!BM$8)/100</f>
        <v>0.076</v>
      </c>
      <c r="BN222" s="380">
        <f t="array" aca="true" ref="BN222">INDEX(KM_PCT,MATCH($A222,'Knowledge - Percentages'!$B:$B,0),'Data - Knowledge'!BN$8)/100</f>
        <v>0.076</v>
      </c>
      <c r="BO222" s="380">
        <f t="array" aca="true" ref="BO222">INDEX(KM_PCT,MATCH($A222,'Knowledge - Percentages'!$B:$B,0),'Data - Knowledge'!BO$8)/100</f>
        <v>0.072000000000000008</v>
      </c>
      <c r="BP222" s="380">
        <f t="array" aca="true" ref="BP222">INDEX(KM_PCT,MATCH($A222,'Knowledge - Percentages'!$B:$B,0),'Data - Knowledge'!BP$8)/100</f>
        <v>0.07</v>
      </c>
      <c r="BQ222" s="380">
        <f t="array" aca="true" ref="BQ222">INDEX(KM_PCT,MATCH($A222,'Knowledge - Percentages'!$B:$B,0),'Data - Knowledge'!BQ$8)/100</f>
        <v>0.069</v>
      </c>
    </row>
    <row r="223" spans="1:69">
      <c r="A223" t="s">
        <v>643</v>
      </c>
      <c r="B223" t="s">
        <v>1064</v>
      </c>
      <c r="C223" t="s">
        <v>1108</v>
      </c>
      <c r="D223" t="s">
        <v>1113</v>
      </c>
      <c r="E223" s="373">
        <f>SUMPRODUCT($K$2:$BQ$2,$K223:$BQ223)/$J$2</f>
        <v>0.271905303030303</v>
      </c>
      <c r="F223" s="379">
        <f>SUMPRODUCT($K$2:$BQ$2,$K223:$BQ223)</f>
        <v>71.783</v>
      </c>
      <c r="G223" s="373">
        <f>SUMPRODUCT($K$3:$BQ$3,$K223:$BQ223)/$J$3</f>
        <v>0.43390657084188911</v>
      </c>
      <c r="H223" s="379">
        <f>SUMPRODUCT($K$3:$BQ$3,$K223:$BQ223)</f>
        <v>4226.25</v>
      </c>
      <c r="I223" s="373">
        <f>CORREL($K$4:$BQ$4,$K223:$BQ223)</f>
        <v>-0.35975487270423917</v>
      </c>
      <c r="J223" s="379">
        <f>$E223/$G223*100</f>
        <v>62.664481550195838</v>
      </c>
      <c r="K223" s="380">
        <f t="array" aca="true" ref="K223">INDEX(KM_PCT,MATCH($A223,'Knowledge - Percentages'!$B:$B,0),'Data - Knowledge'!K$8)/100</f>
        <v>0.544</v>
      </c>
      <c r="L223" s="380">
        <f t="array" aca="true" ref="L223">INDEX(KM_PCT,MATCH($A223,'Knowledge - Percentages'!$B:$B,0),'Data - Knowledge'!L$8)/100</f>
        <v>0.544</v>
      </c>
      <c r="M223" s="380">
        <f t="array" aca="true" ref="M223">INDEX(KM_PCT,MATCH($A223,'Knowledge - Percentages'!$B:$B,0),'Data - Knowledge'!M$8)/100</f>
        <v>0.552</v>
      </c>
      <c r="N223" s="380">
        <f t="array" aca="true" ref="N223">INDEX(KM_PCT,MATCH($A223,'Knowledge - Percentages'!$B:$B,0),'Data - Knowledge'!N$8)/100</f>
        <v>0.583</v>
      </c>
      <c r="O223" s="380">
        <f t="array" aca="true" ref="O223">INDEX(KM_PCT,MATCH($A223,'Knowledge - Percentages'!$B:$B,0),'Data - Knowledge'!O$8)/100</f>
        <v>0.581</v>
      </c>
      <c r="P223" s="380">
        <f t="array" aca="true" ref="P223">INDEX(KM_PCT,MATCH($A223,'Knowledge - Percentages'!$B:$B,0),'Data - Knowledge'!P$8)/100</f>
        <v>0.53</v>
      </c>
      <c r="Q223" s="380">
        <f t="array" aca="true" ref="Q223">INDEX(KM_PCT,MATCH($A223,'Knowledge - Percentages'!$B:$B,0),'Data - Knowledge'!Q$8)/100</f>
        <v>0.53299999999999992</v>
      </c>
      <c r="R223" s="380">
        <f t="array" aca="true" ref="R223">INDEX(KM_PCT,MATCH($A223,'Knowledge - Percentages'!$B:$B,0),'Data - Knowledge'!R$8)/100</f>
        <v>0.55399999999999994</v>
      </c>
      <c r="S223" s="380">
        <f t="array" aca="true" ref="S223">INDEX(KM_PCT,MATCH($A223,'Knowledge - Percentages'!$B:$B,0),'Data - Knowledge'!S$8)/100</f>
        <v>0.557</v>
      </c>
      <c r="T223" s="380">
        <f t="array" aca="true" ref="T223">INDEX(KM_PCT,MATCH($A223,'Knowledge - Percentages'!$B:$B,0),'Data - Knowledge'!T$8)/100</f>
        <v>0.501</v>
      </c>
      <c r="U223" s="380">
        <f t="array" aca="true" ref="U223">INDEX(KM_PCT,MATCH($A223,'Knowledge - Percentages'!$B:$B,0),'Data - Knowledge'!U$8)/100</f>
        <v>0.485</v>
      </c>
      <c r="V223" s="380">
        <f t="array" aca="true" ref="V223">INDEX(KM_PCT,MATCH($A223,'Knowledge - Percentages'!$B:$B,0),'Data - Knowledge'!V$8)/100</f>
        <v>0.547</v>
      </c>
      <c r="W223" s="380">
        <f t="array" aca="true" ref="W223">INDEX(KM_PCT,MATCH($A223,'Knowledge - Percentages'!$B:$B,0),'Data - Knowledge'!W$8)/100</f>
        <v>0.46799999999999997</v>
      </c>
      <c r="X223" s="380">
        <f t="array" aca="true" ref="X223">INDEX(KM_PCT,MATCH($A223,'Knowledge - Percentages'!$B:$B,0),'Data - Knowledge'!X$8)/100</f>
        <v>0.46399999999999997</v>
      </c>
      <c r="Y223" s="380">
        <f t="array" aca="true" ref="Y223">INDEX(KM_PCT,MATCH($A223,'Knowledge - Percentages'!$B:$B,0),'Data - Knowledge'!Y$8)/100</f>
        <v>0.433</v>
      </c>
      <c r="Z223" s="380">
        <f t="array" aca="true" ref="Z223">INDEX(KM_PCT,MATCH($A223,'Knowledge - Percentages'!$B:$B,0),'Data - Knowledge'!Z$8)/100</f>
        <v>0.444</v>
      </c>
      <c r="AA223" s="380">
        <f t="array" aca="true" ref="AA223">INDEX(KM_PCT,MATCH($A223,'Knowledge - Percentages'!$B:$B,0),'Data - Knowledge'!AA$8)/100</f>
        <v>0.423</v>
      </c>
      <c r="AB223" s="380">
        <f t="array" aca="true" ref="AB223">INDEX(KM_PCT,MATCH($A223,'Knowledge - Percentages'!$B:$B,0),'Data - Knowledge'!AB$8)/100</f>
        <v>0.43</v>
      </c>
      <c r="AC223" s="380">
        <f t="array" aca="true" ref="AC223">INDEX(KM_PCT,MATCH($A223,'Knowledge - Percentages'!$B:$B,0),'Data - Knowledge'!AC$8)/100</f>
        <v>0.385</v>
      </c>
      <c r="AD223" s="380">
        <f t="array" aca="true" ref="AD223">INDEX(KM_PCT,MATCH($A223,'Knowledge - Percentages'!$B:$B,0),'Data - Knowledge'!AD$8)/100</f>
        <v>0.292</v>
      </c>
      <c r="AE223" s="380">
        <f t="array" aca="true" ref="AE223">INDEX(KM_PCT,MATCH($A223,'Knowledge - Percentages'!$B:$B,0),'Data - Knowledge'!AE$8)/100</f>
        <v>0.419</v>
      </c>
      <c r="AF223" s="380">
        <f t="array" aca="true" ref="AF223">INDEX(KM_PCT,MATCH($A223,'Knowledge - Percentages'!$B:$B,0),'Data - Knowledge'!AF$8)/100</f>
        <v>0.508</v>
      </c>
      <c r="AG223" s="380">
        <f t="array" aca="true" ref="AG223">INDEX(KM_PCT,MATCH($A223,'Knowledge - Percentages'!$B:$B,0),'Data - Knowledge'!AG$8)/100</f>
        <v>0.413</v>
      </c>
      <c r="AH223" s="380">
        <f t="array" aca="true" ref="AH223">INDEX(KM_PCT,MATCH($A223,'Knowledge - Percentages'!$B:$B,0),'Data - Knowledge'!AH$8)/100</f>
        <v>0.48</v>
      </c>
      <c r="AI223" s="380">
        <f t="array" aca="true" ref="AI223">INDEX(KM_PCT,MATCH($A223,'Knowledge - Percentages'!$B:$B,0),'Data - Knowledge'!AI$8)/100</f>
        <v>0.308</v>
      </c>
      <c r="AJ223" s="380">
        <f t="array" aca="true" ref="AJ223">INDEX(KM_PCT,MATCH($A223,'Knowledge - Percentages'!$B:$B,0),'Data - Knowledge'!AJ$8)/100</f>
        <v>0.406</v>
      </c>
      <c r="AK223" s="380">
        <f t="array" aca="true" ref="AK223">INDEX(KM_PCT,MATCH($A223,'Knowledge - Percentages'!$B:$B,0),'Data - Knowledge'!AK$8)/100</f>
        <v>0.377</v>
      </c>
      <c r="AL223" s="380">
        <f t="array" aca="true" ref="AL223">INDEX(KM_PCT,MATCH($A223,'Knowledge - Percentages'!$B:$B,0),'Data - Knowledge'!AL$8)/100</f>
        <v>0.38799999999999996</v>
      </c>
      <c r="AM223" s="380">
        <f t="array" aca="true" ref="AM223">INDEX(KM_PCT,MATCH($A223,'Knowledge - Percentages'!$B:$B,0),'Data - Knowledge'!AM$8)/100</f>
        <v>0.39</v>
      </c>
      <c r="AN223" s="380">
        <f t="array" aca="true" ref="AN223">INDEX(KM_PCT,MATCH($A223,'Knowledge - Percentages'!$B:$B,0),'Data - Knowledge'!AN$8)/100</f>
        <v>0.418</v>
      </c>
      <c r="AO223" s="380">
        <f t="array" aca="true" ref="AO223">INDEX(KM_PCT,MATCH($A223,'Knowledge - Percentages'!$B:$B,0),'Data - Knowledge'!AO$8)/100</f>
        <v>0.447</v>
      </c>
      <c r="AP223" s="380">
        <f t="array" aca="true" ref="AP223">INDEX(KM_PCT,MATCH($A223,'Knowledge - Percentages'!$B:$B,0),'Data - Knowledge'!AP$8)/100</f>
        <v>0.358</v>
      </c>
      <c r="AQ223" s="380">
        <f t="array" aca="true" ref="AQ223">INDEX(KM_PCT,MATCH($A223,'Knowledge - Percentages'!$B:$B,0),'Data - Knowledge'!AQ$8)/100</f>
        <v>0.36700000000000005</v>
      </c>
      <c r="AR223" s="380">
        <f t="array" aca="true" ref="AR223">INDEX(KM_PCT,MATCH($A223,'Knowledge - Percentages'!$B:$B,0),'Data - Knowledge'!AR$8)/100</f>
        <v>0.22399999999999998</v>
      </c>
      <c r="AS223" s="380">
        <f t="array" aca="true" ref="AS223">INDEX(KM_PCT,MATCH($A223,'Knowledge - Percentages'!$B:$B,0),'Data - Knowledge'!AS$8)/100</f>
        <v>0.255</v>
      </c>
      <c r="AT223" s="380">
        <f t="array" aca="true" ref="AT223">INDEX(KM_PCT,MATCH($A223,'Knowledge - Percentages'!$B:$B,0),'Data - Knowledge'!AT$8)/100</f>
        <v>0.255</v>
      </c>
      <c r="AU223" s="380">
        <f t="array" aca="true" ref="AU223">INDEX(KM_PCT,MATCH($A223,'Knowledge - Percentages'!$B:$B,0),'Data - Knowledge'!AU$8)/100</f>
        <v>0.32</v>
      </c>
      <c r="AV223" s="380">
        <f t="array" aca="true" ref="AV223">INDEX(KM_PCT,MATCH($A223,'Knowledge - Percentages'!$B:$B,0),'Data - Knowledge'!AV$8)/100</f>
        <v>0.312</v>
      </c>
      <c r="AW223" s="380">
        <f t="array" aca="true" ref="AW223">INDEX(KM_PCT,MATCH($A223,'Knowledge - Percentages'!$B:$B,0),'Data - Knowledge'!AW$8)/100</f>
        <v>0.298</v>
      </c>
      <c r="AX223" s="380">
        <f t="array" aca="true" ref="AX223">INDEX(KM_PCT,MATCH($A223,'Knowledge - Percentages'!$B:$B,0),'Data - Knowledge'!AX$8)/100</f>
        <v>0.294</v>
      </c>
      <c r="AY223" s="380">
        <f t="array" aca="true" ref="AY223">INDEX(KM_PCT,MATCH($A223,'Knowledge - Percentages'!$B:$B,0),'Data - Knowledge'!AY$8)/100</f>
        <v>0.264</v>
      </c>
      <c r="AZ223" s="380">
        <f t="array" aca="true" ref="AZ223">INDEX(KM_PCT,MATCH($A223,'Knowledge - Percentages'!$B:$B,0),'Data - Knowledge'!AZ$8)/100</f>
        <v>0.312</v>
      </c>
      <c r="BA223" s="380">
        <f t="array" aca="true" ref="BA223">INDEX(KM_PCT,MATCH($A223,'Knowledge - Percentages'!$B:$B,0),'Data - Knowledge'!BA$8)/100</f>
        <v>0.26</v>
      </c>
      <c r="BB223" s="380">
        <f t="array" aca="true" ref="BB223">INDEX(KM_PCT,MATCH($A223,'Knowledge - Percentages'!$B:$B,0),'Data - Knowledge'!BB$8)/100</f>
        <v>0.255</v>
      </c>
      <c r="BC223" s="380">
        <f t="array" aca="true" ref="BC223">INDEX(KM_PCT,MATCH($A223,'Knowledge - Percentages'!$B:$B,0),'Data - Knowledge'!BC$8)/100</f>
        <v>0.18</v>
      </c>
      <c r="BD223" s="380">
        <f t="array" aca="true" ref="BD223">INDEX(KM_PCT,MATCH($A223,'Knowledge - Percentages'!$B:$B,0),'Data - Knowledge'!BD$8)/100</f>
        <v>0.214</v>
      </c>
      <c r="BE223" s="380">
        <f t="array" aca="true" ref="BE223">INDEX(KM_PCT,MATCH($A223,'Knowledge - Percentages'!$B:$B,0),'Data - Knowledge'!BE$8)/100</f>
        <v>0.212</v>
      </c>
      <c r="BF223" s="380">
        <f t="array" aca="true" ref="BF223">INDEX(KM_PCT,MATCH($A223,'Knowledge - Percentages'!$B:$B,0),'Data - Knowledge'!BF$8)/100</f>
        <v>0.21100000000000002</v>
      </c>
      <c r="BG223" s="380">
        <f t="array" aca="true" ref="BG223">INDEX(KM_PCT,MATCH($A223,'Knowledge - Percentages'!$B:$B,0),'Data - Knowledge'!BG$8)/100</f>
        <v>0.261</v>
      </c>
      <c r="BH223" s="380">
        <f t="array" aca="true" ref="BH223">INDEX(KM_PCT,MATCH($A223,'Knowledge - Percentages'!$B:$B,0),'Data - Knowledge'!BH$8)/100</f>
        <v>0.275</v>
      </c>
      <c r="BI223" s="380">
        <f t="array" aca="true" ref="BI223">INDEX(KM_PCT,MATCH($A223,'Knowledge - Percentages'!$B:$B,0),'Data - Knowledge'!BI$8)/100</f>
        <v>0.261</v>
      </c>
      <c r="BJ223" s="380">
        <f t="array" aca="true" ref="BJ223">INDEX(KM_PCT,MATCH($A223,'Knowledge - Percentages'!$B:$B,0),'Data - Knowledge'!BJ$8)/100</f>
        <v>0.22699999999999998</v>
      </c>
      <c r="BK223" s="380">
        <f t="array" aca="true" ref="BK223">INDEX(KM_PCT,MATCH($A223,'Knowledge - Percentages'!$B:$B,0),'Data - Knowledge'!BK$8)/100</f>
        <v>0.204</v>
      </c>
      <c r="BL223" s="380">
        <f t="array" aca="true" ref="BL223">INDEX(KM_PCT,MATCH($A223,'Knowledge - Percentages'!$B:$B,0),'Data - Knowledge'!BL$8)/100</f>
        <v>0.233</v>
      </c>
      <c r="BM223" s="380">
        <f t="array" aca="true" ref="BM223">INDEX(KM_PCT,MATCH($A223,'Knowledge - Percentages'!$B:$B,0),'Data - Knowledge'!BM$8)/100</f>
        <v>0.188</v>
      </c>
      <c r="BN223" s="380">
        <f t="array" aca="true" ref="BN223">INDEX(KM_PCT,MATCH($A223,'Knowledge - Percentages'!$B:$B,0),'Data - Knowledge'!BN$8)/100</f>
        <v>0.17800000000000002</v>
      </c>
      <c r="BO223" s="380">
        <f t="array" aca="true" ref="BO223">INDEX(KM_PCT,MATCH($A223,'Knowledge - Percentages'!$B:$B,0),'Data - Knowledge'!BO$8)/100</f>
        <v>0.174</v>
      </c>
      <c r="BP223" s="380">
        <f t="array" aca="true" ref="BP223">INDEX(KM_PCT,MATCH($A223,'Knowledge - Percentages'!$B:$B,0),'Data - Knowledge'!BP$8)/100</f>
        <v>0.171</v>
      </c>
      <c r="BQ223" s="380">
        <f t="array" aca="true" ref="BQ223">INDEX(KM_PCT,MATCH($A223,'Knowledge - Percentages'!$B:$B,0),'Data - Knowledge'!BQ$8)/100</f>
        <v>0.159</v>
      </c>
    </row>
    <row r="224" spans="1:69">
      <c r="A224" t="s">
        <v>646</v>
      </c>
      <c r="B224" t="s">
        <v>1064</v>
      </c>
      <c r="C224" t="s">
        <v>1114</v>
      </c>
      <c r="D224" t="s">
        <v>647</v>
      </c>
      <c r="E224" s="373">
        <f>SUMPRODUCT($K$2:$BQ$2,$K224:$BQ224)/$J$2</f>
        <v>0.90398106060606076</v>
      </c>
      <c r="F224" s="379">
        <f>SUMPRODUCT($K$2:$BQ$2,$K224:$BQ224)</f>
        <v>238.65100000000004</v>
      </c>
      <c r="G224" s="373">
        <f>SUMPRODUCT($K$3:$BQ$3,$K224:$BQ224)/$J$3</f>
        <v>0.89921591375770016</v>
      </c>
      <c r="H224" s="379">
        <f>SUMPRODUCT($K$3:$BQ$3,$K224:$BQ224)</f>
        <v>8758.363</v>
      </c>
      <c r="I224" s="373">
        <f>CORREL($K$4:$BQ$4,$K224:$BQ224)</f>
        <v>0.16836871363485043</v>
      </c>
      <c r="J224" s="379">
        <f>$E224/$G224*100</f>
        <v>100.52992243302809</v>
      </c>
      <c r="K224" s="380">
        <f t="array" aca="true" ref="K224">INDEX(KM_PCT,MATCH($A224,'Knowledge - Percentages'!$B:$B,0),'Data - Knowledge'!K$8)/100</f>
        <v>0.84900000000000009</v>
      </c>
      <c r="L224" s="380">
        <f t="array" aca="true" ref="L224">INDEX(KM_PCT,MATCH($A224,'Knowledge - Percentages'!$B:$B,0),'Data - Knowledge'!L$8)/100</f>
        <v>0.84900000000000009</v>
      </c>
      <c r="M224" s="380">
        <f t="array" aca="true" ref="M224">INDEX(KM_PCT,MATCH($A224,'Knowledge - Percentages'!$B:$B,0),'Data - Knowledge'!M$8)/100</f>
        <v>0.84900000000000009</v>
      </c>
      <c r="N224" s="380">
        <f t="array" aca="true" ref="N224">INDEX(KM_PCT,MATCH($A224,'Knowledge - Percentages'!$B:$B,0),'Data - Knowledge'!N$8)/100</f>
        <v>0.8909999999999999</v>
      </c>
      <c r="O224" s="380">
        <f t="array" aca="true" ref="O224">INDEX(KM_PCT,MATCH($A224,'Knowledge - Percentages'!$B:$B,0),'Data - Knowledge'!O$8)/100</f>
        <v>0.889</v>
      </c>
      <c r="P224" s="380">
        <f t="array" aca="true" ref="P224">INDEX(KM_PCT,MATCH($A224,'Knowledge - Percentages'!$B:$B,0),'Data - Knowledge'!P$8)/100</f>
        <v>0.888</v>
      </c>
      <c r="Q224" s="380">
        <f t="array" aca="true" ref="Q224">INDEX(KM_PCT,MATCH($A224,'Knowledge - Percentages'!$B:$B,0),'Data - Knowledge'!Q$8)/100</f>
        <v>0.892</v>
      </c>
      <c r="R224" s="380">
        <f t="array" aca="true" ref="R224">INDEX(KM_PCT,MATCH($A224,'Knowledge - Percentages'!$B:$B,0),'Data - Knowledge'!R$8)/100</f>
        <v>0.8909999999999999</v>
      </c>
      <c r="S224" s="380">
        <f t="array" aca="true" ref="S224">INDEX(KM_PCT,MATCH($A224,'Knowledge - Percentages'!$B:$B,0),'Data - Knowledge'!S$8)/100</f>
        <v>0.885</v>
      </c>
      <c r="T224" s="380">
        <f t="array" aca="true" ref="T224">INDEX(KM_PCT,MATCH($A224,'Knowledge - Percentages'!$B:$B,0),'Data - Knowledge'!T$8)/100</f>
        <v>0.899</v>
      </c>
      <c r="U224" s="380">
        <f t="array" aca="true" ref="U224">INDEX(KM_PCT,MATCH($A224,'Knowledge - Percentages'!$B:$B,0),'Data - Knowledge'!U$8)/100</f>
        <v>0.899</v>
      </c>
      <c r="V224" s="380">
        <f t="array" aca="true" ref="V224">INDEX(KM_PCT,MATCH($A224,'Knowledge - Percentages'!$B:$B,0),'Data - Knowledge'!V$8)/100</f>
        <v>0.904</v>
      </c>
      <c r="W224" s="380">
        <f t="array" aca="true" ref="W224">INDEX(KM_PCT,MATCH($A224,'Knowledge - Percentages'!$B:$B,0),'Data - Knowledge'!W$8)/100</f>
        <v>0.914</v>
      </c>
      <c r="X224" s="380">
        <f t="array" aca="true" ref="X224">INDEX(KM_PCT,MATCH($A224,'Knowledge - Percentages'!$B:$B,0),'Data - Knowledge'!X$8)/100</f>
        <v>0.904</v>
      </c>
      <c r="Y224" s="380">
        <f t="array" aca="true" ref="Y224">INDEX(KM_PCT,MATCH($A224,'Knowledge - Percentages'!$B:$B,0),'Data - Knowledge'!Y$8)/100</f>
        <v>0.902</v>
      </c>
      <c r="Z224" s="380">
        <f t="array" aca="true" ref="Z224">INDEX(KM_PCT,MATCH($A224,'Knowledge - Percentages'!$B:$B,0),'Data - Knowledge'!Z$8)/100</f>
        <v>0.904</v>
      </c>
      <c r="AA224" s="380">
        <f t="array" aca="true" ref="AA224">INDEX(KM_PCT,MATCH($A224,'Knowledge - Percentages'!$B:$B,0),'Data - Knowledge'!AA$8)/100</f>
        <v>0.904</v>
      </c>
      <c r="AB224" s="380">
        <f t="array" aca="true" ref="AB224">INDEX(KM_PCT,MATCH($A224,'Knowledge - Percentages'!$B:$B,0),'Data - Knowledge'!AB$8)/100</f>
        <v>0.899</v>
      </c>
      <c r="AC224" s="380">
        <f t="array" aca="true" ref="AC224">INDEX(KM_PCT,MATCH($A224,'Knowledge - Percentages'!$B:$B,0),'Data - Knowledge'!AC$8)/100</f>
        <v>0.91</v>
      </c>
      <c r="AD224" s="380">
        <f t="array" aca="true" ref="AD224">INDEX(KM_PCT,MATCH($A224,'Knowledge - Percentages'!$B:$B,0),'Data - Knowledge'!AD$8)/100</f>
        <v>0.904</v>
      </c>
      <c r="AE224" s="380">
        <f t="array" aca="true" ref="AE224">INDEX(KM_PCT,MATCH($A224,'Knowledge - Percentages'!$B:$B,0),'Data - Knowledge'!AE$8)/100</f>
        <v>0.884</v>
      </c>
      <c r="AF224" s="380">
        <f t="array" aca="true" ref="AF224">INDEX(KM_PCT,MATCH($A224,'Knowledge - Percentages'!$B:$B,0),'Data - Knowledge'!AF$8)/100</f>
        <v>0.905</v>
      </c>
      <c r="AG224" s="380">
        <f t="array" aca="true" ref="AG224">INDEX(KM_PCT,MATCH($A224,'Knowledge - Percentages'!$B:$B,0),'Data - Knowledge'!AG$8)/100</f>
        <v>0.91599999999999993</v>
      </c>
      <c r="AH224" s="380">
        <f t="array" aca="true" ref="AH224">INDEX(KM_PCT,MATCH($A224,'Knowledge - Percentages'!$B:$B,0),'Data - Knowledge'!AH$8)/100</f>
        <v>0.903</v>
      </c>
      <c r="AI224" s="380">
        <f t="array" aca="true" ref="AI224">INDEX(KM_PCT,MATCH($A224,'Knowledge - Percentages'!$B:$B,0),'Data - Knowledge'!AI$8)/100</f>
        <v>0.868</v>
      </c>
      <c r="AJ224" s="380">
        <f t="array" aca="true" ref="AJ224">INDEX(KM_PCT,MATCH($A224,'Knowledge - Percentages'!$B:$B,0),'Data - Knowledge'!AJ$8)/100</f>
        <v>0.91299999999999992</v>
      </c>
      <c r="AK224" s="380">
        <f t="array" aca="true" ref="AK224">INDEX(KM_PCT,MATCH($A224,'Knowledge - Percentages'!$B:$B,0),'Data - Knowledge'!AK$8)/100</f>
        <v>0.904</v>
      </c>
      <c r="AL224" s="380">
        <f t="array" aca="true" ref="AL224">INDEX(KM_PCT,MATCH($A224,'Knowledge - Percentages'!$B:$B,0),'Data - Knowledge'!AL$8)/100</f>
        <v>0.904</v>
      </c>
      <c r="AM224" s="380">
        <f t="array" aca="true" ref="AM224">INDEX(KM_PCT,MATCH($A224,'Knowledge - Percentages'!$B:$B,0),'Data - Knowledge'!AM$8)/100</f>
        <v>0.897</v>
      </c>
      <c r="AN224" s="380">
        <f t="array" aca="true" ref="AN224">INDEX(KM_PCT,MATCH($A224,'Knowledge - Percentages'!$B:$B,0),'Data - Knowledge'!AN$8)/100</f>
        <v>0.91</v>
      </c>
      <c r="AO224" s="380">
        <f t="array" aca="true" ref="AO224">INDEX(KM_PCT,MATCH($A224,'Knowledge - Percentages'!$B:$B,0),'Data - Knowledge'!AO$8)/100</f>
        <v>0.91</v>
      </c>
      <c r="AP224" s="380">
        <f t="array" aca="true" ref="AP224">INDEX(KM_PCT,MATCH($A224,'Knowledge - Percentages'!$B:$B,0),'Data - Knowledge'!AP$8)/100</f>
        <v>0.91</v>
      </c>
      <c r="AQ224" s="380">
        <f t="array" aca="true" ref="AQ224">INDEX(KM_PCT,MATCH($A224,'Knowledge - Percentages'!$B:$B,0),'Data - Knowledge'!AQ$8)/100</f>
        <v>0.909</v>
      </c>
      <c r="AR224" s="380">
        <f t="array" aca="true" ref="AR224">INDEX(KM_PCT,MATCH($A224,'Knowledge - Percentages'!$B:$B,0),'Data - Knowledge'!AR$8)/100</f>
        <v>0.797</v>
      </c>
      <c r="AS224" s="380">
        <f t="array" aca="true" ref="AS224">INDEX(KM_PCT,MATCH($A224,'Knowledge - Percentages'!$B:$B,0),'Data - Knowledge'!AS$8)/100</f>
        <v>0.873</v>
      </c>
      <c r="AT224" s="380">
        <f t="array" aca="true" ref="AT224">INDEX(KM_PCT,MATCH($A224,'Knowledge - Percentages'!$B:$B,0),'Data - Knowledge'!AT$8)/100</f>
        <v>0.8909999999999999</v>
      </c>
      <c r="AU224" s="380">
        <f t="array" aca="true" ref="AU224">INDEX(KM_PCT,MATCH($A224,'Knowledge - Percentages'!$B:$B,0),'Data - Knowledge'!AU$8)/100</f>
        <v>0.91299999999999992</v>
      </c>
      <c r="AV224" s="380">
        <f t="array" aca="true" ref="AV224">INDEX(KM_PCT,MATCH($A224,'Knowledge - Percentages'!$B:$B,0),'Data - Knowledge'!AV$8)/100</f>
        <v>0.91099999999999992</v>
      </c>
      <c r="AW224" s="380">
        <f t="array" aca="true" ref="AW224">INDEX(KM_PCT,MATCH($A224,'Knowledge - Percentages'!$B:$B,0),'Data - Knowledge'!AW$8)/100</f>
        <v>0.905</v>
      </c>
      <c r="AX224" s="380">
        <f t="array" aca="true" ref="AX224">INDEX(KM_PCT,MATCH($A224,'Knowledge - Percentages'!$B:$B,0),'Data - Knowledge'!AX$8)/100</f>
        <v>0.893</v>
      </c>
      <c r="AY224" s="380">
        <f t="array" aca="true" ref="AY224">INDEX(KM_PCT,MATCH($A224,'Knowledge - Percentages'!$B:$B,0),'Data - Knowledge'!AY$8)/100</f>
        <v>0.91299999999999992</v>
      </c>
      <c r="AZ224" s="380">
        <f t="array" aca="true" ref="AZ224">INDEX(KM_PCT,MATCH($A224,'Knowledge - Percentages'!$B:$B,0),'Data - Knowledge'!AZ$8)/100</f>
        <v>0.90799999999999992</v>
      </c>
      <c r="BA224" s="380">
        <f t="array" aca="true" ref="BA224">INDEX(KM_PCT,MATCH($A224,'Knowledge - Percentages'!$B:$B,0),'Data - Knowledge'!BA$8)/100</f>
        <v>0.89599999999999991</v>
      </c>
      <c r="BB224" s="380">
        <f t="array" aca="true" ref="BB224">INDEX(KM_PCT,MATCH($A224,'Knowledge - Percentages'!$B:$B,0),'Data - Knowledge'!BB$8)/100</f>
        <v>0.905</v>
      </c>
      <c r="BC224" s="380">
        <f t="array" aca="true" ref="BC224">INDEX(KM_PCT,MATCH($A224,'Knowledge - Percentages'!$B:$B,0),'Data - Knowledge'!BC$8)/100</f>
        <v>0.915</v>
      </c>
      <c r="BD224" s="380">
        <f t="array" aca="true" ref="BD224">INDEX(KM_PCT,MATCH($A224,'Knowledge - Percentages'!$B:$B,0),'Data - Knowledge'!BD$8)/100</f>
        <v>0.915</v>
      </c>
      <c r="BE224" s="380">
        <f t="array" aca="true" ref="BE224">INDEX(KM_PCT,MATCH($A224,'Knowledge - Percentages'!$B:$B,0),'Data - Knowledge'!BE$8)/100</f>
        <v>0.915</v>
      </c>
      <c r="BF224" s="380">
        <f t="array" aca="true" ref="BF224">INDEX(KM_PCT,MATCH($A224,'Knowledge - Percentages'!$B:$B,0),'Data - Knowledge'!BF$8)/100</f>
        <v>0.917</v>
      </c>
      <c r="BG224" s="380">
        <f t="array" aca="true" ref="BG224">INDEX(KM_PCT,MATCH($A224,'Knowledge - Percentages'!$B:$B,0),'Data - Knowledge'!BG$8)/100</f>
        <v>0.914</v>
      </c>
      <c r="BH224" s="380">
        <f t="array" aca="true" ref="BH224">INDEX(KM_PCT,MATCH($A224,'Knowledge - Percentages'!$B:$B,0),'Data - Knowledge'!BH$8)/100</f>
        <v>0.905</v>
      </c>
      <c r="BI224" s="380">
        <f t="array" aca="true" ref="BI224">INDEX(KM_PCT,MATCH($A224,'Knowledge - Percentages'!$B:$B,0),'Data - Knowledge'!BI$8)/100</f>
        <v>0.905</v>
      </c>
      <c r="BJ224" s="380">
        <f t="array" aca="true" ref="BJ224">INDEX(KM_PCT,MATCH($A224,'Knowledge - Percentages'!$B:$B,0),'Data - Knowledge'!BJ$8)/100</f>
        <v>0.897</v>
      </c>
      <c r="BK224" s="380">
        <f t="array" aca="true" ref="BK224">INDEX(KM_PCT,MATCH($A224,'Knowledge - Percentages'!$B:$B,0),'Data - Knowledge'!BK$8)/100</f>
        <v>0.89599999999999991</v>
      </c>
      <c r="BL224" s="380">
        <f t="array" aca="true" ref="BL224">INDEX(KM_PCT,MATCH($A224,'Knowledge - Percentages'!$B:$B,0),'Data - Knowledge'!BL$8)/100</f>
        <v>0.884</v>
      </c>
      <c r="BM224" s="380">
        <f t="array" aca="true" ref="BM224">INDEX(KM_PCT,MATCH($A224,'Knowledge - Percentages'!$B:$B,0),'Data - Knowledge'!BM$8)/100</f>
        <v>0.89599999999999991</v>
      </c>
      <c r="BN224" s="380">
        <f t="array" aca="true" ref="BN224">INDEX(KM_PCT,MATCH($A224,'Knowledge - Percentages'!$B:$B,0),'Data - Knowledge'!BN$8)/100</f>
        <v>0.892</v>
      </c>
      <c r="BO224" s="380">
        <f t="array" aca="true" ref="BO224">INDEX(KM_PCT,MATCH($A224,'Knowledge - Percentages'!$B:$B,0),'Data - Knowledge'!BO$8)/100</f>
        <v>0.90799999999999992</v>
      </c>
      <c r="BP224" s="380">
        <f t="array" aca="true" ref="BP224">INDEX(KM_PCT,MATCH($A224,'Knowledge - Percentages'!$B:$B,0),'Data - Knowledge'!BP$8)/100</f>
        <v>0.907</v>
      </c>
      <c r="BQ224" s="380">
        <f t="array" aca="true" ref="BQ224">INDEX(KM_PCT,MATCH($A224,'Knowledge - Percentages'!$B:$B,0),'Data - Knowledge'!BQ$8)/100</f>
        <v>0.91</v>
      </c>
    </row>
    <row r="225" spans="1:69">
      <c r="A225" t="s">
        <v>648</v>
      </c>
      <c r="B225" t="s">
        <v>1064</v>
      </c>
      <c r="C225" t="s">
        <v>1114</v>
      </c>
      <c r="D225" t="s">
        <v>649</v>
      </c>
      <c r="E225" s="373">
        <f>SUMPRODUCT($K$2:$BQ$2,$K225:$BQ225)/$J$2</f>
        <v>0.493621212121212</v>
      </c>
      <c r="F225" s="379">
        <f>SUMPRODUCT($K$2:$BQ$2,$K225:$BQ225)</f>
        <v>130.31599999999997</v>
      </c>
      <c r="G225" s="373">
        <f>SUMPRODUCT($K$3:$BQ$3,$K225:$BQ225)/$J$3</f>
        <v>0.62087063655030794</v>
      </c>
      <c r="H225" s="379">
        <f>SUMPRODUCT($K$3:$BQ$3,$K225:$BQ225)</f>
        <v>6047.28</v>
      </c>
      <c r="I225" s="373">
        <f>CORREL($K$4:$BQ$4,$K225:$BQ225)</f>
        <v>-0.34531454065908063</v>
      </c>
      <c r="J225" s="379">
        <f>$E225/$G225*100</f>
        <v>79.504679890142441</v>
      </c>
      <c r="K225" s="380">
        <f t="array" aca="true" ref="K225">INDEX(KM_PCT,MATCH($A225,'Knowledge - Percentages'!$B:$B,0),'Data - Knowledge'!K$8)/100</f>
        <v>0.68599999999999994</v>
      </c>
      <c r="L225" s="380">
        <f t="array" aca="true" ref="L225">INDEX(KM_PCT,MATCH($A225,'Knowledge - Percentages'!$B:$B,0),'Data - Knowledge'!L$8)/100</f>
        <v>0.68599999999999994</v>
      </c>
      <c r="M225" s="380">
        <f t="array" aca="true" ref="M225">INDEX(KM_PCT,MATCH($A225,'Knowledge - Percentages'!$B:$B,0),'Data - Knowledge'!M$8)/100</f>
        <v>0.68599999999999994</v>
      </c>
      <c r="N225" s="380">
        <f t="array" aca="true" ref="N225">INDEX(KM_PCT,MATCH($A225,'Knowledge - Percentages'!$B:$B,0),'Data - Knowledge'!N$8)/100</f>
        <v>0.688</v>
      </c>
      <c r="O225" s="380">
        <f t="array" aca="true" ref="O225">INDEX(KM_PCT,MATCH($A225,'Knowledge - Percentages'!$B:$B,0),'Data - Knowledge'!O$8)/100</f>
        <v>0.701</v>
      </c>
      <c r="P225" s="380">
        <f t="array" aca="true" ref="P225">INDEX(KM_PCT,MATCH($A225,'Knowledge - Percentages'!$B:$B,0),'Data - Knowledge'!P$8)/100</f>
        <v>0.687</v>
      </c>
      <c r="Q225" s="380">
        <f t="array" aca="true" ref="Q225">INDEX(KM_PCT,MATCH($A225,'Knowledge - Percentages'!$B:$B,0),'Data - Knowledge'!Q$8)/100</f>
        <v>0.688</v>
      </c>
      <c r="R225" s="380">
        <f t="array" aca="true" ref="R225">INDEX(KM_PCT,MATCH($A225,'Knowledge - Percentages'!$B:$B,0),'Data - Knowledge'!R$8)/100</f>
        <v>0.688</v>
      </c>
      <c r="S225" s="380">
        <f t="array" aca="true" ref="S225">INDEX(KM_PCT,MATCH($A225,'Knowledge - Percentages'!$B:$B,0),'Data - Knowledge'!S$8)/100</f>
        <v>0.693</v>
      </c>
      <c r="T225" s="380">
        <f t="array" aca="true" ref="T225">INDEX(KM_PCT,MATCH($A225,'Knowledge - Percentages'!$B:$B,0),'Data - Knowledge'!T$8)/100</f>
        <v>0.688</v>
      </c>
      <c r="U225" s="380">
        <f t="array" aca="true" ref="U225">INDEX(KM_PCT,MATCH($A225,'Knowledge - Percentages'!$B:$B,0),'Data - Knowledge'!U$8)/100</f>
        <v>0.67</v>
      </c>
      <c r="V225" s="380">
        <f t="array" aca="true" ref="V225">INDEX(KM_PCT,MATCH($A225,'Knowledge - Percentages'!$B:$B,0),'Data - Knowledge'!V$8)/100</f>
        <v>0.721</v>
      </c>
      <c r="W225" s="380">
        <f t="array" aca="true" ref="W225">INDEX(KM_PCT,MATCH($A225,'Knowledge - Percentages'!$B:$B,0),'Data - Knowledge'!W$8)/100</f>
        <v>0.672</v>
      </c>
      <c r="X225" s="380">
        <f t="array" aca="true" ref="X225">INDEX(KM_PCT,MATCH($A225,'Knowledge - Percentages'!$B:$B,0),'Data - Knowledge'!X$8)/100</f>
        <v>0.645</v>
      </c>
      <c r="Y225" s="380">
        <f t="array" aca="true" ref="Y225">INDEX(KM_PCT,MATCH($A225,'Knowledge - Percentages'!$B:$B,0),'Data - Knowledge'!Y$8)/100</f>
        <v>0.631</v>
      </c>
      <c r="Z225" s="380">
        <f t="array" aca="true" ref="Z225">INDEX(KM_PCT,MATCH($A225,'Knowledge - Percentages'!$B:$B,0),'Data - Knowledge'!Z$8)/100</f>
        <v>0.65599999999999992</v>
      </c>
      <c r="AA225" s="380">
        <f t="array" aca="true" ref="AA225">INDEX(KM_PCT,MATCH($A225,'Knowledge - Percentages'!$B:$B,0),'Data - Knowledge'!AA$8)/100</f>
        <v>0.624</v>
      </c>
      <c r="AB225" s="380">
        <f t="array" aca="true" ref="AB225">INDEX(KM_PCT,MATCH($A225,'Knowledge - Percentages'!$B:$B,0),'Data - Knowledge'!AB$8)/100</f>
        <v>0.603</v>
      </c>
      <c r="AC225" s="380">
        <f t="array" aca="true" ref="AC225">INDEX(KM_PCT,MATCH($A225,'Knowledge - Percentages'!$B:$B,0),'Data - Knowledge'!AC$8)/100</f>
        <v>0.609</v>
      </c>
      <c r="AD225" s="380">
        <f t="array" aca="true" ref="AD225">INDEX(KM_PCT,MATCH($A225,'Knowledge - Percentages'!$B:$B,0),'Data - Knowledge'!AD$8)/100</f>
        <v>0.47600000000000003</v>
      </c>
      <c r="AE225" s="380">
        <f t="array" aca="true" ref="AE225">INDEX(KM_PCT,MATCH($A225,'Knowledge - Percentages'!$B:$B,0),'Data - Knowledge'!AE$8)/100</f>
        <v>0.649</v>
      </c>
      <c r="AF225" s="380">
        <f t="array" aca="true" ref="AF225">INDEX(KM_PCT,MATCH($A225,'Knowledge - Percentages'!$B:$B,0),'Data - Knowledge'!AF$8)/100</f>
        <v>0.66799999999999993</v>
      </c>
      <c r="AG225" s="380">
        <f t="array" aca="true" ref="AG225">INDEX(KM_PCT,MATCH($A225,'Knowledge - Percentages'!$B:$B,0),'Data - Knowledge'!AG$8)/100</f>
        <v>0.649</v>
      </c>
      <c r="AH225" s="380">
        <f t="array" aca="true" ref="AH225">INDEX(KM_PCT,MATCH($A225,'Knowledge - Percentages'!$B:$B,0),'Data - Knowledge'!AH$8)/100</f>
        <v>0.629</v>
      </c>
      <c r="AI225" s="380">
        <f t="array" aca="true" ref="AI225">INDEX(KM_PCT,MATCH($A225,'Knowledge - Percentages'!$B:$B,0),'Data - Knowledge'!AI$8)/100</f>
        <v>0.452</v>
      </c>
      <c r="AJ225" s="380">
        <f t="array" aca="true" ref="AJ225">INDEX(KM_PCT,MATCH($A225,'Knowledge - Percentages'!$B:$B,0),'Data - Knowledge'!AJ$8)/100</f>
        <v>0.619</v>
      </c>
      <c r="AK225" s="380">
        <f t="array" aca="true" ref="AK225">INDEX(KM_PCT,MATCH($A225,'Knowledge - Percentages'!$B:$B,0),'Data - Knowledge'!AK$8)/100</f>
        <v>0.575</v>
      </c>
      <c r="AL225" s="380">
        <f t="array" aca="true" ref="AL225">INDEX(KM_PCT,MATCH($A225,'Knowledge - Percentages'!$B:$B,0),'Data - Knowledge'!AL$8)/100</f>
        <v>0.593</v>
      </c>
      <c r="AM225" s="380">
        <f t="array" aca="true" ref="AM225">INDEX(KM_PCT,MATCH($A225,'Knowledge - Percentages'!$B:$B,0),'Data - Knowledge'!AM$8)/100</f>
        <v>0.591</v>
      </c>
      <c r="AN225" s="380">
        <f t="array" aca="true" ref="AN225">INDEX(KM_PCT,MATCH($A225,'Knowledge - Percentages'!$B:$B,0),'Data - Knowledge'!AN$8)/100</f>
        <v>0.623</v>
      </c>
      <c r="AO225" s="380">
        <f t="array" aca="true" ref="AO225">INDEX(KM_PCT,MATCH($A225,'Knowledge - Percentages'!$B:$B,0),'Data - Knowledge'!AO$8)/100</f>
        <v>0.622</v>
      </c>
      <c r="AP225" s="380">
        <f t="array" aca="true" ref="AP225">INDEX(KM_PCT,MATCH($A225,'Knowledge - Percentages'!$B:$B,0),'Data - Knowledge'!AP$8)/100</f>
        <v>0.612</v>
      </c>
      <c r="AQ225" s="380">
        <f t="array" aca="true" ref="AQ225">INDEX(KM_PCT,MATCH($A225,'Knowledge - Percentages'!$B:$B,0),'Data - Knowledge'!AQ$8)/100</f>
        <v>0.608</v>
      </c>
      <c r="AR225" s="380">
        <f t="array" aca="true" ref="AR225">INDEX(KM_PCT,MATCH($A225,'Knowledge - Percentages'!$B:$B,0),'Data - Knowledge'!AR$8)/100</f>
        <v>0.51</v>
      </c>
      <c r="AS225" s="380">
        <f t="array" aca="true" ref="AS225">INDEX(KM_PCT,MATCH($A225,'Knowledge - Percentages'!$B:$B,0),'Data - Knowledge'!AS$8)/100</f>
        <v>0.562</v>
      </c>
      <c r="AT225" s="380">
        <f t="array" aca="true" ref="AT225">INDEX(KM_PCT,MATCH($A225,'Knowledge - Percentages'!$B:$B,0),'Data - Knowledge'!AT$8)/100</f>
        <v>0.506</v>
      </c>
      <c r="AU225" s="380">
        <f t="array" aca="true" ref="AU225">INDEX(KM_PCT,MATCH($A225,'Knowledge - Percentages'!$B:$B,0),'Data - Knowledge'!AU$8)/100</f>
        <v>0.498</v>
      </c>
      <c r="AV225" s="380">
        <f t="array" aca="true" ref="AV225">INDEX(KM_PCT,MATCH($A225,'Knowledge - Percentages'!$B:$B,0),'Data - Knowledge'!AV$8)/100</f>
        <v>0.55799999999999994</v>
      </c>
      <c r="AW225" s="380">
        <f t="array" aca="true" ref="AW225">INDEX(KM_PCT,MATCH($A225,'Knowledge - Percentages'!$B:$B,0),'Data - Knowledge'!AW$8)/100</f>
        <v>0.516</v>
      </c>
      <c r="AX225" s="380">
        <f t="array" aca="true" ref="AX225">INDEX(KM_PCT,MATCH($A225,'Knowledge - Percentages'!$B:$B,0),'Data - Knowledge'!AX$8)/100</f>
        <v>0.384</v>
      </c>
      <c r="AY225" s="380">
        <f t="array" aca="true" ref="AY225">INDEX(KM_PCT,MATCH($A225,'Knowledge - Percentages'!$B:$B,0),'Data - Knowledge'!AY$8)/100</f>
        <v>0.544</v>
      </c>
      <c r="AZ225" s="380">
        <f t="array" aca="true" ref="AZ225">INDEX(KM_PCT,MATCH($A225,'Knowledge - Percentages'!$B:$B,0),'Data - Knowledge'!AZ$8)/100</f>
        <v>0.52</v>
      </c>
      <c r="BA225" s="380">
        <f t="array" aca="true" ref="BA225">INDEX(KM_PCT,MATCH($A225,'Knowledge - Percentages'!$B:$B,0),'Data - Knowledge'!BA$8)/100</f>
        <v>0.466</v>
      </c>
      <c r="BB225" s="380">
        <f t="array" aca="true" ref="BB225">INDEX(KM_PCT,MATCH($A225,'Knowledge - Percentages'!$B:$B,0),'Data - Knowledge'!BB$8)/100</f>
        <v>0.455</v>
      </c>
      <c r="BC225" s="380">
        <f t="array" aca="true" ref="BC225">INDEX(KM_PCT,MATCH($A225,'Knowledge - Percentages'!$B:$B,0),'Data - Knowledge'!BC$8)/100</f>
        <v>0.48</v>
      </c>
      <c r="BD225" s="380">
        <f t="array" aca="true" ref="BD225">INDEX(KM_PCT,MATCH($A225,'Knowledge - Percentages'!$B:$B,0),'Data - Knowledge'!BD$8)/100</f>
        <v>0.508</v>
      </c>
      <c r="BE225" s="380">
        <f t="array" aca="true" ref="BE225">INDEX(KM_PCT,MATCH($A225,'Knowledge - Percentages'!$B:$B,0),'Data - Knowledge'!BE$8)/100</f>
        <v>0.44</v>
      </c>
      <c r="BF225" s="380">
        <f t="array" aca="true" ref="BF225">INDEX(KM_PCT,MATCH($A225,'Knowledge - Percentages'!$B:$B,0),'Data - Knowledge'!BF$8)/100</f>
        <v>0.436</v>
      </c>
      <c r="BG225" s="380">
        <f t="array" aca="true" ref="BG225">INDEX(KM_PCT,MATCH($A225,'Knowledge - Percentages'!$B:$B,0),'Data - Knowledge'!BG$8)/100</f>
        <v>0.511</v>
      </c>
      <c r="BH225" s="380">
        <f t="array" aca="true" ref="BH225">INDEX(KM_PCT,MATCH($A225,'Knowledge - Percentages'!$B:$B,0),'Data - Knowledge'!BH$8)/100</f>
        <v>0.515</v>
      </c>
      <c r="BI225" s="380">
        <f t="array" aca="true" ref="BI225">INDEX(KM_PCT,MATCH($A225,'Knowledge - Percentages'!$B:$B,0),'Data - Knowledge'!BI$8)/100</f>
        <v>0.512</v>
      </c>
      <c r="BJ225" s="380">
        <f t="array" aca="true" ref="BJ225">INDEX(KM_PCT,MATCH($A225,'Knowledge - Percentages'!$B:$B,0),'Data - Knowledge'!BJ$8)/100</f>
        <v>0.43799999999999994</v>
      </c>
      <c r="BK225" s="380">
        <f t="array" aca="true" ref="BK225">INDEX(KM_PCT,MATCH($A225,'Knowledge - Percentages'!$B:$B,0),'Data - Knowledge'!BK$8)/100</f>
        <v>0.34600000000000003</v>
      </c>
      <c r="BL225" s="380">
        <f t="array" aca="true" ref="BL225">INDEX(KM_PCT,MATCH($A225,'Knowledge - Percentages'!$B:$B,0),'Data - Knowledge'!BL$8)/100</f>
        <v>0.42200000000000004</v>
      </c>
      <c r="BM225" s="380">
        <f t="array" aca="true" ref="BM225">INDEX(KM_PCT,MATCH($A225,'Knowledge - Percentages'!$B:$B,0),'Data - Knowledge'!BM$8)/100</f>
        <v>0.342</v>
      </c>
      <c r="BN225" s="380">
        <f t="array" aca="true" ref="BN225">INDEX(KM_PCT,MATCH($A225,'Knowledge - Percentages'!$B:$B,0),'Data - Knowledge'!BN$8)/100</f>
        <v>0.40299999999999997</v>
      </c>
      <c r="BO225" s="380">
        <f t="array" aca="true" ref="BO225">INDEX(KM_PCT,MATCH($A225,'Knowledge - Percentages'!$B:$B,0),'Data - Knowledge'!BO$8)/100</f>
        <v>0.43200000000000005</v>
      </c>
      <c r="BP225" s="380">
        <f t="array" aca="true" ref="BP225">INDEX(KM_PCT,MATCH($A225,'Knowledge - Percentages'!$B:$B,0),'Data - Knowledge'!BP$8)/100</f>
        <v>0.428</v>
      </c>
      <c r="BQ225" s="380">
        <f t="array" aca="true" ref="BQ225">INDEX(KM_PCT,MATCH($A225,'Knowledge - Percentages'!$B:$B,0),'Data - Knowledge'!BQ$8)/100</f>
        <v>0.418</v>
      </c>
    </row>
    <row r="226" spans="1:69">
      <c r="A226" t="s">
        <v>650</v>
      </c>
      <c r="B226" t="s">
        <v>1064</v>
      </c>
      <c r="C226" t="s">
        <v>1114</v>
      </c>
      <c r="D226" t="s">
        <v>651</v>
      </c>
      <c r="E226" s="373">
        <f>SUMPRODUCT($K$2:$BQ$2,$K226:$BQ226)/$J$2</f>
        <v>0.82147727272727278</v>
      </c>
      <c r="F226" s="379">
        <f>SUMPRODUCT($K$2:$BQ$2,$K226:$BQ226)</f>
        <v>216.87</v>
      </c>
      <c r="G226" s="373">
        <f>SUMPRODUCT($K$3:$BQ$3,$K226:$BQ226)/$J$3</f>
        <v>0.87765215605749458</v>
      </c>
      <c r="H226" s="379">
        <f>SUMPRODUCT($K$3:$BQ$3,$K226:$BQ226)</f>
        <v>8548.3319999999967</v>
      </c>
      <c r="I226" s="373">
        <f>CORREL($K$4:$BQ$4,$K226:$BQ226)</f>
        <v>-0.022231631705437235</v>
      </c>
      <c r="J226" s="379">
        <f>$E226/$G226*100</f>
        <v>93.599413737833757</v>
      </c>
      <c r="K226" s="380">
        <f t="array" aca="true" ref="K226">INDEX(KM_PCT,MATCH($A226,'Knowledge - Percentages'!$B:$B,0),'Data - Knowledge'!K$8)/100</f>
        <v>0.871</v>
      </c>
      <c r="L226" s="380">
        <f t="array" aca="true" ref="L226">INDEX(KM_PCT,MATCH($A226,'Knowledge - Percentages'!$B:$B,0),'Data - Knowledge'!L$8)/100</f>
        <v>0.871</v>
      </c>
      <c r="M226" s="380">
        <f t="array" aca="true" ref="M226">INDEX(KM_PCT,MATCH($A226,'Knowledge - Percentages'!$B:$B,0),'Data - Knowledge'!M$8)/100</f>
        <v>0.871</v>
      </c>
      <c r="N226" s="380">
        <f t="array" aca="true" ref="N226">INDEX(KM_PCT,MATCH($A226,'Knowledge - Percentages'!$B:$B,0),'Data - Knowledge'!N$8)/100</f>
        <v>0.893</v>
      </c>
      <c r="O226" s="380">
        <f t="array" aca="true" ref="O226">INDEX(KM_PCT,MATCH($A226,'Knowledge - Percentages'!$B:$B,0),'Data - Knowledge'!O$8)/100</f>
        <v>0.893</v>
      </c>
      <c r="P226" s="380">
        <f t="array" aca="true" ref="P226">INDEX(KM_PCT,MATCH($A226,'Knowledge - Percentages'!$B:$B,0),'Data - Knowledge'!P$8)/100</f>
        <v>0.893</v>
      </c>
      <c r="Q226" s="380">
        <f t="array" aca="true" ref="Q226">INDEX(KM_PCT,MATCH($A226,'Knowledge - Percentages'!$B:$B,0),'Data - Knowledge'!Q$8)/100</f>
        <v>0.872</v>
      </c>
      <c r="R226" s="380">
        <f t="array" aca="true" ref="R226">INDEX(KM_PCT,MATCH($A226,'Knowledge - Percentages'!$B:$B,0),'Data - Knowledge'!R$8)/100</f>
        <v>0.893</v>
      </c>
      <c r="S226" s="380">
        <f t="array" aca="true" ref="S226">INDEX(KM_PCT,MATCH($A226,'Knowledge - Percentages'!$B:$B,0),'Data - Knowledge'!S$8)/100</f>
        <v>0.893</v>
      </c>
      <c r="T226" s="380">
        <f t="array" aca="true" ref="T226">INDEX(KM_PCT,MATCH($A226,'Knowledge - Percentages'!$B:$B,0),'Data - Knowledge'!T$8)/100</f>
        <v>0.90099999999999991</v>
      </c>
      <c r="U226" s="380">
        <f t="array" aca="true" ref="U226">INDEX(KM_PCT,MATCH($A226,'Knowledge - Percentages'!$B:$B,0),'Data - Knowledge'!U$8)/100</f>
        <v>0.90099999999999991</v>
      </c>
      <c r="V226" s="380">
        <f t="array" aca="true" ref="V226">INDEX(KM_PCT,MATCH($A226,'Knowledge - Percentages'!$B:$B,0),'Data - Knowledge'!V$8)/100</f>
        <v>0.919</v>
      </c>
      <c r="W226" s="380">
        <f t="array" aca="true" ref="W226">INDEX(KM_PCT,MATCH($A226,'Knowledge - Percentages'!$B:$B,0),'Data - Knowledge'!W$8)/100</f>
        <v>0.90099999999999991</v>
      </c>
      <c r="X226" s="380">
        <f t="array" aca="true" ref="X226">INDEX(KM_PCT,MATCH($A226,'Knowledge - Percentages'!$B:$B,0),'Data - Knowledge'!X$8)/100</f>
        <v>0.85400000000000009</v>
      </c>
      <c r="Y226" s="380">
        <f t="array" aca="true" ref="Y226">INDEX(KM_PCT,MATCH($A226,'Knowledge - Percentages'!$B:$B,0),'Data - Knowledge'!Y$8)/100</f>
        <v>0.81900000000000006</v>
      </c>
      <c r="Z226" s="380">
        <f t="array" aca="true" ref="Z226">INDEX(KM_PCT,MATCH($A226,'Knowledge - Percentages'!$B:$B,0),'Data - Knowledge'!Z$8)/100</f>
        <v>0.821</v>
      </c>
      <c r="AA226" s="380">
        <f t="array" aca="true" ref="AA226">INDEX(KM_PCT,MATCH($A226,'Knowledge - Percentages'!$B:$B,0),'Data - Knowledge'!AA$8)/100</f>
        <v>0.8</v>
      </c>
      <c r="AB226" s="380">
        <f t="array" aca="true" ref="AB226">INDEX(KM_PCT,MATCH($A226,'Knowledge - Percentages'!$B:$B,0),'Data - Knowledge'!AB$8)/100</f>
        <v>0.88</v>
      </c>
      <c r="AC226" s="380">
        <f t="array" aca="true" ref="AC226">INDEX(KM_PCT,MATCH($A226,'Knowledge - Percentages'!$B:$B,0),'Data - Knowledge'!AC$8)/100</f>
        <v>0.851</v>
      </c>
      <c r="AD226" s="380">
        <f t="array" aca="true" ref="AD226">INDEX(KM_PCT,MATCH($A226,'Knowledge - Percentages'!$B:$B,0),'Data - Knowledge'!AD$8)/100</f>
        <v>0.67</v>
      </c>
      <c r="AE226" s="380">
        <f t="array" aca="true" ref="AE226">INDEX(KM_PCT,MATCH($A226,'Knowledge - Percentages'!$B:$B,0),'Data - Knowledge'!AE$8)/100</f>
        <v>0.903</v>
      </c>
      <c r="AF226" s="380">
        <f t="array" aca="true" ref="AF226">INDEX(KM_PCT,MATCH($A226,'Knowledge - Percentages'!$B:$B,0),'Data - Knowledge'!AF$8)/100</f>
        <v>0.905</v>
      </c>
      <c r="AG226" s="380">
        <f t="array" aca="true" ref="AG226">INDEX(KM_PCT,MATCH($A226,'Knowledge - Percentages'!$B:$B,0),'Data - Knowledge'!AG$8)/100</f>
        <v>0.91</v>
      </c>
      <c r="AH226" s="380">
        <f t="array" aca="true" ref="AH226">INDEX(KM_PCT,MATCH($A226,'Knowledge - Percentages'!$B:$B,0),'Data - Knowledge'!AH$8)/100</f>
        <v>0.888</v>
      </c>
      <c r="AI226" s="380">
        <f t="array" aca="true" ref="AI226">INDEX(KM_PCT,MATCH($A226,'Knowledge - Percentages'!$B:$B,0),'Data - Knowledge'!AI$8)/100</f>
        <v>0.735</v>
      </c>
      <c r="AJ226" s="380">
        <f t="array" aca="true" ref="AJ226">INDEX(KM_PCT,MATCH($A226,'Knowledge - Percentages'!$B:$B,0),'Data - Knowledge'!AJ$8)/100</f>
        <v>0.90599999999999992</v>
      </c>
      <c r="AK226" s="380">
        <f t="array" aca="true" ref="AK226">INDEX(KM_PCT,MATCH($A226,'Knowledge - Percentages'!$B:$B,0),'Data - Knowledge'!AK$8)/100</f>
        <v>0.904</v>
      </c>
      <c r="AL226" s="380">
        <f t="array" aca="true" ref="AL226">INDEX(KM_PCT,MATCH($A226,'Knowledge - Percentages'!$B:$B,0),'Data - Knowledge'!AL$8)/100</f>
        <v>0.85400000000000009</v>
      </c>
      <c r="AM226" s="380">
        <f t="array" aca="true" ref="AM226">INDEX(KM_PCT,MATCH($A226,'Knowledge - Percentages'!$B:$B,0),'Data - Knowledge'!AM$8)/100</f>
        <v>0.889</v>
      </c>
      <c r="AN226" s="380">
        <f t="array" aca="true" ref="AN226">INDEX(KM_PCT,MATCH($A226,'Knowledge - Percentages'!$B:$B,0),'Data - Knowledge'!AN$8)/100</f>
        <v>0.924</v>
      </c>
      <c r="AO226" s="380">
        <f t="array" aca="true" ref="AO226">INDEX(KM_PCT,MATCH($A226,'Knowledge - Percentages'!$B:$B,0),'Data - Knowledge'!AO$8)/100</f>
        <v>0.91299999999999992</v>
      </c>
      <c r="AP226" s="380">
        <f t="array" aca="true" ref="AP226">INDEX(KM_PCT,MATCH($A226,'Knowledge - Percentages'!$B:$B,0),'Data - Knowledge'!AP$8)/100</f>
        <v>0.884</v>
      </c>
      <c r="AQ226" s="380">
        <f t="array" aca="true" ref="AQ226">INDEX(KM_PCT,MATCH($A226,'Knowledge - Percentages'!$B:$B,0),'Data - Knowledge'!AQ$8)/100</f>
        <v>0.8859999999999999</v>
      </c>
      <c r="AR226" s="380">
        <f t="array" aca="true" ref="AR226">INDEX(KM_PCT,MATCH($A226,'Knowledge - Percentages'!$B:$B,0),'Data - Knowledge'!AR$8)/100</f>
        <v>0.68099999999999994</v>
      </c>
      <c r="AS226" s="380">
        <f t="array" aca="true" ref="AS226">INDEX(KM_PCT,MATCH($A226,'Knowledge - Percentages'!$B:$B,0),'Data - Knowledge'!AS$8)/100</f>
        <v>0.745</v>
      </c>
      <c r="AT226" s="380">
        <f t="array" aca="true" ref="AT226">INDEX(KM_PCT,MATCH($A226,'Knowledge - Percentages'!$B:$B,0),'Data - Knowledge'!AT$8)/100</f>
        <v>0.715</v>
      </c>
      <c r="AU226" s="380">
        <f t="array" aca="true" ref="AU226">INDEX(KM_PCT,MATCH($A226,'Knowledge - Percentages'!$B:$B,0),'Data - Knowledge'!AU$8)/100</f>
        <v>0.81700000000000006</v>
      </c>
      <c r="AV226" s="380">
        <f t="array" aca="true" ref="AV226">INDEX(KM_PCT,MATCH($A226,'Knowledge - Percentages'!$B:$B,0),'Data - Knowledge'!AV$8)/100</f>
        <v>0.882</v>
      </c>
      <c r="AW226" s="380">
        <f t="array" aca="true" ref="AW226">INDEX(KM_PCT,MATCH($A226,'Knowledge - Percentages'!$B:$B,0),'Data - Knowledge'!AW$8)/100</f>
        <v>0.87</v>
      </c>
      <c r="AX226" s="380">
        <f t="array" aca="true" ref="AX226">INDEX(KM_PCT,MATCH($A226,'Knowledge - Percentages'!$B:$B,0),'Data - Knowledge'!AX$8)/100</f>
        <v>0.62</v>
      </c>
      <c r="AY226" s="380">
        <f t="array" aca="true" ref="AY226">INDEX(KM_PCT,MATCH($A226,'Knowledge - Percentages'!$B:$B,0),'Data - Knowledge'!AY$8)/100</f>
        <v>0.87599999999999989</v>
      </c>
      <c r="AZ226" s="380">
        <f t="array" aca="true" ref="AZ226">INDEX(KM_PCT,MATCH($A226,'Knowledge - Percentages'!$B:$B,0),'Data - Knowledge'!AZ$8)/100</f>
        <v>0.85400000000000009</v>
      </c>
      <c r="BA226" s="380">
        <f t="array" aca="true" ref="BA226">INDEX(KM_PCT,MATCH($A226,'Knowledge - Percentages'!$B:$B,0),'Data - Knowledge'!BA$8)/100</f>
        <v>0.851</v>
      </c>
      <c r="BB226" s="380">
        <f t="array" aca="true" ref="BB226">INDEX(KM_PCT,MATCH($A226,'Knowledge - Percentages'!$B:$B,0),'Data - Knowledge'!BB$8)/100</f>
        <v>0.84400000000000008</v>
      </c>
      <c r="BC226" s="380">
        <f t="array" aca="true" ref="BC226">INDEX(KM_PCT,MATCH($A226,'Knowledge - Percentages'!$B:$B,0),'Data - Knowledge'!BC$8)/100</f>
        <v>0.813</v>
      </c>
      <c r="BD226" s="380">
        <f t="array" aca="true" ref="BD226">INDEX(KM_PCT,MATCH($A226,'Knowledge - Percentages'!$B:$B,0),'Data - Knowledge'!BD$8)/100</f>
        <v>0.816</v>
      </c>
      <c r="BE226" s="380">
        <f t="array" aca="true" ref="BE226">INDEX(KM_PCT,MATCH($A226,'Knowledge - Percentages'!$B:$B,0),'Data - Knowledge'!BE$8)/100</f>
        <v>0.835</v>
      </c>
      <c r="BF226" s="380">
        <f t="array" aca="true" ref="BF226">INDEX(KM_PCT,MATCH($A226,'Knowledge - Percentages'!$B:$B,0),'Data - Knowledge'!BF$8)/100</f>
        <v>0.779</v>
      </c>
      <c r="BG226" s="380">
        <f t="array" aca="true" ref="BG226">INDEX(KM_PCT,MATCH($A226,'Knowledge - Percentages'!$B:$B,0),'Data - Knowledge'!BG$8)/100</f>
        <v>0.805</v>
      </c>
      <c r="BH226" s="380">
        <f t="array" aca="true" ref="BH226">INDEX(KM_PCT,MATCH($A226,'Knowledge - Percentages'!$B:$B,0),'Data - Knowledge'!BH$8)/100</f>
        <v>0.807</v>
      </c>
      <c r="BI226" s="380">
        <f t="array" aca="true" ref="BI226">INDEX(KM_PCT,MATCH($A226,'Knowledge - Percentages'!$B:$B,0),'Data - Knowledge'!BI$8)/100</f>
        <v>0.805</v>
      </c>
      <c r="BJ226" s="380">
        <f t="array" aca="true" ref="BJ226">INDEX(KM_PCT,MATCH($A226,'Knowledge - Percentages'!$B:$B,0),'Data - Knowledge'!BJ$8)/100</f>
        <v>0.774</v>
      </c>
      <c r="BK226" s="380">
        <f t="array" aca="true" ref="BK226">INDEX(KM_PCT,MATCH($A226,'Knowledge - Percentages'!$B:$B,0),'Data - Knowledge'!BK$8)/100</f>
        <v>0.627</v>
      </c>
      <c r="BL226" s="380">
        <f t="array" aca="true" ref="BL226">INDEX(KM_PCT,MATCH($A226,'Knowledge - Percentages'!$B:$B,0),'Data - Knowledge'!BL$8)/100</f>
        <v>0.628</v>
      </c>
      <c r="BM226" s="380">
        <f t="array" aca="true" ref="BM226">INDEX(KM_PCT,MATCH($A226,'Knowledge - Percentages'!$B:$B,0),'Data - Knowledge'!BM$8)/100</f>
        <v>0.57700000000000007</v>
      </c>
      <c r="BN226" s="380">
        <f t="array" aca="true" ref="BN226">INDEX(KM_PCT,MATCH($A226,'Knowledge - Percentages'!$B:$B,0),'Data - Knowledge'!BN$8)/100</f>
        <v>0.742</v>
      </c>
      <c r="BO226" s="380">
        <f t="array" aca="true" ref="BO226">INDEX(KM_PCT,MATCH($A226,'Knowledge - Percentages'!$B:$B,0),'Data - Knowledge'!BO$8)/100</f>
        <v>0.736</v>
      </c>
      <c r="BP226" s="380">
        <f t="array" aca="true" ref="BP226">INDEX(KM_PCT,MATCH($A226,'Knowledge - Percentages'!$B:$B,0),'Data - Knowledge'!BP$8)/100</f>
        <v>0.75599999999999989</v>
      </c>
      <c r="BQ226" s="380">
        <f t="array" aca="true" ref="BQ226">INDEX(KM_PCT,MATCH($A226,'Knowledge - Percentages'!$B:$B,0),'Data - Knowledge'!BQ$8)/100</f>
        <v>0.66599999999999993</v>
      </c>
    </row>
    <row r="227" spans="1:69">
      <c r="A227" t="s">
        <v>652</v>
      </c>
      <c r="B227" t="s">
        <v>1064</v>
      </c>
      <c r="C227" t="s">
        <v>1114</v>
      </c>
      <c r="D227" t="s">
        <v>653</v>
      </c>
      <c r="E227" s="373">
        <f>SUMPRODUCT($K$2:$BQ$2,$K227:$BQ227)/$J$2</f>
        <v>0.581185606060606</v>
      </c>
      <c r="F227" s="379">
        <f>SUMPRODUCT($K$2:$BQ$2,$K227:$BQ227)</f>
        <v>153.433</v>
      </c>
      <c r="G227" s="373">
        <f>SUMPRODUCT($K$3:$BQ$3,$K227:$BQ227)/$J$3</f>
        <v>0.63904158110882958</v>
      </c>
      <c r="H227" s="379">
        <f>SUMPRODUCT($K$3:$BQ$3,$K227:$BQ227)</f>
        <v>6224.265</v>
      </c>
      <c r="I227" s="373">
        <f>CORREL($K$4:$BQ$4,$K227:$BQ227)</f>
        <v>-0.14987393724156051</v>
      </c>
      <c r="J227" s="379">
        <f>$E227/$G227*100</f>
        <v>90.946445934263764</v>
      </c>
      <c r="K227" s="380">
        <f t="array" aca="true" ref="K227">INDEX(KM_PCT,MATCH($A227,'Knowledge - Percentages'!$B:$B,0),'Data - Knowledge'!K$8)/100</f>
        <v>0.64599999999999991</v>
      </c>
      <c r="L227" s="380">
        <f t="array" aca="true" ref="L227">INDEX(KM_PCT,MATCH($A227,'Knowledge - Percentages'!$B:$B,0),'Data - Knowledge'!L$8)/100</f>
        <v>0.65</v>
      </c>
      <c r="M227" s="380">
        <f t="array" aca="true" ref="M227">INDEX(KM_PCT,MATCH($A227,'Knowledge - Percentages'!$B:$B,0),'Data - Knowledge'!M$8)/100</f>
        <v>0.64599999999999991</v>
      </c>
      <c r="N227" s="380">
        <f t="array" aca="true" ref="N227">INDEX(KM_PCT,MATCH($A227,'Knowledge - Percentages'!$B:$B,0),'Data - Knowledge'!N$8)/100</f>
        <v>0.648</v>
      </c>
      <c r="O227" s="380">
        <f t="array" aca="true" ref="O227">INDEX(KM_PCT,MATCH($A227,'Knowledge - Percentages'!$B:$B,0),'Data - Knowledge'!O$8)/100</f>
        <v>0.67099999999999993</v>
      </c>
      <c r="P227" s="380">
        <f t="array" aca="true" ref="P227">INDEX(KM_PCT,MATCH($A227,'Knowledge - Percentages'!$B:$B,0),'Data - Knowledge'!P$8)/100</f>
        <v>0.72</v>
      </c>
      <c r="Q227" s="380">
        <f t="array" aca="true" ref="Q227">INDEX(KM_PCT,MATCH($A227,'Knowledge - Percentages'!$B:$B,0),'Data - Knowledge'!Q$8)/100</f>
        <v>0.67</v>
      </c>
      <c r="R227" s="380">
        <f t="array" aca="true" ref="R227">INDEX(KM_PCT,MATCH($A227,'Knowledge - Percentages'!$B:$B,0),'Data - Knowledge'!R$8)/100</f>
        <v>0.669</v>
      </c>
      <c r="S227" s="380">
        <f t="array" aca="true" ref="S227">INDEX(KM_PCT,MATCH($A227,'Knowledge - Percentages'!$B:$B,0),'Data - Knowledge'!S$8)/100</f>
        <v>0.695</v>
      </c>
      <c r="T227" s="380">
        <f t="array" aca="true" ref="T227">INDEX(KM_PCT,MATCH($A227,'Knowledge - Percentages'!$B:$B,0),'Data - Knowledge'!T$8)/100</f>
        <v>0.627</v>
      </c>
      <c r="U227" s="380">
        <f t="array" aca="true" ref="U227">INDEX(KM_PCT,MATCH($A227,'Knowledge - Percentages'!$B:$B,0),'Data - Knowledge'!U$8)/100</f>
        <v>0.638</v>
      </c>
      <c r="V227" s="380">
        <f t="array" aca="true" ref="V227">INDEX(KM_PCT,MATCH($A227,'Knowledge - Percentages'!$B:$B,0),'Data - Knowledge'!V$8)/100</f>
        <v>0.575</v>
      </c>
      <c r="W227" s="380">
        <f t="array" aca="true" ref="W227">INDEX(KM_PCT,MATCH($A227,'Knowledge - Percentages'!$B:$B,0),'Data - Knowledge'!W$8)/100</f>
        <v>0.635</v>
      </c>
      <c r="X227" s="380">
        <f t="array" aca="true" ref="X227">INDEX(KM_PCT,MATCH($A227,'Knowledge - Percentages'!$B:$B,0),'Data - Knowledge'!X$8)/100</f>
        <v>0.67</v>
      </c>
      <c r="Y227" s="380">
        <f t="array" aca="true" ref="Y227">INDEX(KM_PCT,MATCH($A227,'Knowledge - Percentages'!$B:$B,0),'Data - Knowledge'!Y$8)/100</f>
        <v>0.70400000000000007</v>
      </c>
      <c r="Z227" s="380">
        <f t="array" aca="true" ref="Z227">INDEX(KM_PCT,MATCH($A227,'Knowledge - Percentages'!$B:$B,0),'Data - Knowledge'!Z$8)/100</f>
        <v>0.677</v>
      </c>
      <c r="AA227" s="380">
        <f t="array" aca="true" ref="AA227">INDEX(KM_PCT,MATCH($A227,'Knowledge - Percentages'!$B:$B,0),'Data - Knowledge'!AA$8)/100</f>
        <v>0.665</v>
      </c>
      <c r="AB227" s="380">
        <f t="array" aca="true" ref="AB227">INDEX(KM_PCT,MATCH($A227,'Knowledge - Percentages'!$B:$B,0),'Data - Knowledge'!AB$8)/100</f>
        <v>0.722</v>
      </c>
      <c r="AC227" s="380">
        <f t="array" aca="true" ref="AC227">INDEX(KM_PCT,MATCH($A227,'Knowledge - Percentages'!$B:$B,0),'Data - Knowledge'!AC$8)/100</f>
        <v>0.685</v>
      </c>
      <c r="AD227" s="380">
        <f t="array" aca="true" ref="AD227">INDEX(KM_PCT,MATCH($A227,'Knowledge - Percentages'!$B:$B,0),'Data - Knowledge'!AD$8)/100</f>
        <v>0.53799999999999992</v>
      </c>
      <c r="AE227" s="380">
        <f t="array" aca="true" ref="AE227">INDEX(KM_PCT,MATCH($A227,'Knowledge - Percentages'!$B:$B,0),'Data - Knowledge'!AE$8)/100</f>
        <v>0.634</v>
      </c>
      <c r="AF227" s="380">
        <f t="array" aca="true" ref="AF227">INDEX(KM_PCT,MATCH($A227,'Knowledge - Percentages'!$B:$B,0),'Data - Knowledge'!AF$8)/100</f>
        <v>0.645</v>
      </c>
      <c r="AG227" s="380">
        <f t="array" aca="true" ref="AG227">INDEX(KM_PCT,MATCH($A227,'Knowledge - Percentages'!$B:$B,0),'Data - Knowledge'!AG$8)/100</f>
        <v>0.645</v>
      </c>
      <c r="AH227" s="380">
        <f t="array" aca="true" ref="AH227">INDEX(KM_PCT,MATCH($A227,'Knowledge - Percentages'!$B:$B,0),'Data - Knowledge'!AH$8)/100</f>
        <v>0.659</v>
      </c>
      <c r="AI227" s="380">
        <f t="array" aca="true" ref="AI227">INDEX(KM_PCT,MATCH($A227,'Knowledge - Percentages'!$B:$B,0),'Data - Knowledge'!AI$8)/100</f>
        <v>0.56600000000000006</v>
      </c>
      <c r="AJ227" s="380">
        <f t="array" aca="true" ref="AJ227">INDEX(KM_PCT,MATCH($A227,'Knowledge - Percentages'!$B:$B,0),'Data - Knowledge'!AJ$8)/100</f>
        <v>0.67099999999999993</v>
      </c>
      <c r="AK227" s="380">
        <f t="array" aca="true" ref="AK227">INDEX(KM_PCT,MATCH($A227,'Knowledge - Percentages'!$B:$B,0),'Data - Knowledge'!AK$8)/100</f>
        <v>0.65799999999999992</v>
      </c>
      <c r="AL227" s="380">
        <f t="array" aca="true" ref="AL227">INDEX(KM_PCT,MATCH($A227,'Knowledge - Percentages'!$B:$B,0),'Data - Knowledge'!AL$8)/100</f>
        <v>0.662</v>
      </c>
      <c r="AM227" s="380">
        <f t="array" aca="true" ref="AM227">INDEX(KM_PCT,MATCH($A227,'Knowledge - Percentages'!$B:$B,0),'Data - Knowledge'!AM$8)/100</f>
        <v>0.67299999999999993</v>
      </c>
      <c r="AN227" s="380">
        <f t="array" aca="true" ref="AN227">INDEX(KM_PCT,MATCH($A227,'Knowledge - Percentages'!$B:$B,0),'Data - Knowledge'!AN$8)/100</f>
        <v>0.579</v>
      </c>
      <c r="AO227" s="380">
        <f t="array" aca="true" ref="AO227">INDEX(KM_PCT,MATCH($A227,'Knowledge - Percentages'!$B:$B,0),'Data - Knowledge'!AO$8)/100</f>
        <v>0.58</v>
      </c>
      <c r="AP227" s="380">
        <f t="array" aca="true" ref="AP227">INDEX(KM_PCT,MATCH($A227,'Knowledge - Percentages'!$B:$B,0),'Data - Knowledge'!AP$8)/100</f>
        <v>0.685</v>
      </c>
      <c r="AQ227" s="380">
        <f t="array" aca="true" ref="AQ227">INDEX(KM_PCT,MATCH($A227,'Knowledge - Percentages'!$B:$B,0),'Data - Knowledge'!AQ$8)/100</f>
        <v>0.685</v>
      </c>
      <c r="AR227" s="380">
        <f t="array" aca="true" ref="AR227">INDEX(KM_PCT,MATCH($A227,'Knowledge - Percentages'!$B:$B,0),'Data - Knowledge'!AR$8)/100</f>
        <v>0.39799999999999996</v>
      </c>
      <c r="AS227" s="380">
        <f t="array" aca="true" ref="AS227">INDEX(KM_PCT,MATCH($A227,'Knowledge - Percentages'!$B:$B,0),'Data - Knowledge'!AS$8)/100</f>
        <v>0.451</v>
      </c>
      <c r="AT227" s="380">
        <f t="array" aca="true" ref="AT227">INDEX(KM_PCT,MATCH($A227,'Knowledge - Percentages'!$B:$B,0),'Data - Knowledge'!AT$8)/100</f>
        <v>0.563</v>
      </c>
      <c r="AU227" s="380">
        <f t="array" aca="true" ref="AU227">INDEX(KM_PCT,MATCH($A227,'Knowledge - Percentages'!$B:$B,0),'Data - Knowledge'!AU$8)/100</f>
        <v>0.606</v>
      </c>
      <c r="AV227" s="380">
        <f t="array" aca="true" ref="AV227">INDEX(KM_PCT,MATCH($A227,'Knowledge - Percentages'!$B:$B,0),'Data - Knowledge'!AV$8)/100</f>
        <v>0.642</v>
      </c>
      <c r="AW227" s="380">
        <f t="array" aca="true" ref="AW227">INDEX(KM_PCT,MATCH($A227,'Knowledge - Percentages'!$B:$B,0),'Data - Knowledge'!AW$8)/100</f>
        <v>0.6409999999999999</v>
      </c>
      <c r="AX227" s="380">
        <f t="array" aca="true" ref="AX227">INDEX(KM_PCT,MATCH($A227,'Knowledge - Percentages'!$B:$B,0),'Data - Knowledge'!AX$8)/100</f>
        <v>0.512</v>
      </c>
      <c r="AY227" s="380">
        <f t="array" aca="true" ref="AY227">INDEX(KM_PCT,MATCH($A227,'Knowledge - Percentages'!$B:$B,0),'Data - Knowledge'!AY$8)/100</f>
        <v>0.595</v>
      </c>
      <c r="AZ227" s="380">
        <f t="array" aca="true" ref="AZ227">INDEX(KM_PCT,MATCH($A227,'Knowledge - Percentages'!$B:$B,0),'Data - Knowledge'!AZ$8)/100</f>
        <v>0.664</v>
      </c>
      <c r="BA227" s="380">
        <f t="array" aca="true" ref="BA227">INDEX(KM_PCT,MATCH($A227,'Knowledge - Percentages'!$B:$B,0),'Data - Knowledge'!BA$8)/100</f>
        <v>0.605</v>
      </c>
      <c r="BB227" s="380">
        <f t="array" aca="true" ref="BB227">INDEX(KM_PCT,MATCH($A227,'Knowledge - Percentages'!$B:$B,0),'Data - Knowledge'!BB$8)/100</f>
        <v>0.594</v>
      </c>
      <c r="BC227" s="380">
        <f t="array" aca="true" ref="BC227">INDEX(KM_PCT,MATCH($A227,'Knowledge - Percentages'!$B:$B,0),'Data - Knowledge'!BC$8)/100</f>
        <v>0.426</v>
      </c>
      <c r="BD227" s="380">
        <f t="array" aca="true" ref="BD227">INDEX(KM_PCT,MATCH($A227,'Knowledge - Percentages'!$B:$B,0),'Data - Knowledge'!BD$8)/100</f>
        <v>0.516</v>
      </c>
      <c r="BE227" s="380">
        <f t="array" aca="true" ref="BE227">INDEX(KM_PCT,MATCH($A227,'Knowledge - Percentages'!$B:$B,0),'Data - Knowledge'!BE$8)/100</f>
        <v>0.561</v>
      </c>
      <c r="BF227" s="380">
        <f t="array" aca="true" ref="BF227">INDEX(KM_PCT,MATCH($A227,'Knowledge - Percentages'!$B:$B,0),'Data - Knowledge'!BF$8)/100</f>
        <v>0.508</v>
      </c>
      <c r="BG227" s="380">
        <f t="array" aca="true" ref="BG227">INDEX(KM_PCT,MATCH($A227,'Knowledge - Percentages'!$B:$B,0),'Data - Knowledge'!BG$8)/100</f>
        <v>0.61</v>
      </c>
      <c r="BH227" s="380">
        <f t="array" aca="true" ref="BH227">INDEX(KM_PCT,MATCH($A227,'Knowledge - Percentages'!$B:$B,0),'Data - Knowledge'!BH$8)/100</f>
        <v>0.634</v>
      </c>
      <c r="BI227" s="380">
        <f t="array" aca="true" ref="BI227">INDEX(KM_PCT,MATCH($A227,'Knowledge - Percentages'!$B:$B,0),'Data - Knowledge'!BI$8)/100</f>
        <v>0.61</v>
      </c>
      <c r="BJ227" s="380">
        <f t="array" aca="true" ref="BJ227">INDEX(KM_PCT,MATCH($A227,'Knowledge - Percentages'!$B:$B,0),'Data - Knowledge'!BJ$8)/100</f>
        <v>0.594</v>
      </c>
      <c r="BK227" s="380">
        <f t="array" aca="true" ref="BK227">INDEX(KM_PCT,MATCH($A227,'Knowledge - Percentages'!$B:$B,0),'Data - Knowledge'!BK$8)/100</f>
        <v>0.475</v>
      </c>
      <c r="BL227" s="380">
        <f t="array" aca="true" ref="BL227">INDEX(KM_PCT,MATCH($A227,'Knowledge - Percentages'!$B:$B,0),'Data - Knowledge'!BL$8)/100</f>
        <v>0.494</v>
      </c>
      <c r="BM227" s="380">
        <f t="array" aca="true" ref="BM227">INDEX(KM_PCT,MATCH($A227,'Knowledge - Percentages'!$B:$B,0),'Data - Knowledge'!BM$8)/100</f>
        <v>0.45899999999999996</v>
      </c>
      <c r="BN227" s="380">
        <f t="array" aca="true" ref="BN227">INDEX(KM_PCT,MATCH($A227,'Knowledge - Percentages'!$B:$B,0),'Data - Knowledge'!BN$8)/100</f>
        <v>0.518</v>
      </c>
      <c r="BO227" s="380">
        <f t="array" aca="true" ref="BO227">INDEX(KM_PCT,MATCH($A227,'Knowledge - Percentages'!$B:$B,0),'Data - Knowledge'!BO$8)/100</f>
        <v>0.507</v>
      </c>
      <c r="BP227" s="380">
        <f t="array" aca="true" ref="BP227">INDEX(KM_PCT,MATCH($A227,'Knowledge - Percentages'!$B:$B,0),'Data - Knowledge'!BP$8)/100</f>
        <v>0.505</v>
      </c>
      <c r="BQ227" s="380">
        <f t="array" aca="true" ref="BQ227">INDEX(KM_PCT,MATCH($A227,'Knowledge - Percentages'!$B:$B,0),'Data - Knowledge'!BQ$8)/100</f>
        <v>0.46299999999999997</v>
      </c>
    </row>
    <row r="228" spans="1:69">
      <c r="A228" t="s">
        <v>654</v>
      </c>
      <c r="B228" t="s">
        <v>1064</v>
      </c>
      <c r="C228" t="s">
        <v>1114</v>
      </c>
      <c r="D228" t="s">
        <v>655</v>
      </c>
      <c r="E228" s="373">
        <f>SUMPRODUCT($K$2:$BQ$2,$K228:$BQ228)/$J$2</f>
        <v>0.36985606060606063</v>
      </c>
      <c r="F228" s="379">
        <f>SUMPRODUCT($K$2:$BQ$2,$K228:$BQ228)</f>
        <v>97.64200000000001</v>
      </c>
      <c r="G228" s="373">
        <f>SUMPRODUCT($K$3:$BQ$3,$K228:$BQ228)/$J$3</f>
        <v>0.47198141683778233</v>
      </c>
      <c r="H228" s="379">
        <f>SUMPRODUCT($K$3:$BQ$3,$K228:$BQ228)</f>
        <v>4597.099</v>
      </c>
      <c r="I228" s="373">
        <f>CORREL($K$4:$BQ$4,$K228:$BQ228)</f>
        <v>-0.37583735714705335</v>
      </c>
      <c r="J228" s="379">
        <f>$E228/$G228*100</f>
        <v>78.362420089343971</v>
      </c>
      <c r="K228" s="380">
        <f t="array" aca="true" ref="K228">INDEX(KM_PCT,MATCH($A228,'Knowledge - Percentages'!$B:$B,0),'Data - Knowledge'!K$8)/100</f>
        <v>0.522</v>
      </c>
      <c r="L228" s="380">
        <f t="array" aca="true" ref="L228">INDEX(KM_PCT,MATCH($A228,'Knowledge - Percentages'!$B:$B,0),'Data - Knowledge'!L$8)/100</f>
        <v>0.522</v>
      </c>
      <c r="M228" s="380">
        <f t="array" aca="true" ref="M228">INDEX(KM_PCT,MATCH($A228,'Knowledge - Percentages'!$B:$B,0),'Data - Knowledge'!M$8)/100</f>
        <v>0.522</v>
      </c>
      <c r="N228" s="380">
        <f t="array" aca="true" ref="N228">INDEX(KM_PCT,MATCH($A228,'Knowledge - Percentages'!$B:$B,0),'Data - Knowledge'!N$8)/100</f>
        <v>0.528</v>
      </c>
      <c r="O228" s="380">
        <f t="array" aca="true" ref="O228">INDEX(KM_PCT,MATCH($A228,'Knowledge - Percentages'!$B:$B,0),'Data - Knowledge'!O$8)/100</f>
        <v>0.528</v>
      </c>
      <c r="P228" s="380">
        <f t="array" aca="true" ref="P228">INDEX(KM_PCT,MATCH($A228,'Knowledge - Percentages'!$B:$B,0),'Data - Knowledge'!P$8)/100</f>
        <v>0.528</v>
      </c>
      <c r="Q228" s="380">
        <f t="array" aca="true" ref="Q228">INDEX(KM_PCT,MATCH($A228,'Knowledge - Percentages'!$B:$B,0),'Data - Knowledge'!Q$8)/100</f>
        <v>0.528</v>
      </c>
      <c r="R228" s="380">
        <f t="array" aca="true" ref="R228">INDEX(KM_PCT,MATCH($A228,'Knowledge - Percentages'!$B:$B,0),'Data - Knowledge'!R$8)/100</f>
        <v>0.528</v>
      </c>
      <c r="S228" s="380">
        <f t="array" aca="true" ref="S228">INDEX(KM_PCT,MATCH($A228,'Knowledge - Percentages'!$B:$B,0),'Data - Knowledge'!S$8)/100</f>
        <v>0.534</v>
      </c>
      <c r="T228" s="380">
        <f t="array" aca="true" ref="T228">INDEX(KM_PCT,MATCH($A228,'Knowledge - Percentages'!$B:$B,0),'Data - Knowledge'!T$8)/100</f>
        <v>0.532</v>
      </c>
      <c r="U228" s="380">
        <f t="array" aca="true" ref="U228">INDEX(KM_PCT,MATCH($A228,'Knowledge - Percentages'!$B:$B,0),'Data - Knowledge'!U$8)/100</f>
        <v>0.5</v>
      </c>
      <c r="V228" s="380">
        <f t="array" aca="true" ref="V228">INDEX(KM_PCT,MATCH($A228,'Knowledge - Percentages'!$B:$B,0),'Data - Knowledge'!V$8)/100</f>
        <v>0.53799999999999992</v>
      </c>
      <c r="W228" s="380">
        <f t="array" aca="true" ref="W228">INDEX(KM_PCT,MATCH($A228,'Knowledge - Percentages'!$B:$B,0),'Data - Knowledge'!W$8)/100</f>
        <v>0.51</v>
      </c>
      <c r="X228" s="380">
        <f t="array" aca="true" ref="X228">INDEX(KM_PCT,MATCH($A228,'Knowledge - Percentages'!$B:$B,0),'Data - Knowledge'!X$8)/100</f>
        <v>0.473</v>
      </c>
      <c r="Y228" s="380">
        <f t="array" aca="true" ref="Y228">INDEX(KM_PCT,MATCH($A228,'Knowledge - Percentages'!$B:$B,0),'Data - Knowledge'!Y$8)/100</f>
        <v>0.47600000000000003</v>
      </c>
      <c r="Z228" s="380">
        <f t="array" aca="true" ref="Z228">INDEX(KM_PCT,MATCH($A228,'Knowledge - Percentages'!$B:$B,0),'Data - Knowledge'!Z$8)/100</f>
        <v>0.486</v>
      </c>
      <c r="AA228" s="380">
        <f t="array" aca="true" ref="AA228">INDEX(KM_PCT,MATCH($A228,'Knowledge - Percentages'!$B:$B,0),'Data - Knowledge'!AA$8)/100</f>
        <v>0.47</v>
      </c>
      <c r="AB228" s="380">
        <f t="array" aca="true" ref="AB228">INDEX(KM_PCT,MATCH($A228,'Knowledge - Percentages'!$B:$B,0),'Data - Knowledge'!AB$8)/100</f>
        <v>0.48700000000000004</v>
      </c>
      <c r="AC228" s="380">
        <f t="array" aca="true" ref="AC228">INDEX(KM_PCT,MATCH($A228,'Knowledge - Percentages'!$B:$B,0),'Data - Knowledge'!AC$8)/100</f>
        <v>0.473</v>
      </c>
      <c r="AD228" s="380">
        <f t="array" aca="true" ref="AD228">INDEX(KM_PCT,MATCH($A228,'Knowledge - Percentages'!$B:$B,0),'Data - Knowledge'!AD$8)/100</f>
        <v>0.358</v>
      </c>
      <c r="AE228" s="380">
        <f t="array" aca="true" ref="AE228">INDEX(KM_PCT,MATCH($A228,'Knowledge - Percentages'!$B:$B,0),'Data - Knowledge'!AE$8)/100</f>
        <v>0.509</v>
      </c>
      <c r="AF228" s="380">
        <f t="array" aca="true" ref="AF228">INDEX(KM_PCT,MATCH($A228,'Knowledge - Percentages'!$B:$B,0),'Data - Knowledge'!AF$8)/100</f>
        <v>0.528</v>
      </c>
      <c r="AG228" s="380">
        <f t="array" aca="true" ref="AG228">INDEX(KM_PCT,MATCH($A228,'Knowledge - Percentages'!$B:$B,0),'Data - Knowledge'!AG$8)/100</f>
        <v>0.498</v>
      </c>
      <c r="AH228" s="380">
        <f t="array" aca="true" ref="AH228">INDEX(KM_PCT,MATCH($A228,'Knowledge - Percentages'!$B:$B,0),'Data - Knowledge'!AH$8)/100</f>
        <v>0.47200000000000003</v>
      </c>
      <c r="AI228" s="380">
        <f t="array" aca="true" ref="AI228">INDEX(KM_PCT,MATCH($A228,'Knowledge - Percentages'!$B:$B,0),'Data - Knowledge'!AI$8)/100</f>
        <v>0.361</v>
      </c>
      <c r="AJ228" s="380">
        <f t="array" aca="true" ref="AJ228">INDEX(KM_PCT,MATCH($A228,'Knowledge - Percentages'!$B:$B,0),'Data - Knowledge'!AJ$8)/100</f>
        <v>0.48</v>
      </c>
      <c r="AK228" s="380">
        <f t="array" aca="true" ref="AK228">INDEX(KM_PCT,MATCH($A228,'Knowledge - Percentages'!$B:$B,0),'Data - Knowledge'!AK$8)/100</f>
        <v>0.431</v>
      </c>
      <c r="AL228" s="380">
        <f t="array" aca="true" ref="AL228">INDEX(KM_PCT,MATCH($A228,'Knowledge - Percentages'!$B:$B,0),'Data - Knowledge'!AL$8)/100</f>
        <v>0.47600000000000003</v>
      </c>
      <c r="AM228" s="380">
        <f t="array" aca="true" ref="AM228">INDEX(KM_PCT,MATCH($A228,'Knowledge - Percentages'!$B:$B,0),'Data - Knowledge'!AM$8)/100</f>
        <v>0.452</v>
      </c>
      <c r="AN228" s="380">
        <f t="array" aca="true" ref="AN228">INDEX(KM_PCT,MATCH($A228,'Knowledge - Percentages'!$B:$B,0),'Data - Knowledge'!AN$8)/100</f>
        <v>0.46299999999999997</v>
      </c>
      <c r="AO228" s="380">
        <f t="array" aca="true" ref="AO228">INDEX(KM_PCT,MATCH($A228,'Knowledge - Percentages'!$B:$B,0),'Data - Knowledge'!AO$8)/100</f>
        <v>0.46299999999999997</v>
      </c>
      <c r="AP228" s="380">
        <f t="array" aca="true" ref="AP228">INDEX(KM_PCT,MATCH($A228,'Knowledge - Percentages'!$B:$B,0),'Data - Knowledge'!AP$8)/100</f>
        <v>0.467</v>
      </c>
      <c r="AQ228" s="380">
        <f t="array" aca="true" ref="AQ228">INDEX(KM_PCT,MATCH($A228,'Knowledge - Percentages'!$B:$B,0),'Data - Knowledge'!AQ$8)/100</f>
        <v>0.46399999999999997</v>
      </c>
      <c r="AR228" s="380">
        <f t="array" aca="true" ref="AR228">INDEX(KM_PCT,MATCH($A228,'Knowledge - Percentages'!$B:$B,0),'Data - Knowledge'!AR$8)/100</f>
        <v>0.433</v>
      </c>
      <c r="AS228" s="380">
        <f t="array" aca="true" ref="AS228">INDEX(KM_PCT,MATCH($A228,'Knowledge - Percentages'!$B:$B,0),'Data - Knowledge'!AS$8)/100</f>
        <v>0.41700000000000004</v>
      </c>
      <c r="AT228" s="380">
        <f t="array" aca="true" ref="AT228">INDEX(KM_PCT,MATCH($A228,'Knowledge - Percentages'!$B:$B,0),'Data - Knowledge'!AT$8)/100</f>
        <v>0.40399999999999997</v>
      </c>
      <c r="AU228" s="380">
        <f t="array" aca="true" ref="AU228">INDEX(KM_PCT,MATCH($A228,'Knowledge - Percentages'!$B:$B,0),'Data - Knowledge'!AU$8)/100</f>
        <v>0.377</v>
      </c>
      <c r="AV228" s="380">
        <f t="array" aca="true" ref="AV228">INDEX(KM_PCT,MATCH($A228,'Knowledge - Percentages'!$B:$B,0),'Data - Knowledge'!AV$8)/100</f>
        <v>0.41100000000000003</v>
      </c>
      <c r="AW228" s="380">
        <f t="array" aca="true" ref="AW228">INDEX(KM_PCT,MATCH($A228,'Knowledge - Percentages'!$B:$B,0),'Data - Knowledge'!AW$8)/100</f>
        <v>0.384</v>
      </c>
      <c r="AX228" s="380">
        <f t="array" aca="true" ref="AX228">INDEX(KM_PCT,MATCH($A228,'Knowledge - Percentages'!$B:$B,0),'Data - Knowledge'!AX$8)/100</f>
        <v>0.326</v>
      </c>
      <c r="AY228" s="380">
        <f t="array" aca="true" ref="AY228">INDEX(KM_PCT,MATCH($A228,'Knowledge - Percentages'!$B:$B,0),'Data - Knowledge'!AY$8)/100</f>
        <v>0.406</v>
      </c>
      <c r="AZ228" s="380">
        <f t="array" aca="true" ref="AZ228">INDEX(KM_PCT,MATCH($A228,'Knowledge - Percentages'!$B:$B,0),'Data - Knowledge'!AZ$8)/100</f>
        <v>0.414</v>
      </c>
      <c r="BA228" s="380">
        <f t="array" aca="true" ref="BA228">INDEX(KM_PCT,MATCH($A228,'Knowledge - Percentages'!$B:$B,0),'Data - Knowledge'!BA$8)/100</f>
        <v>0.36</v>
      </c>
      <c r="BB228" s="380">
        <f t="array" aca="true" ref="BB228">INDEX(KM_PCT,MATCH($A228,'Knowledge - Percentages'!$B:$B,0),'Data - Knowledge'!BB$8)/100</f>
        <v>0.34600000000000003</v>
      </c>
      <c r="BC228" s="380">
        <f t="array" aca="true" ref="BC228">INDEX(KM_PCT,MATCH($A228,'Knowledge - Percentages'!$B:$B,0),'Data - Knowledge'!BC$8)/100</f>
        <v>0.32899999999999996</v>
      </c>
      <c r="BD228" s="380">
        <f t="array" aca="true" ref="BD228">INDEX(KM_PCT,MATCH($A228,'Knowledge - Percentages'!$B:$B,0),'Data - Knowledge'!BD$8)/100</f>
        <v>0.37</v>
      </c>
      <c r="BE228" s="380">
        <f t="array" aca="true" ref="BE228">INDEX(KM_PCT,MATCH($A228,'Knowledge - Percentages'!$B:$B,0),'Data - Knowledge'!BE$8)/100</f>
        <v>0.32799999999999996</v>
      </c>
      <c r="BF228" s="380">
        <f t="array" aca="true" ref="BF228">INDEX(KM_PCT,MATCH($A228,'Knowledge - Percentages'!$B:$B,0),'Data - Knowledge'!BF$8)/100</f>
        <v>0.308</v>
      </c>
      <c r="BG228" s="380">
        <f t="array" aca="true" ref="BG228">INDEX(KM_PCT,MATCH($A228,'Knowledge - Percentages'!$B:$B,0),'Data - Knowledge'!BG$8)/100</f>
        <v>0.39399999999999996</v>
      </c>
      <c r="BH228" s="380">
        <f t="array" aca="true" ref="BH228">INDEX(KM_PCT,MATCH($A228,'Knowledge - Percentages'!$B:$B,0),'Data - Knowledge'!BH$8)/100</f>
        <v>0.39399999999999996</v>
      </c>
      <c r="BI228" s="380">
        <f t="array" aca="true" ref="BI228">INDEX(KM_PCT,MATCH($A228,'Knowledge - Percentages'!$B:$B,0),'Data - Knowledge'!BI$8)/100</f>
        <v>0.396</v>
      </c>
      <c r="BJ228" s="380">
        <f t="array" aca="true" ref="BJ228">INDEX(KM_PCT,MATCH($A228,'Knowledge - Percentages'!$B:$B,0),'Data - Knowledge'!BJ$8)/100</f>
        <v>0.336</v>
      </c>
      <c r="BK228" s="380">
        <f t="array" aca="true" ref="BK228">INDEX(KM_PCT,MATCH($A228,'Knowledge - Percentages'!$B:$B,0),'Data - Knowledge'!BK$8)/100</f>
        <v>0.259</v>
      </c>
      <c r="BL228" s="380">
        <f t="array" aca="true" ref="BL228">INDEX(KM_PCT,MATCH($A228,'Knowledge - Percentages'!$B:$B,0),'Data - Knowledge'!BL$8)/100</f>
        <v>0.305</v>
      </c>
      <c r="BM228" s="380">
        <f t="array" aca="true" ref="BM228">INDEX(KM_PCT,MATCH($A228,'Knowledge - Percentages'!$B:$B,0),'Data - Knowledge'!BM$8)/100</f>
        <v>0.27399999999999997</v>
      </c>
      <c r="BN228" s="380">
        <f t="array" aca="true" ref="BN228">INDEX(KM_PCT,MATCH($A228,'Knowledge - Percentages'!$B:$B,0),'Data - Knowledge'!BN$8)/100</f>
        <v>0.305</v>
      </c>
      <c r="BO228" s="380">
        <f t="array" aca="true" ref="BO228">INDEX(KM_PCT,MATCH($A228,'Knowledge - Percentages'!$B:$B,0),'Data - Knowledge'!BO$8)/100</f>
        <v>0.318</v>
      </c>
      <c r="BP228" s="380">
        <f t="array" aca="true" ref="BP228">INDEX(KM_PCT,MATCH($A228,'Knowledge - Percentages'!$B:$B,0),'Data - Knowledge'!BP$8)/100</f>
        <v>0.313</v>
      </c>
      <c r="BQ228" s="380">
        <f t="array" aca="true" ref="BQ228">INDEX(KM_PCT,MATCH($A228,'Knowledge - Percentages'!$B:$B,0),'Data - Knowledge'!BQ$8)/100</f>
        <v>0.297</v>
      </c>
    </row>
    <row r="229" spans="1:69">
      <c r="A229" t="s">
        <v>656</v>
      </c>
      <c r="B229" t="s">
        <v>1064</v>
      </c>
      <c r="C229" t="s">
        <v>1114</v>
      </c>
      <c r="D229" t="s">
        <v>657</v>
      </c>
      <c r="E229" s="373">
        <f>SUMPRODUCT($K$2:$BQ$2,$K229:$BQ229)/$J$2</f>
        <v>0.23209090909090907</v>
      </c>
      <c r="F229" s="379">
        <f>SUMPRODUCT($K$2:$BQ$2,$K229:$BQ229)</f>
        <v>61.271999999999991</v>
      </c>
      <c r="G229" s="373">
        <f>SUMPRODUCT($K$3:$BQ$3,$K229:$BQ229)/$J$3</f>
        <v>0.30720482546201239</v>
      </c>
      <c r="H229" s="379">
        <f>SUMPRODUCT($K$3:$BQ$3,$K229:$BQ229)</f>
        <v>2992.1750000000006</v>
      </c>
      <c r="I229" s="373">
        <f>CORREL($K$4:$BQ$4,$K229:$BQ229)</f>
        <v>-0.32823224170343923</v>
      </c>
      <c r="J229" s="379">
        <f>$E229/$G229*100</f>
        <v>75.549239417662861</v>
      </c>
      <c r="K229" s="380">
        <f t="array" aca="true" ref="K229">INDEX(KM_PCT,MATCH($A229,'Knowledge - Percentages'!$B:$B,0),'Data - Knowledge'!K$8)/100</f>
        <v>0.355</v>
      </c>
      <c r="L229" s="380">
        <f t="array" aca="true" ref="L229">INDEX(KM_PCT,MATCH($A229,'Knowledge - Percentages'!$B:$B,0),'Data - Knowledge'!L$8)/100</f>
        <v>0.355</v>
      </c>
      <c r="M229" s="380">
        <f t="array" aca="true" ref="M229">INDEX(KM_PCT,MATCH($A229,'Knowledge - Percentages'!$B:$B,0),'Data - Knowledge'!M$8)/100</f>
        <v>0.358</v>
      </c>
      <c r="N229" s="380">
        <f t="array" aca="true" ref="N229">INDEX(KM_PCT,MATCH($A229,'Knowledge - Percentages'!$B:$B,0),'Data - Knowledge'!N$8)/100</f>
        <v>0.358</v>
      </c>
      <c r="O229" s="380">
        <f t="array" aca="true" ref="O229">INDEX(KM_PCT,MATCH($A229,'Knowledge - Percentages'!$B:$B,0),'Data - Knowledge'!O$8)/100</f>
        <v>0.358</v>
      </c>
      <c r="P229" s="380">
        <f t="array" aca="true" ref="P229">INDEX(KM_PCT,MATCH($A229,'Knowledge - Percentages'!$B:$B,0),'Data - Knowledge'!P$8)/100</f>
        <v>0.358</v>
      </c>
      <c r="Q229" s="380">
        <f t="array" aca="true" ref="Q229">INDEX(KM_PCT,MATCH($A229,'Knowledge - Percentages'!$B:$B,0),'Data - Knowledge'!Q$8)/100</f>
        <v>0.358</v>
      </c>
      <c r="R229" s="380">
        <f t="array" aca="true" ref="R229">INDEX(KM_PCT,MATCH($A229,'Knowledge - Percentages'!$B:$B,0),'Data - Knowledge'!R$8)/100</f>
        <v>0.36200000000000004</v>
      </c>
      <c r="S229" s="380">
        <f t="array" aca="true" ref="S229">INDEX(KM_PCT,MATCH($A229,'Knowledge - Percentages'!$B:$B,0),'Data - Knowledge'!S$8)/100</f>
        <v>0.358</v>
      </c>
      <c r="T229" s="380">
        <f t="array" aca="true" ref="T229">INDEX(KM_PCT,MATCH($A229,'Knowledge - Percentages'!$B:$B,0),'Data - Knowledge'!T$8)/100</f>
        <v>0.34600000000000003</v>
      </c>
      <c r="U229" s="380">
        <f t="array" aca="true" ref="U229">INDEX(KM_PCT,MATCH($A229,'Knowledge - Percentages'!$B:$B,0),'Data - Knowledge'!U$8)/100</f>
        <v>0.33</v>
      </c>
      <c r="V229" s="380">
        <f t="array" aca="true" ref="V229">INDEX(KM_PCT,MATCH($A229,'Knowledge - Percentages'!$B:$B,0),'Data - Knowledge'!V$8)/100</f>
        <v>0.371</v>
      </c>
      <c r="W229" s="380">
        <f t="array" aca="true" ref="W229">INDEX(KM_PCT,MATCH($A229,'Knowledge - Percentages'!$B:$B,0),'Data - Knowledge'!W$8)/100</f>
        <v>0.316</v>
      </c>
      <c r="X229" s="380">
        <f t="array" aca="true" ref="X229">INDEX(KM_PCT,MATCH($A229,'Knowledge - Percentages'!$B:$B,0),'Data - Knowledge'!X$8)/100</f>
        <v>0.285</v>
      </c>
      <c r="Y229" s="380">
        <f t="array" aca="true" ref="Y229">INDEX(KM_PCT,MATCH($A229,'Knowledge - Percentages'!$B:$B,0),'Data - Knowledge'!Y$8)/100</f>
        <v>0.289</v>
      </c>
      <c r="Z229" s="380">
        <f t="array" aca="true" ref="Z229">INDEX(KM_PCT,MATCH($A229,'Knowledge - Percentages'!$B:$B,0),'Data - Knowledge'!Z$8)/100</f>
        <v>0.314</v>
      </c>
      <c r="AA229" s="380">
        <f t="array" aca="true" ref="AA229">INDEX(KM_PCT,MATCH($A229,'Knowledge - Percentages'!$B:$B,0),'Data - Knowledge'!AA$8)/100</f>
        <v>0.285</v>
      </c>
      <c r="AB229" s="380">
        <f t="array" aca="true" ref="AB229">INDEX(KM_PCT,MATCH($A229,'Knowledge - Percentages'!$B:$B,0),'Data - Knowledge'!AB$8)/100</f>
        <v>0.304</v>
      </c>
      <c r="AC229" s="380">
        <f t="array" aca="true" ref="AC229">INDEX(KM_PCT,MATCH($A229,'Knowledge - Percentages'!$B:$B,0),'Data - Knowledge'!AC$8)/100</f>
        <v>0.271</v>
      </c>
      <c r="AD229" s="380">
        <f t="array" aca="true" ref="AD229">INDEX(KM_PCT,MATCH($A229,'Knowledge - Percentages'!$B:$B,0),'Data - Knowledge'!AD$8)/100</f>
        <v>0.213</v>
      </c>
      <c r="AE229" s="380">
        <f t="array" aca="true" ref="AE229">INDEX(KM_PCT,MATCH($A229,'Knowledge - Percentages'!$B:$B,0),'Data - Knowledge'!AE$8)/100</f>
        <v>0.325</v>
      </c>
      <c r="AF229" s="380">
        <f t="array" aca="true" ref="AF229">INDEX(KM_PCT,MATCH($A229,'Knowledge - Percentages'!$B:$B,0),'Data - Knowledge'!AF$8)/100</f>
        <v>0.33299999999999996</v>
      </c>
      <c r="AG229" s="380">
        <f t="array" aca="true" ref="AG229">INDEX(KM_PCT,MATCH($A229,'Knowledge - Percentages'!$B:$B,0),'Data - Knowledge'!AG$8)/100</f>
        <v>0.325</v>
      </c>
      <c r="AH229" s="380">
        <f t="array" aca="true" ref="AH229">INDEX(KM_PCT,MATCH($A229,'Knowledge - Percentages'!$B:$B,0),'Data - Knowledge'!AH$8)/100</f>
        <v>0.315</v>
      </c>
      <c r="AI229" s="380">
        <f t="array" aca="true" ref="AI229">INDEX(KM_PCT,MATCH($A229,'Knowledge - Percentages'!$B:$B,0),'Data - Knowledge'!AI$8)/100</f>
        <v>0.22</v>
      </c>
      <c r="AJ229" s="380">
        <f t="array" aca="true" ref="AJ229">INDEX(KM_PCT,MATCH($A229,'Knowledge - Percentages'!$B:$B,0),'Data - Knowledge'!AJ$8)/100</f>
        <v>0.29600000000000004</v>
      </c>
      <c r="AK229" s="380">
        <f t="array" aca="true" ref="AK229">INDEX(KM_PCT,MATCH($A229,'Knowledge - Percentages'!$B:$B,0),'Data - Knowledge'!AK$8)/100</f>
        <v>0.28300000000000003</v>
      </c>
      <c r="AL229" s="380">
        <f t="array" aca="true" ref="AL229">INDEX(KM_PCT,MATCH($A229,'Knowledge - Percentages'!$B:$B,0),'Data - Knowledge'!AL$8)/100</f>
        <v>0.289</v>
      </c>
      <c r="AM229" s="380">
        <f t="array" aca="true" ref="AM229">INDEX(KM_PCT,MATCH($A229,'Knowledge - Percentages'!$B:$B,0),'Data - Knowledge'!AM$8)/100</f>
        <v>0.289</v>
      </c>
      <c r="AN229" s="380">
        <f t="array" aca="true" ref="AN229">INDEX(KM_PCT,MATCH($A229,'Knowledge - Percentages'!$B:$B,0),'Data - Knowledge'!AN$8)/100</f>
        <v>0.31</v>
      </c>
      <c r="AO229" s="380">
        <f t="array" aca="true" ref="AO229">INDEX(KM_PCT,MATCH($A229,'Knowledge - Percentages'!$B:$B,0),'Data - Knowledge'!AO$8)/100</f>
        <v>0.31</v>
      </c>
      <c r="AP229" s="380">
        <f t="array" aca="true" ref="AP229">INDEX(KM_PCT,MATCH($A229,'Knowledge - Percentages'!$B:$B,0),'Data - Knowledge'!AP$8)/100</f>
        <v>0.29600000000000004</v>
      </c>
      <c r="AQ229" s="380">
        <f t="array" aca="true" ref="AQ229">INDEX(KM_PCT,MATCH($A229,'Knowledge - Percentages'!$B:$B,0),'Data - Knowledge'!AQ$8)/100</f>
        <v>0.29</v>
      </c>
      <c r="AR229" s="380">
        <f t="array" aca="true" ref="AR229">INDEX(KM_PCT,MATCH($A229,'Knowledge - Percentages'!$B:$B,0),'Data - Knowledge'!AR$8)/100</f>
        <v>0.24</v>
      </c>
      <c r="AS229" s="380">
        <f t="array" aca="true" ref="AS229">INDEX(KM_PCT,MATCH($A229,'Knowledge - Percentages'!$B:$B,0),'Data - Knowledge'!AS$8)/100</f>
        <v>0.252</v>
      </c>
      <c r="AT229" s="380">
        <f t="array" aca="true" ref="AT229">INDEX(KM_PCT,MATCH($A229,'Knowledge - Percentages'!$B:$B,0),'Data - Knowledge'!AT$8)/100</f>
        <v>0.21600000000000003</v>
      </c>
      <c r="AU229" s="380">
        <f t="array" aca="true" ref="AU229">INDEX(KM_PCT,MATCH($A229,'Knowledge - Percentages'!$B:$B,0),'Data - Knowledge'!AU$8)/100</f>
        <v>0.243</v>
      </c>
      <c r="AV229" s="380">
        <f t="array" aca="true" ref="AV229">INDEX(KM_PCT,MATCH($A229,'Knowledge - Percentages'!$B:$B,0),'Data - Knowledge'!AV$8)/100</f>
        <v>0.262</v>
      </c>
      <c r="AW229" s="380">
        <f t="array" aca="true" ref="AW229">INDEX(KM_PCT,MATCH($A229,'Knowledge - Percentages'!$B:$B,0),'Data - Knowledge'!AW$8)/100</f>
        <v>0.243</v>
      </c>
      <c r="AX229" s="380">
        <f t="array" aca="true" ref="AX229">INDEX(KM_PCT,MATCH($A229,'Knowledge - Percentages'!$B:$B,0),'Data - Knowledge'!AX$8)/100</f>
        <v>0.243</v>
      </c>
      <c r="AY229" s="380">
        <f t="array" aca="true" ref="AY229">INDEX(KM_PCT,MATCH($A229,'Knowledge - Percentages'!$B:$B,0),'Data - Knowledge'!AY$8)/100</f>
        <v>0.233</v>
      </c>
      <c r="AZ229" s="380">
        <f t="array" aca="true" ref="AZ229">INDEX(KM_PCT,MATCH($A229,'Knowledge - Percentages'!$B:$B,0),'Data - Knowledge'!AZ$8)/100</f>
        <v>0.272</v>
      </c>
      <c r="BA229" s="380">
        <f t="array" aca="true" ref="BA229">INDEX(KM_PCT,MATCH($A229,'Knowledge - Percentages'!$B:$B,0),'Data - Knowledge'!BA$8)/100</f>
        <v>0.209</v>
      </c>
      <c r="BB229" s="380">
        <f t="array" aca="true" ref="BB229">INDEX(KM_PCT,MATCH($A229,'Knowledge - Percentages'!$B:$B,0),'Data - Knowledge'!BB$8)/100</f>
        <v>0.21899999999999997</v>
      </c>
      <c r="BC229" s="380">
        <f t="array" aca="true" ref="BC229">INDEX(KM_PCT,MATCH($A229,'Knowledge - Percentages'!$B:$B,0),'Data - Knowledge'!BC$8)/100</f>
        <v>0.221</v>
      </c>
      <c r="BD229" s="380">
        <f t="array" aca="true" ref="BD229">INDEX(KM_PCT,MATCH($A229,'Knowledge - Percentages'!$B:$B,0),'Data - Knowledge'!BD$8)/100</f>
        <v>0.251</v>
      </c>
      <c r="BE229" s="380">
        <f t="array" aca="true" ref="BE229">INDEX(KM_PCT,MATCH($A229,'Knowledge - Percentages'!$B:$B,0),'Data - Knowledge'!BE$8)/100</f>
        <v>0.198</v>
      </c>
      <c r="BF229" s="380">
        <f t="array" aca="true" ref="BF229">INDEX(KM_PCT,MATCH($A229,'Knowledge - Percentages'!$B:$B,0),'Data - Knowledge'!BF$8)/100</f>
        <v>0.19699999999999998</v>
      </c>
      <c r="BG229" s="380">
        <f t="array" aca="true" ref="BG229">INDEX(KM_PCT,MATCH($A229,'Knowledge - Percentages'!$B:$B,0),'Data - Knowledge'!BG$8)/100</f>
        <v>0.235</v>
      </c>
      <c r="BH229" s="380">
        <f t="array" aca="true" ref="BH229">INDEX(KM_PCT,MATCH($A229,'Knowledge - Percentages'!$B:$B,0),'Data - Knowledge'!BH$8)/100</f>
        <v>0.247</v>
      </c>
      <c r="BI229" s="380">
        <f t="array" aca="true" ref="BI229">INDEX(KM_PCT,MATCH($A229,'Knowledge - Percentages'!$B:$B,0),'Data - Knowledge'!BI$8)/100</f>
        <v>0.25</v>
      </c>
      <c r="BJ229" s="380">
        <f t="array" aca="true" ref="BJ229">INDEX(KM_PCT,MATCH($A229,'Knowledge - Percentages'!$B:$B,0),'Data - Knowledge'!BJ$8)/100</f>
        <v>0.213</v>
      </c>
      <c r="BK229" s="380">
        <f t="array" aca="true" ref="BK229">INDEX(KM_PCT,MATCH($A229,'Knowledge - Percentages'!$B:$B,0),'Data - Knowledge'!BK$8)/100</f>
        <v>0.139</v>
      </c>
      <c r="BL229" s="380">
        <f t="array" aca="true" ref="BL229">INDEX(KM_PCT,MATCH($A229,'Knowledge - Percentages'!$B:$B,0),'Data - Knowledge'!BL$8)/100</f>
        <v>0.174</v>
      </c>
      <c r="BM229" s="380">
        <f t="array" aca="true" ref="BM229">INDEX(KM_PCT,MATCH($A229,'Knowledge - Percentages'!$B:$B,0),'Data - Knowledge'!BM$8)/100</f>
        <v>0.153</v>
      </c>
      <c r="BN229" s="380">
        <f t="array" aca="true" ref="BN229">INDEX(KM_PCT,MATCH($A229,'Knowledge - Percentages'!$B:$B,0),'Data - Knowledge'!BN$8)/100</f>
        <v>0.163</v>
      </c>
      <c r="BO229" s="380">
        <f t="array" aca="true" ref="BO229">INDEX(KM_PCT,MATCH($A229,'Knowledge - Percentages'!$B:$B,0),'Data - Knowledge'!BO$8)/100</f>
        <v>0.18</v>
      </c>
      <c r="BP229" s="380">
        <f t="array" aca="true" ref="BP229">INDEX(KM_PCT,MATCH($A229,'Knowledge - Percentages'!$B:$B,0),'Data - Knowledge'!BP$8)/100</f>
        <v>0.18</v>
      </c>
      <c r="BQ229" s="380">
        <f t="array" aca="true" ref="BQ229">INDEX(KM_PCT,MATCH($A229,'Knowledge - Percentages'!$B:$B,0),'Data - Knowledge'!BQ$8)/100</f>
        <v>0.18</v>
      </c>
    </row>
    <row r="230" spans="1:69">
      <c r="A230" t="s">
        <v>658</v>
      </c>
      <c r="B230" t="s">
        <v>1064</v>
      </c>
      <c r="C230" t="s">
        <v>1114</v>
      </c>
      <c r="D230" t="s">
        <v>659</v>
      </c>
      <c r="E230" s="373">
        <f>SUMPRODUCT($K$2:$BQ$2,$K230:$BQ230)/$J$2</f>
        <v>0.058511363636363639</v>
      </c>
      <c r="F230" s="379">
        <f>SUMPRODUCT($K$2:$BQ$2,$K230:$BQ230)</f>
        <v>15.447000000000001</v>
      </c>
      <c r="G230" s="373">
        <f>SUMPRODUCT($K$3:$BQ$3,$K230:$BQ230)/$J$3</f>
        <v>0.13132443531827517</v>
      </c>
      <c r="H230" s="379">
        <f>SUMPRODUCT($K$3:$BQ$3,$K230:$BQ230)</f>
        <v>1279.1000000000001</v>
      </c>
      <c r="I230" s="373">
        <f>CORREL($K$4:$BQ$4,$K230:$BQ230)</f>
        <v>-0.40800713602176958</v>
      </c>
      <c r="J230" s="379">
        <f>$E230/$G230*100</f>
        <v>44.554818373714468</v>
      </c>
      <c r="K230" s="380">
        <f t="array" aca="true" ref="K230">INDEX(KM_PCT,MATCH($A230,'Knowledge - Percentages'!$B:$B,0),'Data - Knowledge'!K$8)/100</f>
        <v>0.221</v>
      </c>
      <c r="L230" s="380">
        <f t="array" aca="true" ref="L230">INDEX(KM_PCT,MATCH($A230,'Knowledge - Percentages'!$B:$B,0),'Data - Knowledge'!L$8)/100</f>
        <v>0.221</v>
      </c>
      <c r="M230" s="380">
        <f t="array" aca="true" ref="M230">INDEX(KM_PCT,MATCH($A230,'Knowledge - Percentages'!$B:$B,0),'Data - Knowledge'!M$8)/100</f>
        <v>0.22399999999999998</v>
      </c>
      <c r="N230" s="380">
        <f t="array" aca="true" ref="N230">INDEX(KM_PCT,MATCH($A230,'Knowledge - Percentages'!$B:$B,0),'Data - Knowledge'!N$8)/100</f>
        <v>0.223</v>
      </c>
      <c r="O230" s="380">
        <f t="array" aca="true" ref="O230">INDEX(KM_PCT,MATCH($A230,'Knowledge - Percentages'!$B:$B,0),'Data - Knowledge'!O$8)/100</f>
        <v>0.222</v>
      </c>
      <c r="P230" s="380">
        <f t="array" aca="true" ref="P230">INDEX(KM_PCT,MATCH($A230,'Knowledge - Percentages'!$B:$B,0),'Data - Knowledge'!P$8)/100</f>
        <v>0.17</v>
      </c>
      <c r="Q230" s="380">
        <f t="array" aca="true" ref="Q230">INDEX(KM_PCT,MATCH($A230,'Knowledge - Percentages'!$B:$B,0),'Data - Knowledge'!Q$8)/100</f>
        <v>0.196</v>
      </c>
      <c r="R230" s="380">
        <f t="array" aca="true" ref="R230">INDEX(KM_PCT,MATCH($A230,'Knowledge - Percentages'!$B:$B,0),'Data - Knowledge'!R$8)/100</f>
        <v>0.196</v>
      </c>
      <c r="S230" s="380">
        <f t="array" aca="true" ref="S230">INDEX(KM_PCT,MATCH($A230,'Knowledge - Percentages'!$B:$B,0),'Data - Knowledge'!S$8)/100</f>
        <v>0.196</v>
      </c>
      <c r="T230" s="380">
        <f t="array" aca="true" ref="T230">INDEX(KM_PCT,MATCH($A230,'Knowledge - Percentages'!$B:$B,0),'Data - Knowledge'!T$8)/100</f>
        <v>0.145</v>
      </c>
      <c r="U230" s="380">
        <f t="array" aca="true" ref="U230">INDEX(KM_PCT,MATCH($A230,'Knowledge - Percentages'!$B:$B,0),'Data - Knowledge'!U$8)/100</f>
        <v>0.145</v>
      </c>
      <c r="V230" s="380">
        <f t="array" aca="true" ref="V230">INDEX(KM_PCT,MATCH($A230,'Knowledge - Percentages'!$B:$B,0),'Data - Knowledge'!V$8)/100</f>
        <v>0.14400000000000002</v>
      </c>
      <c r="W230" s="380">
        <f t="array" aca="true" ref="W230">INDEX(KM_PCT,MATCH($A230,'Knowledge - Percentages'!$B:$B,0),'Data - Knowledge'!W$8)/100</f>
        <v>0.145</v>
      </c>
      <c r="X230" s="380">
        <f t="array" aca="true" ref="X230">INDEX(KM_PCT,MATCH($A230,'Knowledge - Percentages'!$B:$B,0),'Data - Knowledge'!X$8)/100</f>
        <v>0.174</v>
      </c>
      <c r="Y230" s="380">
        <f t="array" aca="true" ref="Y230">INDEX(KM_PCT,MATCH($A230,'Knowledge - Percentages'!$B:$B,0),'Data - Knowledge'!Y$8)/100</f>
        <v>0.22</v>
      </c>
      <c r="Z230" s="380">
        <f t="array" aca="true" ref="Z230">INDEX(KM_PCT,MATCH($A230,'Knowledge - Percentages'!$B:$B,0),'Data - Knowledge'!Z$8)/100</f>
        <v>0.17800000000000002</v>
      </c>
      <c r="AA230" s="380">
        <f t="array" aca="true" ref="AA230">INDEX(KM_PCT,MATCH($A230,'Knowledge - Percentages'!$B:$B,0),'Data - Knowledge'!AA$8)/100</f>
        <v>0.149</v>
      </c>
      <c r="AB230" s="380">
        <f t="array" aca="true" ref="AB230">INDEX(KM_PCT,MATCH($A230,'Knowledge - Percentages'!$B:$B,0),'Data - Knowledge'!AB$8)/100</f>
        <v>0.114</v>
      </c>
      <c r="AC230" s="380">
        <f t="array" aca="true" ref="AC230">INDEX(KM_PCT,MATCH($A230,'Knowledge - Percentages'!$B:$B,0),'Data - Knowledge'!AC$8)/100</f>
        <v>0.114</v>
      </c>
      <c r="AD230" s="380">
        <f t="array" aca="true" ref="AD230">INDEX(KM_PCT,MATCH($A230,'Knowledge - Percentages'!$B:$B,0),'Data - Knowledge'!AD$8)/100</f>
        <v>0.10300000000000001</v>
      </c>
      <c r="AE230" s="380">
        <f t="array" aca="true" ref="AE230">INDEX(KM_PCT,MATCH($A230,'Knowledge - Percentages'!$B:$B,0),'Data - Knowledge'!AE$8)/100</f>
        <v>0.124</v>
      </c>
      <c r="AF230" s="380">
        <f t="array" aca="true" ref="AF230">INDEX(KM_PCT,MATCH($A230,'Knowledge - Percentages'!$B:$B,0),'Data - Knowledge'!AF$8)/100</f>
        <v>0.129</v>
      </c>
      <c r="AG230" s="380">
        <f t="array" aca="true" ref="AG230">INDEX(KM_PCT,MATCH($A230,'Knowledge - Percentages'!$B:$B,0),'Data - Knowledge'!AG$8)/100</f>
        <v>0.107</v>
      </c>
      <c r="AH230" s="380">
        <f t="array" aca="true" ref="AH230">INDEX(KM_PCT,MATCH($A230,'Knowledge - Percentages'!$B:$B,0),'Data - Knowledge'!AH$8)/100</f>
        <v>0.11199999999999999</v>
      </c>
      <c r="AI230" s="380">
        <f t="array" aca="true" ref="AI230">INDEX(KM_PCT,MATCH($A230,'Knowledge - Percentages'!$B:$B,0),'Data - Knowledge'!AI$8)/100</f>
        <v>0.10300000000000001</v>
      </c>
      <c r="AJ230" s="380">
        <f t="array" aca="true" ref="AJ230">INDEX(KM_PCT,MATCH($A230,'Knowledge - Percentages'!$B:$B,0),'Data - Knowledge'!AJ$8)/100</f>
        <v>0.10300000000000001</v>
      </c>
      <c r="AK230" s="380">
        <f t="array" aca="true" ref="AK230">INDEX(KM_PCT,MATCH($A230,'Knowledge - Percentages'!$B:$B,0),'Data - Knowledge'!AK$8)/100</f>
        <v>0.091</v>
      </c>
      <c r="AL230" s="380">
        <f t="array" aca="true" ref="AL230">INDEX(KM_PCT,MATCH($A230,'Knowledge - Percentages'!$B:$B,0),'Data - Knowledge'!AL$8)/100</f>
        <v>0.094</v>
      </c>
      <c r="AM230" s="380">
        <f t="array" aca="true" ref="AM230">INDEX(KM_PCT,MATCH($A230,'Knowledge - Percentages'!$B:$B,0),'Data - Knowledge'!AM$8)/100</f>
        <v>0.094</v>
      </c>
      <c r="AN230" s="380">
        <f t="array" aca="true" ref="AN230">INDEX(KM_PCT,MATCH($A230,'Knowledge - Percentages'!$B:$B,0),'Data - Knowledge'!AN$8)/100</f>
        <v>0.094</v>
      </c>
      <c r="AO230" s="380">
        <f t="array" aca="true" ref="AO230">INDEX(KM_PCT,MATCH($A230,'Knowledge - Percentages'!$B:$B,0),'Data - Knowledge'!AO$8)/100</f>
        <v>0.096</v>
      </c>
      <c r="AP230" s="380">
        <f t="array" aca="true" ref="AP230">INDEX(KM_PCT,MATCH($A230,'Knowledge - Percentages'!$B:$B,0),'Data - Knowledge'!AP$8)/100</f>
        <v>0.093000000000000013</v>
      </c>
      <c r="AQ230" s="380">
        <f t="array" aca="true" ref="AQ230">INDEX(KM_PCT,MATCH($A230,'Knowledge - Percentages'!$B:$B,0),'Data - Knowledge'!AQ$8)/100</f>
        <v>0.093000000000000013</v>
      </c>
      <c r="AR230" s="380">
        <f t="array" aca="true" ref="AR230">INDEX(KM_PCT,MATCH($A230,'Knowledge - Percentages'!$B:$B,0),'Data - Knowledge'!AR$8)/100</f>
        <v>0.072000000000000008</v>
      </c>
      <c r="AS230" s="380">
        <f t="array" aca="true" ref="AS230">INDEX(KM_PCT,MATCH($A230,'Knowledge - Percentages'!$B:$B,0),'Data - Knowledge'!AS$8)/100</f>
        <v>0.072000000000000008</v>
      </c>
      <c r="AT230" s="380">
        <f t="array" aca="true" ref="AT230">INDEX(KM_PCT,MATCH($A230,'Knowledge - Percentages'!$B:$B,0),'Data - Knowledge'!AT$8)/100</f>
        <v>0.083</v>
      </c>
      <c r="AU230" s="380">
        <f t="array" aca="true" ref="AU230">INDEX(KM_PCT,MATCH($A230,'Knowledge - Percentages'!$B:$B,0),'Data - Knowledge'!AU$8)/100</f>
        <v>0.065</v>
      </c>
      <c r="AV230" s="380">
        <f t="array" aca="true" ref="AV230">INDEX(KM_PCT,MATCH($A230,'Knowledge - Percentages'!$B:$B,0),'Data - Knowledge'!AV$8)/100</f>
        <v>0.063</v>
      </c>
      <c r="AW230" s="380">
        <f t="array" aca="true" ref="AW230">INDEX(KM_PCT,MATCH($A230,'Knowledge - Percentages'!$B:$B,0),'Data - Knowledge'!AW$8)/100</f>
        <v>0.063</v>
      </c>
      <c r="AX230" s="380">
        <f t="array" aca="true" ref="AX230">INDEX(KM_PCT,MATCH($A230,'Knowledge - Percentages'!$B:$B,0),'Data - Knowledge'!AX$8)/100</f>
        <v>0.067</v>
      </c>
      <c r="AY230" s="380">
        <f t="array" aca="true" ref="AY230">INDEX(KM_PCT,MATCH($A230,'Knowledge - Percentages'!$B:$B,0),'Data - Knowledge'!AY$8)/100</f>
        <v>0.048</v>
      </c>
      <c r="AZ230" s="380">
        <f t="array" aca="true" ref="AZ230">INDEX(KM_PCT,MATCH($A230,'Knowledge - Percentages'!$B:$B,0),'Data - Knowledge'!AZ$8)/100</f>
        <v>0.068</v>
      </c>
      <c r="BA230" s="380">
        <f t="array" aca="true" ref="BA230">INDEX(KM_PCT,MATCH($A230,'Knowledge - Percentages'!$B:$B,0),'Data - Knowledge'!BA$8)/100</f>
        <v>0.055</v>
      </c>
      <c r="BB230" s="380">
        <f t="array" aca="true" ref="BB230">INDEX(KM_PCT,MATCH($A230,'Knowledge - Percentages'!$B:$B,0),'Data - Knowledge'!BB$8)/100</f>
        <v>0.046</v>
      </c>
      <c r="BC230" s="380">
        <f t="array" aca="true" ref="BC230">INDEX(KM_PCT,MATCH($A230,'Knowledge - Percentages'!$B:$B,0),'Data - Knowledge'!BC$8)/100</f>
        <v>0.037000000000000005</v>
      </c>
      <c r="BD230" s="380">
        <f t="array" aca="true" ref="BD230">INDEX(KM_PCT,MATCH($A230,'Knowledge - Percentages'!$B:$B,0),'Data - Knowledge'!BD$8)/100</f>
        <v>0.053</v>
      </c>
      <c r="BE230" s="380">
        <f t="array" aca="true" ref="BE230">INDEX(KM_PCT,MATCH($A230,'Knowledge - Percentages'!$B:$B,0),'Data - Knowledge'!BE$8)/100</f>
        <v>0.036000000000000004</v>
      </c>
      <c r="BF230" s="380">
        <f t="array" aca="true" ref="BF230">INDEX(KM_PCT,MATCH($A230,'Knowledge - Percentages'!$B:$B,0),'Data - Knowledge'!BF$8)/100</f>
        <v>0.037000000000000005</v>
      </c>
      <c r="BG230" s="380">
        <f t="array" aca="true" ref="BG230">INDEX(KM_PCT,MATCH($A230,'Knowledge - Percentages'!$B:$B,0),'Data - Knowledge'!BG$8)/100</f>
        <v>0.053</v>
      </c>
      <c r="BH230" s="380">
        <f t="array" aca="true" ref="BH230">INDEX(KM_PCT,MATCH($A230,'Knowledge - Percentages'!$B:$B,0),'Data - Knowledge'!BH$8)/100</f>
        <v>0.055</v>
      </c>
      <c r="BI230" s="380">
        <f t="array" aca="true" ref="BI230">INDEX(KM_PCT,MATCH($A230,'Knowledge - Percentages'!$B:$B,0),'Data - Knowledge'!BI$8)/100</f>
        <v>0.053</v>
      </c>
      <c r="BJ230" s="380">
        <f t="array" aca="true" ref="BJ230">INDEX(KM_PCT,MATCH($A230,'Knowledge - Percentages'!$B:$B,0),'Data - Knowledge'!BJ$8)/100</f>
        <v>0.039</v>
      </c>
      <c r="BK230" s="380">
        <f t="array" aca="true" ref="BK230">INDEX(KM_PCT,MATCH($A230,'Knowledge - Percentages'!$B:$B,0),'Data - Knowledge'!BK$8)/100</f>
        <v>0.048</v>
      </c>
      <c r="BL230" s="380">
        <f t="array" aca="true" ref="BL230">INDEX(KM_PCT,MATCH($A230,'Knowledge - Percentages'!$B:$B,0),'Data - Knowledge'!BL$8)/100</f>
        <v>0.07</v>
      </c>
      <c r="BM230" s="380">
        <f t="array" aca="true" ref="BM230">INDEX(KM_PCT,MATCH($A230,'Knowledge - Percentages'!$B:$B,0),'Data - Knowledge'!BM$8)/100</f>
        <v>0.062</v>
      </c>
      <c r="BN230" s="380">
        <f t="array" aca="true" ref="BN230">INDEX(KM_PCT,MATCH($A230,'Knowledge - Percentages'!$B:$B,0),'Data - Knowledge'!BN$8)/100</f>
        <v>0.039</v>
      </c>
      <c r="BO230" s="380">
        <f t="array" aca="true" ref="BO230">INDEX(KM_PCT,MATCH($A230,'Knowledge - Percentages'!$B:$B,0),'Data - Knowledge'!BO$8)/100</f>
        <v>0.036000000000000004</v>
      </c>
      <c r="BP230" s="380">
        <f t="array" aca="true" ref="BP230">INDEX(KM_PCT,MATCH($A230,'Knowledge - Percentages'!$B:$B,0),'Data - Knowledge'!BP$8)/100</f>
        <v>0.036000000000000004</v>
      </c>
      <c r="BQ230" s="380">
        <f t="array" aca="true" ref="BQ230">INDEX(KM_PCT,MATCH($A230,'Knowledge - Percentages'!$B:$B,0),'Data - Knowledge'!BQ$8)/100</f>
        <v>0.035</v>
      </c>
    </row>
    <row r="231" spans="1:69">
      <c r="A231" t="s">
        <v>660</v>
      </c>
      <c r="B231" t="s">
        <v>1064</v>
      </c>
      <c r="C231" t="s">
        <v>1114</v>
      </c>
      <c r="D231" t="s">
        <v>661</v>
      </c>
      <c r="E231" s="373">
        <f>SUMPRODUCT($K$2:$BQ$2,$K231:$BQ231)/$J$2</f>
        <v>0.0081704545454545467</v>
      </c>
      <c r="F231" s="379">
        <f>SUMPRODUCT($K$2:$BQ$2,$K231:$BQ231)</f>
        <v>2.1570000000000005</v>
      </c>
      <c r="G231" s="373">
        <f>SUMPRODUCT($K$3:$BQ$3,$K231:$BQ231)/$J$3</f>
        <v>0.016897227926078031</v>
      </c>
      <c r="H231" s="379">
        <f>SUMPRODUCT($K$3:$BQ$3,$K231:$BQ231)</f>
        <v>164.57900000000004</v>
      </c>
      <c r="I231" s="373">
        <f>CORREL($K$4:$BQ$4,$K231:$BQ231)</f>
        <v>-0.27926337571726145</v>
      </c>
      <c r="J231" s="379">
        <f>$E231/$G231*100</f>
        <v>48.35381626618662</v>
      </c>
      <c r="K231" s="380">
        <f t="array" aca="true" ref="K231">INDEX(KM_PCT,MATCH($A231,'Knowledge - Percentages'!$B:$B,0),'Data - Knowledge'!K$8)/100</f>
        <v>0.069</v>
      </c>
      <c r="L231" s="380">
        <f t="array" aca="true" ref="L231">INDEX(KM_PCT,MATCH($A231,'Knowledge - Percentages'!$B:$B,0),'Data - Knowledge'!L$8)/100</f>
        <v>0.054000000000000006</v>
      </c>
      <c r="M231" s="380">
        <f t="array" aca="true" ref="M231">INDEX(KM_PCT,MATCH($A231,'Knowledge - Percentages'!$B:$B,0),'Data - Knowledge'!M$8)/100</f>
        <v>0.054000000000000006</v>
      </c>
      <c r="N231" s="380">
        <f t="array" aca="true" ref="N231">INDEX(KM_PCT,MATCH($A231,'Knowledge - Percentages'!$B:$B,0),'Data - Knowledge'!N$8)/100</f>
        <v>0.023</v>
      </c>
      <c r="O231" s="380">
        <f t="array" aca="true" ref="O231">INDEX(KM_PCT,MATCH($A231,'Knowledge - Percentages'!$B:$B,0),'Data - Knowledge'!O$8)/100</f>
        <v>0.035</v>
      </c>
      <c r="P231" s="380">
        <f t="array" aca="true" ref="P231">INDEX(KM_PCT,MATCH($A231,'Knowledge - Percentages'!$B:$B,0),'Data - Knowledge'!P$8)/100</f>
        <v>0.021</v>
      </c>
      <c r="Q231" s="380">
        <f t="array" aca="true" ref="Q231">INDEX(KM_PCT,MATCH($A231,'Knowledge - Percentages'!$B:$B,0),'Data - Knowledge'!Q$8)/100</f>
        <v>0.023</v>
      </c>
      <c r="R231" s="380">
        <f t="array" aca="true" ref="R231">INDEX(KM_PCT,MATCH($A231,'Knowledge - Percentages'!$B:$B,0),'Data - Knowledge'!R$8)/100</f>
        <v>0.025</v>
      </c>
      <c r="S231" s="380">
        <f t="array" aca="true" ref="S231">INDEX(KM_PCT,MATCH($A231,'Knowledge - Percentages'!$B:$B,0),'Data - Knowledge'!S$8)/100</f>
        <v>0.023</v>
      </c>
      <c r="T231" s="380">
        <f t="array" aca="true" ref="T231">INDEX(KM_PCT,MATCH($A231,'Knowledge - Percentages'!$B:$B,0),'Data - Knowledge'!T$8)/100</f>
        <v>0.017</v>
      </c>
      <c r="U231" s="380">
        <f t="array" aca="true" ref="U231">INDEX(KM_PCT,MATCH($A231,'Knowledge - Percentages'!$B:$B,0),'Data - Knowledge'!U$8)/100</f>
        <v>0.015</v>
      </c>
      <c r="V231" s="380">
        <f t="array" aca="true" ref="V231">INDEX(KM_PCT,MATCH($A231,'Knowledge - Percentages'!$B:$B,0),'Data - Knowledge'!V$8)/100</f>
        <v>0.013999999999999999</v>
      </c>
      <c r="W231" s="380">
        <f t="array" aca="true" ref="W231">INDEX(KM_PCT,MATCH($A231,'Knowledge - Percentages'!$B:$B,0),'Data - Knowledge'!W$8)/100</f>
        <v>0.016</v>
      </c>
      <c r="X231" s="380">
        <f t="array" aca="true" ref="X231">INDEX(KM_PCT,MATCH($A231,'Knowledge - Percentages'!$B:$B,0),'Data - Knowledge'!X$8)/100</f>
        <v>0.023</v>
      </c>
      <c r="Y231" s="380">
        <f t="array" aca="true" ref="Y231">INDEX(KM_PCT,MATCH($A231,'Knowledge - Percentages'!$B:$B,0),'Data - Knowledge'!Y$8)/100</f>
        <v>0.025</v>
      </c>
      <c r="Z231" s="380">
        <f t="array" aca="true" ref="Z231">INDEX(KM_PCT,MATCH($A231,'Knowledge - Percentages'!$B:$B,0),'Data - Knowledge'!Z$8)/100</f>
        <v>0.031</v>
      </c>
      <c r="AA231" s="380">
        <f t="array" aca="true" ref="AA231">INDEX(KM_PCT,MATCH($A231,'Knowledge - Percentages'!$B:$B,0),'Data - Knowledge'!AA$8)/100</f>
        <v>0.023</v>
      </c>
      <c r="AB231" s="380">
        <f t="array" aca="true" ref="AB231">INDEX(KM_PCT,MATCH($A231,'Knowledge - Percentages'!$B:$B,0),'Data - Knowledge'!AB$8)/100</f>
        <v>0.015</v>
      </c>
      <c r="AC231" s="380">
        <f t="array" aca="true" ref="AC231">INDEX(KM_PCT,MATCH($A231,'Knowledge - Percentages'!$B:$B,0),'Data - Knowledge'!AC$8)/100</f>
        <v>0.015</v>
      </c>
      <c r="AD231" s="380">
        <f t="array" aca="true" ref="AD231">INDEX(KM_PCT,MATCH($A231,'Knowledge - Percentages'!$B:$B,0),'Data - Knowledge'!AD$8)/100</f>
        <v>0.015</v>
      </c>
      <c r="AE231" s="380">
        <f t="array" aca="true" ref="AE231">INDEX(KM_PCT,MATCH($A231,'Knowledge - Percentages'!$B:$B,0),'Data - Knowledge'!AE$8)/100</f>
        <v>0.01</v>
      </c>
      <c r="AF231" s="380">
        <f t="array" aca="true" ref="AF231">INDEX(KM_PCT,MATCH($A231,'Knowledge - Percentages'!$B:$B,0),'Data - Knowledge'!AF$8)/100</f>
        <v>0.01</v>
      </c>
      <c r="AG231" s="380">
        <f t="array" aca="true" ref="AG231">INDEX(KM_PCT,MATCH($A231,'Knowledge - Percentages'!$B:$B,0),'Data - Knowledge'!AG$8)/100</f>
        <v>0.008</v>
      </c>
      <c r="AH231" s="380">
        <f t="array" aca="true" ref="AH231">INDEX(KM_PCT,MATCH($A231,'Knowledge - Percentages'!$B:$B,0),'Data - Knowledge'!AH$8)/100</f>
        <v>0.015</v>
      </c>
      <c r="AI231" s="380">
        <f t="array" aca="true" ref="AI231">INDEX(KM_PCT,MATCH($A231,'Knowledge - Percentages'!$B:$B,0),'Data - Knowledge'!AI$8)/100</f>
        <v>0.013999999999999999</v>
      </c>
      <c r="AJ231" s="380">
        <f t="array" aca="true" ref="AJ231">INDEX(KM_PCT,MATCH($A231,'Knowledge - Percentages'!$B:$B,0),'Data - Knowledge'!AJ$8)/100</f>
        <v>0.013999999999999999</v>
      </c>
      <c r="AK231" s="380">
        <f t="array" aca="true" ref="AK231">INDEX(KM_PCT,MATCH($A231,'Knowledge - Percentages'!$B:$B,0),'Data - Knowledge'!AK$8)/100</f>
        <v>0.008</v>
      </c>
      <c r="AL231" s="380">
        <f t="array" aca="true" ref="AL231">INDEX(KM_PCT,MATCH($A231,'Knowledge - Percentages'!$B:$B,0),'Data - Knowledge'!AL$8)/100</f>
        <v>0.008</v>
      </c>
      <c r="AM231" s="380">
        <f t="array" aca="true" ref="AM231">INDEX(KM_PCT,MATCH($A231,'Knowledge - Percentages'!$B:$B,0),'Data - Knowledge'!AM$8)/100</f>
        <v>0.008</v>
      </c>
      <c r="AN231" s="380">
        <f t="array" aca="true" ref="AN231">INDEX(KM_PCT,MATCH($A231,'Knowledge - Percentages'!$B:$B,0),'Data - Knowledge'!AN$8)/100</f>
        <v>0.01</v>
      </c>
      <c r="AO231" s="380">
        <f t="array" aca="true" ref="AO231">INDEX(KM_PCT,MATCH($A231,'Knowledge - Percentages'!$B:$B,0),'Data - Knowledge'!AO$8)/100</f>
        <v>0.01</v>
      </c>
      <c r="AP231" s="380">
        <f t="array" aca="true" ref="AP231">INDEX(KM_PCT,MATCH($A231,'Knowledge - Percentages'!$B:$B,0),'Data - Knowledge'!AP$8)/100</f>
        <v>0.0090000000000000011</v>
      </c>
      <c r="AQ231" s="380">
        <f t="array" aca="true" ref="AQ231">INDEX(KM_PCT,MATCH($A231,'Knowledge - Percentages'!$B:$B,0),'Data - Knowledge'!AQ$8)/100</f>
        <v>0.0090000000000000011</v>
      </c>
      <c r="AR231" s="380">
        <f t="array" aca="true" ref="AR231">INDEX(KM_PCT,MATCH($A231,'Knowledge - Percentages'!$B:$B,0),'Data - Knowledge'!AR$8)/100</f>
        <v>0.0090000000000000011</v>
      </c>
      <c r="AS231" s="380">
        <f t="array" aca="true" ref="AS231">INDEX(KM_PCT,MATCH($A231,'Knowledge - Percentages'!$B:$B,0),'Data - Knowledge'!AS$8)/100</f>
        <v>0.008</v>
      </c>
      <c r="AT231" s="380">
        <f t="array" aca="true" ref="AT231">INDEX(KM_PCT,MATCH($A231,'Knowledge - Percentages'!$B:$B,0),'Data - Knowledge'!AT$8)/100</f>
        <v>0.0090000000000000011</v>
      </c>
      <c r="AU231" s="380">
        <f t="array" aca="true" ref="AU231">INDEX(KM_PCT,MATCH($A231,'Knowledge - Percentages'!$B:$B,0),'Data - Knowledge'!AU$8)/100</f>
        <v>0.0090000000000000011</v>
      </c>
      <c r="AV231" s="380">
        <f t="array" aca="true" ref="AV231">INDEX(KM_PCT,MATCH($A231,'Knowledge - Percentages'!$B:$B,0),'Data - Knowledge'!AV$8)/100</f>
        <v>0.006</v>
      </c>
      <c r="AW231" s="380">
        <f t="array" aca="true" ref="AW231">INDEX(KM_PCT,MATCH($A231,'Knowledge - Percentages'!$B:$B,0),'Data - Knowledge'!AW$8)/100</f>
        <v>0.005</v>
      </c>
      <c r="AX231" s="380">
        <f t="array" aca="true" ref="AX231">INDEX(KM_PCT,MATCH($A231,'Knowledge - Percentages'!$B:$B,0),'Data - Knowledge'!AX$8)/100</f>
        <v>0.035</v>
      </c>
      <c r="AY231" s="380">
        <f t="array" aca="true" ref="AY231">INDEX(KM_PCT,MATCH($A231,'Knowledge - Percentages'!$B:$B,0),'Data - Knowledge'!AY$8)/100</f>
        <v>0.008</v>
      </c>
      <c r="AZ231" s="380">
        <f t="array" aca="true" ref="AZ231">INDEX(KM_PCT,MATCH($A231,'Knowledge - Percentages'!$B:$B,0),'Data - Knowledge'!AZ$8)/100</f>
        <v>0.011000000000000001</v>
      </c>
      <c r="BA231" s="380">
        <f t="array" aca="true" ref="BA231">INDEX(KM_PCT,MATCH($A231,'Knowledge - Percentages'!$B:$B,0),'Data - Knowledge'!BA$8)/100</f>
        <v>0.006</v>
      </c>
      <c r="BB231" s="380">
        <f t="array" aca="true" ref="BB231">INDEX(KM_PCT,MATCH($A231,'Knowledge - Percentages'!$B:$B,0),'Data - Knowledge'!BB$8)/100</f>
        <v>0.008</v>
      </c>
      <c r="BC231" s="380">
        <f t="array" aca="true" ref="BC231">INDEX(KM_PCT,MATCH($A231,'Knowledge - Percentages'!$B:$B,0),'Data - Knowledge'!BC$8)/100</f>
        <v>0.006</v>
      </c>
      <c r="BD231" s="380">
        <f t="array" aca="true" ref="BD231">INDEX(KM_PCT,MATCH($A231,'Knowledge - Percentages'!$B:$B,0),'Data - Knowledge'!BD$8)/100</f>
        <v>0.008</v>
      </c>
      <c r="BE231" s="380">
        <f t="array" aca="true" ref="BE231">INDEX(KM_PCT,MATCH($A231,'Knowledge - Percentages'!$B:$B,0),'Data - Knowledge'!BE$8)/100</f>
        <v>0.003</v>
      </c>
      <c r="BF231" s="380">
        <f t="array" aca="true" ref="BF231">INDEX(KM_PCT,MATCH($A231,'Knowledge - Percentages'!$B:$B,0),'Data - Knowledge'!BF$8)/100</f>
        <v>0.006</v>
      </c>
      <c r="BG231" s="380">
        <f t="array" aca="true" ref="BG231">INDEX(KM_PCT,MATCH($A231,'Knowledge - Percentages'!$B:$B,0),'Data - Knowledge'!BG$8)/100</f>
        <v>0.008</v>
      </c>
      <c r="BH231" s="380">
        <f t="array" aca="true" ref="BH231">INDEX(KM_PCT,MATCH($A231,'Knowledge - Percentages'!$B:$B,0),'Data - Knowledge'!BH$8)/100</f>
        <v>0.008</v>
      </c>
      <c r="BI231" s="380">
        <f t="array" aca="true" ref="BI231">INDEX(KM_PCT,MATCH($A231,'Knowledge - Percentages'!$B:$B,0),'Data - Knowledge'!BI$8)/100</f>
        <v>0.0090000000000000011</v>
      </c>
      <c r="BJ231" s="380">
        <f t="array" aca="true" ref="BJ231">INDEX(KM_PCT,MATCH($A231,'Knowledge - Percentages'!$B:$B,0),'Data - Knowledge'!BJ$8)/100</f>
        <v>0.015</v>
      </c>
      <c r="BK231" s="380">
        <f t="array" aca="true" ref="BK231">INDEX(KM_PCT,MATCH($A231,'Knowledge - Percentages'!$B:$B,0),'Data - Knowledge'!BK$8)/100</f>
        <v>0.0090000000000000011</v>
      </c>
      <c r="BL231" s="380">
        <f t="array" aca="true" ref="BL231">INDEX(KM_PCT,MATCH($A231,'Knowledge - Percentages'!$B:$B,0),'Data - Knowledge'!BL$8)/100</f>
        <v>0.0090000000000000011</v>
      </c>
      <c r="BM231" s="380">
        <f t="array" aca="true" ref="BM231">INDEX(KM_PCT,MATCH($A231,'Knowledge - Percentages'!$B:$B,0),'Data - Knowledge'!BM$8)/100</f>
        <v>0.011000000000000001</v>
      </c>
      <c r="BN231" s="380">
        <f t="array" aca="true" ref="BN231">INDEX(KM_PCT,MATCH($A231,'Knowledge - Percentages'!$B:$B,0),'Data - Knowledge'!BN$8)/100</f>
        <v>0.004</v>
      </c>
      <c r="BO231" s="380">
        <f t="array" aca="true" ref="BO231">INDEX(KM_PCT,MATCH($A231,'Knowledge - Percentages'!$B:$B,0),'Data - Knowledge'!BO$8)/100</f>
        <v>0.004</v>
      </c>
      <c r="BP231" s="380">
        <f t="array" aca="true" ref="BP231">INDEX(KM_PCT,MATCH($A231,'Knowledge - Percentages'!$B:$B,0),'Data - Knowledge'!BP$8)/100</f>
        <v>0.004</v>
      </c>
      <c r="BQ231" s="380">
        <f t="array" aca="true" ref="BQ231">INDEX(KM_PCT,MATCH($A231,'Knowledge - Percentages'!$B:$B,0),'Data - Knowledge'!BQ$8)/100</f>
        <v>0.004</v>
      </c>
    </row>
    <row r="232" spans="1:69">
      <c r="A232" t="s">
        <v>662</v>
      </c>
      <c r="B232" t="s">
        <v>1064</v>
      </c>
      <c r="C232" t="s">
        <v>1114</v>
      </c>
      <c r="D232" t="s">
        <v>663</v>
      </c>
      <c r="E232" s="373">
        <f>SUMPRODUCT($K$2:$BQ$2,$K232:$BQ232)/$J$2</f>
        <v>0.05352272727272727</v>
      </c>
      <c r="F232" s="379">
        <f>SUMPRODUCT($K$2:$BQ$2,$K232:$BQ232)</f>
        <v>14.129999999999999</v>
      </c>
      <c r="G232" s="373">
        <f>SUMPRODUCT($K$3:$BQ$3,$K232:$BQ232)/$J$3</f>
        <v>0.12122361396303902</v>
      </c>
      <c r="H232" s="379">
        <f>SUMPRODUCT($K$3:$BQ$3,$K232:$BQ232)</f>
        <v>1180.718</v>
      </c>
      <c r="I232" s="373">
        <f>CORREL($K$4:$BQ$4,$K232:$BQ232)</f>
        <v>-0.36376032541201464</v>
      </c>
      <c r="J232" s="379">
        <f>$E232/$G232*100</f>
        <v>44.152063713466177</v>
      </c>
      <c r="K232" s="380">
        <f t="array" aca="true" ref="K232">INDEX(KM_PCT,MATCH($A232,'Knowledge - Percentages'!$B:$B,0),'Data - Knowledge'!K$8)/100</f>
        <v>0.248</v>
      </c>
      <c r="L232" s="380">
        <f t="array" aca="true" ref="L232">INDEX(KM_PCT,MATCH($A232,'Knowledge - Percentages'!$B:$B,0),'Data - Knowledge'!L$8)/100</f>
        <v>0.266</v>
      </c>
      <c r="M232" s="380">
        <f t="array" aca="true" ref="M232">INDEX(KM_PCT,MATCH($A232,'Knowledge - Percentages'!$B:$B,0),'Data - Knowledge'!M$8)/100</f>
        <v>0.248</v>
      </c>
      <c r="N232" s="380">
        <f t="array" aca="true" ref="N232">INDEX(KM_PCT,MATCH($A232,'Knowledge - Percentages'!$B:$B,0),'Data - Knowledge'!N$8)/100</f>
        <v>0.187</v>
      </c>
      <c r="O232" s="380">
        <f t="array" aca="true" ref="O232">INDEX(KM_PCT,MATCH($A232,'Knowledge - Percentages'!$B:$B,0),'Data - Knowledge'!O$8)/100</f>
        <v>0.20199999999999999</v>
      </c>
      <c r="P232" s="380">
        <f t="array" aca="true" ref="P232">INDEX(KM_PCT,MATCH($A232,'Knowledge - Percentages'!$B:$B,0),'Data - Knowledge'!P$8)/100</f>
        <v>0.149</v>
      </c>
      <c r="Q232" s="380">
        <f t="array" aca="true" ref="Q232">INDEX(KM_PCT,MATCH($A232,'Knowledge - Percentages'!$B:$B,0),'Data - Knowledge'!Q$8)/100</f>
        <v>0.17300000000000001</v>
      </c>
      <c r="R232" s="380">
        <f t="array" aca="true" ref="R232">INDEX(KM_PCT,MATCH($A232,'Knowledge - Percentages'!$B:$B,0),'Data - Knowledge'!R$8)/100</f>
        <v>0.163</v>
      </c>
      <c r="S232" s="380">
        <f t="array" aca="true" ref="S232">INDEX(KM_PCT,MATCH($A232,'Knowledge - Percentages'!$B:$B,0),'Data - Knowledge'!S$8)/100</f>
        <v>0.195</v>
      </c>
      <c r="T232" s="380">
        <f t="array" aca="true" ref="T232">INDEX(KM_PCT,MATCH($A232,'Knowledge - Percentages'!$B:$B,0),'Data - Knowledge'!T$8)/100</f>
        <v>0.138</v>
      </c>
      <c r="U232" s="380">
        <f t="array" aca="true" ref="U232">INDEX(KM_PCT,MATCH($A232,'Knowledge - Percentages'!$B:$B,0),'Data - Knowledge'!U$8)/100</f>
        <v>0.129</v>
      </c>
      <c r="V232" s="380">
        <f t="array" aca="true" ref="V232">INDEX(KM_PCT,MATCH($A232,'Knowledge - Percentages'!$B:$B,0),'Data - Knowledge'!V$8)/100</f>
        <v>0.138</v>
      </c>
      <c r="W232" s="380">
        <f t="array" aca="true" ref="W232">INDEX(KM_PCT,MATCH($A232,'Knowledge - Percentages'!$B:$B,0),'Data - Knowledge'!W$8)/100</f>
        <v>0.138</v>
      </c>
      <c r="X232" s="380">
        <f t="array" aca="true" ref="X232">INDEX(KM_PCT,MATCH($A232,'Knowledge - Percentages'!$B:$B,0),'Data - Knowledge'!X$8)/100</f>
        <v>0.11900000000000001</v>
      </c>
      <c r="Y232" s="380">
        <f t="array" aca="true" ref="Y232">INDEX(KM_PCT,MATCH($A232,'Knowledge - Percentages'!$B:$B,0),'Data - Knowledge'!Y$8)/100</f>
        <v>0.132</v>
      </c>
      <c r="Z232" s="380">
        <f t="array" aca="true" ref="Z232">INDEX(KM_PCT,MATCH($A232,'Knowledge - Percentages'!$B:$B,0),'Data - Knowledge'!Z$8)/100</f>
        <v>0.14</v>
      </c>
      <c r="AA232" s="380">
        <f t="array" aca="true" ref="AA232">INDEX(KM_PCT,MATCH($A232,'Knowledge - Percentages'!$B:$B,0),'Data - Knowledge'!AA$8)/100</f>
        <v>0.11</v>
      </c>
      <c r="AB232" s="380">
        <f t="array" aca="true" ref="AB232">INDEX(KM_PCT,MATCH($A232,'Knowledge - Percentages'!$B:$B,0),'Data - Knowledge'!AB$8)/100</f>
        <v>0.11800000000000001</v>
      </c>
      <c r="AC232" s="380">
        <f t="array" aca="true" ref="AC232">INDEX(KM_PCT,MATCH($A232,'Knowledge - Percentages'!$B:$B,0),'Data - Knowledge'!AC$8)/100</f>
        <v>0.087</v>
      </c>
      <c r="AD232" s="380">
        <f t="array" aca="true" ref="AD232">INDEX(KM_PCT,MATCH($A232,'Knowledge - Percentages'!$B:$B,0),'Data - Knowledge'!AD$8)/100</f>
        <v>0.09</v>
      </c>
      <c r="AE232" s="380">
        <f t="array" aca="true" ref="AE232">INDEX(KM_PCT,MATCH($A232,'Knowledge - Percentages'!$B:$B,0),'Data - Knowledge'!AE$8)/100</f>
        <v>0.142</v>
      </c>
      <c r="AF232" s="380">
        <f t="array" aca="true" ref="AF232">INDEX(KM_PCT,MATCH($A232,'Knowledge - Percentages'!$B:$B,0),'Data - Knowledge'!AF$8)/100</f>
        <v>0.139</v>
      </c>
      <c r="AG232" s="380">
        <f t="array" aca="true" ref="AG232">INDEX(KM_PCT,MATCH($A232,'Knowledge - Percentages'!$B:$B,0),'Data - Knowledge'!AG$8)/100</f>
        <v>0.111</v>
      </c>
      <c r="AH232" s="380">
        <f t="array" aca="true" ref="AH232">INDEX(KM_PCT,MATCH($A232,'Knowledge - Percentages'!$B:$B,0),'Data - Knowledge'!AH$8)/100</f>
        <v>0.11699999999999999</v>
      </c>
      <c r="AI232" s="380">
        <f t="array" aca="true" ref="AI232">INDEX(KM_PCT,MATCH($A232,'Knowledge - Percentages'!$B:$B,0),'Data - Knowledge'!AI$8)/100</f>
        <v>0.09</v>
      </c>
      <c r="AJ232" s="380">
        <f t="array" aca="true" ref="AJ232">INDEX(KM_PCT,MATCH($A232,'Knowledge - Percentages'!$B:$B,0),'Data - Knowledge'!AJ$8)/100</f>
        <v>0.088000000000000009</v>
      </c>
      <c r="AK232" s="380">
        <f t="array" aca="true" ref="AK232">INDEX(KM_PCT,MATCH($A232,'Knowledge - Percentages'!$B:$B,0),'Data - Knowledge'!AK$8)/100</f>
        <v>0.078</v>
      </c>
      <c r="AL232" s="380">
        <f t="array" aca="true" ref="AL232">INDEX(KM_PCT,MATCH($A232,'Knowledge - Percentages'!$B:$B,0),'Data - Knowledge'!AL$8)/100</f>
        <v>0.08900000000000001</v>
      </c>
      <c r="AM232" s="380">
        <f t="array" aca="true" ref="AM232">INDEX(KM_PCT,MATCH($A232,'Knowledge - Percentages'!$B:$B,0),'Data - Knowledge'!AM$8)/100</f>
        <v>0.08900000000000001</v>
      </c>
      <c r="AN232" s="380">
        <f t="array" aca="true" ref="AN232">INDEX(KM_PCT,MATCH($A232,'Knowledge - Percentages'!$B:$B,0),'Data - Knowledge'!AN$8)/100</f>
        <v>0.083</v>
      </c>
      <c r="AO232" s="380">
        <f t="array" aca="true" ref="AO232">INDEX(KM_PCT,MATCH($A232,'Knowledge - Percentages'!$B:$B,0),'Data - Knowledge'!AO$8)/100</f>
        <v>0.113</v>
      </c>
      <c r="AP232" s="380">
        <f t="array" aca="true" ref="AP232">INDEX(KM_PCT,MATCH($A232,'Knowledge - Percentages'!$B:$B,0),'Data - Knowledge'!AP$8)/100</f>
        <v>0.084</v>
      </c>
      <c r="AQ232" s="380">
        <f t="array" aca="true" ref="AQ232">INDEX(KM_PCT,MATCH($A232,'Knowledge - Percentages'!$B:$B,0),'Data - Knowledge'!AQ$8)/100</f>
        <v>0.084</v>
      </c>
      <c r="AR232" s="380">
        <f t="array" aca="true" ref="AR232">INDEX(KM_PCT,MATCH($A232,'Knowledge - Percentages'!$B:$B,0),'Data - Knowledge'!AR$8)/100</f>
        <v>0.055</v>
      </c>
      <c r="AS232" s="380">
        <f t="array" aca="true" ref="AS232">INDEX(KM_PCT,MATCH($A232,'Knowledge - Percentages'!$B:$B,0),'Data - Knowledge'!AS$8)/100</f>
        <v>0.055</v>
      </c>
      <c r="AT232" s="380">
        <f t="array" aca="true" ref="AT232">INDEX(KM_PCT,MATCH($A232,'Knowledge - Percentages'!$B:$B,0),'Data - Knowledge'!AT$8)/100</f>
        <v>0.057</v>
      </c>
      <c r="AU232" s="380">
        <f t="array" aca="true" ref="AU232">INDEX(KM_PCT,MATCH($A232,'Knowledge - Percentages'!$B:$B,0),'Data - Knowledge'!AU$8)/100</f>
        <v>0.057999999999999996</v>
      </c>
      <c r="AV232" s="380">
        <f t="array" aca="true" ref="AV232">INDEX(KM_PCT,MATCH($A232,'Knowledge - Percentages'!$B:$B,0),'Data - Knowledge'!AV$8)/100</f>
        <v>0.054000000000000006</v>
      </c>
      <c r="AW232" s="380">
        <f t="array" aca="true" ref="AW232">INDEX(KM_PCT,MATCH($A232,'Knowledge - Percentages'!$B:$B,0),'Data - Knowledge'!AW$8)/100</f>
        <v>0.054000000000000006</v>
      </c>
      <c r="AX232" s="380">
        <f t="array" aca="true" ref="AX232">INDEX(KM_PCT,MATCH($A232,'Knowledge - Percentages'!$B:$B,0),'Data - Knowledge'!AX$8)/100</f>
        <v>0.054000000000000006</v>
      </c>
      <c r="AY232" s="380">
        <f t="array" aca="true" ref="AY232">INDEX(KM_PCT,MATCH($A232,'Knowledge - Percentages'!$B:$B,0),'Data - Knowledge'!AY$8)/100</f>
        <v>0.048</v>
      </c>
      <c r="AZ232" s="380">
        <f t="array" aca="true" ref="AZ232">INDEX(KM_PCT,MATCH($A232,'Knowledge - Percentages'!$B:$B,0),'Data - Knowledge'!AZ$8)/100</f>
        <v>0.051</v>
      </c>
      <c r="BA232" s="380">
        <f t="array" aca="true" ref="BA232">INDEX(KM_PCT,MATCH($A232,'Knowledge - Percentages'!$B:$B,0),'Data - Knowledge'!BA$8)/100</f>
        <v>0.047</v>
      </c>
      <c r="BB232" s="380">
        <f t="array" aca="true" ref="BB232">INDEX(KM_PCT,MATCH($A232,'Knowledge - Percentages'!$B:$B,0),'Data - Knowledge'!BB$8)/100</f>
        <v>0.044000000000000004</v>
      </c>
      <c r="BC232" s="380">
        <f t="array" aca="true" ref="BC232">INDEX(KM_PCT,MATCH($A232,'Knowledge - Percentages'!$B:$B,0),'Data - Knowledge'!BC$8)/100</f>
        <v>0.035</v>
      </c>
      <c r="BD232" s="380">
        <f t="array" aca="true" ref="BD232">INDEX(KM_PCT,MATCH($A232,'Knowledge - Percentages'!$B:$B,0),'Data - Knowledge'!BD$8)/100</f>
        <v>0.036000000000000004</v>
      </c>
      <c r="BE232" s="380">
        <f t="array" aca="true" ref="BE232">INDEX(KM_PCT,MATCH($A232,'Knowledge - Percentages'!$B:$B,0),'Data - Knowledge'!BE$8)/100</f>
        <v>0.036000000000000004</v>
      </c>
      <c r="BF232" s="380">
        <f t="array" aca="true" ref="BF232">INDEX(KM_PCT,MATCH($A232,'Knowledge - Percentages'!$B:$B,0),'Data - Knowledge'!BF$8)/100</f>
        <v>0.036000000000000004</v>
      </c>
      <c r="BG232" s="380">
        <f t="array" aca="true" ref="BG232">INDEX(KM_PCT,MATCH($A232,'Knowledge - Percentages'!$B:$B,0),'Data - Knowledge'!BG$8)/100</f>
        <v>0.047</v>
      </c>
      <c r="BH232" s="380">
        <f t="array" aca="true" ref="BH232">INDEX(KM_PCT,MATCH($A232,'Knowledge - Percentages'!$B:$B,0),'Data - Knowledge'!BH$8)/100</f>
        <v>0.048</v>
      </c>
      <c r="BI232" s="380">
        <f t="array" aca="true" ref="BI232">INDEX(KM_PCT,MATCH($A232,'Knowledge - Percentages'!$B:$B,0),'Data - Knowledge'!BI$8)/100</f>
        <v>0.047</v>
      </c>
      <c r="BJ232" s="380">
        <f t="array" aca="true" ref="BJ232">INDEX(KM_PCT,MATCH($A232,'Knowledge - Percentages'!$B:$B,0),'Data - Knowledge'!BJ$8)/100</f>
        <v>0.04</v>
      </c>
      <c r="BK232" s="380">
        <f t="array" aca="true" ref="BK232">INDEX(KM_PCT,MATCH($A232,'Knowledge - Percentages'!$B:$B,0),'Data - Knowledge'!BK$8)/100</f>
        <v>0.04</v>
      </c>
      <c r="BL232" s="380">
        <f t="array" aca="true" ref="BL232">INDEX(KM_PCT,MATCH($A232,'Knowledge - Percentages'!$B:$B,0),'Data - Knowledge'!BL$8)/100</f>
        <v>0.044000000000000004</v>
      </c>
      <c r="BM232" s="380">
        <f t="array" aca="true" ref="BM232">INDEX(KM_PCT,MATCH($A232,'Knowledge - Percentages'!$B:$B,0),'Data - Knowledge'!BM$8)/100</f>
        <v>0.039</v>
      </c>
      <c r="BN232" s="380">
        <f t="array" aca="true" ref="BN232">INDEX(KM_PCT,MATCH($A232,'Knowledge - Percentages'!$B:$B,0),'Data - Knowledge'!BN$8)/100</f>
        <v>0.033</v>
      </c>
      <c r="BO232" s="380">
        <f t="array" aca="true" ref="BO232">INDEX(KM_PCT,MATCH($A232,'Knowledge - Percentages'!$B:$B,0),'Data - Knowledge'!BO$8)/100</f>
        <v>0.032</v>
      </c>
      <c r="BP232" s="380">
        <f t="array" aca="true" ref="BP232">INDEX(KM_PCT,MATCH($A232,'Knowledge - Percentages'!$B:$B,0),'Data - Knowledge'!BP$8)/100</f>
        <v>0.032</v>
      </c>
      <c r="BQ232" s="380">
        <f t="array" aca="true" ref="BQ232">INDEX(KM_PCT,MATCH($A232,'Knowledge - Percentages'!$B:$B,0),'Data - Knowledge'!BQ$8)/100</f>
        <v>0.032</v>
      </c>
    </row>
    <row r="233" spans="1:69">
      <c r="A233" t="s">
        <v>664</v>
      </c>
      <c r="B233" t="s">
        <v>1064</v>
      </c>
      <c r="C233" t="s">
        <v>1114</v>
      </c>
      <c r="D233" t="s">
        <v>665</v>
      </c>
      <c r="E233" s="373">
        <f>SUMPRODUCT($K$2:$BQ$2,$K233:$BQ233)/$J$2</f>
        <v>0.019106060606060606</v>
      </c>
      <c r="F233" s="379">
        <f>SUMPRODUCT($K$2:$BQ$2,$K233:$BQ233)</f>
        <v>5.044</v>
      </c>
      <c r="G233" s="373">
        <f>SUMPRODUCT($K$3:$BQ$3,$K233:$BQ233)/$J$3</f>
        <v>0.03016827515400412</v>
      </c>
      <c r="H233" s="379">
        <f>SUMPRODUCT($K$3:$BQ$3,$K233:$BQ233)</f>
        <v>293.83900000000011</v>
      </c>
      <c r="I233" s="373">
        <f>CORREL($K$4:$BQ$4,$K233:$BQ233)</f>
        <v>-0.31686305680530635</v>
      </c>
      <c r="J233" s="379">
        <f>$E233/$G233*100</f>
        <v>63.331630689945925</v>
      </c>
      <c r="K233" s="380">
        <f t="array" aca="true" ref="K233">INDEX(KM_PCT,MATCH($A233,'Knowledge - Percentages'!$B:$B,0),'Data - Knowledge'!K$8)/100</f>
        <v>0.054000000000000006</v>
      </c>
      <c r="L233" s="380">
        <f t="array" aca="true" ref="L233">INDEX(KM_PCT,MATCH($A233,'Knowledge - Percentages'!$B:$B,0),'Data - Knowledge'!L$8)/100</f>
        <v>0.054000000000000006</v>
      </c>
      <c r="M233" s="380">
        <f t="array" aca="true" ref="M233">INDEX(KM_PCT,MATCH($A233,'Knowledge - Percentages'!$B:$B,0),'Data - Knowledge'!M$8)/100</f>
        <v>0.055999999999999994</v>
      </c>
      <c r="N233" s="380">
        <f t="array" aca="true" ref="N233">INDEX(KM_PCT,MATCH($A233,'Knowledge - Percentages'!$B:$B,0),'Data - Knowledge'!N$8)/100</f>
        <v>0.039</v>
      </c>
      <c r="O233" s="380">
        <f t="array" aca="true" ref="O233">INDEX(KM_PCT,MATCH($A233,'Knowledge - Percentages'!$B:$B,0),'Data - Knowledge'!O$8)/100</f>
        <v>0.044000000000000004</v>
      </c>
      <c r="P233" s="380">
        <f t="array" aca="true" ref="P233">INDEX(KM_PCT,MATCH($A233,'Knowledge - Percentages'!$B:$B,0),'Data - Knowledge'!P$8)/100</f>
        <v>0.031</v>
      </c>
      <c r="Q233" s="380">
        <f t="array" aca="true" ref="Q233">INDEX(KM_PCT,MATCH($A233,'Knowledge - Percentages'!$B:$B,0),'Data - Knowledge'!Q$8)/100</f>
        <v>0.038</v>
      </c>
      <c r="R233" s="380">
        <f t="array" aca="true" ref="R233">INDEX(KM_PCT,MATCH($A233,'Knowledge - Percentages'!$B:$B,0),'Data - Knowledge'!R$8)/100</f>
        <v>0.048</v>
      </c>
      <c r="S233" s="380">
        <f t="array" aca="true" ref="S233">INDEX(KM_PCT,MATCH($A233,'Knowledge - Percentages'!$B:$B,0),'Data - Knowledge'!S$8)/100</f>
        <v>0.038</v>
      </c>
      <c r="T233" s="380">
        <f t="array" aca="true" ref="T233">INDEX(KM_PCT,MATCH($A233,'Knowledge - Percentages'!$B:$B,0),'Data - Knowledge'!T$8)/100</f>
        <v>0.037000000000000005</v>
      </c>
      <c r="U233" s="380">
        <f t="array" aca="true" ref="U233">INDEX(KM_PCT,MATCH($A233,'Knowledge - Percentages'!$B:$B,0),'Data - Knowledge'!U$8)/100</f>
        <v>0.037000000000000005</v>
      </c>
      <c r="V233" s="380">
        <f t="array" aca="true" ref="V233">INDEX(KM_PCT,MATCH($A233,'Knowledge - Percentages'!$B:$B,0),'Data - Knowledge'!V$8)/100</f>
        <v>0.037000000000000005</v>
      </c>
      <c r="W233" s="380">
        <f t="array" aca="true" ref="W233">INDEX(KM_PCT,MATCH($A233,'Knowledge - Percentages'!$B:$B,0),'Data - Knowledge'!W$8)/100</f>
        <v>0.035</v>
      </c>
      <c r="X233" s="380">
        <f t="array" aca="true" ref="X233">INDEX(KM_PCT,MATCH($A233,'Knowledge - Percentages'!$B:$B,0),'Data - Knowledge'!X$8)/100</f>
        <v>0.03</v>
      </c>
      <c r="Y233" s="380">
        <f t="array" aca="true" ref="Y233">INDEX(KM_PCT,MATCH($A233,'Knowledge - Percentages'!$B:$B,0),'Data - Knowledge'!Y$8)/100</f>
        <v>0.036000000000000004</v>
      </c>
      <c r="Z233" s="380">
        <f t="array" aca="true" ref="Z233">INDEX(KM_PCT,MATCH($A233,'Knowledge - Percentages'!$B:$B,0),'Data - Knowledge'!Z$8)/100</f>
        <v>0.055</v>
      </c>
      <c r="AA233" s="380">
        <f t="array" aca="true" ref="AA233">INDEX(KM_PCT,MATCH($A233,'Knowledge - Percentages'!$B:$B,0),'Data - Knowledge'!AA$8)/100</f>
        <v>0.034</v>
      </c>
      <c r="AB233" s="380">
        <f t="array" aca="true" ref="AB233">INDEX(KM_PCT,MATCH($A233,'Knowledge - Percentages'!$B:$B,0),'Data - Knowledge'!AB$8)/100</f>
        <v>0.023</v>
      </c>
      <c r="AC233" s="380">
        <f t="array" aca="true" ref="AC233">INDEX(KM_PCT,MATCH($A233,'Knowledge - Percentages'!$B:$B,0),'Data - Knowledge'!AC$8)/100</f>
        <v>0.025</v>
      </c>
      <c r="AD233" s="380">
        <f t="array" aca="true" ref="AD233">INDEX(KM_PCT,MATCH($A233,'Knowledge - Percentages'!$B:$B,0),'Data - Knowledge'!AD$8)/100</f>
        <v>0.025</v>
      </c>
      <c r="AE233" s="380">
        <f t="array" aca="true" ref="AE233">INDEX(KM_PCT,MATCH($A233,'Knowledge - Percentages'!$B:$B,0),'Data - Knowledge'!AE$8)/100</f>
        <v>0.027999999999999997</v>
      </c>
      <c r="AF233" s="380">
        <f t="array" aca="true" ref="AF233">INDEX(KM_PCT,MATCH($A233,'Knowledge - Percentages'!$B:$B,0),'Data - Knowledge'!AF$8)/100</f>
        <v>0.04</v>
      </c>
      <c r="AG233" s="380">
        <f t="array" aca="true" ref="AG233">INDEX(KM_PCT,MATCH($A233,'Knowledge - Percentages'!$B:$B,0),'Data - Knowledge'!AG$8)/100</f>
        <v>0.027999999999999997</v>
      </c>
      <c r="AH233" s="380">
        <f t="array" aca="true" ref="AH233">INDEX(KM_PCT,MATCH($A233,'Knowledge - Percentages'!$B:$B,0),'Data - Knowledge'!AH$8)/100</f>
        <v>0.027000000000000003</v>
      </c>
      <c r="AI233" s="380">
        <f t="array" aca="true" ref="AI233">INDEX(KM_PCT,MATCH($A233,'Knowledge - Percentages'!$B:$B,0),'Data - Knowledge'!AI$8)/100</f>
        <v>0.038</v>
      </c>
      <c r="AJ233" s="380">
        <f t="array" aca="true" ref="AJ233">INDEX(KM_PCT,MATCH($A233,'Knowledge - Percentages'!$B:$B,0),'Data - Knowledge'!AJ$8)/100</f>
        <v>0.022000000000000002</v>
      </c>
      <c r="AK233" s="380">
        <f t="array" aca="true" ref="AK233">INDEX(KM_PCT,MATCH($A233,'Knowledge - Percentages'!$B:$B,0),'Data - Knowledge'!AK$8)/100</f>
        <v>0.024</v>
      </c>
      <c r="AL233" s="380">
        <f t="array" aca="true" ref="AL233">INDEX(KM_PCT,MATCH($A233,'Knowledge - Percentages'!$B:$B,0),'Data - Knowledge'!AL$8)/100</f>
        <v>0.025</v>
      </c>
      <c r="AM233" s="380">
        <f t="array" aca="true" ref="AM233">INDEX(KM_PCT,MATCH($A233,'Knowledge - Percentages'!$B:$B,0),'Data - Knowledge'!AM$8)/100</f>
        <v>0.02</v>
      </c>
      <c r="AN233" s="380">
        <f t="array" aca="true" ref="AN233">INDEX(KM_PCT,MATCH($A233,'Knowledge - Percentages'!$B:$B,0),'Data - Knowledge'!AN$8)/100</f>
        <v>0.03</v>
      </c>
      <c r="AO233" s="380">
        <f t="array" aca="true" ref="AO233">INDEX(KM_PCT,MATCH($A233,'Knowledge - Percentages'!$B:$B,0),'Data - Knowledge'!AO$8)/100</f>
        <v>0.028999999999999998</v>
      </c>
      <c r="AP233" s="380">
        <f t="array" aca="true" ref="AP233">INDEX(KM_PCT,MATCH($A233,'Knowledge - Percentages'!$B:$B,0),'Data - Knowledge'!AP$8)/100</f>
        <v>0.023</v>
      </c>
      <c r="AQ233" s="380">
        <f t="array" aca="true" ref="AQ233">INDEX(KM_PCT,MATCH($A233,'Knowledge - Percentages'!$B:$B,0),'Data - Knowledge'!AQ$8)/100</f>
        <v>0.023</v>
      </c>
      <c r="AR233" s="380">
        <f t="array" aca="true" ref="AR233">INDEX(KM_PCT,MATCH($A233,'Knowledge - Percentages'!$B:$B,0),'Data - Knowledge'!AR$8)/100</f>
        <v>0.019</v>
      </c>
      <c r="AS233" s="380">
        <f t="array" aca="true" ref="AS233">INDEX(KM_PCT,MATCH($A233,'Knowledge - Percentages'!$B:$B,0),'Data - Knowledge'!AS$8)/100</f>
        <v>0.019</v>
      </c>
      <c r="AT233" s="380">
        <f t="array" aca="true" ref="AT233">INDEX(KM_PCT,MATCH($A233,'Knowledge - Percentages'!$B:$B,0),'Data - Knowledge'!AT$8)/100</f>
        <v>0.019</v>
      </c>
      <c r="AU233" s="380">
        <f t="array" aca="true" ref="AU233">INDEX(KM_PCT,MATCH($A233,'Knowledge - Percentages'!$B:$B,0),'Data - Knowledge'!AU$8)/100</f>
        <v>0.021</v>
      </c>
      <c r="AV233" s="380">
        <f t="array" aca="true" ref="AV233">INDEX(KM_PCT,MATCH($A233,'Knowledge - Percentages'!$B:$B,0),'Data - Knowledge'!AV$8)/100</f>
        <v>0.019</v>
      </c>
      <c r="AW233" s="380">
        <f t="array" aca="true" ref="AW233">INDEX(KM_PCT,MATCH($A233,'Knowledge - Percentages'!$B:$B,0),'Data - Knowledge'!AW$8)/100</f>
        <v>0.018000000000000002</v>
      </c>
      <c r="AX233" s="380">
        <f t="array" aca="true" ref="AX233">INDEX(KM_PCT,MATCH($A233,'Knowledge - Percentages'!$B:$B,0),'Data - Knowledge'!AX$8)/100</f>
        <v>0.040999999999999995</v>
      </c>
      <c r="AY233" s="380">
        <f t="array" aca="true" ref="AY233">INDEX(KM_PCT,MATCH($A233,'Knowledge - Percentages'!$B:$B,0),'Data - Knowledge'!AY$8)/100</f>
        <v>0.015</v>
      </c>
      <c r="AZ233" s="380">
        <f t="array" aca="true" ref="AZ233">INDEX(KM_PCT,MATCH($A233,'Knowledge - Percentages'!$B:$B,0),'Data - Knowledge'!AZ$8)/100</f>
        <v>0.027999999999999997</v>
      </c>
      <c r="BA233" s="380">
        <f t="array" aca="true" ref="BA233">INDEX(KM_PCT,MATCH($A233,'Knowledge - Percentages'!$B:$B,0),'Data - Knowledge'!BA$8)/100</f>
        <v>0.013999999999999999</v>
      </c>
      <c r="BB233" s="380">
        <f t="array" aca="true" ref="BB233">INDEX(KM_PCT,MATCH($A233,'Knowledge - Percentages'!$B:$B,0),'Data - Knowledge'!BB$8)/100</f>
        <v>0.019</v>
      </c>
      <c r="BC233" s="380">
        <f t="array" aca="true" ref="BC233">INDEX(KM_PCT,MATCH($A233,'Knowledge - Percentages'!$B:$B,0),'Data - Knowledge'!BC$8)/100</f>
        <v>0.013000000000000001</v>
      </c>
      <c r="BD233" s="380">
        <f t="array" aca="true" ref="BD233">INDEX(KM_PCT,MATCH($A233,'Knowledge - Percentages'!$B:$B,0),'Data - Knowledge'!BD$8)/100</f>
        <v>0.013000000000000001</v>
      </c>
      <c r="BE233" s="380">
        <f t="array" aca="true" ref="BE233">INDEX(KM_PCT,MATCH($A233,'Knowledge - Percentages'!$B:$B,0),'Data - Knowledge'!BE$8)/100</f>
        <v>0.012</v>
      </c>
      <c r="BF233" s="380">
        <f t="array" aca="true" ref="BF233">INDEX(KM_PCT,MATCH($A233,'Knowledge - Percentages'!$B:$B,0),'Data - Knowledge'!BF$8)/100</f>
        <v>0.013000000000000001</v>
      </c>
      <c r="BG233" s="380">
        <f t="array" aca="true" ref="BG233">INDEX(KM_PCT,MATCH($A233,'Knowledge - Percentages'!$B:$B,0),'Data - Knowledge'!BG$8)/100</f>
        <v>0.013999999999999999</v>
      </c>
      <c r="BH233" s="380">
        <f t="array" aca="true" ref="BH233">INDEX(KM_PCT,MATCH($A233,'Knowledge - Percentages'!$B:$B,0),'Data - Knowledge'!BH$8)/100</f>
        <v>0.016</v>
      </c>
      <c r="BI233" s="380">
        <f t="array" aca="true" ref="BI233">INDEX(KM_PCT,MATCH($A233,'Knowledge - Percentages'!$B:$B,0),'Data - Knowledge'!BI$8)/100</f>
        <v>0.015</v>
      </c>
      <c r="BJ233" s="380">
        <f t="array" aca="true" ref="BJ233">INDEX(KM_PCT,MATCH($A233,'Knowledge - Percentages'!$B:$B,0),'Data - Knowledge'!BJ$8)/100</f>
        <v>0.025</v>
      </c>
      <c r="BK233" s="380">
        <f t="array" aca="true" ref="BK233">INDEX(KM_PCT,MATCH($A233,'Knowledge - Percentages'!$B:$B,0),'Data - Knowledge'!BK$8)/100</f>
        <v>0.013999999999999999</v>
      </c>
      <c r="BL233" s="380">
        <f t="array" aca="true" ref="BL233">INDEX(KM_PCT,MATCH($A233,'Knowledge - Percentages'!$B:$B,0),'Data - Knowledge'!BL$8)/100</f>
        <v>0.015</v>
      </c>
      <c r="BM233" s="380">
        <f t="array" aca="true" ref="BM233">INDEX(KM_PCT,MATCH($A233,'Knowledge - Percentages'!$B:$B,0),'Data - Knowledge'!BM$8)/100</f>
        <v>0.015</v>
      </c>
      <c r="BN233" s="380">
        <f t="array" aca="true" ref="BN233">INDEX(KM_PCT,MATCH($A233,'Knowledge - Percentages'!$B:$B,0),'Data - Knowledge'!BN$8)/100</f>
        <v>0.01</v>
      </c>
      <c r="BO233" s="380">
        <f t="array" aca="true" ref="BO233">INDEX(KM_PCT,MATCH($A233,'Knowledge - Percentages'!$B:$B,0),'Data - Knowledge'!BO$8)/100</f>
        <v>0.012</v>
      </c>
      <c r="BP233" s="380">
        <f t="array" aca="true" ref="BP233">INDEX(KM_PCT,MATCH($A233,'Knowledge - Percentages'!$B:$B,0),'Data - Knowledge'!BP$8)/100</f>
        <v>0.01</v>
      </c>
      <c r="BQ233" s="380">
        <f t="array" aca="true" ref="BQ233">INDEX(KM_PCT,MATCH($A233,'Knowledge - Percentages'!$B:$B,0),'Data - Knowledge'!BQ$8)/100</f>
        <v>0.012</v>
      </c>
    </row>
    <row r="234" spans="1:69">
      <c r="A234" t="s">
        <v>666</v>
      </c>
      <c r="B234" t="s">
        <v>1064</v>
      </c>
      <c r="C234" t="s">
        <v>1114</v>
      </c>
      <c r="D234" t="s">
        <v>667</v>
      </c>
      <c r="E234" s="373">
        <f>SUMPRODUCT($K$2:$BQ$2,$K234:$BQ234)/$J$2</f>
        <v>0.12406439393939392</v>
      </c>
      <c r="F234" s="379">
        <f>SUMPRODUCT($K$2:$BQ$2,$K234:$BQ234)</f>
        <v>32.752999999999993</v>
      </c>
      <c r="G234" s="373">
        <f>SUMPRODUCT($K$3:$BQ$3,$K234:$BQ234)/$J$3</f>
        <v>0.22898295687885004</v>
      </c>
      <c r="H234" s="379">
        <f>SUMPRODUCT($K$3:$BQ$3,$K234:$BQ234)</f>
        <v>2230.2939999999994</v>
      </c>
      <c r="I234" s="373">
        <f>CORREL($K$4:$BQ$4,$K234:$BQ234)</f>
        <v>-0.28855876808650716</v>
      </c>
      <c r="J234" s="379">
        <f>$E234/$G234*100</f>
        <v>54.180623584590059</v>
      </c>
      <c r="K234" s="380">
        <f t="array" aca="true" ref="K234">INDEX(KM_PCT,MATCH($A234,'Knowledge - Percentages'!$B:$B,0),'Data - Knowledge'!K$8)/100</f>
        <v>0.285</v>
      </c>
      <c r="L234" s="380">
        <f t="array" aca="true" ref="L234">INDEX(KM_PCT,MATCH($A234,'Knowledge - Percentages'!$B:$B,0),'Data - Knowledge'!L$8)/100</f>
        <v>0.285</v>
      </c>
      <c r="M234" s="380">
        <f t="array" aca="true" ref="M234">INDEX(KM_PCT,MATCH($A234,'Knowledge - Percentages'!$B:$B,0),'Data - Knowledge'!M$8)/100</f>
        <v>0.285</v>
      </c>
      <c r="N234" s="380">
        <f t="array" aca="true" ref="N234">INDEX(KM_PCT,MATCH($A234,'Knowledge - Percentages'!$B:$B,0),'Data - Knowledge'!N$8)/100</f>
        <v>0.335</v>
      </c>
      <c r="O234" s="380">
        <f t="array" aca="true" ref="O234">INDEX(KM_PCT,MATCH($A234,'Knowledge - Percentages'!$B:$B,0),'Data - Knowledge'!O$8)/100</f>
        <v>0.326</v>
      </c>
      <c r="P234" s="380">
        <f t="array" aca="true" ref="P234">INDEX(KM_PCT,MATCH($A234,'Knowledge - Percentages'!$B:$B,0),'Data - Knowledge'!P$8)/100</f>
        <v>0.251</v>
      </c>
      <c r="Q234" s="380">
        <f t="array" aca="true" ref="Q234">INDEX(KM_PCT,MATCH($A234,'Knowledge - Percentages'!$B:$B,0),'Data - Knowledge'!Q$8)/100</f>
        <v>0.264</v>
      </c>
      <c r="R234" s="380">
        <f t="array" aca="true" ref="R234">INDEX(KM_PCT,MATCH($A234,'Knowledge - Percentages'!$B:$B,0),'Data - Knowledge'!R$8)/100</f>
        <v>0.289</v>
      </c>
      <c r="S234" s="380">
        <f t="array" aca="true" ref="S234">INDEX(KM_PCT,MATCH($A234,'Knowledge - Percentages'!$B:$B,0),'Data - Knowledge'!S$8)/100</f>
        <v>0.289</v>
      </c>
      <c r="T234" s="380">
        <f t="array" aca="true" ref="T234">INDEX(KM_PCT,MATCH($A234,'Knowledge - Percentages'!$B:$B,0),'Data - Knowledge'!T$8)/100</f>
        <v>0.285</v>
      </c>
      <c r="U234" s="380">
        <f t="array" aca="true" ref="U234">INDEX(KM_PCT,MATCH($A234,'Knowledge - Percentages'!$B:$B,0),'Data - Knowledge'!U$8)/100</f>
        <v>0.263</v>
      </c>
      <c r="V234" s="380">
        <f t="array" aca="true" ref="V234">INDEX(KM_PCT,MATCH($A234,'Knowledge - Percentages'!$B:$B,0),'Data - Knowledge'!V$8)/100</f>
        <v>0.337</v>
      </c>
      <c r="W234" s="380">
        <f t="array" aca="true" ref="W234">INDEX(KM_PCT,MATCH($A234,'Knowledge - Percentages'!$B:$B,0),'Data - Knowledge'!W$8)/100</f>
        <v>0.248</v>
      </c>
      <c r="X234" s="380">
        <f t="array" aca="true" ref="X234">INDEX(KM_PCT,MATCH($A234,'Knowledge - Percentages'!$B:$B,0),'Data - Knowledge'!X$8)/100</f>
        <v>0.183</v>
      </c>
      <c r="Y234" s="380">
        <f t="array" aca="true" ref="Y234">INDEX(KM_PCT,MATCH($A234,'Knowledge - Percentages'!$B:$B,0),'Data - Knowledge'!Y$8)/100</f>
        <v>0.124</v>
      </c>
      <c r="Z234" s="380">
        <f t="array" aca="true" ref="Z234">INDEX(KM_PCT,MATCH($A234,'Knowledge - Percentages'!$B:$B,0),'Data - Knowledge'!Z$8)/100</f>
        <v>0.15</v>
      </c>
      <c r="AA234" s="380">
        <f t="array" aca="true" ref="AA234">INDEX(KM_PCT,MATCH($A234,'Knowledge - Percentages'!$B:$B,0),'Data - Knowledge'!AA$8)/100</f>
        <v>0.154</v>
      </c>
      <c r="AB234" s="380">
        <f t="array" aca="true" ref="AB234">INDEX(KM_PCT,MATCH($A234,'Knowledge - Percentages'!$B:$B,0),'Data - Knowledge'!AB$8)/100</f>
        <v>0.185</v>
      </c>
      <c r="AC234" s="380">
        <f t="array" aca="true" ref="AC234">INDEX(KM_PCT,MATCH($A234,'Knowledge - Percentages'!$B:$B,0),'Data - Knowledge'!AC$8)/100</f>
        <v>0.159</v>
      </c>
      <c r="AD234" s="380">
        <f t="array" aca="true" ref="AD234">INDEX(KM_PCT,MATCH($A234,'Knowledge - Percentages'!$B:$B,0),'Data - Knowledge'!AD$8)/100</f>
        <v>0.109</v>
      </c>
      <c r="AE234" s="380">
        <f t="array" aca="true" ref="AE234">INDEX(KM_PCT,MATCH($A234,'Knowledge - Percentages'!$B:$B,0),'Data - Knowledge'!AE$8)/100</f>
        <v>0.264</v>
      </c>
      <c r="AF234" s="380">
        <f t="array" aca="true" ref="AF234">INDEX(KM_PCT,MATCH($A234,'Knowledge - Percentages'!$B:$B,0),'Data - Knowledge'!AF$8)/100</f>
        <v>0.257</v>
      </c>
      <c r="AG234" s="380">
        <f t="array" aca="true" ref="AG234">INDEX(KM_PCT,MATCH($A234,'Knowledge - Percentages'!$B:$B,0),'Data - Knowledge'!AG$8)/100</f>
        <v>0.24600000000000002</v>
      </c>
      <c r="AH234" s="380">
        <f t="array" aca="true" ref="AH234">INDEX(KM_PCT,MATCH($A234,'Knowledge - Percentages'!$B:$B,0),'Data - Knowledge'!AH$8)/100</f>
        <v>0.24100000000000002</v>
      </c>
      <c r="AI234" s="380">
        <f t="array" aca="true" ref="AI234">INDEX(KM_PCT,MATCH($A234,'Knowledge - Percentages'!$B:$B,0),'Data - Knowledge'!AI$8)/100</f>
        <v>0.109</v>
      </c>
      <c r="AJ234" s="380">
        <f t="array" aca="true" ref="AJ234">INDEX(KM_PCT,MATCH($A234,'Knowledge - Percentages'!$B:$B,0),'Data - Knowledge'!AJ$8)/100</f>
        <v>0.20199999999999999</v>
      </c>
      <c r="AK234" s="380">
        <f t="array" aca="true" ref="AK234">INDEX(KM_PCT,MATCH($A234,'Knowledge - Percentages'!$B:$B,0),'Data - Knowledge'!AK$8)/100</f>
        <v>0.182</v>
      </c>
      <c r="AL234" s="380">
        <f t="array" aca="true" ref="AL234">INDEX(KM_PCT,MATCH($A234,'Knowledge - Percentages'!$B:$B,0),'Data - Knowledge'!AL$8)/100</f>
        <v>0.193</v>
      </c>
      <c r="AM234" s="380">
        <f t="array" aca="true" ref="AM234">INDEX(KM_PCT,MATCH($A234,'Knowledge - Percentages'!$B:$B,0),'Data - Knowledge'!AM$8)/100</f>
        <v>0.19399999999999998</v>
      </c>
      <c r="AN234" s="380">
        <f t="array" aca="true" ref="AN234">INDEX(KM_PCT,MATCH($A234,'Knowledge - Percentages'!$B:$B,0),'Data - Knowledge'!AN$8)/100</f>
        <v>0.22699999999999998</v>
      </c>
      <c r="AO234" s="380">
        <f t="array" aca="true" ref="AO234">INDEX(KM_PCT,MATCH($A234,'Knowledge - Percentages'!$B:$B,0),'Data - Knowledge'!AO$8)/100</f>
        <v>0.22699999999999998</v>
      </c>
      <c r="AP234" s="380">
        <f t="array" aca="true" ref="AP234">INDEX(KM_PCT,MATCH($A234,'Knowledge - Percentages'!$B:$B,0),'Data - Knowledge'!AP$8)/100</f>
        <v>0.17800000000000002</v>
      </c>
      <c r="AQ234" s="380">
        <f t="array" aca="true" ref="AQ234">INDEX(KM_PCT,MATCH($A234,'Knowledge - Percentages'!$B:$B,0),'Data - Knowledge'!AQ$8)/100</f>
        <v>0.182</v>
      </c>
      <c r="AR234" s="380">
        <f t="array" aca="true" ref="AR234">INDEX(KM_PCT,MATCH($A234,'Knowledge - Percentages'!$B:$B,0),'Data - Knowledge'!AR$8)/100</f>
        <v>0.085</v>
      </c>
      <c r="AS234" s="380">
        <f t="array" aca="true" ref="AS234">INDEX(KM_PCT,MATCH($A234,'Knowledge - Percentages'!$B:$B,0),'Data - Knowledge'!AS$8)/100</f>
        <v>0.085</v>
      </c>
      <c r="AT234" s="380">
        <f t="array" aca="true" ref="AT234">INDEX(KM_PCT,MATCH($A234,'Knowledge - Percentages'!$B:$B,0),'Data - Knowledge'!AT$8)/100</f>
        <v>0.083</v>
      </c>
      <c r="AU234" s="380">
        <f t="array" aca="true" ref="AU234">INDEX(KM_PCT,MATCH($A234,'Knowledge - Percentages'!$B:$B,0),'Data - Knowledge'!AU$8)/100</f>
        <v>0.14400000000000002</v>
      </c>
      <c r="AV234" s="380">
        <f t="array" aca="true" ref="AV234">INDEX(KM_PCT,MATCH($A234,'Knowledge - Percentages'!$B:$B,0),'Data - Knowledge'!AV$8)/100</f>
        <v>0.142</v>
      </c>
      <c r="AW234" s="380">
        <f t="array" aca="true" ref="AW234">INDEX(KM_PCT,MATCH($A234,'Knowledge - Percentages'!$B:$B,0),'Data - Knowledge'!AW$8)/100</f>
        <v>0.13</v>
      </c>
      <c r="AX234" s="380">
        <f t="array" aca="true" ref="AX234">INDEX(KM_PCT,MATCH($A234,'Knowledge - Percentages'!$B:$B,0),'Data - Knowledge'!AX$8)/100</f>
        <v>0.05</v>
      </c>
      <c r="AY234" s="380">
        <f t="array" aca="true" ref="AY234">INDEX(KM_PCT,MATCH($A234,'Knowledge - Percentages'!$B:$B,0),'Data - Knowledge'!AY$8)/100</f>
        <v>0.165</v>
      </c>
      <c r="AZ234" s="380">
        <f t="array" aca="true" ref="AZ234">INDEX(KM_PCT,MATCH($A234,'Knowledge - Percentages'!$B:$B,0),'Data - Knowledge'!AZ$8)/100</f>
        <v>0.11699999999999999</v>
      </c>
      <c r="BA234" s="380">
        <f t="array" aca="true" ref="BA234">INDEX(KM_PCT,MATCH($A234,'Knowledge - Percentages'!$B:$B,0),'Data - Knowledge'!BA$8)/100</f>
        <v>0.10400000000000001</v>
      </c>
      <c r="BB234" s="380">
        <f t="array" aca="true" ref="BB234">INDEX(KM_PCT,MATCH($A234,'Knowledge - Percentages'!$B:$B,0),'Data - Knowledge'!BB$8)/100</f>
        <v>0.102</v>
      </c>
      <c r="BC234" s="380">
        <f t="array" aca="true" ref="BC234">INDEX(KM_PCT,MATCH($A234,'Knowledge - Percentages'!$B:$B,0),'Data - Knowledge'!BC$8)/100</f>
        <v>0.151</v>
      </c>
      <c r="BD234" s="380">
        <f t="array" aca="true" ref="BD234">INDEX(KM_PCT,MATCH($A234,'Knowledge - Percentages'!$B:$B,0),'Data - Knowledge'!BD$8)/100</f>
        <v>0.12</v>
      </c>
      <c r="BE234" s="380">
        <f t="array" aca="true" ref="BE234">INDEX(KM_PCT,MATCH($A234,'Knowledge - Percentages'!$B:$B,0),'Data - Knowledge'!BE$8)/100</f>
        <v>0.107</v>
      </c>
      <c r="BF234" s="380">
        <f t="array" aca="true" ref="BF234">INDEX(KM_PCT,MATCH($A234,'Knowledge - Percentages'!$B:$B,0),'Data - Knowledge'!BF$8)/100</f>
        <v>0.11</v>
      </c>
      <c r="BG234" s="380">
        <f t="array" aca="true" ref="BG234">INDEX(KM_PCT,MATCH($A234,'Knowledge - Percentages'!$B:$B,0),'Data - Knowledge'!BG$8)/100</f>
        <v>0.086</v>
      </c>
      <c r="BH234" s="380">
        <f t="array" aca="true" ref="BH234">INDEX(KM_PCT,MATCH($A234,'Knowledge - Percentages'!$B:$B,0),'Data - Knowledge'!BH$8)/100</f>
        <v>0.095</v>
      </c>
      <c r="BI234" s="380">
        <f t="array" aca="true" ref="BI234">INDEX(KM_PCT,MATCH($A234,'Knowledge - Percentages'!$B:$B,0),'Data - Knowledge'!BI$8)/100</f>
        <v>0.086</v>
      </c>
      <c r="BJ234" s="380">
        <f t="array" aca="true" ref="BJ234">INDEX(KM_PCT,MATCH($A234,'Knowledge - Percentages'!$B:$B,0),'Data - Knowledge'!BJ$8)/100</f>
        <v>0.07</v>
      </c>
      <c r="BK234" s="380">
        <f t="array" aca="true" ref="BK234">INDEX(KM_PCT,MATCH($A234,'Knowledge - Percentages'!$B:$B,0),'Data - Knowledge'!BK$8)/100</f>
        <v>0.07</v>
      </c>
      <c r="BL234" s="380">
        <f t="array" aca="true" ref="BL234">INDEX(KM_PCT,MATCH($A234,'Knowledge - Percentages'!$B:$B,0),'Data - Knowledge'!BL$8)/100</f>
        <v>0.072000000000000008</v>
      </c>
      <c r="BM234" s="380">
        <f t="array" aca="true" ref="BM234">INDEX(KM_PCT,MATCH($A234,'Knowledge - Percentages'!$B:$B,0),'Data - Knowledge'!BM$8)/100</f>
        <v>0.053</v>
      </c>
      <c r="BN234" s="380">
        <f t="array" aca="true" ref="BN234">INDEX(KM_PCT,MATCH($A234,'Knowledge - Percentages'!$B:$B,0),'Data - Knowledge'!BN$8)/100</f>
        <v>0.07</v>
      </c>
      <c r="BO234" s="380">
        <f t="array" aca="true" ref="BO234">INDEX(KM_PCT,MATCH($A234,'Knowledge - Percentages'!$B:$B,0),'Data - Knowledge'!BO$8)/100</f>
        <v>0.08</v>
      </c>
      <c r="BP234" s="380">
        <f t="array" aca="true" ref="BP234">INDEX(KM_PCT,MATCH($A234,'Knowledge - Percentages'!$B:$B,0),'Data - Knowledge'!BP$8)/100</f>
        <v>0.08</v>
      </c>
      <c r="BQ234" s="380">
        <f t="array" aca="true" ref="BQ234">INDEX(KM_PCT,MATCH($A234,'Knowledge - Percentages'!$B:$B,0),'Data - Knowledge'!BQ$8)/100</f>
        <v>0.08</v>
      </c>
    </row>
    <row r="235" spans="1:69">
      <c r="A235" t="s">
        <v>668</v>
      </c>
      <c r="B235" t="s">
        <v>1064</v>
      </c>
      <c r="C235" t="s">
        <v>1114</v>
      </c>
      <c r="D235" t="s">
        <v>669</v>
      </c>
      <c r="E235" s="373">
        <f>SUMPRODUCT($K$2:$BQ$2,$K235:$BQ235)/$J$2</f>
        <v>0.13090909090909092</v>
      </c>
      <c r="F235" s="379">
        <f>SUMPRODUCT($K$2:$BQ$2,$K235:$BQ235)</f>
        <v>34.56</v>
      </c>
      <c r="G235" s="373">
        <f>SUMPRODUCT($K$3:$BQ$3,$K235:$BQ235)/$J$3</f>
        <v>0.25210780287474327</v>
      </c>
      <c r="H235" s="379">
        <f>SUMPRODUCT($K$3:$BQ$3,$K235:$BQ235)</f>
        <v>2455.5299999999993</v>
      </c>
      <c r="I235" s="373">
        <f>CORREL($K$4:$BQ$4,$K235:$BQ235)</f>
        <v>-0.39994135971561162</v>
      </c>
      <c r="J235" s="379">
        <f>$E235/$G235*100</f>
        <v>51.925838635836087</v>
      </c>
      <c r="K235" s="380">
        <f t="array" aca="true" ref="K235">INDEX(KM_PCT,MATCH($A235,'Knowledge - Percentages'!$B:$B,0),'Data - Knowledge'!K$8)/100</f>
        <v>0.428</v>
      </c>
      <c r="L235" s="380">
        <f t="array" aca="true" ref="L235">INDEX(KM_PCT,MATCH($A235,'Knowledge - Percentages'!$B:$B,0),'Data - Knowledge'!L$8)/100</f>
        <v>0.428</v>
      </c>
      <c r="M235" s="380">
        <f t="array" aca="true" ref="M235">INDEX(KM_PCT,MATCH($A235,'Knowledge - Percentages'!$B:$B,0),'Data - Knowledge'!M$8)/100</f>
        <v>0.428</v>
      </c>
      <c r="N235" s="380">
        <f t="array" aca="true" ref="N235">INDEX(KM_PCT,MATCH($A235,'Knowledge - Percentages'!$B:$B,0),'Data - Knowledge'!N$8)/100</f>
        <v>0.36200000000000004</v>
      </c>
      <c r="O235" s="380">
        <f t="array" aca="true" ref="O235">INDEX(KM_PCT,MATCH($A235,'Knowledge - Percentages'!$B:$B,0),'Data - Knowledge'!O$8)/100</f>
        <v>0.4</v>
      </c>
      <c r="P235" s="380">
        <f t="array" aca="true" ref="P235">INDEX(KM_PCT,MATCH($A235,'Knowledge - Percentages'!$B:$B,0),'Data - Knowledge'!P$8)/100</f>
        <v>0.309</v>
      </c>
      <c r="Q235" s="380">
        <f t="array" aca="true" ref="Q235">INDEX(KM_PCT,MATCH($A235,'Knowledge - Percentages'!$B:$B,0),'Data - Knowledge'!Q$8)/100</f>
        <v>0.34700000000000003</v>
      </c>
      <c r="R235" s="380">
        <f t="array" aca="true" ref="R235">INDEX(KM_PCT,MATCH($A235,'Knowledge - Percentages'!$B:$B,0),'Data - Knowledge'!R$8)/100</f>
        <v>0.33799999999999997</v>
      </c>
      <c r="S235" s="380">
        <f t="array" aca="true" ref="S235">INDEX(KM_PCT,MATCH($A235,'Knowledge - Percentages'!$B:$B,0),'Data - Knowledge'!S$8)/100</f>
        <v>0.373</v>
      </c>
      <c r="T235" s="380">
        <f t="array" aca="true" ref="T235">INDEX(KM_PCT,MATCH($A235,'Knowledge - Percentages'!$B:$B,0),'Data - Knowledge'!T$8)/100</f>
        <v>0.285</v>
      </c>
      <c r="U235" s="380">
        <f t="array" aca="true" ref="U235">INDEX(KM_PCT,MATCH($A235,'Knowledge - Percentages'!$B:$B,0),'Data - Knowledge'!U$8)/100</f>
        <v>0.28</v>
      </c>
      <c r="V235" s="380">
        <f t="array" aca="true" ref="V235">INDEX(KM_PCT,MATCH($A235,'Knowledge - Percentages'!$B:$B,0),'Data - Knowledge'!V$8)/100</f>
        <v>0.285</v>
      </c>
      <c r="W235" s="380">
        <f t="array" aca="true" ref="W235">INDEX(KM_PCT,MATCH($A235,'Knowledge - Percentages'!$B:$B,0),'Data - Knowledge'!W$8)/100</f>
        <v>0.26899999999999996</v>
      </c>
      <c r="X235" s="380">
        <f t="array" aca="true" ref="X235">INDEX(KM_PCT,MATCH($A235,'Knowledge - Percentages'!$B:$B,0),'Data - Knowledge'!X$8)/100</f>
        <v>0.287</v>
      </c>
      <c r="Y235" s="380">
        <f t="array" aca="true" ref="Y235">INDEX(KM_PCT,MATCH($A235,'Knowledge - Percentages'!$B:$B,0),'Data - Knowledge'!Y$8)/100</f>
        <v>0.336</v>
      </c>
      <c r="Z235" s="380">
        <f t="array" aca="true" ref="Z235">INDEX(KM_PCT,MATCH($A235,'Knowledge - Percentages'!$B:$B,0),'Data - Knowledge'!Z$8)/100</f>
        <v>0.371</v>
      </c>
      <c r="AA235" s="380">
        <f t="array" aca="true" ref="AA235">INDEX(KM_PCT,MATCH($A235,'Knowledge - Percentages'!$B:$B,0),'Data - Knowledge'!AA$8)/100</f>
        <v>0.263</v>
      </c>
      <c r="AB235" s="380">
        <f t="array" aca="true" ref="AB235">INDEX(KM_PCT,MATCH($A235,'Knowledge - Percentages'!$B:$B,0),'Data - Knowledge'!AB$8)/100</f>
        <v>0.228</v>
      </c>
      <c r="AC235" s="380">
        <f t="array" aca="true" ref="AC235">INDEX(KM_PCT,MATCH($A235,'Knowledge - Percentages'!$B:$B,0),'Data - Knowledge'!AC$8)/100</f>
        <v>0.215</v>
      </c>
      <c r="AD235" s="380">
        <f t="array" aca="true" ref="AD235">INDEX(KM_PCT,MATCH($A235,'Knowledge - Percentages'!$B:$B,0),'Data - Knowledge'!AD$8)/100</f>
        <v>0.183</v>
      </c>
      <c r="AE235" s="380">
        <f t="array" aca="true" ref="AE235">INDEX(KM_PCT,MATCH($A235,'Knowledge - Percentages'!$B:$B,0),'Data - Knowledge'!AE$8)/100</f>
        <v>0.26</v>
      </c>
      <c r="AF235" s="380">
        <f t="array" aca="true" ref="AF235">INDEX(KM_PCT,MATCH($A235,'Knowledge - Percentages'!$B:$B,0),'Data - Knowledge'!AF$8)/100</f>
        <v>0.289</v>
      </c>
      <c r="AG235" s="380">
        <f t="array" aca="true" ref="AG235">INDEX(KM_PCT,MATCH($A235,'Knowledge - Percentages'!$B:$B,0),'Data - Knowledge'!AG$8)/100</f>
        <v>0.212</v>
      </c>
      <c r="AH235" s="380">
        <f t="array" aca="true" ref="AH235">INDEX(KM_PCT,MATCH($A235,'Knowledge - Percentages'!$B:$B,0),'Data - Knowledge'!AH$8)/100</f>
        <v>0.24600000000000002</v>
      </c>
      <c r="AI235" s="380">
        <f t="array" aca="true" ref="AI235">INDEX(KM_PCT,MATCH($A235,'Knowledge - Percentages'!$B:$B,0),'Data - Knowledge'!AI$8)/100</f>
        <v>0.214</v>
      </c>
      <c r="AJ235" s="380">
        <f t="array" aca="true" ref="AJ235">INDEX(KM_PCT,MATCH($A235,'Knowledge - Percentages'!$B:$B,0),'Data - Knowledge'!AJ$8)/100</f>
        <v>0.20600000000000002</v>
      </c>
      <c r="AK235" s="380">
        <f t="array" aca="true" ref="AK235">INDEX(KM_PCT,MATCH($A235,'Knowledge - Percentages'!$B:$B,0),'Data - Knowledge'!AK$8)/100</f>
        <v>0.183</v>
      </c>
      <c r="AL235" s="380">
        <f t="array" aca="true" ref="AL235">INDEX(KM_PCT,MATCH($A235,'Knowledge - Percentages'!$B:$B,0),'Data - Knowledge'!AL$8)/100</f>
        <v>0.204</v>
      </c>
      <c r="AM235" s="380">
        <f t="array" aca="true" ref="AM235">INDEX(KM_PCT,MATCH($A235,'Knowledge - Percentages'!$B:$B,0),'Data - Knowledge'!AM$8)/100</f>
        <v>0.196</v>
      </c>
      <c r="AN235" s="380">
        <f t="array" aca="true" ref="AN235">INDEX(KM_PCT,MATCH($A235,'Knowledge - Percentages'!$B:$B,0),'Data - Knowledge'!AN$8)/100</f>
        <v>0.2</v>
      </c>
      <c r="AO235" s="380">
        <f t="array" aca="true" ref="AO235">INDEX(KM_PCT,MATCH($A235,'Knowledge - Percentages'!$B:$B,0),'Data - Knowledge'!AO$8)/100</f>
        <v>0.218</v>
      </c>
      <c r="AP235" s="380">
        <f t="array" aca="true" ref="AP235">INDEX(KM_PCT,MATCH($A235,'Knowledge - Percentages'!$B:$B,0),'Data - Knowledge'!AP$8)/100</f>
        <v>0.19</v>
      </c>
      <c r="AQ235" s="380">
        <f t="array" aca="true" ref="AQ235">INDEX(KM_PCT,MATCH($A235,'Knowledge - Percentages'!$B:$B,0),'Data - Knowledge'!AQ$8)/100</f>
        <v>0.19</v>
      </c>
      <c r="AR235" s="380">
        <f t="array" aca="true" ref="AR235">INDEX(KM_PCT,MATCH($A235,'Knowledge - Percentages'!$B:$B,0),'Data - Knowledge'!AR$8)/100</f>
        <v>0.147</v>
      </c>
      <c r="AS235" s="380">
        <f t="array" aca="true" ref="AS235">INDEX(KM_PCT,MATCH($A235,'Knowledge - Percentages'!$B:$B,0),'Data - Knowledge'!AS$8)/100</f>
        <v>0.147</v>
      </c>
      <c r="AT235" s="380">
        <f t="array" aca="true" ref="AT235">INDEX(KM_PCT,MATCH($A235,'Knowledge - Percentages'!$B:$B,0),'Data - Knowledge'!AT$8)/100</f>
        <v>0.162</v>
      </c>
      <c r="AU235" s="380">
        <f t="array" aca="true" ref="AU235">INDEX(KM_PCT,MATCH($A235,'Knowledge - Percentages'!$B:$B,0),'Data - Knowledge'!AU$8)/100</f>
        <v>0.153</v>
      </c>
      <c r="AV235" s="380">
        <f t="array" aca="true" ref="AV235">INDEX(KM_PCT,MATCH($A235,'Knowledge - Percentages'!$B:$B,0),'Data - Knowledge'!AV$8)/100</f>
        <v>0.147</v>
      </c>
      <c r="AW235" s="380">
        <f t="array" aca="true" ref="AW235">INDEX(KM_PCT,MATCH($A235,'Knowledge - Percentages'!$B:$B,0),'Data - Knowledge'!AW$8)/100</f>
        <v>0.14300000000000002</v>
      </c>
      <c r="AX235" s="380">
        <f t="array" aca="true" ref="AX235">INDEX(KM_PCT,MATCH($A235,'Knowledge - Percentages'!$B:$B,0),'Data - Knowledge'!AX$8)/100</f>
        <v>0.21</v>
      </c>
      <c r="AY235" s="380">
        <f t="array" aca="true" ref="AY235">INDEX(KM_PCT,MATCH($A235,'Knowledge - Percentages'!$B:$B,0),'Data - Knowledge'!AY$8)/100</f>
        <v>0.109</v>
      </c>
      <c r="AZ235" s="380">
        <f t="array" aca="true" ref="AZ235">INDEX(KM_PCT,MATCH($A235,'Knowledge - Percentages'!$B:$B,0),'Data - Knowledge'!AZ$8)/100</f>
        <v>0.177</v>
      </c>
      <c r="BA235" s="380">
        <f t="array" aca="true" ref="BA235">INDEX(KM_PCT,MATCH($A235,'Knowledge - Percentages'!$B:$B,0),'Data - Knowledge'!BA$8)/100</f>
        <v>0.106</v>
      </c>
      <c r="BB235" s="380">
        <f t="array" aca="true" ref="BB235">INDEX(KM_PCT,MATCH($A235,'Knowledge - Percentages'!$B:$B,0),'Data - Knowledge'!BB$8)/100</f>
        <v>0.11900000000000001</v>
      </c>
      <c r="BC235" s="380">
        <f t="array" aca="true" ref="BC235">INDEX(KM_PCT,MATCH($A235,'Knowledge - Percentages'!$B:$B,0),'Data - Knowledge'!BC$8)/100</f>
        <v>0.072000000000000008</v>
      </c>
      <c r="BD235" s="380">
        <f t="array" aca="true" ref="BD235">INDEX(KM_PCT,MATCH($A235,'Knowledge - Percentages'!$B:$B,0),'Data - Knowledge'!BD$8)/100</f>
        <v>0.10400000000000001</v>
      </c>
      <c r="BE235" s="380">
        <f t="array" aca="true" ref="BE235">INDEX(KM_PCT,MATCH($A235,'Knowledge - Percentages'!$B:$B,0),'Data - Knowledge'!BE$8)/100</f>
        <v>0.083</v>
      </c>
      <c r="BF235" s="380">
        <f t="array" aca="true" ref="BF235">INDEX(KM_PCT,MATCH($A235,'Knowledge - Percentages'!$B:$B,0),'Data - Knowledge'!BF$8)/100</f>
        <v>0.084</v>
      </c>
      <c r="BG235" s="380">
        <f t="array" aca="true" ref="BG235">INDEX(KM_PCT,MATCH($A235,'Knowledge - Percentages'!$B:$B,0),'Data - Knowledge'!BG$8)/100</f>
        <v>0.13</v>
      </c>
      <c r="BH235" s="380">
        <f t="array" aca="true" ref="BH235">INDEX(KM_PCT,MATCH($A235,'Knowledge - Percentages'!$B:$B,0),'Data - Knowledge'!BH$8)/100</f>
        <v>0.136</v>
      </c>
      <c r="BI235" s="380">
        <f t="array" aca="true" ref="BI235">INDEX(KM_PCT,MATCH($A235,'Knowledge - Percentages'!$B:$B,0),'Data - Knowledge'!BI$8)/100</f>
        <v>0.13</v>
      </c>
      <c r="BJ235" s="380">
        <f t="array" aca="true" ref="BJ235">INDEX(KM_PCT,MATCH($A235,'Knowledge - Percentages'!$B:$B,0),'Data - Knowledge'!BJ$8)/100</f>
        <v>0.113</v>
      </c>
      <c r="BK235" s="380">
        <f t="array" aca="true" ref="BK235">INDEX(KM_PCT,MATCH($A235,'Knowledge - Percentages'!$B:$B,0),'Data - Knowledge'!BK$8)/100</f>
        <v>0.10800000000000001</v>
      </c>
      <c r="BL235" s="380">
        <f t="array" aca="true" ref="BL235">INDEX(KM_PCT,MATCH($A235,'Knowledge - Percentages'!$B:$B,0),'Data - Knowledge'!BL$8)/100</f>
        <v>0.122</v>
      </c>
      <c r="BM235" s="380">
        <f t="array" aca="true" ref="BM235">INDEX(KM_PCT,MATCH($A235,'Knowledge - Percentages'!$B:$B,0),'Data - Knowledge'!BM$8)/100</f>
        <v>0.10800000000000001</v>
      </c>
      <c r="BN235" s="380">
        <f t="array" aca="true" ref="BN235">INDEX(KM_PCT,MATCH($A235,'Knowledge - Percentages'!$B:$B,0),'Data - Knowledge'!BN$8)/100</f>
        <v>0.075</v>
      </c>
      <c r="BO235" s="380">
        <f t="array" aca="true" ref="BO235">INDEX(KM_PCT,MATCH($A235,'Knowledge - Percentages'!$B:$B,0),'Data - Knowledge'!BO$8)/100</f>
        <v>0.081</v>
      </c>
      <c r="BP235" s="380">
        <f t="array" aca="true" ref="BP235">INDEX(KM_PCT,MATCH($A235,'Knowledge - Percentages'!$B:$B,0),'Data - Knowledge'!BP$8)/100</f>
        <v>0.081</v>
      </c>
      <c r="BQ235" s="380">
        <f t="array" aca="true" ref="BQ235">INDEX(KM_PCT,MATCH($A235,'Knowledge - Percentages'!$B:$B,0),'Data - Knowledge'!BQ$8)/100</f>
        <v>0.081</v>
      </c>
    </row>
    <row r="236" spans="1:69">
      <c r="A236" t="s">
        <v>670</v>
      </c>
      <c r="B236" t="s">
        <v>1064</v>
      </c>
      <c r="C236" t="s">
        <v>1114</v>
      </c>
      <c r="D236" t="s">
        <v>671</v>
      </c>
      <c r="E236" s="373">
        <f>SUMPRODUCT($K$2:$BQ$2,$K236:$BQ236)/$J$2</f>
        <v>0.031897727272727279</v>
      </c>
      <c r="F236" s="379">
        <f>SUMPRODUCT($K$2:$BQ$2,$K236:$BQ236)</f>
        <v>8.4210000000000012</v>
      </c>
      <c r="G236" s="373">
        <f>SUMPRODUCT($K$3:$BQ$3,$K236:$BQ236)/$J$3</f>
        <v>0.081198973305954852</v>
      </c>
      <c r="H236" s="379">
        <f>SUMPRODUCT($K$3:$BQ$3,$K236:$BQ236)</f>
        <v>790.87800000000027</v>
      </c>
      <c r="I236" s="373">
        <f>CORREL($K$4:$BQ$4,$K236:$BQ236)</f>
        <v>-0.34895555726119809</v>
      </c>
      <c r="J236" s="379">
        <f>$E236/$G236*100</f>
        <v>39.28341206056605</v>
      </c>
      <c r="K236" s="380">
        <f t="array" aca="true" ref="K236">INDEX(KM_PCT,MATCH($A236,'Knowledge - Percentages'!$B:$B,0),'Data - Knowledge'!K$8)/100</f>
        <v>0.212</v>
      </c>
      <c r="L236" s="380">
        <f t="array" aca="true" ref="L236">INDEX(KM_PCT,MATCH($A236,'Knowledge - Percentages'!$B:$B,0),'Data - Knowledge'!L$8)/100</f>
        <v>0.21600000000000003</v>
      </c>
      <c r="M236" s="380">
        <f t="array" aca="true" ref="M236">INDEX(KM_PCT,MATCH($A236,'Knowledge - Percentages'!$B:$B,0),'Data - Knowledge'!M$8)/100</f>
        <v>0.212</v>
      </c>
      <c r="N236" s="380">
        <f t="array" aca="true" ref="N236">INDEX(KM_PCT,MATCH($A236,'Knowledge - Percentages'!$B:$B,0),'Data - Knowledge'!N$8)/100</f>
        <v>0.13</v>
      </c>
      <c r="O236" s="380">
        <f t="array" aca="true" ref="O236">INDEX(KM_PCT,MATCH($A236,'Knowledge - Percentages'!$B:$B,0),'Data - Knowledge'!O$8)/100</f>
        <v>0.151</v>
      </c>
      <c r="P236" s="380">
        <f t="array" aca="true" ref="P236">INDEX(KM_PCT,MATCH($A236,'Knowledge - Percentages'!$B:$B,0),'Data - Knowledge'!P$8)/100</f>
        <v>0.10400000000000001</v>
      </c>
      <c r="Q236" s="380">
        <f t="array" aca="true" ref="Q236">INDEX(KM_PCT,MATCH($A236,'Knowledge - Percentages'!$B:$B,0),'Data - Knowledge'!Q$8)/100</f>
        <v>0.125</v>
      </c>
      <c r="R236" s="380">
        <f t="array" aca="true" ref="R236">INDEX(KM_PCT,MATCH($A236,'Knowledge - Percentages'!$B:$B,0),'Data - Knowledge'!R$8)/100</f>
        <v>0.125</v>
      </c>
      <c r="S236" s="380">
        <f t="array" aca="true" ref="S236">INDEX(KM_PCT,MATCH($A236,'Knowledge - Percentages'!$B:$B,0),'Data - Knowledge'!S$8)/100</f>
        <v>0.141</v>
      </c>
      <c r="T236" s="380">
        <f t="array" aca="true" ref="T236">INDEX(KM_PCT,MATCH($A236,'Knowledge - Percentages'!$B:$B,0),'Data - Knowledge'!T$8)/100</f>
        <v>0.08900000000000001</v>
      </c>
      <c r="U236" s="380">
        <f t="array" aca="true" ref="U236">INDEX(KM_PCT,MATCH($A236,'Knowledge - Percentages'!$B:$B,0),'Data - Knowledge'!U$8)/100</f>
        <v>0.08</v>
      </c>
      <c r="V236" s="380">
        <f t="array" aca="true" ref="V236">INDEX(KM_PCT,MATCH($A236,'Knowledge - Percentages'!$B:$B,0),'Data - Knowledge'!V$8)/100</f>
        <v>0.08900000000000001</v>
      </c>
      <c r="W236" s="380">
        <f t="array" aca="true" ref="W236">INDEX(KM_PCT,MATCH($A236,'Knowledge - Percentages'!$B:$B,0),'Data - Knowledge'!W$8)/100</f>
        <v>0.08900000000000001</v>
      </c>
      <c r="X236" s="380">
        <f t="array" aca="true" ref="X236">INDEX(KM_PCT,MATCH($A236,'Knowledge - Percentages'!$B:$B,0),'Data - Knowledge'!X$8)/100</f>
        <v>0.11699999999999999</v>
      </c>
      <c r="Y236" s="380">
        <f t="array" aca="true" ref="Y236">INDEX(KM_PCT,MATCH($A236,'Knowledge - Percentages'!$B:$B,0),'Data - Knowledge'!Y$8)/100</f>
        <v>0.14</v>
      </c>
      <c r="Z236" s="380">
        <f t="array" aca="true" ref="Z236">INDEX(KM_PCT,MATCH($A236,'Knowledge - Percentages'!$B:$B,0),'Data - Knowledge'!Z$8)/100</f>
        <v>0.177</v>
      </c>
      <c r="AA236" s="380">
        <f t="array" aca="true" ref="AA236">INDEX(KM_PCT,MATCH($A236,'Knowledge - Percentages'!$B:$B,0),'Data - Knowledge'!AA$8)/100</f>
        <v>0.086</v>
      </c>
      <c r="AB236" s="380">
        <f t="array" aca="true" ref="AB236">INDEX(KM_PCT,MATCH($A236,'Knowledge - Percentages'!$B:$B,0),'Data - Knowledge'!AB$8)/100</f>
        <v>0.062</v>
      </c>
      <c r="AC236" s="380">
        <f t="array" aca="true" ref="AC236">INDEX(KM_PCT,MATCH($A236,'Knowledge - Percentages'!$B:$B,0),'Data - Knowledge'!AC$8)/100</f>
        <v>0.061</v>
      </c>
      <c r="AD236" s="380">
        <f t="array" aca="true" ref="AD236">INDEX(KM_PCT,MATCH($A236,'Knowledge - Percentages'!$B:$B,0),'Data - Knowledge'!AD$8)/100</f>
        <v>0.062</v>
      </c>
      <c r="AE236" s="380">
        <f t="array" aca="true" ref="AE236">INDEX(KM_PCT,MATCH($A236,'Knowledge - Percentages'!$B:$B,0),'Data - Knowledge'!AE$8)/100</f>
        <v>0.065</v>
      </c>
      <c r="AF236" s="380">
        <f t="array" aca="true" ref="AF236">INDEX(KM_PCT,MATCH($A236,'Knowledge - Percentages'!$B:$B,0),'Data - Knowledge'!AF$8)/100</f>
        <v>0.088000000000000009</v>
      </c>
      <c r="AG236" s="380">
        <f t="array" aca="true" ref="AG236">INDEX(KM_PCT,MATCH($A236,'Knowledge - Percentages'!$B:$B,0),'Data - Knowledge'!AG$8)/100</f>
        <v>0.065</v>
      </c>
      <c r="AH236" s="380">
        <f t="array" aca="true" ref="AH236">INDEX(KM_PCT,MATCH($A236,'Knowledge - Percentages'!$B:$B,0),'Data - Knowledge'!AH$8)/100</f>
        <v>0.075</v>
      </c>
      <c r="AI236" s="380">
        <f t="array" aca="true" ref="AI236">INDEX(KM_PCT,MATCH($A236,'Knowledge - Percentages'!$B:$B,0),'Data - Knowledge'!AI$8)/100</f>
        <v>0.062</v>
      </c>
      <c r="AJ236" s="380">
        <f t="array" aca="true" ref="AJ236">INDEX(KM_PCT,MATCH($A236,'Knowledge - Percentages'!$B:$B,0),'Data - Knowledge'!AJ$8)/100</f>
        <v>0.061</v>
      </c>
      <c r="AK236" s="380">
        <f t="array" aca="true" ref="AK236">INDEX(KM_PCT,MATCH($A236,'Knowledge - Percentages'!$B:$B,0),'Data - Knowledge'!AK$8)/100</f>
        <v>0.043</v>
      </c>
      <c r="AL236" s="380">
        <f t="array" aca="true" ref="AL236">INDEX(KM_PCT,MATCH($A236,'Knowledge - Percentages'!$B:$B,0),'Data - Knowledge'!AL$8)/100</f>
        <v>0.046</v>
      </c>
      <c r="AM236" s="380">
        <f t="array" aca="true" ref="AM236">INDEX(KM_PCT,MATCH($A236,'Knowledge - Percentages'!$B:$B,0),'Data - Knowledge'!AM$8)/100</f>
        <v>0.046</v>
      </c>
      <c r="AN236" s="380">
        <f t="array" aca="true" ref="AN236">INDEX(KM_PCT,MATCH($A236,'Knowledge - Percentages'!$B:$B,0),'Data - Knowledge'!AN$8)/100</f>
        <v>0.055</v>
      </c>
      <c r="AO236" s="380">
        <f t="array" aca="true" ref="AO236">INDEX(KM_PCT,MATCH($A236,'Knowledge - Percentages'!$B:$B,0),'Data - Knowledge'!AO$8)/100</f>
        <v>0.055</v>
      </c>
      <c r="AP236" s="380">
        <f t="array" aca="true" ref="AP236">INDEX(KM_PCT,MATCH($A236,'Knowledge - Percentages'!$B:$B,0),'Data - Knowledge'!AP$8)/100</f>
        <v>0.043</v>
      </c>
      <c r="AQ236" s="380">
        <f t="array" aca="true" ref="AQ236">INDEX(KM_PCT,MATCH($A236,'Knowledge - Percentages'!$B:$B,0),'Data - Knowledge'!AQ$8)/100</f>
        <v>0.043</v>
      </c>
      <c r="AR236" s="380">
        <f t="array" aca="true" ref="AR236">INDEX(KM_PCT,MATCH($A236,'Knowledge - Percentages'!$B:$B,0),'Data - Knowledge'!AR$8)/100</f>
        <v>0.033</v>
      </c>
      <c r="AS236" s="380">
        <f t="array" aca="true" ref="AS236">INDEX(KM_PCT,MATCH($A236,'Knowledge - Percentages'!$B:$B,0),'Data - Knowledge'!AS$8)/100</f>
        <v>0.033</v>
      </c>
      <c r="AT236" s="380">
        <f t="array" aca="true" ref="AT236">INDEX(KM_PCT,MATCH($A236,'Knowledge - Percentages'!$B:$B,0),'Data - Knowledge'!AT$8)/100</f>
        <v>0.04</v>
      </c>
      <c r="AU236" s="380">
        <f t="array" aca="true" ref="AU236">INDEX(KM_PCT,MATCH($A236,'Knowledge - Percentages'!$B:$B,0),'Data - Knowledge'!AU$8)/100</f>
        <v>0.032</v>
      </c>
      <c r="AV236" s="380">
        <f t="array" aca="true" ref="AV236">INDEX(KM_PCT,MATCH($A236,'Knowledge - Percentages'!$B:$B,0),'Data - Knowledge'!AV$8)/100</f>
        <v>0.032</v>
      </c>
      <c r="AW236" s="380">
        <f t="array" aca="true" ref="AW236">INDEX(KM_PCT,MATCH($A236,'Knowledge - Percentages'!$B:$B,0),'Data - Knowledge'!AW$8)/100</f>
        <v>0.025</v>
      </c>
      <c r="AX236" s="380">
        <f t="array" aca="true" ref="AX236">INDEX(KM_PCT,MATCH($A236,'Knowledge - Percentages'!$B:$B,0),'Data - Knowledge'!AX$8)/100</f>
        <v>0.057999999999999996</v>
      </c>
      <c r="AY236" s="380">
        <f t="array" aca="true" ref="AY236">INDEX(KM_PCT,MATCH($A236,'Knowledge - Percentages'!$B:$B,0),'Data - Knowledge'!AY$8)/100</f>
        <v>0.027999999999999997</v>
      </c>
      <c r="AZ236" s="380">
        <f t="array" aca="true" ref="AZ236">INDEX(KM_PCT,MATCH($A236,'Knowledge - Percentages'!$B:$B,0),'Data - Knowledge'!AZ$8)/100</f>
        <v>0.037000000000000005</v>
      </c>
      <c r="BA236" s="380">
        <f t="array" aca="true" ref="BA236">INDEX(KM_PCT,MATCH($A236,'Knowledge - Percentages'!$B:$B,0),'Data - Knowledge'!BA$8)/100</f>
        <v>0.027000000000000003</v>
      </c>
      <c r="BB236" s="380">
        <f t="array" aca="true" ref="BB236">INDEX(KM_PCT,MATCH($A236,'Knowledge - Percentages'!$B:$B,0),'Data - Knowledge'!BB$8)/100</f>
        <v>0.028999999999999998</v>
      </c>
      <c r="BC236" s="380">
        <f t="array" aca="true" ref="BC236">INDEX(KM_PCT,MATCH($A236,'Knowledge - Percentages'!$B:$B,0),'Data - Knowledge'!BC$8)/100</f>
        <v>0.023</v>
      </c>
      <c r="BD236" s="380">
        <f t="array" aca="true" ref="BD236">INDEX(KM_PCT,MATCH($A236,'Knowledge - Percentages'!$B:$B,0),'Data - Knowledge'!BD$8)/100</f>
        <v>0.040999999999999995</v>
      </c>
      <c r="BE236" s="380">
        <f t="array" aca="true" ref="BE236">INDEX(KM_PCT,MATCH($A236,'Knowledge - Percentages'!$B:$B,0),'Data - Knowledge'!BE$8)/100</f>
        <v>0.016</v>
      </c>
      <c r="BF236" s="380">
        <f t="array" aca="true" ref="BF236">INDEX(KM_PCT,MATCH($A236,'Knowledge - Percentages'!$B:$B,0),'Data - Knowledge'!BF$8)/100</f>
        <v>0.023</v>
      </c>
      <c r="BG236" s="380">
        <f t="array" aca="true" ref="BG236">INDEX(KM_PCT,MATCH($A236,'Knowledge - Percentages'!$B:$B,0),'Data - Knowledge'!BG$8)/100</f>
        <v>0.025</v>
      </c>
      <c r="BH236" s="380">
        <f t="array" aca="true" ref="BH236">INDEX(KM_PCT,MATCH($A236,'Knowledge - Percentages'!$B:$B,0),'Data - Knowledge'!BH$8)/100</f>
        <v>0.027000000000000003</v>
      </c>
      <c r="BI236" s="380">
        <f t="array" aca="true" ref="BI236">INDEX(KM_PCT,MATCH($A236,'Knowledge - Percentages'!$B:$B,0),'Data - Knowledge'!BI$8)/100</f>
        <v>0.025</v>
      </c>
      <c r="BJ236" s="380">
        <f t="array" aca="true" ref="BJ236">INDEX(KM_PCT,MATCH($A236,'Knowledge - Percentages'!$B:$B,0),'Data - Knowledge'!BJ$8)/100</f>
        <v>0.025</v>
      </c>
      <c r="BK236" s="380">
        <f t="array" aca="true" ref="BK236">INDEX(KM_PCT,MATCH($A236,'Knowledge - Percentages'!$B:$B,0),'Data - Knowledge'!BK$8)/100</f>
        <v>0.025</v>
      </c>
      <c r="BL236" s="380">
        <f t="array" aca="true" ref="BL236">INDEX(KM_PCT,MATCH($A236,'Knowledge - Percentages'!$B:$B,0),'Data - Knowledge'!BL$8)/100</f>
        <v>0.025</v>
      </c>
      <c r="BM236" s="380">
        <f t="array" aca="true" ref="BM236">INDEX(KM_PCT,MATCH($A236,'Knowledge - Percentages'!$B:$B,0),'Data - Knowledge'!BM$8)/100</f>
        <v>0.028999999999999998</v>
      </c>
      <c r="BN236" s="380">
        <f t="array" aca="true" ref="BN236">INDEX(KM_PCT,MATCH($A236,'Knowledge - Percentages'!$B:$B,0),'Data - Knowledge'!BN$8)/100</f>
        <v>0.019</v>
      </c>
      <c r="BO236" s="380">
        <f t="array" aca="true" ref="BO236">INDEX(KM_PCT,MATCH($A236,'Knowledge - Percentages'!$B:$B,0),'Data - Knowledge'!BO$8)/100</f>
        <v>0.018000000000000002</v>
      </c>
      <c r="BP236" s="380">
        <f t="array" aca="true" ref="BP236">INDEX(KM_PCT,MATCH($A236,'Knowledge - Percentages'!$B:$B,0),'Data - Knowledge'!BP$8)/100</f>
        <v>0.018000000000000002</v>
      </c>
      <c r="BQ236" s="380">
        <f t="array" aca="true" ref="BQ236">INDEX(KM_PCT,MATCH($A236,'Knowledge - Percentages'!$B:$B,0),'Data - Knowledge'!BQ$8)/100</f>
        <v>0.018000000000000002</v>
      </c>
    </row>
    <row r="237" spans="1:69">
      <c r="A237" t="s">
        <v>672</v>
      </c>
      <c r="B237" t="s">
        <v>1064</v>
      </c>
      <c r="C237" t="s">
        <v>1114</v>
      </c>
      <c r="D237" t="s">
        <v>673</v>
      </c>
      <c r="E237" s="373">
        <f>SUMPRODUCT($K$2:$BQ$2,$K237:$BQ237)/$J$2</f>
        <v>0.13845075757575753</v>
      </c>
      <c r="F237" s="379">
        <f>SUMPRODUCT($K$2:$BQ$2,$K237:$BQ237)</f>
        <v>36.550999999999988</v>
      </c>
      <c r="G237" s="373">
        <f>SUMPRODUCT($K$3:$BQ$3,$K237:$BQ237)/$J$3</f>
        <v>0.1307671457905544</v>
      </c>
      <c r="H237" s="379">
        <f>SUMPRODUCT($K$3:$BQ$3,$K237:$BQ237)</f>
        <v>1273.6719999999998</v>
      </c>
      <c r="I237" s="373">
        <f>CORREL($K$4:$BQ$4,$K237:$BQ237)</f>
        <v>0.22686032281240365</v>
      </c>
      <c r="J237" s="379">
        <f>$E237/$G237*100</f>
        <v>105.87579681329875</v>
      </c>
      <c r="K237" s="380">
        <f t="array" aca="true" ref="K237">INDEX(KM_PCT,MATCH($A237,'Knowledge - Percentages'!$B:$B,0),'Data - Knowledge'!K$8)/100</f>
        <v>0.08</v>
      </c>
      <c r="L237" s="380">
        <f t="array" aca="true" ref="L237">INDEX(KM_PCT,MATCH($A237,'Knowledge - Percentages'!$B:$B,0),'Data - Knowledge'!L$8)/100</f>
        <v>0.09</v>
      </c>
      <c r="M237" s="380">
        <f t="array" aca="true" ref="M237">INDEX(KM_PCT,MATCH($A237,'Knowledge - Percentages'!$B:$B,0),'Data - Knowledge'!M$8)/100</f>
        <v>0.09</v>
      </c>
      <c r="N237" s="380">
        <f t="array" aca="true" ref="N237">INDEX(KM_PCT,MATCH($A237,'Knowledge - Percentages'!$B:$B,0),'Data - Knowledge'!N$8)/100</f>
        <v>0.113</v>
      </c>
      <c r="O237" s="380">
        <f t="array" aca="true" ref="O237">INDEX(KM_PCT,MATCH($A237,'Knowledge - Percentages'!$B:$B,0),'Data - Knowledge'!O$8)/100</f>
        <v>0.11800000000000001</v>
      </c>
      <c r="P237" s="380">
        <f t="array" aca="true" ref="P237">INDEX(KM_PCT,MATCH($A237,'Knowledge - Percentages'!$B:$B,0),'Data - Knowledge'!P$8)/100</f>
        <v>0.12</v>
      </c>
      <c r="Q237" s="380">
        <f t="array" aca="true" ref="Q237">INDEX(KM_PCT,MATCH($A237,'Knowledge - Percentages'!$B:$B,0),'Data - Knowledge'!Q$8)/100</f>
        <v>0.11800000000000001</v>
      </c>
      <c r="R237" s="380">
        <f t="array" aca="true" ref="R237">INDEX(KM_PCT,MATCH($A237,'Knowledge - Percentages'!$B:$B,0),'Data - Knowledge'!R$8)/100</f>
        <v>0.111</v>
      </c>
      <c r="S237" s="380">
        <f t="array" aca="true" ref="S237">INDEX(KM_PCT,MATCH($A237,'Knowledge - Percentages'!$B:$B,0),'Data - Knowledge'!S$8)/100</f>
        <v>0.113</v>
      </c>
      <c r="T237" s="380">
        <f t="array" aca="true" ref="T237">INDEX(KM_PCT,MATCH($A237,'Knowledge - Percentages'!$B:$B,0),'Data - Knowledge'!T$8)/100</f>
        <v>0.13</v>
      </c>
      <c r="U237" s="380">
        <f t="array" aca="true" ref="U237">INDEX(KM_PCT,MATCH($A237,'Knowledge - Percentages'!$B:$B,0),'Data - Knowledge'!U$8)/100</f>
        <v>0.11699999999999999</v>
      </c>
      <c r="V237" s="380">
        <f t="array" aca="true" ref="V237">INDEX(KM_PCT,MATCH($A237,'Knowledge - Percentages'!$B:$B,0),'Data - Knowledge'!V$8)/100</f>
        <v>0.125</v>
      </c>
      <c r="W237" s="380">
        <f t="array" aca="true" ref="W237">INDEX(KM_PCT,MATCH($A237,'Knowledge - Percentages'!$B:$B,0),'Data - Knowledge'!W$8)/100</f>
        <v>0.121</v>
      </c>
      <c r="X237" s="380">
        <f t="array" aca="true" ref="X237">INDEX(KM_PCT,MATCH($A237,'Knowledge - Percentages'!$B:$B,0),'Data - Knowledge'!X$8)/100</f>
        <v>0.129</v>
      </c>
      <c r="Y237" s="380">
        <f t="array" aca="true" ref="Y237">INDEX(KM_PCT,MATCH($A237,'Knowledge - Percentages'!$B:$B,0),'Data - Knowledge'!Y$8)/100</f>
        <v>0.124</v>
      </c>
      <c r="Z237" s="380">
        <f t="array" aca="true" ref="Z237">INDEX(KM_PCT,MATCH($A237,'Knowledge - Percentages'!$B:$B,0),'Data - Knowledge'!Z$8)/100</f>
        <v>0.11800000000000001</v>
      </c>
      <c r="AA237" s="380">
        <f t="array" aca="true" ref="AA237">INDEX(KM_PCT,MATCH($A237,'Knowledge - Percentages'!$B:$B,0),'Data - Knowledge'!AA$8)/100</f>
        <v>0.13</v>
      </c>
      <c r="AB237" s="380">
        <f t="array" aca="true" ref="AB237">INDEX(KM_PCT,MATCH($A237,'Knowledge - Percentages'!$B:$B,0),'Data - Knowledge'!AB$8)/100</f>
        <v>0.136</v>
      </c>
      <c r="AC237" s="380">
        <f t="array" aca="true" ref="AC237">INDEX(KM_PCT,MATCH($A237,'Knowledge - Percentages'!$B:$B,0),'Data - Knowledge'!AC$8)/100</f>
        <v>0.14</v>
      </c>
      <c r="AD237" s="380">
        <f t="array" aca="true" ref="AD237">INDEX(KM_PCT,MATCH($A237,'Knowledge - Percentages'!$B:$B,0),'Data - Knowledge'!AD$8)/100</f>
        <v>0.115</v>
      </c>
      <c r="AE237" s="380">
        <f t="array" aca="true" ref="AE237">INDEX(KM_PCT,MATCH($A237,'Knowledge - Percentages'!$B:$B,0),'Data - Knowledge'!AE$8)/100</f>
        <v>0.133</v>
      </c>
      <c r="AF237" s="380">
        <f t="array" aca="true" ref="AF237">INDEX(KM_PCT,MATCH($A237,'Knowledge - Percentages'!$B:$B,0),'Data - Knowledge'!AF$8)/100</f>
        <v>0.133</v>
      </c>
      <c r="AG237" s="380">
        <f t="array" aca="true" ref="AG237">INDEX(KM_PCT,MATCH($A237,'Knowledge - Percentages'!$B:$B,0),'Data - Knowledge'!AG$8)/100</f>
        <v>0.136</v>
      </c>
      <c r="AH237" s="380">
        <f t="array" aca="true" ref="AH237">INDEX(KM_PCT,MATCH($A237,'Knowledge - Percentages'!$B:$B,0),'Data - Knowledge'!AH$8)/100</f>
        <v>0.134</v>
      </c>
      <c r="AI237" s="380">
        <f t="array" aca="true" ref="AI237">INDEX(KM_PCT,MATCH($A237,'Knowledge - Percentages'!$B:$B,0),'Data - Knowledge'!AI$8)/100</f>
        <v>0.092</v>
      </c>
      <c r="AJ237" s="380">
        <f t="array" aca="true" ref="AJ237">INDEX(KM_PCT,MATCH($A237,'Knowledge - Percentages'!$B:$B,0),'Data - Knowledge'!AJ$8)/100</f>
        <v>0.14400000000000002</v>
      </c>
      <c r="AK237" s="380">
        <f t="array" aca="true" ref="AK237">INDEX(KM_PCT,MATCH($A237,'Knowledge - Percentages'!$B:$B,0),'Data - Knowledge'!AK$8)/100</f>
        <v>0.13699999999999998</v>
      </c>
      <c r="AL237" s="380">
        <f t="array" aca="true" ref="AL237">INDEX(KM_PCT,MATCH($A237,'Knowledge - Percentages'!$B:$B,0),'Data - Knowledge'!AL$8)/100</f>
        <v>0.136</v>
      </c>
      <c r="AM237" s="380">
        <f t="array" aca="true" ref="AM237">INDEX(KM_PCT,MATCH($A237,'Knowledge - Percentages'!$B:$B,0),'Data - Knowledge'!AM$8)/100</f>
        <v>0.13699999999999998</v>
      </c>
      <c r="AN237" s="380">
        <f t="array" aca="true" ref="AN237">INDEX(KM_PCT,MATCH($A237,'Knowledge - Percentages'!$B:$B,0),'Data - Knowledge'!AN$8)/100</f>
        <v>0.136</v>
      </c>
      <c r="AO237" s="380">
        <f t="array" aca="true" ref="AO237">INDEX(KM_PCT,MATCH($A237,'Knowledge - Percentages'!$B:$B,0),'Data - Knowledge'!AO$8)/100</f>
        <v>0.136</v>
      </c>
      <c r="AP237" s="380">
        <f t="array" aca="true" ref="AP237">INDEX(KM_PCT,MATCH($A237,'Knowledge - Percentages'!$B:$B,0),'Data - Knowledge'!AP$8)/100</f>
        <v>0.141</v>
      </c>
      <c r="AQ237" s="380">
        <f t="array" aca="true" ref="AQ237">INDEX(KM_PCT,MATCH($A237,'Knowledge - Percentages'!$B:$B,0),'Data - Knowledge'!AQ$8)/100</f>
        <v>0.147</v>
      </c>
      <c r="AR237" s="380">
        <f t="array" aca="true" ref="AR237">INDEX(KM_PCT,MATCH($A237,'Knowledge - Percentages'!$B:$B,0),'Data - Knowledge'!AR$8)/100</f>
        <v>0.131</v>
      </c>
      <c r="AS237" s="380">
        <f t="array" aca="true" ref="AS237">INDEX(KM_PCT,MATCH($A237,'Knowledge - Percentages'!$B:$B,0),'Data - Knowledge'!AS$8)/100</f>
        <v>0.136</v>
      </c>
      <c r="AT237" s="380">
        <f t="array" aca="true" ref="AT237">INDEX(KM_PCT,MATCH($A237,'Knowledge - Percentages'!$B:$B,0),'Data - Knowledge'!AT$8)/100</f>
        <v>0.13</v>
      </c>
      <c r="AU237" s="380">
        <f t="array" aca="true" ref="AU237">INDEX(KM_PCT,MATCH($A237,'Knowledge - Percentages'!$B:$B,0),'Data - Knowledge'!AU$8)/100</f>
        <v>0.135</v>
      </c>
      <c r="AV237" s="380">
        <f t="array" aca="true" ref="AV237">INDEX(KM_PCT,MATCH($A237,'Knowledge - Percentages'!$B:$B,0),'Data - Knowledge'!AV$8)/100</f>
        <v>0.15</v>
      </c>
      <c r="AW237" s="380">
        <f t="array" aca="true" ref="AW237">INDEX(KM_PCT,MATCH($A237,'Knowledge - Percentages'!$B:$B,0),'Data - Knowledge'!AW$8)/100</f>
        <v>0.147</v>
      </c>
      <c r="AX237" s="380">
        <f t="array" aca="true" ref="AX237">INDEX(KM_PCT,MATCH($A237,'Knowledge - Percentages'!$B:$B,0),'Data - Knowledge'!AX$8)/100</f>
        <v>0.062</v>
      </c>
      <c r="AY237" s="380">
        <f t="array" aca="true" ref="AY237">INDEX(KM_PCT,MATCH($A237,'Knowledge - Percentages'!$B:$B,0),'Data - Knowledge'!AY$8)/100</f>
        <v>0.17600000000000002</v>
      </c>
      <c r="AZ237" s="380">
        <f t="array" aca="true" ref="AZ237">INDEX(KM_PCT,MATCH($A237,'Knowledge - Percentages'!$B:$B,0),'Data - Knowledge'!AZ$8)/100</f>
        <v>0.132</v>
      </c>
      <c r="BA237" s="380">
        <f t="array" aca="true" ref="BA237">INDEX(KM_PCT,MATCH($A237,'Knowledge - Percentages'!$B:$B,0),'Data - Knowledge'!BA$8)/100</f>
        <v>0.135</v>
      </c>
      <c r="BB237" s="380">
        <f t="array" aca="true" ref="BB237">INDEX(KM_PCT,MATCH($A237,'Knowledge - Percentages'!$B:$B,0),'Data - Knowledge'!BB$8)/100</f>
        <v>0.129</v>
      </c>
      <c r="BC237" s="380">
        <f t="array" aca="true" ref="BC237">INDEX(KM_PCT,MATCH($A237,'Knowledge - Percentages'!$B:$B,0),'Data - Knowledge'!BC$8)/100</f>
        <v>0.15</v>
      </c>
      <c r="BD237" s="380">
        <f t="array" aca="true" ref="BD237">INDEX(KM_PCT,MATCH($A237,'Knowledge - Percentages'!$B:$B,0),'Data - Knowledge'!BD$8)/100</f>
        <v>0.14300000000000002</v>
      </c>
      <c r="BE237" s="380">
        <f t="array" aca="true" ref="BE237">INDEX(KM_PCT,MATCH($A237,'Knowledge - Percentages'!$B:$B,0),'Data - Knowledge'!BE$8)/100</f>
        <v>0.145</v>
      </c>
      <c r="BF237" s="380">
        <f t="array" aca="true" ref="BF237">INDEX(KM_PCT,MATCH($A237,'Knowledge - Percentages'!$B:$B,0),'Data - Knowledge'!BF$8)/100</f>
        <v>0.136</v>
      </c>
      <c r="BG237" s="380">
        <f t="array" aca="true" ref="BG237">INDEX(KM_PCT,MATCH($A237,'Knowledge - Percentages'!$B:$B,0),'Data - Knowledge'!BG$8)/100</f>
        <v>0.16</v>
      </c>
      <c r="BH237" s="380">
        <f t="array" aca="true" ref="BH237">INDEX(KM_PCT,MATCH($A237,'Knowledge - Percentages'!$B:$B,0),'Data - Knowledge'!BH$8)/100</f>
        <v>0.159</v>
      </c>
      <c r="BI237" s="380">
        <f t="array" aca="true" ref="BI237">INDEX(KM_PCT,MATCH($A237,'Knowledge - Percentages'!$B:$B,0),'Data - Knowledge'!BI$8)/100</f>
        <v>0.157</v>
      </c>
      <c r="BJ237" s="380">
        <f t="array" aca="true" ref="BJ237">INDEX(KM_PCT,MATCH($A237,'Knowledge - Percentages'!$B:$B,0),'Data - Knowledge'!BJ$8)/100</f>
        <v>0.128</v>
      </c>
      <c r="BK237" s="380">
        <f t="array" aca="true" ref="BK237">INDEX(KM_PCT,MATCH($A237,'Knowledge - Percentages'!$B:$B,0),'Data - Knowledge'!BK$8)/100</f>
        <v>0.08900000000000001</v>
      </c>
      <c r="BL237" s="380">
        <f t="array" aca="true" ref="BL237">INDEX(KM_PCT,MATCH($A237,'Knowledge - Percentages'!$B:$B,0),'Data - Knowledge'!BL$8)/100</f>
        <v>0.126</v>
      </c>
      <c r="BM237" s="380">
        <f t="array" aca="true" ref="BM237">INDEX(KM_PCT,MATCH($A237,'Knowledge - Percentages'!$B:$B,0),'Data - Knowledge'!BM$8)/100</f>
        <v>0.105</v>
      </c>
      <c r="BN237" s="380">
        <f t="array" aca="true" ref="BN237">INDEX(KM_PCT,MATCH($A237,'Knowledge - Percentages'!$B:$B,0),'Data - Knowledge'!BN$8)/100</f>
        <v>0.136</v>
      </c>
      <c r="BO237" s="380">
        <f t="array" aca="true" ref="BO237">INDEX(KM_PCT,MATCH($A237,'Knowledge - Percentages'!$B:$B,0),'Data - Knowledge'!BO$8)/100</f>
        <v>0.154</v>
      </c>
      <c r="BP237" s="380">
        <f t="array" aca="true" ref="BP237">INDEX(KM_PCT,MATCH($A237,'Knowledge - Percentages'!$B:$B,0),'Data - Knowledge'!BP$8)/100</f>
        <v>0.153</v>
      </c>
      <c r="BQ237" s="380">
        <f t="array" aca="true" ref="BQ237">INDEX(KM_PCT,MATCH($A237,'Knowledge - Percentages'!$B:$B,0),'Data - Knowledge'!BQ$8)/100</f>
        <v>0.149</v>
      </c>
    </row>
    <row r="238" spans="1:69">
      <c r="A238" t="s">
        <v>674</v>
      </c>
      <c r="B238" t="s">
        <v>1064</v>
      </c>
      <c r="C238" t="s">
        <v>1114</v>
      </c>
      <c r="D238" t="s">
        <v>675</v>
      </c>
      <c r="E238" s="373">
        <f>SUMPRODUCT($K$2:$BQ$2,$K238:$BQ238)/$J$2</f>
        <v>0.1044090909090909</v>
      </c>
      <c r="F238" s="379">
        <f>SUMPRODUCT($K$2:$BQ$2,$K238:$BQ238)</f>
        <v>27.563999999999997</v>
      </c>
      <c r="G238" s="373">
        <f>SUMPRODUCT($K$3:$BQ$3,$K238:$BQ238)/$J$3</f>
        <v>0.10854383983572896</v>
      </c>
      <c r="H238" s="379">
        <f>SUMPRODUCT($K$3:$BQ$3,$K238:$BQ238)</f>
        <v>1057.217</v>
      </c>
      <c r="I238" s="373">
        <f>CORREL($K$4:$BQ$4,$K238:$BQ238)</f>
        <v>-0.019565405869599435</v>
      </c>
      <c r="J238" s="379">
        <f>$E238/$G238*100</f>
        <v>96.190710653966534</v>
      </c>
      <c r="K238" s="380">
        <f t="array" aca="true" ref="K238">INDEX(KM_PCT,MATCH($A238,'Knowledge - Percentages'!$B:$B,0),'Data - Knowledge'!K$8)/100</f>
        <v>0.071</v>
      </c>
      <c r="L238" s="380">
        <f t="array" aca="true" ref="L238">INDEX(KM_PCT,MATCH($A238,'Knowledge - Percentages'!$B:$B,0),'Data - Knowledge'!L$8)/100</f>
        <v>0.08</v>
      </c>
      <c r="M238" s="380">
        <f t="array" aca="true" ref="M238">INDEX(KM_PCT,MATCH($A238,'Knowledge - Percentages'!$B:$B,0),'Data - Knowledge'!M$8)/100</f>
        <v>0.08</v>
      </c>
      <c r="N238" s="380">
        <f t="array" aca="true" ref="N238">INDEX(KM_PCT,MATCH($A238,'Knowledge - Percentages'!$B:$B,0),'Data - Knowledge'!N$8)/100</f>
        <v>0.093000000000000013</v>
      </c>
      <c r="O238" s="380">
        <f t="array" aca="true" ref="O238">INDEX(KM_PCT,MATCH($A238,'Knowledge - Percentages'!$B:$B,0),'Data - Knowledge'!O$8)/100</f>
        <v>0.106</v>
      </c>
      <c r="P238" s="380">
        <f t="array" aca="true" ref="P238">INDEX(KM_PCT,MATCH($A238,'Knowledge - Percentages'!$B:$B,0),'Data - Knowledge'!P$8)/100</f>
        <v>0.10400000000000001</v>
      </c>
      <c r="Q238" s="380">
        <f t="array" aca="true" ref="Q238">INDEX(KM_PCT,MATCH($A238,'Knowledge - Percentages'!$B:$B,0),'Data - Knowledge'!Q$8)/100</f>
        <v>0.093000000000000013</v>
      </c>
      <c r="R238" s="380">
        <f t="array" aca="true" ref="R238">INDEX(KM_PCT,MATCH($A238,'Knowledge - Percentages'!$B:$B,0),'Data - Knowledge'!R$8)/100</f>
        <v>0.10300000000000001</v>
      </c>
      <c r="S238" s="380">
        <f t="array" aca="true" ref="S238">INDEX(KM_PCT,MATCH($A238,'Knowledge - Percentages'!$B:$B,0),'Data - Knowledge'!S$8)/100</f>
        <v>0.099</v>
      </c>
      <c r="T238" s="380">
        <f t="array" aca="true" ref="T238">INDEX(KM_PCT,MATCH($A238,'Knowledge - Percentages'!$B:$B,0),'Data - Knowledge'!T$8)/100</f>
        <v>0.11199999999999999</v>
      </c>
      <c r="U238" s="380">
        <f t="array" aca="true" ref="U238">INDEX(KM_PCT,MATCH($A238,'Knowledge - Percentages'!$B:$B,0),'Data - Knowledge'!U$8)/100</f>
        <v>0.11</v>
      </c>
      <c r="V238" s="380">
        <f t="array" aca="true" ref="V238">INDEX(KM_PCT,MATCH($A238,'Knowledge - Percentages'!$B:$B,0),'Data - Knowledge'!V$8)/100</f>
        <v>0.11</v>
      </c>
      <c r="W238" s="380">
        <f t="array" aca="true" ref="W238">INDEX(KM_PCT,MATCH($A238,'Knowledge - Percentages'!$B:$B,0),'Data - Knowledge'!W$8)/100</f>
        <v>0.11599999999999999</v>
      </c>
      <c r="X238" s="380">
        <f t="array" aca="true" ref="X238">INDEX(KM_PCT,MATCH($A238,'Knowledge - Percentages'!$B:$B,0),'Data - Knowledge'!X$8)/100</f>
        <v>0.105</v>
      </c>
      <c r="Y238" s="380">
        <f t="array" aca="true" ref="Y238">INDEX(KM_PCT,MATCH($A238,'Knowledge - Percentages'!$B:$B,0),'Data - Knowledge'!Y$8)/100</f>
        <v>0.09</v>
      </c>
      <c r="Z238" s="380">
        <f t="array" aca="true" ref="Z238">INDEX(KM_PCT,MATCH($A238,'Knowledge - Percentages'!$B:$B,0),'Data - Knowledge'!Z$8)/100</f>
        <v>0.095</v>
      </c>
      <c r="AA238" s="380">
        <f t="array" aca="true" ref="AA238">INDEX(KM_PCT,MATCH($A238,'Knowledge - Percentages'!$B:$B,0),'Data - Knowledge'!AA$8)/100</f>
        <v>0.106</v>
      </c>
      <c r="AB238" s="380">
        <f t="array" aca="true" ref="AB238">INDEX(KM_PCT,MATCH($A238,'Knowledge - Percentages'!$B:$B,0),'Data - Knowledge'!AB$8)/100</f>
        <v>0.11800000000000001</v>
      </c>
      <c r="AC238" s="380">
        <f t="array" aca="true" ref="AC238">INDEX(KM_PCT,MATCH($A238,'Knowledge - Percentages'!$B:$B,0),'Data - Knowledge'!AC$8)/100</f>
        <v>0.11900000000000001</v>
      </c>
      <c r="AD238" s="380">
        <f t="array" aca="true" ref="AD238">INDEX(KM_PCT,MATCH($A238,'Knowledge - Percentages'!$B:$B,0),'Data - Knowledge'!AD$8)/100</f>
        <v>0.076</v>
      </c>
      <c r="AE238" s="380">
        <f t="array" aca="true" ref="AE238">INDEX(KM_PCT,MATCH($A238,'Knowledge - Percentages'!$B:$B,0),'Data - Knowledge'!AE$8)/100</f>
        <v>0.10800000000000001</v>
      </c>
      <c r="AF238" s="380">
        <f t="array" aca="true" ref="AF238">INDEX(KM_PCT,MATCH($A238,'Knowledge - Percentages'!$B:$B,0),'Data - Knowledge'!AF$8)/100</f>
        <v>0.10800000000000001</v>
      </c>
      <c r="AG238" s="380">
        <f t="array" aca="true" ref="AG238">INDEX(KM_PCT,MATCH($A238,'Knowledge - Percentages'!$B:$B,0),'Data - Knowledge'!AG$8)/100</f>
        <v>0.111</v>
      </c>
      <c r="AH238" s="380">
        <f t="array" aca="true" ref="AH238">INDEX(KM_PCT,MATCH($A238,'Knowledge - Percentages'!$B:$B,0),'Data - Knowledge'!AH$8)/100</f>
        <v>0.109</v>
      </c>
      <c r="AI238" s="380">
        <f t="array" aca="true" ref="AI238">INDEX(KM_PCT,MATCH($A238,'Knowledge - Percentages'!$B:$B,0),'Data - Knowledge'!AI$8)/100</f>
        <v>0.08900000000000001</v>
      </c>
      <c r="AJ238" s="380">
        <f t="array" aca="true" ref="AJ238">INDEX(KM_PCT,MATCH($A238,'Knowledge - Percentages'!$B:$B,0),'Data - Knowledge'!AJ$8)/100</f>
        <v>0.11699999999999999</v>
      </c>
      <c r="AK238" s="380">
        <f t="array" aca="true" ref="AK238">INDEX(KM_PCT,MATCH($A238,'Knowledge - Percentages'!$B:$B,0),'Data - Knowledge'!AK$8)/100</f>
        <v>0.11199999999999999</v>
      </c>
      <c r="AL238" s="380">
        <f t="array" aca="true" ref="AL238">INDEX(KM_PCT,MATCH($A238,'Knowledge - Percentages'!$B:$B,0),'Data - Knowledge'!AL$8)/100</f>
        <v>0.111</v>
      </c>
      <c r="AM238" s="380">
        <f t="array" aca="true" ref="AM238">INDEX(KM_PCT,MATCH($A238,'Knowledge - Percentages'!$B:$B,0),'Data - Knowledge'!AM$8)/100</f>
        <v>0.111</v>
      </c>
      <c r="AN238" s="380">
        <f t="array" aca="true" ref="AN238">INDEX(KM_PCT,MATCH($A238,'Knowledge - Percentages'!$B:$B,0),'Data - Knowledge'!AN$8)/100</f>
        <v>0.111</v>
      </c>
      <c r="AO238" s="380">
        <f t="array" aca="true" ref="AO238">INDEX(KM_PCT,MATCH($A238,'Knowledge - Percentages'!$B:$B,0),'Data - Knowledge'!AO$8)/100</f>
        <v>0.111</v>
      </c>
      <c r="AP238" s="380">
        <f t="array" aca="true" ref="AP238">INDEX(KM_PCT,MATCH($A238,'Knowledge - Percentages'!$B:$B,0),'Data - Knowledge'!AP$8)/100</f>
        <v>0.125</v>
      </c>
      <c r="AQ238" s="380">
        <f t="array" aca="true" ref="AQ238">INDEX(KM_PCT,MATCH($A238,'Knowledge - Percentages'!$B:$B,0),'Data - Knowledge'!AQ$8)/100</f>
        <v>0.11800000000000001</v>
      </c>
      <c r="AR238" s="380">
        <f t="array" aca="true" ref="AR238">INDEX(KM_PCT,MATCH($A238,'Knowledge - Percentages'!$B:$B,0),'Data - Knowledge'!AR$8)/100</f>
        <v>0.128</v>
      </c>
      <c r="AS238" s="380">
        <f t="array" aca="true" ref="AS238">INDEX(KM_PCT,MATCH($A238,'Knowledge - Percentages'!$B:$B,0),'Data - Knowledge'!AS$8)/100</f>
        <v>0.151</v>
      </c>
      <c r="AT238" s="380">
        <f t="array" aca="true" ref="AT238">INDEX(KM_PCT,MATCH($A238,'Knowledge - Percentages'!$B:$B,0),'Data - Knowledge'!AT$8)/100</f>
        <v>0.121</v>
      </c>
      <c r="AU238" s="380">
        <f t="array" aca="true" ref="AU238">INDEX(KM_PCT,MATCH($A238,'Knowledge - Percentages'!$B:$B,0),'Data - Knowledge'!AU$8)/100</f>
        <v>0.11</v>
      </c>
      <c r="AV238" s="380">
        <f t="array" aca="true" ref="AV238">INDEX(KM_PCT,MATCH($A238,'Knowledge - Percentages'!$B:$B,0),'Data - Knowledge'!AV$8)/100</f>
        <v>0.128</v>
      </c>
      <c r="AW238" s="380">
        <f t="array" aca="true" ref="AW238">INDEX(KM_PCT,MATCH($A238,'Knowledge - Percentages'!$B:$B,0),'Data - Knowledge'!AW$8)/100</f>
        <v>0.10800000000000001</v>
      </c>
      <c r="AX238" s="380">
        <f t="array" aca="true" ref="AX238">INDEX(KM_PCT,MATCH($A238,'Knowledge - Percentages'!$B:$B,0),'Data - Knowledge'!AX$8)/100</f>
        <v>0.067</v>
      </c>
      <c r="AY238" s="380">
        <f t="array" aca="true" ref="AY238">INDEX(KM_PCT,MATCH($A238,'Knowledge - Percentages'!$B:$B,0),'Data - Knowledge'!AY$8)/100</f>
        <v>0.12</v>
      </c>
      <c r="AZ238" s="380">
        <f t="array" aca="true" ref="AZ238">INDEX(KM_PCT,MATCH($A238,'Knowledge - Percentages'!$B:$B,0),'Data - Knowledge'!AZ$8)/100</f>
        <v>0.107</v>
      </c>
      <c r="BA238" s="380">
        <f t="array" aca="true" ref="BA238">INDEX(KM_PCT,MATCH($A238,'Knowledge - Percentages'!$B:$B,0),'Data - Knowledge'!BA$8)/100</f>
        <v>0.109</v>
      </c>
      <c r="BB238" s="380">
        <f t="array" aca="true" ref="BB238">INDEX(KM_PCT,MATCH($A238,'Knowledge - Percentages'!$B:$B,0),'Data - Knowledge'!BB$8)/100</f>
        <v>0.096999999999999989</v>
      </c>
      <c r="BC238" s="380">
        <f t="array" aca="true" ref="BC238">INDEX(KM_PCT,MATCH($A238,'Knowledge - Percentages'!$B:$B,0),'Data - Knowledge'!BC$8)/100</f>
        <v>0.11599999999999999</v>
      </c>
      <c r="BD238" s="380">
        <f t="array" aca="true" ref="BD238">INDEX(KM_PCT,MATCH($A238,'Knowledge - Percentages'!$B:$B,0),'Data - Knowledge'!BD$8)/100</f>
        <v>0.139</v>
      </c>
      <c r="BE238" s="380">
        <f t="array" aca="true" ref="BE238">INDEX(KM_PCT,MATCH($A238,'Knowledge - Percentages'!$B:$B,0),'Data - Knowledge'!BE$8)/100</f>
        <v>0.102</v>
      </c>
      <c r="BF238" s="380">
        <f t="array" aca="true" ref="BF238">INDEX(KM_PCT,MATCH($A238,'Knowledge - Percentages'!$B:$B,0),'Data - Knowledge'!BF$8)/100</f>
        <v>0.10800000000000001</v>
      </c>
      <c r="BG238" s="380">
        <f t="array" aca="true" ref="BG238">INDEX(KM_PCT,MATCH($A238,'Knowledge - Percentages'!$B:$B,0),'Data - Knowledge'!BG$8)/100</f>
        <v>0.113</v>
      </c>
      <c r="BH238" s="380">
        <f t="array" aca="true" ref="BH238">INDEX(KM_PCT,MATCH($A238,'Knowledge - Percentages'!$B:$B,0),'Data - Knowledge'!BH$8)/100</f>
        <v>0.11199999999999999</v>
      </c>
      <c r="BI238" s="380">
        <f t="array" aca="true" ref="BI238">INDEX(KM_PCT,MATCH($A238,'Knowledge - Percentages'!$B:$B,0),'Data - Knowledge'!BI$8)/100</f>
        <v>0.11</v>
      </c>
      <c r="BJ238" s="380">
        <f t="array" aca="true" ref="BJ238">INDEX(KM_PCT,MATCH($A238,'Knowledge - Percentages'!$B:$B,0),'Data - Knowledge'!BJ$8)/100</f>
        <v>0.08900000000000001</v>
      </c>
      <c r="BK238" s="380">
        <f t="array" aca="true" ref="BK238">INDEX(KM_PCT,MATCH($A238,'Knowledge - Percentages'!$B:$B,0),'Data - Knowledge'!BK$8)/100</f>
        <v>0.084</v>
      </c>
      <c r="BL238" s="380">
        <f t="array" aca="true" ref="BL238">INDEX(KM_PCT,MATCH($A238,'Knowledge - Percentages'!$B:$B,0),'Data - Knowledge'!BL$8)/100</f>
        <v>0.09</v>
      </c>
      <c r="BM238" s="380">
        <f t="array" aca="true" ref="BM238">INDEX(KM_PCT,MATCH($A238,'Knowledge - Percentages'!$B:$B,0),'Data - Knowledge'!BM$8)/100</f>
        <v>0.068</v>
      </c>
      <c r="BN238" s="380">
        <f t="array" aca="true" ref="BN238">INDEX(KM_PCT,MATCH($A238,'Knowledge - Percentages'!$B:$B,0),'Data - Knowledge'!BN$8)/100</f>
        <v>0.09</v>
      </c>
      <c r="BO238" s="380">
        <f t="array" aca="true" ref="BO238">INDEX(KM_PCT,MATCH($A238,'Knowledge - Percentages'!$B:$B,0),'Data - Knowledge'!BO$8)/100</f>
        <v>0.102</v>
      </c>
      <c r="BP238" s="380">
        <f t="array" aca="true" ref="BP238">INDEX(KM_PCT,MATCH($A238,'Knowledge - Percentages'!$B:$B,0),'Data - Knowledge'!BP$8)/100</f>
        <v>0.10099999999999999</v>
      </c>
      <c r="BQ238" s="380">
        <f t="array" aca="true" ref="BQ238">INDEX(KM_PCT,MATCH($A238,'Knowledge - Percentages'!$B:$B,0),'Data - Knowledge'!BQ$8)/100</f>
        <v>0.099</v>
      </c>
    </row>
    <row r="239" spans="1:69">
      <c r="A239" t="s">
        <v>676</v>
      </c>
      <c r="B239" t="s">
        <v>1064</v>
      </c>
      <c r="C239" t="s">
        <v>1114</v>
      </c>
      <c r="D239" t="s">
        <v>677</v>
      </c>
      <c r="E239" s="373">
        <f>SUMPRODUCT($K$2:$BQ$2,$K239:$BQ239)/$J$2</f>
        <v>0.114375</v>
      </c>
      <c r="F239" s="379">
        <f>SUMPRODUCT($K$2:$BQ$2,$K239:$BQ239)</f>
        <v>30.195</v>
      </c>
      <c r="G239" s="373">
        <f>SUMPRODUCT($K$3:$BQ$3,$K239:$BQ239)/$J$3</f>
        <v>0.13315554414784395</v>
      </c>
      <c r="H239" s="379">
        <f>SUMPRODUCT($K$3:$BQ$3,$K239:$BQ239)</f>
        <v>1296.935</v>
      </c>
      <c r="I239" s="373">
        <f>CORREL($K$4:$BQ$4,$K239:$BQ239)</f>
        <v>-0.23738307723476193</v>
      </c>
      <c r="J239" s="379">
        <f>$E239/$G239*100</f>
        <v>85.895785062474218</v>
      </c>
      <c r="K239" s="380">
        <f t="array" aca="true" ref="K239">INDEX(KM_PCT,MATCH($A239,'Knowledge - Percentages'!$B:$B,0),'Data - Knowledge'!K$8)/100</f>
        <v>0.11599999999999999</v>
      </c>
      <c r="L239" s="380">
        <f t="array" aca="true" ref="L239">INDEX(KM_PCT,MATCH($A239,'Knowledge - Percentages'!$B:$B,0),'Data - Knowledge'!L$8)/100</f>
        <v>0.132</v>
      </c>
      <c r="M239" s="380">
        <f t="array" aca="true" ref="M239">INDEX(KM_PCT,MATCH($A239,'Knowledge - Percentages'!$B:$B,0),'Data - Knowledge'!M$8)/100</f>
        <v>0.132</v>
      </c>
      <c r="N239" s="380">
        <f t="array" aca="true" ref="N239">INDEX(KM_PCT,MATCH($A239,'Knowledge - Percentages'!$B:$B,0),'Data - Knowledge'!N$8)/100</f>
        <v>0.13699999999999998</v>
      </c>
      <c r="O239" s="380">
        <f t="array" aca="true" ref="O239">INDEX(KM_PCT,MATCH($A239,'Knowledge - Percentages'!$B:$B,0),'Data - Knowledge'!O$8)/100</f>
        <v>0.141</v>
      </c>
      <c r="P239" s="380">
        <f t="array" aca="true" ref="P239">INDEX(KM_PCT,MATCH($A239,'Knowledge - Percentages'!$B:$B,0),'Data - Knowledge'!P$8)/100</f>
        <v>0.149</v>
      </c>
      <c r="Q239" s="380">
        <f t="array" aca="true" ref="Q239">INDEX(KM_PCT,MATCH($A239,'Knowledge - Percentages'!$B:$B,0),'Data - Knowledge'!Q$8)/100</f>
        <v>0.141</v>
      </c>
      <c r="R239" s="380">
        <f t="array" aca="true" ref="R239">INDEX(KM_PCT,MATCH($A239,'Knowledge - Percentages'!$B:$B,0),'Data - Knowledge'!R$8)/100</f>
        <v>0.139</v>
      </c>
      <c r="S239" s="380">
        <f t="array" aca="true" ref="S239">INDEX(KM_PCT,MATCH($A239,'Knowledge - Percentages'!$B:$B,0),'Data - Knowledge'!S$8)/100</f>
        <v>0.135</v>
      </c>
      <c r="T239" s="380">
        <f t="array" aca="true" ref="T239">INDEX(KM_PCT,MATCH($A239,'Knowledge - Percentages'!$B:$B,0),'Data - Knowledge'!T$8)/100</f>
        <v>0.141</v>
      </c>
      <c r="U239" s="380">
        <f t="array" aca="true" ref="U239">INDEX(KM_PCT,MATCH($A239,'Knowledge - Percentages'!$B:$B,0),'Data - Knowledge'!U$8)/100</f>
        <v>0.147</v>
      </c>
      <c r="V239" s="380">
        <f t="array" aca="true" ref="V239">INDEX(KM_PCT,MATCH($A239,'Knowledge - Percentages'!$B:$B,0),'Data - Knowledge'!V$8)/100</f>
        <v>0.142</v>
      </c>
      <c r="W239" s="380">
        <f t="array" aca="true" ref="W239">INDEX(KM_PCT,MATCH($A239,'Knowledge - Percentages'!$B:$B,0),'Data - Knowledge'!W$8)/100</f>
        <v>0.14800000000000002</v>
      </c>
      <c r="X239" s="380">
        <f t="array" aca="true" ref="X239">INDEX(KM_PCT,MATCH($A239,'Knowledge - Percentages'!$B:$B,0),'Data - Knowledge'!X$8)/100</f>
        <v>0.134</v>
      </c>
      <c r="Y239" s="380">
        <f t="array" aca="true" ref="Y239">INDEX(KM_PCT,MATCH($A239,'Knowledge - Percentages'!$B:$B,0),'Data - Knowledge'!Y$8)/100</f>
        <v>0.142</v>
      </c>
      <c r="Z239" s="380">
        <f t="array" aca="true" ref="Z239">INDEX(KM_PCT,MATCH($A239,'Knowledge - Percentages'!$B:$B,0),'Data - Knowledge'!Z$8)/100</f>
        <v>0.12300000000000001</v>
      </c>
      <c r="AA239" s="380">
        <f t="array" aca="true" ref="AA239">INDEX(KM_PCT,MATCH($A239,'Knowledge - Percentages'!$B:$B,0),'Data - Knowledge'!AA$8)/100</f>
        <v>0.135</v>
      </c>
      <c r="AB239" s="380">
        <f t="array" aca="true" ref="AB239">INDEX(KM_PCT,MATCH($A239,'Knowledge - Percentages'!$B:$B,0),'Data - Knowledge'!AB$8)/100</f>
        <v>0.125</v>
      </c>
      <c r="AC239" s="380">
        <f t="array" aca="true" ref="AC239">INDEX(KM_PCT,MATCH($A239,'Knowledge - Percentages'!$B:$B,0),'Data - Knowledge'!AC$8)/100</f>
        <v>0.134</v>
      </c>
      <c r="AD239" s="380">
        <f t="array" aca="true" ref="AD239">INDEX(KM_PCT,MATCH($A239,'Knowledge - Percentages'!$B:$B,0),'Data - Knowledge'!AD$8)/100</f>
        <v>0.102</v>
      </c>
      <c r="AE239" s="380">
        <f t="array" aca="true" ref="AE239">INDEX(KM_PCT,MATCH($A239,'Knowledge - Percentages'!$B:$B,0),'Data - Knowledge'!AE$8)/100</f>
        <v>0.155</v>
      </c>
      <c r="AF239" s="380">
        <f t="array" aca="true" ref="AF239">INDEX(KM_PCT,MATCH($A239,'Knowledge - Percentages'!$B:$B,0),'Data - Knowledge'!AF$8)/100</f>
        <v>0.156</v>
      </c>
      <c r="AG239" s="380">
        <f t="array" aca="true" ref="AG239">INDEX(KM_PCT,MATCH($A239,'Knowledge - Percentages'!$B:$B,0),'Data - Knowledge'!AG$8)/100</f>
        <v>0.14300000000000002</v>
      </c>
      <c r="AH239" s="380">
        <f t="array" aca="true" ref="AH239">INDEX(KM_PCT,MATCH($A239,'Knowledge - Percentages'!$B:$B,0),'Data - Knowledge'!AH$8)/100</f>
        <v>0.128</v>
      </c>
      <c r="AI239" s="380">
        <f t="array" aca="true" ref="AI239">INDEX(KM_PCT,MATCH($A239,'Knowledge - Percentages'!$B:$B,0),'Data - Knowledge'!AI$8)/100</f>
        <v>0.10099999999999999</v>
      </c>
      <c r="AJ239" s="380">
        <f t="array" aca="true" ref="AJ239">INDEX(KM_PCT,MATCH($A239,'Knowledge - Percentages'!$B:$B,0),'Data - Knowledge'!AJ$8)/100</f>
        <v>0.13</v>
      </c>
      <c r="AK239" s="380">
        <f t="array" aca="true" ref="AK239">INDEX(KM_PCT,MATCH($A239,'Knowledge - Percentages'!$B:$B,0),'Data - Knowledge'!AK$8)/100</f>
        <v>0.128</v>
      </c>
      <c r="AL239" s="380">
        <f t="array" aca="true" ref="AL239">INDEX(KM_PCT,MATCH($A239,'Knowledge - Percentages'!$B:$B,0),'Data - Knowledge'!AL$8)/100</f>
        <v>0.134</v>
      </c>
      <c r="AM239" s="380">
        <f t="array" aca="true" ref="AM239">INDEX(KM_PCT,MATCH($A239,'Knowledge - Percentages'!$B:$B,0),'Data - Knowledge'!AM$8)/100</f>
        <v>0.134</v>
      </c>
      <c r="AN239" s="380">
        <f t="array" aca="true" ref="AN239">INDEX(KM_PCT,MATCH($A239,'Knowledge - Percentages'!$B:$B,0),'Data - Knowledge'!AN$8)/100</f>
        <v>0.135</v>
      </c>
      <c r="AO239" s="380">
        <f t="array" aca="true" ref="AO239">INDEX(KM_PCT,MATCH($A239,'Knowledge - Percentages'!$B:$B,0),'Data - Knowledge'!AO$8)/100</f>
        <v>0.134</v>
      </c>
      <c r="AP239" s="380">
        <f t="array" aca="true" ref="AP239">INDEX(KM_PCT,MATCH($A239,'Knowledge - Percentages'!$B:$B,0),'Data - Knowledge'!AP$8)/100</f>
        <v>0.14800000000000002</v>
      </c>
      <c r="AQ239" s="380">
        <f t="array" aca="true" ref="AQ239">INDEX(KM_PCT,MATCH($A239,'Knowledge - Percentages'!$B:$B,0),'Data - Knowledge'!AQ$8)/100</f>
        <v>0.147</v>
      </c>
      <c r="AR239" s="380">
        <f t="array" aca="true" ref="AR239">INDEX(KM_PCT,MATCH($A239,'Knowledge - Percentages'!$B:$B,0),'Data - Knowledge'!AR$8)/100</f>
        <v>0.125</v>
      </c>
      <c r="AS239" s="380">
        <f t="array" aca="true" ref="AS239">INDEX(KM_PCT,MATCH($A239,'Knowledge - Percentages'!$B:$B,0),'Data - Knowledge'!AS$8)/100</f>
        <v>0.14</v>
      </c>
      <c r="AT239" s="380">
        <f t="array" aca="true" ref="AT239">INDEX(KM_PCT,MATCH($A239,'Knowledge - Percentages'!$B:$B,0),'Data - Knowledge'!AT$8)/100</f>
        <v>0.122</v>
      </c>
      <c r="AU239" s="380">
        <f t="array" aca="true" ref="AU239">INDEX(KM_PCT,MATCH($A239,'Knowledge - Percentages'!$B:$B,0),'Data - Knowledge'!AU$8)/100</f>
        <v>0.122</v>
      </c>
      <c r="AV239" s="380">
        <f t="array" aca="true" ref="AV239">INDEX(KM_PCT,MATCH($A239,'Knowledge - Percentages'!$B:$B,0),'Data - Knowledge'!AV$8)/100</f>
        <v>0.134</v>
      </c>
      <c r="AW239" s="380">
        <f t="array" aca="true" ref="AW239">INDEX(KM_PCT,MATCH($A239,'Knowledge - Percentages'!$B:$B,0),'Data - Knowledge'!AW$8)/100</f>
        <v>0.125</v>
      </c>
      <c r="AX239" s="380">
        <f t="array" aca="true" ref="AX239">INDEX(KM_PCT,MATCH($A239,'Knowledge - Percentages'!$B:$B,0),'Data - Knowledge'!AX$8)/100</f>
        <v>0.155</v>
      </c>
      <c r="AY239" s="380">
        <f t="array" aca="true" ref="AY239">INDEX(KM_PCT,MATCH($A239,'Knowledge - Percentages'!$B:$B,0),'Data - Knowledge'!AY$8)/100</f>
        <v>0.11</v>
      </c>
      <c r="AZ239" s="380">
        <f t="array" aca="true" ref="AZ239">INDEX(KM_PCT,MATCH($A239,'Knowledge - Percentages'!$B:$B,0),'Data - Knowledge'!AZ$8)/100</f>
        <v>0.151</v>
      </c>
      <c r="BA239" s="380">
        <f t="array" aca="true" ref="BA239">INDEX(KM_PCT,MATCH($A239,'Knowledge - Percentages'!$B:$B,0),'Data - Knowledge'!BA$8)/100</f>
        <v>0.11199999999999999</v>
      </c>
      <c r="BB239" s="380">
        <f t="array" aca="true" ref="BB239">INDEX(KM_PCT,MATCH($A239,'Knowledge - Percentages'!$B:$B,0),'Data - Knowledge'!BB$8)/100</f>
        <v>0.113</v>
      </c>
      <c r="BC239" s="380">
        <f t="array" aca="true" ref="BC239">INDEX(KM_PCT,MATCH($A239,'Knowledge - Percentages'!$B:$B,0),'Data - Knowledge'!BC$8)/100</f>
        <v>0.093000000000000013</v>
      </c>
      <c r="BD239" s="380">
        <f t="array" aca="true" ref="BD239">INDEX(KM_PCT,MATCH($A239,'Knowledge - Percentages'!$B:$B,0),'Data - Knowledge'!BD$8)/100</f>
        <v>0.096</v>
      </c>
      <c r="BE239" s="380">
        <f t="array" aca="true" ref="BE239">INDEX(KM_PCT,MATCH($A239,'Knowledge - Percentages'!$B:$B,0),'Data - Knowledge'!BE$8)/100</f>
        <v>0.096</v>
      </c>
      <c r="BF239" s="380">
        <f t="array" aca="true" ref="BF239">INDEX(KM_PCT,MATCH($A239,'Knowledge - Percentages'!$B:$B,0),'Data - Knowledge'!BF$8)/100</f>
        <v>0.086</v>
      </c>
      <c r="BG239" s="380">
        <f t="array" aca="true" ref="BG239">INDEX(KM_PCT,MATCH($A239,'Knowledge - Percentages'!$B:$B,0),'Data - Knowledge'!BG$8)/100</f>
        <v>0.113</v>
      </c>
      <c r="BH239" s="380">
        <f t="array" aca="true" ref="BH239">INDEX(KM_PCT,MATCH($A239,'Knowledge - Percentages'!$B:$B,0),'Data - Knowledge'!BH$8)/100</f>
        <v>0.121</v>
      </c>
      <c r="BI239" s="380">
        <f t="array" aca="true" ref="BI239">INDEX(KM_PCT,MATCH($A239,'Knowledge - Percentages'!$B:$B,0),'Data - Knowledge'!BI$8)/100</f>
        <v>0.122</v>
      </c>
      <c r="BJ239" s="380">
        <f t="array" aca="true" ref="BJ239">INDEX(KM_PCT,MATCH($A239,'Knowledge - Percentages'!$B:$B,0),'Data - Knowledge'!BJ$8)/100</f>
        <v>0.124</v>
      </c>
      <c r="BK239" s="380">
        <f t="array" aca="true" ref="BK239">INDEX(KM_PCT,MATCH($A239,'Knowledge - Percentages'!$B:$B,0),'Data - Knowledge'!BK$8)/100</f>
        <v>0.077</v>
      </c>
      <c r="BL239" s="380">
        <f t="array" aca="true" ref="BL239">INDEX(KM_PCT,MATCH($A239,'Knowledge - Percentages'!$B:$B,0),'Data - Knowledge'!BL$8)/100</f>
        <v>0.102</v>
      </c>
      <c r="BM239" s="380">
        <f t="array" aca="true" ref="BM239">INDEX(KM_PCT,MATCH($A239,'Knowledge - Percentages'!$B:$B,0),'Data - Knowledge'!BM$8)/100</f>
        <v>0.077</v>
      </c>
      <c r="BN239" s="380">
        <f t="array" aca="true" ref="BN239">INDEX(KM_PCT,MATCH($A239,'Knowledge - Percentages'!$B:$B,0),'Data - Knowledge'!BN$8)/100</f>
        <v>0.083</v>
      </c>
      <c r="BO239" s="380">
        <f t="array" aca="true" ref="BO239">INDEX(KM_PCT,MATCH($A239,'Knowledge - Percentages'!$B:$B,0),'Data - Knowledge'!BO$8)/100</f>
        <v>0.088000000000000009</v>
      </c>
      <c r="BP239" s="380">
        <f t="array" aca="true" ref="BP239">INDEX(KM_PCT,MATCH($A239,'Knowledge - Percentages'!$B:$B,0),'Data - Knowledge'!BP$8)/100</f>
        <v>0.088000000000000009</v>
      </c>
      <c r="BQ239" s="380">
        <f t="array" aca="true" ref="BQ239">INDEX(KM_PCT,MATCH($A239,'Knowledge - Percentages'!$B:$B,0),'Data - Knowledge'!BQ$8)/100</f>
        <v>0.085</v>
      </c>
    </row>
    <row r="240" spans="1:69">
      <c r="A240" t="s">
        <v>678</v>
      </c>
      <c r="B240" t="s">
        <v>1064</v>
      </c>
      <c r="C240" t="s">
        <v>1114</v>
      </c>
      <c r="D240" t="s">
        <v>679</v>
      </c>
      <c r="E240" s="373">
        <f>SUMPRODUCT($K$2:$BQ$2,$K240:$BQ240)/$J$2</f>
        <v>0.13624621212121207</v>
      </c>
      <c r="F240" s="379">
        <f>SUMPRODUCT($K$2:$BQ$2,$K240:$BQ240)</f>
        <v>35.968999999999987</v>
      </c>
      <c r="G240" s="373">
        <f>SUMPRODUCT($K$3:$BQ$3,$K240:$BQ240)/$J$3</f>
        <v>0.24834691991786451</v>
      </c>
      <c r="H240" s="379">
        <f>SUMPRODUCT($K$3:$BQ$3,$K240:$BQ240)</f>
        <v>2418.8990000000003</v>
      </c>
      <c r="I240" s="373">
        <f>CORREL($K$4:$BQ$4,$K240:$BQ240)</f>
        <v>-0.37191309321652666</v>
      </c>
      <c r="J240" s="379">
        <f>$E240/$G240*100</f>
        <v>54.861244973874705</v>
      </c>
      <c r="K240" s="380">
        <f t="array" aca="true" ref="K240">INDEX(KM_PCT,MATCH($A240,'Knowledge - Percentages'!$B:$B,0),'Data - Knowledge'!K$8)/100</f>
        <v>0.42</v>
      </c>
      <c r="L240" s="380">
        <f t="array" aca="true" ref="L240">INDEX(KM_PCT,MATCH($A240,'Knowledge - Percentages'!$B:$B,0),'Data - Knowledge'!L$8)/100</f>
        <v>0.384</v>
      </c>
      <c r="M240" s="380">
        <f t="array" aca="true" ref="M240">INDEX(KM_PCT,MATCH($A240,'Knowledge - Percentages'!$B:$B,0),'Data - Knowledge'!M$8)/100</f>
        <v>0.384</v>
      </c>
      <c r="N240" s="380">
        <f t="array" aca="true" ref="N240">INDEX(KM_PCT,MATCH($A240,'Knowledge - Percentages'!$B:$B,0),'Data - Knowledge'!N$8)/100</f>
        <v>0.345</v>
      </c>
      <c r="O240" s="380">
        <f t="array" aca="true" ref="O240">INDEX(KM_PCT,MATCH($A240,'Knowledge - Percentages'!$B:$B,0),'Data - Knowledge'!O$8)/100</f>
        <v>0.336</v>
      </c>
      <c r="P240" s="380">
        <f t="array" aca="true" ref="P240">INDEX(KM_PCT,MATCH($A240,'Knowledge - Percentages'!$B:$B,0),'Data - Knowledge'!P$8)/100</f>
        <v>0.314</v>
      </c>
      <c r="Q240" s="380">
        <f t="array" aca="true" ref="Q240">INDEX(KM_PCT,MATCH($A240,'Knowledge - Percentages'!$B:$B,0),'Data - Knowledge'!Q$8)/100</f>
        <v>0.336</v>
      </c>
      <c r="R240" s="380">
        <f t="array" aca="true" ref="R240">INDEX(KM_PCT,MATCH($A240,'Knowledge - Percentages'!$B:$B,0),'Data - Knowledge'!R$8)/100</f>
        <v>0.335</v>
      </c>
      <c r="S240" s="380">
        <f t="array" aca="true" ref="S240">INDEX(KM_PCT,MATCH($A240,'Knowledge - Percentages'!$B:$B,0),'Data - Knowledge'!S$8)/100</f>
        <v>0.345</v>
      </c>
      <c r="T240" s="380">
        <f t="array" aca="true" ref="T240">INDEX(KM_PCT,MATCH($A240,'Knowledge - Percentages'!$B:$B,0),'Data - Knowledge'!T$8)/100</f>
        <v>0.305</v>
      </c>
      <c r="U240" s="380">
        <f t="array" aca="true" ref="U240">INDEX(KM_PCT,MATCH($A240,'Knowledge - Percentages'!$B:$B,0),'Data - Knowledge'!U$8)/100</f>
        <v>0.29600000000000004</v>
      </c>
      <c r="V240" s="380">
        <f t="array" aca="true" ref="V240">INDEX(KM_PCT,MATCH($A240,'Knowledge - Percentages'!$B:$B,0),'Data - Knowledge'!V$8)/100</f>
        <v>0.344</v>
      </c>
      <c r="W240" s="380">
        <f t="array" aca="true" ref="W240">INDEX(KM_PCT,MATCH($A240,'Knowledge - Percentages'!$B:$B,0),'Data - Knowledge'!W$8)/100</f>
        <v>0.287</v>
      </c>
      <c r="X240" s="380">
        <f t="array" aca="true" ref="X240">INDEX(KM_PCT,MATCH($A240,'Knowledge - Percentages'!$B:$B,0),'Data - Knowledge'!X$8)/100</f>
        <v>0.27699999999999997</v>
      </c>
      <c r="Y240" s="380">
        <f t="array" aca="true" ref="Y240">INDEX(KM_PCT,MATCH($A240,'Knowledge - Percentages'!$B:$B,0),'Data - Knowledge'!Y$8)/100</f>
        <v>0.275</v>
      </c>
      <c r="Z240" s="380">
        <f t="array" aca="true" ref="Z240">INDEX(KM_PCT,MATCH($A240,'Knowledge - Percentages'!$B:$B,0),'Data - Knowledge'!Z$8)/100</f>
        <v>0.32</v>
      </c>
      <c r="AA240" s="380">
        <f t="array" aca="true" ref="AA240">INDEX(KM_PCT,MATCH($A240,'Knowledge - Percentages'!$B:$B,0),'Data - Knowledge'!AA$8)/100</f>
        <v>0.253</v>
      </c>
      <c r="AB240" s="380">
        <f t="array" aca="true" ref="AB240">INDEX(KM_PCT,MATCH($A240,'Knowledge - Percentages'!$B:$B,0),'Data - Knowledge'!AB$8)/100</f>
        <v>0.225</v>
      </c>
      <c r="AC240" s="380">
        <f t="array" aca="true" ref="AC240">INDEX(KM_PCT,MATCH($A240,'Knowledge - Percentages'!$B:$B,0),'Data - Knowledge'!AC$8)/100</f>
        <v>0.217</v>
      </c>
      <c r="AD240" s="380">
        <f t="array" aca="true" ref="AD240">INDEX(KM_PCT,MATCH($A240,'Knowledge - Percentages'!$B:$B,0),'Data - Knowledge'!AD$8)/100</f>
        <v>0.182</v>
      </c>
      <c r="AE240" s="380">
        <f t="array" aca="true" ref="AE240">INDEX(KM_PCT,MATCH($A240,'Knowledge - Percentages'!$B:$B,0),'Data - Knowledge'!AE$8)/100</f>
        <v>0.253</v>
      </c>
      <c r="AF240" s="380">
        <f t="array" aca="true" ref="AF240">INDEX(KM_PCT,MATCH($A240,'Knowledge - Percentages'!$B:$B,0),'Data - Knowledge'!AF$8)/100</f>
        <v>0.271</v>
      </c>
      <c r="AG240" s="380">
        <f t="array" aca="true" ref="AG240">INDEX(KM_PCT,MATCH($A240,'Knowledge - Percentages'!$B:$B,0),'Data - Knowledge'!AG$8)/100</f>
        <v>0.259</v>
      </c>
      <c r="AH240" s="380">
        <f t="array" aca="true" ref="AH240">INDEX(KM_PCT,MATCH($A240,'Knowledge - Percentages'!$B:$B,0),'Data - Knowledge'!AH$8)/100</f>
        <v>0.258</v>
      </c>
      <c r="AI240" s="380">
        <f t="array" aca="true" ref="AI240">INDEX(KM_PCT,MATCH($A240,'Knowledge - Percentages'!$B:$B,0),'Data - Knowledge'!AI$8)/100</f>
        <v>0.17</v>
      </c>
      <c r="AJ240" s="380">
        <f t="array" aca="true" ref="AJ240">INDEX(KM_PCT,MATCH($A240,'Knowledge - Percentages'!$B:$B,0),'Data - Knowledge'!AJ$8)/100</f>
        <v>0.228</v>
      </c>
      <c r="AK240" s="380">
        <f t="array" aca="true" ref="AK240">INDEX(KM_PCT,MATCH($A240,'Knowledge - Percentages'!$B:$B,0),'Data - Knowledge'!AK$8)/100</f>
        <v>0.198</v>
      </c>
      <c r="AL240" s="380">
        <f t="array" aca="true" ref="AL240">INDEX(KM_PCT,MATCH($A240,'Knowledge - Percentages'!$B:$B,0),'Data - Knowledge'!AL$8)/100</f>
        <v>0.212</v>
      </c>
      <c r="AM240" s="380">
        <f t="array" aca="true" ref="AM240">INDEX(KM_PCT,MATCH($A240,'Knowledge - Percentages'!$B:$B,0),'Data - Knowledge'!AM$8)/100</f>
        <v>0.20800000000000002</v>
      </c>
      <c r="AN240" s="380">
        <f t="array" aca="true" ref="AN240">INDEX(KM_PCT,MATCH($A240,'Knowledge - Percentages'!$B:$B,0),'Data - Knowledge'!AN$8)/100</f>
        <v>0.24100000000000002</v>
      </c>
      <c r="AO240" s="380">
        <f t="array" aca="true" ref="AO240">INDEX(KM_PCT,MATCH($A240,'Knowledge - Percentages'!$B:$B,0),'Data - Knowledge'!AO$8)/100</f>
        <v>0.24</v>
      </c>
      <c r="AP240" s="380">
        <f t="array" aca="true" ref="AP240">INDEX(KM_PCT,MATCH($A240,'Knowledge - Percentages'!$B:$B,0),'Data - Knowledge'!AP$8)/100</f>
        <v>0.198</v>
      </c>
      <c r="AQ240" s="380">
        <f t="array" aca="true" ref="AQ240">INDEX(KM_PCT,MATCH($A240,'Knowledge - Percentages'!$B:$B,0),'Data - Knowledge'!AQ$8)/100</f>
        <v>0.195</v>
      </c>
      <c r="AR240" s="380">
        <f t="array" aca="true" ref="AR240">INDEX(KM_PCT,MATCH($A240,'Knowledge - Percentages'!$B:$B,0),'Data - Knowledge'!AR$8)/100</f>
        <v>0.126</v>
      </c>
      <c r="AS240" s="380">
        <f t="array" aca="true" ref="AS240">INDEX(KM_PCT,MATCH($A240,'Knowledge - Percentages'!$B:$B,0),'Data - Knowledge'!AS$8)/100</f>
        <v>0.135</v>
      </c>
      <c r="AT240" s="380">
        <f t="array" aca="true" ref="AT240">INDEX(KM_PCT,MATCH($A240,'Knowledge - Percentages'!$B:$B,0),'Data - Knowledge'!AT$8)/100</f>
        <v>0.132</v>
      </c>
      <c r="AU240" s="380">
        <f t="array" aca="true" ref="AU240">INDEX(KM_PCT,MATCH($A240,'Knowledge - Percentages'!$B:$B,0),'Data - Knowledge'!AU$8)/100</f>
        <v>0.131</v>
      </c>
      <c r="AV240" s="380">
        <f t="array" aca="true" ref="AV240">INDEX(KM_PCT,MATCH($A240,'Knowledge - Percentages'!$B:$B,0),'Data - Knowledge'!AV$8)/100</f>
        <v>0.145</v>
      </c>
      <c r="AW240" s="380">
        <f t="array" aca="true" ref="AW240">INDEX(KM_PCT,MATCH($A240,'Knowledge - Percentages'!$B:$B,0),'Data - Knowledge'!AW$8)/100</f>
        <v>0.136</v>
      </c>
      <c r="AX240" s="380">
        <f t="array" aca="true" ref="AX240">INDEX(KM_PCT,MATCH($A240,'Knowledge - Percentages'!$B:$B,0),'Data - Knowledge'!AX$8)/100</f>
        <v>0.1</v>
      </c>
      <c r="AY240" s="380">
        <f t="array" aca="true" ref="AY240">INDEX(KM_PCT,MATCH($A240,'Knowledge - Percentages'!$B:$B,0),'Data - Knowledge'!AY$8)/100</f>
        <v>0.138</v>
      </c>
      <c r="AZ240" s="380">
        <f t="array" aca="true" ref="AZ240">INDEX(KM_PCT,MATCH($A240,'Knowledge - Percentages'!$B:$B,0),'Data - Knowledge'!AZ$8)/100</f>
        <v>0.13</v>
      </c>
      <c r="BA240" s="380">
        <f t="array" aca="true" ref="BA240">INDEX(KM_PCT,MATCH($A240,'Knowledge - Percentages'!$B:$B,0),'Data - Knowledge'!BA$8)/100</f>
        <v>0.111</v>
      </c>
      <c r="BB240" s="380">
        <f t="array" aca="true" ref="BB240">INDEX(KM_PCT,MATCH($A240,'Knowledge - Percentages'!$B:$B,0),'Data - Knowledge'!BB$8)/100</f>
        <v>0.115</v>
      </c>
      <c r="BC240" s="380">
        <f t="array" aca="true" ref="BC240">INDEX(KM_PCT,MATCH($A240,'Knowledge - Percentages'!$B:$B,0),'Data - Knowledge'!BC$8)/100</f>
        <v>0.12</v>
      </c>
      <c r="BD240" s="380">
        <f t="array" aca="true" ref="BD240">INDEX(KM_PCT,MATCH($A240,'Knowledge - Percentages'!$B:$B,0),'Data - Knowledge'!BD$8)/100</f>
        <v>0.131</v>
      </c>
      <c r="BE240" s="380">
        <f t="array" aca="true" ref="BE240">INDEX(KM_PCT,MATCH($A240,'Knowledge - Percentages'!$B:$B,0),'Data - Knowledge'!BE$8)/100</f>
        <v>0.096999999999999989</v>
      </c>
      <c r="BF240" s="380">
        <f t="array" aca="true" ref="BF240">INDEX(KM_PCT,MATCH($A240,'Knowledge - Percentages'!$B:$B,0),'Data - Knowledge'!BF$8)/100</f>
        <v>0.106</v>
      </c>
      <c r="BG240" s="380">
        <f t="array" aca="true" ref="BG240">INDEX(KM_PCT,MATCH($A240,'Knowledge - Percentages'!$B:$B,0),'Data - Knowledge'!BG$8)/100</f>
        <v>0.125</v>
      </c>
      <c r="BH240" s="380">
        <f t="array" aca="true" ref="BH240">INDEX(KM_PCT,MATCH($A240,'Knowledge - Percentages'!$B:$B,0),'Data - Knowledge'!BH$8)/100</f>
        <v>0.124</v>
      </c>
      <c r="BI240" s="380">
        <f t="array" aca="true" ref="BI240">INDEX(KM_PCT,MATCH($A240,'Knowledge - Percentages'!$B:$B,0),'Data - Knowledge'!BI$8)/100</f>
        <v>0.122</v>
      </c>
      <c r="BJ240" s="380">
        <f t="array" aca="true" ref="BJ240">INDEX(KM_PCT,MATCH($A240,'Knowledge - Percentages'!$B:$B,0),'Data - Knowledge'!BJ$8)/100</f>
        <v>0.098</v>
      </c>
      <c r="BK240" s="380">
        <f t="array" aca="true" ref="BK240">INDEX(KM_PCT,MATCH($A240,'Knowledge - Percentages'!$B:$B,0),'Data - Knowledge'!BK$8)/100</f>
        <v>0.096</v>
      </c>
      <c r="BL240" s="380">
        <f t="array" aca="true" ref="BL240">INDEX(KM_PCT,MATCH($A240,'Knowledge - Percentages'!$B:$B,0),'Data - Knowledge'!BL$8)/100</f>
        <v>0.10400000000000001</v>
      </c>
      <c r="BM240" s="380">
        <f t="array" aca="true" ref="BM240">INDEX(KM_PCT,MATCH($A240,'Knowledge - Percentages'!$B:$B,0),'Data - Knowledge'!BM$8)/100</f>
        <v>0.092</v>
      </c>
      <c r="BN240" s="380">
        <f t="array" aca="true" ref="BN240">INDEX(KM_PCT,MATCH($A240,'Knowledge - Percentages'!$B:$B,0),'Data - Knowledge'!BN$8)/100</f>
        <v>0.094</v>
      </c>
      <c r="BO240" s="380">
        <f t="array" aca="true" ref="BO240">INDEX(KM_PCT,MATCH($A240,'Knowledge - Percentages'!$B:$B,0),'Data - Knowledge'!BO$8)/100</f>
        <v>0.087</v>
      </c>
      <c r="BP240" s="380">
        <f t="array" aca="true" ref="BP240">INDEX(KM_PCT,MATCH($A240,'Knowledge - Percentages'!$B:$B,0),'Data - Knowledge'!BP$8)/100</f>
        <v>0.085</v>
      </c>
      <c r="BQ240" s="380">
        <f t="array" aca="true" ref="BQ240">INDEX(KM_PCT,MATCH($A240,'Knowledge - Percentages'!$B:$B,0),'Data - Knowledge'!BQ$8)/100</f>
        <v>0.085</v>
      </c>
    </row>
    <row r="241" spans="1:69">
      <c r="A241" t="s">
        <v>1115</v>
      </c>
      <c r="B241" t="s">
        <v>1064</v>
      </c>
      <c r="C241" t="s">
        <v>1116</v>
      </c>
      <c r="D241" t="s">
        <v>1117</v>
      </c>
      <c r="E241" s="373">
        <f>SUMPRODUCT($K$2:$BQ$2,$K241:$BQ241)/$J$2</f>
        <v>0.10738636363636363</v>
      </c>
      <c r="F241" s="379">
        <f>SUMPRODUCT($K$2:$BQ$2,$K241:$BQ241)</f>
        <v>28.349999999999998</v>
      </c>
      <c r="G241" s="373">
        <f>SUMPRODUCT($K$3:$BQ$3,$K241:$BQ241)/$J$3</f>
        <v>0.1350657084188911</v>
      </c>
      <c r="H241" s="379">
        <f>SUMPRODUCT($K$3:$BQ$3,$K241:$BQ241)</f>
        <v>1315.5399999999993</v>
      </c>
      <c r="I241" s="373">
        <f>CORREL($K$4:$BQ$4,$K241:$BQ241)</f>
        <v>-0.21484365752391135</v>
      </c>
      <c r="J241" s="379">
        <f>$E241/$G241*100</f>
        <v>79.506756299176189</v>
      </c>
      <c r="K241" s="380">
        <f t="array" aca="true" ref="K241">INDEX(KM_PCT,MATCH($A241,'Knowledge - Percentages'!$B:$B,0),'Data - Knowledge'!K$8)/100</f>
        <v>0.13699999999999998</v>
      </c>
      <c r="L241" s="380">
        <f t="array" aca="true" ref="L241">INDEX(KM_PCT,MATCH($A241,'Knowledge - Percentages'!$B:$B,0),'Data - Knowledge'!L$8)/100</f>
        <v>0.13699999999999998</v>
      </c>
      <c r="M241" s="380">
        <f t="array" aca="true" ref="M241">INDEX(KM_PCT,MATCH($A241,'Knowledge - Percentages'!$B:$B,0),'Data - Knowledge'!M$8)/100</f>
        <v>0.13699999999999998</v>
      </c>
      <c r="N241" s="380">
        <f t="array" aca="true" ref="N241">INDEX(KM_PCT,MATCH($A241,'Knowledge - Percentages'!$B:$B,0),'Data - Knowledge'!N$8)/100</f>
        <v>0.134</v>
      </c>
      <c r="O241" s="380">
        <f t="array" aca="true" ref="O241">INDEX(KM_PCT,MATCH($A241,'Knowledge - Percentages'!$B:$B,0),'Data - Knowledge'!O$8)/100</f>
        <v>0.145</v>
      </c>
      <c r="P241" s="380">
        <f t="array" aca="true" ref="P241">INDEX(KM_PCT,MATCH($A241,'Knowledge - Percentages'!$B:$B,0),'Data - Knowledge'!P$8)/100</f>
        <v>0.195</v>
      </c>
      <c r="Q241" s="380">
        <f t="array" aca="true" ref="Q241">INDEX(KM_PCT,MATCH($A241,'Knowledge - Percentages'!$B:$B,0),'Data - Knowledge'!Q$8)/100</f>
        <v>0.111</v>
      </c>
      <c r="R241" s="380">
        <f t="array" aca="true" ref="R241">INDEX(KM_PCT,MATCH($A241,'Knowledge - Percentages'!$B:$B,0),'Data - Knowledge'!R$8)/100</f>
        <v>0.12</v>
      </c>
      <c r="S241" s="380">
        <f t="array" aca="true" ref="S241">INDEX(KM_PCT,MATCH($A241,'Knowledge - Percentages'!$B:$B,0),'Data - Knowledge'!S$8)/100</f>
        <v>0.168</v>
      </c>
      <c r="T241" s="380">
        <f t="array" aca="true" ref="T241">INDEX(KM_PCT,MATCH($A241,'Knowledge - Percentages'!$B:$B,0),'Data - Knowledge'!T$8)/100</f>
        <v>0.133</v>
      </c>
      <c r="U241" s="380">
        <f t="array" aca="true" ref="U241">INDEX(KM_PCT,MATCH($A241,'Knowledge - Percentages'!$B:$B,0),'Data - Knowledge'!U$8)/100</f>
        <v>0.133</v>
      </c>
      <c r="V241" s="380">
        <f t="array" aca="true" ref="V241">INDEX(KM_PCT,MATCH($A241,'Knowledge - Percentages'!$B:$B,0),'Data - Knowledge'!V$8)/100</f>
        <v>0.114</v>
      </c>
      <c r="W241" s="380">
        <f t="array" aca="true" ref="W241">INDEX(KM_PCT,MATCH($A241,'Knowledge - Percentages'!$B:$B,0),'Data - Knowledge'!W$8)/100</f>
        <v>0.135</v>
      </c>
      <c r="X241" s="380">
        <f t="array" aca="true" ref="X241">INDEX(KM_PCT,MATCH($A241,'Knowledge - Percentages'!$B:$B,0),'Data - Knowledge'!X$8)/100</f>
        <v>0.088000000000000009</v>
      </c>
      <c r="Y241" s="380">
        <f t="array" aca="true" ref="Y241">INDEX(KM_PCT,MATCH($A241,'Knowledge - Percentages'!$B:$B,0),'Data - Knowledge'!Y$8)/100</f>
        <v>0.122</v>
      </c>
      <c r="Z241" s="380">
        <f t="array" aca="true" ref="Z241">INDEX(KM_PCT,MATCH($A241,'Knowledge - Percentages'!$B:$B,0),'Data - Knowledge'!Z$8)/100</f>
        <v>0.13</v>
      </c>
      <c r="AA241" s="380">
        <f t="array" aca="true" ref="AA241">INDEX(KM_PCT,MATCH($A241,'Knowledge - Percentages'!$B:$B,0),'Data - Knowledge'!AA$8)/100</f>
        <v>0.122</v>
      </c>
      <c r="AB241" s="380">
        <f t="array" aca="true" ref="AB241">INDEX(KM_PCT,MATCH($A241,'Knowledge - Percentages'!$B:$B,0),'Data - Knowledge'!AB$8)/100</f>
        <v>0.2</v>
      </c>
      <c r="AC241" s="380">
        <f t="array" aca="true" ref="AC241">INDEX(KM_PCT,MATCH($A241,'Knowledge - Percentages'!$B:$B,0),'Data - Knowledge'!AC$8)/100</f>
        <v>0.145</v>
      </c>
      <c r="AD241" s="380">
        <f t="array" aca="true" ref="AD241">INDEX(KM_PCT,MATCH($A241,'Knowledge - Percentages'!$B:$B,0),'Data - Knowledge'!AD$8)/100</f>
        <v>0.109</v>
      </c>
      <c r="AE241" s="380">
        <f t="array" aca="true" ref="AE241">INDEX(KM_PCT,MATCH($A241,'Knowledge - Percentages'!$B:$B,0),'Data - Knowledge'!AE$8)/100</f>
        <v>0.149</v>
      </c>
      <c r="AF241" s="380">
        <f t="array" aca="true" ref="AF241">INDEX(KM_PCT,MATCH($A241,'Knowledge - Percentages'!$B:$B,0),'Data - Knowledge'!AF$8)/100</f>
        <v>0.14400000000000002</v>
      </c>
      <c r="AG241" s="380">
        <f t="array" aca="true" ref="AG241">INDEX(KM_PCT,MATCH($A241,'Knowledge - Percentages'!$B:$B,0),'Data - Knowledge'!AG$8)/100</f>
        <v>0.14300000000000002</v>
      </c>
      <c r="AH241" s="380">
        <f t="array" aca="true" ref="AH241">INDEX(KM_PCT,MATCH($A241,'Knowledge - Percentages'!$B:$B,0),'Data - Knowledge'!AH$8)/100</f>
        <v>0.161</v>
      </c>
      <c r="AI241" s="380">
        <f t="array" aca="true" ref="AI241">INDEX(KM_PCT,MATCH($A241,'Knowledge - Percentages'!$B:$B,0),'Data - Knowledge'!AI$8)/100</f>
        <v>0.11900000000000001</v>
      </c>
      <c r="AJ241" s="380">
        <f t="array" aca="true" ref="AJ241">INDEX(KM_PCT,MATCH($A241,'Knowledge - Percentages'!$B:$B,0),'Data - Knowledge'!AJ$8)/100</f>
        <v>0.156</v>
      </c>
      <c r="AK241" s="380">
        <f t="array" aca="true" ref="AK241">INDEX(KM_PCT,MATCH($A241,'Knowledge - Percentages'!$B:$B,0),'Data - Knowledge'!AK$8)/100</f>
        <v>0.14</v>
      </c>
      <c r="AL241" s="380">
        <f t="array" aca="true" ref="AL241">INDEX(KM_PCT,MATCH($A241,'Knowledge - Percentages'!$B:$B,0),'Data - Knowledge'!AL$8)/100</f>
        <v>0.142</v>
      </c>
      <c r="AM241" s="380">
        <f t="array" aca="true" ref="AM241">INDEX(KM_PCT,MATCH($A241,'Knowledge - Percentages'!$B:$B,0),'Data - Knowledge'!AM$8)/100</f>
        <v>0.146</v>
      </c>
      <c r="AN241" s="380">
        <f t="array" aca="true" ref="AN241">INDEX(KM_PCT,MATCH($A241,'Knowledge - Percentages'!$B:$B,0),'Data - Knowledge'!AN$8)/100</f>
        <v>0.125</v>
      </c>
      <c r="AO241" s="380">
        <f t="array" aca="true" ref="AO241">INDEX(KM_PCT,MATCH($A241,'Knowledge - Percentages'!$B:$B,0),'Data - Knowledge'!AO$8)/100</f>
        <v>0.127</v>
      </c>
      <c r="AP241" s="380">
        <f t="array" aca="true" ref="AP241">INDEX(KM_PCT,MATCH($A241,'Knowledge - Percentages'!$B:$B,0),'Data - Knowledge'!AP$8)/100</f>
        <v>0.138</v>
      </c>
      <c r="AQ241" s="380">
        <f t="array" aca="true" ref="AQ241">INDEX(KM_PCT,MATCH($A241,'Knowledge - Percentages'!$B:$B,0),'Data - Knowledge'!AQ$8)/100</f>
        <v>0.153</v>
      </c>
      <c r="AR241" s="380">
        <f t="array" aca="true" ref="AR241">INDEX(KM_PCT,MATCH($A241,'Knowledge - Percentages'!$B:$B,0),'Data - Knowledge'!AR$8)/100</f>
        <v>0.096999999999999989</v>
      </c>
      <c r="AS241" s="380">
        <f t="array" aca="true" ref="AS241">INDEX(KM_PCT,MATCH($A241,'Knowledge - Percentages'!$B:$B,0),'Data - Knowledge'!AS$8)/100</f>
        <v>0.096999999999999989</v>
      </c>
      <c r="AT241" s="380">
        <f t="array" aca="true" ref="AT241">INDEX(KM_PCT,MATCH($A241,'Knowledge - Percentages'!$B:$B,0),'Data - Knowledge'!AT$8)/100</f>
        <v>0.10300000000000001</v>
      </c>
      <c r="AU241" s="380">
        <f t="array" aca="true" ref="AU241">INDEX(KM_PCT,MATCH($A241,'Knowledge - Percentages'!$B:$B,0),'Data - Knowledge'!AU$8)/100</f>
        <v>0.129</v>
      </c>
      <c r="AV241" s="380">
        <f t="array" aca="true" ref="AV241">INDEX(KM_PCT,MATCH($A241,'Knowledge - Percentages'!$B:$B,0),'Data - Knowledge'!AV$8)/100</f>
        <v>0.127</v>
      </c>
      <c r="AW241" s="380">
        <f t="array" aca="true" ref="AW241">INDEX(KM_PCT,MATCH($A241,'Knowledge - Percentages'!$B:$B,0),'Data - Knowledge'!AW$8)/100</f>
        <v>0.14</v>
      </c>
      <c r="AX241" s="380">
        <f t="array" aca="true" ref="AX241">INDEX(KM_PCT,MATCH($A241,'Knowledge - Percentages'!$B:$B,0),'Data - Knowledge'!AX$8)/100</f>
        <v>0.057999999999999996</v>
      </c>
      <c r="AY241" s="380">
        <f t="array" aca="true" ref="AY241">INDEX(KM_PCT,MATCH($A241,'Knowledge - Percentages'!$B:$B,0),'Data - Knowledge'!AY$8)/100</f>
        <v>0.106</v>
      </c>
      <c r="AZ241" s="380">
        <f t="array" aca="true" ref="AZ241">INDEX(KM_PCT,MATCH($A241,'Knowledge - Percentages'!$B:$B,0),'Data - Knowledge'!AZ$8)/100</f>
        <v>0.106</v>
      </c>
      <c r="BA241" s="380">
        <f t="array" aca="true" ref="BA241">INDEX(KM_PCT,MATCH($A241,'Knowledge - Percentages'!$B:$B,0),'Data - Knowledge'!BA$8)/100</f>
        <v>0.106</v>
      </c>
      <c r="BB241" s="380">
        <f t="array" aca="true" ref="BB241">INDEX(KM_PCT,MATCH($A241,'Knowledge - Percentages'!$B:$B,0),'Data - Knowledge'!BB$8)/100</f>
        <v>0.109</v>
      </c>
      <c r="BC241" s="380">
        <f t="array" aca="true" ref="BC241">INDEX(KM_PCT,MATCH($A241,'Knowledge - Percentages'!$B:$B,0),'Data - Knowledge'!BC$8)/100</f>
        <v>0.061</v>
      </c>
      <c r="BD241" s="380">
        <f t="array" aca="true" ref="BD241">INDEX(KM_PCT,MATCH($A241,'Knowledge - Percentages'!$B:$B,0),'Data - Knowledge'!BD$8)/100</f>
        <v>0.064</v>
      </c>
      <c r="BE241" s="380">
        <f t="array" aca="true" ref="BE241">INDEX(KM_PCT,MATCH($A241,'Knowledge - Percentages'!$B:$B,0),'Data - Knowledge'!BE$8)/100</f>
        <v>0.096999999999999989</v>
      </c>
      <c r="BF241" s="380">
        <f t="array" aca="true" ref="BF241">INDEX(KM_PCT,MATCH($A241,'Knowledge - Percentages'!$B:$B,0),'Data - Knowledge'!BF$8)/100</f>
        <v>0.08</v>
      </c>
      <c r="BG241" s="380">
        <f t="array" aca="true" ref="BG241">INDEX(KM_PCT,MATCH($A241,'Knowledge - Percentages'!$B:$B,0),'Data - Knowledge'!BG$8)/100</f>
        <v>0.11900000000000001</v>
      </c>
      <c r="BH241" s="380">
        <f t="array" aca="true" ref="BH241">INDEX(KM_PCT,MATCH($A241,'Knowledge - Percentages'!$B:$B,0),'Data - Knowledge'!BH$8)/100</f>
        <v>0.127</v>
      </c>
      <c r="BI241" s="380">
        <f t="array" aca="true" ref="BI241">INDEX(KM_PCT,MATCH($A241,'Knowledge - Percentages'!$B:$B,0),'Data - Knowledge'!BI$8)/100</f>
        <v>0.11900000000000001</v>
      </c>
      <c r="BJ241" s="380">
        <f t="array" aca="true" ref="BJ241">INDEX(KM_PCT,MATCH($A241,'Knowledge - Percentages'!$B:$B,0),'Data - Knowledge'!BJ$8)/100</f>
        <v>0.095</v>
      </c>
      <c r="BK241" s="380">
        <f t="array" aca="true" ref="BK241">INDEX(KM_PCT,MATCH($A241,'Knowledge - Percentages'!$B:$B,0),'Data - Knowledge'!BK$8)/100</f>
        <v>0.072000000000000008</v>
      </c>
      <c r="BL241" s="380">
        <f t="array" aca="true" ref="BL241">INDEX(KM_PCT,MATCH($A241,'Knowledge - Percentages'!$B:$B,0),'Data - Knowledge'!BL$8)/100</f>
        <v>0.09</v>
      </c>
      <c r="BM241" s="380">
        <f t="array" aca="true" ref="BM241">INDEX(KM_PCT,MATCH($A241,'Knowledge - Percentages'!$B:$B,0),'Data - Knowledge'!BM$8)/100</f>
        <v>0.093000000000000013</v>
      </c>
      <c r="BN241" s="380">
        <f t="array" aca="true" ref="BN241">INDEX(KM_PCT,MATCH($A241,'Knowledge - Percentages'!$B:$B,0),'Data - Knowledge'!BN$8)/100</f>
        <v>0.093000000000000013</v>
      </c>
      <c r="BO241" s="380">
        <f t="array" aca="true" ref="BO241">INDEX(KM_PCT,MATCH($A241,'Knowledge - Percentages'!$B:$B,0),'Data - Knowledge'!BO$8)/100</f>
        <v>0.081</v>
      </c>
      <c r="BP241" s="380">
        <f t="array" aca="true" ref="BP241">INDEX(KM_PCT,MATCH($A241,'Knowledge - Percentages'!$B:$B,0),'Data - Knowledge'!BP$8)/100</f>
        <v>0.081</v>
      </c>
      <c r="BQ241" s="380">
        <f t="array" aca="true" ref="BQ241">INDEX(KM_PCT,MATCH($A241,'Knowledge - Percentages'!$B:$B,0),'Data - Knowledge'!BQ$8)/100</f>
        <v>0.068</v>
      </c>
    </row>
    <row r="242" spans="1:69">
      <c r="A242" t="s">
        <v>1118</v>
      </c>
      <c r="B242" t="s">
        <v>1064</v>
      </c>
      <c r="C242" t="s">
        <v>1116</v>
      </c>
      <c r="D242" t="s">
        <v>1119</v>
      </c>
      <c r="E242" s="373">
        <f>SUMPRODUCT($K$2:$BQ$2,$K242:$BQ242)/$J$2</f>
        <v>0.0628522727272727</v>
      </c>
      <c r="F242" s="379">
        <f>SUMPRODUCT($K$2:$BQ$2,$K242:$BQ242)</f>
        <v>16.592999999999993</v>
      </c>
      <c r="G242" s="373">
        <f>SUMPRODUCT($K$3:$BQ$3,$K242:$BQ242)/$J$3</f>
        <v>0.0706611909650924</v>
      </c>
      <c r="H242" s="379">
        <f>SUMPRODUCT($K$3:$BQ$3,$K242:$BQ242)</f>
        <v>688.2399999999999</v>
      </c>
      <c r="I242" s="373">
        <f>CORREL($K$4:$BQ$4,$K242:$BQ242)</f>
        <v>-0.12073542065032287</v>
      </c>
      <c r="J242" s="379">
        <f>$E242/$G242*100</f>
        <v>88.948787685056985</v>
      </c>
      <c r="K242" s="380">
        <f t="array" aca="true" ref="K242">INDEX(KM_PCT,MATCH($A242,'Knowledge - Percentages'!$B:$B,0),'Data - Knowledge'!K$8)/100</f>
        <v>0.07</v>
      </c>
      <c r="L242" s="380">
        <f t="array" aca="true" ref="L242">INDEX(KM_PCT,MATCH($A242,'Knowledge - Percentages'!$B:$B,0),'Data - Knowledge'!L$8)/100</f>
        <v>0.07</v>
      </c>
      <c r="M242" s="380">
        <f t="array" aca="true" ref="M242">INDEX(KM_PCT,MATCH($A242,'Knowledge - Percentages'!$B:$B,0),'Data - Knowledge'!M$8)/100</f>
        <v>0.07</v>
      </c>
      <c r="N242" s="380">
        <f t="array" aca="true" ref="N242">INDEX(KM_PCT,MATCH($A242,'Knowledge - Percentages'!$B:$B,0),'Data - Knowledge'!N$8)/100</f>
        <v>0.065</v>
      </c>
      <c r="O242" s="380">
        <f t="array" aca="true" ref="O242">INDEX(KM_PCT,MATCH($A242,'Knowledge - Percentages'!$B:$B,0),'Data - Knowledge'!O$8)/100</f>
        <v>0.069</v>
      </c>
      <c r="P242" s="380">
        <f t="array" aca="true" ref="P242">INDEX(KM_PCT,MATCH($A242,'Knowledge - Percentages'!$B:$B,0),'Data - Knowledge'!P$8)/100</f>
        <v>0.08900000000000001</v>
      </c>
      <c r="Q242" s="380">
        <f t="array" aca="true" ref="Q242">INDEX(KM_PCT,MATCH($A242,'Knowledge - Percentages'!$B:$B,0),'Data - Knowledge'!Q$8)/100</f>
        <v>0.063</v>
      </c>
      <c r="R242" s="380">
        <f t="array" aca="true" ref="R242">INDEX(KM_PCT,MATCH($A242,'Knowledge - Percentages'!$B:$B,0),'Data - Knowledge'!R$8)/100</f>
        <v>0.063</v>
      </c>
      <c r="S242" s="380">
        <f t="array" aca="true" ref="S242">INDEX(KM_PCT,MATCH($A242,'Knowledge - Percentages'!$B:$B,0),'Data - Knowledge'!S$8)/100</f>
        <v>0.077</v>
      </c>
      <c r="T242" s="380">
        <f t="array" aca="true" ref="T242">INDEX(KM_PCT,MATCH($A242,'Knowledge - Percentages'!$B:$B,0),'Data - Knowledge'!T$8)/100</f>
        <v>0.068</v>
      </c>
      <c r="U242" s="380">
        <f t="array" aca="true" ref="U242">INDEX(KM_PCT,MATCH($A242,'Knowledge - Percentages'!$B:$B,0),'Data - Knowledge'!U$8)/100</f>
        <v>0.068</v>
      </c>
      <c r="V242" s="380">
        <f t="array" aca="true" ref="V242">INDEX(KM_PCT,MATCH($A242,'Knowledge - Percentages'!$B:$B,0),'Data - Knowledge'!V$8)/100</f>
        <v>0.064</v>
      </c>
      <c r="W242" s="380">
        <f t="array" aca="true" ref="W242">INDEX(KM_PCT,MATCH($A242,'Knowledge - Percentages'!$B:$B,0),'Data - Knowledge'!W$8)/100</f>
        <v>0.068</v>
      </c>
      <c r="X242" s="380">
        <f t="array" aca="true" ref="X242">INDEX(KM_PCT,MATCH($A242,'Knowledge - Percentages'!$B:$B,0),'Data - Knowledge'!X$8)/100</f>
        <v>0.046</v>
      </c>
      <c r="Y242" s="380">
        <f t="array" aca="true" ref="Y242">INDEX(KM_PCT,MATCH($A242,'Knowledge - Percentages'!$B:$B,0),'Data - Knowledge'!Y$8)/100</f>
        <v>0.067</v>
      </c>
      <c r="Z242" s="380">
        <f t="array" aca="true" ref="Z242">INDEX(KM_PCT,MATCH($A242,'Knowledge - Percentages'!$B:$B,0),'Data - Knowledge'!Z$8)/100</f>
        <v>0.064</v>
      </c>
      <c r="AA242" s="380">
        <f t="array" aca="true" ref="AA242">INDEX(KM_PCT,MATCH($A242,'Knowledge - Percentages'!$B:$B,0),'Data - Knowledge'!AA$8)/100</f>
        <v>0.067</v>
      </c>
      <c r="AB242" s="380">
        <f t="array" aca="true" ref="AB242">INDEX(KM_PCT,MATCH($A242,'Knowledge - Percentages'!$B:$B,0),'Data - Knowledge'!AB$8)/100</f>
        <v>0.099</v>
      </c>
      <c r="AC242" s="380">
        <f t="array" aca="true" ref="AC242">INDEX(KM_PCT,MATCH($A242,'Knowledge - Percentages'!$B:$B,0),'Data - Knowledge'!AC$8)/100</f>
        <v>0.079</v>
      </c>
      <c r="AD242" s="380">
        <f t="array" aca="true" ref="AD242">INDEX(KM_PCT,MATCH($A242,'Knowledge - Percentages'!$B:$B,0),'Data - Knowledge'!AD$8)/100</f>
        <v>0.055999999999999994</v>
      </c>
      <c r="AE242" s="380">
        <f t="array" aca="true" ref="AE242">INDEX(KM_PCT,MATCH($A242,'Knowledge - Percentages'!$B:$B,0),'Data - Knowledge'!AE$8)/100</f>
        <v>0.078</v>
      </c>
      <c r="AF242" s="380">
        <f t="array" aca="true" ref="AF242">INDEX(KM_PCT,MATCH($A242,'Knowledge - Percentages'!$B:$B,0),'Data - Knowledge'!AF$8)/100</f>
        <v>0.075</v>
      </c>
      <c r="AG242" s="380">
        <f t="array" aca="true" ref="AG242">INDEX(KM_PCT,MATCH($A242,'Knowledge - Percentages'!$B:$B,0),'Data - Knowledge'!AG$8)/100</f>
        <v>0.073</v>
      </c>
      <c r="AH242" s="380">
        <f t="array" aca="true" ref="AH242">INDEX(KM_PCT,MATCH($A242,'Knowledge - Percentages'!$B:$B,0),'Data - Knowledge'!AH$8)/100</f>
        <v>0.088000000000000009</v>
      </c>
      <c r="AI242" s="380">
        <f t="array" aca="true" ref="AI242">INDEX(KM_PCT,MATCH($A242,'Knowledge - Percentages'!$B:$B,0),'Data - Knowledge'!AI$8)/100</f>
        <v>0.067</v>
      </c>
      <c r="AJ242" s="380">
        <f t="array" aca="true" ref="AJ242">INDEX(KM_PCT,MATCH($A242,'Knowledge - Percentages'!$B:$B,0),'Data - Knowledge'!AJ$8)/100</f>
        <v>0.078</v>
      </c>
      <c r="AK242" s="380">
        <f t="array" aca="true" ref="AK242">INDEX(KM_PCT,MATCH($A242,'Knowledge - Percentages'!$B:$B,0),'Data - Knowledge'!AK$8)/100</f>
        <v>0.078</v>
      </c>
      <c r="AL242" s="380">
        <f t="array" aca="true" ref="AL242">INDEX(KM_PCT,MATCH($A242,'Knowledge - Percentages'!$B:$B,0),'Data - Knowledge'!AL$8)/100</f>
        <v>0.078</v>
      </c>
      <c r="AM242" s="380">
        <f t="array" aca="true" ref="AM242">INDEX(KM_PCT,MATCH($A242,'Knowledge - Percentages'!$B:$B,0),'Data - Knowledge'!AM$8)/100</f>
        <v>0.081</v>
      </c>
      <c r="AN242" s="380">
        <f t="array" aca="true" ref="AN242">INDEX(KM_PCT,MATCH($A242,'Knowledge - Percentages'!$B:$B,0),'Data - Knowledge'!AN$8)/100</f>
        <v>0.077</v>
      </c>
      <c r="AO242" s="380">
        <f t="array" aca="true" ref="AO242">INDEX(KM_PCT,MATCH($A242,'Knowledge - Percentages'!$B:$B,0),'Data - Knowledge'!AO$8)/100</f>
        <v>0.077</v>
      </c>
      <c r="AP242" s="380">
        <f t="array" aca="true" ref="AP242">INDEX(KM_PCT,MATCH($A242,'Knowledge - Percentages'!$B:$B,0),'Data - Knowledge'!AP$8)/100</f>
        <v>0.081</v>
      </c>
      <c r="AQ242" s="380">
        <f t="array" aca="true" ref="AQ242">INDEX(KM_PCT,MATCH($A242,'Knowledge - Percentages'!$B:$B,0),'Data - Knowledge'!AQ$8)/100</f>
        <v>0.085</v>
      </c>
      <c r="AR242" s="380">
        <f t="array" aca="true" ref="AR242">INDEX(KM_PCT,MATCH($A242,'Knowledge - Percentages'!$B:$B,0),'Data - Knowledge'!AR$8)/100</f>
        <v>0.054000000000000006</v>
      </c>
      <c r="AS242" s="380">
        <f t="array" aca="true" ref="AS242">INDEX(KM_PCT,MATCH($A242,'Knowledge - Percentages'!$B:$B,0),'Data - Knowledge'!AS$8)/100</f>
        <v>0.059000000000000004</v>
      </c>
      <c r="AT242" s="380">
        <f t="array" aca="true" ref="AT242">INDEX(KM_PCT,MATCH($A242,'Knowledge - Percentages'!$B:$B,0),'Data - Knowledge'!AT$8)/100</f>
        <v>0.059000000000000004</v>
      </c>
      <c r="AU242" s="380">
        <f t="array" aca="true" ref="AU242">INDEX(KM_PCT,MATCH($A242,'Knowledge - Percentages'!$B:$B,0),'Data - Knowledge'!AU$8)/100</f>
        <v>0.068</v>
      </c>
      <c r="AV242" s="380">
        <f t="array" aca="true" ref="AV242">INDEX(KM_PCT,MATCH($A242,'Knowledge - Percentages'!$B:$B,0),'Data - Knowledge'!AV$8)/100</f>
        <v>0.066</v>
      </c>
      <c r="AW242" s="380">
        <f t="array" aca="true" ref="AW242">INDEX(KM_PCT,MATCH($A242,'Knowledge - Percentages'!$B:$B,0),'Data - Knowledge'!AW$8)/100</f>
        <v>0.081</v>
      </c>
      <c r="AX242" s="380">
        <f t="array" aca="true" ref="AX242">INDEX(KM_PCT,MATCH($A242,'Knowledge - Percentages'!$B:$B,0),'Data - Knowledge'!AX$8)/100</f>
        <v>0.036000000000000004</v>
      </c>
      <c r="AY242" s="380">
        <f t="array" aca="true" ref="AY242">INDEX(KM_PCT,MATCH($A242,'Knowledge - Percentages'!$B:$B,0),'Data - Knowledge'!AY$8)/100</f>
        <v>0.061</v>
      </c>
      <c r="AZ242" s="380">
        <f t="array" aca="true" ref="AZ242">INDEX(KM_PCT,MATCH($A242,'Knowledge - Percentages'!$B:$B,0),'Data - Knowledge'!AZ$8)/100</f>
        <v>0.061</v>
      </c>
      <c r="BA242" s="380">
        <f t="array" aca="true" ref="BA242">INDEX(KM_PCT,MATCH($A242,'Knowledge - Percentages'!$B:$B,0),'Data - Knowledge'!BA$8)/100</f>
        <v>0.061</v>
      </c>
      <c r="BB242" s="380">
        <f t="array" aca="true" ref="BB242">INDEX(KM_PCT,MATCH($A242,'Knowledge - Percentages'!$B:$B,0),'Data - Knowledge'!BB$8)/100</f>
        <v>0.062</v>
      </c>
      <c r="BC242" s="380">
        <f t="array" aca="true" ref="BC242">INDEX(KM_PCT,MATCH($A242,'Knowledge - Percentages'!$B:$B,0),'Data - Knowledge'!BC$8)/100</f>
        <v>0.039</v>
      </c>
      <c r="BD242" s="380">
        <f t="array" aca="true" ref="BD242">INDEX(KM_PCT,MATCH($A242,'Knowledge - Percentages'!$B:$B,0),'Data - Knowledge'!BD$8)/100</f>
        <v>0.039</v>
      </c>
      <c r="BE242" s="380">
        <f t="array" aca="true" ref="BE242">INDEX(KM_PCT,MATCH($A242,'Knowledge - Percentages'!$B:$B,0),'Data - Knowledge'!BE$8)/100</f>
        <v>0.054000000000000006</v>
      </c>
      <c r="BF242" s="380">
        <f t="array" aca="true" ref="BF242">INDEX(KM_PCT,MATCH($A242,'Knowledge - Percentages'!$B:$B,0),'Data - Knowledge'!BF$8)/100</f>
        <v>0.044000000000000004</v>
      </c>
      <c r="BG242" s="380">
        <f t="array" aca="true" ref="BG242">INDEX(KM_PCT,MATCH($A242,'Knowledge - Percentages'!$B:$B,0),'Data - Knowledge'!BG$8)/100</f>
        <v>0.072000000000000008</v>
      </c>
      <c r="BH242" s="380">
        <f t="array" aca="true" ref="BH242">INDEX(KM_PCT,MATCH($A242,'Knowledge - Percentages'!$B:$B,0),'Data - Knowledge'!BH$8)/100</f>
        <v>0.07400000000000001</v>
      </c>
      <c r="BI242" s="380">
        <f t="array" aca="true" ref="BI242">INDEX(KM_PCT,MATCH($A242,'Knowledge - Percentages'!$B:$B,0),'Data - Knowledge'!BI$8)/100</f>
        <v>0.072000000000000008</v>
      </c>
      <c r="BJ242" s="380">
        <f t="array" aca="true" ref="BJ242">INDEX(KM_PCT,MATCH($A242,'Knowledge - Percentages'!$B:$B,0),'Data - Knowledge'!BJ$8)/100</f>
        <v>0.059000000000000004</v>
      </c>
      <c r="BK242" s="380">
        <f t="array" aca="true" ref="BK242">INDEX(KM_PCT,MATCH($A242,'Knowledge - Percentages'!$B:$B,0),'Data - Knowledge'!BK$8)/100</f>
        <v>0.042</v>
      </c>
      <c r="BL242" s="380">
        <f t="array" aca="true" ref="BL242">INDEX(KM_PCT,MATCH($A242,'Knowledge - Percentages'!$B:$B,0),'Data - Knowledge'!BL$8)/100</f>
        <v>0.059000000000000004</v>
      </c>
      <c r="BM242" s="380">
        <f t="array" aca="true" ref="BM242">INDEX(KM_PCT,MATCH($A242,'Knowledge - Percentages'!$B:$B,0),'Data - Knowledge'!BM$8)/100</f>
        <v>0.059000000000000004</v>
      </c>
      <c r="BN242" s="380">
        <f t="array" aca="true" ref="BN242">INDEX(KM_PCT,MATCH($A242,'Knowledge - Percentages'!$B:$B,0),'Data - Knowledge'!BN$8)/100</f>
        <v>0.06</v>
      </c>
      <c r="BO242" s="380">
        <f t="array" aca="true" ref="BO242">INDEX(KM_PCT,MATCH($A242,'Knowledge - Percentages'!$B:$B,0),'Data - Knowledge'!BO$8)/100</f>
        <v>0.051</v>
      </c>
      <c r="BP242" s="380">
        <f t="array" aca="true" ref="BP242">INDEX(KM_PCT,MATCH($A242,'Knowledge - Percentages'!$B:$B,0),'Data - Knowledge'!BP$8)/100</f>
        <v>0.051</v>
      </c>
      <c r="BQ242" s="380">
        <f t="array" aca="true" ref="BQ242">INDEX(KM_PCT,MATCH($A242,'Knowledge - Percentages'!$B:$B,0),'Data - Knowledge'!BQ$8)/100</f>
        <v>0.048</v>
      </c>
    </row>
    <row r="243" spans="1:69">
      <c r="A243" t="s">
        <v>1120</v>
      </c>
      <c r="B243" t="s">
        <v>1064</v>
      </c>
      <c r="C243" t="s">
        <v>1116</v>
      </c>
      <c r="D243" t="s">
        <v>1121</v>
      </c>
      <c r="E243" s="373">
        <f>SUMPRODUCT($K$2:$BQ$2,$K243:$BQ243)/$J$2</f>
        <v>0.021856060606060605</v>
      </c>
      <c r="F243" s="379">
        <f>SUMPRODUCT($K$2:$BQ$2,$K243:$BQ243)</f>
        <v>5.77</v>
      </c>
      <c r="G243" s="373">
        <f>SUMPRODUCT($K$3:$BQ$3,$K243:$BQ243)/$J$3</f>
        <v>0.027068377823408631</v>
      </c>
      <c r="H243" s="379">
        <f>SUMPRODUCT($K$3:$BQ$3,$K243:$BQ243)</f>
        <v>263.64600000000007</v>
      </c>
      <c r="I243" s="373">
        <f>CORREL($K$4:$BQ$4,$K243:$BQ243)</f>
        <v>-0.27710715326143637</v>
      </c>
      <c r="J243" s="379">
        <f>$E243/$G243*100</f>
        <v>80.743887752148808</v>
      </c>
      <c r="K243" s="380">
        <f t="array" aca="true" ref="K243">INDEX(KM_PCT,MATCH($A243,'Knowledge - Percentages'!$B:$B,0),'Data - Knowledge'!K$8)/100</f>
        <v>0.027999999999999997</v>
      </c>
      <c r="L243" s="380">
        <f t="array" aca="true" ref="L243">INDEX(KM_PCT,MATCH($A243,'Knowledge - Percentages'!$B:$B,0),'Data - Knowledge'!L$8)/100</f>
        <v>0.027999999999999997</v>
      </c>
      <c r="M243" s="380">
        <f t="array" aca="true" ref="M243">INDEX(KM_PCT,MATCH($A243,'Knowledge - Percentages'!$B:$B,0),'Data - Knowledge'!M$8)/100</f>
        <v>0.027999999999999997</v>
      </c>
      <c r="N243" s="380">
        <f t="array" aca="true" ref="N243">INDEX(KM_PCT,MATCH($A243,'Knowledge - Percentages'!$B:$B,0),'Data - Knowledge'!N$8)/100</f>
        <v>0.03</v>
      </c>
      <c r="O243" s="380">
        <f t="array" aca="true" ref="O243">INDEX(KM_PCT,MATCH($A243,'Knowledge - Percentages'!$B:$B,0),'Data - Knowledge'!O$8)/100</f>
        <v>0.03</v>
      </c>
      <c r="P243" s="380">
        <f t="array" aca="true" ref="P243">INDEX(KM_PCT,MATCH($A243,'Knowledge - Percentages'!$B:$B,0),'Data - Knowledge'!P$8)/100</f>
        <v>0.038</v>
      </c>
      <c r="Q243" s="380">
        <f t="array" aca="true" ref="Q243">INDEX(KM_PCT,MATCH($A243,'Knowledge - Percentages'!$B:$B,0),'Data - Knowledge'!Q$8)/100</f>
        <v>0.03</v>
      </c>
      <c r="R243" s="380">
        <f t="array" aca="true" ref="R243">INDEX(KM_PCT,MATCH($A243,'Knowledge - Percentages'!$B:$B,0),'Data - Knowledge'!R$8)/100</f>
        <v>0.028999999999999998</v>
      </c>
      <c r="S243" s="380">
        <f t="array" aca="true" ref="S243">INDEX(KM_PCT,MATCH($A243,'Knowledge - Percentages'!$B:$B,0),'Data - Knowledge'!S$8)/100</f>
        <v>0.033</v>
      </c>
      <c r="T243" s="380">
        <f t="array" aca="true" ref="T243">INDEX(KM_PCT,MATCH($A243,'Knowledge - Percentages'!$B:$B,0),'Data - Knowledge'!T$8)/100</f>
        <v>0.024</v>
      </c>
      <c r="U243" s="380">
        <f t="array" aca="true" ref="U243">INDEX(KM_PCT,MATCH($A243,'Knowledge - Percentages'!$B:$B,0),'Data - Knowledge'!U$8)/100</f>
        <v>0.024</v>
      </c>
      <c r="V243" s="380">
        <f t="array" aca="true" ref="V243">INDEX(KM_PCT,MATCH($A243,'Knowledge - Percentages'!$B:$B,0),'Data - Knowledge'!V$8)/100</f>
        <v>0.024</v>
      </c>
      <c r="W243" s="380">
        <f t="array" aca="true" ref="W243">INDEX(KM_PCT,MATCH($A243,'Knowledge - Percentages'!$B:$B,0),'Data - Knowledge'!W$8)/100</f>
        <v>0.024</v>
      </c>
      <c r="X243" s="380">
        <f t="array" aca="true" ref="X243">INDEX(KM_PCT,MATCH($A243,'Knowledge - Percentages'!$B:$B,0),'Data - Knowledge'!X$8)/100</f>
        <v>0.03</v>
      </c>
      <c r="Y243" s="380">
        <f t="array" aca="true" ref="Y243">INDEX(KM_PCT,MATCH($A243,'Knowledge - Percentages'!$B:$B,0),'Data - Knowledge'!Y$8)/100</f>
        <v>0.040999999999999995</v>
      </c>
      <c r="Z243" s="380">
        <f t="array" aca="true" ref="Z243">INDEX(KM_PCT,MATCH($A243,'Knowledge - Percentages'!$B:$B,0),'Data - Knowledge'!Z$8)/100</f>
        <v>0.052000000000000005</v>
      </c>
      <c r="AA243" s="380">
        <f t="array" aca="true" ref="AA243">INDEX(KM_PCT,MATCH($A243,'Knowledge - Percentages'!$B:$B,0),'Data - Knowledge'!AA$8)/100</f>
        <v>0.036000000000000004</v>
      </c>
      <c r="AB243" s="380">
        <f t="array" aca="true" ref="AB243">INDEX(KM_PCT,MATCH($A243,'Knowledge - Percentages'!$B:$B,0),'Data - Knowledge'!AB$8)/100</f>
        <v>0.051</v>
      </c>
      <c r="AC243" s="380">
        <f t="array" aca="true" ref="AC243">INDEX(KM_PCT,MATCH($A243,'Knowledge - Percentages'!$B:$B,0),'Data - Knowledge'!AC$8)/100</f>
        <v>0.036000000000000004</v>
      </c>
      <c r="AD243" s="380">
        <f t="array" aca="true" ref="AD243">INDEX(KM_PCT,MATCH($A243,'Knowledge - Percentages'!$B:$B,0),'Data - Knowledge'!AD$8)/100</f>
        <v>0.036000000000000004</v>
      </c>
      <c r="AE243" s="380">
        <f t="array" aca="true" ref="AE243">INDEX(KM_PCT,MATCH($A243,'Knowledge - Percentages'!$B:$B,0),'Data - Knowledge'!AE$8)/100</f>
        <v>0.034</v>
      </c>
      <c r="AF243" s="380">
        <f t="array" aca="true" ref="AF243">INDEX(KM_PCT,MATCH($A243,'Knowledge - Percentages'!$B:$B,0),'Data - Knowledge'!AF$8)/100</f>
        <v>0.027999999999999997</v>
      </c>
      <c r="AG243" s="380">
        <f t="array" aca="true" ref="AG243">INDEX(KM_PCT,MATCH($A243,'Knowledge - Percentages'!$B:$B,0),'Data - Knowledge'!AG$8)/100</f>
        <v>0.027000000000000003</v>
      </c>
      <c r="AH243" s="380">
        <f t="array" aca="true" ref="AH243">INDEX(KM_PCT,MATCH($A243,'Knowledge - Percentages'!$B:$B,0),'Data - Knowledge'!AH$8)/100</f>
        <v>0.027999999999999997</v>
      </c>
      <c r="AI243" s="380">
        <f t="array" aca="true" ref="AI243">INDEX(KM_PCT,MATCH($A243,'Knowledge - Percentages'!$B:$B,0),'Data - Knowledge'!AI$8)/100</f>
        <v>0.027999999999999997</v>
      </c>
      <c r="AJ243" s="380">
        <f t="array" aca="true" ref="AJ243">INDEX(KM_PCT,MATCH($A243,'Knowledge - Percentages'!$B:$B,0),'Data - Knowledge'!AJ$8)/100</f>
        <v>0.03</v>
      </c>
      <c r="AK243" s="380">
        <f t="array" aca="true" ref="AK243">INDEX(KM_PCT,MATCH($A243,'Knowledge - Percentages'!$B:$B,0),'Data - Knowledge'!AK$8)/100</f>
        <v>0.027999999999999997</v>
      </c>
      <c r="AL243" s="380">
        <f t="array" aca="true" ref="AL243">INDEX(KM_PCT,MATCH($A243,'Knowledge - Percentages'!$B:$B,0),'Data - Knowledge'!AL$8)/100</f>
        <v>0.027999999999999997</v>
      </c>
      <c r="AM243" s="380">
        <f t="array" aca="true" ref="AM243">INDEX(KM_PCT,MATCH($A243,'Knowledge - Percentages'!$B:$B,0),'Data - Knowledge'!AM$8)/100</f>
        <v>0.027999999999999997</v>
      </c>
      <c r="AN243" s="380">
        <f t="array" aca="true" ref="AN243">INDEX(KM_PCT,MATCH($A243,'Knowledge - Percentages'!$B:$B,0),'Data - Knowledge'!AN$8)/100</f>
        <v>0.023</v>
      </c>
      <c r="AO243" s="380">
        <f t="array" aca="true" ref="AO243">INDEX(KM_PCT,MATCH($A243,'Knowledge - Percentages'!$B:$B,0),'Data - Knowledge'!AO$8)/100</f>
        <v>0.023</v>
      </c>
      <c r="AP243" s="380">
        <f t="array" aca="true" ref="AP243">INDEX(KM_PCT,MATCH($A243,'Knowledge - Percentages'!$B:$B,0),'Data - Knowledge'!AP$8)/100</f>
        <v>0.026000000000000002</v>
      </c>
      <c r="AQ243" s="380">
        <f t="array" aca="true" ref="AQ243">INDEX(KM_PCT,MATCH($A243,'Knowledge - Percentages'!$B:$B,0),'Data - Knowledge'!AQ$8)/100</f>
        <v>0.027999999999999997</v>
      </c>
      <c r="AR243" s="380">
        <f t="array" aca="true" ref="AR243">INDEX(KM_PCT,MATCH($A243,'Knowledge - Percentages'!$B:$B,0),'Data - Knowledge'!AR$8)/100</f>
        <v>0.023</v>
      </c>
      <c r="AS243" s="380">
        <f t="array" aca="true" ref="AS243">INDEX(KM_PCT,MATCH($A243,'Knowledge - Percentages'!$B:$B,0),'Data - Knowledge'!AS$8)/100</f>
        <v>0.023</v>
      </c>
      <c r="AT243" s="380">
        <f t="array" aca="true" ref="AT243">INDEX(KM_PCT,MATCH($A243,'Knowledge - Percentages'!$B:$B,0),'Data - Knowledge'!AT$8)/100</f>
        <v>0.025</v>
      </c>
      <c r="AU243" s="380">
        <f t="array" aca="true" ref="AU243">INDEX(KM_PCT,MATCH($A243,'Knowledge - Percentages'!$B:$B,0),'Data - Knowledge'!AU$8)/100</f>
        <v>0.024</v>
      </c>
      <c r="AV243" s="380">
        <f t="array" aca="true" ref="AV243">INDEX(KM_PCT,MATCH($A243,'Knowledge - Percentages'!$B:$B,0),'Data - Knowledge'!AV$8)/100</f>
        <v>0.025</v>
      </c>
      <c r="AW243" s="380">
        <f t="array" aca="true" ref="AW243">INDEX(KM_PCT,MATCH($A243,'Knowledge - Percentages'!$B:$B,0),'Data - Knowledge'!AW$8)/100</f>
        <v>0.025</v>
      </c>
      <c r="AX243" s="380">
        <f t="array" aca="true" ref="AX243">INDEX(KM_PCT,MATCH($A243,'Knowledge - Percentages'!$B:$B,0),'Data - Knowledge'!AX$8)/100</f>
        <v>0.017</v>
      </c>
      <c r="AY243" s="380">
        <f t="array" aca="true" ref="AY243">INDEX(KM_PCT,MATCH($A243,'Knowledge - Percentages'!$B:$B,0),'Data - Knowledge'!AY$8)/100</f>
        <v>0.018000000000000002</v>
      </c>
      <c r="AZ243" s="380">
        <f t="array" aca="true" ref="AZ243">INDEX(KM_PCT,MATCH($A243,'Knowledge - Percentages'!$B:$B,0),'Data - Knowledge'!AZ$8)/100</f>
        <v>0.023</v>
      </c>
      <c r="BA243" s="380">
        <f t="array" aca="true" ref="BA243">INDEX(KM_PCT,MATCH($A243,'Knowledge - Percentages'!$B:$B,0),'Data - Knowledge'!BA$8)/100</f>
        <v>0.022000000000000002</v>
      </c>
      <c r="BB243" s="380">
        <f t="array" aca="true" ref="BB243">INDEX(KM_PCT,MATCH($A243,'Knowledge - Percentages'!$B:$B,0),'Data - Knowledge'!BB$8)/100</f>
        <v>0.022000000000000002</v>
      </c>
      <c r="BC243" s="380">
        <f t="array" aca="true" ref="BC243">INDEX(KM_PCT,MATCH($A243,'Knowledge - Percentages'!$B:$B,0),'Data - Knowledge'!BC$8)/100</f>
        <v>0.013000000000000001</v>
      </c>
      <c r="BD243" s="380">
        <f t="array" aca="true" ref="BD243">INDEX(KM_PCT,MATCH($A243,'Knowledge - Percentages'!$B:$B,0),'Data - Knowledge'!BD$8)/100</f>
        <v>0.013999999999999999</v>
      </c>
      <c r="BE243" s="380">
        <f t="array" aca="true" ref="BE243">INDEX(KM_PCT,MATCH($A243,'Knowledge - Percentages'!$B:$B,0),'Data - Knowledge'!BE$8)/100</f>
        <v>0.013999999999999999</v>
      </c>
      <c r="BF243" s="380">
        <f t="array" aca="true" ref="BF243">INDEX(KM_PCT,MATCH($A243,'Knowledge - Percentages'!$B:$B,0),'Data - Knowledge'!BF$8)/100</f>
        <v>0.012</v>
      </c>
      <c r="BG243" s="380">
        <f t="array" aca="true" ref="BG243">INDEX(KM_PCT,MATCH($A243,'Knowledge - Percentages'!$B:$B,0),'Data - Knowledge'!BG$8)/100</f>
        <v>0.022000000000000002</v>
      </c>
      <c r="BH243" s="380">
        <f t="array" aca="true" ref="BH243">INDEX(KM_PCT,MATCH($A243,'Knowledge - Percentages'!$B:$B,0),'Data - Knowledge'!BH$8)/100</f>
        <v>0.026000000000000002</v>
      </c>
      <c r="BI243" s="380">
        <f t="array" aca="true" ref="BI243">INDEX(KM_PCT,MATCH($A243,'Knowledge - Percentages'!$B:$B,0),'Data - Knowledge'!BI$8)/100</f>
        <v>0.022000000000000002</v>
      </c>
      <c r="BJ243" s="380">
        <f t="array" aca="true" ref="BJ243">INDEX(KM_PCT,MATCH($A243,'Knowledge - Percentages'!$B:$B,0),'Data - Knowledge'!BJ$8)/100</f>
        <v>0.021</v>
      </c>
      <c r="BK243" s="380">
        <f t="array" aca="true" ref="BK243">INDEX(KM_PCT,MATCH($A243,'Knowledge - Percentages'!$B:$B,0),'Data - Knowledge'!BK$8)/100</f>
        <v>0.019</v>
      </c>
      <c r="BL243" s="380">
        <f t="array" aca="true" ref="BL243">INDEX(KM_PCT,MATCH($A243,'Knowledge - Percentages'!$B:$B,0),'Data - Knowledge'!BL$8)/100</f>
        <v>0.021</v>
      </c>
      <c r="BM243" s="380">
        <f t="array" aca="true" ref="BM243">INDEX(KM_PCT,MATCH($A243,'Knowledge - Percentages'!$B:$B,0),'Data - Knowledge'!BM$8)/100</f>
        <v>0.021</v>
      </c>
      <c r="BN243" s="380">
        <f t="array" aca="true" ref="BN243">INDEX(KM_PCT,MATCH($A243,'Knowledge - Percentages'!$B:$B,0),'Data - Knowledge'!BN$8)/100</f>
        <v>0.021</v>
      </c>
      <c r="BO243" s="380">
        <f t="array" aca="true" ref="BO243">INDEX(KM_PCT,MATCH($A243,'Knowledge - Percentages'!$B:$B,0),'Data - Knowledge'!BO$8)/100</f>
        <v>0.018000000000000002</v>
      </c>
      <c r="BP243" s="380">
        <f t="array" aca="true" ref="BP243">INDEX(KM_PCT,MATCH($A243,'Knowledge - Percentages'!$B:$B,0),'Data - Knowledge'!BP$8)/100</f>
        <v>0.018000000000000002</v>
      </c>
      <c r="BQ243" s="380">
        <f t="array" aca="true" ref="BQ243">INDEX(KM_PCT,MATCH($A243,'Knowledge - Percentages'!$B:$B,0),'Data - Knowledge'!BQ$8)/100</f>
        <v>0.016</v>
      </c>
    </row>
    <row r="244" spans="1:69">
      <c r="A244" t="s">
        <v>1122</v>
      </c>
      <c r="B244" t="s">
        <v>1064</v>
      </c>
      <c r="C244" t="s">
        <v>1116</v>
      </c>
      <c r="D244" t="s">
        <v>1123</v>
      </c>
      <c r="E244" s="373">
        <f>SUMPRODUCT($K$2:$BQ$2,$K244:$BQ244)/$J$2</f>
        <v>0.0092575757575757561</v>
      </c>
      <c r="F244" s="379">
        <f>SUMPRODUCT($K$2:$BQ$2,$K244:$BQ244)</f>
        <v>2.4439999999999995</v>
      </c>
      <c r="G244" s="373">
        <f>SUMPRODUCT($K$3:$BQ$3,$K244:$BQ244)/$J$3</f>
        <v>0.01305071868583162</v>
      </c>
      <c r="H244" s="379">
        <f>SUMPRODUCT($K$3:$BQ$3,$K244:$BQ244)</f>
        <v>127.11399999999998</v>
      </c>
      <c r="I244" s="373">
        <f>CORREL($K$4:$BQ$4,$K244:$BQ244)</f>
        <v>-0.27025859210411546</v>
      </c>
      <c r="J244" s="379">
        <f>$E244/$G244*100</f>
        <v>70.935371303544756</v>
      </c>
      <c r="K244" s="380">
        <f t="array" aca="true" ref="K244">INDEX(KM_PCT,MATCH($A244,'Knowledge - Percentages'!$B:$B,0),'Data - Knowledge'!K$8)/100</f>
        <v>0.013000000000000001</v>
      </c>
      <c r="L244" s="380">
        <f t="array" aca="true" ref="L244">INDEX(KM_PCT,MATCH($A244,'Knowledge - Percentages'!$B:$B,0),'Data - Knowledge'!L$8)/100</f>
        <v>0.013000000000000001</v>
      </c>
      <c r="M244" s="380">
        <f t="array" aca="true" ref="M244">INDEX(KM_PCT,MATCH($A244,'Knowledge - Percentages'!$B:$B,0),'Data - Knowledge'!M$8)/100</f>
        <v>0.013000000000000001</v>
      </c>
      <c r="N244" s="380">
        <f t="array" aca="true" ref="N244">INDEX(KM_PCT,MATCH($A244,'Knowledge - Percentages'!$B:$B,0),'Data - Knowledge'!N$8)/100</f>
        <v>0.015</v>
      </c>
      <c r="O244" s="380">
        <f t="array" aca="true" ref="O244">INDEX(KM_PCT,MATCH($A244,'Knowledge - Percentages'!$B:$B,0),'Data - Knowledge'!O$8)/100</f>
        <v>0.015</v>
      </c>
      <c r="P244" s="380">
        <f t="array" aca="true" ref="P244">INDEX(KM_PCT,MATCH($A244,'Knowledge - Percentages'!$B:$B,0),'Data - Knowledge'!P$8)/100</f>
        <v>0.017</v>
      </c>
      <c r="Q244" s="380">
        <f t="array" aca="true" ref="Q244">INDEX(KM_PCT,MATCH($A244,'Knowledge - Percentages'!$B:$B,0),'Data - Knowledge'!Q$8)/100</f>
        <v>0.013000000000000001</v>
      </c>
      <c r="R244" s="380">
        <f t="array" aca="true" ref="R244">INDEX(KM_PCT,MATCH($A244,'Knowledge - Percentages'!$B:$B,0),'Data - Knowledge'!R$8)/100</f>
        <v>0.015</v>
      </c>
      <c r="S244" s="380">
        <f t="array" aca="true" ref="S244">INDEX(KM_PCT,MATCH($A244,'Knowledge - Percentages'!$B:$B,0),'Data - Knowledge'!S$8)/100</f>
        <v>0.016</v>
      </c>
      <c r="T244" s="380">
        <f t="array" aca="true" ref="T244">INDEX(KM_PCT,MATCH($A244,'Knowledge - Percentages'!$B:$B,0),'Data - Knowledge'!T$8)/100</f>
        <v>0.013999999999999999</v>
      </c>
      <c r="U244" s="380">
        <f t="array" aca="true" ref="U244">INDEX(KM_PCT,MATCH($A244,'Knowledge - Percentages'!$B:$B,0),'Data - Knowledge'!U$8)/100</f>
        <v>0.013000000000000001</v>
      </c>
      <c r="V244" s="380">
        <f t="array" aca="true" ref="V244">INDEX(KM_PCT,MATCH($A244,'Knowledge - Percentages'!$B:$B,0),'Data - Knowledge'!V$8)/100</f>
        <v>0.012</v>
      </c>
      <c r="W244" s="380">
        <f t="array" aca="true" ref="W244">INDEX(KM_PCT,MATCH($A244,'Knowledge - Percentages'!$B:$B,0),'Data - Knowledge'!W$8)/100</f>
        <v>0.013000000000000001</v>
      </c>
      <c r="X244" s="380">
        <f t="array" aca="true" ref="X244">INDEX(KM_PCT,MATCH($A244,'Knowledge - Percentages'!$B:$B,0),'Data - Knowledge'!X$8)/100</f>
        <v>0.013999999999999999</v>
      </c>
      <c r="Y244" s="380">
        <f t="array" aca="true" ref="Y244">INDEX(KM_PCT,MATCH($A244,'Knowledge - Percentages'!$B:$B,0),'Data - Knowledge'!Y$8)/100</f>
        <v>0.013999999999999999</v>
      </c>
      <c r="Z244" s="380">
        <f t="array" aca="true" ref="Z244">INDEX(KM_PCT,MATCH($A244,'Knowledge - Percentages'!$B:$B,0),'Data - Knowledge'!Z$8)/100</f>
        <v>0.013999999999999999</v>
      </c>
      <c r="AA244" s="380">
        <f t="array" aca="true" ref="AA244">INDEX(KM_PCT,MATCH($A244,'Knowledge - Percentages'!$B:$B,0),'Data - Knowledge'!AA$8)/100</f>
        <v>0.013999999999999999</v>
      </c>
      <c r="AB244" s="380">
        <f t="array" aca="true" ref="AB244">INDEX(KM_PCT,MATCH($A244,'Knowledge - Percentages'!$B:$B,0),'Data - Knowledge'!AB$8)/100</f>
        <v>0.024</v>
      </c>
      <c r="AC244" s="380">
        <f t="array" aca="true" ref="AC244">INDEX(KM_PCT,MATCH($A244,'Knowledge - Percentages'!$B:$B,0),'Data - Knowledge'!AC$8)/100</f>
        <v>0.015</v>
      </c>
      <c r="AD244" s="380">
        <f t="array" aca="true" ref="AD244">INDEX(KM_PCT,MATCH($A244,'Knowledge - Percentages'!$B:$B,0),'Data - Knowledge'!AD$8)/100</f>
        <v>0.013999999999999999</v>
      </c>
      <c r="AE244" s="380">
        <f t="array" aca="true" ref="AE244">INDEX(KM_PCT,MATCH($A244,'Knowledge - Percentages'!$B:$B,0),'Data - Knowledge'!AE$8)/100</f>
        <v>0.013000000000000001</v>
      </c>
      <c r="AF244" s="380">
        <f t="array" aca="true" ref="AF244">INDEX(KM_PCT,MATCH($A244,'Knowledge - Percentages'!$B:$B,0),'Data - Knowledge'!AF$8)/100</f>
        <v>0.013000000000000001</v>
      </c>
      <c r="AG244" s="380">
        <f t="array" aca="true" ref="AG244">INDEX(KM_PCT,MATCH($A244,'Knowledge - Percentages'!$B:$B,0),'Data - Knowledge'!AG$8)/100</f>
        <v>0.013000000000000001</v>
      </c>
      <c r="AH244" s="380">
        <f t="array" aca="true" ref="AH244">INDEX(KM_PCT,MATCH($A244,'Knowledge - Percentages'!$B:$B,0),'Data - Knowledge'!AH$8)/100</f>
        <v>0.022000000000000002</v>
      </c>
      <c r="AI244" s="380">
        <f t="array" aca="true" ref="AI244">INDEX(KM_PCT,MATCH($A244,'Knowledge - Percentages'!$B:$B,0),'Data - Knowledge'!AI$8)/100</f>
        <v>0.015</v>
      </c>
      <c r="AJ244" s="380">
        <f t="array" aca="true" ref="AJ244">INDEX(KM_PCT,MATCH($A244,'Knowledge - Percentages'!$B:$B,0),'Data - Knowledge'!AJ$8)/100</f>
        <v>0.013999999999999999</v>
      </c>
      <c r="AK244" s="380">
        <f t="array" aca="true" ref="AK244">INDEX(KM_PCT,MATCH($A244,'Knowledge - Percentages'!$B:$B,0),'Data - Knowledge'!AK$8)/100</f>
        <v>0.013999999999999999</v>
      </c>
      <c r="AL244" s="380">
        <f t="array" aca="true" ref="AL244">INDEX(KM_PCT,MATCH($A244,'Knowledge - Percentages'!$B:$B,0),'Data - Knowledge'!AL$8)/100</f>
        <v>0.013999999999999999</v>
      </c>
      <c r="AM244" s="380">
        <f t="array" aca="true" ref="AM244">INDEX(KM_PCT,MATCH($A244,'Knowledge - Percentages'!$B:$B,0),'Data - Knowledge'!AM$8)/100</f>
        <v>0.015</v>
      </c>
      <c r="AN244" s="380">
        <f t="array" aca="true" ref="AN244">INDEX(KM_PCT,MATCH($A244,'Knowledge - Percentages'!$B:$B,0),'Data - Knowledge'!AN$8)/100</f>
        <v>0.013000000000000001</v>
      </c>
      <c r="AO244" s="380">
        <f t="array" aca="true" ref="AO244">INDEX(KM_PCT,MATCH($A244,'Knowledge - Percentages'!$B:$B,0),'Data - Knowledge'!AO$8)/100</f>
        <v>0.013000000000000001</v>
      </c>
      <c r="AP244" s="380">
        <f t="array" aca="true" ref="AP244">INDEX(KM_PCT,MATCH($A244,'Knowledge - Percentages'!$B:$B,0),'Data - Knowledge'!AP$8)/100</f>
        <v>0.012</v>
      </c>
      <c r="AQ244" s="380">
        <f t="array" aca="true" ref="AQ244">INDEX(KM_PCT,MATCH($A244,'Knowledge - Percentages'!$B:$B,0),'Data - Knowledge'!AQ$8)/100</f>
        <v>0.013000000000000001</v>
      </c>
      <c r="AR244" s="380">
        <f t="array" aca="true" ref="AR244">INDEX(KM_PCT,MATCH($A244,'Knowledge - Percentages'!$B:$B,0),'Data - Knowledge'!AR$8)/100</f>
        <v>0.008</v>
      </c>
      <c r="AS244" s="380">
        <f t="array" aca="true" ref="AS244">INDEX(KM_PCT,MATCH($A244,'Knowledge - Percentages'!$B:$B,0),'Data - Knowledge'!AS$8)/100</f>
        <v>0.008</v>
      </c>
      <c r="AT244" s="380">
        <f t="array" aca="true" ref="AT244">INDEX(KM_PCT,MATCH($A244,'Knowledge - Percentages'!$B:$B,0),'Data - Knowledge'!AT$8)/100</f>
        <v>0.008</v>
      </c>
      <c r="AU244" s="380">
        <f t="array" aca="true" ref="AU244">INDEX(KM_PCT,MATCH($A244,'Knowledge - Percentages'!$B:$B,0),'Data - Knowledge'!AU$8)/100</f>
        <v>0.01</v>
      </c>
      <c r="AV244" s="380">
        <f t="array" aca="true" ref="AV244">INDEX(KM_PCT,MATCH($A244,'Knowledge - Percentages'!$B:$B,0),'Data - Knowledge'!AV$8)/100</f>
        <v>0.012</v>
      </c>
      <c r="AW244" s="380">
        <f t="array" aca="true" ref="AW244">INDEX(KM_PCT,MATCH($A244,'Knowledge - Percentages'!$B:$B,0),'Data - Knowledge'!AW$8)/100</f>
        <v>0.0090000000000000011</v>
      </c>
      <c r="AX244" s="380">
        <f t="array" aca="true" ref="AX244">INDEX(KM_PCT,MATCH($A244,'Knowledge - Percentages'!$B:$B,0),'Data - Knowledge'!AX$8)/100</f>
        <v>0.008</v>
      </c>
      <c r="AY244" s="380">
        <f t="array" aca="true" ref="AY244">INDEX(KM_PCT,MATCH($A244,'Knowledge - Percentages'!$B:$B,0),'Data - Knowledge'!AY$8)/100</f>
        <v>0.0069999999999999993</v>
      </c>
      <c r="AZ244" s="380">
        <f t="array" aca="true" ref="AZ244">INDEX(KM_PCT,MATCH($A244,'Knowledge - Percentages'!$B:$B,0),'Data - Knowledge'!AZ$8)/100</f>
        <v>0.008</v>
      </c>
      <c r="BA244" s="380">
        <f t="array" aca="true" ref="BA244">INDEX(KM_PCT,MATCH($A244,'Knowledge - Percentages'!$B:$B,0),'Data - Knowledge'!BA$8)/100</f>
        <v>0.008</v>
      </c>
      <c r="BB244" s="380">
        <f t="array" aca="true" ref="BB244">INDEX(KM_PCT,MATCH($A244,'Knowledge - Percentages'!$B:$B,0),'Data - Knowledge'!BB$8)/100</f>
        <v>0.008</v>
      </c>
      <c r="BC244" s="380">
        <f t="array" aca="true" ref="BC244">INDEX(KM_PCT,MATCH($A244,'Knowledge - Percentages'!$B:$B,0),'Data - Knowledge'!BC$8)/100</f>
        <v>0.0069999999999999993</v>
      </c>
      <c r="BD244" s="380">
        <f t="array" aca="true" ref="BD244">INDEX(KM_PCT,MATCH($A244,'Knowledge - Percentages'!$B:$B,0),'Data - Knowledge'!BD$8)/100</f>
        <v>0.0069999999999999993</v>
      </c>
      <c r="BE244" s="380">
        <f t="array" aca="true" ref="BE244">INDEX(KM_PCT,MATCH($A244,'Knowledge - Percentages'!$B:$B,0),'Data - Knowledge'!BE$8)/100</f>
        <v>0.0069999999999999993</v>
      </c>
      <c r="BF244" s="380">
        <f t="array" aca="true" ref="BF244">INDEX(KM_PCT,MATCH($A244,'Knowledge - Percentages'!$B:$B,0),'Data - Knowledge'!BF$8)/100</f>
        <v>0.0069999999999999993</v>
      </c>
      <c r="BG244" s="380">
        <f t="array" aca="true" ref="BG244">INDEX(KM_PCT,MATCH($A244,'Knowledge - Percentages'!$B:$B,0),'Data - Knowledge'!BG$8)/100</f>
        <v>0.0069999999999999993</v>
      </c>
      <c r="BH244" s="380">
        <f t="array" aca="true" ref="BH244">INDEX(KM_PCT,MATCH($A244,'Knowledge - Percentages'!$B:$B,0),'Data - Knowledge'!BH$8)/100</f>
        <v>0.0069999999999999993</v>
      </c>
      <c r="BI244" s="380">
        <f t="array" aca="true" ref="BI244">INDEX(KM_PCT,MATCH($A244,'Knowledge - Percentages'!$B:$B,0),'Data - Knowledge'!BI$8)/100</f>
        <v>0.0069999999999999993</v>
      </c>
      <c r="BJ244" s="380">
        <f t="array" aca="true" ref="BJ244">INDEX(KM_PCT,MATCH($A244,'Knowledge - Percentages'!$B:$B,0),'Data - Knowledge'!BJ$8)/100</f>
        <v>0.0069999999999999993</v>
      </c>
      <c r="BK244" s="380">
        <f t="array" aca="true" ref="BK244">INDEX(KM_PCT,MATCH($A244,'Knowledge - Percentages'!$B:$B,0),'Data - Knowledge'!BK$8)/100</f>
        <v>0.0069999999999999993</v>
      </c>
      <c r="BL244" s="380">
        <f t="array" aca="true" ref="BL244">INDEX(KM_PCT,MATCH($A244,'Knowledge - Percentages'!$B:$B,0),'Data - Knowledge'!BL$8)/100</f>
        <v>0.0069999999999999993</v>
      </c>
      <c r="BM244" s="380">
        <f t="array" aca="true" ref="BM244">INDEX(KM_PCT,MATCH($A244,'Knowledge - Percentages'!$B:$B,0),'Data - Knowledge'!BM$8)/100</f>
        <v>0.0069999999999999993</v>
      </c>
      <c r="BN244" s="380">
        <f t="array" aca="true" ref="BN244">INDEX(KM_PCT,MATCH($A244,'Knowledge - Percentages'!$B:$B,0),'Data - Knowledge'!BN$8)/100</f>
        <v>0.0069999999999999993</v>
      </c>
      <c r="BO244" s="380">
        <f t="array" aca="true" ref="BO244">INDEX(KM_PCT,MATCH($A244,'Knowledge - Percentages'!$B:$B,0),'Data - Knowledge'!BO$8)/100</f>
        <v>0.006</v>
      </c>
      <c r="BP244" s="380">
        <f t="array" aca="true" ref="BP244">INDEX(KM_PCT,MATCH($A244,'Knowledge - Percentages'!$B:$B,0),'Data - Knowledge'!BP$8)/100</f>
        <v>0.006</v>
      </c>
      <c r="BQ244" s="380">
        <f t="array" aca="true" ref="BQ244">INDEX(KM_PCT,MATCH($A244,'Knowledge - Percentages'!$B:$B,0),'Data - Knowledge'!BQ$8)/100</f>
        <v>0.005</v>
      </c>
    </row>
    <row r="245" spans="1:69">
      <c r="A245" t="s">
        <v>680</v>
      </c>
      <c r="B245" t="s">
        <v>1064</v>
      </c>
      <c r="C245" t="s">
        <v>1124</v>
      </c>
      <c r="D245" t="s">
        <v>681</v>
      </c>
      <c r="E245" s="373">
        <f>SUMPRODUCT($K$2:$BQ$2,$K245:$BQ245)/$J$2</f>
        <v>0.026155303030303029</v>
      </c>
      <c r="F245" s="379">
        <f>SUMPRODUCT($K$2:$BQ$2,$K245:$BQ245)</f>
        <v>6.9049999999999994</v>
      </c>
      <c r="G245" s="373">
        <f>SUMPRODUCT($K$3:$BQ$3,$K245:$BQ245)/$J$3</f>
        <v>0.046449075975359362</v>
      </c>
      <c r="H245" s="379">
        <f>SUMPRODUCT($K$3:$BQ$3,$K245:$BQ245)</f>
        <v>452.41400000000016</v>
      </c>
      <c r="I245" s="373">
        <f>CORREL($K$4:$BQ$4,$K245:$BQ245)</f>
        <v>-0.46776173183440767</v>
      </c>
      <c r="J245" s="379">
        <f>$E245/$G245*100</f>
        <v>56.309630452450946</v>
      </c>
      <c r="K245" s="380">
        <f t="array" aca="true" ref="K245">INDEX(KM_PCT,MATCH($A245,'Knowledge - Percentages'!$B:$B,0),'Data - Knowledge'!K$8)/100</f>
        <v>0.121</v>
      </c>
      <c r="L245" s="380">
        <f t="array" aca="true" ref="L245">INDEX(KM_PCT,MATCH($A245,'Knowledge - Percentages'!$B:$B,0),'Data - Knowledge'!L$8)/100</f>
        <v>0.132</v>
      </c>
      <c r="M245" s="380">
        <f t="array" aca="true" ref="M245">INDEX(KM_PCT,MATCH($A245,'Knowledge - Percentages'!$B:$B,0),'Data - Knowledge'!M$8)/100</f>
        <v>0.079</v>
      </c>
      <c r="N245" s="380">
        <f t="array" aca="true" ref="N245">INDEX(KM_PCT,MATCH($A245,'Knowledge - Percentages'!$B:$B,0),'Data - Knowledge'!N$8)/100</f>
        <v>0.057999999999999996</v>
      </c>
      <c r="O245" s="380">
        <f t="array" aca="true" ref="O245">INDEX(KM_PCT,MATCH($A245,'Knowledge - Percentages'!$B:$B,0),'Data - Knowledge'!O$8)/100</f>
        <v>0.066</v>
      </c>
      <c r="P245" s="380">
        <f t="array" aca="true" ref="P245">INDEX(KM_PCT,MATCH($A245,'Knowledge - Percentages'!$B:$B,0),'Data - Knowledge'!P$8)/100</f>
        <v>0.047</v>
      </c>
      <c r="Q245" s="380">
        <f t="array" aca="true" ref="Q245">INDEX(KM_PCT,MATCH($A245,'Knowledge - Percentages'!$B:$B,0),'Data - Knowledge'!Q$8)/100</f>
        <v>0.075</v>
      </c>
      <c r="R245" s="380">
        <f t="array" aca="true" ref="R245">INDEX(KM_PCT,MATCH($A245,'Knowledge - Percentages'!$B:$B,0),'Data - Knowledge'!R$8)/100</f>
        <v>0.062</v>
      </c>
      <c r="S245" s="380">
        <f t="array" aca="true" ref="S245">INDEX(KM_PCT,MATCH($A245,'Knowledge - Percentages'!$B:$B,0),'Data - Knowledge'!S$8)/100</f>
        <v>0.055</v>
      </c>
      <c r="T245" s="380">
        <f t="array" aca="true" ref="T245">INDEX(KM_PCT,MATCH($A245,'Knowledge - Percentages'!$B:$B,0),'Data - Knowledge'!T$8)/100</f>
        <v>0.054000000000000006</v>
      </c>
      <c r="U245" s="380">
        <f t="array" aca="true" ref="U245">INDEX(KM_PCT,MATCH($A245,'Knowledge - Percentages'!$B:$B,0),'Data - Knowledge'!U$8)/100</f>
        <v>0.044000000000000004</v>
      </c>
      <c r="V245" s="380">
        <f t="array" aca="true" ref="V245">INDEX(KM_PCT,MATCH($A245,'Knowledge - Percentages'!$B:$B,0),'Data - Knowledge'!V$8)/100</f>
        <v>0.049</v>
      </c>
      <c r="W245" s="380">
        <f t="array" aca="true" ref="W245">INDEX(KM_PCT,MATCH($A245,'Knowledge - Percentages'!$B:$B,0),'Data - Knowledge'!W$8)/100</f>
        <v>0.052000000000000005</v>
      </c>
      <c r="X245" s="380">
        <f t="array" aca="true" ref="X245">INDEX(KM_PCT,MATCH($A245,'Knowledge - Percentages'!$B:$B,0),'Data - Knowledge'!X$8)/100</f>
        <v>0.08</v>
      </c>
      <c r="Y245" s="380">
        <f t="array" aca="true" ref="Y245">INDEX(KM_PCT,MATCH($A245,'Knowledge - Percentages'!$B:$B,0),'Data - Knowledge'!Y$8)/100</f>
        <v>0.085</v>
      </c>
      <c r="Z245" s="380">
        <f t="array" aca="true" ref="Z245">INDEX(KM_PCT,MATCH($A245,'Knowledge - Percentages'!$B:$B,0),'Data - Knowledge'!Z$8)/100</f>
        <v>0.111</v>
      </c>
      <c r="AA245" s="380">
        <f t="array" aca="true" ref="AA245">INDEX(KM_PCT,MATCH($A245,'Knowledge - Percentages'!$B:$B,0),'Data - Knowledge'!AA$8)/100</f>
        <v>0.078</v>
      </c>
      <c r="AB245" s="380">
        <f t="array" aca="true" ref="AB245">INDEX(KM_PCT,MATCH($A245,'Knowledge - Percentages'!$B:$B,0),'Data - Knowledge'!AB$8)/100</f>
        <v>0.045</v>
      </c>
      <c r="AC245" s="380">
        <f t="array" aca="true" ref="AC245">INDEX(KM_PCT,MATCH($A245,'Knowledge - Percentages'!$B:$B,0),'Data - Knowledge'!AC$8)/100</f>
        <v>0.055999999999999994</v>
      </c>
      <c r="AD245" s="380">
        <f t="array" aca="true" ref="AD245">INDEX(KM_PCT,MATCH($A245,'Knowledge - Percentages'!$B:$B,0),'Data - Knowledge'!AD$8)/100</f>
        <v>0.067</v>
      </c>
      <c r="AE245" s="380">
        <f t="array" aca="true" ref="AE245">INDEX(KM_PCT,MATCH($A245,'Knowledge - Percentages'!$B:$B,0),'Data - Knowledge'!AE$8)/100</f>
        <v>0.054000000000000006</v>
      </c>
      <c r="AF245" s="380">
        <f t="array" aca="true" ref="AF245">INDEX(KM_PCT,MATCH($A245,'Knowledge - Percentages'!$B:$B,0),'Data - Knowledge'!AF$8)/100</f>
        <v>0.04</v>
      </c>
      <c r="AG245" s="380">
        <f t="array" aca="true" ref="AG245">INDEX(KM_PCT,MATCH($A245,'Knowledge - Percentages'!$B:$B,0),'Data - Knowledge'!AG$8)/100</f>
        <v>0.036000000000000004</v>
      </c>
      <c r="AH245" s="380">
        <f t="array" aca="true" ref="AH245">INDEX(KM_PCT,MATCH($A245,'Knowledge - Percentages'!$B:$B,0),'Data - Knowledge'!AH$8)/100</f>
        <v>0.047</v>
      </c>
      <c r="AI245" s="380">
        <f t="array" aca="true" ref="AI245">INDEX(KM_PCT,MATCH($A245,'Knowledge - Percentages'!$B:$B,0),'Data - Knowledge'!AI$8)/100</f>
        <v>0.073</v>
      </c>
      <c r="AJ245" s="380">
        <f t="array" aca="true" ref="AJ245">INDEX(KM_PCT,MATCH($A245,'Knowledge - Percentages'!$B:$B,0),'Data - Knowledge'!AJ$8)/100</f>
        <v>0.046</v>
      </c>
      <c r="AK245" s="380">
        <f t="array" aca="true" ref="AK245">INDEX(KM_PCT,MATCH($A245,'Knowledge - Percentages'!$B:$B,0),'Data - Knowledge'!AK$8)/100</f>
        <v>0.033</v>
      </c>
      <c r="AL245" s="380">
        <f t="array" aca="true" ref="AL245">INDEX(KM_PCT,MATCH($A245,'Knowledge - Percentages'!$B:$B,0),'Data - Knowledge'!AL$8)/100</f>
        <v>0.055</v>
      </c>
      <c r="AM245" s="380">
        <f t="array" aca="true" ref="AM245">INDEX(KM_PCT,MATCH($A245,'Knowledge - Percentages'!$B:$B,0),'Data - Knowledge'!AM$8)/100</f>
        <v>0.043</v>
      </c>
      <c r="AN245" s="380">
        <f t="array" aca="true" ref="AN245">INDEX(KM_PCT,MATCH($A245,'Knowledge - Percentages'!$B:$B,0),'Data - Knowledge'!AN$8)/100</f>
        <v>0.037000000000000005</v>
      </c>
      <c r="AO245" s="380">
        <f t="array" aca="true" ref="AO245">INDEX(KM_PCT,MATCH($A245,'Knowledge - Percentages'!$B:$B,0),'Data - Knowledge'!AO$8)/100</f>
        <v>0.04</v>
      </c>
      <c r="AP245" s="380">
        <f t="array" aca="true" ref="AP245">INDEX(KM_PCT,MATCH($A245,'Knowledge - Percentages'!$B:$B,0),'Data - Knowledge'!AP$8)/100</f>
        <v>0.049</v>
      </c>
      <c r="AQ245" s="380">
        <f t="array" aca="true" ref="AQ245">INDEX(KM_PCT,MATCH($A245,'Knowledge - Percentages'!$B:$B,0),'Data - Knowledge'!AQ$8)/100</f>
        <v>0.039</v>
      </c>
      <c r="AR245" s="380">
        <f t="array" aca="true" ref="AR245">INDEX(KM_PCT,MATCH($A245,'Knowledge - Percentages'!$B:$B,0),'Data - Knowledge'!AR$8)/100</f>
        <v>0.048</v>
      </c>
      <c r="AS245" s="380">
        <f t="array" aca="true" ref="AS245">INDEX(KM_PCT,MATCH($A245,'Knowledge - Percentages'!$B:$B,0),'Data - Knowledge'!AS$8)/100</f>
        <v>0.052000000000000005</v>
      </c>
      <c r="AT245" s="380">
        <f t="array" aca="true" ref="AT245">INDEX(KM_PCT,MATCH($A245,'Knowledge - Percentages'!$B:$B,0),'Data - Knowledge'!AT$8)/100</f>
        <v>0.05</v>
      </c>
      <c r="AU245" s="380">
        <f t="array" aca="true" ref="AU245">INDEX(KM_PCT,MATCH($A245,'Knowledge - Percentages'!$B:$B,0),'Data - Knowledge'!AU$8)/100</f>
        <v>0.037000000000000005</v>
      </c>
      <c r="AV245" s="380">
        <f t="array" aca="true" ref="AV245">INDEX(KM_PCT,MATCH($A245,'Knowledge - Percentages'!$B:$B,0),'Data - Knowledge'!AV$8)/100</f>
        <v>0.03</v>
      </c>
      <c r="AW245" s="380">
        <f t="array" aca="true" ref="AW245">INDEX(KM_PCT,MATCH($A245,'Knowledge - Percentages'!$B:$B,0),'Data - Knowledge'!AW$8)/100</f>
        <v>0.028999999999999998</v>
      </c>
      <c r="AX245" s="380">
        <f t="array" aca="true" ref="AX245">INDEX(KM_PCT,MATCH($A245,'Knowledge - Percentages'!$B:$B,0),'Data - Knowledge'!AX$8)/100</f>
        <v>0.061</v>
      </c>
      <c r="AY245" s="380">
        <f t="array" aca="true" ref="AY245">INDEX(KM_PCT,MATCH($A245,'Knowledge - Percentages'!$B:$B,0),'Data - Knowledge'!AY$8)/100</f>
        <v>0.033</v>
      </c>
      <c r="AZ245" s="380">
        <f t="array" aca="true" ref="AZ245">INDEX(KM_PCT,MATCH($A245,'Knowledge - Percentages'!$B:$B,0),'Data - Knowledge'!AZ$8)/100</f>
        <v>0.038</v>
      </c>
      <c r="BA245" s="380">
        <f t="array" aca="true" ref="BA245">INDEX(KM_PCT,MATCH($A245,'Knowledge - Percentages'!$B:$B,0),'Data - Knowledge'!BA$8)/100</f>
        <v>0.027000000000000003</v>
      </c>
      <c r="BB245" s="380">
        <f t="array" aca="true" ref="BB245">INDEX(KM_PCT,MATCH($A245,'Knowledge - Percentages'!$B:$B,0),'Data - Knowledge'!BB$8)/100</f>
        <v>0.021</v>
      </c>
      <c r="BC245" s="380">
        <f t="array" aca="true" ref="BC245">INDEX(KM_PCT,MATCH($A245,'Knowledge - Percentages'!$B:$B,0),'Data - Knowledge'!BC$8)/100</f>
        <v>0.019</v>
      </c>
      <c r="BD245" s="380">
        <f t="array" aca="true" ref="BD245">INDEX(KM_PCT,MATCH($A245,'Knowledge - Percentages'!$B:$B,0),'Data - Knowledge'!BD$8)/100</f>
        <v>0.018000000000000002</v>
      </c>
      <c r="BE245" s="380">
        <f t="array" aca="true" ref="BE245">INDEX(KM_PCT,MATCH($A245,'Knowledge - Percentages'!$B:$B,0),'Data - Knowledge'!BE$8)/100</f>
        <v>0.02</v>
      </c>
      <c r="BF245" s="380">
        <f t="array" aca="true" ref="BF245">INDEX(KM_PCT,MATCH($A245,'Knowledge - Percentages'!$B:$B,0),'Data - Knowledge'!BF$8)/100</f>
        <v>0.02</v>
      </c>
      <c r="BG245" s="380">
        <f t="array" aca="true" ref="BG245">INDEX(KM_PCT,MATCH($A245,'Knowledge - Percentages'!$B:$B,0),'Data - Knowledge'!BG$8)/100</f>
        <v>0.036000000000000004</v>
      </c>
      <c r="BH245" s="380">
        <f t="array" aca="true" ref="BH245">INDEX(KM_PCT,MATCH($A245,'Knowledge - Percentages'!$B:$B,0),'Data - Knowledge'!BH$8)/100</f>
        <v>0.036000000000000004</v>
      </c>
      <c r="BI245" s="380">
        <f t="array" aca="true" ref="BI245">INDEX(KM_PCT,MATCH($A245,'Knowledge - Percentages'!$B:$B,0),'Data - Knowledge'!BI$8)/100</f>
        <v>0.027999999999999997</v>
      </c>
      <c r="BJ245" s="380">
        <f t="array" aca="true" ref="BJ245">INDEX(KM_PCT,MATCH($A245,'Knowledge - Percentages'!$B:$B,0),'Data - Knowledge'!BJ$8)/100</f>
        <v>0.019</v>
      </c>
      <c r="BK245" s="380">
        <f t="array" aca="true" ref="BK245">INDEX(KM_PCT,MATCH($A245,'Knowledge - Percentages'!$B:$B,0),'Data - Knowledge'!BK$8)/100</f>
        <v>0.048</v>
      </c>
      <c r="BL245" s="380">
        <f t="array" aca="true" ref="BL245">INDEX(KM_PCT,MATCH($A245,'Knowledge - Percentages'!$B:$B,0),'Data - Knowledge'!BL$8)/100</f>
        <v>0.046</v>
      </c>
      <c r="BM245" s="380">
        <f t="array" aca="true" ref="BM245">INDEX(KM_PCT,MATCH($A245,'Knowledge - Percentages'!$B:$B,0),'Data - Knowledge'!BM$8)/100</f>
        <v>0.043</v>
      </c>
      <c r="BN245" s="380">
        <f t="array" aca="true" ref="BN245">INDEX(KM_PCT,MATCH($A245,'Knowledge - Percentages'!$B:$B,0),'Data - Knowledge'!BN$8)/100</f>
        <v>0.019</v>
      </c>
      <c r="BO245" s="380">
        <f t="array" aca="true" ref="BO245">INDEX(KM_PCT,MATCH($A245,'Knowledge - Percentages'!$B:$B,0),'Data - Knowledge'!BO$8)/100</f>
        <v>0.023</v>
      </c>
      <c r="BP245" s="380">
        <f t="array" aca="true" ref="BP245">INDEX(KM_PCT,MATCH($A245,'Knowledge - Percentages'!$B:$B,0),'Data - Knowledge'!BP$8)/100</f>
        <v>0.018000000000000002</v>
      </c>
      <c r="BQ245" s="380">
        <f t="array" aca="true" ref="BQ245">INDEX(KM_PCT,MATCH($A245,'Knowledge - Percentages'!$B:$B,0),'Data - Knowledge'!BQ$8)/100</f>
        <v>0.019</v>
      </c>
    </row>
    <row r="246" spans="1:69">
      <c r="A246" t="s">
        <v>682</v>
      </c>
      <c r="B246" t="s">
        <v>1064</v>
      </c>
      <c r="C246" t="s">
        <v>1124</v>
      </c>
      <c r="D246" t="s">
        <v>683</v>
      </c>
      <c r="E246" s="373">
        <f>SUMPRODUCT($K$2:$BQ$2,$K246:$BQ246)/$J$2</f>
        <v>0.023193181818181814</v>
      </c>
      <c r="F246" s="379">
        <f>SUMPRODUCT($K$2:$BQ$2,$K246:$BQ246)</f>
        <v>6.1229999999999993</v>
      </c>
      <c r="G246" s="373">
        <f>SUMPRODUCT($K$3:$BQ$3,$K246:$BQ246)/$J$3</f>
        <v>0.047062114989733062</v>
      </c>
      <c r="H246" s="379">
        <f>SUMPRODUCT($K$3:$BQ$3,$K246:$BQ246)</f>
        <v>458.385</v>
      </c>
      <c r="I246" s="373">
        <f>CORREL($K$4:$BQ$4,$K246:$BQ246)</f>
        <v>-0.42569025615194639</v>
      </c>
      <c r="J246" s="379">
        <f>$E246/$G246*100</f>
        <v>49.28206440199633</v>
      </c>
      <c r="K246" s="380">
        <f t="array" aca="true" ref="K246">INDEX(KM_PCT,MATCH($A246,'Knowledge - Percentages'!$B:$B,0),'Data - Knowledge'!K$8)/100</f>
        <v>0.146</v>
      </c>
      <c r="L246" s="380">
        <f t="array" aca="true" ref="L246">INDEX(KM_PCT,MATCH($A246,'Knowledge - Percentages'!$B:$B,0),'Data - Knowledge'!L$8)/100</f>
        <v>0.11900000000000001</v>
      </c>
      <c r="M246" s="380">
        <f t="array" aca="true" ref="M246">INDEX(KM_PCT,MATCH($A246,'Knowledge - Percentages'!$B:$B,0),'Data - Knowledge'!M$8)/100</f>
        <v>0.098</v>
      </c>
      <c r="N246" s="380">
        <f t="array" aca="true" ref="N246">INDEX(KM_PCT,MATCH($A246,'Knowledge - Percentages'!$B:$B,0),'Data - Knowledge'!N$8)/100</f>
        <v>0.054000000000000006</v>
      </c>
      <c r="O246" s="380">
        <f t="array" aca="true" ref="O246">INDEX(KM_PCT,MATCH($A246,'Knowledge - Percentages'!$B:$B,0),'Data - Knowledge'!O$8)/100</f>
        <v>0.064</v>
      </c>
      <c r="P246" s="380">
        <f t="array" aca="true" ref="P246">INDEX(KM_PCT,MATCH($A246,'Knowledge - Percentages'!$B:$B,0),'Data - Knowledge'!P$8)/100</f>
        <v>0.072000000000000008</v>
      </c>
      <c r="Q246" s="380">
        <f t="array" aca="true" ref="Q246">INDEX(KM_PCT,MATCH($A246,'Knowledge - Percentages'!$B:$B,0),'Data - Knowledge'!Q$8)/100</f>
        <v>0.078</v>
      </c>
      <c r="R246" s="380">
        <f t="array" aca="true" ref="R246">INDEX(KM_PCT,MATCH($A246,'Knowledge - Percentages'!$B:$B,0),'Data - Knowledge'!R$8)/100</f>
        <v>0.075</v>
      </c>
      <c r="S246" s="380">
        <f t="array" aca="true" ref="S246">INDEX(KM_PCT,MATCH($A246,'Knowledge - Percentages'!$B:$B,0),'Data - Knowledge'!S$8)/100</f>
        <v>0.088000000000000009</v>
      </c>
      <c r="T246" s="380">
        <f t="array" aca="true" ref="T246">INDEX(KM_PCT,MATCH($A246,'Knowledge - Percentages'!$B:$B,0),'Data - Knowledge'!T$8)/100</f>
        <v>0.055</v>
      </c>
      <c r="U246" s="380">
        <f t="array" aca="true" ref="U246">INDEX(KM_PCT,MATCH($A246,'Knowledge - Percentages'!$B:$B,0),'Data - Knowledge'!U$8)/100</f>
        <v>0.040999999999999995</v>
      </c>
      <c r="V246" s="380">
        <f t="array" aca="true" ref="V246">INDEX(KM_PCT,MATCH($A246,'Knowledge - Percentages'!$B:$B,0),'Data - Knowledge'!V$8)/100</f>
        <v>0.03</v>
      </c>
      <c r="W246" s="380">
        <f t="array" aca="true" ref="W246">INDEX(KM_PCT,MATCH($A246,'Knowledge - Percentages'!$B:$B,0),'Data - Knowledge'!W$8)/100</f>
        <v>0.038</v>
      </c>
      <c r="X246" s="380">
        <f t="array" aca="true" ref="X246">INDEX(KM_PCT,MATCH($A246,'Knowledge - Percentages'!$B:$B,0),'Data - Knowledge'!X$8)/100</f>
        <v>0.079</v>
      </c>
      <c r="Y246" s="380">
        <f t="array" aca="true" ref="Y246">INDEX(KM_PCT,MATCH($A246,'Knowledge - Percentages'!$B:$B,0),'Data - Knowledge'!Y$8)/100</f>
        <v>0.093000000000000013</v>
      </c>
      <c r="Z246" s="380">
        <f t="array" aca="true" ref="Z246">INDEX(KM_PCT,MATCH($A246,'Knowledge - Percentages'!$B:$B,0),'Data - Knowledge'!Z$8)/100</f>
        <v>0.075</v>
      </c>
      <c r="AA246" s="380">
        <f t="array" aca="true" ref="AA246">INDEX(KM_PCT,MATCH($A246,'Knowledge - Percentages'!$B:$B,0),'Data - Knowledge'!AA$8)/100</f>
        <v>0.042</v>
      </c>
      <c r="AB246" s="380">
        <f t="array" aca="true" ref="AB246">INDEX(KM_PCT,MATCH($A246,'Knowledge - Percentages'!$B:$B,0),'Data - Knowledge'!AB$8)/100</f>
        <v>0.077</v>
      </c>
      <c r="AC246" s="380">
        <f t="array" aca="true" ref="AC246">INDEX(KM_PCT,MATCH($A246,'Knowledge - Percentages'!$B:$B,0),'Data - Knowledge'!AC$8)/100</f>
        <v>0.068</v>
      </c>
      <c r="AD246" s="380">
        <f t="array" aca="true" ref="AD246">INDEX(KM_PCT,MATCH($A246,'Knowledge - Percentages'!$B:$B,0),'Data - Knowledge'!AD$8)/100</f>
        <v>0.052000000000000005</v>
      </c>
      <c r="AE246" s="380">
        <f t="array" aca="true" ref="AE246">INDEX(KM_PCT,MATCH($A246,'Knowledge - Percentages'!$B:$B,0),'Data - Knowledge'!AE$8)/100</f>
        <v>0.03</v>
      </c>
      <c r="AF246" s="380">
        <f t="array" aca="true" ref="AF246">INDEX(KM_PCT,MATCH($A246,'Knowledge - Percentages'!$B:$B,0),'Data - Knowledge'!AF$8)/100</f>
        <v>0.035</v>
      </c>
      <c r="AG246" s="380">
        <f t="array" aca="true" ref="AG246">INDEX(KM_PCT,MATCH($A246,'Knowledge - Percentages'!$B:$B,0),'Data - Knowledge'!AG$8)/100</f>
        <v>0.033</v>
      </c>
      <c r="AH246" s="380">
        <f t="array" aca="true" ref="AH246">INDEX(KM_PCT,MATCH($A246,'Knowledge - Percentages'!$B:$B,0),'Data - Knowledge'!AH$8)/100</f>
        <v>0.048</v>
      </c>
      <c r="AI246" s="380">
        <f t="array" aca="true" ref="AI246">INDEX(KM_PCT,MATCH($A246,'Knowledge - Percentages'!$B:$B,0),'Data - Knowledge'!AI$8)/100</f>
        <v>0.051</v>
      </c>
      <c r="AJ246" s="380">
        <f t="array" aca="true" ref="AJ246">INDEX(KM_PCT,MATCH($A246,'Knowledge - Percentages'!$B:$B,0),'Data - Knowledge'!AJ$8)/100</f>
        <v>0.049</v>
      </c>
      <c r="AK246" s="380">
        <f t="array" aca="true" ref="AK246">INDEX(KM_PCT,MATCH($A246,'Knowledge - Percentages'!$B:$B,0),'Data - Knowledge'!AK$8)/100</f>
        <v>0.028999999999999998</v>
      </c>
      <c r="AL246" s="380">
        <f t="array" aca="true" ref="AL246">INDEX(KM_PCT,MATCH($A246,'Knowledge - Percentages'!$B:$B,0),'Data - Knowledge'!AL$8)/100</f>
        <v>0.051</v>
      </c>
      <c r="AM246" s="380">
        <f t="array" aca="true" ref="AM246">INDEX(KM_PCT,MATCH($A246,'Knowledge - Percentages'!$B:$B,0),'Data - Knowledge'!AM$8)/100</f>
        <v>0.05</v>
      </c>
      <c r="AN246" s="380">
        <f t="array" aca="true" ref="AN246">INDEX(KM_PCT,MATCH($A246,'Knowledge - Percentages'!$B:$B,0),'Data - Knowledge'!AN$8)/100</f>
        <v>0.024</v>
      </c>
      <c r="AO246" s="380">
        <f t="array" aca="true" ref="AO246">INDEX(KM_PCT,MATCH($A246,'Knowledge - Percentages'!$B:$B,0),'Data - Knowledge'!AO$8)/100</f>
        <v>0.022000000000000002</v>
      </c>
      <c r="AP246" s="380">
        <f t="array" aca="true" ref="AP246">INDEX(KM_PCT,MATCH($A246,'Knowledge - Percentages'!$B:$B,0),'Data - Knowledge'!AP$8)/100</f>
        <v>0.051</v>
      </c>
      <c r="AQ246" s="380">
        <f t="array" aca="true" ref="AQ246">INDEX(KM_PCT,MATCH($A246,'Knowledge - Percentages'!$B:$B,0),'Data - Knowledge'!AQ$8)/100</f>
        <v>0.05</v>
      </c>
      <c r="AR246" s="380">
        <f t="array" aca="true" ref="AR246">INDEX(KM_PCT,MATCH($A246,'Knowledge - Percentages'!$B:$B,0),'Data - Knowledge'!AR$8)/100</f>
        <v>0.034</v>
      </c>
      <c r="AS246" s="380">
        <f t="array" aca="true" ref="AS246">INDEX(KM_PCT,MATCH($A246,'Knowledge - Percentages'!$B:$B,0),'Data - Knowledge'!AS$8)/100</f>
        <v>0.032</v>
      </c>
      <c r="AT246" s="380">
        <f t="array" aca="true" ref="AT246">INDEX(KM_PCT,MATCH($A246,'Knowledge - Percentages'!$B:$B,0),'Data - Knowledge'!AT$8)/100</f>
        <v>0.054000000000000006</v>
      </c>
      <c r="AU246" s="380">
        <f t="array" aca="true" ref="AU246">INDEX(KM_PCT,MATCH($A246,'Knowledge - Percentages'!$B:$B,0),'Data - Knowledge'!AU$8)/100</f>
        <v>0.037000000000000005</v>
      </c>
      <c r="AV246" s="380">
        <f t="array" aca="true" ref="AV246">INDEX(KM_PCT,MATCH($A246,'Knowledge - Percentages'!$B:$B,0),'Data - Knowledge'!AV$8)/100</f>
        <v>0.026000000000000002</v>
      </c>
      <c r="AW246" s="380">
        <f t="array" aca="true" ref="AW246">INDEX(KM_PCT,MATCH($A246,'Knowledge - Percentages'!$B:$B,0),'Data - Knowledge'!AW$8)/100</f>
        <v>0.026000000000000002</v>
      </c>
      <c r="AX246" s="380">
        <f t="array" aca="true" ref="AX246">INDEX(KM_PCT,MATCH($A246,'Knowledge - Percentages'!$B:$B,0),'Data - Knowledge'!AX$8)/100</f>
        <v>0.027999999999999997</v>
      </c>
      <c r="AY246" s="380">
        <f t="array" aca="true" ref="AY246">INDEX(KM_PCT,MATCH($A246,'Knowledge - Percentages'!$B:$B,0),'Data - Knowledge'!AY$8)/100</f>
        <v>0.037000000000000005</v>
      </c>
      <c r="AZ246" s="380">
        <f t="array" aca="true" ref="AZ246">INDEX(KM_PCT,MATCH($A246,'Knowledge - Percentages'!$B:$B,0),'Data - Knowledge'!AZ$8)/100</f>
        <v>0.039</v>
      </c>
      <c r="BA246" s="380">
        <f t="array" aca="true" ref="BA246">INDEX(KM_PCT,MATCH($A246,'Knowledge - Percentages'!$B:$B,0),'Data - Knowledge'!BA$8)/100</f>
        <v>0.027000000000000003</v>
      </c>
      <c r="BB246" s="380">
        <f t="array" aca="true" ref="BB246">INDEX(KM_PCT,MATCH($A246,'Knowledge - Percentages'!$B:$B,0),'Data - Knowledge'!BB$8)/100</f>
        <v>0.017</v>
      </c>
      <c r="BC246" s="380">
        <f t="array" aca="true" ref="BC246">INDEX(KM_PCT,MATCH($A246,'Knowledge - Percentages'!$B:$B,0),'Data - Knowledge'!BC$8)/100</f>
        <v>0.01</v>
      </c>
      <c r="BD246" s="380">
        <f t="array" aca="true" ref="BD246">INDEX(KM_PCT,MATCH($A246,'Knowledge - Percentages'!$B:$B,0),'Data - Knowledge'!BD$8)/100</f>
        <v>0.0069999999999999993</v>
      </c>
      <c r="BE246" s="380">
        <f t="array" aca="true" ref="BE246">INDEX(KM_PCT,MATCH($A246,'Knowledge - Percentages'!$B:$B,0),'Data - Knowledge'!BE$8)/100</f>
        <v>0.019</v>
      </c>
      <c r="BF246" s="380">
        <f t="array" aca="true" ref="BF246">INDEX(KM_PCT,MATCH($A246,'Knowledge - Percentages'!$B:$B,0),'Data - Knowledge'!BF$8)/100</f>
        <v>0.017</v>
      </c>
      <c r="BG246" s="380">
        <f t="array" aca="true" ref="BG246">INDEX(KM_PCT,MATCH($A246,'Knowledge - Percentages'!$B:$B,0),'Data - Knowledge'!BG$8)/100</f>
        <v>0.034</v>
      </c>
      <c r="BH246" s="380">
        <f t="array" aca="true" ref="BH246">INDEX(KM_PCT,MATCH($A246,'Knowledge - Percentages'!$B:$B,0),'Data - Knowledge'!BH$8)/100</f>
        <v>0.034</v>
      </c>
      <c r="BI246" s="380">
        <f t="array" aca="true" ref="BI246">INDEX(KM_PCT,MATCH($A246,'Knowledge - Percentages'!$B:$B,0),'Data - Knowledge'!BI$8)/100</f>
        <v>0.023</v>
      </c>
      <c r="BJ246" s="380">
        <f t="array" aca="true" ref="BJ246">INDEX(KM_PCT,MATCH($A246,'Knowledge - Percentages'!$B:$B,0),'Data - Knowledge'!BJ$8)/100</f>
        <v>0.016</v>
      </c>
      <c r="BK246" s="380">
        <f t="array" aca="true" ref="BK246">INDEX(KM_PCT,MATCH($A246,'Knowledge - Percentages'!$B:$B,0),'Data - Knowledge'!BK$8)/100</f>
        <v>0.043</v>
      </c>
      <c r="BL246" s="380">
        <f t="array" aca="true" ref="BL246">INDEX(KM_PCT,MATCH($A246,'Knowledge - Percentages'!$B:$B,0),'Data - Knowledge'!BL$8)/100</f>
        <v>0.042</v>
      </c>
      <c r="BM246" s="380">
        <f t="array" aca="true" ref="BM246">INDEX(KM_PCT,MATCH($A246,'Knowledge - Percentages'!$B:$B,0),'Data - Knowledge'!BM$8)/100</f>
        <v>0.040999999999999995</v>
      </c>
      <c r="BN246" s="380">
        <f t="array" aca="true" ref="BN246">INDEX(KM_PCT,MATCH($A246,'Knowledge - Percentages'!$B:$B,0),'Data - Knowledge'!BN$8)/100</f>
        <v>0.02</v>
      </c>
      <c r="BO246" s="380">
        <f t="array" aca="true" ref="BO246">INDEX(KM_PCT,MATCH($A246,'Knowledge - Percentages'!$B:$B,0),'Data - Knowledge'!BO$8)/100</f>
        <v>0.025</v>
      </c>
      <c r="BP246" s="380">
        <f t="array" aca="true" ref="BP246">INDEX(KM_PCT,MATCH($A246,'Knowledge - Percentages'!$B:$B,0),'Data - Knowledge'!BP$8)/100</f>
        <v>0.015</v>
      </c>
      <c r="BQ246" s="380">
        <f t="array" aca="true" ref="BQ246">INDEX(KM_PCT,MATCH($A246,'Knowledge - Percentages'!$B:$B,0),'Data - Knowledge'!BQ$8)/100</f>
        <v>0.018000000000000002</v>
      </c>
    </row>
    <row r="247" spans="1:69">
      <c r="A247" t="s">
        <v>684</v>
      </c>
      <c r="B247" t="s">
        <v>1064</v>
      </c>
      <c r="C247" t="s">
        <v>1124</v>
      </c>
      <c r="D247" t="s">
        <v>685</v>
      </c>
      <c r="E247" s="373">
        <f>SUMPRODUCT($K$2:$BQ$2,$K247:$BQ247)/$J$2</f>
        <v>0.33428787878787874</v>
      </c>
      <c r="F247" s="379">
        <f>SUMPRODUCT($K$2:$BQ$2,$K247:$BQ247)</f>
        <v>88.252</v>
      </c>
      <c r="G247" s="373">
        <f>SUMPRODUCT($K$3:$BQ$3,$K247:$BQ247)/$J$3</f>
        <v>0.34792217659137564</v>
      </c>
      <c r="H247" s="379">
        <f>SUMPRODUCT($K$3:$BQ$3,$K247:$BQ247)</f>
        <v>3388.7619999999988</v>
      </c>
      <c r="I247" s="373">
        <f>CORREL($K$4:$BQ$4,$K247:$BQ247)</f>
        <v>0.061002375810321662</v>
      </c>
      <c r="J247" s="379">
        <f>$E247/$G247*100</f>
        <v>96.081221974099691</v>
      </c>
      <c r="K247" s="380">
        <f t="array" aca="true" ref="K247">INDEX(KM_PCT,MATCH($A247,'Knowledge - Percentages'!$B:$B,0),'Data - Knowledge'!K$8)/100</f>
        <v>0.348</v>
      </c>
      <c r="L247" s="380">
        <f t="array" aca="true" ref="L247">INDEX(KM_PCT,MATCH($A247,'Knowledge - Percentages'!$B:$B,0),'Data - Knowledge'!L$8)/100</f>
        <v>0.35700000000000004</v>
      </c>
      <c r="M247" s="380">
        <f t="array" aca="true" ref="M247">INDEX(KM_PCT,MATCH($A247,'Knowledge - Percentages'!$B:$B,0),'Data - Knowledge'!M$8)/100</f>
        <v>0.348</v>
      </c>
      <c r="N247" s="380">
        <f t="array" aca="true" ref="N247">INDEX(KM_PCT,MATCH($A247,'Knowledge - Percentages'!$B:$B,0),'Data - Knowledge'!N$8)/100</f>
        <v>0.348</v>
      </c>
      <c r="O247" s="380">
        <f t="array" aca="true" ref="O247">INDEX(KM_PCT,MATCH($A247,'Knowledge - Percentages'!$B:$B,0),'Data - Knowledge'!O$8)/100</f>
        <v>0.35</v>
      </c>
      <c r="P247" s="380">
        <f t="array" aca="true" ref="P247">INDEX(KM_PCT,MATCH($A247,'Knowledge - Percentages'!$B:$B,0),'Data - Knowledge'!P$8)/100</f>
        <v>0.41100000000000003</v>
      </c>
      <c r="Q247" s="380">
        <f t="array" aca="true" ref="Q247">INDEX(KM_PCT,MATCH($A247,'Knowledge - Percentages'!$B:$B,0),'Data - Knowledge'!Q$8)/100</f>
        <v>0.332</v>
      </c>
      <c r="R247" s="380">
        <f t="array" aca="true" ref="R247">INDEX(KM_PCT,MATCH($A247,'Knowledge - Percentages'!$B:$B,0),'Data - Knowledge'!R$8)/100</f>
        <v>0.36</v>
      </c>
      <c r="S247" s="380">
        <f t="array" aca="true" ref="S247">INDEX(KM_PCT,MATCH($A247,'Knowledge - Percentages'!$B:$B,0),'Data - Knowledge'!S$8)/100</f>
        <v>0.406</v>
      </c>
      <c r="T247" s="380">
        <f t="array" aca="true" ref="T247">INDEX(KM_PCT,MATCH($A247,'Knowledge - Percentages'!$B:$B,0),'Data - Knowledge'!T$8)/100</f>
        <v>0.33899999999999997</v>
      </c>
      <c r="U247" s="380">
        <f t="array" aca="true" ref="U247">INDEX(KM_PCT,MATCH($A247,'Knowledge - Percentages'!$B:$B,0),'Data - Knowledge'!U$8)/100</f>
        <v>0.345</v>
      </c>
      <c r="V247" s="380">
        <f t="array" aca="true" ref="V247">INDEX(KM_PCT,MATCH($A247,'Knowledge - Percentages'!$B:$B,0),'Data - Knowledge'!V$8)/100</f>
        <v>0.306</v>
      </c>
      <c r="W247" s="380">
        <f t="array" aca="true" ref="W247">INDEX(KM_PCT,MATCH($A247,'Knowledge - Percentages'!$B:$B,0),'Data - Knowledge'!W$8)/100</f>
        <v>0.33899999999999997</v>
      </c>
      <c r="X247" s="380">
        <f t="array" aca="true" ref="X247">INDEX(KM_PCT,MATCH($A247,'Knowledge - Percentages'!$B:$B,0),'Data - Knowledge'!X$8)/100</f>
        <v>0.321</v>
      </c>
      <c r="Y247" s="380">
        <f t="array" aca="true" ref="Y247">INDEX(KM_PCT,MATCH($A247,'Knowledge - Percentages'!$B:$B,0),'Data - Knowledge'!Y$8)/100</f>
        <v>0.34700000000000003</v>
      </c>
      <c r="Z247" s="380">
        <f t="array" aca="true" ref="Z247">INDEX(KM_PCT,MATCH($A247,'Knowledge - Percentages'!$B:$B,0),'Data - Knowledge'!Z$8)/100</f>
        <v>0.324</v>
      </c>
      <c r="AA247" s="380">
        <f t="array" aca="true" ref="AA247">INDEX(KM_PCT,MATCH($A247,'Knowledge - Percentages'!$B:$B,0),'Data - Knowledge'!AA$8)/100</f>
        <v>0.271</v>
      </c>
      <c r="AB247" s="380">
        <f t="array" aca="true" ref="AB247">INDEX(KM_PCT,MATCH($A247,'Knowledge - Percentages'!$B:$B,0),'Data - Knowledge'!AB$8)/100</f>
        <v>0.414</v>
      </c>
      <c r="AC247" s="380">
        <f t="array" aca="true" ref="AC247">INDEX(KM_PCT,MATCH($A247,'Knowledge - Percentages'!$B:$B,0),'Data - Knowledge'!AC$8)/100</f>
        <v>0.312</v>
      </c>
      <c r="AD247" s="380">
        <f t="array" aca="true" ref="AD247">INDEX(KM_PCT,MATCH($A247,'Knowledge - Percentages'!$B:$B,0),'Data - Knowledge'!AD$8)/100</f>
        <v>0.263</v>
      </c>
      <c r="AE247" s="380">
        <f t="array" aca="true" ref="AE247">INDEX(KM_PCT,MATCH($A247,'Knowledge - Percentages'!$B:$B,0),'Data - Knowledge'!AE$8)/100</f>
        <v>0.342</v>
      </c>
      <c r="AF247" s="380">
        <f t="array" aca="true" ref="AF247">INDEX(KM_PCT,MATCH($A247,'Knowledge - Percentages'!$B:$B,0),'Data - Knowledge'!AF$8)/100</f>
        <v>0.341</v>
      </c>
      <c r="AG247" s="380">
        <f t="array" aca="true" ref="AG247">INDEX(KM_PCT,MATCH($A247,'Knowledge - Percentages'!$B:$B,0),'Data - Knowledge'!AG$8)/100</f>
        <v>0.342</v>
      </c>
      <c r="AH247" s="380">
        <f t="array" aca="true" ref="AH247">INDEX(KM_PCT,MATCH($A247,'Knowledge - Percentages'!$B:$B,0),'Data - Knowledge'!AH$8)/100</f>
        <v>0.369</v>
      </c>
      <c r="AI247" s="380">
        <f t="array" aca="true" ref="AI247">INDEX(KM_PCT,MATCH($A247,'Knowledge - Percentages'!$B:$B,0),'Data - Knowledge'!AI$8)/100</f>
        <v>0.353</v>
      </c>
      <c r="AJ247" s="380">
        <f t="array" aca="true" ref="AJ247">INDEX(KM_PCT,MATCH($A247,'Knowledge - Percentages'!$B:$B,0),'Data - Knowledge'!AJ$8)/100</f>
        <v>0.37799999999999995</v>
      </c>
      <c r="AK247" s="380">
        <f t="array" aca="true" ref="AK247">INDEX(KM_PCT,MATCH($A247,'Knowledge - Percentages'!$B:$B,0),'Data - Knowledge'!AK$8)/100</f>
        <v>0.377</v>
      </c>
      <c r="AL247" s="380">
        <f t="array" aca="true" ref="AL247">INDEX(KM_PCT,MATCH($A247,'Knowledge - Percentages'!$B:$B,0),'Data - Knowledge'!AL$8)/100</f>
        <v>0.381</v>
      </c>
      <c r="AM247" s="380">
        <f t="array" aca="true" ref="AM247">INDEX(KM_PCT,MATCH($A247,'Knowledge - Percentages'!$B:$B,0),'Data - Knowledge'!AM$8)/100</f>
        <v>0.379</v>
      </c>
      <c r="AN247" s="380">
        <f t="array" aca="true" ref="AN247">INDEX(KM_PCT,MATCH($A247,'Knowledge - Percentages'!$B:$B,0),'Data - Knowledge'!AN$8)/100</f>
        <v>0.337</v>
      </c>
      <c r="AO247" s="380">
        <f t="array" aca="true" ref="AO247">INDEX(KM_PCT,MATCH($A247,'Knowledge - Percentages'!$B:$B,0),'Data - Knowledge'!AO$8)/100</f>
        <v>0.341</v>
      </c>
      <c r="AP247" s="380">
        <f t="array" aca="true" ref="AP247">INDEX(KM_PCT,MATCH($A247,'Knowledge - Percentages'!$B:$B,0),'Data - Knowledge'!AP$8)/100</f>
        <v>0.361</v>
      </c>
      <c r="AQ247" s="380">
        <f t="array" aca="true" ref="AQ247">INDEX(KM_PCT,MATCH($A247,'Knowledge - Percentages'!$B:$B,0),'Data - Knowledge'!AQ$8)/100</f>
        <v>0.365</v>
      </c>
      <c r="AR247" s="380">
        <f t="array" aca="true" ref="AR247">INDEX(KM_PCT,MATCH($A247,'Knowledge - Percentages'!$B:$B,0),'Data - Knowledge'!AR$8)/100</f>
        <v>0.263</v>
      </c>
      <c r="AS247" s="380">
        <f t="array" aca="true" ref="AS247">INDEX(KM_PCT,MATCH($A247,'Knowledge - Percentages'!$B:$B,0),'Data - Knowledge'!AS$8)/100</f>
        <v>0.217</v>
      </c>
      <c r="AT247" s="380">
        <f t="array" aca="true" ref="AT247">INDEX(KM_PCT,MATCH($A247,'Knowledge - Percentages'!$B:$B,0),'Data - Knowledge'!AT$8)/100</f>
        <v>0.263</v>
      </c>
      <c r="AU247" s="380">
        <f t="array" aca="true" ref="AU247">INDEX(KM_PCT,MATCH($A247,'Knowledge - Percentages'!$B:$B,0),'Data - Knowledge'!AU$8)/100</f>
        <v>0.337</v>
      </c>
      <c r="AV247" s="380">
        <f t="array" aca="true" ref="AV247">INDEX(KM_PCT,MATCH($A247,'Knowledge - Percentages'!$B:$B,0),'Data - Knowledge'!AV$8)/100</f>
        <v>0.355</v>
      </c>
      <c r="AW247" s="380">
        <f t="array" aca="true" ref="AW247">INDEX(KM_PCT,MATCH($A247,'Knowledge - Percentages'!$B:$B,0),'Data - Knowledge'!AW$8)/100</f>
        <v>0.349</v>
      </c>
      <c r="AX247" s="380">
        <f t="array" aca="true" ref="AX247">INDEX(KM_PCT,MATCH($A247,'Knowledge - Percentages'!$B:$B,0),'Data - Knowledge'!AX$8)/100</f>
        <v>0.344</v>
      </c>
      <c r="AY247" s="380">
        <f t="array" aca="true" ref="AY247">INDEX(KM_PCT,MATCH($A247,'Knowledge - Percentages'!$B:$B,0),'Data - Knowledge'!AY$8)/100</f>
        <v>0.33799999999999997</v>
      </c>
      <c r="AZ247" s="380">
        <f t="array" aca="true" ref="AZ247">INDEX(KM_PCT,MATCH($A247,'Knowledge - Percentages'!$B:$B,0),'Data - Knowledge'!AZ$8)/100</f>
        <v>0.424</v>
      </c>
      <c r="BA247" s="380">
        <f t="array" aca="true" ref="BA247">INDEX(KM_PCT,MATCH($A247,'Knowledge - Percentages'!$B:$B,0),'Data - Knowledge'!BA$8)/100</f>
        <v>0.348</v>
      </c>
      <c r="BB247" s="380">
        <f t="array" aca="true" ref="BB247">INDEX(KM_PCT,MATCH($A247,'Knowledge - Percentages'!$B:$B,0),'Data - Knowledge'!BB$8)/100</f>
        <v>0.36</v>
      </c>
      <c r="BC247" s="380">
        <f t="array" aca="true" ref="BC247">INDEX(KM_PCT,MATCH($A247,'Knowledge - Percentages'!$B:$B,0),'Data - Knowledge'!BC$8)/100</f>
        <v>0.304</v>
      </c>
      <c r="BD247" s="380">
        <f t="array" aca="true" ref="BD247">INDEX(KM_PCT,MATCH($A247,'Knowledge - Percentages'!$B:$B,0),'Data - Knowledge'!BD$8)/100</f>
        <v>0.355</v>
      </c>
      <c r="BE247" s="380">
        <f t="array" aca="true" ref="BE247">INDEX(KM_PCT,MATCH($A247,'Knowledge - Percentages'!$B:$B,0),'Data - Knowledge'!BE$8)/100</f>
        <v>0.32</v>
      </c>
      <c r="BF247" s="380">
        <f t="array" aca="true" ref="BF247">INDEX(KM_PCT,MATCH($A247,'Knowledge - Percentages'!$B:$B,0),'Data - Knowledge'!BF$8)/100</f>
        <v>0.289</v>
      </c>
      <c r="BG247" s="380">
        <f t="array" aca="true" ref="BG247">INDEX(KM_PCT,MATCH($A247,'Knowledge - Percentages'!$B:$B,0),'Data - Knowledge'!BG$8)/100</f>
        <v>0.271</v>
      </c>
      <c r="BH247" s="380">
        <f t="array" aca="true" ref="BH247">INDEX(KM_PCT,MATCH($A247,'Knowledge - Percentages'!$B:$B,0),'Data - Knowledge'!BH$8)/100</f>
        <v>0.305</v>
      </c>
      <c r="BI247" s="380">
        <f t="array" aca="true" ref="BI247">INDEX(KM_PCT,MATCH($A247,'Knowledge - Percentages'!$B:$B,0),'Data - Knowledge'!BI$8)/100</f>
        <v>0.303</v>
      </c>
      <c r="BJ247" s="380">
        <f t="array" aca="true" ref="BJ247">INDEX(KM_PCT,MATCH($A247,'Knowledge - Percentages'!$B:$B,0),'Data - Knowledge'!BJ$8)/100</f>
        <v>0.358</v>
      </c>
      <c r="BK247" s="380">
        <f t="array" aca="true" ref="BK247">INDEX(KM_PCT,MATCH($A247,'Knowledge - Percentages'!$B:$B,0),'Data - Knowledge'!BK$8)/100</f>
        <v>0.251</v>
      </c>
      <c r="BL247" s="380">
        <f t="array" aca="true" ref="BL247">INDEX(KM_PCT,MATCH($A247,'Knowledge - Percentages'!$B:$B,0),'Data - Knowledge'!BL$8)/100</f>
        <v>0.23399999999999999</v>
      </c>
      <c r="BM247" s="380">
        <f t="array" aca="true" ref="BM247">INDEX(KM_PCT,MATCH($A247,'Knowledge - Percentages'!$B:$B,0),'Data - Knowledge'!BM$8)/100</f>
        <v>0.23600000000000002</v>
      </c>
      <c r="BN247" s="380">
        <f t="array" aca="true" ref="BN247">INDEX(KM_PCT,MATCH($A247,'Knowledge - Percentages'!$B:$B,0),'Data - Knowledge'!BN$8)/100</f>
        <v>0.267</v>
      </c>
      <c r="BO247" s="380">
        <f t="array" aca="true" ref="BO247">INDEX(KM_PCT,MATCH($A247,'Knowledge - Percentages'!$B:$B,0),'Data - Knowledge'!BO$8)/100</f>
        <v>0.265</v>
      </c>
      <c r="BP247" s="380">
        <f t="array" aca="true" ref="BP247">INDEX(KM_PCT,MATCH($A247,'Knowledge - Percentages'!$B:$B,0),'Data - Knowledge'!BP$8)/100</f>
        <v>0.281</v>
      </c>
      <c r="BQ247" s="380">
        <f t="array" aca="true" ref="BQ247">INDEX(KM_PCT,MATCH($A247,'Knowledge - Percentages'!$B:$B,0),'Data - Knowledge'!BQ$8)/100</f>
        <v>0.25</v>
      </c>
    </row>
    <row r="248" spans="1:69">
      <c r="A248" t="s">
        <v>686</v>
      </c>
      <c r="B248" t="s">
        <v>1064</v>
      </c>
      <c r="C248" t="s">
        <v>1124</v>
      </c>
      <c r="D248" t="s">
        <v>687</v>
      </c>
      <c r="E248" s="373">
        <f>SUMPRODUCT($K$2:$BQ$2,$K248:$BQ248)/$J$2</f>
        <v>0.24989015151515154</v>
      </c>
      <c r="F248" s="379">
        <f>SUMPRODUCT($K$2:$BQ$2,$K248:$BQ248)</f>
        <v>65.971</v>
      </c>
      <c r="G248" s="373">
        <f>SUMPRODUCT($K$3:$BQ$3,$K248:$BQ248)/$J$3</f>
        <v>0.23859291581108835</v>
      </c>
      <c r="H248" s="379">
        <f>SUMPRODUCT($K$3:$BQ$3,$K248:$BQ248)</f>
        <v>2323.8950000000004</v>
      </c>
      <c r="I248" s="373">
        <f>CORREL($K$4:$BQ$4,$K248:$BQ248)</f>
        <v>0.3047595838296826</v>
      </c>
      <c r="J248" s="379">
        <f>$E248/$G248*100</f>
        <v>104.73494180062247</v>
      </c>
      <c r="K248" s="380">
        <f t="array" aca="true" ref="K248">INDEX(KM_PCT,MATCH($A248,'Knowledge - Percentages'!$B:$B,0),'Data - Knowledge'!K$8)/100</f>
        <v>0.237</v>
      </c>
      <c r="L248" s="380">
        <f t="array" aca="true" ref="L248">INDEX(KM_PCT,MATCH($A248,'Knowledge - Percentages'!$B:$B,0),'Data - Knowledge'!L$8)/100</f>
        <v>0.237</v>
      </c>
      <c r="M248" s="380">
        <f t="array" aca="true" ref="M248">INDEX(KM_PCT,MATCH($A248,'Knowledge - Percentages'!$B:$B,0),'Data - Knowledge'!M$8)/100</f>
        <v>0.237</v>
      </c>
      <c r="N248" s="380">
        <f t="array" aca="true" ref="N248">INDEX(KM_PCT,MATCH($A248,'Knowledge - Percentages'!$B:$B,0),'Data - Knowledge'!N$8)/100</f>
        <v>0.231</v>
      </c>
      <c r="O248" s="380">
        <f t="array" aca="true" ref="O248">INDEX(KM_PCT,MATCH($A248,'Knowledge - Percentages'!$B:$B,0),'Data - Knowledge'!O$8)/100</f>
        <v>0.22899999999999998</v>
      </c>
      <c r="P248" s="380">
        <f t="array" aca="true" ref="P248">INDEX(KM_PCT,MATCH($A248,'Knowledge - Percentages'!$B:$B,0),'Data - Knowledge'!P$8)/100</f>
        <v>0.26</v>
      </c>
      <c r="Q248" s="380">
        <f t="array" aca="true" ref="Q248">INDEX(KM_PCT,MATCH($A248,'Knowledge - Percentages'!$B:$B,0),'Data - Knowledge'!Q$8)/100</f>
        <v>0.22699999999999998</v>
      </c>
      <c r="R248" s="380">
        <f t="array" aca="true" ref="R248">INDEX(KM_PCT,MATCH($A248,'Knowledge - Percentages'!$B:$B,0),'Data - Knowledge'!R$8)/100</f>
        <v>0.22699999999999998</v>
      </c>
      <c r="S248" s="380">
        <f t="array" aca="true" ref="S248">INDEX(KM_PCT,MATCH($A248,'Knowledge - Percentages'!$B:$B,0),'Data - Knowledge'!S$8)/100</f>
        <v>0.249</v>
      </c>
      <c r="T248" s="380">
        <f t="array" aca="true" ref="T248">INDEX(KM_PCT,MATCH($A248,'Knowledge - Percentages'!$B:$B,0),'Data - Knowledge'!T$8)/100</f>
        <v>0.237</v>
      </c>
      <c r="U248" s="380">
        <f t="array" aca="true" ref="U248">INDEX(KM_PCT,MATCH($A248,'Knowledge - Percentages'!$B:$B,0),'Data - Knowledge'!U$8)/100</f>
        <v>0.237</v>
      </c>
      <c r="V248" s="380">
        <f t="array" aca="true" ref="V248">INDEX(KM_PCT,MATCH($A248,'Knowledge - Percentages'!$B:$B,0),'Data - Knowledge'!V$8)/100</f>
        <v>0.217</v>
      </c>
      <c r="W248" s="380">
        <f t="array" aca="true" ref="W248">INDEX(KM_PCT,MATCH($A248,'Knowledge - Percentages'!$B:$B,0),'Data - Knowledge'!W$8)/100</f>
        <v>0.237</v>
      </c>
      <c r="X248" s="380">
        <f t="array" aca="true" ref="X248">INDEX(KM_PCT,MATCH($A248,'Knowledge - Percentages'!$B:$B,0),'Data - Knowledge'!X$8)/100</f>
        <v>0.18600000000000003</v>
      </c>
      <c r="Y248" s="380">
        <f t="array" aca="true" ref="Y248">INDEX(KM_PCT,MATCH($A248,'Knowledge - Percentages'!$B:$B,0),'Data - Knowledge'!Y$8)/100</f>
        <v>0.18600000000000003</v>
      </c>
      <c r="Z248" s="380">
        <f t="array" aca="true" ref="Z248">INDEX(KM_PCT,MATCH($A248,'Knowledge - Percentages'!$B:$B,0),'Data - Knowledge'!Z$8)/100</f>
        <v>0.18600000000000003</v>
      </c>
      <c r="AA248" s="380">
        <f t="array" aca="true" ref="AA248">INDEX(KM_PCT,MATCH($A248,'Knowledge - Percentages'!$B:$B,0),'Data - Knowledge'!AA$8)/100</f>
        <v>0.159</v>
      </c>
      <c r="AB248" s="380">
        <f t="array" aca="true" ref="AB248">INDEX(KM_PCT,MATCH($A248,'Knowledge - Percentages'!$B:$B,0),'Data - Knowledge'!AB$8)/100</f>
        <v>0.26</v>
      </c>
      <c r="AC248" s="380">
        <f t="array" aca="true" ref="AC248">INDEX(KM_PCT,MATCH($A248,'Knowledge - Percentages'!$B:$B,0),'Data - Knowledge'!AC$8)/100</f>
        <v>0.20600000000000002</v>
      </c>
      <c r="AD248" s="380">
        <f t="array" aca="true" ref="AD248">INDEX(KM_PCT,MATCH($A248,'Knowledge - Percentages'!$B:$B,0),'Data - Knowledge'!AD$8)/100</f>
        <v>0.184</v>
      </c>
      <c r="AE248" s="380">
        <f t="array" aca="true" ref="AE248">INDEX(KM_PCT,MATCH($A248,'Knowledge - Percentages'!$B:$B,0),'Data - Knowledge'!AE$8)/100</f>
        <v>0.239</v>
      </c>
      <c r="AF248" s="380">
        <f t="array" aca="true" ref="AF248">INDEX(KM_PCT,MATCH($A248,'Knowledge - Percentages'!$B:$B,0),'Data - Knowledge'!AF$8)/100</f>
        <v>0.23600000000000002</v>
      </c>
      <c r="AG248" s="380">
        <f t="array" aca="true" ref="AG248">INDEX(KM_PCT,MATCH($A248,'Knowledge - Percentages'!$B:$B,0),'Data - Knowledge'!AG$8)/100</f>
        <v>0.239</v>
      </c>
      <c r="AH248" s="380">
        <f t="array" aca="true" ref="AH248">INDEX(KM_PCT,MATCH($A248,'Knowledge - Percentages'!$B:$B,0),'Data - Knowledge'!AH$8)/100</f>
        <v>0.243</v>
      </c>
      <c r="AI248" s="380">
        <f t="array" aca="true" ref="AI248">INDEX(KM_PCT,MATCH($A248,'Knowledge - Percentages'!$B:$B,0),'Data - Knowledge'!AI$8)/100</f>
        <v>0.243</v>
      </c>
      <c r="AJ248" s="380">
        <f t="array" aca="true" ref="AJ248">INDEX(KM_PCT,MATCH($A248,'Knowledge - Percentages'!$B:$B,0),'Data - Knowledge'!AJ$8)/100</f>
        <v>0.248</v>
      </c>
      <c r="AK248" s="380">
        <f t="array" aca="true" ref="AK248">INDEX(KM_PCT,MATCH($A248,'Knowledge - Percentages'!$B:$B,0),'Data - Knowledge'!AK$8)/100</f>
        <v>0.25</v>
      </c>
      <c r="AL248" s="380">
        <f t="array" aca="true" ref="AL248">INDEX(KM_PCT,MATCH($A248,'Knowledge - Percentages'!$B:$B,0),'Data - Knowledge'!AL$8)/100</f>
        <v>0.256</v>
      </c>
      <c r="AM248" s="380">
        <f t="array" aca="true" ref="AM248">INDEX(KM_PCT,MATCH($A248,'Knowledge - Percentages'!$B:$B,0),'Data - Knowledge'!AM$8)/100</f>
        <v>0.25</v>
      </c>
      <c r="AN248" s="380">
        <f t="array" aca="true" ref="AN248">INDEX(KM_PCT,MATCH($A248,'Knowledge - Percentages'!$B:$B,0),'Data - Knowledge'!AN$8)/100</f>
        <v>0.239</v>
      </c>
      <c r="AO248" s="380">
        <f t="array" aca="true" ref="AO248">INDEX(KM_PCT,MATCH($A248,'Knowledge - Percentages'!$B:$B,0),'Data - Knowledge'!AO$8)/100</f>
        <v>0.24100000000000002</v>
      </c>
      <c r="AP248" s="380">
        <f t="array" aca="true" ref="AP248">INDEX(KM_PCT,MATCH($A248,'Knowledge - Percentages'!$B:$B,0),'Data - Knowledge'!AP$8)/100</f>
        <v>0.22699999999999998</v>
      </c>
      <c r="AQ248" s="380">
        <f t="array" aca="true" ref="AQ248">INDEX(KM_PCT,MATCH($A248,'Knowledge - Percentages'!$B:$B,0),'Data - Knowledge'!AQ$8)/100</f>
        <v>0.237</v>
      </c>
      <c r="AR248" s="380">
        <f t="array" aca="true" ref="AR248">INDEX(KM_PCT,MATCH($A248,'Knowledge - Percentages'!$B:$B,0),'Data - Knowledge'!AR$8)/100</f>
        <v>0.165</v>
      </c>
      <c r="AS248" s="380">
        <f t="array" aca="true" ref="AS248">INDEX(KM_PCT,MATCH($A248,'Knowledge - Percentages'!$B:$B,0),'Data - Knowledge'!AS$8)/100</f>
        <v>0.159</v>
      </c>
      <c r="AT248" s="380">
        <f t="array" aca="true" ref="AT248">INDEX(KM_PCT,MATCH($A248,'Knowledge - Percentages'!$B:$B,0),'Data - Knowledge'!AT$8)/100</f>
        <v>0.179</v>
      </c>
      <c r="AU248" s="380">
        <f t="array" aca="true" ref="AU248">INDEX(KM_PCT,MATCH($A248,'Knowledge - Percentages'!$B:$B,0),'Data - Knowledge'!AU$8)/100</f>
        <v>0.239</v>
      </c>
      <c r="AV248" s="380">
        <f t="array" aca="true" ref="AV248">INDEX(KM_PCT,MATCH($A248,'Knowledge - Percentages'!$B:$B,0),'Data - Knowledge'!AV$8)/100</f>
        <v>0.251</v>
      </c>
      <c r="AW248" s="380">
        <f t="array" aca="true" ref="AW248">INDEX(KM_PCT,MATCH($A248,'Knowledge - Percentages'!$B:$B,0),'Data - Knowledge'!AW$8)/100</f>
        <v>0.247</v>
      </c>
      <c r="AX248" s="380">
        <f t="array" aca="true" ref="AX248">INDEX(KM_PCT,MATCH($A248,'Knowledge - Percentages'!$B:$B,0),'Data - Knowledge'!AX$8)/100</f>
        <v>0.278</v>
      </c>
      <c r="AY248" s="380">
        <f t="array" aca="true" ref="AY248">INDEX(KM_PCT,MATCH($A248,'Knowledge - Percentages'!$B:$B,0),'Data - Knowledge'!AY$8)/100</f>
        <v>0.259</v>
      </c>
      <c r="AZ248" s="380">
        <f t="array" aca="true" ref="AZ248">INDEX(KM_PCT,MATCH($A248,'Knowledge - Percentages'!$B:$B,0),'Data - Knowledge'!AZ$8)/100</f>
        <v>0.335</v>
      </c>
      <c r="BA248" s="380">
        <f t="array" aca="true" ref="BA248">INDEX(KM_PCT,MATCH($A248,'Knowledge - Percentages'!$B:$B,0),'Data - Knowledge'!BA$8)/100</f>
        <v>0.24600000000000002</v>
      </c>
      <c r="BB248" s="380">
        <f t="array" aca="true" ref="BB248">INDEX(KM_PCT,MATCH($A248,'Knowledge - Percentages'!$B:$B,0),'Data - Knowledge'!BB$8)/100</f>
        <v>0.273</v>
      </c>
      <c r="BC248" s="380">
        <f t="array" aca="true" ref="BC248">INDEX(KM_PCT,MATCH($A248,'Knowledge - Percentages'!$B:$B,0),'Data - Knowledge'!BC$8)/100</f>
        <v>0.251</v>
      </c>
      <c r="BD248" s="380">
        <f t="array" aca="true" ref="BD248">INDEX(KM_PCT,MATCH($A248,'Knowledge - Percentages'!$B:$B,0),'Data - Knowledge'!BD$8)/100</f>
        <v>0.3</v>
      </c>
      <c r="BE248" s="380">
        <f t="array" aca="true" ref="BE248">INDEX(KM_PCT,MATCH($A248,'Knowledge - Percentages'!$B:$B,0),'Data - Knowledge'!BE$8)/100</f>
        <v>0.251</v>
      </c>
      <c r="BF248" s="380">
        <f t="array" aca="true" ref="BF248">INDEX(KM_PCT,MATCH($A248,'Knowledge - Percentages'!$B:$B,0),'Data - Knowledge'!BF$8)/100</f>
        <v>0.235</v>
      </c>
      <c r="BG248" s="380">
        <f t="array" aca="true" ref="BG248">INDEX(KM_PCT,MATCH($A248,'Knowledge - Percentages'!$B:$B,0),'Data - Knowledge'!BG$8)/100</f>
        <v>0.185</v>
      </c>
      <c r="BH248" s="380">
        <f t="array" aca="true" ref="BH248">INDEX(KM_PCT,MATCH($A248,'Knowledge - Percentages'!$B:$B,0),'Data - Knowledge'!BH$8)/100</f>
        <v>0.218</v>
      </c>
      <c r="BI248" s="380">
        <f t="array" aca="true" ref="BI248">INDEX(KM_PCT,MATCH($A248,'Knowledge - Percentages'!$B:$B,0),'Data - Knowledge'!BI$8)/100</f>
        <v>0.21600000000000003</v>
      </c>
      <c r="BJ248" s="380">
        <f t="array" aca="true" ref="BJ248">INDEX(KM_PCT,MATCH($A248,'Knowledge - Percentages'!$B:$B,0),'Data - Knowledge'!BJ$8)/100</f>
        <v>0.29</v>
      </c>
      <c r="BK248" s="380">
        <f t="array" aca="true" ref="BK248">INDEX(KM_PCT,MATCH($A248,'Knowledge - Percentages'!$B:$B,0),'Data - Knowledge'!BK$8)/100</f>
        <v>0.19399999999999998</v>
      </c>
      <c r="BL248" s="380">
        <f t="array" aca="true" ref="BL248">INDEX(KM_PCT,MATCH($A248,'Knowledge - Percentages'!$B:$B,0),'Data - Knowledge'!BL$8)/100</f>
        <v>0.166</v>
      </c>
      <c r="BM248" s="380">
        <f t="array" aca="true" ref="BM248">INDEX(KM_PCT,MATCH($A248,'Knowledge - Percentages'!$B:$B,0),'Data - Knowledge'!BM$8)/100</f>
        <v>0.185</v>
      </c>
      <c r="BN248" s="380">
        <f t="array" aca="true" ref="BN248">INDEX(KM_PCT,MATCH($A248,'Knowledge - Percentages'!$B:$B,0),'Data - Knowledge'!BN$8)/100</f>
        <v>0.201</v>
      </c>
      <c r="BO248" s="380">
        <f t="array" aca="true" ref="BO248">INDEX(KM_PCT,MATCH($A248,'Knowledge - Percentages'!$B:$B,0),'Data - Knowledge'!BO$8)/100</f>
        <v>0.212</v>
      </c>
      <c r="BP248" s="380">
        <f t="array" aca="true" ref="BP248">INDEX(KM_PCT,MATCH($A248,'Knowledge - Percentages'!$B:$B,0),'Data - Knowledge'!BP$8)/100</f>
        <v>0.22699999999999998</v>
      </c>
      <c r="BQ248" s="380">
        <f t="array" aca="true" ref="BQ248">INDEX(KM_PCT,MATCH($A248,'Knowledge - Percentages'!$B:$B,0),'Data - Knowledge'!BQ$8)/100</f>
        <v>0.20800000000000002</v>
      </c>
    </row>
    <row r="249" spans="1:69">
      <c r="A249" t="s">
        <v>688</v>
      </c>
      <c r="B249" t="s">
        <v>1064</v>
      </c>
      <c r="C249" t="s">
        <v>1124</v>
      </c>
      <c r="D249" t="s">
        <v>689</v>
      </c>
      <c r="E249" s="373">
        <f>SUMPRODUCT($K$2:$BQ$2,$K249:$BQ249)/$J$2</f>
        <v>0.14190151515151514</v>
      </c>
      <c r="F249" s="379">
        <f>SUMPRODUCT($K$2:$BQ$2,$K249:$BQ249)</f>
        <v>37.461999999999996</v>
      </c>
      <c r="G249" s="373">
        <f>SUMPRODUCT($K$3:$BQ$3,$K249:$BQ249)/$J$3</f>
        <v>0.20260667351129366</v>
      </c>
      <c r="H249" s="379">
        <f>SUMPRODUCT($K$3:$BQ$3,$K249:$BQ249)</f>
        <v>1973.3890000000004</v>
      </c>
      <c r="I249" s="373">
        <f>CORREL($K$4:$BQ$4,$K249:$BQ249)</f>
        <v>-0.46458925790233008</v>
      </c>
      <c r="J249" s="379">
        <f>$E249/$G249*100</f>
        <v>70.037927523451131</v>
      </c>
      <c r="K249" s="380">
        <f t="array" aca="true" ref="K249">INDEX(KM_PCT,MATCH($A249,'Knowledge - Percentages'!$B:$B,0),'Data - Knowledge'!K$8)/100</f>
        <v>0.281</v>
      </c>
      <c r="L249" s="380">
        <f t="array" aca="true" ref="L249">INDEX(KM_PCT,MATCH($A249,'Knowledge - Percentages'!$B:$B,0),'Data - Knowledge'!L$8)/100</f>
        <v>0.314</v>
      </c>
      <c r="M249" s="380">
        <f t="array" aca="true" ref="M249">INDEX(KM_PCT,MATCH($A249,'Knowledge - Percentages'!$B:$B,0),'Data - Knowledge'!M$8)/100</f>
        <v>0.281</v>
      </c>
      <c r="N249" s="380">
        <f t="array" aca="true" ref="N249">INDEX(KM_PCT,MATCH($A249,'Knowledge - Percentages'!$B:$B,0),'Data - Knowledge'!N$8)/100</f>
        <v>0.22699999999999998</v>
      </c>
      <c r="O249" s="380">
        <f t="array" aca="true" ref="O249">INDEX(KM_PCT,MATCH($A249,'Knowledge - Percentages'!$B:$B,0),'Data - Knowledge'!O$8)/100</f>
        <v>0.24600000000000002</v>
      </c>
      <c r="P249" s="380">
        <f t="array" aca="true" ref="P249">INDEX(KM_PCT,MATCH($A249,'Knowledge - Percentages'!$B:$B,0),'Data - Knowledge'!P$8)/100</f>
        <v>0.24600000000000002</v>
      </c>
      <c r="Q249" s="380">
        <f t="array" aca="true" ref="Q249">INDEX(KM_PCT,MATCH($A249,'Knowledge - Percentages'!$B:$B,0),'Data - Knowledge'!Q$8)/100</f>
        <v>0.262</v>
      </c>
      <c r="R249" s="380">
        <f t="array" aca="true" ref="R249">INDEX(KM_PCT,MATCH($A249,'Knowledge - Percentages'!$B:$B,0),'Data - Knowledge'!R$8)/100</f>
        <v>0.249</v>
      </c>
      <c r="S249" s="380">
        <f t="array" aca="true" ref="S249">INDEX(KM_PCT,MATCH($A249,'Knowledge - Percentages'!$B:$B,0),'Data - Knowledge'!S$8)/100</f>
        <v>0.275</v>
      </c>
      <c r="T249" s="380">
        <f t="array" aca="true" ref="T249">INDEX(KM_PCT,MATCH($A249,'Knowledge - Percentages'!$B:$B,0),'Data - Knowledge'!T$8)/100</f>
        <v>0.218</v>
      </c>
      <c r="U249" s="380">
        <f t="array" aca="true" ref="U249">INDEX(KM_PCT,MATCH($A249,'Knowledge - Percentages'!$B:$B,0),'Data - Knowledge'!U$8)/100</f>
        <v>0.215</v>
      </c>
      <c r="V249" s="380">
        <f t="array" aca="true" ref="V249">INDEX(KM_PCT,MATCH($A249,'Knowledge - Percentages'!$B:$B,0),'Data - Knowledge'!V$8)/100</f>
        <v>0.16899999999999998</v>
      </c>
      <c r="W249" s="380">
        <f t="array" aca="true" ref="W249">INDEX(KM_PCT,MATCH($A249,'Knowledge - Percentages'!$B:$B,0),'Data - Knowledge'!W$8)/100</f>
        <v>0.20600000000000002</v>
      </c>
      <c r="X249" s="380">
        <f t="array" aca="true" ref="X249">INDEX(KM_PCT,MATCH($A249,'Knowledge - Percentages'!$B:$B,0),'Data - Knowledge'!X$8)/100</f>
        <v>0.29100000000000004</v>
      </c>
      <c r="Y249" s="380">
        <f t="array" aca="true" ref="Y249">INDEX(KM_PCT,MATCH($A249,'Knowledge - Percentages'!$B:$B,0),'Data - Knowledge'!Y$8)/100</f>
        <v>0.281</v>
      </c>
      <c r="Z249" s="380">
        <f t="array" aca="true" ref="Z249">INDEX(KM_PCT,MATCH($A249,'Knowledge - Percentages'!$B:$B,0),'Data - Knowledge'!Z$8)/100</f>
        <v>0.275</v>
      </c>
      <c r="AA249" s="380">
        <f t="array" aca="true" ref="AA249">INDEX(KM_PCT,MATCH($A249,'Knowledge - Percentages'!$B:$B,0),'Data - Knowledge'!AA$8)/100</f>
        <v>0.272</v>
      </c>
      <c r="AB249" s="380">
        <f t="array" aca="true" ref="AB249">INDEX(KM_PCT,MATCH($A249,'Knowledge - Percentages'!$B:$B,0),'Data - Knowledge'!AB$8)/100</f>
        <v>0.244</v>
      </c>
      <c r="AC249" s="380">
        <f t="array" aca="true" ref="AC249">INDEX(KM_PCT,MATCH($A249,'Knowledge - Percentages'!$B:$B,0),'Data - Knowledge'!AC$8)/100</f>
        <v>0.244</v>
      </c>
      <c r="AD249" s="380">
        <f t="array" aca="true" ref="AD249">INDEX(KM_PCT,MATCH($A249,'Knowledge - Percentages'!$B:$B,0),'Data - Knowledge'!AD$8)/100</f>
        <v>0.23199999999999998</v>
      </c>
      <c r="AE249" s="380">
        <f t="array" aca="true" ref="AE249">INDEX(KM_PCT,MATCH($A249,'Knowledge - Percentages'!$B:$B,0),'Data - Knowledge'!AE$8)/100</f>
        <v>0.22399999999999998</v>
      </c>
      <c r="AF249" s="380">
        <f t="array" aca="true" ref="AF249">INDEX(KM_PCT,MATCH($A249,'Knowledge - Percentages'!$B:$B,0),'Data - Knowledge'!AF$8)/100</f>
        <v>0.24100000000000002</v>
      </c>
      <c r="AG249" s="380">
        <f t="array" aca="true" ref="AG249">INDEX(KM_PCT,MATCH($A249,'Knowledge - Percentages'!$B:$B,0),'Data - Knowledge'!AG$8)/100</f>
        <v>0.195</v>
      </c>
      <c r="AH249" s="380">
        <f t="array" aca="true" ref="AH249">INDEX(KM_PCT,MATCH($A249,'Knowledge - Percentages'!$B:$B,0),'Data - Knowledge'!AH$8)/100</f>
        <v>0.2</v>
      </c>
      <c r="AI249" s="380">
        <f t="array" aca="true" ref="AI249">INDEX(KM_PCT,MATCH($A249,'Knowledge - Percentages'!$B:$B,0),'Data - Knowledge'!AI$8)/100</f>
        <v>0.19899999999999998</v>
      </c>
      <c r="AJ249" s="380">
        <f t="array" aca="true" ref="AJ249">INDEX(KM_PCT,MATCH($A249,'Knowledge - Percentages'!$B:$B,0),'Data - Knowledge'!AJ$8)/100</f>
        <v>0.203</v>
      </c>
      <c r="AK249" s="380">
        <f t="array" aca="true" ref="AK249">INDEX(KM_PCT,MATCH($A249,'Knowledge - Percentages'!$B:$B,0),'Data - Knowledge'!AK$8)/100</f>
        <v>0.166</v>
      </c>
      <c r="AL249" s="380">
        <f t="array" aca="true" ref="AL249">INDEX(KM_PCT,MATCH($A249,'Knowledge - Percentages'!$B:$B,0),'Data - Knowledge'!AL$8)/100</f>
        <v>0.203</v>
      </c>
      <c r="AM249" s="380">
        <f t="array" aca="true" ref="AM249">INDEX(KM_PCT,MATCH($A249,'Knowledge - Percentages'!$B:$B,0),'Data - Knowledge'!AM$8)/100</f>
        <v>0.187</v>
      </c>
      <c r="AN249" s="380">
        <f t="array" aca="true" ref="AN249">INDEX(KM_PCT,MATCH($A249,'Knowledge - Percentages'!$B:$B,0),'Data - Knowledge'!AN$8)/100</f>
        <v>0.138</v>
      </c>
      <c r="AO249" s="380">
        <f t="array" aca="true" ref="AO249">INDEX(KM_PCT,MATCH($A249,'Knowledge - Percentages'!$B:$B,0),'Data - Knowledge'!AO$8)/100</f>
        <v>0.138</v>
      </c>
      <c r="AP249" s="380">
        <f t="array" aca="true" ref="AP249">INDEX(KM_PCT,MATCH($A249,'Knowledge - Percentages'!$B:$B,0),'Data - Knowledge'!AP$8)/100</f>
        <v>0.21899999999999997</v>
      </c>
      <c r="AQ249" s="380">
        <f t="array" aca="true" ref="AQ249">INDEX(KM_PCT,MATCH($A249,'Knowledge - Percentages'!$B:$B,0),'Data - Knowledge'!AQ$8)/100</f>
        <v>0.212</v>
      </c>
      <c r="AR249" s="380">
        <f t="array" aca="true" ref="AR249">INDEX(KM_PCT,MATCH($A249,'Knowledge - Percentages'!$B:$B,0),'Data - Knowledge'!AR$8)/100</f>
        <v>0.19699999999999998</v>
      </c>
      <c r="AS249" s="380">
        <f t="array" aca="true" ref="AS249">INDEX(KM_PCT,MATCH($A249,'Knowledge - Percentages'!$B:$B,0),'Data - Knowledge'!AS$8)/100</f>
        <v>0.185</v>
      </c>
      <c r="AT249" s="380">
        <f t="array" aca="true" ref="AT249">INDEX(KM_PCT,MATCH($A249,'Knowledge - Percentages'!$B:$B,0),'Data - Knowledge'!AT$8)/100</f>
        <v>0.188</v>
      </c>
      <c r="AU249" s="380">
        <f t="array" aca="true" ref="AU249">INDEX(KM_PCT,MATCH($A249,'Knowledge - Percentages'!$B:$B,0),'Data - Knowledge'!AU$8)/100</f>
        <v>0.146</v>
      </c>
      <c r="AV249" s="380">
        <f t="array" aca="true" ref="AV249">INDEX(KM_PCT,MATCH($A249,'Knowledge - Percentages'!$B:$B,0),'Data - Knowledge'!AV$8)/100</f>
        <v>0.152</v>
      </c>
      <c r="AW249" s="380">
        <f t="array" aca="true" ref="AW249">INDEX(KM_PCT,MATCH($A249,'Knowledge - Percentages'!$B:$B,0),'Data - Knowledge'!AW$8)/100</f>
        <v>0.159</v>
      </c>
      <c r="AX249" s="380">
        <f t="array" aca="true" ref="AX249">INDEX(KM_PCT,MATCH($A249,'Knowledge - Percentages'!$B:$B,0),'Data - Knowledge'!AX$8)/100</f>
        <v>0.23600000000000002</v>
      </c>
      <c r="AY249" s="380">
        <f t="array" aca="true" ref="AY249">INDEX(KM_PCT,MATCH($A249,'Knowledge - Percentages'!$B:$B,0),'Data - Knowledge'!AY$8)/100</f>
        <v>0.142</v>
      </c>
      <c r="AZ249" s="380">
        <f t="array" aca="true" ref="AZ249">INDEX(KM_PCT,MATCH($A249,'Knowledge - Percentages'!$B:$B,0),'Data - Knowledge'!AZ$8)/100</f>
        <v>0.22</v>
      </c>
      <c r="BA249" s="380">
        <f t="array" aca="true" ref="BA249">INDEX(KM_PCT,MATCH($A249,'Knowledge - Percentages'!$B:$B,0),'Data - Knowledge'!BA$8)/100</f>
        <v>0.138</v>
      </c>
      <c r="BB249" s="380">
        <f t="array" aca="true" ref="BB249">INDEX(KM_PCT,MATCH($A249,'Knowledge - Percentages'!$B:$B,0),'Data - Knowledge'!BB$8)/100</f>
        <v>0.129</v>
      </c>
      <c r="BC249" s="380">
        <f t="array" aca="true" ref="BC249">INDEX(KM_PCT,MATCH($A249,'Knowledge - Percentages'!$B:$B,0),'Data - Knowledge'!BC$8)/100</f>
        <v>0.088000000000000009</v>
      </c>
      <c r="BD249" s="380">
        <f t="array" aca="true" ref="BD249">INDEX(KM_PCT,MATCH($A249,'Knowledge - Percentages'!$B:$B,0),'Data - Knowledge'!BD$8)/100</f>
        <v>0.10300000000000001</v>
      </c>
      <c r="BE249" s="380">
        <f t="array" aca="true" ref="BE249">INDEX(KM_PCT,MATCH($A249,'Knowledge - Percentages'!$B:$B,0),'Data - Knowledge'!BE$8)/100</f>
        <v>0.10300000000000001</v>
      </c>
      <c r="BF249" s="380">
        <f t="array" aca="true" ref="BF249">INDEX(KM_PCT,MATCH($A249,'Knowledge - Percentages'!$B:$B,0),'Data - Knowledge'!BF$8)/100</f>
        <v>0.10300000000000001</v>
      </c>
      <c r="BG249" s="380">
        <f t="array" aca="true" ref="BG249">INDEX(KM_PCT,MATCH($A249,'Knowledge - Percentages'!$B:$B,0),'Data - Knowledge'!BG$8)/100</f>
        <v>0.16699999999999998</v>
      </c>
      <c r="BH249" s="380">
        <f t="array" aca="true" ref="BH249">INDEX(KM_PCT,MATCH($A249,'Knowledge - Percentages'!$B:$B,0),'Data - Knowledge'!BH$8)/100</f>
        <v>0.18600000000000003</v>
      </c>
      <c r="BI249" s="380">
        <f t="array" aca="true" ref="BI249">INDEX(KM_PCT,MATCH($A249,'Knowledge - Percentages'!$B:$B,0),'Data - Knowledge'!BI$8)/100</f>
        <v>0.17600000000000002</v>
      </c>
      <c r="BJ249" s="380">
        <f t="array" aca="true" ref="BJ249">INDEX(KM_PCT,MATCH($A249,'Knowledge - Percentages'!$B:$B,0),'Data - Knowledge'!BJ$8)/100</f>
        <v>0.147</v>
      </c>
      <c r="BK249" s="380">
        <f t="array" aca="true" ref="BK249">INDEX(KM_PCT,MATCH($A249,'Knowledge - Percentages'!$B:$B,0),'Data - Knowledge'!BK$8)/100</f>
        <v>0.138</v>
      </c>
      <c r="BL249" s="380">
        <f t="array" aca="true" ref="BL249">INDEX(KM_PCT,MATCH($A249,'Knowledge - Percentages'!$B:$B,0),'Data - Knowledge'!BL$8)/100</f>
        <v>0.153</v>
      </c>
      <c r="BM249" s="380">
        <f t="array" aca="true" ref="BM249">INDEX(KM_PCT,MATCH($A249,'Knowledge - Percentages'!$B:$B,0),'Data - Knowledge'!BM$8)/100</f>
        <v>0.14300000000000002</v>
      </c>
      <c r="BN249" s="380">
        <f t="array" aca="true" ref="BN249">INDEX(KM_PCT,MATCH($A249,'Knowledge - Percentages'!$B:$B,0),'Data - Knowledge'!BN$8)/100</f>
        <v>0.121</v>
      </c>
      <c r="BO249" s="380">
        <f t="array" aca="true" ref="BO249">INDEX(KM_PCT,MATCH($A249,'Knowledge - Percentages'!$B:$B,0),'Data - Knowledge'!BO$8)/100</f>
        <v>0.11699999999999999</v>
      </c>
      <c r="BP249" s="380">
        <f t="array" aca="true" ref="BP249">INDEX(KM_PCT,MATCH($A249,'Knowledge - Percentages'!$B:$B,0),'Data - Knowledge'!BP$8)/100</f>
        <v>0.105</v>
      </c>
      <c r="BQ249" s="380">
        <f t="array" aca="true" ref="BQ249">INDEX(KM_PCT,MATCH($A249,'Knowledge - Percentages'!$B:$B,0),'Data - Knowledge'!BQ$8)/100</f>
        <v>0.113</v>
      </c>
    </row>
    <row r="250" spans="1:69">
      <c r="A250" t="s">
        <v>1125</v>
      </c>
      <c r="B250" t="s">
        <v>1126</v>
      </c>
      <c r="C250" t="s">
        <v>1127</v>
      </c>
      <c r="D250" t="s">
        <v>1128</v>
      </c>
      <c r="E250" s="373">
        <f>SUMPRODUCT($K$2:$BQ$2,$K250:$BQ250)/$J$2</f>
        <v>0.40423106060606062</v>
      </c>
      <c r="F250" s="379">
        <f>SUMPRODUCT($K$2:$BQ$2,$K250:$BQ250)</f>
        <v>106.717</v>
      </c>
      <c r="G250" s="373">
        <f>SUMPRODUCT($K$3:$BQ$3,$K250:$BQ250)/$J$3</f>
        <v>0.37543398357289531</v>
      </c>
      <c r="H250" s="379">
        <f>SUMPRODUCT($K$3:$BQ$3,$K250:$BQ250)</f>
        <v>3656.7270000000003</v>
      </c>
      <c r="I250" s="373">
        <f>CORREL($K$4:$BQ$4,$K250:$BQ250)</f>
        <v>0.13293805813799295</v>
      </c>
      <c r="J250" s="379">
        <f>$E250/$G250*100</f>
        <v>107.67034373370039</v>
      </c>
      <c r="K250" s="380">
        <f t="array" aca="true" ref="K250">INDEX(KM_PCT,MATCH($A250,'Knowledge - Percentages'!$B:$B,0),'Data - Knowledge'!K$8)/100</f>
        <v>0.355</v>
      </c>
      <c r="L250" s="380">
        <f t="array" aca="true" ref="L250">INDEX(KM_PCT,MATCH($A250,'Knowledge - Percentages'!$B:$B,0),'Data - Knowledge'!L$8)/100</f>
        <v>0.45299999999999996</v>
      </c>
      <c r="M250" s="380">
        <f t="array" aca="true" ref="M250">INDEX(KM_PCT,MATCH($A250,'Knowledge - Percentages'!$B:$B,0),'Data - Knowledge'!M$8)/100</f>
        <v>0.35100000000000003</v>
      </c>
      <c r="N250" s="380">
        <f t="array" aca="true" ref="N250">INDEX(KM_PCT,MATCH($A250,'Knowledge - Percentages'!$B:$B,0),'Data - Knowledge'!N$8)/100</f>
        <v>0.355</v>
      </c>
      <c r="O250" s="380">
        <f t="array" aca="true" ref="O250">INDEX(KM_PCT,MATCH($A250,'Knowledge - Percentages'!$B:$B,0),'Data - Knowledge'!O$8)/100</f>
        <v>0.33899999999999997</v>
      </c>
      <c r="P250" s="380">
        <f t="array" aca="true" ref="P250">INDEX(KM_PCT,MATCH($A250,'Knowledge - Percentages'!$B:$B,0),'Data - Knowledge'!P$8)/100</f>
        <v>0.35200000000000004</v>
      </c>
      <c r="Q250" s="380">
        <f t="array" aca="true" ref="Q250">INDEX(KM_PCT,MATCH($A250,'Knowledge - Percentages'!$B:$B,0),'Data - Knowledge'!Q$8)/100</f>
        <v>0.39299999999999996</v>
      </c>
      <c r="R250" s="380">
        <f t="array" aca="true" ref="R250">INDEX(KM_PCT,MATCH($A250,'Knowledge - Percentages'!$B:$B,0),'Data - Knowledge'!R$8)/100</f>
        <v>0.36200000000000004</v>
      </c>
      <c r="S250" s="380">
        <f t="array" aca="true" ref="S250">INDEX(KM_PCT,MATCH($A250,'Knowledge - Percentages'!$B:$B,0),'Data - Knowledge'!S$8)/100</f>
        <v>0.321</v>
      </c>
      <c r="T250" s="380">
        <f t="array" aca="true" ref="T250">INDEX(KM_PCT,MATCH($A250,'Knowledge - Percentages'!$B:$B,0),'Data - Knowledge'!T$8)/100</f>
        <v>0.373</v>
      </c>
      <c r="U250" s="380">
        <f t="array" aca="true" ref="U250">INDEX(KM_PCT,MATCH($A250,'Knowledge - Percentages'!$B:$B,0),'Data - Knowledge'!U$8)/100</f>
        <v>0.371</v>
      </c>
      <c r="V250" s="380">
        <f t="array" aca="true" ref="V250">INDEX(KM_PCT,MATCH($A250,'Knowledge - Percentages'!$B:$B,0),'Data - Knowledge'!V$8)/100</f>
        <v>0.38799999999999996</v>
      </c>
      <c r="W250" s="380">
        <f t="array" aca="true" ref="W250">INDEX(KM_PCT,MATCH($A250,'Knowledge - Percentages'!$B:$B,0),'Data - Knowledge'!W$8)/100</f>
        <v>0.375</v>
      </c>
      <c r="X250" s="380">
        <f t="array" aca="true" ref="X250">INDEX(KM_PCT,MATCH($A250,'Knowledge - Percentages'!$B:$B,0),'Data - Knowledge'!X$8)/100</f>
        <v>0.307</v>
      </c>
      <c r="Y250" s="380">
        <f t="array" aca="true" ref="Y250">INDEX(KM_PCT,MATCH($A250,'Knowledge - Percentages'!$B:$B,0),'Data - Knowledge'!Y$8)/100</f>
        <v>0.364</v>
      </c>
      <c r="Z250" s="380">
        <f t="array" aca="true" ref="Z250">INDEX(KM_PCT,MATCH($A250,'Knowledge - Percentages'!$B:$B,0),'Data - Knowledge'!Z$8)/100</f>
        <v>0.366</v>
      </c>
      <c r="AA250" s="380">
        <f t="array" aca="true" ref="AA250">INDEX(KM_PCT,MATCH($A250,'Knowledge - Percentages'!$B:$B,0),'Data - Knowledge'!AA$8)/100</f>
        <v>0.371</v>
      </c>
      <c r="AB250" s="380">
        <f t="array" aca="true" ref="AB250">INDEX(KM_PCT,MATCH($A250,'Knowledge - Percentages'!$B:$B,0),'Data - Knowledge'!AB$8)/100</f>
        <v>0.365</v>
      </c>
      <c r="AC250" s="380">
        <f t="array" aca="true" ref="AC250">INDEX(KM_PCT,MATCH($A250,'Knowledge - Percentages'!$B:$B,0),'Data - Knowledge'!AC$8)/100</f>
        <v>0.387</v>
      </c>
      <c r="AD250" s="380">
        <f t="array" aca="true" ref="AD250">INDEX(KM_PCT,MATCH($A250,'Knowledge - Percentages'!$B:$B,0),'Data - Knowledge'!AD$8)/100</f>
        <v>0.355</v>
      </c>
      <c r="AE250" s="380">
        <f t="array" aca="true" ref="AE250">INDEX(KM_PCT,MATCH($A250,'Knowledge - Percentages'!$B:$B,0),'Data - Knowledge'!AE$8)/100</f>
        <v>0.38299999999999995</v>
      </c>
      <c r="AF250" s="380">
        <f t="array" aca="true" ref="AF250">INDEX(KM_PCT,MATCH($A250,'Knowledge - Percentages'!$B:$B,0),'Data - Knowledge'!AF$8)/100</f>
        <v>0.355</v>
      </c>
      <c r="AG250" s="380">
        <f t="array" aca="true" ref="AG250">INDEX(KM_PCT,MATCH($A250,'Knowledge - Percentages'!$B:$B,0),'Data - Knowledge'!AG$8)/100</f>
        <v>0.366</v>
      </c>
      <c r="AH250" s="380">
        <f t="array" aca="true" ref="AH250">INDEX(KM_PCT,MATCH($A250,'Knowledge - Percentages'!$B:$B,0),'Data - Knowledge'!AH$8)/100</f>
        <v>0.366</v>
      </c>
      <c r="AI250" s="380">
        <f t="array" aca="true" ref="AI250">INDEX(KM_PCT,MATCH($A250,'Knowledge - Percentages'!$B:$B,0),'Data - Knowledge'!AI$8)/100</f>
        <v>0.40299999999999997</v>
      </c>
      <c r="AJ250" s="380">
        <f t="array" aca="true" ref="AJ250">INDEX(KM_PCT,MATCH($A250,'Knowledge - Percentages'!$B:$B,0),'Data - Knowledge'!AJ$8)/100</f>
        <v>0.366</v>
      </c>
      <c r="AK250" s="380">
        <f t="array" aca="true" ref="AK250">INDEX(KM_PCT,MATCH($A250,'Knowledge - Percentages'!$B:$B,0),'Data - Knowledge'!AK$8)/100</f>
        <v>0.384</v>
      </c>
      <c r="AL250" s="380">
        <f t="array" aca="true" ref="AL250">INDEX(KM_PCT,MATCH($A250,'Knowledge - Percentages'!$B:$B,0),'Data - Knowledge'!AL$8)/100</f>
        <v>0.4</v>
      </c>
      <c r="AM250" s="380">
        <f t="array" aca="true" ref="AM250">INDEX(KM_PCT,MATCH($A250,'Knowledge - Percentages'!$B:$B,0),'Data - Knowledge'!AM$8)/100</f>
        <v>0.363</v>
      </c>
      <c r="AN250" s="380">
        <f t="array" aca="true" ref="AN250">INDEX(KM_PCT,MATCH($A250,'Knowledge - Percentages'!$B:$B,0),'Data - Knowledge'!AN$8)/100</f>
        <v>0.41</v>
      </c>
      <c r="AO250" s="380">
        <f t="array" aca="true" ref="AO250">INDEX(KM_PCT,MATCH($A250,'Knowledge - Percentages'!$B:$B,0),'Data - Knowledge'!AO$8)/100</f>
        <v>0.406</v>
      </c>
      <c r="AP250" s="380">
        <f t="array" aca="true" ref="AP250">INDEX(KM_PCT,MATCH($A250,'Knowledge - Percentages'!$B:$B,0),'Data - Knowledge'!AP$8)/100</f>
        <v>0.36700000000000005</v>
      </c>
      <c r="AQ250" s="380">
        <f t="array" aca="true" ref="AQ250">INDEX(KM_PCT,MATCH($A250,'Knowledge - Percentages'!$B:$B,0),'Data - Knowledge'!AQ$8)/100</f>
        <v>0.368</v>
      </c>
      <c r="AR250" s="380">
        <f t="array" aca="true" ref="AR250">INDEX(KM_PCT,MATCH($A250,'Knowledge - Percentages'!$B:$B,0),'Data - Knowledge'!AR$8)/100</f>
        <v>0.488</v>
      </c>
      <c r="AS250" s="380">
        <f t="array" aca="true" ref="AS250">INDEX(KM_PCT,MATCH($A250,'Knowledge - Percentages'!$B:$B,0),'Data - Knowledge'!AS$8)/100</f>
        <v>0.47200000000000003</v>
      </c>
      <c r="AT250" s="380">
        <f t="array" aca="true" ref="AT250">INDEX(KM_PCT,MATCH($A250,'Knowledge - Percentages'!$B:$B,0),'Data - Knowledge'!AT$8)/100</f>
        <v>0.402</v>
      </c>
      <c r="AU250" s="380">
        <f t="array" aca="true" ref="AU250">INDEX(KM_PCT,MATCH($A250,'Knowledge - Percentages'!$B:$B,0),'Data - Knowledge'!AU$8)/100</f>
        <v>0.397</v>
      </c>
      <c r="AV250" s="380">
        <f t="array" aca="true" ref="AV250">INDEX(KM_PCT,MATCH($A250,'Knowledge - Percentages'!$B:$B,0),'Data - Knowledge'!AV$8)/100</f>
        <v>0.419</v>
      </c>
      <c r="AW250" s="380">
        <f t="array" aca="true" ref="AW250">INDEX(KM_PCT,MATCH($A250,'Knowledge - Percentages'!$B:$B,0),'Data - Knowledge'!AW$8)/100</f>
        <v>0.401</v>
      </c>
      <c r="AX250" s="380">
        <f t="array" aca="true" ref="AX250">INDEX(KM_PCT,MATCH($A250,'Knowledge - Percentages'!$B:$B,0),'Data - Knowledge'!AX$8)/100</f>
        <v>0.405</v>
      </c>
      <c r="AY250" s="380">
        <f t="array" aca="true" ref="AY250">INDEX(KM_PCT,MATCH($A250,'Knowledge - Percentages'!$B:$B,0),'Data - Knowledge'!AY$8)/100</f>
        <v>0.415</v>
      </c>
      <c r="AZ250" s="380">
        <f t="array" aca="true" ref="AZ250">INDEX(KM_PCT,MATCH($A250,'Knowledge - Percentages'!$B:$B,0),'Data - Knowledge'!AZ$8)/100</f>
        <v>0.402</v>
      </c>
      <c r="BA250" s="380">
        <f t="array" aca="true" ref="BA250">INDEX(KM_PCT,MATCH($A250,'Knowledge - Percentages'!$B:$B,0),'Data - Knowledge'!BA$8)/100</f>
        <v>0.40399999999999997</v>
      </c>
      <c r="BB250" s="380">
        <f t="array" aca="true" ref="BB250">INDEX(KM_PCT,MATCH($A250,'Knowledge - Percentages'!$B:$B,0),'Data - Knowledge'!BB$8)/100</f>
        <v>0.371</v>
      </c>
      <c r="BC250" s="380">
        <f t="array" aca="true" ref="BC250">INDEX(KM_PCT,MATCH($A250,'Knowledge - Percentages'!$B:$B,0),'Data - Knowledge'!BC$8)/100</f>
        <v>0.456</v>
      </c>
      <c r="BD250" s="380">
        <f t="array" aca="true" ref="BD250">INDEX(KM_PCT,MATCH($A250,'Knowledge - Percentages'!$B:$B,0),'Data - Knowledge'!BD$8)/100</f>
        <v>0.42700000000000005</v>
      </c>
      <c r="BE250" s="380">
        <f t="array" aca="true" ref="BE250">INDEX(KM_PCT,MATCH($A250,'Knowledge - Percentages'!$B:$B,0),'Data - Knowledge'!BE$8)/100</f>
        <v>0.442</v>
      </c>
      <c r="BF250" s="380">
        <f t="array" aca="true" ref="BF250">INDEX(KM_PCT,MATCH($A250,'Knowledge - Percentages'!$B:$B,0),'Data - Knowledge'!BF$8)/100</f>
        <v>0.42700000000000005</v>
      </c>
      <c r="BG250" s="380">
        <f t="array" aca="true" ref="BG250">INDEX(KM_PCT,MATCH($A250,'Knowledge - Percentages'!$B:$B,0),'Data - Knowledge'!BG$8)/100</f>
        <v>0.40299999999999997</v>
      </c>
      <c r="BH250" s="380">
        <f t="array" aca="true" ref="BH250">INDEX(KM_PCT,MATCH($A250,'Knowledge - Percentages'!$B:$B,0),'Data - Knowledge'!BH$8)/100</f>
        <v>0.42100000000000004</v>
      </c>
      <c r="BI250" s="380">
        <f t="array" aca="true" ref="BI250">INDEX(KM_PCT,MATCH($A250,'Knowledge - Percentages'!$B:$B,0),'Data - Knowledge'!BI$8)/100</f>
        <v>0.431</v>
      </c>
      <c r="BJ250" s="380">
        <f t="array" aca="true" ref="BJ250">INDEX(KM_PCT,MATCH($A250,'Knowledge - Percentages'!$B:$B,0),'Data - Knowledge'!BJ$8)/100</f>
        <v>0.409</v>
      </c>
      <c r="BK250" s="380">
        <f t="array" aca="true" ref="BK250">INDEX(KM_PCT,MATCH($A250,'Knowledge - Percentages'!$B:$B,0),'Data - Knowledge'!BK$8)/100</f>
        <v>0.43700000000000006</v>
      </c>
      <c r="BL250" s="380">
        <f t="array" aca="true" ref="BL250">INDEX(KM_PCT,MATCH($A250,'Knowledge - Percentages'!$B:$B,0),'Data - Knowledge'!BL$8)/100</f>
        <v>0.473</v>
      </c>
      <c r="BM250" s="380">
        <f t="array" aca="true" ref="BM250">INDEX(KM_PCT,MATCH($A250,'Knowledge - Percentages'!$B:$B,0),'Data - Knowledge'!BM$8)/100</f>
        <v>0.43700000000000006</v>
      </c>
      <c r="BN250" s="380">
        <f t="array" aca="true" ref="BN250">INDEX(KM_PCT,MATCH($A250,'Knowledge - Percentages'!$B:$B,0),'Data - Knowledge'!BN$8)/100</f>
        <v>0.45799999999999996</v>
      </c>
      <c r="BO250" s="380">
        <f t="array" aca="true" ref="BO250">INDEX(KM_PCT,MATCH($A250,'Knowledge - Percentages'!$B:$B,0),'Data - Knowledge'!BO$8)/100</f>
        <v>0.409</v>
      </c>
      <c r="BP250" s="380">
        <f t="array" aca="true" ref="BP250">INDEX(KM_PCT,MATCH($A250,'Knowledge - Percentages'!$B:$B,0),'Data - Knowledge'!BP$8)/100</f>
        <v>0.415</v>
      </c>
      <c r="BQ250" s="380">
        <f t="array" aca="true" ref="BQ250">INDEX(KM_PCT,MATCH($A250,'Knowledge - Percentages'!$B:$B,0),'Data - Knowledge'!BQ$8)/100</f>
        <v>0.415</v>
      </c>
    </row>
    <row r="251" spans="1:69">
      <c r="A251" t="s">
        <v>1129</v>
      </c>
      <c r="B251" t="s">
        <v>1126</v>
      </c>
      <c r="C251" t="s">
        <v>1127</v>
      </c>
      <c r="D251" t="s">
        <v>1130</v>
      </c>
      <c r="E251" s="373">
        <f>SUMPRODUCT($K$2:$BQ$2,$K251:$BQ251)/$J$2</f>
        <v>0.35619318181818183</v>
      </c>
      <c r="F251" s="379">
        <f>SUMPRODUCT($K$2:$BQ$2,$K251:$BQ251)</f>
        <v>94.035</v>
      </c>
      <c r="G251" s="373">
        <f>SUMPRODUCT($K$3:$BQ$3,$K251:$BQ251)/$J$3</f>
        <v>0.39771622176591376</v>
      </c>
      <c r="H251" s="379">
        <f>SUMPRODUCT($K$3:$BQ$3,$K251:$BQ251)</f>
        <v>3873.756</v>
      </c>
      <c r="I251" s="373">
        <f>CORREL($K$4:$BQ$4,$K251:$BQ251)</f>
        <v>-0.2343121671524537</v>
      </c>
      <c r="J251" s="379">
        <f>$E251/$G251*100</f>
        <v>89.559631296062292</v>
      </c>
      <c r="K251" s="380">
        <f t="array" aca="true" ref="K251">INDEX(KM_PCT,MATCH($A251,'Knowledge - Percentages'!$B:$B,0),'Data - Knowledge'!K$8)/100</f>
        <v>0.364</v>
      </c>
      <c r="L251" s="380">
        <f t="array" aca="true" ref="L251">INDEX(KM_PCT,MATCH($A251,'Knowledge - Percentages'!$B:$B,0),'Data - Knowledge'!L$8)/100</f>
        <v>0.308</v>
      </c>
      <c r="M251" s="380">
        <f t="array" aca="true" ref="M251">INDEX(KM_PCT,MATCH($A251,'Knowledge - Percentages'!$B:$B,0),'Data - Knowledge'!M$8)/100</f>
        <v>0.361</v>
      </c>
      <c r="N251" s="380">
        <f t="array" aca="true" ref="N251">INDEX(KM_PCT,MATCH($A251,'Knowledge - Percentages'!$B:$B,0),'Data - Knowledge'!N$8)/100</f>
        <v>0.43</v>
      </c>
      <c r="O251" s="380">
        <f t="array" aca="true" ref="O251">INDEX(KM_PCT,MATCH($A251,'Knowledge - Percentages'!$B:$B,0),'Data - Knowledge'!O$8)/100</f>
        <v>0.42</v>
      </c>
      <c r="P251" s="380">
        <f t="array" aca="true" ref="P251">INDEX(KM_PCT,MATCH($A251,'Knowledge - Percentages'!$B:$B,0),'Data - Knowledge'!P$8)/100</f>
        <v>0.433</v>
      </c>
      <c r="Q251" s="380">
        <f t="array" aca="true" ref="Q251">INDEX(KM_PCT,MATCH($A251,'Knowledge - Percentages'!$B:$B,0),'Data - Knowledge'!Q$8)/100</f>
        <v>0.409</v>
      </c>
      <c r="R251" s="380">
        <f t="array" aca="true" ref="R251">INDEX(KM_PCT,MATCH($A251,'Knowledge - Percentages'!$B:$B,0),'Data - Knowledge'!R$8)/100</f>
        <v>0.41700000000000004</v>
      </c>
      <c r="S251" s="380">
        <f t="array" aca="true" ref="S251">INDEX(KM_PCT,MATCH($A251,'Knowledge - Percentages'!$B:$B,0),'Data - Knowledge'!S$8)/100</f>
        <v>0.48</v>
      </c>
      <c r="T251" s="380">
        <f t="array" aca="true" ref="T251">INDEX(KM_PCT,MATCH($A251,'Knowledge - Percentages'!$B:$B,0),'Data - Knowledge'!T$8)/100</f>
        <v>0.41600000000000004</v>
      </c>
      <c r="U251" s="380">
        <f t="array" aca="true" ref="U251">INDEX(KM_PCT,MATCH($A251,'Knowledge - Percentages'!$B:$B,0),'Data - Knowledge'!U$8)/100</f>
        <v>0.415</v>
      </c>
      <c r="V251" s="380">
        <f t="array" aca="true" ref="V251">INDEX(KM_PCT,MATCH($A251,'Knowledge - Percentages'!$B:$B,0),'Data - Knowledge'!V$8)/100</f>
        <v>0.435</v>
      </c>
      <c r="W251" s="380">
        <f t="array" aca="true" ref="W251">INDEX(KM_PCT,MATCH($A251,'Knowledge - Percentages'!$B:$B,0),'Data - Knowledge'!W$8)/100</f>
        <v>0.41200000000000003</v>
      </c>
      <c r="X251" s="380">
        <f t="array" aca="true" ref="X251">INDEX(KM_PCT,MATCH($A251,'Knowledge - Percentages'!$B:$B,0),'Data - Knowledge'!X$8)/100</f>
        <v>0.42100000000000004</v>
      </c>
      <c r="Y251" s="380">
        <f t="array" aca="true" ref="Y251">INDEX(KM_PCT,MATCH($A251,'Knowledge - Percentages'!$B:$B,0),'Data - Knowledge'!Y$8)/100</f>
        <v>0.41600000000000004</v>
      </c>
      <c r="Z251" s="380">
        <f t="array" aca="true" ref="Z251">INDEX(KM_PCT,MATCH($A251,'Knowledge - Percentages'!$B:$B,0),'Data - Knowledge'!Z$8)/100</f>
        <v>0.35600000000000004</v>
      </c>
      <c r="AA251" s="380">
        <f t="array" aca="true" ref="AA251">INDEX(KM_PCT,MATCH($A251,'Knowledge - Percentages'!$B:$B,0),'Data - Knowledge'!AA$8)/100</f>
        <v>0.391</v>
      </c>
      <c r="AB251" s="380">
        <f t="array" aca="true" ref="AB251">INDEX(KM_PCT,MATCH($A251,'Knowledge - Percentages'!$B:$B,0),'Data - Knowledge'!AB$8)/100</f>
        <v>0.382</v>
      </c>
      <c r="AC251" s="380">
        <f t="array" aca="true" ref="AC251">INDEX(KM_PCT,MATCH($A251,'Knowledge - Percentages'!$B:$B,0),'Data - Knowledge'!AC$8)/100</f>
        <v>0.371</v>
      </c>
      <c r="AD251" s="380">
        <f t="array" aca="true" ref="AD251">INDEX(KM_PCT,MATCH($A251,'Knowledge - Percentages'!$B:$B,0),'Data - Knowledge'!AD$8)/100</f>
        <v>0.382</v>
      </c>
      <c r="AE251" s="380">
        <f t="array" aca="true" ref="AE251">INDEX(KM_PCT,MATCH($A251,'Knowledge - Percentages'!$B:$B,0),'Data - Knowledge'!AE$8)/100</f>
        <v>0.423</v>
      </c>
      <c r="AF251" s="380">
        <f t="array" aca="true" ref="AF251">INDEX(KM_PCT,MATCH($A251,'Knowledge - Percentages'!$B:$B,0),'Data - Knowledge'!AF$8)/100</f>
        <v>0.42700000000000005</v>
      </c>
      <c r="AG251" s="380">
        <f t="array" aca="true" ref="AG251">INDEX(KM_PCT,MATCH($A251,'Knowledge - Percentages'!$B:$B,0),'Data - Knowledge'!AG$8)/100</f>
        <v>0.409</v>
      </c>
      <c r="AH251" s="380">
        <f t="array" aca="true" ref="AH251">INDEX(KM_PCT,MATCH($A251,'Knowledge - Percentages'!$B:$B,0),'Data - Knowledge'!AH$8)/100</f>
        <v>0.41600000000000004</v>
      </c>
      <c r="AI251" s="380">
        <f t="array" aca="true" ref="AI251">INDEX(KM_PCT,MATCH($A251,'Knowledge - Percentages'!$B:$B,0),'Data - Knowledge'!AI$8)/100</f>
        <v>0.374</v>
      </c>
      <c r="AJ251" s="380">
        <f t="array" aca="true" ref="AJ251">INDEX(KM_PCT,MATCH($A251,'Knowledge - Percentages'!$B:$B,0),'Data - Knowledge'!AJ$8)/100</f>
        <v>0.41600000000000004</v>
      </c>
      <c r="AK251" s="380">
        <f t="array" aca="true" ref="AK251">INDEX(KM_PCT,MATCH($A251,'Knowledge - Percentages'!$B:$B,0),'Data - Knowledge'!AK$8)/100</f>
        <v>0.37799999999999995</v>
      </c>
      <c r="AL251" s="380">
        <f t="array" aca="true" ref="AL251">INDEX(KM_PCT,MATCH($A251,'Knowledge - Percentages'!$B:$B,0),'Data - Knowledge'!AL$8)/100</f>
        <v>0.365</v>
      </c>
      <c r="AM251" s="380">
        <f t="array" aca="true" ref="AM251">INDEX(KM_PCT,MATCH($A251,'Knowledge - Percentages'!$B:$B,0),'Data - Knowledge'!AM$8)/100</f>
        <v>0.41600000000000004</v>
      </c>
      <c r="AN251" s="380">
        <f t="array" aca="true" ref="AN251">INDEX(KM_PCT,MATCH($A251,'Knowledge - Percentages'!$B:$B,0),'Data - Knowledge'!AN$8)/100</f>
        <v>0.368</v>
      </c>
      <c r="AO251" s="380">
        <f t="array" aca="true" ref="AO251">INDEX(KM_PCT,MATCH($A251,'Knowledge - Percentages'!$B:$B,0),'Data - Knowledge'!AO$8)/100</f>
        <v>0.364</v>
      </c>
      <c r="AP251" s="380">
        <f t="array" aca="true" ref="AP251">INDEX(KM_PCT,MATCH($A251,'Knowledge - Percentages'!$B:$B,0),'Data - Knowledge'!AP$8)/100</f>
        <v>0.408</v>
      </c>
      <c r="AQ251" s="380">
        <f t="array" aca="true" ref="AQ251">INDEX(KM_PCT,MATCH($A251,'Knowledge - Percentages'!$B:$B,0),'Data - Knowledge'!AQ$8)/100</f>
        <v>0.409</v>
      </c>
      <c r="AR251" s="380">
        <f t="array" aca="true" ref="AR251">INDEX(KM_PCT,MATCH($A251,'Knowledge - Percentages'!$B:$B,0),'Data - Knowledge'!AR$8)/100</f>
        <v>0.331</v>
      </c>
      <c r="AS251" s="380">
        <f t="array" aca="true" ref="AS251">INDEX(KM_PCT,MATCH($A251,'Knowledge - Percentages'!$B:$B,0),'Data - Knowledge'!AS$8)/100</f>
        <v>0.348</v>
      </c>
      <c r="AT251" s="380">
        <f t="array" aca="true" ref="AT251">INDEX(KM_PCT,MATCH($A251,'Knowledge - Percentages'!$B:$B,0),'Data - Knowledge'!AT$8)/100</f>
        <v>0.358</v>
      </c>
      <c r="AU251" s="380">
        <f t="array" aca="true" ref="AU251">INDEX(KM_PCT,MATCH($A251,'Knowledge - Percentages'!$B:$B,0),'Data - Knowledge'!AU$8)/100</f>
        <v>0.392</v>
      </c>
      <c r="AV251" s="380">
        <f t="array" aca="true" ref="AV251">INDEX(KM_PCT,MATCH($A251,'Knowledge - Percentages'!$B:$B,0),'Data - Knowledge'!AV$8)/100</f>
        <v>0.35700000000000004</v>
      </c>
      <c r="AW251" s="380">
        <f t="array" aca="true" ref="AW251">INDEX(KM_PCT,MATCH($A251,'Knowledge - Percentages'!$B:$B,0),'Data - Knowledge'!AW$8)/100</f>
        <v>0.361</v>
      </c>
      <c r="AX251" s="380">
        <f t="array" aca="true" ref="AX251">INDEX(KM_PCT,MATCH($A251,'Knowledge - Percentages'!$B:$B,0),'Data - Knowledge'!AX$8)/100</f>
        <v>0.345</v>
      </c>
      <c r="AY251" s="380">
        <f t="array" aca="true" ref="AY251">INDEX(KM_PCT,MATCH($A251,'Knowledge - Percentages'!$B:$B,0),'Data - Knowledge'!AY$8)/100</f>
        <v>0.359</v>
      </c>
      <c r="AZ251" s="380">
        <f t="array" aca="true" ref="AZ251">INDEX(KM_PCT,MATCH($A251,'Knowledge - Percentages'!$B:$B,0),'Data - Knowledge'!AZ$8)/100</f>
        <v>0.348</v>
      </c>
      <c r="BA251" s="380">
        <f t="array" aca="true" ref="BA251">INDEX(KM_PCT,MATCH($A251,'Knowledge - Percentages'!$B:$B,0),'Data - Knowledge'!BA$8)/100</f>
        <v>0.349</v>
      </c>
      <c r="BB251" s="380">
        <f t="array" aca="true" ref="BB251">INDEX(KM_PCT,MATCH($A251,'Knowledge - Percentages'!$B:$B,0),'Data - Knowledge'!BB$8)/100</f>
        <v>0.37200000000000005</v>
      </c>
      <c r="BC251" s="380">
        <f t="array" aca="true" ref="BC251">INDEX(KM_PCT,MATCH($A251,'Knowledge - Percentages'!$B:$B,0),'Data - Knowledge'!BC$8)/100</f>
        <v>0.29</v>
      </c>
      <c r="BD251" s="380">
        <f t="array" aca="true" ref="BD251">INDEX(KM_PCT,MATCH($A251,'Knowledge - Percentages'!$B:$B,0),'Data - Knowledge'!BD$8)/100</f>
        <v>0.337</v>
      </c>
      <c r="BE251" s="380">
        <f t="array" aca="true" ref="BE251">INDEX(KM_PCT,MATCH($A251,'Knowledge - Percentages'!$B:$B,0),'Data - Knowledge'!BE$8)/100</f>
        <v>0.349</v>
      </c>
      <c r="BF251" s="380">
        <f t="array" aca="true" ref="BF251">INDEX(KM_PCT,MATCH($A251,'Knowledge - Percentages'!$B:$B,0),'Data - Knowledge'!BF$8)/100</f>
        <v>0.337</v>
      </c>
      <c r="BG251" s="380">
        <f t="array" aca="true" ref="BG251">INDEX(KM_PCT,MATCH($A251,'Knowledge - Percentages'!$B:$B,0),'Data - Knowledge'!BG$8)/100</f>
        <v>0.365</v>
      </c>
      <c r="BH251" s="380">
        <f t="array" aca="true" ref="BH251">INDEX(KM_PCT,MATCH($A251,'Knowledge - Percentages'!$B:$B,0),'Data - Knowledge'!BH$8)/100</f>
        <v>0.344</v>
      </c>
      <c r="BI251" s="380">
        <f t="array" aca="true" ref="BI251">INDEX(KM_PCT,MATCH($A251,'Knowledge - Percentages'!$B:$B,0),'Data - Knowledge'!BI$8)/100</f>
        <v>0.342</v>
      </c>
      <c r="BJ251" s="380">
        <f t="array" aca="true" ref="BJ251">INDEX(KM_PCT,MATCH($A251,'Knowledge - Percentages'!$B:$B,0),'Data - Knowledge'!BJ$8)/100</f>
        <v>0.322</v>
      </c>
      <c r="BK251" s="380">
        <f t="array" aca="true" ref="BK251">INDEX(KM_PCT,MATCH($A251,'Knowledge - Percentages'!$B:$B,0),'Data - Knowledge'!BK$8)/100</f>
        <v>0.313</v>
      </c>
      <c r="BL251" s="380">
        <f t="array" aca="true" ref="BL251">INDEX(KM_PCT,MATCH($A251,'Knowledge - Percentages'!$B:$B,0),'Data - Knowledge'!BL$8)/100</f>
        <v>0.307</v>
      </c>
      <c r="BM251" s="380">
        <f t="array" aca="true" ref="BM251">INDEX(KM_PCT,MATCH($A251,'Knowledge - Percentages'!$B:$B,0),'Data - Knowledge'!BM$8)/100</f>
        <v>0.313</v>
      </c>
      <c r="BN251" s="380">
        <f t="array" aca="true" ref="BN251">INDEX(KM_PCT,MATCH($A251,'Knowledge - Percentages'!$B:$B,0),'Data - Knowledge'!BN$8)/100</f>
        <v>0.322</v>
      </c>
      <c r="BO251" s="380">
        <f t="array" aca="true" ref="BO251">INDEX(KM_PCT,MATCH($A251,'Knowledge - Percentages'!$B:$B,0),'Data - Knowledge'!BO$8)/100</f>
        <v>0.34700000000000003</v>
      </c>
      <c r="BP251" s="380">
        <f t="array" aca="true" ref="BP251">INDEX(KM_PCT,MATCH($A251,'Knowledge - Percentages'!$B:$B,0),'Data - Knowledge'!BP$8)/100</f>
        <v>0.353</v>
      </c>
      <c r="BQ251" s="380">
        <f t="array" aca="true" ref="BQ251">INDEX(KM_PCT,MATCH($A251,'Knowledge - Percentages'!$B:$B,0),'Data - Knowledge'!BQ$8)/100</f>
        <v>0.337</v>
      </c>
    </row>
    <row r="252" spans="1:69">
      <c r="A252" t="s">
        <v>1131</v>
      </c>
      <c r="B252" t="s">
        <v>1126</v>
      </c>
      <c r="C252" t="s">
        <v>1127</v>
      </c>
      <c r="D252" t="s">
        <v>1132</v>
      </c>
      <c r="E252" s="373">
        <f>SUMPRODUCT($K$2:$BQ$2,$K252:$BQ252)/$J$2</f>
        <v>0.12662878787878787</v>
      </c>
      <c r="F252" s="379">
        <f>SUMPRODUCT($K$2:$BQ$2,$K252:$BQ252)</f>
        <v>33.43</v>
      </c>
      <c r="G252" s="373">
        <f>SUMPRODUCT($K$3:$BQ$3,$K252:$BQ252)/$J$3</f>
        <v>0.12080852156057496</v>
      </c>
      <c r="H252" s="379">
        <f>SUMPRODUCT($K$3:$BQ$3,$K252:$BQ252)</f>
        <v>1176.6750000000002</v>
      </c>
      <c r="I252" s="373">
        <f>CORREL($K$4:$BQ$4,$K252:$BQ252)</f>
        <v>0.080118497919446308</v>
      </c>
      <c r="J252" s="379">
        <f>$E252/$G252*100</f>
        <v>104.81776139880543</v>
      </c>
      <c r="K252" s="380">
        <f t="array" aca="true" ref="K252">INDEX(KM_PCT,MATCH($A252,'Knowledge - Percentages'!$B:$B,0),'Data - Knowledge'!K$8)/100</f>
        <v>0.187</v>
      </c>
      <c r="L252" s="380">
        <f t="array" aca="true" ref="L252">INDEX(KM_PCT,MATCH($A252,'Knowledge - Percentages'!$B:$B,0),'Data - Knowledge'!L$8)/100</f>
        <v>0.158</v>
      </c>
      <c r="M252" s="380">
        <f t="array" aca="true" ref="M252">INDEX(KM_PCT,MATCH($A252,'Knowledge - Percentages'!$B:$B,0),'Data - Knowledge'!M$8)/100</f>
        <v>0.19399999999999998</v>
      </c>
      <c r="N252" s="380">
        <f t="array" aca="true" ref="N252">INDEX(KM_PCT,MATCH($A252,'Knowledge - Percentages'!$B:$B,0),'Data - Knowledge'!N$8)/100</f>
        <v>0.12</v>
      </c>
      <c r="O252" s="380">
        <f t="array" aca="true" ref="O252">INDEX(KM_PCT,MATCH($A252,'Knowledge - Percentages'!$B:$B,0),'Data - Knowledge'!O$8)/100</f>
        <v>0.14</v>
      </c>
      <c r="P252" s="380">
        <f t="array" aca="true" ref="P252">INDEX(KM_PCT,MATCH($A252,'Knowledge - Percentages'!$B:$B,0),'Data - Knowledge'!P$8)/100</f>
        <v>0.12</v>
      </c>
      <c r="Q252" s="380">
        <f t="array" aca="true" ref="Q252">INDEX(KM_PCT,MATCH($A252,'Knowledge - Percentages'!$B:$B,0),'Data - Knowledge'!Q$8)/100</f>
        <v>0.111</v>
      </c>
      <c r="R252" s="380">
        <f t="array" aca="true" ref="R252">INDEX(KM_PCT,MATCH($A252,'Knowledge - Percentages'!$B:$B,0),'Data - Knowledge'!R$8)/100</f>
        <v>0.12300000000000001</v>
      </c>
      <c r="S252" s="380">
        <f t="array" aca="true" ref="S252">INDEX(KM_PCT,MATCH($A252,'Knowledge - Percentages'!$B:$B,0),'Data - Knowledge'!S$8)/100</f>
        <v>0.109</v>
      </c>
      <c r="T252" s="380">
        <f t="array" aca="true" ref="T252">INDEX(KM_PCT,MATCH($A252,'Knowledge - Percentages'!$B:$B,0),'Data - Knowledge'!T$8)/100</f>
        <v>0.095</v>
      </c>
      <c r="U252" s="380">
        <f t="array" aca="true" ref="U252">INDEX(KM_PCT,MATCH($A252,'Knowledge - Percentages'!$B:$B,0),'Data - Knowledge'!U$8)/100</f>
        <v>0.096999999999999989</v>
      </c>
      <c r="V252" s="380">
        <f t="array" aca="true" ref="V252">INDEX(KM_PCT,MATCH($A252,'Knowledge - Percentages'!$B:$B,0),'Data - Knowledge'!V$8)/100</f>
        <v>0.083</v>
      </c>
      <c r="W252" s="380">
        <f t="array" aca="true" ref="W252">INDEX(KM_PCT,MATCH($A252,'Knowledge - Percentages'!$B:$B,0),'Data - Knowledge'!W$8)/100</f>
        <v>0.099</v>
      </c>
      <c r="X252" s="380">
        <f t="array" aca="true" ref="X252">INDEX(KM_PCT,MATCH($A252,'Knowledge - Percentages'!$B:$B,0),'Data - Knowledge'!X$8)/100</f>
        <v>0.142</v>
      </c>
      <c r="Y252" s="380">
        <f t="array" aca="true" ref="Y252">INDEX(KM_PCT,MATCH($A252,'Knowledge - Percentages'!$B:$B,0),'Data - Knowledge'!Y$8)/100</f>
        <v>0.11900000000000001</v>
      </c>
      <c r="Z252" s="380">
        <f t="array" aca="true" ref="Z252">INDEX(KM_PCT,MATCH($A252,'Knowledge - Percentages'!$B:$B,0),'Data - Knowledge'!Z$8)/100</f>
        <v>0.161</v>
      </c>
      <c r="AA252" s="380">
        <f t="array" aca="true" ref="AA252">INDEX(KM_PCT,MATCH($A252,'Knowledge - Percentages'!$B:$B,0),'Data - Knowledge'!AA$8)/100</f>
        <v>0.128</v>
      </c>
      <c r="AB252" s="380">
        <f t="array" aca="true" ref="AB252">INDEX(KM_PCT,MATCH($A252,'Knowledge - Percentages'!$B:$B,0),'Data - Knowledge'!AB$8)/100</f>
        <v>0.149</v>
      </c>
      <c r="AC252" s="380">
        <f t="array" aca="true" ref="AC252">INDEX(KM_PCT,MATCH($A252,'Knowledge - Percentages'!$B:$B,0),'Data - Knowledge'!AC$8)/100</f>
        <v>0.135</v>
      </c>
      <c r="AD252" s="380">
        <f t="array" aca="true" ref="AD252">INDEX(KM_PCT,MATCH($A252,'Knowledge - Percentages'!$B:$B,0),'Data - Knowledge'!AD$8)/100</f>
        <v>0.147</v>
      </c>
      <c r="AE252" s="380">
        <f t="array" aca="true" ref="AE252">INDEX(KM_PCT,MATCH($A252,'Knowledge - Percentages'!$B:$B,0),'Data - Knowledge'!AE$8)/100</f>
        <v>0.10099999999999999</v>
      </c>
      <c r="AF252" s="380">
        <f t="array" aca="true" ref="AF252">INDEX(KM_PCT,MATCH($A252,'Knowledge - Percentages'!$B:$B,0),'Data - Knowledge'!AF$8)/100</f>
        <v>0.114</v>
      </c>
      <c r="AG252" s="380">
        <f t="array" aca="true" ref="AG252">INDEX(KM_PCT,MATCH($A252,'Knowledge - Percentages'!$B:$B,0),'Data - Knowledge'!AG$8)/100</f>
        <v>0.11800000000000001</v>
      </c>
      <c r="AH252" s="380">
        <f t="array" aca="true" ref="AH252">INDEX(KM_PCT,MATCH($A252,'Knowledge - Percentages'!$B:$B,0),'Data - Knowledge'!AH$8)/100</f>
        <v>0.114</v>
      </c>
      <c r="AI252" s="380">
        <f t="array" aca="true" ref="AI252">INDEX(KM_PCT,MATCH($A252,'Knowledge - Percentages'!$B:$B,0),'Data - Knowledge'!AI$8)/100</f>
        <v>0.096999999999999989</v>
      </c>
      <c r="AJ252" s="380">
        <f t="array" aca="true" ref="AJ252">INDEX(KM_PCT,MATCH($A252,'Knowledge - Percentages'!$B:$B,0),'Data - Knowledge'!AJ$8)/100</f>
        <v>0.114</v>
      </c>
      <c r="AK252" s="380">
        <f t="array" aca="true" ref="AK252">INDEX(KM_PCT,MATCH($A252,'Knowledge - Percentages'!$B:$B,0),'Data - Knowledge'!AK$8)/100</f>
        <v>0.124</v>
      </c>
      <c r="AL252" s="380">
        <f t="array" aca="true" ref="AL252">INDEX(KM_PCT,MATCH($A252,'Knowledge - Percentages'!$B:$B,0),'Data - Knowledge'!AL$8)/100</f>
        <v>0.128</v>
      </c>
      <c r="AM252" s="380">
        <f t="array" aca="true" ref="AM252">INDEX(KM_PCT,MATCH($A252,'Knowledge - Percentages'!$B:$B,0),'Data - Knowledge'!AM$8)/100</f>
        <v>0.107</v>
      </c>
      <c r="AN252" s="380">
        <f t="array" aca="true" ref="AN252">INDEX(KM_PCT,MATCH($A252,'Knowledge - Percentages'!$B:$B,0),'Data - Knowledge'!AN$8)/100</f>
        <v>0.113</v>
      </c>
      <c r="AO252" s="380">
        <f t="array" aca="true" ref="AO252">INDEX(KM_PCT,MATCH($A252,'Knowledge - Percentages'!$B:$B,0),'Data - Knowledge'!AO$8)/100</f>
        <v>0.11599999999999999</v>
      </c>
      <c r="AP252" s="380">
        <f t="array" aca="true" ref="AP252">INDEX(KM_PCT,MATCH($A252,'Knowledge - Percentages'!$B:$B,0),'Data - Knowledge'!AP$8)/100</f>
        <v>0.11800000000000001</v>
      </c>
      <c r="AQ252" s="380">
        <f t="array" aca="true" ref="AQ252">INDEX(KM_PCT,MATCH($A252,'Knowledge - Percentages'!$B:$B,0),'Data - Knowledge'!AQ$8)/100</f>
        <v>0.11800000000000001</v>
      </c>
      <c r="AR252" s="380">
        <f t="array" aca="true" ref="AR252">INDEX(KM_PCT,MATCH($A252,'Knowledge - Percentages'!$B:$B,0),'Data - Knowledge'!AR$8)/100</f>
        <v>0.096999999999999989</v>
      </c>
      <c r="AS252" s="380">
        <f t="array" aca="true" ref="AS252">INDEX(KM_PCT,MATCH($A252,'Knowledge - Percentages'!$B:$B,0),'Data - Knowledge'!AS$8)/100</f>
        <v>0.067</v>
      </c>
      <c r="AT252" s="380">
        <f t="array" aca="true" ref="AT252">INDEX(KM_PCT,MATCH($A252,'Knowledge - Percentages'!$B:$B,0),'Data - Knowledge'!AT$8)/100</f>
        <v>0.121</v>
      </c>
      <c r="AU252" s="380">
        <f t="array" aca="true" ref="AU252">INDEX(KM_PCT,MATCH($A252,'Knowledge - Percentages'!$B:$B,0),'Data - Knowledge'!AU$8)/100</f>
        <v>0.11</v>
      </c>
      <c r="AV252" s="380">
        <f t="array" aca="true" ref="AV252">INDEX(KM_PCT,MATCH($A252,'Knowledge - Percentages'!$B:$B,0),'Data - Knowledge'!AV$8)/100</f>
        <v>0.124</v>
      </c>
      <c r="AW252" s="380">
        <f t="array" aca="true" ref="AW252">INDEX(KM_PCT,MATCH($A252,'Knowledge - Percentages'!$B:$B,0),'Data - Knowledge'!AW$8)/100</f>
        <v>0.126</v>
      </c>
      <c r="AX252" s="380">
        <f t="array" aca="true" ref="AX252">INDEX(KM_PCT,MATCH($A252,'Knowledge - Percentages'!$B:$B,0),'Data - Knowledge'!AX$8)/100</f>
        <v>0.131</v>
      </c>
      <c r="AY252" s="380">
        <f t="array" aca="true" ref="AY252">INDEX(KM_PCT,MATCH($A252,'Knowledge - Percentages'!$B:$B,0),'Data - Knowledge'!AY$8)/100</f>
        <v>0.11</v>
      </c>
      <c r="AZ252" s="380">
        <f t="array" aca="true" ref="AZ252">INDEX(KM_PCT,MATCH($A252,'Knowledge - Percentages'!$B:$B,0),'Data - Knowledge'!AZ$8)/100</f>
        <v>0.136</v>
      </c>
      <c r="BA252" s="380">
        <f t="array" aca="true" ref="BA252">INDEX(KM_PCT,MATCH($A252,'Knowledge - Percentages'!$B:$B,0),'Data - Knowledge'!BA$8)/100</f>
        <v>0.13</v>
      </c>
      <c r="BB252" s="380">
        <f t="array" aca="true" ref="BB252">INDEX(KM_PCT,MATCH($A252,'Knowledge - Percentages'!$B:$B,0),'Data - Knowledge'!BB$8)/100</f>
        <v>0.138</v>
      </c>
      <c r="BC252" s="380">
        <f t="array" aca="true" ref="BC252">INDEX(KM_PCT,MATCH($A252,'Knowledge - Percentages'!$B:$B,0),'Data - Knowledge'!BC$8)/100</f>
        <v>0.127</v>
      </c>
      <c r="BD252" s="380">
        <f t="array" aca="true" ref="BD252">INDEX(KM_PCT,MATCH($A252,'Knowledge - Percentages'!$B:$B,0),'Data - Knowledge'!BD$8)/100</f>
        <v>0.11800000000000001</v>
      </c>
      <c r="BE252" s="380">
        <f t="array" aca="true" ref="BE252">INDEX(KM_PCT,MATCH($A252,'Knowledge - Percentages'!$B:$B,0),'Data - Knowledge'!BE$8)/100</f>
        <v>0.10300000000000001</v>
      </c>
      <c r="BF252" s="380">
        <f t="array" aca="true" ref="BF252">INDEX(KM_PCT,MATCH($A252,'Knowledge - Percentages'!$B:$B,0),'Data - Knowledge'!BF$8)/100</f>
        <v>0.11800000000000001</v>
      </c>
      <c r="BG252" s="380">
        <f t="array" aca="true" ref="BG252">INDEX(KM_PCT,MATCH($A252,'Knowledge - Percentages'!$B:$B,0),'Data - Knowledge'!BG$8)/100</f>
        <v>0.134</v>
      </c>
      <c r="BH252" s="380">
        <f t="array" aca="true" ref="BH252">INDEX(KM_PCT,MATCH($A252,'Knowledge - Percentages'!$B:$B,0),'Data - Knowledge'!BH$8)/100</f>
        <v>0.11900000000000001</v>
      </c>
      <c r="BI252" s="380">
        <f t="array" aca="true" ref="BI252">INDEX(KM_PCT,MATCH($A252,'Knowledge - Percentages'!$B:$B,0),'Data - Knowledge'!BI$8)/100</f>
        <v>0.122</v>
      </c>
      <c r="BJ252" s="380">
        <f t="array" aca="true" ref="BJ252">INDEX(KM_PCT,MATCH($A252,'Knowledge - Percentages'!$B:$B,0),'Data - Knowledge'!BJ$8)/100</f>
        <v>0.155</v>
      </c>
      <c r="BK252" s="380">
        <f t="array" aca="true" ref="BK252">INDEX(KM_PCT,MATCH($A252,'Knowledge - Percentages'!$B:$B,0),'Data - Knowledge'!BK$8)/100</f>
        <v>0.138</v>
      </c>
      <c r="BL252" s="380">
        <f t="array" aca="true" ref="BL252">INDEX(KM_PCT,MATCH($A252,'Knowledge - Percentages'!$B:$B,0),'Data - Knowledge'!BL$8)/100</f>
        <v>0.122</v>
      </c>
      <c r="BM252" s="380">
        <f t="array" aca="true" ref="BM252">INDEX(KM_PCT,MATCH($A252,'Knowledge - Percentages'!$B:$B,0),'Data - Knowledge'!BM$8)/100</f>
        <v>0.138</v>
      </c>
      <c r="BN252" s="380">
        <f t="array" aca="true" ref="BN252">INDEX(KM_PCT,MATCH($A252,'Knowledge - Percentages'!$B:$B,0),'Data - Knowledge'!BN$8)/100</f>
        <v>0.12</v>
      </c>
      <c r="BO252" s="380">
        <f t="array" aca="true" ref="BO252">INDEX(KM_PCT,MATCH($A252,'Knowledge - Percentages'!$B:$B,0),'Data - Knowledge'!BO$8)/100</f>
        <v>0.127</v>
      </c>
      <c r="BP252" s="380">
        <f t="array" aca="true" ref="BP252">INDEX(KM_PCT,MATCH($A252,'Knowledge - Percentages'!$B:$B,0),'Data - Knowledge'!BP$8)/100</f>
        <v>0.11599999999999999</v>
      </c>
      <c r="BQ252" s="380">
        <f t="array" aca="true" ref="BQ252">INDEX(KM_PCT,MATCH($A252,'Knowledge - Percentages'!$B:$B,0),'Data - Knowledge'!BQ$8)/100</f>
        <v>0.129</v>
      </c>
    </row>
    <row r="253" spans="1:69">
      <c r="A253" t="s">
        <v>1133</v>
      </c>
      <c r="B253" t="s">
        <v>1126</v>
      </c>
      <c r="C253" t="s">
        <v>1127</v>
      </c>
      <c r="D253" t="s">
        <v>1134</v>
      </c>
      <c r="E253" s="373">
        <f>SUMPRODUCT($K$2:$BQ$2,$K253:$BQ253)/$J$2</f>
        <v>0.05451515151515151</v>
      </c>
      <c r="F253" s="379">
        <f>SUMPRODUCT($K$2:$BQ$2,$K253:$BQ253)</f>
        <v>14.391999999999998</v>
      </c>
      <c r="G253" s="373">
        <f>SUMPRODUCT($K$3:$BQ$3,$K253:$BQ253)/$J$3</f>
        <v>0.051404004106776188</v>
      </c>
      <c r="H253" s="379">
        <f>SUMPRODUCT($K$3:$BQ$3,$K253:$BQ253)</f>
        <v>500.67500000000007</v>
      </c>
      <c r="I253" s="373">
        <f>CORREL($K$4:$BQ$4,$K253:$BQ253)</f>
        <v>0.17030182974136493</v>
      </c>
      <c r="J253" s="379">
        <f>$E253/$G253*100</f>
        <v>106.05234448645842</v>
      </c>
      <c r="K253" s="380">
        <f t="array" aca="true" ref="K253">INDEX(KM_PCT,MATCH($A253,'Knowledge - Percentages'!$B:$B,0),'Data - Knowledge'!K$8)/100</f>
        <v>0.044000000000000004</v>
      </c>
      <c r="L253" s="380">
        <f t="array" aca="true" ref="L253">INDEX(KM_PCT,MATCH($A253,'Knowledge - Percentages'!$B:$B,0),'Data - Knowledge'!L$8)/100</f>
        <v>0.037000000000000005</v>
      </c>
      <c r="M253" s="380">
        <f t="array" aca="true" ref="M253">INDEX(KM_PCT,MATCH($A253,'Knowledge - Percentages'!$B:$B,0),'Data - Knowledge'!M$8)/100</f>
        <v>0.043</v>
      </c>
      <c r="N253" s="380">
        <f t="array" aca="true" ref="N253">INDEX(KM_PCT,MATCH($A253,'Knowledge - Percentages'!$B:$B,0),'Data - Knowledge'!N$8)/100</f>
        <v>0.043</v>
      </c>
      <c r="O253" s="380">
        <f t="array" aca="true" ref="O253">INDEX(KM_PCT,MATCH($A253,'Knowledge - Percentages'!$B:$B,0),'Data - Knowledge'!O$8)/100</f>
        <v>0.051</v>
      </c>
      <c r="P253" s="380">
        <f t="array" aca="true" ref="P253">INDEX(KM_PCT,MATCH($A253,'Knowledge - Percentages'!$B:$B,0),'Data - Knowledge'!P$8)/100</f>
        <v>0.043</v>
      </c>
      <c r="Q253" s="380">
        <f t="array" aca="true" ref="Q253">INDEX(KM_PCT,MATCH($A253,'Knowledge - Percentages'!$B:$B,0),'Data - Knowledge'!Q$8)/100</f>
        <v>0.040999999999999995</v>
      </c>
      <c r="R253" s="380">
        <f t="array" aca="true" ref="R253">INDEX(KM_PCT,MATCH($A253,'Knowledge - Percentages'!$B:$B,0),'Data - Knowledge'!R$8)/100</f>
        <v>0.046</v>
      </c>
      <c r="S253" s="380">
        <f t="array" aca="true" ref="S253">INDEX(KM_PCT,MATCH($A253,'Knowledge - Percentages'!$B:$B,0),'Data - Knowledge'!S$8)/100</f>
        <v>0.040999999999999995</v>
      </c>
      <c r="T253" s="380">
        <f t="array" aca="true" ref="T253">INDEX(KM_PCT,MATCH($A253,'Knowledge - Percentages'!$B:$B,0),'Data - Knowledge'!T$8)/100</f>
        <v>0.055</v>
      </c>
      <c r="U253" s="380">
        <f t="array" aca="true" ref="U253">INDEX(KM_PCT,MATCH($A253,'Knowledge - Percentages'!$B:$B,0),'Data - Knowledge'!U$8)/100</f>
        <v>0.055999999999999994</v>
      </c>
      <c r="V253" s="380">
        <f t="array" aca="true" ref="V253">INDEX(KM_PCT,MATCH($A253,'Knowledge - Percentages'!$B:$B,0),'Data - Knowledge'!V$8)/100</f>
        <v>0.054000000000000006</v>
      </c>
      <c r="W253" s="380">
        <f t="array" aca="true" ref="W253">INDEX(KM_PCT,MATCH($A253,'Knowledge - Percentages'!$B:$B,0),'Data - Knowledge'!W$8)/100</f>
        <v>0.054000000000000006</v>
      </c>
      <c r="X253" s="380">
        <f t="array" aca="true" ref="X253">INDEX(KM_PCT,MATCH($A253,'Knowledge - Percentages'!$B:$B,0),'Data - Knowledge'!X$8)/100</f>
        <v>0.057999999999999996</v>
      </c>
      <c r="Y253" s="380">
        <f t="array" aca="true" ref="Y253">INDEX(KM_PCT,MATCH($A253,'Knowledge - Percentages'!$B:$B,0),'Data - Knowledge'!Y$8)/100</f>
        <v>0.044000000000000004</v>
      </c>
      <c r="Z253" s="380">
        <f t="array" aca="true" ref="Z253">INDEX(KM_PCT,MATCH($A253,'Knowledge - Percentages'!$B:$B,0),'Data - Knowledge'!Z$8)/100</f>
        <v>0.051</v>
      </c>
      <c r="AA253" s="380">
        <f t="array" aca="true" ref="AA253">INDEX(KM_PCT,MATCH($A253,'Knowledge - Percentages'!$B:$B,0),'Data - Knowledge'!AA$8)/100</f>
        <v>0.05</v>
      </c>
      <c r="AB253" s="380">
        <f t="array" aca="true" ref="AB253">INDEX(KM_PCT,MATCH($A253,'Knowledge - Percentages'!$B:$B,0),'Data - Knowledge'!AB$8)/100</f>
        <v>0.051</v>
      </c>
      <c r="AC253" s="380">
        <f t="array" aca="true" ref="AC253">INDEX(KM_PCT,MATCH($A253,'Knowledge - Percentages'!$B:$B,0),'Data - Knowledge'!AC$8)/100</f>
        <v>0.046</v>
      </c>
      <c r="AD253" s="380">
        <f t="array" aca="true" ref="AD253">INDEX(KM_PCT,MATCH($A253,'Knowledge - Percentages'!$B:$B,0),'Data - Knowledge'!AD$8)/100</f>
        <v>0.051</v>
      </c>
      <c r="AE253" s="380">
        <f t="array" aca="true" ref="AE253">INDEX(KM_PCT,MATCH($A253,'Knowledge - Percentages'!$B:$B,0),'Data - Knowledge'!AE$8)/100</f>
        <v>0.045</v>
      </c>
      <c r="AF253" s="380">
        <f t="array" aca="true" ref="AF253">INDEX(KM_PCT,MATCH($A253,'Knowledge - Percentages'!$B:$B,0),'Data - Knowledge'!AF$8)/100</f>
        <v>0.051</v>
      </c>
      <c r="AG253" s="380">
        <f t="array" aca="true" ref="AG253">INDEX(KM_PCT,MATCH($A253,'Knowledge - Percentages'!$B:$B,0),'Data - Knowledge'!AG$8)/100</f>
        <v>0.052000000000000005</v>
      </c>
      <c r="AH253" s="380">
        <f t="array" aca="true" ref="AH253">INDEX(KM_PCT,MATCH($A253,'Knowledge - Percentages'!$B:$B,0),'Data - Knowledge'!AH$8)/100</f>
        <v>0.051</v>
      </c>
      <c r="AI253" s="380">
        <f t="array" aca="true" ref="AI253">INDEX(KM_PCT,MATCH($A253,'Knowledge - Percentages'!$B:$B,0),'Data - Knowledge'!AI$8)/100</f>
        <v>0.043</v>
      </c>
      <c r="AJ253" s="380">
        <f t="array" aca="true" ref="AJ253">INDEX(KM_PCT,MATCH($A253,'Knowledge - Percentages'!$B:$B,0),'Data - Knowledge'!AJ$8)/100</f>
        <v>0.051</v>
      </c>
      <c r="AK253" s="380">
        <f t="array" aca="true" ref="AK253">INDEX(KM_PCT,MATCH($A253,'Knowledge - Percentages'!$B:$B,0),'Data - Knowledge'!AK$8)/100</f>
        <v>0.055</v>
      </c>
      <c r="AL253" s="380">
        <f t="array" aca="true" ref="AL253">INDEX(KM_PCT,MATCH($A253,'Knowledge - Percentages'!$B:$B,0),'Data - Knowledge'!AL$8)/100</f>
        <v>0.059000000000000004</v>
      </c>
      <c r="AM253" s="380">
        <f t="array" aca="true" ref="AM253">INDEX(KM_PCT,MATCH($A253,'Knowledge - Percentages'!$B:$B,0),'Data - Knowledge'!AM$8)/100</f>
        <v>0.055</v>
      </c>
      <c r="AN253" s="380">
        <f t="array" aca="true" ref="AN253">INDEX(KM_PCT,MATCH($A253,'Knowledge - Percentages'!$B:$B,0),'Data - Knowledge'!AN$8)/100</f>
        <v>0.046</v>
      </c>
      <c r="AO253" s="380">
        <f t="array" aca="true" ref="AO253">INDEX(KM_PCT,MATCH($A253,'Knowledge - Percentages'!$B:$B,0),'Data - Knowledge'!AO$8)/100</f>
        <v>0.052000000000000005</v>
      </c>
      <c r="AP253" s="380">
        <f t="array" aca="true" ref="AP253">INDEX(KM_PCT,MATCH($A253,'Knowledge - Percentages'!$B:$B,0),'Data - Knowledge'!AP$8)/100</f>
        <v>0.052000000000000005</v>
      </c>
      <c r="AQ253" s="380">
        <f t="array" aca="true" ref="AQ253">INDEX(KM_PCT,MATCH($A253,'Knowledge - Percentages'!$B:$B,0),'Data - Knowledge'!AQ$8)/100</f>
        <v>0.053</v>
      </c>
      <c r="AR253" s="380">
        <f t="array" aca="true" ref="AR253">INDEX(KM_PCT,MATCH($A253,'Knowledge - Percentages'!$B:$B,0),'Data - Knowledge'!AR$8)/100</f>
        <v>0.051</v>
      </c>
      <c r="AS253" s="380">
        <f t="array" aca="true" ref="AS253">INDEX(KM_PCT,MATCH($A253,'Knowledge - Percentages'!$B:$B,0),'Data - Knowledge'!AS$8)/100</f>
        <v>0.054000000000000006</v>
      </c>
      <c r="AT253" s="380">
        <f t="array" aca="true" ref="AT253">INDEX(KM_PCT,MATCH($A253,'Knowledge - Percentages'!$B:$B,0),'Data - Knowledge'!AT$8)/100</f>
        <v>0.055999999999999994</v>
      </c>
      <c r="AU253" s="380">
        <f t="array" aca="true" ref="AU253">INDEX(KM_PCT,MATCH($A253,'Knowledge - Percentages'!$B:$B,0),'Data - Knowledge'!AU$8)/100</f>
        <v>0.052000000000000005</v>
      </c>
      <c r="AV253" s="380">
        <f t="array" aca="true" ref="AV253">INDEX(KM_PCT,MATCH($A253,'Knowledge - Percentages'!$B:$B,0),'Data - Knowledge'!AV$8)/100</f>
        <v>0.045</v>
      </c>
      <c r="AW253" s="380">
        <f t="array" aca="true" ref="AW253">INDEX(KM_PCT,MATCH($A253,'Knowledge - Percentages'!$B:$B,0),'Data - Knowledge'!AW$8)/100</f>
        <v>0.055999999999999994</v>
      </c>
      <c r="AX253" s="380">
        <f t="array" aca="true" ref="AX253">INDEX(KM_PCT,MATCH($A253,'Knowledge - Percentages'!$B:$B,0),'Data - Knowledge'!AX$8)/100</f>
        <v>0.064</v>
      </c>
      <c r="AY253" s="380">
        <f t="array" aca="true" ref="AY253">INDEX(KM_PCT,MATCH($A253,'Knowledge - Percentages'!$B:$B,0),'Data - Knowledge'!AY$8)/100</f>
        <v>0.057</v>
      </c>
      <c r="AZ253" s="380">
        <f t="array" aca="true" ref="AZ253">INDEX(KM_PCT,MATCH($A253,'Knowledge - Percentages'!$B:$B,0),'Data - Knowledge'!AZ$8)/100</f>
        <v>0.057</v>
      </c>
      <c r="BA253" s="380">
        <f t="array" aca="true" ref="BA253">INDEX(KM_PCT,MATCH($A253,'Knowledge - Percentages'!$B:$B,0),'Data - Knowledge'!BA$8)/100</f>
        <v>0.057</v>
      </c>
      <c r="BB253" s="380">
        <f t="array" aca="true" ref="BB253">INDEX(KM_PCT,MATCH($A253,'Knowledge - Percentages'!$B:$B,0),'Data - Knowledge'!BB$8)/100</f>
        <v>0.055999999999999994</v>
      </c>
      <c r="BC253" s="380">
        <f t="array" aca="true" ref="BC253">INDEX(KM_PCT,MATCH($A253,'Knowledge - Percentages'!$B:$B,0),'Data - Knowledge'!BC$8)/100</f>
        <v>0.073</v>
      </c>
      <c r="BD253" s="380">
        <f t="array" aca="true" ref="BD253">INDEX(KM_PCT,MATCH($A253,'Knowledge - Percentages'!$B:$B,0),'Data - Knowledge'!BD$8)/100</f>
        <v>0.068</v>
      </c>
      <c r="BE253" s="380">
        <f t="array" aca="true" ref="BE253">INDEX(KM_PCT,MATCH($A253,'Knowledge - Percentages'!$B:$B,0),'Data - Knowledge'!BE$8)/100</f>
        <v>0.054000000000000006</v>
      </c>
      <c r="BF253" s="380">
        <f t="array" aca="true" ref="BF253">INDEX(KM_PCT,MATCH($A253,'Knowledge - Percentages'!$B:$B,0),'Data - Knowledge'!BF$8)/100</f>
        <v>0.068</v>
      </c>
      <c r="BG253" s="380">
        <f t="array" aca="true" ref="BG253">INDEX(KM_PCT,MATCH($A253,'Knowledge - Percentages'!$B:$B,0),'Data - Knowledge'!BG$8)/100</f>
        <v>0.051</v>
      </c>
      <c r="BH253" s="380">
        <f t="array" aca="true" ref="BH253">INDEX(KM_PCT,MATCH($A253,'Knowledge - Percentages'!$B:$B,0),'Data - Knowledge'!BH$8)/100</f>
        <v>0.053</v>
      </c>
      <c r="BI253" s="380">
        <f t="array" aca="true" ref="BI253">INDEX(KM_PCT,MATCH($A253,'Knowledge - Percentages'!$B:$B,0),'Data - Knowledge'!BI$8)/100</f>
        <v>0.054000000000000006</v>
      </c>
      <c r="BJ253" s="380">
        <f t="array" aca="true" ref="BJ253">INDEX(KM_PCT,MATCH($A253,'Knowledge - Percentages'!$B:$B,0),'Data - Knowledge'!BJ$8)/100</f>
        <v>0.049</v>
      </c>
      <c r="BK253" s="380">
        <f t="array" aca="true" ref="BK253">INDEX(KM_PCT,MATCH($A253,'Knowledge - Percentages'!$B:$B,0),'Data - Knowledge'!BK$8)/100</f>
        <v>0.055</v>
      </c>
      <c r="BL253" s="380">
        <f t="array" aca="true" ref="BL253">INDEX(KM_PCT,MATCH($A253,'Knowledge - Percentages'!$B:$B,0),'Data - Knowledge'!BL$8)/100</f>
        <v>0.048</v>
      </c>
      <c r="BM253" s="380">
        <f t="array" aca="true" ref="BM253">INDEX(KM_PCT,MATCH($A253,'Knowledge - Percentages'!$B:$B,0),'Data - Knowledge'!BM$8)/100</f>
        <v>0.055</v>
      </c>
      <c r="BN253" s="380">
        <f t="array" aca="true" ref="BN253">INDEX(KM_PCT,MATCH($A253,'Knowledge - Percentages'!$B:$B,0),'Data - Knowledge'!BN$8)/100</f>
        <v>0.057</v>
      </c>
      <c r="BO253" s="380">
        <f t="array" aca="true" ref="BO253">INDEX(KM_PCT,MATCH($A253,'Knowledge - Percentages'!$B:$B,0),'Data - Knowledge'!BO$8)/100</f>
        <v>0.057</v>
      </c>
      <c r="BP253" s="380">
        <f t="array" aca="true" ref="BP253">INDEX(KM_PCT,MATCH($A253,'Knowledge - Percentages'!$B:$B,0),'Data - Knowledge'!BP$8)/100</f>
        <v>0.055999999999999994</v>
      </c>
      <c r="BQ253" s="380">
        <f t="array" aca="true" ref="BQ253">INDEX(KM_PCT,MATCH($A253,'Knowledge - Percentages'!$B:$B,0),'Data - Knowledge'!BQ$8)/100</f>
        <v>0.057999999999999996</v>
      </c>
    </row>
    <row r="254" spans="1:69">
      <c r="A254" t="s">
        <v>1135</v>
      </c>
      <c r="B254" t="s">
        <v>1126</v>
      </c>
      <c r="C254" t="s">
        <v>1127</v>
      </c>
      <c r="D254" t="s">
        <v>1136</v>
      </c>
      <c r="E254" s="373">
        <f>SUMPRODUCT($K$2:$BQ$2,$K254:$BQ254)/$J$2</f>
        <v>0.058458333333333334</v>
      </c>
      <c r="F254" s="379">
        <f>SUMPRODUCT($K$2:$BQ$2,$K254:$BQ254)</f>
        <v>15.433</v>
      </c>
      <c r="G254" s="373">
        <f>SUMPRODUCT($K$3:$BQ$3,$K254:$BQ254)/$J$3</f>
        <v>0.054544250513347041</v>
      </c>
      <c r="H254" s="379">
        <f>SUMPRODUCT($K$3:$BQ$3,$K254:$BQ254)</f>
        <v>531.26100000000019</v>
      </c>
      <c r="I254" s="373">
        <f>CORREL($K$4:$BQ$4,$K254:$BQ254)</f>
        <v>0.19522853571711282</v>
      </c>
      <c r="J254" s="379">
        <f>$E254/$G254*100</f>
        <v>107.17597690526249</v>
      </c>
      <c r="K254" s="380">
        <f t="array" aca="true" ref="K254">INDEX(KM_PCT,MATCH($A254,'Knowledge - Percentages'!$B:$B,0),'Data - Knowledge'!K$8)/100</f>
        <v>0.051</v>
      </c>
      <c r="L254" s="380">
        <f t="array" aca="true" ref="L254">INDEX(KM_PCT,MATCH($A254,'Knowledge - Percentages'!$B:$B,0),'Data - Knowledge'!L$8)/100</f>
        <v>0.043</v>
      </c>
      <c r="M254" s="380">
        <f t="array" aca="true" ref="M254">INDEX(KM_PCT,MATCH($A254,'Knowledge - Percentages'!$B:$B,0),'Data - Knowledge'!M$8)/100</f>
        <v>0.05</v>
      </c>
      <c r="N254" s="380">
        <f t="array" aca="true" ref="N254">INDEX(KM_PCT,MATCH($A254,'Knowledge - Percentages'!$B:$B,0),'Data - Knowledge'!N$8)/100</f>
        <v>0.052000000000000005</v>
      </c>
      <c r="O254" s="380">
        <f t="array" aca="true" ref="O254">INDEX(KM_PCT,MATCH($A254,'Knowledge - Percentages'!$B:$B,0),'Data - Knowledge'!O$8)/100</f>
        <v>0.05</v>
      </c>
      <c r="P254" s="380">
        <f t="array" aca="true" ref="P254">INDEX(KM_PCT,MATCH($A254,'Knowledge - Percentages'!$B:$B,0),'Data - Knowledge'!P$8)/100</f>
        <v>0.052000000000000005</v>
      </c>
      <c r="Q254" s="380">
        <f t="array" aca="true" ref="Q254">INDEX(KM_PCT,MATCH($A254,'Knowledge - Percentages'!$B:$B,0),'Data - Knowledge'!Q$8)/100</f>
        <v>0.046</v>
      </c>
      <c r="R254" s="380">
        <f t="array" aca="true" ref="R254">INDEX(KM_PCT,MATCH($A254,'Knowledge - Percentages'!$B:$B,0),'Data - Knowledge'!R$8)/100</f>
        <v>0.053</v>
      </c>
      <c r="S254" s="380">
        <f t="array" aca="true" ref="S254">INDEX(KM_PCT,MATCH($A254,'Knowledge - Percentages'!$B:$B,0),'Data - Knowledge'!S$8)/100</f>
        <v>0.048</v>
      </c>
      <c r="T254" s="380">
        <f t="array" aca="true" ref="T254">INDEX(KM_PCT,MATCH($A254,'Knowledge - Percentages'!$B:$B,0),'Data - Knowledge'!T$8)/100</f>
        <v>0.06</v>
      </c>
      <c r="U254" s="380">
        <f t="array" aca="true" ref="U254">INDEX(KM_PCT,MATCH($A254,'Knowledge - Percentages'!$B:$B,0),'Data - Knowledge'!U$8)/100</f>
        <v>0.061</v>
      </c>
      <c r="V254" s="380">
        <f t="array" aca="true" ref="V254">INDEX(KM_PCT,MATCH($A254,'Knowledge - Percentages'!$B:$B,0),'Data - Knowledge'!V$8)/100</f>
        <v>0.04</v>
      </c>
      <c r="W254" s="380">
        <f t="array" aca="true" ref="W254">INDEX(KM_PCT,MATCH($A254,'Knowledge - Percentages'!$B:$B,0),'Data - Knowledge'!W$8)/100</f>
        <v>0.06</v>
      </c>
      <c r="X254" s="380">
        <f t="array" aca="true" ref="X254">INDEX(KM_PCT,MATCH($A254,'Knowledge - Percentages'!$B:$B,0),'Data - Knowledge'!X$8)/100</f>
        <v>0.072000000000000008</v>
      </c>
      <c r="Y254" s="380">
        <f t="array" aca="true" ref="Y254">INDEX(KM_PCT,MATCH($A254,'Knowledge - Percentages'!$B:$B,0),'Data - Knowledge'!Y$8)/100</f>
        <v>0.059000000000000004</v>
      </c>
      <c r="Z254" s="380">
        <f t="array" aca="true" ref="Z254">INDEX(KM_PCT,MATCH($A254,'Knowledge - Percentages'!$B:$B,0),'Data - Knowledge'!Z$8)/100</f>
        <v>0.065</v>
      </c>
      <c r="AA254" s="380">
        <f t="array" aca="true" ref="AA254">INDEX(KM_PCT,MATCH($A254,'Knowledge - Percentages'!$B:$B,0),'Data - Knowledge'!AA$8)/100</f>
        <v>0.06</v>
      </c>
      <c r="AB254" s="380">
        <f t="array" aca="true" ref="AB254">INDEX(KM_PCT,MATCH($A254,'Knowledge - Percentages'!$B:$B,0),'Data - Knowledge'!AB$8)/100</f>
        <v>0.053</v>
      </c>
      <c r="AC254" s="380">
        <f t="array" aca="true" ref="AC254">INDEX(KM_PCT,MATCH($A254,'Knowledge - Percentages'!$B:$B,0),'Data - Knowledge'!AC$8)/100</f>
        <v>0.06</v>
      </c>
      <c r="AD254" s="380">
        <f t="array" aca="true" ref="AD254">INDEX(KM_PCT,MATCH($A254,'Knowledge - Percentages'!$B:$B,0),'Data - Knowledge'!AD$8)/100</f>
        <v>0.065</v>
      </c>
      <c r="AE254" s="380">
        <f t="array" aca="true" ref="AE254">INDEX(KM_PCT,MATCH($A254,'Knowledge - Percentages'!$B:$B,0),'Data - Knowledge'!AE$8)/100</f>
        <v>0.048</v>
      </c>
      <c r="AF254" s="380">
        <f t="array" aca="true" ref="AF254">INDEX(KM_PCT,MATCH($A254,'Knowledge - Percentages'!$B:$B,0),'Data - Knowledge'!AF$8)/100</f>
        <v>0.054000000000000006</v>
      </c>
      <c r="AG254" s="380">
        <f t="array" aca="true" ref="AG254">INDEX(KM_PCT,MATCH($A254,'Knowledge - Percentages'!$B:$B,0),'Data - Knowledge'!AG$8)/100</f>
        <v>0.055</v>
      </c>
      <c r="AH254" s="380">
        <f t="array" aca="true" ref="AH254">INDEX(KM_PCT,MATCH($A254,'Knowledge - Percentages'!$B:$B,0),'Data - Knowledge'!AH$8)/100</f>
        <v>0.054000000000000006</v>
      </c>
      <c r="AI254" s="380">
        <f t="array" aca="true" ref="AI254">INDEX(KM_PCT,MATCH($A254,'Knowledge - Percentages'!$B:$B,0),'Data - Knowledge'!AI$8)/100</f>
        <v>0.083</v>
      </c>
      <c r="AJ254" s="380">
        <f t="array" aca="true" ref="AJ254">INDEX(KM_PCT,MATCH($A254,'Knowledge - Percentages'!$B:$B,0),'Data - Knowledge'!AJ$8)/100</f>
        <v>0.054000000000000006</v>
      </c>
      <c r="AK254" s="380">
        <f t="array" aca="true" ref="AK254">INDEX(KM_PCT,MATCH($A254,'Knowledge - Percentages'!$B:$B,0),'Data - Knowledge'!AK$8)/100</f>
        <v>0.059000000000000004</v>
      </c>
      <c r="AL254" s="380">
        <f t="array" aca="true" ref="AL254">INDEX(KM_PCT,MATCH($A254,'Knowledge - Percentages'!$B:$B,0),'Data - Knowledge'!AL$8)/100</f>
        <v>0.047</v>
      </c>
      <c r="AM254" s="380">
        <f t="array" aca="true" ref="AM254">INDEX(KM_PCT,MATCH($A254,'Knowledge - Percentages'!$B:$B,0),'Data - Knowledge'!AM$8)/100</f>
        <v>0.057999999999999996</v>
      </c>
      <c r="AN254" s="380">
        <f t="array" aca="true" ref="AN254">INDEX(KM_PCT,MATCH($A254,'Knowledge - Percentages'!$B:$B,0),'Data - Knowledge'!AN$8)/100</f>
        <v>0.063</v>
      </c>
      <c r="AO254" s="380">
        <f t="array" aca="true" ref="AO254">INDEX(KM_PCT,MATCH($A254,'Knowledge - Percentages'!$B:$B,0),'Data - Knowledge'!AO$8)/100</f>
        <v>0.062</v>
      </c>
      <c r="AP254" s="380">
        <f t="array" aca="true" ref="AP254">INDEX(KM_PCT,MATCH($A254,'Knowledge - Percentages'!$B:$B,0),'Data - Knowledge'!AP$8)/100</f>
        <v>0.055999999999999994</v>
      </c>
      <c r="AQ254" s="380">
        <f t="array" aca="true" ref="AQ254">INDEX(KM_PCT,MATCH($A254,'Knowledge - Percentages'!$B:$B,0),'Data - Knowledge'!AQ$8)/100</f>
        <v>0.052000000000000005</v>
      </c>
      <c r="AR254" s="380">
        <f t="array" aca="true" ref="AR254">INDEX(KM_PCT,MATCH($A254,'Knowledge - Percentages'!$B:$B,0),'Data - Knowledge'!AR$8)/100</f>
        <v>0.034</v>
      </c>
      <c r="AS254" s="380">
        <f t="array" aca="true" ref="AS254">INDEX(KM_PCT,MATCH($A254,'Knowledge - Percentages'!$B:$B,0),'Data - Knowledge'!AS$8)/100</f>
        <v>0.057999999999999996</v>
      </c>
      <c r="AT254" s="380">
        <f t="array" aca="true" ref="AT254">INDEX(KM_PCT,MATCH($A254,'Knowledge - Percentages'!$B:$B,0),'Data - Knowledge'!AT$8)/100</f>
        <v>0.063</v>
      </c>
      <c r="AU254" s="380">
        <f t="array" aca="true" ref="AU254">INDEX(KM_PCT,MATCH($A254,'Knowledge - Percentages'!$B:$B,0),'Data - Knowledge'!AU$8)/100</f>
        <v>0.05</v>
      </c>
      <c r="AV254" s="380">
        <f t="array" aca="true" ref="AV254">INDEX(KM_PCT,MATCH($A254,'Knowledge - Percentages'!$B:$B,0),'Data - Knowledge'!AV$8)/100</f>
        <v>0.054000000000000006</v>
      </c>
      <c r="AW254" s="380">
        <f t="array" aca="true" ref="AW254">INDEX(KM_PCT,MATCH($A254,'Knowledge - Percentages'!$B:$B,0),'Data - Knowledge'!AW$8)/100</f>
        <v>0.057</v>
      </c>
      <c r="AX254" s="380">
        <f t="array" aca="true" ref="AX254">INDEX(KM_PCT,MATCH($A254,'Knowledge - Percentages'!$B:$B,0),'Data - Knowledge'!AX$8)/100</f>
        <v>0.054000000000000006</v>
      </c>
      <c r="AY254" s="380">
        <f t="array" aca="true" ref="AY254">INDEX(KM_PCT,MATCH($A254,'Knowledge - Percentages'!$B:$B,0),'Data - Knowledge'!AY$8)/100</f>
        <v>0.059000000000000004</v>
      </c>
      <c r="AZ254" s="380">
        <f t="array" aca="true" ref="AZ254">INDEX(KM_PCT,MATCH($A254,'Knowledge - Percentages'!$B:$B,0),'Data - Knowledge'!AZ$8)/100</f>
        <v>0.057</v>
      </c>
      <c r="BA254" s="380">
        <f t="array" aca="true" ref="BA254">INDEX(KM_PCT,MATCH($A254,'Knowledge - Percentages'!$B:$B,0),'Data - Knowledge'!BA$8)/100</f>
        <v>0.06</v>
      </c>
      <c r="BB254" s="380">
        <f t="array" aca="true" ref="BB254">INDEX(KM_PCT,MATCH($A254,'Knowledge - Percentages'!$B:$B,0),'Data - Knowledge'!BB$8)/100</f>
        <v>0.064</v>
      </c>
      <c r="BC254" s="380">
        <f t="array" aca="true" ref="BC254">INDEX(KM_PCT,MATCH($A254,'Knowledge - Percentages'!$B:$B,0),'Data - Knowledge'!BC$8)/100</f>
        <v>0.054000000000000006</v>
      </c>
      <c r="BD254" s="380">
        <f t="array" aca="true" ref="BD254">INDEX(KM_PCT,MATCH($A254,'Knowledge - Percentages'!$B:$B,0),'Data - Knowledge'!BD$8)/100</f>
        <v>0.05</v>
      </c>
      <c r="BE254" s="380">
        <f t="array" aca="true" ref="BE254">INDEX(KM_PCT,MATCH($A254,'Knowledge - Percentages'!$B:$B,0),'Data - Knowledge'!BE$8)/100</f>
        <v>0.052000000000000005</v>
      </c>
      <c r="BF254" s="380">
        <f t="array" aca="true" ref="BF254">INDEX(KM_PCT,MATCH($A254,'Knowledge - Percentages'!$B:$B,0),'Data - Knowledge'!BF$8)/100</f>
        <v>0.05</v>
      </c>
      <c r="BG254" s="380">
        <f t="array" aca="true" ref="BG254">INDEX(KM_PCT,MATCH($A254,'Knowledge - Percentages'!$B:$B,0),'Data - Knowledge'!BG$8)/100</f>
        <v>0.047</v>
      </c>
      <c r="BH254" s="380">
        <f t="array" aca="true" ref="BH254">INDEX(KM_PCT,MATCH($A254,'Knowledge - Percentages'!$B:$B,0),'Data - Knowledge'!BH$8)/100</f>
        <v>0.062</v>
      </c>
      <c r="BI254" s="380">
        <f t="array" aca="true" ref="BI254">INDEX(KM_PCT,MATCH($A254,'Knowledge - Percentages'!$B:$B,0),'Data - Knowledge'!BI$8)/100</f>
        <v>0.051</v>
      </c>
      <c r="BJ254" s="380">
        <f t="array" aca="true" ref="BJ254">INDEX(KM_PCT,MATCH($A254,'Knowledge - Percentages'!$B:$B,0),'Data - Knowledge'!BJ$8)/100</f>
        <v>0.065</v>
      </c>
      <c r="BK254" s="380">
        <f t="array" aca="true" ref="BK254">INDEX(KM_PCT,MATCH($A254,'Knowledge - Percentages'!$B:$B,0),'Data - Knowledge'!BK$8)/100</f>
        <v>0.057999999999999996</v>
      </c>
      <c r="BL254" s="380">
        <f t="array" aca="true" ref="BL254">INDEX(KM_PCT,MATCH($A254,'Knowledge - Percentages'!$B:$B,0),'Data - Knowledge'!BL$8)/100</f>
        <v>0.051</v>
      </c>
      <c r="BM254" s="380">
        <f t="array" aca="true" ref="BM254">INDEX(KM_PCT,MATCH($A254,'Knowledge - Percentages'!$B:$B,0),'Data - Knowledge'!BM$8)/100</f>
        <v>0.057999999999999996</v>
      </c>
      <c r="BN254" s="380">
        <f t="array" aca="true" ref="BN254">INDEX(KM_PCT,MATCH($A254,'Knowledge - Percentages'!$B:$B,0),'Data - Knowledge'!BN$8)/100</f>
        <v>0.044000000000000004</v>
      </c>
      <c r="BO254" s="380">
        <f t="array" aca="true" ref="BO254">INDEX(KM_PCT,MATCH($A254,'Knowledge - Percentages'!$B:$B,0),'Data - Knowledge'!BO$8)/100</f>
        <v>0.06</v>
      </c>
      <c r="BP254" s="380">
        <f t="array" aca="true" ref="BP254">INDEX(KM_PCT,MATCH($A254,'Knowledge - Percentages'!$B:$B,0),'Data - Knowledge'!BP$8)/100</f>
        <v>0.059000000000000004</v>
      </c>
      <c r="BQ254" s="380">
        <f t="array" aca="true" ref="BQ254">INDEX(KM_PCT,MATCH($A254,'Knowledge - Percentages'!$B:$B,0),'Data - Knowledge'!BQ$8)/100</f>
        <v>0.061</v>
      </c>
    </row>
    <row r="255" spans="1:69">
      <c r="A255" t="s">
        <v>1137</v>
      </c>
      <c r="B255" t="s">
        <v>1126</v>
      </c>
      <c r="C255" t="s">
        <v>1138</v>
      </c>
      <c r="D255" t="s">
        <v>1128</v>
      </c>
      <c r="E255" s="373">
        <f>SUMPRODUCT($K$2:$BQ$2,$K255:$BQ255)/$J$2</f>
        <v>0.15595833333333334</v>
      </c>
      <c r="F255" s="379">
        <f>SUMPRODUCT($K$2:$BQ$2,$K255:$BQ255)</f>
        <v>41.173</v>
      </c>
      <c r="G255" s="373">
        <f>SUMPRODUCT($K$3:$BQ$3,$K255:$BQ255)/$J$3</f>
        <v>0.13686242299794663</v>
      </c>
      <c r="H255" s="379">
        <f>SUMPRODUCT($K$3:$BQ$3,$K255:$BQ255)</f>
        <v>1333.0400000000002</v>
      </c>
      <c r="I255" s="373">
        <f>CORREL($K$4:$BQ$4,$K255:$BQ255)</f>
        <v>0.094225584724922359</v>
      </c>
      <c r="J255" s="379">
        <f>$E255/$G255*100</f>
        <v>113.95263207905739</v>
      </c>
      <c r="K255" s="380">
        <f t="array" aca="true" ref="K255">INDEX(KM_PCT,MATCH($A255,'Knowledge - Percentages'!$B:$B,0),'Data - Knowledge'!K$8)/100</f>
        <v>0.128</v>
      </c>
      <c r="L255" s="380">
        <f t="array" aca="true" ref="L255">INDEX(KM_PCT,MATCH($A255,'Knowledge - Percentages'!$B:$B,0),'Data - Knowledge'!L$8)/100</f>
        <v>0.18899999999999997</v>
      </c>
      <c r="M255" s="380">
        <f t="array" aca="true" ref="M255">INDEX(KM_PCT,MATCH($A255,'Knowledge - Percentages'!$B:$B,0),'Data - Knowledge'!M$8)/100</f>
        <v>0.128</v>
      </c>
      <c r="N255" s="380">
        <f t="array" aca="true" ref="N255">INDEX(KM_PCT,MATCH($A255,'Knowledge - Percentages'!$B:$B,0),'Data - Knowledge'!N$8)/100</f>
        <v>0.124</v>
      </c>
      <c r="O255" s="380">
        <f t="array" aca="true" ref="O255">INDEX(KM_PCT,MATCH($A255,'Knowledge - Percentages'!$B:$B,0),'Data - Knowledge'!O$8)/100</f>
        <v>0.124</v>
      </c>
      <c r="P255" s="380">
        <f t="array" aca="true" ref="P255">INDEX(KM_PCT,MATCH($A255,'Knowledge - Percentages'!$B:$B,0),'Data - Knowledge'!P$8)/100</f>
        <v>0.125</v>
      </c>
      <c r="Q255" s="380">
        <f t="array" aca="true" ref="Q255">INDEX(KM_PCT,MATCH($A255,'Knowledge - Percentages'!$B:$B,0),'Data - Knowledge'!Q$8)/100</f>
        <v>0.131</v>
      </c>
      <c r="R255" s="380">
        <f t="array" aca="true" ref="R255">INDEX(KM_PCT,MATCH($A255,'Knowledge - Percentages'!$B:$B,0),'Data - Knowledge'!R$8)/100</f>
        <v>0.122</v>
      </c>
      <c r="S255" s="380">
        <f t="array" aca="true" ref="S255">INDEX(KM_PCT,MATCH($A255,'Knowledge - Percentages'!$B:$B,0),'Data - Knowledge'!S$8)/100</f>
        <v>0.11199999999999999</v>
      </c>
      <c r="T255" s="380">
        <f t="array" aca="true" ref="T255">INDEX(KM_PCT,MATCH($A255,'Knowledge - Percentages'!$B:$B,0),'Data - Knowledge'!T$8)/100</f>
        <v>0.13</v>
      </c>
      <c r="U255" s="380">
        <f t="array" aca="true" ref="U255">INDEX(KM_PCT,MATCH($A255,'Knowledge - Percentages'!$B:$B,0),'Data - Knowledge'!U$8)/100</f>
        <v>0.128</v>
      </c>
      <c r="V255" s="380">
        <f t="array" aca="true" ref="V255">INDEX(KM_PCT,MATCH($A255,'Knowledge - Percentages'!$B:$B,0),'Data - Knowledge'!V$8)/100</f>
        <v>0.129</v>
      </c>
      <c r="W255" s="380">
        <f t="array" aca="true" ref="W255">INDEX(KM_PCT,MATCH($A255,'Knowledge - Percentages'!$B:$B,0),'Data - Knowledge'!W$8)/100</f>
        <v>0.129</v>
      </c>
      <c r="X255" s="380">
        <f t="array" aca="true" ref="X255">INDEX(KM_PCT,MATCH($A255,'Knowledge - Percentages'!$B:$B,0),'Data - Knowledge'!X$8)/100</f>
        <v>0.133</v>
      </c>
      <c r="Y255" s="380">
        <f t="array" aca="true" ref="Y255">INDEX(KM_PCT,MATCH($A255,'Knowledge - Percentages'!$B:$B,0),'Data - Knowledge'!Y$8)/100</f>
        <v>0.183</v>
      </c>
      <c r="Z255" s="380">
        <f t="array" aca="true" ref="Z255">INDEX(KM_PCT,MATCH($A255,'Knowledge - Percentages'!$B:$B,0),'Data - Knowledge'!Z$8)/100</f>
        <v>0.19699999999999998</v>
      </c>
      <c r="AA255" s="380">
        <f t="array" aca="true" ref="AA255">INDEX(KM_PCT,MATCH($A255,'Knowledge - Percentages'!$B:$B,0),'Data - Knowledge'!AA$8)/100</f>
        <v>0.177</v>
      </c>
      <c r="AB255" s="380">
        <f t="array" aca="true" ref="AB255">INDEX(KM_PCT,MATCH($A255,'Knowledge - Percentages'!$B:$B,0),'Data - Knowledge'!AB$8)/100</f>
        <v>0.129</v>
      </c>
      <c r="AC255" s="380">
        <f t="array" aca="true" ref="AC255">INDEX(KM_PCT,MATCH($A255,'Knowledge - Percentages'!$B:$B,0),'Data - Knowledge'!AC$8)/100</f>
        <v>0.14400000000000002</v>
      </c>
      <c r="AD255" s="380">
        <f t="array" aca="true" ref="AD255">INDEX(KM_PCT,MATCH($A255,'Knowledge - Percentages'!$B:$B,0),'Data - Knowledge'!AD$8)/100</f>
        <v>0.152</v>
      </c>
      <c r="AE255" s="380">
        <f t="array" aca="true" ref="AE255">INDEX(KM_PCT,MATCH($A255,'Knowledge - Percentages'!$B:$B,0),'Data - Knowledge'!AE$8)/100</f>
        <v>0.13</v>
      </c>
      <c r="AF255" s="380">
        <f t="array" aca="true" ref="AF255">INDEX(KM_PCT,MATCH($A255,'Knowledge - Percentages'!$B:$B,0),'Data - Knowledge'!AF$8)/100</f>
        <v>0.127</v>
      </c>
      <c r="AG255" s="380">
        <f t="array" aca="true" ref="AG255">INDEX(KM_PCT,MATCH($A255,'Knowledge - Percentages'!$B:$B,0),'Data - Knowledge'!AG$8)/100</f>
        <v>0.133</v>
      </c>
      <c r="AH255" s="380">
        <f t="array" aca="true" ref="AH255">INDEX(KM_PCT,MATCH($A255,'Knowledge - Percentages'!$B:$B,0),'Data - Knowledge'!AH$8)/100</f>
        <v>0.14</v>
      </c>
      <c r="AI255" s="380">
        <f t="array" aca="true" ref="AI255">INDEX(KM_PCT,MATCH($A255,'Knowledge - Percentages'!$B:$B,0),'Data - Knowledge'!AI$8)/100</f>
        <v>0.152</v>
      </c>
      <c r="AJ255" s="380">
        <f t="array" aca="true" ref="AJ255">INDEX(KM_PCT,MATCH($A255,'Knowledge - Percentages'!$B:$B,0),'Data - Knowledge'!AJ$8)/100</f>
        <v>0.133</v>
      </c>
      <c r="AK255" s="380">
        <f t="array" aca="true" ref="AK255">INDEX(KM_PCT,MATCH($A255,'Knowledge - Percentages'!$B:$B,0),'Data - Knowledge'!AK$8)/100</f>
        <v>0.131</v>
      </c>
      <c r="AL255" s="380">
        <f t="array" aca="true" ref="AL255">INDEX(KM_PCT,MATCH($A255,'Knowledge - Percentages'!$B:$B,0),'Data - Knowledge'!AL$8)/100</f>
        <v>0.133</v>
      </c>
      <c r="AM255" s="380">
        <f t="array" aca="true" ref="AM255">INDEX(KM_PCT,MATCH($A255,'Knowledge - Percentages'!$B:$B,0),'Data - Knowledge'!AM$8)/100</f>
        <v>0.132</v>
      </c>
      <c r="AN255" s="380">
        <f t="array" aca="true" ref="AN255">INDEX(KM_PCT,MATCH($A255,'Knowledge - Percentages'!$B:$B,0),'Data - Knowledge'!AN$8)/100</f>
        <v>0.153</v>
      </c>
      <c r="AO255" s="380">
        <f t="array" aca="true" ref="AO255">INDEX(KM_PCT,MATCH($A255,'Knowledge - Percentages'!$B:$B,0),'Data - Knowledge'!AO$8)/100</f>
        <v>0.15</v>
      </c>
      <c r="AP255" s="380">
        <f t="array" aca="true" ref="AP255">INDEX(KM_PCT,MATCH($A255,'Knowledge - Percentages'!$B:$B,0),'Data - Knowledge'!AP$8)/100</f>
        <v>0.142</v>
      </c>
      <c r="AQ255" s="380">
        <f t="array" aca="true" ref="AQ255">INDEX(KM_PCT,MATCH($A255,'Knowledge - Percentages'!$B:$B,0),'Data - Knowledge'!AQ$8)/100</f>
        <v>0.134</v>
      </c>
      <c r="AR255" s="380">
        <f t="array" aca="true" ref="AR255">INDEX(KM_PCT,MATCH($A255,'Knowledge - Percentages'!$B:$B,0),'Data - Knowledge'!AR$8)/100</f>
        <v>0.223</v>
      </c>
      <c r="AS255" s="380">
        <f t="array" aca="true" ref="AS255">INDEX(KM_PCT,MATCH($A255,'Knowledge - Percentages'!$B:$B,0),'Data - Knowledge'!AS$8)/100</f>
        <v>0.182</v>
      </c>
      <c r="AT255" s="380">
        <f t="array" aca="true" ref="AT255">INDEX(KM_PCT,MATCH($A255,'Knowledge - Percentages'!$B:$B,0),'Data - Knowledge'!AT$8)/100</f>
        <v>0.18600000000000003</v>
      </c>
      <c r="AU255" s="380">
        <f t="array" aca="true" ref="AU255">INDEX(KM_PCT,MATCH($A255,'Knowledge - Percentages'!$B:$B,0),'Data - Knowledge'!AU$8)/100</f>
        <v>0.14</v>
      </c>
      <c r="AV255" s="380">
        <f t="array" aca="true" ref="AV255">INDEX(KM_PCT,MATCH($A255,'Knowledge - Percentages'!$B:$B,0),'Data - Knowledge'!AV$8)/100</f>
        <v>0.15</v>
      </c>
      <c r="AW255" s="380">
        <f t="array" aca="true" ref="AW255">INDEX(KM_PCT,MATCH($A255,'Knowledge - Percentages'!$B:$B,0),'Data - Knowledge'!AW$8)/100</f>
        <v>0.145</v>
      </c>
      <c r="AX255" s="380">
        <f t="array" aca="true" ref="AX255">INDEX(KM_PCT,MATCH($A255,'Knowledge - Percentages'!$B:$B,0),'Data - Knowledge'!AX$8)/100</f>
        <v>0.141</v>
      </c>
      <c r="AY255" s="380">
        <f t="array" aca="true" ref="AY255">INDEX(KM_PCT,MATCH($A255,'Knowledge - Percentages'!$B:$B,0),'Data - Knowledge'!AY$8)/100</f>
        <v>0.146</v>
      </c>
      <c r="AZ255" s="380">
        <f t="array" aca="true" ref="AZ255">INDEX(KM_PCT,MATCH($A255,'Knowledge - Percentages'!$B:$B,0),'Data - Knowledge'!AZ$8)/100</f>
        <v>0.14300000000000002</v>
      </c>
      <c r="BA255" s="380">
        <f t="array" aca="true" ref="BA255">INDEX(KM_PCT,MATCH($A255,'Knowledge - Percentages'!$B:$B,0),'Data - Knowledge'!BA$8)/100</f>
        <v>0.16</v>
      </c>
      <c r="BB255" s="380">
        <f t="array" aca="true" ref="BB255">INDEX(KM_PCT,MATCH($A255,'Knowledge - Percentages'!$B:$B,0),'Data - Knowledge'!BB$8)/100</f>
        <v>0.155</v>
      </c>
      <c r="BC255" s="380">
        <f t="array" aca="true" ref="BC255">INDEX(KM_PCT,MATCH($A255,'Knowledge - Percentages'!$B:$B,0),'Data - Knowledge'!BC$8)/100</f>
        <v>0.182</v>
      </c>
      <c r="BD255" s="380">
        <f t="array" aca="true" ref="BD255">INDEX(KM_PCT,MATCH($A255,'Knowledge - Percentages'!$B:$B,0),'Data - Knowledge'!BD$8)/100</f>
        <v>0.161</v>
      </c>
      <c r="BE255" s="380">
        <f t="array" aca="true" ref="BE255">INDEX(KM_PCT,MATCH($A255,'Knowledge - Percentages'!$B:$B,0),'Data - Knowledge'!BE$8)/100</f>
        <v>0.16</v>
      </c>
      <c r="BF255" s="380">
        <f t="array" aca="true" ref="BF255">INDEX(KM_PCT,MATCH($A255,'Knowledge - Percentages'!$B:$B,0),'Data - Knowledge'!BF$8)/100</f>
        <v>0.18899999999999997</v>
      </c>
      <c r="BG255" s="380">
        <f t="array" aca="true" ref="BG255">INDEX(KM_PCT,MATCH($A255,'Knowledge - Percentages'!$B:$B,0),'Data - Knowledge'!BG$8)/100</f>
        <v>0.17</v>
      </c>
      <c r="BH255" s="380">
        <f t="array" aca="true" ref="BH255">INDEX(KM_PCT,MATCH($A255,'Knowledge - Percentages'!$B:$B,0),'Data - Knowledge'!BH$8)/100</f>
        <v>0.16399999999999998</v>
      </c>
      <c r="BI255" s="380">
        <f t="array" aca="true" ref="BI255">INDEX(KM_PCT,MATCH($A255,'Knowledge - Percentages'!$B:$B,0),'Data - Knowledge'!BI$8)/100</f>
        <v>0.159</v>
      </c>
      <c r="BJ255" s="380">
        <f t="array" aca="true" ref="BJ255">INDEX(KM_PCT,MATCH($A255,'Knowledge - Percentages'!$B:$B,0),'Data - Knowledge'!BJ$8)/100</f>
        <v>0.155</v>
      </c>
      <c r="BK255" s="380">
        <f t="array" aca="true" ref="BK255">INDEX(KM_PCT,MATCH($A255,'Knowledge - Percentages'!$B:$B,0),'Data - Knowledge'!BK$8)/100</f>
        <v>0.156</v>
      </c>
      <c r="BL255" s="380">
        <f t="array" aca="true" ref="BL255">INDEX(KM_PCT,MATCH($A255,'Knowledge - Percentages'!$B:$B,0),'Data - Knowledge'!BL$8)/100</f>
        <v>0.20199999999999999</v>
      </c>
      <c r="BM255" s="380">
        <f t="array" aca="true" ref="BM255">INDEX(KM_PCT,MATCH($A255,'Knowledge - Percentages'!$B:$B,0),'Data - Knowledge'!BM$8)/100</f>
        <v>0.162</v>
      </c>
      <c r="BN255" s="380">
        <f t="array" aca="true" ref="BN255">INDEX(KM_PCT,MATCH($A255,'Knowledge - Percentages'!$B:$B,0),'Data - Knowledge'!BN$8)/100</f>
        <v>0.156</v>
      </c>
      <c r="BO255" s="380">
        <f t="array" aca="true" ref="BO255">INDEX(KM_PCT,MATCH($A255,'Knowledge - Percentages'!$B:$B,0),'Data - Knowledge'!BO$8)/100</f>
        <v>0.17300000000000001</v>
      </c>
      <c r="BP255" s="380">
        <f t="array" aca="true" ref="BP255">INDEX(KM_PCT,MATCH($A255,'Knowledge - Percentages'!$B:$B,0),'Data - Knowledge'!BP$8)/100</f>
        <v>0.174</v>
      </c>
      <c r="BQ255" s="380">
        <f t="array" aca="true" ref="BQ255">INDEX(KM_PCT,MATCH($A255,'Knowledge - Percentages'!$B:$B,0),'Data - Knowledge'!BQ$8)/100</f>
        <v>0.201</v>
      </c>
    </row>
    <row r="256" spans="1:69">
      <c r="A256" t="s">
        <v>1139</v>
      </c>
      <c r="B256" t="s">
        <v>1126</v>
      </c>
      <c r="C256" t="s">
        <v>1138</v>
      </c>
      <c r="D256" t="s">
        <v>1130</v>
      </c>
      <c r="E256" s="373">
        <f>SUMPRODUCT($K$2:$BQ$2,$K256:$BQ256)/$J$2</f>
        <v>0.36370075757575759</v>
      </c>
      <c r="F256" s="379">
        <f>SUMPRODUCT($K$2:$BQ$2,$K256:$BQ256)</f>
        <v>96.01700000000001</v>
      </c>
      <c r="G256" s="373">
        <f>SUMPRODUCT($K$3:$BQ$3,$K256:$BQ256)/$J$3</f>
        <v>0.39420585215605752</v>
      </c>
      <c r="H256" s="379">
        <f>SUMPRODUCT($K$3:$BQ$3,$K256:$BQ256)</f>
        <v>3839.565</v>
      </c>
      <c r="I256" s="373">
        <f>CORREL($K$4:$BQ$4,$K256:$BQ256)</f>
        <v>-0.34759795764242563</v>
      </c>
      <c r="J256" s="379">
        <f>$E256/$G256*100</f>
        <v>92.261633252409553</v>
      </c>
      <c r="K256" s="380">
        <f t="array" aca="true" ref="K256">INDEX(KM_PCT,MATCH($A256,'Knowledge - Percentages'!$B:$B,0),'Data - Knowledge'!K$8)/100</f>
        <v>0.40299999999999997</v>
      </c>
      <c r="L256" s="380">
        <f t="array" aca="true" ref="L256">INDEX(KM_PCT,MATCH($A256,'Knowledge - Percentages'!$B:$B,0),'Data - Knowledge'!L$8)/100</f>
        <v>0.409</v>
      </c>
      <c r="M256" s="380">
        <f t="array" aca="true" ref="M256">INDEX(KM_PCT,MATCH($A256,'Knowledge - Percentages'!$B:$B,0),'Data - Knowledge'!M$8)/100</f>
        <v>0.40299999999999997</v>
      </c>
      <c r="N256" s="380">
        <f t="array" aca="true" ref="N256">INDEX(KM_PCT,MATCH($A256,'Knowledge - Percentages'!$B:$B,0),'Data - Knowledge'!N$8)/100</f>
        <v>0.41</v>
      </c>
      <c r="O256" s="380">
        <f t="array" aca="true" ref="O256">INDEX(KM_PCT,MATCH($A256,'Knowledge - Percentages'!$B:$B,0),'Data - Knowledge'!O$8)/100</f>
        <v>0.41700000000000004</v>
      </c>
      <c r="P256" s="380">
        <f t="array" aca="true" ref="P256">INDEX(KM_PCT,MATCH($A256,'Knowledge - Percentages'!$B:$B,0),'Data - Knowledge'!P$8)/100</f>
        <v>0.42100000000000004</v>
      </c>
      <c r="Q256" s="380">
        <f t="array" aca="true" ref="Q256">INDEX(KM_PCT,MATCH($A256,'Knowledge - Percentages'!$B:$B,0),'Data - Knowledge'!Q$8)/100</f>
        <v>0.42</v>
      </c>
      <c r="R256" s="380">
        <f t="array" aca="true" ref="R256">INDEX(KM_PCT,MATCH($A256,'Knowledge - Percentages'!$B:$B,0),'Data - Knowledge'!R$8)/100</f>
        <v>0.406</v>
      </c>
      <c r="S256" s="380">
        <f t="array" aca="true" ref="S256">INDEX(KM_PCT,MATCH($A256,'Knowledge - Percentages'!$B:$B,0),'Data - Knowledge'!S$8)/100</f>
        <v>0.441</v>
      </c>
      <c r="T256" s="380">
        <f t="array" aca="true" ref="T256">INDEX(KM_PCT,MATCH($A256,'Knowledge - Percentages'!$B:$B,0),'Data - Knowledge'!T$8)/100</f>
        <v>0.392</v>
      </c>
      <c r="U256" s="380">
        <f t="array" aca="true" ref="U256">INDEX(KM_PCT,MATCH($A256,'Knowledge - Percentages'!$B:$B,0),'Data - Knowledge'!U$8)/100</f>
        <v>0.389</v>
      </c>
      <c r="V256" s="380">
        <f t="array" aca="true" ref="V256">INDEX(KM_PCT,MATCH($A256,'Knowledge - Percentages'!$B:$B,0),'Data - Knowledge'!V$8)/100</f>
        <v>0.359</v>
      </c>
      <c r="W256" s="380">
        <f t="array" aca="true" ref="W256">INDEX(KM_PCT,MATCH($A256,'Knowledge - Percentages'!$B:$B,0),'Data - Knowledge'!W$8)/100</f>
        <v>0.389</v>
      </c>
      <c r="X256" s="380">
        <f t="array" aca="true" ref="X256">INDEX(KM_PCT,MATCH($A256,'Knowledge - Percentages'!$B:$B,0),'Data - Knowledge'!X$8)/100</f>
        <v>0.419</v>
      </c>
      <c r="Y256" s="380">
        <f t="array" aca="true" ref="Y256">INDEX(KM_PCT,MATCH($A256,'Knowledge - Percentages'!$B:$B,0),'Data - Knowledge'!Y$8)/100</f>
        <v>0.442</v>
      </c>
      <c r="Z256" s="380">
        <f t="array" aca="true" ref="Z256">INDEX(KM_PCT,MATCH($A256,'Knowledge - Percentages'!$B:$B,0),'Data - Knowledge'!Z$8)/100</f>
        <v>0.41</v>
      </c>
      <c r="AA256" s="380">
        <f t="array" aca="true" ref="AA256">INDEX(KM_PCT,MATCH($A256,'Knowledge - Percentages'!$B:$B,0),'Data - Knowledge'!AA$8)/100</f>
        <v>0.426</v>
      </c>
      <c r="AB256" s="380">
        <f t="array" aca="true" ref="AB256">INDEX(KM_PCT,MATCH($A256,'Knowledge - Percentages'!$B:$B,0),'Data - Knowledge'!AB$8)/100</f>
        <v>0.428</v>
      </c>
      <c r="AC256" s="380">
        <f t="array" aca="true" ref="AC256">INDEX(KM_PCT,MATCH($A256,'Knowledge - Percentages'!$B:$B,0),'Data - Knowledge'!AC$8)/100</f>
        <v>0.43</v>
      </c>
      <c r="AD256" s="380">
        <f t="array" aca="true" ref="AD256">INDEX(KM_PCT,MATCH($A256,'Knowledge - Percentages'!$B:$B,0),'Data - Knowledge'!AD$8)/100</f>
        <v>0.376</v>
      </c>
      <c r="AE256" s="380">
        <f t="array" aca="true" ref="AE256">INDEX(KM_PCT,MATCH($A256,'Knowledge - Percentages'!$B:$B,0),'Data - Knowledge'!AE$8)/100</f>
        <v>0.396</v>
      </c>
      <c r="AF256" s="380">
        <f t="array" aca="true" ref="AF256">INDEX(KM_PCT,MATCH($A256,'Knowledge - Percentages'!$B:$B,0),'Data - Knowledge'!AF$8)/100</f>
        <v>0.406</v>
      </c>
      <c r="AG256" s="380">
        <f t="array" aca="true" ref="AG256">INDEX(KM_PCT,MATCH($A256,'Knowledge - Percentages'!$B:$B,0),'Data - Knowledge'!AG$8)/100</f>
        <v>0.39</v>
      </c>
      <c r="AH256" s="380">
        <f t="array" aca="true" ref="AH256">INDEX(KM_PCT,MATCH($A256,'Knowledge - Percentages'!$B:$B,0),'Data - Knowledge'!AH$8)/100</f>
        <v>0.415</v>
      </c>
      <c r="AI256" s="380">
        <f t="array" aca="true" ref="AI256">INDEX(KM_PCT,MATCH($A256,'Knowledge - Percentages'!$B:$B,0),'Data - Knowledge'!AI$8)/100</f>
        <v>0.355</v>
      </c>
      <c r="AJ256" s="380">
        <f t="array" aca="true" ref="AJ256">INDEX(KM_PCT,MATCH($A256,'Knowledge - Percentages'!$B:$B,0),'Data - Knowledge'!AJ$8)/100</f>
        <v>0.40399999999999997</v>
      </c>
      <c r="AK256" s="380">
        <f t="array" aca="true" ref="AK256">INDEX(KM_PCT,MATCH($A256,'Knowledge - Percentages'!$B:$B,0),'Data - Knowledge'!AK$8)/100</f>
        <v>0.397</v>
      </c>
      <c r="AL256" s="380">
        <f t="array" aca="true" ref="AL256">INDEX(KM_PCT,MATCH($A256,'Knowledge - Percentages'!$B:$B,0),'Data - Knowledge'!AL$8)/100</f>
        <v>0.396</v>
      </c>
      <c r="AM256" s="380">
        <f t="array" aca="true" ref="AM256">INDEX(KM_PCT,MATCH($A256,'Knowledge - Percentages'!$B:$B,0),'Data - Knowledge'!AM$8)/100</f>
        <v>0.39899999999999997</v>
      </c>
      <c r="AN256" s="380">
        <f t="array" aca="true" ref="AN256">INDEX(KM_PCT,MATCH($A256,'Knowledge - Percentages'!$B:$B,0),'Data - Knowledge'!AN$8)/100</f>
        <v>0.341</v>
      </c>
      <c r="AO256" s="380">
        <f t="array" aca="true" ref="AO256">INDEX(KM_PCT,MATCH($A256,'Knowledge - Percentages'!$B:$B,0),'Data - Knowledge'!AO$8)/100</f>
        <v>0.33799999999999997</v>
      </c>
      <c r="AP256" s="380">
        <f t="array" aca="true" ref="AP256">INDEX(KM_PCT,MATCH($A256,'Knowledge - Percentages'!$B:$B,0),'Data - Knowledge'!AP$8)/100</f>
        <v>0.418</v>
      </c>
      <c r="AQ256" s="380">
        <f t="array" aca="true" ref="AQ256">INDEX(KM_PCT,MATCH($A256,'Knowledge - Percentages'!$B:$B,0),'Data - Knowledge'!AQ$8)/100</f>
        <v>0.406</v>
      </c>
      <c r="AR256" s="380">
        <f t="array" aca="true" ref="AR256">INDEX(KM_PCT,MATCH($A256,'Knowledge - Percentages'!$B:$B,0),'Data - Knowledge'!AR$8)/100</f>
        <v>0.405</v>
      </c>
      <c r="AS256" s="380">
        <f t="array" aca="true" ref="AS256">INDEX(KM_PCT,MATCH($A256,'Knowledge - Percentages'!$B:$B,0),'Data - Knowledge'!AS$8)/100</f>
        <v>0.43700000000000006</v>
      </c>
      <c r="AT256" s="380">
        <f t="array" aca="true" ref="AT256">INDEX(KM_PCT,MATCH($A256,'Knowledge - Percentages'!$B:$B,0),'Data - Knowledge'!AT$8)/100</f>
        <v>0.424</v>
      </c>
      <c r="AU256" s="380">
        <f t="array" aca="true" ref="AU256">INDEX(KM_PCT,MATCH($A256,'Knowledge - Percentages'!$B:$B,0),'Data - Knowledge'!AU$8)/100</f>
        <v>0.39799999999999996</v>
      </c>
      <c r="AV256" s="380">
        <f t="array" aca="true" ref="AV256">INDEX(KM_PCT,MATCH($A256,'Knowledge - Percentages'!$B:$B,0),'Data - Knowledge'!AV$8)/100</f>
        <v>0.39299999999999996</v>
      </c>
      <c r="AW256" s="380">
        <f t="array" aca="true" ref="AW256">INDEX(KM_PCT,MATCH($A256,'Knowledge - Percentages'!$B:$B,0),'Data - Knowledge'!AW$8)/100</f>
        <v>0.374</v>
      </c>
      <c r="AX256" s="380">
        <f t="array" aca="true" ref="AX256">INDEX(KM_PCT,MATCH($A256,'Knowledge - Percentages'!$B:$B,0),'Data - Knowledge'!AX$8)/100</f>
        <v>0.33299999999999996</v>
      </c>
      <c r="AY256" s="380">
        <f t="array" aca="true" ref="AY256">INDEX(KM_PCT,MATCH($A256,'Knowledge - Percentages'!$B:$B,0),'Data - Knowledge'!AY$8)/100</f>
        <v>0.34600000000000003</v>
      </c>
      <c r="AZ256" s="380">
        <f t="array" aca="true" ref="AZ256">INDEX(KM_PCT,MATCH($A256,'Knowledge - Percentages'!$B:$B,0),'Data - Knowledge'!AZ$8)/100</f>
        <v>0.341</v>
      </c>
      <c r="BA256" s="380">
        <f t="array" aca="true" ref="BA256">INDEX(KM_PCT,MATCH($A256,'Knowledge - Percentages'!$B:$B,0),'Data - Knowledge'!BA$8)/100</f>
        <v>0.368</v>
      </c>
      <c r="BB256" s="380">
        <f t="array" aca="true" ref="BB256">INDEX(KM_PCT,MATCH($A256,'Knowledge - Percentages'!$B:$B,0),'Data - Knowledge'!BB$8)/100</f>
        <v>0.349</v>
      </c>
      <c r="BC256" s="380">
        <f t="array" aca="true" ref="BC256">INDEX(KM_PCT,MATCH($A256,'Knowledge - Percentages'!$B:$B,0),'Data - Knowledge'!BC$8)/100</f>
        <v>0.284</v>
      </c>
      <c r="BD256" s="380">
        <f t="array" aca="true" ref="BD256">INDEX(KM_PCT,MATCH($A256,'Knowledge - Percentages'!$B:$B,0),'Data - Knowledge'!BD$8)/100</f>
        <v>0.34299999999999997</v>
      </c>
      <c r="BE256" s="380">
        <f t="array" aca="true" ref="BE256">INDEX(KM_PCT,MATCH($A256,'Knowledge - Percentages'!$B:$B,0),'Data - Knowledge'!BE$8)/100</f>
        <v>0.34700000000000003</v>
      </c>
      <c r="BF256" s="380">
        <f t="array" aca="true" ref="BF256">INDEX(KM_PCT,MATCH($A256,'Knowledge - Percentages'!$B:$B,0),'Data - Knowledge'!BF$8)/100</f>
        <v>0.33</v>
      </c>
      <c r="BG256" s="380">
        <f t="array" aca="true" ref="BG256">INDEX(KM_PCT,MATCH($A256,'Knowledge - Percentages'!$B:$B,0),'Data - Knowledge'!BG$8)/100</f>
        <v>0.38299999999999995</v>
      </c>
      <c r="BH256" s="380">
        <f t="array" aca="true" ref="BH256">INDEX(KM_PCT,MATCH($A256,'Knowledge - Percentages'!$B:$B,0),'Data - Knowledge'!BH$8)/100</f>
        <v>0.386</v>
      </c>
      <c r="BI256" s="380">
        <f t="array" aca="true" ref="BI256">INDEX(KM_PCT,MATCH($A256,'Knowledge - Percentages'!$B:$B,0),'Data - Knowledge'!BI$8)/100</f>
        <v>0.381</v>
      </c>
      <c r="BJ256" s="380">
        <f t="array" aca="true" ref="BJ256">INDEX(KM_PCT,MATCH($A256,'Knowledge - Percentages'!$B:$B,0),'Data - Knowledge'!BJ$8)/100</f>
        <v>0.353</v>
      </c>
      <c r="BK256" s="380">
        <f t="array" aca="true" ref="BK256">INDEX(KM_PCT,MATCH($A256,'Knowledge - Percentages'!$B:$B,0),'Data - Knowledge'!BK$8)/100</f>
        <v>0.375</v>
      </c>
      <c r="BL256" s="380">
        <f t="array" aca="true" ref="BL256">INDEX(KM_PCT,MATCH($A256,'Knowledge - Percentages'!$B:$B,0),'Data - Knowledge'!BL$8)/100</f>
        <v>0.39399999999999996</v>
      </c>
      <c r="BM256" s="380">
        <f t="array" aca="true" ref="BM256">INDEX(KM_PCT,MATCH($A256,'Knowledge - Percentages'!$B:$B,0),'Data - Knowledge'!BM$8)/100</f>
        <v>0.373</v>
      </c>
      <c r="BN256" s="380">
        <f t="array" aca="true" ref="BN256">INDEX(KM_PCT,MATCH($A256,'Knowledge - Percentages'!$B:$B,0),'Data - Knowledge'!BN$8)/100</f>
        <v>0.368</v>
      </c>
      <c r="BO256" s="380">
        <f t="array" aca="true" ref="BO256">INDEX(KM_PCT,MATCH($A256,'Knowledge - Percentages'!$B:$B,0),'Data - Knowledge'!BO$8)/100</f>
        <v>0.35</v>
      </c>
      <c r="BP256" s="380">
        <f t="array" aca="true" ref="BP256">INDEX(KM_PCT,MATCH($A256,'Knowledge - Percentages'!$B:$B,0),'Data - Knowledge'!BP$8)/100</f>
        <v>0.34600000000000003</v>
      </c>
      <c r="BQ256" s="380">
        <f t="array" aca="true" ref="BQ256">INDEX(KM_PCT,MATCH($A256,'Knowledge - Percentages'!$B:$B,0),'Data - Knowledge'!BQ$8)/100</f>
        <v>0.34700000000000003</v>
      </c>
    </row>
    <row r="257" spans="1:69">
      <c r="A257" t="s">
        <v>1140</v>
      </c>
      <c r="B257" t="s">
        <v>1126</v>
      </c>
      <c r="C257" t="s">
        <v>1138</v>
      </c>
      <c r="D257" t="s">
        <v>1132</v>
      </c>
      <c r="E257" s="373">
        <f>SUMPRODUCT($K$2:$BQ$2,$K257:$BQ257)/$J$2</f>
        <v>0.19817045454545454</v>
      </c>
      <c r="F257" s="379">
        <f>SUMPRODUCT($K$2:$BQ$2,$K257:$BQ257)</f>
        <v>52.317</v>
      </c>
      <c r="G257" s="373">
        <f>SUMPRODUCT($K$3:$BQ$3,$K257:$BQ257)/$J$3</f>
        <v>0.21363778234086245</v>
      </c>
      <c r="H257" s="379">
        <f>SUMPRODUCT($K$3:$BQ$3,$K257:$BQ257)</f>
        <v>2080.8320000000003</v>
      </c>
      <c r="I257" s="373">
        <f>CORREL($K$4:$BQ$4,$K257:$BQ257)</f>
        <v>-0.13811590410451666</v>
      </c>
      <c r="J257" s="379">
        <f>$E257/$G257*100</f>
        <v>92.760022302267885</v>
      </c>
      <c r="K257" s="380">
        <f t="array" aca="true" ref="K257">INDEX(KM_PCT,MATCH($A257,'Knowledge - Percentages'!$B:$B,0),'Data - Knowledge'!K$8)/100</f>
        <v>0.23</v>
      </c>
      <c r="L257" s="380">
        <f t="array" aca="true" ref="L257">INDEX(KM_PCT,MATCH($A257,'Knowledge - Percentages'!$B:$B,0),'Data - Knowledge'!L$8)/100</f>
        <v>0.20199999999999999</v>
      </c>
      <c r="M257" s="380">
        <f t="array" aca="true" ref="M257">INDEX(KM_PCT,MATCH($A257,'Knowledge - Percentages'!$B:$B,0),'Data - Knowledge'!M$8)/100</f>
        <v>0.23</v>
      </c>
      <c r="N257" s="380">
        <f t="array" aca="true" ref="N257">INDEX(KM_PCT,MATCH($A257,'Knowledge - Percentages'!$B:$B,0),'Data - Knowledge'!N$8)/100</f>
        <v>0.23600000000000002</v>
      </c>
      <c r="O257" s="380">
        <f t="array" aca="true" ref="O257">INDEX(KM_PCT,MATCH($A257,'Knowledge - Percentages'!$B:$B,0),'Data - Knowledge'!O$8)/100</f>
        <v>0.223</v>
      </c>
      <c r="P257" s="380">
        <f t="array" aca="true" ref="P257">INDEX(KM_PCT,MATCH($A257,'Knowledge - Percentages'!$B:$B,0),'Data - Knowledge'!P$8)/100</f>
        <v>0.207</v>
      </c>
      <c r="Q257" s="380">
        <f t="array" aca="true" ref="Q257">INDEX(KM_PCT,MATCH($A257,'Knowledge - Percentages'!$B:$B,0),'Data - Knowledge'!Q$8)/100</f>
        <v>0.228</v>
      </c>
      <c r="R257" s="380">
        <f t="array" aca="true" ref="R257">INDEX(KM_PCT,MATCH($A257,'Knowledge - Percentages'!$B:$B,0),'Data - Knowledge'!R$8)/100</f>
        <v>0.237</v>
      </c>
      <c r="S257" s="380">
        <f t="array" aca="true" ref="S257">INDEX(KM_PCT,MATCH($A257,'Knowledge - Percentages'!$B:$B,0),'Data - Knowledge'!S$8)/100</f>
        <v>0.207</v>
      </c>
      <c r="T257" s="380">
        <f t="array" aca="true" ref="T257">INDEX(KM_PCT,MATCH($A257,'Knowledge - Percentages'!$B:$B,0),'Data - Knowledge'!T$8)/100</f>
        <v>0.237</v>
      </c>
      <c r="U257" s="380">
        <f t="array" aca="true" ref="U257">INDEX(KM_PCT,MATCH($A257,'Knowledge - Percentages'!$B:$B,0),'Data - Knowledge'!U$8)/100</f>
        <v>0.22899999999999998</v>
      </c>
      <c r="V257" s="380">
        <f t="array" aca="true" ref="V257">INDEX(KM_PCT,MATCH($A257,'Knowledge - Percentages'!$B:$B,0),'Data - Knowledge'!V$8)/100</f>
        <v>0.264</v>
      </c>
      <c r="W257" s="380">
        <f t="array" aca="true" ref="W257">INDEX(KM_PCT,MATCH($A257,'Knowledge - Percentages'!$B:$B,0),'Data - Knowledge'!W$8)/100</f>
        <v>0.235</v>
      </c>
      <c r="X257" s="380">
        <f t="array" aca="true" ref="X257">INDEX(KM_PCT,MATCH($A257,'Knowledge - Percentages'!$B:$B,0),'Data - Knowledge'!X$8)/100</f>
        <v>0.24</v>
      </c>
      <c r="Y257" s="380">
        <f t="array" aca="true" ref="Y257">INDEX(KM_PCT,MATCH($A257,'Knowledge - Percentages'!$B:$B,0),'Data - Knowledge'!Y$8)/100</f>
        <v>0.161</v>
      </c>
      <c r="Z257" s="380">
        <f t="array" aca="true" ref="Z257">INDEX(KM_PCT,MATCH($A257,'Knowledge - Percentages'!$B:$B,0),'Data - Knowledge'!Z$8)/100</f>
        <v>0.18600000000000003</v>
      </c>
      <c r="AA257" s="380">
        <f t="array" aca="true" ref="AA257">INDEX(KM_PCT,MATCH($A257,'Knowledge - Percentages'!$B:$B,0),'Data - Knowledge'!AA$8)/100</f>
        <v>0.17300000000000001</v>
      </c>
      <c r="AB257" s="380">
        <f t="array" aca="true" ref="AB257">INDEX(KM_PCT,MATCH($A257,'Knowledge - Percentages'!$B:$B,0),'Data - Knowledge'!AB$8)/100</f>
        <v>0.19899999999999998</v>
      </c>
      <c r="AC257" s="380">
        <f t="array" aca="true" ref="AC257">INDEX(KM_PCT,MATCH($A257,'Knowledge - Percentages'!$B:$B,0),'Data - Knowledge'!AC$8)/100</f>
        <v>0.18100000000000002</v>
      </c>
      <c r="AD257" s="380">
        <f t="array" aca="true" ref="AD257">INDEX(KM_PCT,MATCH($A257,'Knowledge - Percentages'!$B:$B,0),'Data - Knowledge'!AD$8)/100</f>
        <v>0.228</v>
      </c>
      <c r="AE257" s="380">
        <f t="array" aca="true" ref="AE257">INDEX(KM_PCT,MATCH($A257,'Knowledge - Percentages'!$B:$B,0),'Data - Knowledge'!AE$8)/100</f>
        <v>0.23</v>
      </c>
      <c r="AF257" s="380">
        <f t="array" aca="true" ref="AF257">INDEX(KM_PCT,MATCH($A257,'Knowledge - Percentages'!$B:$B,0),'Data - Knowledge'!AF$8)/100</f>
        <v>0.214</v>
      </c>
      <c r="AG257" s="380">
        <f t="array" aca="true" ref="AG257">INDEX(KM_PCT,MATCH($A257,'Knowledge - Percentages'!$B:$B,0),'Data - Knowledge'!AG$8)/100</f>
        <v>0.22399999999999998</v>
      </c>
      <c r="AH257" s="380">
        <f t="array" aca="true" ref="AH257">INDEX(KM_PCT,MATCH($A257,'Knowledge - Percentages'!$B:$B,0),'Data - Knowledge'!AH$8)/100</f>
        <v>0.201</v>
      </c>
      <c r="AI257" s="380">
        <f t="array" aca="true" ref="AI257">INDEX(KM_PCT,MATCH($A257,'Knowledge - Percentages'!$B:$B,0),'Data - Knowledge'!AI$8)/100</f>
        <v>0.242</v>
      </c>
      <c r="AJ257" s="380">
        <f t="array" aca="true" ref="AJ257">INDEX(KM_PCT,MATCH($A257,'Knowledge - Percentages'!$B:$B,0),'Data - Knowledge'!AJ$8)/100</f>
        <v>0.201</v>
      </c>
      <c r="AK257" s="380">
        <f t="array" aca="true" ref="AK257">INDEX(KM_PCT,MATCH($A257,'Knowledge - Percentages'!$B:$B,0),'Data - Knowledge'!AK$8)/100</f>
        <v>0.196</v>
      </c>
      <c r="AL257" s="380">
        <f t="array" aca="true" ref="AL257">INDEX(KM_PCT,MATCH($A257,'Knowledge - Percentages'!$B:$B,0),'Data - Knowledge'!AL$8)/100</f>
        <v>0.215</v>
      </c>
      <c r="AM257" s="380">
        <f t="array" aca="true" ref="AM257">INDEX(KM_PCT,MATCH($A257,'Knowledge - Percentages'!$B:$B,0),'Data - Knowledge'!AM$8)/100</f>
        <v>0.205</v>
      </c>
      <c r="AN257" s="380">
        <f t="array" aca="true" ref="AN257">INDEX(KM_PCT,MATCH($A257,'Knowledge - Percentages'!$B:$B,0),'Data - Knowledge'!AN$8)/100</f>
        <v>0.256</v>
      </c>
      <c r="AO257" s="380">
        <f t="array" aca="true" ref="AO257">INDEX(KM_PCT,MATCH($A257,'Knowledge - Percentages'!$B:$B,0),'Data - Knowledge'!AO$8)/100</f>
        <v>0.249</v>
      </c>
      <c r="AP257" s="380">
        <f t="array" aca="true" ref="AP257">INDEX(KM_PCT,MATCH($A257,'Knowledge - Percentages'!$B:$B,0),'Data - Knowledge'!AP$8)/100</f>
        <v>0.191</v>
      </c>
      <c r="AQ257" s="380">
        <f t="array" aca="true" ref="AQ257">INDEX(KM_PCT,MATCH($A257,'Knowledge - Percentages'!$B:$B,0),'Data - Knowledge'!AQ$8)/100</f>
        <v>0.17800000000000002</v>
      </c>
      <c r="AR257" s="380">
        <f t="array" aca="true" ref="AR257">INDEX(KM_PCT,MATCH($A257,'Knowledge - Percentages'!$B:$B,0),'Data - Knowledge'!AR$8)/100</f>
        <v>0.15</v>
      </c>
      <c r="AS257" s="380">
        <f t="array" aca="true" ref="AS257">INDEX(KM_PCT,MATCH($A257,'Knowledge - Percentages'!$B:$B,0),'Data - Knowledge'!AS$8)/100</f>
        <v>0.174</v>
      </c>
      <c r="AT257" s="380">
        <f t="array" aca="true" ref="AT257">INDEX(KM_PCT,MATCH($A257,'Knowledge - Percentages'!$B:$B,0),'Data - Knowledge'!AT$8)/100</f>
        <v>0.165</v>
      </c>
      <c r="AU257" s="380">
        <f t="array" aca="true" ref="AU257">INDEX(KM_PCT,MATCH($A257,'Knowledge - Percentages'!$B:$B,0),'Data - Knowledge'!AU$8)/100</f>
        <v>0.2</v>
      </c>
      <c r="AV257" s="380">
        <f t="array" aca="true" ref="AV257">INDEX(KM_PCT,MATCH($A257,'Knowledge - Percentages'!$B:$B,0),'Data - Knowledge'!AV$8)/100</f>
        <v>0.171</v>
      </c>
      <c r="AW257" s="380">
        <f t="array" aca="true" ref="AW257">INDEX(KM_PCT,MATCH($A257,'Knowledge - Percentages'!$B:$B,0),'Data - Knowledge'!AW$8)/100</f>
        <v>0.2</v>
      </c>
      <c r="AX257" s="380">
        <f t="array" aca="true" ref="AX257">INDEX(KM_PCT,MATCH($A257,'Knowledge - Percentages'!$B:$B,0),'Data - Knowledge'!AX$8)/100</f>
        <v>0.161</v>
      </c>
      <c r="AY257" s="380">
        <f t="array" aca="true" ref="AY257">INDEX(KM_PCT,MATCH($A257,'Knowledge - Percentages'!$B:$B,0),'Data - Knowledge'!AY$8)/100</f>
        <v>0.221</v>
      </c>
      <c r="AZ257" s="380">
        <f t="array" aca="true" ref="AZ257">INDEX(KM_PCT,MATCH($A257,'Knowledge - Percentages'!$B:$B,0),'Data - Knowledge'!AZ$8)/100</f>
        <v>0.18600000000000003</v>
      </c>
      <c r="BA257" s="380">
        <f t="array" aca="true" ref="BA257">INDEX(KM_PCT,MATCH($A257,'Knowledge - Percentages'!$B:$B,0),'Data - Knowledge'!BA$8)/100</f>
        <v>0.205</v>
      </c>
      <c r="BB257" s="380">
        <f t="array" aca="true" ref="BB257">INDEX(KM_PCT,MATCH($A257,'Knowledge - Percentages'!$B:$B,0),'Data - Knowledge'!BB$8)/100</f>
        <v>0.198</v>
      </c>
      <c r="BC257" s="380">
        <f t="array" aca="true" ref="BC257">INDEX(KM_PCT,MATCH($A257,'Knowledge - Percentages'!$B:$B,0),'Data - Knowledge'!BC$8)/100</f>
        <v>0.248</v>
      </c>
      <c r="BD257" s="380">
        <f t="array" aca="true" ref="BD257">INDEX(KM_PCT,MATCH($A257,'Knowledge - Percentages'!$B:$B,0),'Data - Knowledge'!BD$8)/100</f>
        <v>0.195</v>
      </c>
      <c r="BE257" s="380">
        <f t="array" aca="true" ref="BE257">INDEX(KM_PCT,MATCH($A257,'Knowledge - Percentages'!$B:$B,0),'Data - Knowledge'!BE$8)/100</f>
        <v>0.204</v>
      </c>
      <c r="BF257" s="380">
        <f t="array" aca="true" ref="BF257">INDEX(KM_PCT,MATCH($A257,'Knowledge - Percentages'!$B:$B,0),'Data - Knowledge'!BF$8)/100</f>
        <v>0.196</v>
      </c>
      <c r="BG257" s="380">
        <f t="array" aca="true" ref="BG257">INDEX(KM_PCT,MATCH($A257,'Knowledge - Percentages'!$B:$B,0),'Data - Knowledge'!BG$8)/100</f>
        <v>0.17</v>
      </c>
      <c r="BH257" s="380">
        <f t="array" aca="true" ref="BH257">INDEX(KM_PCT,MATCH($A257,'Knowledge - Percentages'!$B:$B,0),'Data - Knowledge'!BH$8)/100</f>
        <v>0.171</v>
      </c>
      <c r="BI257" s="380">
        <f t="array" aca="true" ref="BI257">INDEX(KM_PCT,MATCH($A257,'Knowledge - Percentages'!$B:$B,0),'Data - Knowledge'!BI$8)/100</f>
        <v>0.171</v>
      </c>
      <c r="BJ257" s="380">
        <f t="array" aca="true" ref="BJ257">INDEX(KM_PCT,MATCH($A257,'Knowledge - Percentages'!$B:$B,0),'Data - Knowledge'!BJ$8)/100</f>
        <v>0.18</v>
      </c>
      <c r="BK257" s="380">
        <f t="array" aca="true" ref="BK257">INDEX(KM_PCT,MATCH($A257,'Knowledge - Percentages'!$B:$B,0),'Data - Knowledge'!BK$8)/100</f>
        <v>0.251</v>
      </c>
      <c r="BL257" s="380">
        <f t="array" aca="true" ref="BL257">INDEX(KM_PCT,MATCH($A257,'Knowledge - Percentages'!$B:$B,0),'Data - Knowledge'!BL$8)/100</f>
        <v>0.18</v>
      </c>
      <c r="BM257" s="380">
        <f t="array" aca="true" ref="BM257">INDEX(KM_PCT,MATCH($A257,'Knowledge - Percentages'!$B:$B,0),'Data - Knowledge'!BM$8)/100</f>
        <v>0.21899999999999997</v>
      </c>
      <c r="BN257" s="380">
        <f t="array" aca="true" ref="BN257">INDEX(KM_PCT,MATCH($A257,'Knowledge - Percentages'!$B:$B,0),'Data - Knowledge'!BN$8)/100</f>
        <v>0.193</v>
      </c>
      <c r="BO257" s="380">
        <f t="array" aca="true" ref="BO257">INDEX(KM_PCT,MATCH($A257,'Knowledge - Percentages'!$B:$B,0),'Data - Knowledge'!BO$8)/100</f>
        <v>0.193</v>
      </c>
      <c r="BP257" s="380">
        <f t="array" aca="true" ref="BP257">INDEX(KM_PCT,MATCH($A257,'Knowledge - Percentages'!$B:$B,0),'Data - Knowledge'!BP$8)/100</f>
        <v>0.20600000000000002</v>
      </c>
      <c r="BQ257" s="380">
        <f t="array" aca="true" ref="BQ257">INDEX(KM_PCT,MATCH($A257,'Knowledge - Percentages'!$B:$B,0),'Data - Knowledge'!BQ$8)/100</f>
        <v>0.18</v>
      </c>
    </row>
    <row r="258" spans="1:69">
      <c r="A258" t="s">
        <v>1141</v>
      </c>
      <c r="B258" t="s">
        <v>1126</v>
      </c>
      <c r="C258" t="s">
        <v>1138</v>
      </c>
      <c r="D258" t="s">
        <v>1134</v>
      </c>
      <c r="E258" s="373">
        <f>SUMPRODUCT($K$2:$BQ$2,$K258:$BQ258)/$J$2</f>
        <v>0.10438257575757576</v>
      </c>
      <c r="F258" s="379">
        <f>SUMPRODUCT($K$2:$BQ$2,$K258:$BQ258)</f>
        <v>27.557</v>
      </c>
      <c r="G258" s="373">
        <f>SUMPRODUCT($K$3:$BQ$3,$K258:$BQ258)/$J$3</f>
        <v>0.077282238193018479</v>
      </c>
      <c r="H258" s="379">
        <f>SUMPRODUCT($K$3:$BQ$3,$K258:$BQ258)</f>
        <v>752.72899999999993</v>
      </c>
      <c r="I258" s="373">
        <f>CORREL($K$4:$BQ$4,$K258:$BQ258)</f>
        <v>0.28507523884044667</v>
      </c>
      <c r="J258" s="379">
        <f>$E258/$G258*100</f>
        <v>135.06670898541014</v>
      </c>
      <c r="K258" s="380">
        <f t="array" aca="true" ref="K258">INDEX(KM_PCT,MATCH($A258,'Knowledge - Percentages'!$B:$B,0),'Data - Knowledge'!K$8)/100</f>
        <v>0.064</v>
      </c>
      <c r="L258" s="380">
        <f t="array" aca="true" ref="L258">INDEX(KM_PCT,MATCH($A258,'Knowledge - Percentages'!$B:$B,0),'Data - Knowledge'!L$8)/100</f>
        <v>0.065</v>
      </c>
      <c r="M258" s="380">
        <f t="array" aca="true" ref="M258">INDEX(KM_PCT,MATCH($A258,'Knowledge - Percentages'!$B:$B,0),'Data - Knowledge'!M$8)/100</f>
        <v>0.064</v>
      </c>
      <c r="N258" s="380">
        <f t="array" aca="true" ref="N258">INDEX(KM_PCT,MATCH($A258,'Knowledge - Percentages'!$B:$B,0),'Data - Knowledge'!N$8)/100</f>
        <v>0.063</v>
      </c>
      <c r="O258" s="380">
        <f t="array" aca="true" ref="O258">INDEX(KM_PCT,MATCH($A258,'Knowledge - Percentages'!$B:$B,0),'Data - Knowledge'!O$8)/100</f>
        <v>0.06</v>
      </c>
      <c r="P258" s="380">
        <f t="array" aca="true" ref="P258">INDEX(KM_PCT,MATCH($A258,'Knowledge - Percentages'!$B:$B,0),'Data - Knowledge'!P$8)/100</f>
        <v>0.055999999999999994</v>
      </c>
      <c r="Q258" s="380">
        <f t="array" aca="true" ref="Q258">INDEX(KM_PCT,MATCH($A258,'Knowledge - Percentages'!$B:$B,0),'Data - Knowledge'!Q$8)/100</f>
        <v>0.049</v>
      </c>
      <c r="R258" s="380">
        <f t="array" aca="true" ref="R258">INDEX(KM_PCT,MATCH($A258,'Knowledge - Percentages'!$B:$B,0),'Data - Knowledge'!R$8)/100</f>
        <v>0.064</v>
      </c>
      <c r="S258" s="380">
        <f t="array" aca="true" ref="S258">INDEX(KM_PCT,MATCH($A258,'Knowledge - Percentages'!$B:$B,0),'Data - Knowledge'!S$8)/100</f>
        <v>0.048</v>
      </c>
      <c r="T258" s="380">
        <f t="array" aca="true" ref="T258">INDEX(KM_PCT,MATCH($A258,'Knowledge - Percentages'!$B:$B,0),'Data - Knowledge'!T$8)/100</f>
        <v>0.072000000000000008</v>
      </c>
      <c r="U258" s="380">
        <f t="array" aca="true" ref="U258">INDEX(KM_PCT,MATCH($A258,'Knowledge - Percentages'!$B:$B,0),'Data - Knowledge'!U$8)/100</f>
        <v>0.071</v>
      </c>
      <c r="V258" s="380">
        <f t="array" aca="true" ref="V258">INDEX(KM_PCT,MATCH($A258,'Knowledge - Percentages'!$B:$B,0),'Data - Knowledge'!V$8)/100</f>
        <v>0.084</v>
      </c>
      <c r="W258" s="380">
        <f t="array" aca="true" ref="W258">INDEX(KM_PCT,MATCH($A258,'Knowledge - Percentages'!$B:$B,0),'Data - Knowledge'!W$8)/100</f>
        <v>0.072000000000000008</v>
      </c>
      <c r="X258" s="380">
        <f t="array" aca="true" ref="X258">INDEX(KM_PCT,MATCH($A258,'Knowledge - Percentages'!$B:$B,0),'Data - Knowledge'!X$8)/100</f>
        <v>0.061</v>
      </c>
      <c r="Y258" s="380">
        <f t="array" aca="true" ref="Y258">INDEX(KM_PCT,MATCH($A258,'Knowledge - Percentages'!$B:$B,0),'Data - Knowledge'!Y$8)/100</f>
        <v>0.063</v>
      </c>
      <c r="Z258" s="380">
        <f t="array" aca="true" ref="Z258">INDEX(KM_PCT,MATCH($A258,'Knowledge - Percentages'!$B:$B,0),'Data - Knowledge'!Z$8)/100</f>
        <v>0.061</v>
      </c>
      <c r="AA258" s="380">
        <f t="array" aca="true" ref="AA258">INDEX(KM_PCT,MATCH($A258,'Knowledge - Percentages'!$B:$B,0),'Data - Knowledge'!AA$8)/100</f>
        <v>0.06</v>
      </c>
      <c r="AB258" s="380">
        <f t="array" aca="true" ref="AB258">INDEX(KM_PCT,MATCH($A258,'Knowledge - Percentages'!$B:$B,0),'Data - Knowledge'!AB$8)/100</f>
        <v>0.053</v>
      </c>
      <c r="AC258" s="380">
        <f t="array" aca="true" ref="AC258">INDEX(KM_PCT,MATCH($A258,'Knowledge - Percentages'!$B:$B,0),'Data - Knowledge'!AC$8)/100</f>
        <v>0.067</v>
      </c>
      <c r="AD258" s="380">
        <f t="array" aca="true" ref="AD258">INDEX(KM_PCT,MATCH($A258,'Knowledge - Percentages'!$B:$B,0),'Data - Knowledge'!AD$8)/100</f>
        <v>0.076</v>
      </c>
      <c r="AE258" s="380">
        <f t="array" aca="true" ref="AE258">INDEX(KM_PCT,MATCH($A258,'Knowledge - Percentages'!$B:$B,0),'Data - Knowledge'!AE$8)/100</f>
        <v>0.071</v>
      </c>
      <c r="AF258" s="380">
        <f t="array" aca="true" ref="AF258">INDEX(KM_PCT,MATCH($A258,'Knowledge - Percentages'!$B:$B,0),'Data - Knowledge'!AF$8)/100</f>
        <v>0.07</v>
      </c>
      <c r="AG258" s="380">
        <f t="array" aca="true" ref="AG258">INDEX(KM_PCT,MATCH($A258,'Knowledge - Percentages'!$B:$B,0),'Data - Knowledge'!AG$8)/100</f>
        <v>0.076</v>
      </c>
      <c r="AH258" s="380">
        <f t="array" aca="true" ref="AH258">INDEX(KM_PCT,MATCH($A258,'Knowledge - Percentages'!$B:$B,0),'Data - Knowledge'!AH$8)/100</f>
        <v>0.07</v>
      </c>
      <c r="AI258" s="380">
        <f t="array" aca="true" ref="AI258">INDEX(KM_PCT,MATCH($A258,'Knowledge - Percentages'!$B:$B,0),'Data - Knowledge'!AI$8)/100</f>
        <v>0.076</v>
      </c>
      <c r="AJ258" s="380">
        <f t="array" aca="true" ref="AJ258">INDEX(KM_PCT,MATCH($A258,'Knowledge - Percentages'!$B:$B,0),'Data - Knowledge'!AJ$8)/100</f>
        <v>0.072000000000000008</v>
      </c>
      <c r="AK258" s="380">
        <f t="array" aca="true" ref="AK258">INDEX(KM_PCT,MATCH($A258,'Knowledge - Percentages'!$B:$B,0),'Data - Knowledge'!AK$8)/100</f>
        <v>0.07400000000000001</v>
      </c>
      <c r="AL258" s="380">
        <f t="array" aca="true" ref="AL258">INDEX(KM_PCT,MATCH($A258,'Knowledge - Percentages'!$B:$B,0),'Data - Knowledge'!AL$8)/100</f>
        <v>0.068</v>
      </c>
      <c r="AM258" s="380">
        <f t="array" aca="true" ref="AM258">INDEX(KM_PCT,MATCH($A258,'Knowledge - Percentages'!$B:$B,0),'Data - Knowledge'!AM$8)/100</f>
        <v>0.073</v>
      </c>
      <c r="AN258" s="380">
        <f t="array" aca="true" ref="AN258">INDEX(KM_PCT,MATCH($A258,'Knowledge - Percentages'!$B:$B,0),'Data - Knowledge'!AN$8)/100</f>
        <v>0.096</v>
      </c>
      <c r="AO258" s="380">
        <f t="array" aca="true" ref="AO258">INDEX(KM_PCT,MATCH($A258,'Knowledge - Percentages'!$B:$B,0),'Data - Knowledge'!AO$8)/100</f>
        <v>0.111</v>
      </c>
      <c r="AP258" s="380">
        <f t="array" aca="true" ref="AP258">INDEX(KM_PCT,MATCH($A258,'Knowledge - Percentages'!$B:$B,0),'Data - Knowledge'!AP$8)/100</f>
        <v>0.071</v>
      </c>
      <c r="AQ258" s="380">
        <f t="array" aca="true" ref="AQ258">INDEX(KM_PCT,MATCH($A258,'Knowledge - Percentages'!$B:$B,0),'Data - Knowledge'!AQ$8)/100</f>
        <v>0.069</v>
      </c>
      <c r="AR258" s="380">
        <f t="array" aca="true" ref="AR258">INDEX(KM_PCT,MATCH($A258,'Knowledge - Percentages'!$B:$B,0),'Data - Knowledge'!AR$8)/100</f>
        <v>0.061</v>
      </c>
      <c r="AS258" s="380">
        <f t="array" aca="true" ref="AS258">INDEX(KM_PCT,MATCH($A258,'Knowledge - Percentages'!$B:$B,0),'Data - Knowledge'!AS$8)/100</f>
        <v>0.066</v>
      </c>
      <c r="AT258" s="380">
        <f t="array" aca="true" ref="AT258">INDEX(KM_PCT,MATCH($A258,'Knowledge - Percentages'!$B:$B,0),'Data - Knowledge'!AT$8)/100</f>
        <v>0.06</v>
      </c>
      <c r="AU258" s="380">
        <f t="array" aca="true" ref="AU258">INDEX(KM_PCT,MATCH($A258,'Knowledge - Percentages'!$B:$B,0),'Data - Knowledge'!AU$8)/100</f>
        <v>0.079</v>
      </c>
      <c r="AV258" s="380">
        <f t="array" aca="true" ref="AV258">INDEX(KM_PCT,MATCH($A258,'Knowledge - Percentages'!$B:$B,0),'Data - Knowledge'!AV$8)/100</f>
        <v>0.088000000000000009</v>
      </c>
      <c r="AW258" s="380">
        <f t="array" aca="true" ref="AW258">INDEX(KM_PCT,MATCH($A258,'Knowledge - Percentages'!$B:$B,0),'Data - Knowledge'!AW$8)/100</f>
        <v>0.076</v>
      </c>
      <c r="AX258" s="380">
        <f t="array" aca="true" ref="AX258">INDEX(KM_PCT,MATCH($A258,'Knowledge - Percentages'!$B:$B,0),'Data - Knowledge'!AX$8)/100</f>
        <v>0.204</v>
      </c>
      <c r="AY258" s="380">
        <f t="array" aca="true" ref="AY258">INDEX(KM_PCT,MATCH($A258,'Knowledge - Percentages'!$B:$B,0),'Data - Knowledge'!AY$8)/100</f>
        <v>0.11800000000000001</v>
      </c>
      <c r="AZ258" s="380">
        <f t="array" aca="true" ref="AZ258">INDEX(KM_PCT,MATCH($A258,'Knowledge - Percentages'!$B:$B,0),'Data - Knowledge'!AZ$8)/100</f>
        <v>0.168</v>
      </c>
      <c r="BA258" s="380">
        <f t="array" aca="true" ref="BA258">INDEX(KM_PCT,MATCH($A258,'Knowledge - Percentages'!$B:$B,0),'Data - Knowledge'!BA$8)/100</f>
        <v>0.087</v>
      </c>
      <c r="BB258" s="380">
        <f t="array" aca="true" ref="BB258">INDEX(KM_PCT,MATCH($A258,'Knowledge - Percentages'!$B:$B,0),'Data - Knowledge'!BB$8)/100</f>
        <v>0.122</v>
      </c>
      <c r="BC258" s="380">
        <f t="array" aca="true" ref="BC258">INDEX(KM_PCT,MATCH($A258,'Knowledge - Percentages'!$B:$B,0),'Data - Knowledge'!BC$8)/100</f>
        <v>0.17800000000000002</v>
      </c>
      <c r="BD258" s="380">
        <f t="array" aca="true" ref="BD258">INDEX(KM_PCT,MATCH($A258,'Knowledge - Percentages'!$B:$B,0),'Data - Knowledge'!BD$8)/100</f>
        <v>0.166</v>
      </c>
      <c r="BE258" s="380">
        <f t="array" aca="true" ref="BE258">INDEX(KM_PCT,MATCH($A258,'Knowledge - Percentages'!$B:$B,0),'Data - Knowledge'!BE$8)/100</f>
        <v>0.11</v>
      </c>
      <c r="BF258" s="380">
        <f t="array" aca="true" ref="BF258">INDEX(KM_PCT,MATCH($A258,'Knowledge - Percentages'!$B:$B,0),'Data - Knowledge'!BF$8)/100</f>
        <v>0.134</v>
      </c>
      <c r="BG258" s="380">
        <f t="array" aca="true" ref="BG258">INDEX(KM_PCT,MATCH($A258,'Knowledge - Percentages'!$B:$B,0),'Data - Knowledge'!BG$8)/100</f>
        <v>0.094</v>
      </c>
      <c r="BH258" s="380">
        <f t="array" aca="true" ref="BH258">INDEX(KM_PCT,MATCH($A258,'Knowledge - Percentages'!$B:$B,0),'Data - Knowledge'!BH$8)/100</f>
        <v>0.096</v>
      </c>
      <c r="BI258" s="380">
        <f t="array" aca="true" ref="BI258">INDEX(KM_PCT,MATCH($A258,'Knowledge - Percentages'!$B:$B,0),'Data - Knowledge'!BI$8)/100</f>
        <v>0.106</v>
      </c>
      <c r="BJ258" s="380">
        <f t="array" aca="true" ref="BJ258">INDEX(KM_PCT,MATCH($A258,'Knowledge - Percentages'!$B:$B,0),'Data - Knowledge'!BJ$8)/100</f>
        <v>0.128</v>
      </c>
      <c r="BK258" s="380">
        <f t="array" aca="true" ref="BK258">INDEX(KM_PCT,MATCH($A258,'Knowledge - Percentages'!$B:$B,0),'Data - Knowledge'!BK$8)/100</f>
        <v>0.061</v>
      </c>
      <c r="BL258" s="380">
        <f t="array" aca="true" ref="BL258">INDEX(KM_PCT,MATCH($A258,'Knowledge - Percentages'!$B:$B,0),'Data - Knowledge'!BL$8)/100</f>
        <v>0.085</v>
      </c>
      <c r="BM258" s="380">
        <f t="array" aca="true" ref="BM258">INDEX(KM_PCT,MATCH($A258,'Knowledge - Percentages'!$B:$B,0),'Data - Knowledge'!BM$8)/100</f>
        <v>0.10099999999999999</v>
      </c>
      <c r="BN258" s="380">
        <f t="array" aca="true" ref="BN258">INDEX(KM_PCT,MATCH($A258,'Knowledge - Percentages'!$B:$B,0),'Data - Knowledge'!BN$8)/100</f>
        <v>0.086</v>
      </c>
      <c r="BO258" s="380">
        <f t="array" aca="true" ref="BO258">INDEX(KM_PCT,MATCH($A258,'Knowledge - Percentages'!$B:$B,0),'Data - Knowledge'!BO$8)/100</f>
        <v>0.121</v>
      </c>
      <c r="BP258" s="380">
        <f t="array" aca="true" ref="BP258">INDEX(KM_PCT,MATCH($A258,'Knowledge - Percentages'!$B:$B,0),'Data - Knowledge'!BP$8)/100</f>
        <v>0.10800000000000001</v>
      </c>
      <c r="BQ258" s="380">
        <f t="array" aca="true" ref="BQ258">INDEX(KM_PCT,MATCH($A258,'Knowledge - Percentages'!$B:$B,0),'Data - Knowledge'!BQ$8)/100</f>
        <v>0.115</v>
      </c>
    </row>
    <row r="259" spans="1:69">
      <c r="A259" t="s">
        <v>1142</v>
      </c>
      <c r="B259" t="s">
        <v>1126</v>
      </c>
      <c r="C259" t="s">
        <v>1138</v>
      </c>
      <c r="D259" t="s">
        <v>1136</v>
      </c>
      <c r="E259" s="373">
        <f>SUMPRODUCT($K$2:$BQ$2,$K259:$BQ259)/$J$2</f>
        <v>0.17781818181818179</v>
      </c>
      <c r="F259" s="379">
        <f>SUMPRODUCT($K$2:$BQ$2,$K259:$BQ259)</f>
        <v>46.943999999999996</v>
      </c>
      <c r="G259" s="373">
        <f>SUMPRODUCT($K$3:$BQ$3,$K259:$BQ259)/$J$3</f>
        <v>0.17795154004106778</v>
      </c>
      <c r="H259" s="379">
        <f>SUMPRODUCT($K$3:$BQ$3,$K259:$BQ259)</f>
        <v>1733.2480000000003</v>
      </c>
      <c r="I259" s="373">
        <f>CORREL($K$4:$BQ$4,$K259:$BQ259)</f>
        <v>0.18576156561590731</v>
      </c>
      <c r="J259" s="379">
        <f>$E259/$G259*100</f>
        <v>99.925059247672039</v>
      </c>
      <c r="K259" s="380">
        <f t="array" aca="true" ref="K259">INDEX(KM_PCT,MATCH($A259,'Knowledge - Percentages'!$B:$B,0),'Data - Knowledge'!K$8)/100</f>
        <v>0.175</v>
      </c>
      <c r="L259" s="380">
        <f t="array" aca="true" ref="L259">INDEX(KM_PCT,MATCH($A259,'Knowledge - Percentages'!$B:$B,0),'Data - Knowledge'!L$8)/100</f>
        <v>0.136</v>
      </c>
      <c r="M259" s="380">
        <f t="array" aca="true" ref="M259">INDEX(KM_PCT,MATCH($A259,'Knowledge - Percentages'!$B:$B,0),'Data - Knowledge'!M$8)/100</f>
        <v>0.175</v>
      </c>
      <c r="N259" s="380">
        <f t="array" aca="true" ref="N259">INDEX(KM_PCT,MATCH($A259,'Knowledge - Percentages'!$B:$B,0),'Data - Knowledge'!N$8)/100</f>
        <v>0.168</v>
      </c>
      <c r="O259" s="380">
        <f t="array" aca="true" ref="O259">INDEX(KM_PCT,MATCH($A259,'Knowledge - Percentages'!$B:$B,0),'Data - Knowledge'!O$8)/100</f>
        <v>0.175</v>
      </c>
      <c r="P259" s="380">
        <f t="array" aca="true" ref="P259">INDEX(KM_PCT,MATCH($A259,'Knowledge - Percentages'!$B:$B,0),'Data - Knowledge'!P$8)/100</f>
        <v>0.191</v>
      </c>
      <c r="Q259" s="380">
        <f t="array" aca="true" ref="Q259">INDEX(KM_PCT,MATCH($A259,'Knowledge - Percentages'!$B:$B,0),'Data - Knowledge'!Q$8)/100</f>
        <v>0.17300000000000001</v>
      </c>
      <c r="R259" s="380">
        <f t="array" aca="true" ref="R259">INDEX(KM_PCT,MATCH($A259,'Knowledge - Percentages'!$B:$B,0),'Data - Knowledge'!R$8)/100</f>
        <v>0.172</v>
      </c>
      <c r="S259" s="380">
        <f t="array" aca="true" ref="S259">INDEX(KM_PCT,MATCH($A259,'Knowledge - Percentages'!$B:$B,0),'Data - Knowledge'!S$8)/100</f>
        <v>0.192</v>
      </c>
      <c r="T259" s="380">
        <f t="array" aca="true" ref="T259">INDEX(KM_PCT,MATCH($A259,'Knowledge - Percentages'!$B:$B,0),'Data - Knowledge'!T$8)/100</f>
        <v>0.16899999999999998</v>
      </c>
      <c r="U259" s="380">
        <f t="array" aca="true" ref="U259">INDEX(KM_PCT,MATCH($A259,'Knowledge - Percentages'!$B:$B,0),'Data - Knowledge'!U$8)/100</f>
        <v>0.182</v>
      </c>
      <c r="V259" s="380">
        <f t="array" aca="true" ref="V259">INDEX(KM_PCT,MATCH($A259,'Knowledge - Percentages'!$B:$B,0),'Data - Knowledge'!V$8)/100</f>
        <v>0.163</v>
      </c>
      <c r="W259" s="380">
        <f t="array" aca="true" ref="W259">INDEX(KM_PCT,MATCH($A259,'Knowledge - Percentages'!$B:$B,0),'Data - Knowledge'!W$8)/100</f>
        <v>0.17600000000000002</v>
      </c>
      <c r="X259" s="380">
        <f t="array" aca="true" ref="X259">INDEX(KM_PCT,MATCH($A259,'Knowledge - Percentages'!$B:$B,0),'Data - Knowledge'!X$8)/100</f>
        <v>0.147</v>
      </c>
      <c r="Y259" s="380">
        <f t="array" aca="true" ref="Y259">INDEX(KM_PCT,MATCH($A259,'Knowledge - Percentages'!$B:$B,0),'Data - Knowledge'!Y$8)/100</f>
        <v>0.151</v>
      </c>
      <c r="Z259" s="380">
        <f t="array" aca="true" ref="Z259">INDEX(KM_PCT,MATCH($A259,'Knowledge - Percentages'!$B:$B,0),'Data - Knowledge'!Z$8)/100</f>
        <v>0.146</v>
      </c>
      <c r="AA259" s="380">
        <f t="array" aca="true" ref="AA259">INDEX(KM_PCT,MATCH($A259,'Knowledge - Percentages'!$B:$B,0),'Data - Knowledge'!AA$8)/100</f>
        <v>0.165</v>
      </c>
      <c r="AB259" s="380">
        <f t="array" aca="true" ref="AB259">INDEX(KM_PCT,MATCH($A259,'Knowledge - Percentages'!$B:$B,0),'Data - Knowledge'!AB$8)/100</f>
        <v>0.191</v>
      </c>
      <c r="AC259" s="380">
        <f t="array" aca="true" ref="AC259">INDEX(KM_PCT,MATCH($A259,'Knowledge - Percentages'!$B:$B,0),'Data - Knowledge'!AC$8)/100</f>
        <v>0.179</v>
      </c>
      <c r="AD259" s="380">
        <f t="array" aca="true" ref="AD259">INDEX(KM_PCT,MATCH($A259,'Knowledge - Percentages'!$B:$B,0),'Data - Knowledge'!AD$8)/100</f>
        <v>0.16899999999999998</v>
      </c>
      <c r="AE259" s="380">
        <f t="array" aca="true" ref="AE259">INDEX(KM_PCT,MATCH($A259,'Knowledge - Percentages'!$B:$B,0),'Data - Knowledge'!AE$8)/100</f>
        <v>0.17300000000000001</v>
      </c>
      <c r="AF259" s="380">
        <f t="array" aca="true" ref="AF259">INDEX(KM_PCT,MATCH($A259,'Knowledge - Percentages'!$B:$B,0),'Data - Knowledge'!AF$8)/100</f>
        <v>0.183</v>
      </c>
      <c r="AG259" s="380">
        <f t="array" aca="true" ref="AG259">INDEX(KM_PCT,MATCH($A259,'Knowledge - Percentages'!$B:$B,0),'Data - Knowledge'!AG$8)/100</f>
        <v>0.177</v>
      </c>
      <c r="AH259" s="380">
        <f t="array" aca="true" ref="AH259">INDEX(KM_PCT,MATCH($A259,'Knowledge - Percentages'!$B:$B,0),'Data - Knowledge'!AH$8)/100</f>
        <v>0.175</v>
      </c>
      <c r="AI259" s="380">
        <f t="array" aca="true" ref="AI259">INDEX(KM_PCT,MATCH($A259,'Knowledge - Percentages'!$B:$B,0),'Data - Knowledge'!AI$8)/100</f>
        <v>0.175</v>
      </c>
      <c r="AJ259" s="380">
        <f t="array" aca="true" ref="AJ259">INDEX(KM_PCT,MATCH($A259,'Knowledge - Percentages'!$B:$B,0),'Data - Knowledge'!AJ$8)/100</f>
        <v>0.191</v>
      </c>
      <c r="AK259" s="380">
        <f t="array" aca="true" ref="AK259">INDEX(KM_PCT,MATCH($A259,'Knowledge - Percentages'!$B:$B,0),'Data - Knowledge'!AK$8)/100</f>
        <v>0.20199999999999999</v>
      </c>
      <c r="AL259" s="380">
        <f t="array" aca="true" ref="AL259">INDEX(KM_PCT,MATCH($A259,'Knowledge - Percentages'!$B:$B,0),'Data - Knowledge'!AL$8)/100</f>
        <v>0.188</v>
      </c>
      <c r="AM259" s="380">
        <f t="array" aca="true" ref="AM259">INDEX(KM_PCT,MATCH($A259,'Knowledge - Percentages'!$B:$B,0),'Data - Knowledge'!AM$8)/100</f>
        <v>0.191</v>
      </c>
      <c r="AN259" s="380">
        <f t="array" aca="true" ref="AN259">INDEX(KM_PCT,MATCH($A259,'Knowledge - Percentages'!$B:$B,0),'Data - Knowledge'!AN$8)/100</f>
        <v>0.155</v>
      </c>
      <c r="AO259" s="380">
        <f t="array" aca="true" ref="AO259">INDEX(KM_PCT,MATCH($A259,'Knowledge - Percentages'!$B:$B,0),'Data - Knowledge'!AO$8)/100</f>
        <v>0.152</v>
      </c>
      <c r="AP259" s="380">
        <f t="array" aca="true" ref="AP259">INDEX(KM_PCT,MATCH($A259,'Knowledge - Percentages'!$B:$B,0),'Data - Knowledge'!AP$8)/100</f>
        <v>0.17800000000000002</v>
      </c>
      <c r="AQ259" s="380">
        <f t="array" aca="true" ref="AQ259">INDEX(KM_PCT,MATCH($A259,'Knowledge - Percentages'!$B:$B,0),'Data - Knowledge'!AQ$8)/100</f>
        <v>0.212</v>
      </c>
      <c r="AR259" s="380">
        <f t="array" aca="true" ref="AR259">INDEX(KM_PCT,MATCH($A259,'Knowledge - Percentages'!$B:$B,0),'Data - Knowledge'!AR$8)/100</f>
        <v>0.162</v>
      </c>
      <c r="AS259" s="380">
        <f t="array" aca="true" ref="AS259">INDEX(KM_PCT,MATCH($A259,'Knowledge - Percentages'!$B:$B,0),'Data - Knowledge'!AS$8)/100</f>
        <v>0.142</v>
      </c>
      <c r="AT259" s="380">
        <f t="array" aca="true" ref="AT259">INDEX(KM_PCT,MATCH($A259,'Knowledge - Percentages'!$B:$B,0),'Data - Knowledge'!AT$8)/100</f>
        <v>0.165</v>
      </c>
      <c r="AU259" s="380">
        <f t="array" aca="true" ref="AU259">INDEX(KM_PCT,MATCH($A259,'Knowledge - Percentages'!$B:$B,0),'Data - Knowledge'!AU$8)/100</f>
        <v>0.183</v>
      </c>
      <c r="AV259" s="380">
        <f t="array" aca="true" ref="AV259">INDEX(KM_PCT,MATCH($A259,'Knowledge - Percentages'!$B:$B,0),'Data - Knowledge'!AV$8)/100</f>
        <v>0.198</v>
      </c>
      <c r="AW259" s="380">
        <f t="array" aca="true" ref="AW259">INDEX(KM_PCT,MATCH($A259,'Knowledge - Percentages'!$B:$B,0),'Data - Knowledge'!AW$8)/100</f>
        <v>0.204</v>
      </c>
      <c r="AX259" s="380">
        <f t="array" aca="true" ref="AX259">INDEX(KM_PCT,MATCH($A259,'Knowledge - Percentages'!$B:$B,0),'Data - Knowledge'!AX$8)/100</f>
        <v>0.161</v>
      </c>
      <c r="AY259" s="380">
        <f t="array" aca="true" ref="AY259">INDEX(KM_PCT,MATCH($A259,'Knowledge - Percentages'!$B:$B,0),'Data - Knowledge'!AY$8)/100</f>
        <v>0.16899999999999998</v>
      </c>
      <c r="AZ259" s="380">
        <f t="array" aca="true" ref="AZ259">INDEX(KM_PCT,MATCH($A259,'Knowledge - Percentages'!$B:$B,0),'Data - Knowledge'!AZ$8)/100</f>
        <v>0.163</v>
      </c>
      <c r="BA259" s="380">
        <f t="array" aca="true" ref="BA259">INDEX(KM_PCT,MATCH($A259,'Knowledge - Percentages'!$B:$B,0),'Data - Knowledge'!BA$8)/100</f>
        <v>0.18</v>
      </c>
      <c r="BB259" s="380">
        <f t="array" aca="true" ref="BB259">INDEX(KM_PCT,MATCH($A259,'Knowledge - Percentages'!$B:$B,0),'Data - Knowledge'!BB$8)/100</f>
        <v>0.17600000000000002</v>
      </c>
      <c r="BC259" s="380">
        <f t="array" aca="true" ref="BC259">INDEX(KM_PCT,MATCH($A259,'Knowledge - Percentages'!$B:$B,0),'Data - Knowledge'!BC$8)/100</f>
        <v>0.107</v>
      </c>
      <c r="BD259" s="380">
        <f t="array" aca="true" ref="BD259">INDEX(KM_PCT,MATCH($A259,'Knowledge - Percentages'!$B:$B,0),'Data - Knowledge'!BD$8)/100</f>
        <v>0.134</v>
      </c>
      <c r="BE259" s="380">
        <f t="array" aca="true" ref="BE259">INDEX(KM_PCT,MATCH($A259,'Knowledge - Percentages'!$B:$B,0),'Data - Knowledge'!BE$8)/100</f>
        <v>0.179</v>
      </c>
      <c r="BF259" s="380">
        <f t="array" aca="true" ref="BF259">INDEX(KM_PCT,MATCH($A259,'Knowledge - Percentages'!$B:$B,0),'Data - Knowledge'!BF$8)/100</f>
        <v>0.152</v>
      </c>
      <c r="BG259" s="380">
        <f t="array" aca="true" ref="BG259">INDEX(KM_PCT,MATCH($A259,'Knowledge - Percentages'!$B:$B,0),'Data - Knowledge'!BG$8)/100</f>
        <v>0.183</v>
      </c>
      <c r="BH259" s="380">
        <f t="array" aca="true" ref="BH259">INDEX(KM_PCT,MATCH($A259,'Knowledge - Percentages'!$B:$B,0),'Data - Knowledge'!BH$8)/100</f>
        <v>0.184</v>
      </c>
      <c r="BI259" s="380">
        <f t="array" aca="true" ref="BI259">INDEX(KM_PCT,MATCH($A259,'Knowledge - Percentages'!$B:$B,0),'Data - Knowledge'!BI$8)/100</f>
        <v>0.183</v>
      </c>
      <c r="BJ259" s="380">
        <f t="array" aca="true" ref="BJ259">INDEX(KM_PCT,MATCH($A259,'Knowledge - Percentages'!$B:$B,0),'Data - Knowledge'!BJ$8)/100</f>
        <v>0.183</v>
      </c>
      <c r="BK259" s="380">
        <f t="array" aca="true" ref="BK259">INDEX(KM_PCT,MATCH($A259,'Knowledge - Percentages'!$B:$B,0),'Data - Knowledge'!BK$8)/100</f>
        <v>0.157</v>
      </c>
      <c r="BL259" s="380">
        <f t="array" aca="true" ref="BL259">INDEX(KM_PCT,MATCH($A259,'Knowledge - Percentages'!$B:$B,0),'Data - Knowledge'!BL$8)/100</f>
        <v>0.139</v>
      </c>
      <c r="BM259" s="380">
        <f t="array" aca="true" ref="BM259">INDEX(KM_PCT,MATCH($A259,'Knowledge - Percentages'!$B:$B,0),'Data - Knowledge'!BM$8)/100</f>
        <v>0.146</v>
      </c>
      <c r="BN259" s="380">
        <f t="array" aca="true" ref="BN259">INDEX(KM_PCT,MATCH($A259,'Knowledge - Percentages'!$B:$B,0),'Data - Knowledge'!BN$8)/100</f>
        <v>0.198</v>
      </c>
      <c r="BO259" s="380">
        <f t="array" aca="true" ref="BO259">INDEX(KM_PCT,MATCH($A259,'Knowledge - Percentages'!$B:$B,0),'Data - Knowledge'!BO$8)/100</f>
        <v>0.163</v>
      </c>
      <c r="BP259" s="380">
        <f t="array" aca="true" ref="BP259">INDEX(KM_PCT,MATCH($A259,'Knowledge - Percentages'!$B:$B,0),'Data - Knowledge'!BP$8)/100</f>
        <v>0.16699999999999998</v>
      </c>
      <c r="BQ259" s="380">
        <f t="array" aca="true" ref="BQ259">INDEX(KM_PCT,MATCH($A259,'Knowledge - Percentages'!$B:$B,0),'Data - Knowledge'!BQ$8)/100</f>
        <v>0.157</v>
      </c>
    </row>
    <row r="260" spans="1:69">
      <c r="A260" t="s">
        <v>1143</v>
      </c>
      <c r="B260" t="s">
        <v>1126</v>
      </c>
      <c r="C260" t="s">
        <v>1144</v>
      </c>
      <c r="D260" t="s">
        <v>1128</v>
      </c>
      <c r="E260" s="373">
        <f>SUMPRODUCT($K$2:$BQ$2,$K260:$BQ260)/$J$2</f>
        <v>0.64105303030303029</v>
      </c>
      <c r="F260" s="379">
        <f>SUMPRODUCT($K$2:$BQ$2,$K260:$BQ260)</f>
        <v>169.238</v>
      </c>
      <c r="G260" s="373">
        <f>SUMPRODUCT($K$3:$BQ$3,$K260:$BQ260)/$J$3</f>
        <v>0.59519466119096531</v>
      </c>
      <c r="H260" s="379">
        <f>SUMPRODUCT($K$3:$BQ$3,$K260:$BQ260)</f>
        <v>5797.1960000000017</v>
      </c>
      <c r="I260" s="373">
        <f>CORREL($K$4:$BQ$4,$K260:$BQ260)</f>
        <v>0.34588614846158916</v>
      </c>
      <c r="J260" s="379">
        <f>$E260/$G260*100</f>
        <v>107.70476822159389</v>
      </c>
      <c r="K260" s="380">
        <f t="array" aca="true" ref="K260">INDEX(KM_PCT,MATCH($A260,'Knowledge - Percentages'!$B:$B,0),'Data - Knowledge'!K$8)/100</f>
        <v>0.565</v>
      </c>
      <c r="L260" s="380">
        <f t="array" aca="true" ref="L260">INDEX(KM_PCT,MATCH($A260,'Knowledge - Percentages'!$B:$B,0),'Data - Knowledge'!L$8)/100</f>
        <v>0.616</v>
      </c>
      <c r="M260" s="380">
        <f t="array" aca="true" ref="M260">INDEX(KM_PCT,MATCH($A260,'Knowledge - Percentages'!$B:$B,0),'Data - Knowledge'!M$8)/100</f>
        <v>0.557</v>
      </c>
      <c r="N260" s="380">
        <f t="array" aca="true" ref="N260">INDEX(KM_PCT,MATCH($A260,'Knowledge - Percentages'!$B:$B,0),'Data - Knowledge'!N$8)/100</f>
        <v>0.547</v>
      </c>
      <c r="O260" s="380">
        <f t="array" aca="true" ref="O260">INDEX(KM_PCT,MATCH($A260,'Knowledge - Percentages'!$B:$B,0),'Data - Knowledge'!O$8)/100</f>
        <v>0.491</v>
      </c>
      <c r="P260" s="380">
        <f t="array" aca="true" ref="P260">INDEX(KM_PCT,MATCH($A260,'Knowledge - Percentages'!$B:$B,0),'Data - Knowledge'!P$8)/100</f>
        <v>0.623</v>
      </c>
      <c r="Q260" s="380">
        <f t="array" aca="true" ref="Q260">INDEX(KM_PCT,MATCH($A260,'Knowledge - Percentages'!$B:$B,0),'Data - Knowledge'!Q$8)/100</f>
        <v>0.51</v>
      </c>
      <c r="R260" s="380">
        <f t="array" aca="true" ref="R260">INDEX(KM_PCT,MATCH($A260,'Knowledge - Percentages'!$B:$B,0),'Data - Knowledge'!R$8)/100</f>
        <v>0.557</v>
      </c>
      <c r="S260" s="380">
        <f t="array" aca="true" ref="S260">INDEX(KM_PCT,MATCH($A260,'Knowledge - Percentages'!$B:$B,0),'Data - Knowledge'!S$8)/100</f>
        <v>0.52</v>
      </c>
      <c r="T260" s="380">
        <f t="array" aca="true" ref="T260">INDEX(KM_PCT,MATCH($A260,'Knowledge - Percentages'!$B:$B,0),'Data - Knowledge'!T$8)/100</f>
        <v>0.58700000000000008</v>
      </c>
      <c r="U260" s="380">
        <f t="array" aca="true" ref="U260">INDEX(KM_PCT,MATCH($A260,'Knowledge - Percentages'!$B:$B,0),'Data - Knowledge'!U$8)/100</f>
        <v>0.627</v>
      </c>
      <c r="V260" s="380">
        <f t="array" aca="true" ref="V260">INDEX(KM_PCT,MATCH($A260,'Knowledge - Percentages'!$B:$B,0),'Data - Knowledge'!V$8)/100</f>
        <v>0.544</v>
      </c>
      <c r="W260" s="380">
        <f t="array" aca="true" ref="W260">INDEX(KM_PCT,MATCH($A260,'Knowledge - Percentages'!$B:$B,0),'Data - Knowledge'!W$8)/100</f>
        <v>0.594</v>
      </c>
      <c r="X260" s="380">
        <f t="array" aca="true" ref="X260">INDEX(KM_PCT,MATCH($A260,'Knowledge - Percentages'!$B:$B,0),'Data - Knowledge'!X$8)/100</f>
        <v>0.536</v>
      </c>
      <c r="Y260" s="380">
        <f t="array" aca="true" ref="Y260">INDEX(KM_PCT,MATCH($A260,'Knowledge - Percentages'!$B:$B,0),'Data - Knowledge'!Y$8)/100</f>
        <v>0.552</v>
      </c>
      <c r="Z260" s="380">
        <f t="array" aca="true" ref="Z260">INDEX(KM_PCT,MATCH($A260,'Knowledge - Percentages'!$B:$B,0),'Data - Knowledge'!Z$8)/100</f>
        <v>0.596</v>
      </c>
      <c r="AA260" s="380">
        <f t="array" aca="true" ref="AA260">INDEX(KM_PCT,MATCH($A260,'Knowledge - Percentages'!$B:$B,0),'Data - Knowledge'!AA$8)/100</f>
        <v>0.525</v>
      </c>
      <c r="AB260" s="380">
        <f t="array" aca="true" ref="AB260">INDEX(KM_PCT,MATCH($A260,'Knowledge - Percentages'!$B:$B,0),'Data - Knowledge'!AB$8)/100</f>
        <v>0.563</v>
      </c>
      <c r="AC260" s="380">
        <f t="array" aca="true" ref="AC260">INDEX(KM_PCT,MATCH($A260,'Knowledge - Percentages'!$B:$B,0),'Data - Knowledge'!AC$8)/100</f>
        <v>0.55</v>
      </c>
      <c r="AD260" s="380">
        <f t="array" aca="true" ref="AD260">INDEX(KM_PCT,MATCH($A260,'Knowledge - Percentages'!$B:$B,0),'Data - Knowledge'!AD$8)/100</f>
        <v>0.546</v>
      </c>
      <c r="AE260" s="380">
        <f t="array" aca="true" ref="AE260">INDEX(KM_PCT,MATCH($A260,'Knowledge - Percentages'!$B:$B,0),'Data - Knowledge'!AE$8)/100</f>
        <v>0.644</v>
      </c>
      <c r="AF260" s="380">
        <f t="array" aca="true" ref="AF260">INDEX(KM_PCT,MATCH($A260,'Knowledge - Percentages'!$B:$B,0),'Data - Knowledge'!AF$8)/100</f>
        <v>0.627</v>
      </c>
      <c r="AG260" s="380">
        <f t="array" aca="true" ref="AG260">INDEX(KM_PCT,MATCH($A260,'Knowledge - Percentages'!$B:$B,0),'Data - Knowledge'!AG$8)/100</f>
        <v>0.625</v>
      </c>
      <c r="AH260" s="380">
        <f t="array" aca="true" ref="AH260">INDEX(KM_PCT,MATCH($A260,'Knowledge - Percentages'!$B:$B,0),'Data - Knowledge'!AH$8)/100</f>
        <v>0.649</v>
      </c>
      <c r="AI260" s="380">
        <f t="array" aca="true" ref="AI260">INDEX(KM_PCT,MATCH($A260,'Knowledge - Percentages'!$B:$B,0),'Data - Knowledge'!AI$8)/100</f>
        <v>0.59</v>
      </c>
      <c r="AJ260" s="380">
        <f t="array" aca="true" ref="AJ260">INDEX(KM_PCT,MATCH($A260,'Knowledge - Percentages'!$B:$B,0),'Data - Knowledge'!AJ$8)/100</f>
        <v>0.626</v>
      </c>
      <c r="AK260" s="380">
        <f t="array" aca="true" ref="AK260">INDEX(KM_PCT,MATCH($A260,'Knowledge - Percentages'!$B:$B,0),'Data - Knowledge'!AK$8)/100</f>
        <v>0.67099999999999993</v>
      </c>
      <c r="AL260" s="380">
        <f t="array" aca="true" ref="AL260">INDEX(KM_PCT,MATCH($A260,'Knowledge - Percentages'!$B:$B,0),'Data - Knowledge'!AL$8)/100</f>
        <v>0.65599999999999992</v>
      </c>
      <c r="AM260" s="380">
        <f t="array" aca="true" ref="AM260">INDEX(KM_PCT,MATCH($A260,'Knowledge - Percentages'!$B:$B,0),'Data - Knowledge'!AM$8)/100</f>
        <v>0.66299999999999992</v>
      </c>
      <c r="AN260" s="380">
        <f t="array" aca="true" ref="AN260">INDEX(KM_PCT,MATCH($A260,'Knowledge - Percentages'!$B:$B,0),'Data - Knowledge'!AN$8)/100</f>
        <v>0.642</v>
      </c>
      <c r="AO260" s="380">
        <f t="array" aca="true" ref="AO260">INDEX(KM_PCT,MATCH($A260,'Knowledge - Percentages'!$B:$B,0),'Data - Knowledge'!AO$8)/100</f>
        <v>0.606</v>
      </c>
      <c r="AP260" s="380">
        <f t="array" aca="true" ref="AP260">INDEX(KM_PCT,MATCH($A260,'Knowledge - Percentages'!$B:$B,0),'Data - Knowledge'!AP$8)/100</f>
        <v>0.652</v>
      </c>
      <c r="AQ260" s="380">
        <f t="array" aca="true" ref="AQ260">INDEX(KM_PCT,MATCH($A260,'Knowledge - Percentages'!$B:$B,0),'Data - Knowledge'!AQ$8)/100</f>
        <v>0.66599999999999993</v>
      </c>
      <c r="AR260" s="380">
        <f t="array" aca="true" ref="AR260">INDEX(KM_PCT,MATCH($A260,'Knowledge - Percentages'!$B:$B,0),'Data - Knowledge'!AR$8)/100</f>
        <v>0.546</v>
      </c>
      <c r="AS260" s="380">
        <f t="array" aca="true" ref="AS260">INDEX(KM_PCT,MATCH($A260,'Knowledge - Percentages'!$B:$B,0),'Data - Knowledge'!AS$8)/100</f>
        <v>0.591</v>
      </c>
      <c r="AT260" s="380">
        <f t="array" aca="true" ref="AT260">INDEX(KM_PCT,MATCH($A260,'Knowledge - Percentages'!$B:$B,0),'Data - Knowledge'!AT$8)/100</f>
        <v>0.593</v>
      </c>
      <c r="AU260" s="380">
        <f t="array" aca="true" ref="AU260">INDEX(KM_PCT,MATCH($A260,'Knowledge - Percentages'!$B:$B,0),'Data - Knowledge'!AU$8)/100</f>
        <v>0.606</v>
      </c>
      <c r="AV260" s="380">
        <f t="array" aca="true" ref="AV260">INDEX(KM_PCT,MATCH($A260,'Knowledge - Percentages'!$B:$B,0),'Data - Knowledge'!AV$8)/100</f>
        <v>0.691</v>
      </c>
      <c r="AW260" s="380">
        <f t="array" aca="true" ref="AW260">INDEX(KM_PCT,MATCH($A260,'Knowledge - Percentages'!$B:$B,0),'Data - Knowledge'!AW$8)/100</f>
        <v>0.64599999999999991</v>
      </c>
      <c r="AX260" s="380">
        <f t="array" aca="true" ref="AX260">INDEX(KM_PCT,MATCH($A260,'Knowledge - Percentages'!$B:$B,0),'Data - Knowledge'!AX$8)/100</f>
        <v>0.41200000000000003</v>
      </c>
      <c r="AY260" s="380">
        <f t="array" aca="true" ref="AY260">INDEX(KM_PCT,MATCH($A260,'Knowledge - Percentages'!$B:$B,0),'Data - Knowledge'!AY$8)/100</f>
        <v>0.612</v>
      </c>
      <c r="AZ260" s="380">
        <f t="array" aca="true" ref="AZ260">INDEX(KM_PCT,MATCH($A260,'Knowledge - Percentages'!$B:$B,0),'Data - Knowledge'!AZ$8)/100</f>
        <v>0.529</v>
      </c>
      <c r="BA260" s="380">
        <f t="array" aca="true" ref="BA260">INDEX(KM_PCT,MATCH($A260,'Knowledge - Percentages'!$B:$B,0),'Data - Knowledge'!BA$8)/100</f>
        <v>0.726</v>
      </c>
      <c r="BB260" s="380">
        <f t="array" aca="true" ref="BB260">INDEX(KM_PCT,MATCH($A260,'Knowledge - Percentages'!$B:$B,0),'Data - Knowledge'!BB$8)/100</f>
        <v>0.648</v>
      </c>
      <c r="BC260" s="380">
        <f t="array" aca="true" ref="BC260">INDEX(KM_PCT,MATCH($A260,'Knowledge - Percentages'!$B:$B,0),'Data - Knowledge'!BC$8)/100</f>
        <v>0.486</v>
      </c>
      <c r="BD260" s="380">
        <f t="array" aca="true" ref="BD260">INDEX(KM_PCT,MATCH($A260,'Knowledge - Percentages'!$B:$B,0),'Data - Knowledge'!BD$8)/100</f>
        <v>0.52</v>
      </c>
      <c r="BE260" s="380">
        <f t="array" aca="true" ref="BE260">INDEX(KM_PCT,MATCH($A260,'Knowledge - Percentages'!$B:$B,0),'Data - Knowledge'!BE$8)/100</f>
        <v>0.72</v>
      </c>
      <c r="BF260" s="380">
        <f t="array" aca="true" ref="BF260">INDEX(KM_PCT,MATCH($A260,'Knowledge - Percentages'!$B:$B,0),'Data - Knowledge'!BF$8)/100</f>
        <v>0.67099999999999993</v>
      </c>
      <c r="BG260" s="380">
        <f t="array" aca="true" ref="BG260">INDEX(KM_PCT,MATCH($A260,'Knowledge - Percentages'!$B:$B,0),'Data - Knowledge'!BG$8)/100</f>
        <v>0.637</v>
      </c>
      <c r="BH260" s="380">
        <f t="array" aca="true" ref="BH260">INDEX(KM_PCT,MATCH($A260,'Knowledge - Percentages'!$B:$B,0),'Data - Knowledge'!BH$8)/100</f>
        <v>0.65099999999999991</v>
      </c>
      <c r="BI260" s="380">
        <f t="array" aca="true" ref="BI260">INDEX(KM_PCT,MATCH($A260,'Knowledge - Percentages'!$B:$B,0),'Data - Knowledge'!BI$8)/100</f>
        <v>0.657</v>
      </c>
      <c r="BJ260" s="380">
        <f t="array" aca="true" ref="BJ260">INDEX(KM_PCT,MATCH($A260,'Knowledge - Percentages'!$B:$B,0),'Data - Knowledge'!BJ$8)/100</f>
        <v>0.611</v>
      </c>
      <c r="BK260" s="380">
        <f t="array" aca="true" ref="BK260">INDEX(KM_PCT,MATCH($A260,'Knowledge - Percentages'!$B:$B,0),'Data - Knowledge'!BK$8)/100</f>
        <v>0.64599999999999991</v>
      </c>
      <c r="BL260" s="380">
        <f t="array" aca="true" ref="BL260">INDEX(KM_PCT,MATCH($A260,'Knowledge - Percentages'!$B:$B,0),'Data - Knowledge'!BL$8)/100</f>
        <v>0.599</v>
      </c>
      <c r="BM260" s="380">
        <f t="array" aca="true" ref="BM260">INDEX(KM_PCT,MATCH($A260,'Knowledge - Percentages'!$B:$B,0),'Data - Knowledge'!BM$8)/100</f>
        <v>0.57</v>
      </c>
      <c r="BN260" s="380">
        <f t="array" aca="true" ref="BN260">INDEX(KM_PCT,MATCH($A260,'Knowledge - Percentages'!$B:$B,0),'Data - Knowledge'!BN$8)/100</f>
        <v>0.66799999999999993</v>
      </c>
      <c r="BO260" s="380">
        <f t="array" aca="true" ref="BO260">INDEX(KM_PCT,MATCH($A260,'Knowledge - Percentages'!$B:$B,0),'Data - Knowledge'!BO$8)/100</f>
        <v>0.618</v>
      </c>
      <c r="BP260" s="380">
        <f t="array" aca="true" ref="BP260">INDEX(KM_PCT,MATCH($A260,'Knowledge - Percentages'!$B:$B,0),'Data - Knowledge'!BP$8)/100</f>
        <v>0.66099999999999992</v>
      </c>
      <c r="BQ260" s="380">
        <f t="array" aca="true" ref="BQ260">INDEX(KM_PCT,MATCH($A260,'Knowledge - Percentages'!$B:$B,0),'Data - Knowledge'!BQ$8)/100</f>
        <v>0.574</v>
      </c>
    </row>
    <row r="261" spans="1:69">
      <c r="A261" t="s">
        <v>1145</v>
      </c>
      <c r="B261" t="s">
        <v>1126</v>
      </c>
      <c r="C261" t="s">
        <v>1144</v>
      </c>
      <c r="D261" t="s">
        <v>1130</v>
      </c>
      <c r="E261" s="373">
        <f>SUMPRODUCT($K$2:$BQ$2,$K261:$BQ261)/$J$2</f>
        <v>0.091386363636363641</v>
      </c>
      <c r="F261" s="379">
        <f>SUMPRODUCT($K$2:$BQ$2,$K261:$BQ261)</f>
        <v>24.126</v>
      </c>
      <c r="G261" s="373">
        <f>SUMPRODUCT($K$3:$BQ$3,$K261:$BQ261)/$J$3</f>
        <v>0.11365266940451746</v>
      </c>
      <c r="H261" s="379">
        <f>SUMPRODUCT($K$3:$BQ$3,$K261:$BQ261)</f>
        <v>1106.977</v>
      </c>
      <c r="I261" s="373">
        <f>CORREL($K$4:$BQ$4,$K261:$BQ261)</f>
        <v>-0.30531553015228008</v>
      </c>
      <c r="J261" s="379">
        <f>$E261/$G261*100</f>
        <v>80.408462128678536</v>
      </c>
      <c r="K261" s="380">
        <f t="array" aca="true" ref="K261">INDEX(KM_PCT,MATCH($A261,'Knowledge - Percentages'!$B:$B,0),'Data - Knowledge'!K$8)/100</f>
        <v>0.124</v>
      </c>
      <c r="L261" s="380">
        <f t="array" aca="true" ref="L261">INDEX(KM_PCT,MATCH($A261,'Knowledge - Percentages'!$B:$B,0),'Data - Knowledge'!L$8)/100</f>
        <v>0.12</v>
      </c>
      <c r="M261" s="380">
        <f t="array" aca="true" ref="M261">INDEX(KM_PCT,MATCH($A261,'Knowledge - Percentages'!$B:$B,0),'Data - Knowledge'!M$8)/100</f>
        <v>0.12300000000000001</v>
      </c>
      <c r="N261" s="380">
        <f t="array" aca="true" ref="N261">INDEX(KM_PCT,MATCH($A261,'Knowledge - Percentages'!$B:$B,0),'Data - Knowledge'!N$8)/100</f>
        <v>0.146</v>
      </c>
      <c r="O261" s="380">
        <f t="array" aca="true" ref="O261">INDEX(KM_PCT,MATCH($A261,'Knowledge - Percentages'!$B:$B,0),'Data - Knowledge'!O$8)/100</f>
        <v>0.157</v>
      </c>
      <c r="P261" s="380">
        <f t="array" aca="true" ref="P261">INDEX(KM_PCT,MATCH($A261,'Knowledge - Percentages'!$B:$B,0),'Data - Knowledge'!P$8)/100</f>
        <v>0.115</v>
      </c>
      <c r="Q261" s="380">
        <f t="array" aca="true" ref="Q261">INDEX(KM_PCT,MATCH($A261,'Knowledge - Percentages'!$B:$B,0),'Data - Knowledge'!Q$8)/100</f>
        <v>0.147</v>
      </c>
      <c r="R261" s="380">
        <f t="array" aca="true" ref="R261">INDEX(KM_PCT,MATCH($A261,'Knowledge - Percentages'!$B:$B,0),'Data - Knowledge'!R$8)/100</f>
        <v>0.135</v>
      </c>
      <c r="S261" s="380">
        <f t="array" aca="true" ref="S261">INDEX(KM_PCT,MATCH($A261,'Knowledge - Percentages'!$B:$B,0),'Data - Knowledge'!S$8)/100</f>
        <v>0.163</v>
      </c>
      <c r="T261" s="380">
        <f t="array" aca="true" ref="T261">INDEX(KM_PCT,MATCH($A261,'Knowledge - Percentages'!$B:$B,0),'Data - Knowledge'!T$8)/100</f>
        <v>0.11900000000000001</v>
      </c>
      <c r="U261" s="380">
        <f t="array" aca="true" ref="U261">INDEX(KM_PCT,MATCH($A261,'Knowledge - Percentages'!$B:$B,0),'Data - Knowledge'!U$8)/100</f>
        <v>0.107</v>
      </c>
      <c r="V261" s="380">
        <f t="array" aca="true" ref="V261">INDEX(KM_PCT,MATCH($A261,'Knowledge - Percentages'!$B:$B,0),'Data - Knowledge'!V$8)/100</f>
        <v>0.132</v>
      </c>
      <c r="W261" s="380">
        <f t="array" aca="true" ref="W261">INDEX(KM_PCT,MATCH($A261,'Knowledge - Percentages'!$B:$B,0),'Data - Knowledge'!W$8)/100</f>
        <v>0.11</v>
      </c>
      <c r="X261" s="380">
        <f t="array" aca="true" ref="X261">INDEX(KM_PCT,MATCH($A261,'Knowledge - Percentages'!$B:$B,0),'Data - Knowledge'!X$8)/100</f>
        <v>0.091</v>
      </c>
      <c r="Y261" s="380">
        <f t="array" aca="true" ref="Y261">INDEX(KM_PCT,MATCH($A261,'Knowledge - Percentages'!$B:$B,0),'Data - Knowledge'!Y$8)/100</f>
        <v>0.095</v>
      </c>
      <c r="Z261" s="380">
        <f t="array" aca="true" ref="Z261">INDEX(KM_PCT,MATCH($A261,'Knowledge - Percentages'!$B:$B,0),'Data - Knowledge'!Z$8)/100</f>
        <v>0.088000000000000009</v>
      </c>
      <c r="AA261" s="380">
        <f t="array" aca="true" ref="AA261">INDEX(KM_PCT,MATCH($A261,'Knowledge - Percentages'!$B:$B,0),'Data - Knowledge'!AA$8)/100</f>
        <v>0.09</v>
      </c>
      <c r="AB261" s="380">
        <f t="array" aca="true" ref="AB261">INDEX(KM_PCT,MATCH($A261,'Knowledge - Percentages'!$B:$B,0),'Data - Knowledge'!AB$8)/100</f>
        <v>0.102</v>
      </c>
      <c r="AC261" s="380">
        <f t="array" aca="true" ref="AC261">INDEX(KM_PCT,MATCH($A261,'Knowledge - Percentages'!$B:$B,0),'Data - Knowledge'!AC$8)/100</f>
        <v>0.107</v>
      </c>
      <c r="AD261" s="380">
        <f t="array" aca="true" ref="AD261">INDEX(KM_PCT,MATCH($A261,'Knowledge - Percentages'!$B:$B,0),'Data - Knowledge'!AD$8)/100</f>
        <v>0.113</v>
      </c>
      <c r="AE261" s="380">
        <f t="array" aca="true" ref="AE261">INDEX(KM_PCT,MATCH($A261,'Knowledge - Percentages'!$B:$B,0),'Data - Knowledge'!AE$8)/100</f>
        <v>0.079</v>
      </c>
      <c r="AF261" s="380">
        <f t="array" aca="true" ref="AF261">INDEX(KM_PCT,MATCH($A261,'Knowledge - Percentages'!$B:$B,0),'Data - Knowledge'!AF$8)/100</f>
        <v>0.10300000000000001</v>
      </c>
      <c r="AG261" s="380">
        <f t="array" aca="true" ref="AG261">INDEX(KM_PCT,MATCH($A261,'Knowledge - Percentages'!$B:$B,0),'Data - Knowledge'!AG$8)/100</f>
        <v>0.10300000000000001</v>
      </c>
      <c r="AH261" s="380">
        <f t="array" aca="true" ref="AH261">INDEX(KM_PCT,MATCH($A261,'Knowledge - Percentages'!$B:$B,0),'Data - Knowledge'!AH$8)/100</f>
        <v>0.1</v>
      </c>
      <c r="AI261" s="380">
        <f t="array" aca="true" ref="AI261">INDEX(KM_PCT,MATCH($A261,'Knowledge - Percentages'!$B:$B,0),'Data - Knowledge'!AI$8)/100</f>
        <v>0.113</v>
      </c>
      <c r="AJ261" s="380">
        <f t="array" aca="true" ref="AJ261">INDEX(KM_PCT,MATCH($A261,'Knowledge - Percentages'!$B:$B,0),'Data - Knowledge'!AJ$8)/100</f>
        <v>0.096</v>
      </c>
      <c r="AK261" s="380">
        <f t="array" aca="true" ref="AK261">INDEX(KM_PCT,MATCH($A261,'Knowledge - Percentages'!$B:$B,0),'Data - Knowledge'!AK$8)/100</f>
        <v>0.1</v>
      </c>
      <c r="AL261" s="380">
        <f t="array" aca="true" ref="AL261">INDEX(KM_PCT,MATCH($A261,'Knowledge - Percentages'!$B:$B,0),'Data - Knowledge'!AL$8)/100</f>
        <v>0.098</v>
      </c>
      <c r="AM261" s="380">
        <f t="array" aca="true" ref="AM261">INDEX(KM_PCT,MATCH($A261,'Knowledge - Percentages'!$B:$B,0),'Data - Knowledge'!AM$8)/100</f>
        <v>0.098</v>
      </c>
      <c r="AN261" s="380">
        <f t="array" aca="true" ref="AN261">INDEX(KM_PCT,MATCH($A261,'Knowledge - Percentages'!$B:$B,0),'Data - Knowledge'!AN$8)/100</f>
        <v>0.099</v>
      </c>
      <c r="AO261" s="380">
        <f t="array" aca="true" ref="AO261">INDEX(KM_PCT,MATCH($A261,'Knowledge - Percentages'!$B:$B,0),'Data - Knowledge'!AO$8)/100</f>
        <v>0.11</v>
      </c>
      <c r="AP261" s="380">
        <f t="array" aca="true" ref="AP261">INDEX(KM_PCT,MATCH($A261,'Knowledge - Percentages'!$B:$B,0),'Data - Knowledge'!AP$8)/100</f>
        <v>0.092</v>
      </c>
      <c r="AQ261" s="380">
        <f t="array" aca="true" ref="AQ261">INDEX(KM_PCT,MATCH($A261,'Knowledge - Percentages'!$B:$B,0),'Data - Knowledge'!AQ$8)/100</f>
        <v>0.094</v>
      </c>
      <c r="AR261" s="380">
        <f t="array" aca="true" ref="AR261">INDEX(KM_PCT,MATCH($A261,'Knowledge - Percentages'!$B:$B,0),'Data - Knowledge'!AR$8)/100</f>
        <v>0.13</v>
      </c>
      <c r="AS261" s="380">
        <f t="array" aca="true" ref="AS261">INDEX(KM_PCT,MATCH($A261,'Knowledge - Percentages'!$B:$B,0),'Data - Knowledge'!AS$8)/100</f>
        <v>0.109</v>
      </c>
      <c r="AT261" s="380">
        <f t="array" aca="true" ref="AT261">INDEX(KM_PCT,MATCH($A261,'Knowledge - Percentages'!$B:$B,0),'Data - Knowledge'!AT$8)/100</f>
        <v>0.102</v>
      </c>
      <c r="AU261" s="380">
        <f t="array" aca="true" ref="AU261">INDEX(KM_PCT,MATCH($A261,'Knowledge - Percentages'!$B:$B,0),'Data - Knowledge'!AU$8)/100</f>
        <v>0.093000000000000013</v>
      </c>
      <c r="AV261" s="380">
        <f t="array" aca="true" ref="AV261">INDEX(KM_PCT,MATCH($A261,'Knowledge - Percentages'!$B:$B,0),'Data - Knowledge'!AV$8)/100</f>
        <v>0.07400000000000001</v>
      </c>
      <c r="AW261" s="380">
        <f t="array" aca="true" ref="AW261">INDEX(KM_PCT,MATCH($A261,'Knowledge - Percentages'!$B:$B,0),'Data - Knowledge'!AW$8)/100</f>
        <v>0.08900000000000001</v>
      </c>
      <c r="AX261" s="380">
        <f t="array" aca="true" ref="AX261">INDEX(KM_PCT,MATCH($A261,'Knowledge - Percentages'!$B:$B,0),'Data - Knowledge'!AX$8)/100</f>
        <v>0.088000000000000009</v>
      </c>
      <c r="AY261" s="380">
        <f t="array" aca="true" ref="AY261">INDEX(KM_PCT,MATCH($A261,'Knowledge - Percentages'!$B:$B,0),'Data - Knowledge'!AY$8)/100</f>
        <v>0.09</v>
      </c>
      <c r="AZ261" s="380">
        <f t="array" aca="true" ref="AZ261">INDEX(KM_PCT,MATCH($A261,'Knowledge - Percentages'!$B:$B,0),'Data - Knowledge'!AZ$8)/100</f>
        <v>0.087</v>
      </c>
      <c r="BA261" s="380">
        <f t="array" aca="true" ref="BA261">INDEX(KM_PCT,MATCH($A261,'Knowledge - Percentages'!$B:$B,0),'Data - Knowledge'!BA$8)/100</f>
        <v>0.068</v>
      </c>
      <c r="BB261" s="380">
        <f t="array" aca="true" ref="BB261">INDEX(KM_PCT,MATCH($A261,'Knowledge - Percentages'!$B:$B,0),'Data - Knowledge'!BB$8)/100</f>
        <v>0.073</v>
      </c>
      <c r="BC261" s="380">
        <f t="array" aca="true" ref="BC261">INDEX(KM_PCT,MATCH($A261,'Knowledge - Percentages'!$B:$B,0),'Data - Knowledge'!BC$8)/100</f>
        <v>0.13699999999999998</v>
      </c>
      <c r="BD261" s="380">
        <f t="array" aca="true" ref="BD261">INDEX(KM_PCT,MATCH($A261,'Knowledge - Percentages'!$B:$B,0),'Data - Knowledge'!BD$8)/100</f>
        <v>0.10800000000000001</v>
      </c>
      <c r="BE261" s="380">
        <f t="array" aca="true" ref="BE261">INDEX(KM_PCT,MATCH($A261,'Knowledge - Percentages'!$B:$B,0),'Data - Knowledge'!BE$8)/100</f>
        <v>0.073</v>
      </c>
      <c r="BF261" s="380">
        <f t="array" aca="true" ref="BF261">INDEX(KM_PCT,MATCH($A261,'Knowledge - Percentages'!$B:$B,0),'Data - Knowledge'!BF$8)/100</f>
        <v>0.09</v>
      </c>
      <c r="BG261" s="380">
        <f t="array" aca="true" ref="BG261">INDEX(KM_PCT,MATCH($A261,'Knowledge - Percentages'!$B:$B,0),'Data - Knowledge'!BG$8)/100</f>
        <v>0.088000000000000009</v>
      </c>
      <c r="BH261" s="380">
        <f t="array" aca="true" ref="BH261">INDEX(KM_PCT,MATCH($A261,'Knowledge - Percentages'!$B:$B,0),'Data - Knowledge'!BH$8)/100</f>
        <v>0.084</v>
      </c>
      <c r="BI261" s="380">
        <f t="array" aca="true" ref="BI261">INDEX(KM_PCT,MATCH($A261,'Knowledge - Percentages'!$B:$B,0),'Data - Knowledge'!BI$8)/100</f>
        <v>0.076</v>
      </c>
      <c r="BJ261" s="380">
        <f t="array" aca="true" ref="BJ261">INDEX(KM_PCT,MATCH($A261,'Knowledge - Percentages'!$B:$B,0),'Data - Knowledge'!BJ$8)/100</f>
        <v>0.081</v>
      </c>
      <c r="BK261" s="380">
        <f t="array" aca="true" ref="BK261">INDEX(KM_PCT,MATCH($A261,'Knowledge - Percentages'!$B:$B,0),'Data - Knowledge'!BK$8)/100</f>
        <v>0.094</v>
      </c>
      <c r="BL261" s="380">
        <f t="array" aca="true" ref="BL261">INDEX(KM_PCT,MATCH($A261,'Knowledge - Percentages'!$B:$B,0),'Data - Knowledge'!BL$8)/100</f>
        <v>0.096999999999999989</v>
      </c>
      <c r="BM261" s="380">
        <f t="array" aca="true" ref="BM261">INDEX(KM_PCT,MATCH($A261,'Knowledge - Percentages'!$B:$B,0),'Data - Knowledge'!BM$8)/100</f>
        <v>0.10400000000000001</v>
      </c>
      <c r="BN261" s="380">
        <f t="array" aca="true" ref="BN261">INDEX(KM_PCT,MATCH($A261,'Knowledge - Percentages'!$B:$B,0),'Data - Knowledge'!BN$8)/100</f>
        <v>0.096</v>
      </c>
      <c r="BO261" s="380">
        <f t="array" aca="true" ref="BO261">INDEX(KM_PCT,MATCH($A261,'Knowledge - Percentages'!$B:$B,0),'Data - Knowledge'!BO$8)/100</f>
        <v>0.099</v>
      </c>
      <c r="BP261" s="380">
        <f t="array" aca="true" ref="BP261">INDEX(KM_PCT,MATCH($A261,'Knowledge - Percentages'!$B:$B,0),'Data - Knowledge'!BP$8)/100</f>
        <v>0.092</v>
      </c>
      <c r="BQ261" s="380">
        <f t="array" aca="true" ref="BQ261">INDEX(KM_PCT,MATCH($A261,'Knowledge - Percentages'!$B:$B,0),'Data - Knowledge'!BQ$8)/100</f>
        <v>0.125</v>
      </c>
    </row>
    <row r="262" spans="1:69">
      <c r="A262" t="s">
        <v>1146</v>
      </c>
      <c r="B262" t="s">
        <v>1126</v>
      </c>
      <c r="C262" t="s">
        <v>1144</v>
      </c>
      <c r="D262" t="s">
        <v>1132</v>
      </c>
      <c r="E262" s="373">
        <f>SUMPRODUCT($K$2:$BQ$2,$K262:$BQ262)/$J$2</f>
        <v>0.1656969696969697</v>
      </c>
      <c r="F262" s="379">
        <f>SUMPRODUCT($K$2:$BQ$2,$K262:$BQ262)</f>
        <v>43.744</v>
      </c>
      <c r="G262" s="373">
        <f>SUMPRODUCT($K$3:$BQ$3,$K262:$BQ262)/$J$3</f>
        <v>0.19353162217659134</v>
      </c>
      <c r="H262" s="379">
        <f>SUMPRODUCT($K$3:$BQ$3,$K262:$BQ262)</f>
        <v>1884.9979999999996</v>
      </c>
      <c r="I262" s="373">
        <f>CORREL($K$4:$BQ$4,$K262:$BQ262)</f>
        <v>-0.37201122469117881</v>
      </c>
      <c r="J262" s="379">
        <f>$E262/$G262*100</f>
        <v>85.617517092775969</v>
      </c>
      <c r="K262" s="380">
        <f t="array" aca="true" ref="K262">INDEX(KM_PCT,MATCH($A262,'Knowledge - Percentages'!$B:$B,0),'Data - Knowledge'!K$8)/100</f>
        <v>0.198</v>
      </c>
      <c r="L262" s="380">
        <f t="array" aca="true" ref="L262">INDEX(KM_PCT,MATCH($A262,'Knowledge - Percentages'!$B:$B,0),'Data - Knowledge'!L$8)/100</f>
        <v>0.141</v>
      </c>
      <c r="M262" s="380">
        <f t="array" aca="true" ref="M262">INDEX(KM_PCT,MATCH($A262,'Knowledge - Percentages'!$B:$B,0),'Data - Knowledge'!M$8)/100</f>
        <v>0.196</v>
      </c>
      <c r="N262" s="380">
        <f t="array" aca="true" ref="N262">INDEX(KM_PCT,MATCH($A262,'Knowledge - Percentages'!$B:$B,0),'Data - Knowledge'!N$8)/100</f>
        <v>0.207</v>
      </c>
      <c r="O262" s="380">
        <f t="array" aca="true" ref="O262">INDEX(KM_PCT,MATCH($A262,'Knowledge - Percentages'!$B:$B,0),'Data - Knowledge'!O$8)/100</f>
        <v>0.247</v>
      </c>
      <c r="P262" s="380">
        <f t="array" aca="true" ref="P262">INDEX(KM_PCT,MATCH($A262,'Knowledge - Percentages'!$B:$B,0),'Data - Knowledge'!P$8)/100</f>
        <v>0.18899999999999997</v>
      </c>
      <c r="Q262" s="380">
        <f t="array" aca="true" ref="Q262">INDEX(KM_PCT,MATCH($A262,'Knowledge - Percentages'!$B:$B,0),'Data - Knowledge'!Q$8)/100</f>
        <v>0.24100000000000002</v>
      </c>
      <c r="R262" s="380">
        <f t="array" aca="true" ref="R262">INDEX(KM_PCT,MATCH($A262,'Knowledge - Percentages'!$B:$B,0),'Data - Knowledge'!R$8)/100</f>
        <v>0.212</v>
      </c>
      <c r="S262" s="380">
        <f t="array" aca="true" ref="S262">INDEX(KM_PCT,MATCH($A262,'Knowledge - Percentages'!$B:$B,0),'Data - Knowledge'!S$8)/100</f>
        <v>0.21899999999999997</v>
      </c>
      <c r="T262" s="380">
        <f t="array" aca="true" ref="T262">INDEX(KM_PCT,MATCH($A262,'Knowledge - Percentages'!$B:$B,0),'Data - Knowledge'!T$8)/100</f>
        <v>0.192</v>
      </c>
      <c r="U262" s="380">
        <f t="array" aca="true" ref="U262">INDEX(KM_PCT,MATCH($A262,'Knowledge - Percentages'!$B:$B,0),'Data - Knowledge'!U$8)/100</f>
        <v>0.17300000000000001</v>
      </c>
      <c r="V262" s="380">
        <f t="array" aca="true" ref="V262">INDEX(KM_PCT,MATCH($A262,'Knowledge - Percentages'!$B:$B,0),'Data - Knowledge'!V$8)/100</f>
        <v>0.212</v>
      </c>
      <c r="W262" s="380">
        <f t="array" aca="true" ref="W262">INDEX(KM_PCT,MATCH($A262,'Knowledge - Percentages'!$B:$B,0),'Data - Knowledge'!W$8)/100</f>
        <v>0.19699999999999998</v>
      </c>
      <c r="X262" s="380">
        <f t="array" aca="true" ref="X262">INDEX(KM_PCT,MATCH($A262,'Knowledge - Percentages'!$B:$B,0),'Data - Knowledge'!X$8)/100</f>
        <v>0.256</v>
      </c>
      <c r="Y262" s="380">
        <f t="array" aca="true" ref="Y262">INDEX(KM_PCT,MATCH($A262,'Knowledge - Percentages'!$B:$B,0),'Data - Knowledge'!Y$8)/100</f>
        <v>0.23399999999999999</v>
      </c>
      <c r="Z262" s="380">
        <f t="array" aca="true" ref="Z262">INDEX(KM_PCT,MATCH($A262,'Knowledge - Percentages'!$B:$B,0),'Data - Knowledge'!Z$8)/100</f>
        <v>0.191</v>
      </c>
      <c r="AA262" s="380">
        <f t="array" aca="true" ref="AA262">INDEX(KM_PCT,MATCH($A262,'Knowledge - Percentages'!$B:$B,0),'Data - Knowledge'!AA$8)/100</f>
        <v>0.253</v>
      </c>
      <c r="AB262" s="380">
        <f t="array" aca="true" ref="AB262">INDEX(KM_PCT,MATCH($A262,'Knowledge - Percentages'!$B:$B,0),'Data - Knowledge'!AB$8)/100</f>
        <v>0.23399999999999999</v>
      </c>
      <c r="AC262" s="380">
        <f t="array" aca="true" ref="AC262">INDEX(KM_PCT,MATCH($A262,'Knowledge - Percentages'!$B:$B,0),'Data - Knowledge'!AC$8)/100</f>
        <v>0.223</v>
      </c>
      <c r="AD262" s="380">
        <f t="array" aca="true" ref="AD262">INDEX(KM_PCT,MATCH($A262,'Knowledge - Percentages'!$B:$B,0),'Data - Knowledge'!AD$8)/100</f>
        <v>0.23199999999999998</v>
      </c>
      <c r="AE262" s="380">
        <f t="array" aca="true" ref="AE262">INDEX(KM_PCT,MATCH($A262,'Knowledge - Percentages'!$B:$B,0),'Data - Knowledge'!AE$8)/100</f>
        <v>0.18600000000000003</v>
      </c>
      <c r="AF262" s="380">
        <f t="array" aca="true" ref="AF262">INDEX(KM_PCT,MATCH($A262,'Knowledge - Percentages'!$B:$B,0),'Data - Knowledge'!AF$8)/100</f>
        <v>0.18100000000000002</v>
      </c>
      <c r="AG262" s="380">
        <f t="array" aca="true" ref="AG262">INDEX(KM_PCT,MATCH($A262,'Knowledge - Percentages'!$B:$B,0),'Data - Knowledge'!AG$8)/100</f>
        <v>0.18100000000000002</v>
      </c>
      <c r="AH262" s="380">
        <f t="array" aca="true" ref="AH262">INDEX(KM_PCT,MATCH($A262,'Knowledge - Percentages'!$B:$B,0),'Data - Knowledge'!AH$8)/100</f>
        <v>0.17800000000000002</v>
      </c>
      <c r="AI262" s="380">
        <f t="array" aca="true" ref="AI262">INDEX(KM_PCT,MATCH($A262,'Knowledge - Percentages'!$B:$B,0),'Data - Knowledge'!AI$8)/100</f>
        <v>0.21899999999999997</v>
      </c>
      <c r="AJ262" s="380">
        <f t="array" aca="true" ref="AJ262">INDEX(KM_PCT,MATCH($A262,'Knowledge - Percentages'!$B:$B,0),'Data - Knowledge'!AJ$8)/100</f>
        <v>0.196</v>
      </c>
      <c r="AK262" s="380">
        <f t="array" aca="true" ref="AK262">INDEX(KM_PCT,MATCH($A262,'Knowledge - Percentages'!$B:$B,0),'Data - Knowledge'!AK$8)/100</f>
        <v>0.151</v>
      </c>
      <c r="AL262" s="380">
        <f t="array" aca="true" ref="AL262">INDEX(KM_PCT,MATCH($A262,'Knowledge - Percentages'!$B:$B,0),'Data - Knowledge'!AL$8)/100</f>
        <v>0.17</v>
      </c>
      <c r="AM262" s="380">
        <f t="array" aca="true" ref="AM262">INDEX(KM_PCT,MATCH($A262,'Knowledge - Percentages'!$B:$B,0),'Data - Knowledge'!AM$8)/100</f>
        <v>0.162</v>
      </c>
      <c r="AN262" s="380">
        <f t="array" aca="true" ref="AN262">INDEX(KM_PCT,MATCH($A262,'Knowledge - Percentages'!$B:$B,0),'Data - Knowledge'!AN$8)/100</f>
        <v>0.171</v>
      </c>
      <c r="AO262" s="380">
        <f t="array" aca="true" ref="AO262">INDEX(KM_PCT,MATCH($A262,'Knowledge - Percentages'!$B:$B,0),'Data - Knowledge'!AO$8)/100</f>
        <v>0.18600000000000003</v>
      </c>
      <c r="AP262" s="380">
        <f t="array" aca="true" ref="AP262">INDEX(KM_PCT,MATCH($A262,'Knowledge - Percentages'!$B:$B,0),'Data - Knowledge'!AP$8)/100</f>
        <v>0.175</v>
      </c>
      <c r="AQ262" s="380">
        <f t="array" aca="true" ref="AQ262">INDEX(KM_PCT,MATCH($A262,'Knowledge - Percentages'!$B:$B,0),'Data - Knowledge'!AQ$8)/100</f>
        <v>0.165</v>
      </c>
      <c r="AR262" s="380">
        <f t="array" aca="true" ref="AR262">INDEX(KM_PCT,MATCH($A262,'Knowledge - Percentages'!$B:$B,0),'Data - Knowledge'!AR$8)/100</f>
        <v>0.177</v>
      </c>
      <c r="AS262" s="380">
        <f t="array" aca="true" ref="AS262">INDEX(KM_PCT,MATCH($A262,'Knowledge - Percentages'!$B:$B,0),'Data - Knowledge'!AS$8)/100</f>
        <v>0.185</v>
      </c>
      <c r="AT262" s="380">
        <f t="array" aca="true" ref="AT262">INDEX(KM_PCT,MATCH($A262,'Knowledge - Percentages'!$B:$B,0),'Data - Knowledge'!AT$8)/100</f>
        <v>0.171</v>
      </c>
      <c r="AU262" s="380">
        <f t="array" aca="true" ref="AU262">INDEX(KM_PCT,MATCH($A262,'Knowledge - Percentages'!$B:$B,0),'Data - Knowledge'!AU$8)/100</f>
        <v>0.183</v>
      </c>
      <c r="AV262" s="380">
        <f t="array" aca="true" ref="AV262">INDEX(KM_PCT,MATCH($A262,'Knowledge - Percentages'!$B:$B,0),'Data - Knowledge'!AV$8)/100</f>
        <v>0.14800000000000002</v>
      </c>
      <c r="AW262" s="380">
        <f t="array" aca="true" ref="AW262">INDEX(KM_PCT,MATCH($A262,'Knowledge - Percentages'!$B:$B,0),'Data - Knowledge'!AW$8)/100</f>
        <v>0.165</v>
      </c>
      <c r="AX262" s="380">
        <f t="array" aca="true" ref="AX262">INDEX(KM_PCT,MATCH($A262,'Knowledge - Percentages'!$B:$B,0),'Data - Knowledge'!AX$8)/100</f>
        <v>0.285</v>
      </c>
      <c r="AY262" s="380">
        <f t="array" aca="true" ref="AY262">INDEX(KM_PCT,MATCH($A262,'Knowledge - Percentages'!$B:$B,0),'Data - Knowledge'!AY$8)/100</f>
        <v>0.205</v>
      </c>
      <c r="AZ262" s="380">
        <f t="array" aca="true" ref="AZ262">INDEX(KM_PCT,MATCH($A262,'Knowledge - Percentages'!$B:$B,0),'Data - Knowledge'!AZ$8)/100</f>
        <v>0.25</v>
      </c>
      <c r="BA262" s="380">
        <f t="array" aca="true" ref="BA262">INDEX(KM_PCT,MATCH($A262,'Knowledge - Percentages'!$B:$B,0),'Data - Knowledge'!BA$8)/100</f>
        <v>0.131</v>
      </c>
      <c r="BB262" s="380">
        <f t="array" aca="true" ref="BB262">INDEX(KM_PCT,MATCH($A262,'Knowledge - Percentages'!$B:$B,0),'Data - Knowledge'!BB$8)/100</f>
        <v>0.18100000000000002</v>
      </c>
      <c r="BC262" s="380">
        <f t="array" aca="true" ref="BC262">INDEX(KM_PCT,MATCH($A262,'Knowledge - Percentages'!$B:$B,0),'Data - Knowledge'!BC$8)/100</f>
        <v>0.214</v>
      </c>
      <c r="BD262" s="380">
        <f t="array" aca="true" ref="BD262">INDEX(KM_PCT,MATCH($A262,'Knowledge - Percentages'!$B:$B,0),'Data - Knowledge'!BD$8)/100</f>
        <v>0.19699999999999998</v>
      </c>
      <c r="BE262" s="380">
        <f t="array" aca="true" ref="BE262">INDEX(KM_PCT,MATCH($A262,'Knowledge - Percentages'!$B:$B,0),'Data - Knowledge'!BE$8)/100</f>
        <v>0.129</v>
      </c>
      <c r="BF262" s="380">
        <f t="array" aca="true" ref="BF262">INDEX(KM_PCT,MATCH($A262,'Knowledge - Percentages'!$B:$B,0),'Data - Knowledge'!BF$8)/100</f>
        <v>0.14</v>
      </c>
      <c r="BG262" s="380">
        <f t="array" aca="true" ref="BG262">INDEX(KM_PCT,MATCH($A262,'Knowledge - Percentages'!$B:$B,0),'Data - Knowledge'!BG$8)/100</f>
        <v>0.18100000000000002</v>
      </c>
      <c r="BH262" s="380">
        <f t="array" aca="true" ref="BH262">INDEX(KM_PCT,MATCH($A262,'Knowledge - Percentages'!$B:$B,0),'Data - Knowledge'!BH$8)/100</f>
        <v>0.16899999999999998</v>
      </c>
      <c r="BI262" s="380">
        <f t="array" aca="true" ref="BI262">INDEX(KM_PCT,MATCH($A262,'Knowledge - Percentages'!$B:$B,0),'Data - Knowledge'!BI$8)/100</f>
        <v>0.16699999999999998</v>
      </c>
      <c r="BJ262" s="380">
        <f t="array" aca="true" ref="BJ262">INDEX(KM_PCT,MATCH($A262,'Knowledge - Percentages'!$B:$B,0),'Data - Knowledge'!BJ$8)/100</f>
        <v>0.18600000000000003</v>
      </c>
      <c r="BK262" s="380">
        <f t="array" aca="true" ref="BK262">INDEX(KM_PCT,MATCH($A262,'Knowledge - Percentages'!$B:$B,0),'Data - Knowledge'!BK$8)/100</f>
        <v>0.18</v>
      </c>
      <c r="BL262" s="380">
        <f t="array" aca="true" ref="BL262">INDEX(KM_PCT,MATCH($A262,'Knowledge - Percentages'!$B:$B,0),'Data - Knowledge'!BL$8)/100</f>
        <v>0.192</v>
      </c>
      <c r="BM262" s="380">
        <f t="array" aca="true" ref="BM262">INDEX(KM_PCT,MATCH($A262,'Knowledge - Percentages'!$B:$B,0),'Data - Knowledge'!BM$8)/100</f>
        <v>0.20600000000000002</v>
      </c>
      <c r="BN262" s="380">
        <f t="array" aca="true" ref="BN262">INDEX(KM_PCT,MATCH($A262,'Knowledge - Percentages'!$B:$B,0),'Data - Knowledge'!BN$8)/100</f>
        <v>0.136</v>
      </c>
      <c r="BO262" s="380">
        <f t="array" aca="true" ref="BO262">INDEX(KM_PCT,MATCH($A262,'Knowledge - Percentages'!$B:$B,0),'Data - Knowledge'!BO$8)/100</f>
        <v>0.162</v>
      </c>
      <c r="BP262" s="380">
        <f t="array" aca="true" ref="BP262">INDEX(KM_PCT,MATCH($A262,'Knowledge - Percentages'!$B:$B,0),'Data - Knowledge'!BP$8)/100</f>
        <v>0.151</v>
      </c>
      <c r="BQ262" s="380">
        <f t="array" aca="true" ref="BQ262">INDEX(KM_PCT,MATCH($A262,'Knowledge - Percentages'!$B:$B,0),'Data - Knowledge'!BQ$8)/100</f>
        <v>0.147</v>
      </c>
    </row>
    <row r="263" spans="1:69">
      <c r="A263" t="s">
        <v>1147</v>
      </c>
      <c r="B263" t="s">
        <v>1126</v>
      </c>
      <c r="C263" t="s">
        <v>1144</v>
      </c>
      <c r="D263" t="s">
        <v>1134</v>
      </c>
      <c r="E263" s="373">
        <f>SUMPRODUCT($K$2:$BQ$2,$K263:$BQ263)/$J$2</f>
        <v>0.065507575757575751</v>
      </c>
      <c r="F263" s="379">
        <f>SUMPRODUCT($K$2:$BQ$2,$K263:$BQ263)</f>
        <v>17.293999999999997</v>
      </c>
      <c r="G263" s="373">
        <f>SUMPRODUCT($K$3:$BQ$3,$K263:$BQ263)/$J$3</f>
        <v>0.056850205338809037</v>
      </c>
      <c r="H263" s="379">
        <f>SUMPRODUCT($K$3:$BQ$3,$K263:$BQ263)</f>
        <v>553.721</v>
      </c>
      <c r="I263" s="373">
        <f>CORREL($K$4:$BQ$4,$K263:$BQ263)</f>
        <v>0.038247225097641904</v>
      </c>
      <c r="J263" s="379">
        <f>$E263/$G263*100</f>
        <v>115.22838900435197</v>
      </c>
      <c r="K263" s="380">
        <f t="array" aca="true" ref="K263">INDEX(KM_PCT,MATCH($A263,'Knowledge - Percentages'!$B:$B,0),'Data - Knowledge'!K$8)/100</f>
        <v>0.072000000000000008</v>
      </c>
      <c r="L263" s="380">
        <f t="array" aca="true" ref="L263">INDEX(KM_PCT,MATCH($A263,'Knowledge - Percentages'!$B:$B,0),'Data - Knowledge'!L$8)/100</f>
        <v>0.079</v>
      </c>
      <c r="M263" s="380">
        <f t="array" aca="true" ref="M263">INDEX(KM_PCT,MATCH($A263,'Knowledge - Percentages'!$B:$B,0),'Data - Knowledge'!M$8)/100</f>
        <v>0.08199999999999999</v>
      </c>
      <c r="N263" s="380">
        <f t="array" aca="true" ref="N263">INDEX(KM_PCT,MATCH($A263,'Knowledge - Percentages'!$B:$B,0),'Data - Knowledge'!N$8)/100</f>
        <v>0.057</v>
      </c>
      <c r="O263" s="380">
        <f t="array" aca="true" ref="O263">INDEX(KM_PCT,MATCH($A263,'Knowledge - Percentages'!$B:$B,0),'Data - Knowledge'!O$8)/100</f>
        <v>0.06</v>
      </c>
      <c r="P263" s="380">
        <f t="array" aca="true" ref="P263">INDEX(KM_PCT,MATCH($A263,'Knowledge - Percentages'!$B:$B,0),'Data - Knowledge'!P$8)/100</f>
        <v>0.043</v>
      </c>
      <c r="Q263" s="380">
        <f t="array" aca="true" ref="Q263">INDEX(KM_PCT,MATCH($A263,'Knowledge - Percentages'!$B:$B,0),'Data - Knowledge'!Q$8)/100</f>
        <v>0.059000000000000004</v>
      </c>
      <c r="R263" s="380">
        <f t="array" aca="true" ref="R263">INDEX(KM_PCT,MATCH($A263,'Knowledge - Percentages'!$B:$B,0),'Data - Knowledge'!R$8)/100</f>
        <v>0.052000000000000005</v>
      </c>
      <c r="S263" s="380">
        <f t="array" aca="true" ref="S263">INDEX(KM_PCT,MATCH($A263,'Knowledge - Percentages'!$B:$B,0),'Data - Knowledge'!S$8)/100</f>
        <v>0.06</v>
      </c>
      <c r="T263" s="380">
        <f t="array" aca="true" ref="T263">INDEX(KM_PCT,MATCH($A263,'Knowledge - Percentages'!$B:$B,0),'Data - Knowledge'!T$8)/100</f>
        <v>0.057</v>
      </c>
      <c r="U263" s="380">
        <f t="array" aca="true" ref="U263">INDEX(KM_PCT,MATCH($A263,'Knowledge - Percentages'!$B:$B,0),'Data - Knowledge'!U$8)/100</f>
        <v>0.052000000000000005</v>
      </c>
      <c r="V263" s="380">
        <f t="array" aca="true" ref="V263">INDEX(KM_PCT,MATCH($A263,'Knowledge - Percentages'!$B:$B,0),'Data - Knowledge'!V$8)/100</f>
        <v>0.065</v>
      </c>
      <c r="W263" s="380">
        <f t="array" aca="true" ref="W263">INDEX(KM_PCT,MATCH($A263,'Knowledge - Percentages'!$B:$B,0),'Data - Knowledge'!W$8)/100</f>
        <v>0.061</v>
      </c>
      <c r="X263" s="380">
        <f t="array" aca="true" ref="X263">INDEX(KM_PCT,MATCH($A263,'Knowledge - Percentages'!$B:$B,0),'Data - Knowledge'!X$8)/100</f>
        <v>0.057</v>
      </c>
      <c r="Y263" s="380">
        <f t="array" aca="true" ref="Y263">INDEX(KM_PCT,MATCH($A263,'Knowledge - Percentages'!$B:$B,0),'Data - Knowledge'!Y$8)/100</f>
        <v>0.059000000000000004</v>
      </c>
      <c r="Z263" s="380">
        <f t="array" aca="true" ref="Z263">INDEX(KM_PCT,MATCH($A263,'Knowledge - Percentages'!$B:$B,0),'Data - Knowledge'!Z$8)/100</f>
        <v>0.06</v>
      </c>
      <c r="AA263" s="380">
        <f t="array" aca="true" ref="AA263">INDEX(KM_PCT,MATCH($A263,'Knowledge - Percentages'!$B:$B,0),'Data - Knowledge'!AA$8)/100</f>
        <v>0.065</v>
      </c>
      <c r="AB263" s="380">
        <f t="array" aca="true" ref="AB263">INDEX(KM_PCT,MATCH($A263,'Knowledge - Percentages'!$B:$B,0),'Data - Knowledge'!AB$8)/100</f>
        <v>0.048</v>
      </c>
      <c r="AC263" s="380">
        <f t="array" aca="true" ref="AC263">INDEX(KM_PCT,MATCH($A263,'Knowledge - Percentages'!$B:$B,0),'Data - Knowledge'!AC$8)/100</f>
        <v>0.061</v>
      </c>
      <c r="AD263" s="380">
        <f t="array" aca="true" ref="AD263">INDEX(KM_PCT,MATCH($A263,'Knowledge - Percentages'!$B:$B,0),'Data - Knowledge'!AD$8)/100</f>
        <v>0.054000000000000006</v>
      </c>
      <c r="AE263" s="380">
        <f t="array" aca="true" ref="AE263">INDEX(KM_PCT,MATCH($A263,'Knowledge - Percentages'!$B:$B,0),'Data - Knowledge'!AE$8)/100</f>
        <v>0.053</v>
      </c>
      <c r="AF263" s="380">
        <f t="array" aca="true" ref="AF263">INDEX(KM_PCT,MATCH($A263,'Knowledge - Percentages'!$B:$B,0),'Data - Knowledge'!AF$8)/100</f>
        <v>0.051</v>
      </c>
      <c r="AG263" s="380">
        <f t="array" aca="true" ref="AG263">INDEX(KM_PCT,MATCH($A263,'Knowledge - Percentages'!$B:$B,0),'Data - Knowledge'!AG$8)/100</f>
        <v>0.051</v>
      </c>
      <c r="AH263" s="380">
        <f t="array" aca="true" ref="AH263">INDEX(KM_PCT,MATCH($A263,'Knowledge - Percentages'!$B:$B,0),'Data - Knowledge'!AH$8)/100</f>
        <v>0.039</v>
      </c>
      <c r="AI263" s="380">
        <f t="array" aca="true" ref="AI263">INDEX(KM_PCT,MATCH($A263,'Knowledge - Percentages'!$B:$B,0),'Data - Knowledge'!AI$8)/100</f>
        <v>0.038</v>
      </c>
      <c r="AJ263" s="380">
        <f t="array" aca="true" ref="AJ263">INDEX(KM_PCT,MATCH($A263,'Knowledge - Percentages'!$B:$B,0),'Data - Knowledge'!AJ$8)/100</f>
        <v>0.039</v>
      </c>
      <c r="AK263" s="380">
        <f t="array" aca="true" ref="AK263">INDEX(KM_PCT,MATCH($A263,'Knowledge - Percentages'!$B:$B,0),'Data - Knowledge'!AK$8)/100</f>
        <v>0.043</v>
      </c>
      <c r="AL263" s="380">
        <f t="array" aca="true" ref="AL263">INDEX(KM_PCT,MATCH($A263,'Knowledge - Percentages'!$B:$B,0),'Data - Knowledge'!AL$8)/100</f>
        <v>0.042</v>
      </c>
      <c r="AM263" s="380">
        <f t="array" aca="true" ref="AM263">INDEX(KM_PCT,MATCH($A263,'Knowledge - Percentages'!$B:$B,0),'Data - Knowledge'!AM$8)/100</f>
        <v>0.040999999999999995</v>
      </c>
      <c r="AN263" s="380">
        <f t="array" aca="true" ref="AN263">INDEX(KM_PCT,MATCH($A263,'Knowledge - Percentages'!$B:$B,0),'Data - Knowledge'!AN$8)/100</f>
        <v>0.055</v>
      </c>
      <c r="AO263" s="380">
        <f t="array" aca="true" ref="AO263">INDEX(KM_PCT,MATCH($A263,'Knowledge - Percentages'!$B:$B,0),'Data - Knowledge'!AO$8)/100</f>
        <v>0.06</v>
      </c>
      <c r="AP263" s="380">
        <f t="array" aca="true" ref="AP263">INDEX(KM_PCT,MATCH($A263,'Knowledge - Percentages'!$B:$B,0),'Data - Knowledge'!AP$8)/100</f>
        <v>0.042</v>
      </c>
      <c r="AQ263" s="380">
        <f t="array" aca="true" ref="AQ263">INDEX(KM_PCT,MATCH($A263,'Knowledge - Percentages'!$B:$B,0),'Data - Knowledge'!AQ$8)/100</f>
        <v>0.039</v>
      </c>
      <c r="AR263" s="380">
        <f t="array" aca="true" ref="AR263">INDEX(KM_PCT,MATCH($A263,'Knowledge - Percentages'!$B:$B,0),'Data - Knowledge'!AR$8)/100</f>
        <v>0.076</v>
      </c>
      <c r="AS263" s="380">
        <f t="array" aca="true" ref="AS263">INDEX(KM_PCT,MATCH($A263,'Knowledge - Percentages'!$B:$B,0),'Data - Knowledge'!AS$8)/100</f>
        <v>0.048</v>
      </c>
      <c r="AT263" s="380">
        <f t="array" aca="true" ref="AT263">INDEX(KM_PCT,MATCH($A263,'Knowledge - Percentages'!$B:$B,0),'Data - Knowledge'!AT$8)/100</f>
        <v>0.062</v>
      </c>
      <c r="AU263" s="380">
        <f t="array" aca="true" ref="AU263">INDEX(KM_PCT,MATCH($A263,'Knowledge - Percentages'!$B:$B,0),'Data - Knowledge'!AU$8)/100</f>
        <v>0.077</v>
      </c>
      <c r="AV263" s="380">
        <f t="array" aca="true" ref="AV263">INDEX(KM_PCT,MATCH($A263,'Knowledge - Percentages'!$B:$B,0),'Data - Knowledge'!AV$8)/100</f>
        <v>0.049</v>
      </c>
      <c r="AW263" s="380">
        <f t="array" aca="true" ref="AW263">INDEX(KM_PCT,MATCH($A263,'Knowledge - Percentages'!$B:$B,0),'Data - Knowledge'!AW$8)/100</f>
        <v>0.061</v>
      </c>
      <c r="AX263" s="380">
        <f t="array" aca="true" ref="AX263">INDEX(KM_PCT,MATCH($A263,'Knowledge - Percentages'!$B:$B,0),'Data - Knowledge'!AX$8)/100</f>
        <v>0.17600000000000002</v>
      </c>
      <c r="AY263" s="380">
        <f t="array" aca="true" ref="AY263">INDEX(KM_PCT,MATCH($A263,'Knowledge - Percentages'!$B:$B,0),'Data - Knowledge'!AY$8)/100</f>
        <v>0.057</v>
      </c>
      <c r="AZ263" s="380">
        <f t="array" aca="true" ref="AZ263">INDEX(KM_PCT,MATCH($A263,'Knowledge - Percentages'!$B:$B,0),'Data - Knowledge'!AZ$8)/100</f>
        <v>0.107</v>
      </c>
      <c r="BA263" s="380">
        <f t="array" aca="true" ref="BA263">INDEX(KM_PCT,MATCH($A263,'Knowledge - Percentages'!$B:$B,0),'Data - Knowledge'!BA$8)/100</f>
        <v>0.043</v>
      </c>
      <c r="BB263" s="380">
        <f t="array" aca="true" ref="BB263">INDEX(KM_PCT,MATCH($A263,'Knowledge - Percentages'!$B:$B,0),'Data - Knowledge'!BB$8)/100</f>
        <v>0.064</v>
      </c>
      <c r="BC263" s="380">
        <f t="array" aca="true" ref="BC263">INDEX(KM_PCT,MATCH($A263,'Knowledge - Percentages'!$B:$B,0),'Data - Knowledge'!BC$8)/100</f>
        <v>0.10300000000000001</v>
      </c>
      <c r="BD263" s="380">
        <f t="array" aca="true" ref="BD263">INDEX(KM_PCT,MATCH($A263,'Knowledge - Percentages'!$B:$B,0),'Data - Knowledge'!BD$8)/100</f>
        <v>0.122</v>
      </c>
      <c r="BE263" s="380">
        <f t="array" aca="true" ref="BE263">INDEX(KM_PCT,MATCH($A263,'Knowledge - Percentages'!$B:$B,0),'Data - Knowledge'!BE$8)/100</f>
        <v>0.046</v>
      </c>
      <c r="BF263" s="380">
        <f t="array" aca="true" ref="BF263">INDEX(KM_PCT,MATCH($A263,'Knowledge - Percentages'!$B:$B,0),'Data - Knowledge'!BF$8)/100</f>
        <v>0.064</v>
      </c>
      <c r="BG263" s="380">
        <f t="array" aca="true" ref="BG263">INDEX(KM_PCT,MATCH($A263,'Knowledge - Percentages'!$B:$B,0),'Data - Knowledge'!BG$8)/100</f>
        <v>0.062</v>
      </c>
      <c r="BH263" s="380">
        <f t="array" aca="true" ref="BH263">INDEX(KM_PCT,MATCH($A263,'Knowledge - Percentages'!$B:$B,0),'Data - Knowledge'!BH$8)/100</f>
        <v>0.062</v>
      </c>
      <c r="BI263" s="380">
        <f t="array" aca="true" ref="BI263">INDEX(KM_PCT,MATCH($A263,'Knowledge - Percentages'!$B:$B,0),'Data - Knowledge'!BI$8)/100</f>
        <v>0.073</v>
      </c>
      <c r="BJ263" s="380">
        <f t="array" aca="true" ref="BJ263">INDEX(KM_PCT,MATCH($A263,'Knowledge - Percentages'!$B:$B,0),'Data - Knowledge'!BJ$8)/100</f>
        <v>0.095</v>
      </c>
      <c r="BK263" s="380">
        <f t="array" aca="true" ref="BK263">INDEX(KM_PCT,MATCH($A263,'Knowledge - Percentages'!$B:$B,0),'Data - Knowledge'!BK$8)/100</f>
        <v>0.048</v>
      </c>
      <c r="BL263" s="380">
        <f t="array" aca="true" ref="BL263">INDEX(KM_PCT,MATCH($A263,'Knowledge - Percentages'!$B:$B,0),'Data - Knowledge'!BL$8)/100</f>
        <v>0.08</v>
      </c>
      <c r="BM263" s="380">
        <f t="array" aca="true" ref="BM263">INDEX(KM_PCT,MATCH($A263,'Knowledge - Percentages'!$B:$B,0),'Data - Knowledge'!BM$8)/100</f>
        <v>0.085</v>
      </c>
      <c r="BN263" s="380">
        <f t="array" aca="true" ref="BN263">INDEX(KM_PCT,MATCH($A263,'Knowledge - Percentages'!$B:$B,0),'Data - Knowledge'!BN$8)/100</f>
        <v>0.069</v>
      </c>
      <c r="BO263" s="380">
        <f t="array" aca="true" ref="BO263">INDEX(KM_PCT,MATCH($A263,'Knowledge - Percentages'!$B:$B,0),'Data - Knowledge'!BO$8)/100</f>
        <v>0.08</v>
      </c>
      <c r="BP263" s="380">
        <f t="array" aca="true" ref="BP263">INDEX(KM_PCT,MATCH($A263,'Knowledge - Percentages'!$B:$B,0),'Data - Knowledge'!BP$8)/100</f>
        <v>0.057</v>
      </c>
      <c r="BQ263" s="380">
        <f t="array" aca="true" ref="BQ263">INDEX(KM_PCT,MATCH($A263,'Knowledge - Percentages'!$B:$B,0),'Data - Knowledge'!BQ$8)/100</f>
        <v>0.10099999999999999</v>
      </c>
    </row>
    <row r="264" spans="1:69">
      <c r="A264" t="s">
        <v>1148</v>
      </c>
      <c r="B264" t="s">
        <v>1126</v>
      </c>
      <c r="C264" t="s">
        <v>1144</v>
      </c>
      <c r="D264" t="s">
        <v>1136</v>
      </c>
      <c r="E264" s="373">
        <f>SUMPRODUCT($K$2:$BQ$2,$K264:$BQ264)/$J$2</f>
        <v>0.009079545454545453</v>
      </c>
      <c r="F264" s="379">
        <f>SUMPRODUCT($K$2:$BQ$2,$K264:$BQ264)</f>
        <v>2.397</v>
      </c>
      <c r="G264" s="373">
        <f>SUMPRODUCT($K$3:$BQ$3,$K264:$BQ264)/$J$3</f>
        <v>0.00996129363449692</v>
      </c>
      <c r="H264" s="379">
        <f>SUMPRODUCT($K$3:$BQ$3,$K264:$BQ264)</f>
        <v>97.023</v>
      </c>
      <c r="I264" s="373">
        <f>CORREL($K$4:$BQ$4,$K264:$BQ264)</f>
        <v>-0.16891787784139836</v>
      </c>
      <c r="J264" s="379">
        <f>$E264/$G264*100</f>
        <v>91.148256317855271</v>
      </c>
      <c r="K264" s="380">
        <f t="array" aca="true" ref="K264">INDEX(KM_PCT,MATCH($A264,'Knowledge - Percentages'!$B:$B,0),'Data - Knowledge'!K$8)/100</f>
        <v>0.012</v>
      </c>
      <c r="L264" s="380">
        <f t="array" aca="true" ref="L264">INDEX(KM_PCT,MATCH($A264,'Knowledge - Percentages'!$B:$B,0),'Data - Knowledge'!L$8)/100</f>
        <v>0.013000000000000001</v>
      </c>
      <c r="M264" s="380">
        <f t="array" aca="true" ref="M264">INDEX(KM_PCT,MATCH($A264,'Knowledge - Percentages'!$B:$B,0),'Data - Knowledge'!M$8)/100</f>
        <v>0.013000000000000001</v>
      </c>
      <c r="N264" s="380">
        <f t="array" aca="true" ref="N264">INDEX(KM_PCT,MATCH($A264,'Knowledge - Percentages'!$B:$B,0),'Data - Knowledge'!N$8)/100</f>
        <v>0.011000000000000001</v>
      </c>
      <c r="O264" s="380">
        <f t="array" aca="true" ref="O264">INDEX(KM_PCT,MATCH($A264,'Knowledge - Percentages'!$B:$B,0),'Data - Knowledge'!O$8)/100</f>
        <v>0.012</v>
      </c>
      <c r="P264" s="380">
        <f t="array" aca="true" ref="P264">INDEX(KM_PCT,MATCH($A264,'Knowledge - Percentages'!$B:$B,0),'Data - Knowledge'!P$8)/100</f>
        <v>0.0069999999999999993</v>
      </c>
      <c r="Q264" s="380">
        <f t="array" aca="true" ref="Q264">INDEX(KM_PCT,MATCH($A264,'Knowledge - Percentages'!$B:$B,0),'Data - Knowledge'!Q$8)/100</f>
        <v>0.011000000000000001</v>
      </c>
      <c r="R264" s="380">
        <f t="array" aca="true" ref="R264">INDEX(KM_PCT,MATCH($A264,'Knowledge - Percentages'!$B:$B,0),'Data - Knowledge'!R$8)/100</f>
        <v>0.015</v>
      </c>
      <c r="S264" s="380">
        <f t="array" aca="true" ref="S264">INDEX(KM_PCT,MATCH($A264,'Knowledge - Percentages'!$B:$B,0),'Data - Knowledge'!S$8)/100</f>
        <v>0.012</v>
      </c>
      <c r="T264" s="380">
        <f t="array" aca="true" ref="T264">INDEX(KM_PCT,MATCH($A264,'Knowledge - Percentages'!$B:$B,0),'Data - Knowledge'!T$8)/100</f>
        <v>0.012</v>
      </c>
      <c r="U264" s="380">
        <f t="array" aca="true" ref="U264">INDEX(KM_PCT,MATCH($A264,'Knowledge - Percentages'!$B:$B,0),'Data - Knowledge'!U$8)/100</f>
        <v>0.011000000000000001</v>
      </c>
      <c r="V264" s="380">
        <f t="array" aca="true" ref="V264">INDEX(KM_PCT,MATCH($A264,'Knowledge - Percentages'!$B:$B,0),'Data - Knowledge'!V$8)/100</f>
        <v>0.011000000000000001</v>
      </c>
      <c r="W264" s="380">
        <f t="array" aca="true" ref="W264">INDEX(KM_PCT,MATCH($A264,'Knowledge - Percentages'!$B:$B,0),'Data - Knowledge'!W$8)/100</f>
        <v>0.013000000000000001</v>
      </c>
      <c r="X264" s="380">
        <f t="array" aca="true" ref="X264">INDEX(KM_PCT,MATCH($A264,'Knowledge - Percentages'!$B:$B,0),'Data - Knowledge'!X$8)/100</f>
        <v>0.01</v>
      </c>
      <c r="Y264" s="380">
        <f t="array" aca="true" ref="Y264">INDEX(KM_PCT,MATCH($A264,'Knowledge - Percentages'!$B:$B,0),'Data - Knowledge'!Y$8)/100</f>
        <v>0.01</v>
      </c>
      <c r="Z264" s="380">
        <f t="array" aca="true" ref="Z264">INDEX(KM_PCT,MATCH($A264,'Knowledge - Percentages'!$B:$B,0),'Data - Knowledge'!Z$8)/100</f>
        <v>0.011000000000000001</v>
      </c>
      <c r="AA264" s="380">
        <f t="array" aca="true" ref="AA264">INDEX(KM_PCT,MATCH($A264,'Knowledge - Percentages'!$B:$B,0),'Data - Knowledge'!AA$8)/100</f>
        <v>0.011000000000000001</v>
      </c>
      <c r="AB264" s="380">
        <f t="array" aca="true" ref="AB264">INDEX(KM_PCT,MATCH($A264,'Knowledge - Percentages'!$B:$B,0),'Data - Knowledge'!AB$8)/100</f>
        <v>0.006</v>
      </c>
      <c r="AC264" s="380">
        <f t="array" aca="true" ref="AC264">INDEX(KM_PCT,MATCH($A264,'Knowledge - Percentages'!$B:$B,0),'Data - Knowledge'!AC$8)/100</f>
        <v>0.01</v>
      </c>
      <c r="AD264" s="380">
        <f t="array" aca="true" ref="AD264">INDEX(KM_PCT,MATCH($A264,'Knowledge - Percentages'!$B:$B,0),'Data - Knowledge'!AD$8)/100</f>
        <v>0.013000000000000001</v>
      </c>
      <c r="AE264" s="380">
        <f t="array" aca="true" ref="AE264">INDEX(KM_PCT,MATCH($A264,'Knowledge - Percentages'!$B:$B,0),'Data - Knowledge'!AE$8)/100</f>
        <v>0.0069999999999999993</v>
      </c>
      <c r="AF264" s="380">
        <f t="array" aca="true" ref="AF264">INDEX(KM_PCT,MATCH($A264,'Knowledge - Percentages'!$B:$B,0),'Data - Knowledge'!AF$8)/100</f>
        <v>0.006</v>
      </c>
      <c r="AG264" s="380">
        <f t="array" aca="true" ref="AG264">INDEX(KM_PCT,MATCH($A264,'Knowledge - Percentages'!$B:$B,0),'Data - Knowledge'!AG$8)/100</f>
        <v>0.008</v>
      </c>
      <c r="AH264" s="380">
        <f t="array" aca="true" ref="AH264">INDEX(KM_PCT,MATCH($A264,'Knowledge - Percentages'!$B:$B,0),'Data - Knowledge'!AH$8)/100</f>
        <v>0.008</v>
      </c>
      <c r="AI264" s="380">
        <f t="array" aca="true" ref="AI264">INDEX(KM_PCT,MATCH($A264,'Knowledge - Percentages'!$B:$B,0),'Data - Knowledge'!AI$8)/100</f>
        <v>0.0090000000000000011</v>
      </c>
      <c r="AJ264" s="380">
        <f t="array" aca="true" ref="AJ264">INDEX(KM_PCT,MATCH($A264,'Knowledge - Percentages'!$B:$B,0),'Data - Knowledge'!AJ$8)/100</f>
        <v>0.008</v>
      </c>
      <c r="AK264" s="380">
        <f t="array" aca="true" ref="AK264">INDEX(KM_PCT,MATCH($A264,'Knowledge - Percentages'!$B:$B,0),'Data - Knowledge'!AK$8)/100</f>
        <v>0.006</v>
      </c>
      <c r="AL264" s="380">
        <f t="array" aca="true" ref="AL264">INDEX(KM_PCT,MATCH($A264,'Knowledge - Percentages'!$B:$B,0),'Data - Knowledge'!AL$8)/100</f>
        <v>0.006</v>
      </c>
      <c r="AM264" s="380">
        <f t="array" aca="true" ref="AM264">INDEX(KM_PCT,MATCH($A264,'Knowledge - Percentages'!$B:$B,0),'Data - Knowledge'!AM$8)/100</f>
        <v>0.006</v>
      </c>
      <c r="AN264" s="380">
        <f t="array" aca="true" ref="AN264">INDEX(KM_PCT,MATCH($A264,'Knowledge - Percentages'!$B:$B,0),'Data - Knowledge'!AN$8)/100</f>
        <v>0.0090000000000000011</v>
      </c>
      <c r="AO264" s="380">
        <f t="array" aca="true" ref="AO264">INDEX(KM_PCT,MATCH($A264,'Knowledge - Percentages'!$B:$B,0),'Data - Knowledge'!AO$8)/100</f>
        <v>0.01</v>
      </c>
      <c r="AP264" s="380">
        <f t="array" aca="true" ref="AP264">INDEX(KM_PCT,MATCH($A264,'Knowledge - Percentages'!$B:$B,0),'Data - Knowledge'!AP$8)/100</f>
        <v>0.006</v>
      </c>
      <c r="AQ264" s="380">
        <f t="array" aca="true" ref="AQ264">INDEX(KM_PCT,MATCH($A264,'Knowledge - Percentages'!$B:$B,0),'Data - Knowledge'!AQ$8)/100</f>
        <v>0.006</v>
      </c>
      <c r="AR264" s="380">
        <f t="array" aca="true" ref="AR264">INDEX(KM_PCT,MATCH($A264,'Knowledge - Percentages'!$B:$B,0),'Data - Knowledge'!AR$8)/100</f>
        <v>0.019</v>
      </c>
      <c r="AS264" s="380">
        <f t="array" aca="true" ref="AS264">INDEX(KM_PCT,MATCH($A264,'Knowledge - Percentages'!$B:$B,0),'Data - Knowledge'!AS$8)/100</f>
        <v>0.018000000000000002</v>
      </c>
      <c r="AT264" s="380">
        <f t="array" aca="true" ref="AT264">INDEX(KM_PCT,MATCH($A264,'Knowledge - Percentages'!$B:$B,0),'Data - Knowledge'!AT$8)/100</f>
        <v>0.017</v>
      </c>
      <c r="AU264" s="380">
        <f t="array" aca="true" ref="AU264">INDEX(KM_PCT,MATCH($A264,'Knowledge - Percentages'!$B:$B,0),'Data - Knowledge'!AU$8)/100</f>
        <v>0.012</v>
      </c>
      <c r="AV264" s="380">
        <f t="array" aca="true" ref="AV264">INDEX(KM_PCT,MATCH($A264,'Knowledge - Percentages'!$B:$B,0),'Data - Knowledge'!AV$8)/100</f>
        <v>0.01</v>
      </c>
      <c r="AW264" s="380">
        <f t="array" aca="true" ref="AW264">INDEX(KM_PCT,MATCH($A264,'Knowledge - Percentages'!$B:$B,0),'Data - Knowledge'!AW$8)/100</f>
        <v>0.013000000000000001</v>
      </c>
      <c r="AX264" s="380">
        <f t="array" aca="true" ref="AX264">INDEX(KM_PCT,MATCH($A264,'Knowledge - Percentages'!$B:$B,0),'Data - Knowledge'!AX$8)/100</f>
        <v>0.013000000000000001</v>
      </c>
      <c r="AY264" s="380">
        <f t="array" aca="true" ref="AY264">INDEX(KM_PCT,MATCH($A264,'Knowledge - Percentages'!$B:$B,0),'Data - Knowledge'!AY$8)/100</f>
        <v>0.01</v>
      </c>
      <c r="AZ264" s="380">
        <f t="array" aca="true" ref="AZ264">INDEX(KM_PCT,MATCH($A264,'Knowledge - Percentages'!$B:$B,0),'Data - Knowledge'!AZ$8)/100</f>
        <v>0.008</v>
      </c>
      <c r="BA264" s="380">
        <f t="array" aca="true" ref="BA264">INDEX(KM_PCT,MATCH($A264,'Knowledge - Percentages'!$B:$B,0),'Data - Knowledge'!BA$8)/100</f>
        <v>0.008</v>
      </c>
      <c r="BB264" s="380">
        <f t="array" aca="true" ref="BB264">INDEX(KM_PCT,MATCH($A264,'Knowledge - Percentages'!$B:$B,0),'Data - Knowledge'!BB$8)/100</f>
        <v>0.0090000000000000011</v>
      </c>
      <c r="BC264" s="380">
        <f t="array" aca="true" ref="BC264">INDEX(KM_PCT,MATCH($A264,'Knowledge - Percentages'!$B:$B,0),'Data - Knowledge'!BC$8)/100</f>
        <v>0.02</v>
      </c>
      <c r="BD264" s="380">
        <f t="array" aca="true" ref="BD264">INDEX(KM_PCT,MATCH($A264,'Knowledge - Percentages'!$B:$B,0),'Data - Knowledge'!BD$8)/100</f>
        <v>0.015</v>
      </c>
      <c r="BE264" s="380">
        <f t="array" aca="true" ref="BE264">INDEX(KM_PCT,MATCH($A264,'Knowledge - Percentages'!$B:$B,0),'Data - Knowledge'!BE$8)/100</f>
        <v>0.008</v>
      </c>
      <c r="BF264" s="380">
        <f t="array" aca="true" ref="BF264">INDEX(KM_PCT,MATCH($A264,'Knowledge - Percentages'!$B:$B,0),'Data - Knowledge'!BF$8)/100</f>
        <v>0.012</v>
      </c>
      <c r="BG264" s="380">
        <f t="array" aca="true" ref="BG264">INDEX(KM_PCT,MATCH($A264,'Knowledge - Percentages'!$B:$B,0),'Data - Knowledge'!BG$8)/100</f>
        <v>0.006</v>
      </c>
      <c r="BH264" s="380">
        <f t="array" aca="true" ref="BH264">INDEX(KM_PCT,MATCH($A264,'Knowledge - Percentages'!$B:$B,0),'Data - Knowledge'!BH$8)/100</f>
        <v>0.0069999999999999993</v>
      </c>
      <c r="BI264" s="380">
        <f t="array" aca="true" ref="BI264">INDEX(KM_PCT,MATCH($A264,'Knowledge - Percentages'!$B:$B,0),'Data - Knowledge'!BI$8)/100</f>
        <v>0.005</v>
      </c>
      <c r="BJ264" s="380">
        <f t="array" aca="true" ref="BJ264">INDEX(KM_PCT,MATCH($A264,'Knowledge - Percentages'!$B:$B,0),'Data - Knowledge'!BJ$8)/100</f>
        <v>0.0069999999999999993</v>
      </c>
      <c r="BK264" s="380">
        <f t="array" aca="true" ref="BK264">INDEX(KM_PCT,MATCH($A264,'Knowledge - Percentages'!$B:$B,0),'Data - Knowledge'!BK$8)/100</f>
        <v>0.008</v>
      </c>
      <c r="BL264" s="380">
        <f t="array" aca="true" ref="BL264">INDEX(KM_PCT,MATCH($A264,'Knowledge - Percentages'!$B:$B,0),'Data - Knowledge'!BL$8)/100</f>
        <v>0.008</v>
      </c>
      <c r="BM264" s="380">
        <f t="array" aca="true" ref="BM264">INDEX(KM_PCT,MATCH($A264,'Knowledge - Percentages'!$B:$B,0),'Data - Knowledge'!BM$8)/100</f>
        <v>0.0090000000000000011</v>
      </c>
      <c r="BN264" s="380">
        <f t="array" aca="true" ref="BN264">INDEX(KM_PCT,MATCH($A264,'Knowledge - Percentages'!$B:$B,0),'Data - Knowledge'!BN$8)/100</f>
        <v>0.008</v>
      </c>
      <c r="BO264" s="380">
        <f t="array" aca="true" ref="BO264">INDEX(KM_PCT,MATCH($A264,'Knowledge - Percentages'!$B:$B,0),'Data - Knowledge'!BO$8)/100</f>
        <v>0.0090000000000000011</v>
      </c>
      <c r="BP264" s="380">
        <f t="array" aca="true" ref="BP264">INDEX(KM_PCT,MATCH($A264,'Knowledge - Percentages'!$B:$B,0),'Data - Knowledge'!BP$8)/100</f>
        <v>0.01</v>
      </c>
      <c r="BQ264" s="380">
        <f t="array" aca="true" ref="BQ264">INDEX(KM_PCT,MATCH($A264,'Knowledge - Percentages'!$B:$B,0),'Data - Knowledge'!BQ$8)/100</f>
        <v>0.013000000000000001</v>
      </c>
    </row>
    <row r="265" spans="1:69">
      <c r="A265" t="s">
        <v>1149</v>
      </c>
      <c r="B265" t="s">
        <v>1126</v>
      </c>
      <c r="C265" t="s">
        <v>1144</v>
      </c>
      <c r="D265" t="s">
        <v>1150</v>
      </c>
      <c r="E265" s="373">
        <f>SUMPRODUCT($K$2:$BQ$2,$K265:$BQ265)/$J$2</f>
        <v>0.027159090909090911</v>
      </c>
      <c r="F265" s="379">
        <f>SUMPRODUCT($K$2:$BQ$2,$K265:$BQ265)</f>
        <v>7.17</v>
      </c>
      <c r="G265" s="373">
        <f>SUMPRODUCT($K$3:$BQ$3,$K265:$BQ265)/$J$3</f>
        <v>0.030601129363449692</v>
      </c>
      <c r="H265" s="379">
        <f>SUMPRODUCT($K$3:$BQ$3,$K265:$BQ265)</f>
        <v>298.055</v>
      </c>
      <c r="I265" s="373">
        <f>CORREL($K$4:$BQ$4,$K265:$BQ265)</f>
        <v>-0.27153232989465326</v>
      </c>
      <c r="J265" s="379">
        <f>$E265/$G265*100</f>
        <v>88.751923455250022</v>
      </c>
      <c r="K265" s="380">
        <f t="array" aca="true" ref="K265">INDEX(KM_PCT,MATCH($A265,'Knowledge - Percentages'!$B:$B,0),'Data - Knowledge'!K$8)/100</f>
        <v>0.028999999999999998</v>
      </c>
      <c r="L265" s="380">
        <f t="array" aca="true" ref="L265">INDEX(KM_PCT,MATCH($A265,'Knowledge - Percentages'!$B:$B,0),'Data - Knowledge'!L$8)/100</f>
        <v>0.032</v>
      </c>
      <c r="M265" s="380">
        <f t="array" aca="true" ref="M265">INDEX(KM_PCT,MATCH($A265,'Knowledge - Percentages'!$B:$B,0),'Data - Knowledge'!M$8)/100</f>
        <v>0.028999999999999998</v>
      </c>
      <c r="N265" s="380">
        <f t="array" aca="true" ref="N265">INDEX(KM_PCT,MATCH($A265,'Knowledge - Percentages'!$B:$B,0),'Data - Knowledge'!N$8)/100</f>
        <v>0.031</v>
      </c>
      <c r="O265" s="380">
        <f t="array" aca="true" ref="O265">INDEX(KM_PCT,MATCH($A265,'Knowledge - Percentages'!$B:$B,0),'Data - Knowledge'!O$8)/100</f>
        <v>0.033</v>
      </c>
      <c r="P265" s="380">
        <f t="array" aca="true" ref="P265">INDEX(KM_PCT,MATCH($A265,'Knowledge - Percentages'!$B:$B,0),'Data - Knowledge'!P$8)/100</f>
        <v>0.024</v>
      </c>
      <c r="Q265" s="380">
        <f t="array" aca="true" ref="Q265">INDEX(KM_PCT,MATCH($A265,'Knowledge - Percentages'!$B:$B,0),'Data - Knowledge'!Q$8)/100</f>
        <v>0.033</v>
      </c>
      <c r="R265" s="380">
        <f t="array" aca="true" ref="R265">INDEX(KM_PCT,MATCH($A265,'Knowledge - Percentages'!$B:$B,0),'Data - Knowledge'!R$8)/100</f>
        <v>0.028999999999999998</v>
      </c>
      <c r="S265" s="380">
        <f t="array" aca="true" ref="S265">INDEX(KM_PCT,MATCH($A265,'Knowledge - Percentages'!$B:$B,0),'Data - Knowledge'!S$8)/100</f>
        <v>0.026000000000000002</v>
      </c>
      <c r="T265" s="380">
        <f t="array" aca="true" ref="T265">INDEX(KM_PCT,MATCH($A265,'Knowledge - Percentages'!$B:$B,0),'Data - Knowledge'!T$8)/100</f>
        <v>0.032</v>
      </c>
      <c r="U265" s="380">
        <f t="array" aca="true" ref="U265">INDEX(KM_PCT,MATCH($A265,'Knowledge - Percentages'!$B:$B,0),'Data - Knowledge'!U$8)/100</f>
        <v>0.03</v>
      </c>
      <c r="V265" s="380">
        <f t="array" aca="true" ref="V265">INDEX(KM_PCT,MATCH($A265,'Knowledge - Percentages'!$B:$B,0),'Data - Knowledge'!V$8)/100</f>
        <v>0.036000000000000004</v>
      </c>
      <c r="W265" s="380">
        <f t="array" aca="true" ref="W265">INDEX(KM_PCT,MATCH($A265,'Knowledge - Percentages'!$B:$B,0),'Data - Knowledge'!W$8)/100</f>
        <v>0.026000000000000002</v>
      </c>
      <c r="X265" s="380">
        <f t="array" aca="true" ref="X265">INDEX(KM_PCT,MATCH($A265,'Knowledge - Percentages'!$B:$B,0),'Data - Knowledge'!X$8)/100</f>
        <v>0.049</v>
      </c>
      <c r="Y265" s="380">
        <f t="array" aca="true" ref="Y265">INDEX(KM_PCT,MATCH($A265,'Knowledge - Percentages'!$B:$B,0),'Data - Knowledge'!Y$8)/100</f>
        <v>0.051</v>
      </c>
      <c r="Z265" s="380">
        <f t="array" aca="true" ref="Z265">INDEX(KM_PCT,MATCH($A265,'Knowledge - Percentages'!$B:$B,0),'Data - Knowledge'!Z$8)/100</f>
        <v>0.055</v>
      </c>
      <c r="AA265" s="380">
        <f t="array" aca="true" ref="AA265">INDEX(KM_PCT,MATCH($A265,'Knowledge - Percentages'!$B:$B,0),'Data - Knowledge'!AA$8)/100</f>
        <v>0.055999999999999994</v>
      </c>
      <c r="AB265" s="380">
        <f t="array" aca="true" ref="AB265">INDEX(KM_PCT,MATCH($A265,'Knowledge - Percentages'!$B:$B,0),'Data - Knowledge'!AB$8)/100</f>
        <v>0.047</v>
      </c>
      <c r="AC265" s="380">
        <f t="array" aca="true" ref="AC265">INDEX(KM_PCT,MATCH($A265,'Knowledge - Percentages'!$B:$B,0),'Data - Knowledge'!AC$8)/100</f>
        <v>0.048</v>
      </c>
      <c r="AD265" s="380">
        <f t="array" aca="true" ref="AD265">INDEX(KM_PCT,MATCH($A265,'Knowledge - Percentages'!$B:$B,0),'Data - Knowledge'!AD$8)/100</f>
        <v>0.04</v>
      </c>
      <c r="AE265" s="380">
        <f t="array" aca="true" ref="AE265">INDEX(KM_PCT,MATCH($A265,'Knowledge - Percentages'!$B:$B,0),'Data - Knowledge'!AE$8)/100</f>
        <v>0.032</v>
      </c>
      <c r="AF265" s="380">
        <f t="array" aca="true" ref="AF265">INDEX(KM_PCT,MATCH($A265,'Knowledge - Percentages'!$B:$B,0),'Data - Knowledge'!AF$8)/100</f>
        <v>0.031</v>
      </c>
      <c r="AG265" s="380">
        <f t="array" aca="true" ref="AG265">INDEX(KM_PCT,MATCH($A265,'Knowledge - Percentages'!$B:$B,0),'Data - Knowledge'!AG$8)/100</f>
        <v>0.031</v>
      </c>
      <c r="AH265" s="380">
        <f t="array" aca="true" ref="AH265">INDEX(KM_PCT,MATCH($A265,'Knowledge - Percentages'!$B:$B,0),'Data - Knowledge'!AH$8)/100</f>
        <v>0.025</v>
      </c>
      <c r="AI265" s="380">
        <f t="array" aca="true" ref="AI265">INDEX(KM_PCT,MATCH($A265,'Knowledge - Percentages'!$B:$B,0),'Data - Knowledge'!AI$8)/100</f>
        <v>0.031</v>
      </c>
      <c r="AJ265" s="380">
        <f t="array" aca="true" ref="AJ265">INDEX(KM_PCT,MATCH($A265,'Knowledge - Percentages'!$B:$B,0),'Data - Knowledge'!AJ$8)/100</f>
        <v>0.036000000000000004</v>
      </c>
      <c r="AK265" s="380">
        <f t="array" aca="true" ref="AK265">INDEX(KM_PCT,MATCH($A265,'Knowledge - Percentages'!$B:$B,0),'Data - Knowledge'!AK$8)/100</f>
        <v>0.028999999999999998</v>
      </c>
      <c r="AL265" s="380">
        <f t="array" aca="true" ref="AL265">INDEX(KM_PCT,MATCH($A265,'Knowledge - Percentages'!$B:$B,0),'Data - Knowledge'!AL$8)/100</f>
        <v>0.027999999999999997</v>
      </c>
      <c r="AM265" s="380">
        <f t="array" aca="true" ref="AM265">INDEX(KM_PCT,MATCH($A265,'Knowledge - Percentages'!$B:$B,0),'Data - Knowledge'!AM$8)/100</f>
        <v>0.028999999999999998</v>
      </c>
      <c r="AN265" s="380">
        <f t="array" aca="true" ref="AN265">INDEX(KM_PCT,MATCH($A265,'Knowledge - Percentages'!$B:$B,0),'Data - Knowledge'!AN$8)/100</f>
        <v>0.024</v>
      </c>
      <c r="AO265" s="380">
        <f t="array" aca="true" ref="AO265">INDEX(KM_PCT,MATCH($A265,'Knowledge - Percentages'!$B:$B,0),'Data - Knowledge'!AO$8)/100</f>
        <v>0.026000000000000002</v>
      </c>
      <c r="AP265" s="380">
        <f t="array" aca="true" ref="AP265">INDEX(KM_PCT,MATCH($A265,'Knowledge - Percentages'!$B:$B,0),'Data - Knowledge'!AP$8)/100</f>
        <v>0.032</v>
      </c>
      <c r="AQ265" s="380">
        <f t="array" aca="true" ref="AQ265">INDEX(KM_PCT,MATCH($A265,'Knowledge - Percentages'!$B:$B,0),'Data - Knowledge'!AQ$8)/100</f>
        <v>0.03</v>
      </c>
      <c r="AR265" s="380">
        <f t="array" aca="true" ref="AR265">INDEX(KM_PCT,MATCH($A265,'Knowledge - Percentages'!$B:$B,0),'Data - Knowledge'!AR$8)/100</f>
        <v>0.052000000000000005</v>
      </c>
      <c r="AS265" s="380">
        <f t="array" aca="true" ref="AS265">INDEX(KM_PCT,MATCH($A265,'Knowledge - Percentages'!$B:$B,0),'Data - Knowledge'!AS$8)/100</f>
        <v>0.05</v>
      </c>
      <c r="AT265" s="380">
        <f t="array" aca="true" ref="AT265">INDEX(KM_PCT,MATCH($A265,'Knowledge - Percentages'!$B:$B,0),'Data - Knowledge'!AT$8)/100</f>
        <v>0.054000000000000006</v>
      </c>
      <c r="AU265" s="380">
        <f t="array" aca="true" ref="AU265">INDEX(KM_PCT,MATCH($A265,'Knowledge - Percentages'!$B:$B,0),'Data - Knowledge'!AU$8)/100</f>
        <v>0.028999999999999998</v>
      </c>
      <c r="AV265" s="380">
        <f t="array" aca="true" ref="AV265">INDEX(KM_PCT,MATCH($A265,'Knowledge - Percentages'!$B:$B,0),'Data - Knowledge'!AV$8)/100</f>
        <v>0.027999999999999997</v>
      </c>
      <c r="AW265" s="380">
        <f t="array" aca="true" ref="AW265">INDEX(KM_PCT,MATCH($A265,'Knowledge - Percentages'!$B:$B,0),'Data - Knowledge'!AW$8)/100</f>
        <v>0.026000000000000002</v>
      </c>
      <c r="AX265" s="380">
        <f t="array" aca="true" ref="AX265">INDEX(KM_PCT,MATCH($A265,'Knowledge - Percentages'!$B:$B,0),'Data - Knowledge'!AX$8)/100</f>
        <v>0.026000000000000002</v>
      </c>
      <c r="AY265" s="380">
        <f t="array" aca="true" ref="AY265">INDEX(KM_PCT,MATCH($A265,'Knowledge - Percentages'!$B:$B,0),'Data - Knowledge'!AY$8)/100</f>
        <v>0.027000000000000003</v>
      </c>
      <c r="AZ265" s="380">
        <f t="array" aca="true" ref="AZ265">INDEX(KM_PCT,MATCH($A265,'Knowledge - Percentages'!$B:$B,0),'Data - Knowledge'!AZ$8)/100</f>
        <v>0.02</v>
      </c>
      <c r="BA265" s="380">
        <f t="array" aca="true" ref="BA265">INDEX(KM_PCT,MATCH($A265,'Knowledge - Percentages'!$B:$B,0),'Data - Knowledge'!BA$8)/100</f>
        <v>0.023</v>
      </c>
      <c r="BB265" s="380">
        <f t="array" aca="true" ref="BB265">INDEX(KM_PCT,MATCH($A265,'Knowledge - Percentages'!$B:$B,0),'Data - Knowledge'!BB$8)/100</f>
        <v>0.025</v>
      </c>
      <c r="BC265" s="380">
        <f t="array" aca="true" ref="BC265">INDEX(KM_PCT,MATCH($A265,'Knowledge - Percentages'!$B:$B,0),'Data - Knowledge'!BC$8)/100</f>
        <v>0.04</v>
      </c>
      <c r="BD265" s="380">
        <f t="array" aca="true" ref="BD265">INDEX(KM_PCT,MATCH($A265,'Knowledge - Percentages'!$B:$B,0),'Data - Knowledge'!BD$8)/100</f>
        <v>0.037000000000000005</v>
      </c>
      <c r="BE265" s="380">
        <f t="array" aca="true" ref="BE265">INDEX(KM_PCT,MATCH($A265,'Knowledge - Percentages'!$B:$B,0),'Data - Knowledge'!BE$8)/100</f>
        <v>0.024</v>
      </c>
      <c r="BF265" s="380">
        <f t="array" aca="true" ref="BF265">INDEX(KM_PCT,MATCH($A265,'Knowledge - Percentages'!$B:$B,0),'Data - Knowledge'!BF$8)/100</f>
        <v>0.023</v>
      </c>
      <c r="BG265" s="380">
        <f t="array" aca="true" ref="BG265">INDEX(KM_PCT,MATCH($A265,'Knowledge - Percentages'!$B:$B,0),'Data - Knowledge'!BG$8)/100</f>
        <v>0.025</v>
      </c>
      <c r="BH265" s="380">
        <f t="array" aca="true" ref="BH265">INDEX(KM_PCT,MATCH($A265,'Knowledge - Percentages'!$B:$B,0),'Data - Knowledge'!BH$8)/100</f>
        <v>0.027000000000000003</v>
      </c>
      <c r="BI265" s="380">
        <f t="array" aca="true" ref="BI265">INDEX(KM_PCT,MATCH($A265,'Knowledge - Percentages'!$B:$B,0),'Data - Knowledge'!BI$8)/100</f>
        <v>0.022000000000000002</v>
      </c>
      <c r="BJ265" s="380">
        <f t="array" aca="true" ref="BJ265">INDEX(KM_PCT,MATCH($A265,'Knowledge - Percentages'!$B:$B,0),'Data - Knowledge'!BJ$8)/100</f>
        <v>0.02</v>
      </c>
      <c r="BK265" s="380">
        <f t="array" aca="true" ref="BK265">INDEX(KM_PCT,MATCH($A265,'Knowledge - Percentages'!$B:$B,0),'Data - Knowledge'!BK$8)/100</f>
        <v>0.024</v>
      </c>
      <c r="BL265" s="380">
        <f t="array" aca="true" ref="BL265">INDEX(KM_PCT,MATCH($A265,'Knowledge - Percentages'!$B:$B,0),'Data - Knowledge'!BL$8)/100</f>
        <v>0.024</v>
      </c>
      <c r="BM265" s="380">
        <f t="array" aca="true" ref="BM265">INDEX(KM_PCT,MATCH($A265,'Knowledge - Percentages'!$B:$B,0),'Data - Knowledge'!BM$8)/100</f>
        <v>0.026000000000000002</v>
      </c>
      <c r="BN265" s="380">
        <f t="array" aca="true" ref="BN265">INDEX(KM_PCT,MATCH($A265,'Knowledge - Percentages'!$B:$B,0),'Data - Knowledge'!BN$8)/100</f>
        <v>0.023</v>
      </c>
      <c r="BO265" s="380">
        <f t="array" aca="true" ref="BO265">INDEX(KM_PCT,MATCH($A265,'Knowledge - Percentages'!$B:$B,0),'Data - Knowledge'!BO$8)/100</f>
        <v>0.031</v>
      </c>
      <c r="BP265" s="380">
        <f t="array" aca="true" ref="BP265">INDEX(KM_PCT,MATCH($A265,'Knowledge - Percentages'!$B:$B,0),'Data - Knowledge'!BP$8)/100</f>
        <v>0.028999999999999998</v>
      </c>
      <c r="BQ265" s="380">
        <f t="array" aca="true" ref="BQ265">INDEX(KM_PCT,MATCH($A265,'Knowledge - Percentages'!$B:$B,0),'Data - Knowledge'!BQ$8)/100</f>
        <v>0.04</v>
      </c>
    </row>
    <row r="266" spans="1:69">
      <c r="A266" t="s">
        <v>1151</v>
      </c>
      <c r="B266" t="s">
        <v>1126</v>
      </c>
      <c r="C266" t="s">
        <v>1152</v>
      </c>
      <c r="D266" t="s">
        <v>1153</v>
      </c>
      <c r="E266" s="373">
        <f>SUMPRODUCT($K$2:$BQ$2,$K266:$BQ266)/$J$2</f>
        <v>0.5891174242424243</v>
      </c>
      <c r="F266" s="379">
        <f>SUMPRODUCT($K$2:$BQ$2,$K266:$BQ266)</f>
        <v>155.52700000000002</v>
      </c>
      <c r="G266" s="373">
        <f>SUMPRODUCT($K$3:$BQ$3,$K266:$BQ266)/$J$3</f>
        <v>0.56845164271047233</v>
      </c>
      <c r="H266" s="379">
        <f>SUMPRODUCT($K$3:$BQ$3,$K266:$BQ266)</f>
        <v>5536.719000000001</v>
      </c>
      <c r="I266" s="373">
        <f>CORREL($K$4:$BQ$4,$K266:$BQ266)</f>
        <v>0.20493786162372041</v>
      </c>
      <c r="J266" s="379">
        <f>$E266/$G266*100</f>
        <v>103.63545110599277</v>
      </c>
      <c r="K266" s="380">
        <f t="array" aca="true" ref="K266">INDEX(KM_PCT,MATCH($A266,'Knowledge - Percentages'!$B:$B,0),'Data - Knowledge'!K$8)/100</f>
        <v>0.551</v>
      </c>
      <c r="L266" s="380">
        <f t="array" aca="true" ref="L266">INDEX(KM_PCT,MATCH($A266,'Knowledge - Percentages'!$B:$B,0),'Data - Knowledge'!L$8)/100</f>
        <v>0.594</v>
      </c>
      <c r="M266" s="380">
        <f t="array" aca="true" ref="M266">INDEX(KM_PCT,MATCH($A266,'Knowledge - Percentages'!$B:$B,0),'Data - Knowledge'!M$8)/100</f>
        <v>0.55</v>
      </c>
      <c r="N266" s="380">
        <f t="array" aca="true" ref="N266">INDEX(KM_PCT,MATCH($A266,'Knowledge - Percentages'!$B:$B,0),'Data - Knowledge'!N$8)/100</f>
        <v>0.573</v>
      </c>
      <c r="O266" s="380">
        <f t="array" aca="true" ref="O266">INDEX(KM_PCT,MATCH($A266,'Knowledge - Percentages'!$B:$B,0),'Data - Knowledge'!O$8)/100</f>
        <v>0.547</v>
      </c>
      <c r="P266" s="380">
        <f t="array" aca="true" ref="P266">INDEX(KM_PCT,MATCH($A266,'Knowledge - Percentages'!$B:$B,0),'Data - Knowledge'!P$8)/100</f>
        <v>0.53299999999999992</v>
      </c>
      <c r="Q266" s="380">
        <f t="array" aca="true" ref="Q266">INDEX(KM_PCT,MATCH($A266,'Knowledge - Percentages'!$B:$B,0),'Data - Knowledge'!Q$8)/100</f>
        <v>0.55399999999999994</v>
      </c>
      <c r="R266" s="380">
        <f t="array" aca="true" ref="R266">INDEX(KM_PCT,MATCH($A266,'Knowledge - Percentages'!$B:$B,0),'Data - Knowledge'!R$8)/100</f>
        <v>0.55899999999999994</v>
      </c>
      <c r="S266" s="380">
        <f t="array" aca="true" ref="S266">INDEX(KM_PCT,MATCH($A266,'Knowledge - Percentages'!$B:$B,0),'Data - Knowledge'!S$8)/100</f>
        <v>0.53299999999999992</v>
      </c>
      <c r="T266" s="380">
        <f t="array" aca="true" ref="T266">INDEX(KM_PCT,MATCH($A266,'Knowledge - Percentages'!$B:$B,0),'Data - Knowledge'!T$8)/100</f>
        <v>0.569</v>
      </c>
      <c r="U266" s="380">
        <f t="array" aca="true" ref="U266">INDEX(KM_PCT,MATCH($A266,'Knowledge - Percentages'!$B:$B,0),'Data - Knowledge'!U$8)/100</f>
        <v>0.569</v>
      </c>
      <c r="V266" s="380">
        <f t="array" aca="true" ref="V266">INDEX(KM_PCT,MATCH($A266,'Knowledge - Percentages'!$B:$B,0),'Data - Knowledge'!V$8)/100</f>
        <v>0.588</v>
      </c>
      <c r="W266" s="380">
        <f t="array" aca="true" ref="W266">INDEX(KM_PCT,MATCH($A266,'Knowledge - Percentages'!$B:$B,0),'Data - Knowledge'!W$8)/100</f>
        <v>0.583</v>
      </c>
      <c r="X266" s="380">
        <f t="array" aca="true" ref="X266">INDEX(KM_PCT,MATCH($A266,'Knowledge - Percentages'!$B:$B,0),'Data - Knowledge'!X$8)/100</f>
        <v>0.507</v>
      </c>
      <c r="Y266" s="380">
        <f t="array" aca="true" ref="Y266">INDEX(KM_PCT,MATCH($A266,'Knowledge - Percentages'!$B:$B,0),'Data - Knowledge'!Y$8)/100</f>
        <v>0.531</v>
      </c>
      <c r="Z266" s="380">
        <f t="array" aca="true" ref="Z266">INDEX(KM_PCT,MATCH($A266,'Knowledge - Percentages'!$B:$B,0),'Data - Knowledge'!Z$8)/100</f>
        <v>0.527</v>
      </c>
      <c r="AA266" s="380">
        <f t="array" aca="true" ref="AA266">INDEX(KM_PCT,MATCH($A266,'Knowledge - Percentages'!$B:$B,0),'Data - Knowledge'!AA$8)/100</f>
        <v>0.527</v>
      </c>
      <c r="AB266" s="380">
        <f t="array" aca="true" ref="AB266">INDEX(KM_PCT,MATCH($A266,'Knowledge - Percentages'!$B:$B,0),'Data - Knowledge'!AB$8)/100</f>
        <v>0.527</v>
      </c>
      <c r="AC266" s="380">
        <f t="array" aca="true" ref="AC266">INDEX(KM_PCT,MATCH($A266,'Knowledge - Percentages'!$B:$B,0),'Data - Knowledge'!AC$8)/100</f>
        <v>0.551</v>
      </c>
      <c r="AD266" s="380">
        <f t="array" aca="true" ref="AD266">INDEX(KM_PCT,MATCH($A266,'Knowledge - Percentages'!$B:$B,0),'Data - Knowledge'!AD$8)/100</f>
        <v>0.58700000000000008</v>
      </c>
      <c r="AE266" s="380">
        <f t="array" aca="true" ref="AE266">INDEX(KM_PCT,MATCH($A266,'Knowledge - Percentages'!$B:$B,0),'Data - Knowledge'!AE$8)/100</f>
        <v>0.568</v>
      </c>
      <c r="AF266" s="380">
        <f t="array" aca="true" ref="AF266">INDEX(KM_PCT,MATCH($A266,'Knowledge - Percentages'!$B:$B,0),'Data - Knowledge'!AF$8)/100</f>
        <v>0.568</v>
      </c>
      <c r="AG266" s="380">
        <f t="array" aca="true" ref="AG266">INDEX(KM_PCT,MATCH($A266,'Knowledge - Percentages'!$B:$B,0),'Data - Knowledge'!AG$8)/100</f>
        <v>0.57600000000000007</v>
      </c>
      <c r="AH266" s="380">
        <f t="array" aca="true" ref="AH266">INDEX(KM_PCT,MATCH($A266,'Knowledge - Percentages'!$B:$B,0),'Data - Knowledge'!AH$8)/100</f>
        <v>0.562</v>
      </c>
      <c r="AI266" s="380">
        <f t="array" aca="true" ref="AI266">INDEX(KM_PCT,MATCH($A266,'Knowledge - Percentages'!$B:$B,0),'Data - Knowledge'!AI$8)/100</f>
        <v>0.584</v>
      </c>
      <c r="AJ266" s="380">
        <f t="array" aca="true" ref="AJ266">INDEX(KM_PCT,MATCH($A266,'Knowledge - Percentages'!$B:$B,0),'Data - Knowledge'!AJ$8)/100</f>
        <v>0.56600000000000006</v>
      </c>
      <c r="AK266" s="380">
        <f t="array" aca="true" ref="AK266">INDEX(KM_PCT,MATCH($A266,'Knowledge - Percentages'!$B:$B,0),'Data - Knowledge'!AK$8)/100</f>
        <v>0.56600000000000006</v>
      </c>
      <c r="AL266" s="380">
        <f t="array" aca="true" ref="AL266">INDEX(KM_PCT,MATCH($A266,'Knowledge - Percentages'!$B:$B,0),'Data - Knowledge'!AL$8)/100</f>
        <v>0.58</v>
      </c>
      <c r="AM266" s="380">
        <f t="array" aca="true" ref="AM266">INDEX(KM_PCT,MATCH($A266,'Knowledge - Percentages'!$B:$B,0),'Data - Knowledge'!AM$8)/100</f>
        <v>0.539</v>
      </c>
      <c r="AN266" s="380">
        <f t="array" aca="true" ref="AN266">INDEX(KM_PCT,MATCH($A266,'Knowledge - Percentages'!$B:$B,0),'Data - Knowledge'!AN$8)/100</f>
        <v>0.58200000000000007</v>
      </c>
      <c r="AO266" s="380">
        <f t="array" aca="true" ref="AO266">INDEX(KM_PCT,MATCH($A266,'Knowledge - Percentages'!$B:$B,0),'Data - Knowledge'!AO$8)/100</f>
        <v>0.604</v>
      </c>
      <c r="AP266" s="380">
        <f t="array" aca="true" ref="AP266">INDEX(KM_PCT,MATCH($A266,'Knowledge - Percentages'!$B:$B,0),'Data - Knowledge'!AP$8)/100</f>
        <v>0.56600000000000006</v>
      </c>
      <c r="AQ266" s="380">
        <f t="array" aca="true" ref="AQ266">INDEX(KM_PCT,MATCH($A266,'Knowledge - Percentages'!$B:$B,0),'Data - Knowledge'!AQ$8)/100</f>
        <v>0.56600000000000006</v>
      </c>
      <c r="AR266" s="380">
        <f t="array" aca="true" ref="AR266">INDEX(KM_PCT,MATCH($A266,'Knowledge - Percentages'!$B:$B,0),'Data - Knowledge'!AR$8)/100</f>
        <v>0.536</v>
      </c>
      <c r="AS266" s="380">
        <f t="array" aca="true" ref="AS266">INDEX(KM_PCT,MATCH($A266,'Knowledge - Percentages'!$B:$B,0),'Data - Knowledge'!AS$8)/100</f>
        <v>0.578</v>
      </c>
      <c r="AT266" s="380">
        <f t="array" aca="true" ref="AT266">INDEX(KM_PCT,MATCH($A266,'Knowledge - Percentages'!$B:$B,0),'Data - Knowledge'!AT$8)/100</f>
        <v>0.581</v>
      </c>
      <c r="AU266" s="380">
        <f t="array" aca="true" ref="AU266">INDEX(KM_PCT,MATCH($A266,'Knowledge - Percentages'!$B:$B,0),'Data - Knowledge'!AU$8)/100</f>
        <v>0.6</v>
      </c>
      <c r="AV266" s="380">
        <f t="array" aca="true" ref="AV266">INDEX(KM_PCT,MATCH($A266,'Knowledge - Percentages'!$B:$B,0),'Data - Knowledge'!AV$8)/100</f>
        <v>0.57</v>
      </c>
      <c r="AW266" s="380">
        <f t="array" aca="true" ref="AW266">INDEX(KM_PCT,MATCH($A266,'Knowledge - Percentages'!$B:$B,0),'Data - Knowledge'!AW$8)/100</f>
        <v>0.583</v>
      </c>
      <c r="AX266" s="380">
        <f t="array" aca="true" ref="AX266">INDEX(KM_PCT,MATCH($A266,'Knowledge - Percentages'!$B:$B,0),'Data - Knowledge'!AX$8)/100</f>
        <v>0.69</v>
      </c>
      <c r="AY266" s="380">
        <f t="array" aca="true" ref="AY266">INDEX(KM_PCT,MATCH($A266,'Knowledge - Percentages'!$B:$B,0),'Data - Knowledge'!AY$8)/100</f>
        <v>0.601</v>
      </c>
      <c r="AZ266" s="380">
        <f t="array" aca="true" ref="AZ266">INDEX(KM_PCT,MATCH($A266,'Knowledge - Percentages'!$B:$B,0),'Data - Knowledge'!AZ$8)/100</f>
        <v>0.598</v>
      </c>
      <c r="BA266" s="380">
        <f t="array" aca="true" ref="BA266">INDEX(KM_PCT,MATCH($A266,'Knowledge - Percentages'!$B:$B,0),'Data - Knowledge'!BA$8)/100</f>
        <v>0.598</v>
      </c>
      <c r="BB266" s="380">
        <f t="array" aca="true" ref="BB266">INDEX(KM_PCT,MATCH($A266,'Knowledge - Percentages'!$B:$B,0),'Data - Knowledge'!BB$8)/100</f>
        <v>0.594</v>
      </c>
      <c r="BC266" s="380">
        <f t="array" aca="true" ref="BC266">INDEX(KM_PCT,MATCH($A266,'Knowledge - Percentages'!$B:$B,0),'Data - Knowledge'!BC$8)/100</f>
        <v>0.628</v>
      </c>
      <c r="BD266" s="380">
        <f t="array" aca="true" ref="BD266">INDEX(KM_PCT,MATCH($A266,'Knowledge - Percentages'!$B:$B,0),'Data - Knowledge'!BD$8)/100</f>
        <v>0.624</v>
      </c>
      <c r="BE266" s="380">
        <f t="array" aca="true" ref="BE266">INDEX(KM_PCT,MATCH($A266,'Knowledge - Percentages'!$B:$B,0),'Data - Knowledge'!BE$8)/100</f>
        <v>0.605</v>
      </c>
      <c r="BF266" s="380">
        <f t="array" aca="true" ref="BF266">INDEX(KM_PCT,MATCH($A266,'Knowledge - Percentages'!$B:$B,0),'Data - Knowledge'!BF$8)/100</f>
        <v>0.616</v>
      </c>
      <c r="BG266" s="380">
        <f t="array" aca="true" ref="BG266">INDEX(KM_PCT,MATCH($A266,'Knowledge - Percentages'!$B:$B,0),'Data - Knowledge'!BG$8)/100</f>
        <v>0.599</v>
      </c>
      <c r="BH266" s="380">
        <f t="array" aca="true" ref="BH266">INDEX(KM_PCT,MATCH($A266,'Knowledge - Percentages'!$B:$B,0),'Data - Knowledge'!BH$8)/100</f>
        <v>0.594</v>
      </c>
      <c r="BI266" s="380">
        <f t="array" aca="true" ref="BI266">INDEX(KM_PCT,MATCH($A266,'Knowledge - Percentages'!$B:$B,0),'Data - Knowledge'!BI$8)/100</f>
        <v>0.594</v>
      </c>
      <c r="BJ266" s="380">
        <f t="array" aca="true" ref="BJ266">INDEX(KM_PCT,MATCH($A266,'Knowledge - Percentages'!$B:$B,0),'Data - Knowledge'!BJ$8)/100</f>
        <v>0.599</v>
      </c>
      <c r="BK266" s="380">
        <f t="array" aca="true" ref="BK266">INDEX(KM_PCT,MATCH($A266,'Knowledge - Percentages'!$B:$B,0),'Data - Knowledge'!BK$8)/100</f>
        <v>0.594</v>
      </c>
      <c r="BL266" s="380">
        <f t="array" aca="true" ref="BL266">INDEX(KM_PCT,MATCH($A266,'Knowledge - Percentages'!$B:$B,0),'Data - Knowledge'!BL$8)/100</f>
        <v>0.552</v>
      </c>
      <c r="BM266" s="380">
        <f t="array" aca="true" ref="BM266">INDEX(KM_PCT,MATCH($A266,'Knowledge - Percentages'!$B:$B,0),'Data - Knowledge'!BM$8)/100</f>
        <v>0.594</v>
      </c>
      <c r="BN266" s="380">
        <f t="array" aca="true" ref="BN266">INDEX(KM_PCT,MATCH($A266,'Knowledge - Percentages'!$B:$B,0),'Data - Knowledge'!BN$8)/100</f>
        <v>0.59</v>
      </c>
      <c r="BO266" s="380">
        <f t="array" aca="true" ref="BO266">INDEX(KM_PCT,MATCH($A266,'Knowledge - Percentages'!$B:$B,0),'Data - Knowledge'!BO$8)/100</f>
        <v>0.604</v>
      </c>
      <c r="BP266" s="380">
        <f t="array" aca="true" ref="BP266">INDEX(KM_PCT,MATCH($A266,'Knowledge - Percentages'!$B:$B,0),'Data - Knowledge'!BP$8)/100</f>
        <v>0.58200000000000007</v>
      </c>
      <c r="BQ266" s="380">
        <f t="array" aca="true" ref="BQ266">INDEX(KM_PCT,MATCH($A266,'Knowledge - Percentages'!$B:$B,0),'Data - Knowledge'!BQ$8)/100</f>
        <v>0.634</v>
      </c>
    </row>
    <row r="267" spans="1:69">
      <c r="A267" t="s">
        <v>1154</v>
      </c>
      <c r="B267" t="s">
        <v>1126</v>
      </c>
      <c r="C267" t="s">
        <v>1152</v>
      </c>
      <c r="D267" t="s">
        <v>1130</v>
      </c>
      <c r="E267" s="373">
        <f>SUMPRODUCT($K$2:$BQ$2,$K267:$BQ267)/$J$2</f>
        <v>0.51483333333333337</v>
      </c>
      <c r="F267" s="379">
        <f>SUMPRODUCT($K$2:$BQ$2,$K267:$BQ267)</f>
        <v>135.916</v>
      </c>
      <c r="G267" s="373">
        <f>SUMPRODUCT($K$3:$BQ$3,$K267:$BQ267)/$J$3</f>
        <v>0.62005811088295659</v>
      </c>
      <c r="H267" s="379">
        <f>SUMPRODUCT($K$3:$BQ$3,$K267:$BQ267)</f>
        <v>6039.3659999999973</v>
      </c>
      <c r="I267" s="373">
        <f>CORREL($K$4:$BQ$4,$K267:$BQ267)</f>
        <v>-0.36222277447563977</v>
      </c>
      <c r="J267" s="379">
        <f>$E267/$G267*100</f>
        <v>83.029852250495651</v>
      </c>
      <c r="K267" s="380">
        <f t="array" aca="true" ref="K267">INDEX(KM_PCT,MATCH($A267,'Knowledge - Percentages'!$B:$B,0),'Data - Knowledge'!K$8)/100</f>
        <v>0.672</v>
      </c>
      <c r="L267" s="380">
        <f t="array" aca="true" ref="L267">INDEX(KM_PCT,MATCH($A267,'Knowledge - Percentages'!$B:$B,0),'Data - Knowledge'!L$8)/100</f>
        <v>0.672</v>
      </c>
      <c r="M267" s="380">
        <f t="array" aca="true" ref="M267">INDEX(KM_PCT,MATCH($A267,'Knowledge - Percentages'!$B:$B,0),'Data - Knowledge'!M$8)/100</f>
        <v>0.679</v>
      </c>
      <c r="N267" s="380">
        <f t="array" aca="true" ref="N267">INDEX(KM_PCT,MATCH($A267,'Knowledge - Percentages'!$B:$B,0),'Data - Knowledge'!N$8)/100</f>
        <v>0.652</v>
      </c>
      <c r="O267" s="380">
        <f t="array" aca="true" ref="O267">INDEX(KM_PCT,MATCH($A267,'Knowledge - Percentages'!$B:$B,0),'Data - Knowledge'!O$8)/100</f>
        <v>0.696</v>
      </c>
      <c r="P267" s="380">
        <f t="array" aca="true" ref="P267">INDEX(KM_PCT,MATCH($A267,'Knowledge - Percentages'!$B:$B,0),'Data - Knowledge'!P$8)/100</f>
        <v>0.70900000000000007</v>
      </c>
      <c r="Q267" s="380">
        <f t="array" aca="true" ref="Q267">INDEX(KM_PCT,MATCH($A267,'Knowledge - Percentages'!$B:$B,0),'Data - Knowledge'!Q$8)/100</f>
        <v>0.708</v>
      </c>
      <c r="R267" s="380">
        <f t="array" aca="true" ref="R267">INDEX(KM_PCT,MATCH($A267,'Knowledge - Percentages'!$B:$B,0),'Data - Knowledge'!R$8)/100</f>
        <v>0.696</v>
      </c>
      <c r="S267" s="380">
        <f t="array" aca="true" ref="S267">INDEX(KM_PCT,MATCH($A267,'Knowledge - Percentages'!$B:$B,0),'Data - Knowledge'!S$8)/100</f>
        <v>0.737</v>
      </c>
      <c r="T267" s="380">
        <f t="array" aca="true" ref="T267">INDEX(KM_PCT,MATCH($A267,'Knowledge - Percentages'!$B:$B,0),'Data - Knowledge'!T$8)/100</f>
        <v>0.623</v>
      </c>
      <c r="U267" s="380">
        <f t="array" aca="true" ref="U267">INDEX(KM_PCT,MATCH($A267,'Knowledge - Percentages'!$B:$B,0),'Data - Knowledge'!U$8)/100</f>
        <v>0.617</v>
      </c>
      <c r="V267" s="380">
        <f t="array" aca="true" ref="V267">INDEX(KM_PCT,MATCH($A267,'Knowledge - Percentages'!$B:$B,0),'Data - Knowledge'!V$8)/100</f>
        <v>0.551</v>
      </c>
      <c r="W267" s="380">
        <f t="array" aca="true" ref="W267">INDEX(KM_PCT,MATCH($A267,'Knowledge - Percentages'!$B:$B,0),'Data - Knowledge'!W$8)/100</f>
        <v>0.639</v>
      </c>
      <c r="X267" s="380">
        <f t="array" aca="true" ref="X267">INDEX(KM_PCT,MATCH($A267,'Knowledge - Percentages'!$B:$B,0),'Data - Knowledge'!X$8)/100</f>
        <v>0.762</v>
      </c>
      <c r="Y267" s="380">
        <f t="array" aca="true" ref="Y267">INDEX(KM_PCT,MATCH($A267,'Knowledge - Percentages'!$B:$B,0),'Data - Knowledge'!Y$8)/100</f>
        <v>0.762</v>
      </c>
      <c r="Z267" s="380">
        <f t="array" aca="true" ref="Z267">INDEX(KM_PCT,MATCH($A267,'Knowledge - Percentages'!$B:$B,0),'Data - Knowledge'!Z$8)/100</f>
        <v>0.764</v>
      </c>
      <c r="AA267" s="380">
        <f t="array" aca="true" ref="AA267">INDEX(KM_PCT,MATCH($A267,'Knowledge - Percentages'!$B:$B,0),'Data - Knowledge'!AA$8)/100</f>
        <v>0.762</v>
      </c>
      <c r="AB267" s="380">
        <f t="array" aca="true" ref="AB267">INDEX(KM_PCT,MATCH($A267,'Knowledge - Percentages'!$B:$B,0),'Data - Knowledge'!AB$8)/100</f>
        <v>0.71</v>
      </c>
      <c r="AC267" s="380">
        <f t="array" aca="true" ref="AC267">INDEX(KM_PCT,MATCH($A267,'Knowledge - Percentages'!$B:$B,0),'Data - Knowledge'!AC$8)/100</f>
        <v>0.698</v>
      </c>
      <c r="AD267" s="380">
        <f t="array" aca="true" ref="AD267">INDEX(KM_PCT,MATCH($A267,'Knowledge - Percentages'!$B:$B,0),'Data - Knowledge'!AD$8)/100</f>
        <v>0.584</v>
      </c>
      <c r="AE267" s="380">
        <f t="array" aca="true" ref="AE267">INDEX(KM_PCT,MATCH($A267,'Knowledge - Percentages'!$B:$B,0),'Data - Knowledge'!AE$8)/100</f>
        <v>0.677</v>
      </c>
      <c r="AF267" s="380">
        <f t="array" aca="true" ref="AF267">INDEX(KM_PCT,MATCH($A267,'Knowledge - Percentages'!$B:$B,0),'Data - Knowledge'!AF$8)/100</f>
        <v>0.66599999999999993</v>
      </c>
      <c r="AG267" s="380">
        <f t="array" aca="true" ref="AG267">INDEX(KM_PCT,MATCH($A267,'Knowledge - Percentages'!$B:$B,0),'Data - Knowledge'!AG$8)/100</f>
        <v>0.616</v>
      </c>
      <c r="AH267" s="380">
        <f t="array" aca="true" ref="AH267">INDEX(KM_PCT,MATCH($A267,'Knowledge - Percentages'!$B:$B,0),'Data - Knowledge'!AH$8)/100</f>
        <v>0.665</v>
      </c>
      <c r="AI267" s="380">
        <f t="array" aca="true" ref="AI267">INDEX(KM_PCT,MATCH($A267,'Knowledge - Percentages'!$B:$B,0),'Data - Knowledge'!AI$8)/100</f>
        <v>0.53299999999999992</v>
      </c>
      <c r="AJ267" s="380">
        <f t="array" aca="true" ref="AJ267">INDEX(KM_PCT,MATCH($A267,'Knowledge - Percentages'!$B:$B,0),'Data - Knowledge'!AJ$8)/100</f>
        <v>0.659</v>
      </c>
      <c r="AK267" s="380">
        <f t="array" aca="true" ref="AK267">INDEX(KM_PCT,MATCH($A267,'Knowledge - Percentages'!$B:$B,0),'Data - Knowledge'!AK$8)/100</f>
        <v>0.604</v>
      </c>
      <c r="AL267" s="380">
        <f t="array" aca="true" ref="AL267">INDEX(KM_PCT,MATCH($A267,'Knowledge - Percentages'!$B:$B,0),'Data - Knowledge'!AL$8)/100</f>
        <v>0.62</v>
      </c>
      <c r="AM267" s="380">
        <f t="array" aca="true" ref="AM267">INDEX(KM_PCT,MATCH($A267,'Knowledge - Percentages'!$B:$B,0),'Data - Knowledge'!AM$8)/100</f>
        <v>0.617</v>
      </c>
      <c r="AN267" s="380">
        <f t="array" aca="true" ref="AN267">INDEX(KM_PCT,MATCH($A267,'Knowledge - Percentages'!$B:$B,0),'Data - Knowledge'!AN$8)/100</f>
        <v>0.498</v>
      </c>
      <c r="AO267" s="380">
        <f t="array" aca="true" ref="AO267">INDEX(KM_PCT,MATCH($A267,'Knowledge - Percentages'!$B:$B,0),'Data - Knowledge'!AO$8)/100</f>
        <v>0.499</v>
      </c>
      <c r="AP267" s="380">
        <f t="array" aca="true" ref="AP267">INDEX(KM_PCT,MATCH($A267,'Knowledge - Percentages'!$B:$B,0),'Data - Knowledge'!AP$8)/100</f>
        <v>0.653</v>
      </c>
      <c r="AQ267" s="380">
        <f t="array" aca="true" ref="AQ267">INDEX(KM_PCT,MATCH($A267,'Knowledge - Percentages'!$B:$B,0),'Data - Knowledge'!AQ$8)/100</f>
        <v>0.653</v>
      </c>
      <c r="AR267" s="380">
        <f t="array" aca="true" ref="AR267">INDEX(KM_PCT,MATCH($A267,'Knowledge - Percentages'!$B:$B,0),'Data - Knowledge'!AR$8)/100</f>
        <v>0.65099999999999991</v>
      </c>
      <c r="AS267" s="380">
        <f t="array" aca="true" ref="AS267">INDEX(KM_PCT,MATCH($A267,'Knowledge - Percentages'!$B:$B,0),'Data - Knowledge'!AS$8)/100</f>
        <v>0.635</v>
      </c>
      <c r="AT267" s="380">
        <f t="array" aca="true" ref="AT267">INDEX(KM_PCT,MATCH($A267,'Knowledge - Percentages'!$B:$B,0),'Data - Knowledge'!AT$8)/100</f>
        <v>0.635</v>
      </c>
      <c r="AU267" s="380">
        <f t="array" aca="true" ref="AU267">INDEX(KM_PCT,MATCH($A267,'Knowledge - Percentages'!$B:$B,0),'Data - Knowledge'!AU$8)/100</f>
        <v>0.562</v>
      </c>
      <c r="AV267" s="380">
        <f t="array" aca="true" ref="AV267">INDEX(KM_PCT,MATCH($A267,'Knowledge - Percentages'!$B:$B,0),'Data - Knowledge'!AV$8)/100</f>
        <v>0.57200000000000006</v>
      </c>
      <c r="AW267" s="380">
        <f t="array" aca="true" ref="AW267">INDEX(KM_PCT,MATCH($A267,'Knowledge - Percentages'!$B:$B,0),'Data - Knowledge'!AW$8)/100</f>
        <v>0.58200000000000007</v>
      </c>
      <c r="AX267" s="380">
        <f t="array" aca="true" ref="AX267">INDEX(KM_PCT,MATCH($A267,'Knowledge - Percentages'!$B:$B,0),'Data - Knowledge'!AX$8)/100</f>
        <v>0.40299999999999997</v>
      </c>
      <c r="AY267" s="380">
        <f t="array" aca="true" ref="AY267">INDEX(KM_PCT,MATCH($A267,'Knowledge - Percentages'!$B:$B,0),'Data - Knowledge'!AY$8)/100</f>
        <v>0.516</v>
      </c>
      <c r="AZ267" s="380">
        <f t="array" aca="true" ref="AZ267">INDEX(KM_PCT,MATCH($A267,'Knowledge - Percentages'!$B:$B,0),'Data - Knowledge'!AZ$8)/100</f>
        <v>0.535</v>
      </c>
      <c r="BA267" s="380">
        <f t="array" aca="true" ref="BA267">INDEX(KM_PCT,MATCH($A267,'Knowledge - Percentages'!$B:$B,0),'Data - Knowledge'!BA$8)/100</f>
        <v>0.516</v>
      </c>
      <c r="BB267" s="380">
        <f t="array" aca="true" ref="BB267">INDEX(KM_PCT,MATCH($A267,'Knowledge - Percentages'!$B:$B,0),'Data - Knowledge'!BB$8)/100</f>
        <v>0.508</v>
      </c>
      <c r="BC267" s="380">
        <f t="array" aca="true" ref="BC267">INDEX(KM_PCT,MATCH($A267,'Knowledge - Percentages'!$B:$B,0),'Data - Knowledge'!BC$8)/100</f>
        <v>0.31</v>
      </c>
      <c r="BD267" s="380">
        <f t="array" aca="true" ref="BD267">INDEX(KM_PCT,MATCH($A267,'Knowledge - Percentages'!$B:$B,0),'Data - Knowledge'!BD$8)/100</f>
        <v>0.354</v>
      </c>
      <c r="BE267" s="380">
        <f t="array" aca="true" ref="BE267">INDEX(KM_PCT,MATCH($A267,'Knowledge - Percentages'!$B:$B,0),'Data - Knowledge'!BE$8)/100</f>
        <v>0.462</v>
      </c>
      <c r="BF267" s="380">
        <f t="array" aca="true" ref="BF267">INDEX(KM_PCT,MATCH($A267,'Knowledge - Percentages'!$B:$B,0),'Data - Knowledge'!BF$8)/100</f>
        <v>0.415</v>
      </c>
      <c r="BG267" s="380">
        <f t="array" aca="true" ref="BG267">INDEX(KM_PCT,MATCH($A267,'Knowledge - Percentages'!$B:$B,0),'Data - Knowledge'!BG$8)/100</f>
        <v>0.581</v>
      </c>
      <c r="BH267" s="380">
        <f t="array" aca="true" ref="BH267">INDEX(KM_PCT,MATCH($A267,'Knowledge - Percentages'!$B:$B,0),'Data - Knowledge'!BH$8)/100</f>
        <v>0.575</v>
      </c>
      <c r="BI267" s="380">
        <f t="array" aca="true" ref="BI267">INDEX(KM_PCT,MATCH($A267,'Knowledge - Percentages'!$B:$B,0),'Data - Knowledge'!BI$8)/100</f>
        <v>0.56700000000000006</v>
      </c>
      <c r="BJ267" s="380">
        <f t="array" aca="true" ref="BJ267">INDEX(KM_PCT,MATCH($A267,'Knowledge - Percentages'!$B:$B,0),'Data - Knowledge'!BJ$8)/100</f>
        <v>0.489</v>
      </c>
      <c r="BK267" s="380">
        <f t="array" aca="true" ref="BK267">INDEX(KM_PCT,MATCH($A267,'Knowledge - Percentages'!$B:$B,0),'Data - Knowledge'!BK$8)/100</f>
        <v>0.446</v>
      </c>
      <c r="BL267" s="380">
        <f t="array" aca="true" ref="BL267">INDEX(KM_PCT,MATCH($A267,'Knowledge - Percentages'!$B:$B,0),'Data - Knowledge'!BL$8)/100</f>
        <v>0.528</v>
      </c>
      <c r="BM267" s="380">
        <f t="array" aca="true" ref="BM267">INDEX(KM_PCT,MATCH($A267,'Knowledge - Percentages'!$B:$B,0),'Data - Knowledge'!BM$8)/100</f>
        <v>0.47</v>
      </c>
      <c r="BN267" s="380">
        <f t="array" aca="true" ref="BN267">INDEX(KM_PCT,MATCH($A267,'Knowledge - Percentages'!$B:$B,0),'Data - Knowledge'!BN$8)/100</f>
        <v>0.498</v>
      </c>
      <c r="BO267" s="380">
        <f t="array" aca="true" ref="BO267">INDEX(KM_PCT,MATCH($A267,'Knowledge - Percentages'!$B:$B,0),'Data - Knowledge'!BO$8)/100</f>
        <v>0.486</v>
      </c>
      <c r="BP267" s="380">
        <f t="array" aca="true" ref="BP267">INDEX(KM_PCT,MATCH($A267,'Knowledge - Percentages'!$B:$B,0),'Data - Knowledge'!BP$8)/100</f>
        <v>0.455</v>
      </c>
      <c r="BQ267" s="380">
        <f t="array" aca="true" ref="BQ267">INDEX(KM_PCT,MATCH($A267,'Knowledge - Percentages'!$B:$B,0),'Data - Knowledge'!BQ$8)/100</f>
        <v>0.41</v>
      </c>
    </row>
    <row r="268" spans="1:69">
      <c r="A268" t="s">
        <v>1155</v>
      </c>
      <c r="B268" t="s">
        <v>1126</v>
      </c>
      <c r="C268" t="s">
        <v>1152</v>
      </c>
      <c r="D268" t="s">
        <v>1156</v>
      </c>
      <c r="E268" s="373">
        <f>SUMPRODUCT($K$2:$BQ$2,$K268:$BQ268)/$J$2</f>
        <v>0.35108712121212127</v>
      </c>
      <c r="F268" s="379">
        <f>SUMPRODUCT($K$2:$BQ$2,$K268:$BQ268)</f>
        <v>92.687000000000012</v>
      </c>
      <c r="G268" s="373">
        <f>SUMPRODUCT($K$3:$BQ$3,$K268:$BQ268)/$J$3</f>
        <v>0.37749969199178662</v>
      </c>
      <c r="H268" s="379">
        <f>SUMPRODUCT($K$3:$BQ$3,$K268:$BQ268)</f>
        <v>3676.8470000000016</v>
      </c>
      <c r="I268" s="373">
        <f>CORREL($K$4:$BQ$4,$K268:$BQ268)</f>
        <v>-0.2343107708111424</v>
      </c>
      <c r="J268" s="379">
        <f>$E268/$G268*100</f>
        <v>93.003286799969089</v>
      </c>
      <c r="K268" s="380">
        <f t="array" aca="true" ref="K268">INDEX(KM_PCT,MATCH($A268,'Knowledge - Percentages'!$B:$B,0),'Data - Knowledge'!K$8)/100</f>
        <v>0.37799999999999995</v>
      </c>
      <c r="L268" s="380">
        <f t="array" aca="true" ref="L268">INDEX(KM_PCT,MATCH($A268,'Knowledge - Percentages'!$B:$B,0),'Data - Knowledge'!L$8)/100</f>
        <v>0.426</v>
      </c>
      <c r="M268" s="380">
        <f t="array" aca="true" ref="M268">INDEX(KM_PCT,MATCH($A268,'Knowledge - Percentages'!$B:$B,0),'Data - Knowledge'!M$8)/100</f>
        <v>0.37799999999999995</v>
      </c>
      <c r="N268" s="380">
        <f t="array" aca="true" ref="N268">INDEX(KM_PCT,MATCH($A268,'Knowledge - Percentages'!$B:$B,0),'Data - Knowledge'!N$8)/100</f>
        <v>0.34600000000000003</v>
      </c>
      <c r="O268" s="380">
        <f t="array" aca="true" ref="O268">INDEX(KM_PCT,MATCH($A268,'Knowledge - Percentages'!$B:$B,0),'Data - Knowledge'!O$8)/100</f>
        <v>0.396</v>
      </c>
      <c r="P268" s="380">
        <f t="array" aca="true" ref="P268">INDEX(KM_PCT,MATCH($A268,'Knowledge - Percentages'!$B:$B,0),'Data - Knowledge'!P$8)/100</f>
        <v>0.457</v>
      </c>
      <c r="Q268" s="380">
        <f t="array" aca="true" ref="Q268">INDEX(KM_PCT,MATCH($A268,'Knowledge - Percentages'!$B:$B,0),'Data - Knowledge'!Q$8)/100</f>
        <v>0.396</v>
      </c>
      <c r="R268" s="380">
        <f t="array" aca="true" ref="R268">INDEX(KM_PCT,MATCH($A268,'Knowledge - Percentages'!$B:$B,0),'Data - Knowledge'!R$8)/100</f>
        <v>0.384</v>
      </c>
      <c r="S268" s="380">
        <f t="array" aca="true" ref="S268">INDEX(KM_PCT,MATCH($A268,'Knowledge - Percentages'!$B:$B,0),'Data - Knowledge'!S$8)/100</f>
        <v>0.435</v>
      </c>
      <c r="T268" s="380">
        <f t="array" aca="true" ref="T268">INDEX(KM_PCT,MATCH($A268,'Knowledge - Percentages'!$B:$B,0),'Data - Knowledge'!T$8)/100</f>
        <v>0.348</v>
      </c>
      <c r="U268" s="380">
        <f t="array" aca="true" ref="U268">INDEX(KM_PCT,MATCH($A268,'Knowledge - Percentages'!$B:$B,0),'Data - Knowledge'!U$8)/100</f>
        <v>0.364</v>
      </c>
      <c r="V268" s="380">
        <f t="array" aca="true" ref="V268">INDEX(KM_PCT,MATCH($A268,'Knowledge - Percentages'!$B:$B,0),'Data - Knowledge'!V$8)/100</f>
        <v>0.259</v>
      </c>
      <c r="W268" s="380">
        <f t="array" aca="true" ref="W268">INDEX(KM_PCT,MATCH($A268,'Knowledge - Percentages'!$B:$B,0),'Data - Knowledge'!W$8)/100</f>
        <v>0.36</v>
      </c>
      <c r="X268" s="380">
        <f t="array" aca="true" ref="X268">INDEX(KM_PCT,MATCH($A268,'Knowledge - Percentages'!$B:$B,0),'Data - Knowledge'!X$8)/100</f>
        <v>0.517</v>
      </c>
      <c r="Y268" s="380">
        <f t="array" aca="true" ref="Y268">INDEX(KM_PCT,MATCH($A268,'Knowledge - Percentages'!$B:$B,0),'Data - Knowledge'!Y$8)/100</f>
        <v>0.563</v>
      </c>
      <c r="Z268" s="380">
        <f t="array" aca="true" ref="Z268">INDEX(KM_PCT,MATCH($A268,'Knowledge - Percentages'!$B:$B,0),'Data - Knowledge'!Z$8)/100</f>
        <v>0.505</v>
      </c>
      <c r="AA268" s="380">
        <f t="array" aca="true" ref="AA268">INDEX(KM_PCT,MATCH($A268,'Knowledge - Percentages'!$B:$B,0),'Data - Knowledge'!AA$8)/100</f>
        <v>0.517</v>
      </c>
      <c r="AB268" s="380">
        <f t="array" aca="true" ref="AB268">INDEX(KM_PCT,MATCH($A268,'Knowledge - Percentages'!$B:$B,0),'Data - Knowledge'!AB$8)/100</f>
        <v>0.488</v>
      </c>
      <c r="AC268" s="380">
        <f t="array" aca="true" ref="AC268">INDEX(KM_PCT,MATCH($A268,'Knowledge - Percentages'!$B:$B,0),'Data - Knowledge'!AC$8)/100</f>
        <v>0.478</v>
      </c>
      <c r="AD268" s="380">
        <f t="array" aca="true" ref="AD268">INDEX(KM_PCT,MATCH($A268,'Knowledge - Percentages'!$B:$B,0),'Data - Knowledge'!AD$8)/100</f>
        <v>0.434</v>
      </c>
      <c r="AE268" s="380">
        <f t="array" aca="true" ref="AE268">INDEX(KM_PCT,MATCH($A268,'Knowledge - Percentages'!$B:$B,0),'Data - Knowledge'!AE$8)/100</f>
        <v>0.35200000000000004</v>
      </c>
      <c r="AF268" s="380">
        <f t="array" aca="true" ref="AF268">INDEX(KM_PCT,MATCH($A268,'Knowledge - Percentages'!$B:$B,0),'Data - Knowledge'!AF$8)/100</f>
        <v>0.35200000000000004</v>
      </c>
      <c r="AG268" s="380">
        <f t="array" aca="true" ref="AG268">INDEX(KM_PCT,MATCH($A268,'Knowledge - Percentages'!$B:$B,0),'Data - Knowledge'!AG$8)/100</f>
        <v>0.34299999999999997</v>
      </c>
      <c r="AH268" s="380">
        <f t="array" aca="true" ref="AH268">INDEX(KM_PCT,MATCH($A268,'Knowledge - Percentages'!$B:$B,0),'Data - Knowledge'!AH$8)/100</f>
        <v>0.40700000000000003</v>
      </c>
      <c r="AI268" s="380">
        <f t="array" aca="true" ref="AI268">INDEX(KM_PCT,MATCH($A268,'Knowledge - Percentages'!$B:$B,0),'Data - Knowledge'!AI$8)/100</f>
        <v>0.408</v>
      </c>
      <c r="AJ268" s="380">
        <f t="array" aca="true" ref="AJ268">INDEX(KM_PCT,MATCH($A268,'Knowledge - Percentages'!$B:$B,0),'Data - Knowledge'!AJ$8)/100</f>
        <v>0.447</v>
      </c>
      <c r="AK268" s="380">
        <f t="array" aca="true" ref="AK268">INDEX(KM_PCT,MATCH($A268,'Knowledge - Percentages'!$B:$B,0),'Data - Knowledge'!AK$8)/100</f>
        <v>0.389</v>
      </c>
      <c r="AL268" s="380">
        <f t="array" aca="true" ref="AL268">INDEX(KM_PCT,MATCH($A268,'Knowledge - Percentages'!$B:$B,0),'Data - Knowledge'!AL$8)/100</f>
        <v>0.425</v>
      </c>
      <c r="AM268" s="380">
        <f t="array" aca="true" ref="AM268">INDEX(KM_PCT,MATCH($A268,'Knowledge - Percentages'!$B:$B,0),'Data - Knowledge'!AM$8)/100</f>
        <v>0.395</v>
      </c>
      <c r="AN268" s="380">
        <f t="array" aca="true" ref="AN268">INDEX(KM_PCT,MATCH($A268,'Knowledge - Percentages'!$B:$B,0),'Data - Knowledge'!AN$8)/100</f>
        <v>0.262</v>
      </c>
      <c r="AO268" s="380">
        <f t="array" aca="true" ref="AO268">INDEX(KM_PCT,MATCH($A268,'Knowledge - Percentages'!$B:$B,0),'Data - Knowledge'!AO$8)/100</f>
        <v>0.262</v>
      </c>
      <c r="AP268" s="380">
        <f t="array" aca="true" ref="AP268">INDEX(KM_PCT,MATCH($A268,'Knowledge - Percentages'!$B:$B,0),'Data - Knowledge'!AP$8)/100</f>
        <v>0.44799999999999995</v>
      </c>
      <c r="AQ268" s="380">
        <f t="array" aca="true" ref="AQ268">INDEX(KM_PCT,MATCH($A268,'Knowledge - Percentages'!$B:$B,0),'Data - Knowledge'!AQ$8)/100</f>
        <v>0.46</v>
      </c>
      <c r="AR268" s="380">
        <f t="array" aca="true" ref="AR268">INDEX(KM_PCT,MATCH($A268,'Knowledge - Percentages'!$B:$B,0),'Data - Knowledge'!AR$8)/100</f>
        <v>0.542</v>
      </c>
      <c r="AS268" s="380">
        <f t="array" aca="true" ref="AS268">INDEX(KM_PCT,MATCH($A268,'Knowledge - Percentages'!$B:$B,0),'Data - Knowledge'!AS$8)/100</f>
        <v>0.503</v>
      </c>
      <c r="AT268" s="380">
        <f t="array" aca="true" ref="AT268">INDEX(KM_PCT,MATCH($A268,'Knowledge - Percentages'!$B:$B,0),'Data - Knowledge'!AT$8)/100</f>
        <v>0.503</v>
      </c>
      <c r="AU268" s="380">
        <f t="array" aca="true" ref="AU268">INDEX(KM_PCT,MATCH($A268,'Knowledge - Percentages'!$B:$B,0),'Data - Knowledge'!AU$8)/100</f>
        <v>0.38299999999999995</v>
      </c>
      <c r="AV268" s="380">
        <f t="array" aca="true" ref="AV268">INDEX(KM_PCT,MATCH($A268,'Knowledge - Percentages'!$B:$B,0),'Data - Knowledge'!AV$8)/100</f>
        <v>0.379</v>
      </c>
      <c r="AW268" s="380">
        <f t="array" aca="true" ref="AW268">INDEX(KM_PCT,MATCH($A268,'Knowledge - Percentages'!$B:$B,0),'Data - Knowledge'!AW$8)/100</f>
        <v>0.39</v>
      </c>
      <c r="AX268" s="380">
        <f t="array" aca="true" ref="AX268">INDEX(KM_PCT,MATCH($A268,'Knowledge - Percentages'!$B:$B,0),'Data - Knowledge'!AX$8)/100</f>
        <v>0.34299999999999997</v>
      </c>
      <c r="AY268" s="380">
        <f t="array" aca="true" ref="AY268">INDEX(KM_PCT,MATCH($A268,'Knowledge - Percentages'!$B:$B,0),'Data - Knowledge'!AY$8)/100</f>
        <v>0.36200000000000004</v>
      </c>
      <c r="AZ268" s="380">
        <f t="array" aca="true" ref="AZ268">INDEX(KM_PCT,MATCH($A268,'Knowledge - Percentages'!$B:$B,0),'Data - Knowledge'!AZ$8)/100</f>
        <v>0.392</v>
      </c>
      <c r="BA268" s="380">
        <f t="array" aca="true" ref="BA268">INDEX(KM_PCT,MATCH($A268,'Knowledge - Percentages'!$B:$B,0),'Data - Knowledge'!BA$8)/100</f>
        <v>0.353</v>
      </c>
      <c r="BB268" s="380">
        <f t="array" aca="true" ref="BB268">INDEX(KM_PCT,MATCH($A268,'Knowledge - Percentages'!$B:$B,0),'Data - Knowledge'!BB$8)/100</f>
        <v>0.36200000000000004</v>
      </c>
      <c r="BC268" s="380">
        <f t="array" aca="true" ref="BC268">INDEX(KM_PCT,MATCH($A268,'Knowledge - Percentages'!$B:$B,0),'Data - Knowledge'!BC$8)/100</f>
        <v>0.179</v>
      </c>
      <c r="BD268" s="380">
        <f t="array" aca="true" ref="BD268">INDEX(KM_PCT,MATCH($A268,'Knowledge - Percentages'!$B:$B,0),'Data - Knowledge'!BD$8)/100</f>
        <v>0.209</v>
      </c>
      <c r="BE268" s="380">
        <f t="array" aca="true" ref="BE268">INDEX(KM_PCT,MATCH($A268,'Knowledge - Percentages'!$B:$B,0),'Data - Knowledge'!BE$8)/100</f>
        <v>0.316</v>
      </c>
      <c r="BF268" s="380">
        <f t="array" aca="true" ref="BF268">INDEX(KM_PCT,MATCH($A268,'Knowledge - Percentages'!$B:$B,0),'Data - Knowledge'!BF$8)/100</f>
        <v>0.254</v>
      </c>
      <c r="BG268" s="380">
        <f t="array" aca="true" ref="BG268">INDEX(KM_PCT,MATCH($A268,'Knowledge - Percentages'!$B:$B,0),'Data - Knowledge'!BG$8)/100</f>
        <v>0.397</v>
      </c>
      <c r="BH268" s="380">
        <f t="array" aca="true" ref="BH268">INDEX(KM_PCT,MATCH($A268,'Knowledge - Percentages'!$B:$B,0),'Data - Knowledge'!BH$8)/100</f>
        <v>0.397</v>
      </c>
      <c r="BI268" s="380">
        <f t="array" aca="true" ref="BI268">INDEX(KM_PCT,MATCH($A268,'Knowledge - Percentages'!$B:$B,0),'Data - Knowledge'!BI$8)/100</f>
        <v>0.397</v>
      </c>
      <c r="BJ268" s="380">
        <f t="array" aca="true" ref="BJ268">INDEX(KM_PCT,MATCH($A268,'Knowledge - Percentages'!$B:$B,0),'Data - Knowledge'!BJ$8)/100</f>
        <v>0.36200000000000004</v>
      </c>
      <c r="BK268" s="380">
        <f t="array" aca="true" ref="BK268">INDEX(KM_PCT,MATCH($A268,'Knowledge - Percentages'!$B:$B,0),'Data - Knowledge'!BK$8)/100</f>
        <v>0.35100000000000003</v>
      </c>
      <c r="BL268" s="380">
        <f t="array" aca="true" ref="BL268">INDEX(KM_PCT,MATCH($A268,'Knowledge - Percentages'!$B:$B,0),'Data - Knowledge'!BL$8)/100</f>
        <v>0.36200000000000004</v>
      </c>
      <c r="BM268" s="380">
        <f t="array" aca="true" ref="BM268">INDEX(KM_PCT,MATCH($A268,'Knowledge - Percentages'!$B:$B,0),'Data - Knowledge'!BM$8)/100</f>
        <v>0.34600000000000003</v>
      </c>
      <c r="BN268" s="380">
        <f t="array" aca="true" ref="BN268">INDEX(KM_PCT,MATCH($A268,'Knowledge - Percentages'!$B:$B,0),'Data - Knowledge'!BN$8)/100</f>
        <v>0.366</v>
      </c>
      <c r="BO268" s="380">
        <f t="array" aca="true" ref="BO268">INDEX(KM_PCT,MATCH($A268,'Knowledge - Percentages'!$B:$B,0),'Data - Knowledge'!BO$8)/100</f>
        <v>0.35</v>
      </c>
      <c r="BP268" s="380">
        <f t="array" aca="true" ref="BP268">INDEX(KM_PCT,MATCH($A268,'Knowledge - Percentages'!$B:$B,0),'Data - Knowledge'!BP$8)/100</f>
        <v>0.331</v>
      </c>
      <c r="BQ268" s="380">
        <f t="array" aca="true" ref="BQ268">INDEX(KM_PCT,MATCH($A268,'Knowledge - Percentages'!$B:$B,0),'Data - Knowledge'!BQ$8)/100</f>
        <v>0.29</v>
      </c>
    </row>
    <row r="269" spans="1:69">
      <c r="A269" t="s">
        <v>1157</v>
      </c>
      <c r="B269" t="s">
        <v>1126</v>
      </c>
      <c r="C269" t="s">
        <v>1152</v>
      </c>
      <c r="D269" t="s">
        <v>1158</v>
      </c>
      <c r="E269" s="373">
        <f>SUMPRODUCT($K$2:$BQ$2,$K269:$BQ269)/$J$2</f>
        <v>0.311125</v>
      </c>
      <c r="F269" s="379">
        <f>SUMPRODUCT($K$2:$BQ$2,$K269:$BQ269)</f>
        <v>82.137</v>
      </c>
      <c r="G269" s="373">
        <f>SUMPRODUCT($K$3:$BQ$3,$K269:$BQ269)/$J$3</f>
        <v>0.44226601642710467</v>
      </c>
      <c r="H269" s="379">
        <f>SUMPRODUCT($K$3:$BQ$3,$K269:$BQ269)</f>
        <v>4307.6709999999994</v>
      </c>
      <c r="I269" s="373">
        <f>CORREL($K$4:$BQ$4,$K269:$BQ269)</f>
        <v>-0.41460312123806586</v>
      </c>
      <c r="J269" s="379">
        <f>$E269/$G269*100</f>
        <v>70.347932792453278</v>
      </c>
      <c r="K269" s="380">
        <f t="array" aca="true" ref="K269">INDEX(KM_PCT,MATCH($A269,'Knowledge - Percentages'!$B:$B,0),'Data - Knowledge'!K$8)/100</f>
        <v>0.532</v>
      </c>
      <c r="L269" s="380">
        <f t="array" aca="true" ref="L269">INDEX(KM_PCT,MATCH($A269,'Knowledge - Percentages'!$B:$B,0),'Data - Knowledge'!L$8)/100</f>
        <v>0.503</v>
      </c>
      <c r="M269" s="380">
        <f t="array" aca="true" ref="M269">INDEX(KM_PCT,MATCH($A269,'Knowledge - Percentages'!$B:$B,0),'Data - Knowledge'!M$8)/100</f>
        <v>0.547</v>
      </c>
      <c r="N269" s="380">
        <f t="array" aca="true" ref="N269">INDEX(KM_PCT,MATCH($A269,'Knowledge - Percentages'!$B:$B,0),'Data - Knowledge'!N$8)/100</f>
        <v>0.51</v>
      </c>
      <c r="O269" s="380">
        <f t="array" aca="true" ref="O269">INDEX(KM_PCT,MATCH($A269,'Knowledge - Percentages'!$B:$B,0),'Data - Knowledge'!O$8)/100</f>
        <v>0.537</v>
      </c>
      <c r="P269" s="380">
        <f t="array" aca="true" ref="P269">INDEX(KM_PCT,MATCH($A269,'Knowledge - Percentages'!$B:$B,0),'Data - Knowledge'!P$8)/100</f>
        <v>0.529</v>
      </c>
      <c r="Q269" s="380">
        <f t="array" aca="true" ref="Q269">INDEX(KM_PCT,MATCH($A269,'Knowledge - Percentages'!$B:$B,0),'Data - Knowledge'!Q$8)/100</f>
        <v>0.55299999999999994</v>
      </c>
      <c r="R269" s="380">
        <f t="array" aca="true" ref="R269">INDEX(KM_PCT,MATCH($A269,'Knowledge - Percentages'!$B:$B,0),'Data - Knowledge'!R$8)/100</f>
        <v>0.529</v>
      </c>
      <c r="S269" s="380">
        <f t="array" aca="true" ref="S269">INDEX(KM_PCT,MATCH($A269,'Knowledge - Percentages'!$B:$B,0),'Data - Knowledge'!S$8)/100</f>
        <v>0.565</v>
      </c>
      <c r="T269" s="380">
        <f t="array" aca="true" ref="T269">INDEX(KM_PCT,MATCH($A269,'Knowledge - Percentages'!$B:$B,0),'Data - Knowledge'!T$8)/100</f>
        <v>0.465</v>
      </c>
      <c r="U269" s="380">
        <f t="array" aca="true" ref="U269">INDEX(KM_PCT,MATCH($A269,'Knowledge - Percentages'!$B:$B,0),'Data - Knowledge'!U$8)/100</f>
        <v>0.462</v>
      </c>
      <c r="V269" s="380">
        <f t="array" aca="true" ref="V269">INDEX(KM_PCT,MATCH($A269,'Knowledge - Percentages'!$B:$B,0),'Data - Knowledge'!V$8)/100</f>
        <v>0.435</v>
      </c>
      <c r="W269" s="380">
        <f t="array" aca="true" ref="W269">INDEX(KM_PCT,MATCH($A269,'Knowledge - Percentages'!$B:$B,0),'Data - Knowledge'!W$8)/100</f>
        <v>0.48700000000000004</v>
      </c>
      <c r="X269" s="380">
        <f t="array" aca="true" ref="X269">INDEX(KM_PCT,MATCH($A269,'Knowledge - Percentages'!$B:$B,0),'Data - Knowledge'!X$8)/100</f>
        <v>0.561</v>
      </c>
      <c r="Y269" s="380">
        <f t="array" aca="true" ref="Y269">INDEX(KM_PCT,MATCH($A269,'Knowledge - Percentages'!$B:$B,0),'Data - Knowledge'!Y$8)/100</f>
        <v>0.561</v>
      </c>
      <c r="Z269" s="380">
        <f t="array" aca="true" ref="Z269">INDEX(KM_PCT,MATCH($A269,'Knowledge - Percentages'!$B:$B,0),'Data - Knowledge'!Z$8)/100</f>
        <v>0.561</v>
      </c>
      <c r="AA269" s="380">
        <f t="array" aca="true" ref="AA269">INDEX(KM_PCT,MATCH($A269,'Knowledge - Percentages'!$B:$B,0),'Data - Knowledge'!AA$8)/100</f>
        <v>0.561</v>
      </c>
      <c r="AB269" s="380">
        <f t="array" aca="true" ref="AB269">INDEX(KM_PCT,MATCH($A269,'Knowledge - Percentages'!$B:$B,0),'Data - Knowledge'!AB$8)/100</f>
        <v>0.495</v>
      </c>
      <c r="AC269" s="380">
        <f t="array" aca="true" ref="AC269">INDEX(KM_PCT,MATCH($A269,'Knowledge - Percentages'!$B:$B,0),'Data - Knowledge'!AC$8)/100</f>
        <v>0.484</v>
      </c>
      <c r="AD269" s="380">
        <f t="array" aca="true" ref="AD269">INDEX(KM_PCT,MATCH($A269,'Knowledge - Percentages'!$B:$B,0),'Data - Knowledge'!AD$8)/100</f>
        <v>0.364</v>
      </c>
      <c r="AE269" s="380">
        <f t="array" aca="true" ref="AE269">INDEX(KM_PCT,MATCH($A269,'Knowledge - Percentages'!$B:$B,0),'Data - Knowledge'!AE$8)/100</f>
        <v>0.505</v>
      </c>
      <c r="AF269" s="380">
        <f t="array" aca="true" ref="AF269">INDEX(KM_PCT,MATCH($A269,'Knowledge - Percentages'!$B:$B,0),'Data - Knowledge'!AF$8)/100</f>
        <v>0.512</v>
      </c>
      <c r="AG269" s="380">
        <f t="array" aca="true" ref="AG269">INDEX(KM_PCT,MATCH($A269,'Knowledge - Percentages'!$B:$B,0),'Data - Knowledge'!AG$8)/100</f>
        <v>0.45399999999999996</v>
      </c>
      <c r="AH269" s="380">
        <f t="array" aca="true" ref="AH269">INDEX(KM_PCT,MATCH($A269,'Knowledge - Percentages'!$B:$B,0),'Data - Knowledge'!AH$8)/100</f>
        <v>0.478</v>
      </c>
      <c r="AI269" s="380">
        <f t="array" aca="true" ref="AI269">INDEX(KM_PCT,MATCH($A269,'Knowledge - Percentages'!$B:$B,0),'Data - Knowledge'!AI$8)/100</f>
        <v>0.327</v>
      </c>
      <c r="AJ269" s="380">
        <f t="array" aca="true" ref="AJ269">INDEX(KM_PCT,MATCH($A269,'Knowledge - Percentages'!$B:$B,0),'Data - Knowledge'!AJ$8)/100</f>
        <v>0.442</v>
      </c>
      <c r="AK269" s="380">
        <f t="array" aca="true" ref="AK269">INDEX(KM_PCT,MATCH($A269,'Knowledge - Percentages'!$B:$B,0),'Data - Knowledge'!AK$8)/100</f>
        <v>0.402</v>
      </c>
      <c r="AL269" s="380">
        <f t="array" aca="true" ref="AL269">INDEX(KM_PCT,MATCH($A269,'Knowledge - Percentages'!$B:$B,0),'Data - Knowledge'!AL$8)/100</f>
        <v>0.436</v>
      </c>
      <c r="AM269" s="380">
        <f t="array" aca="true" ref="AM269">INDEX(KM_PCT,MATCH($A269,'Knowledge - Percentages'!$B:$B,0),'Data - Knowledge'!AM$8)/100</f>
        <v>0.42100000000000004</v>
      </c>
      <c r="AN269" s="380">
        <f t="array" aca="true" ref="AN269">INDEX(KM_PCT,MATCH($A269,'Knowledge - Percentages'!$B:$B,0),'Data - Knowledge'!AN$8)/100</f>
        <v>0.365</v>
      </c>
      <c r="AO269" s="380">
        <f t="array" aca="true" ref="AO269">INDEX(KM_PCT,MATCH($A269,'Knowledge - Percentages'!$B:$B,0),'Data - Knowledge'!AO$8)/100</f>
        <v>0.366</v>
      </c>
      <c r="AP269" s="380">
        <f t="array" aca="true" ref="AP269">INDEX(KM_PCT,MATCH($A269,'Knowledge - Percentages'!$B:$B,0),'Data - Knowledge'!AP$8)/100</f>
        <v>0.451</v>
      </c>
      <c r="AQ269" s="380">
        <f t="array" aca="true" ref="AQ269">INDEX(KM_PCT,MATCH($A269,'Knowledge - Percentages'!$B:$B,0),'Data - Knowledge'!AQ$8)/100</f>
        <v>0.433</v>
      </c>
      <c r="AR269" s="380">
        <f t="array" aca="true" ref="AR269">INDEX(KM_PCT,MATCH($A269,'Knowledge - Percentages'!$B:$B,0),'Data - Knowledge'!AR$8)/100</f>
        <v>0.44</v>
      </c>
      <c r="AS269" s="380">
        <f t="array" aca="true" ref="AS269">INDEX(KM_PCT,MATCH($A269,'Knowledge - Percentages'!$B:$B,0),'Data - Knowledge'!AS$8)/100</f>
        <v>0.41</v>
      </c>
      <c r="AT269" s="380">
        <f t="array" aca="true" ref="AT269">INDEX(KM_PCT,MATCH($A269,'Knowledge - Percentages'!$B:$B,0),'Data - Knowledge'!AT$8)/100</f>
        <v>0.41</v>
      </c>
      <c r="AU269" s="380">
        <f t="array" aca="true" ref="AU269">INDEX(KM_PCT,MATCH($A269,'Knowledge - Percentages'!$B:$B,0),'Data - Knowledge'!AU$8)/100</f>
        <v>0.35200000000000004</v>
      </c>
      <c r="AV269" s="380">
        <f t="array" aca="true" ref="AV269">INDEX(KM_PCT,MATCH($A269,'Knowledge - Percentages'!$B:$B,0),'Data - Knowledge'!AV$8)/100</f>
        <v>0.364</v>
      </c>
      <c r="AW269" s="380">
        <f t="array" aca="true" ref="AW269">INDEX(KM_PCT,MATCH($A269,'Knowledge - Percentages'!$B:$B,0),'Data - Knowledge'!AW$8)/100</f>
        <v>0.365</v>
      </c>
      <c r="AX269" s="380">
        <f t="array" aca="true" ref="AX269">INDEX(KM_PCT,MATCH($A269,'Knowledge - Percentages'!$B:$B,0),'Data - Knowledge'!AX$8)/100</f>
        <v>0.154</v>
      </c>
      <c r="AY269" s="380">
        <f t="array" aca="true" ref="AY269">INDEX(KM_PCT,MATCH($A269,'Knowledge - Percentages'!$B:$B,0),'Data - Knowledge'!AY$8)/100</f>
        <v>0.306</v>
      </c>
      <c r="AZ269" s="380">
        <f t="array" aca="true" ref="AZ269">INDEX(KM_PCT,MATCH($A269,'Knowledge - Percentages'!$B:$B,0),'Data - Knowledge'!AZ$8)/100</f>
        <v>0.306</v>
      </c>
      <c r="BA269" s="380">
        <f t="array" aca="true" ref="BA269">INDEX(KM_PCT,MATCH($A269,'Knowledge - Percentages'!$B:$B,0),'Data - Knowledge'!BA$8)/100</f>
        <v>0.316</v>
      </c>
      <c r="BB269" s="380">
        <f t="array" aca="true" ref="BB269">INDEX(KM_PCT,MATCH($A269,'Knowledge - Percentages'!$B:$B,0),'Data - Knowledge'!BB$8)/100</f>
        <v>0.28800000000000003</v>
      </c>
      <c r="BC269" s="380">
        <f t="array" aca="true" ref="BC269">INDEX(KM_PCT,MATCH($A269,'Knowledge - Percentages'!$B:$B,0),'Data - Knowledge'!BC$8)/100</f>
        <v>0.19399999999999998</v>
      </c>
      <c r="BD269" s="380">
        <f t="array" aca="true" ref="BD269">INDEX(KM_PCT,MATCH($A269,'Knowledge - Percentages'!$B:$B,0),'Data - Knowledge'!BD$8)/100</f>
        <v>0.23800000000000002</v>
      </c>
      <c r="BE269" s="380">
        <f t="array" aca="true" ref="BE269">INDEX(KM_PCT,MATCH($A269,'Knowledge - Percentages'!$B:$B,0),'Data - Knowledge'!BE$8)/100</f>
        <v>0.264</v>
      </c>
      <c r="BF269" s="380">
        <f t="array" aca="true" ref="BF269">INDEX(KM_PCT,MATCH($A269,'Knowledge - Percentages'!$B:$B,0),'Data - Knowledge'!BF$8)/100</f>
        <v>0.249</v>
      </c>
      <c r="BG269" s="380">
        <f t="array" aca="true" ref="BG269">INDEX(KM_PCT,MATCH($A269,'Knowledge - Percentages'!$B:$B,0),'Data - Knowledge'!BG$8)/100</f>
        <v>0.363</v>
      </c>
      <c r="BH269" s="380">
        <f t="array" aca="true" ref="BH269">INDEX(KM_PCT,MATCH($A269,'Knowledge - Percentages'!$B:$B,0),'Data - Knowledge'!BH$8)/100</f>
        <v>0.35200000000000004</v>
      </c>
      <c r="BI269" s="380">
        <f t="array" aca="true" ref="BI269">INDEX(KM_PCT,MATCH($A269,'Knowledge - Percentages'!$B:$B,0),'Data - Knowledge'!BI$8)/100</f>
        <v>0.322</v>
      </c>
      <c r="BJ269" s="380">
        <f t="array" aca="true" ref="BJ269">INDEX(KM_PCT,MATCH($A269,'Knowledge - Percentages'!$B:$B,0),'Data - Knowledge'!BJ$8)/100</f>
        <v>0.247</v>
      </c>
      <c r="BK269" s="380">
        <f t="array" aca="true" ref="BK269">INDEX(KM_PCT,MATCH($A269,'Knowledge - Percentages'!$B:$B,0),'Data - Knowledge'!BK$8)/100</f>
        <v>0.24600000000000002</v>
      </c>
      <c r="BL269" s="380">
        <f t="array" aca="true" ref="BL269">INDEX(KM_PCT,MATCH($A269,'Knowledge - Percentages'!$B:$B,0),'Data - Knowledge'!BL$8)/100</f>
        <v>0.34</v>
      </c>
      <c r="BM269" s="380">
        <f t="array" aca="true" ref="BM269">INDEX(KM_PCT,MATCH($A269,'Knowledge - Percentages'!$B:$B,0),'Data - Knowledge'!BM$8)/100</f>
        <v>0.275</v>
      </c>
      <c r="BN269" s="380">
        <f t="array" aca="true" ref="BN269">INDEX(KM_PCT,MATCH($A269,'Knowledge - Percentages'!$B:$B,0),'Data - Knowledge'!BN$8)/100</f>
        <v>0.275</v>
      </c>
      <c r="BO269" s="380">
        <f t="array" aca="true" ref="BO269">INDEX(KM_PCT,MATCH($A269,'Knowledge - Percentages'!$B:$B,0),'Data - Knowledge'!BO$8)/100</f>
        <v>0.26</v>
      </c>
      <c r="BP269" s="380">
        <f t="array" aca="true" ref="BP269">INDEX(KM_PCT,MATCH($A269,'Knowledge - Percentages'!$B:$B,0),'Data - Knowledge'!BP$8)/100</f>
        <v>0.244</v>
      </c>
      <c r="BQ269" s="380">
        <f t="array" aca="true" ref="BQ269">INDEX(KM_PCT,MATCH($A269,'Knowledge - Percentages'!$B:$B,0),'Data - Knowledge'!BQ$8)/100</f>
        <v>0.239</v>
      </c>
    </row>
    <row r="270" spans="1:69">
      <c r="A270" t="s">
        <v>1159</v>
      </c>
      <c r="B270" t="s">
        <v>1126</v>
      </c>
      <c r="C270" t="s">
        <v>1152</v>
      </c>
      <c r="D270" t="s">
        <v>1132</v>
      </c>
      <c r="E270" s="373">
        <f>SUMPRODUCT($K$2:$BQ$2,$K270:$BQ270)/$J$2</f>
        <v>0.05971590909090909</v>
      </c>
      <c r="F270" s="379">
        <f>SUMPRODUCT($K$2:$BQ$2,$K270:$BQ270)</f>
        <v>15.765</v>
      </c>
      <c r="G270" s="373">
        <f>SUMPRODUCT($K$3:$BQ$3,$K270:$BQ270)/$J$3</f>
        <v>0.073532854209445608</v>
      </c>
      <c r="H270" s="379">
        <f>SUMPRODUCT($K$3:$BQ$3,$K270:$BQ270)</f>
        <v>716.21000000000026</v>
      </c>
      <c r="I270" s="373">
        <f>CORREL($K$4:$BQ$4,$K270:$BQ270)</f>
        <v>-0.40075680687158893</v>
      </c>
      <c r="J270" s="379">
        <f>$E270/$G270*100</f>
        <v>81.209834342644527</v>
      </c>
      <c r="K270" s="380">
        <f t="array" aca="true" ref="K270">INDEX(KM_PCT,MATCH($A270,'Knowledge - Percentages'!$B:$B,0),'Data - Knowledge'!K$8)/100</f>
        <v>0.10300000000000001</v>
      </c>
      <c r="L270" s="380">
        <f t="array" aca="true" ref="L270">INDEX(KM_PCT,MATCH($A270,'Knowledge - Percentages'!$B:$B,0),'Data - Knowledge'!L$8)/100</f>
        <v>0.146</v>
      </c>
      <c r="M270" s="380">
        <f t="array" aca="true" ref="M270">INDEX(KM_PCT,MATCH($A270,'Knowledge - Percentages'!$B:$B,0),'Data - Knowledge'!M$8)/100</f>
        <v>0.102</v>
      </c>
      <c r="N270" s="380">
        <f t="array" aca="true" ref="N270">INDEX(KM_PCT,MATCH($A270,'Knowledge - Percentages'!$B:$B,0),'Data - Knowledge'!N$8)/100</f>
        <v>0.078</v>
      </c>
      <c r="O270" s="380">
        <f t="array" aca="true" ref="O270">INDEX(KM_PCT,MATCH($A270,'Knowledge - Percentages'!$B:$B,0),'Data - Knowledge'!O$8)/100</f>
        <v>0.08199999999999999</v>
      </c>
      <c r="P270" s="380">
        <f t="array" aca="true" ref="P270">INDEX(KM_PCT,MATCH($A270,'Knowledge - Percentages'!$B:$B,0),'Data - Knowledge'!P$8)/100</f>
        <v>0.08199999999999999</v>
      </c>
      <c r="Q270" s="380">
        <f t="array" aca="true" ref="Q270">INDEX(KM_PCT,MATCH($A270,'Knowledge - Percentages'!$B:$B,0),'Data - Knowledge'!Q$8)/100</f>
        <v>0.098</v>
      </c>
      <c r="R270" s="380">
        <f t="array" aca="true" ref="R270">INDEX(KM_PCT,MATCH($A270,'Knowledge - Percentages'!$B:$B,0),'Data - Knowledge'!R$8)/100</f>
        <v>0.08199999999999999</v>
      </c>
      <c r="S270" s="380">
        <f t="array" aca="true" ref="S270">INDEX(KM_PCT,MATCH($A270,'Knowledge - Percentages'!$B:$B,0),'Data - Knowledge'!S$8)/100</f>
        <v>0.09</v>
      </c>
      <c r="T270" s="380">
        <f t="array" aca="true" ref="T270">INDEX(KM_PCT,MATCH($A270,'Knowledge - Percentages'!$B:$B,0),'Data - Knowledge'!T$8)/100</f>
        <v>0.07400000000000001</v>
      </c>
      <c r="U270" s="380">
        <f t="array" aca="true" ref="U270">INDEX(KM_PCT,MATCH($A270,'Knowledge - Percentages'!$B:$B,0),'Data - Knowledge'!U$8)/100</f>
        <v>0.07400000000000001</v>
      </c>
      <c r="V270" s="380">
        <f t="array" aca="true" ref="V270">INDEX(KM_PCT,MATCH($A270,'Knowledge - Percentages'!$B:$B,0),'Data - Knowledge'!V$8)/100</f>
        <v>0.06</v>
      </c>
      <c r="W270" s="380">
        <f t="array" aca="true" ref="W270">INDEX(KM_PCT,MATCH($A270,'Knowledge - Percentages'!$B:$B,0),'Data - Knowledge'!W$8)/100</f>
        <v>0.075</v>
      </c>
      <c r="X270" s="380">
        <f t="array" aca="true" ref="X270">INDEX(KM_PCT,MATCH($A270,'Knowledge - Percentages'!$B:$B,0),'Data - Knowledge'!X$8)/100</f>
        <v>0.11199999999999999</v>
      </c>
      <c r="Y270" s="380">
        <f t="array" aca="true" ref="Y270">INDEX(KM_PCT,MATCH($A270,'Knowledge - Percentages'!$B:$B,0),'Data - Knowledge'!Y$8)/100</f>
        <v>0.125</v>
      </c>
      <c r="Z270" s="380">
        <f t="array" aca="true" ref="Z270">INDEX(KM_PCT,MATCH($A270,'Knowledge - Percentages'!$B:$B,0),'Data - Knowledge'!Z$8)/100</f>
        <v>0.126</v>
      </c>
      <c r="AA270" s="380">
        <f t="array" aca="true" ref="AA270">INDEX(KM_PCT,MATCH($A270,'Knowledge - Percentages'!$B:$B,0),'Data - Knowledge'!AA$8)/100</f>
        <v>0.11199999999999999</v>
      </c>
      <c r="AB270" s="380">
        <f t="array" aca="true" ref="AB270">INDEX(KM_PCT,MATCH($A270,'Knowledge - Percentages'!$B:$B,0),'Data - Knowledge'!AB$8)/100</f>
        <v>0.095</v>
      </c>
      <c r="AC270" s="380">
        <f t="array" aca="true" ref="AC270">INDEX(KM_PCT,MATCH($A270,'Knowledge - Percentages'!$B:$B,0),'Data - Knowledge'!AC$8)/100</f>
        <v>0.098</v>
      </c>
      <c r="AD270" s="380">
        <f t="array" aca="true" ref="AD270">INDEX(KM_PCT,MATCH($A270,'Knowledge - Percentages'!$B:$B,0),'Data - Knowledge'!AD$8)/100</f>
        <v>0.098</v>
      </c>
      <c r="AE270" s="380">
        <f t="array" aca="true" ref="AE270">INDEX(KM_PCT,MATCH($A270,'Knowledge - Percentages'!$B:$B,0),'Data - Knowledge'!AE$8)/100</f>
        <v>0.086</v>
      </c>
      <c r="AF270" s="380">
        <f t="array" aca="true" ref="AF270">INDEX(KM_PCT,MATCH($A270,'Knowledge - Percentages'!$B:$B,0),'Data - Knowledge'!AF$8)/100</f>
        <v>0.076</v>
      </c>
      <c r="AG270" s="380">
        <f t="array" aca="true" ref="AG270">INDEX(KM_PCT,MATCH($A270,'Knowledge - Percentages'!$B:$B,0),'Data - Knowledge'!AG$8)/100</f>
        <v>0.069</v>
      </c>
      <c r="AH270" s="380">
        <f t="array" aca="true" ref="AH270">INDEX(KM_PCT,MATCH($A270,'Knowledge - Percentages'!$B:$B,0),'Data - Knowledge'!AH$8)/100</f>
        <v>0.07400000000000001</v>
      </c>
      <c r="AI270" s="380">
        <f t="array" aca="true" ref="AI270">INDEX(KM_PCT,MATCH($A270,'Knowledge - Percentages'!$B:$B,0),'Data - Knowledge'!AI$8)/100</f>
        <v>0.076</v>
      </c>
      <c r="AJ270" s="380">
        <f t="array" aca="true" ref="AJ270">INDEX(KM_PCT,MATCH($A270,'Knowledge - Percentages'!$B:$B,0),'Data - Knowledge'!AJ$8)/100</f>
        <v>0.07400000000000001</v>
      </c>
      <c r="AK270" s="380">
        <f t="array" aca="true" ref="AK270">INDEX(KM_PCT,MATCH($A270,'Knowledge - Percentages'!$B:$B,0),'Data - Knowledge'!AK$8)/100</f>
        <v>0.066</v>
      </c>
      <c r="AL270" s="380">
        <f t="array" aca="true" ref="AL270">INDEX(KM_PCT,MATCH($A270,'Knowledge - Percentages'!$B:$B,0),'Data - Knowledge'!AL$8)/100</f>
        <v>0.09</v>
      </c>
      <c r="AM270" s="380">
        <f t="array" aca="true" ref="AM270">INDEX(KM_PCT,MATCH($A270,'Knowledge - Percentages'!$B:$B,0),'Data - Knowledge'!AM$8)/100</f>
        <v>0.064</v>
      </c>
      <c r="AN270" s="380">
        <f t="array" aca="true" ref="AN270">INDEX(KM_PCT,MATCH($A270,'Knowledge - Percentages'!$B:$B,0),'Data - Knowledge'!AN$8)/100</f>
        <v>0.057</v>
      </c>
      <c r="AO270" s="380">
        <f t="array" aca="true" ref="AO270">INDEX(KM_PCT,MATCH($A270,'Knowledge - Percentages'!$B:$B,0),'Data - Knowledge'!AO$8)/100</f>
        <v>0.057</v>
      </c>
      <c r="AP270" s="380">
        <f t="array" aca="true" ref="AP270">INDEX(KM_PCT,MATCH($A270,'Knowledge - Percentages'!$B:$B,0),'Data - Knowledge'!AP$8)/100</f>
        <v>0.07400000000000001</v>
      </c>
      <c r="AQ270" s="380">
        <f t="array" aca="true" ref="AQ270">INDEX(KM_PCT,MATCH($A270,'Knowledge - Percentages'!$B:$B,0),'Data - Knowledge'!AQ$8)/100</f>
        <v>0.07400000000000001</v>
      </c>
      <c r="AR270" s="380">
        <f t="array" aca="true" ref="AR270">INDEX(KM_PCT,MATCH($A270,'Knowledge - Percentages'!$B:$B,0),'Data - Knowledge'!AR$8)/100</f>
        <v>0.107</v>
      </c>
      <c r="AS270" s="380">
        <f t="array" aca="true" ref="AS270">INDEX(KM_PCT,MATCH($A270,'Knowledge - Percentages'!$B:$B,0),'Data - Knowledge'!AS$8)/100</f>
        <v>0.107</v>
      </c>
      <c r="AT270" s="380">
        <f t="array" aca="true" ref="AT270">INDEX(KM_PCT,MATCH($A270,'Knowledge - Percentages'!$B:$B,0),'Data - Knowledge'!AT$8)/100</f>
        <v>0.107</v>
      </c>
      <c r="AU270" s="380">
        <f t="array" aca="true" ref="AU270">INDEX(KM_PCT,MATCH($A270,'Knowledge - Percentages'!$B:$B,0),'Data - Knowledge'!AU$8)/100</f>
        <v>0.062</v>
      </c>
      <c r="AV270" s="380">
        <f t="array" aca="true" ref="AV270">INDEX(KM_PCT,MATCH($A270,'Knowledge - Percentages'!$B:$B,0),'Data - Knowledge'!AV$8)/100</f>
        <v>0.062</v>
      </c>
      <c r="AW270" s="380">
        <f t="array" aca="true" ref="AW270">INDEX(KM_PCT,MATCH($A270,'Knowledge - Percentages'!$B:$B,0),'Data - Knowledge'!AW$8)/100</f>
        <v>0.062</v>
      </c>
      <c r="AX270" s="380">
        <f t="array" aca="true" ref="AX270">INDEX(KM_PCT,MATCH($A270,'Knowledge - Percentages'!$B:$B,0),'Data - Knowledge'!AX$8)/100</f>
        <v>0.059000000000000004</v>
      </c>
      <c r="AY270" s="380">
        <f t="array" aca="true" ref="AY270">INDEX(KM_PCT,MATCH($A270,'Knowledge - Percentages'!$B:$B,0),'Data - Knowledge'!AY$8)/100</f>
        <v>0.062</v>
      </c>
      <c r="AZ270" s="380">
        <f t="array" aca="true" ref="AZ270">INDEX(KM_PCT,MATCH($A270,'Knowledge - Percentages'!$B:$B,0),'Data - Knowledge'!AZ$8)/100</f>
        <v>0.062</v>
      </c>
      <c r="BA270" s="380">
        <f t="array" aca="true" ref="BA270">INDEX(KM_PCT,MATCH($A270,'Knowledge - Percentages'!$B:$B,0),'Data - Knowledge'!BA$8)/100</f>
        <v>0.062</v>
      </c>
      <c r="BB270" s="380">
        <f t="array" aca="true" ref="BB270">INDEX(KM_PCT,MATCH($A270,'Knowledge - Percentages'!$B:$B,0),'Data - Knowledge'!BB$8)/100</f>
        <v>0.055999999999999994</v>
      </c>
      <c r="BC270" s="380">
        <f t="array" aca="true" ref="BC270">INDEX(KM_PCT,MATCH($A270,'Knowledge - Percentages'!$B:$B,0),'Data - Knowledge'!BC$8)/100</f>
        <v>0.044000000000000004</v>
      </c>
      <c r="BD270" s="380">
        <f t="array" aca="true" ref="BD270">INDEX(KM_PCT,MATCH($A270,'Knowledge - Percentages'!$B:$B,0),'Data - Knowledge'!BD$8)/100</f>
        <v>0.049</v>
      </c>
      <c r="BE270" s="380">
        <f t="array" aca="true" ref="BE270">INDEX(KM_PCT,MATCH($A270,'Knowledge - Percentages'!$B:$B,0),'Data - Knowledge'!BE$8)/100</f>
        <v>0.049</v>
      </c>
      <c r="BF270" s="380">
        <f t="array" aca="true" ref="BF270">INDEX(KM_PCT,MATCH($A270,'Knowledge - Percentages'!$B:$B,0),'Data - Knowledge'!BF$8)/100</f>
        <v>0.049</v>
      </c>
      <c r="BG270" s="380">
        <f t="array" aca="true" ref="BG270">INDEX(KM_PCT,MATCH($A270,'Knowledge - Percentages'!$B:$B,0),'Data - Knowledge'!BG$8)/100</f>
        <v>0.07400000000000001</v>
      </c>
      <c r="BH270" s="380">
        <f t="array" aca="true" ref="BH270">INDEX(KM_PCT,MATCH($A270,'Knowledge - Percentages'!$B:$B,0),'Data - Knowledge'!BH$8)/100</f>
        <v>0.065</v>
      </c>
      <c r="BI270" s="380">
        <f t="array" aca="true" ref="BI270">INDEX(KM_PCT,MATCH($A270,'Knowledge - Percentages'!$B:$B,0),'Data - Knowledge'!BI$8)/100</f>
        <v>0.065</v>
      </c>
      <c r="BJ270" s="380">
        <f t="array" aca="true" ref="BJ270">INDEX(KM_PCT,MATCH($A270,'Knowledge - Percentages'!$B:$B,0),'Data - Knowledge'!BJ$8)/100</f>
        <v>0.055</v>
      </c>
      <c r="BK270" s="380">
        <f t="array" aca="true" ref="BK270">INDEX(KM_PCT,MATCH($A270,'Knowledge - Percentages'!$B:$B,0),'Data - Knowledge'!BK$8)/100</f>
        <v>0.063</v>
      </c>
      <c r="BL270" s="380">
        <f t="array" aca="true" ref="BL270">INDEX(KM_PCT,MATCH($A270,'Knowledge - Percentages'!$B:$B,0),'Data - Knowledge'!BL$8)/100</f>
        <v>0.063</v>
      </c>
      <c r="BM270" s="380">
        <f t="array" aca="true" ref="BM270">INDEX(KM_PCT,MATCH($A270,'Knowledge - Percentages'!$B:$B,0),'Data - Knowledge'!BM$8)/100</f>
        <v>0.063</v>
      </c>
      <c r="BN270" s="380">
        <f t="array" aca="true" ref="BN270">INDEX(KM_PCT,MATCH($A270,'Knowledge - Percentages'!$B:$B,0),'Data - Knowledge'!BN$8)/100</f>
        <v>0.063</v>
      </c>
      <c r="BO270" s="380">
        <f t="array" aca="true" ref="BO270">INDEX(KM_PCT,MATCH($A270,'Knowledge - Percentages'!$B:$B,0),'Data - Knowledge'!BO$8)/100</f>
        <v>0.057</v>
      </c>
      <c r="BP270" s="380">
        <f t="array" aca="true" ref="BP270">INDEX(KM_PCT,MATCH($A270,'Knowledge - Percentages'!$B:$B,0),'Data - Knowledge'!BP$8)/100</f>
        <v>0.055</v>
      </c>
      <c r="BQ270" s="380">
        <f t="array" aca="true" ref="BQ270">INDEX(KM_PCT,MATCH($A270,'Knowledge - Percentages'!$B:$B,0),'Data - Knowledge'!BQ$8)/100</f>
        <v>0.057</v>
      </c>
    </row>
    <row r="271" spans="1:69">
      <c r="A271" t="s">
        <v>1160</v>
      </c>
      <c r="B271" t="s">
        <v>1126</v>
      </c>
      <c r="C271" t="s">
        <v>1152</v>
      </c>
      <c r="D271" t="s">
        <v>1134</v>
      </c>
      <c r="E271" s="373">
        <f>SUMPRODUCT($K$2:$BQ$2,$K271:$BQ271)/$J$2</f>
        <v>0.27349242424242426</v>
      </c>
      <c r="F271" s="379">
        <f>SUMPRODUCT($K$2:$BQ$2,$K271:$BQ271)</f>
        <v>72.202</v>
      </c>
      <c r="G271" s="373">
        <f>SUMPRODUCT($K$3:$BQ$3,$K271:$BQ271)/$J$3</f>
        <v>0.25555995893223821</v>
      </c>
      <c r="H271" s="379">
        <f>SUMPRODUCT($K$3:$BQ$3,$K271:$BQ271)</f>
        <v>2489.154</v>
      </c>
      <c r="I271" s="373">
        <f>CORREL($K$4:$BQ$4,$K271:$BQ271)</f>
        <v>0.30519504154920468</v>
      </c>
      <c r="J271" s="379">
        <f>$E271/$G271*100</f>
        <v>107.01693073715856</v>
      </c>
      <c r="K271" s="380">
        <f t="array" aca="true" ref="K271">INDEX(KM_PCT,MATCH($A271,'Knowledge - Percentages'!$B:$B,0),'Data - Knowledge'!K$8)/100</f>
        <v>0.237</v>
      </c>
      <c r="L271" s="380">
        <f t="array" aca="true" ref="L271">INDEX(KM_PCT,MATCH($A271,'Knowledge - Percentages'!$B:$B,0),'Data - Knowledge'!L$8)/100</f>
        <v>0.127</v>
      </c>
      <c r="M271" s="380">
        <f t="array" aca="true" ref="M271">INDEX(KM_PCT,MATCH($A271,'Knowledge - Percentages'!$B:$B,0),'Data - Knowledge'!M$8)/100</f>
        <v>0.237</v>
      </c>
      <c r="N271" s="380">
        <f t="array" aca="true" ref="N271">INDEX(KM_PCT,MATCH($A271,'Knowledge - Percentages'!$B:$B,0),'Data - Knowledge'!N$8)/100</f>
        <v>0.273</v>
      </c>
      <c r="O271" s="380">
        <f t="array" aca="true" ref="O271">INDEX(KM_PCT,MATCH($A271,'Knowledge - Percentages'!$B:$B,0),'Data - Knowledge'!O$8)/100</f>
        <v>0.243</v>
      </c>
      <c r="P271" s="380">
        <f t="array" aca="true" ref="P271">INDEX(KM_PCT,MATCH($A271,'Knowledge - Percentages'!$B:$B,0),'Data - Knowledge'!P$8)/100</f>
        <v>0.214</v>
      </c>
      <c r="Q271" s="380">
        <f t="array" aca="true" ref="Q271">INDEX(KM_PCT,MATCH($A271,'Knowledge - Percentages'!$B:$B,0),'Data - Knowledge'!Q$8)/100</f>
        <v>0.213</v>
      </c>
      <c r="R271" s="380">
        <f t="array" aca="true" ref="R271">INDEX(KM_PCT,MATCH($A271,'Knowledge - Percentages'!$B:$B,0),'Data - Knowledge'!R$8)/100</f>
        <v>0.258</v>
      </c>
      <c r="S271" s="380">
        <f t="array" aca="true" ref="S271">INDEX(KM_PCT,MATCH($A271,'Knowledge - Percentages'!$B:$B,0),'Data - Knowledge'!S$8)/100</f>
        <v>0.215</v>
      </c>
      <c r="T271" s="380">
        <f t="array" aca="true" ref="T271">INDEX(KM_PCT,MATCH($A271,'Knowledge - Percentages'!$B:$B,0),'Data - Knowledge'!T$8)/100</f>
        <v>0.262</v>
      </c>
      <c r="U271" s="380">
        <f t="array" aca="true" ref="U271">INDEX(KM_PCT,MATCH($A271,'Knowledge - Percentages'!$B:$B,0),'Data - Knowledge'!U$8)/100</f>
        <v>0.263</v>
      </c>
      <c r="V271" s="380">
        <f t="array" aca="true" ref="V271">INDEX(KM_PCT,MATCH($A271,'Knowledge - Percentages'!$B:$B,0),'Data - Knowledge'!V$8)/100</f>
        <v>0.325</v>
      </c>
      <c r="W271" s="380">
        <f t="array" aca="true" ref="W271">INDEX(KM_PCT,MATCH($A271,'Knowledge - Percentages'!$B:$B,0),'Data - Knowledge'!W$8)/100</f>
        <v>0.267</v>
      </c>
      <c r="X271" s="380">
        <f t="array" aca="true" ref="X271">INDEX(KM_PCT,MATCH($A271,'Knowledge - Percentages'!$B:$B,0),'Data - Knowledge'!X$8)/100</f>
        <v>0.142</v>
      </c>
      <c r="Y271" s="380">
        <f t="array" aca="true" ref="Y271">INDEX(KM_PCT,MATCH($A271,'Knowledge - Percentages'!$B:$B,0),'Data - Knowledge'!Y$8)/100</f>
        <v>0.142</v>
      </c>
      <c r="Z271" s="380">
        <f t="array" aca="true" ref="Z271">INDEX(KM_PCT,MATCH($A271,'Knowledge - Percentages'!$B:$B,0),'Data - Knowledge'!Z$8)/100</f>
        <v>0.139</v>
      </c>
      <c r="AA271" s="380">
        <f t="array" aca="true" ref="AA271">INDEX(KM_PCT,MATCH($A271,'Knowledge - Percentages'!$B:$B,0),'Data - Knowledge'!AA$8)/100</f>
        <v>0.142</v>
      </c>
      <c r="AB271" s="380">
        <f t="array" aca="true" ref="AB271">INDEX(KM_PCT,MATCH($A271,'Knowledge - Percentages'!$B:$B,0),'Data - Knowledge'!AB$8)/100</f>
        <v>0.207</v>
      </c>
      <c r="AC271" s="380">
        <f t="array" aca="true" ref="AC271">INDEX(KM_PCT,MATCH($A271,'Knowledge - Percentages'!$B:$B,0),'Data - Knowledge'!AC$8)/100</f>
        <v>0.198</v>
      </c>
      <c r="AD271" s="380">
        <f t="array" aca="true" ref="AD271">INDEX(KM_PCT,MATCH($A271,'Knowledge - Percentages'!$B:$B,0),'Data - Knowledge'!AD$8)/100</f>
        <v>0.16</v>
      </c>
      <c r="AE271" s="380">
        <f t="array" aca="true" ref="AE271">INDEX(KM_PCT,MATCH($A271,'Knowledge - Percentages'!$B:$B,0),'Data - Knowledge'!AE$8)/100</f>
        <v>0.243</v>
      </c>
      <c r="AF271" s="380">
        <f t="array" aca="true" ref="AF271">INDEX(KM_PCT,MATCH($A271,'Knowledge - Percentages'!$B:$B,0),'Data - Knowledge'!AF$8)/100</f>
        <v>0.27699999999999997</v>
      </c>
      <c r="AG271" s="380">
        <f t="array" aca="true" ref="AG271">INDEX(KM_PCT,MATCH($A271,'Knowledge - Percentages'!$B:$B,0),'Data - Knowledge'!AG$8)/100</f>
        <v>0.293</v>
      </c>
      <c r="AH271" s="380">
        <f t="array" aca="true" ref="AH271">INDEX(KM_PCT,MATCH($A271,'Knowledge - Percentages'!$B:$B,0),'Data - Knowledge'!AH$8)/100</f>
        <v>0.228</v>
      </c>
      <c r="AI271" s="380">
        <f t="array" aca="true" ref="AI271">INDEX(KM_PCT,MATCH($A271,'Knowledge - Percentages'!$B:$B,0),'Data - Knowledge'!AI$8)/100</f>
        <v>0.152</v>
      </c>
      <c r="AJ271" s="380">
        <f t="array" aca="true" ref="AJ271">INDEX(KM_PCT,MATCH($A271,'Knowledge - Percentages'!$B:$B,0),'Data - Knowledge'!AJ$8)/100</f>
        <v>0.221</v>
      </c>
      <c r="AK271" s="380">
        <f t="array" aca="true" ref="AK271">INDEX(KM_PCT,MATCH($A271,'Knowledge - Percentages'!$B:$B,0),'Data - Knowledge'!AK$8)/100</f>
        <v>0.247</v>
      </c>
      <c r="AL271" s="380">
        <f t="array" aca="true" ref="AL271">INDEX(KM_PCT,MATCH($A271,'Knowledge - Percentages'!$B:$B,0),'Data - Knowledge'!AL$8)/100</f>
        <v>0.25</v>
      </c>
      <c r="AM271" s="380">
        <f t="array" aca="true" ref="AM271">INDEX(KM_PCT,MATCH($A271,'Knowledge - Percentages'!$B:$B,0),'Data - Knowledge'!AM$8)/100</f>
        <v>0.247</v>
      </c>
      <c r="AN271" s="380">
        <f t="array" aca="true" ref="AN271">INDEX(KM_PCT,MATCH($A271,'Knowledge - Percentages'!$B:$B,0),'Data - Knowledge'!AN$8)/100</f>
        <v>0.301</v>
      </c>
      <c r="AO271" s="380">
        <f t="array" aca="true" ref="AO271">INDEX(KM_PCT,MATCH($A271,'Knowledge - Percentages'!$B:$B,0),'Data - Knowledge'!AO$8)/100</f>
        <v>0.301</v>
      </c>
      <c r="AP271" s="380">
        <f t="array" aca="true" ref="AP271">INDEX(KM_PCT,MATCH($A271,'Knowledge - Percentages'!$B:$B,0),'Data - Knowledge'!AP$8)/100</f>
        <v>0.218</v>
      </c>
      <c r="AQ271" s="380">
        <f t="array" aca="true" ref="AQ271">INDEX(KM_PCT,MATCH($A271,'Knowledge - Percentages'!$B:$B,0),'Data - Knowledge'!AQ$8)/100</f>
        <v>0.218</v>
      </c>
      <c r="AR271" s="380">
        <f t="array" aca="true" ref="AR271">INDEX(KM_PCT,MATCH($A271,'Knowledge - Percentages'!$B:$B,0),'Data - Knowledge'!AR$8)/100</f>
        <v>0.128</v>
      </c>
      <c r="AS271" s="380">
        <f t="array" aca="true" ref="AS271">INDEX(KM_PCT,MATCH($A271,'Knowledge - Percentages'!$B:$B,0),'Data - Knowledge'!AS$8)/100</f>
        <v>0.17300000000000001</v>
      </c>
      <c r="AT271" s="380">
        <f t="array" aca="true" ref="AT271">INDEX(KM_PCT,MATCH($A271,'Knowledge - Percentages'!$B:$B,0),'Data - Knowledge'!AT$8)/100</f>
        <v>0.159</v>
      </c>
      <c r="AU271" s="380">
        <f t="array" aca="true" ref="AU271">INDEX(KM_PCT,MATCH($A271,'Knowledge - Percentages'!$B:$B,0),'Data - Knowledge'!AU$8)/100</f>
        <v>0.264</v>
      </c>
      <c r="AV271" s="380">
        <f t="array" aca="true" ref="AV271">INDEX(KM_PCT,MATCH($A271,'Knowledge - Percentages'!$B:$B,0),'Data - Knowledge'!AV$8)/100</f>
        <v>0.264</v>
      </c>
      <c r="AW271" s="380">
        <f t="array" aca="true" ref="AW271">INDEX(KM_PCT,MATCH($A271,'Knowledge - Percentages'!$B:$B,0),'Data - Knowledge'!AW$8)/100</f>
        <v>0.264</v>
      </c>
      <c r="AX271" s="380">
        <f t="array" aca="true" ref="AX271">INDEX(KM_PCT,MATCH($A271,'Knowledge - Percentages'!$B:$B,0),'Data - Knowledge'!AX$8)/100</f>
        <v>0.264</v>
      </c>
      <c r="AY271" s="380">
        <f t="array" aca="true" ref="AY271">INDEX(KM_PCT,MATCH($A271,'Knowledge - Percentages'!$B:$B,0),'Data - Knowledge'!AY$8)/100</f>
        <v>0.303</v>
      </c>
      <c r="AZ271" s="380">
        <f t="array" aca="true" ref="AZ271">INDEX(KM_PCT,MATCH($A271,'Knowledge - Percentages'!$B:$B,0),'Data - Knowledge'!AZ$8)/100</f>
        <v>0.332</v>
      </c>
      <c r="BA271" s="380">
        <f t="array" aca="true" ref="BA271">INDEX(KM_PCT,MATCH($A271,'Knowledge - Percentages'!$B:$B,0),'Data - Knowledge'!BA$8)/100</f>
        <v>0.245</v>
      </c>
      <c r="BB271" s="380">
        <f t="array" aca="true" ref="BB271">INDEX(KM_PCT,MATCH($A271,'Knowledge - Percentages'!$B:$B,0),'Data - Knowledge'!BB$8)/100</f>
        <v>0.312</v>
      </c>
      <c r="BC271" s="380">
        <f t="array" aca="true" ref="BC271">INDEX(KM_PCT,MATCH($A271,'Knowledge - Percentages'!$B:$B,0),'Data - Knowledge'!BC$8)/100</f>
        <v>0.37799999999999995</v>
      </c>
      <c r="BD271" s="380">
        <f t="array" aca="true" ref="BD271">INDEX(KM_PCT,MATCH($A271,'Knowledge - Percentages'!$B:$B,0),'Data - Knowledge'!BD$8)/100</f>
        <v>0.326</v>
      </c>
      <c r="BE271" s="380">
        <f t="array" aca="true" ref="BE271">INDEX(KM_PCT,MATCH($A271,'Knowledge - Percentages'!$B:$B,0),'Data - Knowledge'!BE$8)/100</f>
        <v>0.297</v>
      </c>
      <c r="BF271" s="380">
        <f t="array" aca="true" ref="BF271">INDEX(KM_PCT,MATCH($A271,'Knowledge - Percentages'!$B:$B,0),'Data - Knowledge'!BF$8)/100</f>
        <v>0.29600000000000004</v>
      </c>
      <c r="BG271" s="380">
        <f t="array" aca="true" ref="BG271">INDEX(KM_PCT,MATCH($A271,'Knowledge - Percentages'!$B:$B,0),'Data - Knowledge'!BG$8)/100</f>
        <v>0.24600000000000002</v>
      </c>
      <c r="BH271" s="380">
        <f t="array" aca="true" ref="BH271">INDEX(KM_PCT,MATCH($A271,'Knowledge - Percentages'!$B:$B,0),'Data - Knowledge'!BH$8)/100</f>
        <v>0.24600000000000002</v>
      </c>
      <c r="BI271" s="380">
        <f t="array" aca="true" ref="BI271">INDEX(KM_PCT,MATCH($A271,'Knowledge - Percentages'!$B:$B,0),'Data - Knowledge'!BI$8)/100</f>
        <v>0.24600000000000002</v>
      </c>
      <c r="BJ271" s="380">
        <f t="array" aca="true" ref="BJ271">INDEX(KM_PCT,MATCH($A271,'Knowledge - Percentages'!$B:$B,0),'Data - Knowledge'!BJ$8)/100</f>
        <v>0.308</v>
      </c>
      <c r="BK271" s="380">
        <f t="array" aca="true" ref="BK271">INDEX(KM_PCT,MATCH($A271,'Knowledge - Percentages'!$B:$B,0),'Data - Knowledge'!BK$8)/100</f>
        <v>0.153</v>
      </c>
      <c r="BL271" s="380">
        <f t="array" aca="true" ref="BL271">INDEX(KM_PCT,MATCH($A271,'Knowledge - Percentages'!$B:$B,0),'Data - Knowledge'!BL$8)/100</f>
        <v>0.228</v>
      </c>
      <c r="BM271" s="380">
        <f t="array" aca="true" ref="BM271">INDEX(KM_PCT,MATCH($A271,'Knowledge - Percentages'!$B:$B,0),'Data - Knowledge'!BM$8)/100</f>
        <v>0.243</v>
      </c>
      <c r="BN271" s="380">
        <f t="array" aca="true" ref="BN271">INDEX(KM_PCT,MATCH($A271,'Knowledge - Percentages'!$B:$B,0),'Data - Knowledge'!BN$8)/100</f>
        <v>0.235</v>
      </c>
      <c r="BO271" s="380">
        <f t="array" aca="true" ref="BO271">INDEX(KM_PCT,MATCH($A271,'Knowledge - Percentages'!$B:$B,0),'Data - Knowledge'!BO$8)/100</f>
        <v>0.293</v>
      </c>
      <c r="BP271" s="380">
        <f t="array" aca="true" ref="BP271">INDEX(KM_PCT,MATCH($A271,'Knowledge - Percentages'!$B:$B,0),'Data - Knowledge'!BP$8)/100</f>
        <v>0.239</v>
      </c>
      <c r="BQ271" s="380">
        <f t="array" aca="true" ref="BQ271">INDEX(KM_PCT,MATCH($A271,'Knowledge - Percentages'!$B:$B,0),'Data - Knowledge'!BQ$8)/100</f>
        <v>0.258</v>
      </c>
    </row>
    <row r="272" spans="1:69">
      <c r="A272" t="s">
        <v>1161</v>
      </c>
      <c r="B272" t="s">
        <v>1126</v>
      </c>
      <c r="C272" t="s">
        <v>1162</v>
      </c>
      <c r="D272" t="s">
        <v>1153</v>
      </c>
      <c r="E272" s="373">
        <f>SUMPRODUCT($K$2:$BQ$2,$K272:$BQ272)/$J$2</f>
        <v>0.18218939393939393</v>
      </c>
      <c r="F272" s="379">
        <f>SUMPRODUCT($K$2:$BQ$2,$K272:$BQ272)</f>
        <v>48.098</v>
      </c>
      <c r="G272" s="373">
        <f>SUMPRODUCT($K$3:$BQ$3,$K272:$BQ272)/$J$3</f>
        <v>0.17882217659137573</v>
      </c>
      <c r="H272" s="379">
        <f>SUMPRODUCT($K$3:$BQ$3,$K272:$BQ272)</f>
        <v>1741.7279999999996</v>
      </c>
      <c r="I272" s="373">
        <f>CORREL($K$4:$BQ$4,$K272:$BQ272)</f>
        <v>0.13279734166982843</v>
      </c>
      <c r="J272" s="379">
        <f>$E272/$G272*100</f>
        <v>101.88299763049669</v>
      </c>
      <c r="K272" s="380">
        <f t="array" aca="true" ref="K272">INDEX(KM_PCT,MATCH($A272,'Knowledge - Percentages'!$B:$B,0),'Data - Knowledge'!K$8)/100</f>
        <v>0.182</v>
      </c>
      <c r="L272" s="380">
        <f t="array" aca="true" ref="L272">INDEX(KM_PCT,MATCH($A272,'Knowledge - Percentages'!$B:$B,0),'Data - Knowledge'!L$8)/100</f>
        <v>0.20600000000000002</v>
      </c>
      <c r="M272" s="380">
        <f t="array" aca="true" ref="M272">INDEX(KM_PCT,MATCH($A272,'Knowledge - Percentages'!$B:$B,0),'Data - Knowledge'!M$8)/100</f>
        <v>0.168</v>
      </c>
      <c r="N272" s="380">
        <f t="array" aca="true" ref="N272">INDEX(KM_PCT,MATCH($A272,'Knowledge - Percentages'!$B:$B,0),'Data - Knowledge'!N$8)/100</f>
        <v>0.18600000000000003</v>
      </c>
      <c r="O272" s="380">
        <f t="array" aca="true" ref="O272">INDEX(KM_PCT,MATCH($A272,'Knowledge - Percentages'!$B:$B,0),'Data - Knowledge'!O$8)/100</f>
        <v>0.15</v>
      </c>
      <c r="P272" s="380">
        <f t="array" aca="true" ref="P272">INDEX(KM_PCT,MATCH($A272,'Knowledge - Percentages'!$B:$B,0),'Data - Knowledge'!P$8)/100</f>
        <v>0.163</v>
      </c>
      <c r="Q272" s="380">
        <f t="array" aca="true" ref="Q272">INDEX(KM_PCT,MATCH($A272,'Knowledge - Percentages'!$B:$B,0),'Data - Knowledge'!Q$8)/100</f>
        <v>0.175</v>
      </c>
      <c r="R272" s="380">
        <f t="array" aca="true" ref="R272">INDEX(KM_PCT,MATCH($A272,'Knowledge - Percentages'!$B:$B,0),'Data - Knowledge'!R$8)/100</f>
        <v>0.19</v>
      </c>
      <c r="S272" s="380">
        <f t="array" aca="true" ref="S272">INDEX(KM_PCT,MATCH($A272,'Knowledge - Percentages'!$B:$B,0),'Data - Knowledge'!S$8)/100</f>
        <v>0.163</v>
      </c>
      <c r="T272" s="380">
        <f t="array" aca="true" ref="T272">INDEX(KM_PCT,MATCH($A272,'Knowledge - Percentages'!$B:$B,0),'Data - Knowledge'!T$8)/100</f>
        <v>0.19899999999999998</v>
      </c>
      <c r="U272" s="380">
        <f t="array" aca="true" ref="U272">INDEX(KM_PCT,MATCH($A272,'Knowledge - Percentages'!$B:$B,0),'Data - Knowledge'!U$8)/100</f>
        <v>0.19699999999999998</v>
      </c>
      <c r="V272" s="380">
        <f t="array" aca="true" ref="V272">INDEX(KM_PCT,MATCH($A272,'Knowledge - Percentages'!$B:$B,0),'Data - Knowledge'!V$8)/100</f>
        <v>0.247</v>
      </c>
      <c r="W272" s="380">
        <f t="array" aca="true" ref="W272">INDEX(KM_PCT,MATCH($A272,'Knowledge - Percentages'!$B:$B,0),'Data - Knowledge'!W$8)/100</f>
        <v>0.20199999999999999</v>
      </c>
      <c r="X272" s="380">
        <f t="array" aca="true" ref="X272">INDEX(KM_PCT,MATCH($A272,'Knowledge - Percentages'!$B:$B,0),'Data - Knowledge'!X$8)/100</f>
        <v>0.146</v>
      </c>
      <c r="Y272" s="380">
        <f t="array" aca="true" ref="Y272">INDEX(KM_PCT,MATCH($A272,'Knowledge - Percentages'!$B:$B,0),'Data - Knowledge'!Y$8)/100</f>
        <v>0.146</v>
      </c>
      <c r="Z272" s="380">
        <f t="array" aca="true" ref="Z272">INDEX(KM_PCT,MATCH($A272,'Knowledge - Percentages'!$B:$B,0),'Data - Knowledge'!Z$8)/100</f>
        <v>0.146</v>
      </c>
      <c r="AA272" s="380">
        <f t="array" aca="true" ref="AA272">INDEX(KM_PCT,MATCH($A272,'Knowledge - Percentages'!$B:$B,0),'Data - Knowledge'!AA$8)/100</f>
        <v>0.13699999999999998</v>
      </c>
      <c r="AB272" s="380">
        <f t="array" aca="true" ref="AB272">INDEX(KM_PCT,MATCH($A272,'Knowledge - Percentages'!$B:$B,0),'Data - Knowledge'!AB$8)/100</f>
        <v>0.147</v>
      </c>
      <c r="AC272" s="380">
        <f t="array" aca="true" ref="AC272">INDEX(KM_PCT,MATCH($A272,'Knowledge - Percentages'!$B:$B,0),'Data - Knowledge'!AC$8)/100</f>
        <v>0.155</v>
      </c>
      <c r="AD272" s="380">
        <f t="array" aca="true" ref="AD272">INDEX(KM_PCT,MATCH($A272,'Knowledge - Percentages'!$B:$B,0),'Data - Knowledge'!AD$8)/100</f>
        <v>0.126</v>
      </c>
      <c r="AE272" s="380">
        <f t="array" aca="true" ref="AE272">INDEX(KM_PCT,MATCH($A272,'Knowledge - Percentages'!$B:$B,0),'Data - Knowledge'!AE$8)/100</f>
        <v>0.179</v>
      </c>
      <c r="AF272" s="380">
        <f t="array" aca="true" ref="AF272">INDEX(KM_PCT,MATCH($A272,'Knowledge - Percentages'!$B:$B,0),'Data - Knowledge'!AF$8)/100</f>
        <v>0.19</v>
      </c>
      <c r="AG272" s="380">
        <f t="array" aca="true" ref="AG272">INDEX(KM_PCT,MATCH($A272,'Knowledge - Percentages'!$B:$B,0),'Data - Knowledge'!AG$8)/100</f>
        <v>0.19699999999999998</v>
      </c>
      <c r="AH272" s="380">
        <f t="array" aca="true" ref="AH272">INDEX(KM_PCT,MATCH($A272,'Knowledge - Percentages'!$B:$B,0),'Data - Knowledge'!AH$8)/100</f>
        <v>0.175</v>
      </c>
      <c r="AI272" s="380">
        <f t="array" aca="true" ref="AI272">INDEX(KM_PCT,MATCH($A272,'Knowledge - Percentages'!$B:$B,0),'Data - Knowledge'!AI$8)/100</f>
        <v>0.157</v>
      </c>
      <c r="AJ272" s="380">
        <f t="array" aca="true" ref="AJ272">INDEX(KM_PCT,MATCH($A272,'Knowledge - Percentages'!$B:$B,0),'Data - Knowledge'!AJ$8)/100</f>
        <v>0.175</v>
      </c>
      <c r="AK272" s="380">
        <f t="array" aca="true" ref="AK272">INDEX(KM_PCT,MATCH($A272,'Knowledge - Percentages'!$B:$B,0),'Data - Knowledge'!AK$8)/100</f>
        <v>0.177</v>
      </c>
      <c r="AL272" s="380">
        <f t="array" aca="true" ref="AL272">INDEX(KM_PCT,MATCH($A272,'Knowledge - Percentages'!$B:$B,0),'Data - Knowledge'!AL$8)/100</f>
        <v>0.19899999999999998</v>
      </c>
      <c r="AM272" s="380">
        <f t="array" aca="true" ref="AM272">INDEX(KM_PCT,MATCH($A272,'Knowledge - Percentages'!$B:$B,0),'Data - Knowledge'!AM$8)/100</f>
        <v>0.182</v>
      </c>
      <c r="AN272" s="380">
        <f t="array" aca="true" ref="AN272">INDEX(KM_PCT,MATCH($A272,'Knowledge - Percentages'!$B:$B,0),'Data - Knowledge'!AN$8)/100</f>
        <v>0.214</v>
      </c>
      <c r="AO272" s="380">
        <f t="array" aca="true" ref="AO272">INDEX(KM_PCT,MATCH($A272,'Knowledge - Percentages'!$B:$B,0),'Data - Knowledge'!AO$8)/100</f>
        <v>0.19699999999999998</v>
      </c>
      <c r="AP272" s="380">
        <f t="array" aca="true" ref="AP272">INDEX(KM_PCT,MATCH($A272,'Knowledge - Percentages'!$B:$B,0),'Data - Knowledge'!AP$8)/100</f>
        <v>0.182</v>
      </c>
      <c r="AQ272" s="380">
        <f t="array" aca="true" ref="AQ272">INDEX(KM_PCT,MATCH($A272,'Knowledge - Percentages'!$B:$B,0),'Data - Knowledge'!AQ$8)/100</f>
        <v>0.17800000000000002</v>
      </c>
      <c r="AR272" s="380">
        <f t="array" aca="true" ref="AR272">INDEX(KM_PCT,MATCH($A272,'Knowledge - Percentages'!$B:$B,0),'Data - Knowledge'!AR$8)/100</f>
        <v>0.14400000000000002</v>
      </c>
      <c r="AS272" s="380">
        <f t="array" aca="true" ref="AS272">INDEX(KM_PCT,MATCH($A272,'Knowledge - Percentages'!$B:$B,0),'Data - Knowledge'!AS$8)/100</f>
        <v>0.168</v>
      </c>
      <c r="AT272" s="380">
        <f t="array" aca="true" ref="AT272">INDEX(KM_PCT,MATCH($A272,'Knowledge - Percentages'!$B:$B,0),'Data - Knowledge'!AT$8)/100</f>
        <v>0.124</v>
      </c>
      <c r="AU272" s="380">
        <f t="array" aca="true" ref="AU272">INDEX(KM_PCT,MATCH($A272,'Knowledge - Percentages'!$B:$B,0),'Data - Knowledge'!AU$8)/100</f>
        <v>0.18100000000000002</v>
      </c>
      <c r="AV272" s="380">
        <f t="array" aca="true" ref="AV272">INDEX(KM_PCT,MATCH($A272,'Knowledge - Percentages'!$B:$B,0),'Data - Knowledge'!AV$8)/100</f>
        <v>0.187</v>
      </c>
      <c r="AW272" s="380">
        <f t="array" aca="true" ref="AW272">INDEX(KM_PCT,MATCH($A272,'Knowledge - Percentages'!$B:$B,0),'Data - Knowledge'!AW$8)/100</f>
        <v>0.18</v>
      </c>
      <c r="AX272" s="380">
        <f t="array" aca="true" ref="AX272">INDEX(KM_PCT,MATCH($A272,'Knowledge - Percentages'!$B:$B,0),'Data - Knowledge'!AX$8)/100</f>
        <v>0.21600000000000003</v>
      </c>
      <c r="AY272" s="380">
        <f t="array" aca="true" ref="AY272">INDEX(KM_PCT,MATCH($A272,'Knowledge - Percentages'!$B:$B,0),'Data - Knowledge'!AY$8)/100</f>
        <v>0.191</v>
      </c>
      <c r="AZ272" s="380">
        <f t="array" aca="true" ref="AZ272">INDEX(KM_PCT,MATCH($A272,'Knowledge - Percentages'!$B:$B,0),'Data - Knowledge'!AZ$8)/100</f>
        <v>0.226</v>
      </c>
      <c r="BA272" s="380">
        <f t="array" aca="true" ref="BA272">INDEX(KM_PCT,MATCH($A272,'Knowledge - Percentages'!$B:$B,0),'Data - Knowledge'!BA$8)/100</f>
        <v>0.162</v>
      </c>
      <c r="BB272" s="380">
        <f t="array" aca="true" ref="BB272">INDEX(KM_PCT,MATCH($A272,'Knowledge - Percentages'!$B:$B,0),'Data - Knowledge'!BB$8)/100</f>
        <v>0.179</v>
      </c>
      <c r="BC272" s="380">
        <f t="array" aca="true" ref="BC272">INDEX(KM_PCT,MATCH($A272,'Knowledge - Percentages'!$B:$B,0),'Data - Knowledge'!BC$8)/100</f>
        <v>0.20600000000000002</v>
      </c>
      <c r="BD272" s="380">
        <f t="array" aca="true" ref="BD272">INDEX(KM_PCT,MATCH($A272,'Knowledge - Percentages'!$B:$B,0),'Data - Knowledge'!BD$8)/100</f>
        <v>0.222</v>
      </c>
      <c r="BE272" s="380">
        <f t="array" aca="true" ref="BE272">INDEX(KM_PCT,MATCH($A272,'Knowledge - Percentages'!$B:$B,0),'Data - Knowledge'!BE$8)/100</f>
        <v>0.16399999999999998</v>
      </c>
      <c r="BF272" s="380">
        <f t="array" aca="true" ref="BF272">INDEX(KM_PCT,MATCH($A272,'Knowledge - Percentages'!$B:$B,0),'Data - Knowledge'!BF$8)/100</f>
        <v>0.16399999999999998</v>
      </c>
      <c r="BG272" s="380">
        <f t="array" aca="true" ref="BG272">INDEX(KM_PCT,MATCH($A272,'Knowledge - Percentages'!$B:$B,0),'Data - Knowledge'!BG$8)/100</f>
        <v>0.175</v>
      </c>
      <c r="BH272" s="380">
        <f t="array" aca="true" ref="BH272">INDEX(KM_PCT,MATCH($A272,'Knowledge - Percentages'!$B:$B,0),'Data - Knowledge'!BH$8)/100</f>
        <v>0.18600000000000003</v>
      </c>
      <c r="BI272" s="380">
        <f t="array" aca="true" ref="BI272">INDEX(KM_PCT,MATCH($A272,'Knowledge - Percentages'!$B:$B,0),'Data - Knowledge'!BI$8)/100</f>
        <v>0.19899999999999998</v>
      </c>
      <c r="BJ272" s="380">
        <f t="array" aca="true" ref="BJ272">INDEX(KM_PCT,MATCH($A272,'Knowledge - Percentages'!$B:$B,0),'Data - Knowledge'!BJ$8)/100</f>
        <v>0.20800000000000002</v>
      </c>
      <c r="BK272" s="380">
        <f t="array" aca="true" ref="BK272">INDEX(KM_PCT,MATCH($A272,'Knowledge - Percentages'!$B:$B,0),'Data - Knowledge'!BK$8)/100</f>
        <v>0.111</v>
      </c>
      <c r="BL272" s="380">
        <f t="array" aca="true" ref="BL272">INDEX(KM_PCT,MATCH($A272,'Knowledge - Percentages'!$B:$B,0),'Data - Knowledge'!BL$8)/100</f>
        <v>0.142</v>
      </c>
      <c r="BM272" s="380">
        <f t="array" aca="true" ref="BM272">INDEX(KM_PCT,MATCH($A272,'Knowledge - Percentages'!$B:$B,0),'Data - Knowledge'!BM$8)/100</f>
        <v>0.124</v>
      </c>
      <c r="BN272" s="380">
        <f t="array" aca="true" ref="BN272">INDEX(KM_PCT,MATCH($A272,'Knowledge - Percentages'!$B:$B,0),'Data - Knowledge'!BN$8)/100</f>
        <v>0.145</v>
      </c>
      <c r="BO272" s="380">
        <f t="array" aca="true" ref="BO272">INDEX(KM_PCT,MATCH($A272,'Knowledge - Percentages'!$B:$B,0),'Data - Knowledge'!BO$8)/100</f>
        <v>0.16399999999999998</v>
      </c>
      <c r="BP272" s="380">
        <f t="array" aca="true" ref="BP272">INDEX(KM_PCT,MATCH($A272,'Knowledge - Percentages'!$B:$B,0),'Data - Knowledge'!BP$8)/100</f>
        <v>0.16399999999999998</v>
      </c>
      <c r="BQ272" s="380">
        <f t="array" aca="true" ref="BQ272">INDEX(KM_PCT,MATCH($A272,'Knowledge - Percentages'!$B:$B,0),'Data - Knowledge'!BQ$8)/100</f>
        <v>0.17</v>
      </c>
    </row>
    <row r="273" spans="1:69">
      <c r="A273" t="s">
        <v>1163</v>
      </c>
      <c r="B273" t="s">
        <v>1126</v>
      </c>
      <c r="C273" t="s">
        <v>1162</v>
      </c>
      <c r="D273" t="s">
        <v>1130</v>
      </c>
      <c r="E273" s="373">
        <f>SUMPRODUCT($K$2:$BQ$2,$K273:$BQ273)/$J$2</f>
        <v>0.26661363636363639</v>
      </c>
      <c r="F273" s="379">
        <f>SUMPRODUCT($K$2:$BQ$2,$K273:$BQ273)</f>
        <v>70.38600000000001</v>
      </c>
      <c r="G273" s="373">
        <f>SUMPRODUCT($K$3:$BQ$3,$K273:$BQ273)/$J$3</f>
        <v>0.38139445585215614</v>
      </c>
      <c r="H273" s="379">
        <f>SUMPRODUCT($K$3:$BQ$3,$K273:$BQ273)</f>
        <v>3714.7820000000006</v>
      </c>
      <c r="I273" s="373">
        <f>CORREL($K$4:$BQ$4,$K273:$BQ273)</f>
        <v>-0.44615683597114458</v>
      </c>
      <c r="J273" s="379">
        <f>$E273/$G273*100</f>
        <v>69.90495857312267</v>
      </c>
      <c r="K273" s="380">
        <f t="array" aca="true" ref="K273">INDEX(KM_PCT,MATCH($A273,'Knowledge - Percentages'!$B:$B,0),'Data - Knowledge'!K$8)/100</f>
        <v>0.457</v>
      </c>
      <c r="L273" s="380">
        <f t="array" aca="true" ref="L273">INDEX(KM_PCT,MATCH($A273,'Knowledge - Percentages'!$B:$B,0),'Data - Knowledge'!L$8)/100</f>
        <v>0.469</v>
      </c>
      <c r="M273" s="380">
        <f t="array" aca="true" ref="M273">INDEX(KM_PCT,MATCH($A273,'Knowledge - Percentages'!$B:$B,0),'Data - Knowledge'!M$8)/100</f>
        <v>0.457</v>
      </c>
      <c r="N273" s="380">
        <f t="array" aca="true" ref="N273">INDEX(KM_PCT,MATCH($A273,'Knowledge - Percentages'!$B:$B,0),'Data - Knowledge'!N$8)/100</f>
        <v>0.42100000000000004</v>
      </c>
      <c r="O273" s="380">
        <f t="array" aca="true" ref="O273">INDEX(KM_PCT,MATCH($A273,'Knowledge - Percentages'!$B:$B,0),'Data - Knowledge'!O$8)/100</f>
        <v>0.46399999999999997</v>
      </c>
      <c r="P273" s="380">
        <f t="array" aca="true" ref="P273">INDEX(KM_PCT,MATCH($A273,'Knowledge - Percentages'!$B:$B,0),'Data - Knowledge'!P$8)/100</f>
        <v>0.46299999999999997</v>
      </c>
      <c r="Q273" s="380">
        <f t="array" aca="true" ref="Q273">INDEX(KM_PCT,MATCH($A273,'Knowledge - Percentages'!$B:$B,0),'Data - Knowledge'!Q$8)/100</f>
        <v>0.45299999999999996</v>
      </c>
      <c r="R273" s="380">
        <f t="array" aca="true" ref="R273">INDEX(KM_PCT,MATCH($A273,'Knowledge - Percentages'!$B:$B,0),'Data - Knowledge'!R$8)/100</f>
        <v>0.444</v>
      </c>
      <c r="S273" s="380">
        <f t="array" aca="true" ref="S273">INDEX(KM_PCT,MATCH($A273,'Knowledge - Percentages'!$B:$B,0),'Data - Knowledge'!S$8)/100</f>
        <v>0.511</v>
      </c>
      <c r="T273" s="380">
        <f t="array" aca="true" ref="T273">INDEX(KM_PCT,MATCH($A273,'Knowledge - Percentages'!$B:$B,0),'Data - Knowledge'!T$8)/100</f>
        <v>0.41200000000000003</v>
      </c>
      <c r="U273" s="380">
        <f t="array" aca="true" ref="U273">INDEX(KM_PCT,MATCH($A273,'Knowledge - Percentages'!$B:$B,0),'Data - Knowledge'!U$8)/100</f>
        <v>0.39899999999999997</v>
      </c>
      <c r="V273" s="380">
        <f t="array" aca="true" ref="V273">INDEX(KM_PCT,MATCH($A273,'Knowledge - Percentages'!$B:$B,0),'Data - Knowledge'!V$8)/100</f>
        <v>0.382</v>
      </c>
      <c r="W273" s="380">
        <f t="array" aca="true" ref="W273">INDEX(KM_PCT,MATCH($A273,'Knowledge - Percentages'!$B:$B,0),'Data - Knowledge'!W$8)/100</f>
        <v>0.40299999999999997</v>
      </c>
      <c r="X273" s="380">
        <f t="array" aca="true" ref="X273">INDEX(KM_PCT,MATCH($A273,'Knowledge - Percentages'!$B:$B,0),'Data - Knowledge'!X$8)/100</f>
        <v>0.466</v>
      </c>
      <c r="Y273" s="380">
        <f t="array" aca="true" ref="Y273">INDEX(KM_PCT,MATCH($A273,'Knowledge - Percentages'!$B:$B,0),'Data - Knowledge'!Y$8)/100</f>
        <v>0.466</v>
      </c>
      <c r="Z273" s="380">
        <f t="array" aca="true" ref="Z273">INDEX(KM_PCT,MATCH($A273,'Knowledge - Percentages'!$B:$B,0),'Data - Knowledge'!Z$8)/100</f>
        <v>0.49200000000000005</v>
      </c>
      <c r="AA273" s="380">
        <f t="array" aca="true" ref="AA273">INDEX(KM_PCT,MATCH($A273,'Knowledge - Percentages'!$B:$B,0),'Data - Knowledge'!AA$8)/100</f>
        <v>0.466</v>
      </c>
      <c r="AB273" s="380">
        <f t="array" aca="true" ref="AB273">INDEX(KM_PCT,MATCH($A273,'Knowledge - Percentages'!$B:$B,0),'Data - Knowledge'!AB$8)/100</f>
        <v>0.441</v>
      </c>
      <c r="AC273" s="380">
        <f t="array" aca="true" ref="AC273">INDEX(KM_PCT,MATCH($A273,'Knowledge - Percentages'!$B:$B,0),'Data - Knowledge'!AC$8)/100</f>
        <v>0.444</v>
      </c>
      <c r="AD273" s="380">
        <f t="array" aca="true" ref="AD273">INDEX(KM_PCT,MATCH($A273,'Knowledge - Percentages'!$B:$B,0),'Data - Knowledge'!AD$8)/100</f>
        <v>0.336</v>
      </c>
      <c r="AE273" s="380">
        <f t="array" aca="true" ref="AE273">INDEX(KM_PCT,MATCH($A273,'Knowledge - Percentages'!$B:$B,0),'Data - Knowledge'!AE$8)/100</f>
        <v>0.452</v>
      </c>
      <c r="AF273" s="380">
        <f t="array" aca="true" ref="AF273">INDEX(KM_PCT,MATCH($A273,'Knowledge - Percentages'!$B:$B,0),'Data - Knowledge'!AF$8)/100</f>
        <v>0.41</v>
      </c>
      <c r="AG273" s="380">
        <f t="array" aca="true" ref="AG273">INDEX(KM_PCT,MATCH($A273,'Knowledge - Percentages'!$B:$B,0),'Data - Knowledge'!AG$8)/100</f>
        <v>0.36200000000000004</v>
      </c>
      <c r="AH273" s="380">
        <f t="array" aca="true" ref="AH273">INDEX(KM_PCT,MATCH($A273,'Knowledge - Percentages'!$B:$B,0),'Data - Knowledge'!AH$8)/100</f>
        <v>0.405</v>
      </c>
      <c r="AI273" s="380">
        <f t="array" aca="true" ref="AI273">INDEX(KM_PCT,MATCH($A273,'Knowledge - Percentages'!$B:$B,0),'Data - Knowledge'!AI$8)/100</f>
        <v>0.272</v>
      </c>
      <c r="AJ273" s="380">
        <f t="array" aca="true" ref="AJ273">INDEX(KM_PCT,MATCH($A273,'Knowledge - Percentages'!$B:$B,0),'Data - Knowledge'!AJ$8)/100</f>
        <v>0.39399999999999996</v>
      </c>
      <c r="AK273" s="380">
        <f t="array" aca="true" ref="AK273">INDEX(KM_PCT,MATCH($A273,'Knowledge - Percentages'!$B:$B,0),'Data - Knowledge'!AK$8)/100</f>
        <v>0.324</v>
      </c>
      <c r="AL273" s="380">
        <f t="array" aca="true" ref="AL273">INDEX(KM_PCT,MATCH($A273,'Knowledge - Percentages'!$B:$B,0),'Data - Knowledge'!AL$8)/100</f>
        <v>0.35700000000000004</v>
      </c>
      <c r="AM273" s="380">
        <f t="array" aca="true" ref="AM273">INDEX(KM_PCT,MATCH($A273,'Knowledge - Percentages'!$B:$B,0),'Data - Knowledge'!AM$8)/100</f>
        <v>0.354</v>
      </c>
      <c r="AN273" s="380">
        <f t="array" aca="true" ref="AN273">INDEX(KM_PCT,MATCH($A273,'Knowledge - Percentages'!$B:$B,0),'Data - Knowledge'!AN$8)/100</f>
        <v>0.31</v>
      </c>
      <c r="AO273" s="380">
        <f t="array" aca="true" ref="AO273">INDEX(KM_PCT,MATCH($A273,'Knowledge - Percentages'!$B:$B,0),'Data - Knowledge'!AO$8)/100</f>
        <v>0.324</v>
      </c>
      <c r="AP273" s="380">
        <f t="array" aca="true" ref="AP273">INDEX(KM_PCT,MATCH($A273,'Knowledge - Percentages'!$B:$B,0),'Data - Knowledge'!AP$8)/100</f>
        <v>0.409</v>
      </c>
      <c r="AQ273" s="380">
        <f t="array" aca="true" ref="AQ273">INDEX(KM_PCT,MATCH($A273,'Knowledge - Percentages'!$B:$B,0),'Data - Knowledge'!AQ$8)/100</f>
        <v>0.401</v>
      </c>
      <c r="AR273" s="380">
        <f t="array" aca="true" ref="AR273">INDEX(KM_PCT,MATCH($A273,'Knowledge - Percentages'!$B:$B,0),'Data - Knowledge'!AR$8)/100</f>
        <v>0.36700000000000005</v>
      </c>
      <c r="AS273" s="380">
        <f t="array" aca="true" ref="AS273">INDEX(KM_PCT,MATCH($A273,'Knowledge - Percentages'!$B:$B,0),'Data - Knowledge'!AS$8)/100</f>
        <v>0.37799999999999995</v>
      </c>
      <c r="AT273" s="380">
        <f t="array" aca="true" ref="AT273">INDEX(KM_PCT,MATCH($A273,'Knowledge - Percentages'!$B:$B,0),'Data - Knowledge'!AT$8)/100</f>
        <v>0.36700000000000005</v>
      </c>
      <c r="AU273" s="380">
        <f t="array" aca="true" ref="AU273">INDEX(KM_PCT,MATCH($A273,'Knowledge - Percentages'!$B:$B,0),'Data - Knowledge'!AU$8)/100</f>
        <v>0.28800000000000003</v>
      </c>
      <c r="AV273" s="380">
        <f t="array" aca="true" ref="AV273">INDEX(KM_PCT,MATCH($A273,'Knowledge - Percentages'!$B:$B,0),'Data - Knowledge'!AV$8)/100</f>
        <v>0.298</v>
      </c>
      <c r="AW273" s="380">
        <f t="array" aca="true" ref="AW273">INDEX(KM_PCT,MATCH($A273,'Knowledge - Percentages'!$B:$B,0),'Data - Knowledge'!AW$8)/100</f>
        <v>0.29</v>
      </c>
      <c r="AX273" s="380">
        <f t="array" aca="true" ref="AX273">INDEX(KM_PCT,MATCH($A273,'Knowledge - Percentages'!$B:$B,0),'Data - Knowledge'!AX$8)/100</f>
        <v>0.242</v>
      </c>
      <c r="AY273" s="380">
        <f t="array" aca="true" ref="AY273">INDEX(KM_PCT,MATCH($A273,'Knowledge - Percentages'!$B:$B,0),'Data - Knowledge'!AY$8)/100</f>
        <v>0.276</v>
      </c>
      <c r="AZ273" s="380">
        <f t="array" aca="true" ref="AZ273">INDEX(KM_PCT,MATCH($A273,'Knowledge - Percentages'!$B:$B,0),'Data - Knowledge'!AZ$8)/100</f>
        <v>0.317</v>
      </c>
      <c r="BA273" s="380">
        <f t="array" aca="true" ref="BA273">INDEX(KM_PCT,MATCH($A273,'Knowledge - Percentages'!$B:$B,0),'Data - Knowledge'!BA$8)/100</f>
        <v>0.253</v>
      </c>
      <c r="BB273" s="380">
        <f t="array" aca="true" ref="BB273">INDEX(KM_PCT,MATCH($A273,'Knowledge - Percentages'!$B:$B,0),'Data - Knowledge'!BB$8)/100</f>
        <v>0.23800000000000002</v>
      </c>
      <c r="BC273" s="380">
        <f t="array" aca="true" ref="BC273">INDEX(KM_PCT,MATCH($A273,'Knowledge - Percentages'!$B:$B,0),'Data - Knowledge'!BC$8)/100</f>
        <v>0.16399999999999998</v>
      </c>
      <c r="BD273" s="380">
        <f t="array" aca="true" ref="BD273">INDEX(KM_PCT,MATCH($A273,'Knowledge - Percentages'!$B:$B,0),'Data - Knowledge'!BD$8)/100</f>
        <v>0.22</v>
      </c>
      <c r="BE273" s="380">
        <f t="array" aca="true" ref="BE273">INDEX(KM_PCT,MATCH($A273,'Knowledge - Percentages'!$B:$B,0),'Data - Knowledge'!BE$8)/100</f>
        <v>0.20199999999999999</v>
      </c>
      <c r="BF273" s="380">
        <f t="array" aca="true" ref="BF273">INDEX(KM_PCT,MATCH($A273,'Knowledge - Percentages'!$B:$B,0),'Data - Knowledge'!BF$8)/100</f>
        <v>0.191</v>
      </c>
      <c r="BG273" s="380">
        <f t="array" aca="true" ref="BG273">INDEX(KM_PCT,MATCH($A273,'Knowledge - Percentages'!$B:$B,0),'Data - Knowledge'!BG$8)/100</f>
        <v>0.316</v>
      </c>
      <c r="BH273" s="380">
        <f t="array" aca="true" ref="BH273">INDEX(KM_PCT,MATCH($A273,'Knowledge - Percentages'!$B:$B,0),'Data - Knowledge'!BH$8)/100</f>
        <v>0.332</v>
      </c>
      <c r="BI273" s="380">
        <f t="array" aca="true" ref="BI273">INDEX(KM_PCT,MATCH($A273,'Knowledge - Percentages'!$B:$B,0),'Data - Knowledge'!BI$8)/100</f>
        <v>0.316</v>
      </c>
      <c r="BJ273" s="380">
        <f t="array" aca="true" ref="BJ273">INDEX(KM_PCT,MATCH($A273,'Knowledge - Percentages'!$B:$B,0),'Data - Knowledge'!BJ$8)/100</f>
        <v>0.237</v>
      </c>
      <c r="BK273" s="380">
        <f t="array" aca="true" ref="BK273">INDEX(KM_PCT,MATCH($A273,'Knowledge - Percentages'!$B:$B,0),'Data - Knowledge'!BK$8)/100</f>
        <v>0.205</v>
      </c>
      <c r="BL273" s="380">
        <f t="array" aca="true" ref="BL273">INDEX(KM_PCT,MATCH($A273,'Knowledge - Percentages'!$B:$B,0),'Data - Knowledge'!BL$8)/100</f>
        <v>0.28</v>
      </c>
      <c r="BM273" s="380">
        <f t="array" aca="true" ref="BM273">INDEX(KM_PCT,MATCH($A273,'Knowledge - Percentages'!$B:$B,0),'Data - Knowledge'!BM$8)/100</f>
        <v>0.21600000000000003</v>
      </c>
      <c r="BN273" s="380">
        <f t="array" aca="true" ref="BN273">INDEX(KM_PCT,MATCH($A273,'Knowledge - Percentages'!$B:$B,0),'Data - Knowledge'!BN$8)/100</f>
        <v>0.235</v>
      </c>
      <c r="BO273" s="380">
        <f t="array" aca="true" ref="BO273">INDEX(KM_PCT,MATCH($A273,'Knowledge - Percentages'!$B:$B,0),'Data - Knowledge'!BO$8)/100</f>
        <v>0.237</v>
      </c>
      <c r="BP273" s="380">
        <f t="array" aca="true" ref="BP273">INDEX(KM_PCT,MATCH($A273,'Knowledge - Percentages'!$B:$B,0),'Data - Knowledge'!BP$8)/100</f>
        <v>0.21600000000000003</v>
      </c>
      <c r="BQ273" s="380">
        <f t="array" aca="true" ref="BQ273">INDEX(KM_PCT,MATCH($A273,'Knowledge - Percentages'!$B:$B,0),'Data - Knowledge'!BQ$8)/100</f>
        <v>0.205</v>
      </c>
    </row>
    <row r="274" spans="1:69">
      <c r="A274" t="s">
        <v>1164</v>
      </c>
      <c r="B274" t="s">
        <v>1126</v>
      </c>
      <c r="C274" t="s">
        <v>1162</v>
      </c>
      <c r="D274" t="s">
        <v>1156</v>
      </c>
      <c r="E274" s="373">
        <f>SUMPRODUCT($K$2:$BQ$2,$K274:$BQ274)/$J$2</f>
        <v>0.16337121212121211</v>
      </c>
      <c r="F274" s="379">
        <f>SUMPRODUCT($K$2:$BQ$2,$K274:$BQ274)</f>
        <v>43.129999999999995</v>
      </c>
      <c r="G274" s="373">
        <f>SUMPRODUCT($K$3:$BQ$3,$K274:$BQ274)/$J$3</f>
        <v>0.20022987679671461</v>
      </c>
      <c r="H274" s="379">
        <f>SUMPRODUCT($K$3:$BQ$3,$K274:$BQ274)</f>
        <v>1950.2390000000003</v>
      </c>
      <c r="I274" s="373">
        <f>CORREL($K$4:$BQ$4,$K274:$BQ274)</f>
        <v>-0.36510361437740718</v>
      </c>
      <c r="J274" s="379">
        <f>$E274/$G274*100</f>
        <v>81.591825722929627</v>
      </c>
      <c r="K274" s="380">
        <f t="array" aca="true" ref="K274">INDEX(KM_PCT,MATCH($A274,'Knowledge - Percentages'!$B:$B,0),'Data - Knowledge'!K$8)/100</f>
        <v>0.21600000000000003</v>
      </c>
      <c r="L274" s="380">
        <f t="array" aca="true" ref="L274">INDEX(KM_PCT,MATCH($A274,'Knowledge - Percentages'!$B:$B,0),'Data - Knowledge'!L$8)/100</f>
        <v>0.28</v>
      </c>
      <c r="M274" s="380">
        <f t="array" aca="true" ref="M274">INDEX(KM_PCT,MATCH($A274,'Knowledge - Percentages'!$B:$B,0),'Data - Knowledge'!M$8)/100</f>
        <v>0.21600000000000003</v>
      </c>
      <c r="N274" s="380">
        <f t="array" aca="true" ref="N274">INDEX(KM_PCT,MATCH($A274,'Knowledge - Percentages'!$B:$B,0),'Data - Knowledge'!N$8)/100</f>
        <v>0.191</v>
      </c>
      <c r="O274" s="380">
        <f t="array" aca="true" ref="O274">INDEX(KM_PCT,MATCH($A274,'Knowledge - Percentages'!$B:$B,0),'Data - Knowledge'!O$8)/100</f>
        <v>0.225</v>
      </c>
      <c r="P274" s="380">
        <f t="array" aca="true" ref="P274">INDEX(KM_PCT,MATCH($A274,'Knowledge - Percentages'!$B:$B,0),'Data - Knowledge'!P$8)/100</f>
        <v>0.26899999999999996</v>
      </c>
      <c r="Q274" s="380">
        <f t="array" aca="true" ref="Q274">INDEX(KM_PCT,MATCH($A274,'Knowledge - Percentages'!$B:$B,0),'Data - Knowledge'!Q$8)/100</f>
        <v>0.225</v>
      </c>
      <c r="R274" s="380">
        <f t="array" aca="true" ref="R274">INDEX(KM_PCT,MATCH($A274,'Knowledge - Percentages'!$B:$B,0),'Data - Knowledge'!R$8)/100</f>
        <v>0.21</v>
      </c>
      <c r="S274" s="380">
        <f t="array" aca="true" ref="S274">INDEX(KM_PCT,MATCH($A274,'Knowledge - Percentages'!$B:$B,0),'Data - Knowledge'!S$8)/100</f>
        <v>0.256</v>
      </c>
      <c r="T274" s="380">
        <f t="array" aca="true" ref="T274">INDEX(KM_PCT,MATCH($A274,'Knowledge - Percentages'!$B:$B,0),'Data - Knowledge'!T$8)/100</f>
        <v>0.19699999999999998</v>
      </c>
      <c r="U274" s="380">
        <f t="array" aca="true" ref="U274">INDEX(KM_PCT,MATCH($A274,'Knowledge - Percentages'!$B:$B,0),'Data - Knowledge'!U$8)/100</f>
        <v>0.19699999999999998</v>
      </c>
      <c r="V274" s="380">
        <f t="array" aca="true" ref="V274">INDEX(KM_PCT,MATCH($A274,'Knowledge - Percentages'!$B:$B,0),'Data - Knowledge'!V$8)/100</f>
        <v>0.17300000000000001</v>
      </c>
      <c r="W274" s="380">
        <f t="array" aca="true" ref="W274">INDEX(KM_PCT,MATCH($A274,'Knowledge - Percentages'!$B:$B,0),'Data - Knowledge'!W$8)/100</f>
        <v>0.19699999999999998</v>
      </c>
      <c r="X274" s="380">
        <f t="array" aca="true" ref="X274">INDEX(KM_PCT,MATCH($A274,'Knowledge - Percentages'!$B:$B,0),'Data - Knowledge'!X$8)/100</f>
        <v>0.25</v>
      </c>
      <c r="Y274" s="380">
        <f t="array" aca="true" ref="Y274">INDEX(KM_PCT,MATCH($A274,'Knowledge - Percentages'!$B:$B,0),'Data - Knowledge'!Y$8)/100</f>
        <v>0.321</v>
      </c>
      <c r="Z274" s="380">
        <f t="array" aca="true" ref="Z274">INDEX(KM_PCT,MATCH($A274,'Knowledge - Percentages'!$B:$B,0),'Data - Knowledge'!Z$8)/100</f>
        <v>0.27399999999999997</v>
      </c>
      <c r="AA274" s="380">
        <f t="array" aca="true" ref="AA274">INDEX(KM_PCT,MATCH($A274,'Knowledge - Percentages'!$B:$B,0),'Data - Knowledge'!AA$8)/100</f>
        <v>0.27399999999999997</v>
      </c>
      <c r="AB274" s="380">
        <f t="array" aca="true" ref="AB274">INDEX(KM_PCT,MATCH($A274,'Knowledge - Percentages'!$B:$B,0),'Data - Knowledge'!AB$8)/100</f>
        <v>0.257</v>
      </c>
      <c r="AC274" s="380">
        <f t="array" aca="true" ref="AC274">INDEX(KM_PCT,MATCH($A274,'Knowledge - Percentages'!$B:$B,0),'Data - Knowledge'!AC$8)/100</f>
        <v>0.267</v>
      </c>
      <c r="AD274" s="380">
        <f t="array" aca="true" ref="AD274">INDEX(KM_PCT,MATCH($A274,'Knowledge - Percentages'!$B:$B,0),'Data - Knowledge'!AD$8)/100</f>
        <v>0.205</v>
      </c>
      <c r="AE274" s="380">
        <f t="array" aca="true" ref="AE274">INDEX(KM_PCT,MATCH($A274,'Knowledge - Percentages'!$B:$B,0),'Data - Knowledge'!AE$8)/100</f>
        <v>0.196</v>
      </c>
      <c r="AF274" s="380">
        <f t="array" aca="true" ref="AF274">INDEX(KM_PCT,MATCH($A274,'Knowledge - Percentages'!$B:$B,0),'Data - Knowledge'!AF$8)/100</f>
        <v>0.196</v>
      </c>
      <c r="AG274" s="380">
        <f t="array" aca="true" ref="AG274">INDEX(KM_PCT,MATCH($A274,'Knowledge - Percentages'!$B:$B,0),'Data - Knowledge'!AG$8)/100</f>
        <v>0.19</v>
      </c>
      <c r="AH274" s="380">
        <f t="array" aca="true" ref="AH274">INDEX(KM_PCT,MATCH($A274,'Knowledge - Percentages'!$B:$B,0),'Data - Knowledge'!AH$8)/100</f>
        <v>0.204</v>
      </c>
      <c r="AI274" s="380">
        <f t="array" aca="true" ref="AI274">INDEX(KM_PCT,MATCH($A274,'Knowledge - Percentages'!$B:$B,0),'Data - Knowledge'!AI$8)/100</f>
        <v>0.179</v>
      </c>
      <c r="AJ274" s="380">
        <f t="array" aca="true" ref="AJ274">INDEX(KM_PCT,MATCH($A274,'Knowledge - Percentages'!$B:$B,0),'Data - Knowledge'!AJ$8)/100</f>
        <v>0.205</v>
      </c>
      <c r="AK274" s="380">
        <f t="array" aca="true" ref="AK274">INDEX(KM_PCT,MATCH($A274,'Knowledge - Percentages'!$B:$B,0),'Data - Knowledge'!AK$8)/100</f>
        <v>0.191</v>
      </c>
      <c r="AL274" s="380">
        <f t="array" aca="true" ref="AL274">INDEX(KM_PCT,MATCH($A274,'Knowledge - Percentages'!$B:$B,0),'Data - Knowledge'!AL$8)/100</f>
        <v>0.213</v>
      </c>
      <c r="AM274" s="380">
        <f t="array" aca="true" ref="AM274">INDEX(KM_PCT,MATCH($A274,'Knowledge - Percentages'!$B:$B,0),'Data - Knowledge'!AM$8)/100</f>
        <v>0.19</v>
      </c>
      <c r="AN274" s="380">
        <f t="array" aca="true" ref="AN274">INDEX(KM_PCT,MATCH($A274,'Knowledge - Percentages'!$B:$B,0),'Data - Knowledge'!AN$8)/100</f>
        <v>0.15</v>
      </c>
      <c r="AO274" s="380">
        <f t="array" aca="true" ref="AO274">INDEX(KM_PCT,MATCH($A274,'Knowledge - Percentages'!$B:$B,0),'Data - Knowledge'!AO$8)/100</f>
        <v>0.154</v>
      </c>
      <c r="AP274" s="380">
        <f t="array" aca="true" ref="AP274">INDEX(KM_PCT,MATCH($A274,'Knowledge - Percentages'!$B:$B,0),'Data - Knowledge'!AP$8)/100</f>
        <v>0.242</v>
      </c>
      <c r="AQ274" s="380">
        <f t="array" aca="true" ref="AQ274">INDEX(KM_PCT,MATCH($A274,'Knowledge - Percentages'!$B:$B,0),'Data - Knowledge'!AQ$8)/100</f>
        <v>0.245</v>
      </c>
      <c r="AR274" s="380">
        <f t="array" aca="true" ref="AR274">INDEX(KM_PCT,MATCH($A274,'Knowledge - Percentages'!$B:$B,0),'Data - Knowledge'!AR$8)/100</f>
        <v>0.287</v>
      </c>
      <c r="AS274" s="380">
        <f t="array" aca="true" ref="AS274">INDEX(KM_PCT,MATCH($A274,'Knowledge - Percentages'!$B:$B,0),'Data - Knowledge'!AS$8)/100</f>
        <v>0.265</v>
      </c>
      <c r="AT274" s="380">
        <f t="array" aca="true" ref="AT274">INDEX(KM_PCT,MATCH($A274,'Knowledge - Percentages'!$B:$B,0),'Data - Knowledge'!AT$8)/100</f>
        <v>0.265</v>
      </c>
      <c r="AU274" s="380">
        <f t="array" aca="true" ref="AU274">INDEX(KM_PCT,MATCH($A274,'Knowledge - Percentages'!$B:$B,0),'Data - Knowledge'!AU$8)/100</f>
        <v>0.177</v>
      </c>
      <c r="AV274" s="380">
        <f t="array" aca="true" ref="AV274">INDEX(KM_PCT,MATCH($A274,'Knowledge - Percentages'!$B:$B,0),'Data - Knowledge'!AV$8)/100</f>
        <v>0.179</v>
      </c>
      <c r="AW274" s="380">
        <f t="array" aca="true" ref="AW274">INDEX(KM_PCT,MATCH($A274,'Knowledge - Percentages'!$B:$B,0),'Data - Knowledge'!AW$8)/100</f>
        <v>0.18</v>
      </c>
      <c r="AX274" s="380">
        <f t="array" aca="true" ref="AX274">INDEX(KM_PCT,MATCH($A274,'Knowledge - Percentages'!$B:$B,0),'Data - Knowledge'!AX$8)/100</f>
        <v>0.174</v>
      </c>
      <c r="AY274" s="380">
        <f t="array" aca="true" ref="AY274">INDEX(KM_PCT,MATCH($A274,'Knowledge - Percentages'!$B:$B,0),'Data - Knowledge'!AY$8)/100</f>
        <v>0.16899999999999998</v>
      </c>
      <c r="AZ274" s="380">
        <f t="array" aca="true" ref="AZ274">INDEX(KM_PCT,MATCH($A274,'Knowledge - Percentages'!$B:$B,0),'Data - Knowledge'!AZ$8)/100</f>
        <v>0.179</v>
      </c>
      <c r="BA274" s="380">
        <f t="array" aca="true" ref="BA274">INDEX(KM_PCT,MATCH($A274,'Knowledge - Percentages'!$B:$B,0),'Data - Knowledge'!BA$8)/100</f>
        <v>0.165</v>
      </c>
      <c r="BB274" s="380">
        <f t="array" aca="true" ref="BB274">INDEX(KM_PCT,MATCH($A274,'Knowledge - Percentages'!$B:$B,0),'Data - Knowledge'!BB$8)/100</f>
        <v>0.158</v>
      </c>
      <c r="BC274" s="380">
        <f t="array" aca="true" ref="BC274">INDEX(KM_PCT,MATCH($A274,'Knowledge - Percentages'!$B:$B,0),'Data - Knowledge'!BC$8)/100</f>
        <v>0.078</v>
      </c>
      <c r="BD274" s="380">
        <f t="array" aca="true" ref="BD274">INDEX(KM_PCT,MATCH($A274,'Knowledge - Percentages'!$B:$B,0),'Data - Knowledge'!BD$8)/100</f>
        <v>0.114</v>
      </c>
      <c r="BE274" s="380">
        <f t="array" aca="true" ref="BE274">INDEX(KM_PCT,MATCH($A274,'Knowledge - Percentages'!$B:$B,0),'Data - Knowledge'!BE$8)/100</f>
        <v>0.127</v>
      </c>
      <c r="BF274" s="380">
        <f t="array" aca="true" ref="BF274">INDEX(KM_PCT,MATCH($A274,'Knowledge - Percentages'!$B:$B,0),'Data - Knowledge'!BF$8)/100</f>
        <v>0.106</v>
      </c>
      <c r="BG274" s="380">
        <f t="array" aca="true" ref="BG274">INDEX(KM_PCT,MATCH($A274,'Knowledge - Percentages'!$B:$B,0),'Data - Knowledge'!BG$8)/100</f>
        <v>0.201</v>
      </c>
      <c r="BH274" s="380">
        <f t="array" aca="true" ref="BH274">INDEX(KM_PCT,MATCH($A274,'Knowledge - Percentages'!$B:$B,0),'Data - Knowledge'!BH$8)/100</f>
        <v>0.201</v>
      </c>
      <c r="BI274" s="380">
        <f t="array" aca="true" ref="BI274">INDEX(KM_PCT,MATCH($A274,'Knowledge - Percentages'!$B:$B,0),'Data - Knowledge'!BI$8)/100</f>
        <v>0.201</v>
      </c>
      <c r="BJ274" s="380">
        <f t="array" aca="true" ref="BJ274">INDEX(KM_PCT,MATCH($A274,'Knowledge - Percentages'!$B:$B,0),'Data - Knowledge'!BJ$8)/100</f>
        <v>0.16399999999999998</v>
      </c>
      <c r="BK274" s="380">
        <f t="array" aca="true" ref="BK274">INDEX(KM_PCT,MATCH($A274,'Knowledge - Percentages'!$B:$B,0),'Data - Knowledge'!BK$8)/100</f>
        <v>0.146</v>
      </c>
      <c r="BL274" s="380">
        <f t="array" aca="true" ref="BL274">INDEX(KM_PCT,MATCH($A274,'Knowledge - Percentages'!$B:$B,0),'Data - Knowledge'!BL$8)/100</f>
        <v>0.166</v>
      </c>
      <c r="BM274" s="380">
        <f t="array" aca="true" ref="BM274">INDEX(KM_PCT,MATCH($A274,'Knowledge - Percentages'!$B:$B,0),'Data - Knowledge'!BM$8)/100</f>
        <v>0.16399999999999998</v>
      </c>
      <c r="BN274" s="380">
        <f t="array" aca="true" ref="BN274">INDEX(KM_PCT,MATCH($A274,'Knowledge - Percentages'!$B:$B,0),'Data - Knowledge'!BN$8)/100</f>
        <v>0.16399999999999998</v>
      </c>
      <c r="BO274" s="380">
        <f t="array" aca="true" ref="BO274">INDEX(KM_PCT,MATCH($A274,'Knowledge - Percentages'!$B:$B,0),'Data - Knowledge'!BO$8)/100</f>
        <v>0.14400000000000002</v>
      </c>
      <c r="BP274" s="380">
        <f t="array" aca="true" ref="BP274">INDEX(KM_PCT,MATCH($A274,'Knowledge - Percentages'!$B:$B,0),'Data - Knowledge'!BP$8)/100</f>
        <v>0.139</v>
      </c>
      <c r="BQ274" s="380">
        <f t="array" aca="true" ref="BQ274">INDEX(KM_PCT,MATCH($A274,'Knowledge - Percentages'!$B:$B,0),'Data - Knowledge'!BQ$8)/100</f>
        <v>0.127</v>
      </c>
    </row>
    <row r="275" spans="1:69">
      <c r="A275" t="s">
        <v>1165</v>
      </c>
      <c r="B275" t="s">
        <v>1126</v>
      </c>
      <c r="C275" t="s">
        <v>1162</v>
      </c>
      <c r="D275" t="s">
        <v>1158</v>
      </c>
      <c r="E275" s="373">
        <f>SUMPRODUCT($K$2:$BQ$2,$K275:$BQ275)/$J$2</f>
        <v>0.14741287878787879</v>
      </c>
      <c r="F275" s="379">
        <f>SUMPRODUCT($K$2:$BQ$2,$K275:$BQ275)</f>
        <v>38.917</v>
      </c>
      <c r="G275" s="373">
        <f>SUMPRODUCT($K$3:$BQ$3,$K275:$BQ275)/$J$3</f>
        <v>0.23678572895277195</v>
      </c>
      <c r="H275" s="379">
        <f>SUMPRODUCT($K$3:$BQ$3,$K275:$BQ275)</f>
        <v>2306.2929999999988</v>
      </c>
      <c r="I275" s="373">
        <f>CORREL($K$4:$BQ$4,$K275:$BQ275)</f>
        <v>-0.46168442252640834</v>
      </c>
      <c r="J275" s="379">
        <f>$E275/$G275*100</f>
        <v>62.255812223075736</v>
      </c>
      <c r="K275" s="380">
        <f t="array" aca="true" ref="K275">INDEX(KM_PCT,MATCH($A275,'Knowledge - Percentages'!$B:$B,0),'Data - Knowledge'!K$8)/100</f>
        <v>0.295</v>
      </c>
      <c r="L275" s="380">
        <f t="array" aca="true" ref="L275">INDEX(KM_PCT,MATCH($A275,'Knowledge - Percentages'!$B:$B,0),'Data - Knowledge'!L$8)/100</f>
        <v>0.295</v>
      </c>
      <c r="M275" s="380">
        <f t="array" aca="true" ref="M275">INDEX(KM_PCT,MATCH($A275,'Knowledge - Percentages'!$B:$B,0),'Data - Knowledge'!M$8)/100</f>
        <v>0.304</v>
      </c>
      <c r="N275" s="380">
        <f t="array" aca="true" ref="N275">INDEX(KM_PCT,MATCH($A275,'Knowledge - Percentages'!$B:$B,0),'Data - Knowledge'!N$8)/100</f>
        <v>0.292</v>
      </c>
      <c r="O275" s="380">
        <f t="array" aca="true" ref="O275">INDEX(KM_PCT,MATCH($A275,'Knowledge - Percentages'!$B:$B,0),'Data - Knowledge'!O$8)/100</f>
        <v>0.303</v>
      </c>
      <c r="P275" s="380">
        <f t="array" aca="true" ref="P275">INDEX(KM_PCT,MATCH($A275,'Knowledge - Percentages'!$B:$B,0),'Data - Knowledge'!P$8)/100</f>
        <v>0.292</v>
      </c>
      <c r="Q275" s="380">
        <f t="array" aca="true" ref="Q275">INDEX(KM_PCT,MATCH($A275,'Knowledge - Percentages'!$B:$B,0),'Data - Knowledge'!Q$8)/100</f>
        <v>0.292</v>
      </c>
      <c r="R275" s="380">
        <f t="array" aca="true" ref="R275">INDEX(KM_PCT,MATCH($A275,'Knowledge - Percentages'!$B:$B,0),'Data - Knowledge'!R$8)/100</f>
        <v>0.292</v>
      </c>
      <c r="S275" s="380">
        <f t="array" aca="true" ref="S275">INDEX(KM_PCT,MATCH($A275,'Knowledge - Percentages'!$B:$B,0),'Data - Knowledge'!S$8)/100</f>
        <v>0.321</v>
      </c>
      <c r="T275" s="380">
        <f t="array" aca="true" ref="T275">INDEX(KM_PCT,MATCH($A275,'Knowledge - Percentages'!$B:$B,0),'Data - Knowledge'!T$8)/100</f>
        <v>0.26</v>
      </c>
      <c r="U275" s="380">
        <f t="array" aca="true" ref="U275">INDEX(KM_PCT,MATCH($A275,'Knowledge - Percentages'!$B:$B,0),'Data - Knowledge'!U$8)/100</f>
        <v>0.256</v>
      </c>
      <c r="V275" s="380">
        <f t="array" aca="true" ref="V275">INDEX(KM_PCT,MATCH($A275,'Knowledge - Percentages'!$B:$B,0),'Data - Knowledge'!V$8)/100</f>
        <v>0.257</v>
      </c>
      <c r="W275" s="380">
        <f t="array" aca="true" ref="W275">INDEX(KM_PCT,MATCH($A275,'Knowledge - Percentages'!$B:$B,0),'Data - Knowledge'!W$8)/100</f>
        <v>0.26</v>
      </c>
      <c r="X275" s="380">
        <f t="array" aca="true" ref="X275">INDEX(KM_PCT,MATCH($A275,'Knowledge - Percentages'!$B:$B,0),'Data - Knowledge'!X$8)/100</f>
        <v>0.322</v>
      </c>
      <c r="Y275" s="380">
        <f t="array" aca="true" ref="Y275">INDEX(KM_PCT,MATCH($A275,'Knowledge - Percentages'!$B:$B,0),'Data - Knowledge'!Y$8)/100</f>
        <v>0.287</v>
      </c>
      <c r="Z275" s="380">
        <f t="array" aca="true" ref="Z275">INDEX(KM_PCT,MATCH($A275,'Knowledge - Percentages'!$B:$B,0),'Data - Knowledge'!Z$8)/100</f>
        <v>0.29100000000000004</v>
      </c>
      <c r="AA275" s="380">
        <f t="array" aca="true" ref="AA275">INDEX(KM_PCT,MATCH($A275,'Knowledge - Percentages'!$B:$B,0),'Data - Knowledge'!AA$8)/100</f>
        <v>0.287</v>
      </c>
      <c r="AB275" s="380">
        <f t="array" aca="true" ref="AB275">INDEX(KM_PCT,MATCH($A275,'Knowledge - Percentages'!$B:$B,0),'Data - Knowledge'!AB$8)/100</f>
        <v>0.26</v>
      </c>
      <c r="AC275" s="380">
        <f t="array" aca="true" ref="AC275">INDEX(KM_PCT,MATCH($A275,'Knowledge - Percentages'!$B:$B,0),'Data - Knowledge'!AC$8)/100</f>
        <v>0.264</v>
      </c>
      <c r="AD275" s="380">
        <f t="array" aca="true" ref="AD275">INDEX(KM_PCT,MATCH($A275,'Knowledge - Percentages'!$B:$B,0),'Data - Knowledge'!AD$8)/100</f>
        <v>0.205</v>
      </c>
      <c r="AE275" s="380">
        <f t="array" aca="true" ref="AE275">INDEX(KM_PCT,MATCH($A275,'Knowledge - Percentages'!$B:$B,0),'Data - Knowledge'!AE$8)/100</f>
        <v>0.302</v>
      </c>
      <c r="AF275" s="380">
        <f t="array" aca="true" ref="AF275">INDEX(KM_PCT,MATCH($A275,'Knowledge - Percentages'!$B:$B,0),'Data - Knowledge'!AF$8)/100</f>
        <v>0.262</v>
      </c>
      <c r="AG275" s="380">
        <f t="array" aca="true" ref="AG275">INDEX(KM_PCT,MATCH($A275,'Knowledge - Percentages'!$B:$B,0),'Data - Knowledge'!AG$8)/100</f>
        <v>0.226</v>
      </c>
      <c r="AH275" s="380">
        <f t="array" aca="true" ref="AH275">INDEX(KM_PCT,MATCH($A275,'Knowledge - Percentages'!$B:$B,0),'Data - Knowledge'!AH$8)/100</f>
        <v>0.245</v>
      </c>
      <c r="AI275" s="380">
        <f t="array" aca="true" ref="AI275">INDEX(KM_PCT,MATCH($A275,'Knowledge - Percentages'!$B:$B,0),'Data - Knowledge'!AI$8)/100</f>
        <v>0.156</v>
      </c>
      <c r="AJ275" s="380">
        <f t="array" aca="true" ref="AJ275">INDEX(KM_PCT,MATCH($A275,'Knowledge - Percentages'!$B:$B,0),'Data - Knowledge'!AJ$8)/100</f>
        <v>0.237</v>
      </c>
      <c r="AK275" s="380">
        <f t="array" aca="true" ref="AK275">INDEX(KM_PCT,MATCH($A275,'Knowledge - Percentages'!$B:$B,0),'Data - Knowledge'!AK$8)/100</f>
        <v>0.184</v>
      </c>
      <c r="AL275" s="380">
        <f t="array" aca="true" ref="AL275">INDEX(KM_PCT,MATCH($A275,'Knowledge - Percentages'!$B:$B,0),'Data - Knowledge'!AL$8)/100</f>
        <v>0.204</v>
      </c>
      <c r="AM275" s="380">
        <f t="array" aca="true" ref="AM275">INDEX(KM_PCT,MATCH($A275,'Knowledge - Percentages'!$B:$B,0),'Data - Knowledge'!AM$8)/100</f>
        <v>0.212</v>
      </c>
      <c r="AN275" s="380">
        <f t="array" aca="true" ref="AN275">INDEX(KM_PCT,MATCH($A275,'Knowledge - Percentages'!$B:$B,0),'Data - Knowledge'!AN$8)/100</f>
        <v>0.19699999999999998</v>
      </c>
      <c r="AO275" s="380">
        <f t="array" aca="true" ref="AO275">INDEX(KM_PCT,MATCH($A275,'Knowledge - Percentages'!$B:$B,0),'Data - Knowledge'!AO$8)/100</f>
        <v>0.20199999999999999</v>
      </c>
      <c r="AP275" s="380">
        <f t="array" aca="true" ref="AP275">INDEX(KM_PCT,MATCH($A275,'Knowledge - Percentages'!$B:$B,0),'Data - Knowledge'!AP$8)/100</f>
        <v>0.245</v>
      </c>
      <c r="AQ275" s="380">
        <f t="array" aca="true" ref="AQ275">INDEX(KM_PCT,MATCH($A275,'Knowledge - Percentages'!$B:$B,0),'Data - Knowledge'!AQ$8)/100</f>
        <v>0.222</v>
      </c>
      <c r="AR275" s="380">
        <f t="array" aca="true" ref="AR275">INDEX(KM_PCT,MATCH($A275,'Knowledge - Percentages'!$B:$B,0),'Data - Knowledge'!AR$8)/100</f>
        <v>0.174</v>
      </c>
      <c r="AS275" s="380">
        <f t="array" aca="true" ref="AS275">INDEX(KM_PCT,MATCH($A275,'Knowledge - Percentages'!$B:$B,0),'Data - Knowledge'!AS$8)/100</f>
        <v>0.222</v>
      </c>
      <c r="AT275" s="380">
        <f t="array" aca="true" ref="AT275">INDEX(KM_PCT,MATCH($A275,'Knowledge - Percentages'!$B:$B,0),'Data - Knowledge'!AT$8)/100</f>
        <v>0.174</v>
      </c>
      <c r="AU275" s="380">
        <f t="array" aca="true" ref="AU275">INDEX(KM_PCT,MATCH($A275,'Knowledge - Percentages'!$B:$B,0),'Data - Knowledge'!AU$8)/100</f>
        <v>0.157</v>
      </c>
      <c r="AV275" s="380">
        <f t="array" aca="true" ref="AV275">INDEX(KM_PCT,MATCH($A275,'Knowledge - Percentages'!$B:$B,0),'Data - Knowledge'!AV$8)/100</f>
        <v>0.157</v>
      </c>
      <c r="AW275" s="380">
        <f t="array" aca="true" ref="AW275">INDEX(KM_PCT,MATCH($A275,'Knowledge - Percentages'!$B:$B,0),'Data - Knowledge'!AW$8)/100</f>
        <v>0.157</v>
      </c>
      <c r="AX275" s="380">
        <f t="array" aca="true" ref="AX275">INDEX(KM_PCT,MATCH($A275,'Knowledge - Percentages'!$B:$B,0),'Data - Knowledge'!AX$8)/100</f>
        <v>0.157</v>
      </c>
      <c r="AY275" s="380">
        <f t="array" aca="true" ref="AY275">INDEX(KM_PCT,MATCH($A275,'Knowledge - Percentages'!$B:$B,0),'Data - Knowledge'!AY$8)/100</f>
        <v>0.155</v>
      </c>
      <c r="AZ275" s="380">
        <f t="array" aca="true" ref="AZ275">INDEX(KM_PCT,MATCH($A275,'Knowledge - Percentages'!$B:$B,0),'Data - Knowledge'!AZ$8)/100</f>
        <v>0.205</v>
      </c>
      <c r="BA275" s="380">
        <f t="array" aca="true" ref="BA275">INDEX(KM_PCT,MATCH($A275,'Knowledge - Percentages'!$B:$B,0),'Data - Knowledge'!BA$8)/100</f>
        <v>0.13</v>
      </c>
      <c r="BB275" s="380">
        <f t="array" aca="true" ref="BB275">INDEX(KM_PCT,MATCH($A275,'Knowledge - Percentages'!$B:$B,0),'Data - Knowledge'!BB$8)/100</f>
        <v>0.121</v>
      </c>
      <c r="BC275" s="380">
        <f t="array" aca="true" ref="BC275">INDEX(KM_PCT,MATCH($A275,'Knowledge - Percentages'!$B:$B,0),'Data - Knowledge'!BC$8)/100</f>
        <v>0.10800000000000001</v>
      </c>
      <c r="BD275" s="380">
        <f t="array" aca="true" ref="BD275">INDEX(KM_PCT,MATCH($A275,'Knowledge - Percentages'!$B:$B,0),'Data - Knowledge'!BD$8)/100</f>
        <v>0.147</v>
      </c>
      <c r="BE275" s="380">
        <f t="array" aca="true" ref="BE275">INDEX(KM_PCT,MATCH($A275,'Knowledge - Percentages'!$B:$B,0),'Data - Knowledge'!BE$8)/100</f>
        <v>0.115</v>
      </c>
      <c r="BF275" s="380">
        <f t="array" aca="true" ref="BF275">INDEX(KM_PCT,MATCH($A275,'Knowledge - Percentages'!$B:$B,0),'Data - Knowledge'!BF$8)/100</f>
        <v>0.115</v>
      </c>
      <c r="BG275" s="380">
        <f t="array" aca="true" ref="BG275">INDEX(KM_PCT,MATCH($A275,'Knowledge - Percentages'!$B:$B,0),'Data - Knowledge'!BG$8)/100</f>
        <v>0.172</v>
      </c>
      <c r="BH275" s="380">
        <f t="array" aca="true" ref="BH275">INDEX(KM_PCT,MATCH($A275,'Knowledge - Percentages'!$B:$B,0),'Data - Knowledge'!BH$8)/100</f>
        <v>0.195</v>
      </c>
      <c r="BI275" s="380">
        <f t="array" aca="true" ref="BI275">INDEX(KM_PCT,MATCH($A275,'Knowledge - Percentages'!$B:$B,0),'Data - Knowledge'!BI$8)/100</f>
        <v>0.172</v>
      </c>
      <c r="BJ275" s="380">
        <f t="array" aca="true" ref="BJ275">INDEX(KM_PCT,MATCH($A275,'Knowledge - Percentages'!$B:$B,0),'Data - Knowledge'!BJ$8)/100</f>
        <v>0.129</v>
      </c>
      <c r="BK275" s="380">
        <f t="array" aca="true" ref="BK275">INDEX(KM_PCT,MATCH($A275,'Knowledge - Percentages'!$B:$B,0),'Data - Knowledge'!BK$8)/100</f>
        <v>0.10400000000000001</v>
      </c>
      <c r="BL275" s="380">
        <f t="array" aca="true" ref="BL275">INDEX(KM_PCT,MATCH($A275,'Knowledge - Percentages'!$B:$B,0),'Data - Knowledge'!BL$8)/100</f>
        <v>0.14800000000000002</v>
      </c>
      <c r="BM275" s="380">
        <f t="array" aca="true" ref="BM275">INDEX(KM_PCT,MATCH($A275,'Knowledge - Percentages'!$B:$B,0),'Data - Knowledge'!BM$8)/100</f>
        <v>0.11699999999999999</v>
      </c>
      <c r="BN275" s="380">
        <f t="array" aca="true" ref="BN275">INDEX(KM_PCT,MATCH($A275,'Knowledge - Percentages'!$B:$B,0),'Data - Knowledge'!BN$8)/100</f>
        <v>0.107</v>
      </c>
      <c r="BO275" s="380">
        <f t="array" aca="true" ref="BO275">INDEX(KM_PCT,MATCH($A275,'Knowledge - Percentages'!$B:$B,0),'Data - Knowledge'!BO$8)/100</f>
        <v>0.11800000000000001</v>
      </c>
      <c r="BP275" s="380">
        <f t="array" aca="true" ref="BP275">INDEX(KM_PCT,MATCH($A275,'Knowledge - Percentages'!$B:$B,0),'Data - Knowledge'!BP$8)/100</f>
        <v>0.107</v>
      </c>
      <c r="BQ275" s="380">
        <f t="array" aca="true" ref="BQ275">INDEX(KM_PCT,MATCH($A275,'Knowledge - Percentages'!$B:$B,0),'Data - Knowledge'!BQ$8)/100</f>
        <v>0.113</v>
      </c>
    </row>
    <row r="276" spans="1:69">
      <c r="A276" t="s">
        <v>1166</v>
      </c>
      <c r="B276" t="s">
        <v>1126</v>
      </c>
      <c r="C276" t="s">
        <v>1162</v>
      </c>
      <c r="D276" t="s">
        <v>1132</v>
      </c>
      <c r="E276" s="373">
        <f>SUMPRODUCT($K$2:$BQ$2,$K276:$BQ276)/$J$2</f>
        <v>0.073454545454545453</v>
      </c>
      <c r="F276" s="379">
        <f>SUMPRODUCT($K$2:$BQ$2,$K276:$BQ276)</f>
        <v>19.392</v>
      </c>
      <c r="G276" s="373">
        <f>SUMPRODUCT($K$3:$BQ$3,$K276:$BQ276)/$J$3</f>
        <v>0.084240143737166345</v>
      </c>
      <c r="H276" s="379">
        <f>SUMPRODUCT($K$3:$BQ$3,$K276:$BQ276)</f>
        <v>820.49900000000014</v>
      </c>
      <c r="I276" s="373">
        <f>CORREL($K$4:$BQ$4,$K276:$BQ276)</f>
        <v>-0.3168901389600568</v>
      </c>
      <c r="J276" s="379">
        <f>$E276/$G276*100</f>
        <v>87.196605081453185</v>
      </c>
      <c r="K276" s="380">
        <f t="array" aca="true" ref="K276">INDEX(KM_PCT,MATCH($A276,'Knowledge - Percentages'!$B:$B,0),'Data - Knowledge'!K$8)/100</f>
        <v>0.105</v>
      </c>
      <c r="L276" s="380">
        <f t="array" aca="true" ref="L276">INDEX(KM_PCT,MATCH($A276,'Knowledge - Percentages'!$B:$B,0),'Data - Knowledge'!L$8)/100</f>
        <v>0.193</v>
      </c>
      <c r="M276" s="380">
        <f t="array" aca="true" ref="M276">INDEX(KM_PCT,MATCH($A276,'Knowledge - Percentages'!$B:$B,0),'Data - Knowledge'!M$8)/100</f>
        <v>0.105</v>
      </c>
      <c r="N276" s="380">
        <f t="array" aca="true" ref="N276">INDEX(KM_PCT,MATCH($A276,'Knowledge - Percentages'!$B:$B,0),'Data - Knowledge'!N$8)/100</f>
        <v>0.087</v>
      </c>
      <c r="O276" s="380">
        <f t="array" aca="true" ref="O276">INDEX(KM_PCT,MATCH($A276,'Knowledge - Percentages'!$B:$B,0),'Data - Knowledge'!O$8)/100</f>
        <v>0.087</v>
      </c>
      <c r="P276" s="380">
        <f t="array" aca="true" ref="P276">INDEX(KM_PCT,MATCH($A276,'Knowledge - Percentages'!$B:$B,0),'Data - Knowledge'!P$8)/100</f>
        <v>0.085</v>
      </c>
      <c r="Q276" s="380">
        <f t="array" aca="true" ref="Q276">INDEX(KM_PCT,MATCH($A276,'Knowledge - Percentages'!$B:$B,0),'Data - Knowledge'!Q$8)/100</f>
        <v>0.087</v>
      </c>
      <c r="R276" s="380">
        <f t="array" aca="true" ref="R276">INDEX(KM_PCT,MATCH($A276,'Knowledge - Percentages'!$B:$B,0),'Data - Knowledge'!R$8)/100</f>
        <v>0.087</v>
      </c>
      <c r="S276" s="380">
        <f t="array" aca="true" ref="S276">INDEX(KM_PCT,MATCH($A276,'Knowledge - Percentages'!$B:$B,0),'Data - Knowledge'!S$8)/100</f>
        <v>0.087</v>
      </c>
      <c r="T276" s="380">
        <f t="array" aca="true" ref="T276">INDEX(KM_PCT,MATCH($A276,'Knowledge - Percentages'!$B:$B,0),'Data - Knowledge'!T$8)/100</f>
        <v>0.087</v>
      </c>
      <c r="U276" s="380">
        <f t="array" aca="true" ref="U276">INDEX(KM_PCT,MATCH($A276,'Knowledge - Percentages'!$B:$B,0),'Data - Knowledge'!U$8)/100</f>
        <v>0.086</v>
      </c>
      <c r="V276" s="380">
        <f t="array" aca="true" ref="V276">INDEX(KM_PCT,MATCH($A276,'Knowledge - Percentages'!$B:$B,0),'Data - Knowledge'!V$8)/100</f>
        <v>0.087</v>
      </c>
      <c r="W276" s="380">
        <f t="array" aca="true" ref="W276">INDEX(KM_PCT,MATCH($A276,'Knowledge - Percentages'!$B:$B,0),'Data - Knowledge'!W$8)/100</f>
        <v>0.12300000000000001</v>
      </c>
      <c r="X276" s="380">
        <f t="array" aca="true" ref="X276">INDEX(KM_PCT,MATCH($A276,'Knowledge - Percentages'!$B:$B,0),'Data - Knowledge'!X$8)/100</f>
        <v>0.10800000000000001</v>
      </c>
      <c r="Y276" s="380">
        <f t="array" aca="true" ref="Y276">INDEX(KM_PCT,MATCH($A276,'Knowledge - Percentages'!$B:$B,0),'Data - Knowledge'!Y$8)/100</f>
        <v>0.11800000000000001</v>
      </c>
      <c r="Z276" s="380">
        <f t="array" aca="true" ref="Z276">INDEX(KM_PCT,MATCH($A276,'Knowledge - Percentages'!$B:$B,0),'Data - Knowledge'!Z$8)/100</f>
        <v>0.154</v>
      </c>
      <c r="AA276" s="380">
        <f t="array" aca="true" ref="AA276">INDEX(KM_PCT,MATCH($A276,'Knowledge - Percentages'!$B:$B,0),'Data - Knowledge'!AA$8)/100</f>
        <v>0.095</v>
      </c>
      <c r="AB276" s="380">
        <f t="array" aca="true" ref="AB276">INDEX(KM_PCT,MATCH($A276,'Knowledge - Percentages'!$B:$B,0),'Data - Knowledge'!AB$8)/100</f>
        <v>0.075</v>
      </c>
      <c r="AC276" s="380">
        <f t="array" aca="true" ref="AC276">INDEX(KM_PCT,MATCH($A276,'Knowledge - Percentages'!$B:$B,0),'Data - Knowledge'!AC$8)/100</f>
        <v>0.094</v>
      </c>
      <c r="AD276" s="380">
        <f t="array" aca="true" ref="AD276">INDEX(KM_PCT,MATCH($A276,'Knowledge - Percentages'!$B:$B,0),'Data - Knowledge'!AD$8)/100</f>
        <v>0.093000000000000013</v>
      </c>
      <c r="AE276" s="380">
        <f t="array" aca="true" ref="AE276">INDEX(KM_PCT,MATCH($A276,'Knowledge - Percentages'!$B:$B,0),'Data - Knowledge'!AE$8)/100</f>
        <v>0.086</v>
      </c>
      <c r="AF276" s="380">
        <f t="array" aca="true" ref="AF276">INDEX(KM_PCT,MATCH($A276,'Knowledge - Percentages'!$B:$B,0),'Data - Knowledge'!AF$8)/100</f>
        <v>0.081</v>
      </c>
      <c r="AG276" s="380">
        <f t="array" aca="true" ref="AG276">INDEX(KM_PCT,MATCH($A276,'Knowledge - Percentages'!$B:$B,0),'Data - Knowledge'!AG$8)/100</f>
        <v>0.081</v>
      </c>
      <c r="AH276" s="380">
        <f t="array" aca="true" ref="AH276">INDEX(KM_PCT,MATCH($A276,'Knowledge - Percentages'!$B:$B,0),'Data - Knowledge'!AH$8)/100</f>
        <v>0.081</v>
      </c>
      <c r="AI276" s="380">
        <f t="array" aca="true" ref="AI276">INDEX(KM_PCT,MATCH($A276,'Knowledge - Percentages'!$B:$B,0),'Data - Knowledge'!AI$8)/100</f>
        <v>0.08199999999999999</v>
      </c>
      <c r="AJ276" s="380">
        <f t="array" aca="true" ref="AJ276">INDEX(KM_PCT,MATCH($A276,'Knowledge - Percentages'!$B:$B,0),'Data - Knowledge'!AJ$8)/100</f>
        <v>0.081</v>
      </c>
      <c r="AK276" s="380">
        <f t="array" aca="true" ref="AK276">INDEX(KM_PCT,MATCH($A276,'Knowledge - Percentages'!$B:$B,0),'Data - Knowledge'!AK$8)/100</f>
        <v>0.068</v>
      </c>
      <c r="AL276" s="380">
        <f t="array" aca="true" ref="AL276">INDEX(KM_PCT,MATCH($A276,'Knowledge - Percentages'!$B:$B,0),'Data - Knowledge'!AL$8)/100</f>
        <v>0.068</v>
      </c>
      <c r="AM276" s="380">
        <f t="array" aca="true" ref="AM276">INDEX(KM_PCT,MATCH($A276,'Knowledge - Percentages'!$B:$B,0),'Data - Knowledge'!AM$8)/100</f>
        <v>0.068</v>
      </c>
      <c r="AN276" s="380">
        <f t="array" aca="true" ref="AN276">INDEX(KM_PCT,MATCH($A276,'Knowledge - Percentages'!$B:$B,0),'Data - Knowledge'!AN$8)/100</f>
        <v>0.081</v>
      </c>
      <c r="AO276" s="380">
        <f t="array" aca="true" ref="AO276">INDEX(KM_PCT,MATCH($A276,'Knowledge - Percentages'!$B:$B,0),'Data - Knowledge'!AO$8)/100</f>
        <v>0.093000000000000013</v>
      </c>
      <c r="AP276" s="380">
        <f t="array" aca="true" ref="AP276">INDEX(KM_PCT,MATCH($A276,'Knowledge - Percentages'!$B:$B,0),'Data - Knowledge'!AP$8)/100</f>
        <v>0.08900000000000001</v>
      </c>
      <c r="AQ276" s="380">
        <f t="array" aca="true" ref="AQ276">INDEX(KM_PCT,MATCH($A276,'Knowledge - Percentages'!$B:$B,0),'Data - Knowledge'!AQ$8)/100</f>
        <v>0.086</v>
      </c>
      <c r="AR276" s="380">
        <f t="array" aca="true" ref="AR276">INDEX(KM_PCT,MATCH($A276,'Knowledge - Percentages'!$B:$B,0),'Data - Knowledge'!AR$8)/100</f>
        <v>0.092</v>
      </c>
      <c r="AS276" s="380">
        <f t="array" aca="true" ref="AS276">INDEX(KM_PCT,MATCH($A276,'Knowledge - Percentages'!$B:$B,0),'Data - Knowledge'!AS$8)/100</f>
        <v>0.092</v>
      </c>
      <c r="AT276" s="380">
        <f t="array" aca="true" ref="AT276">INDEX(KM_PCT,MATCH($A276,'Knowledge - Percentages'!$B:$B,0),'Data - Knowledge'!AT$8)/100</f>
        <v>0.092</v>
      </c>
      <c r="AU276" s="380">
        <f t="array" aca="true" ref="AU276">INDEX(KM_PCT,MATCH($A276,'Knowledge - Percentages'!$B:$B,0),'Data - Knowledge'!AU$8)/100</f>
        <v>0.081</v>
      </c>
      <c r="AV276" s="380">
        <f t="array" aca="true" ref="AV276">INDEX(KM_PCT,MATCH($A276,'Knowledge - Percentages'!$B:$B,0),'Data - Knowledge'!AV$8)/100</f>
        <v>0.093000000000000013</v>
      </c>
      <c r="AW276" s="380">
        <f t="array" aca="true" ref="AW276">INDEX(KM_PCT,MATCH($A276,'Knowledge - Percentages'!$B:$B,0),'Data - Knowledge'!AW$8)/100</f>
        <v>0.077</v>
      </c>
      <c r="AX276" s="380">
        <f t="array" aca="true" ref="AX276">INDEX(KM_PCT,MATCH($A276,'Knowledge - Percentages'!$B:$B,0),'Data - Knowledge'!AX$8)/100</f>
        <v>0.069</v>
      </c>
      <c r="AY276" s="380">
        <f t="array" aca="true" ref="AY276">INDEX(KM_PCT,MATCH($A276,'Knowledge - Percentages'!$B:$B,0),'Data - Knowledge'!AY$8)/100</f>
        <v>0.086</v>
      </c>
      <c r="AZ276" s="380">
        <f t="array" aca="true" ref="AZ276">INDEX(KM_PCT,MATCH($A276,'Knowledge - Percentages'!$B:$B,0),'Data - Knowledge'!AZ$8)/100</f>
        <v>0.077</v>
      </c>
      <c r="BA276" s="380">
        <f t="array" aca="true" ref="BA276">INDEX(KM_PCT,MATCH($A276,'Knowledge - Percentages'!$B:$B,0),'Data - Knowledge'!BA$8)/100</f>
        <v>0.077</v>
      </c>
      <c r="BB276" s="380">
        <f t="array" aca="true" ref="BB276">INDEX(KM_PCT,MATCH($A276,'Knowledge - Percentages'!$B:$B,0),'Data - Knowledge'!BB$8)/100</f>
        <v>0.067</v>
      </c>
      <c r="BC276" s="380">
        <f t="array" aca="true" ref="BC276">INDEX(KM_PCT,MATCH($A276,'Knowledge - Percentages'!$B:$B,0),'Data - Knowledge'!BC$8)/100</f>
        <v>0.085</v>
      </c>
      <c r="BD276" s="380">
        <f t="array" aca="true" ref="BD276">INDEX(KM_PCT,MATCH($A276,'Knowledge - Percentages'!$B:$B,0),'Data - Knowledge'!BD$8)/100</f>
        <v>0.128</v>
      </c>
      <c r="BE276" s="380">
        <f t="array" aca="true" ref="BE276">INDEX(KM_PCT,MATCH($A276,'Knowledge - Percentages'!$B:$B,0),'Data - Knowledge'!BE$8)/100</f>
        <v>0.07</v>
      </c>
      <c r="BF276" s="380">
        <f t="array" aca="true" ref="BF276">INDEX(KM_PCT,MATCH($A276,'Knowledge - Percentages'!$B:$B,0),'Data - Knowledge'!BF$8)/100</f>
        <v>0.081</v>
      </c>
      <c r="BG276" s="380">
        <f t="array" aca="true" ref="BG276">INDEX(KM_PCT,MATCH($A276,'Knowledge - Percentages'!$B:$B,0),'Data - Knowledge'!BG$8)/100</f>
        <v>0.076</v>
      </c>
      <c r="BH276" s="380">
        <f t="array" aca="true" ref="BH276">INDEX(KM_PCT,MATCH($A276,'Knowledge - Percentages'!$B:$B,0),'Data - Knowledge'!BH$8)/100</f>
        <v>0.095</v>
      </c>
      <c r="BI276" s="380">
        <f t="array" aca="true" ref="BI276">INDEX(KM_PCT,MATCH($A276,'Knowledge - Percentages'!$B:$B,0),'Data - Knowledge'!BI$8)/100</f>
        <v>0.086</v>
      </c>
      <c r="BJ276" s="380">
        <f t="array" aca="true" ref="BJ276">INDEX(KM_PCT,MATCH($A276,'Knowledge - Percentages'!$B:$B,0),'Data - Knowledge'!BJ$8)/100</f>
        <v>0.061</v>
      </c>
      <c r="BK276" s="380">
        <f t="array" aca="true" ref="BK276">INDEX(KM_PCT,MATCH($A276,'Knowledge - Percentages'!$B:$B,0),'Data - Knowledge'!BK$8)/100</f>
        <v>0.053</v>
      </c>
      <c r="BL276" s="380">
        <f t="array" aca="true" ref="BL276">INDEX(KM_PCT,MATCH($A276,'Knowledge - Percentages'!$B:$B,0),'Data - Knowledge'!BL$8)/100</f>
        <v>0.061</v>
      </c>
      <c r="BM276" s="380">
        <f t="array" aca="true" ref="BM276">INDEX(KM_PCT,MATCH($A276,'Knowledge - Percentages'!$B:$B,0),'Data - Knowledge'!BM$8)/100</f>
        <v>0.061</v>
      </c>
      <c r="BN276" s="380">
        <f t="array" aca="true" ref="BN276">INDEX(KM_PCT,MATCH($A276,'Knowledge - Percentages'!$B:$B,0),'Data - Knowledge'!BN$8)/100</f>
        <v>0.061</v>
      </c>
      <c r="BO276" s="380">
        <f t="array" aca="true" ref="BO276">INDEX(KM_PCT,MATCH($A276,'Knowledge - Percentages'!$B:$B,0),'Data - Knowledge'!BO$8)/100</f>
        <v>0.07400000000000001</v>
      </c>
      <c r="BP276" s="380">
        <f t="array" aca="true" ref="BP276">INDEX(KM_PCT,MATCH($A276,'Knowledge - Percentages'!$B:$B,0),'Data - Knowledge'!BP$8)/100</f>
        <v>0.07400000000000001</v>
      </c>
      <c r="BQ276" s="380">
        <f t="array" aca="true" ref="BQ276">INDEX(KM_PCT,MATCH($A276,'Knowledge - Percentages'!$B:$B,0),'Data - Knowledge'!BQ$8)/100</f>
        <v>0.077</v>
      </c>
    </row>
    <row r="277" spans="1:69">
      <c r="A277" t="s">
        <v>1167</v>
      </c>
      <c r="B277" t="s">
        <v>1126</v>
      </c>
      <c r="C277" t="s">
        <v>1162</v>
      </c>
      <c r="D277" t="s">
        <v>1134</v>
      </c>
      <c r="E277" s="373">
        <f>SUMPRODUCT($K$2:$BQ$2,$K277:$BQ277)/$J$2</f>
        <v>0.098068181818181818</v>
      </c>
      <c r="F277" s="379">
        <f>SUMPRODUCT($K$2:$BQ$2,$K277:$BQ277)</f>
        <v>25.89</v>
      </c>
      <c r="G277" s="373">
        <f>SUMPRODUCT($K$3:$BQ$3,$K277:$BQ277)/$J$3</f>
        <v>0.11441396303901438</v>
      </c>
      <c r="H277" s="379">
        <f>SUMPRODUCT($K$3:$BQ$3,$K277:$BQ277)</f>
        <v>1114.392</v>
      </c>
      <c r="I277" s="373">
        <f>CORREL($K$4:$BQ$4,$K277:$BQ277)</f>
        <v>-0.068179858660639941</v>
      </c>
      <c r="J277" s="379">
        <f>$E277/$G277*100</f>
        <v>85.713473437452066</v>
      </c>
      <c r="K277" s="380">
        <f t="array" aca="true" ref="K277">INDEX(KM_PCT,MATCH($A277,'Knowledge - Percentages'!$B:$B,0),'Data - Knowledge'!K$8)/100</f>
        <v>0.125</v>
      </c>
      <c r="L277" s="380">
        <f t="array" aca="true" ref="L277">INDEX(KM_PCT,MATCH($A277,'Knowledge - Percentages'!$B:$B,0),'Data - Knowledge'!L$8)/100</f>
        <v>0.125</v>
      </c>
      <c r="M277" s="380">
        <f t="array" aca="true" ref="M277">INDEX(KM_PCT,MATCH($A277,'Knowledge - Percentages'!$B:$B,0),'Data - Knowledge'!M$8)/100</f>
        <v>0.125</v>
      </c>
      <c r="N277" s="380">
        <f t="array" aca="true" ref="N277">INDEX(KM_PCT,MATCH($A277,'Knowledge - Percentages'!$B:$B,0),'Data - Knowledge'!N$8)/100</f>
        <v>0.14</v>
      </c>
      <c r="O277" s="380">
        <f t="array" aca="true" ref="O277">INDEX(KM_PCT,MATCH($A277,'Knowledge - Percentages'!$B:$B,0),'Data - Knowledge'!O$8)/100</f>
        <v>0.128</v>
      </c>
      <c r="P277" s="380">
        <f t="array" aca="true" ref="P277">INDEX(KM_PCT,MATCH($A277,'Knowledge - Percentages'!$B:$B,0),'Data - Knowledge'!P$8)/100</f>
        <v>0.096</v>
      </c>
      <c r="Q277" s="380">
        <f t="array" aca="true" ref="Q277">INDEX(KM_PCT,MATCH($A277,'Knowledge - Percentages'!$B:$B,0),'Data - Knowledge'!Q$8)/100</f>
        <v>0.129</v>
      </c>
      <c r="R277" s="380">
        <f t="array" aca="true" ref="R277">INDEX(KM_PCT,MATCH($A277,'Knowledge - Percentages'!$B:$B,0),'Data - Knowledge'!R$8)/100</f>
        <v>0.16</v>
      </c>
      <c r="S277" s="380">
        <f t="array" aca="true" ref="S277">INDEX(KM_PCT,MATCH($A277,'Knowledge - Percentages'!$B:$B,0),'Data - Knowledge'!S$8)/100</f>
        <v>0.11800000000000001</v>
      </c>
      <c r="T277" s="380">
        <f t="array" aca="true" ref="T277">INDEX(KM_PCT,MATCH($A277,'Knowledge - Percentages'!$B:$B,0),'Data - Knowledge'!T$8)/100</f>
        <v>0.132</v>
      </c>
      <c r="U277" s="380">
        <f t="array" aca="true" ref="U277">INDEX(KM_PCT,MATCH($A277,'Knowledge - Percentages'!$B:$B,0),'Data - Knowledge'!U$8)/100</f>
        <v>0.136</v>
      </c>
      <c r="V277" s="380">
        <f t="array" aca="true" ref="V277">INDEX(KM_PCT,MATCH($A277,'Knowledge - Percentages'!$B:$B,0),'Data - Knowledge'!V$8)/100</f>
        <v>0.174</v>
      </c>
      <c r="W277" s="380">
        <f t="array" aca="true" ref="W277">INDEX(KM_PCT,MATCH($A277,'Knowledge - Percentages'!$B:$B,0),'Data - Knowledge'!W$8)/100</f>
        <v>0.13</v>
      </c>
      <c r="X277" s="380">
        <f t="array" aca="true" ref="X277">INDEX(KM_PCT,MATCH($A277,'Knowledge - Percentages'!$B:$B,0),'Data - Knowledge'!X$8)/100</f>
        <v>0.10099999999999999</v>
      </c>
      <c r="Y277" s="380">
        <f t="array" aca="true" ref="Y277">INDEX(KM_PCT,MATCH($A277,'Knowledge - Percentages'!$B:$B,0),'Data - Knowledge'!Y$8)/100</f>
        <v>0.057999999999999996</v>
      </c>
      <c r="Z277" s="380">
        <f t="array" aca="true" ref="Z277">INDEX(KM_PCT,MATCH($A277,'Knowledge - Percentages'!$B:$B,0),'Data - Knowledge'!Z$8)/100</f>
        <v>0.083</v>
      </c>
      <c r="AA277" s="380">
        <f t="array" aca="true" ref="AA277">INDEX(KM_PCT,MATCH($A277,'Knowledge - Percentages'!$B:$B,0),'Data - Knowledge'!AA$8)/100</f>
        <v>0.081</v>
      </c>
      <c r="AB277" s="380">
        <f t="array" aca="true" ref="AB277">INDEX(KM_PCT,MATCH($A277,'Knowledge - Percentages'!$B:$B,0),'Data - Knowledge'!AB$8)/100</f>
        <v>0.086</v>
      </c>
      <c r="AC277" s="380">
        <f t="array" aca="true" ref="AC277">INDEX(KM_PCT,MATCH($A277,'Knowledge - Percentages'!$B:$B,0),'Data - Knowledge'!AC$8)/100</f>
        <v>0.086</v>
      </c>
      <c r="AD277" s="380">
        <f t="array" aca="true" ref="AD277">INDEX(KM_PCT,MATCH($A277,'Knowledge - Percentages'!$B:$B,0),'Data - Knowledge'!AD$8)/100</f>
        <v>0.078</v>
      </c>
      <c r="AE277" s="380">
        <f t="array" aca="true" ref="AE277">INDEX(KM_PCT,MATCH($A277,'Knowledge - Percentages'!$B:$B,0),'Data - Knowledge'!AE$8)/100</f>
        <v>0.11599999999999999</v>
      </c>
      <c r="AF277" s="380">
        <f t="array" aca="true" ref="AF277">INDEX(KM_PCT,MATCH($A277,'Knowledge - Percentages'!$B:$B,0),'Data - Knowledge'!AF$8)/100</f>
        <v>0.11599999999999999</v>
      </c>
      <c r="AG277" s="380">
        <f t="array" aca="true" ref="AG277">INDEX(KM_PCT,MATCH($A277,'Knowledge - Percentages'!$B:$B,0),'Data - Knowledge'!AG$8)/100</f>
        <v>0.11800000000000001</v>
      </c>
      <c r="AH277" s="380">
        <f t="array" aca="true" ref="AH277">INDEX(KM_PCT,MATCH($A277,'Knowledge - Percentages'!$B:$B,0),'Data - Knowledge'!AH$8)/100</f>
        <v>0.096999999999999989</v>
      </c>
      <c r="AI277" s="380">
        <f t="array" aca="true" ref="AI277">INDEX(KM_PCT,MATCH($A277,'Knowledge - Percentages'!$B:$B,0),'Data - Knowledge'!AI$8)/100</f>
        <v>0.066</v>
      </c>
      <c r="AJ277" s="380">
        <f t="array" aca="true" ref="AJ277">INDEX(KM_PCT,MATCH($A277,'Knowledge - Percentages'!$B:$B,0),'Data - Knowledge'!AJ$8)/100</f>
        <v>0.096999999999999989</v>
      </c>
      <c r="AK277" s="380">
        <f t="array" aca="true" ref="AK277">INDEX(KM_PCT,MATCH($A277,'Knowledge - Percentages'!$B:$B,0),'Data - Knowledge'!AK$8)/100</f>
        <v>0.099</v>
      </c>
      <c r="AL277" s="380">
        <f t="array" aca="true" ref="AL277">INDEX(KM_PCT,MATCH($A277,'Knowledge - Percentages'!$B:$B,0),'Data - Knowledge'!AL$8)/100</f>
        <v>0.134</v>
      </c>
      <c r="AM277" s="380">
        <f t="array" aca="true" ref="AM277">INDEX(KM_PCT,MATCH($A277,'Knowledge - Percentages'!$B:$B,0),'Data - Knowledge'!AM$8)/100</f>
        <v>0.105</v>
      </c>
      <c r="AN277" s="380">
        <f t="array" aca="true" ref="AN277">INDEX(KM_PCT,MATCH($A277,'Knowledge - Percentages'!$B:$B,0),'Data - Knowledge'!AN$8)/100</f>
        <v>0.124</v>
      </c>
      <c r="AO277" s="380">
        <f t="array" aca="true" ref="AO277">INDEX(KM_PCT,MATCH($A277,'Knowledge - Percentages'!$B:$B,0),'Data - Knowledge'!AO$8)/100</f>
        <v>0.14300000000000002</v>
      </c>
      <c r="AP277" s="380">
        <f t="array" aca="true" ref="AP277">INDEX(KM_PCT,MATCH($A277,'Knowledge - Percentages'!$B:$B,0),'Data - Knowledge'!AP$8)/100</f>
        <v>0.10300000000000001</v>
      </c>
      <c r="AQ277" s="380">
        <f t="array" aca="true" ref="AQ277">INDEX(KM_PCT,MATCH($A277,'Knowledge - Percentages'!$B:$B,0),'Data - Knowledge'!AQ$8)/100</f>
        <v>0.09</v>
      </c>
      <c r="AR277" s="380">
        <f t="array" aca="true" ref="AR277">INDEX(KM_PCT,MATCH($A277,'Knowledge - Percentages'!$B:$B,0),'Data - Knowledge'!AR$8)/100</f>
        <v>0.055</v>
      </c>
      <c r="AS277" s="380">
        <f t="array" aca="true" ref="AS277">INDEX(KM_PCT,MATCH($A277,'Knowledge - Percentages'!$B:$B,0),'Data - Knowledge'!AS$8)/100</f>
        <v>0.068</v>
      </c>
      <c r="AT277" s="380">
        <f t="array" aca="true" ref="AT277">INDEX(KM_PCT,MATCH($A277,'Knowledge - Percentages'!$B:$B,0),'Data - Knowledge'!AT$8)/100</f>
        <v>0.049</v>
      </c>
      <c r="AU277" s="380">
        <f t="array" aca="true" ref="AU277">INDEX(KM_PCT,MATCH($A277,'Knowledge - Percentages'!$B:$B,0),'Data - Knowledge'!AU$8)/100</f>
        <v>0.093000000000000013</v>
      </c>
      <c r="AV277" s="380">
        <f t="array" aca="true" ref="AV277">INDEX(KM_PCT,MATCH($A277,'Knowledge - Percentages'!$B:$B,0),'Data - Knowledge'!AV$8)/100</f>
        <v>0.095</v>
      </c>
      <c r="AW277" s="380">
        <f t="array" aca="true" ref="AW277">INDEX(KM_PCT,MATCH($A277,'Knowledge - Percentages'!$B:$B,0),'Data - Knowledge'!AW$8)/100</f>
        <v>0.091</v>
      </c>
      <c r="AX277" s="380">
        <f t="array" aca="true" ref="AX277">INDEX(KM_PCT,MATCH($A277,'Knowledge - Percentages'!$B:$B,0),'Data - Knowledge'!AX$8)/100</f>
        <v>0.135</v>
      </c>
      <c r="AY277" s="380">
        <f t="array" aca="true" ref="AY277">INDEX(KM_PCT,MATCH($A277,'Knowledge - Percentages'!$B:$B,0),'Data - Knowledge'!AY$8)/100</f>
        <v>0.11</v>
      </c>
      <c r="AZ277" s="380">
        <f t="array" aca="true" ref="AZ277">INDEX(KM_PCT,MATCH($A277,'Knowledge - Percentages'!$B:$B,0),'Data - Knowledge'!AZ$8)/100</f>
        <v>0.141</v>
      </c>
      <c r="BA277" s="380">
        <f t="array" aca="true" ref="BA277">INDEX(KM_PCT,MATCH($A277,'Knowledge - Percentages'!$B:$B,0),'Data - Knowledge'!BA$8)/100</f>
        <v>0.077</v>
      </c>
      <c r="BB277" s="380">
        <f t="array" aca="true" ref="BB277">INDEX(KM_PCT,MATCH($A277,'Knowledge - Percentages'!$B:$B,0),'Data - Knowledge'!BB$8)/100</f>
        <v>0.102</v>
      </c>
      <c r="BC277" s="380">
        <f t="array" aca="true" ref="BC277">INDEX(KM_PCT,MATCH($A277,'Knowledge - Percentages'!$B:$B,0),'Data - Knowledge'!BC$8)/100</f>
        <v>0.14</v>
      </c>
      <c r="BD277" s="380">
        <f t="array" aca="true" ref="BD277">INDEX(KM_PCT,MATCH($A277,'Knowledge - Percentages'!$B:$B,0),'Data - Knowledge'!BD$8)/100</f>
        <v>0.13</v>
      </c>
      <c r="BE277" s="380">
        <f t="array" aca="true" ref="BE277">INDEX(KM_PCT,MATCH($A277,'Knowledge - Percentages'!$B:$B,0),'Data - Knowledge'!BE$8)/100</f>
        <v>0.08</v>
      </c>
      <c r="BF277" s="380">
        <f t="array" aca="true" ref="BF277">INDEX(KM_PCT,MATCH($A277,'Knowledge - Percentages'!$B:$B,0),'Data - Knowledge'!BF$8)/100</f>
        <v>0.094</v>
      </c>
      <c r="BG277" s="380">
        <f t="array" aca="true" ref="BG277">INDEX(KM_PCT,MATCH($A277,'Knowledge - Percentages'!$B:$B,0),'Data - Knowledge'!BG$8)/100</f>
        <v>0.084</v>
      </c>
      <c r="BH277" s="380">
        <f t="array" aca="true" ref="BH277">INDEX(KM_PCT,MATCH($A277,'Knowledge - Percentages'!$B:$B,0),'Data - Knowledge'!BH$8)/100</f>
        <v>0.08900000000000001</v>
      </c>
      <c r="BI277" s="380">
        <f t="array" aca="true" ref="BI277">INDEX(KM_PCT,MATCH($A277,'Knowledge - Percentages'!$B:$B,0),'Data - Knowledge'!BI$8)/100</f>
        <v>0.093000000000000013</v>
      </c>
      <c r="BJ277" s="380">
        <f t="array" aca="true" ref="BJ277">INDEX(KM_PCT,MATCH($A277,'Knowledge - Percentages'!$B:$B,0),'Data - Knowledge'!BJ$8)/100</f>
        <v>0.11900000000000001</v>
      </c>
      <c r="BK277" s="380">
        <f t="array" aca="true" ref="BK277">INDEX(KM_PCT,MATCH($A277,'Knowledge - Percentages'!$B:$B,0),'Data - Knowledge'!BK$8)/100</f>
        <v>0.054000000000000006</v>
      </c>
      <c r="BL277" s="380">
        <f t="array" aca="true" ref="BL277">INDEX(KM_PCT,MATCH($A277,'Knowledge - Percentages'!$B:$B,0),'Data - Knowledge'!BL$8)/100</f>
        <v>0.055999999999999994</v>
      </c>
      <c r="BM277" s="380">
        <f t="array" aca="true" ref="BM277">INDEX(KM_PCT,MATCH($A277,'Knowledge - Percentages'!$B:$B,0),'Data - Knowledge'!BM$8)/100</f>
        <v>0.052000000000000005</v>
      </c>
      <c r="BN277" s="380">
        <f t="array" aca="true" ref="BN277">INDEX(KM_PCT,MATCH($A277,'Knowledge - Percentages'!$B:$B,0),'Data - Knowledge'!BN$8)/100</f>
        <v>0.069</v>
      </c>
      <c r="BO277" s="380">
        <f t="array" aca="true" ref="BO277">INDEX(KM_PCT,MATCH($A277,'Knowledge - Percentages'!$B:$B,0),'Data - Knowledge'!BO$8)/100</f>
        <v>0.085</v>
      </c>
      <c r="BP277" s="380">
        <f t="array" aca="true" ref="BP277">INDEX(KM_PCT,MATCH($A277,'Knowledge - Percentages'!$B:$B,0),'Data - Knowledge'!BP$8)/100</f>
        <v>0.069</v>
      </c>
      <c r="BQ277" s="380">
        <f t="array" aca="true" ref="BQ277">INDEX(KM_PCT,MATCH($A277,'Knowledge - Percentages'!$B:$B,0),'Data - Knowledge'!BQ$8)/100</f>
        <v>0.08199999999999999</v>
      </c>
    </row>
    <row r="278" spans="1:69">
      <c r="A278" t="s">
        <v>1168</v>
      </c>
      <c r="B278" t="s">
        <v>1126</v>
      </c>
      <c r="C278" t="s">
        <v>1169</v>
      </c>
      <c r="D278" t="s">
        <v>1153</v>
      </c>
      <c r="E278" s="373">
        <f>SUMPRODUCT($K$2:$BQ$2,$K278:$BQ278)/$J$2</f>
        <v>0.036549242424242429</v>
      </c>
      <c r="F278" s="379">
        <f>SUMPRODUCT($K$2:$BQ$2,$K278:$BQ278)</f>
        <v>9.6490000000000009</v>
      </c>
      <c r="G278" s="373">
        <f>SUMPRODUCT($K$3:$BQ$3,$K278:$BQ278)/$J$3</f>
        <v>0.031464271047227911</v>
      </c>
      <c r="H278" s="379">
        <f>SUMPRODUCT($K$3:$BQ$3,$K278:$BQ278)</f>
        <v>306.46199999999988</v>
      </c>
      <c r="I278" s="373">
        <f>CORREL($K$4:$BQ$4,$K278:$BQ278)</f>
        <v>0.22907280440337036</v>
      </c>
      <c r="J278" s="379">
        <f>$E278/$G278*100</f>
        <v>116.16109704045572</v>
      </c>
      <c r="K278" s="380">
        <f t="array" aca="true" ref="K278">INDEX(KM_PCT,MATCH($A278,'Knowledge - Percentages'!$B:$B,0),'Data - Knowledge'!K$8)/100</f>
        <v>0.03</v>
      </c>
      <c r="L278" s="380">
        <f t="array" aca="true" ref="L278">INDEX(KM_PCT,MATCH($A278,'Knowledge - Percentages'!$B:$B,0),'Data - Knowledge'!L$8)/100</f>
        <v>0.03</v>
      </c>
      <c r="M278" s="380">
        <f t="array" aca="true" ref="M278">INDEX(KM_PCT,MATCH($A278,'Knowledge - Percentages'!$B:$B,0),'Data - Knowledge'!M$8)/100</f>
        <v>0.03</v>
      </c>
      <c r="N278" s="380">
        <f t="array" aca="true" ref="N278">INDEX(KM_PCT,MATCH($A278,'Knowledge - Percentages'!$B:$B,0),'Data - Knowledge'!N$8)/100</f>
        <v>0.03</v>
      </c>
      <c r="O278" s="380">
        <f t="array" aca="true" ref="O278">INDEX(KM_PCT,MATCH($A278,'Knowledge - Percentages'!$B:$B,0),'Data - Knowledge'!O$8)/100</f>
        <v>0.022000000000000002</v>
      </c>
      <c r="P278" s="380">
        <f t="array" aca="true" ref="P278">INDEX(KM_PCT,MATCH($A278,'Knowledge - Percentages'!$B:$B,0),'Data - Knowledge'!P$8)/100</f>
        <v>0.03</v>
      </c>
      <c r="Q278" s="380">
        <f t="array" aca="true" ref="Q278">INDEX(KM_PCT,MATCH($A278,'Knowledge - Percentages'!$B:$B,0),'Data - Knowledge'!Q$8)/100</f>
        <v>0.03</v>
      </c>
      <c r="R278" s="380">
        <f t="array" aca="true" ref="R278">INDEX(KM_PCT,MATCH($A278,'Knowledge - Percentages'!$B:$B,0),'Data - Knowledge'!R$8)/100</f>
        <v>0.03</v>
      </c>
      <c r="S278" s="380">
        <f t="array" aca="true" ref="S278">INDEX(KM_PCT,MATCH($A278,'Knowledge - Percentages'!$B:$B,0),'Data - Knowledge'!S$8)/100</f>
        <v>0.028999999999999998</v>
      </c>
      <c r="T278" s="380">
        <f t="array" aca="true" ref="T278">INDEX(KM_PCT,MATCH($A278,'Knowledge - Percentages'!$B:$B,0),'Data - Knowledge'!T$8)/100</f>
        <v>0.03</v>
      </c>
      <c r="U278" s="380">
        <f t="array" aca="true" ref="U278">INDEX(KM_PCT,MATCH($A278,'Knowledge - Percentages'!$B:$B,0),'Data - Knowledge'!U$8)/100</f>
        <v>0.03</v>
      </c>
      <c r="V278" s="380">
        <f t="array" aca="true" ref="V278">INDEX(KM_PCT,MATCH($A278,'Knowledge - Percentages'!$B:$B,0),'Data - Knowledge'!V$8)/100</f>
        <v>0.031</v>
      </c>
      <c r="W278" s="380">
        <f t="array" aca="true" ref="W278">INDEX(KM_PCT,MATCH($A278,'Knowledge - Percentages'!$B:$B,0),'Data - Knowledge'!W$8)/100</f>
        <v>0.03</v>
      </c>
      <c r="X278" s="380">
        <f t="array" aca="true" ref="X278">INDEX(KM_PCT,MATCH($A278,'Knowledge - Percentages'!$B:$B,0),'Data - Knowledge'!X$8)/100</f>
        <v>0.038</v>
      </c>
      <c r="Y278" s="380">
        <f t="array" aca="true" ref="Y278">INDEX(KM_PCT,MATCH($A278,'Knowledge - Percentages'!$B:$B,0),'Data - Knowledge'!Y$8)/100</f>
        <v>0.038</v>
      </c>
      <c r="Z278" s="380">
        <f t="array" aca="true" ref="Z278">INDEX(KM_PCT,MATCH($A278,'Knowledge - Percentages'!$B:$B,0),'Data - Knowledge'!Z$8)/100</f>
        <v>0.047</v>
      </c>
      <c r="AA278" s="380">
        <f t="array" aca="true" ref="AA278">INDEX(KM_PCT,MATCH($A278,'Knowledge - Percentages'!$B:$B,0),'Data - Knowledge'!AA$8)/100</f>
        <v>0.038</v>
      </c>
      <c r="AB278" s="380">
        <f t="array" aca="true" ref="AB278">INDEX(KM_PCT,MATCH($A278,'Knowledge - Percentages'!$B:$B,0),'Data - Knowledge'!AB$8)/100</f>
        <v>0.028999999999999998</v>
      </c>
      <c r="AC278" s="380">
        <f t="array" aca="true" ref="AC278">INDEX(KM_PCT,MATCH($A278,'Knowledge - Percentages'!$B:$B,0),'Data - Knowledge'!AC$8)/100</f>
        <v>0.031</v>
      </c>
      <c r="AD278" s="380">
        <f t="array" aca="true" ref="AD278">INDEX(KM_PCT,MATCH($A278,'Knowledge - Percentages'!$B:$B,0),'Data - Knowledge'!AD$8)/100</f>
        <v>0.031</v>
      </c>
      <c r="AE278" s="380">
        <f t="array" aca="true" ref="AE278">INDEX(KM_PCT,MATCH($A278,'Knowledge - Percentages'!$B:$B,0),'Data - Knowledge'!AE$8)/100</f>
        <v>0.034</v>
      </c>
      <c r="AF278" s="380">
        <f t="array" aca="true" ref="AF278">INDEX(KM_PCT,MATCH($A278,'Knowledge - Percentages'!$B:$B,0),'Data - Knowledge'!AF$8)/100</f>
        <v>0.034</v>
      </c>
      <c r="AG278" s="380">
        <f t="array" aca="true" ref="AG278">INDEX(KM_PCT,MATCH($A278,'Knowledge - Percentages'!$B:$B,0),'Data - Knowledge'!AG$8)/100</f>
        <v>0.034</v>
      </c>
      <c r="AH278" s="380">
        <f t="array" aca="true" ref="AH278">INDEX(KM_PCT,MATCH($A278,'Knowledge - Percentages'!$B:$B,0),'Data - Knowledge'!AH$8)/100</f>
        <v>0.035</v>
      </c>
      <c r="AI278" s="380">
        <f t="array" aca="true" ref="AI278">INDEX(KM_PCT,MATCH($A278,'Knowledge - Percentages'!$B:$B,0),'Data - Knowledge'!AI$8)/100</f>
        <v>0.037000000000000005</v>
      </c>
      <c r="AJ278" s="380">
        <f t="array" aca="true" ref="AJ278">INDEX(KM_PCT,MATCH($A278,'Knowledge - Percentages'!$B:$B,0),'Data - Knowledge'!AJ$8)/100</f>
        <v>0.034</v>
      </c>
      <c r="AK278" s="380">
        <f t="array" aca="true" ref="AK278">INDEX(KM_PCT,MATCH($A278,'Knowledge - Percentages'!$B:$B,0),'Data - Knowledge'!AK$8)/100</f>
        <v>0.036000000000000004</v>
      </c>
      <c r="AL278" s="380">
        <f t="array" aca="true" ref="AL278">INDEX(KM_PCT,MATCH($A278,'Knowledge - Percentages'!$B:$B,0),'Data - Knowledge'!AL$8)/100</f>
        <v>0.034</v>
      </c>
      <c r="AM278" s="380">
        <f t="array" aca="true" ref="AM278">INDEX(KM_PCT,MATCH($A278,'Knowledge - Percentages'!$B:$B,0),'Data - Knowledge'!AM$8)/100</f>
        <v>0.03</v>
      </c>
      <c r="AN278" s="380">
        <f t="array" aca="true" ref="AN278">INDEX(KM_PCT,MATCH($A278,'Knowledge - Percentages'!$B:$B,0),'Data - Knowledge'!AN$8)/100</f>
        <v>0.034</v>
      </c>
      <c r="AO278" s="380">
        <f t="array" aca="true" ref="AO278">INDEX(KM_PCT,MATCH($A278,'Knowledge - Percentages'!$B:$B,0),'Data - Knowledge'!AO$8)/100</f>
        <v>0.034</v>
      </c>
      <c r="AP278" s="380">
        <f t="array" aca="true" ref="AP278">INDEX(KM_PCT,MATCH($A278,'Knowledge - Percentages'!$B:$B,0),'Data - Knowledge'!AP$8)/100</f>
        <v>0.034</v>
      </c>
      <c r="AQ278" s="380">
        <f t="array" aca="true" ref="AQ278">INDEX(KM_PCT,MATCH($A278,'Knowledge - Percentages'!$B:$B,0),'Data - Knowledge'!AQ$8)/100</f>
        <v>0.034</v>
      </c>
      <c r="AR278" s="380">
        <f t="array" aca="true" ref="AR278">INDEX(KM_PCT,MATCH($A278,'Knowledge - Percentages'!$B:$B,0),'Data - Knowledge'!AR$8)/100</f>
        <v>0.037000000000000005</v>
      </c>
      <c r="AS278" s="380">
        <f t="array" aca="true" ref="AS278">INDEX(KM_PCT,MATCH($A278,'Knowledge - Percentages'!$B:$B,0),'Data - Knowledge'!AS$8)/100</f>
        <v>0.037000000000000005</v>
      </c>
      <c r="AT278" s="380">
        <f t="array" aca="true" ref="AT278">INDEX(KM_PCT,MATCH($A278,'Knowledge - Percentages'!$B:$B,0),'Data - Knowledge'!AT$8)/100</f>
        <v>0.037000000000000005</v>
      </c>
      <c r="AU278" s="380">
        <f t="array" aca="true" ref="AU278">INDEX(KM_PCT,MATCH($A278,'Knowledge - Percentages'!$B:$B,0),'Data - Knowledge'!AU$8)/100</f>
        <v>0.031</v>
      </c>
      <c r="AV278" s="380">
        <f t="array" aca="true" ref="AV278">INDEX(KM_PCT,MATCH($A278,'Knowledge - Percentages'!$B:$B,0),'Data - Knowledge'!AV$8)/100</f>
        <v>0.037000000000000005</v>
      </c>
      <c r="AW278" s="380">
        <f t="array" aca="true" ref="AW278">INDEX(KM_PCT,MATCH($A278,'Knowledge - Percentages'!$B:$B,0),'Data - Knowledge'!AW$8)/100</f>
        <v>0.037000000000000005</v>
      </c>
      <c r="AX278" s="380">
        <f t="array" aca="true" ref="AX278">INDEX(KM_PCT,MATCH($A278,'Knowledge - Percentages'!$B:$B,0),'Data - Knowledge'!AX$8)/100</f>
        <v>0.046</v>
      </c>
      <c r="AY278" s="380">
        <f t="array" aca="true" ref="AY278">INDEX(KM_PCT,MATCH($A278,'Knowledge - Percentages'!$B:$B,0),'Data - Knowledge'!AY$8)/100</f>
        <v>0.028999999999999998</v>
      </c>
      <c r="AZ278" s="380">
        <f t="array" aca="true" ref="AZ278">INDEX(KM_PCT,MATCH($A278,'Knowledge - Percentages'!$B:$B,0),'Data - Knowledge'!AZ$8)/100</f>
        <v>0.04</v>
      </c>
      <c r="BA278" s="380">
        <f t="array" aca="true" ref="BA278">INDEX(KM_PCT,MATCH($A278,'Knowledge - Percentages'!$B:$B,0),'Data - Knowledge'!BA$8)/100</f>
        <v>0.04</v>
      </c>
      <c r="BB278" s="380">
        <f t="array" aca="true" ref="BB278">INDEX(KM_PCT,MATCH($A278,'Knowledge - Percentages'!$B:$B,0),'Data - Knowledge'!BB$8)/100</f>
        <v>0.037000000000000005</v>
      </c>
      <c r="BC278" s="380">
        <f t="array" aca="true" ref="BC278">INDEX(KM_PCT,MATCH($A278,'Knowledge - Percentages'!$B:$B,0),'Data - Knowledge'!BC$8)/100</f>
        <v>0.037000000000000005</v>
      </c>
      <c r="BD278" s="380">
        <f t="array" aca="true" ref="BD278">INDEX(KM_PCT,MATCH($A278,'Knowledge - Percentages'!$B:$B,0),'Data - Knowledge'!BD$8)/100</f>
        <v>0.037000000000000005</v>
      </c>
      <c r="BE278" s="380">
        <f t="array" aca="true" ref="BE278">INDEX(KM_PCT,MATCH($A278,'Knowledge - Percentages'!$B:$B,0),'Data - Knowledge'!BE$8)/100</f>
        <v>0.037000000000000005</v>
      </c>
      <c r="BF278" s="380">
        <f t="array" aca="true" ref="BF278">INDEX(KM_PCT,MATCH($A278,'Knowledge - Percentages'!$B:$B,0),'Data - Knowledge'!BF$8)/100</f>
        <v>0.033</v>
      </c>
      <c r="BG278" s="380">
        <f t="array" aca="true" ref="BG278">INDEX(KM_PCT,MATCH($A278,'Knowledge - Percentages'!$B:$B,0),'Data - Knowledge'!BG$8)/100</f>
        <v>0.036000000000000004</v>
      </c>
      <c r="BH278" s="380">
        <f t="array" aca="true" ref="BH278">INDEX(KM_PCT,MATCH($A278,'Knowledge - Percentages'!$B:$B,0),'Data - Knowledge'!BH$8)/100</f>
        <v>0.04</v>
      </c>
      <c r="BI278" s="380">
        <f t="array" aca="true" ref="BI278">INDEX(KM_PCT,MATCH($A278,'Knowledge - Percentages'!$B:$B,0),'Data - Knowledge'!BI$8)/100</f>
        <v>0.047</v>
      </c>
      <c r="BJ278" s="380">
        <f t="array" aca="true" ref="BJ278">INDEX(KM_PCT,MATCH($A278,'Knowledge - Percentages'!$B:$B,0),'Data - Knowledge'!BJ$8)/100</f>
        <v>0.039</v>
      </c>
      <c r="BK278" s="380">
        <f t="array" aca="true" ref="BK278">INDEX(KM_PCT,MATCH($A278,'Knowledge - Percentages'!$B:$B,0),'Data - Knowledge'!BK$8)/100</f>
        <v>0.031</v>
      </c>
      <c r="BL278" s="380">
        <f t="array" aca="true" ref="BL278">INDEX(KM_PCT,MATCH($A278,'Knowledge - Percentages'!$B:$B,0),'Data - Knowledge'!BL$8)/100</f>
        <v>0.036000000000000004</v>
      </c>
      <c r="BM278" s="380">
        <f t="array" aca="true" ref="BM278">INDEX(KM_PCT,MATCH($A278,'Knowledge - Percentages'!$B:$B,0),'Data - Knowledge'!BM$8)/100</f>
        <v>0.036000000000000004</v>
      </c>
      <c r="BN278" s="380">
        <f t="array" aca="true" ref="BN278">INDEX(KM_PCT,MATCH($A278,'Knowledge - Percentages'!$B:$B,0),'Data - Knowledge'!BN$8)/100</f>
        <v>0.037000000000000005</v>
      </c>
      <c r="BO278" s="380">
        <f t="array" aca="true" ref="BO278">INDEX(KM_PCT,MATCH($A278,'Knowledge - Percentages'!$B:$B,0),'Data - Knowledge'!BO$8)/100</f>
        <v>0.034</v>
      </c>
      <c r="BP278" s="380">
        <f t="array" aca="true" ref="BP278">INDEX(KM_PCT,MATCH($A278,'Knowledge - Percentages'!$B:$B,0),'Data - Knowledge'!BP$8)/100</f>
        <v>0.036000000000000004</v>
      </c>
      <c r="BQ278" s="380">
        <f t="array" aca="true" ref="BQ278">INDEX(KM_PCT,MATCH($A278,'Knowledge - Percentages'!$B:$B,0),'Data - Knowledge'!BQ$8)/100</f>
        <v>0.035</v>
      </c>
    </row>
    <row r="279" spans="1:69">
      <c r="A279" t="s">
        <v>1170</v>
      </c>
      <c r="B279" t="s">
        <v>1126</v>
      </c>
      <c r="C279" t="s">
        <v>1169</v>
      </c>
      <c r="D279" t="s">
        <v>1130</v>
      </c>
      <c r="E279" s="373">
        <f>SUMPRODUCT($K$2:$BQ$2,$K279:$BQ279)/$J$2</f>
        <v>0.32529545454545455</v>
      </c>
      <c r="F279" s="379">
        <f>SUMPRODUCT($K$2:$BQ$2,$K279:$BQ279)</f>
        <v>85.878</v>
      </c>
      <c r="G279" s="373">
        <f>SUMPRODUCT($K$3:$BQ$3,$K279:$BQ279)/$J$3</f>
        <v>0.39289260780287472</v>
      </c>
      <c r="H279" s="379">
        <f>SUMPRODUCT($K$3:$BQ$3,$K279:$BQ279)</f>
        <v>3826.774</v>
      </c>
      <c r="I279" s="373">
        <f>CORREL($K$4:$BQ$4,$K279:$BQ279)</f>
        <v>-0.32244866626832813</v>
      </c>
      <c r="J279" s="379">
        <f>$E279/$G279*100</f>
        <v>82.795005068831543</v>
      </c>
      <c r="K279" s="380">
        <f t="array" aca="true" ref="K279">INDEX(KM_PCT,MATCH($A279,'Knowledge - Percentages'!$B:$B,0),'Data - Knowledge'!K$8)/100</f>
        <v>0.431</v>
      </c>
      <c r="L279" s="380">
        <f t="array" aca="true" ref="L279">INDEX(KM_PCT,MATCH($A279,'Knowledge - Percentages'!$B:$B,0),'Data - Knowledge'!L$8)/100</f>
        <v>0.43</v>
      </c>
      <c r="M279" s="380">
        <f t="array" aca="true" ref="M279">INDEX(KM_PCT,MATCH($A279,'Knowledge - Percentages'!$B:$B,0),'Data - Knowledge'!M$8)/100</f>
        <v>0.439</v>
      </c>
      <c r="N279" s="380">
        <f t="array" aca="true" ref="N279">INDEX(KM_PCT,MATCH($A279,'Knowledge - Percentages'!$B:$B,0),'Data - Knowledge'!N$8)/100</f>
        <v>0.39</v>
      </c>
      <c r="O279" s="380">
        <f t="array" aca="true" ref="O279">INDEX(KM_PCT,MATCH($A279,'Knowledge - Percentages'!$B:$B,0),'Data - Knowledge'!O$8)/100</f>
        <v>0.439</v>
      </c>
      <c r="P279" s="380">
        <f t="array" aca="true" ref="P279">INDEX(KM_PCT,MATCH($A279,'Knowledge - Percentages'!$B:$B,0),'Data - Knowledge'!P$8)/100</f>
        <v>0.47</v>
      </c>
      <c r="Q279" s="380">
        <f t="array" aca="true" ref="Q279">INDEX(KM_PCT,MATCH($A279,'Knowledge - Percentages'!$B:$B,0),'Data - Knowledge'!Q$8)/100</f>
        <v>0.439</v>
      </c>
      <c r="R279" s="380">
        <f t="array" aca="true" ref="R279">INDEX(KM_PCT,MATCH($A279,'Knowledge - Percentages'!$B:$B,0),'Data - Knowledge'!R$8)/100</f>
        <v>0.425</v>
      </c>
      <c r="S279" s="380">
        <f t="array" aca="true" ref="S279">INDEX(KM_PCT,MATCH($A279,'Knowledge - Percentages'!$B:$B,0),'Data - Knowledge'!S$8)/100</f>
        <v>0.49700000000000005</v>
      </c>
      <c r="T279" s="380">
        <f t="array" aca="true" ref="T279">INDEX(KM_PCT,MATCH($A279,'Knowledge - Percentages'!$B:$B,0),'Data - Knowledge'!T$8)/100</f>
        <v>0.38299999999999995</v>
      </c>
      <c r="U279" s="380">
        <f t="array" aca="true" ref="U279">INDEX(KM_PCT,MATCH($A279,'Knowledge - Percentages'!$B:$B,0),'Data - Knowledge'!U$8)/100</f>
        <v>0.38299999999999995</v>
      </c>
      <c r="V279" s="380">
        <f t="array" aca="true" ref="V279">INDEX(KM_PCT,MATCH($A279,'Knowledge - Percentages'!$B:$B,0),'Data - Knowledge'!V$8)/100</f>
        <v>0.331</v>
      </c>
      <c r="W279" s="380">
        <f t="array" aca="true" ref="W279">INDEX(KM_PCT,MATCH($A279,'Knowledge - Percentages'!$B:$B,0),'Data - Knowledge'!W$8)/100</f>
        <v>0.39799999999999996</v>
      </c>
      <c r="X279" s="380">
        <f t="array" aca="true" ref="X279">INDEX(KM_PCT,MATCH($A279,'Knowledge - Percentages'!$B:$B,0),'Data - Knowledge'!X$8)/100</f>
        <v>0.503</v>
      </c>
      <c r="Y279" s="380">
        <f t="array" aca="true" ref="Y279">INDEX(KM_PCT,MATCH($A279,'Knowledge - Percentages'!$B:$B,0),'Data - Knowledge'!Y$8)/100</f>
        <v>0.507</v>
      </c>
      <c r="Z279" s="380">
        <f t="array" aca="true" ref="Z279">INDEX(KM_PCT,MATCH($A279,'Knowledge - Percentages'!$B:$B,0),'Data - Knowledge'!Z$8)/100</f>
        <v>0.47</v>
      </c>
      <c r="AA279" s="380">
        <f t="array" aca="true" ref="AA279">INDEX(KM_PCT,MATCH($A279,'Knowledge - Percentages'!$B:$B,0),'Data - Knowledge'!AA$8)/100</f>
        <v>0.516</v>
      </c>
      <c r="AB279" s="380">
        <f t="array" aca="true" ref="AB279">INDEX(KM_PCT,MATCH($A279,'Knowledge - Percentages'!$B:$B,0),'Data - Knowledge'!AB$8)/100</f>
        <v>0.466</v>
      </c>
      <c r="AC279" s="380">
        <f t="array" aca="true" ref="AC279">INDEX(KM_PCT,MATCH($A279,'Knowledge - Percentages'!$B:$B,0),'Data - Knowledge'!AC$8)/100</f>
        <v>0.451</v>
      </c>
      <c r="AD279" s="380">
        <f t="array" aca="true" ref="AD279">INDEX(KM_PCT,MATCH($A279,'Knowledge - Percentages'!$B:$B,0),'Data - Knowledge'!AD$8)/100</f>
        <v>0.34600000000000003</v>
      </c>
      <c r="AE279" s="380">
        <f t="array" aca="true" ref="AE279">INDEX(KM_PCT,MATCH($A279,'Knowledge - Percentages'!$B:$B,0),'Data - Knowledge'!AE$8)/100</f>
        <v>0.424</v>
      </c>
      <c r="AF279" s="380">
        <f t="array" aca="true" ref="AF279">INDEX(KM_PCT,MATCH($A279,'Knowledge - Percentages'!$B:$B,0),'Data - Knowledge'!AF$8)/100</f>
        <v>0.426</v>
      </c>
      <c r="AG279" s="380">
        <f t="array" aca="true" ref="AG279">INDEX(KM_PCT,MATCH($A279,'Knowledge - Percentages'!$B:$B,0),'Data - Knowledge'!AG$8)/100</f>
        <v>0.387</v>
      </c>
      <c r="AH279" s="380">
        <f t="array" aca="true" ref="AH279">INDEX(KM_PCT,MATCH($A279,'Knowledge - Percentages'!$B:$B,0),'Data - Knowledge'!AH$8)/100</f>
        <v>0.414</v>
      </c>
      <c r="AI279" s="380">
        <f t="array" aca="true" ref="AI279">INDEX(KM_PCT,MATCH($A279,'Knowledge - Percentages'!$B:$B,0),'Data - Knowledge'!AI$8)/100</f>
        <v>0.321</v>
      </c>
      <c r="AJ279" s="380">
        <f t="array" aca="true" ref="AJ279">INDEX(KM_PCT,MATCH($A279,'Knowledge - Percentages'!$B:$B,0),'Data - Knowledge'!AJ$8)/100</f>
        <v>0.44</v>
      </c>
      <c r="AK279" s="380">
        <f t="array" aca="true" ref="AK279">INDEX(KM_PCT,MATCH($A279,'Knowledge - Percentages'!$B:$B,0),'Data - Knowledge'!AK$8)/100</f>
        <v>0.387</v>
      </c>
      <c r="AL279" s="380">
        <f t="array" aca="true" ref="AL279">INDEX(KM_PCT,MATCH($A279,'Knowledge - Percentages'!$B:$B,0),'Data - Knowledge'!AL$8)/100</f>
        <v>0.395</v>
      </c>
      <c r="AM279" s="380">
        <f t="array" aca="true" ref="AM279">INDEX(KM_PCT,MATCH($A279,'Knowledge - Percentages'!$B:$B,0),'Data - Knowledge'!AM$8)/100</f>
        <v>0.39399999999999996</v>
      </c>
      <c r="AN279" s="380">
        <f t="array" aca="true" ref="AN279">INDEX(KM_PCT,MATCH($A279,'Knowledge - Percentages'!$B:$B,0),'Data - Knowledge'!AN$8)/100</f>
        <v>0.308</v>
      </c>
      <c r="AO279" s="380">
        <f t="array" aca="true" ref="AO279">INDEX(KM_PCT,MATCH($A279,'Knowledge - Percentages'!$B:$B,0),'Data - Knowledge'!AO$8)/100</f>
        <v>0.311</v>
      </c>
      <c r="AP279" s="380">
        <f t="array" aca="true" ref="AP279">INDEX(KM_PCT,MATCH($A279,'Knowledge - Percentages'!$B:$B,0),'Data - Knowledge'!AP$8)/100</f>
        <v>0.431</v>
      </c>
      <c r="AQ279" s="380">
        <f t="array" aca="true" ref="AQ279">INDEX(KM_PCT,MATCH($A279,'Knowledge - Percentages'!$B:$B,0),'Data - Knowledge'!AQ$8)/100</f>
        <v>0.433</v>
      </c>
      <c r="AR279" s="380">
        <f t="array" aca="true" ref="AR279">INDEX(KM_PCT,MATCH($A279,'Knowledge - Percentages'!$B:$B,0),'Data - Knowledge'!AR$8)/100</f>
        <v>0.478</v>
      </c>
      <c r="AS279" s="380">
        <f t="array" aca="true" ref="AS279">INDEX(KM_PCT,MATCH($A279,'Knowledge - Percentages'!$B:$B,0),'Data - Knowledge'!AS$8)/100</f>
        <v>0.452</v>
      </c>
      <c r="AT279" s="380">
        <f t="array" aca="true" ref="AT279">INDEX(KM_PCT,MATCH($A279,'Knowledge - Percentages'!$B:$B,0),'Data - Knowledge'!AT$8)/100</f>
        <v>0.43200000000000005</v>
      </c>
      <c r="AU279" s="380">
        <f t="array" aca="true" ref="AU279">INDEX(KM_PCT,MATCH($A279,'Knowledge - Percentages'!$B:$B,0),'Data - Knowledge'!AU$8)/100</f>
        <v>0.34700000000000003</v>
      </c>
      <c r="AV279" s="380">
        <f t="array" aca="true" ref="AV279">INDEX(KM_PCT,MATCH($A279,'Knowledge - Percentages'!$B:$B,0),'Data - Knowledge'!AV$8)/100</f>
        <v>0.373</v>
      </c>
      <c r="AW279" s="380">
        <f t="array" aca="true" ref="AW279">INDEX(KM_PCT,MATCH($A279,'Knowledge - Percentages'!$B:$B,0),'Data - Knowledge'!AW$8)/100</f>
        <v>0.386</v>
      </c>
      <c r="AX279" s="380">
        <f t="array" aca="true" ref="AX279">INDEX(KM_PCT,MATCH($A279,'Knowledge - Percentages'!$B:$B,0),'Data - Knowledge'!AX$8)/100</f>
        <v>0.2</v>
      </c>
      <c r="AY279" s="380">
        <f t="array" aca="true" ref="AY279">INDEX(KM_PCT,MATCH($A279,'Knowledge - Percentages'!$B:$B,0),'Data - Knowledge'!AY$8)/100</f>
        <v>0.325</v>
      </c>
      <c r="AZ279" s="380">
        <f t="array" aca="true" ref="AZ279">INDEX(KM_PCT,MATCH($A279,'Knowledge - Percentages'!$B:$B,0),'Data - Knowledge'!AZ$8)/100</f>
        <v>0.325</v>
      </c>
      <c r="BA279" s="380">
        <f t="array" aca="true" ref="BA279">INDEX(KM_PCT,MATCH($A279,'Knowledge - Percentages'!$B:$B,0),'Data - Knowledge'!BA$8)/100</f>
        <v>0.325</v>
      </c>
      <c r="BB279" s="380">
        <f t="array" aca="true" ref="BB279">INDEX(KM_PCT,MATCH($A279,'Knowledge - Percentages'!$B:$B,0),'Data - Knowledge'!BB$8)/100</f>
        <v>0.322</v>
      </c>
      <c r="BC279" s="380">
        <f t="array" aca="true" ref="BC279">INDEX(KM_PCT,MATCH($A279,'Knowledge - Percentages'!$B:$B,0),'Data - Knowledge'!BC$8)/100</f>
        <v>0.18100000000000002</v>
      </c>
      <c r="BD279" s="380">
        <f t="array" aca="true" ref="BD279">INDEX(KM_PCT,MATCH($A279,'Knowledge - Percentages'!$B:$B,0),'Data - Knowledge'!BD$8)/100</f>
        <v>0.214</v>
      </c>
      <c r="BE279" s="380">
        <f t="array" aca="true" ref="BE279">INDEX(KM_PCT,MATCH($A279,'Knowledge - Percentages'!$B:$B,0),'Data - Knowledge'!BE$8)/100</f>
        <v>0.298</v>
      </c>
      <c r="BF279" s="380">
        <f t="array" aca="true" ref="BF279">INDEX(KM_PCT,MATCH($A279,'Knowledge - Percentages'!$B:$B,0),'Data - Knowledge'!BF$8)/100</f>
        <v>0.25</v>
      </c>
      <c r="BG279" s="380">
        <f t="array" aca="true" ref="BG279">INDEX(KM_PCT,MATCH($A279,'Knowledge - Percentages'!$B:$B,0),'Data - Knowledge'!BG$8)/100</f>
        <v>0.375</v>
      </c>
      <c r="BH279" s="380">
        <f t="array" aca="true" ref="BH279">INDEX(KM_PCT,MATCH($A279,'Knowledge - Percentages'!$B:$B,0),'Data - Knowledge'!BH$8)/100</f>
        <v>0.369</v>
      </c>
      <c r="BI279" s="380">
        <f t="array" aca="true" ref="BI279">INDEX(KM_PCT,MATCH($A279,'Knowledge - Percentages'!$B:$B,0),'Data - Knowledge'!BI$8)/100</f>
        <v>0.369</v>
      </c>
      <c r="BJ279" s="380">
        <f t="array" aca="true" ref="BJ279">INDEX(KM_PCT,MATCH($A279,'Knowledge - Percentages'!$B:$B,0),'Data - Knowledge'!BJ$8)/100</f>
        <v>0.304</v>
      </c>
      <c r="BK279" s="380">
        <f t="array" aca="true" ref="BK279">INDEX(KM_PCT,MATCH($A279,'Knowledge - Percentages'!$B:$B,0),'Data - Knowledge'!BK$8)/100</f>
        <v>0.27</v>
      </c>
      <c r="BL279" s="380">
        <f t="array" aca="true" ref="BL279">INDEX(KM_PCT,MATCH($A279,'Knowledge - Percentages'!$B:$B,0),'Data - Knowledge'!BL$8)/100</f>
        <v>0.304</v>
      </c>
      <c r="BM279" s="380">
        <f t="array" aca="true" ref="BM279">INDEX(KM_PCT,MATCH($A279,'Knowledge - Percentages'!$B:$B,0),'Data - Knowledge'!BM$8)/100</f>
        <v>0.27399999999999997</v>
      </c>
      <c r="BN279" s="380">
        <f t="array" aca="true" ref="BN279">INDEX(KM_PCT,MATCH($A279,'Knowledge - Percentages'!$B:$B,0),'Data - Knowledge'!BN$8)/100</f>
        <v>0.33399999999999996</v>
      </c>
      <c r="BO279" s="380">
        <f t="array" aca="true" ref="BO279">INDEX(KM_PCT,MATCH($A279,'Knowledge - Percentages'!$B:$B,0),'Data - Knowledge'!BO$8)/100</f>
        <v>0.302</v>
      </c>
      <c r="BP279" s="380">
        <f t="array" aca="true" ref="BP279">INDEX(KM_PCT,MATCH($A279,'Knowledge - Percentages'!$B:$B,0),'Data - Knowledge'!BP$8)/100</f>
        <v>0.284</v>
      </c>
      <c r="BQ279" s="380">
        <f t="array" aca="true" ref="BQ279">INDEX(KM_PCT,MATCH($A279,'Knowledge - Percentages'!$B:$B,0),'Data - Knowledge'!BQ$8)/100</f>
        <v>0.24100000000000002</v>
      </c>
    </row>
    <row r="280" spans="1:69">
      <c r="A280" t="s">
        <v>1171</v>
      </c>
      <c r="B280" t="s">
        <v>1126</v>
      </c>
      <c r="C280" t="s">
        <v>1169</v>
      </c>
      <c r="D280" t="s">
        <v>1156</v>
      </c>
      <c r="E280" s="373">
        <f>SUMPRODUCT($K$2:$BQ$2,$K280:$BQ280)/$J$2</f>
        <v>0.22995454545454547</v>
      </c>
      <c r="F280" s="379">
        <f>SUMPRODUCT($K$2:$BQ$2,$K280:$BQ280)</f>
        <v>60.708000000000006</v>
      </c>
      <c r="G280" s="373">
        <f>SUMPRODUCT($K$3:$BQ$3,$K280:$BQ280)/$J$3</f>
        <v>0.24852453798767965</v>
      </c>
      <c r="H280" s="379">
        <f>SUMPRODUCT($K$3:$BQ$3,$K280:$BQ280)</f>
        <v>2420.629</v>
      </c>
      <c r="I280" s="373">
        <f>CORREL($K$4:$BQ$4,$K280:$BQ280)</f>
        <v>-0.18568524645477666</v>
      </c>
      <c r="J280" s="379">
        <f>$E280/$G280*100</f>
        <v>92.527903810425855</v>
      </c>
      <c r="K280" s="380">
        <f t="array" aca="true" ref="K280">INDEX(KM_PCT,MATCH($A280,'Knowledge - Percentages'!$B:$B,0),'Data - Knowledge'!K$8)/100</f>
        <v>0.248</v>
      </c>
      <c r="L280" s="380">
        <f t="array" aca="true" ref="L280">INDEX(KM_PCT,MATCH($A280,'Knowledge - Percentages'!$B:$B,0),'Data - Knowledge'!L$8)/100</f>
        <v>0.248</v>
      </c>
      <c r="M280" s="380">
        <f t="array" aca="true" ref="M280">INDEX(KM_PCT,MATCH($A280,'Knowledge - Percentages'!$B:$B,0),'Data - Knowledge'!M$8)/100</f>
        <v>0.248</v>
      </c>
      <c r="N280" s="380">
        <f t="array" aca="true" ref="N280">INDEX(KM_PCT,MATCH($A280,'Knowledge - Percentages'!$B:$B,0),'Data - Knowledge'!N$8)/100</f>
        <v>0.21600000000000003</v>
      </c>
      <c r="O280" s="380">
        <f t="array" aca="true" ref="O280">INDEX(KM_PCT,MATCH($A280,'Knowledge - Percentages'!$B:$B,0),'Data - Knowledge'!O$8)/100</f>
        <v>0.259</v>
      </c>
      <c r="P280" s="380">
        <f t="array" aca="true" ref="P280">INDEX(KM_PCT,MATCH($A280,'Knowledge - Percentages'!$B:$B,0),'Data - Knowledge'!P$8)/100</f>
        <v>0.313</v>
      </c>
      <c r="Q280" s="380">
        <f t="array" aca="true" ref="Q280">INDEX(KM_PCT,MATCH($A280,'Knowledge - Percentages'!$B:$B,0),'Data - Knowledge'!Q$8)/100</f>
        <v>0.259</v>
      </c>
      <c r="R280" s="380">
        <f t="array" aca="true" ref="R280">INDEX(KM_PCT,MATCH($A280,'Knowledge - Percentages'!$B:$B,0),'Data - Knowledge'!R$8)/100</f>
        <v>0.24600000000000002</v>
      </c>
      <c r="S280" s="380">
        <f t="array" aca="true" ref="S280">INDEX(KM_PCT,MATCH($A280,'Knowledge - Percentages'!$B:$B,0),'Data - Knowledge'!S$8)/100</f>
        <v>0.28600000000000003</v>
      </c>
      <c r="T280" s="380">
        <f t="array" aca="true" ref="T280">INDEX(KM_PCT,MATCH($A280,'Knowledge - Percentages'!$B:$B,0),'Data - Knowledge'!T$8)/100</f>
        <v>0.226</v>
      </c>
      <c r="U280" s="380">
        <f t="array" aca="true" ref="U280">INDEX(KM_PCT,MATCH($A280,'Knowledge - Percentages'!$B:$B,0),'Data - Knowledge'!U$8)/100</f>
        <v>0.23</v>
      </c>
      <c r="V280" s="380">
        <f t="array" aca="true" ref="V280">INDEX(KM_PCT,MATCH($A280,'Knowledge - Percentages'!$B:$B,0),'Data - Knowledge'!V$8)/100</f>
        <v>0.17600000000000002</v>
      </c>
      <c r="W280" s="380">
        <f t="array" aca="true" ref="W280">INDEX(KM_PCT,MATCH($A280,'Knowledge - Percentages'!$B:$B,0),'Data - Knowledge'!W$8)/100</f>
        <v>0.23199999999999998</v>
      </c>
      <c r="X280" s="380">
        <f t="array" aca="true" ref="X280">INDEX(KM_PCT,MATCH($A280,'Knowledge - Percentages'!$B:$B,0),'Data - Knowledge'!X$8)/100</f>
        <v>0.33799999999999997</v>
      </c>
      <c r="Y280" s="380">
        <f t="array" aca="true" ref="Y280">INDEX(KM_PCT,MATCH($A280,'Knowledge - Percentages'!$B:$B,0),'Data - Knowledge'!Y$8)/100</f>
        <v>0.35600000000000004</v>
      </c>
      <c r="Z280" s="380">
        <f t="array" aca="true" ref="Z280">INDEX(KM_PCT,MATCH($A280,'Knowledge - Percentages'!$B:$B,0),'Data - Knowledge'!Z$8)/100</f>
        <v>0.284</v>
      </c>
      <c r="AA280" s="380">
        <f t="array" aca="true" ref="AA280">INDEX(KM_PCT,MATCH($A280,'Knowledge - Percentages'!$B:$B,0),'Data - Knowledge'!AA$8)/100</f>
        <v>0.35100000000000003</v>
      </c>
      <c r="AB280" s="380">
        <f t="array" aca="true" ref="AB280">INDEX(KM_PCT,MATCH($A280,'Knowledge - Percentages'!$B:$B,0),'Data - Knowledge'!AB$8)/100</f>
        <v>0.32299999999999995</v>
      </c>
      <c r="AC280" s="380">
        <f t="array" aca="true" ref="AC280">INDEX(KM_PCT,MATCH($A280,'Knowledge - Percentages'!$B:$B,0),'Data - Knowledge'!AC$8)/100</f>
        <v>0.314</v>
      </c>
      <c r="AD280" s="380">
        <f t="array" aca="true" ref="AD280">INDEX(KM_PCT,MATCH($A280,'Knowledge - Percentages'!$B:$B,0),'Data - Knowledge'!AD$8)/100</f>
        <v>0.259</v>
      </c>
      <c r="AE280" s="380">
        <f t="array" aca="true" ref="AE280">INDEX(KM_PCT,MATCH($A280,'Knowledge - Percentages'!$B:$B,0),'Data - Knowledge'!AE$8)/100</f>
        <v>0.237</v>
      </c>
      <c r="AF280" s="380">
        <f t="array" aca="true" ref="AF280">INDEX(KM_PCT,MATCH($A280,'Knowledge - Percentages'!$B:$B,0),'Data - Knowledge'!AF$8)/100</f>
        <v>0.242</v>
      </c>
      <c r="AG280" s="380">
        <f t="array" aca="true" ref="AG280">INDEX(KM_PCT,MATCH($A280,'Knowledge - Percentages'!$B:$B,0),'Data - Knowledge'!AG$8)/100</f>
        <v>0.23</v>
      </c>
      <c r="AH280" s="380">
        <f t="array" aca="true" ref="AH280">INDEX(KM_PCT,MATCH($A280,'Knowledge - Percentages'!$B:$B,0),'Data - Knowledge'!AH$8)/100</f>
        <v>0.27</v>
      </c>
      <c r="AI280" s="380">
        <f t="array" aca="true" ref="AI280">INDEX(KM_PCT,MATCH($A280,'Knowledge - Percentages'!$B:$B,0),'Data - Knowledge'!AI$8)/100</f>
        <v>0.231</v>
      </c>
      <c r="AJ280" s="380">
        <f t="array" aca="true" ref="AJ280">INDEX(KM_PCT,MATCH($A280,'Knowledge - Percentages'!$B:$B,0),'Data - Knowledge'!AJ$8)/100</f>
        <v>0.3</v>
      </c>
      <c r="AK280" s="380">
        <f t="array" aca="true" ref="AK280">INDEX(KM_PCT,MATCH($A280,'Knowledge - Percentages'!$B:$B,0),'Data - Knowledge'!AK$8)/100</f>
        <v>0.259</v>
      </c>
      <c r="AL280" s="380">
        <f t="array" aca="true" ref="AL280">INDEX(KM_PCT,MATCH($A280,'Knowledge - Percentages'!$B:$B,0),'Data - Knowledge'!AL$8)/100</f>
        <v>0.272</v>
      </c>
      <c r="AM280" s="380">
        <f t="array" aca="true" ref="AM280">INDEX(KM_PCT,MATCH($A280,'Knowledge - Percentages'!$B:$B,0),'Data - Knowledge'!AM$8)/100</f>
        <v>0.264</v>
      </c>
      <c r="AN280" s="380">
        <f t="array" aca="true" ref="AN280">INDEX(KM_PCT,MATCH($A280,'Knowledge - Percentages'!$B:$B,0),'Data - Knowledge'!AN$8)/100</f>
        <v>0.18</v>
      </c>
      <c r="AO280" s="380">
        <f t="array" aca="true" ref="AO280">INDEX(KM_PCT,MATCH($A280,'Knowledge - Percentages'!$B:$B,0),'Data - Knowledge'!AO$8)/100</f>
        <v>0.18</v>
      </c>
      <c r="AP280" s="380">
        <f t="array" aca="true" ref="AP280">INDEX(KM_PCT,MATCH($A280,'Knowledge - Percentages'!$B:$B,0),'Data - Knowledge'!AP$8)/100</f>
        <v>0.3</v>
      </c>
      <c r="AQ280" s="380">
        <f t="array" aca="true" ref="AQ280">INDEX(KM_PCT,MATCH($A280,'Knowledge - Percentages'!$B:$B,0),'Data - Knowledge'!AQ$8)/100</f>
        <v>0.319</v>
      </c>
      <c r="AR280" s="380">
        <f t="array" aca="true" ref="AR280">INDEX(KM_PCT,MATCH($A280,'Knowledge - Percentages'!$B:$B,0),'Data - Knowledge'!AR$8)/100</f>
        <v>0.366</v>
      </c>
      <c r="AS280" s="380">
        <f t="array" aca="true" ref="AS280">INDEX(KM_PCT,MATCH($A280,'Knowledge - Percentages'!$B:$B,0),'Data - Knowledge'!AS$8)/100</f>
        <v>0.33799999999999997</v>
      </c>
      <c r="AT280" s="380">
        <f t="array" aca="true" ref="AT280">INDEX(KM_PCT,MATCH($A280,'Knowledge - Percentages'!$B:$B,0),'Data - Knowledge'!AT$8)/100</f>
        <v>0.33799999999999997</v>
      </c>
      <c r="AU280" s="380">
        <f t="array" aca="true" ref="AU280">INDEX(KM_PCT,MATCH($A280,'Knowledge - Percentages'!$B:$B,0),'Data - Knowledge'!AU$8)/100</f>
        <v>0.23399999999999999</v>
      </c>
      <c r="AV280" s="380">
        <f t="array" aca="true" ref="AV280">INDEX(KM_PCT,MATCH($A280,'Knowledge - Percentages'!$B:$B,0),'Data - Knowledge'!AV$8)/100</f>
        <v>0.252</v>
      </c>
      <c r="AW280" s="380">
        <f t="array" aca="true" ref="AW280">INDEX(KM_PCT,MATCH($A280,'Knowledge - Percentages'!$B:$B,0),'Data - Knowledge'!AW$8)/100</f>
        <v>0.272</v>
      </c>
      <c r="AX280" s="380">
        <f t="array" aca="true" ref="AX280">INDEX(KM_PCT,MATCH($A280,'Knowledge - Percentages'!$B:$B,0),'Data - Knowledge'!AX$8)/100</f>
        <v>0.151</v>
      </c>
      <c r="AY280" s="380">
        <f t="array" aca="true" ref="AY280">INDEX(KM_PCT,MATCH($A280,'Knowledge - Percentages'!$B:$B,0),'Data - Knowledge'!AY$8)/100</f>
        <v>0.23399999999999999</v>
      </c>
      <c r="AZ280" s="380">
        <f t="array" aca="true" ref="AZ280">INDEX(KM_PCT,MATCH($A280,'Knowledge - Percentages'!$B:$B,0),'Data - Knowledge'!AZ$8)/100</f>
        <v>0.23399999999999999</v>
      </c>
      <c r="BA280" s="380">
        <f t="array" aca="true" ref="BA280">INDEX(KM_PCT,MATCH($A280,'Knowledge - Percentages'!$B:$B,0),'Data - Knowledge'!BA$8)/100</f>
        <v>0.23399999999999999</v>
      </c>
      <c r="BB280" s="380">
        <f t="array" aca="true" ref="BB280">INDEX(KM_PCT,MATCH($A280,'Knowledge - Percentages'!$B:$B,0),'Data - Knowledge'!BB$8)/100</f>
        <v>0.23399999999999999</v>
      </c>
      <c r="BC280" s="380">
        <f t="array" aca="true" ref="BC280">INDEX(KM_PCT,MATCH($A280,'Knowledge - Percentages'!$B:$B,0),'Data - Knowledge'!BC$8)/100</f>
        <v>0.10800000000000001</v>
      </c>
      <c r="BD280" s="380">
        <f t="array" aca="true" ref="BD280">INDEX(KM_PCT,MATCH($A280,'Knowledge - Percentages'!$B:$B,0),'Data - Knowledge'!BD$8)/100</f>
        <v>0.124</v>
      </c>
      <c r="BE280" s="380">
        <f t="array" aca="true" ref="BE280">INDEX(KM_PCT,MATCH($A280,'Knowledge - Percentages'!$B:$B,0),'Data - Knowledge'!BE$8)/100</f>
        <v>0.21899999999999997</v>
      </c>
      <c r="BF280" s="380">
        <f t="array" aca="true" ref="BF280">INDEX(KM_PCT,MATCH($A280,'Knowledge - Percentages'!$B:$B,0),'Data - Knowledge'!BF$8)/100</f>
        <v>0.166</v>
      </c>
      <c r="BG280" s="380">
        <f t="array" aca="true" ref="BG280">INDEX(KM_PCT,MATCH($A280,'Knowledge - Percentages'!$B:$B,0),'Data - Knowledge'!BG$8)/100</f>
        <v>0.265</v>
      </c>
      <c r="BH280" s="380">
        <f t="array" aca="true" ref="BH280">INDEX(KM_PCT,MATCH($A280,'Knowledge - Percentages'!$B:$B,0),'Data - Knowledge'!BH$8)/100</f>
        <v>0.264</v>
      </c>
      <c r="BI280" s="380">
        <f t="array" aca="true" ref="BI280">INDEX(KM_PCT,MATCH($A280,'Knowledge - Percentages'!$B:$B,0),'Data - Knowledge'!BI$8)/100</f>
        <v>0.266</v>
      </c>
      <c r="BJ280" s="380">
        <f t="array" aca="true" ref="BJ280">INDEX(KM_PCT,MATCH($A280,'Knowledge - Percentages'!$B:$B,0),'Data - Knowledge'!BJ$8)/100</f>
        <v>0.22899999999999998</v>
      </c>
      <c r="BK280" s="380">
        <f t="array" aca="true" ref="BK280">INDEX(KM_PCT,MATCH($A280,'Knowledge - Percentages'!$B:$B,0),'Data - Knowledge'!BK$8)/100</f>
        <v>0.20800000000000002</v>
      </c>
      <c r="BL280" s="380">
        <f t="array" aca="true" ref="BL280">INDEX(KM_PCT,MATCH($A280,'Knowledge - Percentages'!$B:$B,0),'Data - Knowledge'!BL$8)/100</f>
        <v>0.21600000000000003</v>
      </c>
      <c r="BM280" s="380">
        <f t="array" aca="true" ref="BM280">INDEX(KM_PCT,MATCH($A280,'Knowledge - Percentages'!$B:$B,0),'Data - Knowledge'!BM$8)/100</f>
        <v>0.20800000000000002</v>
      </c>
      <c r="BN280" s="380">
        <f t="array" aca="true" ref="BN280">INDEX(KM_PCT,MATCH($A280,'Knowledge - Percentages'!$B:$B,0),'Data - Knowledge'!BN$8)/100</f>
        <v>0.252</v>
      </c>
      <c r="BO280" s="380">
        <f t="array" aca="true" ref="BO280">INDEX(KM_PCT,MATCH($A280,'Knowledge - Percentages'!$B:$B,0),'Data - Knowledge'!BO$8)/100</f>
        <v>0.225</v>
      </c>
      <c r="BP280" s="380">
        <f t="array" aca="true" ref="BP280">INDEX(KM_PCT,MATCH($A280,'Knowledge - Percentages'!$B:$B,0),'Data - Knowledge'!BP$8)/100</f>
        <v>0.22</v>
      </c>
      <c r="BQ280" s="380">
        <f t="array" aca="true" ref="BQ280">INDEX(KM_PCT,MATCH($A280,'Knowledge - Percentages'!$B:$B,0),'Data - Knowledge'!BQ$8)/100</f>
        <v>0.172</v>
      </c>
    </row>
    <row r="281" spans="1:69">
      <c r="A281" t="s">
        <v>1172</v>
      </c>
      <c r="B281" t="s">
        <v>1126</v>
      </c>
      <c r="C281" t="s">
        <v>1169</v>
      </c>
      <c r="D281" t="s">
        <v>1158</v>
      </c>
      <c r="E281" s="373">
        <f>SUMPRODUCT($K$2:$BQ$2,$K281:$BQ281)/$J$2</f>
        <v>0.12259469696969695</v>
      </c>
      <c r="F281" s="379">
        <f>SUMPRODUCT($K$2:$BQ$2,$K281:$BQ281)</f>
        <v>32.364999999999995</v>
      </c>
      <c r="G281" s="373">
        <f>SUMPRODUCT($K$3:$BQ$3,$K281:$BQ281)/$J$3</f>
        <v>0.17813767967145788</v>
      </c>
      <c r="H281" s="379">
        <f>SUMPRODUCT($K$3:$BQ$3,$K281:$BQ281)</f>
        <v>1735.0609999999997</v>
      </c>
      <c r="I281" s="373">
        <f>CORREL($K$4:$BQ$4,$K281:$BQ281)</f>
        <v>-0.41087687238848464</v>
      </c>
      <c r="J281" s="379">
        <f>$E281/$G281*100</f>
        <v>68.8201941306299</v>
      </c>
      <c r="K281" s="380">
        <f t="array" aca="true" ref="K281">INDEX(KM_PCT,MATCH($A281,'Knowledge - Percentages'!$B:$B,0),'Data - Knowledge'!K$8)/100</f>
        <v>0.22399999999999998</v>
      </c>
      <c r="L281" s="380">
        <f t="array" aca="true" ref="L281">INDEX(KM_PCT,MATCH($A281,'Knowledge - Percentages'!$B:$B,0),'Data - Knowledge'!L$8)/100</f>
        <v>0.20800000000000002</v>
      </c>
      <c r="M281" s="380">
        <f t="array" aca="true" ref="M281">INDEX(KM_PCT,MATCH($A281,'Knowledge - Percentages'!$B:$B,0),'Data - Knowledge'!M$8)/100</f>
        <v>0.223</v>
      </c>
      <c r="N281" s="380">
        <f t="array" aca="true" ref="N281">INDEX(KM_PCT,MATCH($A281,'Knowledge - Percentages'!$B:$B,0),'Data - Knowledge'!N$8)/100</f>
        <v>0.201</v>
      </c>
      <c r="O281" s="380">
        <f t="array" aca="true" ref="O281">INDEX(KM_PCT,MATCH($A281,'Knowledge - Percentages'!$B:$B,0),'Data - Knowledge'!O$8)/100</f>
        <v>0.218</v>
      </c>
      <c r="P281" s="380">
        <f t="array" aca="true" ref="P281">INDEX(KM_PCT,MATCH($A281,'Knowledge - Percentages'!$B:$B,0),'Data - Knowledge'!P$8)/100</f>
        <v>0.213</v>
      </c>
      <c r="Q281" s="380">
        <f t="array" aca="true" ref="Q281">INDEX(KM_PCT,MATCH($A281,'Knowledge - Percentages'!$B:$B,0),'Data - Knowledge'!Q$8)/100</f>
        <v>0.213</v>
      </c>
      <c r="R281" s="380">
        <f t="array" aca="true" ref="R281">INDEX(KM_PCT,MATCH($A281,'Knowledge - Percentages'!$B:$B,0),'Data - Knowledge'!R$8)/100</f>
        <v>0.21100000000000002</v>
      </c>
      <c r="S281" s="380">
        <f t="array" aca="true" ref="S281">INDEX(KM_PCT,MATCH($A281,'Knowledge - Percentages'!$B:$B,0),'Data - Knowledge'!S$8)/100</f>
        <v>0.248</v>
      </c>
      <c r="T281" s="380">
        <f t="array" aca="true" ref="T281">INDEX(KM_PCT,MATCH($A281,'Knowledge - Percentages'!$B:$B,0),'Data - Knowledge'!T$8)/100</f>
        <v>0.19</v>
      </c>
      <c r="U281" s="380">
        <f t="array" aca="true" ref="U281">INDEX(KM_PCT,MATCH($A281,'Knowledge - Percentages'!$B:$B,0),'Data - Knowledge'!U$8)/100</f>
        <v>0.18899999999999997</v>
      </c>
      <c r="V281" s="380">
        <f t="array" aca="true" ref="V281">INDEX(KM_PCT,MATCH($A281,'Knowledge - Percentages'!$B:$B,0),'Data - Knowledge'!V$8)/100</f>
        <v>0.177</v>
      </c>
      <c r="W281" s="380">
        <f t="array" aca="true" ref="W281">INDEX(KM_PCT,MATCH($A281,'Knowledge - Percentages'!$B:$B,0),'Data - Knowledge'!W$8)/100</f>
        <v>0.2</v>
      </c>
      <c r="X281" s="380">
        <f t="array" aca="true" ref="X281">INDEX(KM_PCT,MATCH($A281,'Knowledge - Percentages'!$B:$B,0),'Data - Knowledge'!X$8)/100</f>
        <v>0.21600000000000003</v>
      </c>
      <c r="Y281" s="380">
        <f t="array" aca="true" ref="Y281">INDEX(KM_PCT,MATCH($A281,'Knowledge - Percentages'!$B:$B,0),'Data - Knowledge'!Y$8)/100</f>
        <v>0.21600000000000003</v>
      </c>
      <c r="Z281" s="380">
        <f t="array" aca="true" ref="Z281">INDEX(KM_PCT,MATCH($A281,'Knowledge - Percentages'!$B:$B,0),'Data - Knowledge'!Z$8)/100</f>
        <v>0.21899999999999997</v>
      </c>
      <c r="AA281" s="380">
        <f t="array" aca="true" ref="AA281">INDEX(KM_PCT,MATCH($A281,'Knowledge - Percentages'!$B:$B,0),'Data - Knowledge'!AA$8)/100</f>
        <v>0.21899999999999997</v>
      </c>
      <c r="AB281" s="380">
        <f t="array" aca="true" ref="AB281">INDEX(KM_PCT,MATCH($A281,'Knowledge - Percentages'!$B:$B,0),'Data - Knowledge'!AB$8)/100</f>
        <v>0.19</v>
      </c>
      <c r="AC281" s="380">
        <f t="array" aca="true" ref="AC281">INDEX(KM_PCT,MATCH($A281,'Knowledge - Percentages'!$B:$B,0),'Data - Knowledge'!AC$8)/100</f>
        <v>0.182</v>
      </c>
      <c r="AD281" s="380">
        <f t="array" aca="true" ref="AD281">INDEX(KM_PCT,MATCH($A281,'Knowledge - Percentages'!$B:$B,0),'Data - Knowledge'!AD$8)/100</f>
        <v>0.126</v>
      </c>
      <c r="AE281" s="380">
        <f t="array" aca="true" ref="AE281">INDEX(KM_PCT,MATCH($A281,'Knowledge - Percentages'!$B:$B,0),'Data - Knowledge'!AE$8)/100</f>
        <v>0.223</v>
      </c>
      <c r="AF281" s="380">
        <f t="array" aca="true" ref="AF281">INDEX(KM_PCT,MATCH($A281,'Knowledge - Percentages'!$B:$B,0),'Data - Knowledge'!AF$8)/100</f>
        <v>0.217</v>
      </c>
      <c r="AG281" s="380">
        <f t="array" aca="true" ref="AG281">INDEX(KM_PCT,MATCH($A281,'Knowledge - Percentages'!$B:$B,0),'Data - Knowledge'!AG$8)/100</f>
        <v>0.187</v>
      </c>
      <c r="AH281" s="380">
        <f t="array" aca="true" ref="AH281">INDEX(KM_PCT,MATCH($A281,'Knowledge - Percentages'!$B:$B,0),'Data - Knowledge'!AH$8)/100</f>
        <v>0.18899999999999997</v>
      </c>
      <c r="AI281" s="380">
        <f t="array" aca="true" ref="AI281">INDEX(KM_PCT,MATCH($A281,'Knowledge - Percentages'!$B:$B,0),'Data - Knowledge'!AI$8)/100</f>
        <v>0.127</v>
      </c>
      <c r="AJ281" s="380">
        <f t="array" aca="true" ref="AJ281">INDEX(KM_PCT,MATCH($A281,'Knowledge - Percentages'!$B:$B,0),'Data - Knowledge'!AJ$8)/100</f>
        <v>0.17300000000000001</v>
      </c>
      <c r="AK281" s="380">
        <f t="array" aca="true" ref="AK281">INDEX(KM_PCT,MATCH($A281,'Knowledge - Percentages'!$B:$B,0),'Data - Knowledge'!AK$8)/100</f>
        <v>0.156</v>
      </c>
      <c r="AL281" s="380">
        <f t="array" aca="true" ref="AL281">INDEX(KM_PCT,MATCH($A281,'Knowledge - Percentages'!$B:$B,0),'Data - Knowledge'!AL$8)/100</f>
        <v>0.156</v>
      </c>
      <c r="AM281" s="380">
        <f t="array" aca="true" ref="AM281">INDEX(KM_PCT,MATCH($A281,'Knowledge - Percentages'!$B:$B,0),'Data - Knowledge'!AM$8)/100</f>
        <v>0.156</v>
      </c>
      <c r="AN281" s="380">
        <f t="array" aca="true" ref="AN281">INDEX(KM_PCT,MATCH($A281,'Knowledge - Percentages'!$B:$B,0),'Data - Knowledge'!AN$8)/100</f>
        <v>0.155</v>
      </c>
      <c r="AO281" s="380">
        <f t="array" aca="true" ref="AO281">INDEX(KM_PCT,MATCH($A281,'Knowledge - Percentages'!$B:$B,0),'Data - Knowledge'!AO$8)/100</f>
        <v>0.16899999999999998</v>
      </c>
      <c r="AP281" s="380">
        <f t="array" aca="true" ref="AP281">INDEX(KM_PCT,MATCH($A281,'Knowledge - Percentages'!$B:$B,0),'Data - Knowledge'!AP$8)/100</f>
        <v>0.17300000000000001</v>
      </c>
      <c r="AQ281" s="380">
        <f t="array" aca="true" ref="AQ281">INDEX(KM_PCT,MATCH($A281,'Knowledge - Percentages'!$B:$B,0),'Data - Knowledge'!AQ$8)/100</f>
        <v>0.166</v>
      </c>
      <c r="AR281" s="380">
        <f t="array" aca="true" ref="AR281">INDEX(KM_PCT,MATCH($A281,'Knowledge - Percentages'!$B:$B,0),'Data - Knowledge'!AR$8)/100</f>
        <v>0.162</v>
      </c>
      <c r="AS281" s="380">
        <f t="array" aca="true" ref="AS281">INDEX(KM_PCT,MATCH($A281,'Knowledge - Percentages'!$B:$B,0),'Data - Knowledge'!AS$8)/100</f>
        <v>0.152</v>
      </c>
      <c r="AT281" s="380">
        <f t="array" aca="true" ref="AT281">INDEX(KM_PCT,MATCH($A281,'Knowledge - Percentages'!$B:$B,0),'Data - Knowledge'!AT$8)/100</f>
        <v>0.152</v>
      </c>
      <c r="AU281" s="380">
        <f t="array" aca="true" ref="AU281">INDEX(KM_PCT,MATCH($A281,'Knowledge - Percentages'!$B:$B,0),'Data - Knowledge'!AU$8)/100</f>
        <v>0.139</v>
      </c>
      <c r="AV281" s="380">
        <f t="array" aca="true" ref="AV281">INDEX(KM_PCT,MATCH($A281,'Knowledge - Percentages'!$B:$B,0),'Data - Knowledge'!AV$8)/100</f>
        <v>0.146</v>
      </c>
      <c r="AW281" s="380">
        <f t="array" aca="true" ref="AW281">INDEX(KM_PCT,MATCH($A281,'Knowledge - Percentages'!$B:$B,0),'Data - Knowledge'!AW$8)/100</f>
        <v>0.154</v>
      </c>
      <c r="AX281" s="380">
        <f t="array" aca="true" ref="AX281">INDEX(KM_PCT,MATCH($A281,'Knowledge - Percentages'!$B:$B,0),'Data - Knowledge'!AX$8)/100</f>
        <v>0.062</v>
      </c>
      <c r="AY281" s="380">
        <f t="array" aca="true" ref="AY281">INDEX(KM_PCT,MATCH($A281,'Knowledge - Percentages'!$B:$B,0),'Data - Knowledge'!AY$8)/100</f>
        <v>0.12</v>
      </c>
      <c r="AZ281" s="380">
        <f t="array" aca="true" ref="AZ281">INDEX(KM_PCT,MATCH($A281,'Knowledge - Percentages'!$B:$B,0),'Data - Knowledge'!AZ$8)/100</f>
        <v>0.11599999999999999</v>
      </c>
      <c r="BA281" s="380">
        <f t="array" aca="true" ref="BA281">INDEX(KM_PCT,MATCH($A281,'Knowledge - Percentages'!$B:$B,0),'Data - Knowledge'!BA$8)/100</f>
        <v>0.121</v>
      </c>
      <c r="BB281" s="380">
        <f t="array" aca="true" ref="BB281">INDEX(KM_PCT,MATCH($A281,'Knowledge - Percentages'!$B:$B,0),'Data - Knowledge'!BB$8)/100</f>
        <v>0.11800000000000001</v>
      </c>
      <c r="BC281" s="380">
        <f t="array" aca="true" ref="BC281">INDEX(KM_PCT,MATCH($A281,'Knowledge - Percentages'!$B:$B,0),'Data - Knowledge'!BC$8)/100</f>
        <v>0.08900000000000001</v>
      </c>
      <c r="BD281" s="380">
        <f t="array" aca="true" ref="BD281">INDEX(KM_PCT,MATCH($A281,'Knowledge - Percentages'!$B:$B,0),'Data - Knowledge'!BD$8)/100</f>
        <v>0.102</v>
      </c>
      <c r="BE281" s="380">
        <f t="array" aca="true" ref="BE281">INDEX(KM_PCT,MATCH($A281,'Knowledge - Percentages'!$B:$B,0),'Data - Knowledge'!BE$8)/100</f>
        <v>0.102</v>
      </c>
      <c r="BF281" s="380">
        <f t="array" aca="true" ref="BF281">INDEX(KM_PCT,MATCH($A281,'Knowledge - Percentages'!$B:$B,0),'Data - Knowledge'!BF$8)/100</f>
        <v>0.102</v>
      </c>
      <c r="BG281" s="380">
        <f t="array" aca="true" ref="BG281">INDEX(KM_PCT,MATCH($A281,'Knowledge - Percentages'!$B:$B,0),'Data - Knowledge'!BG$8)/100</f>
        <v>0.146</v>
      </c>
      <c r="BH281" s="380">
        <f t="array" aca="true" ref="BH281">INDEX(KM_PCT,MATCH($A281,'Knowledge - Percentages'!$B:$B,0),'Data - Knowledge'!BH$8)/100</f>
        <v>0.14</v>
      </c>
      <c r="BI281" s="380">
        <f t="array" aca="true" ref="BI281">INDEX(KM_PCT,MATCH($A281,'Knowledge - Percentages'!$B:$B,0),'Data - Knowledge'!BI$8)/100</f>
        <v>0.132</v>
      </c>
      <c r="BJ281" s="380">
        <f t="array" aca="true" ref="BJ281">INDEX(KM_PCT,MATCH($A281,'Knowledge - Percentages'!$B:$B,0),'Data - Knowledge'!BJ$8)/100</f>
        <v>0.092</v>
      </c>
      <c r="BK281" s="380">
        <f t="array" aca="true" ref="BK281">INDEX(KM_PCT,MATCH($A281,'Knowledge - Percentages'!$B:$B,0),'Data - Knowledge'!BK$8)/100</f>
        <v>0.094</v>
      </c>
      <c r="BL281" s="380">
        <f t="array" aca="true" ref="BL281">INDEX(KM_PCT,MATCH($A281,'Knowledge - Percentages'!$B:$B,0),'Data - Knowledge'!BL$8)/100</f>
        <v>0.13</v>
      </c>
      <c r="BM281" s="380">
        <f t="array" aca="true" ref="BM281">INDEX(KM_PCT,MATCH($A281,'Knowledge - Percentages'!$B:$B,0),'Data - Knowledge'!BM$8)/100</f>
        <v>0.105</v>
      </c>
      <c r="BN281" s="380">
        <f t="array" aca="true" ref="BN281">INDEX(KM_PCT,MATCH($A281,'Knowledge - Percentages'!$B:$B,0),'Data - Knowledge'!BN$8)/100</f>
        <v>0.105</v>
      </c>
      <c r="BO281" s="380">
        <f t="array" aca="true" ref="BO281">INDEX(KM_PCT,MATCH($A281,'Knowledge - Percentages'!$B:$B,0),'Data - Knowledge'!BO$8)/100</f>
        <v>0.096999999999999989</v>
      </c>
      <c r="BP281" s="380">
        <f t="array" aca="true" ref="BP281">INDEX(KM_PCT,MATCH($A281,'Knowledge - Percentages'!$B:$B,0),'Data - Knowledge'!BP$8)/100</f>
        <v>0.096999999999999989</v>
      </c>
      <c r="BQ281" s="380">
        <f t="array" aca="true" ref="BQ281">INDEX(KM_PCT,MATCH($A281,'Knowledge - Percentages'!$B:$B,0),'Data - Knowledge'!BQ$8)/100</f>
        <v>0.092</v>
      </c>
    </row>
    <row r="282" spans="1:69">
      <c r="A282" t="s">
        <v>1173</v>
      </c>
      <c r="B282" t="s">
        <v>1126</v>
      </c>
      <c r="C282" t="s">
        <v>1169</v>
      </c>
      <c r="D282" t="s">
        <v>1132</v>
      </c>
      <c r="E282" s="373">
        <f>SUMPRODUCT($K$2:$BQ$2,$K282:$BQ282)/$J$2</f>
        <v>0.011515151515151513</v>
      </c>
      <c r="F282" s="379">
        <f>SUMPRODUCT($K$2:$BQ$2,$K282:$BQ282)</f>
        <v>3.0399999999999996</v>
      </c>
      <c r="G282" s="373">
        <f>SUMPRODUCT($K$3:$BQ$3,$K282:$BQ282)/$J$3</f>
        <v>0.012566735112936343</v>
      </c>
      <c r="H282" s="379">
        <f>SUMPRODUCT($K$3:$BQ$3,$K282:$BQ282)</f>
        <v>122.39999999999999</v>
      </c>
      <c r="I282" s="373">
        <f>CORREL($K$4:$BQ$4,$K282:$BQ282)</f>
        <v>-0.28119822762695279</v>
      </c>
      <c r="J282" s="379">
        <f>$E282/$G282*100</f>
        <v>91.632006337888683</v>
      </c>
      <c r="K282" s="380">
        <f t="array" aca="true" ref="K282">INDEX(KM_PCT,MATCH($A282,'Knowledge - Percentages'!$B:$B,0),'Data - Knowledge'!K$8)/100</f>
        <v>0.013000000000000001</v>
      </c>
      <c r="L282" s="380">
        <f t="array" aca="true" ref="L282">INDEX(KM_PCT,MATCH($A282,'Knowledge - Percentages'!$B:$B,0),'Data - Knowledge'!L$8)/100</f>
        <v>0.013000000000000001</v>
      </c>
      <c r="M282" s="380">
        <f t="array" aca="true" ref="M282">INDEX(KM_PCT,MATCH($A282,'Knowledge - Percentages'!$B:$B,0),'Data - Knowledge'!M$8)/100</f>
        <v>0.013999999999999999</v>
      </c>
      <c r="N282" s="380">
        <f t="array" aca="true" ref="N282">INDEX(KM_PCT,MATCH($A282,'Knowledge - Percentages'!$B:$B,0),'Data - Knowledge'!N$8)/100</f>
        <v>0.013000000000000001</v>
      </c>
      <c r="O282" s="380">
        <f t="array" aca="true" ref="O282">INDEX(KM_PCT,MATCH($A282,'Knowledge - Percentages'!$B:$B,0),'Data - Knowledge'!O$8)/100</f>
        <v>0.013000000000000001</v>
      </c>
      <c r="P282" s="380">
        <f t="array" aca="true" ref="P282">INDEX(KM_PCT,MATCH($A282,'Knowledge - Percentages'!$B:$B,0),'Data - Knowledge'!P$8)/100</f>
        <v>0.013000000000000001</v>
      </c>
      <c r="Q282" s="380">
        <f t="array" aca="true" ref="Q282">INDEX(KM_PCT,MATCH($A282,'Knowledge - Percentages'!$B:$B,0),'Data - Knowledge'!Q$8)/100</f>
        <v>0.013000000000000001</v>
      </c>
      <c r="R282" s="380">
        <f t="array" aca="true" ref="R282">INDEX(KM_PCT,MATCH($A282,'Knowledge - Percentages'!$B:$B,0),'Data - Knowledge'!R$8)/100</f>
        <v>0.013000000000000001</v>
      </c>
      <c r="S282" s="380">
        <f t="array" aca="true" ref="S282">INDEX(KM_PCT,MATCH($A282,'Knowledge - Percentages'!$B:$B,0),'Data - Knowledge'!S$8)/100</f>
        <v>0.013000000000000001</v>
      </c>
      <c r="T282" s="380">
        <f t="array" aca="true" ref="T282">INDEX(KM_PCT,MATCH($A282,'Knowledge - Percentages'!$B:$B,0),'Data - Knowledge'!T$8)/100</f>
        <v>0.013000000000000001</v>
      </c>
      <c r="U282" s="380">
        <f t="array" aca="true" ref="U282">INDEX(KM_PCT,MATCH($A282,'Knowledge - Percentages'!$B:$B,0),'Data - Knowledge'!U$8)/100</f>
        <v>0.013000000000000001</v>
      </c>
      <c r="V282" s="380">
        <f t="array" aca="true" ref="V282">INDEX(KM_PCT,MATCH($A282,'Knowledge - Percentages'!$B:$B,0),'Data - Knowledge'!V$8)/100</f>
        <v>0.013000000000000001</v>
      </c>
      <c r="W282" s="380">
        <f t="array" aca="true" ref="W282">INDEX(KM_PCT,MATCH($A282,'Knowledge - Percentages'!$B:$B,0),'Data - Knowledge'!W$8)/100</f>
        <v>0.013000000000000001</v>
      </c>
      <c r="X282" s="380">
        <f t="array" aca="true" ref="X282">INDEX(KM_PCT,MATCH($A282,'Knowledge - Percentages'!$B:$B,0),'Data - Knowledge'!X$8)/100</f>
        <v>0.023</v>
      </c>
      <c r="Y282" s="380">
        <f t="array" aca="true" ref="Y282">INDEX(KM_PCT,MATCH($A282,'Knowledge - Percentages'!$B:$B,0),'Data - Knowledge'!Y$8)/100</f>
        <v>0.023</v>
      </c>
      <c r="Z282" s="380">
        <f t="array" aca="true" ref="Z282">INDEX(KM_PCT,MATCH($A282,'Knowledge - Percentages'!$B:$B,0),'Data - Knowledge'!Z$8)/100</f>
        <v>0.026000000000000002</v>
      </c>
      <c r="AA282" s="380">
        <f t="array" aca="true" ref="AA282">INDEX(KM_PCT,MATCH($A282,'Knowledge - Percentages'!$B:$B,0),'Data - Knowledge'!AA$8)/100</f>
        <v>0.023</v>
      </c>
      <c r="AB282" s="380">
        <f t="array" aca="true" ref="AB282">INDEX(KM_PCT,MATCH($A282,'Knowledge - Percentages'!$B:$B,0),'Data - Knowledge'!AB$8)/100</f>
        <v>0.017</v>
      </c>
      <c r="AC282" s="380">
        <f t="array" aca="true" ref="AC282">INDEX(KM_PCT,MATCH($A282,'Knowledge - Percentages'!$B:$B,0),'Data - Knowledge'!AC$8)/100</f>
        <v>0.017</v>
      </c>
      <c r="AD282" s="380">
        <f t="array" aca="true" ref="AD282">INDEX(KM_PCT,MATCH($A282,'Knowledge - Percentages'!$B:$B,0),'Data - Knowledge'!AD$8)/100</f>
        <v>0.017</v>
      </c>
      <c r="AE282" s="380">
        <f t="array" aca="true" ref="AE282">INDEX(KM_PCT,MATCH($A282,'Knowledge - Percentages'!$B:$B,0),'Data - Knowledge'!AE$8)/100</f>
        <v>0.013000000000000001</v>
      </c>
      <c r="AF282" s="380">
        <f t="array" aca="true" ref="AF282">INDEX(KM_PCT,MATCH($A282,'Knowledge - Percentages'!$B:$B,0),'Data - Knowledge'!AF$8)/100</f>
        <v>0.013000000000000001</v>
      </c>
      <c r="AG282" s="380">
        <f t="array" aca="true" ref="AG282">INDEX(KM_PCT,MATCH($A282,'Knowledge - Percentages'!$B:$B,0),'Data - Knowledge'!AG$8)/100</f>
        <v>0.011000000000000001</v>
      </c>
      <c r="AH282" s="380">
        <f t="array" aca="true" ref="AH282">INDEX(KM_PCT,MATCH($A282,'Knowledge - Percentages'!$B:$B,0),'Data - Knowledge'!AH$8)/100</f>
        <v>0.013000000000000001</v>
      </c>
      <c r="AI282" s="380">
        <f t="array" aca="true" ref="AI282">INDEX(KM_PCT,MATCH($A282,'Knowledge - Percentages'!$B:$B,0),'Data - Knowledge'!AI$8)/100</f>
        <v>0.022000000000000002</v>
      </c>
      <c r="AJ282" s="380">
        <f t="array" aca="true" ref="AJ282">INDEX(KM_PCT,MATCH($A282,'Knowledge - Percentages'!$B:$B,0),'Data - Knowledge'!AJ$8)/100</f>
        <v>0.012</v>
      </c>
      <c r="AK282" s="380">
        <f t="array" aca="true" ref="AK282">INDEX(KM_PCT,MATCH($A282,'Knowledge - Percentages'!$B:$B,0),'Data - Knowledge'!AK$8)/100</f>
        <v>0.013000000000000001</v>
      </c>
      <c r="AL282" s="380">
        <f t="array" aca="true" ref="AL282">INDEX(KM_PCT,MATCH($A282,'Knowledge - Percentages'!$B:$B,0),'Data - Knowledge'!AL$8)/100</f>
        <v>0.015</v>
      </c>
      <c r="AM282" s="380">
        <f t="array" aca="true" ref="AM282">INDEX(KM_PCT,MATCH($A282,'Knowledge - Percentages'!$B:$B,0),'Data - Knowledge'!AM$8)/100</f>
        <v>0.013000000000000001</v>
      </c>
      <c r="AN282" s="380">
        <f t="array" aca="true" ref="AN282">INDEX(KM_PCT,MATCH($A282,'Knowledge - Percentages'!$B:$B,0),'Data - Knowledge'!AN$8)/100</f>
        <v>0.011000000000000001</v>
      </c>
      <c r="AO282" s="380">
        <f t="array" aca="true" ref="AO282">INDEX(KM_PCT,MATCH($A282,'Knowledge - Percentages'!$B:$B,0),'Data - Knowledge'!AO$8)/100</f>
        <v>0.011000000000000001</v>
      </c>
      <c r="AP282" s="380">
        <f t="array" aca="true" ref="AP282">INDEX(KM_PCT,MATCH($A282,'Knowledge - Percentages'!$B:$B,0),'Data - Knowledge'!AP$8)/100</f>
        <v>0.013000000000000001</v>
      </c>
      <c r="AQ282" s="380">
        <f t="array" aca="true" ref="AQ282">INDEX(KM_PCT,MATCH($A282,'Knowledge - Percentages'!$B:$B,0),'Data - Knowledge'!AQ$8)/100</f>
        <v>0.013000000000000001</v>
      </c>
      <c r="AR282" s="380">
        <f t="array" aca="true" ref="AR282">INDEX(KM_PCT,MATCH($A282,'Knowledge - Percentages'!$B:$B,0),'Data - Knowledge'!AR$8)/100</f>
        <v>0.021</v>
      </c>
      <c r="AS282" s="380">
        <f t="array" aca="true" ref="AS282">INDEX(KM_PCT,MATCH($A282,'Knowledge - Percentages'!$B:$B,0),'Data - Knowledge'!AS$8)/100</f>
        <v>0.021</v>
      </c>
      <c r="AT282" s="380">
        <f t="array" aca="true" ref="AT282">INDEX(KM_PCT,MATCH($A282,'Knowledge - Percentages'!$B:$B,0),'Data - Knowledge'!AT$8)/100</f>
        <v>0.021</v>
      </c>
      <c r="AU282" s="380">
        <f t="array" aca="true" ref="AU282">INDEX(KM_PCT,MATCH($A282,'Knowledge - Percentages'!$B:$B,0),'Data - Knowledge'!AU$8)/100</f>
        <v>0.011000000000000001</v>
      </c>
      <c r="AV282" s="380">
        <f t="array" aca="true" ref="AV282">INDEX(KM_PCT,MATCH($A282,'Knowledge - Percentages'!$B:$B,0),'Data - Knowledge'!AV$8)/100</f>
        <v>0.011000000000000001</v>
      </c>
      <c r="AW282" s="380">
        <f t="array" aca="true" ref="AW282">INDEX(KM_PCT,MATCH($A282,'Knowledge - Percentages'!$B:$B,0),'Data - Knowledge'!AW$8)/100</f>
        <v>0.011000000000000001</v>
      </c>
      <c r="AX282" s="380">
        <f t="array" aca="true" ref="AX282">INDEX(KM_PCT,MATCH($A282,'Knowledge - Percentages'!$B:$B,0),'Data - Knowledge'!AX$8)/100</f>
        <v>0.011000000000000001</v>
      </c>
      <c r="AY282" s="380">
        <f t="array" aca="true" ref="AY282">INDEX(KM_PCT,MATCH($A282,'Knowledge - Percentages'!$B:$B,0),'Data - Knowledge'!AY$8)/100</f>
        <v>0.01</v>
      </c>
      <c r="AZ282" s="380">
        <f t="array" aca="true" ref="AZ282">INDEX(KM_PCT,MATCH($A282,'Knowledge - Percentages'!$B:$B,0),'Data - Knowledge'!AZ$8)/100</f>
        <v>0.011000000000000001</v>
      </c>
      <c r="BA282" s="380">
        <f t="array" aca="true" ref="BA282">INDEX(KM_PCT,MATCH($A282,'Knowledge - Percentages'!$B:$B,0),'Data - Knowledge'!BA$8)/100</f>
        <v>0.011000000000000001</v>
      </c>
      <c r="BB282" s="380">
        <f t="array" aca="true" ref="BB282">INDEX(KM_PCT,MATCH($A282,'Knowledge - Percentages'!$B:$B,0),'Data - Knowledge'!BB$8)/100</f>
        <v>0.01</v>
      </c>
      <c r="BC282" s="380">
        <f t="array" aca="true" ref="BC282">INDEX(KM_PCT,MATCH($A282,'Knowledge - Percentages'!$B:$B,0),'Data - Knowledge'!BC$8)/100</f>
        <v>0.006</v>
      </c>
      <c r="BD282" s="380">
        <f t="array" aca="true" ref="BD282">INDEX(KM_PCT,MATCH($A282,'Knowledge - Percentages'!$B:$B,0),'Data - Knowledge'!BD$8)/100</f>
        <v>0.0090000000000000011</v>
      </c>
      <c r="BE282" s="380">
        <f t="array" aca="true" ref="BE282">INDEX(KM_PCT,MATCH($A282,'Knowledge - Percentages'!$B:$B,0),'Data - Knowledge'!BE$8)/100</f>
        <v>0.0090000000000000011</v>
      </c>
      <c r="BF282" s="380">
        <f t="array" aca="true" ref="BF282">INDEX(KM_PCT,MATCH($A282,'Knowledge - Percentages'!$B:$B,0),'Data - Knowledge'!BF$8)/100</f>
        <v>0.0090000000000000011</v>
      </c>
      <c r="BG282" s="380">
        <f t="array" aca="true" ref="BG282">INDEX(KM_PCT,MATCH($A282,'Knowledge - Percentages'!$B:$B,0),'Data - Knowledge'!BG$8)/100</f>
        <v>0.013000000000000001</v>
      </c>
      <c r="BH282" s="380">
        <f t="array" aca="true" ref="BH282">INDEX(KM_PCT,MATCH($A282,'Knowledge - Percentages'!$B:$B,0),'Data - Knowledge'!BH$8)/100</f>
        <v>0.013000000000000001</v>
      </c>
      <c r="BI282" s="380">
        <f t="array" aca="true" ref="BI282">INDEX(KM_PCT,MATCH($A282,'Knowledge - Percentages'!$B:$B,0),'Data - Knowledge'!BI$8)/100</f>
        <v>0.013000000000000001</v>
      </c>
      <c r="BJ282" s="380">
        <f t="array" aca="true" ref="BJ282">INDEX(KM_PCT,MATCH($A282,'Knowledge - Percentages'!$B:$B,0),'Data - Knowledge'!BJ$8)/100</f>
        <v>0.012</v>
      </c>
      <c r="BK282" s="380">
        <f t="array" aca="true" ref="BK282">INDEX(KM_PCT,MATCH($A282,'Knowledge - Percentages'!$B:$B,0),'Data - Knowledge'!BK$8)/100</f>
        <v>0.013000000000000001</v>
      </c>
      <c r="BL282" s="380">
        <f t="array" aca="true" ref="BL282">INDEX(KM_PCT,MATCH($A282,'Knowledge - Percentages'!$B:$B,0),'Data - Knowledge'!BL$8)/100</f>
        <v>0.013000000000000001</v>
      </c>
      <c r="BM282" s="380">
        <f t="array" aca="true" ref="BM282">INDEX(KM_PCT,MATCH($A282,'Knowledge - Percentages'!$B:$B,0),'Data - Knowledge'!BM$8)/100</f>
        <v>0.013000000000000001</v>
      </c>
      <c r="BN282" s="380">
        <f t="array" aca="true" ref="BN282">INDEX(KM_PCT,MATCH($A282,'Knowledge - Percentages'!$B:$B,0),'Data - Knowledge'!BN$8)/100</f>
        <v>0.013000000000000001</v>
      </c>
      <c r="BO282" s="380">
        <f t="array" aca="true" ref="BO282">INDEX(KM_PCT,MATCH($A282,'Knowledge - Percentages'!$B:$B,0),'Data - Knowledge'!BO$8)/100</f>
        <v>0.012</v>
      </c>
      <c r="BP282" s="380">
        <f t="array" aca="true" ref="BP282">INDEX(KM_PCT,MATCH($A282,'Knowledge - Percentages'!$B:$B,0),'Data - Knowledge'!BP$8)/100</f>
        <v>0.012</v>
      </c>
      <c r="BQ282" s="380">
        <f t="array" aca="true" ref="BQ282">INDEX(KM_PCT,MATCH($A282,'Knowledge - Percentages'!$B:$B,0),'Data - Knowledge'!BQ$8)/100</f>
        <v>0.01</v>
      </c>
    </row>
    <row r="283" spans="1:69">
      <c r="A283" t="s">
        <v>603</v>
      </c>
      <c r="B283" t="s">
        <v>1126</v>
      </c>
      <c r="C283" t="s">
        <v>1174</v>
      </c>
      <c r="D283" t="s">
        <v>1175</v>
      </c>
      <c r="E283" s="373">
        <f>SUMPRODUCT($K$2:$BQ$2,$K283:$BQ283)/$J$2</f>
        <v>3.5624621212121217</v>
      </c>
      <c r="F283" s="379">
        <f>SUMPRODUCT($K$2:$BQ$2,$K283:$BQ283)</f>
        <v>940.49000000000012</v>
      </c>
      <c r="G283" s="373">
        <f>SUMPRODUCT($K$3:$BQ$3,$K283:$BQ283)/$J$3</f>
        <v>5.3976517453798767</v>
      </c>
      <c r="H283" s="379">
        <f>SUMPRODUCT($K$3:$BQ$3,$K283:$BQ283)</f>
        <v>52573.128</v>
      </c>
      <c r="I283" s="373">
        <f>CORREL($K$4:$BQ$4,$K283:$BQ283)</f>
        <v>-0.31806534227570993</v>
      </c>
      <c r="J283" s="379">
        <f>$E283/$G283*100</f>
        <v>66.000221749419325</v>
      </c>
      <c r="K283" s="380">
        <f t="array" aca="true" ref="K283">INDEX(KM_PCT,MATCH($A283,'Knowledge - Percentages'!$B:$B,0),'Data - Knowledge'!K$8)/100</f>
        <v>17.096</v>
      </c>
      <c r="L283" s="380">
        <f t="array" aca="true" ref="L283">INDEX(KM_PCT,MATCH($A283,'Knowledge - Percentages'!$B:$B,0),'Data - Knowledge'!L$8)/100</f>
        <v>12.36</v>
      </c>
      <c r="M283" s="380">
        <f t="array" aca="true" ref="M283">INDEX(KM_PCT,MATCH($A283,'Knowledge - Percentages'!$B:$B,0),'Data - Knowledge'!M$8)/100</f>
        <v>9.495</v>
      </c>
      <c r="N283" s="380">
        <f t="array" aca="true" ref="N283">INDEX(KM_PCT,MATCH($A283,'Knowledge - Percentages'!$B:$B,0),'Data - Knowledge'!N$8)/100</f>
        <v>6.1770000000000005</v>
      </c>
      <c r="O283" s="380">
        <f t="array" aca="true" ref="O283">INDEX(KM_PCT,MATCH($A283,'Knowledge - Percentages'!$B:$B,0),'Data - Knowledge'!O$8)/100</f>
        <v>7.955</v>
      </c>
      <c r="P283" s="380">
        <f t="array" aca="true" ref="P283">INDEX(KM_PCT,MATCH($A283,'Knowledge - Percentages'!$B:$B,0),'Data - Knowledge'!P$8)/100</f>
        <v>6.15</v>
      </c>
      <c r="Q283" s="380">
        <f t="array" aca="true" ref="Q283">INDEX(KM_PCT,MATCH($A283,'Knowledge - Percentages'!$B:$B,0),'Data - Knowledge'!Q$8)/100</f>
        <v>7.187</v>
      </c>
      <c r="R283" s="380">
        <f t="array" aca="true" ref="R283">INDEX(KM_PCT,MATCH($A283,'Knowledge - Percentages'!$B:$B,0),'Data - Knowledge'!R$8)/100</f>
        <v>6.9929999999999994</v>
      </c>
      <c r="S283" s="380">
        <f t="array" aca="true" ref="S283">INDEX(KM_PCT,MATCH($A283,'Knowledge - Percentages'!$B:$B,0),'Data - Knowledge'!S$8)/100</f>
        <v>7.143</v>
      </c>
      <c r="T283" s="380">
        <f t="array" aca="true" ref="T283">INDEX(KM_PCT,MATCH($A283,'Knowledge - Percentages'!$B:$B,0),'Data - Knowledge'!T$8)/100</f>
        <v>5.999</v>
      </c>
      <c r="U283" s="380">
        <f t="array" aca="true" ref="U283">INDEX(KM_PCT,MATCH($A283,'Knowledge - Percentages'!$B:$B,0),'Data - Knowledge'!U$8)/100</f>
        <v>5.1679999999999993</v>
      </c>
      <c r="V283" s="380">
        <f t="array" aca="true" ref="V283">INDEX(KM_PCT,MATCH($A283,'Knowledge - Percentages'!$B:$B,0),'Data - Knowledge'!V$8)/100</f>
        <v>4.463</v>
      </c>
      <c r="W283" s="380">
        <f t="array" aca="true" ref="W283">INDEX(KM_PCT,MATCH($A283,'Knowledge - Percentages'!$B:$B,0),'Data - Knowledge'!W$8)/100</f>
        <v>4.654</v>
      </c>
      <c r="X283" s="380">
        <f t="array" aca="true" ref="X283">INDEX(KM_PCT,MATCH($A283,'Knowledge - Percentages'!$B:$B,0),'Data - Knowledge'!X$8)/100</f>
        <v>8.316</v>
      </c>
      <c r="Y283" s="380">
        <f t="array" aca="true" ref="Y283">INDEX(KM_PCT,MATCH($A283,'Knowledge - Percentages'!$B:$B,0),'Data - Knowledge'!Y$8)/100</f>
        <v>6.159</v>
      </c>
      <c r="Z283" s="380">
        <f t="array" aca="true" ref="Z283">INDEX(KM_PCT,MATCH($A283,'Knowledge - Percentages'!$B:$B,0),'Data - Knowledge'!Z$8)/100</f>
        <v>6.675</v>
      </c>
      <c r="AA283" s="380">
        <f t="array" aca="true" ref="AA283">INDEX(KM_PCT,MATCH($A283,'Knowledge - Percentages'!$B:$B,0),'Data - Knowledge'!AA$8)/100</f>
        <v>5.291</v>
      </c>
      <c r="AB283" s="380">
        <f t="array" aca="true" ref="AB283">INDEX(KM_PCT,MATCH($A283,'Knowledge - Percentages'!$B:$B,0),'Data - Knowledge'!AB$8)/100</f>
        <v>5.7479999999999993</v>
      </c>
      <c r="AC283" s="380">
        <f t="array" aca="true" ref="AC283">INDEX(KM_PCT,MATCH($A283,'Knowledge - Percentages'!$B:$B,0),'Data - Knowledge'!AC$8)/100</f>
        <v>4.921</v>
      </c>
      <c r="AD283" s="380">
        <f t="array" aca="true" ref="AD283">INDEX(KM_PCT,MATCH($A283,'Knowledge - Percentages'!$B:$B,0),'Data - Knowledge'!AD$8)/100</f>
        <v>5.303</v>
      </c>
      <c r="AE283" s="380">
        <f t="array" aca="true" ref="AE283">INDEX(KM_PCT,MATCH($A283,'Knowledge - Percentages'!$B:$B,0),'Data - Knowledge'!AE$8)/100</f>
        <v>5.352</v>
      </c>
      <c r="AF283" s="380">
        <f t="array" aca="true" ref="AF283">INDEX(KM_PCT,MATCH($A283,'Knowledge - Percentages'!$B:$B,0),'Data - Knowledge'!AF$8)/100</f>
        <v>5.185</v>
      </c>
      <c r="AG283" s="380">
        <f t="array" aca="true" ref="AG283">INDEX(KM_PCT,MATCH($A283,'Knowledge - Percentages'!$B:$B,0),'Data - Knowledge'!AG$8)/100</f>
        <v>4.518</v>
      </c>
      <c r="AH283" s="380">
        <f t="array" aca="true" ref="AH283">INDEX(KM_PCT,MATCH($A283,'Knowledge - Percentages'!$B:$B,0),'Data - Knowledge'!AH$8)/100</f>
        <v>5.3210000000000006</v>
      </c>
      <c r="AI283" s="380">
        <f t="array" aca="true" ref="AI283">INDEX(KM_PCT,MATCH($A283,'Knowledge - Percentages'!$B:$B,0),'Data - Knowledge'!AI$8)/100</f>
        <v>5.1220000000000008</v>
      </c>
      <c r="AJ283" s="380">
        <f t="array" aca="true" ref="AJ283">INDEX(KM_PCT,MATCH($A283,'Knowledge - Percentages'!$B:$B,0),'Data - Knowledge'!AJ$8)/100</f>
        <v>5</v>
      </c>
      <c r="AK283" s="380">
        <f t="array" aca="true" ref="AK283">INDEX(KM_PCT,MATCH($A283,'Knowledge - Percentages'!$B:$B,0),'Data - Knowledge'!AK$8)/100</f>
        <v>4.24</v>
      </c>
      <c r="AL283" s="380">
        <f t="array" aca="true" ref="AL283">INDEX(KM_PCT,MATCH($A283,'Knowledge - Percentages'!$B:$B,0),'Data - Knowledge'!AL$8)/100</f>
        <v>5.234</v>
      </c>
      <c r="AM283" s="380">
        <f t="array" aca="true" ref="AM283">INDEX(KM_PCT,MATCH($A283,'Knowledge - Percentages'!$B:$B,0),'Data - Knowledge'!AM$8)/100</f>
        <v>4.987</v>
      </c>
      <c r="AN283" s="380">
        <f t="array" aca="true" ref="AN283">INDEX(KM_PCT,MATCH($A283,'Knowledge - Percentages'!$B:$B,0),'Data - Knowledge'!AN$8)/100</f>
        <v>3.7039999999999997</v>
      </c>
      <c r="AO283" s="380">
        <f t="array" aca="true" ref="AO283">INDEX(KM_PCT,MATCH($A283,'Knowledge - Percentages'!$B:$B,0),'Data - Knowledge'!AO$8)/100</f>
        <v>2.734</v>
      </c>
      <c r="AP283" s="380">
        <f t="array" aca="true" ref="AP283">INDEX(KM_PCT,MATCH($A283,'Knowledge - Percentages'!$B:$B,0),'Data - Knowledge'!AP$8)/100</f>
        <v>4.525</v>
      </c>
      <c r="AQ283" s="380">
        <f t="array" aca="true" ref="AQ283">INDEX(KM_PCT,MATCH($A283,'Knowledge - Percentages'!$B:$B,0),'Data - Knowledge'!AQ$8)/100</f>
        <v>4.712</v>
      </c>
      <c r="AR283" s="380">
        <f t="array" aca="true" ref="AR283">INDEX(KM_PCT,MATCH($A283,'Knowledge - Percentages'!$B:$B,0),'Data - Knowledge'!AR$8)/100</f>
        <v>5.569</v>
      </c>
      <c r="AS283" s="380">
        <f t="array" aca="true" ref="AS283">INDEX(KM_PCT,MATCH($A283,'Knowledge - Percentages'!$B:$B,0),'Data - Knowledge'!AS$8)/100</f>
        <v>5.8770000000000007</v>
      </c>
      <c r="AT283" s="380">
        <f t="array" aca="true" ref="AT283">INDEX(KM_PCT,MATCH($A283,'Knowledge - Percentages'!$B:$B,0),'Data - Knowledge'!AT$8)/100</f>
        <v>4.209</v>
      </c>
      <c r="AU283" s="380">
        <f t="array" aca="true" ref="AU283">INDEX(KM_PCT,MATCH($A283,'Knowledge - Percentages'!$B:$B,0),'Data - Knowledge'!AU$8)/100</f>
        <v>4.112</v>
      </c>
      <c r="AV283" s="380">
        <f t="array" aca="true" ref="AV283">INDEX(KM_PCT,MATCH($A283,'Knowledge - Percentages'!$B:$B,0),'Data - Knowledge'!AV$8)/100</f>
        <v>3.8169999999999997</v>
      </c>
      <c r="AW283" s="380">
        <f t="array" aca="true" ref="AW283">INDEX(KM_PCT,MATCH($A283,'Knowledge - Percentages'!$B:$B,0),'Data - Knowledge'!AW$8)/100</f>
        <v>4.006</v>
      </c>
      <c r="AX283" s="380">
        <f t="array" aca="true" ref="AX283">INDEX(KM_PCT,MATCH($A283,'Knowledge - Percentages'!$B:$B,0),'Data - Knowledge'!AX$8)/100</f>
        <v>3.43</v>
      </c>
      <c r="AY283" s="380">
        <f t="array" aca="true" ref="AY283">INDEX(KM_PCT,MATCH($A283,'Knowledge - Percentages'!$B:$B,0),'Data - Knowledge'!AY$8)/100</f>
        <v>4.224</v>
      </c>
      <c r="AZ283" s="380">
        <f t="array" aca="true" ref="AZ283">INDEX(KM_PCT,MATCH($A283,'Knowledge - Percentages'!$B:$B,0),'Data - Knowledge'!AZ$8)/100</f>
        <v>4.372</v>
      </c>
      <c r="BA283" s="380">
        <f t="array" aca="true" ref="BA283">INDEX(KM_PCT,MATCH($A283,'Knowledge - Percentages'!$B:$B,0),'Data - Knowledge'!BA$8)/100</f>
        <v>3.812</v>
      </c>
      <c r="BB283" s="380">
        <f t="array" aca="true" ref="BB283">INDEX(KM_PCT,MATCH($A283,'Knowledge - Percentages'!$B:$B,0),'Data - Knowledge'!BB$8)/100</f>
        <v>3.1719999999999997</v>
      </c>
      <c r="BC283" s="380">
        <f t="array" aca="true" ref="BC283">INDEX(KM_PCT,MATCH($A283,'Knowledge - Percentages'!$B:$B,0),'Data - Knowledge'!BC$8)/100</f>
        <v>2.374</v>
      </c>
      <c r="BD283" s="380">
        <f t="array" aca="true" ref="BD283">INDEX(KM_PCT,MATCH($A283,'Knowledge - Percentages'!$B:$B,0),'Data - Knowledge'!BD$8)/100</f>
        <v>1.817</v>
      </c>
      <c r="BE283" s="380">
        <f t="array" aca="true" ref="BE283">INDEX(KM_PCT,MATCH($A283,'Knowledge - Percentages'!$B:$B,0),'Data - Knowledge'!BE$8)/100</f>
        <v>3.22</v>
      </c>
      <c r="BF283" s="380">
        <f t="array" aca="true" ref="BF283">INDEX(KM_PCT,MATCH($A283,'Knowledge - Percentages'!$B:$B,0),'Data - Knowledge'!BF$8)/100</f>
        <v>2.487</v>
      </c>
      <c r="BG283" s="380">
        <f t="array" aca="true" ref="BG283">INDEX(KM_PCT,MATCH($A283,'Knowledge - Percentages'!$B:$B,0),'Data - Knowledge'!BG$8)/100</f>
        <v>3.4560000000000004</v>
      </c>
      <c r="BH283" s="380">
        <f t="array" aca="true" ref="BH283">INDEX(KM_PCT,MATCH($A283,'Knowledge - Percentages'!$B:$B,0),'Data - Knowledge'!BH$8)/100</f>
        <v>3.5780000000000003</v>
      </c>
      <c r="BI283" s="380">
        <f t="array" aca="true" ref="BI283">INDEX(KM_PCT,MATCH($A283,'Knowledge - Percentages'!$B:$B,0),'Data - Knowledge'!BI$8)/100</f>
        <v>3.202</v>
      </c>
      <c r="BJ283" s="380">
        <f t="array" aca="true" ref="BJ283">INDEX(KM_PCT,MATCH($A283,'Knowledge - Percentages'!$B:$B,0),'Data - Knowledge'!BJ$8)/100</f>
        <v>3.303</v>
      </c>
      <c r="BK283" s="380">
        <f t="array" aca="true" ref="BK283">INDEX(KM_PCT,MATCH($A283,'Knowledge - Percentages'!$B:$B,0),'Data - Knowledge'!BK$8)/100</f>
        <v>4.213</v>
      </c>
      <c r="BL283" s="380">
        <f t="array" aca="true" ref="BL283">INDEX(KM_PCT,MATCH($A283,'Knowledge - Percentages'!$B:$B,0),'Data - Knowledge'!BL$8)/100</f>
        <v>4.136</v>
      </c>
      <c r="BM283" s="380">
        <f t="array" aca="true" ref="BM283">INDEX(KM_PCT,MATCH($A283,'Knowledge - Percentages'!$B:$B,0),'Data - Knowledge'!BM$8)/100</f>
        <v>3.865</v>
      </c>
      <c r="BN283" s="380">
        <f t="array" aca="true" ref="BN283">INDEX(KM_PCT,MATCH($A283,'Knowledge - Percentages'!$B:$B,0),'Data - Knowledge'!BN$8)/100</f>
        <v>3.5839999999999996</v>
      </c>
      <c r="BO283" s="380">
        <f t="array" aca="true" ref="BO283">INDEX(KM_PCT,MATCH($A283,'Knowledge - Percentages'!$B:$B,0),'Data - Knowledge'!BO$8)/100</f>
        <v>3.2289999999999996</v>
      </c>
      <c r="BP283" s="380">
        <f t="array" aca="true" ref="BP283">INDEX(KM_PCT,MATCH($A283,'Knowledge - Percentages'!$B:$B,0),'Data - Knowledge'!BP$8)/100</f>
        <v>2.84</v>
      </c>
      <c r="BQ283" s="380">
        <f t="array" aca="true" ref="BQ283">INDEX(KM_PCT,MATCH($A283,'Knowledge - Percentages'!$B:$B,0),'Data - Knowledge'!BQ$8)/100</f>
        <v>2.375</v>
      </c>
    </row>
    <row r="284" spans="1:69">
      <c r="A284" t="s">
        <v>605</v>
      </c>
      <c r="B284" t="s">
        <v>1126</v>
      </c>
      <c r="C284" t="s">
        <v>1174</v>
      </c>
      <c r="D284" t="s">
        <v>1176</v>
      </c>
      <c r="E284" s="373">
        <f>SUMPRODUCT($K$2:$BQ$2,$K284:$BQ284)/$J$2</f>
        <v>0.51783712121212111</v>
      </c>
      <c r="F284" s="379">
        <f>SUMPRODUCT($K$2:$BQ$2,$K284:$BQ284)</f>
        <v>136.70899999999997</v>
      </c>
      <c r="G284" s="373">
        <f>SUMPRODUCT($K$3:$BQ$3,$K284:$BQ284)/$J$3</f>
        <v>0.63934640657084174</v>
      </c>
      <c r="H284" s="379">
        <f>SUMPRODUCT($K$3:$BQ$3,$K284:$BQ284)</f>
        <v>6227.2339999999986</v>
      </c>
      <c r="I284" s="373">
        <f>CORREL($K$4:$BQ$4,$K284:$BQ284)</f>
        <v>-0.25169102238871172</v>
      </c>
      <c r="J284" s="379">
        <f>$E284/$G284*100</f>
        <v>80.994765261849182</v>
      </c>
      <c r="K284" s="380">
        <f t="array" aca="true" ref="K284">INDEX(KM_PCT,MATCH($A284,'Knowledge - Percentages'!$B:$B,0),'Data - Knowledge'!K$8)/100</f>
        <v>1.056</v>
      </c>
      <c r="L284" s="380">
        <f t="array" aca="true" ref="L284">INDEX(KM_PCT,MATCH($A284,'Knowledge - Percentages'!$B:$B,0),'Data - Knowledge'!L$8)/100</f>
        <v>0.986</v>
      </c>
      <c r="M284" s="380">
        <f t="array" aca="true" ref="M284">INDEX(KM_PCT,MATCH($A284,'Knowledge - Percentages'!$B:$B,0),'Data - Knowledge'!M$8)/100</f>
        <v>0.857</v>
      </c>
      <c r="N284" s="380">
        <f t="array" aca="true" ref="N284">INDEX(KM_PCT,MATCH($A284,'Knowledge - Percentages'!$B:$B,0),'Data - Knowledge'!N$8)/100</f>
        <v>0.701</v>
      </c>
      <c r="O284" s="380">
        <f t="array" aca="true" ref="O284">INDEX(KM_PCT,MATCH($A284,'Knowledge - Percentages'!$B:$B,0),'Data - Knowledge'!O$8)/100</f>
        <v>0.81</v>
      </c>
      <c r="P284" s="380">
        <f t="array" aca="true" ref="P284">INDEX(KM_PCT,MATCH($A284,'Knowledge - Percentages'!$B:$B,0),'Data - Knowledge'!P$8)/100</f>
        <v>0.737</v>
      </c>
      <c r="Q284" s="380">
        <f t="array" aca="true" ref="Q284">INDEX(KM_PCT,MATCH($A284,'Knowledge - Percentages'!$B:$B,0),'Data - Knowledge'!Q$8)/100</f>
        <v>0.753</v>
      </c>
      <c r="R284" s="380">
        <f t="array" aca="true" ref="R284">INDEX(KM_PCT,MATCH($A284,'Knowledge - Percentages'!$B:$B,0),'Data - Knowledge'!R$8)/100</f>
        <v>0.802</v>
      </c>
      <c r="S284" s="380">
        <f t="array" aca="true" ref="S284">INDEX(KM_PCT,MATCH($A284,'Knowledge - Percentages'!$B:$B,0),'Data - Knowledge'!S$8)/100</f>
        <v>0.809</v>
      </c>
      <c r="T284" s="380">
        <f t="array" aca="true" ref="T284">INDEX(KM_PCT,MATCH($A284,'Knowledge - Percentages'!$B:$B,0),'Data - Knowledge'!T$8)/100</f>
        <v>0.687</v>
      </c>
      <c r="U284" s="380">
        <f t="array" aca="true" ref="U284">INDEX(KM_PCT,MATCH($A284,'Knowledge - Percentages'!$B:$B,0),'Data - Knowledge'!U$8)/100</f>
        <v>0.66799999999999993</v>
      </c>
      <c r="V284" s="380">
        <f t="array" aca="true" ref="V284">INDEX(KM_PCT,MATCH($A284,'Knowledge - Percentages'!$B:$B,0),'Data - Knowledge'!V$8)/100</f>
        <v>0.573</v>
      </c>
      <c r="W284" s="380">
        <f t="array" aca="true" ref="W284">INDEX(KM_PCT,MATCH($A284,'Knowledge - Percentages'!$B:$B,0),'Data - Knowledge'!W$8)/100</f>
        <v>0.495</v>
      </c>
      <c r="X284" s="380">
        <f t="array" aca="true" ref="X284">INDEX(KM_PCT,MATCH($A284,'Knowledge - Percentages'!$B:$B,0),'Data - Knowledge'!X$8)/100</f>
        <v>0.858</v>
      </c>
      <c r="Y284" s="380">
        <f t="array" aca="true" ref="Y284">INDEX(KM_PCT,MATCH($A284,'Knowledge - Percentages'!$B:$B,0),'Data - Knowledge'!Y$8)/100</f>
        <v>0.494</v>
      </c>
      <c r="Z284" s="380">
        <f t="array" aca="true" ref="Z284">INDEX(KM_PCT,MATCH($A284,'Knowledge - Percentages'!$B:$B,0),'Data - Knowledge'!Z$8)/100</f>
        <v>0.631</v>
      </c>
      <c r="AA284" s="380">
        <f t="array" aca="true" ref="AA284">INDEX(KM_PCT,MATCH($A284,'Knowledge - Percentages'!$B:$B,0),'Data - Knowledge'!AA$8)/100</f>
        <v>0.526</v>
      </c>
      <c r="AB284" s="380">
        <f t="array" aca="true" ref="AB284">INDEX(KM_PCT,MATCH($A284,'Knowledge - Percentages'!$B:$B,0),'Data - Knowledge'!AB$8)/100</f>
        <v>0.684</v>
      </c>
      <c r="AC284" s="380">
        <f t="array" aca="true" ref="AC284">INDEX(KM_PCT,MATCH($A284,'Knowledge - Percentages'!$B:$B,0),'Data - Knowledge'!AC$8)/100</f>
        <v>0.525</v>
      </c>
      <c r="AD284" s="380">
        <f t="array" aca="true" ref="AD284">INDEX(KM_PCT,MATCH($A284,'Knowledge - Percentages'!$B:$B,0),'Data - Knowledge'!AD$8)/100</f>
        <v>0.662</v>
      </c>
      <c r="AE284" s="380">
        <f t="array" aca="true" ref="AE284">INDEX(KM_PCT,MATCH($A284,'Knowledge - Percentages'!$B:$B,0),'Data - Knowledge'!AE$8)/100</f>
        <v>0.64599999999999991</v>
      </c>
      <c r="AF284" s="380">
        <f t="array" aca="true" ref="AF284">INDEX(KM_PCT,MATCH($A284,'Knowledge - Percentages'!$B:$B,0),'Data - Knowledge'!AF$8)/100</f>
        <v>0.669</v>
      </c>
      <c r="AG284" s="380">
        <f t="array" aca="true" ref="AG284">INDEX(KM_PCT,MATCH($A284,'Knowledge - Percentages'!$B:$B,0),'Data - Knowledge'!AG$8)/100</f>
        <v>0.589</v>
      </c>
      <c r="AH284" s="380">
        <f t="array" aca="true" ref="AH284">INDEX(KM_PCT,MATCH($A284,'Knowledge - Percentages'!$B:$B,0),'Data - Knowledge'!AH$8)/100</f>
        <v>0.68</v>
      </c>
      <c r="AI284" s="380">
        <f t="array" aca="true" ref="AI284">INDEX(KM_PCT,MATCH($A284,'Knowledge - Percentages'!$B:$B,0),'Data - Knowledge'!AI$8)/100</f>
        <v>0.674</v>
      </c>
      <c r="AJ284" s="380">
        <f t="array" aca="true" ref="AJ284">INDEX(KM_PCT,MATCH($A284,'Knowledge - Percentages'!$B:$B,0),'Data - Knowledge'!AJ$8)/100</f>
        <v>0.598</v>
      </c>
      <c r="AK284" s="380">
        <f t="array" aca="true" ref="AK284">INDEX(KM_PCT,MATCH($A284,'Knowledge - Percentages'!$B:$B,0),'Data - Knowledge'!AK$8)/100</f>
        <v>0.58</v>
      </c>
      <c r="AL284" s="380">
        <f t="array" aca="true" ref="AL284">INDEX(KM_PCT,MATCH($A284,'Knowledge - Percentages'!$B:$B,0),'Data - Knowledge'!AL$8)/100</f>
        <v>0.667</v>
      </c>
      <c r="AM284" s="380">
        <f t="array" aca="true" ref="AM284">INDEX(KM_PCT,MATCH($A284,'Knowledge - Percentages'!$B:$B,0),'Data - Knowledge'!AM$8)/100</f>
        <v>0.675</v>
      </c>
      <c r="AN284" s="380">
        <f t="array" aca="true" ref="AN284">INDEX(KM_PCT,MATCH($A284,'Knowledge - Percentages'!$B:$B,0),'Data - Knowledge'!AN$8)/100</f>
        <v>0.52</v>
      </c>
      <c r="AO284" s="380">
        <f t="array" aca="true" ref="AO284">INDEX(KM_PCT,MATCH($A284,'Knowledge - Percentages'!$B:$B,0),'Data - Knowledge'!AO$8)/100</f>
        <v>0.369</v>
      </c>
      <c r="AP284" s="380">
        <f t="array" aca="true" ref="AP284">INDEX(KM_PCT,MATCH($A284,'Knowledge - Percentages'!$B:$B,0),'Data - Knowledge'!AP$8)/100</f>
        <v>0.552</v>
      </c>
      <c r="AQ284" s="380">
        <f t="array" aca="true" ref="AQ284">INDEX(KM_PCT,MATCH($A284,'Knowledge - Percentages'!$B:$B,0),'Data - Knowledge'!AQ$8)/100</f>
        <v>0.58700000000000008</v>
      </c>
      <c r="AR284" s="380">
        <f t="array" aca="true" ref="AR284">INDEX(KM_PCT,MATCH($A284,'Knowledge - Percentages'!$B:$B,0),'Data - Knowledge'!AR$8)/100</f>
        <v>0.462</v>
      </c>
      <c r="AS284" s="380">
        <f t="array" aca="true" ref="AS284">INDEX(KM_PCT,MATCH($A284,'Knowledge - Percentages'!$B:$B,0),'Data - Knowledge'!AS$8)/100</f>
        <v>0.509</v>
      </c>
      <c r="AT284" s="380">
        <f t="array" aca="true" ref="AT284">INDEX(KM_PCT,MATCH($A284,'Knowledge - Percentages'!$B:$B,0),'Data - Knowledge'!AT$8)/100</f>
        <v>0.434</v>
      </c>
      <c r="AU284" s="380">
        <f t="array" aca="true" ref="AU284">INDEX(KM_PCT,MATCH($A284,'Knowledge - Percentages'!$B:$B,0),'Data - Knowledge'!AU$8)/100</f>
        <v>0.505</v>
      </c>
      <c r="AV284" s="380">
        <f t="array" aca="true" ref="AV284">INDEX(KM_PCT,MATCH($A284,'Knowledge - Percentages'!$B:$B,0),'Data - Knowledge'!AV$8)/100</f>
        <v>0.514</v>
      </c>
      <c r="AW284" s="380">
        <f t="array" aca="true" ref="AW284">INDEX(KM_PCT,MATCH($A284,'Knowledge - Percentages'!$B:$B,0),'Data - Knowledge'!AW$8)/100</f>
        <v>0.535</v>
      </c>
      <c r="AX284" s="380">
        <f t="array" aca="true" ref="AX284">INDEX(KM_PCT,MATCH($A284,'Knowledge - Percentages'!$B:$B,0),'Data - Knowledge'!AX$8)/100</f>
        <v>0.603</v>
      </c>
      <c r="AY284" s="380">
        <f t="array" aca="true" ref="AY284">INDEX(KM_PCT,MATCH($A284,'Knowledge - Percentages'!$B:$B,0),'Data - Knowledge'!AY$8)/100</f>
        <v>0.585</v>
      </c>
      <c r="AZ284" s="380">
        <f t="array" aca="true" ref="AZ284">INDEX(KM_PCT,MATCH($A284,'Knowledge - Percentages'!$B:$B,0),'Data - Knowledge'!AZ$8)/100</f>
        <v>0.598</v>
      </c>
      <c r="BA284" s="380">
        <f t="array" aca="true" ref="BA284">INDEX(KM_PCT,MATCH($A284,'Knowledge - Percentages'!$B:$B,0),'Data - Knowledge'!BA$8)/100</f>
        <v>0.557</v>
      </c>
      <c r="BB284" s="380">
        <f t="array" aca="true" ref="BB284">INDEX(KM_PCT,MATCH($A284,'Knowledge - Percentages'!$B:$B,0),'Data - Knowledge'!BB$8)/100</f>
        <v>0.479</v>
      </c>
      <c r="BC284" s="380">
        <f t="array" aca="true" ref="BC284">INDEX(KM_PCT,MATCH($A284,'Knowledge - Percentages'!$B:$B,0),'Data - Knowledge'!BC$8)/100</f>
        <v>0.374</v>
      </c>
      <c r="BD284" s="380">
        <f t="array" aca="true" ref="BD284">INDEX(KM_PCT,MATCH($A284,'Knowledge - Percentages'!$B:$B,0),'Data - Knowledge'!BD$8)/100</f>
        <v>0.319</v>
      </c>
      <c r="BE284" s="380">
        <f t="array" aca="true" ref="BE284">INDEX(KM_PCT,MATCH($A284,'Knowledge - Percentages'!$B:$B,0),'Data - Knowledge'!BE$8)/100</f>
        <v>0.489</v>
      </c>
      <c r="BF284" s="380">
        <f t="array" aca="true" ref="BF284">INDEX(KM_PCT,MATCH($A284,'Knowledge - Percentages'!$B:$B,0),'Data - Knowledge'!BF$8)/100</f>
        <v>0.37</v>
      </c>
      <c r="BG284" s="380">
        <f t="array" aca="true" ref="BG284">INDEX(KM_PCT,MATCH($A284,'Knowledge - Percentages'!$B:$B,0),'Data - Knowledge'!BG$8)/100</f>
        <v>0.415</v>
      </c>
      <c r="BH284" s="380">
        <f t="array" aca="true" ref="BH284">INDEX(KM_PCT,MATCH($A284,'Knowledge - Percentages'!$B:$B,0),'Data - Knowledge'!BH$8)/100</f>
        <v>0.45399999999999996</v>
      </c>
      <c r="BI284" s="380">
        <f t="array" aca="true" ref="BI284">INDEX(KM_PCT,MATCH($A284,'Knowledge - Percentages'!$B:$B,0),'Data - Knowledge'!BI$8)/100</f>
        <v>0.467</v>
      </c>
      <c r="BJ284" s="380">
        <f t="array" aca="true" ref="BJ284">INDEX(KM_PCT,MATCH($A284,'Knowledge - Percentages'!$B:$B,0),'Data - Knowledge'!BJ$8)/100</f>
        <v>0.534</v>
      </c>
      <c r="BK284" s="380">
        <f t="array" aca="true" ref="BK284">INDEX(KM_PCT,MATCH($A284,'Knowledge - Percentages'!$B:$B,0),'Data - Knowledge'!BK$8)/100</f>
        <v>0.624</v>
      </c>
      <c r="BL284" s="380">
        <f t="array" aca="true" ref="BL284">INDEX(KM_PCT,MATCH($A284,'Knowledge - Percentages'!$B:$B,0),'Data - Knowledge'!BL$8)/100</f>
        <v>0.488</v>
      </c>
      <c r="BM284" s="380">
        <f t="array" aca="true" ref="BM284">INDEX(KM_PCT,MATCH($A284,'Knowledge - Percentages'!$B:$B,0),'Data - Knowledge'!BM$8)/100</f>
        <v>0.539</v>
      </c>
      <c r="BN284" s="380">
        <f t="array" aca="true" ref="BN284">INDEX(KM_PCT,MATCH($A284,'Knowledge - Percentages'!$B:$B,0),'Data - Knowledge'!BN$8)/100</f>
        <v>0.564</v>
      </c>
      <c r="BO284" s="380">
        <f t="array" aca="true" ref="BO284">INDEX(KM_PCT,MATCH($A284,'Knowledge - Percentages'!$B:$B,0),'Data - Knowledge'!BO$8)/100</f>
        <v>0.47</v>
      </c>
      <c r="BP284" s="380">
        <f t="array" aca="true" ref="BP284">INDEX(KM_PCT,MATCH($A284,'Knowledge - Percentages'!$B:$B,0),'Data - Knowledge'!BP$8)/100</f>
        <v>0.466</v>
      </c>
      <c r="BQ284" s="380">
        <f t="array" aca="true" ref="BQ284">INDEX(KM_PCT,MATCH($A284,'Knowledge - Percentages'!$B:$B,0),'Data - Knowledge'!BQ$8)/100</f>
        <v>0.363</v>
      </c>
    </row>
    <row r="285" spans="1:69">
      <c r="A285" t="s">
        <v>607</v>
      </c>
      <c r="B285" t="s">
        <v>1126</v>
      </c>
      <c r="C285" t="s">
        <v>1174</v>
      </c>
      <c r="D285" t="s">
        <v>1177</v>
      </c>
      <c r="E285" s="373">
        <f>SUMPRODUCT($K$2:$BQ$2,$K285:$BQ285)/$J$2</f>
        <v>0.063049242424242424</v>
      </c>
      <c r="F285" s="379">
        <f>SUMPRODUCT($K$2:$BQ$2,$K285:$BQ285)</f>
        <v>16.645</v>
      </c>
      <c r="G285" s="373">
        <f>SUMPRODUCT($K$3:$BQ$3,$K285:$BQ285)/$J$3</f>
        <v>0.099574537987679665</v>
      </c>
      <c r="H285" s="379">
        <f>SUMPRODUCT($K$3:$BQ$3,$K285:$BQ285)</f>
        <v>969.856</v>
      </c>
      <c r="I285" s="373">
        <f>CORREL($K$4:$BQ$4,$K285:$BQ285)</f>
        <v>-0.26185672918434783</v>
      </c>
      <c r="J285" s="379">
        <f>$E285/$G285*100</f>
        <v>63.318639180674374</v>
      </c>
      <c r="K285" s="380">
        <f t="array" aca="true" ref="K285">INDEX(KM_PCT,MATCH($A285,'Knowledge - Percentages'!$B:$B,0),'Data - Knowledge'!K$8)/100</f>
        <v>0.127</v>
      </c>
      <c r="L285" s="380">
        <f t="array" aca="true" ref="L285">INDEX(KM_PCT,MATCH($A285,'Knowledge - Percentages'!$B:$B,0),'Data - Knowledge'!L$8)/100</f>
        <v>0.22</v>
      </c>
      <c r="M285" s="380">
        <f t="array" aca="true" ref="M285">INDEX(KM_PCT,MATCH($A285,'Knowledge - Percentages'!$B:$B,0),'Data - Knowledge'!M$8)/100</f>
        <v>0.135</v>
      </c>
      <c r="N285" s="380">
        <f t="array" aca="true" ref="N285">INDEX(KM_PCT,MATCH($A285,'Knowledge - Percentages'!$B:$B,0),'Data - Knowledge'!N$8)/100</f>
        <v>0.11699999999999999</v>
      </c>
      <c r="O285" s="380">
        <f t="array" aca="true" ref="O285">INDEX(KM_PCT,MATCH($A285,'Knowledge - Percentages'!$B:$B,0),'Data - Knowledge'!O$8)/100</f>
        <v>0.152</v>
      </c>
      <c r="P285" s="380">
        <f t="array" aca="true" ref="P285">INDEX(KM_PCT,MATCH($A285,'Knowledge - Percentages'!$B:$B,0),'Data - Knowledge'!P$8)/100</f>
        <v>0.11699999999999999</v>
      </c>
      <c r="Q285" s="380">
        <f t="array" aca="true" ref="Q285">INDEX(KM_PCT,MATCH($A285,'Knowledge - Percentages'!$B:$B,0),'Data - Knowledge'!Q$8)/100</f>
        <v>0.131</v>
      </c>
      <c r="R285" s="380">
        <f t="array" aca="true" ref="R285">INDEX(KM_PCT,MATCH($A285,'Knowledge - Percentages'!$B:$B,0),'Data - Knowledge'!R$8)/100</f>
        <v>0.127</v>
      </c>
      <c r="S285" s="380">
        <f t="array" aca="true" ref="S285">INDEX(KM_PCT,MATCH($A285,'Knowledge - Percentages'!$B:$B,0),'Data - Knowledge'!S$8)/100</f>
        <v>0.121</v>
      </c>
      <c r="T285" s="380">
        <f t="array" aca="true" ref="T285">INDEX(KM_PCT,MATCH($A285,'Knowledge - Percentages'!$B:$B,0),'Data - Knowledge'!T$8)/100</f>
        <v>0.122</v>
      </c>
      <c r="U285" s="380">
        <f t="array" aca="true" ref="U285">INDEX(KM_PCT,MATCH($A285,'Knowledge - Percentages'!$B:$B,0),'Data - Knowledge'!U$8)/100</f>
        <v>0.107</v>
      </c>
      <c r="V285" s="380">
        <f t="array" aca="true" ref="V285">INDEX(KM_PCT,MATCH($A285,'Knowledge - Percentages'!$B:$B,0),'Data - Knowledge'!V$8)/100</f>
        <v>0.081</v>
      </c>
      <c r="W285" s="380">
        <f t="array" aca="true" ref="W285">INDEX(KM_PCT,MATCH($A285,'Knowledge - Percentages'!$B:$B,0),'Data - Knowledge'!W$8)/100</f>
        <v>0.067</v>
      </c>
      <c r="X285" s="380">
        <f t="array" aca="true" ref="X285">INDEX(KM_PCT,MATCH($A285,'Knowledge - Percentages'!$B:$B,0),'Data - Knowledge'!X$8)/100</f>
        <v>0.128</v>
      </c>
      <c r="Y285" s="380">
        <f t="array" aca="true" ref="Y285">INDEX(KM_PCT,MATCH($A285,'Knowledge - Percentages'!$B:$B,0),'Data - Knowledge'!Y$8)/100</f>
        <v>0.092</v>
      </c>
      <c r="Z285" s="380">
        <f t="array" aca="true" ref="Z285">INDEX(KM_PCT,MATCH($A285,'Knowledge - Percentages'!$B:$B,0),'Data - Knowledge'!Z$8)/100</f>
        <v>0.11</v>
      </c>
      <c r="AA285" s="380">
        <f t="array" aca="true" ref="AA285">INDEX(KM_PCT,MATCH($A285,'Knowledge - Percentages'!$B:$B,0),'Data - Knowledge'!AA$8)/100</f>
        <v>0.09</v>
      </c>
      <c r="AB285" s="380">
        <f t="array" aca="true" ref="AB285">INDEX(KM_PCT,MATCH($A285,'Knowledge - Percentages'!$B:$B,0),'Data - Knowledge'!AB$8)/100</f>
        <v>0.088000000000000009</v>
      </c>
      <c r="AC285" s="380">
        <f t="array" aca="true" ref="AC285">INDEX(KM_PCT,MATCH($A285,'Knowledge - Percentages'!$B:$B,0),'Data - Knowledge'!AC$8)/100</f>
        <v>0.069</v>
      </c>
      <c r="AD285" s="380">
        <f t="array" aca="true" ref="AD285">INDEX(KM_PCT,MATCH($A285,'Knowledge - Percentages'!$B:$B,0),'Data - Knowledge'!AD$8)/100</f>
        <v>0.07</v>
      </c>
      <c r="AE285" s="380">
        <f t="array" aca="true" ref="AE285">INDEX(KM_PCT,MATCH($A285,'Knowledge - Percentages'!$B:$B,0),'Data - Knowledge'!AE$8)/100</f>
        <v>0.11699999999999999</v>
      </c>
      <c r="AF285" s="380">
        <f t="array" aca="true" ref="AF285">INDEX(KM_PCT,MATCH($A285,'Knowledge - Percentages'!$B:$B,0),'Data - Knowledge'!AF$8)/100</f>
        <v>0.106</v>
      </c>
      <c r="AG285" s="380">
        <f t="array" aca="true" ref="AG285">INDEX(KM_PCT,MATCH($A285,'Knowledge - Percentages'!$B:$B,0),'Data - Knowledge'!AG$8)/100</f>
        <v>0.092</v>
      </c>
      <c r="AH285" s="380">
        <f t="array" aca="true" ref="AH285">INDEX(KM_PCT,MATCH($A285,'Knowledge - Percentages'!$B:$B,0),'Data - Knowledge'!AH$8)/100</f>
        <v>0.098</v>
      </c>
      <c r="AI285" s="380">
        <f t="array" aca="true" ref="AI285">INDEX(KM_PCT,MATCH($A285,'Knowledge - Percentages'!$B:$B,0),'Data - Knowledge'!AI$8)/100</f>
        <v>0.057</v>
      </c>
      <c r="AJ285" s="380">
        <f t="array" aca="true" ref="AJ285">INDEX(KM_PCT,MATCH($A285,'Knowledge - Percentages'!$B:$B,0),'Data - Knowledge'!AJ$8)/100</f>
        <v>0.094</v>
      </c>
      <c r="AK285" s="380">
        <f t="array" aca="true" ref="AK285">INDEX(KM_PCT,MATCH($A285,'Knowledge - Percentages'!$B:$B,0),'Data - Knowledge'!AK$8)/100</f>
        <v>0.076</v>
      </c>
      <c r="AL285" s="380">
        <f t="array" aca="true" ref="AL285">INDEX(KM_PCT,MATCH($A285,'Knowledge - Percentages'!$B:$B,0),'Data - Knowledge'!AL$8)/100</f>
        <v>0.071</v>
      </c>
      <c r="AM285" s="380">
        <f t="array" aca="true" ref="AM285">INDEX(KM_PCT,MATCH($A285,'Knowledge - Percentages'!$B:$B,0),'Data - Knowledge'!AM$8)/100</f>
        <v>0.10099999999999999</v>
      </c>
      <c r="AN285" s="380">
        <f t="array" aca="true" ref="AN285">INDEX(KM_PCT,MATCH($A285,'Knowledge - Percentages'!$B:$B,0),'Data - Knowledge'!AN$8)/100</f>
        <v>0.065</v>
      </c>
      <c r="AO285" s="380">
        <f t="array" aca="true" ref="AO285">INDEX(KM_PCT,MATCH($A285,'Knowledge - Percentages'!$B:$B,0),'Data - Knowledge'!AO$8)/100</f>
        <v>0.051</v>
      </c>
      <c r="AP285" s="380">
        <f t="array" aca="true" ref="AP285">INDEX(KM_PCT,MATCH($A285,'Knowledge - Percentages'!$B:$B,0),'Data - Knowledge'!AP$8)/100</f>
        <v>0.067</v>
      </c>
      <c r="AQ285" s="380">
        <f t="array" aca="true" ref="AQ285">INDEX(KM_PCT,MATCH($A285,'Knowledge - Percentages'!$B:$B,0),'Data - Knowledge'!AQ$8)/100</f>
        <v>0.084</v>
      </c>
      <c r="AR285" s="380">
        <f t="array" aca="true" ref="AR285">INDEX(KM_PCT,MATCH($A285,'Knowledge - Percentages'!$B:$B,0),'Data - Knowledge'!AR$8)/100</f>
        <v>0.061</v>
      </c>
      <c r="AS285" s="380">
        <f t="array" aca="true" ref="AS285">INDEX(KM_PCT,MATCH($A285,'Knowledge - Percentages'!$B:$B,0),'Data - Knowledge'!AS$8)/100</f>
        <v>0.072000000000000008</v>
      </c>
      <c r="AT285" s="380">
        <f t="array" aca="true" ref="AT285">INDEX(KM_PCT,MATCH($A285,'Knowledge - Percentages'!$B:$B,0),'Data - Knowledge'!AT$8)/100</f>
        <v>0.044000000000000004</v>
      </c>
      <c r="AU285" s="380">
        <f t="array" aca="true" ref="AU285">INDEX(KM_PCT,MATCH($A285,'Knowledge - Percentages'!$B:$B,0),'Data - Knowledge'!AU$8)/100</f>
        <v>0.072000000000000008</v>
      </c>
      <c r="AV285" s="380">
        <f t="array" aca="true" ref="AV285">INDEX(KM_PCT,MATCH($A285,'Knowledge - Percentages'!$B:$B,0),'Data - Knowledge'!AV$8)/100</f>
        <v>0.07</v>
      </c>
      <c r="AW285" s="380">
        <f t="array" aca="true" ref="AW285">INDEX(KM_PCT,MATCH($A285,'Knowledge - Percentages'!$B:$B,0),'Data - Knowledge'!AW$8)/100</f>
        <v>0.07</v>
      </c>
      <c r="AX285" s="380">
        <f t="array" aca="true" ref="AX285">INDEX(KM_PCT,MATCH($A285,'Knowledge - Percentages'!$B:$B,0),'Data - Knowledge'!AX$8)/100</f>
        <v>0.027000000000000003</v>
      </c>
      <c r="AY285" s="380">
        <f t="array" aca="true" ref="AY285">INDEX(KM_PCT,MATCH($A285,'Knowledge - Percentages'!$B:$B,0),'Data - Knowledge'!AY$8)/100</f>
        <v>0.085</v>
      </c>
      <c r="AZ285" s="380">
        <f t="array" aca="true" ref="AZ285">INDEX(KM_PCT,MATCH($A285,'Knowledge - Percentages'!$B:$B,0),'Data - Knowledge'!AZ$8)/100</f>
        <v>0.062</v>
      </c>
      <c r="BA285" s="380">
        <f t="array" aca="true" ref="BA285">INDEX(KM_PCT,MATCH($A285,'Knowledge - Percentages'!$B:$B,0),'Data - Knowledge'!BA$8)/100</f>
        <v>0.067</v>
      </c>
      <c r="BB285" s="380">
        <f t="array" aca="true" ref="BB285">INDEX(KM_PCT,MATCH($A285,'Knowledge - Percentages'!$B:$B,0),'Data - Knowledge'!BB$8)/100</f>
        <v>0.062</v>
      </c>
      <c r="BC285" s="380">
        <f t="array" aca="true" ref="BC285">INDEX(KM_PCT,MATCH($A285,'Knowledge - Percentages'!$B:$B,0),'Data - Knowledge'!BC$8)/100</f>
        <v>0.047</v>
      </c>
      <c r="BD285" s="380">
        <f t="array" aca="true" ref="BD285">INDEX(KM_PCT,MATCH($A285,'Knowledge - Percentages'!$B:$B,0),'Data - Knowledge'!BD$8)/100</f>
        <v>0.032</v>
      </c>
      <c r="BE285" s="380">
        <f t="array" aca="true" ref="BE285">INDEX(KM_PCT,MATCH($A285,'Knowledge - Percentages'!$B:$B,0),'Data - Knowledge'!BE$8)/100</f>
        <v>0.062</v>
      </c>
      <c r="BF285" s="380">
        <f t="array" aca="true" ref="BF285">INDEX(KM_PCT,MATCH($A285,'Knowledge - Percentages'!$B:$B,0),'Data - Knowledge'!BF$8)/100</f>
        <v>0.047</v>
      </c>
      <c r="BG285" s="380">
        <f t="array" aca="true" ref="BG285">INDEX(KM_PCT,MATCH($A285,'Knowledge - Percentages'!$B:$B,0),'Data - Knowledge'!BG$8)/100</f>
        <v>0.06</v>
      </c>
      <c r="BH285" s="380">
        <f t="array" aca="true" ref="BH285">INDEX(KM_PCT,MATCH($A285,'Knowledge - Percentages'!$B:$B,0),'Data - Knowledge'!BH$8)/100</f>
        <v>0.055</v>
      </c>
      <c r="BI285" s="380">
        <f t="array" aca="true" ref="BI285">INDEX(KM_PCT,MATCH($A285,'Knowledge - Percentages'!$B:$B,0),'Data - Knowledge'!BI$8)/100</f>
        <v>0.057</v>
      </c>
      <c r="BJ285" s="380">
        <f t="array" aca="true" ref="BJ285">INDEX(KM_PCT,MATCH($A285,'Knowledge - Percentages'!$B:$B,0),'Data - Knowledge'!BJ$8)/100</f>
        <v>0.052000000000000005</v>
      </c>
      <c r="BK285" s="380">
        <f t="array" aca="true" ref="BK285">INDEX(KM_PCT,MATCH($A285,'Knowledge - Percentages'!$B:$B,0),'Data - Knowledge'!BK$8)/100</f>
        <v>0.054000000000000006</v>
      </c>
      <c r="BL285" s="380">
        <f t="array" aca="true" ref="BL285">INDEX(KM_PCT,MATCH($A285,'Knowledge - Percentages'!$B:$B,0),'Data - Knowledge'!BL$8)/100</f>
        <v>0.039</v>
      </c>
      <c r="BM285" s="380">
        <f t="array" aca="true" ref="BM285">INDEX(KM_PCT,MATCH($A285,'Knowledge - Percentages'!$B:$B,0),'Data - Knowledge'!BM$8)/100</f>
        <v>0.032</v>
      </c>
      <c r="BN285" s="380">
        <f t="array" aca="true" ref="BN285">INDEX(KM_PCT,MATCH($A285,'Knowledge - Percentages'!$B:$B,0),'Data - Knowledge'!BN$8)/100</f>
        <v>0.055999999999999994</v>
      </c>
      <c r="BO285" s="380">
        <f t="array" aca="true" ref="BO285">INDEX(KM_PCT,MATCH($A285,'Knowledge - Percentages'!$B:$B,0),'Data - Knowledge'!BO$8)/100</f>
        <v>0.044000000000000004</v>
      </c>
      <c r="BP285" s="380">
        <f t="array" aca="true" ref="BP285">INDEX(KM_PCT,MATCH($A285,'Knowledge - Percentages'!$B:$B,0),'Data - Knowledge'!BP$8)/100</f>
        <v>0.052000000000000005</v>
      </c>
      <c r="BQ285" s="380">
        <f t="array" aca="true" ref="BQ285">INDEX(KM_PCT,MATCH($A285,'Knowledge - Percentages'!$B:$B,0),'Data - Knowledge'!BQ$8)/100</f>
        <v>0.043</v>
      </c>
    </row>
    <row r="286" spans="1:69">
      <c r="A286" t="s">
        <v>609</v>
      </c>
      <c r="B286" t="s">
        <v>1126</v>
      </c>
      <c r="C286" t="s">
        <v>1174</v>
      </c>
      <c r="D286" t="s">
        <v>1178</v>
      </c>
      <c r="E286" s="373">
        <f>SUMPRODUCT($K$2:$BQ$2,$K286:$BQ286)/$J$2</f>
        <v>0.057761363636363645</v>
      </c>
      <c r="F286" s="379">
        <f>SUMPRODUCT($K$2:$BQ$2,$K286:$BQ286)</f>
        <v>15.249000000000002</v>
      </c>
      <c r="G286" s="373">
        <f>SUMPRODUCT($K$3:$BQ$3,$K286:$BQ286)/$J$3</f>
        <v>0.032476283367556473</v>
      </c>
      <c r="H286" s="379">
        <f>SUMPRODUCT($K$3:$BQ$3,$K286:$BQ286)</f>
        <v>316.319</v>
      </c>
      <c r="I286" s="373">
        <f>CORREL($K$4:$BQ$4,$K286:$BQ286)</f>
        <v>0.55411021225625379</v>
      </c>
      <c r="J286" s="379">
        <f>$E286/$G286*100</f>
        <v>177.85706259130239</v>
      </c>
      <c r="K286" s="380">
        <f t="array" aca="true" ref="K286">INDEX(KM_PCT,MATCH($A286,'Knowledge - Percentages'!$B:$B,0),'Data - Knowledge'!K$8)/100</f>
        <v>0.0069999999999999993</v>
      </c>
      <c r="L286" s="380">
        <f t="array" aca="true" ref="L286">INDEX(KM_PCT,MATCH($A286,'Knowledge - Percentages'!$B:$B,0),'Data - Knowledge'!L$8)/100</f>
        <v>0.004</v>
      </c>
      <c r="M286" s="380">
        <f t="array" aca="true" ref="M286">INDEX(KM_PCT,MATCH($A286,'Knowledge - Percentages'!$B:$B,0),'Data - Knowledge'!M$8)/100</f>
        <v>0.011000000000000001</v>
      </c>
      <c r="N286" s="380">
        <f t="array" aca="true" ref="N286">INDEX(KM_PCT,MATCH($A286,'Knowledge - Percentages'!$B:$B,0),'Data - Knowledge'!N$8)/100</f>
        <v>0.018000000000000002</v>
      </c>
      <c r="O286" s="380">
        <f t="array" aca="true" ref="O286">INDEX(KM_PCT,MATCH($A286,'Knowledge - Percentages'!$B:$B,0),'Data - Knowledge'!O$8)/100</f>
        <v>0.018000000000000002</v>
      </c>
      <c r="P286" s="380">
        <f t="array" aca="true" ref="P286">INDEX(KM_PCT,MATCH($A286,'Knowledge - Percentages'!$B:$B,0),'Data - Knowledge'!P$8)/100</f>
        <v>0.024</v>
      </c>
      <c r="Q286" s="380">
        <f t="array" aca="true" ref="Q286">INDEX(KM_PCT,MATCH($A286,'Knowledge - Percentages'!$B:$B,0),'Data - Knowledge'!Q$8)/100</f>
        <v>0.019</v>
      </c>
      <c r="R286" s="380">
        <f t="array" aca="true" ref="R286">INDEX(KM_PCT,MATCH($A286,'Knowledge - Percentages'!$B:$B,0),'Data - Knowledge'!R$8)/100</f>
        <v>0.022000000000000002</v>
      </c>
      <c r="S286" s="380">
        <f t="array" aca="true" ref="S286">INDEX(KM_PCT,MATCH($A286,'Knowledge - Percentages'!$B:$B,0),'Data - Knowledge'!S$8)/100</f>
        <v>0.018000000000000002</v>
      </c>
      <c r="T286" s="380">
        <f t="array" aca="true" ref="T286">INDEX(KM_PCT,MATCH($A286,'Knowledge - Percentages'!$B:$B,0),'Data - Knowledge'!T$8)/100</f>
        <v>0.02</v>
      </c>
      <c r="U286" s="380">
        <f t="array" aca="true" ref="U286">INDEX(KM_PCT,MATCH($A286,'Knowledge - Percentages'!$B:$B,0),'Data - Knowledge'!U$8)/100</f>
        <v>0.022000000000000002</v>
      </c>
      <c r="V286" s="380">
        <f t="array" aca="true" ref="V286">INDEX(KM_PCT,MATCH($A286,'Knowledge - Percentages'!$B:$B,0),'Data - Knowledge'!V$8)/100</f>
        <v>0.022000000000000002</v>
      </c>
      <c r="W286" s="380">
        <f t="array" aca="true" ref="W286">INDEX(KM_PCT,MATCH($A286,'Knowledge - Percentages'!$B:$B,0),'Data - Knowledge'!W$8)/100</f>
        <v>0.025</v>
      </c>
      <c r="X286" s="380">
        <f t="array" aca="true" ref="X286">INDEX(KM_PCT,MATCH($A286,'Knowledge - Percentages'!$B:$B,0),'Data - Knowledge'!X$8)/100</f>
        <v>0.017</v>
      </c>
      <c r="Y286" s="380">
        <f t="array" aca="true" ref="Y286">INDEX(KM_PCT,MATCH($A286,'Knowledge - Percentages'!$B:$B,0),'Data - Knowledge'!Y$8)/100</f>
        <v>0.031</v>
      </c>
      <c r="Z286" s="380">
        <f t="array" aca="true" ref="Z286">INDEX(KM_PCT,MATCH($A286,'Knowledge - Percentages'!$B:$B,0),'Data - Knowledge'!Z$8)/100</f>
        <v>0.022000000000000002</v>
      </c>
      <c r="AA286" s="380">
        <f t="array" aca="true" ref="AA286">INDEX(KM_PCT,MATCH($A286,'Knowledge - Percentages'!$B:$B,0),'Data - Knowledge'!AA$8)/100</f>
        <v>0.035</v>
      </c>
      <c r="AB286" s="380">
        <f t="array" aca="true" ref="AB286">INDEX(KM_PCT,MATCH($A286,'Knowledge - Percentages'!$B:$B,0),'Data - Knowledge'!AB$8)/100</f>
        <v>0.027999999999999997</v>
      </c>
      <c r="AC286" s="380">
        <f t="array" aca="true" ref="AC286">INDEX(KM_PCT,MATCH($A286,'Knowledge - Percentages'!$B:$B,0),'Data - Knowledge'!AC$8)/100</f>
        <v>0.027000000000000003</v>
      </c>
      <c r="AD286" s="380">
        <f t="array" aca="true" ref="AD286">INDEX(KM_PCT,MATCH($A286,'Knowledge - Percentages'!$B:$B,0),'Data - Knowledge'!AD$8)/100</f>
        <v>0.02</v>
      </c>
      <c r="AE286" s="380">
        <f t="array" aca="true" ref="AE286">INDEX(KM_PCT,MATCH($A286,'Knowledge - Percentages'!$B:$B,0),'Data - Knowledge'!AE$8)/100</f>
        <v>0.026000000000000002</v>
      </c>
      <c r="AF286" s="380">
        <f t="array" aca="true" ref="AF286">INDEX(KM_PCT,MATCH($A286,'Knowledge - Percentages'!$B:$B,0),'Data - Knowledge'!AF$8)/100</f>
        <v>0.026000000000000002</v>
      </c>
      <c r="AG286" s="380">
        <f t="array" aca="true" ref="AG286">INDEX(KM_PCT,MATCH($A286,'Knowledge - Percentages'!$B:$B,0),'Data - Knowledge'!AG$8)/100</f>
        <v>0.037000000000000005</v>
      </c>
      <c r="AH286" s="380">
        <f t="array" aca="true" ref="AH286">INDEX(KM_PCT,MATCH($A286,'Knowledge - Percentages'!$B:$B,0),'Data - Knowledge'!AH$8)/100</f>
        <v>0.025</v>
      </c>
      <c r="AI286" s="380">
        <f t="array" aca="true" ref="AI286">INDEX(KM_PCT,MATCH($A286,'Knowledge - Percentages'!$B:$B,0),'Data - Knowledge'!AI$8)/100</f>
        <v>0.028999999999999998</v>
      </c>
      <c r="AJ286" s="380">
        <f t="array" aca="true" ref="AJ286">INDEX(KM_PCT,MATCH($A286,'Knowledge - Percentages'!$B:$B,0),'Data - Knowledge'!AJ$8)/100</f>
        <v>0.039</v>
      </c>
      <c r="AK286" s="380">
        <f t="array" aca="true" ref="AK286">INDEX(KM_PCT,MATCH($A286,'Knowledge - Percentages'!$B:$B,0),'Data - Knowledge'!AK$8)/100</f>
        <v>0.04</v>
      </c>
      <c r="AL286" s="380">
        <f t="array" aca="true" ref="AL286">INDEX(KM_PCT,MATCH($A286,'Knowledge - Percentages'!$B:$B,0),'Data - Knowledge'!AL$8)/100</f>
        <v>0.034</v>
      </c>
      <c r="AM286" s="380">
        <f t="array" aca="true" ref="AM286">INDEX(KM_PCT,MATCH($A286,'Knowledge - Percentages'!$B:$B,0),'Data - Knowledge'!AM$8)/100</f>
        <v>0.036000000000000004</v>
      </c>
      <c r="AN286" s="380">
        <f t="array" aca="true" ref="AN286">INDEX(KM_PCT,MATCH($A286,'Knowledge - Percentages'!$B:$B,0),'Data - Knowledge'!AN$8)/100</f>
        <v>0.03</v>
      </c>
      <c r="AO286" s="380">
        <f t="array" aca="true" ref="AO286">INDEX(KM_PCT,MATCH($A286,'Knowledge - Percentages'!$B:$B,0),'Data - Knowledge'!AO$8)/100</f>
        <v>0.02</v>
      </c>
      <c r="AP286" s="380">
        <f t="array" aca="true" ref="AP286">INDEX(KM_PCT,MATCH($A286,'Knowledge - Percentages'!$B:$B,0),'Data - Knowledge'!AP$8)/100</f>
        <v>0.033</v>
      </c>
      <c r="AQ286" s="380">
        <f t="array" aca="true" ref="AQ286">INDEX(KM_PCT,MATCH($A286,'Knowledge - Percentages'!$B:$B,0),'Data - Knowledge'!AQ$8)/100</f>
        <v>0.04</v>
      </c>
      <c r="AR286" s="380">
        <f t="array" aca="true" ref="AR286">INDEX(KM_PCT,MATCH($A286,'Knowledge - Percentages'!$B:$B,0),'Data - Knowledge'!AR$8)/100</f>
        <v>0.02</v>
      </c>
      <c r="AS286" s="380">
        <f t="array" aca="true" ref="AS286">INDEX(KM_PCT,MATCH($A286,'Knowledge - Percentages'!$B:$B,0),'Data - Knowledge'!AS$8)/100</f>
        <v>0.032</v>
      </c>
      <c r="AT286" s="380">
        <f t="array" aca="true" ref="AT286">INDEX(KM_PCT,MATCH($A286,'Knowledge - Percentages'!$B:$B,0),'Data - Knowledge'!AT$8)/100</f>
        <v>0.040999999999999995</v>
      </c>
      <c r="AU286" s="380">
        <f t="array" aca="true" ref="AU286">INDEX(KM_PCT,MATCH($A286,'Knowledge - Percentages'!$B:$B,0),'Data - Knowledge'!AU$8)/100</f>
        <v>0.044000000000000004</v>
      </c>
      <c r="AV286" s="380">
        <f t="array" aca="true" ref="AV286">INDEX(KM_PCT,MATCH($A286,'Knowledge - Percentages'!$B:$B,0),'Data - Knowledge'!AV$8)/100</f>
        <v>0.049</v>
      </c>
      <c r="AW286" s="380">
        <f t="array" aca="true" ref="AW286">INDEX(KM_PCT,MATCH($A286,'Knowledge - Percentages'!$B:$B,0),'Data - Knowledge'!AW$8)/100</f>
        <v>0.044000000000000004</v>
      </c>
      <c r="AX286" s="380">
        <f t="array" aca="true" ref="AX286">INDEX(KM_PCT,MATCH($A286,'Knowledge - Percentages'!$B:$B,0),'Data - Knowledge'!AX$8)/100</f>
        <v>0.039</v>
      </c>
      <c r="AY286" s="380">
        <f t="array" aca="true" ref="AY286">INDEX(KM_PCT,MATCH($A286,'Knowledge - Percentages'!$B:$B,0),'Data - Knowledge'!AY$8)/100</f>
        <v>0.053</v>
      </c>
      <c r="AZ286" s="380">
        <f t="array" aca="true" ref="AZ286">INDEX(KM_PCT,MATCH($A286,'Knowledge - Percentages'!$B:$B,0),'Data - Knowledge'!AZ$8)/100</f>
        <v>0.065</v>
      </c>
      <c r="BA286" s="380">
        <f t="array" aca="true" ref="BA286">INDEX(KM_PCT,MATCH($A286,'Knowledge - Percentages'!$B:$B,0),'Data - Knowledge'!BA$8)/100</f>
        <v>0.079</v>
      </c>
      <c r="BB286" s="380">
        <f t="array" aca="true" ref="BB286">INDEX(KM_PCT,MATCH($A286,'Knowledge - Percentages'!$B:$B,0),'Data - Knowledge'!BB$8)/100</f>
        <v>0.054000000000000006</v>
      </c>
      <c r="BC286" s="380">
        <f t="array" aca="true" ref="BC286">INDEX(KM_PCT,MATCH($A286,'Knowledge - Percentages'!$B:$B,0),'Data - Knowledge'!BC$8)/100</f>
        <v>0.037000000000000005</v>
      </c>
      <c r="BD286" s="380">
        <f t="array" aca="true" ref="BD286">INDEX(KM_PCT,MATCH($A286,'Knowledge - Percentages'!$B:$B,0),'Data - Knowledge'!BD$8)/100</f>
        <v>0.042</v>
      </c>
      <c r="BE286" s="380">
        <f t="array" aca="true" ref="BE286">INDEX(KM_PCT,MATCH($A286,'Knowledge - Percentages'!$B:$B,0),'Data - Knowledge'!BE$8)/100</f>
        <v>0.062</v>
      </c>
      <c r="BF286" s="380">
        <f t="array" aca="true" ref="BF286">INDEX(KM_PCT,MATCH($A286,'Knowledge - Percentages'!$B:$B,0),'Data - Knowledge'!BF$8)/100</f>
        <v>0.057</v>
      </c>
      <c r="BG286" s="380">
        <f t="array" aca="true" ref="BG286">INDEX(KM_PCT,MATCH($A286,'Knowledge - Percentages'!$B:$B,0),'Data - Knowledge'!BG$8)/100</f>
        <v>0.054000000000000006</v>
      </c>
      <c r="BH286" s="380">
        <f t="array" aca="true" ref="BH286">INDEX(KM_PCT,MATCH($A286,'Knowledge - Percentages'!$B:$B,0),'Data - Knowledge'!BH$8)/100</f>
        <v>0.044000000000000004</v>
      </c>
      <c r="BI286" s="380">
        <f t="array" aca="true" ref="BI286">INDEX(KM_PCT,MATCH($A286,'Knowledge - Percentages'!$B:$B,0),'Data - Knowledge'!BI$8)/100</f>
        <v>0.065</v>
      </c>
      <c r="BJ286" s="380">
        <f t="array" aca="true" ref="BJ286">INDEX(KM_PCT,MATCH($A286,'Knowledge - Percentages'!$B:$B,0),'Data - Knowledge'!BJ$8)/100</f>
        <v>0.08</v>
      </c>
      <c r="BK286" s="380">
        <f t="array" aca="true" ref="BK286">INDEX(KM_PCT,MATCH($A286,'Knowledge - Percentages'!$B:$B,0),'Data - Knowledge'!BK$8)/100</f>
        <v>0.045</v>
      </c>
      <c r="BL286" s="380">
        <f t="array" aca="true" ref="BL286">INDEX(KM_PCT,MATCH($A286,'Knowledge - Percentages'!$B:$B,0),'Data - Knowledge'!BL$8)/100</f>
        <v>0.026000000000000002</v>
      </c>
      <c r="BM286" s="380">
        <f t="array" aca="true" ref="BM286">INDEX(KM_PCT,MATCH($A286,'Knowledge - Percentages'!$B:$B,0),'Data - Knowledge'!BM$8)/100</f>
        <v>0.057</v>
      </c>
      <c r="BN286" s="380">
        <f t="array" aca="true" ref="BN286">INDEX(KM_PCT,MATCH($A286,'Knowledge - Percentages'!$B:$B,0),'Data - Knowledge'!BN$8)/100</f>
        <v>0.091</v>
      </c>
      <c r="BO286" s="380">
        <f t="array" aca="true" ref="BO286">INDEX(KM_PCT,MATCH($A286,'Knowledge - Percentages'!$B:$B,0),'Data - Knowledge'!BO$8)/100</f>
        <v>0.064</v>
      </c>
      <c r="BP286" s="380">
        <f t="array" aca="true" ref="BP286">INDEX(KM_PCT,MATCH($A286,'Knowledge - Percentages'!$B:$B,0),'Data - Knowledge'!BP$8)/100</f>
        <v>0.068</v>
      </c>
      <c r="BQ286" s="380">
        <f t="array" aca="true" ref="BQ286">INDEX(KM_PCT,MATCH($A286,'Knowledge - Percentages'!$B:$B,0),'Data - Knowledge'!BQ$8)/100</f>
        <v>0.066</v>
      </c>
    </row>
    <row r="287" spans="1:69">
      <c r="A287" t="s">
        <v>611</v>
      </c>
      <c r="B287" t="s">
        <v>1126</v>
      </c>
      <c r="C287" t="s">
        <v>1174</v>
      </c>
      <c r="D287" t="s">
        <v>1179</v>
      </c>
      <c r="E287" s="373">
        <f>SUMPRODUCT($K$2:$BQ$2,$K287:$BQ287)/$J$2</f>
        <v>0.18273106060606062</v>
      </c>
      <c r="F287" s="379">
        <f>SUMPRODUCT($K$2:$BQ$2,$K287:$BQ287)</f>
        <v>48.241000000000007</v>
      </c>
      <c r="G287" s="373">
        <f>SUMPRODUCT($K$3:$BQ$3,$K287:$BQ287)/$J$3</f>
        <v>0.25928059548254628</v>
      </c>
      <c r="H287" s="379">
        <f>SUMPRODUCT($K$3:$BQ$3,$K287:$BQ287)</f>
        <v>2525.3930000000009</v>
      </c>
      <c r="I287" s="373">
        <f>CORREL($K$4:$BQ$4,$K287:$BQ287)</f>
        <v>-0.23947521887912504</v>
      </c>
      <c r="J287" s="379">
        <f>$E287/$G287*100</f>
        <v>70.476180551028293</v>
      </c>
      <c r="K287" s="380">
        <f t="array" aca="true" ref="K287">INDEX(KM_PCT,MATCH($A287,'Knowledge - Percentages'!$B:$B,0),'Data - Knowledge'!K$8)/100</f>
        <v>0.978</v>
      </c>
      <c r="L287" s="380">
        <f t="array" aca="true" ref="L287">INDEX(KM_PCT,MATCH($A287,'Knowledge - Percentages'!$B:$B,0),'Data - Knowledge'!L$8)/100</f>
        <v>1.1179999999999999</v>
      </c>
      <c r="M287" s="380">
        <f t="array" aca="true" ref="M287">INDEX(KM_PCT,MATCH($A287,'Knowledge - Percentages'!$B:$B,0),'Data - Knowledge'!M$8)/100</f>
        <v>0.494</v>
      </c>
      <c r="N287" s="380">
        <f t="array" aca="true" ref="N287">INDEX(KM_PCT,MATCH($A287,'Knowledge - Percentages'!$B:$B,0),'Data - Knowledge'!N$8)/100</f>
        <v>0.271</v>
      </c>
      <c r="O287" s="380">
        <f t="array" aca="true" ref="O287">INDEX(KM_PCT,MATCH($A287,'Knowledge - Percentages'!$B:$B,0),'Data - Knowledge'!O$8)/100</f>
        <v>0.33</v>
      </c>
      <c r="P287" s="380">
        <f t="array" aca="true" ref="P287">INDEX(KM_PCT,MATCH($A287,'Knowledge - Percentages'!$B:$B,0),'Data - Knowledge'!P$8)/100</f>
        <v>0.387</v>
      </c>
      <c r="Q287" s="380">
        <f t="array" aca="true" ref="Q287">INDEX(KM_PCT,MATCH($A287,'Knowledge - Percentages'!$B:$B,0),'Data - Knowledge'!Q$8)/100</f>
        <v>0.358</v>
      </c>
      <c r="R287" s="380">
        <f t="array" aca="true" ref="R287">INDEX(KM_PCT,MATCH($A287,'Knowledge - Percentages'!$B:$B,0),'Data - Knowledge'!R$8)/100</f>
        <v>0.34</v>
      </c>
      <c r="S287" s="380">
        <f t="array" aca="true" ref="S287">INDEX(KM_PCT,MATCH($A287,'Knowledge - Percentages'!$B:$B,0),'Data - Knowledge'!S$8)/100</f>
        <v>0.36700000000000005</v>
      </c>
      <c r="T287" s="380">
        <f t="array" aca="true" ref="T287">INDEX(KM_PCT,MATCH($A287,'Knowledge - Percentages'!$B:$B,0),'Data - Knowledge'!T$8)/100</f>
        <v>0.29</v>
      </c>
      <c r="U287" s="380">
        <f t="array" aca="true" ref="U287">INDEX(KM_PCT,MATCH($A287,'Knowledge - Percentages'!$B:$B,0),'Data - Knowledge'!U$8)/100</f>
        <v>0.293</v>
      </c>
      <c r="V287" s="380">
        <f t="array" aca="true" ref="V287">INDEX(KM_PCT,MATCH($A287,'Knowledge - Percentages'!$B:$B,0),'Data - Knowledge'!V$8)/100</f>
        <v>0.21</v>
      </c>
      <c r="W287" s="380">
        <f t="array" aca="true" ref="W287">INDEX(KM_PCT,MATCH($A287,'Knowledge - Percentages'!$B:$B,0),'Data - Knowledge'!W$8)/100</f>
        <v>0.203</v>
      </c>
      <c r="X287" s="380">
        <f t="array" aca="true" ref="X287">INDEX(KM_PCT,MATCH($A287,'Knowledge - Percentages'!$B:$B,0),'Data - Knowledge'!X$8)/100</f>
        <v>0.396</v>
      </c>
      <c r="Y287" s="380">
        <f t="array" aca="true" ref="Y287">INDEX(KM_PCT,MATCH($A287,'Knowledge - Percentages'!$B:$B,0),'Data - Knowledge'!Y$8)/100</f>
        <v>0.257</v>
      </c>
      <c r="Z287" s="380">
        <f t="array" aca="true" ref="Z287">INDEX(KM_PCT,MATCH($A287,'Knowledge - Percentages'!$B:$B,0),'Data - Knowledge'!Z$8)/100</f>
        <v>0.317</v>
      </c>
      <c r="AA287" s="380">
        <f t="array" aca="true" ref="AA287">INDEX(KM_PCT,MATCH($A287,'Knowledge - Percentages'!$B:$B,0),'Data - Knowledge'!AA$8)/100</f>
        <v>0.22899999999999998</v>
      </c>
      <c r="AB287" s="380">
        <f t="array" aca="true" ref="AB287">INDEX(KM_PCT,MATCH($A287,'Knowledge - Percentages'!$B:$B,0),'Data - Knowledge'!AB$8)/100</f>
        <v>0.299</v>
      </c>
      <c r="AC287" s="380">
        <f t="array" aca="true" ref="AC287">INDEX(KM_PCT,MATCH($A287,'Knowledge - Percentages'!$B:$B,0),'Data - Knowledge'!AC$8)/100</f>
        <v>0.21600000000000003</v>
      </c>
      <c r="AD287" s="380">
        <f t="array" aca="true" ref="AD287">INDEX(KM_PCT,MATCH($A287,'Knowledge - Percentages'!$B:$B,0),'Data - Knowledge'!AD$8)/100</f>
        <v>0.268</v>
      </c>
      <c r="AE287" s="380">
        <f t="array" aca="true" ref="AE287">INDEX(KM_PCT,MATCH($A287,'Knowledge - Percentages'!$B:$B,0),'Data - Knowledge'!AE$8)/100</f>
        <v>0.24</v>
      </c>
      <c r="AF287" s="380">
        <f t="array" aca="true" ref="AF287">INDEX(KM_PCT,MATCH($A287,'Knowledge - Percentages'!$B:$B,0),'Data - Knowledge'!AF$8)/100</f>
        <v>0.245</v>
      </c>
      <c r="AG287" s="380">
        <f t="array" aca="true" ref="AG287">INDEX(KM_PCT,MATCH($A287,'Knowledge - Percentages'!$B:$B,0),'Data - Knowledge'!AG$8)/100</f>
        <v>0.22</v>
      </c>
      <c r="AH287" s="380">
        <f t="array" aca="true" ref="AH287">INDEX(KM_PCT,MATCH($A287,'Knowledge - Percentages'!$B:$B,0),'Data - Knowledge'!AH$8)/100</f>
        <v>0.265</v>
      </c>
      <c r="AI287" s="380">
        <f t="array" aca="true" ref="AI287">INDEX(KM_PCT,MATCH($A287,'Knowledge - Percentages'!$B:$B,0),'Data - Knowledge'!AI$8)/100</f>
        <v>0.371</v>
      </c>
      <c r="AJ287" s="380">
        <f t="array" aca="true" ref="AJ287">INDEX(KM_PCT,MATCH($A287,'Knowledge - Percentages'!$B:$B,0),'Data - Knowledge'!AJ$8)/100</f>
        <v>0.252</v>
      </c>
      <c r="AK287" s="380">
        <f t="array" aca="true" ref="AK287">INDEX(KM_PCT,MATCH($A287,'Knowledge - Percentages'!$B:$B,0),'Data - Knowledge'!AK$8)/100</f>
        <v>0.218</v>
      </c>
      <c r="AL287" s="380">
        <f t="array" aca="true" ref="AL287">INDEX(KM_PCT,MATCH($A287,'Knowledge - Percentages'!$B:$B,0),'Data - Knowledge'!AL$8)/100</f>
        <v>0.294</v>
      </c>
      <c r="AM287" s="380">
        <f t="array" aca="true" ref="AM287">INDEX(KM_PCT,MATCH($A287,'Knowledge - Percentages'!$B:$B,0),'Data - Knowledge'!AM$8)/100</f>
        <v>0.28</v>
      </c>
      <c r="AN287" s="380">
        <f t="array" aca="true" ref="AN287">INDEX(KM_PCT,MATCH($A287,'Knowledge - Percentages'!$B:$B,0),'Data - Knowledge'!AN$8)/100</f>
        <v>0.183</v>
      </c>
      <c r="AO287" s="380">
        <f t="array" aca="true" ref="AO287">INDEX(KM_PCT,MATCH($A287,'Knowledge - Percentages'!$B:$B,0),'Data - Knowledge'!AO$8)/100</f>
        <v>0.087</v>
      </c>
      <c r="AP287" s="380">
        <f t="array" aca="true" ref="AP287">INDEX(KM_PCT,MATCH($A287,'Knowledge - Percentages'!$B:$B,0),'Data - Knowledge'!AP$8)/100</f>
        <v>0.221</v>
      </c>
      <c r="AQ287" s="380">
        <f t="array" aca="true" ref="AQ287">INDEX(KM_PCT,MATCH($A287,'Knowledge - Percentages'!$B:$B,0),'Data - Knowledge'!AQ$8)/100</f>
        <v>0.26</v>
      </c>
      <c r="AR287" s="380">
        <f t="array" aca="true" ref="AR287">INDEX(KM_PCT,MATCH($A287,'Knowledge - Percentages'!$B:$B,0),'Data - Knowledge'!AR$8)/100</f>
        <v>0.218</v>
      </c>
      <c r="AS287" s="380">
        <f t="array" aca="true" ref="AS287">INDEX(KM_PCT,MATCH($A287,'Knowledge - Percentages'!$B:$B,0),'Data - Knowledge'!AS$8)/100</f>
        <v>0.188</v>
      </c>
      <c r="AT287" s="380">
        <f t="array" aca="true" ref="AT287">INDEX(KM_PCT,MATCH($A287,'Knowledge - Percentages'!$B:$B,0),'Data - Knowledge'!AT$8)/100</f>
        <v>0.21600000000000003</v>
      </c>
      <c r="AU287" s="380">
        <f t="array" aca="true" ref="AU287">INDEX(KM_PCT,MATCH($A287,'Knowledge - Percentages'!$B:$B,0),'Data - Knowledge'!AU$8)/100</f>
        <v>0.205</v>
      </c>
      <c r="AV287" s="380">
        <f t="array" aca="true" ref="AV287">INDEX(KM_PCT,MATCH($A287,'Knowledge - Percentages'!$B:$B,0),'Data - Knowledge'!AV$8)/100</f>
        <v>0.187</v>
      </c>
      <c r="AW287" s="380">
        <f t="array" aca="true" ref="AW287">INDEX(KM_PCT,MATCH($A287,'Knowledge - Percentages'!$B:$B,0),'Data - Knowledge'!AW$8)/100</f>
        <v>0.21899999999999997</v>
      </c>
      <c r="AX287" s="380">
        <f t="array" aca="true" ref="AX287">INDEX(KM_PCT,MATCH($A287,'Knowledge - Percentages'!$B:$B,0),'Data - Knowledge'!AX$8)/100</f>
        <v>0.268</v>
      </c>
      <c r="AY287" s="380">
        <f t="array" aca="true" ref="AY287">INDEX(KM_PCT,MATCH($A287,'Knowledge - Percentages'!$B:$B,0),'Data - Knowledge'!AY$8)/100</f>
        <v>0.21</v>
      </c>
      <c r="AZ287" s="380">
        <f t="array" aca="true" ref="AZ287">INDEX(KM_PCT,MATCH($A287,'Knowledge - Percentages'!$B:$B,0),'Data - Knowledge'!AZ$8)/100</f>
        <v>0.261</v>
      </c>
      <c r="BA287" s="380">
        <f t="array" aca="true" ref="BA287">INDEX(KM_PCT,MATCH($A287,'Knowledge - Percentages'!$B:$B,0),'Data - Knowledge'!BA$8)/100</f>
        <v>0.23399999999999999</v>
      </c>
      <c r="BB287" s="380">
        <f t="array" aca="true" ref="BB287">INDEX(KM_PCT,MATCH($A287,'Knowledge - Percentages'!$B:$B,0),'Data - Knowledge'!BB$8)/100</f>
        <v>0.168</v>
      </c>
      <c r="BC287" s="380">
        <f t="array" aca="true" ref="BC287">INDEX(KM_PCT,MATCH($A287,'Knowledge - Percentages'!$B:$B,0),'Data - Knowledge'!BC$8)/100</f>
        <v>0.107</v>
      </c>
      <c r="BD287" s="380">
        <f t="array" aca="true" ref="BD287">INDEX(KM_PCT,MATCH($A287,'Knowledge - Percentages'!$B:$B,0),'Data - Knowledge'!BD$8)/100</f>
        <v>0.062</v>
      </c>
      <c r="BE287" s="380">
        <f t="array" aca="true" ref="BE287">INDEX(KM_PCT,MATCH($A287,'Knowledge - Percentages'!$B:$B,0),'Data - Knowledge'!BE$8)/100</f>
        <v>0.14300000000000002</v>
      </c>
      <c r="BF287" s="380">
        <f t="array" aca="true" ref="BF287">INDEX(KM_PCT,MATCH($A287,'Knowledge - Percentages'!$B:$B,0),'Data - Knowledge'!BF$8)/100</f>
        <v>0.10300000000000001</v>
      </c>
      <c r="BG287" s="380">
        <f t="array" aca="true" ref="BG287">INDEX(KM_PCT,MATCH($A287,'Knowledge - Percentages'!$B:$B,0),'Data - Knowledge'!BG$8)/100</f>
        <v>0.151</v>
      </c>
      <c r="BH287" s="380">
        <f t="array" aca="true" ref="BH287">INDEX(KM_PCT,MATCH($A287,'Knowledge - Percentages'!$B:$B,0),'Data - Knowledge'!BH$8)/100</f>
        <v>0.171</v>
      </c>
      <c r="BI287" s="380">
        <f t="array" aca="true" ref="BI287">INDEX(KM_PCT,MATCH($A287,'Knowledge - Percentages'!$B:$B,0),'Data - Knowledge'!BI$8)/100</f>
        <v>0.14300000000000002</v>
      </c>
      <c r="BJ287" s="380">
        <f t="array" aca="true" ref="BJ287">INDEX(KM_PCT,MATCH($A287,'Knowledge - Percentages'!$B:$B,0),'Data - Knowledge'!BJ$8)/100</f>
        <v>0.17800000000000002</v>
      </c>
      <c r="BK287" s="380">
        <f t="array" aca="true" ref="BK287">INDEX(KM_PCT,MATCH($A287,'Knowledge - Percentages'!$B:$B,0),'Data - Knowledge'!BK$8)/100</f>
        <v>0.228</v>
      </c>
      <c r="BL287" s="380">
        <f t="array" aca="true" ref="BL287">INDEX(KM_PCT,MATCH($A287,'Knowledge - Percentages'!$B:$B,0),'Data - Knowledge'!BL$8)/100</f>
        <v>0.18600000000000003</v>
      </c>
      <c r="BM287" s="380">
        <f t="array" aca="true" ref="BM287">INDEX(KM_PCT,MATCH($A287,'Knowledge - Percentages'!$B:$B,0),'Data - Knowledge'!BM$8)/100</f>
        <v>0.24100000000000002</v>
      </c>
      <c r="BN287" s="380">
        <f t="array" aca="true" ref="BN287">INDEX(KM_PCT,MATCH($A287,'Knowledge - Percentages'!$B:$B,0),'Data - Knowledge'!BN$8)/100</f>
        <v>0.198</v>
      </c>
      <c r="BO287" s="380">
        <f t="array" aca="true" ref="BO287">INDEX(KM_PCT,MATCH($A287,'Knowledge - Percentages'!$B:$B,0),'Data - Knowledge'!BO$8)/100</f>
        <v>0.155</v>
      </c>
      <c r="BP287" s="380">
        <f t="array" aca="true" ref="BP287">INDEX(KM_PCT,MATCH($A287,'Knowledge - Percentages'!$B:$B,0),'Data - Knowledge'!BP$8)/100</f>
        <v>0.135</v>
      </c>
      <c r="BQ287" s="380">
        <f t="array" aca="true" ref="BQ287">INDEX(KM_PCT,MATCH($A287,'Knowledge - Percentages'!$B:$B,0),'Data - Knowledge'!BQ$8)/100</f>
        <v>0.10099999999999999</v>
      </c>
    </row>
    <row r="288" spans="1:69">
      <c r="A288" t="s">
        <v>613</v>
      </c>
      <c r="B288" t="s">
        <v>1126</v>
      </c>
      <c r="C288" t="s">
        <v>1174</v>
      </c>
      <c r="D288" t="s">
        <v>1180</v>
      </c>
      <c r="E288" s="373">
        <f>SUMPRODUCT($K$2:$BQ$2,$K288:$BQ288)/$J$2</f>
        <v>0.64177651515151513</v>
      </c>
      <c r="F288" s="379">
        <f>SUMPRODUCT($K$2:$BQ$2,$K288:$BQ288)</f>
        <v>169.429</v>
      </c>
      <c r="G288" s="373">
        <f>SUMPRODUCT($K$3:$BQ$3,$K288:$BQ288)/$J$3</f>
        <v>0.70024158110882928</v>
      </c>
      <c r="H288" s="379">
        <f>SUMPRODUCT($K$3:$BQ$3,$K288:$BQ288)</f>
        <v>6820.3529999999973</v>
      </c>
      <c r="I288" s="373">
        <f>CORREL($K$4:$BQ$4,$K288:$BQ288)</f>
        <v>-0.30814088339919243</v>
      </c>
      <c r="J288" s="379">
        <f>$E288/$G288*100</f>
        <v>91.6507291862424</v>
      </c>
      <c r="K288" s="380">
        <f t="array" aca="true" ref="K288">INDEX(KM_PCT,MATCH($A288,'Knowledge - Percentages'!$B:$B,0),'Data - Knowledge'!K$8)/100</f>
        <v>2.319</v>
      </c>
      <c r="L288" s="380">
        <f t="array" aca="true" ref="L288">INDEX(KM_PCT,MATCH($A288,'Knowledge - Percentages'!$B:$B,0),'Data - Knowledge'!L$8)/100</f>
        <v>1.143</v>
      </c>
      <c r="M288" s="380">
        <f t="array" aca="true" ref="M288">INDEX(KM_PCT,MATCH($A288,'Knowledge - Percentages'!$B:$B,0),'Data - Knowledge'!M$8)/100</f>
        <v>0.97400000000000009</v>
      </c>
      <c r="N288" s="380">
        <f t="array" aca="true" ref="N288">INDEX(KM_PCT,MATCH($A288,'Knowledge - Percentages'!$B:$B,0),'Data - Knowledge'!N$8)/100</f>
        <v>0.601</v>
      </c>
      <c r="O288" s="380">
        <f t="array" aca="true" ref="O288">INDEX(KM_PCT,MATCH($A288,'Knowledge - Percentages'!$B:$B,0),'Data - Knowledge'!O$8)/100</f>
        <v>0.858</v>
      </c>
      <c r="P288" s="380">
        <f t="array" aca="true" ref="P288">INDEX(KM_PCT,MATCH($A288,'Knowledge - Percentages'!$B:$B,0),'Data - Knowledge'!P$8)/100</f>
        <v>0.55299999999999994</v>
      </c>
      <c r="Q288" s="380">
        <f t="array" aca="true" ref="Q288">INDEX(KM_PCT,MATCH($A288,'Knowledge - Percentages'!$B:$B,0),'Data - Knowledge'!Q$8)/100</f>
        <v>1.145</v>
      </c>
      <c r="R288" s="380">
        <f t="array" aca="true" ref="R288">INDEX(KM_PCT,MATCH($A288,'Knowledge - Percentages'!$B:$B,0),'Data - Knowledge'!R$8)/100</f>
        <v>0.81400000000000006</v>
      </c>
      <c r="S288" s="380">
        <f t="array" aca="true" ref="S288">INDEX(KM_PCT,MATCH($A288,'Knowledge - Percentages'!$B:$B,0),'Data - Knowledge'!S$8)/100</f>
        <v>0.626</v>
      </c>
      <c r="T288" s="380">
        <f t="array" aca="true" ref="T288">INDEX(KM_PCT,MATCH($A288,'Knowledge - Percentages'!$B:$B,0),'Data - Knowledge'!T$8)/100</f>
        <v>0.68299999999999994</v>
      </c>
      <c r="U288" s="380">
        <f t="array" aca="true" ref="U288">INDEX(KM_PCT,MATCH($A288,'Knowledge - Percentages'!$B:$B,0),'Data - Knowledge'!U$8)/100</f>
        <v>0.54899999999999993</v>
      </c>
      <c r="V288" s="380">
        <f t="array" aca="true" ref="V288">INDEX(KM_PCT,MATCH($A288,'Knowledge - Percentages'!$B:$B,0),'Data - Knowledge'!V$8)/100</f>
        <v>0.523</v>
      </c>
      <c r="W288" s="380">
        <f t="array" aca="true" ref="W288">INDEX(KM_PCT,MATCH($A288,'Knowledge - Percentages'!$B:$B,0),'Data - Knowledge'!W$8)/100</f>
        <v>0.857</v>
      </c>
      <c r="X288" s="380">
        <f t="array" aca="true" ref="X288">INDEX(KM_PCT,MATCH($A288,'Knowledge - Percentages'!$B:$B,0),'Data - Knowledge'!X$8)/100</f>
        <v>1.541</v>
      </c>
      <c r="Y288" s="380">
        <f t="array" aca="true" ref="Y288">INDEX(KM_PCT,MATCH($A288,'Knowledge - Percentages'!$B:$B,0),'Data - Knowledge'!Y$8)/100</f>
        <v>1.97</v>
      </c>
      <c r="Z288" s="380">
        <f t="array" aca="true" ref="Z288">INDEX(KM_PCT,MATCH($A288,'Knowledge - Percentages'!$B:$B,0),'Data - Knowledge'!Z$8)/100</f>
        <v>1.6340000000000001</v>
      </c>
      <c r="AA288" s="380">
        <f t="array" aca="true" ref="AA288">INDEX(KM_PCT,MATCH($A288,'Knowledge - Percentages'!$B:$B,0),'Data - Knowledge'!AA$8)/100</f>
        <v>1.464</v>
      </c>
      <c r="AB288" s="380">
        <f t="array" aca="true" ref="AB288">INDEX(KM_PCT,MATCH($A288,'Knowledge - Percentages'!$B:$B,0),'Data - Knowledge'!AB$8)/100</f>
        <v>0.66299999999999992</v>
      </c>
      <c r="AC288" s="380">
        <f t="array" aca="true" ref="AC288">INDEX(KM_PCT,MATCH($A288,'Knowledge - Percentages'!$B:$B,0),'Data - Knowledge'!AC$8)/100</f>
        <v>1.1840000000000002</v>
      </c>
      <c r="AD288" s="380">
        <f t="array" aca="true" ref="AD288">INDEX(KM_PCT,MATCH($A288,'Knowledge - Percentages'!$B:$B,0),'Data - Knowledge'!AD$8)/100</f>
        <v>1.155</v>
      </c>
      <c r="AE288" s="380">
        <f t="array" aca="true" ref="AE288">INDEX(KM_PCT,MATCH($A288,'Knowledge - Percentages'!$B:$B,0),'Data - Knowledge'!AE$8)/100</f>
        <v>0.831</v>
      </c>
      <c r="AF288" s="380">
        <f t="array" aca="true" ref="AF288">INDEX(KM_PCT,MATCH($A288,'Knowledge - Percentages'!$B:$B,0),'Data - Knowledge'!AF$8)/100</f>
        <v>0.575</v>
      </c>
      <c r="AG288" s="380">
        <f t="array" aca="true" ref="AG288">INDEX(KM_PCT,MATCH($A288,'Knowledge - Percentages'!$B:$B,0),'Data - Knowledge'!AG$8)/100</f>
        <v>0.578</v>
      </c>
      <c r="AH288" s="380">
        <f t="array" aca="true" ref="AH288">INDEX(KM_PCT,MATCH($A288,'Knowledge - Percentages'!$B:$B,0),'Data - Knowledge'!AH$8)/100</f>
        <v>0.54</v>
      </c>
      <c r="AI288" s="380">
        <f t="array" aca="true" ref="AI288">INDEX(KM_PCT,MATCH($A288,'Knowledge - Percentages'!$B:$B,0),'Data - Knowledge'!AI$8)/100</f>
        <v>0.94200000000000006</v>
      </c>
      <c r="AJ288" s="380">
        <f t="array" aca="true" ref="AJ288">INDEX(KM_PCT,MATCH($A288,'Knowledge - Percentages'!$B:$B,0),'Data - Knowledge'!AJ$8)/100</f>
        <v>0.67799999999999994</v>
      </c>
      <c r="AK288" s="380">
        <f t="array" aca="true" ref="AK288">INDEX(KM_PCT,MATCH($A288,'Knowledge - Percentages'!$B:$B,0),'Data - Knowledge'!AK$8)/100</f>
        <v>0.53</v>
      </c>
      <c r="AL288" s="380">
        <f t="array" aca="true" ref="AL288">INDEX(KM_PCT,MATCH($A288,'Knowledge - Percentages'!$B:$B,0),'Data - Knowledge'!AL$8)/100</f>
        <v>0.763</v>
      </c>
      <c r="AM288" s="380">
        <f t="array" aca="true" ref="AM288">INDEX(KM_PCT,MATCH($A288,'Knowledge - Percentages'!$B:$B,0),'Data - Knowledge'!AM$8)/100</f>
        <v>0.545</v>
      </c>
      <c r="AN288" s="380">
        <f t="array" aca="true" ref="AN288">INDEX(KM_PCT,MATCH($A288,'Knowledge - Percentages'!$B:$B,0),'Data - Knowledge'!AN$8)/100</f>
        <v>0.5</v>
      </c>
      <c r="AO288" s="380">
        <f t="array" aca="true" ref="AO288">INDEX(KM_PCT,MATCH($A288,'Knowledge - Percentages'!$B:$B,0),'Data - Knowledge'!AO$8)/100</f>
        <v>0.736</v>
      </c>
      <c r="AP288" s="380">
        <f t="array" aca="true" ref="AP288">INDEX(KM_PCT,MATCH($A288,'Knowledge - Percentages'!$B:$B,0),'Data - Knowledge'!AP$8)/100</f>
        <v>0.802</v>
      </c>
      <c r="AQ288" s="380">
        <f t="array" aca="true" ref="AQ288">INDEX(KM_PCT,MATCH($A288,'Knowledge - Percentages'!$B:$B,0),'Data - Knowledge'!AQ$8)/100</f>
        <v>0.63</v>
      </c>
      <c r="AR288" s="380">
        <f t="array" aca="true" ref="AR288">INDEX(KM_PCT,MATCH($A288,'Knowledge - Percentages'!$B:$B,0),'Data - Knowledge'!AR$8)/100</f>
        <v>1.49</v>
      </c>
      <c r="AS288" s="380">
        <f t="array" aca="true" ref="AS288">INDEX(KM_PCT,MATCH($A288,'Knowledge - Percentages'!$B:$B,0),'Data - Knowledge'!AS$8)/100</f>
        <v>1.83</v>
      </c>
      <c r="AT288" s="380">
        <f t="array" aca="true" ref="AT288">INDEX(KM_PCT,MATCH($A288,'Knowledge - Percentages'!$B:$B,0),'Data - Knowledge'!AT$8)/100</f>
        <v>1.3119999999999998</v>
      </c>
      <c r="AU288" s="380">
        <f t="array" aca="true" ref="AU288">INDEX(KM_PCT,MATCH($A288,'Knowledge - Percentages'!$B:$B,0),'Data - Knowledge'!AU$8)/100</f>
        <v>0.77</v>
      </c>
      <c r="AV288" s="380">
        <f t="array" aca="true" ref="AV288">INDEX(KM_PCT,MATCH($A288,'Knowledge - Percentages'!$B:$B,0),'Data - Knowledge'!AV$8)/100</f>
        <v>0.596</v>
      </c>
      <c r="AW288" s="380">
        <f t="array" aca="true" ref="AW288">INDEX(KM_PCT,MATCH($A288,'Knowledge - Percentages'!$B:$B,0),'Data - Knowledge'!AW$8)/100</f>
        <v>0.599</v>
      </c>
      <c r="AX288" s="380">
        <f t="array" aca="true" ref="AX288">INDEX(KM_PCT,MATCH($A288,'Knowledge - Percentages'!$B:$B,0),'Data - Knowledge'!AX$8)/100</f>
        <v>0.773</v>
      </c>
      <c r="AY288" s="380">
        <f t="array" aca="true" ref="AY288">INDEX(KM_PCT,MATCH($A288,'Knowledge - Percentages'!$B:$B,0),'Data - Knowledge'!AY$8)/100</f>
        <v>0.66599999999999993</v>
      </c>
      <c r="AZ288" s="380">
        <f t="array" aca="true" ref="AZ288">INDEX(KM_PCT,MATCH($A288,'Knowledge - Percentages'!$B:$B,0),'Data - Knowledge'!AZ$8)/100</f>
        <v>0.74400000000000011</v>
      </c>
      <c r="BA288" s="380">
        <f t="array" aca="true" ref="BA288">INDEX(KM_PCT,MATCH($A288,'Knowledge - Percentages'!$B:$B,0),'Data - Knowledge'!BA$8)/100</f>
        <v>0.626</v>
      </c>
      <c r="BB288" s="380">
        <f t="array" aca="true" ref="BB288">INDEX(KM_PCT,MATCH($A288,'Knowledge - Percentages'!$B:$B,0),'Data - Knowledge'!BB$8)/100</f>
        <v>0.57600000000000007</v>
      </c>
      <c r="BC288" s="380">
        <f t="array" aca="true" ref="BC288">INDEX(KM_PCT,MATCH($A288,'Knowledge - Percentages'!$B:$B,0),'Data - Knowledge'!BC$8)/100</f>
        <v>0.598</v>
      </c>
      <c r="BD288" s="380">
        <f t="array" aca="true" ref="BD288">INDEX(KM_PCT,MATCH($A288,'Knowledge - Percentages'!$B:$B,0),'Data - Knowledge'!BD$8)/100</f>
        <v>0.57200000000000006</v>
      </c>
      <c r="BE288" s="380">
        <f t="array" aca="true" ref="BE288">INDEX(KM_PCT,MATCH($A288,'Knowledge - Percentages'!$B:$B,0),'Data - Knowledge'!BE$8)/100</f>
        <v>0.59</v>
      </c>
      <c r="BF288" s="380">
        <f t="array" aca="true" ref="BF288">INDEX(KM_PCT,MATCH($A288,'Knowledge - Percentages'!$B:$B,0),'Data - Knowledge'!BF$8)/100</f>
        <v>0.588</v>
      </c>
      <c r="BG288" s="380">
        <f t="array" aca="true" ref="BG288">INDEX(KM_PCT,MATCH($A288,'Knowledge - Percentages'!$B:$B,0),'Data - Knowledge'!BG$8)/100</f>
        <v>0.8590000000000001</v>
      </c>
      <c r="BH288" s="380">
        <f t="array" aca="true" ref="BH288">INDEX(KM_PCT,MATCH($A288,'Knowledge - Percentages'!$B:$B,0),'Data - Knowledge'!BH$8)/100</f>
        <v>0.768</v>
      </c>
      <c r="BI288" s="380">
        <f t="array" aca="true" ref="BI288">INDEX(KM_PCT,MATCH($A288,'Knowledge - Percentages'!$B:$B,0),'Data - Knowledge'!BI$8)/100</f>
        <v>0.706</v>
      </c>
      <c r="BJ288" s="380">
        <f t="array" aca="true" ref="BJ288">INDEX(KM_PCT,MATCH($A288,'Knowledge - Percentages'!$B:$B,0),'Data - Knowledge'!BJ$8)/100</f>
        <v>0.711</v>
      </c>
      <c r="BK288" s="380">
        <f t="array" aca="true" ref="BK288">INDEX(KM_PCT,MATCH($A288,'Knowledge - Percentages'!$B:$B,0),'Data - Knowledge'!BK$8)/100</f>
        <v>1.09</v>
      </c>
      <c r="BL288" s="380">
        <f t="array" aca="true" ref="BL288">INDEX(KM_PCT,MATCH($A288,'Knowledge - Percentages'!$B:$B,0),'Data - Knowledge'!BL$8)/100</f>
        <v>1.412</v>
      </c>
      <c r="BM288" s="380">
        <f t="array" aca="true" ref="BM288">INDEX(KM_PCT,MATCH($A288,'Knowledge - Percentages'!$B:$B,0),'Data - Knowledge'!BM$8)/100</f>
        <v>1.165</v>
      </c>
      <c r="BN288" s="380">
        <f t="array" aca="true" ref="BN288">INDEX(KM_PCT,MATCH($A288,'Knowledge - Percentages'!$B:$B,0),'Data - Knowledge'!BN$8)/100</f>
        <v>0.76</v>
      </c>
      <c r="BO288" s="380">
        <f t="array" aca="true" ref="BO288">INDEX(KM_PCT,MATCH($A288,'Knowledge - Percentages'!$B:$B,0),'Data - Knowledge'!BO$8)/100</f>
        <v>0.778</v>
      </c>
      <c r="BP288" s="380">
        <f t="array" aca="true" ref="BP288">INDEX(KM_PCT,MATCH($A288,'Knowledge - Percentages'!$B:$B,0),'Data - Knowledge'!BP$8)/100</f>
        <v>0.68</v>
      </c>
      <c r="BQ288" s="380">
        <f t="array" aca="true" ref="BQ288">INDEX(KM_PCT,MATCH($A288,'Knowledge - Percentages'!$B:$B,0),'Data - Knowledge'!BQ$8)/100</f>
        <v>0.66</v>
      </c>
    </row>
    <row r="289" spans="1:69">
      <c r="A289" t="s">
        <v>615</v>
      </c>
      <c r="B289" t="s">
        <v>1126</v>
      </c>
      <c r="C289" t="s">
        <v>1174</v>
      </c>
      <c r="D289" t="s">
        <v>1181</v>
      </c>
      <c r="E289" s="373">
        <f>SUMPRODUCT($K$2:$BQ$2,$K289:$BQ289)/$J$2</f>
        <v>0.25582954545454545</v>
      </c>
      <c r="F289" s="379">
        <f>SUMPRODUCT($K$2:$BQ$2,$K289:$BQ289)</f>
        <v>67.539</v>
      </c>
      <c r="G289" s="373">
        <f>SUMPRODUCT($K$3:$BQ$3,$K289:$BQ289)/$J$3</f>
        <v>0.45975390143737144</v>
      </c>
      <c r="H289" s="379">
        <f>SUMPRODUCT($K$3:$BQ$3,$K289:$BQ289)</f>
        <v>4478.0029999999979</v>
      </c>
      <c r="I289" s="373">
        <f>CORREL($K$4:$BQ$4,$K289:$BQ289)</f>
        <v>-0.2453952355463043</v>
      </c>
      <c r="J289" s="379">
        <f>$E289/$G289*100</f>
        <v>55.644888418504266</v>
      </c>
      <c r="K289" s="380">
        <f t="array" aca="true" ref="K289">INDEX(KM_PCT,MATCH($A289,'Knowledge - Percentages'!$B:$B,0),'Data - Knowledge'!K$8)/100</f>
        <v>1.7890000000000001</v>
      </c>
      <c r="L289" s="380">
        <f t="array" aca="true" ref="L289">INDEX(KM_PCT,MATCH($A289,'Knowledge - Percentages'!$B:$B,0),'Data - Knowledge'!L$8)/100</f>
        <v>1.2819999999999998</v>
      </c>
      <c r="M289" s="380">
        <f t="array" aca="true" ref="M289">INDEX(KM_PCT,MATCH($A289,'Knowledge - Percentages'!$B:$B,0),'Data - Knowledge'!M$8)/100</f>
        <v>0.93299999999999994</v>
      </c>
      <c r="N289" s="380">
        <f t="array" aca="true" ref="N289">INDEX(KM_PCT,MATCH($A289,'Knowledge - Percentages'!$B:$B,0),'Data - Knowledge'!N$8)/100</f>
        <v>0.57100000000000006</v>
      </c>
      <c r="O289" s="380">
        <f t="array" aca="true" ref="O289">INDEX(KM_PCT,MATCH($A289,'Knowledge - Percentages'!$B:$B,0),'Data - Knowledge'!O$8)/100</f>
        <v>0.74900000000000011</v>
      </c>
      <c r="P289" s="380">
        <f t="array" aca="true" ref="P289">INDEX(KM_PCT,MATCH($A289,'Knowledge - Percentages'!$B:$B,0),'Data - Knowledge'!P$8)/100</f>
        <v>0.498</v>
      </c>
      <c r="Q289" s="380">
        <f t="array" aca="true" ref="Q289">INDEX(KM_PCT,MATCH($A289,'Knowledge - Percentages'!$B:$B,0),'Data - Knowledge'!Q$8)/100</f>
        <v>0.531</v>
      </c>
      <c r="R289" s="380">
        <f t="array" aca="true" ref="R289">INDEX(KM_PCT,MATCH($A289,'Knowledge - Percentages'!$B:$B,0),'Data - Knowledge'!R$8)/100</f>
        <v>0.726</v>
      </c>
      <c r="S289" s="380">
        <f t="array" aca="true" ref="S289">INDEX(KM_PCT,MATCH($A289,'Knowledge - Percentages'!$B:$B,0),'Data - Knowledge'!S$8)/100</f>
        <v>0.664</v>
      </c>
      <c r="T289" s="380">
        <f t="array" aca="true" ref="T289">INDEX(KM_PCT,MATCH($A289,'Knowledge - Percentages'!$B:$B,0),'Data - Knowledge'!T$8)/100</f>
        <v>0.494</v>
      </c>
      <c r="U289" s="380">
        <f t="array" aca="true" ref="U289">INDEX(KM_PCT,MATCH($A289,'Knowledge - Percentages'!$B:$B,0),'Data - Knowledge'!U$8)/100</f>
        <v>0.462</v>
      </c>
      <c r="V289" s="380">
        <f t="array" aca="true" ref="V289">INDEX(KM_PCT,MATCH($A289,'Knowledge - Percentages'!$B:$B,0),'Data - Knowledge'!V$8)/100</f>
        <v>0.42200000000000004</v>
      </c>
      <c r="W289" s="380">
        <f t="array" aca="true" ref="W289">INDEX(KM_PCT,MATCH($A289,'Knowledge - Percentages'!$B:$B,0),'Data - Knowledge'!W$8)/100</f>
        <v>0.48200000000000004</v>
      </c>
      <c r="X289" s="380">
        <f t="array" aca="true" ref="X289">INDEX(KM_PCT,MATCH($A289,'Knowledge - Percentages'!$B:$B,0),'Data - Knowledge'!X$8)/100</f>
        <v>0.617</v>
      </c>
      <c r="Y289" s="380">
        <f t="array" aca="true" ref="Y289">INDEX(KM_PCT,MATCH($A289,'Knowledge - Percentages'!$B:$B,0),'Data - Knowledge'!Y$8)/100</f>
        <v>0.306</v>
      </c>
      <c r="Z289" s="380">
        <f t="array" aca="true" ref="Z289">INDEX(KM_PCT,MATCH($A289,'Knowledge - Percentages'!$B:$B,0),'Data - Knowledge'!Z$8)/100</f>
        <v>0.386</v>
      </c>
      <c r="AA289" s="380">
        <f t="array" aca="true" ref="AA289">INDEX(KM_PCT,MATCH($A289,'Knowledge - Percentages'!$B:$B,0),'Data - Knowledge'!AA$8)/100</f>
        <v>0.255</v>
      </c>
      <c r="AB289" s="380">
        <f t="array" aca="true" ref="AB289">INDEX(KM_PCT,MATCH($A289,'Knowledge - Percentages'!$B:$B,0),'Data - Knowledge'!AB$8)/100</f>
        <v>0.469</v>
      </c>
      <c r="AC289" s="380">
        <f t="array" aca="true" ref="AC289">INDEX(KM_PCT,MATCH($A289,'Knowledge - Percentages'!$B:$B,0),'Data - Knowledge'!AC$8)/100</f>
        <v>0.299</v>
      </c>
      <c r="AD289" s="380">
        <f t="array" aca="true" ref="AD289">INDEX(KM_PCT,MATCH($A289,'Knowledge - Percentages'!$B:$B,0),'Data - Knowledge'!AD$8)/100</f>
        <v>0.39299999999999996</v>
      </c>
      <c r="AE289" s="380">
        <f t="array" aca="true" ref="AE289">INDEX(KM_PCT,MATCH($A289,'Knowledge - Percentages'!$B:$B,0),'Data - Knowledge'!AE$8)/100</f>
        <v>0.466</v>
      </c>
      <c r="AF289" s="380">
        <f t="array" aca="true" ref="AF289">INDEX(KM_PCT,MATCH($A289,'Knowledge - Percentages'!$B:$B,0),'Data - Knowledge'!AF$8)/100</f>
        <v>0.4</v>
      </c>
      <c r="AG289" s="380">
        <f t="array" aca="true" ref="AG289">INDEX(KM_PCT,MATCH($A289,'Knowledge - Percentages'!$B:$B,0),'Data - Knowledge'!AG$8)/100</f>
        <v>0.36200000000000004</v>
      </c>
      <c r="AH289" s="380">
        <f t="array" aca="true" ref="AH289">INDEX(KM_PCT,MATCH($A289,'Knowledge - Percentages'!$B:$B,0),'Data - Knowledge'!AH$8)/100</f>
        <v>0.45899999999999996</v>
      </c>
      <c r="AI289" s="380">
        <f t="array" aca="true" ref="AI289">INDEX(KM_PCT,MATCH($A289,'Knowledge - Percentages'!$B:$B,0),'Data - Knowledge'!AI$8)/100</f>
        <v>0.354</v>
      </c>
      <c r="AJ289" s="380">
        <f t="array" aca="true" ref="AJ289">INDEX(KM_PCT,MATCH($A289,'Knowledge - Percentages'!$B:$B,0),'Data - Knowledge'!AJ$8)/100</f>
        <v>0.405</v>
      </c>
      <c r="AK289" s="380">
        <f t="array" aca="true" ref="AK289">INDEX(KM_PCT,MATCH($A289,'Knowledge - Percentages'!$B:$B,0),'Data - Knowledge'!AK$8)/100</f>
        <v>0.35200000000000004</v>
      </c>
      <c r="AL289" s="380">
        <f t="array" aca="true" ref="AL289">INDEX(KM_PCT,MATCH($A289,'Knowledge - Percentages'!$B:$B,0),'Data - Knowledge'!AL$8)/100</f>
        <v>0.35700000000000004</v>
      </c>
      <c r="AM289" s="380">
        <f t="array" aca="true" ref="AM289">INDEX(KM_PCT,MATCH($A289,'Knowledge - Percentages'!$B:$B,0),'Data - Knowledge'!AM$8)/100</f>
        <v>0.38</v>
      </c>
      <c r="AN289" s="380">
        <f t="array" aca="true" ref="AN289">INDEX(KM_PCT,MATCH($A289,'Knowledge - Percentages'!$B:$B,0),'Data - Knowledge'!AN$8)/100</f>
        <v>0.363</v>
      </c>
      <c r="AO289" s="380">
        <f t="array" aca="true" ref="AO289">INDEX(KM_PCT,MATCH($A289,'Knowledge - Percentages'!$B:$B,0),'Data - Knowledge'!AO$8)/100</f>
        <v>0.21899999999999997</v>
      </c>
      <c r="AP289" s="380">
        <f t="array" aca="true" ref="AP289">INDEX(KM_PCT,MATCH($A289,'Knowledge - Percentages'!$B:$B,0),'Data - Knowledge'!AP$8)/100</f>
        <v>0.335</v>
      </c>
      <c r="AQ289" s="380">
        <f t="array" aca="true" ref="AQ289">INDEX(KM_PCT,MATCH($A289,'Knowledge - Percentages'!$B:$B,0),'Data - Knowledge'!AQ$8)/100</f>
        <v>0.382</v>
      </c>
      <c r="AR289" s="380">
        <f t="array" aca="true" ref="AR289">INDEX(KM_PCT,MATCH($A289,'Knowledge - Percentages'!$B:$B,0),'Data - Knowledge'!AR$8)/100</f>
        <v>0.193</v>
      </c>
      <c r="AS289" s="380">
        <f t="array" aca="true" ref="AS289">INDEX(KM_PCT,MATCH($A289,'Knowledge - Percentages'!$B:$B,0),'Data - Knowledge'!AS$8)/100</f>
        <v>0.109</v>
      </c>
      <c r="AT289" s="380">
        <f t="array" aca="true" ref="AT289">INDEX(KM_PCT,MATCH($A289,'Knowledge - Percentages'!$B:$B,0),'Data - Knowledge'!AT$8)/100</f>
        <v>0.19699999999999998</v>
      </c>
      <c r="AU289" s="380">
        <f t="array" aca="true" ref="AU289">INDEX(KM_PCT,MATCH($A289,'Knowledge - Percentages'!$B:$B,0),'Data - Knowledge'!AU$8)/100</f>
        <v>0.226</v>
      </c>
      <c r="AV289" s="380">
        <f t="array" aca="true" ref="AV289">INDEX(KM_PCT,MATCH($A289,'Knowledge - Percentages'!$B:$B,0),'Data - Knowledge'!AV$8)/100</f>
        <v>0.305</v>
      </c>
      <c r="AW289" s="380">
        <f t="array" aca="true" ref="AW289">INDEX(KM_PCT,MATCH($A289,'Knowledge - Percentages'!$B:$B,0),'Data - Knowledge'!AW$8)/100</f>
        <v>0.311</v>
      </c>
      <c r="AX289" s="380">
        <f t="array" aca="true" ref="AX289">INDEX(KM_PCT,MATCH($A289,'Knowledge - Percentages'!$B:$B,0),'Data - Knowledge'!AX$8)/100</f>
        <v>0.18100000000000002</v>
      </c>
      <c r="AY289" s="380">
        <f t="array" aca="true" ref="AY289">INDEX(KM_PCT,MATCH($A289,'Knowledge - Percentages'!$B:$B,0),'Data - Knowledge'!AY$8)/100</f>
        <v>0.321</v>
      </c>
      <c r="AZ289" s="380">
        <f t="array" aca="true" ref="AZ289">INDEX(KM_PCT,MATCH($A289,'Knowledge - Percentages'!$B:$B,0),'Data - Knowledge'!AZ$8)/100</f>
        <v>0.294</v>
      </c>
      <c r="BA289" s="380">
        <f t="array" aca="true" ref="BA289">INDEX(KM_PCT,MATCH($A289,'Knowledge - Percentages'!$B:$B,0),'Data - Knowledge'!BA$8)/100</f>
        <v>0.262</v>
      </c>
      <c r="BB289" s="380">
        <f t="array" aca="true" ref="BB289">INDEX(KM_PCT,MATCH($A289,'Knowledge - Percentages'!$B:$B,0),'Data - Knowledge'!BB$8)/100</f>
        <v>0.23399999999999999</v>
      </c>
      <c r="BC289" s="380">
        <f t="array" aca="true" ref="BC289">INDEX(KM_PCT,MATCH($A289,'Knowledge - Percentages'!$B:$B,0),'Data - Knowledge'!BC$8)/100</f>
        <v>0.195</v>
      </c>
      <c r="BD289" s="380">
        <f t="array" aca="true" ref="BD289">INDEX(KM_PCT,MATCH($A289,'Knowledge - Percentages'!$B:$B,0),'Data - Knowledge'!BD$8)/100</f>
        <v>0.114</v>
      </c>
      <c r="BE289" s="380">
        <f t="array" aca="true" ref="BE289">INDEX(KM_PCT,MATCH($A289,'Knowledge - Percentages'!$B:$B,0),'Data - Knowledge'!BE$8)/100</f>
        <v>0.23399999999999999</v>
      </c>
      <c r="BF289" s="380">
        <f t="array" aca="true" ref="BF289">INDEX(KM_PCT,MATCH($A289,'Knowledge - Percentages'!$B:$B,0),'Data - Knowledge'!BF$8)/100</f>
        <v>0.165</v>
      </c>
      <c r="BG289" s="380">
        <f t="array" aca="true" ref="BG289">INDEX(KM_PCT,MATCH($A289,'Knowledge - Percentages'!$B:$B,0),'Data - Knowledge'!BG$8)/100</f>
        <v>0.231</v>
      </c>
      <c r="BH289" s="380">
        <f t="array" aca="true" ref="BH289">INDEX(KM_PCT,MATCH($A289,'Knowledge - Percentages'!$B:$B,0),'Data - Knowledge'!BH$8)/100</f>
        <v>0.258</v>
      </c>
      <c r="BI289" s="380">
        <f t="array" aca="true" ref="BI289">INDEX(KM_PCT,MATCH($A289,'Knowledge - Percentages'!$B:$B,0),'Data - Knowledge'!BI$8)/100</f>
        <v>0.23199999999999998</v>
      </c>
      <c r="BJ289" s="380">
        <f t="array" aca="true" ref="BJ289">INDEX(KM_PCT,MATCH($A289,'Knowledge - Percentages'!$B:$B,0),'Data - Knowledge'!BJ$8)/100</f>
        <v>0.19699999999999998</v>
      </c>
      <c r="BK289" s="380">
        <f t="array" aca="true" ref="BK289">INDEX(KM_PCT,MATCH($A289,'Knowledge - Percentages'!$B:$B,0),'Data - Knowledge'!BK$8)/100</f>
        <v>0.231</v>
      </c>
      <c r="BL289" s="380">
        <f t="array" aca="true" ref="BL289">INDEX(KM_PCT,MATCH($A289,'Knowledge - Percentages'!$B:$B,0),'Data - Knowledge'!BL$8)/100</f>
        <v>0.218</v>
      </c>
      <c r="BM289" s="380">
        <f t="array" aca="true" ref="BM289">INDEX(KM_PCT,MATCH($A289,'Knowledge - Percentages'!$B:$B,0),'Data - Knowledge'!BM$8)/100</f>
        <v>0.16699999999999998</v>
      </c>
      <c r="BN289" s="380">
        <f t="array" aca="true" ref="BN289">INDEX(KM_PCT,MATCH($A289,'Knowledge - Percentages'!$B:$B,0),'Data - Knowledge'!BN$8)/100</f>
        <v>0.24</v>
      </c>
      <c r="BO289" s="380">
        <f t="array" aca="true" ref="BO289">INDEX(KM_PCT,MATCH($A289,'Knowledge - Percentages'!$B:$B,0),'Data - Knowledge'!BO$8)/100</f>
        <v>0.24</v>
      </c>
      <c r="BP289" s="380">
        <f t="array" aca="true" ref="BP289">INDEX(KM_PCT,MATCH($A289,'Knowledge - Percentages'!$B:$B,0),'Data - Knowledge'!BP$8)/100</f>
        <v>0.163</v>
      </c>
      <c r="BQ289" s="380">
        <f t="array" aca="true" ref="BQ289">INDEX(KM_PCT,MATCH($A289,'Knowledge - Percentages'!$B:$B,0),'Data - Knowledge'!BQ$8)/100</f>
        <v>0.162</v>
      </c>
    </row>
    <row r="290" spans="1:69">
      <c r="A290" t="s">
        <v>617</v>
      </c>
      <c r="B290" t="s">
        <v>1126</v>
      </c>
      <c r="C290" t="s">
        <v>1174</v>
      </c>
      <c r="D290" t="s">
        <v>1182</v>
      </c>
      <c r="E290" s="373">
        <f>SUMPRODUCT($K$2:$BQ$2,$K290:$BQ290)/$J$2</f>
        <v>0.044291666666666667</v>
      </c>
      <c r="F290" s="379">
        <f>SUMPRODUCT($K$2:$BQ$2,$K290:$BQ290)</f>
        <v>11.693</v>
      </c>
      <c r="G290" s="373">
        <f>SUMPRODUCT($K$3:$BQ$3,$K290:$BQ290)/$J$3</f>
        <v>0.0950441478439425</v>
      </c>
      <c r="H290" s="379">
        <f>SUMPRODUCT($K$3:$BQ$3,$K290:$BQ290)</f>
        <v>925.7299999999999</v>
      </c>
      <c r="I290" s="373">
        <f>CORREL($K$4:$BQ$4,$K290:$BQ290)</f>
        <v>-0.28028256167151505</v>
      </c>
      <c r="J290" s="379">
        <f>$E290/$G290*100</f>
        <v>46.601150803510031</v>
      </c>
      <c r="K290" s="380">
        <f t="array" aca="true" ref="K290">INDEX(KM_PCT,MATCH($A290,'Knowledge - Percentages'!$B:$B,0),'Data - Knowledge'!K$8)/100</f>
        <v>0.349</v>
      </c>
      <c r="L290" s="380">
        <f t="array" aca="true" ref="L290">INDEX(KM_PCT,MATCH($A290,'Knowledge - Percentages'!$B:$B,0),'Data - Knowledge'!L$8)/100</f>
        <v>0.099</v>
      </c>
      <c r="M290" s="380">
        <f t="array" aca="true" ref="M290">INDEX(KM_PCT,MATCH($A290,'Knowledge - Percentages'!$B:$B,0),'Data - Knowledge'!M$8)/100</f>
        <v>0.17</v>
      </c>
      <c r="N290" s="380">
        <f t="array" aca="true" ref="N290">INDEX(KM_PCT,MATCH($A290,'Knowledge - Percentages'!$B:$B,0),'Data - Knowledge'!N$8)/100</f>
        <v>0.125</v>
      </c>
      <c r="O290" s="380">
        <f t="array" aca="true" ref="O290">INDEX(KM_PCT,MATCH($A290,'Knowledge - Percentages'!$B:$B,0),'Data - Knowledge'!O$8)/100</f>
        <v>0.17600000000000002</v>
      </c>
      <c r="P290" s="380">
        <f t="array" aca="true" ref="P290">INDEX(KM_PCT,MATCH($A290,'Knowledge - Percentages'!$B:$B,0),'Data - Knowledge'!P$8)/100</f>
        <v>0.10800000000000001</v>
      </c>
      <c r="Q290" s="380">
        <f t="array" aca="true" ref="Q290">INDEX(KM_PCT,MATCH($A290,'Knowledge - Percentages'!$B:$B,0),'Data - Knowledge'!Q$8)/100</f>
        <v>0.105</v>
      </c>
      <c r="R290" s="380">
        <f t="array" aca="true" ref="R290">INDEX(KM_PCT,MATCH($A290,'Knowledge - Percentages'!$B:$B,0),'Data - Knowledge'!R$8)/100</f>
        <v>0.133</v>
      </c>
      <c r="S290" s="380">
        <f t="array" aca="true" ref="S290">INDEX(KM_PCT,MATCH($A290,'Knowledge - Percentages'!$B:$B,0),'Data - Knowledge'!S$8)/100</f>
        <v>0.14800000000000002</v>
      </c>
      <c r="T290" s="380">
        <f t="array" aca="true" ref="T290">INDEX(KM_PCT,MATCH($A290,'Knowledge - Percentages'!$B:$B,0),'Data - Knowledge'!T$8)/100</f>
        <v>0.11900000000000001</v>
      </c>
      <c r="U290" s="380">
        <f t="array" aca="true" ref="U290">INDEX(KM_PCT,MATCH($A290,'Knowledge - Percentages'!$B:$B,0),'Data - Knowledge'!U$8)/100</f>
        <v>0.08199999999999999</v>
      </c>
      <c r="V290" s="380">
        <f t="array" aca="true" ref="V290">INDEX(KM_PCT,MATCH($A290,'Knowledge - Percentages'!$B:$B,0),'Data - Knowledge'!V$8)/100</f>
        <v>0.088000000000000009</v>
      </c>
      <c r="W290" s="380">
        <f t="array" aca="true" ref="W290">INDEX(KM_PCT,MATCH($A290,'Knowledge - Percentages'!$B:$B,0),'Data - Knowledge'!W$8)/100</f>
        <v>0.078</v>
      </c>
      <c r="X290" s="380">
        <f t="array" aca="true" ref="X290">INDEX(KM_PCT,MATCH($A290,'Knowledge - Percentages'!$B:$B,0),'Data - Knowledge'!X$8)/100</f>
        <v>0.163</v>
      </c>
      <c r="Y290" s="380">
        <f t="array" aca="true" ref="Y290">INDEX(KM_PCT,MATCH($A290,'Knowledge - Percentages'!$B:$B,0),'Data - Knowledge'!Y$8)/100</f>
        <v>0.075</v>
      </c>
      <c r="Z290" s="380">
        <f t="array" aca="true" ref="Z290">INDEX(KM_PCT,MATCH($A290,'Knowledge - Percentages'!$B:$B,0),'Data - Knowledge'!Z$8)/100</f>
        <v>0.06</v>
      </c>
      <c r="AA290" s="380">
        <f t="array" aca="true" ref="AA290">INDEX(KM_PCT,MATCH($A290,'Knowledge - Percentages'!$B:$B,0),'Data - Knowledge'!AA$8)/100</f>
        <v>0.064</v>
      </c>
      <c r="AB290" s="380">
        <f t="array" aca="true" ref="AB290">INDEX(KM_PCT,MATCH($A290,'Knowledge - Percentages'!$B:$B,0),'Data - Knowledge'!AB$8)/100</f>
        <v>0.086</v>
      </c>
      <c r="AC290" s="380">
        <f t="array" aca="true" ref="AC290">INDEX(KM_PCT,MATCH($A290,'Knowledge - Percentages'!$B:$B,0),'Data - Knowledge'!AC$8)/100</f>
        <v>0.065</v>
      </c>
      <c r="AD290" s="380">
        <f t="array" aca="true" ref="AD290">INDEX(KM_PCT,MATCH($A290,'Knowledge - Percentages'!$B:$B,0),'Data - Knowledge'!AD$8)/100</f>
        <v>0.08199999999999999</v>
      </c>
      <c r="AE290" s="380">
        <f t="array" aca="true" ref="AE290">INDEX(KM_PCT,MATCH($A290,'Knowledge - Percentages'!$B:$B,0),'Data - Knowledge'!AE$8)/100</f>
        <v>0.077</v>
      </c>
      <c r="AF290" s="380">
        <f t="array" aca="true" ref="AF290">INDEX(KM_PCT,MATCH($A290,'Knowledge - Percentages'!$B:$B,0),'Data - Knowledge'!AF$8)/100</f>
        <v>0.084</v>
      </c>
      <c r="AG290" s="380">
        <f t="array" aca="true" ref="AG290">INDEX(KM_PCT,MATCH($A290,'Knowledge - Percentages'!$B:$B,0),'Data - Knowledge'!AG$8)/100</f>
        <v>0.077</v>
      </c>
      <c r="AH290" s="380">
        <f t="array" aca="true" ref="AH290">INDEX(KM_PCT,MATCH($A290,'Knowledge - Percentages'!$B:$B,0),'Data - Knowledge'!AH$8)/100</f>
        <v>0.12</v>
      </c>
      <c r="AI290" s="380">
        <f t="array" aca="true" ref="AI290">INDEX(KM_PCT,MATCH($A290,'Knowledge - Percentages'!$B:$B,0),'Data - Knowledge'!AI$8)/100</f>
        <v>0.054000000000000006</v>
      </c>
      <c r="AJ290" s="380">
        <f t="array" aca="true" ref="AJ290">INDEX(KM_PCT,MATCH($A290,'Knowledge - Percentages'!$B:$B,0),'Data - Knowledge'!AJ$8)/100</f>
        <v>0.072000000000000008</v>
      </c>
      <c r="AK290" s="380">
        <f t="array" aca="true" ref="AK290">INDEX(KM_PCT,MATCH($A290,'Knowledge - Percentages'!$B:$B,0),'Data - Knowledge'!AK$8)/100</f>
        <v>0.06</v>
      </c>
      <c r="AL290" s="380">
        <f t="array" aca="true" ref="AL290">INDEX(KM_PCT,MATCH($A290,'Knowledge - Percentages'!$B:$B,0),'Data - Knowledge'!AL$8)/100</f>
        <v>0.071</v>
      </c>
      <c r="AM290" s="380">
        <f t="array" aca="true" ref="AM290">INDEX(KM_PCT,MATCH($A290,'Knowledge - Percentages'!$B:$B,0),'Data - Knowledge'!AM$8)/100</f>
        <v>0.077</v>
      </c>
      <c r="AN290" s="380">
        <f t="array" aca="true" ref="AN290">INDEX(KM_PCT,MATCH($A290,'Knowledge - Percentages'!$B:$B,0),'Data - Knowledge'!AN$8)/100</f>
        <v>0.075</v>
      </c>
      <c r="AO290" s="380">
        <f t="array" aca="true" ref="AO290">INDEX(KM_PCT,MATCH($A290,'Knowledge - Percentages'!$B:$B,0),'Data - Knowledge'!AO$8)/100</f>
        <v>0.091</v>
      </c>
      <c r="AP290" s="380">
        <f t="array" aca="true" ref="AP290">INDEX(KM_PCT,MATCH($A290,'Knowledge - Percentages'!$B:$B,0),'Data - Knowledge'!AP$8)/100</f>
        <v>0.057</v>
      </c>
      <c r="AQ290" s="380">
        <f t="array" aca="true" ref="AQ290">INDEX(KM_PCT,MATCH($A290,'Knowledge - Percentages'!$B:$B,0),'Data - Knowledge'!AQ$8)/100</f>
        <v>0.059000000000000004</v>
      </c>
      <c r="AR290" s="380">
        <f t="array" aca="true" ref="AR290">INDEX(KM_PCT,MATCH($A290,'Knowledge - Percentages'!$B:$B,0),'Data - Knowledge'!AR$8)/100</f>
        <v>0.033</v>
      </c>
      <c r="AS290" s="380">
        <f t="array" aca="true" ref="AS290">INDEX(KM_PCT,MATCH($A290,'Knowledge - Percentages'!$B:$B,0),'Data - Knowledge'!AS$8)/100</f>
        <v>0.026000000000000002</v>
      </c>
      <c r="AT290" s="380">
        <f t="array" aca="true" ref="AT290">INDEX(KM_PCT,MATCH($A290,'Knowledge - Percentages'!$B:$B,0),'Data - Knowledge'!AT$8)/100</f>
        <v>0.027000000000000003</v>
      </c>
      <c r="AU290" s="380">
        <f t="array" aca="true" ref="AU290">INDEX(KM_PCT,MATCH($A290,'Knowledge - Percentages'!$B:$B,0),'Data - Knowledge'!AU$8)/100</f>
        <v>0.057</v>
      </c>
      <c r="AV290" s="380">
        <f t="array" aca="true" ref="AV290">INDEX(KM_PCT,MATCH($A290,'Knowledge - Percentages'!$B:$B,0),'Data - Knowledge'!AV$8)/100</f>
        <v>0.04</v>
      </c>
      <c r="AW290" s="380">
        <f t="array" aca="true" ref="AW290">INDEX(KM_PCT,MATCH($A290,'Knowledge - Percentages'!$B:$B,0),'Data - Knowledge'!AW$8)/100</f>
        <v>0.052000000000000005</v>
      </c>
      <c r="AX290" s="380">
        <f t="array" aca="true" ref="AX290">INDEX(KM_PCT,MATCH($A290,'Knowledge - Percentages'!$B:$B,0),'Data - Knowledge'!AX$8)/100</f>
        <v>0.022000000000000002</v>
      </c>
      <c r="AY290" s="380">
        <f t="array" aca="true" ref="AY290">INDEX(KM_PCT,MATCH($A290,'Knowledge - Percentages'!$B:$B,0),'Data - Knowledge'!AY$8)/100</f>
        <v>0.055999999999999994</v>
      </c>
      <c r="AZ290" s="380">
        <f t="array" aca="true" ref="AZ290">INDEX(KM_PCT,MATCH($A290,'Knowledge - Percentages'!$B:$B,0),'Data - Knowledge'!AZ$8)/100</f>
        <v>0.054000000000000006</v>
      </c>
      <c r="BA290" s="380">
        <f t="array" aca="true" ref="BA290">INDEX(KM_PCT,MATCH($A290,'Knowledge - Percentages'!$B:$B,0),'Data - Knowledge'!BA$8)/100</f>
        <v>0.035</v>
      </c>
      <c r="BB290" s="380">
        <f t="array" aca="true" ref="BB290">INDEX(KM_PCT,MATCH($A290,'Knowledge - Percentages'!$B:$B,0),'Data - Knowledge'!BB$8)/100</f>
        <v>0.037000000000000005</v>
      </c>
      <c r="BC290" s="380">
        <f t="array" aca="true" ref="BC290">INDEX(KM_PCT,MATCH($A290,'Knowledge - Percentages'!$B:$B,0),'Data - Knowledge'!BC$8)/100</f>
        <v>0.023</v>
      </c>
      <c r="BD290" s="380">
        <f t="array" aca="true" ref="BD290">INDEX(KM_PCT,MATCH($A290,'Knowledge - Percentages'!$B:$B,0),'Data - Knowledge'!BD$8)/100</f>
        <v>0.032</v>
      </c>
      <c r="BE290" s="380">
        <f t="array" aca="true" ref="BE290">INDEX(KM_PCT,MATCH($A290,'Knowledge - Percentages'!$B:$B,0),'Data - Knowledge'!BE$8)/100</f>
        <v>0.034</v>
      </c>
      <c r="BF290" s="380">
        <f t="array" aca="true" ref="BF290">INDEX(KM_PCT,MATCH($A290,'Knowledge - Percentages'!$B:$B,0),'Data - Knowledge'!BF$8)/100</f>
        <v>0.031</v>
      </c>
      <c r="BG290" s="380">
        <f t="array" aca="true" ref="BG290">INDEX(KM_PCT,MATCH($A290,'Knowledge - Percentages'!$B:$B,0),'Data - Knowledge'!BG$8)/100</f>
        <v>0.031</v>
      </c>
      <c r="BH290" s="380">
        <f t="array" aca="true" ref="BH290">INDEX(KM_PCT,MATCH($A290,'Knowledge - Percentages'!$B:$B,0),'Data - Knowledge'!BH$8)/100</f>
        <v>0.061</v>
      </c>
      <c r="BI290" s="380">
        <f t="array" aca="true" ref="BI290">INDEX(KM_PCT,MATCH($A290,'Knowledge - Percentages'!$B:$B,0),'Data - Knowledge'!BI$8)/100</f>
        <v>0.025</v>
      </c>
      <c r="BJ290" s="380">
        <f t="array" aca="true" ref="BJ290">INDEX(KM_PCT,MATCH($A290,'Knowledge - Percentages'!$B:$B,0),'Data - Knowledge'!BJ$8)/100</f>
        <v>0.04</v>
      </c>
      <c r="BK290" s="380">
        <f t="array" aca="true" ref="BK290">INDEX(KM_PCT,MATCH($A290,'Knowledge - Percentages'!$B:$B,0),'Data - Knowledge'!BK$8)/100</f>
        <v>0.051</v>
      </c>
      <c r="BL290" s="380">
        <f t="array" aca="true" ref="BL290">INDEX(KM_PCT,MATCH($A290,'Knowledge - Percentages'!$B:$B,0),'Data - Knowledge'!BL$8)/100</f>
        <v>0.052000000000000005</v>
      </c>
      <c r="BM290" s="380">
        <f t="array" aca="true" ref="BM290">INDEX(KM_PCT,MATCH($A290,'Knowledge - Percentages'!$B:$B,0),'Data - Knowledge'!BM$8)/100</f>
        <v>0.037000000000000005</v>
      </c>
      <c r="BN290" s="380">
        <f t="array" aca="true" ref="BN290">INDEX(KM_PCT,MATCH($A290,'Knowledge - Percentages'!$B:$B,0),'Data - Knowledge'!BN$8)/100</f>
        <v>0.027999999999999997</v>
      </c>
      <c r="BO290" s="380">
        <f t="array" aca="true" ref="BO290">INDEX(KM_PCT,MATCH($A290,'Knowledge - Percentages'!$B:$B,0),'Data - Knowledge'!BO$8)/100</f>
        <v>0.03</v>
      </c>
      <c r="BP290" s="380">
        <f t="array" aca="true" ref="BP290">INDEX(KM_PCT,MATCH($A290,'Knowledge - Percentages'!$B:$B,0),'Data - Knowledge'!BP$8)/100</f>
        <v>0.022000000000000002</v>
      </c>
      <c r="BQ290" s="380">
        <f t="array" aca="true" ref="BQ290">INDEX(KM_PCT,MATCH($A290,'Knowledge - Percentages'!$B:$B,0),'Data - Knowledge'!BQ$8)/100</f>
        <v>0.026000000000000002</v>
      </c>
    </row>
    <row r="291" spans="1:69">
      <c r="A291" t="s">
        <v>619</v>
      </c>
      <c r="B291" t="s">
        <v>1126</v>
      </c>
      <c r="C291" t="s">
        <v>1174</v>
      </c>
      <c r="D291" t="s">
        <v>1183</v>
      </c>
      <c r="E291" s="373">
        <f>SUMPRODUCT($K$2:$BQ$2,$K291:$BQ291)/$J$2</f>
        <v>0.5185568181818182</v>
      </c>
      <c r="F291" s="379">
        <f>SUMPRODUCT($K$2:$BQ$2,$K291:$BQ291)</f>
        <v>136.899</v>
      </c>
      <c r="G291" s="373">
        <f>SUMPRODUCT($K$3:$BQ$3,$K291:$BQ291)/$J$3</f>
        <v>0.94579845995893164</v>
      </c>
      <c r="H291" s="379">
        <f>SUMPRODUCT($K$3:$BQ$3,$K291:$BQ291)</f>
        <v>9212.0769999999939</v>
      </c>
      <c r="I291" s="373">
        <f>CORREL($K$4:$BQ$4,$K291:$BQ291)</f>
        <v>-0.31482827735477675</v>
      </c>
      <c r="J291" s="379">
        <f>$E291/$G291*100</f>
        <v>54.827411984191109</v>
      </c>
      <c r="K291" s="380">
        <f t="array" aca="true" ref="K291">INDEX(KM_PCT,MATCH($A291,'Knowledge - Percentages'!$B:$B,0),'Data - Knowledge'!K$8)/100</f>
        <v>2.354</v>
      </c>
      <c r="L291" s="380">
        <f t="array" aca="true" ref="L291">INDEX(KM_PCT,MATCH($A291,'Knowledge - Percentages'!$B:$B,0),'Data - Knowledge'!L$8)/100</f>
        <v>1.023</v>
      </c>
      <c r="M291" s="380">
        <f t="array" aca="true" ref="M291">INDEX(KM_PCT,MATCH($A291,'Knowledge - Percentages'!$B:$B,0),'Data - Knowledge'!M$8)/100</f>
        <v>1.548</v>
      </c>
      <c r="N291" s="380">
        <f t="array" aca="true" ref="N291">INDEX(KM_PCT,MATCH($A291,'Knowledge - Percentages'!$B:$B,0),'Data - Knowledge'!N$8)/100</f>
        <v>1.19</v>
      </c>
      <c r="O291" s="380">
        <f t="array" aca="true" ref="O291">INDEX(KM_PCT,MATCH($A291,'Knowledge - Percentages'!$B:$B,0),'Data - Knowledge'!O$8)/100</f>
        <v>1.511</v>
      </c>
      <c r="P291" s="380">
        <f t="array" aca="true" ref="P291">INDEX(KM_PCT,MATCH($A291,'Knowledge - Percentages'!$B:$B,0),'Data - Knowledge'!P$8)/100</f>
        <v>1.16</v>
      </c>
      <c r="Q291" s="380">
        <f t="array" aca="true" ref="Q291">INDEX(KM_PCT,MATCH($A291,'Knowledge - Percentages'!$B:$B,0),'Data - Knowledge'!Q$8)/100</f>
        <v>0.981</v>
      </c>
      <c r="R291" s="380">
        <f t="array" aca="true" ref="R291">INDEX(KM_PCT,MATCH($A291,'Knowledge - Percentages'!$B:$B,0),'Data - Knowledge'!R$8)/100</f>
        <v>1.0959999999999999</v>
      </c>
      <c r="S291" s="380">
        <f t="array" aca="true" ref="S291">INDEX(KM_PCT,MATCH($A291,'Knowledge - Percentages'!$B:$B,0),'Data - Knowledge'!S$8)/100</f>
        <v>1.34</v>
      </c>
      <c r="T291" s="380">
        <f t="array" aca="true" ref="T291">INDEX(KM_PCT,MATCH($A291,'Knowledge - Percentages'!$B:$B,0),'Data - Knowledge'!T$8)/100</f>
        <v>1.088</v>
      </c>
      <c r="U291" s="380">
        <f t="array" aca="true" ref="U291">INDEX(KM_PCT,MATCH($A291,'Knowledge - Percentages'!$B:$B,0),'Data - Knowledge'!U$8)/100</f>
        <v>0.866</v>
      </c>
      <c r="V291" s="380">
        <f t="array" aca="true" ref="V291">INDEX(KM_PCT,MATCH($A291,'Knowledge - Percentages'!$B:$B,0),'Data - Knowledge'!V$8)/100</f>
        <v>0.7609999999999999</v>
      </c>
      <c r="W291" s="380">
        <f t="array" aca="true" ref="W291">INDEX(KM_PCT,MATCH($A291,'Knowledge - Percentages'!$B:$B,0),'Data - Knowledge'!W$8)/100</f>
        <v>0.69400000000000006</v>
      </c>
      <c r="X291" s="380">
        <f t="array" aca="true" ref="X291">INDEX(KM_PCT,MATCH($A291,'Knowledge - Percentages'!$B:$B,0),'Data - Knowledge'!X$8)/100</f>
        <v>0.94700000000000006</v>
      </c>
      <c r="Y291" s="380">
        <f t="array" aca="true" ref="Y291">INDEX(KM_PCT,MATCH($A291,'Knowledge - Percentages'!$B:$B,0),'Data - Knowledge'!Y$8)/100</f>
        <v>0.685</v>
      </c>
      <c r="Z291" s="380">
        <f t="array" aca="true" ref="Z291">INDEX(KM_PCT,MATCH($A291,'Knowledge - Percentages'!$B:$B,0),'Data - Knowledge'!Z$8)/100</f>
        <v>0.843</v>
      </c>
      <c r="AA291" s="380">
        <f t="array" aca="true" ref="AA291">INDEX(KM_PCT,MATCH($A291,'Knowledge - Percentages'!$B:$B,0),'Data - Knowledge'!AA$8)/100</f>
        <v>0.71400000000000008</v>
      </c>
      <c r="AB291" s="380">
        <f t="array" aca="true" ref="AB291">INDEX(KM_PCT,MATCH($A291,'Knowledge - Percentages'!$B:$B,0),'Data - Knowledge'!AB$8)/100</f>
        <v>1.17</v>
      </c>
      <c r="AC291" s="380">
        <f t="array" aca="true" ref="AC291">INDEX(KM_PCT,MATCH($A291,'Knowledge - Percentages'!$B:$B,0),'Data - Knowledge'!AC$8)/100</f>
        <v>0.763</v>
      </c>
      <c r="AD291" s="380">
        <f t="array" aca="true" ref="AD291">INDEX(KM_PCT,MATCH($A291,'Knowledge - Percentages'!$B:$B,0),'Data - Knowledge'!AD$8)/100</f>
        <v>0.684</v>
      </c>
      <c r="AE291" s="380">
        <f t="array" aca="true" ref="AE291">INDEX(KM_PCT,MATCH($A291,'Knowledge - Percentages'!$B:$B,0),'Data - Knowledge'!AE$8)/100</f>
        <v>1.062</v>
      </c>
      <c r="AF291" s="380">
        <f t="array" aca="true" ref="AF291">INDEX(KM_PCT,MATCH($A291,'Knowledge - Percentages'!$B:$B,0),'Data - Knowledge'!AF$8)/100</f>
        <v>1.03</v>
      </c>
      <c r="AG291" s="380">
        <f t="array" aca="true" ref="AG291">INDEX(KM_PCT,MATCH($A291,'Knowledge - Percentages'!$B:$B,0),'Data - Knowledge'!AG$8)/100</f>
        <v>0.835</v>
      </c>
      <c r="AH291" s="380">
        <f t="array" aca="true" ref="AH291">INDEX(KM_PCT,MATCH($A291,'Knowledge - Percentages'!$B:$B,0),'Data - Knowledge'!AH$8)/100</f>
        <v>0.95400000000000007</v>
      </c>
      <c r="AI291" s="380">
        <f t="array" aca="true" ref="AI291">INDEX(KM_PCT,MATCH($A291,'Knowledge - Percentages'!$B:$B,0),'Data - Knowledge'!AI$8)/100</f>
        <v>0.72900000000000009</v>
      </c>
      <c r="AJ291" s="380">
        <f t="array" aca="true" ref="AJ291">INDEX(KM_PCT,MATCH($A291,'Knowledge - Percentages'!$B:$B,0),'Data - Knowledge'!AJ$8)/100</f>
        <v>0.894</v>
      </c>
      <c r="AK291" s="380">
        <f t="array" aca="true" ref="AK291">INDEX(KM_PCT,MATCH($A291,'Knowledge - Percentages'!$B:$B,0),'Data - Knowledge'!AK$8)/100</f>
        <v>0.722</v>
      </c>
      <c r="AL291" s="380">
        <f t="array" aca="true" ref="AL291">INDEX(KM_PCT,MATCH($A291,'Knowledge - Percentages'!$B:$B,0),'Data - Knowledge'!AL$8)/100</f>
        <v>0.81700000000000006</v>
      </c>
      <c r="AM291" s="380">
        <f t="array" aca="true" ref="AM291">INDEX(KM_PCT,MATCH($A291,'Knowledge - Percentages'!$B:$B,0),'Data - Knowledge'!AM$8)/100</f>
        <v>0.925</v>
      </c>
      <c r="AN291" s="380">
        <f t="array" aca="true" ref="AN291">INDEX(KM_PCT,MATCH($A291,'Knowledge - Percentages'!$B:$B,0),'Data - Knowledge'!AN$8)/100</f>
        <v>0.546</v>
      </c>
      <c r="AO291" s="380">
        <f t="array" aca="true" ref="AO291">INDEX(KM_PCT,MATCH($A291,'Knowledge - Percentages'!$B:$B,0),'Data - Knowledge'!AO$8)/100</f>
        <v>0.228</v>
      </c>
      <c r="AP291" s="380">
        <f t="array" aca="true" ref="AP291">INDEX(KM_PCT,MATCH($A291,'Knowledge - Percentages'!$B:$B,0),'Data - Knowledge'!AP$8)/100</f>
        <v>0.758</v>
      </c>
      <c r="AQ291" s="380">
        <f t="array" aca="true" ref="AQ291">INDEX(KM_PCT,MATCH($A291,'Knowledge - Percentages'!$B:$B,0),'Data - Knowledge'!AQ$8)/100</f>
        <v>0.853</v>
      </c>
      <c r="AR291" s="380">
        <f t="array" aca="true" ref="AR291">INDEX(KM_PCT,MATCH($A291,'Knowledge - Percentages'!$B:$B,0),'Data - Knowledge'!AR$8)/100</f>
        <v>0.63</v>
      </c>
      <c r="AS291" s="380">
        <f t="array" aca="true" ref="AS291">INDEX(KM_PCT,MATCH($A291,'Knowledge - Percentages'!$B:$B,0),'Data - Knowledge'!AS$8)/100</f>
        <v>0.534</v>
      </c>
      <c r="AT291" s="380">
        <f t="array" aca="true" ref="AT291">INDEX(KM_PCT,MATCH($A291,'Knowledge - Percentages'!$B:$B,0),'Data - Knowledge'!AT$8)/100</f>
        <v>0.53</v>
      </c>
      <c r="AU291" s="380">
        <f t="array" aca="true" ref="AU291">INDEX(KM_PCT,MATCH($A291,'Knowledge - Percentages'!$B:$B,0),'Data - Knowledge'!AU$8)/100</f>
        <v>0.635</v>
      </c>
      <c r="AV291" s="380">
        <f t="array" aca="true" ref="AV291">INDEX(KM_PCT,MATCH($A291,'Knowledge - Percentages'!$B:$B,0),'Data - Knowledge'!AV$8)/100</f>
        <v>0.619</v>
      </c>
      <c r="AW291" s="380">
        <f t="array" aca="true" ref="AW291">INDEX(KM_PCT,MATCH($A291,'Knowledge - Percentages'!$B:$B,0),'Data - Knowledge'!AW$8)/100</f>
        <v>0.617</v>
      </c>
      <c r="AX291" s="380">
        <f t="array" aca="true" ref="AX291">INDEX(KM_PCT,MATCH($A291,'Knowledge - Percentages'!$B:$B,0),'Data - Knowledge'!AX$8)/100</f>
        <v>0.47200000000000003</v>
      </c>
      <c r="AY291" s="380">
        <f t="array" aca="true" ref="AY291">INDEX(KM_PCT,MATCH($A291,'Knowledge - Percentages'!$B:$B,0),'Data - Knowledge'!AY$8)/100</f>
        <v>0.68</v>
      </c>
      <c r="AZ291" s="380">
        <f t="array" aca="true" ref="AZ291">INDEX(KM_PCT,MATCH($A291,'Knowledge - Percentages'!$B:$B,0),'Data - Knowledge'!AZ$8)/100</f>
        <v>0.691</v>
      </c>
      <c r="BA291" s="380">
        <f t="array" aca="true" ref="BA291">INDEX(KM_PCT,MATCH($A291,'Knowledge - Percentages'!$B:$B,0),'Data - Knowledge'!BA$8)/100</f>
        <v>0.595</v>
      </c>
      <c r="BB291" s="380">
        <f t="array" aca="true" ref="BB291">INDEX(KM_PCT,MATCH($A291,'Knowledge - Percentages'!$B:$B,0),'Data - Knowledge'!BB$8)/100</f>
        <v>0.466</v>
      </c>
      <c r="BC291" s="380">
        <f t="array" aca="true" ref="BC291">INDEX(KM_PCT,MATCH($A291,'Knowledge - Percentages'!$B:$B,0),'Data - Knowledge'!BC$8)/100</f>
        <v>0.261</v>
      </c>
      <c r="BD291" s="380">
        <f t="array" aca="true" ref="BD291">INDEX(KM_PCT,MATCH($A291,'Knowledge - Percentages'!$B:$B,0),'Data - Knowledge'!BD$8)/100</f>
        <v>0.149</v>
      </c>
      <c r="BE291" s="380">
        <f t="array" aca="true" ref="BE291">INDEX(KM_PCT,MATCH($A291,'Knowledge - Percentages'!$B:$B,0),'Data - Knowledge'!BE$8)/100</f>
        <v>0.46799999999999997</v>
      </c>
      <c r="BF291" s="380">
        <f t="array" aca="true" ref="BF291">INDEX(KM_PCT,MATCH($A291,'Knowledge - Percentages'!$B:$B,0),'Data - Knowledge'!BF$8)/100</f>
        <v>0.292</v>
      </c>
      <c r="BG291" s="380">
        <f t="array" aca="true" ref="BG291">INDEX(KM_PCT,MATCH($A291,'Knowledge - Percentages'!$B:$B,0),'Data - Knowledge'!BG$8)/100</f>
        <v>0.485</v>
      </c>
      <c r="BH291" s="380">
        <f t="array" aca="true" ref="BH291">INDEX(KM_PCT,MATCH($A291,'Knowledge - Percentages'!$B:$B,0),'Data - Knowledge'!BH$8)/100</f>
        <v>0.51</v>
      </c>
      <c r="BI291" s="380">
        <f t="array" aca="true" ref="BI291">INDEX(KM_PCT,MATCH($A291,'Knowledge - Percentages'!$B:$B,0),'Data - Knowledge'!BI$8)/100</f>
        <v>0.42100000000000004</v>
      </c>
      <c r="BJ291" s="380">
        <f t="array" aca="true" ref="BJ291">INDEX(KM_PCT,MATCH($A291,'Knowledge - Percentages'!$B:$B,0),'Data - Knowledge'!BJ$8)/100</f>
        <v>0.419</v>
      </c>
      <c r="BK291" s="380">
        <f t="array" aca="true" ref="BK291">INDEX(KM_PCT,MATCH($A291,'Knowledge - Percentages'!$B:$B,0),'Data - Knowledge'!BK$8)/100</f>
        <v>0.49700000000000005</v>
      </c>
      <c r="BL291" s="380">
        <f t="array" aca="true" ref="BL291">INDEX(KM_PCT,MATCH($A291,'Knowledge - Percentages'!$B:$B,0),'Data - Knowledge'!BL$8)/100</f>
        <v>0.39899999999999997</v>
      </c>
      <c r="BM291" s="380">
        <f t="array" aca="true" ref="BM291">INDEX(KM_PCT,MATCH($A291,'Knowledge - Percentages'!$B:$B,0),'Data - Knowledge'!BM$8)/100</f>
        <v>0.503</v>
      </c>
      <c r="BN291" s="380">
        <f t="array" aca="true" ref="BN291">INDEX(KM_PCT,MATCH($A291,'Knowledge - Percentages'!$B:$B,0),'Data - Knowledge'!BN$8)/100</f>
        <v>0.462</v>
      </c>
      <c r="BO291" s="380">
        <f t="array" aca="true" ref="BO291">INDEX(KM_PCT,MATCH($A291,'Knowledge - Percentages'!$B:$B,0),'Data - Knowledge'!BO$8)/100</f>
        <v>0.40700000000000003</v>
      </c>
      <c r="BP291" s="380">
        <f t="array" aca="true" ref="BP291">INDEX(KM_PCT,MATCH($A291,'Knowledge - Percentages'!$B:$B,0),'Data - Knowledge'!BP$8)/100</f>
        <v>0.313</v>
      </c>
      <c r="BQ291" s="380">
        <f t="array" aca="true" ref="BQ291">INDEX(KM_PCT,MATCH($A291,'Knowledge - Percentages'!$B:$B,0),'Data - Knowledge'!BQ$8)/100</f>
        <v>0.265</v>
      </c>
    </row>
    <row r="292" spans="1:69">
      <c r="A292" t="s">
        <v>621</v>
      </c>
      <c r="B292" t="s">
        <v>1126</v>
      </c>
      <c r="C292" t="s">
        <v>1174</v>
      </c>
      <c r="D292" t="s">
        <v>1184</v>
      </c>
      <c r="E292" s="373">
        <f>SUMPRODUCT($K$2:$BQ$2,$K292:$BQ292)/$J$2</f>
        <v>0.14879166666666663</v>
      </c>
      <c r="F292" s="379">
        <f>SUMPRODUCT($K$2:$BQ$2,$K292:$BQ292)</f>
        <v>39.280999999999992</v>
      </c>
      <c r="G292" s="373">
        <f>SUMPRODUCT($K$3:$BQ$3,$K292:$BQ292)/$J$3</f>
        <v>0.17115913757700207</v>
      </c>
      <c r="H292" s="379">
        <f>SUMPRODUCT($K$3:$BQ$3,$K292:$BQ292)</f>
        <v>1667.0900000000001</v>
      </c>
      <c r="I292" s="373">
        <f>CORREL($K$4:$BQ$4,$K292:$BQ292)</f>
        <v>-0.22153981393821776</v>
      </c>
      <c r="J292" s="379">
        <f>$E292/$G292*100</f>
        <v>86.931769330589987</v>
      </c>
      <c r="K292" s="380">
        <f t="array" aca="true" ref="K292">INDEX(KM_PCT,MATCH($A292,'Knowledge - Percentages'!$B:$B,0),'Data - Knowledge'!K$8)/100</f>
        <v>0.436</v>
      </c>
      <c r="L292" s="380">
        <f t="array" aca="true" ref="L292">INDEX(KM_PCT,MATCH($A292,'Knowledge - Percentages'!$B:$B,0),'Data - Knowledge'!L$8)/100</f>
        <v>0.201</v>
      </c>
      <c r="M292" s="380">
        <f t="array" aca="true" ref="M292">INDEX(KM_PCT,MATCH($A292,'Knowledge - Percentages'!$B:$B,0),'Data - Knowledge'!M$8)/100</f>
        <v>0.203</v>
      </c>
      <c r="N292" s="380">
        <f t="array" aca="true" ref="N292">INDEX(KM_PCT,MATCH($A292,'Knowledge - Percentages'!$B:$B,0),'Data - Knowledge'!N$8)/100</f>
        <v>0.174</v>
      </c>
      <c r="O292" s="380">
        <f t="array" aca="true" ref="O292">INDEX(KM_PCT,MATCH($A292,'Knowledge - Percentages'!$B:$B,0),'Data - Knowledge'!O$8)/100</f>
        <v>0.19399999999999998</v>
      </c>
      <c r="P292" s="380">
        <f t="array" aca="true" ref="P292">INDEX(KM_PCT,MATCH($A292,'Knowledge - Percentages'!$B:$B,0),'Data - Knowledge'!P$8)/100</f>
        <v>0.21100000000000002</v>
      </c>
      <c r="Q292" s="380">
        <f t="array" aca="true" ref="Q292">INDEX(KM_PCT,MATCH($A292,'Knowledge - Percentages'!$B:$B,0),'Data - Knowledge'!Q$8)/100</f>
        <v>0.18100000000000002</v>
      </c>
      <c r="R292" s="380">
        <f t="array" aca="true" ref="R292">INDEX(KM_PCT,MATCH($A292,'Knowledge - Percentages'!$B:$B,0),'Data - Knowledge'!R$8)/100</f>
        <v>0.19699999999999998</v>
      </c>
      <c r="S292" s="380">
        <f t="array" aca="true" ref="S292">INDEX(KM_PCT,MATCH($A292,'Knowledge - Percentages'!$B:$B,0),'Data - Knowledge'!S$8)/100</f>
        <v>0.2</v>
      </c>
      <c r="T292" s="380">
        <f t="array" aca="true" ref="T292">INDEX(KM_PCT,MATCH($A292,'Knowledge - Percentages'!$B:$B,0),'Data - Knowledge'!T$8)/100</f>
        <v>0.177</v>
      </c>
      <c r="U292" s="380">
        <f t="array" aca="true" ref="U292">INDEX(KM_PCT,MATCH($A292,'Knowledge - Percentages'!$B:$B,0),'Data - Knowledge'!U$8)/100</f>
        <v>0.16899999999999998</v>
      </c>
      <c r="V292" s="380">
        <f t="array" aca="true" ref="V292">INDEX(KM_PCT,MATCH($A292,'Knowledge - Percentages'!$B:$B,0),'Data - Knowledge'!V$8)/100</f>
        <v>0.139</v>
      </c>
      <c r="W292" s="380">
        <f t="array" aca="true" ref="W292">INDEX(KM_PCT,MATCH($A292,'Knowledge - Percentages'!$B:$B,0),'Data - Knowledge'!W$8)/100</f>
        <v>0.142</v>
      </c>
      <c r="X292" s="380">
        <f t="array" aca="true" ref="X292">INDEX(KM_PCT,MATCH($A292,'Knowledge - Percentages'!$B:$B,0),'Data - Knowledge'!X$8)/100</f>
        <v>0.214</v>
      </c>
      <c r="Y292" s="380">
        <f t="array" aca="true" ref="Y292">INDEX(KM_PCT,MATCH($A292,'Knowledge - Percentages'!$B:$B,0),'Data - Knowledge'!Y$8)/100</f>
        <v>0.163</v>
      </c>
      <c r="Z292" s="380">
        <f t="array" aca="true" ref="Z292">INDEX(KM_PCT,MATCH($A292,'Knowledge - Percentages'!$B:$B,0),'Data - Knowledge'!Z$8)/100</f>
        <v>0.162</v>
      </c>
      <c r="AA292" s="380">
        <f t="array" aca="true" ref="AA292">INDEX(KM_PCT,MATCH($A292,'Knowledge - Percentages'!$B:$B,0),'Data - Knowledge'!AA$8)/100</f>
        <v>0.157</v>
      </c>
      <c r="AB292" s="380">
        <f t="array" aca="true" ref="AB292">INDEX(KM_PCT,MATCH($A292,'Knowledge - Percentages'!$B:$B,0),'Data - Knowledge'!AB$8)/100</f>
        <v>0.198</v>
      </c>
      <c r="AC292" s="380">
        <f t="array" aca="true" ref="AC292">INDEX(KM_PCT,MATCH($A292,'Knowledge - Percentages'!$B:$B,0),'Data - Knowledge'!AC$8)/100</f>
        <v>0.17</v>
      </c>
      <c r="AD292" s="380">
        <f t="array" aca="true" ref="AD292">INDEX(KM_PCT,MATCH($A292,'Knowledge - Percentages'!$B:$B,0),'Data - Knowledge'!AD$8)/100</f>
        <v>0.19899999999999998</v>
      </c>
      <c r="AE292" s="380">
        <f t="array" aca="true" ref="AE292">INDEX(KM_PCT,MATCH($A292,'Knowledge - Percentages'!$B:$B,0),'Data - Knowledge'!AE$8)/100</f>
        <v>0.166</v>
      </c>
      <c r="AF292" s="380">
        <f t="array" aca="true" ref="AF292">INDEX(KM_PCT,MATCH($A292,'Knowledge - Percentages'!$B:$B,0),'Data - Knowledge'!AF$8)/100</f>
        <v>0.16</v>
      </c>
      <c r="AG292" s="380">
        <f t="array" aca="true" ref="AG292">INDEX(KM_PCT,MATCH($A292,'Knowledge - Percentages'!$B:$B,0),'Data - Knowledge'!AG$8)/100</f>
        <v>0.16399999999999998</v>
      </c>
      <c r="AH292" s="380">
        <f t="array" aca="true" ref="AH292">INDEX(KM_PCT,MATCH($A292,'Knowledge - Percentages'!$B:$B,0),'Data - Knowledge'!AH$8)/100</f>
        <v>0.182</v>
      </c>
      <c r="AI292" s="380">
        <f t="array" aca="true" ref="AI292">INDEX(KM_PCT,MATCH($A292,'Knowledge - Percentages'!$B:$B,0),'Data - Knowledge'!AI$8)/100</f>
        <v>0.192</v>
      </c>
      <c r="AJ292" s="380">
        <f t="array" aca="true" ref="AJ292">INDEX(KM_PCT,MATCH($A292,'Knowledge - Percentages'!$B:$B,0),'Data - Knowledge'!AJ$8)/100</f>
        <v>0.172</v>
      </c>
      <c r="AK292" s="380">
        <f t="array" aca="true" ref="AK292">INDEX(KM_PCT,MATCH($A292,'Knowledge - Percentages'!$B:$B,0),'Data - Knowledge'!AK$8)/100</f>
        <v>0.16699999999999998</v>
      </c>
      <c r="AL292" s="380">
        <f t="array" aca="true" ref="AL292">INDEX(KM_PCT,MATCH($A292,'Knowledge - Percentages'!$B:$B,0),'Data - Knowledge'!AL$8)/100</f>
        <v>0.201</v>
      </c>
      <c r="AM292" s="380">
        <f t="array" aca="true" ref="AM292">INDEX(KM_PCT,MATCH($A292,'Knowledge - Percentages'!$B:$B,0),'Data - Knowledge'!AM$8)/100</f>
        <v>0.191</v>
      </c>
      <c r="AN292" s="380">
        <f t="array" aca="true" ref="AN292">INDEX(KM_PCT,MATCH($A292,'Knowledge - Percentages'!$B:$B,0),'Data - Knowledge'!AN$8)/100</f>
        <v>0.135</v>
      </c>
      <c r="AO292" s="380">
        <f t="array" aca="true" ref="AO292">INDEX(KM_PCT,MATCH($A292,'Knowledge - Percentages'!$B:$B,0),'Data - Knowledge'!AO$8)/100</f>
        <v>0.10400000000000001</v>
      </c>
      <c r="AP292" s="380">
        <f t="array" aca="true" ref="AP292">INDEX(KM_PCT,MATCH($A292,'Knowledge - Percentages'!$B:$B,0),'Data - Knowledge'!AP$8)/100</f>
        <v>0.174</v>
      </c>
      <c r="AQ292" s="380">
        <f t="array" aca="true" ref="AQ292">INDEX(KM_PCT,MATCH($A292,'Knowledge - Percentages'!$B:$B,0),'Data - Knowledge'!AQ$8)/100</f>
        <v>0.18</v>
      </c>
      <c r="AR292" s="380">
        <f t="array" aca="true" ref="AR292">INDEX(KM_PCT,MATCH($A292,'Knowledge - Percentages'!$B:$B,0),'Data - Knowledge'!AR$8)/100</f>
        <v>0.135</v>
      </c>
      <c r="AS292" s="380">
        <f t="array" aca="true" ref="AS292">INDEX(KM_PCT,MATCH($A292,'Knowledge - Percentages'!$B:$B,0),'Data - Knowledge'!AS$8)/100</f>
        <v>0.184</v>
      </c>
      <c r="AT292" s="380">
        <f t="array" aca="true" ref="AT292">INDEX(KM_PCT,MATCH($A292,'Knowledge - Percentages'!$B:$B,0),'Data - Knowledge'!AT$8)/100</f>
        <v>0.152</v>
      </c>
      <c r="AU292" s="380">
        <f t="array" aca="true" ref="AU292">INDEX(KM_PCT,MATCH($A292,'Knowledge - Percentages'!$B:$B,0),'Data - Knowledge'!AU$8)/100</f>
        <v>0.166</v>
      </c>
      <c r="AV292" s="380">
        <f t="array" aca="true" ref="AV292">INDEX(KM_PCT,MATCH($A292,'Knowledge - Percentages'!$B:$B,0),'Data - Knowledge'!AV$8)/100</f>
        <v>0.152</v>
      </c>
      <c r="AW292" s="380">
        <f t="array" aca="true" ref="AW292">INDEX(KM_PCT,MATCH($A292,'Knowledge - Percentages'!$B:$B,0),'Data - Knowledge'!AW$8)/100</f>
        <v>0.161</v>
      </c>
      <c r="AX292" s="380">
        <f t="array" aca="true" ref="AX292">INDEX(KM_PCT,MATCH($A292,'Knowledge - Percentages'!$B:$B,0),'Data - Knowledge'!AX$8)/100</f>
        <v>0.166</v>
      </c>
      <c r="AY292" s="380">
        <f t="array" aca="true" ref="AY292">INDEX(KM_PCT,MATCH($A292,'Knowledge - Percentages'!$B:$B,0),'Data - Knowledge'!AY$8)/100</f>
        <v>0.16899999999999998</v>
      </c>
      <c r="AZ292" s="380">
        <f t="array" aca="true" ref="AZ292">INDEX(KM_PCT,MATCH($A292,'Knowledge - Percentages'!$B:$B,0),'Data - Knowledge'!AZ$8)/100</f>
        <v>0.185</v>
      </c>
      <c r="BA292" s="380">
        <f t="array" aca="true" ref="BA292">INDEX(KM_PCT,MATCH($A292,'Knowledge - Percentages'!$B:$B,0),'Data - Knowledge'!BA$8)/100</f>
        <v>0.16699999999999998</v>
      </c>
      <c r="BB292" s="380">
        <f t="array" aca="true" ref="BB292">INDEX(KM_PCT,MATCH($A292,'Knowledge - Percentages'!$B:$B,0),'Data - Knowledge'!BB$8)/100</f>
        <v>0.142</v>
      </c>
      <c r="BC292" s="380">
        <f t="array" aca="true" ref="BC292">INDEX(KM_PCT,MATCH($A292,'Knowledge - Percentages'!$B:$B,0),'Data - Knowledge'!BC$8)/100</f>
        <v>0.1</v>
      </c>
      <c r="BD292" s="380">
        <f t="array" aca="true" ref="BD292">INDEX(KM_PCT,MATCH($A292,'Knowledge - Percentages'!$B:$B,0),'Data - Knowledge'!BD$8)/100</f>
        <v>0.072000000000000008</v>
      </c>
      <c r="BE292" s="380">
        <f t="array" aca="true" ref="BE292">INDEX(KM_PCT,MATCH($A292,'Knowledge - Percentages'!$B:$B,0),'Data - Knowledge'!BE$8)/100</f>
        <v>0.139</v>
      </c>
      <c r="BF292" s="380">
        <f t="array" aca="true" ref="BF292">INDEX(KM_PCT,MATCH($A292,'Knowledge - Percentages'!$B:$B,0),'Data - Knowledge'!BF$8)/100</f>
        <v>0.115</v>
      </c>
      <c r="BG292" s="380">
        <f t="array" aca="true" ref="BG292">INDEX(KM_PCT,MATCH($A292,'Knowledge - Percentages'!$B:$B,0),'Data - Knowledge'!BG$8)/100</f>
        <v>0.138</v>
      </c>
      <c r="BH292" s="380">
        <f t="array" aca="true" ref="BH292">INDEX(KM_PCT,MATCH($A292,'Knowledge - Percentages'!$B:$B,0),'Data - Knowledge'!BH$8)/100</f>
        <v>0.146</v>
      </c>
      <c r="BI292" s="380">
        <f t="array" aca="true" ref="BI292">INDEX(KM_PCT,MATCH($A292,'Knowledge - Percentages'!$B:$B,0),'Data - Knowledge'!BI$8)/100</f>
        <v>0.14300000000000002</v>
      </c>
      <c r="BJ292" s="380">
        <f t="array" aca="true" ref="BJ292">INDEX(KM_PCT,MATCH($A292,'Knowledge - Percentages'!$B:$B,0),'Data - Knowledge'!BJ$8)/100</f>
        <v>0.152</v>
      </c>
      <c r="BK292" s="380">
        <f t="array" aca="true" ref="BK292">INDEX(KM_PCT,MATCH($A292,'Knowledge - Percentages'!$B:$B,0),'Data - Knowledge'!BK$8)/100</f>
        <v>0.174</v>
      </c>
      <c r="BL292" s="380">
        <f t="array" aca="true" ref="BL292">INDEX(KM_PCT,MATCH($A292,'Knowledge - Percentages'!$B:$B,0),'Data - Knowledge'!BL$8)/100</f>
        <v>0.183</v>
      </c>
      <c r="BM292" s="380">
        <f t="array" aca="true" ref="BM292">INDEX(KM_PCT,MATCH($A292,'Knowledge - Percentages'!$B:$B,0),'Data - Knowledge'!BM$8)/100</f>
        <v>0.166</v>
      </c>
      <c r="BN292" s="380">
        <f t="array" aca="true" ref="BN292">INDEX(KM_PCT,MATCH($A292,'Knowledge - Percentages'!$B:$B,0),'Data - Knowledge'!BN$8)/100</f>
        <v>0.163</v>
      </c>
      <c r="BO292" s="380">
        <f t="array" aca="true" ref="BO292">INDEX(KM_PCT,MATCH($A292,'Knowledge - Percentages'!$B:$B,0),'Data - Knowledge'!BO$8)/100</f>
        <v>0.152</v>
      </c>
      <c r="BP292" s="380">
        <f t="array" aca="true" ref="BP292">INDEX(KM_PCT,MATCH($A292,'Knowledge - Percentages'!$B:$B,0),'Data - Knowledge'!BP$8)/100</f>
        <v>0.129</v>
      </c>
      <c r="BQ292" s="380">
        <f t="array" aca="true" ref="BQ292">INDEX(KM_PCT,MATCH($A292,'Knowledge - Percentages'!$B:$B,0),'Data - Knowledge'!BQ$8)/100</f>
        <v>0.107</v>
      </c>
    </row>
    <row r="293" spans="1:69">
      <c r="A293" t="s">
        <v>623</v>
      </c>
      <c r="B293" t="s">
        <v>1126</v>
      </c>
      <c r="C293" t="s">
        <v>1174</v>
      </c>
      <c r="D293" t="s">
        <v>1185</v>
      </c>
      <c r="E293" s="373">
        <f>SUMPRODUCT($K$2:$BQ$2,$K293:$BQ293)/$J$2</f>
        <v>0.50260606060606072</v>
      </c>
      <c r="F293" s="379">
        <f>SUMPRODUCT($K$2:$BQ$2,$K293:$BQ293)</f>
        <v>132.68800000000005</v>
      </c>
      <c r="G293" s="373">
        <f>SUMPRODUCT($K$3:$BQ$3,$K293:$BQ293)/$J$3</f>
        <v>0.88840657084188912</v>
      </c>
      <c r="H293" s="379">
        <f>SUMPRODUCT($K$3:$BQ$3,$K293:$BQ293)</f>
        <v>8653.08</v>
      </c>
      <c r="I293" s="373">
        <f>CORREL($K$4:$BQ$4,$K293:$BQ293)</f>
        <v>-0.25957409070933329</v>
      </c>
      <c r="J293" s="379">
        <f>$E293/$G293*100</f>
        <v>56.573879246499878</v>
      </c>
      <c r="K293" s="380">
        <f t="array" aca="true" ref="K293">INDEX(KM_PCT,MATCH($A293,'Knowledge - Percentages'!$B:$B,0),'Data - Knowledge'!K$8)/100</f>
        <v>2.372</v>
      </c>
      <c r="L293" s="380">
        <f t="array" aca="true" ref="L293">INDEX(KM_PCT,MATCH($A293,'Knowledge - Percentages'!$B:$B,0),'Data - Knowledge'!L$8)/100</f>
        <v>2.116</v>
      </c>
      <c r="M293" s="380">
        <f t="array" aca="true" ref="M293">INDEX(KM_PCT,MATCH($A293,'Knowledge - Percentages'!$B:$B,0),'Data - Knowledge'!M$8)/100</f>
        <v>1.7730000000000001</v>
      </c>
      <c r="N293" s="380">
        <f t="array" aca="true" ref="N293">INDEX(KM_PCT,MATCH($A293,'Knowledge - Percentages'!$B:$B,0),'Data - Knowledge'!N$8)/100</f>
        <v>1.115</v>
      </c>
      <c r="O293" s="380">
        <f t="array" aca="true" ref="O293">INDEX(KM_PCT,MATCH($A293,'Knowledge - Percentages'!$B:$B,0),'Data - Knowledge'!O$8)/100</f>
        <v>1.395</v>
      </c>
      <c r="P293" s="380">
        <f t="array" aca="true" ref="P293">INDEX(KM_PCT,MATCH($A293,'Knowledge - Percentages'!$B:$B,0),'Data - Knowledge'!P$8)/100</f>
        <v>1.11</v>
      </c>
      <c r="Q293" s="380">
        <f t="array" aca="true" ref="Q293">INDEX(KM_PCT,MATCH($A293,'Knowledge - Percentages'!$B:$B,0),'Data - Knowledge'!Q$8)/100</f>
        <v>1.214</v>
      </c>
      <c r="R293" s="380">
        <f t="array" aca="true" ref="R293">INDEX(KM_PCT,MATCH($A293,'Knowledge - Percentages'!$B:$B,0),'Data - Knowledge'!R$8)/100</f>
        <v>1.099</v>
      </c>
      <c r="S293" s="380">
        <f t="array" aca="true" ref="S293">INDEX(KM_PCT,MATCH($A293,'Knowledge - Percentages'!$B:$B,0),'Data - Knowledge'!S$8)/100</f>
        <v>1.33</v>
      </c>
      <c r="T293" s="380">
        <f t="array" aca="true" ref="T293">INDEX(KM_PCT,MATCH($A293,'Knowledge - Percentages'!$B:$B,0),'Data - Knowledge'!T$8)/100</f>
        <v>1.0959999999999999</v>
      </c>
      <c r="U293" s="380">
        <f t="array" aca="true" ref="U293">INDEX(KM_PCT,MATCH($A293,'Knowledge - Percentages'!$B:$B,0),'Data - Knowledge'!U$8)/100</f>
        <v>0.861</v>
      </c>
      <c r="V293" s="380">
        <f t="array" aca="true" ref="V293">INDEX(KM_PCT,MATCH($A293,'Knowledge - Percentages'!$B:$B,0),'Data - Knowledge'!V$8)/100</f>
        <v>0.79299999999999993</v>
      </c>
      <c r="W293" s="380">
        <f t="array" aca="true" ref="W293">INDEX(KM_PCT,MATCH($A293,'Knowledge - Percentages'!$B:$B,0),'Data - Knowledge'!W$8)/100</f>
        <v>0.664</v>
      </c>
      <c r="X293" s="380">
        <f t="array" aca="true" ref="X293">INDEX(KM_PCT,MATCH($A293,'Knowledge - Percentages'!$B:$B,0),'Data - Knowledge'!X$8)/100</f>
        <v>1.126</v>
      </c>
      <c r="Y293" s="380">
        <f t="array" aca="true" ref="Y293">INDEX(KM_PCT,MATCH($A293,'Knowledge - Percentages'!$B:$B,0),'Data - Knowledge'!Y$8)/100</f>
        <v>0.55899999999999994</v>
      </c>
      <c r="Z293" s="380">
        <f t="array" aca="true" ref="Z293">INDEX(KM_PCT,MATCH($A293,'Knowledge - Percentages'!$B:$B,0),'Data - Knowledge'!Z$8)/100</f>
        <v>0.721</v>
      </c>
      <c r="AA293" s="380">
        <f t="array" aca="true" ref="AA293">INDEX(KM_PCT,MATCH($A293,'Knowledge - Percentages'!$B:$B,0),'Data - Knowledge'!AA$8)/100</f>
        <v>0.517</v>
      </c>
      <c r="AB293" s="380">
        <f t="array" aca="true" ref="AB293">INDEX(KM_PCT,MATCH($A293,'Knowledge - Percentages'!$B:$B,0),'Data - Knowledge'!AB$8)/100</f>
        <v>0.90599999999999992</v>
      </c>
      <c r="AC293" s="380">
        <f t="array" aca="true" ref="AC293">INDEX(KM_PCT,MATCH($A293,'Knowledge - Percentages'!$B:$B,0),'Data - Knowledge'!AC$8)/100</f>
        <v>0.615</v>
      </c>
      <c r="AD293" s="380">
        <f t="array" aca="true" ref="AD293">INDEX(KM_PCT,MATCH($A293,'Knowledge - Percentages'!$B:$B,0),'Data - Knowledge'!AD$8)/100</f>
        <v>0.501</v>
      </c>
      <c r="AE293" s="380">
        <f t="array" aca="true" ref="AE293">INDEX(KM_PCT,MATCH($A293,'Knowledge - Percentages'!$B:$B,0),'Data - Knowledge'!AE$8)/100</f>
        <v>0.773</v>
      </c>
      <c r="AF293" s="380">
        <f t="array" aca="true" ref="AF293">INDEX(KM_PCT,MATCH($A293,'Knowledge - Percentages'!$B:$B,0),'Data - Knowledge'!AF$8)/100</f>
        <v>0.863</v>
      </c>
      <c r="AG293" s="380">
        <f t="array" aca="true" ref="AG293">INDEX(KM_PCT,MATCH($A293,'Knowledge - Percentages'!$B:$B,0),'Data - Knowledge'!AG$8)/100</f>
        <v>0.68900000000000006</v>
      </c>
      <c r="AH293" s="380">
        <f t="array" aca="true" ref="AH293">INDEX(KM_PCT,MATCH($A293,'Knowledge - Percentages'!$B:$B,0),'Data - Knowledge'!AH$8)/100</f>
        <v>0.968</v>
      </c>
      <c r="AI293" s="380">
        <f t="array" aca="true" ref="AI293">INDEX(KM_PCT,MATCH($A293,'Knowledge - Percentages'!$B:$B,0),'Data - Knowledge'!AI$8)/100</f>
        <v>0.669</v>
      </c>
      <c r="AJ293" s="380">
        <f t="array" aca="true" ref="AJ293">INDEX(KM_PCT,MATCH($A293,'Knowledge - Percentages'!$B:$B,0),'Data - Knowledge'!AJ$8)/100</f>
        <v>0.78299999999999992</v>
      </c>
      <c r="AK293" s="380">
        <f t="array" aca="true" ref="AK293">INDEX(KM_PCT,MATCH($A293,'Knowledge - Percentages'!$B:$B,0),'Data - Knowledge'!AK$8)/100</f>
        <v>0.654</v>
      </c>
      <c r="AL293" s="380">
        <f t="array" aca="true" ref="AL293">INDEX(KM_PCT,MATCH($A293,'Knowledge - Percentages'!$B:$B,0),'Data - Knowledge'!AL$8)/100</f>
        <v>0.78</v>
      </c>
      <c r="AM293" s="380">
        <f t="array" aca="true" ref="AM293">INDEX(KM_PCT,MATCH($A293,'Knowledge - Percentages'!$B:$B,0),'Data - Knowledge'!AM$8)/100</f>
        <v>0.79099999999999993</v>
      </c>
      <c r="AN293" s="380">
        <f t="array" aca="true" ref="AN293">INDEX(KM_PCT,MATCH($A293,'Knowledge - Percentages'!$B:$B,0),'Data - Knowledge'!AN$8)/100</f>
        <v>0.62</v>
      </c>
      <c r="AO293" s="380">
        <f t="array" aca="true" ref="AO293">INDEX(KM_PCT,MATCH($A293,'Knowledge - Percentages'!$B:$B,0),'Data - Knowledge'!AO$8)/100</f>
        <v>0.322</v>
      </c>
      <c r="AP293" s="380">
        <f t="array" aca="true" ref="AP293">INDEX(KM_PCT,MATCH($A293,'Knowledge - Percentages'!$B:$B,0),'Data - Knowledge'!AP$8)/100</f>
        <v>0.63</v>
      </c>
      <c r="AQ293" s="380">
        <f t="array" aca="true" ref="AQ293">INDEX(KM_PCT,MATCH($A293,'Knowledge - Percentages'!$B:$B,0),'Data - Knowledge'!AQ$8)/100</f>
        <v>0.748</v>
      </c>
      <c r="AR293" s="380">
        <f t="array" aca="true" ref="AR293">INDEX(KM_PCT,MATCH($A293,'Knowledge - Percentages'!$B:$B,0),'Data - Knowledge'!AR$8)/100</f>
        <v>0.711</v>
      </c>
      <c r="AS293" s="380">
        <f t="array" aca="true" ref="AS293">INDEX(KM_PCT,MATCH($A293,'Knowledge - Percentages'!$B:$B,0),'Data - Knowledge'!AS$8)/100</f>
        <v>0.48</v>
      </c>
      <c r="AT293" s="380">
        <f t="array" aca="true" ref="AT293">INDEX(KM_PCT,MATCH($A293,'Knowledge - Percentages'!$B:$B,0),'Data - Knowledge'!AT$8)/100</f>
        <v>0.33</v>
      </c>
      <c r="AU293" s="380">
        <f t="array" aca="true" ref="AU293">INDEX(KM_PCT,MATCH($A293,'Knowledge - Percentages'!$B:$B,0),'Data - Knowledge'!AU$8)/100</f>
        <v>0.633</v>
      </c>
      <c r="AV293" s="380">
        <f t="array" aca="true" ref="AV293">INDEX(KM_PCT,MATCH($A293,'Knowledge - Percentages'!$B:$B,0),'Data - Knowledge'!AV$8)/100</f>
        <v>0.58200000000000007</v>
      </c>
      <c r="AW293" s="380">
        <f t="array" aca="true" ref="AW293">INDEX(KM_PCT,MATCH($A293,'Knowledge - Percentages'!$B:$B,0),'Data - Knowledge'!AW$8)/100</f>
        <v>0.616</v>
      </c>
      <c r="AX293" s="380">
        <f t="array" aca="true" ref="AX293">INDEX(KM_PCT,MATCH($A293,'Knowledge - Percentages'!$B:$B,0),'Data - Knowledge'!AX$8)/100</f>
        <v>0.3</v>
      </c>
      <c r="AY293" s="380">
        <f t="array" aca="true" ref="AY293">INDEX(KM_PCT,MATCH($A293,'Knowledge - Percentages'!$B:$B,0),'Data - Knowledge'!AY$8)/100</f>
        <v>0.601</v>
      </c>
      <c r="AZ293" s="380">
        <f t="array" aca="true" ref="AZ293">INDEX(KM_PCT,MATCH($A293,'Knowledge - Percentages'!$B:$B,0),'Data - Knowledge'!AZ$8)/100</f>
        <v>0.644</v>
      </c>
      <c r="BA293" s="380">
        <f t="array" aca="true" ref="BA293">INDEX(KM_PCT,MATCH($A293,'Knowledge - Percentages'!$B:$B,0),'Data - Knowledge'!BA$8)/100</f>
        <v>0.53299999999999992</v>
      </c>
      <c r="BB293" s="380">
        <f t="array" aca="true" ref="BB293">INDEX(KM_PCT,MATCH($A293,'Knowledge - Percentages'!$B:$B,0),'Data - Knowledge'!BB$8)/100</f>
        <v>0.41200000000000003</v>
      </c>
      <c r="BC293" s="380">
        <f t="array" aca="true" ref="BC293">INDEX(KM_PCT,MATCH($A293,'Knowledge - Percentages'!$B:$B,0),'Data - Knowledge'!BC$8)/100</f>
        <v>0.33899999999999997</v>
      </c>
      <c r="BD293" s="380">
        <f t="array" aca="true" ref="BD293">INDEX(KM_PCT,MATCH($A293,'Knowledge - Percentages'!$B:$B,0),'Data - Knowledge'!BD$8)/100</f>
        <v>0.18100000000000002</v>
      </c>
      <c r="BE293" s="380">
        <f t="array" aca="true" ref="BE293">INDEX(KM_PCT,MATCH($A293,'Knowledge - Percentages'!$B:$B,0),'Data - Knowledge'!BE$8)/100</f>
        <v>0.46399999999999997</v>
      </c>
      <c r="BF293" s="380">
        <f t="array" aca="true" ref="BF293">INDEX(KM_PCT,MATCH($A293,'Knowledge - Percentages'!$B:$B,0),'Data - Knowledge'!BF$8)/100</f>
        <v>0.313</v>
      </c>
      <c r="BG293" s="380">
        <f t="array" aca="true" ref="BG293">INDEX(KM_PCT,MATCH($A293,'Knowledge - Percentages'!$B:$B,0),'Data - Knowledge'!BG$8)/100</f>
        <v>0.397</v>
      </c>
      <c r="BH293" s="380">
        <f t="array" aca="true" ref="BH293">INDEX(KM_PCT,MATCH($A293,'Knowledge - Percentages'!$B:$B,0),'Data - Knowledge'!BH$8)/100</f>
        <v>0.436</v>
      </c>
      <c r="BI293" s="380">
        <f t="array" aca="true" ref="BI293">INDEX(KM_PCT,MATCH($A293,'Knowledge - Percentages'!$B:$B,0),'Data - Knowledge'!BI$8)/100</f>
        <v>0.38299999999999995</v>
      </c>
      <c r="BJ293" s="380">
        <f t="array" aca="true" ref="BJ293">INDEX(KM_PCT,MATCH($A293,'Knowledge - Percentages'!$B:$B,0),'Data - Knowledge'!BJ$8)/100</f>
        <v>0.42100000000000004</v>
      </c>
      <c r="BK293" s="380">
        <f t="array" aca="true" ref="BK293">INDEX(KM_PCT,MATCH($A293,'Knowledge - Percentages'!$B:$B,0),'Data - Knowledge'!BK$8)/100</f>
        <v>0.344</v>
      </c>
      <c r="BL293" s="380">
        <f t="array" aca="true" ref="BL293">INDEX(KM_PCT,MATCH($A293,'Knowledge - Percentages'!$B:$B,0),'Data - Knowledge'!BL$8)/100</f>
        <v>0.369</v>
      </c>
      <c r="BM293" s="380">
        <f t="array" aca="true" ref="BM293">INDEX(KM_PCT,MATCH($A293,'Knowledge - Percentages'!$B:$B,0),'Data - Knowledge'!BM$8)/100</f>
        <v>0.28</v>
      </c>
      <c r="BN293" s="380">
        <f t="array" aca="true" ref="BN293">INDEX(KM_PCT,MATCH($A293,'Knowledge - Percentages'!$B:$B,0),'Data - Knowledge'!BN$8)/100</f>
        <v>0.439</v>
      </c>
      <c r="BO293" s="380">
        <f t="array" aca="true" ref="BO293">INDEX(KM_PCT,MATCH($A293,'Knowledge - Percentages'!$B:$B,0),'Data - Knowledge'!BO$8)/100</f>
        <v>0.38</v>
      </c>
      <c r="BP293" s="380">
        <f t="array" aca="true" ref="BP293">INDEX(KM_PCT,MATCH($A293,'Knowledge - Percentages'!$B:$B,0),'Data - Knowledge'!BP$8)/100</f>
        <v>0.373</v>
      </c>
      <c r="BQ293" s="380">
        <f t="array" aca="true" ref="BQ293">INDEX(KM_PCT,MATCH($A293,'Knowledge - Percentages'!$B:$B,0),'Data - Knowledge'!BQ$8)/100</f>
        <v>0.254</v>
      </c>
    </row>
    <row r="294" spans="1:69">
      <c r="A294" t="s">
        <v>625</v>
      </c>
      <c r="B294" t="s">
        <v>1126</v>
      </c>
      <c r="C294" t="s">
        <v>1174</v>
      </c>
      <c r="D294" t="s">
        <v>1186</v>
      </c>
      <c r="E294" s="373">
        <f>SUMPRODUCT($K$2:$BQ$2,$K294:$BQ294)/$J$2</f>
        <v>0.028049242424242424</v>
      </c>
      <c r="F294" s="379">
        <f>SUMPRODUCT($K$2:$BQ$2,$K294:$BQ294)</f>
        <v>7.405</v>
      </c>
      <c r="G294" s="373">
        <f>SUMPRODUCT($K$3:$BQ$3,$K294:$BQ294)/$J$3</f>
        <v>0.099225564681724859</v>
      </c>
      <c r="H294" s="379">
        <f>SUMPRODUCT($K$3:$BQ$3,$K294:$BQ294)</f>
        <v>966.45700000000011</v>
      </c>
      <c r="I294" s="373">
        <f>CORREL($K$4:$BQ$4,$K294:$BQ294)</f>
        <v>-0.1930809069684887</v>
      </c>
      <c r="J294" s="379">
        <f>$E294/$G294*100</f>
        <v>28.268161047218982</v>
      </c>
      <c r="K294" s="380">
        <f t="array" aca="true" ref="K294">INDEX(KM_PCT,MATCH($A294,'Knowledge - Percentages'!$B:$B,0),'Data - Knowledge'!K$8)/100</f>
        <v>2.378</v>
      </c>
      <c r="L294" s="380">
        <f t="array" aca="true" ref="L294">INDEX(KM_PCT,MATCH($A294,'Knowledge - Percentages'!$B:$B,0),'Data - Knowledge'!L$8)/100</f>
        <v>1.867</v>
      </c>
      <c r="M294" s="380">
        <f t="array" aca="true" ref="M294">INDEX(KM_PCT,MATCH($A294,'Knowledge - Percentages'!$B:$B,0),'Data - Knowledge'!M$8)/100</f>
        <v>0.46</v>
      </c>
      <c r="N294" s="380">
        <f t="array" aca="true" ref="N294">INDEX(KM_PCT,MATCH($A294,'Knowledge - Percentages'!$B:$B,0),'Data - Knowledge'!N$8)/100</f>
        <v>0.094</v>
      </c>
      <c r="O294" s="380">
        <f t="array" aca="true" ref="O294">INDEX(KM_PCT,MATCH($A294,'Knowledge - Percentages'!$B:$B,0),'Data - Knowledge'!O$8)/100</f>
        <v>0.28800000000000003</v>
      </c>
      <c r="P294" s="380">
        <f t="array" aca="true" ref="P294">INDEX(KM_PCT,MATCH($A294,'Knowledge - Percentages'!$B:$B,0),'Data - Knowledge'!P$8)/100</f>
        <v>0.037000000000000005</v>
      </c>
      <c r="Q294" s="380">
        <f t="array" aca="true" ref="Q294">INDEX(KM_PCT,MATCH($A294,'Knowledge - Percentages'!$B:$B,0),'Data - Knowledge'!Q$8)/100</f>
        <v>0.223</v>
      </c>
      <c r="R294" s="380">
        <f t="array" aca="true" ref="R294">INDEX(KM_PCT,MATCH($A294,'Knowledge - Percentages'!$B:$B,0),'Data - Knowledge'!R$8)/100</f>
        <v>0.156</v>
      </c>
      <c r="S294" s="380">
        <f t="array" aca="true" ref="S294">INDEX(KM_PCT,MATCH($A294,'Knowledge - Percentages'!$B:$B,0),'Data - Knowledge'!S$8)/100</f>
        <v>0.138</v>
      </c>
      <c r="T294" s="380">
        <f t="array" aca="true" ref="T294">INDEX(KM_PCT,MATCH($A294,'Knowledge - Percentages'!$B:$B,0),'Data - Knowledge'!T$8)/100</f>
        <v>0.081</v>
      </c>
      <c r="U294" s="380">
        <f t="array" aca="true" ref="U294">INDEX(KM_PCT,MATCH($A294,'Knowledge - Percentages'!$B:$B,0),'Data - Knowledge'!U$8)/100</f>
        <v>0.045</v>
      </c>
      <c r="V294" s="380">
        <f t="array" aca="true" ref="V294">INDEX(KM_PCT,MATCH($A294,'Knowledge - Percentages'!$B:$B,0),'Data - Knowledge'!V$8)/100</f>
        <v>0.018000000000000002</v>
      </c>
      <c r="W294" s="380">
        <f t="array" aca="true" ref="W294">INDEX(KM_PCT,MATCH($A294,'Knowledge - Percentages'!$B:$B,0),'Data - Knowledge'!W$8)/100</f>
        <v>0.126</v>
      </c>
      <c r="X294" s="380">
        <f t="array" aca="true" ref="X294">INDEX(KM_PCT,MATCH($A294,'Knowledge - Percentages'!$B:$B,0),'Data - Knowledge'!X$8)/100</f>
        <v>0.469</v>
      </c>
      <c r="Y294" s="380">
        <f t="array" aca="true" ref="Y294">INDEX(KM_PCT,MATCH($A294,'Knowledge - Percentages'!$B:$B,0),'Data - Knowledge'!Y$8)/100</f>
        <v>0.255</v>
      </c>
      <c r="Z294" s="380">
        <f t="array" aca="true" ref="Z294">INDEX(KM_PCT,MATCH($A294,'Knowledge - Percentages'!$B:$B,0),'Data - Knowledge'!Z$8)/100</f>
        <v>0.35200000000000004</v>
      </c>
      <c r="AA294" s="380">
        <f t="array" aca="true" ref="AA294">INDEX(KM_PCT,MATCH($A294,'Knowledge - Percentages'!$B:$B,0),'Data - Knowledge'!AA$8)/100</f>
        <v>0.133</v>
      </c>
      <c r="AB294" s="380">
        <f t="array" aca="true" ref="AB294">INDEX(KM_PCT,MATCH($A294,'Knowledge - Percentages'!$B:$B,0),'Data - Knowledge'!AB$8)/100</f>
        <v>0.062</v>
      </c>
      <c r="AC294" s="380">
        <f t="array" aca="true" ref="AC294">INDEX(KM_PCT,MATCH($A294,'Knowledge - Percentages'!$B:$B,0),'Data - Knowledge'!AC$8)/100</f>
        <v>0.066</v>
      </c>
      <c r="AD294" s="380">
        <f t="array" aca="true" ref="AD294">INDEX(KM_PCT,MATCH($A294,'Knowledge - Percentages'!$B:$B,0),'Data - Knowledge'!AD$8)/100</f>
        <v>0.10400000000000001</v>
      </c>
      <c r="AE294" s="380">
        <f t="array" aca="true" ref="AE294">INDEX(KM_PCT,MATCH($A294,'Knowledge - Percentages'!$B:$B,0),'Data - Knowledge'!AE$8)/100</f>
        <v>0.039</v>
      </c>
      <c r="AF294" s="380">
        <f t="array" aca="true" ref="AF294">INDEX(KM_PCT,MATCH($A294,'Knowledge - Percentages'!$B:$B,0),'Data - Knowledge'!AF$8)/100</f>
        <v>0.12</v>
      </c>
      <c r="AG294" s="380">
        <f t="array" aca="true" ref="AG294">INDEX(KM_PCT,MATCH($A294,'Knowledge - Percentages'!$B:$B,0),'Data - Knowledge'!AG$8)/100</f>
        <v>0.040999999999999995</v>
      </c>
      <c r="AH294" s="380">
        <f t="array" aca="true" ref="AH294">INDEX(KM_PCT,MATCH($A294,'Knowledge - Percentages'!$B:$B,0),'Data - Knowledge'!AH$8)/100</f>
        <v>0.034</v>
      </c>
      <c r="AI294" s="380">
        <f t="array" aca="true" ref="AI294">INDEX(KM_PCT,MATCH($A294,'Knowledge - Percentages'!$B:$B,0),'Data - Knowledge'!AI$8)/100</f>
        <v>0.204</v>
      </c>
      <c r="AJ294" s="380">
        <f t="array" aca="true" ref="AJ294">INDEX(KM_PCT,MATCH($A294,'Knowledge - Percentages'!$B:$B,0),'Data - Knowledge'!AJ$8)/100</f>
        <v>0.021</v>
      </c>
      <c r="AK294" s="380">
        <f t="array" aca="true" ref="AK294">INDEX(KM_PCT,MATCH($A294,'Knowledge - Percentages'!$B:$B,0),'Data - Knowledge'!AK$8)/100</f>
        <v>0.019</v>
      </c>
      <c r="AL294" s="380">
        <f t="array" aca="true" ref="AL294">INDEX(KM_PCT,MATCH($A294,'Knowledge - Percentages'!$B:$B,0),'Data - Knowledge'!AL$8)/100</f>
        <v>0.077</v>
      </c>
      <c r="AM294" s="380">
        <f t="array" aca="true" ref="AM294">INDEX(KM_PCT,MATCH($A294,'Knowledge - Percentages'!$B:$B,0),'Data - Knowledge'!AM$8)/100</f>
        <v>0.019</v>
      </c>
      <c r="AN294" s="380">
        <f t="array" aca="true" ref="AN294">INDEX(KM_PCT,MATCH($A294,'Knowledge - Percentages'!$B:$B,0),'Data - Knowledge'!AN$8)/100</f>
        <v>0.013000000000000001</v>
      </c>
      <c r="AO294" s="380">
        <f t="array" aca="true" ref="AO294">INDEX(KM_PCT,MATCH($A294,'Knowledge - Percentages'!$B:$B,0),'Data - Knowledge'!AO$8)/100</f>
        <v>0.002</v>
      </c>
      <c r="AP294" s="380">
        <f t="array" aca="true" ref="AP294">INDEX(KM_PCT,MATCH($A294,'Knowledge - Percentages'!$B:$B,0),'Data - Knowledge'!AP$8)/100</f>
        <v>0.019</v>
      </c>
      <c r="AQ294" s="380">
        <f t="array" aca="true" ref="AQ294">INDEX(KM_PCT,MATCH($A294,'Knowledge - Percentages'!$B:$B,0),'Data - Knowledge'!AQ$8)/100</f>
        <v>0.036000000000000004</v>
      </c>
      <c r="AR294" s="380">
        <f t="array" aca="true" ref="AR294">INDEX(KM_PCT,MATCH($A294,'Knowledge - Percentages'!$B:$B,0),'Data - Knowledge'!AR$8)/100</f>
        <v>0.637</v>
      </c>
      <c r="AS294" s="380">
        <f t="array" aca="true" ref="AS294">INDEX(KM_PCT,MATCH($A294,'Knowledge - Percentages'!$B:$B,0),'Data - Knowledge'!AS$8)/100</f>
        <v>1.158</v>
      </c>
      <c r="AT294" s="380">
        <f t="array" aca="true" ref="AT294">INDEX(KM_PCT,MATCH($A294,'Knowledge - Percentages'!$B:$B,0),'Data - Knowledge'!AT$8)/100</f>
        <v>0.23800000000000002</v>
      </c>
      <c r="AU294" s="380">
        <f t="array" aca="true" ref="AU294">INDEX(KM_PCT,MATCH($A294,'Knowledge - Percentages'!$B:$B,0),'Data - Knowledge'!AU$8)/100</f>
        <v>0.048</v>
      </c>
      <c r="AV294" s="380">
        <f t="array" aca="true" ref="AV294">INDEX(KM_PCT,MATCH($A294,'Knowledge - Percentages'!$B:$B,0),'Data - Knowledge'!AV$8)/100</f>
        <v>0.019</v>
      </c>
      <c r="AW294" s="380">
        <f t="array" aca="true" ref="AW294">INDEX(KM_PCT,MATCH($A294,'Knowledge - Percentages'!$B:$B,0),'Data - Knowledge'!AW$8)/100</f>
        <v>0.046</v>
      </c>
      <c r="AX294" s="380">
        <f t="array" aca="true" ref="AX294">INDEX(KM_PCT,MATCH($A294,'Knowledge - Percentages'!$B:$B,0),'Data - Knowledge'!AX$8)/100</f>
        <v>0.013999999999999999</v>
      </c>
      <c r="AY294" s="380">
        <f t="array" aca="true" ref="AY294">INDEX(KM_PCT,MATCH($A294,'Knowledge - Percentages'!$B:$B,0),'Data - Knowledge'!AY$8)/100</f>
        <v>0.038</v>
      </c>
      <c r="AZ294" s="380">
        <f t="array" aca="true" ref="AZ294">INDEX(KM_PCT,MATCH($A294,'Knowledge - Percentages'!$B:$B,0),'Data - Knowledge'!AZ$8)/100</f>
        <v>0.006</v>
      </c>
      <c r="BA294" s="380">
        <f t="array" aca="true" ref="BA294">INDEX(KM_PCT,MATCH($A294,'Knowledge - Percentages'!$B:$B,0),'Data - Knowledge'!BA$8)/100</f>
        <v>0.012</v>
      </c>
      <c r="BB294" s="380">
        <f t="array" aca="true" ref="BB294">INDEX(KM_PCT,MATCH($A294,'Knowledge - Percentages'!$B:$B,0),'Data - Knowledge'!BB$8)/100</f>
        <v>0.013000000000000001</v>
      </c>
      <c r="BC294" s="380">
        <f t="array" aca="true" ref="BC294">INDEX(KM_PCT,MATCH($A294,'Knowledge - Percentages'!$B:$B,0),'Data - Knowledge'!BC$8)/100</f>
        <v>0.002</v>
      </c>
      <c r="BD294" s="380">
        <f t="array" aca="true" ref="BD294">INDEX(KM_PCT,MATCH($A294,'Knowledge - Percentages'!$B:$B,0),'Data - Knowledge'!BD$8)/100</f>
        <v>0.001</v>
      </c>
      <c r="BE294" s="380">
        <f t="array" aca="true" ref="BE294">INDEX(KM_PCT,MATCH($A294,'Knowledge - Percentages'!$B:$B,0),'Data - Knowledge'!BE$8)/100</f>
        <v>0.006</v>
      </c>
      <c r="BF294" s="380">
        <f t="array" aca="true" ref="BF294">INDEX(KM_PCT,MATCH($A294,'Knowledge - Percentages'!$B:$B,0),'Data - Knowledge'!BF$8)/100</f>
        <v>0.011000000000000001</v>
      </c>
      <c r="BG294" s="380">
        <f t="array" aca="true" ref="BG294">INDEX(KM_PCT,MATCH($A294,'Knowledge - Percentages'!$B:$B,0),'Data - Knowledge'!BG$8)/100</f>
        <v>0.035</v>
      </c>
      <c r="BH294" s="380">
        <f t="array" aca="true" ref="BH294">INDEX(KM_PCT,MATCH($A294,'Knowledge - Percentages'!$B:$B,0),'Data - Knowledge'!BH$8)/100</f>
        <v>0.081</v>
      </c>
      <c r="BI294" s="380">
        <f t="array" aca="true" ref="BI294">INDEX(KM_PCT,MATCH($A294,'Knowledge - Percentages'!$B:$B,0),'Data - Knowledge'!BI$8)/100</f>
        <v>0.02</v>
      </c>
      <c r="BJ294" s="380">
        <f t="array" aca="true" ref="BJ294">INDEX(KM_PCT,MATCH($A294,'Knowledge - Percentages'!$B:$B,0),'Data - Knowledge'!BJ$8)/100</f>
        <v>0.01</v>
      </c>
      <c r="BK294" s="380">
        <f t="array" aca="true" ref="BK294">INDEX(KM_PCT,MATCH($A294,'Knowledge - Percentages'!$B:$B,0),'Data - Knowledge'!BK$8)/100</f>
        <v>0.212</v>
      </c>
      <c r="BL294" s="380">
        <f t="array" aca="true" ref="BL294">INDEX(KM_PCT,MATCH($A294,'Knowledge - Percentages'!$B:$B,0),'Data - Knowledge'!BL$8)/100</f>
        <v>0.08</v>
      </c>
      <c r="BM294" s="380">
        <f t="array" aca="true" ref="BM294">INDEX(KM_PCT,MATCH($A294,'Knowledge - Percentages'!$B:$B,0),'Data - Knowledge'!BM$8)/100</f>
        <v>0.075</v>
      </c>
      <c r="BN294" s="380">
        <f t="array" aca="true" ref="BN294">INDEX(KM_PCT,MATCH($A294,'Knowledge - Percentages'!$B:$B,0),'Data - Knowledge'!BN$8)/100</f>
        <v>0.017</v>
      </c>
      <c r="BO294" s="380">
        <f t="array" aca="true" ref="BO294">INDEX(KM_PCT,MATCH($A294,'Knowledge - Percentages'!$B:$B,0),'Data - Knowledge'!BO$8)/100</f>
        <v>0.011000000000000001</v>
      </c>
      <c r="BP294" s="380">
        <f t="array" aca="true" ref="BP294">INDEX(KM_PCT,MATCH($A294,'Knowledge - Percentages'!$B:$B,0),'Data - Knowledge'!BP$8)/100</f>
        <v>0.0069999999999999993</v>
      </c>
      <c r="BQ294" s="380">
        <f t="array" aca="true" ref="BQ294">INDEX(KM_PCT,MATCH($A294,'Knowledge - Percentages'!$B:$B,0),'Data - Knowledge'!BQ$8)/100</f>
        <v>0.006</v>
      </c>
    </row>
    <row r="295" spans="1:69">
      <c r="A295" t="s">
        <v>627</v>
      </c>
      <c r="B295" t="s">
        <v>1126</v>
      </c>
      <c r="C295" t="s">
        <v>1174</v>
      </c>
      <c r="D295" t="s">
        <v>1187</v>
      </c>
      <c r="E295" s="373">
        <f>SUMPRODUCT($K$2:$BQ$2,$K295:$BQ295)/$J$2</f>
        <v>0.31403787878787881</v>
      </c>
      <c r="F295" s="379">
        <f>SUMPRODUCT($K$2:$BQ$2,$K295:$BQ295)</f>
        <v>82.906</v>
      </c>
      <c r="G295" s="373">
        <f>SUMPRODUCT($K$3:$BQ$3,$K295:$BQ295)/$J$3</f>
        <v>0.52120472279260777</v>
      </c>
      <c r="H295" s="379">
        <f>SUMPRODUCT($K$3:$BQ$3,$K295:$BQ295)</f>
        <v>5076.534</v>
      </c>
      <c r="I295" s="373">
        <f>CORREL($K$4:$BQ$4,$K295:$BQ295)</f>
        <v>-0.33946345523663463</v>
      </c>
      <c r="J295" s="379">
        <f>$E295/$G295*100</f>
        <v>60.252308748329867</v>
      </c>
      <c r="K295" s="380">
        <f t="array" aca="true" ref="K295">INDEX(KM_PCT,MATCH($A295,'Knowledge - Percentages'!$B:$B,0),'Data - Knowledge'!K$8)/100</f>
        <v>1.712</v>
      </c>
      <c r="L295" s="380">
        <f t="array" aca="true" ref="L295">INDEX(KM_PCT,MATCH($A295,'Knowledge - Percentages'!$B:$B,0),'Data - Knowledge'!L$8)/100</f>
        <v>1.341</v>
      </c>
      <c r="M295" s="380">
        <f t="array" aca="true" ref="M295">INDEX(KM_PCT,MATCH($A295,'Knowledge - Percentages'!$B:$B,0),'Data - Knowledge'!M$8)/100</f>
        <v>0.98</v>
      </c>
      <c r="N295" s="380">
        <f t="array" aca="true" ref="N295">INDEX(KM_PCT,MATCH($A295,'Knowledge - Percentages'!$B:$B,0),'Data - Knowledge'!N$8)/100</f>
        <v>0.598</v>
      </c>
      <c r="O295" s="380">
        <f t="array" aca="true" ref="O295">INDEX(KM_PCT,MATCH($A295,'Knowledge - Percentages'!$B:$B,0),'Data - Knowledge'!O$8)/100</f>
        <v>0.755</v>
      </c>
      <c r="P295" s="380">
        <f t="array" aca="true" ref="P295">INDEX(KM_PCT,MATCH($A295,'Knowledge - Percentages'!$B:$B,0),'Data - Knowledge'!P$8)/100</f>
        <v>0.642</v>
      </c>
      <c r="Q295" s="380">
        <f t="array" aca="true" ref="Q295">INDEX(KM_PCT,MATCH($A295,'Knowledge - Percentages'!$B:$B,0),'Data - Knowledge'!Q$8)/100</f>
        <v>0.882</v>
      </c>
      <c r="R295" s="380">
        <f t="array" aca="true" ref="R295">INDEX(KM_PCT,MATCH($A295,'Knowledge - Percentages'!$B:$B,0),'Data - Knowledge'!R$8)/100</f>
        <v>0.71400000000000008</v>
      </c>
      <c r="S295" s="380">
        <f t="array" aca="true" ref="S295">INDEX(KM_PCT,MATCH($A295,'Knowledge - Percentages'!$B:$B,0),'Data - Knowledge'!S$8)/100</f>
        <v>0.677</v>
      </c>
      <c r="T295" s="380">
        <f t="array" aca="true" ref="T295">INDEX(KM_PCT,MATCH($A295,'Knowledge - Percentages'!$B:$B,0),'Data - Knowledge'!T$8)/100</f>
        <v>0.602</v>
      </c>
      <c r="U295" s="380">
        <f t="array" aca="true" ref="U295">INDEX(KM_PCT,MATCH($A295,'Knowledge - Percentages'!$B:$B,0),'Data - Knowledge'!U$8)/100</f>
        <v>0.555</v>
      </c>
      <c r="V295" s="380">
        <f t="array" aca="true" ref="V295">INDEX(KM_PCT,MATCH($A295,'Knowledge - Percentages'!$B:$B,0),'Data - Knowledge'!V$8)/100</f>
        <v>0.413</v>
      </c>
      <c r="W295" s="380">
        <f t="array" aca="true" ref="W295">INDEX(KM_PCT,MATCH($A295,'Knowledge - Percentages'!$B:$B,0),'Data - Knowledge'!W$8)/100</f>
        <v>0.457</v>
      </c>
      <c r="X295" s="380">
        <f t="array" aca="true" ref="X295">INDEX(KM_PCT,MATCH($A295,'Knowledge - Percentages'!$B:$B,0),'Data - Knowledge'!X$8)/100</f>
        <v>1.095</v>
      </c>
      <c r="Y295" s="380">
        <f t="array" aca="true" ref="Y295">INDEX(KM_PCT,MATCH($A295,'Knowledge - Percentages'!$B:$B,0),'Data - Knowledge'!Y$8)/100</f>
        <v>0.875</v>
      </c>
      <c r="Z295" s="380">
        <f t="array" aca="true" ref="Z295">INDEX(KM_PCT,MATCH($A295,'Knowledge - Percentages'!$B:$B,0),'Data - Knowledge'!Z$8)/100</f>
        <v>0.765</v>
      </c>
      <c r="AA295" s="380">
        <f t="array" aca="true" ref="AA295">INDEX(KM_PCT,MATCH($A295,'Knowledge - Percentages'!$B:$B,0),'Data - Knowledge'!AA$8)/100</f>
        <v>0.782</v>
      </c>
      <c r="AB295" s="380">
        <f t="array" aca="true" ref="AB295">INDEX(KM_PCT,MATCH($A295,'Knowledge - Percentages'!$B:$B,0),'Data - Knowledge'!AB$8)/100</f>
        <v>0.568</v>
      </c>
      <c r="AC295" s="380">
        <f t="array" aca="true" ref="AC295">INDEX(KM_PCT,MATCH($A295,'Knowledge - Percentages'!$B:$B,0),'Data - Knowledge'!AC$8)/100</f>
        <v>0.51</v>
      </c>
      <c r="AD295" s="380">
        <f t="array" aca="true" ref="AD295">INDEX(KM_PCT,MATCH($A295,'Knowledge - Percentages'!$B:$B,0),'Data - Knowledge'!AD$8)/100</f>
        <v>0.66</v>
      </c>
      <c r="AE295" s="380">
        <f t="array" aca="true" ref="AE295">INDEX(KM_PCT,MATCH($A295,'Knowledge - Percentages'!$B:$B,0),'Data - Knowledge'!AE$8)/100</f>
        <v>0.455</v>
      </c>
      <c r="AF295" s="380">
        <f t="array" aca="true" ref="AF295">INDEX(KM_PCT,MATCH($A295,'Knowledge - Percentages'!$B:$B,0),'Data - Knowledge'!AF$8)/100</f>
        <v>0.44299999999999995</v>
      </c>
      <c r="AG295" s="380">
        <f t="array" aca="true" ref="AG295">INDEX(KM_PCT,MATCH($A295,'Knowledge - Percentages'!$B:$B,0),'Data - Knowledge'!AG$8)/100</f>
        <v>0.43700000000000006</v>
      </c>
      <c r="AH295" s="380">
        <f t="array" aca="true" ref="AH295">INDEX(KM_PCT,MATCH($A295,'Knowledge - Percentages'!$B:$B,0),'Data - Knowledge'!AH$8)/100</f>
        <v>0.489</v>
      </c>
      <c r="AI295" s="380">
        <f t="array" aca="true" ref="AI295">INDEX(KM_PCT,MATCH($A295,'Knowledge - Percentages'!$B:$B,0),'Data - Knowledge'!AI$8)/100</f>
        <v>0.42700000000000005</v>
      </c>
      <c r="AJ295" s="380">
        <f t="array" aca="true" ref="AJ295">INDEX(KM_PCT,MATCH($A295,'Knowledge - Percentages'!$B:$B,0),'Data - Knowledge'!AJ$8)/100</f>
        <v>0.524</v>
      </c>
      <c r="AK295" s="380">
        <f t="array" aca="true" ref="AK295">INDEX(KM_PCT,MATCH($A295,'Knowledge - Percentages'!$B:$B,0),'Data - Knowledge'!AK$8)/100</f>
        <v>0.423</v>
      </c>
      <c r="AL295" s="380">
        <f t="array" aca="true" ref="AL295">INDEX(KM_PCT,MATCH($A295,'Knowledge - Percentages'!$B:$B,0),'Data - Knowledge'!AL$8)/100</f>
        <v>0.523</v>
      </c>
      <c r="AM295" s="380">
        <f t="array" aca="true" ref="AM295">INDEX(KM_PCT,MATCH($A295,'Knowledge - Percentages'!$B:$B,0),'Data - Knowledge'!AM$8)/100</f>
        <v>0.516</v>
      </c>
      <c r="AN295" s="380">
        <f t="array" aca="true" ref="AN295">INDEX(KM_PCT,MATCH($A295,'Knowledge - Percentages'!$B:$B,0),'Data - Knowledge'!AN$8)/100</f>
        <v>0.34299999999999997</v>
      </c>
      <c r="AO295" s="380">
        <f t="array" aca="true" ref="AO295">INDEX(KM_PCT,MATCH($A295,'Knowledge - Percentages'!$B:$B,0),'Data - Knowledge'!AO$8)/100</f>
        <v>0.22399999999999998</v>
      </c>
      <c r="AP295" s="380">
        <f t="array" aca="true" ref="AP295">INDEX(KM_PCT,MATCH($A295,'Knowledge - Percentages'!$B:$B,0),'Data - Knowledge'!AP$8)/100</f>
        <v>0.46299999999999997</v>
      </c>
      <c r="AQ295" s="380">
        <f t="array" aca="true" ref="AQ295">INDEX(KM_PCT,MATCH($A295,'Knowledge - Percentages'!$B:$B,0),'Data - Knowledge'!AQ$8)/100</f>
        <v>0.456</v>
      </c>
      <c r="AR295" s="380">
        <f t="array" aca="true" ref="AR295">INDEX(KM_PCT,MATCH($A295,'Knowledge - Percentages'!$B:$B,0),'Data - Knowledge'!AR$8)/100</f>
        <v>0.596</v>
      </c>
      <c r="AS295" s="380">
        <f t="array" aca="true" ref="AS295">INDEX(KM_PCT,MATCH($A295,'Knowledge - Percentages'!$B:$B,0),'Data - Knowledge'!AS$8)/100</f>
        <v>0.524</v>
      </c>
      <c r="AT295" s="380">
        <f t="array" aca="true" ref="AT295">INDEX(KM_PCT,MATCH($A295,'Knowledge - Percentages'!$B:$B,0),'Data - Knowledge'!AT$8)/100</f>
        <v>0.408</v>
      </c>
      <c r="AU295" s="380">
        <f t="array" aca="true" ref="AU295">INDEX(KM_PCT,MATCH($A295,'Knowledge - Percentages'!$B:$B,0),'Data - Knowledge'!AU$8)/100</f>
        <v>0.37</v>
      </c>
      <c r="AV295" s="380">
        <f t="array" aca="true" ref="AV295">INDEX(KM_PCT,MATCH($A295,'Knowledge - Percentages'!$B:$B,0),'Data - Knowledge'!AV$8)/100</f>
        <v>0.364</v>
      </c>
      <c r="AW295" s="380">
        <f t="array" aca="true" ref="AW295">INDEX(KM_PCT,MATCH($A295,'Knowledge - Percentages'!$B:$B,0),'Data - Knowledge'!AW$8)/100</f>
        <v>0.396</v>
      </c>
      <c r="AX295" s="380">
        <f t="array" aca="true" ref="AX295">INDEX(KM_PCT,MATCH($A295,'Knowledge - Percentages'!$B:$B,0),'Data - Knowledge'!AX$8)/100</f>
        <v>0.259</v>
      </c>
      <c r="AY295" s="380">
        <f t="array" aca="true" ref="AY295">INDEX(KM_PCT,MATCH($A295,'Knowledge - Percentages'!$B:$B,0),'Data - Knowledge'!AY$8)/100</f>
        <v>0.389</v>
      </c>
      <c r="AZ295" s="380">
        <f t="array" aca="true" ref="AZ295">INDEX(KM_PCT,MATCH($A295,'Knowledge - Percentages'!$B:$B,0),'Data - Knowledge'!AZ$8)/100</f>
        <v>0.39899999999999997</v>
      </c>
      <c r="BA295" s="380">
        <f t="array" aca="true" ref="BA295">INDEX(KM_PCT,MATCH($A295,'Knowledge - Percentages'!$B:$B,0),'Data - Knowledge'!BA$8)/100</f>
        <v>0.33399999999999996</v>
      </c>
      <c r="BB295" s="380">
        <f t="array" aca="true" ref="BB295">INDEX(KM_PCT,MATCH($A295,'Knowledge - Percentages'!$B:$B,0),'Data - Knowledge'!BB$8)/100</f>
        <v>0.276</v>
      </c>
      <c r="BC295" s="380">
        <f t="array" aca="true" ref="BC295">INDEX(KM_PCT,MATCH($A295,'Knowledge - Percentages'!$B:$B,0),'Data - Knowledge'!BC$8)/100</f>
        <v>0.153</v>
      </c>
      <c r="BD295" s="380">
        <f t="array" aca="true" ref="BD295">INDEX(KM_PCT,MATCH($A295,'Knowledge - Percentages'!$B:$B,0),'Data - Knowledge'!BD$8)/100</f>
        <v>0.132</v>
      </c>
      <c r="BE295" s="380">
        <f t="array" aca="true" ref="BE295">INDEX(KM_PCT,MATCH($A295,'Knowledge - Percentages'!$B:$B,0),'Data - Knowledge'!BE$8)/100</f>
        <v>0.258</v>
      </c>
      <c r="BF295" s="380">
        <f t="array" aca="true" ref="BF295">INDEX(KM_PCT,MATCH($A295,'Knowledge - Percentages'!$B:$B,0),'Data - Knowledge'!BF$8)/100</f>
        <v>0.185</v>
      </c>
      <c r="BG295" s="380">
        <f t="array" aca="true" ref="BG295">INDEX(KM_PCT,MATCH($A295,'Knowledge - Percentages'!$B:$B,0),'Data - Knowledge'!BG$8)/100</f>
        <v>0.316</v>
      </c>
      <c r="BH295" s="380">
        <f t="array" aca="true" ref="BH295">INDEX(KM_PCT,MATCH($A295,'Knowledge - Percentages'!$B:$B,0),'Data - Knowledge'!BH$8)/100</f>
        <v>0.319</v>
      </c>
      <c r="BI295" s="380">
        <f t="array" aca="true" ref="BI295">INDEX(KM_PCT,MATCH($A295,'Knowledge - Percentages'!$B:$B,0),'Data - Knowledge'!BI$8)/100</f>
        <v>0.28600000000000003</v>
      </c>
      <c r="BJ295" s="380">
        <f t="array" aca="true" ref="BJ295">INDEX(KM_PCT,MATCH($A295,'Knowledge - Percentages'!$B:$B,0),'Data - Knowledge'!BJ$8)/100</f>
        <v>0.263</v>
      </c>
      <c r="BK295" s="380">
        <f t="array" aca="true" ref="BK295">INDEX(KM_PCT,MATCH($A295,'Knowledge - Percentages'!$B:$B,0),'Data - Knowledge'!BK$8)/100</f>
        <v>0.34700000000000003</v>
      </c>
      <c r="BL295" s="380">
        <f t="array" aca="true" ref="BL295">INDEX(KM_PCT,MATCH($A295,'Knowledge - Percentages'!$B:$B,0),'Data - Knowledge'!BL$8)/100</f>
        <v>0.433</v>
      </c>
      <c r="BM295" s="380">
        <f t="array" aca="true" ref="BM295">INDEX(KM_PCT,MATCH($A295,'Knowledge - Percentages'!$B:$B,0),'Data - Knowledge'!BM$8)/100</f>
        <v>0.311</v>
      </c>
      <c r="BN295" s="380">
        <f t="array" aca="true" ref="BN295">INDEX(KM_PCT,MATCH($A295,'Knowledge - Percentages'!$B:$B,0),'Data - Knowledge'!BN$8)/100</f>
        <v>0.3</v>
      </c>
      <c r="BO295" s="380">
        <f t="array" aca="true" ref="BO295">INDEX(KM_PCT,MATCH($A295,'Knowledge - Percentages'!$B:$B,0),'Data - Knowledge'!BO$8)/100</f>
        <v>0.239</v>
      </c>
      <c r="BP295" s="380">
        <f t="array" aca="true" ref="BP295">INDEX(KM_PCT,MATCH($A295,'Knowledge - Percentages'!$B:$B,0),'Data - Knowledge'!BP$8)/100</f>
        <v>0.231</v>
      </c>
      <c r="BQ295" s="380">
        <f t="array" aca="true" ref="BQ295">INDEX(KM_PCT,MATCH($A295,'Knowledge - Percentages'!$B:$B,0),'Data - Knowledge'!BQ$8)/100</f>
        <v>0.17300000000000001</v>
      </c>
    </row>
    <row r="296" spans="1:69">
      <c r="A296" t="s">
        <v>629</v>
      </c>
      <c r="B296" t="s">
        <v>1126</v>
      </c>
      <c r="C296" t="s">
        <v>1174</v>
      </c>
      <c r="D296" t="s">
        <v>1188</v>
      </c>
      <c r="E296" s="373">
        <f>SUMPRODUCT($K$2:$BQ$2,$K296:$BQ296)/$J$2</f>
        <v>0.28712878787878787</v>
      </c>
      <c r="F296" s="379">
        <f>SUMPRODUCT($K$2:$BQ$2,$K296:$BQ296)</f>
        <v>75.801999999999992</v>
      </c>
      <c r="G296" s="373">
        <f>SUMPRODUCT($K$3:$BQ$3,$K296:$BQ296)/$J$3</f>
        <v>0.48598028747433258</v>
      </c>
      <c r="H296" s="379">
        <f>SUMPRODUCT($K$3:$BQ$3,$K296:$BQ296)</f>
        <v>4733.4479999999994</v>
      </c>
      <c r="I296" s="373">
        <f>CORREL($K$4:$BQ$4,$K296:$BQ296)</f>
        <v>-0.33956887513168627</v>
      </c>
      <c r="J296" s="379">
        <f>$E296/$G296*100</f>
        <v>59.082393932275046</v>
      </c>
      <c r="K296" s="380">
        <f t="array" aca="true" ref="K296">INDEX(KM_PCT,MATCH($A296,'Knowledge - Percentages'!$B:$B,0),'Data - Knowledge'!K$8)/100</f>
        <v>1.22</v>
      </c>
      <c r="L296" s="380">
        <f t="array" aca="true" ref="L296">INDEX(KM_PCT,MATCH($A296,'Knowledge - Percentages'!$B:$B,0),'Data - Knowledge'!L$8)/100</f>
        <v>0.96</v>
      </c>
      <c r="M296" s="380">
        <f t="array" aca="true" ref="M296">INDEX(KM_PCT,MATCH($A296,'Knowledge - Percentages'!$B:$B,0),'Data - Knowledge'!M$8)/100</f>
        <v>0.956</v>
      </c>
      <c r="N296" s="380">
        <f t="array" aca="true" ref="N296">INDEX(KM_PCT,MATCH($A296,'Knowledge - Percentages'!$B:$B,0),'Data - Knowledge'!N$8)/100</f>
        <v>0.601</v>
      </c>
      <c r="O296" s="380">
        <f t="array" aca="true" ref="O296">INDEX(KM_PCT,MATCH($A296,'Knowledge - Percentages'!$B:$B,0),'Data - Knowledge'!O$8)/100</f>
        <v>0.718</v>
      </c>
      <c r="P296" s="380">
        <f t="array" aca="true" ref="P296">INDEX(KM_PCT,MATCH($A296,'Knowledge - Percentages'!$B:$B,0),'Data - Knowledge'!P$8)/100</f>
        <v>0.56700000000000006</v>
      </c>
      <c r="Q296" s="380">
        <f t="array" aca="true" ref="Q296">INDEX(KM_PCT,MATCH($A296,'Knowledge - Percentages'!$B:$B,0),'Data - Knowledge'!Q$8)/100</f>
        <v>0.66299999999999992</v>
      </c>
      <c r="R296" s="380">
        <f t="array" aca="true" ref="R296">INDEX(KM_PCT,MATCH($A296,'Knowledge - Percentages'!$B:$B,0),'Data - Knowledge'!R$8)/100</f>
        <v>0.768</v>
      </c>
      <c r="S296" s="380">
        <f t="array" aca="true" ref="S296">INDEX(KM_PCT,MATCH($A296,'Knowledge - Percentages'!$B:$B,0),'Data - Knowledge'!S$8)/100</f>
        <v>0.70400000000000007</v>
      </c>
      <c r="T296" s="380">
        <f t="array" aca="true" ref="T296">INDEX(KM_PCT,MATCH($A296,'Knowledge - Percentages'!$B:$B,0),'Data - Knowledge'!T$8)/100</f>
        <v>0.539</v>
      </c>
      <c r="U296" s="380">
        <f t="array" aca="true" ref="U296">INDEX(KM_PCT,MATCH($A296,'Knowledge - Percentages'!$B:$B,0),'Data - Knowledge'!U$8)/100</f>
        <v>0.49</v>
      </c>
      <c r="V296" s="380">
        <f t="array" aca="true" ref="V296">INDEX(KM_PCT,MATCH($A296,'Knowledge - Percentages'!$B:$B,0),'Data - Knowledge'!V$8)/100</f>
        <v>0.42100000000000004</v>
      </c>
      <c r="W296" s="380">
        <f t="array" aca="true" ref="W296">INDEX(KM_PCT,MATCH($A296,'Knowledge - Percentages'!$B:$B,0),'Data - Knowledge'!W$8)/100</f>
        <v>0.364</v>
      </c>
      <c r="X296" s="380">
        <f t="array" aca="true" ref="X296">INDEX(KM_PCT,MATCH($A296,'Knowledge - Percentages'!$B:$B,0),'Data - Knowledge'!X$8)/100</f>
        <v>0.746</v>
      </c>
      <c r="Y296" s="380">
        <f t="array" aca="true" ref="Y296">INDEX(KM_PCT,MATCH($A296,'Knowledge - Percentages'!$B:$B,0),'Data - Knowledge'!Y$8)/100</f>
        <v>0.397</v>
      </c>
      <c r="Z296" s="380">
        <f t="array" aca="true" ref="Z296">INDEX(KM_PCT,MATCH($A296,'Knowledge - Percentages'!$B:$B,0),'Data - Knowledge'!Z$8)/100</f>
        <v>0.672</v>
      </c>
      <c r="AA296" s="380">
        <f t="array" aca="true" ref="AA296">INDEX(KM_PCT,MATCH($A296,'Knowledge - Percentages'!$B:$B,0),'Data - Knowledge'!AA$8)/100</f>
        <v>0.325</v>
      </c>
      <c r="AB296" s="380">
        <f t="array" aca="true" ref="AB296">INDEX(KM_PCT,MATCH($A296,'Knowledge - Percentages'!$B:$B,0),'Data - Knowledge'!AB$8)/100</f>
        <v>0.527</v>
      </c>
      <c r="AC296" s="380">
        <f t="array" aca="true" ref="AC296">INDEX(KM_PCT,MATCH($A296,'Knowledge - Percentages'!$B:$B,0),'Data - Knowledge'!AC$8)/100</f>
        <v>0.41</v>
      </c>
      <c r="AD296" s="380">
        <f t="array" aca="true" ref="AD296">INDEX(KM_PCT,MATCH($A296,'Knowledge - Percentages'!$B:$B,0),'Data - Knowledge'!AD$8)/100</f>
        <v>0.505</v>
      </c>
      <c r="AE296" s="380">
        <f t="array" aca="true" ref="AE296">INDEX(KM_PCT,MATCH($A296,'Knowledge - Percentages'!$B:$B,0),'Data - Knowledge'!AE$8)/100</f>
        <v>0.45399999999999996</v>
      </c>
      <c r="AF296" s="380">
        <f t="array" aca="true" ref="AF296">INDEX(KM_PCT,MATCH($A296,'Knowledge - Percentages'!$B:$B,0),'Data - Knowledge'!AF$8)/100</f>
        <v>0.465</v>
      </c>
      <c r="AG296" s="380">
        <f t="array" aca="true" ref="AG296">INDEX(KM_PCT,MATCH($A296,'Knowledge - Percentages'!$B:$B,0),'Data - Knowledge'!AG$8)/100</f>
        <v>0.39899999999999997</v>
      </c>
      <c r="AH296" s="380">
        <f t="array" aca="true" ref="AH296">INDEX(KM_PCT,MATCH($A296,'Knowledge - Percentages'!$B:$B,0),'Data - Knowledge'!AH$8)/100</f>
        <v>0.506</v>
      </c>
      <c r="AI296" s="380">
        <f t="array" aca="true" ref="AI296">INDEX(KM_PCT,MATCH($A296,'Knowledge - Percentages'!$B:$B,0),'Data - Knowledge'!AI$8)/100</f>
        <v>0.42</v>
      </c>
      <c r="AJ296" s="380">
        <f t="array" aca="true" ref="AJ296">INDEX(KM_PCT,MATCH($A296,'Knowledge - Percentages'!$B:$B,0),'Data - Knowledge'!AJ$8)/100</f>
        <v>0.46799999999999997</v>
      </c>
      <c r="AK296" s="380">
        <f t="array" aca="true" ref="AK296">INDEX(KM_PCT,MATCH($A296,'Knowledge - Percentages'!$B:$B,0),'Data - Knowledge'!AK$8)/100</f>
        <v>0.39899999999999997</v>
      </c>
      <c r="AL296" s="380">
        <f t="array" aca="true" ref="AL296">INDEX(KM_PCT,MATCH($A296,'Knowledge - Percentages'!$B:$B,0),'Data - Knowledge'!AL$8)/100</f>
        <v>0.579</v>
      </c>
      <c r="AM296" s="380">
        <f t="array" aca="true" ref="AM296">INDEX(KM_PCT,MATCH($A296,'Knowledge - Percentages'!$B:$B,0),'Data - Knowledge'!AM$8)/100</f>
        <v>0.45299999999999996</v>
      </c>
      <c r="AN296" s="380">
        <f t="array" aca="true" ref="AN296">INDEX(KM_PCT,MATCH($A296,'Knowledge - Percentages'!$B:$B,0),'Data - Knowledge'!AN$8)/100</f>
        <v>0.311</v>
      </c>
      <c r="AO296" s="380">
        <f t="array" aca="true" ref="AO296">INDEX(KM_PCT,MATCH($A296,'Knowledge - Percentages'!$B:$B,0),'Data - Knowledge'!AO$8)/100</f>
        <v>0.282</v>
      </c>
      <c r="AP296" s="380">
        <f t="array" aca="true" ref="AP296">INDEX(KM_PCT,MATCH($A296,'Knowledge - Percentages'!$B:$B,0),'Data - Knowledge'!AP$8)/100</f>
        <v>0.415</v>
      </c>
      <c r="AQ296" s="380">
        <f t="array" aca="true" ref="AQ296">INDEX(KM_PCT,MATCH($A296,'Knowledge - Percentages'!$B:$B,0),'Data - Knowledge'!AQ$8)/100</f>
        <v>0.39799999999999996</v>
      </c>
      <c r="AR296" s="380">
        <f t="array" aca="true" ref="AR296">INDEX(KM_PCT,MATCH($A296,'Knowledge - Percentages'!$B:$B,0),'Data - Knowledge'!AR$8)/100</f>
        <v>0.384</v>
      </c>
      <c r="AS296" s="380">
        <f t="array" aca="true" ref="AS296">INDEX(KM_PCT,MATCH($A296,'Knowledge - Percentages'!$B:$B,0),'Data - Knowledge'!AS$8)/100</f>
        <v>0.231</v>
      </c>
      <c r="AT296" s="380">
        <f t="array" aca="true" ref="AT296">INDEX(KM_PCT,MATCH($A296,'Knowledge - Percentages'!$B:$B,0),'Data - Knowledge'!AT$8)/100</f>
        <v>0.28</v>
      </c>
      <c r="AU296" s="380">
        <f t="array" aca="true" ref="AU296">INDEX(KM_PCT,MATCH($A296,'Knowledge - Percentages'!$B:$B,0),'Data - Knowledge'!AU$8)/100</f>
        <v>0.38</v>
      </c>
      <c r="AV296" s="380">
        <f t="array" aca="true" ref="AV296">INDEX(KM_PCT,MATCH($A296,'Knowledge - Percentages'!$B:$B,0),'Data - Knowledge'!AV$8)/100</f>
        <v>0.319</v>
      </c>
      <c r="AW296" s="380">
        <f t="array" aca="true" ref="AW296">INDEX(KM_PCT,MATCH($A296,'Knowledge - Percentages'!$B:$B,0),'Data - Knowledge'!AW$8)/100</f>
        <v>0.33899999999999997</v>
      </c>
      <c r="AX296" s="380">
        <f t="array" aca="true" ref="AX296">INDEX(KM_PCT,MATCH($A296,'Knowledge - Percentages'!$B:$B,0),'Data - Knowledge'!AX$8)/100</f>
        <v>0.307</v>
      </c>
      <c r="AY296" s="380">
        <f t="array" aca="true" ref="AY296">INDEX(KM_PCT,MATCH($A296,'Knowledge - Percentages'!$B:$B,0),'Data - Knowledge'!AY$8)/100</f>
        <v>0.371</v>
      </c>
      <c r="AZ296" s="380">
        <f t="array" aca="true" ref="AZ296">INDEX(KM_PCT,MATCH($A296,'Knowledge - Percentages'!$B:$B,0),'Data - Knowledge'!AZ$8)/100</f>
        <v>0.371</v>
      </c>
      <c r="BA296" s="380">
        <f t="array" aca="true" ref="BA296">INDEX(KM_PCT,MATCH($A296,'Knowledge - Percentages'!$B:$B,0),'Data - Knowledge'!BA$8)/100</f>
        <v>0.311</v>
      </c>
      <c r="BB296" s="380">
        <f t="array" aca="true" ref="BB296">INDEX(KM_PCT,MATCH($A296,'Knowledge - Percentages'!$B:$B,0),'Data - Knowledge'!BB$8)/100</f>
        <v>0.253</v>
      </c>
      <c r="BC296" s="380">
        <f t="array" aca="true" ref="BC296">INDEX(KM_PCT,MATCH($A296,'Knowledge - Percentages'!$B:$B,0),'Data - Knowledge'!BC$8)/100</f>
        <v>0.13699999999999998</v>
      </c>
      <c r="BD296" s="380">
        <f t="array" aca="true" ref="BD296">INDEX(KM_PCT,MATCH($A296,'Knowledge - Percentages'!$B:$B,0),'Data - Knowledge'!BD$8)/100</f>
        <v>0.10800000000000001</v>
      </c>
      <c r="BE296" s="380">
        <f t="array" aca="true" ref="BE296">INDEX(KM_PCT,MATCH($A296,'Knowledge - Percentages'!$B:$B,0),'Data - Knowledge'!BE$8)/100</f>
        <v>0.271</v>
      </c>
      <c r="BF296" s="380">
        <f t="array" aca="true" ref="BF296">INDEX(KM_PCT,MATCH($A296,'Knowledge - Percentages'!$B:$B,0),'Data - Knowledge'!BF$8)/100</f>
        <v>0.21100000000000002</v>
      </c>
      <c r="BG296" s="380">
        <f t="array" aca="true" ref="BG296">INDEX(KM_PCT,MATCH($A296,'Knowledge - Percentages'!$B:$B,0),'Data - Knowledge'!BG$8)/100</f>
        <v>0.287</v>
      </c>
      <c r="BH296" s="380">
        <f t="array" aca="true" ref="BH296">INDEX(KM_PCT,MATCH($A296,'Knowledge - Percentages'!$B:$B,0),'Data - Knowledge'!BH$8)/100</f>
        <v>0.276</v>
      </c>
      <c r="BI296" s="380">
        <f t="array" aca="true" ref="BI296">INDEX(KM_PCT,MATCH($A296,'Knowledge - Percentages'!$B:$B,0),'Data - Knowledge'!BI$8)/100</f>
        <v>0.254</v>
      </c>
      <c r="BJ296" s="380">
        <f t="array" aca="true" ref="BJ296">INDEX(KM_PCT,MATCH($A296,'Knowledge - Percentages'!$B:$B,0),'Data - Knowledge'!BJ$8)/100</f>
        <v>0.247</v>
      </c>
      <c r="BK296" s="380">
        <f t="array" aca="true" ref="BK296">INDEX(KM_PCT,MATCH($A296,'Knowledge - Percentages'!$B:$B,0),'Data - Knowledge'!BK$8)/100</f>
        <v>0.315</v>
      </c>
      <c r="BL296" s="380">
        <f t="array" aca="true" ref="BL296">INDEX(KM_PCT,MATCH($A296,'Knowledge - Percentages'!$B:$B,0),'Data - Knowledge'!BL$8)/100</f>
        <v>0.249</v>
      </c>
      <c r="BM296" s="380">
        <f t="array" aca="true" ref="BM296">INDEX(KM_PCT,MATCH($A296,'Knowledge - Percentages'!$B:$B,0),'Data - Knowledge'!BM$8)/100</f>
        <v>0.293</v>
      </c>
      <c r="BN296" s="380">
        <f t="array" aca="true" ref="BN296">INDEX(KM_PCT,MATCH($A296,'Knowledge - Percentages'!$B:$B,0),'Data - Knowledge'!BN$8)/100</f>
        <v>0.266</v>
      </c>
      <c r="BO296" s="380">
        <f t="array" aca="true" ref="BO296">INDEX(KM_PCT,MATCH($A296,'Knowledge - Percentages'!$B:$B,0),'Data - Knowledge'!BO$8)/100</f>
        <v>0.259</v>
      </c>
      <c r="BP296" s="380">
        <f t="array" aca="true" ref="BP296">INDEX(KM_PCT,MATCH($A296,'Knowledge - Percentages'!$B:$B,0),'Data - Knowledge'!BP$8)/100</f>
        <v>0.2</v>
      </c>
      <c r="BQ296" s="380">
        <f t="array" aca="true" ref="BQ296">INDEX(KM_PCT,MATCH($A296,'Knowledge - Percentages'!$B:$B,0),'Data - Knowledge'!BQ$8)/100</f>
        <v>0.14800000000000002</v>
      </c>
    </row>
    <row r="297" spans="1:69">
      <c r="A297" t="s">
        <v>631</v>
      </c>
      <c r="B297" t="s">
        <v>1126</v>
      </c>
      <c r="C297" t="s">
        <v>1174</v>
      </c>
      <c r="D297" t="s">
        <v>632</v>
      </c>
      <c r="E297" s="373">
        <f>SUMPRODUCT($K$2:$BQ$2,$K297:$BQ297)/$J$2</f>
        <v>0.10365151515151516</v>
      </c>
      <c r="F297" s="379">
        <f>SUMPRODUCT($K$2:$BQ$2,$K297:$BQ297)</f>
        <v>27.364000000000004</v>
      </c>
      <c r="G297" s="373">
        <f>SUMPRODUCT($K$3:$BQ$3,$K297:$BQ297)/$J$3</f>
        <v>0.21376755646817244</v>
      </c>
      <c r="H297" s="379">
        <f>SUMPRODUCT($K$3:$BQ$3,$K297:$BQ297)</f>
        <v>2082.0959999999995</v>
      </c>
      <c r="I297" s="373">
        <f>CORREL($K$4:$BQ$4,$K297:$BQ297)</f>
        <v>-0.24604390861655573</v>
      </c>
      <c r="J297" s="379">
        <f>$E297/$G297*100</f>
        <v>48.487954329471741</v>
      </c>
      <c r="K297" s="380">
        <f t="array" aca="true" ref="K297">INDEX(KM_PCT,MATCH($A297,'Knowledge - Percentages'!$B:$B,0),'Data - Knowledge'!K$8)/100</f>
        <v>0.74400000000000011</v>
      </c>
      <c r="L297" s="380">
        <f t="array" aca="true" ref="L297">INDEX(KM_PCT,MATCH($A297,'Knowledge - Percentages'!$B:$B,0),'Data - Knowledge'!L$8)/100</f>
        <v>1.6980000000000002</v>
      </c>
      <c r="M297" s="380">
        <f t="array" aca="true" ref="M297">INDEX(KM_PCT,MATCH($A297,'Knowledge - Percentages'!$B:$B,0),'Data - Knowledge'!M$8)/100</f>
        <v>0.456</v>
      </c>
      <c r="N297" s="380">
        <f t="array" aca="true" ref="N297">INDEX(KM_PCT,MATCH($A297,'Knowledge - Percentages'!$B:$B,0),'Data - Knowledge'!N$8)/100</f>
        <v>0.254</v>
      </c>
      <c r="O297" s="380">
        <f t="array" aca="true" ref="O297">INDEX(KM_PCT,MATCH($A297,'Knowledge - Percentages'!$B:$B,0),'Data - Knowledge'!O$8)/100</f>
        <v>0.331</v>
      </c>
      <c r="P297" s="380">
        <f t="array" aca="true" ref="P297">INDEX(KM_PCT,MATCH($A297,'Knowledge - Percentages'!$B:$B,0),'Data - Knowledge'!P$8)/100</f>
        <v>0.29100000000000004</v>
      </c>
      <c r="Q297" s="380">
        <f t="array" aca="true" ref="Q297">INDEX(KM_PCT,MATCH($A297,'Knowledge - Percentages'!$B:$B,0),'Data - Knowledge'!Q$8)/100</f>
        <v>0.312</v>
      </c>
      <c r="R297" s="380">
        <f t="array" aca="true" ref="R297">INDEX(KM_PCT,MATCH($A297,'Knowledge - Percentages'!$B:$B,0),'Data - Knowledge'!R$8)/100</f>
        <v>0.297</v>
      </c>
      <c r="S297" s="380">
        <f t="array" aca="true" ref="S297">INDEX(KM_PCT,MATCH($A297,'Knowledge - Percentages'!$B:$B,0),'Data - Knowledge'!S$8)/100</f>
        <v>0.308</v>
      </c>
      <c r="T297" s="380">
        <f t="array" aca="true" ref="T297">INDEX(KM_PCT,MATCH($A297,'Knowledge - Percentages'!$B:$B,0),'Data - Knowledge'!T$8)/100</f>
        <v>0.263</v>
      </c>
      <c r="U297" s="380">
        <f t="array" aca="true" ref="U297">INDEX(KM_PCT,MATCH($A297,'Knowledge - Percentages'!$B:$B,0),'Data - Knowledge'!U$8)/100</f>
        <v>0.203</v>
      </c>
      <c r="V297" s="380">
        <f t="array" aca="true" ref="V297">INDEX(KM_PCT,MATCH($A297,'Knowledge - Percentages'!$B:$B,0),'Data - Knowledge'!V$8)/100</f>
        <v>0.141</v>
      </c>
      <c r="W297" s="380">
        <f t="array" aca="true" ref="W297">INDEX(KM_PCT,MATCH($A297,'Knowledge - Percentages'!$B:$B,0),'Data - Knowledge'!W$8)/100</f>
        <v>0.12</v>
      </c>
      <c r="X297" s="380">
        <f t="array" aca="true" ref="X297">INDEX(KM_PCT,MATCH($A297,'Knowledge - Percentages'!$B:$B,0),'Data - Knowledge'!X$8)/100</f>
        <v>0.381</v>
      </c>
      <c r="Y297" s="380">
        <f t="array" aca="true" ref="Y297">INDEX(KM_PCT,MATCH($A297,'Knowledge - Percentages'!$B:$B,0),'Data - Knowledge'!Y$8)/100</f>
        <v>0.317</v>
      </c>
      <c r="Z297" s="380">
        <f t="array" aca="true" ref="Z297">INDEX(KM_PCT,MATCH($A297,'Knowledge - Percentages'!$B:$B,0),'Data - Knowledge'!Z$8)/100</f>
        <v>0.315</v>
      </c>
      <c r="AA297" s="380">
        <f t="array" aca="true" ref="AA297">INDEX(KM_PCT,MATCH($A297,'Knowledge - Percentages'!$B:$B,0),'Data - Knowledge'!AA$8)/100</f>
        <v>0.24600000000000002</v>
      </c>
      <c r="AB297" s="380">
        <f t="array" aca="true" ref="AB297">INDEX(KM_PCT,MATCH($A297,'Knowledge - Percentages'!$B:$B,0),'Data - Knowledge'!AB$8)/100</f>
        <v>0.272</v>
      </c>
      <c r="AC297" s="380">
        <f t="array" aca="true" ref="AC297">INDEX(KM_PCT,MATCH($A297,'Knowledge - Percentages'!$B:$B,0),'Data - Knowledge'!AC$8)/100</f>
        <v>0.188</v>
      </c>
      <c r="AD297" s="380">
        <f t="array" aca="true" ref="AD297">INDEX(KM_PCT,MATCH($A297,'Knowledge - Percentages'!$B:$B,0),'Data - Knowledge'!AD$8)/100</f>
        <v>0.217</v>
      </c>
      <c r="AE297" s="380">
        <f t="array" aca="true" ref="AE297">INDEX(KM_PCT,MATCH($A297,'Knowledge - Percentages'!$B:$B,0),'Data - Knowledge'!AE$8)/100</f>
        <v>0.203</v>
      </c>
      <c r="AF297" s="380">
        <f t="array" aca="true" ref="AF297">INDEX(KM_PCT,MATCH($A297,'Knowledge - Percentages'!$B:$B,0),'Data - Knowledge'!AF$8)/100</f>
        <v>0.231</v>
      </c>
      <c r="AG297" s="380">
        <f t="array" aca="true" ref="AG297">INDEX(KM_PCT,MATCH($A297,'Knowledge - Percentages'!$B:$B,0),'Data - Knowledge'!AG$8)/100</f>
        <v>0.191</v>
      </c>
      <c r="AH297" s="380">
        <f t="array" aca="true" ref="AH297">INDEX(KM_PCT,MATCH($A297,'Knowledge - Percentages'!$B:$B,0),'Data - Knowledge'!AH$8)/100</f>
        <v>0.22899999999999998</v>
      </c>
      <c r="AI297" s="380">
        <f t="array" aca="true" ref="AI297">INDEX(KM_PCT,MATCH($A297,'Knowledge - Percentages'!$B:$B,0),'Data - Knowledge'!AI$8)/100</f>
        <v>0.18</v>
      </c>
      <c r="AJ297" s="380">
        <f t="array" aca="true" ref="AJ297">INDEX(KM_PCT,MATCH($A297,'Knowledge - Percentages'!$B:$B,0),'Data - Knowledge'!AJ$8)/100</f>
        <v>0.20199999999999999</v>
      </c>
      <c r="AK297" s="380">
        <f t="array" aca="true" ref="AK297">INDEX(KM_PCT,MATCH($A297,'Knowledge - Percentages'!$B:$B,0),'Data - Knowledge'!AK$8)/100</f>
        <v>0.134</v>
      </c>
      <c r="AL297" s="380">
        <f t="array" aca="true" ref="AL297">INDEX(KM_PCT,MATCH($A297,'Knowledge - Percentages'!$B:$B,0),'Data - Knowledge'!AL$8)/100</f>
        <v>0.204</v>
      </c>
      <c r="AM297" s="380">
        <f t="array" aca="true" ref="AM297">INDEX(KM_PCT,MATCH($A297,'Knowledge - Percentages'!$B:$B,0),'Data - Knowledge'!AM$8)/100</f>
        <v>0.23</v>
      </c>
      <c r="AN297" s="380">
        <f t="array" aca="true" ref="AN297">INDEX(KM_PCT,MATCH($A297,'Knowledge - Percentages'!$B:$B,0),'Data - Knowledge'!AN$8)/100</f>
        <v>0.107</v>
      </c>
      <c r="AO297" s="380">
        <f t="array" aca="true" ref="AO297">INDEX(KM_PCT,MATCH($A297,'Knowledge - Percentages'!$B:$B,0),'Data - Knowledge'!AO$8)/100</f>
        <v>0.10300000000000001</v>
      </c>
      <c r="AP297" s="380">
        <f t="array" aca="true" ref="AP297">INDEX(KM_PCT,MATCH($A297,'Knowledge - Percentages'!$B:$B,0),'Data - Knowledge'!AP$8)/100</f>
        <v>0.163</v>
      </c>
      <c r="AQ297" s="380">
        <f t="array" aca="true" ref="AQ297">INDEX(KM_PCT,MATCH($A297,'Knowledge - Percentages'!$B:$B,0),'Data - Knowledge'!AQ$8)/100</f>
        <v>0.187</v>
      </c>
      <c r="AR297" s="380">
        <f t="array" aca="true" ref="AR297">INDEX(KM_PCT,MATCH($A297,'Knowledge - Percentages'!$B:$B,0),'Data - Knowledge'!AR$8)/100</f>
        <v>0.341</v>
      </c>
      <c r="AS297" s="380">
        <f t="array" aca="true" ref="AS297">INDEX(KM_PCT,MATCH($A297,'Knowledge - Percentages'!$B:$B,0),'Data - Knowledge'!AS$8)/100</f>
        <v>0.14400000000000002</v>
      </c>
      <c r="AT297" s="380">
        <f t="array" aca="true" ref="AT297">INDEX(KM_PCT,MATCH($A297,'Knowledge - Percentages'!$B:$B,0),'Data - Knowledge'!AT$8)/100</f>
        <v>0.099</v>
      </c>
      <c r="AU297" s="380">
        <f t="array" aca="true" ref="AU297">INDEX(KM_PCT,MATCH($A297,'Knowledge - Percentages'!$B:$B,0),'Data - Knowledge'!AU$8)/100</f>
        <v>0.14</v>
      </c>
      <c r="AV297" s="380">
        <f t="array" aca="true" ref="AV297">INDEX(KM_PCT,MATCH($A297,'Knowledge - Percentages'!$B:$B,0),'Data - Knowledge'!AV$8)/100</f>
        <v>0.138</v>
      </c>
      <c r="AW297" s="380">
        <f t="array" aca="true" ref="AW297">INDEX(KM_PCT,MATCH($A297,'Knowledge - Percentages'!$B:$B,0),'Data - Knowledge'!AW$8)/100</f>
        <v>0.14800000000000002</v>
      </c>
      <c r="AX297" s="380">
        <f t="array" aca="true" ref="AX297">INDEX(KM_PCT,MATCH($A297,'Knowledge - Percentages'!$B:$B,0),'Data - Knowledge'!AX$8)/100</f>
        <v>0.073</v>
      </c>
      <c r="AY297" s="380">
        <f t="array" aca="true" ref="AY297">INDEX(KM_PCT,MATCH($A297,'Knowledge - Percentages'!$B:$B,0),'Data - Knowledge'!AY$8)/100</f>
        <v>0.16899999999999998</v>
      </c>
      <c r="AZ297" s="380">
        <f t="array" aca="true" ref="AZ297">INDEX(KM_PCT,MATCH($A297,'Knowledge - Percentages'!$B:$B,0),'Data - Knowledge'!AZ$8)/100</f>
        <v>0.151</v>
      </c>
      <c r="BA297" s="380">
        <f t="array" aca="true" ref="BA297">INDEX(KM_PCT,MATCH($A297,'Knowledge - Percentages'!$B:$B,0),'Data - Knowledge'!BA$8)/100</f>
        <v>0.111</v>
      </c>
      <c r="BB297" s="380">
        <f t="array" aca="true" ref="BB297">INDEX(KM_PCT,MATCH($A297,'Knowledge - Percentages'!$B:$B,0),'Data - Knowledge'!BB$8)/100</f>
        <v>0.088000000000000009</v>
      </c>
      <c r="BC297" s="380">
        <f t="array" aca="true" ref="BC297">INDEX(KM_PCT,MATCH($A297,'Knowledge - Percentages'!$B:$B,0),'Data - Knowledge'!BC$8)/100</f>
        <v>0.047</v>
      </c>
      <c r="BD297" s="380">
        <f t="array" aca="true" ref="BD297">INDEX(KM_PCT,MATCH($A297,'Knowledge - Percentages'!$B:$B,0),'Data - Knowledge'!BD$8)/100</f>
        <v>0.027000000000000003</v>
      </c>
      <c r="BE297" s="380">
        <f t="array" aca="true" ref="BE297">INDEX(KM_PCT,MATCH($A297,'Knowledge - Percentages'!$B:$B,0),'Data - Knowledge'!BE$8)/100</f>
        <v>0.07400000000000001</v>
      </c>
      <c r="BF297" s="380">
        <f t="array" aca="true" ref="BF297">INDEX(KM_PCT,MATCH($A297,'Knowledge - Percentages'!$B:$B,0),'Data - Knowledge'!BF$8)/100</f>
        <v>0.078</v>
      </c>
      <c r="BG297" s="380">
        <f t="array" aca="true" ref="BG297">INDEX(KM_PCT,MATCH($A297,'Knowledge - Percentages'!$B:$B,0),'Data - Knowledge'!BG$8)/100</f>
        <v>0.088000000000000009</v>
      </c>
      <c r="BH297" s="380">
        <f t="array" aca="true" ref="BH297">INDEX(KM_PCT,MATCH($A297,'Knowledge - Percentages'!$B:$B,0),'Data - Knowledge'!BH$8)/100</f>
        <v>0.132</v>
      </c>
      <c r="BI297" s="380">
        <f t="array" aca="true" ref="BI297">INDEX(KM_PCT,MATCH($A297,'Knowledge - Percentages'!$B:$B,0),'Data - Knowledge'!BI$8)/100</f>
        <v>0.075</v>
      </c>
      <c r="BJ297" s="380">
        <f t="array" aca="true" ref="BJ297">INDEX(KM_PCT,MATCH($A297,'Knowledge - Percentages'!$B:$B,0),'Data - Knowledge'!BJ$8)/100</f>
        <v>0.071</v>
      </c>
      <c r="BK297" s="380">
        <f t="array" aca="true" ref="BK297">INDEX(KM_PCT,MATCH($A297,'Knowledge - Percentages'!$B:$B,0),'Data - Knowledge'!BK$8)/100</f>
        <v>0.121</v>
      </c>
      <c r="BL297" s="380">
        <f t="array" aca="true" ref="BL297">INDEX(KM_PCT,MATCH($A297,'Knowledge - Percentages'!$B:$B,0),'Data - Knowledge'!BL$8)/100</f>
        <v>0.131</v>
      </c>
      <c r="BM297" s="380">
        <f t="array" aca="true" ref="BM297">INDEX(KM_PCT,MATCH($A297,'Knowledge - Percentages'!$B:$B,0),'Data - Knowledge'!BM$8)/100</f>
        <v>0.129</v>
      </c>
      <c r="BN297" s="380">
        <f t="array" aca="true" ref="BN297">INDEX(KM_PCT,MATCH($A297,'Knowledge - Percentages'!$B:$B,0),'Data - Knowledge'!BN$8)/100</f>
        <v>0.096</v>
      </c>
      <c r="BO297" s="380">
        <f t="array" aca="true" ref="BO297">INDEX(KM_PCT,MATCH($A297,'Knowledge - Percentages'!$B:$B,0),'Data - Knowledge'!BO$8)/100</f>
        <v>0.084</v>
      </c>
      <c r="BP297" s="380">
        <f t="array" aca="true" ref="BP297">INDEX(KM_PCT,MATCH($A297,'Knowledge - Percentages'!$B:$B,0),'Data - Knowledge'!BP$8)/100</f>
        <v>0.062</v>
      </c>
      <c r="BQ297" s="380">
        <f t="array" aca="true" ref="BQ297">INDEX(KM_PCT,MATCH($A297,'Knowledge - Percentages'!$B:$B,0),'Data - Knowledge'!BQ$8)/100</f>
        <v>0.040999999999999995</v>
      </c>
    </row>
    <row r="298" spans="1:69">
      <c r="A298" t="s">
        <v>1189</v>
      </c>
      <c r="B298" t="s">
        <v>1190</v>
      </c>
      <c r="C298" t="s">
        <v>1191</v>
      </c>
      <c r="D298" t="s">
        <v>1192</v>
      </c>
      <c r="E298" s="373">
        <f>SUMPRODUCT($K$2:$BQ$2,$K298:$BQ298)/$J$2</f>
        <v>0.85342803030303038</v>
      </c>
      <c r="F298" s="379">
        <f>SUMPRODUCT($K$2:$BQ$2,$K298:$BQ298)</f>
        <v>225.30500000000004</v>
      </c>
      <c r="G298" s="373">
        <f>SUMPRODUCT($K$3:$BQ$3,$K298:$BQ298)/$J$3</f>
        <v>0.91123952772073924</v>
      </c>
      <c r="H298" s="379">
        <f>SUMPRODUCT($K$3:$BQ$3,$K298:$BQ298)</f>
        <v>8875.473</v>
      </c>
      <c r="I298" s="373">
        <f>CORREL($K$4:$BQ$4,$K298:$BQ298)</f>
        <v>-0.35639767287564605</v>
      </c>
      <c r="J298" s="379">
        <f>$E298/$G298*100</f>
        <v>93.655729842809677</v>
      </c>
      <c r="K298" s="380">
        <f t="array" aca="true" ref="K298">INDEX(KM_PCT,MATCH($A298,'Knowledge - Percentages'!$B:$B,0),'Data - Knowledge'!K$8)/100</f>
        <v>0.972</v>
      </c>
      <c r="L298" s="380">
        <f t="array" aca="true" ref="L298">INDEX(KM_PCT,MATCH($A298,'Knowledge - Percentages'!$B:$B,0),'Data - Knowledge'!L$8)/100</f>
        <v>0.972</v>
      </c>
      <c r="M298" s="380">
        <f t="array" aca="true" ref="M298">INDEX(KM_PCT,MATCH($A298,'Knowledge - Percentages'!$B:$B,0),'Data - Knowledge'!M$8)/100</f>
        <v>0.972</v>
      </c>
      <c r="N298" s="380">
        <f t="array" aca="true" ref="N298">INDEX(KM_PCT,MATCH($A298,'Knowledge - Percentages'!$B:$B,0),'Data - Knowledge'!N$8)/100</f>
        <v>0.934</v>
      </c>
      <c r="O298" s="380">
        <f t="array" aca="true" ref="O298">INDEX(KM_PCT,MATCH($A298,'Knowledge - Percentages'!$B:$B,0),'Data - Knowledge'!O$8)/100</f>
        <v>0.956</v>
      </c>
      <c r="P298" s="380">
        <f t="array" aca="true" ref="P298">INDEX(KM_PCT,MATCH($A298,'Knowledge - Percentages'!$B:$B,0),'Data - Knowledge'!P$8)/100</f>
        <v>0.973</v>
      </c>
      <c r="Q298" s="380">
        <f t="array" aca="true" ref="Q298">INDEX(KM_PCT,MATCH($A298,'Knowledge - Percentages'!$B:$B,0),'Data - Knowledge'!Q$8)/100</f>
        <v>0.956</v>
      </c>
      <c r="R298" s="380">
        <f t="array" aca="true" ref="R298">INDEX(KM_PCT,MATCH($A298,'Knowledge - Percentages'!$B:$B,0),'Data - Knowledge'!R$8)/100</f>
        <v>0.956</v>
      </c>
      <c r="S298" s="380">
        <f t="array" aca="true" ref="S298">INDEX(KM_PCT,MATCH($A298,'Knowledge - Percentages'!$B:$B,0),'Data - Knowledge'!S$8)/100</f>
        <v>0.975</v>
      </c>
      <c r="T298" s="380">
        <f t="array" aca="true" ref="T298">INDEX(KM_PCT,MATCH($A298,'Knowledge - Percentages'!$B:$B,0),'Data - Knowledge'!T$8)/100</f>
        <v>0.915</v>
      </c>
      <c r="U298" s="380">
        <f t="array" aca="true" ref="U298">INDEX(KM_PCT,MATCH($A298,'Knowledge - Percentages'!$B:$B,0),'Data - Knowledge'!U$8)/100</f>
        <v>0.917</v>
      </c>
      <c r="V298" s="380">
        <f t="array" aca="true" ref="V298">INDEX(KM_PCT,MATCH($A298,'Knowledge - Percentages'!$B:$B,0),'Data - Knowledge'!V$8)/100</f>
        <v>0.865</v>
      </c>
      <c r="W298" s="380">
        <f t="array" aca="true" ref="W298">INDEX(KM_PCT,MATCH($A298,'Knowledge - Percentages'!$B:$B,0),'Data - Knowledge'!W$8)/100</f>
        <v>0.904</v>
      </c>
      <c r="X298" s="380">
        <f t="array" aca="true" ref="X298">INDEX(KM_PCT,MATCH($A298,'Knowledge - Percentages'!$B:$B,0),'Data - Knowledge'!X$8)/100</f>
        <v>0.96900000000000008</v>
      </c>
      <c r="Y298" s="380">
        <f t="array" aca="true" ref="Y298">INDEX(KM_PCT,MATCH($A298,'Knowledge - Percentages'!$B:$B,0),'Data - Knowledge'!Y$8)/100</f>
        <v>0.97400000000000009</v>
      </c>
      <c r="Z298" s="380">
        <f t="array" aca="true" ref="Z298">INDEX(KM_PCT,MATCH($A298,'Knowledge - Percentages'!$B:$B,0),'Data - Knowledge'!Z$8)/100</f>
        <v>0.96900000000000008</v>
      </c>
      <c r="AA298" s="380">
        <f t="array" aca="true" ref="AA298">INDEX(KM_PCT,MATCH($A298,'Knowledge - Percentages'!$B:$B,0),'Data - Knowledge'!AA$8)/100</f>
        <v>0.97</v>
      </c>
      <c r="AB298" s="380">
        <f t="array" aca="true" ref="AB298">INDEX(KM_PCT,MATCH($A298,'Knowledge - Percentages'!$B:$B,0),'Data - Knowledge'!AB$8)/100</f>
        <v>0.96200000000000008</v>
      </c>
      <c r="AC298" s="380">
        <f t="array" aca="true" ref="AC298">INDEX(KM_PCT,MATCH($A298,'Knowledge - Percentages'!$B:$B,0),'Data - Knowledge'!AC$8)/100</f>
        <v>0.96</v>
      </c>
      <c r="AD298" s="380">
        <f t="array" aca="true" ref="AD298">INDEX(KM_PCT,MATCH($A298,'Knowledge - Percentages'!$B:$B,0),'Data - Knowledge'!AD$8)/100</f>
        <v>0.956</v>
      </c>
      <c r="AE298" s="380">
        <f t="array" aca="true" ref="AE298">INDEX(KM_PCT,MATCH($A298,'Knowledge - Percentages'!$B:$B,0),'Data - Knowledge'!AE$8)/100</f>
        <v>0.937</v>
      </c>
      <c r="AF298" s="380">
        <f t="array" aca="true" ref="AF298">INDEX(KM_PCT,MATCH($A298,'Knowledge - Percentages'!$B:$B,0),'Data - Knowledge'!AF$8)/100</f>
        <v>0.93900000000000006</v>
      </c>
      <c r="AG298" s="380">
        <f t="array" aca="true" ref="AG298">INDEX(KM_PCT,MATCH($A298,'Knowledge - Percentages'!$B:$B,0),'Data - Knowledge'!AG$8)/100</f>
        <v>0.8909999999999999</v>
      </c>
      <c r="AH298" s="380">
        <f t="array" aca="true" ref="AH298">INDEX(KM_PCT,MATCH($A298,'Knowledge - Percentages'!$B:$B,0),'Data - Knowledge'!AH$8)/100</f>
        <v>0.93900000000000006</v>
      </c>
      <c r="AI298" s="380">
        <f t="array" aca="true" ref="AI298">INDEX(KM_PCT,MATCH($A298,'Knowledge - Percentages'!$B:$B,0),'Data - Knowledge'!AI$8)/100</f>
        <v>0.929</v>
      </c>
      <c r="AJ298" s="380">
        <f t="array" aca="true" ref="AJ298">INDEX(KM_PCT,MATCH($A298,'Knowledge - Percentages'!$B:$B,0),'Data - Knowledge'!AJ$8)/100</f>
        <v>0.93099999999999994</v>
      </c>
      <c r="AK298" s="380">
        <f t="array" aca="true" ref="AK298">INDEX(KM_PCT,MATCH($A298,'Knowledge - Percentages'!$B:$B,0),'Data - Knowledge'!AK$8)/100</f>
        <v>0.904</v>
      </c>
      <c r="AL298" s="380">
        <f t="array" aca="true" ref="AL298">INDEX(KM_PCT,MATCH($A298,'Knowledge - Percentages'!$B:$B,0),'Data - Knowledge'!AL$8)/100</f>
        <v>0.92599999999999993</v>
      </c>
      <c r="AM298" s="380">
        <f t="array" aca="true" ref="AM298">INDEX(KM_PCT,MATCH($A298,'Knowledge - Percentages'!$B:$B,0),'Data - Knowledge'!AM$8)/100</f>
        <v>0.92599999999999993</v>
      </c>
      <c r="AN298" s="380">
        <f t="array" aca="true" ref="AN298">INDEX(KM_PCT,MATCH($A298,'Knowledge - Percentages'!$B:$B,0),'Data - Knowledge'!AN$8)/100</f>
        <v>0.82700000000000007</v>
      </c>
      <c r="AO298" s="380">
        <f t="array" aca="true" ref="AO298">INDEX(KM_PCT,MATCH($A298,'Knowledge - Percentages'!$B:$B,0),'Data - Knowledge'!AO$8)/100</f>
        <v>0.83</v>
      </c>
      <c r="AP298" s="380">
        <f t="array" aca="true" ref="AP298">INDEX(KM_PCT,MATCH($A298,'Knowledge - Percentages'!$B:$B,0),'Data - Knowledge'!AP$8)/100</f>
        <v>0.935</v>
      </c>
      <c r="AQ298" s="380">
        <f t="array" aca="true" ref="AQ298">INDEX(KM_PCT,MATCH($A298,'Knowledge - Percentages'!$B:$B,0),'Data - Knowledge'!AQ$8)/100</f>
        <v>0.937</v>
      </c>
      <c r="AR298" s="380">
        <f t="array" aca="true" ref="AR298">INDEX(KM_PCT,MATCH($A298,'Knowledge - Percentages'!$B:$B,0),'Data - Knowledge'!AR$8)/100</f>
        <v>0.978</v>
      </c>
      <c r="AS298" s="380">
        <f t="array" aca="true" ref="AS298">INDEX(KM_PCT,MATCH($A298,'Knowledge - Percentages'!$B:$B,0),'Data - Knowledge'!AS$8)/100</f>
        <v>0.951</v>
      </c>
      <c r="AT298" s="380">
        <f t="array" aca="true" ref="AT298">INDEX(KM_PCT,MATCH($A298,'Knowledge - Percentages'!$B:$B,0),'Data - Knowledge'!AT$8)/100</f>
        <v>0.951</v>
      </c>
      <c r="AU298" s="380">
        <f t="array" aca="true" ref="AU298">INDEX(KM_PCT,MATCH($A298,'Knowledge - Percentages'!$B:$B,0),'Data - Knowledge'!AU$8)/100</f>
        <v>0.895</v>
      </c>
      <c r="AV298" s="380">
        <f t="array" aca="true" ref="AV298">INDEX(KM_PCT,MATCH($A298,'Knowledge - Percentages'!$B:$B,0),'Data - Knowledge'!AV$8)/100</f>
        <v>0.884</v>
      </c>
      <c r="AW298" s="380">
        <f t="array" aca="true" ref="AW298">INDEX(KM_PCT,MATCH($A298,'Knowledge - Percentages'!$B:$B,0),'Data - Knowledge'!AW$8)/100</f>
        <v>0.895</v>
      </c>
      <c r="AX298" s="380">
        <f t="array" aca="true" ref="AX298">INDEX(KM_PCT,MATCH($A298,'Knowledge - Percentages'!$B:$B,0),'Data - Knowledge'!AX$8)/100</f>
        <v>0.925</v>
      </c>
      <c r="AY298" s="380">
        <f t="array" aca="true" ref="AY298">INDEX(KM_PCT,MATCH($A298,'Knowledge - Percentages'!$B:$B,0),'Data - Knowledge'!AY$8)/100</f>
        <v>0.845</v>
      </c>
      <c r="AZ298" s="380">
        <f t="array" aca="true" ref="AZ298">INDEX(KM_PCT,MATCH($A298,'Knowledge - Percentages'!$B:$B,0),'Data - Knowledge'!AZ$8)/100</f>
        <v>0.895</v>
      </c>
      <c r="BA298" s="380">
        <f t="array" aca="true" ref="BA298">INDEX(KM_PCT,MATCH($A298,'Knowledge - Percentages'!$B:$B,0),'Data - Knowledge'!BA$8)/100</f>
        <v>0.857</v>
      </c>
      <c r="BB298" s="380">
        <f t="array" aca="true" ref="BB298">INDEX(KM_PCT,MATCH($A298,'Knowledge - Percentages'!$B:$B,0),'Data - Knowledge'!BB$8)/100</f>
        <v>0.835</v>
      </c>
      <c r="BC298" s="380">
        <f t="array" aca="true" ref="BC298">INDEX(KM_PCT,MATCH($A298,'Knowledge - Percentages'!$B:$B,0),'Data - Knowledge'!BC$8)/100</f>
        <v>0.618</v>
      </c>
      <c r="BD298" s="380">
        <f t="array" aca="true" ref="BD298">INDEX(KM_PCT,MATCH($A298,'Knowledge - Percentages'!$B:$B,0),'Data - Knowledge'!BD$8)/100</f>
        <v>0.70900000000000007</v>
      </c>
      <c r="BE298" s="380">
        <f t="array" aca="true" ref="BE298">INDEX(KM_PCT,MATCH($A298,'Knowledge - Percentages'!$B:$B,0),'Data - Knowledge'!BE$8)/100</f>
        <v>0.78099999999999992</v>
      </c>
      <c r="BF298" s="380">
        <f t="array" aca="true" ref="BF298">INDEX(KM_PCT,MATCH($A298,'Knowledge - Percentages'!$B:$B,0),'Data - Knowledge'!BF$8)/100</f>
        <v>0.753</v>
      </c>
      <c r="BG298" s="380">
        <f t="array" aca="true" ref="BG298">INDEX(KM_PCT,MATCH($A298,'Knowledge - Percentages'!$B:$B,0),'Data - Knowledge'!BG$8)/100</f>
        <v>0.895</v>
      </c>
      <c r="BH298" s="380">
        <f t="array" aca="true" ref="BH298">INDEX(KM_PCT,MATCH($A298,'Knowledge - Percentages'!$B:$B,0),'Data - Knowledge'!BH$8)/100</f>
        <v>0.909</v>
      </c>
      <c r="BI298" s="380">
        <f t="array" aca="true" ref="BI298">INDEX(KM_PCT,MATCH($A298,'Knowledge - Percentages'!$B:$B,0),'Data - Knowledge'!BI$8)/100</f>
        <v>0.894</v>
      </c>
      <c r="BJ298" s="380">
        <f t="array" aca="true" ref="BJ298">INDEX(KM_PCT,MATCH($A298,'Knowledge - Percentages'!$B:$B,0),'Data - Knowledge'!BJ$8)/100</f>
        <v>0.873</v>
      </c>
      <c r="BK298" s="380">
        <f t="array" aca="true" ref="BK298">INDEX(KM_PCT,MATCH($A298,'Knowledge - Percentages'!$B:$B,0),'Data - Knowledge'!BK$8)/100</f>
        <v>0.884</v>
      </c>
      <c r="BL298" s="380">
        <f t="array" aca="true" ref="BL298">INDEX(KM_PCT,MATCH($A298,'Knowledge - Percentages'!$B:$B,0),'Data - Knowledge'!BL$8)/100</f>
        <v>0.88</v>
      </c>
      <c r="BM298" s="380">
        <f t="array" aca="true" ref="BM298">INDEX(KM_PCT,MATCH($A298,'Knowledge - Percentages'!$B:$B,0),'Data - Knowledge'!BM$8)/100</f>
        <v>0.882</v>
      </c>
      <c r="BN298" s="380">
        <f t="array" aca="true" ref="BN298">INDEX(KM_PCT,MATCH($A298,'Knowledge - Percentages'!$B:$B,0),'Data - Knowledge'!BN$8)/100</f>
        <v>0.87599999999999989</v>
      </c>
      <c r="BO298" s="380">
        <f t="array" aca="true" ref="BO298">INDEX(KM_PCT,MATCH($A298,'Knowledge - Percentages'!$B:$B,0),'Data - Knowledge'!BO$8)/100</f>
        <v>0.856</v>
      </c>
      <c r="BP298" s="380">
        <f t="array" aca="true" ref="BP298">INDEX(KM_PCT,MATCH($A298,'Knowledge - Percentages'!$B:$B,0),'Data - Knowledge'!BP$8)/100</f>
        <v>0.81700000000000006</v>
      </c>
      <c r="BQ298" s="380">
        <f t="array" aca="true" ref="BQ298">INDEX(KM_PCT,MATCH($A298,'Knowledge - Percentages'!$B:$B,0),'Data - Knowledge'!BQ$8)/100</f>
        <v>0.792</v>
      </c>
    </row>
    <row r="299" spans="1:69">
      <c r="A299" t="s">
        <v>1193</v>
      </c>
      <c r="B299" t="s">
        <v>1190</v>
      </c>
      <c r="C299" t="s">
        <v>1191</v>
      </c>
      <c r="D299" t="s">
        <v>1194</v>
      </c>
      <c r="E299" s="373">
        <f>SUMPRODUCT($K$2:$BQ$2,$K299:$BQ299)/$J$2</f>
        <v>0.12742803030303032</v>
      </c>
      <c r="F299" s="379">
        <f>SUMPRODUCT($K$2:$BQ$2,$K299:$BQ299)</f>
        <v>33.641000000000005</v>
      </c>
      <c r="G299" s="373">
        <f>SUMPRODUCT($K$3:$BQ$3,$K299:$BQ299)/$J$3</f>
        <v>0.075971457905544174</v>
      </c>
      <c r="H299" s="379">
        <f>SUMPRODUCT($K$3:$BQ$3,$K299:$BQ299)</f>
        <v>739.96200000000022</v>
      </c>
      <c r="I299" s="373">
        <f>CORREL($K$4:$BQ$4,$K299:$BQ299)</f>
        <v>0.360490992635509</v>
      </c>
      <c r="J299" s="379">
        <f>$E299/$G299*100</f>
        <v>167.73145312212182</v>
      </c>
      <c r="K299" s="380">
        <f t="array" aca="true" ref="K299">INDEX(KM_PCT,MATCH($A299,'Knowledge - Percentages'!$B:$B,0),'Data - Knowledge'!K$8)/100</f>
        <v>0.017</v>
      </c>
      <c r="L299" s="380">
        <f t="array" aca="true" ref="L299">INDEX(KM_PCT,MATCH($A299,'Knowledge - Percentages'!$B:$B,0),'Data - Knowledge'!L$8)/100</f>
        <v>0.017</v>
      </c>
      <c r="M299" s="380">
        <f t="array" aca="true" ref="M299">INDEX(KM_PCT,MATCH($A299,'Knowledge - Percentages'!$B:$B,0),'Data - Knowledge'!M$8)/100</f>
        <v>0.017</v>
      </c>
      <c r="N299" s="380">
        <f t="array" aca="true" ref="N299">INDEX(KM_PCT,MATCH($A299,'Knowledge - Percentages'!$B:$B,0),'Data - Knowledge'!N$8)/100</f>
        <v>0.053</v>
      </c>
      <c r="O299" s="380">
        <f t="array" aca="true" ref="O299">INDEX(KM_PCT,MATCH($A299,'Knowledge - Percentages'!$B:$B,0),'Data - Knowledge'!O$8)/100</f>
        <v>0.036000000000000004</v>
      </c>
      <c r="P299" s="380">
        <f t="array" aca="true" ref="P299">INDEX(KM_PCT,MATCH($A299,'Knowledge - Percentages'!$B:$B,0),'Data - Knowledge'!P$8)/100</f>
        <v>0.023</v>
      </c>
      <c r="Q299" s="380">
        <f t="array" aca="true" ref="Q299">INDEX(KM_PCT,MATCH($A299,'Knowledge - Percentages'!$B:$B,0),'Data - Knowledge'!Q$8)/100</f>
        <v>0.036000000000000004</v>
      </c>
      <c r="R299" s="380">
        <f t="array" aca="true" ref="R299">INDEX(KM_PCT,MATCH($A299,'Knowledge - Percentages'!$B:$B,0),'Data - Knowledge'!R$8)/100</f>
        <v>0.036000000000000004</v>
      </c>
      <c r="S299" s="380">
        <f t="array" aca="true" ref="S299">INDEX(KM_PCT,MATCH($A299,'Knowledge - Percentages'!$B:$B,0),'Data - Knowledge'!S$8)/100</f>
        <v>0.021</v>
      </c>
      <c r="T299" s="380">
        <f t="array" aca="true" ref="T299">INDEX(KM_PCT,MATCH($A299,'Knowledge - Percentages'!$B:$B,0),'Data - Knowledge'!T$8)/100</f>
        <v>0.073</v>
      </c>
      <c r="U299" s="380">
        <f t="array" aca="true" ref="U299">INDEX(KM_PCT,MATCH($A299,'Knowledge - Percentages'!$B:$B,0),'Data - Knowledge'!U$8)/100</f>
        <v>0.072000000000000008</v>
      </c>
      <c r="V299" s="380">
        <f t="array" aca="true" ref="V299">INDEX(KM_PCT,MATCH($A299,'Knowledge - Percentages'!$B:$B,0),'Data - Knowledge'!V$8)/100</f>
        <v>0.11599999999999999</v>
      </c>
      <c r="W299" s="380">
        <f t="array" aca="true" ref="W299">INDEX(KM_PCT,MATCH($A299,'Knowledge - Percentages'!$B:$B,0),'Data - Knowledge'!W$8)/100</f>
        <v>0.083</v>
      </c>
      <c r="X299" s="380">
        <f t="array" aca="true" ref="X299">INDEX(KM_PCT,MATCH($A299,'Knowledge - Percentages'!$B:$B,0),'Data - Knowledge'!X$8)/100</f>
        <v>0.025</v>
      </c>
      <c r="Y299" s="380">
        <f t="array" aca="true" ref="Y299">INDEX(KM_PCT,MATCH($A299,'Knowledge - Percentages'!$B:$B,0),'Data - Knowledge'!Y$8)/100</f>
        <v>0.021</v>
      </c>
      <c r="Z299" s="380">
        <f t="array" aca="true" ref="Z299">INDEX(KM_PCT,MATCH($A299,'Knowledge - Percentages'!$B:$B,0),'Data - Knowledge'!Z$8)/100</f>
        <v>0.025</v>
      </c>
      <c r="AA299" s="380">
        <f t="array" aca="true" ref="AA299">INDEX(KM_PCT,MATCH($A299,'Knowledge - Percentages'!$B:$B,0),'Data - Knowledge'!AA$8)/100</f>
        <v>0.025</v>
      </c>
      <c r="AB299" s="380">
        <f t="array" aca="true" ref="AB299">INDEX(KM_PCT,MATCH($A299,'Knowledge - Percentages'!$B:$B,0),'Data - Knowledge'!AB$8)/100</f>
        <v>0.032</v>
      </c>
      <c r="AC299" s="380">
        <f t="array" aca="true" ref="AC299">INDEX(KM_PCT,MATCH($A299,'Knowledge - Percentages'!$B:$B,0),'Data - Knowledge'!AC$8)/100</f>
        <v>0.034</v>
      </c>
      <c r="AD299" s="380">
        <f t="array" aca="true" ref="AD299">INDEX(KM_PCT,MATCH($A299,'Knowledge - Percentages'!$B:$B,0),'Data - Knowledge'!AD$8)/100</f>
        <v>0.037000000000000005</v>
      </c>
      <c r="AE299" s="380">
        <f t="array" aca="true" ref="AE299">INDEX(KM_PCT,MATCH($A299,'Knowledge - Percentages'!$B:$B,0),'Data - Knowledge'!AE$8)/100</f>
        <v>0.051</v>
      </c>
      <c r="AF299" s="380">
        <f t="array" aca="true" ref="AF299">INDEX(KM_PCT,MATCH($A299,'Knowledge - Percentages'!$B:$B,0),'Data - Knowledge'!AF$8)/100</f>
        <v>0.046</v>
      </c>
      <c r="AG299" s="380">
        <f t="array" aca="true" ref="AG299">INDEX(KM_PCT,MATCH($A299,'Knowledge - Percentages'!$B:$B,0),'Data - Knowledge'!AG$8)/100</f>
        <v>0.09</v>
      </c>
      <c r="AH299" s="380">
        <f t="array" aca="true" ref="AH299">INDEX(KM_PCT,MATCH($A299,'Knowledge - Percentages'!$B:$B,0),'Data - Knowledge'!AH$8)/100</f>
        <v>0.053</v>
      </c>
      <c r="AI299" s="380">
        <f t="array" aca="true" ref="AI299">INDEX(KM_PCT,MATCH($A299,'Knowledge - Percentages'!$B:$B,0),'Data - Knowledge'!AI$8)/100</f>
        <v>0.064</v>
      </c>
      <c r="AJ299" s="380">
        <f t="array" aca="true" ref="AJ299">INDEX(KM_PCT,MATCH($A299,'Knowledge - Percentages'!$B:$B,0),'Data - Knowledge'!AJ$8)/100</f>
        <v>0.062</v>
      </c>
      <c r="AK299" s="380">
        <f t="array" aca="true" ref="AK299">INDEX(KM_PCT,MATCH($A299,'Knowledge - Percentages'!$B:$B,0),'Data - Knowledge'!AK$8)/100</f>
        <v>0.087</v>
      </c>
      <c r="AL299" s="380">
        <f t="array" aca="true" ref="AL299">INDEX(KM_PCT,MATCH($A299,'Knowledge - Percentages'!$B:$B,0),'Data - Knowledge'!AL$8)/100</f>
        <v>0.069</v>
      </c>
      <c r="AM299" s="380">
        <f t="array" aca="true" ref="AM299">INDEX(KM_PCT,MATCH($A299,'Knowledge - Percentages'!$B:$B,0),'Data - Knowledge'!AM$8)/100</f>
        <v>0.067</v>
      </c>
      <c r="AN299" s="380">
        <f t="array" aca="true" ref="AN299">INDEX(KM_PCT,MATCH($A299,'Knowledge - Percentages'!$B:$B,0),'Data - Knowledge'!AN$8)/100</f>
        <v>0.146</v>
      </c>
      <c r="AO299" s="380">
        <f t="array" aca="true" ref="AO299">INDEX(KM_PCT,MATCH($A299,'Knowledge - Percentages'!$B:$B,0),'Data - Knowledge'!AO$8)/100</f>
        <v>0.14300000000000002</v>
      </c>
      <c r="AP299" s="380">
        <f t="array" aca="true" ref="AP299">INDEX(KM_PCT,MATCH($A299,'Knowledge - Percentages'!$B:$B,0),'Data - Knowledge'!AP$8)/100</f>
        <v>0.057</v>
      </c>
      <c r="AQ299" s="380">
        <f t="array" aca="true" ref="AQ299">INDEX(KM_PCT,MATCH($A299,'Knowledge - Percentages'!$B:$B,0),'Data - Knowledge'!AQ$8)/100</f>
        <v>0.057999999999999996</v>
      </c>
      <c r="AR299" s="380">
        <f t="array" aca="true" ref="AR299">INDEX(KM_PCT,MATCH($A299,'Knowledge - Percentages'!$B:$B,0),'Data - Knowledge'!AR$8)/100</f>
        <v>0.018000000000000002</v>
      </c>
      <c r="AS299" s="380">
        <f t="array" aca="true" ref="AS299">INDEX(KM_PCT,MATCH($A299,'Knowledge - Percentages'!$B:$B,0),'Data - Knowledge'!AS$8)/100</f>
        <v>0.042</v>
      </c>
      <c r="AT299" s="380">
        <f t="array" aca="true" ref="AT299">INDEX(KM_PCT,MATCH($A299,'Knowledge - Percentages'!$B:$B,0),'Data - Knowledge'!AT$8)/100</f>
        <v>0.042</v>
      </c>
      <c r="AU299" s="380">
        <f t="array" aca="true" ref="AU299">INDEX(KM_PCT,MATCH($A299,'Knowledge - Percentages'!$B:$B,0),'Data - Knowledge'!AU$8)/100</f>
        <v>0.088000000000000009</v>
      </c>
      <c r="AV299" s="380">
        <f t="array" aca="true" ref="AV299">INDEX(KM_PCT,MATCH($A299,'Knowledge - Percentages'!$B:$B,0),'Data - Knowledge'!AV$8)/100</f>
        <v>0.099</v>
      </c>
      <c r="AW299" s="380">
        <f t="array" aca="true" ref="AW299">INDEX(KM_PCT,MATCH($A299,'Knowledge - Percentages'!$B:$B,0),'Data - Knowledge'!AW$8)/100</f>
        <v>0.088000000000000009</v>
      </c>
      <c r="AX299" s="380">
        <f t="array" aca="true" ref="AX299">INDEX(KM_PCT,MATCH($A299,'Knowledge - Percentages'!$B:$B,0),'Data - Knowledge'!AX$8)/100</f>
        <v>0.059000000000000004</v>
      </c>
      <c r="AY299" s="380">
        <f t="array" aca="true" ref="AY299">INDEX(KM_PCT,MATCH($A299,'Knowledge - Percentages'!$B:$B,0),'Data - Knowledge'!AY$8)/100</f>
        <v>0.136</v>
      </c>
      <c r="AZ299" s="380">
        <f t="array" aca="true" ref="AZ299">INDEX(KM_PCT,MATCH($A299,'Knowledge - Percentages'!$B:$B,0),'Data - Knowledge'!AZ$8)/100</f>
        <v>0.093000000000000013</v>
      </c>
      <c r="BA299" s="380">
        <f t="array" aca="true" ref="BA299">INDEX(KM_PCT,MATCH($A299,'Knowledge - Percentages'!$B:$B,0),'Data - Knowledge'!BA$8)/100</f>
        <v>0.128</v>
      </c>
      <c r="BB299" s="380">
        <f t="array" aca="true" ref="BB299">INDEX(KM_PCT,MATCH($A299,'Knowledge - Percentages'!$B:$B,0),'Data - Knowledge'!BB$8)/100</f>
        <v>0.145</v>
      </c>
      <c r="BC299" s="380">
        <f t="array" aca="true" ref="BC299">INDEX(KM_PCT,MATCH($A299,'Knowledge - Percentages'!$B:$B,0),'Data - Knowledge'!BC$8)/100</f>
        <v>0.332</v>
      </c>
      <c r="BD299" s="380">
        <f t="array" aca="true" ref="BD299">INDEX(KM_PCT,MATCH($A299,'Knowledge - Percentages'!$B:$B,0),'Data - Knowledge'!BD$8)/100</f>
        <v>0.262</v>
      </c>
      <c r="BE299" s="380">
        <f t="array" aca="true" ref="BE299">INDEX(KM_PCT,MATCH($A299,'Knowledge - Percentages'!$B:$B,0),'Data - Knowledge'!BE$8)/100</f>
        <v>0.19399999999999998</v>
      </c>
      <c r="BF299" s="380">
        <f t="array" aca="true" ref="BF299">INDEX(KM_PCT,MATCH($A299,'Knowledge - Percentages'!$B:$B,0),'Data - Knowledge'!BF$8)/100</f>
        <v>0.218</v>
      </c>
      <c r="BG299" s="380">
        <f t="array" aca="true" ref="BG299">INDEX(KM_PCT,MATCH($A299,'Knowledge - Percentages'!$B:$B,0),'Data - Knowledge'!BG$8)/100</f>
        <v>0.087</v>
      </c>
      <c r="BH299" s="380">
        <f t="array" aca="true" ref="BH299">INDEX(KM_PCT,MATCH($A299,'Knowledge - Percentages'!$B:$B,0),'Data - Knowledge'!BH$8)/100</f>
        <v>0.07400000000000001</v>
      </c>
      <c r="BI299" s="380">
        <f t="array" aca="true" ref="BI299">INDEX(KM_PCT,MATCH($A299,'Knowledge - Percentages'!$B:$B,0),'Data - Knowledge'!BI$8)/100</f>
        <v>0.08900000000000001</v>
      </c>
      <c r="BJ299" s="380">
        <f t="array" aca="true" ref="BJ299">INDEX(KM_PCT,MATCH($A299,'Knowledge - Percentages'!$B:$B,0),'Data - Knowledge'!BJ$8)/100</f>
        <v>0.106</v>
      </c>
      <c r="BK299" s="380">
        <f t="array" aca="true" ref="BK299">INDEX(KM_PCT,MATCH($A299,'Knowledge - Percentages'!$B:$B,0),'Data - Knowledge'!BK$8)/100</f>
        <v>0.10099999999999999</v>
      </c>
      <c r="BL299" s="380">
        <f t="array" aca="true" ref="BL299">INDEX(KM_PCT,MATCH($A299,'Knowledge - Percentages'!$B:$B,0),'Data - Knowledge'!BL$8)/100</f>
        <v>0.10099999999999999</v>
      </c>
      <c r="BM299" s="380">
        <f t="array" aca="true" ref="BM299">INDEX(KM_PCT,MATCH($A299,'Knowledge - Percentages'!$B:$B,0),'Data - Knowledge'!BM$8)/100</f>
        <v>0.098</v>
      </c>
      <c r="BN299" s="380">
        <f t="array" aca="true" ref="BN299">INDEX(KM_PCT,MATCH($A299,'Knowledge - Percentages'!$B:$B,0),'Data - Knowledge'!BN$8)/100</f>
        <v>0.10800000000000001</v>
      </c>
      <c r="BO299" s="380">
        <f t="array" aca="true" ref="BO299">INDEX(KM_PCT,MATCH($A299,'Knowledge - Percentages'!$B:$B,0),'Data - Knowledge'!BO$8)/100</f>
        <v>0.121</v>
      </c>
      <c r="BP299" s="380">
        <f t="array" aca="true" ref="BP299">INDEX(KM_PCT,MATCH($A299,'Knowledge - Percentages'!$B:$B,0),'Data - Knowledge'!BP$8)/100</f>
        <v>0.16</v>
      </c>
      <c r="BQ299" s="380">
        <f t="array" aca="true" ref="BQ299">INDEX(KM_PCT,MATCH($A299,'Knowledge - Percentages'!$B:$B,0),'Data - Knowledge'!BQ$8)/100</f>
        <v>0.17800000000000002</v>
      </c>
    </row>
    <row r="300" spans="1:69">
      <c r="A300" t="s">
        <v>691</v>
      </c>
      <c r="B300" t="s">
        <v>1195</v>
      </c>
      <c r="C300" t="s">
        <v>1196</v>
      </c>
      <c r="D300" t="s">
        <v>1197</v>
      </c>
      <c r="E300" s="373">
        <f>SUMPRODUCT($K$2:$BQ$2,$K300:$BQ300)/$J$2</f>
        <v>0.028117424242424242</v>
      </c>
      <c r="F300" s="379">
        <f>SUMPRODUCT($K$2:$BQ$2,$K300:$BQ300)</f>
        <v>7.423</v>
      </c>
      <c r="G300" s="373">
        <f>SUMPRODUCT($K$3:$BQ$3,$K300:$BQ300)/$J$3</f>
        <v>0.023340041067761805</v>
      </c>
      <c r="H300" s="379">
        <f>SUMPRODUCT($K$3:$BQ$3,$K300:$BQ300)</f>
        <v>227.332</v>
      </c>
      <c r="I300" s="373">
        <f>CORREL($K$4:$BQ$4,$K300:$BQ300)</f>
        <v>0.38849423791907861</v>
      </c>
      <c r="J300" s="379">
        <f>$E300/$G300*100</f>
        <v>120.46861511851044</v>
      </c>
      <c r="K300" s="380">
        <f t="array" aca="true" ref="K300">INDEX(KM_PCT,MATCH($A300,'Knowledge - Percentages'!$B:$B,0),'Data - Knowledge'!K$8)/100</f>
        <v>0.015</v>
      </c>
      <c r="L300" s="380">
        <f t="array" aca="true" ref="L300">INDEX(KM_PCT,MATCH($A300,'Knowledge - Percentages'!$B:$B,0),'Data - Knowledge'!L$8)/100</f>
        <v>0.015</v>
      </c>
      <c r="M300" s="380">
        <f t="array" aca="true" ref="M300">INDEX(KM_PCT,MATCH($A300,'Knowledge - Percentages'!$B:$B,0),'Data - Knowledge'!M$8)/100</f>
        <v>0.016</v>
      </c>
      <c r="N300" s="380">
        <f t="array" aca="true" ref="N300">INDEX(KM_PCT,MATCH($A300,'Knowledge - Percentages'!$B:$B,0),'Data - Knowledge'!N$8)/100</f>
        <v>0.028999999999999998</v>
      </c>
      <c r="O300" s="380">
        <f t="array" aca="true" ref="O300">INDEX(KM_PCT,MATCH($A300,'Knowledge - Percentages'!$B:$B,0),'Data - Knowledge'!O$8)/100</f>
        <v>0.02</v>
      </c>
      <c r="P300" s="380">
        <f t="array" aca="true" ref="P300">INDEX(KM_PCT,MATCH($A300,'Knowledge - Percentages'!$B:$B,0),'Data - Knowledge'!P$8)/100</f>
        <v>0.019</v>
      </c>
      <c r="Q300" s="380">
        <f t="array" aca="true" ref="Q300">INDEX(KM_PCT,MATCH($A300,'Knowledge - Percentages'!$B:$B,0),'Data - Knowledge'!Q$8)/100</f>
        <v>0.019</v>
      </c>
      <c r="R300" s="380">
        <f t="array" aca="true" ref="R300">INDEX(KM_PCT,MATCH($A300,'Knowledge - Percentages'!$B:$B,0),'Data - Knowledge'!R$8)/100</f>
        <v>0.018000000000000002</v>
      </c>
      <c r="S300" s="380">
        <f t="array" aca="true" ref="S300">INDEX(KM_PCT,MATCH($A300,'Knowledge - Percentages'!$B:$B,0),'Data - Knowledge'!S$8)/100</f>
        <v>0.017</v>
      </c>
      <c r="T300" s="380">
        <f t="array" aca="true" ref="T300">INDEX(KM_PCT,MATCH($A300,'Knowledge - Percentages'!$B:$B,0),'Data - Knowledge'!T$8)/100</f>
        <v>0.021</v>
      </c>
      <c r="U300" s="380">
        <f t="array" aca="true" ref="U300">INDEX(KM_PCT,MATCH($A300,'Knowledge - Percentages'!$B:$B,0),'Data - Knowledge'!U$8)/100</f>
        <v>0.021</v>
      </c>
      <c r="V300" s="380">
        <f t="array" aca="true" ref="V300">INDEX(KM_PCT,MATCH($A300,'Knowledge - Percentages'!$B:$B,0),'Data - Knowledge'!V$8)/100</f>
        <v>0.027999999999999997</v>
      </c>
      <c r="W300" s="380">
        <f t="array" aca="true" ref="W300">INDEX(KM_PCT,MATCH($A300,'Knowledge - Percentages'!$B:$B,0),'Data - Knowledge'!W$8)/100</f>
        <v>0.021</v>
      </c>
      <c r="X300" s="380">
        <f t="array" aca="true" ref="X300">INDEX(KM_PCT,MATCH($A300,'Knowledge - Percentages'!$B:$B,0),'Data - Knowledge'!X$8)/100</f>
        <v>0.011000000000000001</v>
      </c>
      <c r="Y300" s="380">
        <f t="array" aca="true" ref="Y300">INDEX(KM_PCT,MATCH($A300,'Knowledge - Percentages'!$B:$B,0),'Data - Knowledge'!Y$8)/100</f>
        <v>0.006</v>
      </c>
      <c r="Z300" s="380">
        <f t="array" aca="true" ref="Z300">INDEX(KM_PCT,MATCH($A300,'Knowledge - Percentages'!$B:$B,0),'Data - Knowledge'!Z$8)/100</f>
        <v>0.008</v>
      </c>
      <c r="AA300" s="380">
        <f t="array" aca="true" ref="AA300">INDEX(KM_PCT,MATCH($A300,'Knowledge - Percentages'!$B:$B,0),'Data - Knowledge'!AA$8)/100</f>
        <v>0.005</v>
      </c>
      <c r="AB300" s="380">
        <f t="array" aca="true" ref="AB300">INDEX(KM_PCT,MATCH($A300,'Knowledge - Percentages'!$B:$B,0),'Data - Knowledge'!AB$8)/100</f>
        <v>0.015</v>
      </c>
      <c r="AC300" s="380">
        <f t="array" aca="true" ref="AC300">INDEX(KM_PCT,MATCH($A300,'Knowledge - Percentages'!$B:$B,0),'Data - Knowledge'!AC$8)/100</f>
        <v>0.015</v>
      </c>
      <c r="AD300" s="380">
        <f t="array" aca="true" ref="AD300">INDEX(KM_PCT,MATCH($A300,'Knowledge - Percentages'!$B:$B,0),'Data - Knowledge'!AD$8)/100</f>
        <v>0.015</v>
      </c>
      <c r="AE300" s="380">
        <f t="array" aca="true" ref="AE300">INDEX(KM_PCT,MATCH($A300,'Knowledge - Percentages'!$B:$B,0),'Data - Knowledge'!AE$8)/100</f>
        <v>0.024</v>
      </c>
      <c r="AF300" s="380">
        <f t="array" aca="true" ref="AF300">INDEX(KM_PCT,MATCH($A300,'Knowledge - Percentages'!$B:$B,0),'Data - Knowledge'!AF$8)/100</f>
        <v>0.024</v>
      </c>
      <c r="AG300" s="380">
        <f t="array" aca="true" ref="AG300">INDEX(KM_PCT,MATCH($A300,'Knowledge - Percentages'!$B:$B,0),'Data - Knowledge'!AG$8)/100</f>
        <v>0.025</v>
      </c>
      <c r="AH300" s="380">
        <f t="array" aca="true" ref="AH300">INDEX(KM_PCT,MATCH($A300,'Knowledge - Percentages'!$B:$B,0),'Data - Knowledge'!AH$8)/100</f>
        <v>0.025</v>
      </c>
      <c r="AI300" s="380">
        <f t="array" aca="true" ref="AI300">INDEX(KM_PCT,MATCH($A300,'Knowledge - Percentages'!$B:$B,0),'Data - Knowledge'!AI$8)/100</f>
        <v>0.022000000000000002</v>
      </c>
      <c r="AJ300" s="380">
        <f t="array" aca="true" ref="AJ300">INDEX(KM_PCT,MATCH($A300,'Knowledge - Percentages'!$B:$B,0),'Data - Knowledge'!AJ$8)/100</f>
        <v>0.025</v>
      </c>
      <c r="AK300" s="380">
        <f t="array" aca="true" ref="AK300">INDEX(KM_PCT,MATCH($A300,'Knowledge - Percentages'!$B:$B,0),'Data - Knowledge'!AK$8)/100</f>
        <v>0.026000000000000002</v>
      </c>
      <c r="AL300" s="380">
        <f t="array" aca="true" ref="AL300">INDEX(KM_PCT,MATCH($A300,'Knowledge - Percentages'!$B:$B,0),'Data - Knowledge'!AL$8)/100</f>
        <v>0.019</v>
      </c>
      <c r="AM300" s="380">
        <f t="array" aca="true" ref="AM300">INDEX(KM_PCT,MATCH($A300,'Knowledge - Percentages'!$B:$B,0),'Data - Knowledge'!AM$8)/100</f>
        <v>0.028999999999999998</v>
      </c>
      <c r="AN300" s="380">
        <f t="array" aca="true" ref="AN300">INDEX(KM_PCT,MATCH($A300,'Knowledge - Percentages'!$B:$B,0),'Data - Knowledge'!AN$8)/100</f>
        <v>0.040999999999999995</v>
      </c>
      <c r="AO300" s="380">
        <f t="array" aca="true" ref="AO300">INDEX(KM_PCT,MATCH($A300,'Knowledge - Percentages'!$B:$B,0),'Data - Knowledge'!AO$8)/100</f>
        <v>0.040999999999999995</v>
      </c>
      <c r="AP300" s="380">
        <f t="array" aca="true" ref="AP300">INDEX(KM_PCT,MATCH($A300,'Knowledge - Percentages'!$B:$B,0),'Data - Knowledge'!AP$8)/100</f>
        <v>0.017</v>
      </c>
      <c r="AQ300" s="380">
        <f t="array" aca="true" ref="AQ300">INDEX(KM_PCT,MATCH($A300,'Knowledge - Percentages'!$B:$B,0),'Data - Knowledge'!AQ$8)/100</f>
        <v>0.02</v>
      </c>
      <c r="AR300" s="380">
        <f t="array" aca="true" ref="AR300">INDEX(KM_PCT,MATCH($A300,'Knowledge - Percentages'!$B:$B,0),'Data - Knowledge'!AR$8)/100</f>
        <v>0.005</v>
      </c>
      <c r="AS300" s="380">
        <f t="array" aca="true" ref="AS300">INDEX(KM_PCT,MATCH($A300,'Knowledge - Percentages'!$B:$B,0),'Data - Knowledge'!AS$8)/100</f>
        <v>0.011000000000000001</v>
      </c>
      <c r="AT300" s="380">
        <f t="array" aca="true" ref="AT300">INDEX(KM_PCT,MATCH($A300,'Knowledge - Percentages'!$B:$B,0),'Data - Knowledge'!AT$8)/100</f>
        <v>0.011000000000000001</v>
      </c>
      <c r="AU300" s="380">
        <f t="array" aca="true" ref="AU300">INDEX(KM_PCT,MATCH($A300,'Knowledge - Percentages'!$B:$B,0),'Data - Knowledge'!AU$8)/100</f>
        <v>0.021</v>
      </c>
      <c r="AV300" s="380">
        <f t="array" aca="true" ref="AV300">INDEX(KM_PCT,MATCH($A300,'Knowledge - Percentages'!$B:$B,0),'Data - Knowledge'!AV$8)/100</f>
        <v>0.026000000000000002</v>
      </c>
      <c r="AW300" s="380">
        <f t="array" aca="true" ref="AW300">INDEX(KM_PCT,MATCH($A300,'Knowledge - Percentages'!$B:$B,0),'Data - Knowledge'!AW$8)/100</f>
        <v>0.026000000000000002</v>
      </c>
      <c r="AX300" s="380">
        <f t="array" aca="true" ref="AX300">INDEX(KM_PCT,MATCH($A300,'Knowledge - Percentages'!$B:$B,0),'Data - Knowledge'!AX$8)/100</f>
        <v>0.026000000000000002</v>
      </c>
      <c r="AY300" s="380">
        <f t="array" aca="true" ref="AY300">INDEX(KM_PCT,MATCH($A300,'Knowledge - Percentages'!$B:$B,0),'Data - Knowledge'!AY$8)/100</f>
        <v>0.024</v>
      </c>
      <c r="AZ300" s="380">
        <f t="array" aca="true" ref="AZ300">INDEX(KM_PCT,MATCH($A300,'Knowledge - Percentages'!$B:$B,0),'Data - Knowledge'!AZ$8)/100</f>
        <v>0.043</v>
      </c>
      <c r="BA300" s="380">
        <f t="array" aca="true" ref="BA300">INDEX(KM_PCT,MATCH($A300,'Knowledge - Percentages'!$B:$B,0),'Data - Knowledge'!BA$8)/100</f>
        <v>0.027999999999999997</v>
      </c>
      <c r="BB300" s="380">
        <f t="array" aca="true" ref="BB300">INDEX(KM_PCT,MATCH($A300,'Knowledge - Percentages'!$B:$B,0),'Data - Knowledge'!BB$8)/100</f>
        <v>0.032</v>
      </c>
      <c r="BC300" s="380">
        <f t="array" aca="true" ref="BC300">INDEX(KM_PCT,MATCH($A300,'Knowledge - Percentages'!$B:$B,0),'Data - Knowledge'!BC$8)/100</f>
        <v>0.028999999999999998</v>
      </c>
      <c r="BD300" s="380">
        <f t="array" aca="true" ref="BD300">INDEX(KM_PCT,MATCH($A300,'Knowledge - Percentages'!$B:$B,0),'Data - Knowledge'!BD$8)/100</f>
        <v>0.035</v>
      </c>
      <c r="BE300" s="380">
        <f t="array" aca="true" ref="BE300">INDEX(KM_PCT,MATCH($A300,'Knowledge - Percentages'!$B:$B,0),'Data - Knowledge'!BE$8)/100</f>
        <v>0.03</v>
      </c>
      <c r="BF300" s="380">
        <f t="array" aca="true" ref="BF300">INDEX(KM_PCT,MATCH($A300,'Knowledge - Percentages'!$B:$B,0),'Data - Knowledge'!BF$8)/100</f>
        <v>0.028999999999999998</v>
      </c>
      <c r="BG300" s="380">
        <f t="array" aca="true" ref="BG300">INDEX(KM_PCT,MATCH($A300,'Knowledge - Percentages'!$B:$B,0),'Data - Knowledge'!BG$8)/100</f>
        <v>0.019</v>
      </c>
      <c r="BH300" s="380">
        <f t="array" aca="true" ref="BH300">INDEX(KM_PCT,MATCH($A300,'Knowledge - Percentages'!$B:$B,0),'Data - Knowledge'!BH$8)/100</f>
        <v>0.019</v>
      </c>
      <c r="BI300" s="380">
        <f t="array" aca="true" ref="BI300">INDEX(KM_PCT,MATCH($A300,'Knowledge - Percentages'!$B:$B,0),'Data - Knowledge'!BI$8)/100</f>
        <v>0.019</v>
      </c>
      <c r="BJ300" s="380">
        <f t="array" aca="true" ref="BJ300">INDEX(KM_PCT,MATCH($A300,'Knowledge - Percentages'!$B:$B,0),'Data - Knowledge'!BJ$8)/100</f>
        <v>0.034</v>
      </c>
      <c r="BK300" s="380">
        <f t="array" aca="true" ref="BK300">INDEX(KM_PCT,MATCH($A300,'Knowledge - Percentages'!$B:$B,0),'Data - Knowledge'!BK$8)/100</f>
        <v>0.022000000000000002</v>
      </c>
      <c r="BL300" s="380">
        <f t="array" aca="true" ref="BL300">INDEX(KM_PCT,MATCH($A300,'Knowledge - Percentages'!$B:$B,0),'Data - Knowledge'!BL$8)/100</f>
        <v>0.021</v>
      </c>
      <c r="BM300" s="380">
        <f t="array" aca="true" ref="BM300">INDEX(KM_PCT,MATCH($A300,'Knowledge - Percentages'!$B:$B,0),'Data - Knowledge'!BM$8)/100</f>
        <v>0.026000000000000002</v>
      </c>
      <c r="BN300" s="380">
        <f t="array" aca="true" ref="BN300">INDEX(KM_PCT,MATCH($A300,'Knowledge - Percentages'!$B:$B,0),'Data - Knowledge'!BN$8)/100</f>
        <v>0.019</v>
      </c>
      <c r="BO300" s="380">
        <f t="array" aca="true" ref="BO300">INDEX(KM_PCT,MATCH($A300,'Knowledge - Percentages'!$B:$B,0),'Data - Knowledge'!BO$8)/100</f>
        <v>0.023</v>
      </c>
      <c r="BP300" s="380">
        <f t="array" aca="true" ref="BP300">INDEX(KM_PCT,MATCH($A300,'Knowledge - Percentages'!$B:$B,0),'Data - Knowledge'!BP$8)/100</f>
        <v>0.026000000000000002</v>
      </c>
      <c r="BQ300" s="380">
        <f t="array" aca="true" ref="BQ300">INDEX(KM_PCT,MATCH($A300,'Knowledge - Percentages'!$B:$B,0),'Data - Knowledge'!BQ$8)/100</f>
        <v>0.021</v>
      </c>
    </row>
    <row r="301" spans="1:69">
      <c r="A301" t="s">
        <v>693</v>
      </c>
      <c r="B301" t="s">
        <v>1195</v>
      </c>
      <c r="C301" t="s">
        <v>1196</v>
      </c>
      <c r="D301" t="s">
        <v>1198</v>
      </c>
      <c r="E301" s="373">
        <f>SUMPRODUCT($K$2:$BQ$2,$K301:$BQ301)/$J$2</f>
        <v>0.44964772727272723</v>
      </c>
      <c r="F301" s="379">
        <f>SUMPRODUCT($K$2:$BQ$2,$K301:$BQ301)</f>
        <v>118.707</v>
      </c>
      <c r="G301" s="373">
        <f>SUMPRODUCT($K$3:$BQ$3,$K301:$BQ301)/$J$3</f>
        <v>0.38019137577002055</v>
      </c>
      <c r="H301" s="379">
        <f>SUMPRODUCT($K$3:$BQ$3,$K301:$BQ301)</f>
        <v>3703.064</v>
      </c>
      <c r="I301" s="373">
        <f>CORREL($K$4:$BQ$4,$K301:$BQ301)</f>
        <v>0.31980933138113676</v>
      </c>
      <c r="J301" s="379">
        <f>$E301/$G301*100</f>
        <v>118.26878670302115</v>
      </c>
      <c r="K301" s="380">
        <f t="array" aca="true" ref="K301">INDEX(KM_PCT,MATCH($A301,'Knowledge - Percentages'!$B:$B,0),'Data - Knowledge'!K$8)/100</f>
        <v>0.131</v>
      </c>
      <c r="L301" s="380">
        <f t="array" aca="true" ref="L301">INDEX(KM_PCT,MATCH($A301,'Knowledge - Percentages'!$B:$B,0),'Data - Knowledge'!L$8)/100</f>
        <v>0.303</v>
      </c>
      <c r="M301" s="380">
        <f t="array" aca="true" ref="M301">INDEX(KM_PCT,MATCH($A301,'Knowledge - Percentages'!$B:$B,0),'Data - Knowledge'!M$8)/100</f>
        <v>0.331</v>
      </c>
      <c r="N301" s="380">
        <f t="array" aca="true" ref="N301">INDEX(KM_PCT,MATCH($A301,'Knowledge - Percentages'!$B:$B,0),'Data - Knowledge'!N$8)/100</f>
        <v>0.363</v>
      </c>
      <c r="O301" s="380">
        <f t="array" aca="true" ref="O301">INDEX(KM_PCT,MATCH($A301,'Knowledge - Percentages'!$B:$B,0),'Data - Knowledge'!O$8)/100</f>
        <v>0.29100000000000004</v>
      </c>
      <c r="P301" s="380">
        <f t="array" aca="true" ref="P301">INDEX(KM_PCT,MATCH($A301,'Knowledge - Percentages'!$B:$B,0),'Data - Knowledge'!P$8)/100</f>
        <v>0.34700000000000003</v>
      </c>
      <c r="Q301" s="380">
        <f t="array" aca="true" ref="Q301">INDEX(KM_PCT,MATCH($A301,'Knowledge - Percentages'!$B:$B,0),'Data - Knowledge'!Q$8)/100</f>
        <v>0.319</v>
      </c>
      <c r="R301" s="380">
        <f t="array" aca="true" ref="R301">INDEX(KM_PCT,MATCH($A301,'Knowledge - Percentages'!$B:$B,0),'Data - Knowledge'!R$8)/100</f>
        <v>0.38</v>
      </c>
      <c r="S301" s="380">
        <f t="array" aca="true" ref="S301">INDEX(KM_PCT,MATCH($A301,'Knowledge - Percentages'!$B:$B,0),'Data - Knowledge'!S$8)/100</f>
        <v>0.312</v>
      </c>
      <c r="T301" s="380">
        <f t="array" aca="true" ref="T301">INDEX(KM_PCT,MATCH($A301,'Knowledge - Percentages'!$B:$B,0),'Data - Knowledge'!T$8)/100</f>
        <v>0.384</v>
      </c>
      <c r="U301" s="380">
        <f t="array" aca="true" ref="U301">INDEX(KM_PCT,MATCH($A301,'Knowledge - Percentages'!$B:$B,0),'Data - Knowledge'!U$8)/100</f>
        <v>0.413</v>
      </c>
      <c r="V301" s="380">
        <f t="array" aca="true" ref="V301">INDEX(KM_PCT,MATCH($A301,'Knowledge - Percentages'!$B:$B,0),'Data - Knowledge'!V$8)/100</f>
        <v>0.384</v>
      </c>
      <c r="W301" s="380">
        <f t="array" aca="true" ref="W301">INDEX(KM_PCT,MATCH($A301,'Knowledge - Percentages'!$B:$B,0),'Data - Knowledge'!W$8)/100</f>
        <v>0.365</v>
      </c>
      <c r="X301" s="380">
        <f t="array" aca="true" ref="X301">INDEX(KM_PCT,MATCH($A301,'Knowledge - Percentages'!$B:$B,0),'Data - Knowledge'!X$8)/100</f>
        <v>0.428</v>
      </c>
      <c r="Y301" s="380">
        <f t="array" aca="true" ref="Y301">INDEX(KM_PCT,MATCH($A301,'Knowledge - Percentages'!$B:$B,0),'Data - Knowledge'!Y$8)/100</f>
        <v>0.19399999999999998</v>
      </c>
      <c r="Z301" s="380">
        <f t="array" aca="true" ref="Z301">INDEX(KM_PCT,MATCH($A301,'Knowledge - Percentages'!$B:$B,0),'Data - Knowledge'!Z$8)/100</f>
        <v>0.299</v>
      </c>
      <c r="AA301" s="380">
        <f t="array" aca="true" ref="AA301">INDEX(KM_PCT,MATCH($A301,'Knowledge - Percentages'!$B:$B,0),'Data - Knowledge'!AA$8)/100</f>
        <v>0.298</v>
      </c>
      <c r="AB301" s="380">
        <f t="array" aca="true" ref="AB301">INDEX(KM_PCT,MATCH($A301,'Knowledge - Percentages'!$B:$B,0),'Data - Knowledge'!AB$8)/100</f>
        <v>0.389</v>
      </c>
      <c r="AC301" s="380">
        <f t="array" aca="true" ref="AC301">INDEX(KM_PCT,MATCH($A301,'Knowledge - Percentages'!$B:$B,0),'Data - Knowledge'!AC$8)/100</f>
        <v>0.395</v>
      </c>
      <c r="AD301" s="380">
        <f t="array" aca="true" ref="AD301">INDEX(KM_PCT,MATCH($A301,'Knowledge - Percentages'!$B:$B,0),'Data - Knowledge'!AD$8)/100</f>
        <v>0.485</v>
      </c>
      <c r="AE301" s="380">
        <f t="array" aca="true" ref="AE301">INDEX(KM_PCT,MATCH($A301,'Knowledge - Percentages'!$B:$B,0),'Data - Knowledge'!AE$8)/100</f>
        <v>0.212</v>
      </c>
      <c r="AF301" s="380">
        <f t="array" aca="true" ref="AF301">INDEX(KM_PCT,MATCH($A301,'Knowledge - Percentages'!$B:$B,0),'Data - Knowledge'!AF$8)/100</f>
        <v>0.313</v>
      </c>
      <c r="AG301" s="380">
        <f t="array" aca="true" ref="AG301">INDEX(KM_PCT,MATCH($A301,'Knowledge - Percentages'!$B:$B,0),'Data - Knowledge'!AG$8)/100</f>
        <v>0.386</v>
      </c>
      <c r="AH301" s="380">
        <f t="array" aca="true" ref="AH301">INDEX(KM_PCT,MATCH($A301,'Knowledge - Percentages'!$B:$B,0),'Data - Knowledge'!AH$8)/100</f>
        <v>0.354</v>
      </c>
      <c r="AI301" s="380">
        <f t="array" aca="true" ref="AI301">INDEX(KM_PCT,MATCH($A301,'Knowledge - Percentages'!$B:$B,0),'Data - Knowledge'!AI$8)/100</f>
        <v>0.41200000000000003</v>
      </c>
      <c r="AJ301" s="380">
        <f t="array" aca="true" ref="AJ301">INDEX(KM_PCT,MATCH($A301,'Knowledge - Percentages'!$B:$B,0),'Data - Knowledge'!AJ$8)/100</f>
        <v>0.41700000000000004</v>
      </c>
      <c r="AK301" s="380">
        <f t="array" aca="true" ref="AK301">INDEX(KM_PCT,MATCH($A301,'Knowledge - Percentages'!$B:$B,0),'Data - Knowledge'!AK$8)/100</f>
        <v>0.433</v>
      </c>
      <c r="AL301" s="380">
        <f t="array" aca="true" ref="AL301">INDEX(KM_PCT,MATCH($A301,'Knowledge - Percentages'!$B:$B,0),'Data - Knowledge'!AL$8)/100</f>
        <v>0.406</v>
      </c>
      <c r="AM301" s="380">
        <f t="array" aca="true" ref="AM301">INDEX(KM_PCT,MATCH($A301,'Knowledge - Percentages'!$B:$B,0),'Data - Knowledge'!AM$8)/100</f>
        <v>0.423</v>
      </c>
      <c r="AN301" s="380">
        <f t="array" aca="true" ref="AN301">INDEX(KM_PCT,MATCH($A301,'Knowledge - Percentages'!$B:$B,0),'Data - Knowledge'!AN$8)/100</f>
        <v>0.391</v>
      </c>
      <c r="AO301" s="380">
        <f t="array" aca="true" ref="AO301">INDEX(KM_PCT,MATCH($A301,'Knowledge - Percentages'!$B:$B,0),'Data - Knowledge'!AO$8)/100</f>
        <v>0.342</v>
      </c>
      <c r="AP301" s="380">
        <f t="array" aca="true" ref="AP301">INDEX(KM_PCT,MATCH($A301,'Knowledge - Percentages'!$B:$B,0),'Data - Knowledge'!AP$8)/100</f>
        <v>0.423</v>
      </c>
      <c r="AQ301" s="380">
        <f t="array" aca="true" ref="AQ301">INDEX(KM_PCT,MATCH($A301,'Knowledge - Percentages'!$B:$B,0),'Data - Knowledge'!AQ$8)/100</f>
        <v>0.41600000000000004</v>
      </c>
      <c r="AR301" s="380">
        <f t="array" aca="true" ref="AR301">INDEX(KM_PCT,MATCH($A301,'Knowledge - Percentages'!$B:$B,0),'Data - Knowledge'!AR$8)/100</f>
        <v>0.153</v>
      </c>
      <c r="AS301" s="380">
        <f t="array" aca="true" ref="AS301">INDEX(KM_PCT,MATCH($A301,'Knowledge - Percentages'!$B:$B,0),'Data - Knowledge'!AS$8)/100</f>
        <v>0.289</v>
      </c>
      <c r="AT301" s="380">
        <f t="array" aca="true" ref="AT301">INDEX(KM_PCT,MATCH($A301,'Knowledge - Percentages'!$B:$B,0),'Data - Knowledge'!AT$8)/100</f>
        <v>0.335</v>
      </c>
      <c r="AU301" s="380">
        <f t="array" aca="true" ref="AU301">INDEX(KM_PCT,MATCH($A301,'Knowledge - Percentages'!$B:$B,0),'Data - Knowledge'!AU$8)/100</f>
        <v>0.441</v>
      </c>
      <c r="AV301" s="380">
        <f t="array" aca="true" ref="AV301">INDEX(KM_PCT,MATCH($A301,'Knowledge - Percentages'!$B:$B,0),'Data - Knowledge'!AV$8)/100</f>
        <v>0.441</v>
      </c>
      <c r="AW301" s="380">
        <f t="array" aca="true" ref="AW301">INDEX(KM_PCT,MATCH($A301,'Knowledge - Percentages'!$B:$B,0),'Data - Knowledge'!AW$8)/100</f>
        <v>0.45899999999999996</v>
      </c>
      <c r="AX301" s="380">
        <f t="array" aca="true" ref="AX301">INDEX(KM_PCT,MATCH($A301,'Knowledge - Percentages'!$B:$B,0),'Data - Knowledge'!AX$8)/100</f>
        <v>0.66299999999999992</v>
      </c>
      <c r="AY301" s="380">
        <f t="array" aca="true" ref="AY301">INDEX(KM_PCT,MATCH($A301,'Knowledge - Percentages'!$B:$B,0),'Data - Knowledge'!AY$8)/100</f>
        <v>0.46399999999999997</v>
      </c>
      <c r="AZ301" s="380">
        <f t="array" aca="true" ref="AZ301">INDEX(KM_PCT,MATCH($A301,'Knowledge - Percentages'!$B:$B,0),'Data - Knowledge'!AZ$8)/100</f>
        <v>0.505</v>
      </c>
      <c r="BA301" s="380">
        <f t="array" aca="true" ref="BA301">INDEX(KM_PCT,MATCH($A301,'Knowledge - Percentages'!$B:$B,0),'Data - Knowledge'!BA$8)/100</f>
        <v>0.467</v>
      </c>
      <c r="BB301" s="380">
        <f t="array" aca="true" ref="BB301">INDEX(KM_PCT,MATCH($A301,'Knowledge - Percentages'!$B:$B,0),'Data - Knowledge'!BB$8)/100</f>
        <v>0.47</v>
      </c>
      <c r="BC301" s="380">
        <f t="array" aca="true" ref="BC301">INDEX(KM_PCT,MATCH($A301,'Knowledge - Percentages'!$B:$B,0),'Data - Knowledge'!BC$8)/100</f>
        <v>0.353</v>
      </c>
      <c r="BD301" s="380">
        <f t="array" aca="true" ref="BD301">INDEX(KM_PCT,MATCH($A301,'Knowledge - Percentages'!$B:$B,0),'Data - Knowledge'!BD$8)/100</f>
        <v>0.373</v>
      </c>
      <c r="BE301" s="380">
        <f t="array" aca="true" ref="BE301">INDEX(KM_PCT,MATCH($A301,'Knowledge - Percentages'!$B:$B,0),'Data - Knowledge'!BE$8)/100</f>
        <v>0.446</v>
      </c>
      <c r="BF301" s="380">
        <f t="array" aca="true" ref="BF301">INDEX(KM_PCT,MATCH($A301,'Knowledge - Percentages'!$B:$B,0),'Data - Knowledge'!BF$8)/100</f>
        <v>0.433</v>
      </c>
      <c r="BG301" s="380">
        <f t="array" aca="true" ref="BG301">INDEX(KM_PCT,MATCH($A301,'Knowledge - Percentages'!$B:$B,0),'Data - Knowledge'!BG$8)/100</f>
        <v>0.377</v>
      </c>
      <c r="BH301" s="380">
        <f t="array" aca="true" ref="BH301">INDEX(KM_PCT,MATCH($A301,'Knowledge - Percentages'!$B:$B,0),'Data - Knowledge'!BH$8)/100</f>
        <v>0.442</v>
      </c>
      <c r="BI301" s="380">
        <f t="array" aca="true" ref="BI301">INDEX(KM_PCT,MATCH($A301,'Knowledge - Percentages'!$B:$B,0),'Data - Knowledge'!BI$8)/100</f>
        <v>0.469</v>
      </c>
      <c r="BJ301" s="380">
        <f t="array" aca="true" ref="BJ301">INDEX(KM_PCT,MATCH($A301,'Knowledge - Percentages'!$B:$B,0),'Data - Knowledge'!BJ$8)/100</f>
        <v>0.512</v>
      </c>
      <c r="BK301" s="380">
        <f t="array" aca="true" ref="BK301">INDEX(KM_PCT,MATCH($A301,'Knowledge - Percentages'!$B:$B,0),'Data - Knowledge'!BK$8)/100</f>
        <v>0.54</v>
      </c>
      <c r="BL301" s="380">
        <f t="array" aca="true" ref="BL301">INDEX(KM_PCT,MATCH($A301,'Knowledge - Percentages'!$B:$B,0),'Data - Knowledge'!BL$8)/100</f>
        <v>0.426</v>
      </c>
      <c r="BM301" s="380">
        <f t="array" aca="true" ref="BM301">INDEX(KM_PCT,MATCH($A301,'Knowledge - Percentages'!$B:$B,0),'Data - Knowledge'!BM$8)/100</f>
        <v>0.49700000000000005</v>
      </c>
      <c r="BN301" s="380">
        <f t="array" aca="true" ref="BN301">INDEX(KM_PCT,MATCH($A301,'Knowledge - Percentages'!$B:$B,0),'Data - Knowledge'!BN$8)/100</f>
        <v>0.498</v>
      </c>
      <c r="BO301" s="380">
        <f t="array" aca="true" ref="BO301">INDEX(KM_PCT,MATCH($A301,'Knowledge - Percentages'!$B:$B,0),'Data - Knowledge'!BO$8)/100</f>
        <v>0.478</v>
      </c>
      <c r="BP301" s="380">
        <f t="array" aca="true" ref="BP301">INDEX(KM_PCT,MATCH($A301,'Knowledge - Percentages'!$B:$B,0),'Data - Knowledge'!BP$8)/100</f>
        <v>0.45799999999999996</v>
      </c>
      <c r="BQ301" s="380">
        <f t="array" aca="true" ref="BQ301">INDEX(KM_PCT,MATCH($A301,'Knowledge - Percentages'!$B:$B,0),'Data - Knowledge'!BQ$8)/100</f>
        <v>0.436</v>
      </c>
    </row>
    <row r="302" spans="1:69">
      <c r="A302" t="s">
        <v>695</v>
      </c>
      <c r="B302" t="s">
        <v>1195</v>
      </c>
      <c r="C302" t="s">
        <v>1196</v>
      </c>
      <c r="D302" t="s">
        <v>1199</v>
      </c>
      <c r="E302" s="373">
        <f>SUMPRODUCT($K$2:$BQ$2,$K302:$BQ302)/$J$2</f>
        <v>0.36999999999999988</v>
      </c>
      <c r="F302" s="379">
        <f>SUMPRODUCT($K$2:$BQ$2,$K302:$BQ302)</f>
        <v>97.679999999999964</v>
      </c>
      <c r="G302" s="373">
        <f>SUMPRODUCT($K$3:$BQ$3,$K302:$BQ302)/$J$3</f>
        <v>0.51186314168377833</v>
      </c>
      <c r="H302" s="379">
        <f>SUMPRODUCT($K$3:$BQ$3,$K302:$BQ302)</f>
        <v>4985.5470000000005</v>
      </c>
      <c r="I302" s="373">
        <f>CORREL($K$4:$BQ$4,$K302:$BQ302)</f>
        <v>-0.41857543144171494</v>
      </c>
      <c r="J302" s="379">
        <f>$E302/$G302*100</f>
        <v>72.284946867414916</v>
      </c>
      <c r="K302" s="380">
        <f t="array" aca="true" ref="K302">INDEX(KM_PCT,MATCH($A302,'Knowledge - Percentages'!$B:$B,0),'Data - Knowledge'!K$8)/100</f>
        <v>0.84400000000000008</v>
      </c>
      <c r="L302" s="380">
        <f t="array" aca="true" ref="L302">INDEX(KM_PCT,MATCH($A302,'Knowledge - Percentages'!$B:$B,0),'Data - Knowledge'!L$8)/100</f>
        <v>0.672</v>
      </c>
      <c r="M302" s="380">
        <f t="array" aca="true" ref="M302">INDEX(KM_PCT,MATCH($A302,'Knowledge - Percentages'!$B:$B,0),'Data - Knowledge'!M$8)/100</f>
        <v>0.644</v>
      </c>
      <c r="N302" s="380">
        <f t="array" aca="true" ref="N302">INDEX(KM_PCT,MATCH($A302,'Knowledge - Percentages'!$B:$B,0),'Data - Knowledge'!N$8)/100</f>
        <v>0.546</v>
      </c>
      <c r="O302" s="380">
        <f t="array" aca="true" ref="O302">INDEX(KM_PCT,MATCH($A302,'Knowledge - Percentages'!$B:$B,0),'Data - Knowledge'!O$8)/100</f>
        <v>0.657</v>
      </c>
      <c r="P302" s="380">
        <f t="array" aca="true" ref="P302">INDEX(KM_PCT,MATCH($A302,'Knowledge - Percentages'!$B:$B,0),'Data - Knowledge'!P$8)/100</f>
        <v>0.624</v>
      </c>
      <c r="Q302" s="380">
        <f t="array" aca="true" ref="Q302">INDEX(KM_PCT,MATCH($A302,'Knowledge - Percentages'!$B:$B,0),'Data - Knowledge'!Q$8)/100</f>
        <v>0.631</v>
      </c>
      <c r="R302" s="380">
        <f t="array" aca="true" ref="R302">INDEX(KM_PCT,MATCH($A302,'Knowledge - Percentages'!$B:$B,0),'Data - Knowledge'!R$8)/100</f>
        <v>0.57</v>
      </c>
      <c r="S302" s="380">
        <f t="array" aca="true" ref="S302">INDEX(KM_PCT,MATCH($A302,'Knowledge - Percentages'!$B:$B,0),'Data - Knowledge'!S$8)/100</f>
        <v>0.664</v>
      </c>
      <c r="T302" s="380">
        <f t="array" aca="true" ref="T302">INDEX(KM_PCT,MATCH($A302,'Knowledge - Percentages'!$B:$B,0),'Data - Knowledge'!T$8)/100</f>
        <v>0.515</v>
      </c>
      <c r="U302" s="380">
        <f t="array" aca="true" ref="U302">INDEX(KM_PCT,MATCH($A302,'Knowledge - Percentages'!$B:$B,0),'Data - Knowledge'!U$8)/100</f>
        <v>0.488</v>
      </c>
      <c r="V302" s="380">
        <f t="array" aca="true" ref="V302">INDEX(KM_PCT,MATCH($A302,'Knowledge - Percentages'!$B:$B,0),'Data - Knowledge'!V$8)/100</f>
        <v>0.445</v>
      </c>
      <c r="W302" s="380">
        <f t="array" aca="true" ref="W302">INDEX(KM_PCT,MATCH($A302,'Knowledge - Percentages'!$B:$B,0),'Data - Knowledge'!W$8)/100</f>
        <v>0.517</v>
      </c>
      <c r="X302" s="380">
        <f t="array" aca="true" ref="X302">INDEX(KM_PCT,MATCH($A302,'Knowledge - Percentages'!$B:$B,0),'Data - Knowledge'!X$8)/100</f>
        <v>0.545</v>
      </c>
      <c r="Y302" s="380">
        <f t="array" aca="true" ref="Y302">INDEX(KM_PCT,MATCH($A302,'Knowledge - Percentages'!$B:$B,0),'Data - Knowledge'!Y$8)/100</f>
        <v>0.78599999999999992</v>
      </c>
      <c r="Z302" s="380">
        <f t="array" aca="true" ref="Z302">INDEX(KM_PCT,MATCH($A302,'Knowledge - Percentages'!$B:$B,0),'Data - Knowledge'!Z$8)/100</f>
        <v>0.67799999999999994</v>
      </c>
      <c r="AA302" s="380">
        <f t="array" aca="true" ref="AA302">INDEX(KM_PCT,MATCH($A302,'Knowledge - Percentages'!$B:$B,0),'Data - Knowledge'!AA$8)/100</f>
        <v>0.682</v>
      </c>
      <c r="AB302" s="380">
        <f t="array" aca="true" ref="AB302">INDEX(KM_PCT,MATCH($A302,'Knowledge - Percentages'!$B:$B,0),'Data - Knowledge'!AB$8)/100</f>
        <v>0.57100000000000006</v>
      </c>
      <c r="AC302" s="380">
        <f t="array" aca="true" ref="AC302">INDEX(KM_PCT,MATCH($A302,'Knowledge - Percentages'!$B:$B,0),'Data - Knowledge'!AC$8)/100</f>
        <v>0.562</v>
      </c>
      <c r="AD302" s="380">
        <f t="array" aca="true" ref="AD302">INDEX(KM_PCT,MATCH($A302,'Knowledge - Percentages'!$B:$B,0),'Data - Knowledge'!AD$8)/100</f>
        <v>0.469</v>
      </c>
      <c r="AE302" s="380">
        <f t="array" aca="true" ref="AE302">INDEX(KM_PCT,MATCH($A302,'Knowledge - Percentages'!$B:$B,0),'Data - Knowledge'!AE$8)/100</f>
        <v>0.713</v>
      </c>
      <c r="AF302" s="380">
        <f t="array" aca="true" ref="AF302">INDEX(KM_PCT,MATCH($A302,'Knowledge - Percentages'!$B:$B,0),'Data - Knowledge'!AF$8)/100</f>
        <v>0.614</v>
      </c>
      <c r="AG302" s="380">
        <f t="array" aca="true" ref="AG302">INDEX(KM_PCT,MATCH($A302,'Knowledge - Percentages'!$B:$B,0),'Data - Knowledge'!AG$8)/100</f>
        <v>0.47700000000000004</v>
      </c>
      <c r="AH302" s="380">
        <f t="array" aca="true" ref="AH302">INDEX(KM_PCT,MATCH($A302,'Knowledge - Percentages'!$B:$B,0),'Data - Knowledge'!AH$8)/100</f>
        <v>0.57100000000000006</v>
      </c>
      <c r="AI302" s="380">
        <f t="array" aca="true" ref="AI302">INDEX(KM_PCT,MATCH($A302,'Knowledge - Percentages'!$B:$B,0),'Data - Knowledge'!AI$8)/100</f>
        <v>0.504</v>
      </c>
      <c r="AJ302" s="380">
        <f t="array" aca="true" ref="AJ302">INDEX(KM_PCT,MATCH($A302,'Knowledge - Percentages'!$B:$B,0),'Data - Knowledge'!AJ$8)/100</f>
        <v>0.49700000000000005</v>
      </c>
      <c r="AK302" s="380">
        <f t="array" aca="true" ref="AK302">INDEX(KM_PCT,MATCH($A302,'Knowledge - Percentages'!$B:$B,0),'Data - Knowledge'!AK$8)/100</f>
        <v>0.445</v>
      </c>
      <c r="AL302" s="380">
        <f t="array" aca="true" ref="AL302">INDEX(KM_PCT,MATCH($A302,'Knowledge - Percentages'!$B:$B,0),'Data - Knowledge'!AL$8)/100</f>
        <v>0.509</v>
      </c>
      <c r="AM302" s="380">
        <f t="array" aca="true" ref="AM302">INDEX(KM_PCT,MATCH($A302,'Knowledge - Percentages'!$B:$B,0),'Data - Knowledge'!AM$8)/100</f>
        <v>0.48100000000000004</v>
      </c>
      <c r="AN302" s="380">
        <f t="array" aca="true" ref="AN302">INDEX(KM_PCT,MATCH($A302,'Knowledge - Percentages'!$B:$B,0),'Data - Knowledge'!AN$8)/100</f>
        <v>0.384</v>
      </c>
      <c r="AO302" s="380">
        <f t="array" aca="true" ref="AO302">INDEX(KM_PCT,MATCH($A302,'Knowledge - Percentages'!$B:$B,0),'Data - Knowledge'!AO$8)/100</f>
        <v>0.436</v>
      </c>
      <c r="AP302" s="380">
        <f t="array" aca="true" ref="AP302">INDEX(KM_PCT,MATCH($A302,'Knowledge - Percentages'!$B:$B,0),'Data - Knowledge'!AP$8)/100</f>
        <v>0.504</v>
      </c>
      <c r="AQ302" s="380">
        <f t="array" aca="true" ref="AQ302">INDEX(KM_PCT,MATCH($A302,'Knowledge - Percentages'!$B:$B,0),'Data - Knowledge'!AQ$8)/100</f>
        <v>0.507</v>
      </c>
      <c r="AR302" s="380">
        <f t="array" aca="true" ref="AR302">INDEX(KM_PCT,MATCH($A302,'Knowledge - Percentages'!$B:$B,0),'Data - Knowledge'!AR$8)/100</f>
        <v>0.838</v>
      </c>
      <c r="AS302" s="380">
        <f t="array" aca="true" ref="AS302">INDEX(KM_PCT,MATCH($A302,'Knowledge - Percentages'!$B:$B,0),'Data - Knowledge'!AS$8)/100</f>
        <v>0.66299999999999992</v>
      </c>
      <c r="AT302" s="380">
        <f t="array" aca="true" ref="AT302">INDEX(KM_PCT,MATCH($A302,'Knowledge - Percentages'!$B:$B,0),'Data - Knowledge'!AT$8)/100</f>
        <v>0.617</v>
      </c>
      <c r="AU302" s="380">
        <f t="array" aca="true" ref="AU302">INDEX(KM_PCT,MATCH($A302,'Knowledge - Percentages'!$B:$B,0),'Data - Knowledge'!AU$8)/100</f>
        <v>0.435</v>
      </c>
      <c r="AV302" s="380">
        <f t="array" aca="true" ref="AV302">INDEX(KM_PCT,MATCH($A302,'Knowledge - Percentages'!$B:$B,0),'Data - Knowledge'!AV$8)/100</f>
        <v>0.41700000000000004</v>
      </c>
      <c r="AW302" s="380">
        <f t="array" aca="true" ref="AW302">INDEX(KM_PCT,MATCH($A302,'Knowledge - Percentages'!$B:$B,0),'Data - Knowledge'!AW$8)/100</f>
        <v>0.41200000000000003</v>
      </c>
      <c r="AX302" s="380">
        <f t="array" aca="true" ref="AX302">INDEX(KM_PCT,MATCH($A302,'Knowledge - Percentages'!$B:$B,0),'Data - Knowledge'!AX$8)/100</f>
        <v>0.243</v>
      </c>
      <c r="AY302" s="380">
        <f t="array" aca="true" ref="AY302">INDEX(KM_PCT,MATCH($A302,'Knowledge - Percentages'!$B:$B,0),'Data - Knowledge'!AY$8)/100</f>
        <v>0.34600000000000003</v>
      </c>
      <c r="AZ302" s="380">
        <f t="array" aca="true" ref="AZ302">INDEX(KM_PCT,MATCH($A302,'Knowledge - Percentages'!$B:$B,0),'Data - Knowledge'!AZ$8)/100</f>
        <v>0.35</v>
      </c>
      <c r="BA302" s="380">
        <f t="array" aca="true" ref="BA302">INDEX(KM_PCT,MATCH($A302,'Knowledge - Percentages'!$B:$B,0),'Data - Knowledge'!BA$8)/100</f>
        <v>0.354</v>
      </c>
      <c r="BB302" s="380">
        <f t="array" aca="true" ref="BB302">INDEX(KM_PCT,MATCH($A302,'Knowledge - Percentages'!$B:$B,0),'Data - Knowledge'!BB$8)/100</f>
        <v>0.321</v>
      </c>
      <c r="BC302" s="380">
        <f t="array" aca="true" ref="BC302">INDEX(KM_PCT,MATCH($A302,'Knowledge - Percentages'!$B:$B,0),'Data - Knowledge'!BC$8)/100</f>
        <v>0.204</v>
      </c>
      <c r="BD302" s="380">
        <f t="array" aca="true" ref="BD302">INDEX(KM_PCT,MATCH($A302,'Knowledge - Percentages'!$B:$B,0),'Data - Knowledge'!BD$8)/100</f>
        <v>0.275</v>
      </c>
      <c r="BE302" s="380">
        <f t="array" aca="true" ref="BE302">INDEX(KM_PCT,MATCH($A302,'Knowledge - Percentages'!$B:$B,0),'Data - Knowledge'!BE$8)/100</f>
        <v>0.292</v>
      </c>
      <c r="BF302" s="380">
        <f t="array" aca="true" ref="BF302">INDEX(KM_PCT,MATCH($A302,'Knowledge - Percentages'!$B:$B,0),'Data - Knowledge'!BF$8)/100</f>
        <v>0.272</v>
      </c>
      <c r="BG302" s="380">
        <f t="array" aca="true" ref="BG302">INDEX(KM_PCT,MATCH($A302,'Knowledge - Percentages'!$B:$B,0),'Data - Knowledge'!BG$8)/100</f>
        <v>0.502</v>
      </c>
      <c r="BH302" s="380">
        <f t="array" aca="true" ref="BH302">INDEX(KM_PCT,MATCH($A302,'Knowledge - Percentages'!$B:$B,0),'Data - Knowledge'!BH$8)/100</f>
        <v>0.45299999999999996</v>
      </c>
      <c r="BI302" s="380">
        <f t="array" aca="true" ref="BI302">INDEX(KM_PCT,MATCH($A302,'Knowledge - Percentages'!$B:$B,0),'Data - Knowledge'!BI$8)/100</f>
        <v>0.406</v>
      </c>
      <c r="BJ302" s="380">
        <f t="array" aca="true" ref="BJ302">INDEX(KM_PCT,MATCH($A302,'Knowledge - Percentages'!$B:$B,0),'Data - Knowledge'!BJ$8)/100</f>
        <v>0.324</v>
      </c>
      <c r="BK302" s="380">
        <f t="array" aca="true" ref="BK302">INDEX(KM_PCT,MATCH($A302,'Knowledge - Percentages'!$B:$B,0),'Data - Knowledge'!BK$8)/100</f>
        <v>0.32299999999999995</v>
      </c>
      <c r="BL302" s="380">
        <f t="array" aca="true" ref="BL302">INDEX(KM_PCT,MATCH($A302,'Knowledge - Percentages'!$B:$B,0),'Data - Knowledge'!BL$8)/100</f>
        <v>0.431</v>
      </c>
      <c r="BM302" s="380">
        <f t="array" aca="true" ref="BM302">INDEX(KM_PCT,MATCH($A302,'Knowledge - Percentages'!$B:$B,0),'Data - Knowledge'!BM$8)/100</f>
        <v>0.353</v>
      </c>
      <c r="BN302" s="380">
        <f t="array" aca="true" ref="BN302">INDEX(KM_PCT,MATCH($A302,'Knowledge - Percentages'!$B:$B,0),'Data - Knowledge'!BN$8)/100</f>
        <v>0.35600000000000004</v>
      </c>
      <c r="BO302" s="380">
        <f t="array" aca="true" ref="BO302">INDEX(KM_PCT,MATCH($A302,'Knowledge - Percentages'!$B:$B,0),'Data - Knowledge'!BO$8)/100</f>
        <v>0.35</v>
      </c>
      <c r="BP302" s="380">
        <f t="array" aca="true" ref="BP302">INDEX(KM_PCT,MATCH($A302,'Knowledge - Percentages'!$B:$B,0),'Data - Knowledge'!BP$8)/100</f>
        <v>0.325</v>
      </c>
      <c r="BQ302" s="380">
        <f t="array" aca="true" ref="BQ302">INDEX(KM_PCT,MATCH($A302,'Knowledge - Percentages'!$B:$B,0),'Data - Knowledge'!BQ$8)/100</f>
        <v>0.318</v>
      </c>
    </row>
    <row r="303" spans="1:69">
      <c r="A303" t="s">
        <v>697</v>
      </c>
      <c r="B303" t="s">
        <v>1195</v>
      </c>
      <c r="C303" t="s">
        <v>1200</v>
      </c>
      <c r="D303" t="s">
        <v>698</v>
      </c>
      <c r="E303" s="373">
        <f>SUMPRODUCT($K$2:$BQ$2,$K303:$BQ303)/$J$2</f>
        <v>0.16418560606060606</v>
      </c>
      <c r="F303" s="379">
        <f>SUMPRODUCT($K$2:$BQ$2,$K303:$BQ303)</f>
        <v>43.345</v>
      </c>
      <c r="G303" s="373">
        <f>SUMPRODUCT($K$3:$BQ$3,$K303:$BQ303)/$J$3</f>
        <v>0.097692402464065714</v>
      </c>
      <c r="H303" s="379">
        <f>SUMPRODUCT($K$3:$BQ$3,$K303:$BQ303)</f>
        <v>951.524</v>
      </c>
      <c r="I303" s="373">
        <f>CORREL($K$4:$BQ$4,$K303:$BQ303)</f>
        <v>0.38051366745841014</v>
      </c>
      <c r="J303" s="379">
        <f>$E303/$G303*100</f>
        <v>168.06384316426102</v>
      </c>
      <c r="K303" s="380">
        <f t="array" aca="true" ref="K303">INDEX(KM_PCT,MATCH($A303,'Knowledge - Percentages'!$B:$B,0),'Data - Knowledge'!K$8)/100</f>
        <v>0.025</v>
      </c>
      <c r="L303" s="380">
        <f t="array" aca="true" ref="L303">INDEX(KM_PCT,MATCH($A303,'Knowledge - Percentages'!$B:$B,0),'Data - Knowledge'!L$8)/100</f>
        <v>0.027999999999999997</v>
      </c>
      <c r="M303" s="380">
        <f t="array" aca="true" ref="M303">INDEX(KM_PCT,MATCH($A303,'Knowledge - Percentages'!$B:$B,0),'Data - Knowledge'!M$8)/100</f>
        <v>0.027000000000000003</v>
      </c>
      <c r="N303" s="380">
        <f t="array" aca="true" ref="N303">INDEX(KM_PCT,MATCH($A303,'Knowledge - Percentages'!$B:$B,0),'Data - Knowledge'!N$8)/100</f>
        <v>0.075</v>
      </c>
      <c r="O303" s="380">
        <f t="array" aca="true" ref="O303">INDEX(KM_PCT,MATCH($A303,'Knowledge - Percentages'!$B:$B,0),'Data - Knowledge'!O$8)/100</f>
        <v>0.047</v>
      </c>
      <c r="P303" s="380">
        <f t="array" aca="true" ref="P303">INDEX(KM_PCT,MATCH($A303,'Knowledge - Percentages'!$B:$B,0),'Data - Knowledge'!P$8)/100</f>
        <v>0.027999999999999997</v>
      </c>
      <c r="Q303" s="380">
        <f t="array" aca="true" ref="Q303">INDEX(KM_PCT,MATCH($A303,'Knowledge - Percentages'!$B:$B,0),'Data - Knowledge'!Q$8)/100</f>
        <v>0.047</v>
      </c>
      <c r="R303" s="380">
        <f t="array" aca="true" ref="R303">INDEX(KM_PCT,MATCH($A303,'Knowledge - Percentages'!$B:$B,0),'Data - Knowledge'!R$8)/100</f>
        <v>0.047</v>
      </c>
      <c r="S303" s="380">
        <f t="array" aca="true" ref="S303">INDEX(KM_PCT,MATCH($A303,'Knowledge - Percentages'!$B:$B,0),'Data - Knowledge'!S$8)/100</f>
        <v>0.023</v>
      </c>
      <c r="T303" s="380">
        <f t="array" aca="true" ref="T303">INDEX(KM_PCT,MATCH($A303,'Knowledge - Percentages'!$B:$B,0),'Data - Knowledge'!T$8)/100</f>
        <v>0.092</v>
      </c>
      <c r="U303" s="380">
        <f t="array" aca="true" ref="U303">INDEX(KM_PCT,MATCH($A303,'Knowledge - Percentages'!$B:$B,0),'Data - Knowledge'!U$8)/100</f>
        <v>0.094</v>
      </c>
      <c r="V303" s="380">
        <f t="array" aca="true" ref="V303">INDEX(KM_PCT,MATCH($A303,'Knowledge - Percentages'!$B:$B,0),'Data - Knowledge'!V$8)/100</f>
        <v>0.147</v>
      </c>
      <c r="W303" s="380">
        <f t="array" aca="true" ref="W303">INDEX(KM_PCT,MATCH($A303,'Knowledge - Percentages'!$B:$B,0),'Data - Knowledge'!W$8)/100</f>
        <v>0.107</v>
      </c>
      <c r="X303" s="380">
        <f t="array" aca="true" ref="X303">INDEX(KM_PCT,MATCH($A303,'Knowledge - Percentages'!$B:$B,0),'Data - Knowledge'!X$8)/100</f>
        <v>0.031</v>
      </c>
      <c r="Y303" s="380">
        <f t="array" aca="true" ref="Y303">INDEX(KM_PCT,MATCH($A303,'Knowledge - Percentages'!$B:$B,0),'Data - Knowledge'!Y$8)/100</f>
        <v>0.03</v>
      </c>
      <c r="Z303" s="380">
        <f t="array" aca="true" ref="Z303">INDEX(KM_PCT,MATCH($A303,'Knowledge - Percentages'!$B:$B,0),'Data - Knowledge'!Z$8)/100</f>
        <v>0.03</v>
      </c>
      <c r="AA303" s="380">
        <f t="array" aca="true" ref="AA303">INDEX(KM_PCT,MATCH($A303,'Knowledge - Percentages'!$B:$B,0),'Data - Knowledge'!AA$8)/100</f>
        <v>0.031</v>
      </c>
      <c r="AB303" s="380">
        <f t="array" aca="true" ref="AB303">INDEX(KM_PCT,MATCH($A303,'Knowledge - Percentages'!$B:$B,0),'Data - Knowledge'!AB$8)/100</f>
        <v>0.042</v>
      </c>
      <c r="AC303" s="380">
        <f t="array" aca="true" ref="AC303">INDEX(KM_PCT,MATCH($A303,'Knowledge - Percentages'!$B:$B,0),'Data - Knowledge'!AC$8)/100</f>
        <v>0.043</v>
      </c>
      <c r="AD303" s="380">
        <f t="array" aca="true" ref="AD303">INDEX(KM_PCT,MATCH($A303,'Knowledge - Percentages'!$B:$B,0),'Data - Knowledge'!AD$8)/100</f>
        <v>0.047</v>
      </c>
      <c r="AE303" s="380">
        <f t="array" aca="true" ref="AE303">INDEX(KM_PCT,MATCH($A303,'Knowledge - Percentages'!$B:$B,0),'Data - Knowledge'!AE$8)/100</f>
        <v>0.064</v>
      </c>
      <c r="AF303" s="380">
        <f t="array" aca="true" ref="AF303">INDEX(KM_PCT,MATCH($A303,'Knowledge - Percentages'!$B:$B,0),'Data - Knowledge'!AF$8)/100</f>
        <v>0.064</v>
      </c>
      <c r="AG303" s="380">
        <f t="array" aca="true" ref="AG303">INDEX(KM_PCT,MATCH($A303,'Knowledge - Percentages'!$B:$B,0),'Data - Knowledge'!AG$8)/100</f>
        <v>0.126</v>
      </c>
      <c r="AH303" s="380">
        <f t="array" aca="true" ref="AH303">INDEX(KM_PCT,MATCH($A303,'Knowledge - Percentages'!$B:$B,0),'Data - Knowledge'!AH$8)/100</f>
        <v>0.063</v>
      </c>
      <c r="AI303" s="380">
        <f t="array" aca="true" ref="AI303">INDEX(KM_PCT,MATCH($A303,'Knowledge - Percentages'!$B:$B,0),'Data - Knowledge'!AI$8)/100</f>
        <v>0.075</v>
      </c>
      <c r="AJ303" s="380">
        <f t="array" aca="true" ref="AJ303">INDEX(KM_PCT,MATCH($A303,'Knowledge - Percentages'!$B:$B,0),'Data - Knowledge'!AJ$8)/100</f>
        <v>0.076</v>
      </c>
      <c r="AK303" s="380">
        <f t="array" aca="true" ref="AK303">INDEX(KM_PCT,MATCH($A303,'Knowledge - Percentages'!$B:$B,0),'Data - Knowledge'!AK$8)/100</f>
        <v>0.113</v>
      </c>
      <c r="AL303" s="380">
        <f t="array" aca="true" ref="AL303">INDEX(KM_PCT,MATCH($A303,'Knowledge - Percentages'!$B:$B,0),'Data - Knowledge'!AL$8)/100</f>
        <v>0.081</v>
      </c>
      <c r="AM303" s="380">
        <f t="array" aca="true" ref="AM303">INDEX(KM_PCT,MATCH($A303,'Knowledge - Percentages'!$B:$B,0),'Data - Knowledge'!AM$8)/100</f>
        <v>0.081</v>
      </c>
      <c r="AN303" s="380">
        <f t="array" aca="true" ref="AN303">INDEX(KM_PCT,MATCH($A303,'Knowledge - Percentages'!$B:$B,0),'Data - Knowledge'!AN$8)/100</f>
        <v>0.185</v>
      </c>
      <c r="AO303" s="380">
        <f t="array" aca="true" ref="AO303">INDEX(KM_PCT,MATCH($A303,'Knowledge - Percentages'!$B:$B,0),'Data - Knowledge'!AO$8)/100</f>
        <v>0.18899999999999997</v>
      </c>
      <c r="AP303" s="380">
        <f t="array" aca="true" ref="AP303">INDEX(KM_PCT,MATCH($A303,'Knowledge - Percentages'!$B:$B,0),'Data - Knowledge'!AP$8)/100</f>
        <v>0.072000000000000008</v>
      </c>
      <c r="AQ303" s="380">
        <f t="array" aca="true" ref="AQ303">INDEX(KM_PCT,MATCH($A303,'Knowledge - Percentages'!$B:$B,0),'Data - Knowledge'!AQ$8)/100</f>
        <v>0.072000000000000008</v>
      </c>
      <c r="AR303" s="380">
        <f t="array" aca="true" ref="AR303">INDEX(KM_PCT,MATCH($A303,'Knowledge - Percentages'!$B:$B,0),'Data - Knowledge'!AR$8)/100</f>
        <v>0.019</v>
      </c>
      <c r="AS303" s="380">
        <f t="array" aca="true" ref="AS303">INDEX(KM_PCT,MATCH($A303,'Knowledge - Percentages'!$B:$B,0),'Data - Knowledge'!AS$8)/100</f>
        <v>0.051</v>
      </c>
      <c r="AT303" s="380">
        <f t="array" aca="true" ref="AT303">INDEX(KM_PCT,MATCH($A303,'Knowledge - Percentages'!$B:$B,0),'Data - Knowledge'!AT$8)/100</f>
        <v>0.05</v>
      </c>
      <c r="AU303" s="380">
        <f t="array" aca="true" ref="AU303">INDEX(KM_PCT,MATCH($A303,'Knowledge - Percentages'!$B:$B,0),'Data - Knowledge'!AU$8)/100</f>
        <v>0.11800000000000001</v>
      </c>
      <c r="AV303" s="380">
        <f t="array" aca="true" ref="AV303">INDEX(KM_PCT,MATCH($A303,'Knowledge - Percentages'!$B:$B,0),'Data - Knowledge'!AV$8)/100</f>
        <v>0.129</v>
      </c>
      <c r="AW303" s="380">
        <f t="array" aca="true" ref="AW303">INDEX(KM_PCT,MATCH($A303,'Knowledge - Percentages'!$B:$B,0),'Data - Knowledge'!AW$8)/100</f>
        <v>0.11900000000000001</v>
      </c>
      <c r="AX303" s="380">
        <f t="array" aca="true" ref="AX303">INDEX(KM_PCT,MATCH($A303,'Knowledge - Percentages'!$B:$B,0),'Data - Knowledge'!AX$8)/100</f>
        <v>0.083</v>
      </c>
      <c r="AY303" s="380">
        <f t="array" aca="true" ref="AY303">INDEX(KM_PCT,MATCH($A303,'Knowledge - Percentages'!$B:$B,0),'Data - Knowledge'!AY$8)/100</f>
        <v>0.17300000000000001</v>
      </c>
      <c r="AZ303" s="380">
        <f t="array" aca="true" ref="AZ303">INDEX(KM_PCT,MATCH($A303,'Knowledge - Percentages'!$B:$B,0),'Data - Knowledge'!AZ$8)/100</f>
        <v>0.12</v>
      </c>
      <c r="BA303" s="380">
        <f t="array" aca="true" ref="BA303">INDEX(KM_PCT,MATCH($A303,'Knowledge - Percentages'!$B:$B,0),'Data - Knowledge'!BA$8)/100</f>
        <v>0.156</v>
      </c>
      <c r="BB303" s="380">
        <f t="array" aca="true" ref="BB303">INDEX(KM_PCT,MATCH($A303,'Knowledge - Percentages'!$B:$B,0),'Data - Knowledge'!BB$8)/100</f>
        <v>0.188</v>
      </c>
      <c r="BC303" s="380">
        <f t="array" aca="true" ref="BC303">INDEX(KM_PCT,MATCH($A303,'Knowledge - Percentages'!$B:$B,0),'Data - Knowledge'!BC$8)/100</f>
        <v>0.405</v>
      </c>
      <c r="BD303" s="380">
        <f t="array" aca="true" ref="BD303">INDEX(KM_PCT,MATCH($A303,'Knowledge - Percentages'!$B:$B,0),'Data - Knowledge'!BD$8)/100</f>
        <v>0.311</v>
      </c>
      <c r="BE303" s="380">
        <f t="array" aca="true" ref="BE303">INDEX(KM_PCT,MATCH($A303,'Knowledge - Percentages'!$B:$B,0),'Data - Knowledge'!BE$8)/100</f>
        <v>0.239</v>
      </c>
      <c r="BF303" s="380">
        <f t="array" aca="true" ref="BF303">INDEX(KM_PCT,MATCH($A303,'Knowledge - Percentages'!$B:$B,0),'Data - Knowledge'!BF$8)/100</f>
        <v>0.267</v>
      </c>
      <c r="BG303" s="380">
        <f t="array" aca="true" ref="BG303">INDEX(KM_PCT,MATCH($A303,'Knowledge - Percentages'!$B:$B,0),'Data - Knowledge'!BG$8)/100</f>
        <v>0.11599999999999999</v>
      </c>
      <c r="BH303" s="380">
        <f t="array" aca="true" ref="BH303">INDEX(KM_PCT,MATCH($A303,'Knowledge - Percentages'!$B:$B,0),'Data - Knowledge'!BH$8)/100</f>
        <v>0.1</v>
      </c>
      <c r="BI303" s="380">
        <f t="array" aca="true" ref="BI303">INDEX(KM_PCT,MATCH($A303,'Knowledge - Percentages'!$B:$B,0),'Data - Knowledge'!BI$8)/100</f>
        <v>0.11800000000000001</v>
      </c>
      <c r="BJ303" s="380">
        <f t="array" aca="true" ref="BJ303">INDEX(KM_PCT,MATCH($A303,'Knowledge - Percentages'!$B:$B,0),'Data - Knowledge'!BJ$8)/100</f>
        <v>0.149</v>
      </c>
      <c r="BK303" s="380">
        <f t="array" aca="true" ref="BK303">INDEX(KM_PCT,MATCH($A303,'Knowledge - Percentages'!$B:$B,0),'Data - Knowledge'!BK$8)/100</f>
        <v>0.125</v>
      </c>
      <c r="BL303" s="380">
        <f t="array" aca="true" ref="BL303">INDEX(KM_PCT,MATCH($A303,'Knowledge - Percentages'!$B:$B,0),'Data - Knowledge'!BL$8)/100</f>
        <v>0.131</v>
      </c>
      <c r="BM303" s="380">
        <f t="array" aca="true" ref="BM303">INDEX(KM_PCT,MATCH($A303,'Knowledge - Percentages'!$B:$B,0),'Data - Knowledge'!BM$8)/100</f>
        <v>0.141</v>
      </c>
      <c r="BN303" s="380">
        <f t="array" aca="true" ref="BN303">INDEX(KM_PCT,MATCH($A303,'Knowledge - Percentages'!$B:$B,0),'Data - Knowledge'!BN$8)/100</f>
        <v>0.141</v>
      </c>
      <c r="BO303" s="380">
        <f t="array" aca="true" ref="BO303">INDEX(KM_PCT,MATCH($A303,'Knowledge - Percentages'!$B:$B,0),'Data - Knowledge'!BO$8)/100</f>
        <v>0.16699999999999998</v>
      </c>
      <c r="BP303" s="380">
        <f t="array" aca="true" ref="BP303">INDEX(KM_PCT,MATCH($A303,'Knowledge - Percentages'!$B:$B,0),'Data - Knowledge'!BP$8)/100</f>
        <v>0.204</v>
      </c>
      <c r="BQ303" s="380">
        <f t="array" aca="true" ref="BQ303">INDEX(KM_PCT,MATCH($A303,'Knowledge - Percentages'!$B:$B,0),'Data - Knowledge'!BQ$8)/100</f>
        <v>0.22899999999999998</v>
      </c>
    </row>
    <row r="304" spans="1:69">
      <c r="A304" t="s">
        <v>699</v>
      </c>
      <c r="B304" t="s">
        <v>1195</v>
      </c>
      <c r="C304" t="s">
        <v>1200</v>
      </c>
      <c r="D304" t="s">
        <v>700</v>
      </c>
      <c r="E304" s="373">
        <f>SUMPRODUCT($K$2:$BQ$2,$K304:$BQ304)/$J$2</f>
        <v>0.10345833333333335</v>
      </c>
      <c r="F304" s="379">
        <f>SUMPRODUCT($K$2:$BQ$2,$K304:$BQ304)</f>
        <v>27.313000000000002</v>
      </c>
      <c r="G304" s="373">
        <f>SUMPRODUCT($K$3:$BQ$3,$K304:$BQ304)/$J$3</f>
        <v>0.082306776180698163</v>
      </c>
      <c r="H304" s="379">
        <f>SUMPRODUCT($K$3:$BQ$3,$K304:$BQ304)</f>
        <v>801.66800000000012</v>
      </c>
      <c r="I304" s="373">
        <f>CORREL($K$4:$BQ$4,$K304:$BQ304)</f>
        <v>0.45028229530765645</v>
      </c>
      <c r="J304" s="379">
        <f>$E304/$G304*100</f>
        <v>125.69843958679488</v>
      </c>
      <c r="K304" s="380">
        <f t="array" aca="true" ref="K304">INDEX(KM_PCT,MATCH($A304,'Knowledge - Percentages'!$B:$B,0),'Data - Knowledge'!K$8)/100</f>
        <v>0.046</v>
      </c>
      <c r="L304" s="380">
        <f t="array" aca="true" ref="L304">INDEX(KM_PCT,MATCH($A304,'Knowledge - Percentages'!$B:$B,0),'Data - Knowledge'!L$8)/100</f>
        <v>0.042</v>
      </c>
      <c r="M304" s="380">
        <f t="array" aca="true" ref="M304">INDEX(KM_PCT,MATCH($A304,'Knowledge - Percentages'!$B:$B,0),'Data - Knowledge'!M$8)/100</f>
        <v>0.05</v>
      </c>
      <c r="N304" s="380">
        <f t="array" aca="true" ref="N304">INDEX(KM_PCT,MATCH($A304,'Knowledge - Percentages'!$B:$B,0),'Data - Knowledge'!N$8)/100</f>
        <v>0.084</v>
      </c>
      <c r="O304" s="380">
        <f t="array" aca="true" ref="O304">INDEX(KM_PCT,MATCH($A304,'Knowledge - Percentages'!$B:$B,0),'Data - Knowledge'!O$8)/100</f>
        <v>0.065</v>
      </c>
      <c r="P304" s="380">
        <f t="array" aca="true" ref="P304">INDEX(KM_PCT,MATCH($A304,'Knowledge - Percentages'!$B:$B,0),'Data - Knowledge'!P$8)/100</f>
        <v>0.064</v>
      </c>
      <c r="Q304" s="380">
        <f t="array" aca="true" ref="Q304">INDEX(KM_PCT,MATCH($A304,'Knowledge - Percentages'!$B:$B,0),'Data - Knowledge'!Q$8)/100</f>
        <v>0.065</v>
      </c>
      <c r="R304" s="380">
        <f t="array" aca="true" ref="R304">INDEX(KM_PCT,MATCH($A304,'Knowledge - Percentages'!$B:$B,0),'Data - Knowledge'!R$8)/100</f>
        <v>0.065</v>
      </c>
      <c r="S304" s="380">
        <f t="array" aca="true" ref="S304">INDEX(KM_PCT,MATCH($A304,'Knowledge - Percentages'!$B:$B,0),'Data - Knowledge'!S$8)/100</f>
        <v>0.043</v>
      </c>
      <c r="T304" s="380">
        <f t="array" aca="true" ref="T304">INDEX(KM_PCT,MATCH($A304,'Knowledge - Percentages'!$B:$B,0),'Data - Knowledge'!T$8)/100</f>
        <v>0.086</v>
      </c>
      <c r="U304" s="380">
        <f t="array" aca="true" ref="U304">INDEX(KM_PCT,MATCH($A304,'Knowledge - Percentages'!$B:$B,0),'Data - Knowledge'!U$8)/100</f>
        <v>0.087</v>
      </c>
      <c r="V304" s="380">
        <f t="array" aca="true" ref="V304">INDEX(KM_PCT,MATCH($A304,'Knowledge - Percentages'!$B:$B,0),'Data - Knowledge'!V$8)/100</f>
        <v>0.10400000000000001</v>
      </c>
      <c r="W304" s="380">
        <f t="array" aca="true" ref="W304">INDEX(KM_PCT,MATCH($A304,'Knowledge - Percentages'!$B:$B,0),'Data - Knowledge'!W$8)/100</f>
        <v>0.063</v>
      </c>
      <c r="X304" s="380">
        <f t="array" aca="true" ref="X304">INDEX(KM_PCT,MATCH($A304,'Knowledge - Percentages'!$B:$B,0),'Data - Knowledge'!X$8)/100</f>
        <v>0.055999999999999994</v>
      </c>
      <c r="Y304" s="380">
        <f t="array" aca="true" ref="Y304">INDEX(KM_PCT,MATCH($A304,'Knowledge - Percentages'!$B:$B,0),'Data - Knowledge'!Y$8)/100</f>
        <v>0.024</v>
      </c>
      <c r="Z304" s="380">
        <f t="array" aca="true" ref="Z304">INDEX(KM_PCT,MATCH($A304,'Knowledge - Percentages'!$B:$B,0),'Data - Knowledge'!Z$8)/100</f>
        <v>0.032</v>
      </c>
      <c r="AA304" s="380">
        <f t="array" aca="true" ref="AA304">INDEX(KM_PCT,MATCH($A304,'Knowledge - Percentages'!$B:$B,0),'Data - Knowledge'!AA$8)/100</f>
        <v>0.026000000000000002</v>
      </c>
      <c r="AB304" s="380">
        <f t="array" aca="true" ref="AB304">INDEX(KM_PCT,MATCH($A304,'Knowledge - Percentages'!$B:$B,0),'Data - Knowledge'!AB$8)/100</f>
        <v>0.063</v>
      </c>
      <c r="AC304" s="380">
        <f t="array" aca="true" ref="AC304">INDEX(KM_PCT,MATCH($A304,'Knowledge - Percentages'!$B:$B,0),'Data - Knowledge'!AC$8)/100</f>
        <v>0.062</v>
      </c>
      <c r="AD304" s="380">
        <f t="array" aca="true" ref="AD304">INDEX(KM_PCT,MATCH($A304,'Knowledge - Percentages'!$B:$B,0),'Data - Knowledge'!AD$8)/100</f>
        <v>0.072000000000000008</v>
      </c>
      <c r="AE304" s="380">
        <f t="array" aca="true" ref="AE304">INDEX(KM_PCT,MATCH($A304,'Knowledge - Percentages'!$B:$B,0),'Data - Knowledge'!AE$8)/100</f>
        <v>0.06</v>
      </c>
      <c r="AF304" s="380">
        <f t="array" aca="true" ref="AF304">INDEX(KM_PCT,MATCH($A304,'Knowledge - Percentages'!$B:$B,0),'Data - Knowledge'!AF$8)/100</f>
        <v>0.065</v>
      </c>
      <c r="AG304" s="380">
        <f t="array" aca="true" ref="AG304">INDEX(KM_PCT,MATCH($A304,'Knowledge - Percentages'!$B:$B,0),'Data - Knowledge'!AG$8)/100</f>
        <v>0.08900000000000001</v>
      </c>
      <c r="AH304" s="380">
        <f t="array" aca="true" ref="AH304">INDEX(KM_PCT,MATCH($A304,'Knowledge - Percentages'!$B:$B,0),'Data - Knowledge'!AH$8)/100</f>
        <v>0.086</v>
      </c>
      <c r="AI304" s="380">
        <f t="array" aca="true" ref="AI304">INDEX(KM_PCT,MATCH($A304,'Knowledge - Percentages'!$B:$B,0),'Data - Knowledge'!AI$8)/100</f>
        <v>0.076</v>
      </c>
      <c r="AJ304" s="380">
        <f t="array" aca="true" ref="AJ304">INDEX(KM_PCT,MATCH($A304,'Knowledge - Percentages'!$B:$B,0),'Data - Knowledge'!AJ$8)/100</f>
        <v>0.087</v>
      </c>
      <c r="AK304" s="380">
        <f t="array" aca="true" ref="AK304">INDEX(KM_PCT,MATCH($A304,'Knowledge - Percentages'!$B:$B,0),'Data - Knowledge'!AK$8)/100</f>
        <v>0.094</v>
      </c>
      <c r="AL304" s="380">
        <f t="array" aca="true" ref="AL304">INDEX(KM_PCT,MATCH($A304,'Knowledge - Percentages'!$B:$B,0),'Data - Knowledge'!AL$8)/100</f>
        <v>0.085</v>
      </c>
      <c r="AM304" s="380">
        <f t="array" aca="true" ref="AM304">INDEX(KM_PCT,MATCH($A304,'Knowledge - Percentages'!$B:$B,0),'Data - Knowledge'!AM$8)/100</f>
        <v>0.1</v>
      </c>
      <c r="AN304" s="380">
        <f t="array" aca="true" ref="AN304">INDEX(KM_PCT,MATCH($A304,'Knowledge - Percentages'!$B:$B,0),'Data - Knowledge'!AN$8)/100</f>
        <v>0.113</v>
      </c>
      <c r="AO304" s="380">
        <f t="array" aca="true" ref="AO304">INDEX(KM_PCT,MATCH($A304,'Knowledge - Percentages'!$B:$B,0),'Data - Knowledge'!AO$8)/100</f>
        <v>0.11699999999999999</v>
      </c>
      <c r="AP304" s="380">
        <f t="array" aca="true" ref="AP304">INDEX(KM_PCT,MATCH($A304,'Knowledge - Percentages'!$B:$B,0),'Data - Knowledge'!AP$8)/100</f>
        <v>0.081</v>
      </c>
      <c r="AQ304" s="380">
        <f t="array" aca="true" ref="AQ304">INDEX(KM_PCT,MATCH($A304,'Knowledge - Percentages'!$B:$B,0),'Data - Knowledge'!AQ$8)/100</f>
        <v>0.08199999999999999</v>
      </c>
      <c r="AR304" s="380">
        <f t="array" aca="true" ref="AR304">INDEX(KM_PCT,MATCH($A304,'Knowledge - Percentages'!$B:$B,0),'Data - Knowledge'!AR$8)/100</f>
        <v>0.013999999999999999</v>
      </c>
      <c r="AS304" s="380">
        <f t="array" aca="true" ref="AS304">INDEX(KM_PCT,MATCH($A304,'Knowledge - Percentages'!$B:$B,0),'Data - Knowledge'!AS$8)/100</f>
        <v>0.037000000000000005</v>
      </c>
      <c r="AT304" s="380">
        <f t="array" aca="true" ref="AT304">INDEX(KM_PCT,MATCH($A304,'Knowledge - Percentages'!$B:$B,0),'Data - Knowledge'!AT$8)/100</f>
        <v>0.037000000000000005</v>
      </c>
      <c r="AU304" s="380">
        <f t="array" aca="true" ref="AU304">INDEX(KM_PCT,MATCH($A304,'Knowledge - Percentages'!$B:$B,0),'Data - Knowledge'!AU$8)/100</f>
        <v>0.095</v>
      </c>
      <c r="AV304" s="380">
        <f t="array" aca="true" ref="AV304">INDEX(KM_PCT,MATCH($A304,'Knowledge - Percentages'!$B:$B,0),'Data - Knowledge'!AV$8)/100</f>
        <v>0.094</v>
      </c>
      <c r="AW304" s="380">
        <f t="array" aca="true" ref="AW304">INDEX(KM_PCT,MATCH($A304,'Knowledge - Percentages'!$B:$B,0),'Data - Knowledge'!AW$8)/100</f>
        <v>0.096</v>
      </c>
      <c r="AX304" s="380">
        <f t="array" aca="true" ref="AX304">INDEX(KM_PCT,MATCH($A304,'Knowledge - Percentages'!$B:$B,0),'Data - Knowledge'!AX$8)/100</f>
        <v>0.095</v>
      </c>
      <c r="AY304" s="380">
        <f t="array" aca="true" ref="AY304">INDEX(KM_PCT,MATCH($A304,'Knowledge - Percentages'!$B:$B,0),'Data - Knowledge'!AY$8)/100</f>
        <v>0.107</v>
      </c>
      <c r="AZ304" s="380">
        <f t="array" aca="true" ref="AZ304">INDEX(KM_PCT,MATCH($A304,'Knowledge - Percentages'!$B:$B,0),'Data - Knowledge'!AZ$8)/100</f>
        <v>0.126</v>
      </c>
      <c r="BA304" s="380">
        <f t="array" aca="true" ref="BA304">INDEX(KM_PCT,MATCH($A304,'Knowledge - Percentages'!$B:$B,0),'Data - Knowledge'!BA$8)/100</f>
        <v>0.105</v>
      </c>
      <c r="BB304" s="380">
        <f t="array" aca="true" ref="BB304">INDEX(KM_PCT,MATCH($A304,'Knowledge - Percentages'!$B:$B,0),'Data - Knowledge'!BB$8)/100</f>
        <v>0.109</v>
      </c>
      <c r="BC304" s="380">
        <f t="array" aca="true" ref="BC304">INDEX(KM_PCT,MATCH($A304,'Knowledge - Percentages'!$B:$B,0),'Data - Knowledge'!BC$8)/100</f>
        <v>0.10300000000000001</v>
      </c>
      <c r="BD304" s="380">
        <f t="array" aca="true" ref="BD304">INDEX(KM_PCT,MATCH($A304,'Knowledge - Percentages'!$B:$B,0),'Data - Knowledge'!BD$8)/100</f>
        <v>0.10400000000000001</v>
      </c>
      <c r="BE304" s="380">
        <f t="array" aca="true" ref="BE304">INDEX(KM_PCT,MATCH($A304,'Knowledge - Percentages'!$B:$B,0),'Data - Knowledge'!BE$8)/100</f>
        <v>0.10400000000000001</v>
      </c>
      <c r="BF304" s="380">
        <f t="array" aca="true" ref="BF304">INDEX(KM_PCT,MATCH($A304,'Knowledge - Percentages'!$B:$B,0),'Data - Knowledge'!BF$8)/100</f>
        <v>0.102</v>
      </c>
      <c r="BG304" s="380">
        <f t="array" aca="true" ref="BG304">INDEX(KM_PCT,MATCH($A304,'Knowledge - Percentages'!$B:$B,0),'Data - Knowledge'!BG$8)/100</f>
        <v>0.076</v>
      </c>
      <c r="BH304" s="380">
        <f t="array" aca="true" ref="BH304">INDEX(KM_PCT,MATCH($A304,'Knowledge - Percentages'!$B:$B,0),'Data - Knowledge'!BH$8)/100</f>
        <v>0.076</v>
      </c>
      <c r="BI304" s="380">
        <f t="array" aca="true" ref="BI304">INDEX(KM_PCT,MATCH($A304,'Knowledge - Percentages'!$B:$B,0),'Data - Knowledge'!BI$8)/100</f>
        <v>0.076</v>
      </c>
      <c r="BJ304" s="380">
        <f t="array" aca="true" ref="BJ304">INDEX(KM_PCT,MATCH($A304,'Knowledge - Percentages'!$B:$B,0),'Data - Knowledge'!BJ$8)/100</f>
        <v>0.12300000000000001</v>
      </c>
      <c r="BK304" s="380">
        <f t="array" aca="true" ref="BK304">INDEX(KM_PCT,MATCH($A304,'Knowledge - Percentages'!$B:$B,0),'Data - Knowledge'!BK$8)/100</f>
        <v>0.106</v>
      </c>
      <c r="BL304" s="380">
        <f t="array" aca="true" ref="BL304">INDEX(KM_PCT,MATCH($A304,'Knowledge - Percentages'!$B:$B,0),'Data - Knowledge'!BL$8)/100</f>
        <v>0.096</v>
      </c>
      <c r="BM304" s="380">
        <f t="array" aca="true" ref="BM304">INDEX(KM_PCT,MATCH($A304,'Knowledge - Percentages'!$B:$B,0),'Data - Knowledge'!BM$8)/100</f>
        <v>0.105</v>
      </c>
      <c r="BN304" s="380">
        <f t="array" aca="true" ref="BN304">INDEX(KM_PCT,MATCH($A304,'Knowledge - Percentages'!$B:$B,0),'Data - Knowledge'!BN$8)/100</f>
        <v>0.1</v>
      </c>
      <c r="BO304" s="380">
        <f t="array" aca="true" ref="BO304">INDEX(KM_PCT,MATCH($A304,'Knowledge - Percentages'!$B:$B,0),'Data - Knowledge'!BO$8)/100</f>
        <v>0.10800000000000001</v>
      </c>
      <c r="BP304" s="380">
        <f t="array" aca="true" ref="BP304">INDEX(KM_PCT,MATCH($A304,'Knowledge - Percentages'!$B:$B,0),'Data - Knowledge'!BP$8)/100</f>
        <v>0.10300000000000001</v>
      </c>
      <c r="BQ304" s="380">
        <f t="array" aca="true" ref="BQ304">INDEX(KM_PCT,MATCH($A304,'Knowledge - Percentages'!$B:$B,0),'Data - Knowledge'!BQ$8)/100</f>
        <v>0.10099999999999999</v>
      </c>
    </row>
    <row r="305" spans="1:69">
      <c r="A305" t="s">
        <v>701</v>
      </c>
      <c r="B305" t="s">
        <v>1195</v>
      </c>
      <c r="C305" t="s">
        <v>1200</v>
      </c>
      <c r="D305" t="s">
        <v>702</v>
      </c>
      <c r="E305" s="373">
        <f>SUMPRODUCT($K$2:$BQ$2,$K305:$BQ305)/$J$2</f>
        <v>0.27231060606060603</v>
      </c>
      <c r="F305" s="379">
        <f>SUMPRODUCT($K$2:$BQ$2,$K305:$BQ305)</f>
        <v>71.889999999999986</v>
      </c>
      <c r="G305" s="373">
        <f>SUMPRODUCT($K$3:$BQ$3,$K305:$BQ305)/$J$3</f>
        <v>0.21276180698151947</v>
      </c>
      <c r="H305" s="379">
        <f>SUMPRODUCT($K$3:$BQ$3,$K305:$BQ305)</f>
        <v>2072.2999999999997</v>
      </c>
      <c r="I305" s="373">
        <f>CORREL($K$4:$BQ$4,$K305:$BQ305)</f>
        <v>0.32980910274271708</v>
      </c>
      <c r="J305" s="379">
        <f>$E305/$G305*100</f>
        <v>127.98848154371004</v>
      </c>
      <c r="K305" s="380">
        <f t="array" aca="true" ref="K305">INDEX(KM_PCT,MATCH($A305,'Knowledge - Percentages'!$B:$B,0),'Data - Knowledge'!K$8)/100</f>
        <v>0.11199999999999999</v>
      </c>
      <c r="L305" s="380">
        <f t="array" aca="true" ref="L305">INDEX(KM_PCT,MATCH($A305,'Knowledge - Percentages'!$B:$B,0),'Data - Knowledge'!L$8)/100</f>
        <v>0.10400000000000001</v>
      </c>
      <c r="M305" s="380">
        <f t="array" aca="true" ref="M305">INDEX(KM_PCT,MATCH($A305,'Knowledge - Percentages'!$B:$B,0),'Data - Knowledge'!M$8)/100</f>
        <v>0.155</v>
      </c>
      <c r="N305" s="380">
        <f t="array" aca="true" ref="N305">INDEX(KM_PCT,MATCH($A305,'Knowledge - Percentages'!$B:$B,0),'Data - Knowledge'!N$8)/100</f>
        <v>0.19399999999999998</v>
      </c>
      <c r="O305" s="380">
        <f t="array" aca="true" ref="O305">INDEX(KM_PCT,MATCH($A305,'Knowledge - Percentages'!$B:$B,0),'Data - Knowledge'!O$8)/100</f>
        <v>0.129</v>
      </c>
      <c r="P305" s="380">
        <f t="array" aca="true" ref="P305">INDEX(KM_PCT,MATCH($A305,'Knowledge - Percentages'!$B:$B,0),'Data - Knowledge'!P$8)/100</f>
        <v>0.183</v>
      </c>
      <c r="Q305" s="380">
        <f t="array" aca="true" ref="Q305">INDEX(KM_PCT,MATCH($A305,'Knowledge - Percentages'!$B:$B,0),'Data - Knowledge'!Q$8)/100</f>
        <v>0.151</v>
      </c>
      <c r="R305" s="380">
        <f t="array" aca="true" ref="R305">INDEX(KM_PCT,MATCH($A305,'Knowledge - Percentages'!$B:$B,0),'Data - Knowledge'!R$8)/100</f>
        <v>0.215</v>
      </c>
      <c r="S305" s="380">
        <f t="array" aca="true" ref="S305">INDEX(KM_PCT,MATCH($A305,'Knowledge - Percentages'!$B:$B,0),'Data - Knowledge'!S$8)/100</f>
        <v>0.161</v>
      </c>
      <c r="T305" s="380">
        <f t="array" aca="true" ref="T305">INDEX(KM_PCT,MATCH($A305,'Knowledge - Percentages'!$B:$B,0),'Data - Knowledge'!T$8)/100</f>
        <v>0.212</v>
      </c>
      <c r="U305" s="380">
        <f t="array" aca="true" ref="U305">INDEX(KM_PCT,MATCH($A305,'Knowledge - Percentages'!$B:$B,0),'Data - Knowledge'!U$8)/100</f>
        <v>0.235</v>
      </c>
      <c r="V305" s="380">
        <f t="array" aca="true" ref="V305">INDEX(KM_PCT,MATCH($A305,'Knowledge - Percentages'!$B:$B,0),'Data - Knowledge'!V$8)/100</f>
        <v>0.212</v>
      </c>
      <c r="W305" s="380">
        <f t="array" aca="true" ref="W305">INDEX(KM_PCT,MATCH($A305,'Knowledge - Percentages'!$B:$B,0),'Data - Knowledge'!W$8)/100</f>
        <v>0.21</v>
      </c>
      <c r="X305" s="380">
        <f t="array" aca="true" ref="X305">INDEX(KM_PCT,MATCH($A305,'Knowledge - Percentages'!$B:$B,0),'Data - Knowledge'!X$8)/100</f>
        <v>0.268</v>
      </c>
      <c r="Y305" s="380">
        <f t="array" aca="true" ref="Y305">INDEX(KM_PCT,MATCH($A305,'Knowledge - Percentages'!$B:$B,0),'Data - Knowledge'!Y$8)/100</f>
        <v>0.07400000000000001</v>
      </c>
      <c r="Z305" s="380">
        <f t="array" aca="true" ref="Z305">INDEX(KM_PCT,MATCH($A305,'Knowledge - Percentages'!$B:$B,0),'Data - Knowledge'!Z$8)/100</f>
        <v>0.155</v>
      </c>
      <c r="AA305" s="380">
        <f t="array" aca="true" ref="AA305">INDEX(KM_PCT,MATCH($A305,'Knowledge - Percentages'!$B:$B,0),'Data - Knowledge'!AA$8)/100</f>
        <v>0.17</v>
      </c>
      <c r="AB305" s="380">
        <f t="array" aca="true" ref="AB305">INDEX(KM_PCT,MATCH($A305,'Knowledge - Percentages'!$B:$B,0),'Data - Knowledge'!AB$8)/100</f>
        <v>0.215</v>
      </c>
      <c r="AC305" s="380">
        <f t="array" aca="true" ref="AC305">INDEX(KM_PCT,MATCH($A305,'Knowledge - Percentages'!$B:$B,0),'Data - Knowledge'!AC$8)/100</f>
        <v>0.231</v>
      </c>
      <c r="AD305" s="380">
        <f t="array" aca="true" ref="AD305">INDEX(KM_PCT,MATCH($A305,'Knowledge - Percentages'!$B:$B,0),'Data - Knowledge'!AD$8)/100</f>
        <v>0.281</v>
      </c>
      <c r="AE305" s="380">
        <f t="array" aca="true" ref="AE305">INDEX(KM_PCT,MATCH($A305,'Knowledge - Percentages'!$B:$B,0),'Data - Knowledge'!AE$8)/100</f>
        <v>0.11599999999999999</v>
      </c>
      <c r="AF305" s="380">
        <f t="array" aca="true" ref="AF305">INDEX(KM_PCT,MATCH($A305,'Knowledge - Percentages'!$B:$B,0),'Data - Knowledge'!AF$8)/100</f>
        <v>0.191</v>
      </c>
      <c r="AG305" s="380">
        <f t="array" aca="true" ref="AG305">INDEX(KM_PCT,MATCH($A305,'Knowledge - Percentages'!$B:$B,0),'Data - Knowledge'!AG$8)/100</f>
        <v>0.221</v>
      </c>
      <c r="AH305" s="380">
        <f t="array" aca="true" ref="AH305">INDEX(KM_PCT,MATCH($A305,'Knowledge - Percentages'!$B:$B,0),'Data - Knowledge'!AH$8)/100</f>
        <v>0.195</v>
      </c>
      <c r="AI305" s="380">
        <f t="array" aca="true" ref="AI305">INDEX(KM_PCT,MATCH($A305,'Knowledge - Percentages'!$B:$B,0),'Data - Knowledge'!AI$8)/100</f>
        <v>0.25</v>
      </c>
      <c r="AJ305" s="380">
        <f t="array" aca="true" ref="AJ305">INDEX(KM_PCT,MATCH($A305,'Knowledge - Percentages'!$B:$B,0),'Data - Knowledge'!AJ$8)/100</f>
        <v>0.23600000000000002</v>
      </c>
      <c r="AK305" s="380">
        <f t="array" aca="true" ref="AK305">INDEX(KM_PCT,MATCH($A305,'Knowledge - Percentages'!$B:$B,0),'Data - Knowledge'!AK$8)/100</f>
        <v>0.252</v>
      </c>
      <c r="AL305" s="380">
        <f t="array" aca="true" ref="AL305">INDEX(KM_PCT,MATCH($A305,'Knowledge - Percentages'!$B:$B,0),'Data - Knowledge'!AL$8)/100</f>
        <v>0.218</v>
      </c>
      <c r="AM305" s="380">
        <f t="array" aca="true" ref="AM305">INDEX(KM_PCT,MATCH($A305,'Knowledge - Percentages'!$B:$B,0),'Data - Knowledge'!AM$8)/100</f>
        <v>0.239</v>
      </c>
      <c r="AN305" s="380">
        <f t="array" aca="true" ref="AN305">INDEX(KM_PCT,MATCH($A305,'Knowledge - Percentages'!$B:$B,0),'Data - Knowledge'!AN$8)/100</f>
        <v>0.235</v>
      </c>
      <c r="AO305" s="380">
        <f t="array" aca="true" ref="AO305">INDEX(KM_PCT,MATCH($A305,'Knowledge - Percentages'!$B:$B,0),'Data - Knowledge'!AO$8)/100</f>
        <v>0.19</v>
      </c>
      <c r="AP305" s="380">
        <f t="array" aca="true" ref="AP305">INDEX(KM_PCT,MATCH($A305,'Knowledge - Percentages'!$B:$B,0),'Data - Knowledge'!AP$8)/100</f>
        <v>0.23800000000000002</v>
      </c>
      <c r="AQ305" s="380">
        <f t="array" aca="true" ref="AQ305">INDEX(KM_PCT,MATCH($A305,'Knowledge - Percentages'!$B:$B,0),'Data - Knowledge'!AQ$8)/100</f>
        <v>0.23199999999999998</v>
      </c>
      <c r="AR305" s="380">
        <f t="array" aca="true" ref="AR305">INDEX(KM_PCT,MATCH($A305,'Knowledge - Percentages'!$B:$B,0),'Data - Knowledge'!AR$8)/100</f>
        <v>0.055</v>
      </c>
      <c r="AS305" s="380">
        <f t="array" aca="true" ref="AS305">INDEX(KM_PCT,MATCH($A305,'Knowledge - Percentages'!$B:$B,0),'Data - Knowledge'!AS$8)/100</f>
        <v>0.163</v>
      </c>
      <c r="AT305" s="380">
        <f t="array" aca="true" ref="AT305">INDEX(KM_PCT,MATCH($A305,'Knowledge - Percentages'!$B:$B,0),'Data - Knowledge'!AT$8)/100</f>
        <v>0.19</v>
      </c>
      <c r="AU305" s="380">
        <f t="array" aca="true" ref="AU305">INDEX(KM_PCT,MATCH($A305,'Knowledge - Percentages'!$B:$B,0),'Data - Knowledge'!AU$8)/100</f>
        <v>0.253</v>
      </c>
      <c r="AV305" s="380">
        <f t="array" aca="true" ref="AV305">INDEX(KM_PCT,MATCH($A305,'Knowledge - Percentages'!$B:$B,0),'Data - Knowledge'!AV$8)/100</f>
        <v>0.27</v>
      </c>
      <c r="AW305" s="380">
        <f t="array" aca="true" ref="AW305">INDEX(KM_PCT,MATCH($A305,'Knowledge - Percentages'!$B:$B,0),'Data - Knowledge'!AW$8)/100</f>
        <v>0.27699999999999997</v>
      </c>
      <c r="AX305" s="380">
        <f t="array" aca="true" ref="AX305">INDEX(KM_PCT,MATCH($A305,'Knowledge - Percentages'!$B:$B,0),'Data - Knowledge'!AX$8)/100</f>
        <v>0.445</v>
      </c>
      <c r="AY305" s="380">
        <f t="array" aca="true" ref="AY305">INDEX(KM_PCT,MATCH($A305,'Knowledge - Percentages'!$B:$B,0),'Data - Knowledge'!AY$8)/100</f>
        <v>0.28800000000000003</v>
      </c>
      <c r="AZ305" s="380">
        <f t="array" aca="true" ref="AZ305">INDEX(KM_PCT,MATCH($A305,'Knowledge - Percentages'!$B:$B,0),'Data - Knowledge'!AZ$8)/100</f>
        <v>0.318</v>
      </c>
      <c r="BA305" s="380">
        <f t="array" aca="true" ref="BA305">INDEX(KM_PCT,MATCH($A305,'Knowledge - Percentages'!$B:$B,0),'Data - Knowledge'!BA$8)/100</f>
        <v>0.29100000000000004</v>
      </c>
      <c r="BB305" s="380">
        <f t="array" aca="true" ref="BB305">INDEX(KM_PCT,MATCH($A305,'Knowledge - Percentages'!$B:$B,0),'Data - Knowledge'!BB$8)/100</f>
        <v>0.29100000000000004</v>
      </c>
      <c r="BC305" s="380">
        <f t="array" aca="true" ref="BC305">INDEX(KM_PCT,MATCH($A305,'Knowledge - Percentages'!$B:$B,0),'Data - Knowledge'!BC$8)/100</f>
        <v>0.23199999999999998</v>
      </c>
      <c r="BD305" s="380">
        <f t="array" aca="true" ref="BD305">INDEX(KM_PCT,MATCH($A305,'Knowledge - Percentages'!$B:$B,0),'Data - Knowledge'!BD$8)/100</f>
        <v>0.237</v>
      </c>
      <c r="BE305" s="380">
        <f t="array" aca="true" ref="BE305">INDEX(KM_PCT,MATCH($A305,'Knowledge - Percentages'!$B:$B,0),'Data - Knowledge'!BE$8)/100</f>
        <v>0.281</v>
      </c>
      <c r="BF305" s="380">
        <f t="array" aca="true" ref="BF305">INDEX(KM_PCT,MATCH($A305,'Knowledge - Percentages'!$B:$B,0),'Data - Knowledge'!BF$8)/100</f>
        <v>0.28</v>
      </c>
      <c r="BG305" s="380">
        <f t="array" aca="true" ref="BG305">INDEX(KM_PCT,MATCH($A305,'Knowledge - Percentages'!$B:$B,0),'Data - Knowledge'!BG$8)/100</f>
        <v>0.212</v>
      </c>
      <c r="BH305" s="380">
        <f t="array" aca="true" ref="BH305">INDEX(KM_PCT,MATCH($A305,'Knowledge - Percentages'!$B:$B,0),'Data - Knowledge'!BH$8)/100</f>
        <v>0.275</v>
      </c>
      <c r="BI305" s="380">
        <f t="array" aca="true" ref="BI305">INDEX(KM_PCT,MATCH($A305,'Knowledge - Percentages'!$B:$B,0),'Data - Knowledge'!BI$8)/100</f>
        <v>0.3</v>
      </c>
      <c r="BJ305" s="380">
        <f t="array" aca="true" ref="BJ305">INDEX(KM_PCT,MATCH($A305,'Knowledge - Percentages'!$B:$B,0),'Data - Knowledge'!BJ$8)/100</f>
        <v>0.317</v>
      </c>
      <c r="BK305" s="380">
        <f t="array" aca="true" ref="BK305">INDEX(KM_PCT,MATCH($A305,'Knowledge - Percentages'!$B:$B,0),'Data - Knowledge'!BK$8)/100</f>
        <v>0.341</v>
      </c>
      <c r="BL305" s="380">
        <f t="array" aca="true" ref="BL305">INDEX(KM_PCT,MATCH($A305,'Knowledge - Percentages'!$B:$B,0),'Data - Knowledge'!BL$8)/100</f>
        <v>0.253</v>
      </c>
      <c r="BM305" s="380">
        <f t="array" aca="true" ref="BM305">INDEX(KM_PCT,MATCH($A305,'Knowledge - Percentages'!$B:$B,0),'Data - Knowledge'!BM$8)/100</f>
        <v>0.306</v>
      </c>
      <c r="BN305" s="380">
        <f t="array" aca="true" ref="BN305">INDEX(KM_PCT,MATCH($A305,'Knowledge - Percentages'!$B:$B,0),'Data - Knowledge'!BN$8)/100</f>
        <v>0.308</v>
      </c>
      <c r="BO305" s="380">
        <f t="array" aca="true" ref="BO305">INDEX(KM_PCT,MATCH($A305,'Knowledge - Percentages'!$B:$B,0),'Data - Knowledge'!BO$8)/100</f>
        <v>0.28</v>
      </c>
      <c r="BP305" s="380">
        <f t="array" aca="true" ref="BP305">INDEX(KM_PCT,MATCH($A305,'Knowledge - Percentages'!$B:$B,0),'Data - Knowledge'!BP$8)/100</f>
        <v>0.275</v>
      </c>
      <c r="BQ305" s="380">
        <f t="array" aca="true" ref="BQ305">INDEX(KM_PCT,MATCH($A305,'Knowledge - Percentages'!$B:$B,0),'Data - Knowledge'!BQ$8)/100</f>
        <v>0.261</v>
      </c>
    </row>
    <row r="306" spans="1:69">
      <c r="A306" t="s">
        <v>703</v>
      </c>
      <c r="B306" t="s">
        <v>1195</v>
      </c>
      <c r="C306" t="s">
        <v>1200</v>
      </c>
      <c r="D306" t="s">
        <v>704</v>
      </c>
      <c r="E306" s="373">
        <f>SUMPRODUCT($K$2:$BQ$2,$K306:$BQ306)/$J$2</f>
        <v>0.23056818181818178</v>
      </c>
      <c r="F306" s="379">
        <f>SUMPRODUCT($K$2:$BQ$2,$K306:$BQ306)</f>
        <v>60.86999999999999</v>
      </c>
      <c r="G306" s="373">
        <f>SUMPRODUCT($K$3:$BQ$3,$K306:$BQ306)/$J$3</f>
        <v>0.27803141683778243</v>
      </c>
      <c r="H306" s="379">
        <f>SUMPRODUCT($K$3:$BQ$3,$K306:$BQ306)</f>
        <v>2708.0260000000007</v>
      </c>
      <c r="I306" s="373">
        <f>CORREL($K$4:$BQ$4,$K306:$BQ306)</f>
        <v>-0.42221506143668946</v>
      </c>
      <c r="J306" s="379">
        <f>$E306/$G306*100</f>
        <v>82.928823095091772</v>
      </c>
      <c r="K306" s="380">
        <f t="array" aca="true" ref="K306">INDEX(KM_PCT,MATCH($A306,'Knowledge - Percentages'!$B:$B,0),'Data - Knowledge'!K$8)/100</f>
        <v>0.304</v>
      </c>
      <c r="L306" s="380">
        <f t="array" aca="true" ref="L306">INDEX(KM_PCT,MATCH($A306,'Knowledge - Percentages'!$B:$B,0),'Data - Knowledge'!L$8)/100</f>
        <v>0.342</v>
      </c>
      <c r="M306" s="380">
        <f t="array" aca="true" ref="M306">INDEX(KM_PCT,MATCH($A306,'Knowledge - Percentages'!$B:$B,0),'Data - Knowledge'!M$8)/100</f>
        <v>0.33</v>
      </c>
      <c r="N306" s="380">
        <f t="array" aca="true" ref="N306">INDEX(KM_PCT,MATCH($A306,'Knowledge - Percentages'!$B:$B,0),'Data - Knowledge'!N$8)/100</f>
        <v>0.311</v>
      </c>
      <c r="O306" s="380">
        <f t="array" aca="true" ref="O306">INDEX(KM_PCT,MATCH($A306,'Knowledge - Percentages'!$B:$B,0),'Data - Knowledge'!O$8)/100</f>
        <v>0.318</v>
      </c>
      <c r="P306" s="380">
        <f t="array" aca="true" ref="P306">INDEX(KM_PCT,MATCH($A306,'Knowledge - Percentages'!$B:$B,0),'Data - Knowledge'!P$8)/100</f>
        <v>0.315</v>
      </c>
      <c r="Q306" s="380">
        <f t="array" aca="true" ref="Q306">INDEX(KM_PCT,MATCH($A306,'Knowledge - Percentages'!$B:$B,0),'Data - Knowledge'!Q$8)/100</f>
        <v>0.34700000000000003</v>
      </c>
      <c r="R306" s="380">
        <f t="array" aca="true" ref="R306">INDEX(KM_PCT,MATCH($A306,'Knowledge - Percentages'!$B:$B,0),'Data - Knowledge'!R$8)/100</f>
        <v>0.314</v>
      </c>
      <c r="S306" s="380">
        <f t="array" aca="true" ref="S306">INDEX(KM_PCT,MATCH($A306,'Knowledge - Percentages'!$B:$B,0),'Data - Knowledge'!S$8)/100</f>
        <v>0.32899999999999996</v>
      </c>
      <c r="T306" s="380">
        <f t="array" aca="true" ref="T306">INDEX(KM_PCT,MATCH($A306,'Knowledge - Percentages'!$B:$B,0),'Data - Knowledge'!T$8)/100</f>
        <v>0.29100000000000004</v>
      </c>
      <c r="U306" s="380">
        <f t="array" aca="true" ref="U306">INDEX(KM_PCT,MATCH($A306,'Knowledge - Percentages'!$B:$B,0),'Data - Knowledge'!U$8)/100</f>
        <v>0.28300000000000003</v>
      </c>
      <c r="V306" s="380">
        <f t="array" aca="true" ref="V306">INDEX(KM_PCT,MATCH($A306,'Knowledge - Percentages'!$B:$B,0),'Data - Knowledge'!V$8)/100</f>
        <v>0.249</v>
      </c>
      <c r="W306" s="380">
        <f t="array" aca="true" ref="W306">INDEX(KM_PCT,MATCH($A306,'Knowledge - Percentages'!$B:$B,0),'Data - Knowledge'!W$8)/100</f>
        <v>0.284</v>
      </c>
      <c r="X306" s="380">
        <f t="array" aca="true" ref="X306">INDEX(KM_PCT,MATCH($A306,'Knowledge - Percentages'!$B:$B,0),'Data - Knowledge'!X$8)/100</f>
        <v>0.301</v>
      </c>
      <c r="Y306" s="380">
        <f t="array" aca="true" ref="Y306">INDEX(KM_PCT,MATCH($A306,'Knowledge - Percentages'!$B:$B,0),'Data - Knowledge'!Y$8)/100</f>
        <v>0.317</v>
      </c>
      <c r="Z306" s="380">
        <f t="array" aca="true" ref="Z306">INDEX(KM_PCT,MATCH($A306,'Knowledge - Percentages'!$B:$B,0),'Data - Knowledge'!Z$8)/100</f>
        <v>0.33399999999999996</v>
      </c>
      <c r="AA306" s="380">
        <f t="array" aca="true" ref="AA306">INDEX(KM_PCT,MATCH($A306,'Knowledge - Percentages'!$B:$B,0),'Data - Knowledge'!AA$8)/100</f>
        <v>0.318</v>
      </c>
      <c r="AB306" s="380">
        <f t="array" aca="true" ref="AB306">INDEX(KM_PCT,MATCH($A306,'Knowledge - Percentages'!$B:$B,0),'Data - Knowledge'!AB$8)/100</f>
        <v>0.307</v>
      </c>
      <c r="AC306" s="380">
        <f t="array" aca="true" ref="AC306">INDEX(KM_PCT,MATCH($A306,'Knowledge - Percentages'!$B:$B,0),'Data - Knowledge'!AC$8)/100</f>
        <v>0.299</v>
      </c>
      <c r="AD306" s="380">
        <f t="array" aca="true" ref="AD306">INDEX(KM_PCT,MATCH($A306,'Knowledge - Percentages'!$B:$B,0),'Data - Knowledge'!AD$8)/100</f>
        <v>0.287</v>
      </c>
      <c r="AE306" s="380">
        <f t="array" aca="true" ref="AE306">INDEX(KM_PCT,MATCH($A306,'Knowledge - Percentages'!$B:$B,0),'Data - Knowledge'!AE$8)/100</f>
        <v>0.28</v>
      </c>
      <c r="AF306" s="380">
        <f t="array" aca="true" ref="AF306">INDEX(KM_PCT,MATCH($A306,'Knowledge - Percentages'!$B:$B,0),'Data - Knowledge'!AF$8)/100</f>
        <v>0.273</v>
      </c>
      <c r="AG306" s="380">
        <f t="array" aca="true" ref="AG306">INDEX(KM_PCT,MATCH($A306,'Knowledge - Percentages'!$B:$B,0),'Data - Knowledge'!AG$8)/100</f>
        <v>0.271</v>
      </c>
      <c r="AH306" s="380">
        <f t="array" aca="true" ref="AH306">INDEX(KM_PCT,MATCH($A306,'Knowledge - Percentages'!$B:$B,0),'Data - Knowledge'!AH$8)/100</f>
        <v>0.267</v>
      </c>
      <c r="AI306" s="380">
        <f t="array" aca="true" ref="AI306">INDEX(KM_PCT,MATCH($A306,'Knowledge - Percentages'!$B:$B,0),'Data - Knowledge'!AI$8)/100</f>
        <v>0.256</v>
      </c>
      <c r="AJ306" s="380">
        <f t="array" aca="true" ref="AJ306">INDEX(KM_PCT,MATCH($A306,'Knowledge - Percentages'!$B:$B,0),'Data - Knowledge'!AJ$8)/100</f>
        <v>0.27</v>
      </c>
      <c r="AK306" s="380">
        <f t="array" aca="true" ref="AK306">INDEX(KM_PCT,MATCH($A306,'Knowledge - Percentages'!$B:$B,0),'Data - Knowledge'!AK$8)/100</f>
        <v>0.261</v>
      </c>
      <c r="AL306" s="380">
        <f t="array" aca="true" ref="AL306">INDEX(KM_PCT,MATCH($A306,'Knowledge - Percentages'!$B:$B,0),'Data - Knowledge'!AL$8)/100</f>
        <v>0.28</v>
      </c>
      <c r="AM306" s="380">
        <f t="array" aca="true" ref="AM306">INDEX(KM_PCT,MATCH($A306,'Knowledge - Percentages'!$B:$B,0),'Data - Knowledge'!AM$8)/100</f>
        <v>0.271</v>
      </c>
      <c r="AN306" s="380">
        <f t="array" aca="true" ref="AN306">INDEX(KM_PCT,MATCH($A306,'Knowledge - Percentages'!$B:$B,0),'Data - Knowledge'!AN$8)/100</f>
        <v>0.218</v>
      </c>
      <c r="AO306" s="380">
        <f t="array" aca="true" ref="AO306">INDEX(KM_PCT,MATCH($A306,'Knowledge - Percentages'!$B:$B,0),'Data - Knowledge'!AO$8)/100</f>
        <v>0.228</v>
      </c>
      <c r="AP306" s="380">
        <f t="array" aca="true" ref="AP306">INDEX(KM_PCT,MATCH($A306,'Knowledge - Percentages'!$B:$B,0),'Data - Knowledge'!AP$8)/100</f>
        <v>0.302</v>
      </c>
      <c r="AQ306" s="380">
        <f t="array" aca="true" ref="AQ306">INDEX(KM_PCT,MATCH($A306,'Knowledge - Percentages'!$B:$B,0),'Data - Knowledge'!AQ$8)/100</f>
        <v>0.293</v>
      </c>
      <c r="AR306" s="380">
        <f t="array" aca="true" ref="AR306">INDEX(KM_PCT,MATCH($A306,'Knowledge - Percentages'!$B:$B,0),'Data - Knowledge'!AR$8)/100</f>
        <v>0.299</v>
      </c>
      <c r="AS306" s="380">
        <f t="array" aca="true" ref="AS306">INDEX(KM_PCT,MATCH($A306,'Knowledge - Percentages'!$B:$B,0),'Data - Knowledge'!AS$8)/100</f>
        <v>0.28800000000000003</v>
      </c>
      <c r="AT306" s="380">
        <f t="array" aca="true" ref="AT306">INDEX(KM_PCT,MATCH($A306,'Knowledge - Percentages'!$B:$B,0),'Data - Knowledge'!AT$8)/100</f>
        <v>0.282</v>
      </c>
      <c r="AU306" s="380">
        <f t="array" aca="true" ref="AU306">INDEX(KM_PCT,MATCH($A306,'Knowledge - Percentages'!$B:$B,0),'Data - Knowledge'!AU$8)/100</f>
        <v>0.27399999999999997</v>
      </c>
      <c r="AV306" s="380">
        <f t="array" aca="true" ref="AV306">INDEX(KM_PCT,MATCH($A306,'Knowledge - Percentages'!$B:$B,0),'Data - Knowledge'!AV$8)/100</f>
        <v>0.247</v>
      </c>
      <c r="AW306" s="380">
        <f t="array" aca="true" ref="AW306">INDEX(KM_PCT,MATCH($A306,'Knowledge - Percentages'!$B:$B,0),'Data - Knowledge'!AW$8)/100</f>
        <v>0.252</v>
      </c>
      <c r="AX306" s="380">
        <f t="array" aca="true" ref="AX306">INDEX(KM_PCT,MATCH($A306,'Knowledge - Percentages'!$B:$B,0),'Data - Knowledge'!AX$8)/100</f>
        <v>0.228</v>
      </c>
      <c r="AY306" s="380">
        <f t="array" aca="true" ref="AY306">INDEX(KM_PCT,MATCH($A306,'Knowledge - Percentages'!$B:$B,0),'Data - Knowledge'!AY$8)/100</f>
        <v>0.22399999999999998</v>
      </c>
      <c r="AZ306" s="380">
        <f t="array" aca="true" ref="AZ306">INDEX(KM_PCT,MATCH($A306,'Knowledge - Percentages'!$B:$B,0),'Data - Knowledge'!AZ$8)/100</f>
        <v>0.22399999999999998</v>
      </c>
      <c r="BA306" s="380">
        <f t="array" aca="true" ref="BA306">INDEX(KM_PCT,MATCH($A306,'Knowledge - Percentages'!$B:$B,0),'Data - Knowledge'!BA$8)/100</f>
        <v>0.228</v>
      </c>
      <c r="BB306" s="380">
        <f t="array" aca="true" ref="BB306">INDEX(KM_PCT,MATCH($A306,'Knowledge - Percentages'!$B:$B,0),'Data - Knowledge'!BB$8)/100</f>
        <v>0.21899999999999997</v>
      </c>
      <c r="BC306" s="380">
        <f t="array" aca="true" ref="BC306">INDEX(KM_PCT,MATCH($A306,'Knowledge - Percentages'!$B:$B,0),'Data - Knowledge'!BC$8)/100</f>
        <v>0.145</v>
      </c>
      <c r="BD306" s="380">
        <f t="array" aca="true" ref="BD306">INDEX(KM_PCT,MATCH($A306,'Knowledge - Percentages'!$B:$B,0),'Data - Knowledge'!BD$8)/100</f>
        <v>0.17600000000000002</v>
      </c>
      <c r="BE306" s="380">
        <f t="array" aca="true" ref="BE306">INDEX(KM_PCT,MATCH($A306,'Knowledge - Percentages'!$B:$B,0),'Data - Knowledge'!BE$8)/100</f>
        <v>0.19699999999999998</v>
      </c>
      <c r="BF306" s="380">
        <f t="array" aca="true" ref="BF306">INDEX(KM_PCT,MATCH($A306,'Knowledge - Percentages'!$B:$B,0),'Data - Knowledge'!BF$8)/100</f>
        <v>0.184</v>
      </c>
      <c r="BG306" s="380">
        <f t="array" aca="true" ref="BG306">INDEX(KM_PCT,MATCH($A306,'Knowledge - Percentages'!$B:$B,0),'Data - Knowledge'!BG$8)/100</f>
        <v>0.249</v>
      </c>
      <c r="BH306" s="380">
        <f t="array" aca="true" ref="BH306">INDEX(KM_PCT,MATCH($A306,'Knowledge - Percentages'!$B:$B,0),'Data - Knowledge'!BH$8)/100</f>
        <v>0.259</v>
      </c>
      <c r="BI306" s="380">
        <f t="array" aca="true" ref="BI306">INDEX(KM_PCT,MATCH($A306,'Knowledge - Percentages'!$B:$B,0),'Data - Knowledge'!BI$8)/100</f>
        <v>0.248</v>
      </c>
      <c r="BJ306" s="380">
        <f t="array" aca="true" ref="BJ306">INDEX(KM_PCT,MATCH($A306,'Knowledge - Percentages'!$B:$B,0),'Data - Knowledge'!BJ$8)/100</f>
        <v>0.213</v>
      </c>
      <c r="BK306" s="380">
        <f t="array" aca="true" ref="BK306">INDEX(KM_PCT,MATCH($A306,'Knowledge - Percentages'!$B:$B,0),'Data - Knowledge'!BK$8)/100</f>
        <v>0.23</v>
      </c>
      <c r="BL306" s="380">
        <f t="array" aca="true" ref="BL306">INDEX(KM_PCT,MATCH($A306,'Knowledge - Percentages'!$B:$B,0),'Data - Knowledge'!BL$8)/100</f>
        <v>0.264</v>
      </c>
      <c r="BM306" s="380">
        <f t="array" aca="true" ref="BM306">INDEX(KM_PCT,MATCH($A306,'Knowledge - Percentages'!$B:$B,0),'Data - Knowledge'!BM$8)/100</f>
        <v>0.233</v>
      </c>
      <c r="BN306" s="380">
        <f t="array" aca="true" ref="BN306">INDEX(KM_PCT,MATCH($A306,'Knowledge - Percentages'!$B:$B,0),'Data - Knowledge'!BN$8)/100</f>
        <v>0.23399999999999999</v>
      </c>
      <c r="BO306" s="380">
        <f t="array" aca="true" ref="BO306">INDEX(KM_PCT,MATCH($A306,'Knowledge - Percentages'!$B:$B,0),'Data - Knowledge'!BO$8)/100</f>
        <v>0.233</v>
      </c>
      <c r="BP306" s="380">
        <f t="array" aca="true" ref="BP306">INDEX(KM_PCT,MATCH($A306,'Knowledge - Percentages'!$B:$B,0),'Data - Knowledge'!BP$8)/100</f>
        <v>0.226</v>
      </c>
      <c r="BQ306" s="380">
        <f t="array" aca="true" ref="BQ306">INDEX(KM_PCT,MATCH($A306,'Knowledge - Percentages'!$B:$B,0),'Data - Knowledge'!BQ$8)/100</f>
        <v>0.21100000000000002</v>
      </c>
    </row>
    <row r="307" spans="1:69">
      <c r="A307" t="s">
        <v>705</v>
      </c>
      <c r="B307" t="s">
        <v>1195</v>
      </c>
      <c r="C307" t="s">
        <v>1200</v>
      </c>
      <c r="D307" t="s">
        <v>706</v>
      </c>
      <c r="E307" s="373">
        <f>SUMPRODUCT($K$2:$BQ$2,$K307:$BQ307)/$J$2</f>
        <v>0.22951515151515153</v>
      </c>
      <c r="F307" s="379">
        <f>SUMPRODUCT($K$2:$BQ$2,$K307:$BQ307)</f>
        <v>60.592000000000006</v>
      </c>
      <c r="G307" s="373">
        <f>SUMPRODUCT($K$3:$BQ$3,$K307:$BQ307)/$J$3</f>
        <v>0.32929691991786453</v>
      </c>
      <c r="H307" s="379">
        <f>SUMPRODUCT($K$3:$BQ$3,$K307:$BQ307)</f>
        <v>3207.3520000000003</v>
      </c>
      <c r="I307" s="373">
        <f>CORREL($K$4:$BQ$4,$K307:$BQ307)</f>
        <v>-0.41640611683651757</v>
      </c>
      <c r="J307" s="379">
        <f>$E307/$G307*100</f>
        <v>69.69854184254099</v>
      </c>
      <c r="K307" s="380">
        <f t="array" aca="true" ref="K307">INDEX(KM_PCT,MATCH($A307,'Knowledge - Percentages'!$B:$B,0),'Data - Knowledge'!K$8)/100</f>
        <v>0.512</v>
      </c>
      <c r="L307" s="380">
        <f t="array" aca="true" ref="L307">INDEX(KM_PCT,MATCH($A307,'Knowledge - Percentages'!$B:$B,0),'Data - Knowledge'!L$8)/100</f>
        <v>0.484</v>
      </c>
      <c r="M307" s="380">
        <f t="array" aca="true" ref="M307">INDEX(KM_PCT,MATCH($A307,'Knowledge - Percentages'!$B:$B,0),'Data - Knowledge'!M$8)/100</f>
        <v>0.43700000000000006</v>
      </c>
      <c r="N307" s="380">
        <f t="array" aca="true" ref="N307">INDEX(KM_PCT,MATCH($A307,'Knowledge - Percentages'!$B:$B,0),'Data - Knowledge'!N$8)/100</f>
        <v>0.336</v>
      </c>
      <c r="O307" s="380">
        <f t="array" aca="true" ref="O307">INDEX(KM_PCT,MATCH($A307,'Knowledge - Percentages'!$B:$B,0),'Data - Knowledge'!O$8)/100</f>
        <v>0.441</v>
      </c>
      <c r="P307" s="380">
        <f t="array" aca="true" ref="P307">INDEX(KM_PCT,MATCH($A307,'Knowledge - Percentages'!$B:$B,0),'Data - Knowledge'!P$8)/100</f>
        <v>0.41</v>
      </c>
      <c r="Q307" s="380">
        <f t="array" aca="true" ref="Q307">INDEX(KM_PCT,MATCH($A307,'Knowledge - Percentages'!$B:$B,0),'Data - Knowledge'!Q$8)/100</f>
        <v>0.389</v>
      </c>
      <c r="R307" s="380">
        <f t="array" aca="true" ref="R307">INDEX(KM_PCT,MATCH($A307,'Knowledge - Percentages'!$B:$B,0),'Data - Knowledge'!R$8)/100</f>
        <v>0.358</v>
      </c>
      <c r="S307" s="380">
        <f t="array" aca="true" ref="S307">INDEX(KM_PCT,MATCH($A307,'Knowledge - Percentages'!$B:$B,0),'Data - Knowledge'!S$8)/100</f>
        <v>0.445</v>
      </c>
      <c r="T307" s="380">
        <f t="array" aca="true" ref="T307">INDEX(KM_PCT,MATCH($A307,'Knowledge - Percentages'!$B:$B,0),'Data - Knowledge'!T$8)/100</f>
        <v>0.318</v>
      </c>
      <c r="U307" s="380">
        <f t="array" aca="true" ref="U307">INDEX(KM_PCT,MATCH($A307,'Knowledge - Percentages'!$B:$B,0),'Data - Knowledge'!U$8)/100</f>
        <v>0.302</v>
      </c>
      <c r="V307" s="380">
        <f t="array" aca="true" ref="V307">INDEX(KM_PCT,MATCH($A307,'Knowledge - Percentages'!$B:$B,0),'Data - Knowledge'!V$8)/100</f>
        <v>0.289</v>
      </c>
      <c r="W307" s="380">
        <f t="array" aca="true" ref="W307">INDEX(KM_PCT,MATCH($A307,'Knowledge - Percentages'!$B:$B,0),'Data - Knowledge'!W$8)/100</f>
        <v>0.336</v>
      </c>
      <c r="X307" s="380">
        <f t="array" aca="true" ref="X307">INDEX(KM_PCT,MATCH($A307,'Knowledge - Percentages'!$B:$B,0),'Data - Knowledge'!X$8)/100</f>
        <v>0.345</v>
      </c>
      <c r="Y307" s="380">
        <f t="array" aca="true" ref="Y307">INDEX(KM_PCT,MATCH($A307,'Knowledge - Percentages'!$B:$B,0),'Data - Knowledge'!Y$8)/100</f>
        <v>0.555</v>
      </c>
      <c r="Z307" s="380">
        <f t="array" aca="true" ref="Z307">INDEX(KM_PCT,MATCH($A307,'Knowledge - Percentages'!$B:$B,0),'Data - Knowledge'!Z$8)/100</f>
        <v>0.44799999999999995</v>
      </c>
      <c r="AA307" s="380">
        <f t="array" aca="true" ref="AA307">INDEX(KM_PCT,MATCH($A307,'Knowledge - Percentages'!$B:$B,0),'Data - Knowledge'!AA$8)/100</f>
        <v>0.456</v>
      </c>
      <c r="AB307" s="380">
        <f t="array" aca="true" ref="AB307">INDEX(KM_PCT,MATCH($A307,'Knowledge - Percentages'!$B:$B,0),'Data - Knowledge'!AB$8)/100</f>
        <v>0.373</v>
      </c>
      <c r="AC307" s="380">
        <f t="array" aca="true" ref="AC307">INDEX(KM_PCT,MATCH($A307,'Knowledge - Percentages'!$B:$B,0),'Data - Knowledge'!AC$8)/100</f>
        <v>0.365</v>
      </c>
      <c r="AD307" s="380">
        <f t="array" aca="true" ref="AD307">INDEX(KM_PCT,MATCH($A307,'Knowledge - Percentages'!$B:$B,0),'Data - Knowledge'!AD$8)/100</f>
        <v>0.312</v>
      </c>
      <c r="AE307" s="380">
        <f t="array" aca="true" ref="AE307">INDEX(KM_PCT,MATCH($A307,'Knowledge - Percentages'!$B:$B,0),'Data - Knowledge'!AE$8)/100</f>
        <v>0.48100000000000004</v>
      </c>
      <c r="AF307" s="380">
        <f t="array" aca="true" ref="AF307">INDEX(KM_PCT,MATCH($A307,'Knowledge - Percentages'!$B:$B,0),'Data - Knowledge'!AF$8)/100</f>
        <v>0.406</v>
      </c>
      <c r="AG307" s="380">
        <f t="array" aca="true" ref="AG307">INDEX(KM_PCT,MATCH($A307,'Knowledge - Percentages'!$B:$B,0),'Data - Knowledge'!AG$8)/100</f>
        <v>0.294</v>
      </c>
      <c r="AH307" s="380">
        <f t="array" aca="true" ref="AH307">INDEX(KM_PCT,MATCH($A307,'Knowledge - Percentages'!$B:$B,0),'Data - Knowledge'!AH$8)/100</f>
        <v>0.39</v>
      </c>
      <c r="AI307" s="380">
        <f t="array" aca="true" ref="AI307">INDEX(KM_PCT,MATCH($A307,'Knowledge - Percentages'!$B:$B,0),'Data - Knowledge'!AI$8)/100</f>
        <v>0.344</v>
      </c>
      <c r="AJ307" s="380">
        <f t="array" aca="true" ref="AJ307">INDEX(KM_PCT,MATCH($A307,'Knowledge - Percentages'!$B:$B,0),'Data - Knowledge'!AJ$8)/100</f>
        <v>0.331</v>
      </c>
      <c r="AK307" s="380">
        <f t="array" aca="true" ref="AK307">INDEX(KM_PCT,MATCH($A307,'Knowledge - Percentages'!$B:$B,0),'Data - Knowledge'!AK$8)/100</f>
        <v>0.28</v>
      </c>
      <c r="AL307" s="380">
        <f t="array" aca="true" ref="AL307">INDEX(KM_PCT,MATCH($A307,'Knowledge - Percentages'!$B:$B,0),'Data - Knowledge'!AL$8)/100</f>
        <v>0.336</v>
      </c>
      <c r="AM307" s="380">
        <f t="array" aca="true" ref="AM307">INDEX(KM_PCT,MATCH($A307,'Knowledge - Percentages'!$B:$B,0),'Data - Knowledge'!AM$8)/100</f>
        <v>0.309</v>
      </c>
      <c r="AN307" s="380">
        <f t="array" aca="true" ref="AN307">INDEX(KM_PCT,MATCH($A307,'Knowledge - Percentages'!$B:$B,0),'Data - Knowledge'!AN$8)/100</f>
        <v>0.25</v>
      </c>
      <c r="AO307" s="380">
        <f t="array" aca="true" ref="AO307">INDEX(KM_PCT,MATCH($A307,'Knowledge - Percentages'!$B:$B,0),'Data - Knowledge'!AO$8)/100</f>
        <v>0.27699999999999997</v>
      </c>
      <c r="AP307" s="380">
        <f t="array" aca="true" ref="AP307">INDEX(KM_PCT,MATCH($A307,'Knowledge - Percentages'!$B:$B,0),'Data - Knowledge'!AP$8)/100</f>
        <v>0.307</v>
      </c>
      <c r="AQ307" s="380">
        <f t="array" aca="true" ref="AQ307">INDEX(KM_PCT,MATCH($A307,'Knowledge - Percentages'!$B:$B,0),'Data - Knowledge'!AQ$8)/100</f>
        <v>0.32</v>
      </c>
      <c r="AR307" s="380">
        <f t="array" aca="true" ref="AR307">INDEX(KM_PCT,MATCH($A307,'Knowledge - Percentages'!$B:$B,0),'Data - Knowledge'!AR$8)/100</f>
        <v>0.613</v>
      </c>
      <c r="AS307" s="380">
        <f t="array" aca="true" ref="AS307">INDEX(KM_PCT,MATCH($A307,'Knowledge - Percentages'!$B:$B,0),'Data - Knowledge'!AS$8)/100</f>
        <v>0.462</v>
      </c>
      <c r="AT307" s="380">
        <f t="array" aca="true" ref="AT307">INDEX(KM_PCT,MATCH($A307,'Knowledge - Percentages'!$B:$B,0),'Data - Knowledge'!AT$8)/100</f>
        <v>0.441</v>
      </c>
      <c r="AU307" s="380">
        <f t="array" aca="true" ref="AU307">INDEX(KM_PCT,MATCH($A307,'Knowledge - Percentages'!$B:$B,0),'Data - Knowledge'!AU$8)/100</f>
        <v>0.26</v>
      </c>
      <c r="AV307" s="380">
        <f t="array" aca="true" ref="AV307">INDEX(KM_PCT,MATCH($A307,'Knowledge - Percentages'!$B:$B,0),'Data - Knowledge'!AV$8)/100</f>
        <v>0.26</v>
      </c>
      <c r="AW307" s="380">
        <f t="array" aca="true" ref="AW307">INDEX(KM_PCT,MATCH($A307,'Knowledge - Percentages'!$B:$B,0),'Data - Knowledge'!AW$8)/100</f>
        <v>0.256</v>
      </c>
      <c r="AX307" s="380">
        <f t="array" aca="true" ref="AX307">INDEX(KM_PCT,MATCH($A307,'Knowledge - Percentages'!$B:$B,0),'Data - Knowledge'!AX$8)/100</f>
        <v>0.149</v>
      </c>
      <c r="AY307" s="380">
        <f t="array" aca="true" ref="AY307">INDEX(KM_PCT,MATCH($A307,'Knowledge - Percentages'!$B:$B,0),'Data - Knowledge'!AY$8)/100</f>
        <v>0.209</v>
      </c>
      <c r="AZ307" s="380">
        <f t="array" aca="true" ref="AZ307">INDEX(KM_PCT,MATCH($A307,'Knowledge - Percentages'!$B:$B,0),'Data - Knowledge'!AZ$8)/100</f>
        <v>0.213</v>
      </c>
      <c r="BA307" s="380">
        <f t="array" aca="true" ref="BA307">INDEX(KM_PCT,MATCH($A307,'Knowledge - Percentages'!$B:$B,0),'Data - Knowledge'!BA$8)/100</f>
        <v>0.22</v>
      </c>
      <c r="BB307" s="380">
        <f t="array" aca="true" ref="BB307">INDEX(KM_PCT,MATCH($A307,'Knowledge - Percentages'!$B:$B,0),'Data - Knowledge'!BB$8)/100</f>
        <v>0.193</v>
      </c>
      <c r="BC307" s="380">
        <f t="array" aca="true" ref="BC307">INDEX(KM_PCT,MATCH($A307,'Knowledge - Percentages'!$B:$B,0),'Data - Knowledge'!BC$8)/100</f>
        <v>0.115</v>
      </c>
      <c r="BD307" s="380">
        <f t="array" aca="true" ref="BD307">INDEX(KM_PCT,MATCH($A307,'Knowledge - Percentages'!$B:$B,0),'Data - Knowledge'!BD$8)/100</f>
        <v>0.172</v>
      </c>
      <c r="BE307" s="380">
        <f t="array" aca="true" ref="BE307">INDEX(KM_PCT,MATCH($A307,'Knowledge - Percentages'!$B:$B,0),'Data - Knowledge'!BE$8)/100</f>
        <v>0.179</v>
      </c>
      <c r="BF307" s="380">
        <f t="array" aca="true" ref="BF307">INDEX(KM_PCT,MATCH($A307,'Knowledge - Percentages'!$B:$B,0),'Data - Knowledge'!BF$8)/100</f>
        <v>0.168</v>
      </c>
      <c r="BG307" s="380">
        <f t="array" aca="true" ref="BG307">INDEX(KM_PCT,MATCH($A307,'Knowledge - Percentages'!$B:$B,0),'Data - Knowledge'!BG$8)/100</f>
        <v>0.34700000000000003</v>
      </c>
      <c r="BH307" s="380">
        <f t="array" aca="true" ref="BH307">INDEX(KM_PCT,MATCH($A307,'Knowledge - Percentages'!$B:$B,0),'Data - Knowledge'!BH$8)/100</f>
        <v>0.29</v>
      </c>
      <c r="BI307" s="380">
        <f t="array" aca="true" ref="BI307">INDEX(KM_PCT,MATCH($A307,'Knowledge - Percentages'!$B:$B,0),'Data - Knowledge'!BI$8)/100</f>
        <v>0.258</v>
      </c>
      <c r="BJ307" s="380">
        <f t="array" aca="true" ref="BJ307">INDEX(KM_PCT,MATCH($A307,'Knowledge - Percentages'!$B:$B,0),'Data - Knowledge'!BJ$8)/100</f>
        <v>0.19699999999999998</v>
      </c>
      <c r="BK307" s="380">
        <f t="array" aca="true" ref="BK307">INDEX(KM_PCT,MATCH($A307,'Knowledge - Percentages'!$B:$B,0),'Data - Knowledge'!BK$8)/100</f>
        <v>0.198</v>
      </c>
      <c r="BL307" s="380">
        <f t="array" aca="true" ref="BL307">INDEX(KM_PCT,MATCH($A307,'Knowledge - Percentages'!$B:$B,0),'Data - Knowledge'!BL$8)/100</f>
        <v>0.256</v>
      </c>
      <c r="BM307" s="380">
        <f t="array" aca="true" ref="BM307">INDEX(KM_PCT,MATCH($A307,'Knowledge - Percentages'!$B:$B,0),'Data - Knowledge'!BM$8)/100</f>
        <v>0.215</v>
      </c>
      <c r="BN307" s="380">
        <f t="array" aca="true" ref="BN307">INDEX(KM_PCT,MATCH($A307,'Knowledge - Percentages'!$B:$B,0),'Data - Knowledge'!BN$8)/100</f>
        <v>0.21600000000000003</v>
      </c>
      <c r="BO307" s="380">
        <f t="array" aca="true" ref="BO307">INDEX(KM_PCT,MATCH($A307,'Knowledge - Percentages'!$B:$B,0),'Data - Knowledge'!BO$8)/100</f>
        <v>0.212</v>
      </c>
      <c r="BP307" s="380">
        <f t="array" aca="true" ref="BP307">INDEX(KM_PCT,MATCH($A307,'Knowledge - Percentages'!$B:$B,0),'Data - Knowledge'!BP$8)/100</f>
        <v>0.193</v>
      </c>
      <c r="BQ307" s="380">
        <f t="array" aca="true" ref="BQ307">INDEX(KM_PCT,MATCH($A307,'Knowledge - Percentages'!$B:$B,0),'Data - Knowledge'!BQ$8)/100</f>
        <v>0.198</v>
      </c>
    </row>
    <row r="308" spans="1:69">
      <c r="A308" t="s">
        <v>708</v>
      </c>
      <c r="B308" t="s">
        <v>1195</v>
      </c>
      <c r="C308" t="s">
        <v>1201</v>
      </c>
      <c r="D308" t="s">
        <v>709</v>
      </c>
      <c r="E308" s="373">
        <f>SUMPRODUCT($K$2:$BQ$2,$K308:$BQ308)/$J$2</f>
        <v>0.57418181818181824</v>
      </c>
      <c r="F308" s="379">
        <f>SUMPRODUCT($K$2:$BQ$2,$K308:$BQ308)</f>
        <v>151.584</v>
      </c>
      <c r="G308" s="373">
        <f>SUMPRODUCT($K$3:$BQ$3,$K308:$BQ308)/$J$3</f>
        <v>0.6026373716632446</v>
      </c>
      <c r="H308" s="379">
        <f>SUMPRODUCT($K$3:$BQ$3,$K308:$BQ308)</f>
        <v>5869.6880000000019</v>
      </c>
      <c r="I308" s="373">
        <f>CORREL($K$4:$BQ$4,$K308:$BQ308)</f>
        <v>-0.31927550953725459</v>
      </c>
      <c r="J308" s="379">
        <f>$E308/$G308*100</f>
        <v>95.27816315093591</v>
      </c>
      <c r="K308" s="380">
        <f t="array" aca="true" ref="K308">INDEX(KM_PCT,MATCH($A308,'Knowledge - Percentages'!$B:$B,0),'Data - Knowledge'!K$8)/100</f>
        <v>0.68900000000000006</v>
      </c>
      <c r="L308" s="380">
        <f t="array" aca="true" ref="L308">INDEX(KM_PCT,MATCH($A308,'Knowledge - Percentages'!$B:$B,0),'Data - Knowledge'!L$8)/100</f>
        <v>0.605</v>
      </c>
      <c r="M308" s="380">
        <f t="array" aca="true" ref="M308">INDEX(KM_PCT,MATCH($A308,'Knowledge - Percentages'!$B:$B,0),'Data - Knowledge'!M$8)/100</f>
        <v>0.57100000000000006</v>
      </c>
      <c r="N308" s="380">
        <f t="array" aca="true" ref="N308">INDEX(KM_PCT,MATCH($A308,'Knowledge - Percentages'!$B:$B,0),'Data - Knowledge'!N$8)/100</f>
        <v>0.621</v>
      </c>
      <c r="O308" s="380">
        <f t="array" aca="true" ref="O308">INDEX(KM_PCT,MATCH($A308,'Knowledge - Percentages'!$B:$B,0),'Data - Knowledge'!O$8)/100</f>
        <v>0.621</v>
      </c>
      <c r="P308" s="380">
        <f t="array" aca="true" ref="P308">INDEX(KM_PCT,MATCH($A308,'Knowledge - Percentages'!$B:$B,0),'Data - Knowledge'!P$8)/100</f>
        <v>0.609</v>
      </c>
      <c r="Q308" s="380">
        <f t="array" aca="true" ref="Q308">INDEX(KM_PCT,MATCH($A308,'Knowledge - Percentages'!$B:$B,0),'Data - Knowledge'!Q$8)/100</f>
        <v>0.621</v>
      </c>
      <c r="R308" s="380">
        <f t="array" aca="true" ref="R308">INDEX(KM_PCT,MATCH($A308,'Knowledge - Percentages'!$B:$B,0),'Data - Knowledge'!R$8)/100</f>
        <v>0.621</v>
      </c>
      <c r="S308" s="380">
        <f t="array" aca="true" ref="S308">INDEX(KM_PCT,MATCH($A308,'Knowledge - Percentages'!$B:$B,0),'Data - Knowledge'!S$8)/100</f>
        <v>0.64</v>
      </c>
      <c r="T308" s="380">
        <f t="array" aca="true" ref="T308">INDEX(KM_PCT,MATCH($A308,'Knowledge - Percentages'!$B:$B,0),'Data - Knowledge'!T$8)/100</f>
        <v>0.624</v>
      </c>
      <c r="U308" s="380">
        <f t="array" aca="true" ref="U308">INDEX(KM_PCT,MATCH($A308,'Knowledge - Percentages'!$B:$B,0),'Data - Knowledge'!U$8)/100</f>
        <v>0.629</v>
      </c>
      <c r="V308" s="380">
        <f t="array" aca="true" ref="V308">INDEX(KM_PCT,MATCH($A308,'Knowledge - Percentages'!$B:$B,0),'Data - Knowledge'!V$8)/100</f>
        <v>0.624</v>
      </c>
      <c r="W308" s="380">
        <f t="array" aca="true" ref="W308">INDEX(KM_PCT,MATCH($A308,'Knowledge - Percentages'!$B:$B,0),'Data - Knowledge'!W$8)/100</f>
        <v>0.624</v>
      </c>
      <c r="X308" s="380">
        <f t="array" aca="true" ref="X308">INDEX(KM_PCT,MATCH($A308,'Knowledge - Percentages'!$B:$B,0),'Data - Knowledge'!X$8)/100</f>
        <v>0.603</v>
      </c>
      <c r="Y308" s="380">
        <f t="array" aca="true" ref="Y308">INDEX(KM_PCT,MATCH($A308,'Knowledge - Percentages'!$B:$B,0),'Data - Knowledge'!Y$8)/100</f>
        <v>0.603</v>
      </c>
      <c r="Z308" s="380">
        <f t="array" aca="true" ref="Z308">INDEX(KM_PCT,MATCH($A308,'Knowledge - Percentages'!$B:$B,0),'Data - Knowledge'!Z$8)/100</f>
        <v>0.623</v>
      </c>
      <c r="AA308" s="380">
        <f t="array" aca="true" ref="AA308">INDEX(KM_PCT,MATCH($A308,'Knowledge - Percentages'!$B:$B,0),'Data - Knowledge'!AA$8)/100</f>
        <v>0.603</v>
      </c>
      <c r="AB308" s="380">
        <f t="array" aca="true" ref="AB308">INDEX(KM_PCT,MATCH($A308,'Knowledge - Percentages'!$B:$B,0),'Data - Knowledge'!AB$8)/100</f>
        <v>0.601</v>
      </c>
      <c r="AC308" s="380">
        <f t="array" aca="true" ref="AC308">INDEX(KM_PCT,MATCH($A308,'Knowledge - Percentages'!$B:$B,0),'Data - Knowledge'!AC$8)/100</f>
        <v>0.59200000000000008</v>
      </c>
      <c r="AD308" s="380">
        <f t="array" aca="true" ref="AD308">INDEX(KM_PCT,MATCH($A308,'Knowledge - Percentages'!$B:$B,0),'Data - Knowledge'!AD$8)/100</f>
        <v>0.586</v>
      </c>
      <c r="AE308" s="380">
        <f t="array" aca="true" ref="AE308">INDEX(KM_PCT,MATCH($A308,'Knowledge - Percentages'!$B:$B,0),'Data - Knowledge'!AE$8)/100</f>
        <v>0.62</v>
      </c>
      <c r="AF308" s="380">
        <f t="array" aca="true" ref="AF308">INDEX(KM_PCT,MATCH($A308,'Knowledge - Percentages'!$B:$B,0),'Data - Knowledge'!AF$8)/100</f>
        <v>0.643</v>
      </c>
      <c r="AG308" s="380">
        <f t="array" aca="true" ref="AG308">INDEX(KM_PCT,MATCH($A308,'Knowledge - Percentages'!$B:$B,0),'Data - Knowledge'!AG$8)/100</f>
        <v>0.62</v>
      </c>
      <c r="AH308" s="380">
        <f t="array" aca="true" ref="AH308">INDEX(KM_PCT,MATCH($A308,'Knowledge - Percentages'!$B:$B,0),'Data - Knowledge'!AH$8)/100</f>
        <v>0.6</v>
      </c>
      <c r="AI308" s="380">
        <f t="array" aca="true" ref="AI308">INDEX(KM_PCT,MATCH($A308,'Knowledge - Percentages'!$B:$B,0),'Data - Knowledge'!AI$8)/100</f>
        <v>0.596</v>
      </c>
      <c r="AJ308" s="380">
        <f t="array" aca="true" ref="AJ308">INDEX(KM_PCT,MATCH($A308,'Knowledge - Percentages'!$B:$B,0),'Data - Knowledge'!AJ$8)/100</f>
        <v>0.596</v>
      </c>
      <c r="AK308" s="380">
        <f t="array" aca="true" ref="AK308">INDEX(KM_PCT,MATCH($A308,'Knowledge - Percentages'!$B:$B,0),'Data - Knowledge'!AK$8)/100</f>
        <v>0.589</v>
      </c>
      <c r="AL308" s="380">
        <f t="array" aca="true" ref="AL308">INDEX(KM_PCT,MATCH($A308,'Knowledge - Percentages'!$B:$B,0),'Data - Knowledge'!AL$8)/100</f>
        <v>0.589</v>
      </c>
      <c r="AM308" s="380">
        <f t="array" aca="true" ref="AM308">INDEX(KM_PCT,MATCH($A308,'Knowledge - Percentages'!$B:$B,0),'Data - Knowledge'!AM$8)/100</f>
        <v>0.573</v>
      </c>
      <c r="AN308" s="380">
        <f t="array" aca="true" ref="AN308">INDEX(KM_PCT,MATCH($A308,'Knowledge - Percentages'!$B:$B,0),'Data - Knowledge'!AN$8)/100</f>
        <v>0.621</v>
      </c>
      <c r="AO308" s="380">
        <f t="array" aca="true" ref="AO308">INDEX(KM_PCT,MATCH($A308,'Knowledge - Percentages'!$B:$B,0),'Data - Knowledge'!AO$8)/100</f>
        <v>0.621</v>
      </c>
      <c r="AP308" s="380">
        <f t="array" aca="true" ref="AP308">INDEX(KM_PCT,MATCH($A308,'Knowledge - Percentages'!$B:$B,0),'Data - Knowledge'!AP$8)/100</f>
        <v>0.596</v>
      </c>
      <c r="AQ308" s="380">
        <f t="array" aca="true" ref="AQ308">INDEX(KM_PCT,MATCH($A308,'Knowledge - Percentages'!$B:$B,0),'Data - Knowledge'!AQ$8)/100</f>
        <v>0.596</v>
      </c>
      <c r="AR308" s="380">
        <f t="array" aca="true" ref="AR308">INDEX(KM_PCT,MATCH($A308,'Knowledge - Percentages'!$B:$B,0),'Data - Knowledge'!AR$8)/100</f>
        <v>0.611</v>
      </c>
      <c r="AS308" s="380">
        <f t="array" aca="true" ref="AS308">INDEX(KM_PCT,MATCH($A308,'Knowledge - Percentages'!$B:$B,0),'Data - Knowledge'!AS$8)/100</f>
        <v>0.583</v>
      </c>
      <c r="AT308" s="380">
        <f t="array" aca="true" ref="AT308">INDEX(KM_PCT,MATCH($A308,'Knowledge - Percentages'!$B:$B,0),'Data - Knowledge'!AT$8)/100</f>
        <v>0.583</v>
      </c>
      <c r="AU308" s="380">
        <f t="array" aca="true" ref="AU308">INDEX(KM_PCT,MATCH($A308,'Knowledge - Percentages'!$B:$B,0),'Data - Knowledge'!AU$8)/100</f>
        <v>0.579</v>
      </c>
      <c r="AV308" s="380">
        <f t="array" aca="true" ref="AV308">INDEX(KM_PCT,MATCH($A308,'Knowledge - Percentages'!$B:$B,0),'Data - Knowledge'!AV$8)/100</f>
        <v>0.579</v>
      </c>
      <c r="AW308" s="380">
        <f t="array" aca="true" ref="AW308">INDEX(KM_PCT,MATCH($A308,'Knowledge - Percentages'!$B:$B,0),'Data - Knowledge'!AW$8)/100</f>
        <v>0.579</v>
      </c>
      <c r="AX308" s="380">
        <f t="array" aca="true" ref="AX308">INDEX(KM_PCT,MATCH($A308,'Knowledge - Percentages'!$B:$B,0),'Data - Knowledge'!AX$8)/100</f>
        <v>0.574</v>
      </c>
      <c r="AY308" s="380">
        <f t="array" aca="true" ref="AY308">INDEX(KM_PCT,MATCH($A308,'Knowledge - Percentages'!$B:$B,0),'Data - Knowledge'!AY$8)/100</f>
        <v>0.58</v>
      </c>
      <c r="AZ308" s="380">
        <f t="array" aca="true" ref="AZ308">INDEX(KM_PCT,MATCH($A308,'Knowledge - Percentages'!$B:$B,0),'Data - Knowledge'!AZ$8)/100</f>
        <v>0.602</v>
      </c>
      <c r="BA308" s="380">
        <f t="array" aca="true" ref="BA308">INDEX(KM_PCT,MATCH($A308,'Knowledge - Percentages'!$B:$B,0),'Data - Knowledge'!BA$8)/100</f>
        <v>0.56600000000000006</v>
      </c>
      <c r="BB308" s="380">
        <f t="array" aca="true" ref="BB308">INDEX(KM_PCT,MATCH($A308,'Knowledge - Percentages'!$B:$B,0),'Data - Knowledge'!BB$8)/100</f>
        <v>0.579</v>
      </c>
      <c r="BC308" s="380">
        <f t="array" aca="true" ref="BC308">INDEX(KM_PCT,MATCH($A308,'Knowledge - Percentages'!$B:$B,0),'Data - Knowledge'!BC$8)/100</f>
        <v>0.56600000000000006</v>
      </c>
      <c r="BD308" s="380">
        <f t="array" aca="true" ref="BD308">INDEX(KM_PCT,MATCH($A308,'Knowledge - Percentages'!$B:$B,0),'Data - Knowledge'!BD$8)/100</f>
        <v>0.519</v>
      </c>
      <c r="BE308" s="380">
        <f t="array" aca="true" ref="BE308">INDEX(KM_PCT,MATCH($A308,'Knowledge - Percentages'!$B:$B,0),'Data - Knowledge'!BE$8)/100</f>
        <v>0.557</v>
      </c>
      <c r="BF308" s="380">
        <f t="array" aca="true" ref="BF308">INDEX(KM_PCT,MATCH($A308,'Knowledge - Percentages'!$B:$B,0),'Data - Knowledge'!BF$8)/100</f>
        <v>0.557</v>
      </c>
      <c r="BG308" s="380">
        <f t="array" aca="true" ref="BG308">INDEX(KM_PCT,MATCH($A308,'Knowledge - Percentages'!$B:$B,0),'Data - Knowledge'!BG$8)/100</f>
        <v>0.562</v>
      </c>
      <c r="BH308" s="380">
        <f t="array" aca="true" ref="BH308">INDEX(KM_PCT,MATCH($A308,'Knowledge - Percentages'!$B:$B,0),'Data - Knowledge'!BH$8)/100</f>
        <v>0.55</v>
      </c>
      <c r="BI308" s="380">
        <f t="array" aca="true" ref="BI308">INDEX(KM_PCT,MATCH($A308,'Knowledge - Percentages'!$B:$B,0),'Data - Knowledge'!BI$8)/100</f>
        <v>0.562</v>
      </c>
      <c r="BJ308" s="380">
        <f t="array" aca="true" ref="BJ308">INDEX(KM_PCT,MATCH($A308,'Knowledge - Percentages'!$B:$B,0),'Data - Knowledge'!BJ$8)/100</f>
        <v>0.562</v>
      </c>
      <c r="BK308" s="380">
        <f t="array" aca="true" ref="BK308">INDEX(KM_PCT,MATCH($A308,'Knowledge - Percentages'!$B:$B,0),'Data - Knowledge'!BK$8)/100</f>
        <v>0.563</v>
      </c>
      <c r="BL308" s="380">
        <f t="array" aca="true" ref="BL308">INDEX(KM_PCT,MATCH($A308,'Knowledge - Percentages'!$B:$B,0),'Data - Knowledge'!BL$8)/100</f>
        <v>0.575</v>
      </c>
      <c r="BM308" s="380">
        <f t="array" aca="true" ref="BM308">INDEX(KM_PCT,MATCH($A308,'Knowledge - Percentages'!$B:$B,0),'Data - Knowledge'!BM$8)/100</f>
        <v>0.55399999999999994</v>
      </c>
      <c r="BN308" s="380">
        <f t="array" aca="true" ref="BN308">INDEX(KM_PCT,MATCH($A308,'Knowledge - Percentages'!$B:$B,0),'Data - Knowledge'!BN$8)/100</f>
        <v>0.562</v>
      </c>
      <c r="BO308" s="380">
        <f t="array" aca="true" ref="BO308">INDEX(KM_PCT,MATCH($A308,'Knowledge - Percentages'!$B:$B,0),'Data - Knowledge'!BO$8)/100</f>
        <v>0.562</v>
      </c>
      <c r="BP308" s="380">
        <f t="array" aca="true" ref="BP308">INDEX(KM_PCT,MATCH($A308,'Knowledge - Percentages'!$B:$B,0),'Data - Knowledge'!BP$8)/100</f>
        <v>0.55299999999999994</v>
      </c>
      <c r="BQ308" s="380">
        <f t="array" aca="true" ref="BQ308">INDEX(KM_PCT,MATCH($A308,'Knowledge - Percentages'!$B:$B,0),'Data - Knowledge'!BQ$8)/100</f>
        <v>0.562</v>
      </c>
    </row>
    <row r="309" spans="1:69">
      <c r="A309" t="s">
        <v>710</v>
      </c>
      <c r="B309" t="s">
        <v>1195</v>
      </c>
      <c r="C309" t="s">
        <v>1201</v>
      </c>
      <c r="D309" t="s">
        <v>711</v>
      </c>
      <c r="E309" s="373">
        <f>SUMPRODUCT($K$2:$BQ$2,$K309:$BQ309)/$J$2</f>
        <v>0.16785606060606062</v>
      </c>
      <c r="F309" s="379">
        <f>SUMPRODUCT($K$2:$BQ$2,$K309:$BQ309)</f>
        <v>44.314000000000007</v>
      </c>
      <c r="G309" s="373">
        <f>SUMPRODUCT($K$3:$BQ$3,$K309:$BQ309)/$J$3</f>
        <v>0.15858613963039012</v>
      </c>
      <c r="H309" s="379">
        <f>SUMPRODUCT($K$3:$BQ$3,$K309:$BQ309)</f>
        <v>1544.6289999999997</v>
      </c>
      <c r="I309" s="373">
        <f>CORREL($K$4:$BQ$4,$K309:$BQ309)</f>
        <v>0.083636470514471484</v>
      </c>
      <c r="J309" s="379">
        <f>$E309/$G309*100</f>
        <v>105.84535382302356</v>
      </c>
      <c r="K309" s="380">
        <f t="array" aca="true" ref="K309">INDEX(KM_PCT,MATCH($A309,'Knowledge - Percentages'!$B:$B,0),'Data - Knowledge'!K$8)/100</f>
        <v>0.163</v>
      </c>
      <c r="L309" s="380">
        <f t="array" aca="true" ref="L309">INDEX(KM_PCT,MATCH($A309,'Knowledge - Percentages'!$B:$B,0),'Data - Knowledge'!L$8)/100</f>
        <v>0.163</v>
      </c>
      <c r="M309" s="380">
        <f t="array" aca="true" ref="M309">INDEX(KM_PCT,MATCH($A309,'Knowledge - Percentages'!$B:$B,0),'Data - Knowledge'!M$8)/100</f>
        <v>0.151</v>
      </c>
      <c r="N309" s="380">
        <f t="array" aca="true" ref="N309">INDEX(KM_PCT,MATCH($A309,'Knowledge - Percentages'!$B:$B,0),'Data - Knowledge'!N$8)/100</f>
        <v>0.152</v>
      </c>
      <c r="O309" s="380">
        <f t="array" aca="true" ref="O309">INDEX(KM_PCT,MATCH($A309,'Knowledge - Percentages'!$B:$B,0),'Data - Knowledge'!O$8)/100</f>
        <v>0.14800000000000002</v>
      </c>
      <c r="P309" s="380">
        <f t="array" aca="true" ref="P309">INDEX(KM_PCT,MATCH($A309,'Knowledge - Percentages'!$B:$B,0),'Data - Knowledge'!P$8)/100</f>
        <v>0.145</v>
      </c>
      <c r="Q309" s="380">
        <f t="array" aca="true" ref="Q309">INDEX(KM_PCT,MATCH($A309,'Knowledge - Percentages'!$B:$B,0),'Data - Knowledge'!Q$8)/100</f>
        <v>0.152</v>
      </c>
      <c r="R309" s="380">
        <f t="array" aca="true" ref="R309">INDEX(KM_PCT,MATCH($A309,'Knowledge - Percentages'!$B:$B,0),'Data - Knowledge'!R$8)/100</f>
        <v>0.152</v>
      </c>
      <c r="S309" s="380">
        <f t="array" aca="true" ref="S309">INDEX(KM_PCT,MATCH($A309,'Knowledge - Percentages'!$B:$B,0),'Data - Knowledge'!S$8)/100</f>
        <v>0.142</v>
      </c>
      <c r="T309" s="380">
        <f t="array" aca="true" ref="T309">INDEX(KM_PCT,MATCH($A309,'Knowledge - Percentages'!$B:$B,0),'Data - Knowledge'!T$8)/100</f>
        <v>0.16699999999999998</v>
      </c>
      <c r="U309" s="380">
        <f t="array" aca="true" ref="U309">INDEX(KM_PCT,MATCH($A309,'Knowledge - Percentages'!$B:$B,0),'Data - Knowledge'!U$8)/100</f>
        <v>0.16699999999999998</v>
      </c>
      <c r="V309" s="380">
        <f t="array" aca="true" ref="V309">INDEX(KM_PCT,MATCH($A309,'Knowledge - Percentages'!$B:$B,0),'Data - Knowledge'!V$8)/100</f>
        <v>0.195</v>
      </c>
      <c r="W309" s="380">
        <f t="array" aca="true" ref="W309">INDEX(KM_PCT,MATCH($A309,'Knowledge - Percentages'!$B:$B,0),'Data - Knowledge'!W$8)/100</f>
        <v>0.158</v>
      </c>
      <c r="X309" s="380">
        <f t="array" aca="true" ref="X309">INDEX(KM_PCT,MATCH($A309,'Knowledge - Percentages'!$B:$B,0),'Data - Knowledge'!X$8)/100</f>
        <v>0.19</v>
      </c>
      <c r="Y309" s="380">
        <f t="array" aca="true" ref="Y309">INDEX(KM_PCT,MATCH($A309,'Knowledge - Percentages'!$B:$B,0),'Data - Knowledge'!Y$8)/100</f>
        <v>0.19</v>
      </c>
      <c r="Z309" s="380">
        <f t="array" aca="true" ref="Z309">INDEX(KM_PCT,MATCH($A309,'Knowledge - Percentages'!$B:$B,0),'Data - Knowledge'!Z$8)/100</f>
        <v>0.252</v>
      </c>
      <c r="AA309" s="380">
        <f t="array" aca="true" ref="AA309">INDEX(KM_PCT,MATCH($A309,'Knowledge - Percentages'!$B:$B,0),'Data - Knowledge'!AA$8)/100</f>
        <v>0.19</v>
      </c>
      <c r="AB309" s="380">
        <f t="array" aca="true" ref="AB309">INDEX(KM_PCT,MATCH($A309,'Knowledge - Percentages'!$B:$B,0),'Data - Knowledge'!AB$8)/100</f>
        <v>0.147</v>
      </c>
      <c r="AC309" s="380">
        <f t="array" aca="true" ref="AC309">INDEX(KM_PCT,MATCH($A309,'Knowledge - Percentages'!$B:$B,0),'Data - Knowledge'!AC$8)/100</f>
        <v>0.126</v>
      </c>
      <c r="AD309" s="380">
        <f t="array" aca="true" ref="AD309">INDEX(KM_PCT,MATCH($A309,'Knowledge - Percentages'!$B:$B,0),'Data - Knowledge'!AD$8)/100</f>
        <v>0.156</v>
      </c>
      <c r="AE309" s="380">
        <f t="array" aca="true" ref="AE309">INDEX(KM_PCT,MATCH($A309,'Knowledge - Percentages'!$B:$B,0),'Data - Knowledge'!AE$8)/100</f>
        <v>0.161</v>
      </c>
      <c r="AF309" s="380">
        <f t="array" aca="true" ref="AF309">INDEX(KM_PCT,MATCH($A309,'Knowledge - Percentages'!$B:$B,0),'Data - Knowledge'!AF$8)/100</f>
        <v>0.161</v>
      </c>
      <c r="AG309" s="380">
        <f t="array" aca="true" ref="AG309">INDEX(KM_PCT,MATCH($A309,'Knowledge - Percentages'!$B:$B,0),'Data - Knowledge'!AG$8)/100</f>
        <v>0.161</v>
      </c>
      <c r="AH309" s="380">
        <f t="array" aca="true" ref="AH309">INDEX(KM_PCT,MATCH($A309,'Knowledge - Percentages'!$B:$B,0),'Data - Knowledge'!AH$8)/100</f>
        <v>0.161</v>
      </c>
      <c r="AI309" s="380">
        <f t="array" aca="true" ref="AI309">INDEX(KM_PCT,MATCH($A309,'Knowledge - Percentages'!$B:$B,0),'Data - Knowledge'!AI$8)/100</f>
        <v>0.174</v>
      </c>
      <c r="AJ309" s="380">
        <f t="array" aca="true" ref="AJ309">INDEX(KM_PCT,MATCH($A309,'Knowledge - Percentages'!$B:$B,0),'Data - Knowledge'!AJ$8)/100</f>
        <v>0.156</v>
      </c>
      <c r="AK309" s="380">
        <f t="array" aca="true" ref="AK309">INDEX(KM_PCT,MATCH($A309,'Knowledge - Percentages'!$B:$B,0),'Data - Knowledge'!AK$8)/100</f>
        <v>0.158</v>
      </c>
      <c r="AL309" s="380">
        <f t="array" aca="true" ref="AL309">INDEX(KM_PCT,MATCH($A309,'Knowledge - Percentages'!$B:$B,0),'Data - Knowledge'!AL$8)/100</f>
        <v>0.155</v>
      </c>
      <c r="AM309" s="380">
        <f t="array" aca="true" ref="AM309">INDEX(KM_PCT,MATCH($A309,'Knowledge - Percentages'!$B:$B,0),'Data - Knowledge'!AM$8)/100</f>
        <v>0.142</v>
      </c>
      <c r="AN309" s="380">
        <f t="array" aca="true" ref="AN309">INDEX(KM_PCT,MATCH($A309,'Knowledge - Percentages'!$B:$B,0),'Data - Knowledge'!AN$8)/100</f>
        <v>0.17600000000000002</v>
      </c>
      <c r="AO309" s="380">
        <f t="array" aca="true" ref="AO309">INDEX(KM_PCT,MATCH($A309,'Knowledge - Percentages'!$B:$B,0),'Data - Knowledge'!AO$8)/100</f>
        <v>0.17600000000000002</v>
      </c>
      <c r="AP309" s="380">
        <f t="array" aca="true" ref="AP309">INDEX(KM_PCT,MATCH($A309,'Knowledge - Percentages'!$B:$B,0),'Data - Knowledge'!AP$8)/100</f>
        <v>0.154</v>
      </c>
      <c r="AQ309" s="380">
        <f t="array" aca="true" ref="AQ309">INDEX(KM_PCT,MATCH($A309,'Knowledge - Percentages'!$B:$B,0),'Data - Knowledge'!AQ$8)/100</f>
        <v>0.154</v>
      </c>
      <c r="AR309" s="380">
        <f t="array" aca="true" ref="AR309">INDEX(KM_PCT,MATCH($A309,'Knowledge - Percentages'!$B:$B,0),'Data - Knowledge'!AR$8)/100</f>
        <v>0.159</v>
      </c>
      <c r="AS309" s="380">
        <f t="array" aca="true" ref="AS309">INDEX(KM_PCT,MATCH($A309,'Knowledge - Percentages'!$B:$B,0),'Data - Knowledge'!AS$8)/100</f>
        <v>0.145</v>
      </c>
      <c r="AT309" s="380">
        <f t="array" aca="true" ref="AT309">INDEX(KM_PCT,MATCH($A309,'Knowledge - Percentages'!$B:$B,0),'Data - Knowledge'!AT$8)/100</f>
        <v>0.159</v>
      </c>
      <c r="AU309" s="380">
        <f t="array" aca="true" ref="AU309">INDEX(KM_PCT,MATCH($A309,'Knowledge - Percentages'!$B:$B,0),'Data - Knowledge'!AU$8)/100</f>
        <v>0.165</v>
      </c>
      <c r="AV309" s="380">
        <f t="array" aca="true" ref="AV309">INDEX(KM_PCT,MATCH($A309,'Knowledge - Percentages'!$B:$B,0),'Data - Knowledge'!AV$8)/100</f>
        <v>0.165</v>
      </c>
      <c r="AW309" s="380">
        <f t="array" aca="true" ref="AW309">INDEX(KM_PCT,MATCH($A309,'Knowledge - Percentages'!$B:$B,0),'Data - Knowledge'!AW$8)/100</f>
        <v>0.165</v>
      </c>
      <c r="AX309" s="380">
        <f t="array" aca="true" ref="AX309">INDEX(KM_PCT,MATCH($A309,'Knowledge - Percentages'!$B:$B,0),'Data - Knowledge'!AX$8)/100</f>
        <v>0.166</v>
      </c>
      <c r="AY309" s="380">
        <f t="array" aca="true" ref="AY309">INDEX(KM_PCT,MATCH($A309,'Knowledge - Percentages'!$B:$B,0),'Data - Knowledge'!AY$8)/100</f>
        <v>0.168</v>
      </c>
      <c r="AZ309" s="380">
        <f t="array" aca="true" ref="AZ309">INDEX(KM_PCT,MATCH($A309,'Knowledge - Percentages'!$B:$B,0),'Data - Knowledge'!AZ$8)/100</f>
        <v>0.168</v>
      </c>
      <c r="BA309" s="380">
        <f t="array" aca="true" ref="BA309">INDEX(KM_PCT,MATCH($A309,'Knowledge - Percentages'!$B:$B,0),'Data - Knowledge'!BA$8)/100</f>
        <v>0.168</v>
      </c>
      <c r="BB309" s="380">
        <f t="array" aca="true" ref="BB309">INDEX(KM_PCT,MATCH($A309,'Knowledge - Percentages'!$B:$B,0),'Data - Knowledge'!BB$8)/100</f>
        <v>0.17300000000000001</v>
      </c>
      <c r="BC309" s="380">
        <f t="array" aca="true" ref="BC309">INDEX(KM_PCT,MATCH($A309,'Knowledge - Percentages'!$B:$B,0),'Data - Knowledge'!BC$8)/100</f>
        <v>0.207</v>
      </c>
      <c r="BD309" s="380">
        <f t="array" aca="true" ref="BD309">INDEX(KM_PCT,MATCH($A309,'Knowledge - Percentages'!$B:$B,0),'Data - Knowledge'!BD$8)/100</f>
        <v>0.165</v>
      </c>
      <c r="BE309" s="380">
        <f t="array" aca="true" ref="BE309">INDEX(KM_PCT,MATCH($A309,'Knowledge - Percentages'!$B:$B,0),'Data - Knowledge'!BE$8)/100</f>
        <v>0.165</v>
      </c>
      <c r="BF309" s="380">
        <f t="array" aca="true" ref="BF309">INDEX(KM_PCT,MATCH($A309,'Knowledge - Percentages'!$B:$B,0),'Data - Knowledge'!BF$8)/100</f>
        <v>0.165</v>
      </c>
      <c r="BG309" s="380">
        <f t="array" aca="true" ref="BG309">INDEX(KM_PCT,MATCH($A309,'Knowledge - Percentages'!$B:$B,0),'Data - Knowledge'!BG$8)/100</f>
        <v>0.16399999999999998</v>
      </c>
      <c r="BH309" s="380">
        <f t="array" aca="true" ref="BH309">INDEX(KM_PCT,MATCH($A309,'Knowledge - Percentages'!$B:$B,0),'Data - Knowledge'!BH$8)/100</f>
        <v>0.16399999999999998</v>
      </c>
      <c r="BI309" s="380">
        <f t="array" aca="true" ref="BI309">INDEX(KM_PCT,MATCH($A309,'Knowledge - Percentages'!$B:$B,0),'Data - Knowledge'!BI$8)/100</f>
        <v>0.168</v>
      </c>
      <c r="BJ309" s="380">
        <f t="array" aca="true" ref="BJ309">INDEX(KM_PCT,MATCH($A309,'Knowledge - Percentages'!$B:$B,0),'Data - Knowledge'!BJ$8)/100</f>
        <v>0.166</v>
      </c>
      <c r="BK309" s="380">
        <f t="array" aca="true" ref="BK309">INDEX(KM_PCT,MATCH($A309,'Knowledge - Percentages'!$B:$B,0),'Data - Knowledge'!BK$8)/100</f>
        <v>0.166</v>
      </c>
      <c r="BL309" s="380">
        <f t="array" aca="true" ref="BL309">INDEX(KM_PCT,MATCH($A309,'Knowledge - Percentages'!$B:$B,0),'Data - Knowledge'!BL$8)/100</f>
        <v>0.166</v>
      </c>
      <c r="BM309" s="380">
        <f t="array" aca="true" ref="BM309">INDEX(KM_PCT,MATCH($A309,'Knowledge - Percentages'!$B:$B,0),'Data - Knowledge'!BM$8)/100</f>
        <v>0.166</v>
      </c>
      <c r="BN309" s="380">
        <f t="array" aca="true" ref="BN309">INDEX(KM_PCT,MATCH($A309,'Knowledge - Percentages'!$B:$B,0),'Data - Knowledge'!BN$8)/100</f>
        <v>0.179</v>
      </c>
      <c r="BO309" s="380">
        <f t="array" aca="true" ref="BO309">INDEX(KM_PCT,MATCH($A309,'Knowledge - Percentages'!$B:$B,0),'Data - Knowledge'!BO$8)/100</f>
        <v>0.16399999999999998</v>
      </c>
      <c r="BP309" s="380">
        <f t="array" aca="true" ref="BP309">INDEX(KM_PCT,MATCH($A309,'Knowledge - Percentages'!$B:$B,0),'Data - Knowledge'!BP$8)/100</f>
        <v>0.17300000000000001</v>
      </c>
      <c r="BQ309" s="380">
        <f t="array" aca="true" ref="BQ309">INDEX(KM_PCT,MATCH($A309,'Knowledge - Percentages'!$B:$B,0),'Data - Knowledge'!BQ$8)/100</f>
        <v>0.16</v>
      </c>
    </row>
    <row r="310" spans="1:69">
      <c r="A310" t="s">
        <v>712</v>
      </c>
      <c r="B310" t="s">
        <v>1195</v>
      </c>
      <c r="C310" t="s">
        <v>1201</v>
      </c>
      <c r="D310" t="s">
        <v>713</v>
      </c>
      <c r="E310" s="373">
        <f>SUMPRODUCT($K$2:$BQ$2,$K310:$BQ310)/$J$2</f>
        <v>0.36398484848484852</v>
      </c>
      <c r="F310" s="379">
        <f>SUMPRODUCT($K$2:$BQ$2,$K310:$BQ310)</f>
        <v>96.092000000000013</v>
      </c>
      <c r="G310" s="373">
        <f>SUMPRODUCT($K$3:$BQ$3,$K310:$BQ310)/$J$3</f>
        <v>0.33928624229979459</v>
      </c>
      <c r="H310" s="379">
        <f>SUMPRODUCT($K$3:$BQ$3,$K310:$BQ310)</f>
        <v>3304.6479999999992</v>
      </c>
      <c r="I310" s="373">
        <f>CORREL($K$4:$BQ$4,$K310:$BQ310)</f>
        <v>-0.019908117765746813</v>
      </c>
      <c r="J310" s="379">
        <f>$E310/$G310*100</f>
        <v>107.27957786252651</v>
      </c>
      <c r="K310" s="380">
        <f t="array" aca="true" ref="K310">INDEX(KM_PCT,MATCH($A310,'Knowledge - Percentages'!$B:$B,0),'Data - Knowledge'!K$8)/100</f>
        <v>0.342</v>
      </c>
      <c r="L310" s="380">
        <f t="array" aca="true" ref="L310">INDEX(KM_PCT,MATCH($A310,'Knowledge - Percentages'!$B:$B,0),'Data - Knowledge'!L$8)/100</f>
        <v>0.424</v>
      </c>
      <c r="M310" s="380">
        <f t="array" aca="true" ref="M310">INDEX(KM_PCT,MATCH($A310,'Knowledge - Percentages'!$B:$B,0),'Data - Knowledge'!M$8)/100</f>
        <v>0.309</v>
      </c>
      <c r="N310" s="380">
        <f t="array" aca="true" ref="N310">INDEX(KM_PCT,MATCH($A310,'Knowledge - Percentages'!$B:$B,0),'Data - Knowledge'!N$8)/100</f>
        <v>0.315</v>
      </c>
      <c r="O310" s="380">
        <f t="array" aca="true" ref="O310">INDEX(KM_PCT,MATCH($A310,'Knowledge - Percentages'!$B:$B,0),'Data - Knowledge'!O$8)/100</f>
        <v>0.348</v>
      </c>
      <c r="P310" s="380">
        <f t="array" aca="true" ref="P310">INDEX(KM_PCT,MATCH($A310,'Knowledge - Percentages'!$B:$B,0),'Data - Knowledge'!P$8)/100</f>
        <v>0.389</v>
      </c>
      <c r="Q310" s="380">
        <f t="array" aca="true" ref="Q310">INDEX(KM_PCT,MATCH($A310,'Knowledge - Percentages'!$B:$B,0),'Data - Knowledge'!Q$8)/100</f>
        <v>0.344</v>
      </c>
      <c r="R310" s="380">
        <f t="array" aca="true" ref="R310">INDEX(KM_PCT,MATCH($A310,'Knowledge - Percentages'!$B:$B,0),'Data - Knowledge'!R$8)/100</f>
        <v>0.321</v>
      </c>
      <c r="S310" s="380">
        <f t="array" aca="true" ref="S310">INDEX(KM_PCT,MATCH($A310,'Knowledge - Percentages'!$B:$B,0),'Data - Knowledge'!S$8)/100</f>
        <v>0.374</v>
      </c>
      <c r="T310" s="380">
        <f t="array" aca="true" ref="T310">INDEX(KM_PCT,MATCH($A310,'Knowledge - Percentages'!$B:$B,0),'Data - Knowledge'!T$8)/100</f>
        <v>0.303</v>
      </c>
      <c r="U310" s="380">
        <f t="array" aca="true" ref="U310">INDEX(KM_PCT,MATCH($A310,'Knowledge - Percentages'!$B:$B,0),'Data - Knowledge'!U$8)/100</f>
        <v>0.294</v>
      </c>
      <c r="V310" s="380">
        <f t="array" aca="true" ref="V310">INDEX(KM_PCT,MATCH($A310,'Knowledge - Percentages'!$B:$B,0),'Data - Knowledge'!V$8)/100</f>
        <v>0.259</v>
      </c>
      <c r="W310" s="380">
        <f t="array" aca="true" ref="W310">INDEX(KM_PCT,MATCH($A310,'Knowledge - Percentages'!$B:$B,0),'Data - Knowledge'!W$8)/100</f>
        <v>0.29600000000000004</v>
      </c>
      <c r="X310" s="380">
        <f t="array" aca="true" ref="X310">INDEX(KM_PCT,MATCH($A310,'Knowledge - Percentages'!$B:$B,0),'Data - Knowledge'!X$8)/100</f>
        <v>0.41700000000000004</v>
      </c>
      <c r="Y310" s="380">
        <f t="array" aca="true" ref="Y310">INDEX(KM_PCT,MATCH($A310,'Knowledge - Percentages'!$B:$B,0),'Data - Knowledge'!Y$8)/100</f>
        <v>0.42200000000000004</v>
      </c>
      <c r="Z310" s="380">
        <f t="array" aca="true" ref="Z310">INDEX(KM_PCT,MATCH($A310,'Knowledge - Percentages'!$B:$B,0),'Data - Knowledge'!Z$8)/100</f>
        <v>0.44799999999999995</v>
      </c>
      <c r="AA310" s="380">
        <f t="array" aca="true" ref="AA310">INDEX(KM_PCT,MATCH($A310,'Knowledge - Percentages'!$B:$B,0),'Data - Knowledge'!AA$8)/100</f>
        <v>0.41700000000000004</v>
      </c>
      <c r="AB310" s="380">
        <f t="array" aca="true" ref="AB310">INDEX(KM_PCT,MATCH($A310,'Knowledge - Percentages'!$B:$B,0),'Data - Knowledge'!AB$8)/100</f>
        <v>0.41700000000000004</v>
      </c>
      <c r="AC310" s="380">
        <f t="array" aca="true" ref="AC310">INDEX(KM_PCT,MATCH($A310,'Knowledge - Percentages'!$B:$B,0),'Data - Knowledge'!AC$8)/100</f>
        <v>0.41700000000000004</v>
      </c>
      <c r="AD310" s="380">
        <f t="array" aca="true" ref="AD310">INDEX(KM_PCT,MATCH($A310,'Knowledge - Percentages'!$B:$B,0),'Data - Knowledge'!AD$8)/100</f>
        <v>0.41700000000000004</v>
      </c>
      <c r="AE310" s="380">
        <f t="array" aca="true" ref="AE310">INDEX(KM_PCT,MATCH($A310,'Knowledge - Percentages'!$B:$B,0),'Data - Knowledge'!AE$8)/100</f>
        <v>0.268</v>
      </c>
      <c r="AF310" s="380">
        <f t="array" aca="true" ref="AF310">INDEX(KM_PCT,MATCH($A310,'Knowledge - Percentages'!$B:$B,0),'Data - Knowledge'!AF$8)/100</f>
        <v>0.31</v>
      </c>
      <c r="AG310" s="380">
        <f t="array" aca="true" ref="AG310">INDEX(KM_PCT,MATCH($A310,'Knowledge - Percentages'!$B:$B,0),'Data - Knowledge'!AG$8)/100</f>
        <v>0.31</v>
      </c>
      <c r="AH310" s="380">
        <f t="array" aca="true" ref="AH310">INDEX(KM_PCT,MATCH($A310,'Knowledge - Percentages'!$B:$B,0),'Data - Knowledge'!AH$8)/100</f>
        <v>0.336</v>
      </c>
      <c r="AI310" s="380">
        <f t="array" aca="true" ref="AI310">INDEX(KM_PCT,MATCH($A310,'Knowledge - Percentages'!$B:$B,0),'Data - Knowledge'!AI$8)/100</f>
        <v>0.445</v>
      </c>
      <c r="AJ310" s="380">
        <f t="array" aca="true" ref="AJ310">INDEX(KM_PCT,MATCH($A310,'Knowledge - Percentages'!$B:$B,0),'Data - Knowledge'!AJ$8)/100</f>
        <v>0.331</v>
      </c>
      <c r="AK310" s="380">
        <f t="array" aca="true" ref="AK310">INDEX(KM_PCT,MATCH($A310,'Knowledge - Percentages'!$B:$B,0),'Data - Knowledge'!AK$8)/100</f>
        <v>0.34</v>
      </c>
      <c r="AL310" s="380">
        <f t="array" aca="true" ref="AL310">INDEX(KM_PCT,MATCH($A310,'Knowledge - Percentages'!$B:$B,0),'Data - Knowledge'!AL$8)/100</f>
        <v>0.365</v>
      </c>
      <c r="AM310" s="380">
        <f t="array" aca="true" ref="AM310">INDEX(KM_PCT,MATCH($A310,'Knowledge - Percentages'!$B:$B,0),'Data - Knowledge'!AM$8)/100</f>
        <v>0.326</v>
      </c>
      <c r="AN310" s="380">
        <f t="array" aca="true" ref="AN310">INDEX(KM_PCT,MATCH($A310,'Knowledge - Percentages'!$B:$B,0),'Data - Knowledge'!AN$8)/100</f>
        <v>0.309</v>
      </c>
      <c r="AO310" s="380">
        <f t="array" aca="true" ref="AO310">INDEX(KM_PCT,MATCH($A310,'Knowledge - Percentages'!$B:$B,0),'Data - Knowledge'!AO$8)/100</f>
        <v>0.233</v>
      </c>
      <c r="AP310" s="380">
        <f t="array" aca="true" ref="AP310">INDEX(KM_PCT,MATCH($A310,'Knowledge - Percentages'!$B:$B,0),'Data - Knowledge'!AP$8)/100</f>
        <v>0.361</v>
      </c>
      <c r="AQ310" s="380">
        <f t="array" aca="true" ref="AQ310">INDEX(KM_PCT,MATCH($A310,'Knowledge - Percentages'!$B:$B,0),'Data - Knowledge'!AQ$8)/100</f>
        <v>0.364</v>
      </c>
      <c r="AR310" s="380">
        <f t="array" aca="true" ref="AR310">INDEX(KM_PCT,MATCH($A310,'Knowledge - Percentages'!$B:$B,0),'Data - Knowledge'!AR$8)/100</f>
        <v>0.47</v>
      </c>
      <c r="AS310" s="380">
        <f t="array" aca="true" ref="AS310">INDEX(KM_PCT,MATCH($A310,'Knowledge - Percentages'!$B:$B,0),'Data - Knowledge'!AS$8)/100</f>
        <v>0.48</v>
      </c>
      <c r="AT310" s="380">
        <f t="array" aca="true" ref="AT310">INDEX(KM_PCT,MATCH($A310,'Knowledge - Percentages'!$B:$B,0),'Data - Knowledge'!AT$8)/100</f>
        <v>0.46799999999999997</v>
      </c>
      <c r="AU310" s="380">
        <f t="array" aca="true" ref="AU310">INDEX(KM_PCT,MATCH($A310,'Knowledge - Percentages'!$B:$B,0),'Data - Knowledge'!AU$8)/100</f>
        <v>0.35100000000000003</v>
      </c>
      <c r="AV310" s="380">
        <f t="array" aca="true" ref="AV310">INDEX(KM_PCT,MATCH($A310,'Knowledge - Percentages'!$B:$B,0),'Data - Knowledge'!AV$8)/100</f>
        <v>0.345</v>
      </c>
      <c r="AW310" s="380">
        <f t="array" aca="true" ref="AW310">INDEX(KM_PCT,MATCH($A310,'Knowledge - Percentages'!$B:$B,0),'Data - Knowledge'!AW$8)/100</f>
        <v>0.33</v>
      </c>
      <c r="AX310" s="380">
        <f t="array" aca="true" ref="AX310">INDEX(KM_PCT,MATCH($A310,'Knowledge - Percentages'!$B:$B,0),'Data - Knowledge'!AX$8)/100</f>
        <v>0.44</v>
      </c>
      <c r="AY310" s="380">
        <f t="array" aca="true" ref="AY310">INDEX(KM_PCT,MATCH($A310,'Knowledge - Percentages'!$B:$B,0),'Data - Knowledge'!AY$8)/100</f>
        <v>0.337</v>
      </c>
      <c r="AZ310" s="380">
        <f t="array" aca="true" ref="AZ310">INDEX(KM_PCT,MATCH($A310,'Knowledge - Percentages'!$B:$B,0),'Data - Knowledge'!AZ$8)/100</f>
        <v>0.369</v>
      </c>
      <c r="BA310" s="380">
        <f t="array" aca="true" ref="BA310">INDEX(KM_PCT,MATCH($A310,'Knowledge - Percentages'!$B:$B,0),'Data - Knowledge'!BA$8)/100</f>
        <v>0.376</v>
      </c>
      <c r="BB310" s="380">
        <f t="array" aca="true" ref="BB310">INDEX(KM_PCT,MATCH($A310,'Knowledge - Percentages'!$B:$B,0),'Data - Knowledge'!BB$8)/100</f>
        <v>0.363</v>
      </c>
      <c r="BC310" s="380">
        <f t="array" aca="true" ref="BC310">INDEX(KM_PCT,MATCH($A310,'Knowledge - Percentages'!$B:$B,0),'Data - Knowledge'!BC$8)/100</f>
        <v>0.273</v>
      </c>
      <c r="BD310" s="380">
        <f t="array" aca="true" ref="BD310">INDEX(KM_PCT,MATCH($A310,'Knowledge - Percentages'!$B:$B,0),'Data - Knowledge'!BD$8)/100</f>
        <v>0.344</v>
      </c>
      <c r="BE310" s="380">
        <f t="array" aca="true" ref="BE310">INDEX(KM_PCT,MATCH($A310,'Knowledge - Percentages'!$B:$B,0),'Data - Knowledge'!BE$8)/100</f>
        <v>0.344</v>
      </c>
      <c r="BF310" s="380">
        <f t="array" aca="true" ref="BF310">INDEX(KM_PCT,MATCH($A310,'Knowledge - Percentages'!$B:$B,0),'Data - Knowledge'!BF$8)/100</f>
        <v>0.34600000000000003</v>
      </c>
      <c r="BG310" s="380">
        <f t="array" aca="true" ref="BG310">INDEX(KM_PCT,MATCH($A310,'Knowledge - Percentages'!$B:$B,0),'Data - Knowledge'!BG$8)/100</f>
        <v>0.392</v>
      </c>
      <c r="BH310" s="380">
        <f t="array" aca="true" ref="BH310">INDEX(KM_PCT,MATCH($A310,'Knowledge - Percentages'!$B:$B,0),'Data - Knowledge'!BH$8)/100</f>
        <v>0.40700000000000003</v>
      </c>
      <c r="BI310" s="380">
        <f t="array" aca="true" ref="BI310">INDEX(KM_PCT,MATCH($A310,'Knowledge - Percentages'!$B:$B,0),'Data - Knowledge'!BI$8)/100</f>
        <v>0.392</v>
      </c>
      <c r="BJ310" s="380">
        <f t="array" aca="true" ref="BJ310">INDEX(KM_PCT,MATCH($A310,'Knowledge - Percentages'!$B:$B,0),'Data - Knowledge'!BJ$8)/100</f>
        <v>0.4</v>
      </c>
      <c r="BK310" s="380">
        <f t="array" aca="true" ref="BK310">INDEX(KM_PCT,MATCH($A310,'Knowledge - Percentages'!$B:$B,0),'Data - Knowledge'!BK$8)/100</f>
        <v>0.4</v>
      </c>
      <c r="BL310" s="380">
        <f t="array" aca="true" ref="BL310">INDEX(KM_PCT,MATCH($A310,'Knowledge - Percentages'!$B:$B,0),'Data - Knowledge'!BL$8)/100</f>
        <v>0.413</v>
      </c>
      <c r="BM310" s="380">
        <f t="array" aca="true" ref="BM310">INDEX(KM_PCT,MATCH($A310,'Knowledge - Percentages'!$B:$B,0),'Data - Knowledge'!BM$8)/100</f>
        <v>0.42100000000000004</v>
      </c>
      <c r="BN310" s="380">
        <f t="array" aca="true" ref="BN310">INDEX(KM_PCT,MATCH($A310,'Knowledge - Percentages'!$B:$B,0),'Data - Knowledge'!BN$8)/100</f>
        <v>0.4</v>
      </c>
      <c r="BO310" s="380">
        <f t="array" aca="true" ref="BO310">INDEX(KM_PCT,MATCH($A310,'Knowledge - Percentages'!$B:$B,0),'Data - Knowledge'!BO$8)/100</f>
        <v>0.386</v>
      </c>
      <c r="BP310" s="380">
        <f t="array" aca="true" ref="BP310">INDEX(KM_PCT,MATCH($A310,'Knowledge - Percentages'!$B:$B,0),'Data - Knowledge'!BP$8)/100</f>
        <v>0.391</v>
      </c>
      <c r="BQ310" s="380">
        <f t="array" aca="true" ref="BQ310">INDEX(KM_PCT,MATCH($A310,'Knowledge - Percentages'!$B:$B,0),'Data - Knowledge'!BQ$8)/100</f>
        <v>0.391</v>
      </c>
    </row>
    <row r="311" spans="1:69">
      <c r="A311" t="s">
        <v>714</v>
      </c>
      <c r="B311" t="s">
        <v>1195</v>
      </c>
      <c r="C311" t="s">
        <v>1201</v>
      </c>
      <c r="D311" t="s">
        <v>715</v>
      </c>
      <c r="E311" s="373">
        <f>SUMPRODUCT($K$2:$BQ$2,$K311:$BQ311)/$J$2</f>
        <v>0.61586742424242413</v>
      </c>
      <c r="F311" s="379">
        <f>SUMPRODUCT($K$2:$BQ$2,$K311:$BQ311)</f>
        <v>162.58899999999997</v>
      </c>
      <c r="G311" s="373">
        <f>SUMPRODUCT($K$3:$BQ$3,$K311:$BQ311)/$J$3</f>
        <v>0.639575770020534</v>
      </c>
      <c r="H311" s="379">
        <f>SUMPRODUCT($K$3:$BQ$3,$K311:$BQ311)</f>
        <v>6229.4680000000008</v>
      </c>
      <c r="I311" s="373">
        <f>CORREL($K$4:$BQ$4,$K311:$BQ311)</f>
        <v>-0.3271172686019394</v>
      </c>
      <c r="J311" s="379">
        <f>$E311/$G311*100</f>
        <v>96.29311382803813</v>
      </c>
      <c r="K311" s="380">
        <f t="array" aca="true" ref="K311">INDEX(KM_PCT,MATCH($A311,'Knowledge - Percentages'!$B:$B,0),'Data - Knowledge'!K$8)/100</f>
        <v>0.643</v>
      </c>
      <c r="L311" s="380">
        <f t="array" aca="true" ref="L311">INDEX(KM_PCT,MATCH($A311,'Knowledge - Percentages'!$B:$B,0),'Data - Knowledge'!L$8)/100</f>
        <v>0.643</v>
      </c>
      <c r="M311" s="380">
        <f t="array" aca="true" ref="M311">INDEX(KM_PCT,MATCH($A311,'Knowledge - Percentages'!$B:$B,0),'Data - Knowledge'!M$8)/100</f>
        <v>0.643</v>
      </c>
      <c r="N311" s="380">
        <f t="array" aca="true" ref="N311">INDEX(KM_PCT,MATCH($A311,'Knowledge - Percentages'!$B:$B,0),'Data - Knowledge'!N$8)/100</f>
        <v>0.643</v>
      </c>
      <c r="O311" s="380">
        <f t="array" aca="true" ref="O311">INDEX(KM_PCT,MATCH($A311,'Knowledge - Percentages'!$B:$B,0),'Data - Knowledge'!O$8)/100</f>
        <v>0.665</v>
      </c>
      <c r="P311" s="380">
        <f t="array" aca="true" ref="P311">INDEX(KM_PCT,MATCH($A311,'Knowledge - Percentages'!$B:$B,0),'Data - Knowledge'!P$8)/100</f>
        <v>0.643</v>
      </c>
      <c r="Q311" s="380">
        <f t="array" aca="true" ref="Q311">INDEX(KM_PCT,MATCH($A311,'Knowledge - Percentages'!$B:$B,0),'Data - Knowledge'!Q$8)/100</f>
        <v>0.643</v>
      </c>
      <c r="R311" s="380">
        <f t="array" aca="true" ref="R311">INDEX(KM_PCT,MATCH($A311,'Knowledge - Percentages'!$B:$B,0),'Data - Knowledge'!R$8)/100</f>
        <v>0.636</v>
      </c>
      <c r="S311" s="380">
        <f t="array" aca="true" ref="S311">INDEX(KM_PCT,MATCH($A311,'Knowledge - Percentages'!$B:$B,0),'Data - Knowledge'!S$8)/100</f>
        <v>0.643</v>
      </c>
      <c r="T311" s="380">
        <f t="array" aca="true" ref="T311">INDEX(KM_PCT,MATCH($A311,'Knowledge - Percentages'!$B:$B,0),'Data - Knowledge'!T$8)/100</f>
        <v>0.643</v>
      </c>
      <c r="U311" s="380">
        <f t="array" aca="true" ref="U311">INDEX(KM_PCT,MATCH($A311,'Knowledge - Percentages'!$B:$B,0),'Data - Knowledge'!U$8)/100</f>
        <v>0.65</v>
      </c>
      <c r="V311" s="380">
        <f t="array" aca="true" ref="V311">INDEX(KM_PCT,MATCH($A311,'Knowledge - Percentages'!$B:$B,0),'Data - Knowledge'!V$8)/100</f>
        <v>0.643</v>
      </c>
      <c r="W311" s="380">
        <f t="array" aca="true" ref="W311">INDEX(KM_PCT,MATCH($A311,'Knowledge - Percentages'!$B:$B,0),'Data - Knowledge'!W$8)/100</f>
        <v>0.643</v>
      </c>
      <c r="X311" s="380">
        <f t="array" aca="true" ref="X311">INDEX(KM_PCT,MATCH($A311,'Knowledge - Percentages'!$B:$B,0),'Data - Knowledge'!X$8)/100</f>
        <v>0.648</v>
      </c>
      <c r="Y311" s="380">
        <f t="array" aca="true" ref="Y311">INDEX(KM_PCT,MATCH($A311,'Knowledge - Percentages'!$B:$B,0),'Data - Knowledge'!Y$8)/100</f>
        <v>0.648</v>
      </c>
      <c r="Z311" s="380">
        <f t="array" aca="true" ref="Z311">INDEX(KM_PCT,MATCH($A311,'Knowledge - Percentages'!$B:$B,0),'Data - Knowledge'!Z$8)/100</f>
        <v>0.669</v>
      </c>
      <c r="AA311" s="380">
        <f t="array" aca="true" ref="AA311">INDEX(KM_PCT,MATCH($A311,'Knowledge - Percentages'!$B:$B,0),'Data - Knowledge'!AA$8)/100</f>
        <v>0.648</v>
      </c>
      <c r="AB311" s="380">
        <f t="array" aca="true" ref="AB311">INDEX(KM_PCT,MATCH($A311,'Knowledge - Percentages'!$B:$B,0),'Data - Knowledge'!AB$8)/100</f>
        <v>0.629</v>
      </c>
      <c r="AC311" s="380">
        <f t="array" aca="true" ref="AC311">INDEX(KM_PCT,MATCH($A311,'Knowledge - Percentages'!$B:$B,0),'Data - Knowledge'!AC$8)/100</f>
        <v>0.625</v>
      </c>
      <c r="AD311" s="380">
        <f t="array" aca="true" ref="AD311">INDEX(KM_PCT,MATCH($A311,'Knowledge - Percentages'!$B:$B,0),'Data - Knowledge'!AD$8)/100</f>
        <v>0.612</v>
      </c>
      <c r="AE311" s="380">
        <f t="array" aca="true" ref="AE311">INDEX(KM_PCT,MATCH($A311,'Knowledge - Percentages'!$B:$B,0),'Data - Knowledge'!AE$8)/100</f>
        <v>0.647</v>
      </c>
      <c r="AF311" s="380">
        <f t="array" aca="true" ref="AF311">INDEX(KM_PCT,MATCH($A311,'Knowledge - Percentages'!$B:$B,0),'Data - Knowledge'!AF$8)/100</f>
        <v>0.644</v>
      </c>
      <c r="AG311" s="380">
        <f t="array" aca="true" ref="AG311">INDEX(KM_PCT,MATCH($A311,'Knowledge - Percentages'!$B:$B,0),'Data - Knowledge'!AG$8)/100</f>
        <v>0.644</v>
      </c>
      <c r="AH311" s="380">
        <f t="array" aca="true" ref="AH311">INDEX(KM_PCT,MATCH($A311,'Knowledge - Percentages'!$B:$B,0),'Data - Knowledge'!AH$8)/100</f>
        <v>0.637</v>
      </c>
      <c r="AI311" s="380">
        <f t="array" aca="true" ref="AI311">INDEX(KM_PCT,MATCH($A311,'Knowledge - Percentages'!$B:$B,0),'Data - Knowledge'!AI$8)/100</f>
        <v>0.637</v>
      </c>
      <c r="AJ311" s="380">
        <f t="array" aca="true" ref="AJ311">INDEX(KM_PCT,MATCH($A311,'Knowledge - Percentages'!$B:$B,0),'Data - Knowledge'!AJ$8)/100</f>
        <v>0.637</v>
      </c>
      <c r="AK311" s="380">
        <f t="array" aca="true" ref="AK311">INDEX(KM_PCT,MATCH($A311,'Knowledge - Percentages'!$B:$B,0),'Data - Knowledge'!AK$8)/100</f>
        <v>0.63</v>
      </c>
      <c r="AL311" s="380">
        <f t="array" aca="true" ref="AL311">INDEX(KM_PCT,MATCH($A311,'Knowledge - Percentages'!$B:$B,0),'Data - Knowledge'!AL$8)/100</f>
        <v>0.625</v>
      </c>
      <c r="AM311" s="380">
        <f t="array" aca="true" ref="AM311">INDEX(KM_PCT,MATCH($A311,'Knowledge - Percentages'!$B:$B,0),'Data - Knowledge'!AM$8)/100</f>
        <v>0.665</v>
      </c>
      <c r="AN311" s="380">
        <f t="array" aca="true" ref="AN311">INDEX(KM_PCT,MATCH($A311,'Knowledge - Percentages'!$B:$B,0),'Data - Knowledge'!AN$8)/100</f>
        <v>0.637</v>
      </c>
      <c r="AO311" s="380">
        <f t="array" aca="true" ref="AO311">INDEX(KM_PCT,MATCH($A311,'Knowledge - Percentages'!$B:$B,0),'Data - Knowledge'!AO$8)/100</f>
        <v>0.637</v>
      </c>
      <c r="AP311" s="380">
        <f t="array" aca="true" ref="AP311">INDEX(KM_PCT,MATCH($A311,'Knowledge - Percentages'!$B:$B,0),'Data - Knowledge'!AP$8)/100</f>
        <v>0.64599999999999991</v>
      </c>
      <c r="AQ311" s="380">
        <f t="array" aca="true" ref="AQ311">INDEX(KM_PCT,MATCH($A311,'Knowledge - Percentages'!$B:$B,0),'Data - Knowledge'!AQ$8)/100</f>
        <v>0.65</v>
      </c>
      <c r="AR311" s="380">
        <f t="array" aca="true" ref="AR311">INDEX(KM_PCT,MATCH($A311,'Knowledge - Percentages'!$B:$B,0),'Data - Knowledge'!AR$8)/100</f>
        <v>0.659</v>
      </c>
      <c r="AS311" s="380">
        <f t="array" aca="true" ref="AS311">INDEX(KM_PCT,MATCH($A311,'Knowledge - Percentages'!$B:$B,0),'Data - Knowledge'!AS$8)/100</f>
        <v>0.637</v>
      </c>
      <c r="AT311" s="380">
        <f t="array" aca="true" ref="AT311">INDEX(KM_PCT,MATCH($A311,'Knowledge - Percentages'!$B:$B,0),'Data - Knowledge'!AT$8)/100</f>
        <v>0.637</v>
      </c>
      <c r="AU311" s="380">
        <f t="array" aca="true" ref="AU311">INDEX(KM_PCT,MATCH($A311,'Knowledge - Percentages'!$B:$B,0),'Data - Knowledge'!AU$8)/100</f>
        <v>0.62</v>
      </c>
      <c r="AV311" s="380">
        <f t="array" aca="true" ref="AV311">INDEX(KM_PCT,MATCH($A311,'Knowledge - Percentages'!$B:$B,0),'Data - Knowledge'!AV$8)/100</f>
        <v>0.629</v>
      </c>
      <c r="AW311" s="380">
        <f t="array" aca="true" ref="AW311">INDEX(KM_PCT,MATCH($A311,'Knowledge - Percentages'!$B:$B,0),'Data - Knowledge'!AW$8)/100</f>
        <v>0.631</v>
      </c>
      <c r="AX311" s="380">
        <f t="array" aca="true" ref="AX311">INDEX(KM_PCT,MATCH($A311,'Knowledge - Percentages'!$B:$B,0),'Data - Knowledge'!AX$8)/100</f>
        <v>0.569</v>
      </c>
      <c r="AY311" s="380">
        <f t="array" aca="true" ref="AY311">INDEX(KM_PCT,MATCH($A311,'Knowledge - Percentages'!$B:$B,0),'Data - Knowledge'!AY$8)/100</f>
        <v>0.615</v>
      </c>
      <c r="AZ311" s="380">
        <f t="array" aca="true" ref="AZ311">INDEX(KM_PCT,MATCH($A311,'Knowledge - Percentages'!$B:$B,0),'Data - Knowledge'!AZ$8)/100</f>
        <v>0.615</v>
      </c>
      <c r="BA311" s="380">
        <f t="array" aca="true" ref="BA311">INDEX(KM_PCT,MATCH($A311,'Knowledge - Percentages'!$B:$B,0),'Data - Knowledge'!BA$8)/100</f>
        <v>0.615</v>
      </c>
      <c r="BB311" s="380">
        <f t="array" aca="true" ref="BB311">INDEX(KM_PCT,MATCH($A311,'Knowledge - Percentages'!$B:$B,0),'Data - Knowledge'!BB$8)/100</f>
        <v>0.604</v>
      </c>
      <c r="BC311" s="380">
        <f t="array" aca="true" ref="BC311">INDEX(KM_PCT,MATCH($A311,'Knowledge - Percentages'!$B:$B,0),'Data - Knowledge'!BC$8)/100</f>
        <v>0.597</v>
      </c>
      <c r="BD311" s="380">
        <f t="array" aca="true" ref="BD311">INDEX(KM_PCT,MATCH($A311,'Knowledge - Percentages'!$B:$B,0),'Data - Knowledge'!BD$8)/100</f>
        <v>0.597</v>
      </c>
      <c r="BE311" s="380">
        <f t="array" aca="true" ref="BE311">INDEX(KM_PCT,MATCH($A311,'Knowledge - Percentages'!$B:$B,0),'Data - Knowledge'!BE$8)/100</f>
        <v>0.597</v>
      </c>
      <c r="BF311" s="380">
        <f t="array" aca="true" ref="BF311">INDEX(KM_PCT,MATCH($A311,'Knowledge - Percentages'!$B:$B,0),'Data - Knowledge'!BF$8)/100</f>
        <v>0.597</v>
      </c>
      <c r="BG311" s="380">
        <f t="array" aca="true" ref="BG311">INDEX(KM_PCT,MATCH($A311,'Knowledge - Percentages'!$B:$B,0),'Data - Knowledge'!BG$8)/100</f>
        <v>0.64</v>
      </c>
      <c r="BH311" s="380">
        <f t="array" aca="true" ref="BH311">INDEX(KM_PCT,MATCH($A311,'Knowledge - Percentages'!$B:$B,0),'Data - Knowledge'!BH$8)/100</f>
        <v>0.65099999999999991</v>
      </c>
      <c r="BI311" s="380">
        <f t="array" aca="true" ref="BI311">INDEX(KM_PCT,MATCH($A311,'Knowledge - Percentages'!$B:$B,0),'Data - Knowledge'!BI$8)/100</f>
        <v>0.64</v>
      </c>
      <c r="BJ311" s="380">
        <f t="array" aca="true" ref="BJ311">INDEX(KM_PCT,MATCH($A311,'Knowledge - Percentages'!$B:$B,0),'Data - Knowledge'!BJ$8)/100</f>
        <v>0.601</v>
      </c>
      <c r="BK311" s="380">
        <f t="array" aca="true" ref="BK311">INDEX(KM_PCT,MATCH($A311,'Knowledge - Percentages'!$B:$B,0),'Data - Knowledge'!BK$8)/100</f>
        <v>0.578</v>
      </c>
      <c r="BL311" s="380">
        <f t="array" aca="true" ref="BL311">INDEX(KM_PCT,MATCH($A311,'Knowledge - Percentages'!$B:$B,0),'Data - Knowledge'!BL$8)/100</f>
        <v>0.601</v>
      </c>
      <c r="BM311" s="380">
        <f t="array" aca="true" ref="BM311">INDEX(KM_PCT,MATCH($A311,'Knowledge - Percentages'!$B:$B,0),'Data - Knowledge'!BM$8)/100</f>
        <v>0.601</v>
      </c>
      <c r="BN311" s="380">
        <f t="array" aca="true" ref="BN311">INDEX(KM_PCT,MATCH($A311,'Knowledge - Percentages'!$B:$B,0),'Data - Knowledge'!BN$8)/100</f>
        <v>0.601</v>
      </c>
      <c r="BO311" s="380">
        <f t="array" aca="true" ref="BO311">INDEX(KM_PCT,MATCH($A311,'Knowledge - Percentages'!$B:$B,0),'Data - Knowledge'!BO$8)/100</f>
        <v>0.615</v>
      </c>
      <c r="BP311" s="380">
        <f t="array" aca="true" ref="BP311">INDEX(KM_PCT,MATCH($A311,'Knowledge - Percentages'!$B:$B,0),'Data - Knowledge'!BP$8)/100</f>
        <v>0.615</v>
      </c>
      <c r="BQ311" s="380">
        <f t="array" aca="true" ref="BQ311">INDEX(KM_PCT,MATCH($A311,'Knowledge - Percentages'!$B:$B,0),'Data - Knowledge'!BQ$8)/100</f>
        <v>0.596</v>
      </c>
    </row>
    <row r="312" spans="1:69">
      <c r="A312" t="s">
        <v>716</v>
      </c>
      <c r="B312" t="s">
        <v>1195</v>
      </c>
      <c r="C312" t="s">
        <v>1201</v>
      </c>
      <c r="D312" t="s">
        <v>717</v>
      </c>
      <c r="E312" s="373">
        <f>SUMPRODUCT($K$2:$BQ$2,$K312:$BQ312)/$J$2</f>
        <v>0.59540909090909089</v>
      </c>
      <c r="F312" s="379">
        <f>SUMPRODUCT($K$2:$BQ$2,$K312:$BQ312)</f>
        <v>157.188</v>
      </c>
      <c r="G312" s="373">
        <f>SUMPRODUCT($K$3:$BQ$3,$K312:$BQ312)/$J$3</f>
        <v>0.62406375770020506</v>
      </c>
      <c r="H312" s="379">
        <f>SUMPRODUCT($K$3:$BQ$3,$K312:$BQ312)</f>
        <v>6078.3809999999976</v>
      </c>
      <c r="I312" s="373">
        <f>CORREL($K$4:$BQ$4,$K312:$BQ312)</f>
        <v>-0.29711108995444468</v>
      </c>
      <c r="J312" s="379">
        <f>$E312/$G312*100</f>
        <v>95.4083751159157</v>
      </c>
      <c r="K312" s="380">
        <f t="array" aca="true" ref="K312">INDEX(KM_PCT,MATCH($A312,'Knowledge - Percentages'!$B:$B,0),'Data - Knowledge'!K$8)/100</f>
        <v>0.619</v>
      </c>
      <c r="L312" s="380">
        <f t="array" aca="true" ref="L312">INDEX(KM_PCT,MATCH($A312,'Knowledge - Percentages'!$B:$B,0),'Data - Knowledge'!L$8)/100</f>
        <v>0.619</v>
      </c>
      <c r="M312" s="380">
        <f t="array" aca="true" ref="M312">INDEX(KM_PCT,MATCH($A312,'Knowledge - Percentages'!$B:$B,0),'Data - Knowledge'!M$8)/100</f>
        <v>0.619</v>
      </c>
      <c r="N312" s="380">
        <f t="array" aca="true" ref="N312">INDEX(KM_PCT,MATCH($A312,'Knowledge - Percentages'!$B:$B,0),'Data - Knowledge'!N$8)/100</f>
        <v>0.621</v>
      </c>
      <c r="O312" s="380">
        <f t="array" aca="true" ref="O312">INDEX(KM_PCT,MATCH($A312,'Knowledge - Percentages'!$B:$B,0),'Data - Knowledge'!O$8)/100</f>
        <v>0.67599999999999993</v>
      </c>
      <c r="P312" s="380">
        <f t="array" aca="true" ref="P312">INDEX(KM_PCT,MATCH($A312,'Knowledge - Percentages'!$B:$B,0),'Data - Knowledge'!P$8)/100</f>
        <v>0.647</v>
      </c>
      <c r="Q312" s="380">
        <f t="array" aca="true" ref="Q312">INDEX(KM_PCT,MATCH($A312,'Knowledge - Percentages'!$B:$B,0),'Data - Knowledge'!Q$8)/100</f>
        <v>0.647</v>
      </c>
      <c r="R312" s="380">
        <f t="array" aca="true" ref="R312">INDEX(KM_PCT,MATCH($A312,'Knowledge - Percentages'!$B:$B,0),'Data - Knowledge'!R$8)/100</f>
        <v>0.647</v>
      </c>
      <c r="S312" s="380">
        <f t="array" aca="true" ref="S312">INDEX(KM_PCT,MATCH($A312,'Knowledge - Percentages'!$B:$B,0),'Data - Knowledge'!S$8)/100</f>
        <v>0.687</v>
      </c>
      <c r="T312" s="380">
        <f t="array" aca="true" ref="T312">INDEX(KM_PCT,MATCH($A312,'Knowledge - Percentages'!$B:$B,0),'Data - Knowledge'!T$8)/100</f>
        <v>0.628</v>
      </c>
      <c r="U312" s="380">
        <f t="array" aca="true" ref="U312">INDEX(KM_PCT,MATCH($A312,'Knowledge - Percentages'!$B:$B,0),'Data - Knowledge'!U$8)/100</f>
        <v>0.58700000000000008</v>
      </c>
      <c r="V312" s="380">
        <f t="array" aca="true" ref="V312">INDEX(KM_PCT,MATCH($A312,'Knowledge - Percentages'!$B:$B,0),'Data - Knowledge'!V$8)/100</f>
        <v>0.519</v>
      </c>
      <c r="W312" s="380">
        <f t="array" aca="true" ref="W312">INDEX(KM_PCT,MATCH($A312,'Knowledge - Percentages'!$B:$B,0),'Data - Knowledge'!W$8)/100</f>
        <v>0.58700000000000008</v>
      </c>
      <c r="X312" s="380">
        <f t="array" aca="true" ref="X312">INDEX(KM_PCT,MATCH($A312,'Knowledge - Percentages'!$B:$B,0),'Data - Knowledge'!X$8)/100</f>
        <v>0.682</v>
      </c>
      <c r="Y312" s="380">
        <f t="array" aca="true" ref="Y312">INDEX(KM_PCT,MATCH($A312,'Knowledge - Percentages'!$B:$B,0),'Data - Knowledge'!Y$8)/100</f>
        <v>0.682</v>
      </c>
      <c r="Z312" s="380">
        <f t="array" aca="true" ref="Z312">INDEX(KM_PCT,MATCH($A312,'Knowledge - Percentages'!$B:$B,0),'Data - Knowledge'!Z$8)/100</f>
        <v>0.703</v>
      </c>
      <c r="AA312" s="380">
        <f t="array" aca="true" ref="AA312">INDEX(KM_PCT,MATCH($A312,'Knowledge - Percentages'!$B:$B,0),'Data - Knowledge'!AA$8)/100</f>
        <v>0.682</v>
      </c>
      <c r="AB312" s="380">
        <f t="array" aca="true" ref="AB312">INDEX(KM_PCT,MATCH($A312,'Knowledge - Percentages'!$B:$B,0),'Data - Knowledge'!AB$8)/100</f>
        <v>0.682</v>
      </c>
      <c r="AC312" s="380">
        <f t="array" aca="true" ref="AC312">INDEX(KM_PCT,MATCH($A312,'Knowledge - Percentages'!$B:$B,0),'Data - Knowledge'!AC$8)/100</f>
        <v>0.682</v>
      </c>
      <c r="AD312" s="380">
        <f t="array" aca="true" ref="AD312">INDEX(KM_PCT,MATCH($A312,'Knowledge - Percentages'!$B:$B,0),'Data - Knowledge'!AD$8)/100</f>
        <v>0.682</v>
      </c>
      <c r="AE312" s="380">
        <f t="array" aca="true" ref="AE312">INDEX(KM_PCT,MATCH($A312,'Knowledge - Percentages'!$B:$B,0),'Data - Knowledge'!AE$8)/100</f>
        <v>0.637</v>
      </c>
      <c r="AF312" s="380">
        <f t="array" aca="true" ref="AF312">INDEX(KM_PCT,MATCH($A312,'Knowledge - Percentages'!$B:$B,0),'Data - Knowledge'!AF$8)/100</f>
        <v>0.619</v>
      </c>
      <c r="AG312" s="380">
        <f t="array" aca="true" ref="AG312">INDEX(KM_PCT,MATCH($A312,'Knowledge - Percentages'!$B:$B,0),'Data - Knowledge'!AG$8)/100</f>
        <v>0.604</v>
      </c>
      <c r="AH312" s="380">
        <f t="array" aca="true" ref="AH312">INDEX(KM_PCT,MATCH($A312,'Knowledge - Percentages'!$B:$B,0),'Data - Knowledge'!AH$8)/100</f>
        <v>0.619</v>
      </c>
      <c r="AI312" s="380">
        <f t="array" aca="true" ref="AI312">INDEX(KM_PCT,MATCH($A312,'Knowledge - Percentages'!$B:$B,0),'Data - Knowledge'!AI$8)/100</f>
        <v>0.632</v>
      </c>
      <c r="AJ312" s="380">
        <f t="array" aca="true" ref="AJ312">INDEX(KM_PCT,MATCH($A312,'Knowledge - Percentages'!$B:$B,0),'Data - Knowledge'!AJ$8)/100</f>
        <v>0.619</v>
      </c>
      <c r="AK312" s="380">
        <f t="array" aca="true" ref="AK312">INDEX(KM_PCT,MATCH($A312,'Knowledge - Percentages'!$B:$B,0),'Data - Knowledge'!AK$8)/100</f>
        <v>0.608</v>
      </c>
      <c r="AL312" s="380">
        <f t="array" aca="true" ref="AL312">INDEX(KM_PCT,MATCH($A312,'Knowledge - Percentages'!$B:$B,0),'Data - Knowledge'!AL$8)/100</f>
        <v>0.619</v>
      </c>
      <c r="AM312" s="380">
        <f t="array" aca="true" ref="AM312">INDEX(KM_PCT,MATCH($A312,'Knowledge - Percentages'!$B:$B,0),'Data - Knowledge'!AM$8)/100</f>
        <v>0.621</v>
      </c>
      <c r="AN312" s="380">
        <f t="array" aca="true" ref="AN312">INDEX(KM_PCT,MATCH($A312,'Knowledge - Percentages'!$B:$B,0),'Data - Knowledge'!AN$8)/100</f>
        <v>0.55</v>
      </c>
      <c r="AO312" s="380">
        <f t="array" aca="true" ref="AO312">INDEX(KM_PCT,MATCH($A312,'Knowledge - Percentages'!$B:$B,0),'Data - Knowledge'!AO$8)/100</f>
        <v>0.55399999999999994</v>
      </c>
      <c r="AP312" s="380">
        <f t="array" aca="true" ref="AP312">INDEX(KM_PCT,MATCH($A312,'Knowledge - Percentages'!$B:$B,0),'Data - Knowledge'!AP$8)/100</f>
        <v>0.639</v>
      </c>
      <c r="AQ312" s="380">
        <f t="array" aca="true" ref="AQ312">INDEX(KM_PCT,MATCH($A312,'Knowledge - Percentages'!$B:$B,0),'Data - Knowledge'!AQ$8)/100</f>
        <v>0.634</v>
      </c>
      <c r="AR312" s="380">
        <f t="array" aca="true" ref="AR312">INDEX(KM_PCT,MATCH($A312,'Knowledge - Percentages'!$B:$B,0),'Data - Knowledge'!AR$8)/100</f>
        <v>0.706</v>
      </c>
      <c r="AS312" s="380">
        <f t="array" aca="true" ref="AS312">INDEX(KM_PCT,MATCH($A312,'Knowledge - Percentages'!$B:$B,0),'Data - Knowledge'!AS$8)/100</f>
        <v>0.69700000000000006</v>
      </c>
      <c r="AT312" s="380">
        <f t="array" aca="true" ref="AT312">INDEX(KM_PCT,MATCH($A312,'Knowledge - Percentages'!$B:$B,0),'Data - Knowledge'!AT$8)/100</f>
        <v>0.682</v>
      </c>
      <c r="AU312" s="380">
        <f t="array" aca="true" ref="AU312">INDEX(KM_PCT,MATCH($A312,'Knowledge - Percentages'!$B:$B,0),'Data - Knowledge'!AU$8)/100</f>
        <v>0.626</v>
      </c>
      <c r="AV312" s="380">
        <f t="array" aca="true" ref="AV312">INDEX(KM_PCT,MATCH($A312,'Knowledge - Percentages'!$B:$B,0),'Data - Knowledge'!AV$8)/100</f>
        <v>0.607</v>
      </c>
      <c r="AW312" s="380">
        <f t="array" aca="true" ref="AW312">INDEX(KM_PCT,MATCH($A312,'Knowledge - Percentages'!$B:$B,0),'Data - Knowledge'!AW$8)/100</f>
        <v>0.607</v>
      </c>
      <c r="AX312" s="380">
        <f t="array" aca="true" ref="AX312">INDEX(KM_PCT,MATCH($A312,'Knowledge - Percentages'!$B:$B,0),'Data - Knowledge'!AX$8)/100</f>
        <v>0.606</v>
      </c>
      <c r="AY312" s="380">
        <f t="array" aca="true" ref="AY312">INDEX(KM_PCT,MATCH($A312,'Knowledge - Percentages'!$B:$B,0),'Data - Knowledge'!AY$8)/100</f>
        <v>0.602</v>
      </c>
      <c r="AZ312" s="380">
        <f t="array" aca="true" ref="AZ312">INDEX(KM_PCT,MATCH($A312,'Knowledge - Percentages'!$B:$B,0),'Data - Knowledge'!AZ$8)/100</f>
        <v>0.606</v>
      </c>
      <c r="BA312" s="380">
        <f t="array" aca="true" ref="BA312">INDEX(KM_PCT,MATCH($A312,'Knowledge - Percentages'!$B:$B,0),'Data - Knowledge'!BA$8)/100</f>
        <v>0.598</v>
      </c>
      <c r="BB312" s="380">
        <f t="array" aca="true" ref="BB312">INDEX(KM_PCT,MATCH($A312,'Knowledge - Percentages'!$B:$B,0),'Data - Knowledge'!BB$8)/100</f>
        <v>0.581</v>
      </c>
      <c r="BC312" s="380">
        <f t="array" aca="true" ref="BC312">INDEX(KM_PCT,MATCH($A312,'Knowledge - Percentages'!$B:$B,0),'Data - Knowledge'!BC$8)/100</f>
        <v>0.523</v>
      </c>
      <c r="BD312" s="380">
        <f t="array" aca="true" ref="BD312">INDEX(KM_PCT,MATCH($A312,'Knowledge - Percentages'!$B:$B,0),'Data - Knowledge'!BD$8)/100</f>
        <v>0.49200000000000005</v>
      </c>
      <c r="BE312" s="380">
        <f t="array" aca="true" ref="BE312">INDEX(KM_PCT,MATCH($A312,'Knowledge - Percentages'!$B:$B,0),'Data - Knowledge'!BE$8)/100</f>
        <v>0.57200000000000006</v>
      </c>
      <c r="BF312" s="380">
        <f t="array" aca="true" ref="BF312">INDEX(KM_PCT,MATCH($A312,'Knowledge - Percentages'!$B:$B,0),'Data - Knowledge'!BF$8)/100</f>
        <v>0.56600000000000006</v>
      </c>
      <c r="BG312" s="380">
        <f t="array" aca="true" ref="BG312">INDEX(KM_PCT,MATCH($A312,'Knowledge - Percentages'!$B:$B,0),'Data - Knowledge'!BG$8)/100</f>
        <v>0.618</v>
      </c>
      <c r="BH312" s="380">
        <f t="array" aca="true" ref="BH312">INDEX(KM_PCT,MATCH($A312,'Knowledge - Percentages'!$B:$B,0),'Data - Knowledge'!BH$8)/100</f>
        <v>0.615</v>
      </c>
      <c r="BI312" s="380">
        <f t="array" aca="true" ref="BI312">INDEX(KM_PCT,MATCH($A312,'Knowledge - Percentages'!$B:$B,0),'Data - Knowledge'!BI$8)/100</f>
        <v>0.615</v>
      </c>
      <c r="BJ312" s="380">
        <f t="array" aca="true" ref="BJ312">INDEX(KM_PCT,MATCH($A312,'Knowledge - Percentages'!$B:$B,0),'Data - Knowledge'!BJ$8)/100</f>
        <v>0.615</v>
      </c>
      <c r="BK312" s="380">
        <f t="array" aca="true" ref="BK312">INDEX(KM_PCT,MATCH($A312,'Knowledge - Percentages'!$B:$B,0),'Data - Knowledge'!BK$8)/100</f>
        <v>0.62</v>
      </c>
      <c r="BL312" s="380">
        <f t="array" aca="true" ref="BL312">INDEX(KM_PCT,MATCH($A312,'Knowledge - Percentages'!$B:$B,0),'Data - Knowledge'!BL$8)/100</f>
        <v>0.615</v>
      </c>
      <c r="BM312" s="380">
        <f t="array" aca="true" ref="BM312">INDEX(KM_PCT,MATCH($A312,'Knowledge - Percentages'!$B:$B,0),'Data - Knowledge'!BM$8)/100</f>
        <v>0.659</v>
      </c>
      <c r="BN312" s="380">
        <f t="array" aca="true" ref="BN312">INDEX(KM_PCT,MATCH($A312,'Knowledge - Percentages'!$B:$B,0),'Data - Knowledge'!BN$8)/100</f>
        <v>0.611</v>
      </c>
      <c r="BO312" s="380">
        <f t="array" aca="true" ref="BO312">INDEX(KM_PCT,MATCH($A312,'Knowledge - Percentages'!$B:$B,0),'Data - Knowledge'!BO$8)/100</f>
        <v>0.615</v>
      </c>
      <c r="BP312" s="380">
        <f t="array" aca="true" ref="BP312">INDEX(KM_PCT,MATCH($A312,'Knowledge - Percentages'!$B:$B,0),'Data - Knowledge'!BP$8)/100</f>
        <v>0.591</v>
      </c>
      <c r="BQ312" s="380">
        <f t="array" aca="true" ref="BQ312">INDEX(KM_PCT,MATCH($A312,'Knowledge - Percentages'!$B:$B,0),'Data - Knowledge'!BQ$8)/100</f>
        <v>0.569</v>
      </c>
    </row>
    <row r="313" spans="1:69">
      <c r="A313" t="s">
        <v>1202</v>
      </c>
      <c r="B313" t="s">
        <v>1195</v>
      </c>
      <c r="C313" t="s">
        <v>1203</v>
      </c>
      <c r="D313" t="s">
        <v>1204</v>
      </c>
      <c r="E313" s="373">
        <f>SUMPRODUCT($K$2:$BQ$2,$K313:$BQ313)/$J$2</f>
        <v>0.062068181818181814</v>
      </c>
      <c r="F313" s="379">
        <f>SUMPRODUCT($K$2:$BQ$2,$K313:$BQ313)</f>
        <v>16.386</v>
      </c>
      <c r="G313" s="373">
        <f>SUMPRODUCT($K$3:$BQ$3,$K313:$BQ313)/$J$3</f>
        <v>0.086918583162217664</v>
      </c>
      <c r="H313" s="379">
        <f>SUMPRODUCT($K$3:$BQ$3,$K313:$BQ313)</f>
        <v>846.587</v>
      </c>
      <c r="I313" s="373">
        <f>CORREL($K$4:$BQ$4,$K313:$BQ313)</f>
        <v>-0.382474497350045</v>
      </c>
      <c r="J313" s="379">
        <f>$E313/$G313*100</f>
        <v>71.409564629399085</v>
      </c>
      <c r="K313" s="380">
        <f t="array" aca="true" ref="K313">INDEX(KM_PCT,MATCH($A313,'Knowledge - Percentages'!$B:$B,0),'Data - Knowledge'!K$8)/100</f>
        <v>0.126</v>
      </c>
      <c r="L313" s="380">
        <f t="array" aca="true" ref="L313">INDEX(KM_PCT,MATCH($A313,'Knowledge - Percentages'!$B:$B,0),'Data - Knowledge'!L$8)/100</f>
        <v>0.12</v>
      </c>
      <c r="M313" s="380">
        <f t="array" aca="true" ref="M313">INDEX(KM_PCT,MATCH($A313,'Knowledge - Percentages'!$B:$B,0),'Data - Knowledge'!M$8)/100</f>
        <v>0.12</v>
      </c>
      <c r="N313" s="380">
        <f t="array" aca="true" ref="N313">INDEX(KM_PCT,MATCH($A313,'Knowledge - Percentages'!$B:$B,0),'Data - Knowledge'!N$8)/100</f>
        <v>0.107</v>
      </c>
      <c r="O313" s="380">
        <f t="array" aca="true" ref="O313">INDEX(KM_PCT,MATCH($A313,'Knowledge - Percentages'!$B:$B,0),'Data - Knowledge'!O$8)/100</f>
        <v>0.105</v>
      </c>
      <c r="P313" s="380">
        <f t="array" aca="true" ref="P313">INDEX(KM_PCT,MATCH($A313,'Knowledge - Percentages'!$B:$B,0),'Data - Knowledge'!P$8)/100</f>
        <v>0.115</v>
      </c>
      <c r="Q313" s="380">
        <f t="array" aca="true" ref="Q313">INDEX(KM_PCT,MATCH($A313,'Knowledge - Percentages'!$B:$B,0),'Data - Knowledge'!Q$8)/100</f>
        <v>0.10099999999999999</v>
      </c>
      <c r="R313" s="380">
        <f t="array" aca="true" ref="R313">INDEX(KM_PCT,MATCH($A313,'Knowledge - Percentages'!$B:$B,0),'Data - Knowledge'!R$8)/100</f>
        <v>0.106</v>
      </c>
      <c r="S313" s="380">
        <f t="array" aca="true" ref="S313">INDEX(KM_PCT,MATCH($A313,'Knowledge - Percentages'!$B:$B,0),'Data - Knowledge'!S$8)/100</f>
        <v>0.131</v>
      </c>
      <c r="T313" s="380">
        <f t="array" aca="true" ref="T313">INDEX(KM_PCT,MATCH($A313,'Knowledge - Percentages'!$B:$B,0),'Data - Knowledge'!T$8)/100</f>
        <v>0.087</v>
      </c>
      <c r="U313" s="380">
        <f t="array" aca="true" ref="U313">INDEX(KM_PCT,MATCH($A313,'Knowledge - Percentages'!$B:$B,0),'Data - Knowledge'!U$8)/100</f>
        <v>0.087</v>
      </c>
      <c r="V313" s="380">
        <f t="array" aca="true" ref="V313">INDEX(KM_PCT,MATCH($A313,'Knowledge - Percentages'!$B:$B,0),'Data - Knowledge'!V$8)/100</f>
        <v>0.077</v>
      </c>
      <c r="W313" s="380">
        <f t="array" aca="true" ref="W313">INDEX(KM_PCT,MATCH($A313,'Knowledge - Percentages'!$B:$B,0),'Data - Knowledge'!W$8)/100</f>
        <v>0.087</v>
      </c>
      <c r="X313" s="380">
        <f t="array" aca="true" ref="X313">INDEX(KM_PCT,MATCH($A313,'Knowledge - Percentages'!$B:$B,0),'Data - Knowledge'!X$8)/100</f>
        <v>0.094</v>
      </c>
      <c r="Y313" s="380">
        <f t="array" aca="true" ref="Y313">INDEX(KM_PCT,MATCH($A313,'Knowledge - Percentages'!$B:$B,0),'Data - Knowledge'!Y$8)/100</f>
        <v>0.1</v>
      </c>
      <c r="Z313" s="380">
        <f t="array" aca="true" ref="Z313">INDEX(KM_PCT,MATCH($A313,'Knowledge - Percentages'!$B:$B,0),'Data - Knowledge'!Z$8)/100</f>
        <v>0.106</v>
      </c>
      <c r="AA313" s="380">
        <f t="array" aca="true" ref="AA313">INDEX(KM_PCT,MATCH($A313,'Knowledge - Percentages'!$B:$B,0),'Data - Knowledge'!AA$8)/100</f>
        <v>0.085</v>
      </c>
      <c r="AB313" s="380">
        <f t="array" aca="true" ref="AB313">INDEX(KM_PCT,MATCH($A313,'Knowledge - Percentages'!$B:$B,0),'Data - Knowledge'!AB$8)/100</f>
        <v>0.1</v>
      </c>
      <c r="AC313" s="380">
        <f t="array" aca="true" ref="AC313">INDEX(KM_PCT,MATCH($A313,'Knowledge - Percentages'!$B:$B,0),'Data - Knowledge'!AC$8)/100</f>
        <v>0.08900000000000001</v>
      </c>
      <c r="AD313" s="380">
        <f t="array" aca="true" ref="AD313">INDEX(KM_PCT,MATCH($A313,'Knowledge - Percentages'!$B:$B,0),'Data - Knowledge'!AD$8)/100</f>
        <v>0.085</v>
      </c>
      <c r="AE313" s="380">
        <f t="array" aca="true" ref="AE313">INDEX(KM_PCT,MATCH($A313,'Knowledge - Percentages'!$B:$B,0),'Data - Knowledge'!AE$8)/100</f>
        <v>0.084</v>
      </c>
      <c r="AF313" s="380">
        <f t="array" aca="true" ref="AF313">INDEX(KM_PCT,MATCH($A313,'Knowledge - Percentages'!$B:$B,0),'Data - Knowledge'!AF$8)/100</f>
        <v>0.087</v>
      </c>
      <c r="AG313" s="380">
        <f t="array" aca="true" ref="AG313">INDEX(KM_PCT,MATCH($A313,'Knowledge - Percentages'!$B:$B,0),'Data - Knowledge'!AG$8)/100</f>
        <v>0.076</v>
      </c>
      <c r="AH313" s="380">
        <f t="array" aca="true" ref="AH313">INDEX(KM_PCT,MATCH($A313,'Knowledge - Percentages'!$B:$B,0),'Data - Knowledge'!AH$8)/100</f>
        <v>0.1</v>
      </c>
      <c r="AI313" s="380">
        <f t="array" aca="true" ref="AI313">INDEX(KM_PCT,MATCH($A313,'Knowledge - Percentages'!$B:$B,0),'Data - Knowledge'!AI$8)/100</f>
        <v>0.1</v>
      </c>
      <c r="AJ313" s="380">
        <f t="array" aca="true" ref="AJ313">INDEX(KM_PCT,MATCH($A313,'Knowledge - Percentages'!$B:$B,0),'Data - Knowledge'!AJ$8)/100</f>
        <v>0.109</v>
      </c>
      <c r="AK313" s="380">
        <f t="array" aca="true" ref="AK313">INDEX(KM_PCT,MATCH($A313,'Knowledge - Percentages'!$B:$B,0),'Data - Knowledge'!AK$8)/100</f>
        <v>0.08</v>
      </c>
      <c r="AL313" s="380">
        <f t="array" aca="true" ref="AL313">INDEX(KM_PCT,MATCH($A313,'Knowledge - Percentages'!$B:$B,0),'Data - Knowledge'!AL$8)/100</f>
        <v>0.087</v>
      </c>
      <c r="AM313" s="380">
        <f t="array" aca="true" ref="AM313">INDEX(KM_PCT,MATCH($A313,'Knowledge - Percentages'!$B:$B,0),'Data - Knowledge'!AM$8)/100</f>
        <v>0.086</v>
      </c>
      <c r="AN313" s="380">
        <f t="array" aca="true" ref="AN313">INDEX(KM_PCT,MATCH($A313,'Knowledge - Percentages'!$B:$B,0),'Data - Knowledge'!AN$8)/100</f>
        <v>0.072000000000000008</v>
      </c>
      <c r="AO313" s="380">
        <f t="array" aca="true" ref="AO313">INDEX(KM_PCT,MATCH($A313,'Knowledge - Percentages'!$B:$B,0),'Data - Knowledge'!AO$8)/100</f>
        <v>0.073</v>
      </c>
      <c r="AP313" s="380">
        <f t="array" aca="true" ref="AP313">INDEX(KM_PCT,MATCH($A313,'Knowledge - Percentages'!$B:$B,0),'Data - Knowledge'!AP$8)/100</f>
        <v>0.086</v>
      </c>
      <c r="AQ313" s="380">
        <f t="array" aca="true" ref="AQ313">INDEX(KM_PCT,MATCH($A313,'Knowledge - Percentages'!$B:$B,0),'Data - Knowledge'!AQ$8)/100</f>
        <v>0.092</v>
      </c>
      <c r="AR313" s="380">
        <f t="array" aca="true" ref="AR313">INDEX(KM_PCT,MATCH($A313,'Knowledge - Percentages'!$B:$B,0),'Data - Knowledge'!AR$8)/100</f>
        <v>0.11699999999999999</v>
      </c>
      <c r="AS313" s="380">
        <f t="array" aca="true" ref="AS313">INDEX(KM_PCT,MATCH($A313,'Knowledge - Percentages'!$B:$B,0),'Data - Knowledge'!AS$8)/100</f>
        <v>0.096</v>
      </c>
      <c r="AT313" s="380">
        <f t="array" aca="true" ref="AT313">INDEX(KM_PCT,MATCH($A313,'Knowledge - Percentages'!$B:$B,0),'Data - Knowledge'!AT$8)/100</f>
        <v>0.096</v>
      </c>
      <c r="AU313" s="380">
        <f t="array" aca="true" ref="AU313">INDEX(KM_PCT,MATCH($A313,'Knowledge - Percentages'!$B:$B,0),'Data - Knowledge'!AU$8)/100</f>
        <v>0.072000000000000008</v>
      </c>
      <c r="AV313" s="380">
        <f t="array" aca="true" ref="AV313">INDEX(KM_PCT,MATCH($A313,'Knowledge - Percentages'!$B:$B,0),'Data - Knowledge'!AV$8)/100</f>
        <v>0.063</v>
      </c>
      <c r="AW313" s="380">
        <f t="array" aca="true" ref="AW313">INDEX(KM_PCT,MATCH($A313,'Knowledge - Percentages'!$B:$B,0),'Data - Knowledge'!AW$8)/100</f>
        <v>0.067</v>
      </c>
      <c r="AX313" s="380">
        <f t="array" aca="true" ref="AX313">INDEX(KM_PCT,MATCH($A313,'Knowledge - Percentages'!$B:$B,0),'Data - Knowledge'!AX$8)/100</f>
        <v>0.034</v>
      </c>
      <c r="AY313" s="380">
        <f t="array" aca="true" ref="AY313">INDEX(KM_PCT,MATCH($A313,'Knowledge - Percentages'!$B:$B,0),'Data - Knowledge'!AY$8)/100</f>
        <v>0.063</v>
      </c>
      <c r="AZ313" s="380">
        <f t="array" aca="true" ref="AZ313">INDEX(KM_PCT,MATCH($A313,'Knowledge - Percentages'!$B:$B,0),'Data - Knowledge'!AZ$8)/100</f>
        <v>0.063</v>
      </c>
      <c r="BA313" s="380">
        <f t="array" aca="true" ref="BA313">INDEX(KM_PCT,MATCH($A313,'Knowledge - Percentages'!$B:$B,0),'Data - Knowledge'!BA$8)/100</f>
        <v>0.063</v>
      </c>
      <c r="BB313" s="380">
        <f t="array" aca="true" ref="BB313">INDEX(KM_PCT,MATCH($A313,'Knowledge - Percentages'!$B:$B,0),'Data - Knowledge'!BB$8)/100</f>
        <v>0.063</v>
      </c>
      <c r="BC313" s="380">
        <f t="array" aca="true" ref="BC313">INDEX(KM_PCT,MATCH($A313,'Knowledge - Percentages'!$B:$B,0),'Data - Knowledge'!BC$8)/100</f>
        <v>0.03</v>
      </c>
      <c r="BD313" s="380">
        <f t="array" aca="true" ref="BD313">INDEX(KM_PCT,MATCH($A313,'Knowledge - Percentages'!$B:$B,0),'Data - Knowledge'!BD$8)/100</f>
        <v>0.038</v>
      </c>
      <c r="BE313" s="380">
        <f t="array" aca="true" ref="BE313">INDEX(KM_PCT,MATCH($A313,'Knowledge - Percentages'!$B:$B,0),'Data - Knowledge'!BE$8)/100</f>
        <v>0.044000000000000004</v>
      </c>
      <c r="BF313" s="380">
        <f t="array" aca="true" ref="BF313">INDEX(KM_PCT,MATCH($A313,'Knowledge - Percentages'!$B:$B,0),'Data - Knowledge'!BF$8)/100</f>
        <v>0.044000000000000004</v>
      </c>
      <c r="BG313" s="380">
        <f t="array" aca="true" ref="BG313">INDEX(KM_PCT,MATCH($A313,'Knowledge - Percentages'!$B:$B,0),'Data - Knowledge'!BG$8)/100</f>
        <v>0.07</v>
      </c>
      <c r="BH313" s="380">
        <f t="array" aca="true" ref="BH313">INDEX(KM_PCT,MATCH($A313,'Knowledge - Percentages'!$B:$B,0),'Data - Knowledge'!BH$8)/100</f>
        <v>0.063</v>
      </c>
      <c r="BI313" s="380">
        <f t="array" aca="true" ref="BI313">INDEX(KM_PCT,MATCH($A313,'Knowledge - Percentages'!$B:$B,0),'Data - Knowledge'!BI$8)/100</f>
        <v>0.063</v>
      </c>
      <c r="BJ313" s="380">
        <f t="array" aca="true" ref="BJ313">INDEX(KM_PCT,MATCH($A313,'Knowledge - Percentages'!$B:$B,0),'Data - Knowledge'!BJ$8)/100</f>
        <v>0.052000000000000005</v>
      </c>
      <c r="BK313" s="380">
        <f t="array" aca="true" ref="BK313">INDEX(KM_PCT,MATCH($A313,'Knowledge - Percentages'!$B:$B,0),'Data - Knowledge'!BK$8)/100</f>
        <v>0.057</v>
      </c>
      <c r="BL313" s="380">
        <f t="array" aca="true" ref="BL313">INDEX(KM_PCT,MATCH($A313,'Knowledge - Percentages'!$B:$B,0),'Data - Knowledge'!BL$8)/100</f>
        <v>0.057</v>
      </c>
      <c r="BM313" s="380">
        <f t="array" aca="true" ref="BM313">INDEX(KM_PCT,MATCH($A313,'Knowledge - Percentages'!$B:$B,0),'Data - Knowledge'!BM$8)/100</f>
        <v>0.057</v>
      </c>
      <c r="BN313" s="380">
        <f t="array" aca="true" ref="BN313">INDEX(KM_PCT,MATCH($A313,'Knowledge - Percentages'!$B:$B,0),'Data - Knowledge'!BN$8)/100</f>
        <v>0.057999999999999996</v>
      </c>
      <c r="BO313" s="380">
        <f t="array" aca="true" ref="BO313">INDEX(KM_PCT,MATCH($A313,'Knowledge - Percentages'!$B:$B,0),'Data - Knowledge'!BO$8)/100</f>
        <v>0.049</v>
      </c>
      <c r="BP313" s="380">
        <f t="array" aca="true" ref="BP313">INDEX(KM_PCT,MATCH($A313,'Knowledge - Percentages'!$B:$B,0),'Data - Knowledge'!BP$8)/100</f>
        <v>0.049</v>
      </c>
      <c r="BQ313" s="380">
        <f t="array" aca="true" ref="BQ313">INDEX(KM_PCT,MATCH($A313,'Knowledge - Percentages'!$B:$B,0),'Data - Knowledge'!BQ$8)/100</f>
        <v>0.045</v>
      </c>
    </row>
    <row r="314" spans="1:69">
      <c r="A314" t="s">
        <v>1205</v>
      </c>
      <c r="B314" t="s">
        <v>1195</v>
      </c>
      <c r="C314" t="s">
        <v>1203</v>
      </c>
      <c r="D314" t="s">
        <v>1206</v>
      </c>
      <c r="E314" s="373">
        <f>SUMPRODUCT($K$2:$BQ$2,$K314:$BQ314)/$J$2</f>
        <v>0.21484090909090905</v>
      </c>
      <c r="F314" s="379">
        <f>SUMPRODUCT($K$2:$BQ$2,$K314:$BQ314)</f>
        <v>56.717999999999989</v>
      </c>
      <c r="G314" s="373">
        <f>SUMPRODUCT($K$3:$BQ$3,$K314:$BQ314)/$J$3</f>
        <v>0.23984106776180705</v>
      </c>
      <c r="H314" s="379">
        <f>SUMPRODUCT($K$3:$BQ$3,$K314:$BQ314)</f>
        <v>2336.0520000000006</v>
      </c>
      <c r="I314" s="373">
        <f>CORREL($K$4:$BQ$4,$K314:$BQ314)</f>
        <v>-0.18496218539814274</v>
      </c>
      <c r="J314" s="379">
        <f>$E314/$G314*100</f>
        <v>89.576364504961944</v>
      </c>
      <c r="K314" s="380">
        <f t="array" aca="true" ref="K314">INDEX(KM_PCT,MATCH($A314,'Knowledge - Percentages'!$B:$B,0),'Data - Knowledge'!K$8)/100</f>
        <v>0.273</v>
      </c>
      <c r="L314" s="380">
        <f t="array" aca="true" ref="L314">INDEX(KM_PCT,MATCH($A314,'Knowledge - Percentages'!$B:$B,0),'Data - Knowledge'!L$8)/100</f>
        <v>0.41600000000000004</v>
      </c>
      <c r="M314" s="380">
        <f t="array" aca="true" ref="M314">INDEX(KM_PCT,MATCH($A314,'Knowledge - Percentages'!$B:$B,0),'Data - Knowledge'!M$8)/100</f>
        <v>0.273</v>
      </c>
      <c r="N314" s="380">
        <f t="array" aca="true" ref="N314">INDEX(KM_PCT,MATCH($A314,'Knowledge - Percentages'!$B:$B,0),'Data - Knowledge'!N$8)/100</f>
        <v>0.235</v>
      </c>
      <c r="O314" s="380">
        <f t="array" aca="true" ref="O314">INDEX(KM_PCT,MATCH($A314,'Knowledge - Percentages'!$B:$B,0),'Data - Knowledge'!O$8)/100</f>
        <v>0.27399999999999997</v>
      </c>
      <c r="P314" s="380">
        <f t="array" aca="true" ref="P314">INDEX(KM_PCT,MATCH($A314,'Knowledge - Percentages'!$B:$B,0),'Data - Knowledge'!P$8)/100</f>
        <v>0.31</v>
      </c>
      <c r="Q314" s="380">
        <f t="array" aca="true" ref="Q314">INDEX(KM_PCT,MATCH($A314,'Knowledge - Percentages'!$B:$B,0),'Data - Knowledge'!Q$8)/100</f>
        <v>0.265</v>
      </c>
      <c r="R314" s="380">
        <f t="array" aca="true" ref="R314">INDEX(KM_PCT,MATCH($A314,'Knowledge - Percentages'!$B:$B,0),'Data - Knowledge'!R$8)/100</f>
        <v>0.267</v>
      </c>
      <c r="S314" s="380">
        <f t="array" aca="true" ref="S314">INDEX(KM_PCT,MATCH($A314,'Knowledge - Percentages'!$B:$B,0),'Data - Knowledge'!S$8)/100</f>
        <v>0.344</v>
      </c>
      <c r="T314" s="380">
        <f t="array" aca="true" ref="T314">INDEX(KM_PCT,MATCH($A314,'Knowledge - Percentages'!$B:$B,0),'Data - Knowledge'!T$8)/100</f>
        <v>0.20199999999999999</v>
      </c>
      <c r="U314" s="380">
        <f t="array" aca="true" ref="U314">INDEX(KM_PCT,MATCH($A314,'Knowledge - Percentages'!$B:$B,0),'Data - Knowledge'!U$8)/100</f>
        <v>0.215</v>
      </c>
      <c r="V314" s="380">
        <f t="array" aca="true" ref="V314">INDEX(KM_PCT,MATCH($A314,'Knowledge - Percentages'!$B:$B,0),'Data - Knowledge'!V$8)/100</f>
        <v>0.156</v>
      </c>
      <c r="W314" s="380">
        <f t="array" aca="true" ref="W314">INDEX(KM_PCT,MATCH($A314,'Knowledge - Percentages'!$B:$B,0),'Data - Knowledge'!W$8)/100</f>
        <v>0.20199999999999999</v>
      </c>
      <c r="X314" s="380">
        <f t="array" aca="true" ref="X314">INDEX(KM_PCT,MATCH($A314,'Knowledge - Percentages'!$B:$B,0),'Data - Knowledge'!X$8)/100</f>
        <v>0.23800000000000002</v>
      </c>
      <c r="Y314" s="380">
        <f t="array" aca="true" ref="Y314">INDEX(KM_PCT,MATCH($A314,'Knowledge - Percentages'!$B:$B,0),'Data - Knowledge'!Y$8)/100</f>
        <v>0.281</v>
      </c>
      <c r="Z314" s="380">
        <f t="array" aca="true" ref="Z314">INDEX(KM_PCT,MATCH($A314,'Knowledge - Percentages'!$B:$B,0),'Data - Knowledge'!Z$8)/100</f>
        <v>0.263</v>
      </c>
      <c r="AA314" s="380">
        <f t="array" aca="true" ref="AA314">INDEX(KM_PCT,MATCH($A314,'Knowledge - Percentages'!$B:$B,0),'Data - Knowledge'!AA$8)/100</f>
        <v>0.245</v>
      </c>
      <c r="AB314" s="380">
        <f t="array" aca="true" ref="AB314">INDEX(KM_PCT,MATCH($A314,'Knowledge - Percentages'!$B:$B,0),'Data - Knowledge'!AB$8)/100</f>
        <v>0.33</v>
      </c>
      <c r="AC314" s="380">
        <f t="array" aca="true" ref="AC314">INDEX(KM_PCT,MATCH($A314,'Knowledge - Percentages'!$B:$B,0),'Data - Knowledge'!AC$8)/100</f>
        <v>0.276</v>
      </c>
      <c r="AD314" s="380">
        <f t="array" aca="true" ref="AD314">INDEX(KM_PCT,MATCH($A314,'Knowledge - Percentages'!$B:$B,0),'Data - Knowledge'!AD$8)/100</f>
        <v>0.213</v>
      </c>
      <c r="AE314" s="380">
        <f t="array" aca="true" ref="AE314">INDEX(KM_PCT,MATCH($A314,'Knowledge - Percentages'!$B:$B,0),'Data - Knowledge'!AE$8)/100</f>
        <v>0.231</v>
      </c>
      <c r="AF314" s="380">
        <f t="array" aca="true" ref="AF314">INDEX(KM_PCT,MATCH($A314,'Knowledge - Percentages'!$B:$B,0),'Data - Knowledge'!AF$8)/100</f>
        <v>0.213</v>
      </c>
      <c r="AG314" s="380">
        <f t="array" aca="true" ref="AG314">INDEX(KM_PCT,MATCH($A314,'Knowledge - Percentages'!$B:$B,0),'Data - Knowledge'!AG$8)/100</f>
        <v>0.198</v>
      </c>
      <c r="AH314" s="380">
        <f t="array" aca="true" ref="AH314">INDEX(KM_PCT,MATCH($A314,'Knowledge - Percentages'!$B:$B,0),'Data - Knowledge'!AH$8)/100</f>
        <v>0.267</v>
      </c>
      <c r="AI314" s="380">
        <f t="array" aca="true" ref="AI314">INDEX(KM_PCT,MATCH($A314,'Knowledge - Percentages'!$B:$B,0),'Data - Knowledge'!AI$8)/100</f>
        <v>0.254</v>
      </c>
      <c r="AJ314" s="380">
        <f t="array" aca="true" ref="AJ314">INDEX(KM_PCT,MATCH($A314,'Knowledge - Percentages'!$B:$B,0),'Data - Knowledge'!AJ$8)/100</f>
        <v>0.268</v>
      </c>
      <c r="AK314" s="380">
        <f t="array" aca="true" ref="AK314">INDEX(KM_PCT,MATCH($A314,'Knowledge - Percentages'!$B:$B,0),'Data - Knowledge'!AK$8)/100</f>
        <v>0.23399999999999999</v>
      </c>
      <c r="AL314" s="380">
        <f t="array" aca="true" ref="AL314">INDEX(KM_PCT,MATCH($A314,'Knowledge - Percentages'!$B:$B,0),'Data - Knowledge'!AL$8)/100</f>
        <v>0.253</v>
      </c>
      <c r="AM314" s="380">
        <f t="array" aca="true" ref="AM314">INDEX(KM_PCT,MATCH($A314,'Knowledge - Percentages'!$B:$B,0),'Data - Knowledge'!AM$8)/100</f>
        <v>0.28300000000000003</v>
      </c>
      <c r="AN314" s="380">
        <f t="array" aca="true" ref="AN314">INDEX(KM_PCT,MATCH($A314,'Knowledge - Percentages'!$B:$B,0),'Data - Knowledge'!AN$8)/100</f>
        <v>0.158</v>
      </c>
      <c r="AO314" s="380">
        <f t="array" aca="true" ref="AO314">INDEX(KM_PCT,MATCH($A314,'Knowledge - Percentages'!$B:$B,0),'Data - Knowledge'!AO$8)/100</f>
        <v>0.158</v>
      </c>
      <c r="AP314" s="380">
        <f t="array" aca="true" ref="AP314">INDEX(KM_PCT,MATCH($A314,'Knowledge - Percentages'!$B:$B,0),'Data - Knowledge'!AP$8)/100</f>
        <v>0.263</v>
      </c>
      <c r="AQ314" s="380">
        <f t="array" aca="true" ref="AQ314">INDEX(KM_PCT,MATCH($A314,'Knowledge - Percentages'!$B:$B,0),'Data - Knowledge'!AQ$8)/100</f>
        <v>0.275</v>
      </c>
      <c r="AR314" s="380">
        <f t="array" aca="true" ref="AR314">INDEX(KM_PCT,MATCH($A314,'Knowledge - Percentages'!$B:$B,0),'Data - Knowledge'!AR$8)/100</f>
        <v>0.318</v>
      </c>
      <c r="AS314" s="380">
        <f t="array" aca="true" ref="AS314">INDEX(KM_PCT,MATCH($A314,'Knowledge - Percentages'!$B:$B,0),'Data - Knowledge'!AS$8)/100</f>
        <v>0.282</v>
      </c>
      <c r="AT314" s="380">
        <f t="array" aca="true" ref="AT314">INDEX(KM_PCT,MATCH($A314,'Knowledge - Percentages'!$B:$B,0),'Data - Knowledge'!AT$8)/100</f>
        <v>0.276</v>
      </c>
      <c r="AU314" s="380">
        <f t="array" aca="true" ref="AU314">INDEX(KM_PCT,MATCH($A314,'Knowledge - Percentages'!$B:$B,0),'Data - Knowledge'!AU$8)/100</f>
        <v>0.22</v>
      </c>
      <c r="AV314" s="380">
        <f t="array" aca="true" ref="AV314">INDEX(KM_PCT,MATCH($A314,'Knowledge - Percentages'!$B:$B,0),'Data - Knowledge'!AV$8)/100</f>
        <v>0.222</v>
      </c>
      <c r="AW314" s="380">
        <f t="array" aca="true" ref="AW314">INDEX(KM_PCT,MATCH($A314,'Knowledge - Percentages'!$B:$B,0),'Data - Knowledge'!AW$8)/100</f>
        <v>0.23199999999999998</v>
      </c>
      <c r="AX314" s="380">
        <f t="array" aca="true" ref="AX314">INDEX(KM_PCT,MATCH($A314,'Knowledge - Percentages'!$B:$B,0),'Data - Knowledge'!AX$8)/100</f>
        <v>0.14400000000000002</v>
      </c>
      <c r="AY314" s="380">
        <f t="array" aca="true" ref="AY314">INDEX(KM_PCT,MATCH($A314,'Knowledge - Percentages'!$B:$B,0),'Data - Knowledge'!AY$8)/100</f>
        <v>0.23199999999999998</v>
      </c>
      <c r="AZ314" s="380">
        <f t="array" aca="true" ref="AZ314">INDEX(KM_PCT,MATCH($A314,'Knowledge - Percentages'!$B:$B,0),'Data - Knowledge'!AZ$8)/100</f>
        <v>0.263</v>
      </c>
      <c r="BA314" s="380">
        <f t="array" aca="true" ref="BA314">INDEX(KM_PCT,MATCH($A314,'Knowledge - Percentages'!$B:$B,0),'Data - Knowledge'!BA$8)/100</f>
        <v>0.23199999999999998</v>
      </c>
      <c r="BB314" s="380">
        <f t="array" aca="true" ref="BB314">INDEX(KM_PCT,MATCH($A314,'Knowledge - Percentages'!$B:$B,0),'Data - Knowledge'!BB$8)/100</f>
        <v>0.217</v>
      </c>
      <c r="BC314" s="380">
        <f t="array" aca="true" ref="BC314">INDEX(KM_PCT,MATCH($A314,'Knowledge - Percentages'!$B:$B,0),'Data - Knowledge'!BC$8)/100</f>
        <v>0.077</v>
      </c>
      <c r="BD314" s="380">
        <f t="array" aca="true" ref="BD314">INDEX(KM_PCT,MATCH($A314,'Knowledge - Percentages'!$B:$B,0),'Data - Knowledge'!BD$8)/100</f>
        <v>0.106</v>
      </c>
      <c r="BE314" s="380">
        <f t="array" aca="true" ref="BE314">INDEX(KM_PCT,MATCH($A314,'Knowledge - Percentages'!$B:$B,0),'Data - Knowledge'!BE$8)/100</f>
        <v>0.17600000000000002</v>
      </c>
      <c r="BF314" s="380">
        <f t="array" aca="true" ref="BF314">INDEX(KM_PCT,MATCH($A314,'Knowledge - Percentages'!$B:$B,0),'Data - Knowledge'!BF$8)/100</f>
        <v>0.14800000000000002</v>
      </c>
      <c r="BG314" s="380">
        <f t="array" aca="true" ref="BG314">INDEX(KM_PCT,MATCH($A314,'Knowledge - Percentages'!$B:$B,0),'Data - Knowledge'!BG$8)/100</f>
        <v>0.252</v>
      </c>
      <c r="BH314" s="380">
        <f t="array" aca="true" ref="BH314">INDEX(KM_PCT,MATCH($A314,'Knowledge - Percentages'!$B:$B,0),'Data - Knowledge'!BH$8)/100</f>
        <v>0.23800000000000002</v>
      </c>
      <c r="BI314" s="380">
        <f t="array" aca="true" ref="BI314">INDEX(KM_PCT,MATCH($A314,'Knowledge - Percentages'!$B:$B,0),'Data - Knowledge'!BI$8)/100</f>
        <v>0.23800000000000002</v>
      </c>
      <c r="BJ314" s="380">
        <f t="array" aca="true" ref="BJ314">INDEX(KM_PCT,MATCH($A314,'Knowledge - Percentages'!$B:$B,0),'Data - Knowledge'!BJ$8)/100</f>
        <v>0.218</v>
      </c>
      <c r="BK314" s="380">
        <f t="array" aca="true" ref="BK314">INDEX(KM_PCT,MATCH($A314,'Knowledge - Percentages'!$B:$B,0),'Data - Knowledge'!BK$8)/100</f>
        <v>0.185</v>
      </c>
      <c r="BL314" s="380">
        <f t="array" aca="true" ref="BL314">INDEX(KM_PCT,MATCH($A314,'Knowledge - Percentages'!$B:$B,0),'Data - Knowledge'!BL$8)/100</f>
        <v>0.179</v>
      </c>
      <c r="BM314" s="380">
        <f t="array" aca="true" ref="BM314">INDEX(KM_PCT,MATCH($A314,'Knowledge - Percentages'!$B:$B,0),'Data - Knowledge'!BM$8)/100</f>
        <v>0.217</v>
      </c>
      <c r="BN314" s="380">
        <f t="array" aca="true" ref="BN314">INDEX(KM_PCT,MATCH($A314,'Knowledge - Percentages'!$B:$B,0),'Data - Knowledge'!BN$8)/100</f>
        <v>0.26</v>
      </c>
      <c r="BO314" s="380">
        <f t="array" aca="true" ref="BO314">INDEX(KM_PCT,MATCH($A314,'Knowledge - Percentages'!$B:$B,0),'Data - Knowledge'!BO$8)/100</f>
        <v>0.235</v>
      </c>
      <c r="BP314" s="380">
        <f t="array" aca="true" ref="BP314">INDEX(KM_PCT,MATCH($A314,'Knowledge - Percentages'!$B:$B,0),'Data - Knowledge'!BP$8)/100</f>
        <v>0.20800000000000002</v>
      </c>
      <c r="BQ314" s="380">
        <f t="array" aca="true" ref="BQ314">INDEX(KM_PCT,MATCH($A314,'Knowledge - Percentages'!$B:$B,0),'Data - Knowledge'!BQ$8)/100</f>
        <v>0.166</v>
      </c>
    </row>
    <row r="315" spans="1:69">
      <c r="A315" t="s">
        <v>1207</v>
      </c>
      <c r="B315" t="s">
        <v>1208</v>
      </c>
      <c r="C315" t="s">
        <v>1209</v>
      </c>
      <c r="D315" t="s">
        <v>1210</v>
      </c>
      <c r="E315" s="373">
        <f>SUMPRODUCT($K$2:$BQ$2,$K315:$BQ315)/$J$2</f>
        <v>0.87343939393939407</v>
      </c>
      <c r="F315" s="379">
        <f>SUMPRODUCT($K$2:$BQ$2,$K315:$BQ315)</f>
        <v>230.58800000000002</v>
      </c>
      <c r="G315" s="373">
        <f>SUMPRODUCT($K$3:$BQ$3,$K315:$BQ315)/$J$3</f>
        <v>0.89315924024640692</v>
      </c>
      <c r="H315" s="379">
        <f>SUMPRODUCT($K$3:$BQ$3,$K315:$BQ315)</f>
        <v>8699.3710000000028</v>
      </c>
      <c r="I315" s="373">
        <f>CORREL($K$4:$BQ$4,$K315:$BQ315)</f>
        <v>-0.21814364403457151</v>
      </c>
      <c r="J315" s="379">
        <f>$E315/$G315*100</f>
        <v>97.792124246335689</v>
      </c>
      <c r="K315" s="380">
        <f t="array" aca="true" ref="K315">INDEX(KM_PCT,MATCH($A315,'Knowledge - Percentages'!$B:$B,0),'Data - Knowledge'!K$8)/100</f>
        <v>0.774</v>
      </c>
      <c r="L315" s="380">
        <f t="array" aca="true" ref="L315">INDEX(KM_PCT,MATCH($A315,'Knowledge - Percentages'!$B:$B,0),'Data - Knowledge'!L$8)/100</f>
        <v>0.892</v>
      </c>
      <c r="M315" s="380">
        <f t="array" aca="true" ref="M315">INDEX(KM_PCT,MATCH($A315,'Knowledge - Percentages'!$B:$B,0),'Data - Knowledge'!M$8)/100</f>
        <v>0.909</v>
      </c>
      <c r="N315" s="380">
        <f t="array" aca="true" ref="N315">INDEX(KM_PCT,MATCH($A315,'Knowledge - Percentages'!$B:$B,0),'Data - Knowledge'!N$8)/100</f>
        <v>0.903</v>
      </c>
      <c r="O315" s="380">
        <f t="array" aca="true" ref="O315">INDEX(KM_PCT,MATCH($A315,'Knowledge - Percentages'!$B:$B,0),'Data - Knowledge'!O$8)/100</f>
        <v>0.909</v>
      </c>
      <c r="P315" s="380">
        <f t="array" aca="true" ref="P315">INDEX(KM_PCT,MATCH($A315,'Knowledge - Percentages'!$B:$B,0),'Data - Knowledge'!P$8)/100</f>
        <v>0.92</v>
      </c>
      <c r="Q315" s="380">
        <f t="array" aca="true" ref="Q315">INDEX(KM_PCT,MATCH($A315,'Knowledge - Percentages'!$B:$B,0),'Data - Knowledge'!Q$8)/100</f>
        <v>0.88</v>
      </c>
      <c r="R315" s="380">
        <f t="array" aca="true" ref="R315">INDEX(KM_PCT,MATCH($A315,'Knowledge - Percentages'!$B:$B,0),'Data - Knowledge'!R$8)/100</f>
        <v>0.909</v>
      </c>
      <c r="S315" s="380">
        <f t="array" aca="true" ref="S315">INDEX(KM_PCT,MATCH($A315,'Knowledge - Percentages'!$B:$B,0),'Data - Knowledge'!S$8)/100</f>
        <v>0.943</v>
      </c>
      <c r="T315" s="380">
        <f t="array" aca="true" ref="T315">INDEX(KM_PCT,MATCH($A315,'Knowledge - Percentages'!$B:$B,0),'Data - Knowledge'!T$8)/100</f>
        <v>0.894</v>
      </c>
      <c r="U315" s="380">
        <f t="array" aca="true" ref="U315">INDEX(KM_PCT,MATCH($A315,'Knowledge - Percentages'!$B:$B,0),'Data - Knowledge'!U$8)/100</f>
        <v>0.897</v>
      </c>
      <c r="V315" s="380">
        <f t="array" aca="true" ref="V315">INDEX(KM_PCT,MATCH($A315,'Knowledge - Percentages'!$B:$B,0),'Data - Knowledge'!V$8)/100</f>
        <v>0.88</v>
      </c>
      <c r="W315" s="380">
        <f t="array" aca="true" ref="W315">INDEX(KM_PCT,MATCH($A315,'Knowledge - Percentages'!$B:$B,0),'Data - Knowledge'!W$8)/100</f>
        <v>0.882</v>
      </c>
      <c r="X315" s="380">
        <f t="array" aca="true" ref="X315">INDEX(KM_PCT,MATCH($A315,'Knowledge - Percentages'!$B:$B,0),'Data - Knowledge'!X$8)/100</f>
        <v>0.9</v>
      </c>
      <c r="Y315" s="380">
        <f t="array" aca="true" ref="Y315">INDEX(KM_PCT,MATCH($A315,'Knowledge - Percentages'!$B:$B,0),'Data - Knowledge'!Y$8)/100</f>
        <v>0.9</v>
      </c>
      <c r="Z315" s="380">
        <f t="array" aca="true" ref="Z315">INDEX(KM_PCT,MATCH($A315,'Knowledge - Percentages'!$B:$B,0),'Data - Knowledge'!Z$8)/100</f>
        <v>0.9</v>
      </c>
      <c r="AA315" s="380">
        <f t="array" aca="true" ref="AA315">INDEX(KM_PCT,MATCH($A315,'Knowledge - Percentages'!$B:$B,0),'Data - Knowledge'!AA$8)/100</f>
        <v>0.9</v>
      </c>
      <c r="AB315" s="380">
        <f t="array" aca="true" ref="AB315">INDEX(KM_PCT,MATCH($A315,'Knowledge - Percentages'!$B:$B,0),'Data - Knowledge'!AB$8)/100</f>
        <v>0.92599999999999993</v>
      </c>
      <c r="AC315" s="380">
        <f t="array" aca="true" ref="AC315">INDEX(KM_PCT,MATCH($A315,'Knowledge - Percentages'!$B:$B,0),'Data - Knowledge'!AC$8)/100</f>
        <v>0.924</v>
      </c>
      <c r="AD315" s="380">
        <f t="array" aca="true" ref="AD315">INDEX(KM_PCT,MATCH($A315,'Knowledge - Percentages'!$B:$B,0),'Data - Knowledge'!AD$8)/100</f>
        <v>0.925</v>
      </c>
      <c r="AE315" s="380">
        <f t="array" aca="true" ref="AE315">INDEX(KM_PCT,MATCH($A315,'Knowledge - Percentages'!$B:$B,0),'Data - Knowledge'!AE$8)/100</f>
        <v>0.871</v>
      </c>
      <c r="AF315" s="380">
        <f t="array" aca="true" ref="AF315">INDEX(KM_PCT,MATCH($A315,'Knowledge - Percentages'!$B:$B,0),'Data - Knowledge'!AF$8)/100</f>
        <v>0.871</v>
      </c>
      <c r="AG315" s="380">
        <f t="array" aca="true" ref="AG315">INDEX(KM_PCT,MATCH($A315,'Knowledge - Percentages'!$B:$B,0),'Data - Knowledge'!AG$8)/100</f>
        <v>0.867</v>
      </c>
      <c r="AH315" s="380">
        <f t="array" aca="true" ref="AH315">INDEX(KM_PCT,MATCH($A315,'Knowledge - Percentages'!$B:$B,0),'Data - Knowledge'!AH$8)/100</f>
        <v>0.902</v>
      </c>
      <c r="AI315" s="380">
        <f t="array" aca="true" ref="AI315">INDEX(KM_PCT,MATCH($A315,'Knowledge - Percentages'!$B:$B,0),'Data - Knowledge'!AI$8)/100</f>
        <v>0.888</v>
      </c>
      <c r="AJ315" s="380">
        <f t="array" aca="true" ref="AJ315">INDEX(KM_PCT,MATCH($A315,'Knowledge - Percentages'!$B:$B,0),'Data - Knowledge'!AJ$8)/100</f>
        <v>0.919</v>
      </c>
      <c r="AK315" s="380">
        <f t="array" aca="true" ref="AK315">INDEX(KM_PCT,MATCH($A315,'Knowledge - Percentages'!$B:$B,0),'Data - Knowledge'!AK$8)/100</f>
        <v>0.88099999999999989</v>
      </c>
      <c r="AL315" s="380">
        <f t="array" aca="true" ref="AL315">INDEX(KM_PCT,MATCH($A315,'Knowledge - Percentages'!$B:$B,0),'Data - Knowledge'!AL$8)/100</f>
        <v>0.9</v>
      </c>
      <c r="AM315" s="380">
        <f t="array" aca="true" ref="AM315">INDEX(KM_PCT,MATCH($A315,'Knowledge - Percentages'!$B:$B,0),'Data - Knowledge'!AM$8)/100</f>
        <v>0.90799999999999992</v>
      </c>
      <c r="AN315" s="380">
        <f t="array" aca="true" ref="AN315">INDEX(KM_PCT,MATCH($A315,'Knowledge - Percentages'!$B:$B,0),'Data - Knowledge'!AN$8)/100</f>
        <v>0.868</v>
      </c>
      <c r="AO315" s="380">
        <f t="array" aca="true" ref="AO315">INDEX(KM_PCT,MATCH($A315,'Knowledge - Percentages'!$B:$B,0),'Data - Knowledge'!AO$8)/100</f>
        <v>0.868</v>
      </c>
      <c r="AP315" s="380">
        <f t="array" aca="true" ref="AP315">INDEX(KM_PCT,MATCH($A315,'Knowledge - Percentages'!$B:$B,0),'Data - Knowledge'!AP$8)/100</f>
        <v>0.907</v>
      </c>
      <c r="AQ315" s="380">
        <f t="array" aca="true" ref="AQ315">INDEX(KM_PCT,MATCH($A315,'Knowledge - Percentages'!$B:$B,0),'Data - Knowledge'!AQ$8)/100</f>
        <v>0.91099999999999992</v>
      </c>
      <c r="AR315" s="380">
        <f t="array" aca="true" ref="AR315">INDEX(KM_PCT,MATCH($A315,'Knowledge - Percentages'!$B:$B,0),'Data - Knowledge'!AR$8)/100</f>
        <v>0.90099999999999991</v>
      </c>
      <c r="AS315" s="380">
        <f t="array" aca="true" ref="AS315">INDEX(KM_PCT,MATCH($A315,'Knowledge - Percentages'!$B:$B,0),'Data - Knowledge'!AS$8)/100</f>
        <v>0.90099999999999991</v>
      </c>
      <c r="AT315" s="380">
        <f t="array" aca="true" ref="AT315">INDEX(KM_PCT,MATCH($A315,'Knowledge - Percentages'!$B:$B,0),'Data - Knowledge'!AT$8)/100</f>
        <v>0.90099999999999991</v>
      </c>
      <c r="AU315" s="380">
        <f t="array" aca="true" ref="AU315">INDEX(KM_PCT,MATCH($A315,'Knowledge - Percentages'!$B:$B,0),'Data - Knowledge'!AU$8)/100</f>
        <v>0.883</v>
      </c>
      <c r="AV315" s="380">
        <f t="array" aca="true" ref="AV315">INDEX(KM_PCT,MATCH($A315,'Knowledge - Percentages'!$B:$B,0),'Data - Knowledge'!AV$8)/100</f>
        <v>0.883</v>
      </c>
      <c r="AW315" s="380">
        <f t="array" aca="true" ref="AW315">INDEX(KM_PCT,MATCH($A315,'Knowledge - Percentages'!$B:$B,0),'Data - Knowledge'!AW$8)/100</f>
        <v>0.883</v>
      </c>
      <c r="AX315" s="380">
        <f t="array" aca="true" ref="AX315">INDEX(KM_PCT,MATCH($A315,'Knowledge - Percentages'!$B:$B,0),'Data - Knowledge'!AX$8)/100</f>
        <v>0.893</v>
      </c>
      <c r="AY315" s="380">
        <f t="array" aca="true" ref="AY315">INDEX(KM_PCT,MATCH($A315,'Knowledge - Percentages'!$B:$B,0),'Data - Knowledge'!AY$8)/100</f>
        <v>0.885</v>
      </c>
      <c r="AZ315" s="380">
        <f t="array" aca="true" ref="AZ315">INDEX(KM_PCT,MATCH($A315,'Knowledge - Percentages'!$B:$B,0),'Data - Knowledge'!AZ$8)/100</f>
        <v>0.89</v>
      </c>
      <c r="BA315" s="380">
        <f t="array" aca="true" ref="BA315">INDEX(KM_PCT,MATCH($A315,'Knowledge - Percentages'!$B:$B,0),'Data - Knowledge'!BA$8)/100</f>
        <v>0.852</v>
      </c>
      <c r="BB315" s="380">
        <f t="array" aca="true" ref="BB315">INDEX(KM_PCT,MATCH($A315,'Knowledge - Percentages'!$B:$B,0),'Data - Knowledge'!BB$8)/100</f>
        <v>0.856</v>
      </c>
      <c r="BC315" s="380">
        <f t="array" aca="true" ref="BC315">INDEX(KM_PCT,MATCH($A315,'Knowledge - Percentages'!$B:$B,0),'Data - Knowledge'!BC$8)/100</f>
        <v>0.80599999999999994</v>
      </c>
      <c r="BD315" s="380">
        <f t="array" aca="true" ref="BD315">INDEX(KM_PCT,MATCH($A315,'Knowledge - Percentages'!$B:$B,0),'Data - Knowledge'!BD$8)/100</f>
        <v>0.809</v>
      </c>
      <c r="BE315" s="380">
        <f t="array" aca="true" ref="BE315">INDEX(KM_PCT,MATCH($A315,'Knowledge - Percentages'!$B:$B,0),'Data - Knowledge'!BE$8)/100</f>
        <v>0.825</v>
      </c>
      <c r="BF315" s="380">
        <f t="array" aca="true" ref="BF315">INDEX(KM_PCT,MATCH($A315,'Knowledge - Percentages'!$B:$B,0),'Data - Knowledge'!BF$8)/100</f>
        <v>0.825</v>
      </c>
      <c r="BG315" s="380">
        <f t="array" aca="true" ref="BG315">INDEX(KM_PCT,MATCH($A315,'Knowledge - Percentages'!$B:$B,0),'Data - Knowledge'!BG$8)/100</f>
        <v>0.8909999999999999</v>
      </c>
      <c r="BH315" s="380">
        <f t="array" aca="true" ref="BH315">INDEX(KM_PCT,MATCH($A315,'Knowledge - Percentages'!$B:$B,0),'Data - Knowledge'!BH$8)/100</f>
        <v>0.894</v>
      </c>
      <c r="BI315" s="380">
        <f t="array" aca="true" ref="BI315">INDEX(KM_PCT,MATCH($A315,'Knowledge - Percentages'!$B:$B,0),'Data - Knowledge'!BI$8)/100</f>
        <v>0.8909999999999999</v>
      </c>
      <c r="BJ315" s="380">
        <f t="array" aca="true" ref="BJ315">INDEX(KM_PCT,MATCH($A315,'Knowledge - Percentages'!$B:$B,0),'Data - Knowledge'!BJ$8)/100</f>
        <v>0.894</v>
      </c>
      <c r="BK315" s="380">
        <f t="array" aca="true" ref="BK315">INDEX(KM_PCT,MATCH($A315,'Knowledge - Percentages'!$B:$B,0),'Data - Knowledge'!BK$8)/100</f>
        <v>0.905</v>
      </c>
      <c r="BL315" s="380">
        <f t="array" aca="true" ref="BL315">INDEX(KM_PCT,MATCH($A315,'Knowledge - Percentages'!$B:$B,0),'Data - Knowledge'!BL$8)/100</f>
        <v>0.902</v>
      </c>
      <c r="BM315" s="380">
        <f t="array" aca="true" ref="BM315">INDEX(KM_PCT,MATCH($A315,'Knowledge - Percentages'!$B:$B,0),'Data - Knowledge'!BM$8)/100</f>
        <v>0.89599999999999991</v>
      </c>
      <c r="BN315" s="380">
        <f t="array" aca="true" ref="BN315">INDEX(KM_PCT,MATCH($A315,'Knowledge - Percentages'!$B:$B,0),'Data - Knowledge'!BN$8)/100</f>
        <v>0.8909999999999999</v>
      </c>
      <c r="BO315" s="380">
        <f t="array" aca="true" ref="BO315">INDEX(KM_PCT,MATCH($A315,'Knowledge - Percentages'!$B:$B,0),'Data - Knowledge'!BO$8)/100</f>
        <v>0.87400000000000011</v>
      </c>
      <c r="BP315" s="380">
        <f t="array" aca="true" ref="BP315">INDEX(KM_PCT,MATCH($A315,'Knowledge - Percentages'!$B:$B,0),'Data - Knowledge'!BP$8)/100</f>
        <v>0.86900000000000011</v>
      </c>
      <c r="BQ315" s="380">
        <f t="array" aca="true" ref="BQ315">INDEX(KM_PCT,MATCH($A315,'Knowledge - Percentages'!$B:$B,0),'Data - Knowledge'!BQ$8)/100</f>
        <v>0.862</v>
      </c>
    </row>
    <row r="316" spans="1:69">
      <c r="A316" t="s">
        <v>1211</v>
      </c>
      <c r="B316" t="s">
        <v>1208</v>
      </c>
      <c r="C316" t="s">
        <v>1209</v>
      </c>
      <c r="D316" t="s">
        <v>1212</v>
      </c>
      <c r="E316" s="373">
        <f>SUMPRODUCT($K$2:$BQ$2,$K316:$BQ316)/$J$2</f>
        <v>0.69720454545454535</v>
      </c>
      <c r="F316" s="379">
        <f>SUMPRODUCT($K$2:$BQ$2,$K316:$BQ316)</f>
        <v>184.06199999999998</v>
      </c>
      <c r="G316" s="373">
        <f>SUMPRODUCT($K$3:$BQ$3,$K316:$BQ316)/$J$3</f>
        <v>0.74743367556468154</v>
      </c>
      <c r="H316" s="379">
        <f>SUMPRODUCT($K$3:$BQ$3,$K316:$BQ316)</f>
        <v>7280.0039999999981</v>
      </c>
      <c r="I316" s="373">
        <f>CORREL($K$4:$BQ$4,$K316:$BQ316)</f>
        <v>-0.30272123248660859</v>
      </c>
      <c r="J316" s="379">
        <f>$E316/$G316*100</f>
        <v>93.279787658458332</v>
      </c>
      <c r="K316" s="380">
        <f t="array" aca="true" ref="K316">INDEX(KM_PCT,MATCH($A316,'Knowledge - Percentages'!$B:$B,0),'Data - Knowledge'!K$8)/100</f>
        <v>0.794</v>
      </c>
      <c r="L316" s="380">
        <f t="array" aca="true" ref="L316">INDEX(KM_PCT,MATCH($A316,'Knowledge - Percentages'!$B:$B,0),'Data - Knowledge'!L$8)/100</f>
        <v>0.82700000000000007</v>
      </c>
      <c r="M316" s="380">
        <f t="array" aca="true" ref="M316">INDEX(KM_PCT,MATCH($A316,'Knowledge - Percentages'!$B:$B,0),'Data - Knowledge'!M$8)/100</f>
        <v>0.836</v>
      </c>
      <c r="N316" s="380">
        <f t="array" aca="true" ref="N316">INDEX(KM_PCT,MATCH($A316,'Knowledge - Percentages'!$B:$B,0),'Data - Knowledge'!N$8)/100</f>
        <v>0.732</v>
      </c>
      <c r="O316" s="380">
        <f t="array" aca="true" ref="O316">INDEX(KM_PCT,MATCH($A316,'Knowledge - Percentages'!$B:$B,0),'Data - Knowledge'!O$8)/100</f>
        <v>0.79</v>
      </c>
      <c r="P316" s="380">
        <f t="array" aca="true" ref="P316">INDEX(KM_PCT,MATCH($A316,'Knowledge - Percentages'!$B:$B,0),'Data - Knowledge'!P$8)/100</f>
        <v>0.862</v>
      </c>
      <c r="Q316" s="380">
        <f t="array" aca="true" ref="Q316">INDEX(KM_PCT,MATCH($A316,'Knowledge - Percentages'!$B:$B,0),'Data - Knowledge'!Q$8)/100</f>
        <v>0.805</v>
      </c>
      <c r="R316" s="380">
        <f t="array" aca="true" ref="R316">INDEX(KM_PCT,MATCH($A316,'Knowledge - Percentages'!$B:$B,0),'Data - Knowledge'!R$8)/100</f>
        <v>0.82</v>
      </c>
      <c r="S316" s="380">
        <f t="array" aca="true" ref="S316">INDEX(KM_PCT,MATCH($A316,'Knowledge - Percentages'!$B:$B,0),'Data - Knowledge'!S$8)/100</f>
        <v>0.857</v>
      </c>
      <c r="T316" s="380">
        <f t="array" aca="true" ref="T316">INDEX(KM_PCT,MATCH($A316,'Knowledge - Percentages'!$B:$B,0),'Data - Knowledge'!T$8)/100</f>
        <v>0.72900000000000009</v>
      </c>
      <c r="U316" s="380">
        <f t="array" aca="true" ref="U316">INDEX(KM_PCT,MATCH($A316,'Knowledge - Percentages'!$B:$B,0),'Data - Knowledge'!U$8)/100</f>
        <v>0.74900000000000011</v>
      </c>
      <c r="V316" s="380">
        <f t="array" aca="true" ref="V316">INDEX(KM_PCT,MATCH($A316,'Knowledge - Percentages'!$B:$B,0),'Data - Knowledge'!V$8)/100</f>
        <v>0.627</v>
      </c>
      <c r="W316" s="380">
        <f t="array" aca="true" ref="W316">INDEX(KM_PCT,MATCH($A316,'Knowledge - Percentages'!$B:$B,0),'Data - Knowledge'!W$8)/100</f>
        <v>0.721</v>
      </c>
      <c r="X316" s="380">
        <f t="array" aca="true" ref="X316">INDEX(KM_PCT,MATCH($A316,'Knowledge - Percentages'!$B:$B,0),'Data - Knowledge'!X$8)/100</f>
        <v>0.852</v>
      </c>
      <c r="Y316" s="380">
        <f t="array" aca="true" ref="Y316">INDEX(KM_PCT,MATCH($A316,'Knowledge - Percentages'!$B:$B,0),'Data - Knowledge'!Y$8)/100</f>
        <v>0.865</v>
      </c>
      <c r="Z316" s="380">
        <f t="array" aca="true" ref="Z316">INDEX(KM_PCT,MATCH($A316,'Knowledge - Percentages'!$B:$B,0),'Data - Knowledge'!Z$8)/100</f>
        <v>0.852</v>
      </c>
      <c r="AA316" s="380">
        <f t="array" aca="true" ref="AA316">INDEX(KM_PCT,MATCH($A316,'Knowledge - Percentages'!$B:$B,0),'Data - Knowledge'!AA$8)/100</f>
        <v>0.852</v>
      </c>
      <c r="AB316" s="380">
        <f t="array" aca="true" ref="AB316">INDEX(KM_PCT,MATCH($A316,'Knowledge - Percentages'!$B:$B,0),'Data - Knowledge'!AB$8)/100</f>
        <v>0.857</v>
      </c>
      <c r="AC316" s="380">
        <f t="array" aca="true" ref="AC316">INDEX(KM_PCT,MATCH($A316,'Knowledge - Percentages'!$B:$B,0),'Data - Knowledge'!AC$8)/100</f>
        <v>0.852</v>
      </c>
      <c r="AD316" s="380">
        <f t="array" aca="true" ref="AD316">INDEX(KM_PCT,MATCH($A316,'Knowledge - Percentages'!$B:$B,0),'Data - Knowledge'!AD$8)/100</f>
        <v>0.852</v>
      </c>
      <c r="AE316" s="380">
        <f t="array" aca="true" ref="AE316">INDEX(KM_PCT,MATCH($A316,'Knowledge - Percentages'!$B:$B,0),'Data - Knowledge'!AE$8)/100</f>
        <v>0.713</v>
      </c>
      <c r="AF316" s="380">
        <f t="array" aca="true" ref="AF316">INDEX(KM_PCT,MATCH($A316,'Knowledge - Percentages'!$B:$B,0),'Data - Knowledge'!AF$8)/100</f>
        <v>0.716</v>
      </c>
      <c r="AG316" s="380">
        <f t="array" aca="true" ref="AG316">INDEX(KM_PCT,MATCH($A316,'Knowledge - Percentages'!$B:$B,0),'Data - Knowledge'!AG$8)/100</f>
        <v>0.688</v>
      </c>
      <c r="AH316" s="380">
        <f t="array" aca="true" ref="AH316">INDEX(KM_PCT,MATCH($A316,'Knowledge - Percentages'!$B:$B,0),'Data - Knowledge'!AH$8)/100</f>
        <v>0.78099999999999992</v>
      </c>
      <c r="AI316" s="380">
        <f t="array" aca="true" ref="AI316">INDEX(KM_PCT,MATCH($A316,'Knowledge - Percentages'!$B:$B,0),'Data - Knowledge'!AI$8)/100</f>
        <v>0.78099999999999992</v>
      </c>
      <c r="AJ316" s="380">
        <f t="array" aca="true" ref="AJ316">INDEX(KM_PCT,MATCH($A316,'Knowledge - Percentages'!$B:$B,0),'Data - Knowledge'!AJ$8)/100</f>
        <v>0.78299999999999992</v>
      </c>
      <c r="AK316" s="380">
        <f t="array" aca="true" ref="AK316">INDEX(KM_PCT,MATCH($A316,'Knowledge - Percentages'!$B:$B,0),'Data - Knowledge'!AK$8)/100</f>
        <v>0.743</v>
      </c>
      <c r="AL316" s="380">
        <f t="array" aca="true" ref="AL316">INDEX(KM_PCT,MATCH($A316,'Knowledge - Percentages'!$B:$B,0),'Data - Knowledge'!AL$8)/100</f>
        <v>0.79099999999999993</v>
      </c>
      <c r="AM316" s="380">
        <f t="array" aca="true" ref="AM316">INDEX(KM_PCT,MATCH($A316,'Knowledge - Percentages'!$B:$B,0),'Data - Knowledge'!AM$8)/100</f>
        <v>0.77</v>
      </c>
      <c r="AN316" s="380">
        <f t="array" aca="true" ref="AN316">INDEX(KM_PCT,MATCH($A316,'Knowledge - Percentages'!$B:$B,0),'Data - Knowledge'!AN$8)/100</f>
        <v>0.604</v>
      </c>
      <c r="AO316" s="380">
        <f t="array" aca="true" ref="AO316">INDEX(KM_PCT,MATCH($A316,'Knowledge - Percentages'!$B:$B,0),'Data - Knowledge'!AO$8)/100</f>
        <v>0.606</v>
      </c>
      <c r="AP316" s="380">
        <f t="array" aca="true" ref="AP316">INDEX(KM_PCT,MATCH($A316,'Knowledge - Percentages'!$B:$B,0),'Data - Knowledge'!AP$8)/100</f>
        <v>0.80299999999999994</v>
      </c>
      <c r="AQ316" s="380">
        <f t="array" aca="true" ref="AQ316">INDEX(KM_PCT,MATCH($A316,'Knowledge - Percentages'!$B:$B,0),'Data - Knowledge'!AQ$8)/100</f>
        <v>0.80299999999999994</v>
      </c>
      <c r="AR316" s="380">
        <f t="array" aca="true" ref="AR316">INDEX(KM_PCT,MATCH($A316,'Knowledge - Percentages'!$B:$B,0),'Data - Knowledge'!AR$8)/100</f>
        <v>0.888</v>
      </c>
      <c r="AS316" s="380">
        <f t="array" aca="true" ref="AS316">INDEX(KM_PCT,MATCH($A316,'Knowledge - Percentages'!$B:$B,0),'Data - Knowledge'!AS$8)/100</f>
        <v>0.847</v>
      </c>
      <c r="AT316" s="380">
        <f t="array" aca="true" ref="AT316">INDEX(KM_PCT,MATCH($A316,'Knowledge - Percentages'!$B:$B,0),'Data - Knowledge'!AT$8)/100</f>
        <v>0.847</v>
      </c>
      <c r="AU316" s="380">
        <f t="array" aca="true" ref="AU316">INDEX(KM_PCT,MATCH($A316,'Knowledge - Percentages'!$B:$B,0),'Data - Knowledge'!AU$8)/100</f>
        <v>0.755</v>
      </c>
      <c r="AV316" s="380">
        <f t="array" aca="true" ref="AV316">INDEX(KM_PCT,MATCH($A316,'Knowledge - Percentages'!$B:$B,0),'Data - Knowledge'!AV$8)/100</f>
        <v>0.72900000000000009</v>
      </c>
      <c r="AW316" s="380">
        <f t="array" aca="true" ref="AW316">INDEX(KM_PCT,MATCH($A316,'Knowledge - Percentages'!$B:$B,0),'Data - Knowledge'!AW$8)/100</f>
        <v>0.755</v>
      </c>
      <c r="AX316" s="380">
        <f t="array" aca="true" ref="AX316">INDEX(KM_PCT,MATCH($A316,'Knowledge - Percentages'!$B:$B,0),'Data - Knowledge'!AX$8)/100</f>
        <v>0.81400000000000006</v>
      </c>
      <c r="AY316" s="380">
        <f t="array" aca="true" ref="AY316">INDEX(KM_PCT,MATCH($A316,'Knowledge - Percentages'!$B:$B,0),'Data - Knowledge'!AY$8)/100</f>
        <v>0.695</v>
      </c>
      <c r="AZ316" s="380">
        <f t="array" aca="true" ref="AZ316">INDEX(KM_PCT,MATCH($A316,'Knowledge - Percentages'!$B:$B,0),'Data - Knowledge'!AZ$8)/100</f>
        <v>0.753</v>
      </c>
      <c r="BA316" s="380">
        <f t="array" aca="true" ref="BA316">INDEX(KM_PCT,MATCH($A316,'Knowledge - Percentages'!$B:$B,0),'Data - Knowledge'!BA$8)/100</f>
        <v>0.68900000000000006</v>
      </c>
      <c r="BB316" s="380">
        <f t="array" aca="true" ref="BB316">INDEX(KM_PCT,MATCH($A316,'Knowledge - Percentages'!$B:$B,0),'Data - Knowledge'!BB$8)/100</f>
        <v>0.675</v>
      </c>
      <c r="BC316" s="380">
        <f t="array" aca="true" ref="BC316">INDEX(KM_PCT,MATCH($A316,'Knowledge - Percentages'!$B:$B,0),'Data - Knowledge'!BC$8)/100</f>
        <v>0.41100000000000003</v>
      </c>
      <c r="BD316" s="380">
        <f t="array" aca="true" ref="BD316">INDEX(KM_PCT,MATCH($A316,'Knowledge - Percentages'!$B:$B,0),'Data - Knowledge'!BD$8)/100</f>
        <v>0.511</v>
      </c>
      <c r="BE316" s="380">
        <f t="array" aca="true" ref="BE316">INDEX(KM_PCT,MATCH($A316,'Knowledge - Percentages'!$B:$B,0),'Data - Knowledge'!BE$8)/100</f>
        <v>0.604</v>
      </c>
      <c r="BF316" s="380">
        <f t="array" aca="true" ref="BF316">INDEX(KM_PCT,MATCH($A316,'Knowledge - Percentages'!$B:$B,0),'Data - Knowledge'!BF$8)/100</f>
        <v>0.573</v>
      </c>
      <c r="BG316" s="380">
        <f t="array" aca="true" ref="BG316">INDEX(KM_PCT,MATCH($A316,'Knowledge - Percentages'!$B:$B,0),'Data - Knowledge'!BG$8)/100</f>
        <v>0.773</v>
      </c>
      <c r="BH316" s="380">
        <f t="array" aca="true" ref="BH316">INDEX(KM_PCT,MATCH($A316,'Knowledge - Percentages'!$B:$B,0),'Data - Knowledge'!BH$8)/100</f>
        <v>0.77599999999999991</v>
      </c>
      <c r="BI316" s="380">
        <f t="array" aca="true" ref="BI316">INDEX(KM_PCT,MATCH($A316,'Knowledge - Percentages'!$B:$B,0),'Data - Knowledge'!BI$8)/100</f>
        <v>0.768</v>
      </c>
      <c r="BJ316" s="380">
        <f t="array" aca="true" ref="BJ316">INDEX(KM_PCT,MATCH($A316,'Knowledge - Percentages'!$B:$B,0),'Data - Knowledge'!BJ$8)/100</f>
        <v>0.737</v>
      </c>
      <c r="BK316" s="380">
        <f t="array" aca="true" ref="BK316">INDEX(KM_PCT,MATCH($A316,'Knowledge - Percentages'!$B:$B,0),'Data - Knowledge'!BK$8)/100</f>
        <v>0.755</v>
      </c>
      <c r="BL316" s="380">
        <f t="array" aca="true" ref="BL316">INDEX(KM_PCT,MATCH($A316,'Knowledge - Percentages'!$B:$B,0),'Data - Knowledge'!BL$8)/100</f>
        <v>0.77099999999999991</v>
      </c>
      <c r="BM316" s="380">
        <f t="array" aca="true" ref="BM316">INDEX(KM_PCT,MATCH($A316,'Knowledge - Percentages'!$B:$B,0),'Data - Knowledge'!BM$8)/100</f>
        <v>0.748</v>
      </c>
      <c r="BN316" s="380">
        <f t="array" aca="true" ref="BN316">INDEX(KM_PCT,MATCH($A316,'Knowledge - Percentages'!$B:$B,0),'Data - Knowledge'!BN$8)/100</f>
        <v>0.743</v>
      </c>
      <c r="BO316" s="380">
        <f t="array" aca="true" ref="BO316">INDEX(KM_PCT,MATCH($A316,'Knowledge - Percentages'!$B:$B,0),'Data - Knowledge'!BO$8)/100</f>
        <v>0.70200000000000007</v>
      </c>
      <c r="BP316" s="380">
        <f t="array" aca="true" ref="BP316">INDEX(KM_PCT,MATCH($A316,'Knowledge - Percentages'!$B:$B,0),'Data - Knowledge'!BP$8)/100</f>
        <v>0.674</v>
      </c>
      <c r="BQ316" s="380">
        <f t="array" aca="true" ref="BQ316">INDEX(KM_PCT,MATCH($A316,'Knowledge - Percentages'!$B:$B,0),'Data - Knowledge'!BQ$8)/100</f>
        <v>0.645</v>
      </c>
    </row>
    <row r="317" spans="1:69">
      <c r="A317" t="s">
        <v>1213</v>
      </c>
      <c r="B317" t="s">
        <v>1208</v>
      </c>
      <c r="C317" t="s">
        <v>1209</v>
      </c>
      <c r="D317" t="s">
        <v>1214</v>
      </c>
      <c r="E317" s="373">
        <f>SUMPRODUCT($K$2:$BQ$2,$K317:$BQ317)/$J$2</f>
        <v>0.2614280303030303</v>
      </c>
      <c r="F317" s="379">
        <f>SUMPRODUCT($K$2:$BQ$2,$K317:$BQ317)</f>
        <v>69.017</v>
      </c>
      <c r="G317" s="373">
        <f>SUMPRODUCT($K$3:$BQ$3,$K317:$BQ317)/$J$3</f>
        <v>0.32602422997946623</v>
      </c>
      <c r="H317" s="379">
        <f>SUMPRODUCT($K$3:$BQ$3,$K317:$BQ317)</f>
        <v>3175.476000000001</v>
      </c>
      <c r="I317" s="373">
        <f>CORREL($K$4:$BQ$4,$K317:$BQ317)</f>
        <v>-0.40812492389181082</v>
      </c>
      <c r="J317" s="379">
        <f>$E317/$G317*100</f>
        <v>80.186687449425349</v>
      </c>
      <c r="K317" s="380">
        <f t="array" aca="true" ref="K317">INDEX(KM_PCT,MATCH($A317,'Knowledge - Percentages'!$B:$B,0),'Data - Knowledge'!K$8)/100</f>
        <v>0.435</v>
      </c>
      <c r="L317" s="380">
        <f t="array" aca="true" ref="L317">INDEX(KM_PCT,MATCH($A317,'Knowledge - Percentages'!$B:$B,0),'Data - Knowledge'!L$8)/100</f>
        <v>0.449</v>
      </c>
      <c r="M317" s="380">
        <f t="array" aca="true" ref="M317">INDEX(KM_PCT,MATCH($A317,'Knowledge - Percentages'!$B:$B,0),'Data - Knowledge'!M$8)/100</f>
        <v>0.435</v>
      </c>
      <c r="N317" s="380">
        <f t="array" aca="true" ref="N317">INDEX(KM_PCT,MATCH($A317,'Knowledge - Percentages'!$B:$B,0),'Data - Knowledge'!N$8)/100</f>
        <v>0.331</v>
      </c>
      <c r="O317" s="380">
        <f t="array" aca="true" ref="O317">INDEX(KM_PCT,MATCH($A317,'Knowledge - Percentages'!$B:$B,0),'Data - Knowledge'!O$8)/100</f>
        <v>0.384</v>
      </c>
      <c r="P317" s="380">
        <f t="array" aca="true" ref="P317">INDEX(KM_PCT,MATCH($A317,'Knowledge - Percentages'!$B:$B,0),'Data - Knowledge'!P$8)/100</f>
        <v>0.418</v>
      </c>
      <c r="Q317" s="380">
        <f t="array" aca="true" ref="Q317">INDEX(KM_PCT,MATCH($A317,'Knowledge - Percentages'!$B:$B,0),'Data - Knowledge'!Q$8)/100</f>
        <v>0.384</v>
      </c>
      <c r="R317" s="380">
        <f t="array" aca="true" ref="R317">INDEX(KM_PCT,MATCH($A317,'Knowledge - Percentages'!$B:$B,0),'Data - Knowledge'!R$8)/100</f>
        <v>0.384</v>
      </c>
      <c r="S317" s="380">
        <f t="array" aca="true" ref="S317">INDEX(KM_PCT,MATCH($A317,'Knowledge - Percentages'!$B:$B,0),'Data - Knowledge'!S$8)/100</f>
        <v>0.43700000000000006</v>
      </c>
      <c r="T317" s="380">
        <f t="array" aca="true" ref="T317">INDEX(KM_PCT,MATCH($A317,'Knowledge - Percentages'!$B:$B,0),'Data - Knowledge'!T$8)/100</f>
        <v>0.327</v>
      </c>
      <c r="U317" s="380">
        <f t="array" aca="true" ref="U317">INDEX(KM_PCT,MATCH($A317,'Knowledge - Percentages'!$B:$B,0),'Data - Knowledge'!U$8)/100</f>
        <v>0.326</v>
      </c>
      <c r="V317" s="380">
        <f t="array" aca="true" ref="V317">INDEX(KM_PCT,MATCH($A317,'Knowledge - Percentages'!$B:$B,0),'Data - Knowledge'!V$8)/100</f>
        <v>0.255</v>
      </c>
      <c r="W317" s="380">
        <f t="array" aca="true" ref="W317">INDEX(KM_PCT,MATCH($A317,'Knowledge - Percentages'!$B:$B,0),'Data - Knowledge'!W$8)/100</f>
        <v>0.314</v>
      </c>
      <c r="X317" s="380">
        <f t="array" aca="true" ref="X317">INDEX(KM_PCT,MATCH($A317,'Knowledge - Percentages'!$B:$B,0),'Data - Knowledge'!X$8)/100</f>
        <v>0.452</v>
      </c>
      <c r="Y317" s="380">
        <f t="array" aca="true" ref="Y317">INDEX(KM_PCT,MATCH($A317,'Knowledge - Percentages'!$B:$B,0),'Data - Knowledge'!Y$8)/100</f>
        <v>0.452</v>
      </c>
      <c r="Z317" s="380">
        <f t="array" aca="true" ref="Z317">INDEX(KM_PCT,MATCH($A317,'Knowledge - Percentages'!$B:$B,0),'Data - Knowledge'!Z$8)/100</f>
        <v>0.48100000000000004</v>
      </c>
      <c r="AA317" s="380">
        <f t="array" aca="true" ref="AA317">INDEX(KM_PCT,MATCH($A317,'Knowledge - Percentages'!$B:$B,0),'Data - Knowledge'!AA$8)/100</f>
        <v>0.452</v>
      </c>
      <c r="AB317" s="380">
        <f t="array" aca="true" ref="AB317">INDEX(KM_PCT,MATCH($A317,'Knowledge - Percentages'!$B:$B,0),'Data - Knowledge'!AB$8)/100</f>
        <v>0.408</v>
      </c>
      <c r="AC317" s="380">
        <f t="array" aca="true" ref="AC317">INDEX(KM_PCT,MATCH($A317,'Knowledge - Percentages'!$B:$B,0),'Data - Knowledge'!AC$8)/100</f>
        <v>0.39299999999999996</v>
      </c>
      <c r="AD317" s="380">
        <f t="array" aca="true" ref="AD317">INDEX(KM_PCT,MATCH($A317,'Knowledge - Percentages'!$B:$B,0),'Data - Knowledge'!AD$8)/100</f>
        <v>0.408</v>
      </c>
      <c r="AE317" s="380">
        <f t="array" aca="true" ref="AE317">INDEX(KM_PCT,MATCH($A317,'Knowledge - Percentages'!$B:$B,0),'Data - Knowledge'!AE$8)/100</f>
        <v>0.284</v>
      </c>
      <c r="AF317" s="380">
        <f t="array" aca="true" ref="AF317">INDEX(KM_PCT,MATCH($A317,'Knowledge - Percentages'!$B:$B,0),'Data - Knowledge'!AF$8)/100</f>
        <v>0.28300000000000003</v>
      </c>
      <c r="AG317" s="380">
        <f t="array" aca="true" ref="AG317">INDEX(KM_PCT,MATCH($A317,'Knowledge - Percentages'!$B:$B,0),'Data - Knowledge'!AG$8)/100</f>
        <v>0.27</v>
      </c>
      <c r="AH317" s="380">
        <f t="array" aca="true" ref="AH317">INDEX(KM_PCT,MATCH($A317,'Knowledge - Percentages'!$B:$B,0),'Data - Knowledge'!AH$8)/100</f>
        <v>0.369</v>
      </c>
      <c r="AI317" s="380">
        <f t="array" aca="true" ref="AI317">INDEX(KM_PCT,MATCH($A317,'Knowledge - Percentages'!$B:$B,0),'Data - Knowledge'!AI$8)/100</f>
        <v>0.369</v>
      </c>
      <c r="AJ317" s="380">
        <f t="array" aca="true" ref="AJ317">INDEX(KM_PCT,MATCH($A317,'Knowledge - Percentages'!$B:$B,0),'Data - Knowledge'!AJ$8)/100</f>
        <v>0.376</v>
      </c>
      <c r="AK317" s="380">
        <f t="array" aca="true" ref="AK317">INDEX(KM_PCT,MATCH($A317,'Knowledge - Percentages'!$B:$B,0),'Data - Knowledge'!AK$8)/100</f>
        <v>0.3</v>
      </c>
      <c r="AL317" s="380">
        <f t="array" aca="true" ref="AL317">INDEX(KM_PCT,MATCH($A317,'Knowledge - Percentages'!$B:$B,0),'Data - Knowledge'!AL$8)/100</f>
        <v>0.335</v>
      </c>
      <c r="AM317" s="380">
        <f t="array" aca="true" ref="AM317">INDEX(KM_PCT,MATCH($A317,'Knowledge - Percentages'!$B:$B,0),'Data - Knowledge'!AM$8)/100</f>
        <v>0.341</v>
      </c>
      <c r="AN317" s="380">
        <f t="array" aca="true" ref="AN317">INDEX(KM_PCT,MATCH($A317,'Knowledge - Percentages'!$B:$B,0),'Data - Knowledge'!AN$8)/100</f>
        <v>0.23</v>
      </c>
      <c r="AO317" s="380">
        <f t="array" aca="true" ref="AO317">INDEX(KM_PCT,MATCH($A317,'Knowledge - Percentages'!$B:$B,0),'Data - Knowledge'!AO$8)/100</f>
        <v>0.23</v>
      </c>
      <c r="AP317" s="380">
        <f t="array" aca="true" ref="AP317">INDEX(KM_PCT,MATCH($A317,'Knowledge - Percentages'!$B:$B,0),'Data - Knowledge'!AP$8)/100</f>
        <v>0.348</v>
      </c>
      <c r="AQ317" s="380">
        <f t="array" aca="true" ref="AQ317">INDEX(KM_PCT,MATCH($A317,'Knowledge - Percentages'!$B:$B,0),'Data - Knowledge'!AQ$8)/100</f>
        <v>0.355</v>
      </c>
      <c r="AR317" s="380">
        <f t="array" aca="true" ref="AR317">INDEX(KM_PCT,MATCH($A317,'Knowledge - Percentages'!$B:$B,0),'Data - Knowledge'!AR$8)/100</f>
        <v>0.425</v>
      </c>
      <c r="AS317" s="380">
        <f t="array" aca="true" ref="AS317">INDEX(KM_PCT,MATCH($A317,'Knowledge - Percentages'!$B:$B,0),'Data - Knowledge'!AS$8)/100</f>
        <v>0.38299999999999995</v>
      </c>
      <c r="AT317" s="380">
        <f t="array" aca="true" ref="AT317">INDEX(KM_PCT,MATCH($A317,'Knowledge - Percentages'!$B:$B,0),'Data - Knowledge'!AT$8)/100</f>
        <v>0.349</v>
      </c>
      <c r="AU317" s="380">
        <f t="array" aca="true" ref="AU317">INDEX(KM_PCT,MATCH($A317,'Knowledge - Percentages'!$B:$B,0),'Data - Knowledge'!AU$8)/100</f>
        <v>0.292</v>
      </c>
      <c r="AV317" s="380">
        <f t="array" aca="true" ref="AV317">INDEX(KM_PCT,MATCH($A317,'Knowledge - Percentages'!$B:$B,0),'Data - Knowledge'!AV$8)/100</f>
        <v>0.289</v>
      </c>
      <c r="AW317" s="380">
        <f t="array" aca="true" ref="AW317">INDEX(KM_PCT,MATCH($A317,'Knowledge - Percentages'!$B:$B,0),'Data - Knowledge'!AW$8)/100</f>
        <v>0.29</v>
      </c>
      <c r="AX317" s="380">
        <f t="array" aca="true" ref="AX317">INDEX(KM_PCT,MATCH($A317,'Knowledge - Percentages'!$B:$B,0),'Data - Knowledge'!AX$8)/100</f>
        <v>0.34</v>
      </c>
      <c r="AY317" s="380">
        <f t="array" aca="true" ref="AY317">INDEX(KM_PCT,MATCH($A317,'Knowledge - Percentages'!$B:$B,0),'Data - Knowledge'!AY$8)/100</f>
        <v>0.27</v>
      </c>
      <c r="AZ317" s="380">
        <f t="array" aca="true" ref="AZ317">INDEX(KM_PCT,MATCH($A317,'Knowledge - Percentages'!$B:$B,0),'Data - Knowledge'!AZ$8)/100</f>
        <v>0.314</v>
      </c>
      <c r="BA317" s="380">
        <f t="array" aca="true" ref="BA317">INDEX(KM_PCT,MATCH($A317,'Knowledge - Percentages'!$B:$B,0),'Data - Knowledge'!BA$8)/100</f>
        <v>0.27</v>
      </c>
      <c r="BB317" s="380">
        <f t="array" aca="true" ref="BB317">INDEX(KM_PCT,MATCH($A317,'Knowledge - Percentages'!$B:$B,0),'Data - Knowledge'!BB$8)/100</f>
        <v>0.24100000000000002</v>
      </c>
      <c r="BC317" s="380">
        <f t="array" aca="true" ref="BC317">INDEX(KM_PCT,MATCH($A317,'Knowledge - Percentages'!$B:$B,0),'Data - Knowledge'!BC$8)/100</f>
        <v>0.13699999999999998</v>
      </c>
      <c r="BD317" s="380">
        <f t="array" aca="true" ref="BD317">INDEX(KM_PCT,MATCH($A317,'Knowledge - Percentages'!$B:$B,0),'Data - Knowledge'!BD$8)/100</f>
        <v>0.16399999999999998</v>
      </c>
      <c r="BE317" s="380">
        <f t="array" aca="true" ref="BE317">INDEX(KM_PCT,MATCH($A317,'Knowledge - Percentages'!$B:$B,0),'Data - Knowledge'!BE$8)/100</f>
        <v>0.20600000000000002</v>
      </c>
      <c r="BF317" s="380">
        <f t="array" aca="true" ref="BF317">INDEX(KM_PCT,MATCH($A317,'Knowledge - Percentages'!$B:$B,0),'Data - Knowledge'!BF$8)/100</f>
        <v>0.187</v>
      </c>
      <c r="BG317" s="380">
        <f t="array" aca="true" ref="BG317">INDEX(KM_PCT,MATCH($A317,'Knowledge - Percentages'!$B:$B,0),'Data - Knowledge'!BG$8)/100</f>
        <v>0.26899999999999996</v>
      </c>
      <c r="BH317" s="380">
        <f t="array" aca="true" ref="BH317">INDEX(KM_PCT,MATCH($A317,'Knowledge - Percentages'!$B:$B,0),'Data - Knowledge'!BH$8)/100</f>
        <v>0.26899999999999996</v>
      </c>
      <c r="BI317" s="380">
        <f t="array" aca="true" ref="BI317">INDEX(KM_PCT,MATCH($A317,'Knowledge - Percentages'!$B:$B,0),'Data - Knowledge'!BI$8)/100</f>
        <v>0.267</v>
      </c>
      <c r="BJ317" s="380">
        <f t="array" aca="true" ref="BJ317">INDEX(KM_PCT,MATCH($A317,'Knowledge - Percentages'!$B:$B,0),'Data - Knowledge'!BJ$8)/100</f>
        <v>0.263</v>
      </c>
      <c r="BK317" s="380">
        <f t="array" aca="true" ref="BK317">INDEX(KM_PCT,MATCH($A317,'Knowledge - Percentages'!$B:$B,0),'Data - Knowledge'!BK$8)/100</f>
        <v>0.353</v>
      </c>
      <c r="BL317" s="380">
        <f t="array" aca="true" ref="BL317">INDEX(KM_PCT,MATCH($A317,'Knowledge - Percentages'!$B:$B,0),'Data - Knowledge'!BL$8)/100</f>
        <v>0.33799999999999997</v>
      </c>
      <c r="BM317" s="380">
        <f t="array" aca="true" ref="BM317">INDEX(KM_PCT,MATCH($A317,'Knowledge - Percentages'!$B:$B,0),'Data - Knowledge'!BM$8)/100</f>
        <v>0.32299999999999995</v>
      </c>
      <c r="BN317" s="380">
        <f t="array" aca="true" ref="BN317">INDEX(KM_PCT,MATCH($A317,'Knowledge - Percentages'!$B:$B,0),'Data - Knowledge'!BN$8)/100</f>
        <v>0.264</v>
      </c>
      <c r="BO317" s="380">
        <f t="array" aca="true" ref="BO317">INDEX(KM_PCT,MATCH($A317,'Knowledge - Percentages'!$B:$B,0),'Data - Knowledge'!BO$8)/100</f>
        <v>0.23199999999999998</v>
      </c>
      <c r="BP317" s="380">
        <f t="array" aca="true" ref="BP317">INDEX(KM_PCT,MATCH($A317,'Knowledge - Percentages'!$B:$B,0),'Data - Knowledge'!BP$8)/100</f>
        <v>0.228</v>
      </c>
      <c r="BQ317" s="380">
        <f t="array" aca="true" ref="BQ317">INDEX(KM_PCT,MATCH($A317,'Knowledge - Percentages'!$B:$B,0),'Data - Knowledge'!BQ$8)/100</f>
        <v>0.204</v>
      </c>
    </row>
    <row r="318" spans="1:69">
      <c r="A318" t="s">
        <v>1215</v>
      </c>
      <c r="B318" t="s">
        <v>1208</v>
      </c>
      <c r="C318" t="s">
        <v>1216</v>
      </c>
      <c r="D318" t="s">
        <v>1217</v>
      </c>
      <c r="E318" s="373">
        <f>SUMPRODUCT($K$2:$BQ$2,$K318:$BQ318)/$J$2</f>
        <v>0.41382196969696972</v>
      </c>
      <c r="F318" s="379">
        <f>SUMPRODUCT($K$2:$BQ$2,$K318:$BQ318)</f>
        <v>109.24900000000001</v>
      </c>
      <c r="G318" s="373">
        <f>SUMPRODUCT($K$3:$BQ$3,$K318:$BQ318)/$J$3</f>
        <v>0.49772422997946608</v>
      </c>
      <c r="H318" s="379">
        <f>SUMPRODUCT($K$3:$BQ$3,$K318:$BQ318)</f>
        <v>4847.834</v>
      </c>
      <c r="I318" s="373">
        <f>CORREL($K$4:$BQ$4,$K318:$BQ318)</f>
        <v>-0.30853671816562983</v>
      </c>
      <c r="J318" s="379">
        <f>$E318/$G318*100</f>
        <v>83.14282182204434</v>
      </c>
      <c r="K318" s="380">
        <f t="array" aca="true" ref="K318">INDEX(KM_PCT,MATCH($A318,'Knowledge - Percentages'!$B:$B,0),'Data - Knowledge'!K$8)/100</f>
        <v>0.583</v>
      </c>
      <c r="L318" s="380">
        <f t="array" aca="true" ref="L318">INDEX(KM_PCT,MATCH($A318,'Knowledge - Percentages'!$B:$B,0),'Data - Knowledge'!L$8)/100</f>
        <v>0.583</v>
      </c>
      <c r="M318" s="380">
        <f t="array" aca="true" ref="M318">INDEX(KM_PCT,MATCH($A318,'Knowledge - Percentages'!$B:$B,0),'Data - Knowledge'!M$8)/100</f>
        <v>0.589</v>
      </c>
      <c r="N318" s="380">
        <f t="array" aca="true" ref="N318">INDEX(KM_PCT,MATCH($A318,'Knowledge - Percentages'!$B:$B,0),'Data - Knowledge'!N$8)/100</f>
        <v>0.551</v>
      </c>
      <c r="O318" s="380">
        <f t="array" aca="true" ref="O318">INDEX(KM_PCT,MATCH($A318,'Knowledge - Percentages'!$B:$B,0),'Data - Knowledge'!O$8)/100</f>
        <v>0.568</v>
      </c>
      <c r="P318" s="380">
        <f t="array" aca="true" ref="P318">INDEX(KM_PCT,MATCH($A318,'Knowledge - Percentages'!$B:$B,0),'Data - Knowledge'!P$8)/100</f>
        <v>0.594</v>
      </c>
      <c r="Q318" s="380">
        <f t="array" aca="true" ref="Q318">INDEX(KM_PCT,MATCH($A318,'Knowledge - Percentages'!$B:$B,0),'Data - Knowledge'!Q$8)/100</f>
        <v>0.53299999999999992</v>
      </c>
      <c r="R318" s="380">
        <f t="array" aca="true" ref="R318">INDEX(KM_PCT,MATCH($A318,'Knowledge - Percentages'!$B:$B,0),'Data - Knowledge'!R$8)/100</f>
        <v>0.569</v>
      </c>
      <c r="S318" s="380">
        <f t="array" aca="true" ref="S318">INDEX(KM_PCT,MATCH($A318,'Knowledge - Percentages'!$B:$B,0),'Data - Knowledge'!S$8)/100</f>
        <v>0.626</v>
      </c>
      <c r="T318" s="380">
        <f t="array" aca="true" ref="T318">INDEX(KM_PCT,MATCH($A318,'Knowledge - Percentages'!$B:$B,0),'Data - Knowledge'!T$8)/100</f>
        <v>0.505</v>
      </c>
      <c r="U318" s="380">
        <f t="array" aca="true" ref="U318">INDEX(KM_PCT,MATCH($A318,'Knowledge - Percentages'!$B:$B,0),'Data - Knowledge'!U$8)/100</f>
        <v>0.505</v>
      </c>
      <c r="V318" s="380">
        <f t="array" aca="true" ref="V318">INDEX(KM_PCT,MATCH($A318,'Knowledge - Percentages'!$B:$B,0),'Data - Knowledge'!V$8)/100</f>
        <v>0.499</v>
      </c>
      <c r="W318" s="380">
        <f t="array" aca="true" ref="W318">INDEX(KM_PCT,MATCH($A318,'Knowledge - Percentages'!$B:$B,0),'Data - Knowledge'!W$8)/100</f>
        <v>0.48700000000000004</v>
      </c>
      <c r="X318" s="380">
        <f t="array" aca="true" ref="X318">INDEX(KM_PCT,MATCH($A318,'Knowledge - Percentages'!$B:$B,0),'Data - Knowledge'!X$8)/100</f>
        <v>0.502</v>
      </c>
      <c r="Y318" s="380">
        <f t="array" aca="true" ref="Y318">INDEX(KM_PCT,MATCH($A318,'Knowledge - Percentages'!$B:$B,0),'Data - Knowledge'!Y$8)/100</f>
        <v>0.488</v>
      </c>
      <c r="Z318" s="380">
        <f t="array" aca="true" ref="Z318">INDEX(KM_PCT,MATCH($A318,'Knowledge - Percentages'!$B:$B,0),'Data - Knowledge'!Z$8)/100</f>
        <v>0.473</v>
      </c>
      <c r="AA318" s="380">
        <f t="array" aca="true" ref="AA318">INDEX(KM_PCT,MATCH($A318,'Knowledge - Percentages'!$B:$B,0),'Data - Knowledge'!AA$8)/100</f>
        <v>0.478</v>
      </c>
      <c r="AB318" s="380">
        <f t="array" aca="true" ref="AB318">INDEX(KM_PCT,MATCH($A318,'Knowledge - Percentages'!$B:$B,0),'Data - Knowledge'!AB$8)/100</f>
        <v>0.56700000000000006</v>
      </c>
      <c r="AC318" s="380">
        <f t="array" aca="true" ref="AC318">INDEX(KM_PCT,MATCH($A318,'Knowledge - Percentages'!$B:$B,0),'Data - Knowledge'!AC$8)/100</f>
        <v>0.501</v>
      </c>
      <c r="AD318" s="380">
        <f t="array" aca="true" ref="AD318">INDEX(KM_PCT,MATCH($A318,'Knowledge - Percentages'!$B:$B,0),'Data - Knowledge'!AD$8)/100</f>
        <v>0.456</v>
      </c>
      <c r="AE318" s="380">
        <f t="array" aca="true" ref="AE318">INDEX(KM_PCT,MATCH($A318,'Knowledge - Percentages'!$B:$B,0),'Data - Knowledge'!AE$8)/100</f>
        <v>0.488</v>
      </c>
      <c r="AF318" s="380">
        <f t="array" aca="true" ref="AF318">INDEX(KM_PCT,MATCH($A318,'Knowledge - Percentages'!$B:$B,0),'Data - Knowledge'!AF$8)/100</f>
        <v>0.475</v>
      </c>
      <c r="AG318" s="380">
        <f t="array" aca="true" ref="AG318">INDEX(KM_PCT,MATCH($A318,'Knowledge - Percentages'!$B:$B,0),'Data - Knowledge'!AG$8)/100</f>
        <v>0.45899999999999996</v>
      </c>
      <c r="AH318" s="380">
        <f t="array" aca="true" ref="AH318">INDEX(KM_PCT,MATCH($A318,'Knowledge - Percentages'!$B:$B,0),'Data - Knowledge'!AH$8)/100</f>
        <v>0.514</v>
      </c>
      <c r="AI318" s="380">
        <f t="array" aca="true" ref="AI318">INDEX(KM_PCT,MATCH($A318,'Knowledge - Percentages'!$B:$B,0),'Data - Knowledge'!AI$8)/100</f>
        <v>0.455</v>
      </c>
      <c r="AJ318" s="380">
        <f t="array" aca="true" ref="AJ318">INDEX(KM_PCT,MATCH($A318,'Knowledge - Percentages'!$B:$B,0),'Data - Knowledge'!AJ$8)/100</f>
        <v>0.513</v>
      </c>
      <c r="AK318" s="380">
        <f t="array" aca="true" ref="AK318">INDEX(KM_PCT,MATCH($A318,'Knowledge - Percentages'!$B:$B,0),'Data - Knowledge'!AK$8)/100</f>
        <v>0.494</v>
      </c>
      <c r="AL318" s="380">
        <f t="array" aca="true" ref="AL318">INDEX(KM_PCT,MATCH($A318,'Knowledge - Percentages'!$B:$B,0),'Data - Knowledge'!AL$8)/100</f>
        <v>0.502</v>
      </c>
      <c r="AM318" s="380">
        <f t="array" aca="true" ref="AM318">INDEX(KM_PCT,MATCH($A318,'Knowledge - Percentages'!$B:$B,0),'Data - Knowledge'!AM$8)/100</f>
        <v>0.532</v>
      </c>
      <c r="AN318" s="380">
        <f t="array" aca="true" ref="AN318">INDEX(KM_PCT,MATCH($A318,'Knowledge - Percentages'!$B:$B,0),'Data - Knowledge'!AN$8)/100</f>
        <v>0.428</v>
      </c>
      <c r="AO318" s="380">
        <f t="array" aca="true" ref="AO318">INDEX(KM_PCT,MATCH($A318,'Knowledge - Percentages'!$B:$B,0),'Data - Knowledge'!AO$8)/100</f>
        <v>0.43</v>
      </c>
      <c r="AP318" s="380">
        <f t="array" aca="true" ref="AP318">INDEX(KM_PCT,MATCH($A318,'Knowledge - Percentages'!$B:$B,0),'Data - Knowledge'!AP$8)/100</f>
        <v>0.493</v>
      </c>
      <c r="AQ318" s="380">
        <f t="array" aca="true" ref="AQ318">INDEX(KM_PCT,MATCH($A318,'Knowledge - Percentages'!$B:$B,0),'Data - Knowledge'!AQ$8)/100</f>
        <v>0.528</v>
      </c>
      <c r="AR318" s="380">
        <f t="array" aca="true" ref="AR318">INDEX(KM_PCT,MATCH($A318,'Knowledge - Percentages'!$B:$B,0),'Data - Knowledge'!AR$8)/100</f>
        <v>0.413</v>
      </c>
      <c r="AS318" s="380">
        <f t="array" aca="true" ref="AS318">INDEX(KM_PCT,MATCH($A318,'Knowledge - Percentages'!$B:$B,0),'Data - Knowledge'!AS$8)/100</f>
        <v>0.409</v>
      </c>
      <c r="AT318" s="380">
        <f t="array" aca="true" ref="AT318">INDEX(KM_PCT,MATCH($A318,'Knowledge - Percentages'!$B:$B,0),'Data - Knowledge'!AT$8)/100</f>
        <v>0.409</v>
      </c>
      <c r="AU318" s="380">
        <f t="array" aca="true" ref="AU318">INDEX(KM_PCT,MATCH($A318,'Knowledge - Percentages'!$B:$B,0),'Data - Knowledge'!AU$8)/100</f>
        <v>0.43200000000000005</v>
      </c>
      <c r="AV318" s="380">
        <f t="array" aca="true" ref="AV318">INDEX(KM_PCT,MATCH($A318,'Knowledge - Percentages'!$B:$B,0),'Data - Knowledge'!AV$8)/100</f>
        <v>0.446</v>
      </c>
      <c r="AW318" s="380">
        <f t="array" aca="true" ref="AW318">INDEX(KM_PCT,MATCH($A318,'Knowledge - Percentages'!$B:$B,0),'Data - Knowledge'!AW$8)/100</f>
        <v>0.45899999999999996</v>
      </c>
      <c r="AX318" s="380">
        <f t="array" aca="true" ref="AX318">INDEX(KM_PCT,MATCH($A318,'Knowledge - Percentages'!$B:$B,0),'Data - Knowledge'!AX$8)/100</f>
        <v>0.46399999999999997</v>
      </c>
      <c r="AY318" s="380">
        <f t="array" aca="true" ref="AY318">INDEX(KM_PCT,MATCH($A318,'Knowledge - Percentages'!$B:$B,0),'Data - Knowledge'!AY$8)/100</f>
        <v>0.41600000000000004</v>
      </c>
      <c r="AZ318" s="380">
        <f t="array" aca="true" ref="AZ318">INDEX(KM_PCT,MATCH($A318,'Knowledge - Percentages'!$B:$B,0),'Data - Knowledge'!AZ$8)/100</f>
        <v>0.48200000000000004</v>
      </c>
      <c r="BA318" s="380">
        <f t="array" aca="true" ref="BA318">INDEX(KM_PCT,MATCH($A318,'Knowledge - Percentages'!$B:$B,0),'Data - Knowledge'!BA$8)/100</f>
        <v>0.39299999999999996</v>
      </c>
      <c r="BB318" s="380">
        <f t="array" aca="true" ref="BB318">INDEX(KM_PCT,MATCH($A318,'Knowledge - Percentages'!$B:$B,0),'Data - Knowledge'!BB$8)/100</f>
        <v>0.41700000000000004</v>
      </c>
      <c r="BC318" s="380">
        <f t="array" aca="true" ref="BC318">INDEX(KM_PCT,MATCH($A318,'Knowledge - Percentages'!$B:$B,0),'Data - Knowledge'!BC$8)/100</f>
        <v>0.264</v>
      </c>
      <c r="BD318" s="380">
        <f t="array" aca="true" ref="BD318">INDEX(KM_PCT,MATCH($A318,'Knowledge - Percentages'!$B:$B,0),'Data - Knowledge'!BD$8)/100</f>
        <v>0.32</v>
      </c>
      <c r="BE318" s="380">
        <f t="array" aca="true" ref="BE318">INDEX(KM_PCT,MATCH($A318,'Knowledge - Percentages'!$B:$B,0),'Data - Knowledge'!BE$8)/100</f>
        <v>0.344</v>
      </c>
      <c r="BF318" s="380">
        <f t="array" aca="true" ref="BF318">INDEX(KM_PCT,MATCH($A318,'Knowledge - Percentages'!$B:$B,0),'Data - Knowledge'!BF$8)/100</f>
        <v>0.313</v>
      </c>
      <c r="BG318" s="380">
        <f t="array" aca="true" ref="BG318">INDEX(KM_PCT,MATCH($A318,'Knowledge - Percentages'!$B:$B,0),'Data - Knowledge'!BG$8)/100</f>
        <v>0.429</v>
      </c>
      <c r="BH318" s="380">
        <f t="array" aca="true" ref="BH318">INDEX(KM_PCT,MATCH($A318,'Knowledge - Percentages'!$B:$B,0),'Data - Knowledge'!BH$8)/100</f>
        <v>0.429</v>
      </c>
      <c r="BI318" s="380">
        <f t="array" aca="true" ref="BI318">INDEX(KM_PCT,MATCH($A318,'Knowledge - Percentages'!$B:$B,0),'Data - Knowledge'!BI$8)/100</f>
        <v>0.429</v>
      </c>
      <c r="BJ318" s="380">
        <f t="array" aca="true" ref="BJ318">INDEX(KM_PCT,MATCH($A318,'Knowledge - Percentages'!$B:$B,0),'Data - Knowledge'!BJ$8)/100</f>
        <v>0.415</v>
      </c>
      <c r="BK318" s="380">
        <f t="array" aca="true" ref="BK318">INDEX(KM_PCT,MATCH($A318,'Knowledge - Percentages'!$B:$B,0),'Data - Knowledge'!BK$8)/100</f>
        <v>0.39399999999999996</v>
      </c>
      <c r="BL318" s="380">
        <f t="array" aca="true" ref="BL318">INDEX(KM_PCT,MATCH($A318,'Knowledge - Percentages'!$B:$B,0),'Data - Knowledge'!BL$8)/100</f>
        <v>0.332</v>
      </c>
      <c r="BM318" s="380">
        <f t="array" aca="true" ref="BM318">INDEX(KM_PCT,MATCH($A318,'Knowledge - Percentages'!$B:$B,0),'Data - Knowledge'!BM$8)/100</f>
        <v>0.39399999999999996</v>
      </c>
      <c r="BN318" s="380">
        <f t="array" aca="true" ref="BN318">INDEX(KM_PCT,MATCH($A318,'Knowledge - Percentages'!$B:$B,0),'Data - Knowledge'!BN$8)/100</f>
        <v>0.397</v>
      </c>
      <c r="BO318" s="380">
        <f t="array" aca="true" ref="BO318">INDEX(KM_PCT,MATCH($A318,'Knowledge - Percentages'!$B:$B,0),'Data - Knowledge'!BO$8)/100</f>
        <v>0.379</v>
      </c>
      <c r="BP318" s="380">
        <f t="array" aca="true" ref="BP318">INDEX(KM_PCT,MATCH($A318,'Knowledge - Percentages'!$B:$B,0),'Data - Knowledge'!BP$8)/100</f>
        <v>0.34700000000000003</v>
      </c>
      <c r="BQ318" s="380">
        <f t="array" aca="true" ref="BQ318">INDEX(KM_PCT,MATCH($A318,'Knowledge - Percentages'!$B:$B,0),'Data - Knowledge'!BQ$8)/100</f>
        <v>0.305</v>
      </c>
    </row>
    <row r="319" spans="1:69">
      <c r="A319" t="s">
        <v>723</v>
      </c>
      <c r="B319" t="s">
        <v>1195</v>
      </c>
      <c r="C319" t="s">
        <v>1218</v>
      </c>
      <c r="D319" t="s">
        <v>1219</v>
      </c>
      <c r="E319" s="373">
        <f>SUMPRODUCT($K$2:$BQ$2,$K319:$BQ319)/$J$2</f>
        <v>0.035056818181818175</v>
      </c>
      <c r="F319" s="379">
        <f>SUMPRODUCT($K$2:$BQ$2,$K319:$BQ319)</f>
        <v>9.254999999999999</v>
      </c>
      <c r="G319" s="373">
        <f>SUMPRODUCT($K$3:$BQ$3,$K319:$BQ319)/$J$3</f>
        <v>0.03573223819301849</v>
      </c>
      <c r="H319" s="379">
        <f>SUMPRODUCT($K$3:$BQ$3,$K319:$BQ319)</f>
        <v>348.0320000000001</v>
      </c>
      <c r="I319" s="373">
        <f>CORREL($K$4:$BQ$4,$K319:$BQ319)</f>
        <v>-0.13360810930721029</v>
      </c>
      <c r="J319" s="379">
        <f>$E319/$G319*100</f>
        <v>98.109774127352921</v>
      </c>
      <c r="K319" s="380">
        <f t="array" aca="true" ref="K319">INDEX(KM_PCT,MATCH($A319,'Knowledge - Percentages'!$B:$B,0),'Data - Knowledge'!K$8)/100</f>
        <v>0.037000000000000005</v>
      </c>
      <c r="L319" s="380">
        <f t="array" aca="true" ref="L319">INDEX(KM_PCT,MATCH($A319,'Knowledge - Percentages'!$B:$B,0),'Data - Knowledge'!L$8)/100</f>
        <v>0.037000000000000005</v>
      </c>
      <c r="M319" s="380">
        <f t="array" aca="true" ref="M319">INDEX(KM_PCT,MATCH($A319,'Knowledge - Percentages'!$B:$B,0),'Data - Knowledge'!M$8)/100</f>
        <v>0.037000000000000005</v>
      </c>
      <c r="N319" s="380">
        <f t="array" aca="true" ref="N319">INDEX(KM_PCT,MATCH($A319,'Knowledge - Percentages'!$B:$B,0),'Data - Knowledge'!N$8)/100</f>
        <v>0.037000000000000005</v>
      </c>
      <c r="O319" s="380">
        <f t="array" aca="true" ref="O319">INDEX(KM_PCT,MATCH($A319,'Knowledge - Percentages'!$B:$B,0),'Data - Knowledge'!O$8)/100</f>
        <v>0.037000000000000005</v>
      </c>
      <c r="P319" s="380">
        <f t="array" aca="true" ref="P319">INDEX(KM_PCT,MATCH($A319,'Knowledge - Percentages'!$B:$B,0),'Data - Knowledge'!P$8)/100</f>
        <v>0.028999999999999998</v>
      </c>
      <c r="Q319" s="380">
        <f t="array" aca="true" ref="Q319">INDEX(KM_PCT,MATCH($A319,'Knowledge - Percentages'!$B:$B,0),'Data - Knowledge'!Q$8)/100</f>
        <v>0.037000000000000005</v>
      </c>
      <c r="R319" s="380">
        <f t="array" aca="true" ref="R319">INDEX(KM_PCT,MATCH($A319,'Knowledge - Percentages'!$B:$B,0),'Data - Knowledge'!R$8)/100</f>
        <v>0.037000000000000005</v>
      </c>
      <c r="S319" s="380">
        <f t="array" aca="true" ref="S319">INDEX(KM_PCT,MATCH($A319,'Knowledge - Percentages'!$B:$B,0),'Data - Knowledge'!S$8)/100</f>
        <v>0.037000000000000005</v>
      </c>
      <c r="T319" s="380">
        <f t="array" aca="true" ref="T319">INDEX(KM_PCT,MATCH($A319,'Knowledge - Percentages'!$B:$B,0),'Data - Knowledge'!T$8)/100</f>
        <v>0.031</v>
      </c>
      <c r="U319" s="380">
        <f t="array" aca="true" ref="U319">INDEX(KM_PCT,MATCH($A319,'Knowledge - Percentages'!$B:$B,0),'Data - Knowledge'!U$8)/100</f>
        <v>0.037000000000000005</v>
      </c>
      <c r="V319" s="380">
        <f t="array" aca="true" ref="V319">INDEX(KM_PCT,MATCH($A319,'Knowledge - Percentages'!$B:$B,0),'Data - Knowledge'!V$8)/100</f>
        <v>0.037000000000000005</v>
      </c>
      <c r="W319" s="380">
        <f t="array" aca="true" ref="W319">INDEX(KM_PCT,MATCH($A319,'Knowledge - Percentages'!$B:$B,0),'Data - Knowledge'!W$8)/100</f>
        <v>0.037000000000000005</v>
      </c>
      <c r="X319" s="380">
        <f t="array" aca="true" ref="X319">INDEX(KM_PCT,MATCH($A319,'Knowledge - Percentages'!$B:$B,0),'Data - Knowledge'!X$8)/100</f>
        <v>0.037000000000000005</v>
      </c>
      <c r="Y319" s="380">
        <f t="array" aca="true" ref="Y319">INDEX(KM_PCT,MATCH($A319,'Knowledge - Percentages'!$B:$B,0),'Data - Knowledge'!Y$8)/100</f>
        <v>0.037000000000000005</v>
      </c>
      <c r="Z319" s="380">
        <f t="array" aca="true" ref="Z319">INDEX(KM_PCT,MATCH($A319,'Knowledge - Percentages'!$B:$B,0),'Data - Knowledge'!Z$8)/100</f>
        <v>0.037000000000000005</v>
      </c>
      <c r="AA319" s="380">
        <f t="array" aca="true" ref="AA319">INDEX(KM_PCT,MATCH($A319,'Knowledge - Percentages'!$B:$B,0),'Data - Knowledge'!AA$8)/100</f>
        <v>0.037000000000000005</v>
      </c>
      <c r="AB319" s="380">
        <f t="array" aca="true" ref="AB319">INDEX(KM_PCT,MATCH($A319,'Knowledge - Percentages'!$B:$B,0),'Data - Knowledge'!AB$8)/100</f>
        <v>0.037000000000000005</v>
      </c>
      <c r="AC319" s="380">
        <f t="array" aca="true" ref="AC319">INDEX(KM_PCT,MATCH($A319,'Knowledge - Percentages'!$B:$B,0),'Data - Knowledge'!AC$8)/100</f>
        <v>0.037000000000000005</v>
      </c>
      <c r="AD319" s="380">
        <f t="array" aca="true" ref="AD319">INDEX(KM_PCT,MATCH($A319,'Knowledge - Percentages'!$B:$B,0),'Data - Knowledge'!AD$8)/100</f>
        <v>0.037000000000000005</v>
      </c>
      <c r="AE319" s="380">
        <f t="array" aca="true" ref="AE319">INDEX(KM_PCT,MATCH($A319,'Knowledge - Percentages'!$B:$B,0),'Data - Knowledge'!AE$8)/100</f>
        <v>0.034</v>
      </c>
      <c r="AF319" s="380">
        <f t="array" aca="true" ref="AF319">INDEX(KM_PCT,MATCH($A319,'Knowledge - Percentages'!$B:$B,0),'Data - Knowledge'!AF$8)/100</f>
        <v>0.034</v>
      </c>
      <c r="AG319" s="380">
        <f t="array" aca="true" ref="AG319">INDEX(KM_PCT,MATCH($A319,'Knowledge - Percentages'!$B:$B,0),'Data - Knowledge'!AG$8)/100</f>
        <v>0.033</v>
      </c>
      <c r="AH319" s="380">
        <f t="array" aca="true" ref="AH319">INDEX(KM_PCT,MATCH($A319,'Knowledge - Percentages'!$B:$B,0),'Data - Knowledge'!AH$8)/100</f>
        <v>0.04</v>
      </c>
      <c r="AI319" s="380">
        <f t="array" aca="true" ref="AI319">INDEX(KM_PCT,MATCH($A319,'Knowledge - Percentages'!$B:$B,0),'Data - Knowledge'!AI$8)/100</f>
        <v>0.039</v>
      </c>
      <c r="AJ319" s="380">
        <f t="array" aca="true" ref="AJ319">INDEX(KM_PCT,MATCH($A319,'Knowledge - Percentages'!$B:$B,0),'Data - Knowledge'!AJ$8)/100</f>
        <v>0.039</v>
      </c>
      <c r="AK319" s="380">
        <f t="array" aca="true" ref="AK319">INDEX(KM_PCT,MATCH($A319,'Knowledge - Percentages'!$B:$B,0),'Data - Knowledge'!AK$8)/100</f>
        <v>0.037000000000000005</v>
      </c>
      <c r="AL319" s="380">
        <f t="array" aca="true" ref="AL319">INDEX(KM_PCT,MATCH($A319,'Knowledge - Percentages'!$B:$B,0),'Data - Knowledge'!AL$8)/100</f>
        <v>0.037000000000000005</v>
      </c>
      <c r="AM319" s="380">
        <f t="array" aca="true" ref="AM319">INDEX(KM_PCT,MATCH($A319,'Knowledge - Percentages'!$B:$B,0),'Data - Knowledge'!AM$8)/100</f>
        <v>0.040999999999999995</v>
      </c>
      <c r="AN319" s="380">
        <f t="array" aca="true" ref="AN319">INDEX(KM_PCT,MATCH($A319,'Knowledge - Percentages'!$B:$B,0),'Data - Knowledge'!AN$8)/100</f>
        <v>0.037000000000000005</v>
      </c>
      <c r="AO319" s="380">
        <f t="array" aca="true" ref="AO319">INDEX(KM_PCT,MATCH($A319,'Knowledge - Percentages'!$B:$B,0),'Data - Knowledge'!AO$8)/100</f>
        <v>0.037000000000000005</v>
      </c>
      <c r="AP319" s="380">
        <f t="array" aca="true" ref="AP319">INDEX(KM_PCT,MATCH($A319,'Knowledge - Percentages'!$B:$B,0),'Data - Knowledge'!AP$8)/100</f>
        <v>0.04</v>
      </c>
      <c r="AQ319" s="380">
        <f t="array" aca="true" ref="AQ319">INDEX(KM_PCT,MATCH($A319,'Knowledge - Percentages'!$B:$B,0),'Data - Knowledge'!AQ$8)/100</f>
        <v>0.04</v>
      </c>
      <c r="AR319" s="380">
        <f t="array" aca="true" ref="AR319">INDEX(KM_PCT,MATCH($A319,'Knowledge - Percentages'!$B:$B,0),'Data - Knowledge'!AR$8)/100</f>
        <v>0.035</v>
      </c>
      <c r="AS319" s="380">
        <f t="array" aca="true" ref="AS319">INDEX(KM_PCT,MATCH($A319,'Knowledge - Percentages'!$B:$B,0),'Data - Knowledge'!AS$8)/100</f>
        <v>0.031</v>
      </c>
      <c r="AT319" s="380">
        <f t="array" aca="true" ref="AT319">INDEX(KM_PCT,MATCH($A319,'Knowledge - Percentages'!$B:$B,0),'Data - Knowledge'!AT$8)/100</f>
        <v>0.035</v>
      </c>
      <c r="AU319" s="380">
        <f t="array" aca="true" ref="AU319">INDEX(KM_PCT,MATCH($A319,'Knowledge - Percentages'!$B:$B,0),'Data - Knowledge'!AU$8)/100</f>
        <v>0.035</v>
      </c>
      <c r="AV319" s="380">
        <f t="array" aca="true" ref="AV319">INDEX(KM_PCT,MATCH($A319,'Knowledge - Percentages'!$B:$B,0),'Data - Knowledge'!AV$8)/100</f>
        <v>0.035</v>
      </c>
      <c r="AW319" s="380">
        <f t="array" aca="true" ref="AW319">INDEX(KM_PCT,MATCH($A319,'Knowledge - Percentages'!$B:$B,0),'Data - Knowledge'!AW$8)/100</f>
        <v>0.035</v>
      </c>
      <c r="AX319" s="380">
        <f t="array" aca="true" ref="AX319">INDEX(KM_PCT,MATCH($A319,'Knowledge - Percentages'!$B:$B,0),'Data - Knowledge'!AX$8)/100</f>
        <v>0.035</v>
      </c>
      <c r="AY319" s="380">
        <f t="array" aca="true" ref="AY319">INDEX(KM_PCT,MATCH($A319,'Knowledge - Percentages'!$B:$B,0),'Data - Knowledge'!AY$8)/100</f>
        <v>0.035</v>
      </c>
      <c r="AZ319" s="380">
        <f t="array" aca="true" ref="AZ319">INDEX(KM_PCT,MATCH($A319,'Knowledge - Percentages'!$B:$B,0),'Data - Knowledge'!AZ$8)/100</f>
        <v>0.035</v>
      </c>
      <c r="BA319" s="380">
        <f t="array" aca="true" ref="BA319">INDEX(KM_PCT,MATCH($A319,'Knowledge - Percentages'!$B:$B,0),'Data - Knowledge'!BA$8)/100</f>
        <v>0.035</v>
      </c>
      <c r="BB319" s="380">
        <f t="array" aca="true" ref="BB319">INDEX(KM_PCT,MATCH($A319,'Knowledge - Percentages'!$B:$B,0),'Data - Knowledge'!BB$8)/100</f>
        <v>0.035</v>
      </c>
      <c r="BC319" s="380">
        <f t="array" aca="true" ref="BC319">INDEX(KM_PCT,MATCH($A319,'Knowledge - Percentages'!$B:$B,0),'Data - Knowledge'!BC$8)/100</f>
        <v>0.03</v>
      </c>
      <c r="BD319" s="380">
        <f t="array" aca="true" ref="BD319">INDEX(KM_PCT,MATCH($A319,'Knowledge - Percentages'!$B:$B,0),'Data - Knowledge'!BD$8)/100</f>
        <v>0.03</v>
      </c>
      <c r="BE319" s="380">
        <f t="array" aca="true" ref="BE319">INDEX(KM_PCT,MATCH($A319,'Knowledge - Percentages'!$B:$B,0),'Data - Knowledge'!BE$8)/100</f>
        <v>0.03</v>
      </c>
      <c r="BF319" s="380">
        <f t="array" aca="true" ref="BF319">INDEX(KM_PCT,MATCH($A319,'Knowledge - Percentages'!$B:$B,0),'Data - Knowledge'!BF$8)/100</f>
        <v>0.03</v>
      </c>
      <c r="BG319" s="380">
        <f t="array" aca="true" ref="BG319">INDEX(KM_PCT,MATCH($A319,'Knowledge - Percentages'!$B:$B,0),'Data - Knowledge'!BG$8)/100</f>
        <v>0.037000000000000005</v>
      </c>
      <c r="BH319" s="380">
        <f t="array" aca="true" ref="BH319">INDEX(KM_PCT,MATCH($A319,'Knowledge - Percentages'!$B:$B,0),'Data - Knowledge'!BH$8)/100</f>
        <v>0.037000000000000005</v>
      </c>
      <c r="BI319" s="380">
        <f t="array" aca="true" ref="BI319">INDEX(KM_PCT,MATCH($A319,'Knowledge - Percentages'!$B:$B,0),'Data - Knowledge'!BI$8)/100</f>
        <v>0.037000000000000005</v>
      </c>
      <c r="BJ319" s="380">
        <f t="array" aca="true" ref="BJ319">INDEX(KM_PCT,MATCH($A319,'Knowledge - Percentages'!$B:$B,0),'Data - Knowledge'!BJ$8)/100</f>
        <v>0.040999999999999995</v>
      </c>
      <c r="BK319" s="380">
        <f t="array" aca="true" ref="BK319">INDEX(KM_PCT,MATCH($A319,'Knowledge - Percentages'!$B:$B,0),'Data - Knowledge'!BK$8)/100</f>
        <v>0.040999999999999995</v>
      </c>
      <c r="BL319" s="380">
        <f t="array" aca="true" ref="BL319">INDEX(KM_PCT,MATCH($A319,'Knowledge - Percentages'!$B:$B,0),'Data - Knowledge'!BL$8)/100</f>
        <v>0.040999999999999995</v>
      </c>
      <c r="BM319" s="380">
        <f t="array" aca="true" ref="BM319">INDEX(KM_PCT,MATCH($A319,'Knowledge - Percentages'!$B:$B,0),'Data - Knowledge'!BM$8)/100</f>
        <v>0.054000000000000006</v>
      </c>
      <c r="BN319" s="380">
        <f t="array" aca="true" ref="BN319">INDEX(KM_PCT,MATCH($A319,'Knowledge - Percentages'!$B:$B,0),'Data - Knowledge'!BN$8)/100</f>
        <v>0.040999999999999995</v>
      </c>
      <c r="BO319" s="380">
        <f t="array" aca="true" ref="BO319">INDEX(KM_PCT,MATCH($A319,'Knowledge - Percentages'!$B:$B,0),'Data - Knowledge'!BO$8)/100</f>
        <v>0.028999999999999998</v>
      </c>
      <c r="BP319" s="380">
        <f t="array" aca="true" ref="BP319">INDEX(KM_PCT,MATCH($A319,'Knowledge - Percentages'!$B:$B,0),'Data - Knowledge'!BP$8)/100</f>
        <v>0.021</v>
      </c>
      <c r="BQ319" s="380">
        <f t="array" aca="true" ref="BQ319">INDEX(KM_PCT,MATCH($A319,'Knowledge - Percentages'!$B:$B,0),'Data - Knowledge'!BQ$8)/100</f>
        <v>0.040999999999999995</v>
      </c>
    </row>
    <row r="320" spans="1:69">
      <c r="A320" t="s">
        <v>725</v>
      </c>
      <c r="B320" t="s">
        <v>1195</v>
      </c>
      <c r="C320" t="s">
        <v>1218</v>
      </c>
      <c r="D320" t="s">
        <v>1220</v>
      </c>
      <c r="E320" s="373">
        <f>SUMPRODUCT($K$2:$BQ$2,$K320:$BQ320)/$J$2</f>
        <v>0.046875000000000007</v>
      </c>
      <c r="F320" s="379">
        <f>SUMPRODUCT($K$2:$BQ$2,$K320:$BQ320)</f>
        <v>12.375000000000002</v>
      </c>
      <c r="G320" s="373">
        <f>SUMPRODUCT($K$3:$BQ$3,$K320:$BQ320)/$J$3</f>
        <v>0.050975256673511313</v>
      </c>
      <c r="H320" s="379">
        <f>SUMPRODUCT($K$3:$BQ$3,$K320:$BQ320)</f>
        <v>496.49900000000019</v>
      </c>
      <c r="I320" s="373">
        <f>CORREL($K$4:$BQ$4,$K320:$BQ320)</f>
        <v>-0.36533362625166371</v>
      </c>
      <c r="J320" s="379">
        <f>$E320/$G320*100</f>
        <v>91.956378562695974</v>
      </c>
      <c r="K320" s="380">
        <f t="array" aca="true" ref="K320">INDEX(KM_PCT,MATCH($A320,'Knowledge - Percentages'!$B:$B,0),'Data - Knowledge'!K$8)/100</f>
        <v>0.052000000000000005</v>
      </c>
      <c r="L320" s="380">
        <f t="array" aca="true" ref="L320">INDEX(KM_PCT,MATCH($A320,'Knowledge - Percentages'!$B:$B,0),'Data - Knowledge'!L$8)/100</f>
        <v>0.052000000000000005</v>
      </c>
      <c r="M320" s="380">
        <f t="array" aca="true" ref="M320">INDEX(KM_PCT,MATCH($A320,'Knowledge - Percentages'!$B:$B,0),'Data - Knowledge'!M$8)/100</f>
        <v>0.052000000000000005</v>
      </c>
      <c r="N320" s="380">
        <f t="array" aca="true" ref="N320">INDEX(KM_PCT,MATCH($A320,'Knowledge - Percentages'!$B:$B,0),'Data - Knowledge'!N$8)/100</f>
        <v>0.052000000000000005</v>
      </c>
      <c r="O320" s="380">
        <f t="array" aca="true" ref="O320">INDEX(KM_PCT,MATCH($A320,'Knowledge - Percentages'!$B:$B,0),'Data - Knowledge'!O$8)/100</f>
        <v>0.052000000000000005</v>
      </c>
      <c r="P320" s="380">
        <f t="array" aca="true" ref="P320">INDEX(KM_PCT,MATCH($A320,'Knowledge - Percentages'!$B:$B,0),'Data - Knowledge'!P$8)/100</f>
        <v>0.049</v>
      </c>
      <c r="Q320" s="380">
        <f t="array" aca="true" ref="Q320">INDEX(KM_PCT,MATCH($A320,'Knowledge - Percentages'!$B:$B,0),'Data - Knowledge'!Q$8)/100</f>
        <v>0.052000000000000005</v>
      </c>
      <c r="R320" s="380">
        <f t="array" aca="true" ref="R320">INDEX(KM_PCT,MATCH($A320,'Knowledge - Percentages'!$B:$B,0),'Data - Knowledge'!R$8)/100</f>
        <v>0.052000000000000005</v>
      </c>
      <c r="S320" s="380">
        <f t="array" aca="true" ref="S320">INDEX(KM_PCT,MATCH($A320,'Knowledge - Percentages'!$B:$B,0),'Data - Knowledge'!S$8)/100</f>
        <v>0.052000000000000005</v>
      </c>
      <c r="T320" s="380">
        <f t="array" aca="true" ref="T320">INDEX(KM_PCT,MATCH($A320,'Knowledge - Percentages'!$B:$B,0),'Data - Knowledge'!T$8)/100</f>
        <v>0.054000000000000006</v>
      </c>
      <c r="U320" s="380">
        <f t="array" aca="true" ref="U320">INDEX(KM_PCT,MATCH($A320,'Knowledge - Percentages'!$B:$B,0),'Data - Knowledge'!U$8)/100</f>
        <v>0.054000000000000006</v>
      </c>
      <c r="V320" s="380">
        <f t="array" aca="true" ref="V320">INDEX(KM_PCT,MATCH($A320,'Knowledge - Percentages'!$B:$B,0),'Data - Knowledge'!V$8)/100</f>
        <v>0.054000000000000006</v>
      </c>
      <c r="W320" s="380">
        <f t="array" aca="true" ref="W320">INDEX(KM_PCT,MATCH($A320,'Knowledge - Percentages'!$B:$B,0),'Data - Knowledge'!W$8)/100</f>
        <v>0.054000000000000006</v>
      </c>
      <c r="X320" s="380">
        <f t="array" aca="true" ref="X320">INDEX(KM_PCT,MATCH($A320,'Knowledge - Percentages'!$B:$B,0),'Data - Knowledge'!X$8)/100</f>
        <v>0.061</v>
      </c>
      <c r="Y320" s="380">
        <f t="array" aca="true" ref="Y320">INDEX(KM_PCT,MATCH($A320,'Knowledge - Percentages'!$B:$B,0),'Data - Knowledge'!Y$8)/100</f>
        <v>0.073</v>
      </c>
      <c r="Z320" s="380">
        <f t="array" aca="true" ref="Z320">INDEX(KM_PCT,MATCH($A320,'Knowledge - Percentages'!$B:$B,0),'Data - Knowledge'!Z$8)/100</f>
        <v>0.063</v>
      </c>
      <c r="AA320" s="380">
        <f t="array" aca="true" ref="AA320">INDEX(KM_PCT,MATCH($A320,'Knowledge - Percentages'!$B:$B,0),'Data - Knowledge'!AA$8)/100</f>
        <v>0.061</v>
      </c>
      <c r="AB320" s="380">
        <f t="array" aca="true" ref="AB320">INDEX(KM_PCT,MATCH($A320,'Knowledge - Percentages'!$B:$B,0),'Data - Knowledge'!AB$8)/100</f>
        <v>0.059000000000000004</v>
      </c>
      <c r="AC320" s="380">
        <f t="array" aca="true" ref="AC320">INDEX(KM_PCT,MATCH($A320,'Knowledge - Percentages'!$B:$B,0),'Data - Knowledge'!AC$8)/100</f>
        <v>0.059000000000000004</v>
      </c>
      <c r="AD320" s="380">
        <f t="array" aca="true" ref="AD320">INDEX(KM_PCT,MATCH($A320,'Knowledge - Percentages'!$B:$B,0),'Data - Knowledge'!AD$8)/100</f>
        <v>0.077</v>
      </c>
      <c r="AE320" s="380">
        <f t="array" aca="true" ref="AE320">INDEX(KM_PCT,MATCH($A320,'Knowledge - Percentages'!$B:$B,0),'Data - Knowledge'!AE$8)/100</f>
        <v>0.052000000000000005</v>
      </c>
      <c r="AF320" s="380">
        <f t="array" aca="true" ref="AF320">INDEX(KM_PCT,MATCH($A320,'Knowledge - Percentages'!$B:$B,0),'Data - Knowledge'!AF$8)/100</f>
        <v>0.052000000000000005</v>
      </c>
      <c r="AG320" s="380">
        <f t="array" aca="true" ref="AG320">INDEX(KM_PCT,MATCH($A320,'Knowledge - Percentages'!$B:$B,0),'Data - Knowledge'!AG$8)/100</f>
        <v>0.052000000000000005</v>
      </c>
      <c r="AH320" s="380">
        <f t="array" aca="true" ref="AH320">INDEX(KM_PCT,MATCH($A320,'Knowledge - Percentages'!$B:$B,0),'Data - Knowledge'!AH$8)/100</f>
        <v>0.053</v>
      </c>
      <c r="AI320" s="380">
        <f t="array" aca="true" ref="AI320">INDEX(KM_PCT,MATCH($A320,'Knowledge - Percentages'!$B:$B,0),'Data - Knowledge'!AI$8)/100</f>
        <v>0.061</v>
      </c>
      <c r="AJ320" s="380">
        <f t="array" aca="true" ref="AJ320">INDEX(KM_PCT,MATCH($A320,'Knowledge - Percentages'!$B:$B,0),'Data - Knowledge'!AJ$8)/100</f>
        <v>0.053</v>
      </c>
      <c r="AK320" s="380">
        <f t="array" aca="true" ref="AK320">INDEX(KM_PCT,MATCH($A320,'Knowledge - Percentages'!$B:$B,0),'Data - Knowledge'!AK$8)/100</f>
        <v>0.052000000000000005</v>
      </c>
      <c r="AL320" s="380">
        <f t="array" aca="true" ref="AL320">INDEX(KM_PCT,MATCH($A320,'Knowledge - Percentages'!$B:$B,0),'Data - Knowledge'!AL$8)/100</f>
        <v>0.052000000000000005</v>
      </c>
      <c r="AM320" s="380">
        <f t="array" aca="true" ref="AM320">INDEX(KM_PCT,MATCH($A320,'Knowledge - Percentages'!$B:$B,0),'Data - Knowledge'!AM$8)/100</f>
        <v>0.057999999999999996</v>
      </c>
      <c r="AN320" s="380">
        <f t="array" aca="true" ref="AN320">INDEX(KM_PCT,MATCH($A320,'Knowledge - Percentages'!$B:$B,0),'Data - Knowledge'!AN$8)/100</f>
        <v>0.052000000000000005</v>
      </c>
      <c r="AO320" s="380">
        <f t="array" aca="true" ref="AO320">INDEX(KM_PCT,MATCH($A320,'Knowledge - Percentages'!$B:$B,0),'Data - Knowledge'!AO$8)/100</f>
        <v>0.052000000000000005</v>
      </c>
      <c r="AP320" s="380">
        <f t="array" aca="true" ref="AP320">INDEX(KM_PCT,MATCH($A320,'Knowledge - Percentages'!$B:$B,0),'Data - Knowledge'!AP$8)/100</f>
        <v>0.047</v>
      </c>
      <c r="AQ320" s="380">
        <f t="array" aca="true" ref="AQ320">INDEX(KM_PCT,MATCH($A320,'Knowledge - Percentages'!$B:$B,0),'Data - Knowledge'!AQ$8)/100</f>
        <v>0.035</v>
      </c>
      <c r="AR320" s="380">
        <f t="array" aca="true" ref="AR320">INDEX(KM_PCT,MATCH($A320,'Knowledge - Percentages'!$B:$B,0),'Data - Knowledge'!AR$8)/100</f>
        <v>0.048</v>
      </c>
      <c r="AS320" s="380">
        <f t="array" aca="true" ref="AS320">INDEX(KM_PCT,MATCH($A320,'Knowledge - Percentages'!$B:$B,0),'Data - Knowledge'!AS$8)/100</f>
        <v>0.048</v>
      </c>
      <c r="AT320" s="380">
        <f t="array" aca="true" ref="AT320">INDEX(KM_PCT,MATCH($A320,'Knowledge - Percentages'!$B:$B,0),'Data - Knowledge'!AT$8)/100</f>
        <v>0.048</v>
      </c>
      <c r="AU320" s="380">
        <f t="array" aca="true" ref="AU320">INDEX(KM_PCT,MATCH($A320,'Knowledge - Percentages'!$B:$B,0),'Data - Knowledge'!AU$8)/100</f>
        <v>0.048</v>
      </c>
      <c r="AV320" s="380">
        <f t="array" aca="true" ref="AV320">INDEX(KM_PCT,MATCH($A320,'Knowledge - Percentages'!$B:$B,0),'Data - Knowledge'!AV$8)/100</f>
        <v>0.048</v>
      </c>
      <c r="AW320" s="380">
        <f t="array" aca="true" ref="AW320">INDEX(KM_PCT,MATCH($A320,'Knowledge - Percentages'!$B:$B,0),'Data - Knowledge'!AW$8)/100</f>
        <v>0.048</v>
      </c>
      <c r="AX320" s="380">
        <f t="array" aca="true" ref="AX320">INDEX(KM_PCT,MATCH($A320,'Knowledge - Percentages'!$B:$B,0),'Data - Knowledge'!AX$8)/100</f>
        <v>0.048</v>
      </c>
      <c r="AY320" s="380">
        <f t="array" aca="true" ref="AY320">INDEX(KM_PCT,MATCH($A320,'Knowledge - Percentages'!$B:$B,0),'Data - Knowledge'!AY$8)/100</f>
        <v>0.044000000000000004</v>
      </c>
      <c r="AZ320" s="380">
        <f t="array" aca="true" ref="AZ320">INDEX(KM_PCT,MATCH($A320,'Knowledge - Percentages'!$B:$B,0),'Data - Knowledge'!AZ$8)/100</f>
        <v>0.044000000000000004</v>
      </c>
      <c r="BA320" s="380">
        <f t="array" aca="true" ref="BA320">INDEX(KM_PCT,MATCH($A320,'Knowledge - Percentages'!$B:$B,0),'Data - Knowledge'!BA$8)/100</f>
        <v>0.038</v>
      </c>
      <c r="BB320" s="380">
        <f t="array" aca="true" ref="BB320">INDEX(KM_PCT,MATCH($A320,'Knowledge - Percentages'!$B:$B,0),'Data - Knowledge'!BB$8)/100</f>
        <v>0.044000000000000004</v>
      </c>
      <c r="BC320" s="380">
        <f t="array" aca="true" ref="BC320">INDEX(KM_PCT,MATCH($A320,'Knowledge - Percentages'!$B:$B,0),'Data - Knowledge'!BC$8)/100</f>
        <v>0.048</v>
      </c>
      <c r="BD320" s="380">
        <f t="array" aca="true" ref="BD320">INDEX(KM_PCT,MATCH($A320,'Knowledge - Percentages'!$B:$B,0),'Data - Knowledge'!BD$8)/100</f>
        <v>0.048</v>
      </c>
      <c r="BE320" s="380">
        <f t="array" aca="true" ref="BE320">INDEX(KM_PCT,MATCH($A320,'Knowledge - Percentages'!$B:$B,0),'Data - Knowledge'!BE$8)/100</f>
        <v>0.048</v>
      </c>
      <c r="BF320" s="380">
        <f t="array" aca="true" ref="BF320">INDEX(KM_PCT,MATCH($A320,'Knowledge - Percentages'!$B:$B,0),'Data - Knowledge'!BF$8)/100</f>
        <v>0.046</v>
      </c>
      <c r="BG320" s="380">
        <f t="array" aca="true" ref="BG320">INDEX(KM_PCT,MATCH($A320,'Knowledge - Percentages'!$B:$B,0),'Data - Knowledge'!BG$8)/100</f>
        <v>0.052000000000000005</v>
      </c>
      <c r="BH320" s="380">
        <f t="array" aca="true" ref="BH320">INDEX(KM_PCT,MATCH($A320,'Knowledge - Percentages'!$B:$B,0),'Data - Knowledge'!BH$8)/100</f>
        <v>0.052000000000000005</v>
      </c>
      <c r="BI320" s="380">
        <f t="array" aca="true" ref="BI320">INDEX(KM_PCT,MATCH($A320,'Knowledge - Percentages'!$B:$B,0),'Data - Knowledge'!BI$8)/100</f>
        <v>0.055999999999999994</v>
      </c>
      <c r="BJ320" s="380">
        <f t="array" aca="true" ref="BJ320">INDEX(KM_PCT,MATCH($A320,'Knowledge - Percentages'!$B:$B,0),'Data - Knowledge'!BJ$8)/100</f>
        <v>0.042</v>
      </c>
      <c r="BK320" s="380">
        <f t="array" aca="true" ref="BK320">INDEX(KM_PCT,MATCH($A320,'Knowledge - Percentages'!$B:$B,0),'Data - Knowledge'!BK$8)/100</f>
        <v>0.052000000000000005</v>
      </c>
      <c r="BL320" s="380">
        <f t="array" aca="true" ref="BL320">INDEX(KM_PCT,MATCH($A320,'Knowledge - Percentages'!$B:$B,0),'Data - Knowledge'!BL$8)/100</f>
        <v>0.075</v>
      </c>
      <c r="BM320" s="380">
        <f t="array" aca="true" ref="BM320">INDEX(KM_PCT,MATCH($A320,'Knowledge - Percentages'!$B:$B,0),'Data - Knowledge'!BM$8)/100</f>
        <v>0.052000000000000005</v>
      </c>
      <c r="BN320" s="380">
        <f t="array" aca="true" ref="BN320">INDEX(KM_PCT,MATCH($A320,'Knowledge - Percentages'!$B:$B,0),'Data - Knowledge'!BN$8)/100</f>
        <v>0.049</v>
      </c>
      <c r="BO320" s="380">
        <f t="array" aca="true" ref="BO320">INDEX(KM_PCT,MATCH($A320,'Knowledge - Percentages'!$B:$B,0),'Data - Knowledge'!BO$8)/100</f>
        <v>0.048</v>
      </c>
      <c r="BP320" s="380">
        <f t="array" aca="true" ref="BP320">INDEX(KM_PCT,MATCH($A320,'Knowledge - Percentages'!$B:$B,0),'Data - Knowledge'!BP$8)/100</f>
        <v>0.048</v>
      </c>
      <c r="BQ320" s="380">
        <f t="array" aca="true" ref="BQ320">INDEX(KM_PCT,MATCH($A320,'Knowledge - Percentages'!$B:$B,0),'Data - Knowledge'!BQ$8)/100</f>
        <v>0.048</v>
      </c>
    </row>
    <row r="321" spans="1:69">
      <c r="A321" t="s">
        <v>727</v>
      </c>
      <c r="B321" t="s">
        <v>1195</v>
      </c>
      <c r="C321" t="s">
        <v>1218</v>
      </c>
      <c r="D321" t="s">
        <v>728</v>
      </c>
      <c r="E321" s="373">
        <f>SUMPRODUCT($K$2:$BQ$2,$K321:$BQ321)/$J$2</f>
        <v>0.13958712121212122</v>
      </c>
      <c r="F321" s="379">
        <f>SUMPRODUCT($K$2:$BQ$2,$K321:$BQ321)</f>
        <v>36.851</v>
      </c>
      <c r="G321" s="373">
        <f>SUMPRODUCT($K$3:$BQ$3,$K321:$BQ321)/$J$3</f>
        <v>0.15954086242299786</v>
      </c>
      <c r="H321" s="379">
        <f>SUMPRODUCT($K$3:$BQ$3,$K321:$BQ321)</f>
        <v>1553.9279999999992</v>
      </c>
      <c r="I321" s="373">
        <f>CORREL($K$4:$BQ$4,$K321:$BQ321)</f>
        <v>-0.33135515308643748</v>
      </c>
      <c r="J321" s="379">
        <f>$E321/$G321*100</f>
        <v>87.493021594698178</v>
      </c>
      <c r="K321" s="380">
        <f t="array" aca="true" ref="K321">INDEX(KM_PCT,MATCH($A321,'Knowledge - Percentages'!$B:$B,0),'Data - Knowledge'!K$8)/100</f>
        <v>0.205</v>
      </c>
      <c r="L321" s="380">
        <f t="array" aca="true" ref="L321">INDEX(KM_PCT,MATCH($A321,'Knowledge - Percentages'!$B:$B,0),'Data - Knowledge'!L$8)/100</f>
        <v>0.205</v>
      </c>
      <c r="M321" s="380">
        <f t="array" aca="true" ref="M321">INDEX(KM_PCT,MATCH($A321,'Knowledge - Percentages'!$B:$B,0),'Data - Knowledge'!M$8)/100</f>
        <v>0.205</v>
      </c>
      <c r="N321" s="380">
        <f t="array" aca="true" ref="N321">INDEX(KM_PCT,MATCH($A321,'Knowledge - Percentages'!$B:$B,0),'Data - Knowledge'!N$8)/100</f>
        <v>0.16899999999999998</v>
      </c>
      <c r="O321" s="380">
        <f t="array" aca="true" ref="O321">INDEX(KM_PCT,MATCH($A321,'Knowledge - Percentages'!$B:$B,0),'Data - Knowledge'!O$8)/100</f>
        <v>0.18899999999999997</v>
      </c>
      <c r="P321" s="380">
        <f t="array" aca="true" ref="P321">INDEX(KM_PCT,MATCH($A321,'Knowledge - Percentages'!$B:$B,0),'Data - Knowledge'!P$8)/100</f>
        <v>0.16899999999999998</v>
      </c>
      <c r="Q321" s="380">
        <f t="array" aca="true" ref="Q321">INDEX(KM_PCT,MATCH($A321,'Knowledge - Percentages'!$B:$B,0),'Data - Knowledge'!Q$8)/100</f>
        <v>0.16899999999999998</v>
      </c>
      <c r="R321" s="380">
        <f t="array" aca="true" ref="R321">INDEX(KM_PCT,MATCH($A321,'Knowledge - Percentages'!$B:$B,0),'Data - Knowledge'!R$8)/100</f>
        <v>0.16899999999999998</v>
      </c>
      <c r="S321" s="380">
        <f t="array" aca="true" ref="S321">INDEX(KM_PCT,MATCH($A321,'Knowledge - Percentages'!$B:$B,0),'Data - Knowledge'!S$8)/100</f>
        <v>0.16899999999999998</v>
      </c>
      <c r="T321" s="380">
        <f t="array" aca="true" ref="T321">INDEX(KM_PCT,MATCH($A321,'Knowledge - Percentages'!$B:$B,0),'Data - Knowledge'!T$8)/100</f>
        <v>0.158</v>
      </c>
      <c r="U321" s="380">
        <f t="array" aca="true" ref="U321">INDEX(KM_PCT,MATCH($A321,'Knowledge - Percentages'!$B:$B,0),'Data - Knowledge'!U$8)/100</f>
        <v>0.158</v>
      </c>
      <c r="V321" s="380">
        <f t="array" aca="true" ref="V321">INDEX(KM_PCT,MATCH($A321,'Knowledge - Percentages'!$B:$B,0),'Data - Knowledge'!V$8)/100</f>
        <v>0.14400000000000002</v>
      </c>
      <c r="W321" s="380">
        <f t="array" aca="true" ref="W321">INDEX(KM_PCT,MATCH($A321,'Knowledge - Percentages'!$B:$B,0),'Data - Knowledge'!W$8)/100</f>
        <v>0.14400000000000002</v>
      </c>
      <c r="X321" s="380">
        <f t="array" aca="true" ref="X321">INDEX(KM_PCT,MATCH($A321,'Knowledge - Percentages'!$B:$B,0),'Data - Knowledge'!X$8)/100</f>
        <v>0.215</v>
      </c>
      <c r="Y321" s="380">
        <f t="array" aca="true" ref="Y321">INDEX(KM_PCT,MATCH($A321,'Knowledge - Percentages'!$B:$B,0),'Data - Knowledge'!Y$8)/100</f>
        <v>0.215</v>
      </c>
      <c r="Z321" s="380">
        <f t="array" aca="true" ref="Z321">INDEX(KM_PCT,MATCH($A321,'Knowledge - Percentages'!$B:$B,0),'Data - Knowledge'!Z$8)/100</f>
        <v>0.298</v>
      </c>
      <c r="AA321" s="380">
        <f t="array" aca="true" ref="AA321">INDEX(KM_PCT,MATCH($A321,'Knowledge - Percentages'!$B:$B,0),'Data - Knowledge'!AA$8)/100</f>
        <v>0.215</v>
      </c>
      <c r="AB321" s="380">
        <f t="array" aca="true" ref="AB321">INDEX(KM_PCT,MATCH($A321,'Knowledge - Percentages'!$B:$B,0),'Data - Knowledge'!AB$8)/100</f>
        <v>0.198</v>
      </c>
      <c r="AC321" s="380">
        <f t="array" aca="true" ref="AC321">INDEX(KM_PCT,MATCH($A321,'Knowledge - Percentages'!$B:$B,0),'Data - Knowledge'!AC$8)/100</f>
        <v>0.198</v>
      </c>
      <c r="AD321" s="380">
        <f t="array" aca="true" ref="AD321">INDEX(KM_PCT,MATCH($A321,'Knowledge - Percentages'!$B:$B,0),'Data - Knowledge'!AD$8)/100</f>
        <v>0.198</v>
      </c>
      <c r="AE321" s="380">
        <f t="array" aca="true" ref="AE321">INDEX(KM_PCT,MATCH($A321,'Knowledge - Percentages'!$B:$B,0),'Data - Knowledge'!AE$8)/100</f>
        <v>0.15</v>
      </c>
      <c r="AF321" s="380">
        <f t="array" aca="true" ref="AF321">INDEX(KM_PCT,MATCH($A321,'Knowledge - Percentages'!$B:$B,0),'Data - Knowledge'!AF$8)/100</f>
        <v>0.154</v>
      </c>
      <c r="AG321" s="380">
        <f t="array" aca="true" ref="AG321">INDEX(KM_PCT,MATCH($A321,'Knowledge - Percentages'!$B:$B,0),'Data - Knowledge'!AG$8)/100</f>
        <v>0.152</v>
      </c>
      <c r="AH321" s="380">
        <f t="array" aca="true" ref="AH321">INDEX(KM_PCT,MATCH($A321,'Knowledge - Percentages'!$B:$B,0),'Data - Knowledge'!AH$8)/100</f>
        <v>0.154</v>
      </c>
      <c r="AI321" s="380">
        <f t="array" aca="true" ref="AI321">INDEX(KM_PCT,MATCH($A321,'Knowledge - Percentages'!$B:$B,0),'Data - Knowledge'!AI$8)/100</f>
        <v>0.154</v>
      </c>
      <c r="AJ321" s="380">
        <f t="array" aca="true" ref="AJ321">INDEX(KM_PCT,MATCH($A321,'Knowledge - Percentages'!$B:$B,0),'Data - Knowledge'!AJ$8)/100</f>
        <v>0.15</v>
      </c>
      <c r="AK321" s="380">
        <f t="array" aca="true" ref="AK321">INDEX(KM_PCT,MATCH($A321,'Knowledge - Percentages'!$B:$B,0),'Data - Knowledge'!AK$8)/100</f>
        <v>0.154</v>
      </c>
      <c r="AL321" s="380">
        <f t="array" aca="true" ref="AL321">INDEX(KM_PCT,MATCH($A321,'Knowledge - Percentages'!$B:$B,0),'Data - Knowledge'!AL$8)/100</f>
        <v>0.154</v>
      </c>
      <c r="AM321" s="380">
        <f t="array" aca="true" ref="AM321">INDEX(KM_PCT,MATCH($A321,'Knowledge - Percentages'!$B:$B,0),'Data - Knowledge'!AM$8)/100</f>
        <v>0.154</v>
      </c>
      <c r="AN321" s="380">
        <f t="array" aca="true" ref="AN321">INDEX(KM_PCT,MATCH($A321,'Knowledge - Percentages'!$B:$B,0),'Data - Knowledge'!AN$8)/100</f>
        <v>0.12</v>
      </c>
      <c r="AO321" s="380">
        <f t="array" aca="true" ref="AO321">INDEX(KM_PCT,MATCH($A321,'Knowledge - Percentages'!$B:$B,0),'Data - Knowledge'!AO$8)/100</f>
        <v>0.12</v>
      </c>
      <c r="AP321" s="380">
        <f t="array" aca="true" ref="AP321">INDEX(KM_PCT,MATCH($A321,'Knowledge - Percentages'!$B:$B,0),'Data - Knowledge'!AP$8)/100</f>
        <v>0.162</v>
      </c>
      <c r="AQ321" s="380">
        <f t="array" aca="true" ref="AQ321">INDEX(KM_PCT,MATCH($A321,'Knowledge - Percentages'!$B:$B,0),'Data - Knowledge'!AQ$8)/100</f>
        <v>0.162</v>
      </c>
      <c r="AR321" s="380">
        <f t="array" aca="true" ref="AR321">INDEX(KM_PCT,MATCH($A321,'Knowledge - Percentages'!$B:$B,0),'Data - Knowledge'!AR$8)/100</f>
        <v>0.156</v>
      </c>
      <c r="AS321" s="380">
        <f t="array" aca="true" ref="AS321">INDEX(KM_PCT,MATCH($A321,'Knowledge - Percentages'!$B:$B,0),'Data - Knowledge'!AS$8)/100</f>
        <v>0.142</v>
      </c>
      <c r="AT321" s="380">
        <f t="array" aca="true" ref="AT321">INDEX(KM_PCT,MATCH($A321,'Knowledge - Percentages'!$B:$B,0),'Data - Knowledge'!AT$8)/100</f>
        <v>0.17600000000000002</v>
      </c>
      <c r="AU321" s="380">
        <f t="array" aca="true" ref="AU321">INDEX(KM_PCT,MATCH($A321,'Knowledge - Percentages'!$B:$B,0),'Data - Knowledge'!AU$8)/100</f>
        <v>0.157</v>
      </c>
      <c r="AV321" s="380">
        <f t="array" aca="true" ref="AV321">INDEX(KM_PCT,MATCH($A321,'Knowledge - Percentages'!$B:$B,0),'Data - Knowledge'!AV$8)/100</f>
        <v>0.14300000000000002</v>
      </c>
      <c r="AW321" s="380">
        <f t="array" aca="true" ref="AW321">INDEX(KM_PCT,MATCH($A321,'Knowledge - Percentages'!$B:$B,0),'Data - Knowledge'!AW$8)/100</f>
        <v>0.155</v>
      </c>
      <c r="AX321" s="380">
        <f t="array" aca="true" ref="AX321">INDEX(KM_PCT,MATCH($A321,'Knowledge - Percentages'!$B:$B,0),'Data - Knowledge'!AX$8)/100</f>
        <v>0.198</v>
      </c>
      <c r="AY321" s="380">
        <f t="array" aca="true" ref="AY321">INDEX(KM_PCT,MATCH($A321,'Knowledge - Percentages'!$B:$B,0),'Data - Knowledge'!AY$8)/100</f>
        <v>0.124</v>
      </c>
      <c r="AZ321" s="380">
        <f t="array" aca="true" ref="AZ321">INDEX(KM_PCT,MATCH($A321,'Knowledge - Percentages'!$B:$B,0),'Data - Knowledge'!AZ$8)/100</f>
        <v>0.11900000000000001</v>
      </c>
      <c r="BA321" s="380">
        <f t="array" aca="true" ref="BA321">INDEX(KM_PCT,MATCH($A321,'Knowledge - Percentages'!$B:$B,0),'Data - Knowledge'!BA$8)/100</f>
        <v>0.129</v>
      </c>
      <c r="BB321" s="380">
        <f t="array" aca="true" ref="BB321">INDEX(KM_PCT,MATCH($A321,'Knowledge - Percentages'!$B:$B,0),'Data - Knowledge'!BB$8)/100</f>
        <v>0.129</v>
      </c>
      <c r="BC321" s="380">
        <f t="array" aca="true" ref="BC321">INDEX(KM_PCT,MATCH($A321,'Knowledge - Percentages'!$B:$B,0),'Data - Knowledge'!BC$8)/100</f>
        <v>0.11699999999999999</v>
      </c>
      <c r="BD321" s="380">
        <f t="array" aca="true" ref="BD321">INDEX(KM_PCT,MATCH($A321,'Knowledge - Percentages'!$B:$B,0),'Data - Knowledge'!BD$8)/100</f>
        <v>0.11699999999999999</v>
      </c>
      <c r="BE321" s="380">
        <f t="array" aca="true" ref="BE321">INDEX(KM_PCT,MATCH($A321,'Knowledge - Percentages'!$B:$B,0),'Data - Knowledge'!BE$8)/100</f>
        <v>0.091</v>
      </c>
      <c r="BF321" s="380">
        <f t="array" aca="true" ref="BF321">INDEX(KM_PCT,MATCH($A321,'Knowledge - Percentages'!$B:$B,0),'Data - Knowledge'!BF$8)/100</f>
        <v>0.11900000000000001</v>
      </c>
      <c r="BG321" s="380">
        <f t="array" aca="true" ref="BG321">INDEX(KM_PCT,MATCH($A321,'Knowledge - Percentages'!$B:$B,0),'Data - Knowledge'!BG$8)/100</f>
        <v>0.157</v>
      </c>
      <c r="BH321" s="380">
        <f t="array" aca="true" ref="BH321">INDEX(KM_PCT,MATCH($A321,'Knowledge - Percentages'!$B:$B,0),'Data - Knowledge'!BH$8)/100</f>
        <v>0.168</v>
      </c>
      <c r="BI321" s="380">
        <f t="array" aca="true" ref="BI321">INDEX(KM_PCT,MATCH($A321,'Knowledge - Percentages'!$B:$B,0),'Data - Knowledge'!BI$8)/100</f>
        <v>0.139</v>
      </c>
      <c r="BJ321" s="380">
        <f t="array" aca="true" ref="BJ321">INDEX(KM_PCT,MATCH($A321,'Knowledge - Percentages'!$B:$B,0),'Data - Knowledge'!BJ$8)/100</f>
        <v>0.132</v>
      </c>
      <c r="BK321" s="380">
        <f t="array" aca="true" ref="BK321">INDEX(KM_PCT,MATCH($A321,'Knowledge - Percentages'!$B:$B,0),'Data - Knowledge'!BK$8)/100</f>
        <v>0.159</v>
      </c>
      <c r="BL321" s="380">
        <f t="array" aca="true" ref="BL321">INDEX(KM_PCT,MATCH($A321,'Knowledge - Percentages'!$B:$B,0),'Data - Knowledge'!BL$8)/100</f>
        <v>0.157</v>
      </c>
      <c r="BM321" s="380">
        <f t="array" aca="true" ref="BM321">INDEX(KM_PCT,MATCH($A321,'Knowledge - Percentages'!$B:$B,0),'Data - Knowledge'!BM$8)/100</f>
        <v>0.171</v>
      </c>
      <c r="BN321" s="380">
        <f t="array" aca="true" ref="BN321">INDEX(KM_PCT,MATCH($A321,'Knowledge - Percentages'!$B:$B,0),'Data - Knowledge'!BN$8)/100</f>
        <v>0.157</v>
      </c>
      <c r="BO321" s="380">
        <f t="array" aca="true" ref="BO321">INDEX(KM_PCT,MATCH($A321,'Knowledge - Percentages'!$B:$B,0),'Data - Knowledge'!BO$8)/100</f>
        <v>0.14800000000000002</v>
      </c>
      <c r="BP321" s="380">
        <f t="array" aca="true" ref="BP321">INDEX(KM_PCT,MATCH($A321,'Knowledge - Percentages'!$B:$B,0),'Data - Knowledge'!BP$8)/100</f>
        <v>0.147</v>
      </c>
      <c r="BQ321" s="380">
        <f t="array" aca="true" ref="BQ321">INDEX(KM_PCT,MATCH($A321,'Knowledge - Percentages'!$B:$B,0),'Data - Knowledge'!BQ$8)/100</f>
        <v>0.14800000000000002</v>
      </c>
    </row>
    <row r="322" spans="1:69">
      <c r="A322" t="s">
        <v>729</v>
      </c>
      <c r="B322" t="s">
        <v>1195</v>
      </c>
      <c r="C322" t="s">
        <v>1218</v>
      </c>
      <c r="D322" t="s">
        <v>730</v>
      </c>
      <c r="E322" s="373">
        <f>SUMPRODUCT($K$2:$BQ$2,$K322:$BQ322)/$J$2</f>
        <v>0.50758712121212124</v>
      </c>
      <c r="F322" s="379">
        <f>SUMPRODUCT($K$2:$BQ$2,$K322:$BQ322)</f>
        <v>134.00300000000001</v>
      </c>
      <c r="G322" s="373">
        <f>SUMPRODUCT($K$3:$BQ$3,$K322:$BQ322)/$J$3</f>
        <v>0.495554928131417</v>
      </c>
      <c r="H322" s="379">
        <f>SUMPRODUCT($K$3:$BQ$3,$K322:$BQ322)</f>
        <v>4826.7050000000017</v>
      </c>
      <c r="I322" s="373">
        <f>CORREL($K$4:$BQ$4,$K322:$BQ322)</f>
        <v>0.031644411766286934</v>
      </c>
      <c r="J322" s="379">
        <f>$E322/$G322*100</f>
        <v>102.42802409938166</v>
      </c>
      <c r="K322" s="380">
        <f t="array" aca="true" ref="K322">INDEX(KM_PCT,MATCH($A322,'Knowledge - Percentages'!$B:$B,0),'Data - Knowledge'!K$8)/100</f>
        <v>0.496</v>
      </c>
      <c r="L322" s="380">
        <f t="array" aca="true" ref="L322">INDEX(KM_PCT,MATCH($A322,'Knowledge - Percentages'!$B:$B,0),'Data - Knowledge'!L$8)/100</f>
        <v>0.496</v>
      </c>
      <c r="M322" s="380">
        <f t="array" aca="true" ref="M322">INDEX(KM_PCT,MATCH($A322,'Knowledge - Percentages'!$B:$B,0),'Data - Knowledge'!M$8)/100</f>
        <v>0.496</v>
      </c>
      <c r="N322" s="380">
        <f t="array" aca="true" ref="N322">INDEX(KM_PCT,MATCH($A322,'Knowledge - Percentages'!$B:$B,0),'Data - Knowledge'!N$8)/100</f>
        <v>0.48200000000000004</v>
      </c>
      <c r="O322" s="380">
        <f t="array" aca="true" ref="O322">INDEX(KM_PCT,MATCH($A322,'Knowledge - Percentages'!$B:$B,0),'Data - Knowledge'!O$8)/100</f>
        <v>0.48100000000000004</v>
      </c>
      <c r="P322" s="380">
        <f t="array" aca="true" ref="P322">INDEX(KM_PCT,MATCH($A322,'Knowledge - Percentages'!$B:$B,0),'Data - Knowledge'!P$8)/100</f>
        <v>0.53299999999999992</v>
      </c>
      <c r="Q322" s="380">
        <f t="array" aca="true" ref="Q322">INDEX(KM_PCT,MATCH($A322,'Knowledge - Percentages'!$B:$B,0),'Data - Knowledge'!Q$8)/100</f>
        <v>0.49700000000000005</v>
      </c>
      <c r="R322" s="380">
        <f t="array" aca="true" ref="R322">INDEX(KM_PCT,MATCH($A322,'Knowledge - Percentages'!$B:$B,0),'Data - Knowledge'!R$8)/100</f>
        <v>0.502</v>
      </c>
      <c r="S322" s="380">
        <f t="array" aca="true" ref="S322">INDEX(KM_PCT,MATCH($A322,'Knowledge - Percentages'!$B:$B,0),'Data - Knowledge'!S$8)/100</f>
        <v>0.506</v>
      </c>
      <c r="T322" s="380">
        <f t="array" aca="true" ref="T322">INDEX(KM_PCT,MATCH($A322,'Knowledge - Percentages'!$B:$B,0),'Data - Knowledge'!T$8)/100</f>
        <v>0.47</v>
      </c>
      <c r="U322" s="380">
        <f t="array" aca="true" ref="U322">INDEX(KM_PCT,MATCH($A322,'Knowledge - Percentages'!$B:$B,0),'Data - Knowledge'!U$8)/100</f>
        <v>0.47</v>
      </c>
      <c r="V322" s="380">
        <f t="array" aca="true" ref="V322">INDEX(KM_PCT,MATCH($A322,'Knowledge - Percentages'!$B:$B,0),'Data - Knowledge'!V$8)/100</f>
        <v>0.41600000000000004</v>
      </c>
      <c r="W322" s="380">
        <f t="array" aca="true" ref="W322">INDEX(KM_PCT,MATCH($A322,'Knowledge - Percentages'!$B:$B,0),'Data - Knowledge'!W$8)/100</f>
        <v>0.47</v>
      </c>
      <c r="X322" s="380">
        <f t="array" aca="true" ref="X322">INDEX(KM_PCT,MATCH($A322,'Knowledge - Percentages'!$B:$B,0),'Data - Knowledge'!X$8)/100</f>
        <v>0.523</v>
      </c>
      <c r="Y322" s="380">
        <f t="array" aca="true" ref="Y322">INDEX(KM_PCT,MATCH($A322,'Knowledge - Percentages'!$B:$B,0),'Data - Knowledge'!Y$8)/100</f>
        <v>0.591</v>
      </c>
      <c r="Z322" s="380">
        <f t="array" aca="true" ref="Z322">INDEX(KM_PCT,MATCH($A322,'Knowledge - Percentages'!$B:$B,0),'Data - Knowledge'!Z$8)/100</f>
        <v>0.447</v>
      </c>
      <c r="AA322" s="380">
        <f t="array" aca="true" ref="AA322">INDEX(KM_PCT,MATCH($A322,'Knowledge - Percentages'!$B:$B,0),'Data - Knowledge'!AA$8)/100</f>
        <v>0.527</v>
      </c>
      <c r="AB322" s="380">
        <f t="array" aca="true" ref="AB322">INDEX(KM_PCT,MATCH($A322,'Knowledge - Percentages'!$B:$B,0),'Data - Knowledge'!AB$8)/100</f>
        <v>0.56</v>
      </c>
      <c r="AC322" s="380">
        <f t="array" aca="true" ref="AC322">INDEX(KM_PCT,MATCH($A322,'Knowledge - Percentages'!$B:$B,0),'Data - Knowledge'!AC$8)/100</f>
        <v>0.535</v>
      </c>
      <c r="AD322" s="380">
        <f t="array" aca="true" ref="AD322">INDEX(KM_PCT,MATCH($A322,'Knowledge - Percentages'!$B:$B,0),'Data - Knowledge'!AD$8)/100</f>
        <v>0.529</v>
      </c>
      <c r="AE322" s="380">
        <f t="array" aca="true" ref="AE322">INDEX(KM_PCT,MATCH($A322,'Knowledge - Percentages'!$B:$B,0),'Data - Knowledge'!AE$8)/100</f>
        <v>0.513</v>
      </c>
      <c r="AF322" s="380">
        <f t="array" aca="true" ref="AF322">INDEX(KM_PCT,MATCH($A322,'Knowledge - Percentages'!$B:$B,0),'Data - Knowledge'!AF$8)/100</f>
        <v>0.513</v>
      </c>
      <c r="AG322" s="380">
        <f t="array" aca="true" ref="AG322">INDEX(KM_PCT,MATCH($A322,'Knowledge - Percentages'!$B:$B,0),'Data - Knowledge'!AG$8)/100</f>
        <v>0.513</v>
      </c>
      <c r="AH322" s="380">
        <f t="array" aca="true" ref="AH322">INDEX(KM_PCT,MATCH($A322,'Knowledge - Percentages'!$B:$B,0),'Data - Knowledge'!AH$8)/100</f>
        <v>0.49700000000000005</v>
      </c>
      <c r="AI322" s="380">
        <f t="array" aca="true" ref="AI322">INDEX(KM_PCT,MATCH($A322,'Knowledge - Percentages'!$B:$B,0),'Data - Knowledge'!AI$8)/100</f>
        <v>0.509</v>
      </c>
      <c r="AJ322" s="380">
        <f t="array" aca="true" ref="AJ322">INDEX(KM_PCT,MATCH($A322,'Knowledge - Percentages'!$B:$B,0),'Data - Knowledge'!AJ$8)/100</f>
        <v>0.509</v>
      </c>
      <c r="AK322" s="380">
        <f t="array" aca="true" ref="AK322">INDEX(KM_PCT,MATCH($A322,'Knowledge - Percentages'!$B:$B,0),'Data - Knowledge'!AK$8)/100</f>
        <v>0.513</v>
      </c>
      <c r="AL322" s="380">
        <f t="array" aca="true" ref="AL322">INDEX(KM_PCT,MATCH($A322,'Knowledge - Percentages'!$B:$B,0),'Data - Knowledge'!AL$8)/100</f>
        <v>0.547</v>
      </c>
      <c r="AM322" s="380">
        <f t="array" aca="true" ref="AM322">INDEX(KM_PCT,MATCH($A322,'Knowledge - Percentages'!$B:$B,0),'Data - Knowledge'!AM$8)/100</f>
        <v>0.513</v>
      </c>
      <c r="AN322" s="380">
        <f t="array" aca="true" ref="AN322">INDEX(KM_PCT,MATCH($A322,'Knowledge - Percentages'!$B:$B,0),'Data - Knowledge'!AN$8)/100</f>
        <v>0.47100000000000003</v>
      </c>
      <c r="AO322" s="380">
        <f t="array" aca="true" ref="AO322">INDEX(KM_PCT,MATCH($A322,'Knowledge - Percentages'!$B:$B,0),'Data - Knowledge'!AO$8)/100</f>
        <v>0.456</v>
      </c>
      <c r="AP322" s="380">
        <f t="array" aca="true" ref="AP322">INDEX(KM_PCT,MATCH($A322,'Knowledge - Percentages'!$B:$B,0),'Data - Knowledge'!AP$8)/100</f>
        <v>0.531</v>
      </c>
      <c r="AQ322" s="380">
        <f t="array" aca="true" ref="AQ322">INDEX(KM_PCT,MATCH($A322,'Knowledge - Percentages'!$B:$B,0),'Data - Knowledge'!AQ$8)/100</f>
        <v>0.54299999999999993</v>
      </c>
      <c r="AR322" s="380">
        <f t="array" aca="true" ref="AR322">INDEX(KM_PCT,MATCH($A322,'Knowledge - Percentages'!$B:$B,0),'Data - Knowledge'!AR$8)/100</f>
        <v>0.629</v>
      </c>
      <c r="AS322" s="380">
        <f t="array" aca="true" ref="AS322">INDEX(KM_PCT,MATCH($A322,'Knowledge - Percentages'!$B:$B,0),'Data - Knowledge'!AS$8)/100</f>
        <v>0.648</v>
      </c>
      <c r="AT322" s="380">
        <f t="array" aca="true" ref="AT322">INDEX(KM_PCT,MATCH($A322,'Knowledge - Percentages'!$B:$B,0),'Data - Knowledge'!AT$8)/100</f>
        <v>0.584</v>
      </c>
      <c r="AU322" s="380">
        <f t="array" aca="true" ref="AU322">INDEX(KM_PCT,MATCH($A322,'Knowledge - Percentages'!$B:$B,0),'Data - Knowledge'!AU$8)/100</f>
        <v>0.513</v>
      </c>
      <c r="AV322" s="380">
        <f t="array" aca="true" ref="AV322">INDEX(KM_PCT,MATCH($A322,'Knowledge - Percentages'!$B:$B,0),'Data - Knowledge'!AV$8)/100</f>
        <v>0.519</v>
      </c>
      <c r="AW322" s="380">
        <f t="array" aca="true" ref="AW322">INDEX(KM_PCT,MATCH($A322,'Knowledge - Percentages'!$B:$B,0),'Data - Knowledge'!AW$8)/100</f>
        <v>0.513</v>
      </c>
      <c r="AX322" s="380">
        <f t="array" aca="true" ref="AX322">INDEX(KM_PCT,MATCH($A322,'Knowledge - Percentages'!$B:$B,0),'Data - Knowledge'!AX$8)/100</f>
        <v>0.513</v>
      </c>
      <c r="AY322" s="380">
        <f t="array" aca="true" ref="AY322">INDEX(KM_PCT,MATCH($A322,'Knowledge - Percentages'!$B:$B,0),'Data - Knowledge'!AY$8)/100</f>
        <v>0.513</v>
      </c>
      <c r="AZ322" s="380">
        <f t="array" aca="true" ref="AZ322">INDEX(KM_PCT,MATCH($A322,'Knowledge - Percentages'!$B:$B,0),'Data - Knowledge'!AZ$8)/100</f>
        <v>0.532</v>
      </c>
      <c r="BA322" s="380">
        <f t="array" aca="true" ref="BA322">INDEX(KM_PCT,MATCH($A322,'Knowledge - Percentages'!$B:$B,0),'Data - Knowledge'!BA$8)/100</f>
        <v>0.513</v>
      </c>
      <c r="BB322" s="380">
        <f t="array" aca="true" ref="BB322">INDEX(KM_PCT,MATCH($A322,'Knowledge - Percentages'!$B:$B,0),'Data - Knowledge'!BB$8)/100</f>
        <v>0.513</v>
      </c>
      <c r="BC322" s="380">
        <f t="array" aca="true" ref="BC322">INDEX(KM_PCT,MATCH($A322,'Knowledge - Percentages'!$B:$B,0),'Data - Knowledge'!BC$8)/100</f>
        <v>0.373</v>
      </c>
      <c r="BD322" s="380">
        <f t="array" aca="true" ref="BD322">INDEX(KM_PCT,MATCH($A322,'Knowledge - Percentages'!$B:$B,0),'Data - Knowledge'!BD$8)/100</f>
        <v>0.349</v>
      </c>
      <c r="BE322" s="380">
        <f t="array" aca="true" ref="BE322">INDEX(KM_PCT,MATCH($A322,'Knowledge - Percentages'!$B:$B,0),'Data - Knowledge'!BE$8)/100</f>
        <v>0.43700000000000006</v>
      </c>
      <c r="BF322" s="380">
        <f t="array" aca="true" ref="BF322">INDEX(KM_PCT,MATCH($A322,'Knowledge - Percentages'!$B:$B,0),'Data - Knowledge'!BF$8)/100</f>
        <v>0.43700000000000006</v>
      </c>
      <c r="BG322" s="380">
        <f t="array" aca="true" ref="BG322">INDEX(KM_PCT,MATCH($A322,'Knowledge - Percentages'!$B:$B,0),'Data - Knowledge'!BG$8)/100</f>
        <v>0.509</v>
      </c>
      <c r="BH322" s="380">
        <f t="array" aca="true" ref="BH322">INDEX(KM_PCT,MATCH($A322,'Knowledge - Percentages'!$B:$B,0),'Data - Knowledge'!BH$8)/100</f>
        <v>0.509</v>
      </c>
      <c r="BI322" s="380">
        <f t="array" aca="true" ref="BI322">INDEX(KM_PCT,MATCH($A322,'Knowledge - Percentages'!$B:$B,0),'Data - Knowledge'!BI$8)/100</f>
        <v>0.509</v>
      </c>
      <c r="BJ322" s="380">
        <f t="array" aca="true" ref="BJ322">INDEX(KM_PCT,MATCH($A322,'Knowledge - Percentages'!$B:$B,0),'Data - Knowledge'!BJ$8)/100</f>
        <v>0.57600000000000007</v>
      </c>
      <c r="BK322" s="380">
        <f t="array" aca="true" ref="BK322">INDEX(KM_PCT,MATCH($A322,'Knowledge - Percentages'!$B:$B,0),'Data - Knowledge'!BK$8)/100</f>
        <v>0.485</v>
      </c>
      <c r="BL322" s="380">
        <f t="array" aca="true" ref="BL322">INDEX(KM_PCT,MATCH($A322,'Knowledge - Percentages'!$B:$B,0),'Data - Knowledge'!BL$8)/100</f>
        <v>0.509</v>
      </c>
      <c r="BM322" s="380">
        <f t="array" aca="true" ref="BM322">INDEX(KM_PCT,MATCH($A322,'Knowledge - Percentages'!$B:$B,0),'Data - Knowledge'!BM$8)/100</f>
        <v>0.447</v>
      </c>
      <c r="BN322" s="380">
        <f t="array" aca="true" ref="BN322">INDEX(KM_PCT,MATCH($A322,'Knowledge - Percentages'!$B:$B,0),'Data - Knowledge'!BN$8)/100</f>
        <v>0.49700000000000005</v>
      </c>
      <c r="BO322" s="380">
        <f t="array" aca="true" ref="BO322">INDEX(KM_PCT,MATCH($A322,'Knowledge - Percentages'!$B:$B,0),'Data - Knowledge'!BO$8)/100</f>
        <v>0.544</v>
      </c>
      <c r="BP322" s="380">
        <f t="array" aca="true" ref="BP322">INDEX(KM_PCT,MATCH($A322,'Knowledge - Percentages'!$B:$B,0),'Data - Knowledge'!BP$8)/100</f>
        <v>0.509</v>
      </c>
      <c r="BQ322" s="380">
        <f t="array" aca="true" ref="BQ322">INDEX(KM_PCT,MATCH($A322,'Knowledge - Percentages'!$B:$B,0),'Data - Knowledge'!BQ$8)/100</f>
        <v>0.43</v>
      </c>
    </row>
    <row r="323" spans="1:69">
      <c r="A323" t="s">
        <v>1221</v>
      </c>
      <c r="B323" t="s">
        <v>1195</v>
      </c>
      <c r="C323" t="s">
        <v>1222</v>
      </c>
      <c r="D323" t="s">
        <v>1223</v>
      </c>
      <c r="E323" s="373">
        <f>SUMPRODUCT($K$2:$BQ$2,$K323:$BQ323)/$J$2</f>
        <v>0.24834848484848487</v>
      </c>
      <c r="F323" s="379">
        <f>SUMPRODUCT($K$2:$BQ$2,$K323:$BQ323)</f>
        <v>65.564000000000007</v>
      </c>
      <c r="G323" s="373">
        <f>SUMPRODUCT($K$3:$BQ$3,$K323:$BQ323)/$J$3</f>
        <v>0.23104414784394253</v>
      </c>
      <c r="H323" s="379">
        <f>SUMPRODUCT($K$3:$BQ$3,$K323:$BQ323)</f>
        <v>2250.3700000000003</v>
      </c>
      <c r="I323" s="373">
        <f>CORREL($K$4:$BQ$4,$K323:$BQ323)</f>
        <v>-0.11230033133405574</v>
      </c>
      <c r="J323" s="379">
        <f>$E323/$G323*100</f>
        <v>107.48962359186456</v>
      </c>
      <c r="K323" s="380">
        <f t="array" aca="true" ref="K323">INDEX(KM_PCT,MATCH($A323,'Knowledge - Percentages'!$B:$B,0),'Data - Knowledge'!K$8)/100</f>
        <v>0.41200000000000003</v>
      </c>
      <c r="L323" s="380">
        <f t="array" aca="true" ref="L323">INDEX(KM_PCT,MATCH($A323,'Knowledge - Percentages'!$B:$B,0),'Data - Knowledge'!L$8)/100</f>
        <v>0.23399999999999999</v>
      </c>
      <c r="M323" s="380">
        <f t="array" aca="true" ref="M323">INDEX(KM_PCT,MATCH($A323,'Knowledge - Percentages'!$B:$B,0),'Data - Knowledge'!M$8)/100</f>
        <v>0.23399999999999999</v>
      </c>
      <c r="N323" s="380">
        <f t="array" aca="true" ref="N323">INDEX(KM_PCT,MATCH($A323,'Knowledge - Percentages'!$B:$B,0),'Data - Knowledge'!N$8)/100</f>
        <v>0.218</v>
      </c>
      <c r="O323" s="380">
        <f t="array" aca="true" ref="O323">INDEX(KM_PCT,MATCH($A323,'Knowledge - Percentages'!$B:$B,0),'Data - Knowledge'!O$8)/100</f>
        <v>0.23399999999999999</v>
      </c>
      <c r="P323" s="380">
        <f t="array" aca="true" ref="P323">INDEX(KM_PCT,MATCH($A323,'Knowledge - Percentages'!$B:$B,0),'Data - Knowledge'!P$8)/100</f>
        <v>0.23399999999999999</v>
      </c>
      <c r="Q323" s="380">
        <f t="array" aca="true" ref="Q323">INDEX(KM_PCT,MATCH($A323,'Knowledge - Percentages'!$B:$B,0),'Data - Knowledge'!Q$8)/100</f>
        <v>0.281</v>
      </c>
      <c r="R323" s="380">
        <f t="array" aca="true" ref="R323">INDEX(KM_PCT,MATCH($A323,'Knowledge - Percentages'!$B:$B,0),'Data - Knowledge'!R$8)/100</f>
        <v>0.23399999999999999</v>
      </c>
      <c r="S323" s="380">
        <f t="array" aca="true" ref="S323">INDEX(KM_PCT,MATCH($A323,'Knowledge - Percentages'!$B:$B,0),'Data - Knowledge'!S$8)/100</f>
        <v>0.255</v>
      </c>
      <c r="T323" s="380">
        <f t="array" aca="true" ref="T323">INDEX(KM_PCT,MATCH($A323,'Knowledge - Percentages'!$B:$B,0),'Data - Knowledge'!T$8)/100</f>
        <v>0.215</v>
      </c>
      <c r="U323" s="380">
        <f t="array" aca="true" ref="U323">INDEX(KM_PCT,MATCH($A323,'Knowledge - Percentages'!$B:$B,0),'Data - Knowledge'!U$8)/100</f>
        <v>0.215</v>
      </c>
      <c r="V323" s="380">
        <f t="array" aca="true" ref="V323">INDEX(KM_PCT,MATCH($A323,'Knowledge - Percentages'!$B:$B,0),'Data - Knowledge'!V$8)/100</f>
        <v>0.19</v>
      </c>
      <c r="W323" s="380">
        <f t="array" aca="true" ref="W323">INDEX(KM_PCT,MATCH($A323,'Knowledge - Percentages'!$B:$B,0),'Data - Knowledge'!W$8)/100</f>
        <v>0.23199999999999998</v>
      </c>
      <c r="X323" s="380">
        <f t="array" aca="true" ref="X323">INDEX(KM_PCT,MATCH($A323,'Knowledge - Percentages'!$B:$B,0),'Data - Knowledge'!X$8)/100</f>
        <v>0.348</v>
      </c>
      <c r="Y323" s="380">
        <f t="array" aca="true" ref="Y323">INDEX(KM_PCT,MATCH($A323,'Knowledge - Percentages'!$B:$B,0),'Data - Knowledge'!Y$8)/100</f>
        <v>0.376</v>
      </c>
      <c r="Z323" s="380">
        <f t="array" aca="true" ref="Z323">INDEX(KM_PCT,MATCH($A323,'Knowledge - Percentages'!$B:$B,0),'Data - Knowledge'!Z$8)/100</f>
        <v>0.516</v>
      </c>
      <c r="AA323" s="380">
        <f t="array" aca="true" ref="AA323">INDEX(KM_PCT,MATCH($A323,'Knowledge - Percentages'!$B:$B,0),'Data - Knowledge'!AA$8)/100</f>
        <v>0.376</v>
      </c>
      <c r="AB323" s="380">
        <f t="array" aca="true" ref="AB323">INDEX(KM_PCT,MATCH($A323,'Knowledge - Percentages'!$B:$B,0),'Data - Knowledge'!AB$8)/100</f>
        <v>0.207</v>
      </c>
      <c r="AC323" s="380">
        <f t="array" aca="true" ref="AC323">INDEX(KM_PCT,MATCH($A323,'Knowledge - Percentages'!$B:$B,0),'Data - Knowledge'!AC$8)/100</f>
        <v>0.319</v>
      </c>
      <c r="AD323" s="380">
        <f t="array" aca="true" ref="AD323">INDEX(KM_PCT,MATCH($A323,'Knowledge - Percentages'!$B:$B,0),'Data - Knowledge'!AD$8)/100</f>
        <v>0.34600000000000003</v>
      </c>
      <c r="AE323" s="380">
        <f t="array" aca="true" ref="AE323">INDEX(KM_PCT,MATCH($A323,'Knowledge - Percentages'!$B:$B,0),'Data - Knowledge'!AE$8)/100</f>
        <v>0.207</v>
      </c>
      <c r="AF323" s="380">
        <f t="array" aca="true" ref="AF323">INDEX(KM_PCT,MATCH($A323,'Knowledge - Percentages'!$B:$B,0),'Data - Knowledge'!AF$8)/100</f>
        <v>0.20600000000000002</v>
      </c>
      <c r="AG323" s="380">
        <f t="array" aca="true" ref="AG323">INDEX(KM_PCT,MATCH($A323,'Knowledge - Percentages'!$B:$B,0),'Data - Knowledge'!AG$8)/100</f>
        <v>0.204</v>
      </c>
      <c r="AH323" s="380">
        <f t="array" aca="true" ref="AH323">INDEX(KM_PCT,MATCH($A323,'Knowledge - Percentages'!$B:$B,0),'Data - Knowledge'!AH$8)/100</f>
        <v>0.213</v>
      </c>
      <c r="AI323" s="380">
        <f t="array" aca="true" ref="AI323">INDEX(KM_PCT,MATCH($A323,'Knowledge - Percentages'!$B:$B,0),'Data - Knowledge'!AI$8)/100</f>
        <v>0.272</v>
      </c>
      <c r="AJ323" s="380">
        <f t="array" aca="true" ref="AJ323">INDEX(KM_PCT,MATCH($A323,'Knowledge - Percentages'!$B:$B,0),'Data - Knowledge'!AJ$8)/100</f>
        <v>0.22399999999999998</v>
      </c>
      <c r="AK323" s="380">
        <f t="array" aca="true" ref="AK323">INDEX(KM_PCT,MATCH($A323,'Knowledge - Percentages'!$B:$B,0),'Data - Knowledge'!AK$8)/100</f>
        <v>0.22399999999999998</v>
      </c>
      <c r="AL323" s="380">
        <f t="array" aca="true" ref="AL323">INDEX(KM_PCT,MATCH($A323,'Knowledge - Percentages'!$B:$B,0),'Data - Knowledge'!AL$8)/100</f>
        <v>0.226</v>
      </c>
      <c r="AM323" s="380">
        <f t="array" aca="true" ref="AM323">INDEX(KM_PCT,MATCH($A323,'Knowledge - Percentages'!$B:$B,0),'Data - Knowledge'!AM$8)/100</f>
        <v>0.213</v>
      </c>
      <c r="AN323" s="380">
        <f t="array" aca="true" ref="AN323">INDEX(KM_PCT,MATCH($A323,'Knowledge - Percentages'!$B:$B,0),'Data - Knowledge'!AN$8)/100</f>
        <v>0.14300000000000002</v>
      </c>
      <c r="AO323" s="380">
        <f t="array" aca="true" ref="AO323">INDEX(KM_PCT,MATCH($A323,'Knowledge - Percentages'!$B:$B,0),'Data - Knowledge'!AO$8)/100</f>
        <v>0.146</v>
      </c>
      <c r="AP323" s="380">
        <f t="array" aca="true" ref="AP323">INDEX(KM_PCT,MATCH($A323,'Knowledge - Percentages'!$B:$B,0),'Data - Knowledge'!AP$8)/100</f>
        <v>0.273</v>
      </c>
      <c r="AQ323" s="380">
        <f t="array" aca="true" ref="AQ323">INDEX(KM_PCT,MATCH($A323,'Knowledge - Percentages'!$B:$B,0),'Data - Knowledge'!AQ$8)/100</f>
        <v>0.273</v>
      </c>
      <c r="AR323" s="380">
        <f t="array" aca="true" ref="AR323">INDEX(KM_PCT,MATCH($A323,'Knowledge - Percentages'!$B:$B,0),'Data - Knowledge'!AR$8)/100</f>
        <v>0.32899999999999996</v>
      </c>
      <c r="AS323" s="380">
        <f t="array" aca="true" ref="AS323">INDEX(KM_PCT,MATCH($A323,'Knowledge - Percentages'!$B:$B,0),'Data - Knowledge'!AS$8)/100</f>
        <v>0.32899999999999996</v>
      </c>
      <c r="AT323" s="380">
        <f t="array" aca="true" ref="AT323">INDEX(KM_PCT,MATCH($A323,'Knowledge - Percentages'!$B:$B,0),'Data - Knowledge'!AT$8)/100</f>
        <v>0.32899999999999996</v>
      </c>
      <c r="AU323" s="380">
        <f t="array" aca="true" ref="AU323">INDEX(KM_PCT,MATCH($A323,'Knowledge - Percentages'!$B:$B,0),'Data - Knowledge'!AU$8)/100</f>
        <v>0.255</v>
      </c>
      <c r="AV323" s="380">
        <f t="array" aca="true" ref="AV323">INDEX(KM_PCT,MATCH($A323,'Knowledge - Percentages'!$B:$B,0),'Data - Knowledge'!AV$8)/100</f>
        <v>0.217</v>
      </c>
      <c r="AW323" s="380">
        <f t="array" aca="true" ref="AW323">INDEX(KM_PCT,MATCH($A323,'Knowledge - Percentages'!$B:$B,0),'Data - Knowledge'!AW$8)/100</f>
        <v>0.255</v>
      </c>
      <c r="AX323" s="380">
        <f t="array" aca="true" ref="AX323">INDEX(KM_PCT,MATCH($A323,'Knowledge - Percentages'!$B:$B,0),'Data - Knowledge'!AX$8)/100</f>
        <v>0.43</v>
      </c>
      <c r="AY323" s="380">
        <f t="array" aca="true" ref="AY323">INDEX(KM_PCT,MATCH($A323,'Knowledge - Percentages'!$B:$B,0),'Data - Knowledge'!AY$8)/100</f>
        <v>0.209</v>
      </c>
      <c r="AZ323" s="380">
        <f t="array" aca="true" ref="AZ323">INDEX(KM_PCT,MATCH($A323,'Knowledge - Percentages'!$B:$B,0),'Data - Knowledge'!AZ$8)/100</f>
        <v>0.262</v>
      </c>
      <c r="BA323" s="380">
        <f t="array" aca="true" ref="BA323">INDEX(KM_PCT,MATCH($A323,'Knowledge - Percentages'!$B:$B,0),'Data - Knowledge'!BA$8)/100</f>
        <v>0.247</v>
      </c>
      <c r="BB323" s="380">
        <f t="array" aca="true" ref="BB323">INDEX(KM_PCT,MATCH($A323,'Knowledge - Percentages'!$B:$B,0),'Data - Knowledge'!BB$8)/100</f>
        <v>0.247</v>
      </c>
      <c r="BC323" s="380">
        <f t="array" aca="true" ref="BC323">INDEX(KM_PCT,MATCH($A323,'Knowledge - Percentages'!$B:$B,0),'Data - Knowledge'!BC$8)/100</f>
        <v>0.20600000000000002</v>
      </c>
      <c r="BD323" s="380">
        <f t="array" aca="true" ref="BD323">INDEX(KM_PCT,MATCH($A323,'Knowledge - Percentages'!$B:$B,0),'Data - Knowledge'!BD$8)/100</f>
        <v>0.17</v>
      </c>
      <c r="BE323" s="380">
        <f t="array" aca="true" ref="BE323">INDEX(KM_PCT,MATCH($A323,'Knowledge - Percentages'!$B:$B,0),'Data - Knowledge'!BE$8)/100</f>
        <v>0.20600000000000002</v>
      </c>
      <c r="BF323" s="380">
        <f t="array" aca="true" ref="BF323">INDEX(KM_PCT,MATCH($A323,'Knowledge - Percentages'!$B:$B,0),'Data - Knowledge'!BF$8)/100</f>
        <v>0.20600000000000002</v>
      </c>
      <c r="BG323" s="380">
        <f t="array" aca="true" ref="BG323">INDEX(KM_PCT,MATCH($A323,'Knowledge - Percentages'!$B:$B,0),'Data - Knowledge'!BG$8)/100</f>
        <v>0.27</v>
      </c>
      <c r="BH323" s="380">
        <f t="array" aca="true" ref="BH323">INDEX(KM_PCT,MATCH($A323,'Knowledge - Percentages'!$B:$B,0),'Data - Knowledge'!BH$8)/100</f>
        <v>0.27</v>
      </c>
      <c r="BI323" s="380">
        <f t="array" aca="true" ref="BI323">INDEX(KM_PCT,MATCH($A323,'Knowledge - Percentages'!$B:$B,0),'Data - Knowledge'!BI$8)/100</f>
        <v>0.27</v>
      </c>
      <c r="BJ323" s="380">
        <f t="array" aca="true" ref="BJ323">INDEX(KM_PCT,MATCH($A323,'Knowledge - Percentages'!$B:$B,0),'Data - Knowledge'!BJ$8)/100</f>
        <v>0.294</v>
      </c>
      <c r="BK323" s="380">
        <f t="array" aca="true" ref="BK323">INDEX(KM_PCT,MATCH($A323,'Knowledge - Percentages'!$B:$B,0),'Data - Knowledge'!BK$8)/100</f>
        <v>0.327</v>
      </c>
      <c r="BL323" s="380">
        <f t="array" aca="true" ref="BL323">INDEX(KM_PCT,MATCH($A323,'Knowledge - Percentages'!$B:$B,0),'Data - Knowledge'!BL$8)/100</f>
        <v>0.308</v>
      </c>
      <c r="BM323" s="380">
        <f t="array" aca="true" ref="BM323">INDEX(KM_PCT,MATCH($A323,'Knowledge - Percentages'!$B:$B,0),'Data - Knowledge'!BM$8)/100</f>
        <v>0.294</v>
      </c>
      <c r="BN323" s="380">
        <f t="array" aca="true" ref="BN323">INDEX(KM_PCT,MATCH($A323,'Knowledge - Percentages'!$B:$B,0),'Data - Knowledge'!BN$8)/100</f>
        <v>0.294</v>
      </c>
      <c r="BO323" s="380">
        <f t="array" aca="true" ref="BO323">INDEX(KM_PCT,MATCH($A323,'Knowledge - Percentages'!$B:$B,0),'Data - Knowledge'!BO$8)/100</f>
        <v>0.27</v>
      </c>
      <c r="BP323" s="380">
        <f t="array" aca="true" ref="BP323">INDEX(KM_PCT,MATCH($A323,'Knowledge - Percentages'!$B:$B,0),'Data - Knowledge'!BP$8)/100</f>
        <v>0.27</v>
      </c>
      <c r="BQ323" s="380">
        <f t="array" aca="true" ref="BQ323">INDEX(KM_PCT,MATCH($A323,'Knowledge - Percentages'!$B:$B,0),'Data - Knowledge'!BQ$8)/100</f>
        <v>0.266</v>
      </c>
    </row>
    <row r="324" spans="1:69">
      <c r="A324" t="s">
        <v>1224</v>
      </c>
      <c r="B324" t="s">
        <v>1195</v>
      </c>
      <c r="C324" t="s">
        <v>1222</v>
      </c>
      <c r="D324" t="s">
        <v>1225</v>
      </c>
      <c r="E324" s="373">
        <f>SUMPRODUCT($K$2:$BQ$2,$K324:$BQ324)/$J$2</f>
        <v>0.13483712121212121</v>
      </c>
      <c r="F324" s="379">
        <f>SUMPRODUCT($K$2:$BQ$2,$K324:$BQ324)</f>
        <v>35.597</v>
      </c>
      <c r="G324" s="373">
        <f>SUMPRODUCT($K$3:$BQ$3,$K324:$BQ324)/$J$3</f>
        <v>0.11654671457905541</v>
      </c>
      <c r="H324" s="379">
        <f>SUMPRODUCT($K$3:$BQ$3,$K324:$BQ324)</f>
        <v>1135.1649999999997</v>
      </c>
      <c r="I324" s="373">
        <f>CORREL($K$4:$BQ$4,$K324:$BQ324)</f>
        <v>-0.12988610981435753</v>
      </c>
      <c r="J324" s="379">
        <f>$E324/$G324*100</f>
        <v>115.69362697106244</v>
      </c>
      <c r="K324" s="380">
        <f t="array" aca="true" ref="K324">INDEX(KM_PCT,MATCH($A324,'Knowledge - Percentages'!$B:$B,0),'Data - Knowledge'!K$8)/100</f>
        <v>0.415</v>
      </c>
      <c r="L324" s="380">
        <f t="array" aca="true" ref="L324">INDEX(KM_PCT,MATCH($A324,'Knowledge - Percentages'!$B:$B,0),'Data - Knowledge'!L$8)/100</f>
        <v>0.29600000000000004</v>
      </c>
      <c r="M324" s="380">
        <f t="array" aca="true" ref="M324">INDEX(KM_PCT,MATCH($A324,'Knowledge - Percentages'!$B:$B,0),'Data - Knowledge'!M$8)/100</f>
        <v>0.13699999999999998</v>
      </c>
      <c r="N324" s="380">
        <f t="array" aca="true" ref="N324">INDEX(KM_PCT,MATCH($A324,'Knowledge - Percentages'!$B:$B,0),'Data - Knowledge'!N$8)/100</f>
        <v>0.107</v>
      </c>
      <c r="O324" s="380">
        <f t="array" aca="true" ref="O324">INDEX(KM_PCT,MATCH($A324,'Knowledge - Percentages'!$B:$B,0),'Data - Knowledge'!O$8)/100</f>
        <v>0.11599999999999999</v>
      </c>
      <c r="P324" s="380">
        <f t="array" aca="true" ref="P324">INDEX(KM_PCT,MATCH($A324,'Knowledge - Percentages'!$B:$B,0),'Data - Knowledge'!P$8)/100</f>
        <v>0.11599999999999999</v>
      </c>
      <c r="Q324" s="380">
        <f t="array" aca="true" ref="Q324">INDEX(KM_PCT,MATCH($A324,'Knowledge - Percentages'!$B:$B,0),'Data - Knowledge'!Q$8)/100</f>
        <v>0.142</v>
      </c>
      <c r="R324" s="380">
        <f t="array" aca="true" ref="R324">INDEX(KM_PCT,MATCH($A324,'Knowledge - Percentages'!$B:$B,0),'Data - Knowledge'!R$8)/100</f>
        <v>0.121</v>
      </c>
      <c r="S324" s="380">
        <f t="array" aca="true" ref="S324">INDEX(KM_PCT,MATCH($A324,'Knowledge - Percentages'!$B:$B,0),'Data - Knowledge'!S$8)/100</f>
        <v>0.11599999999999999</v>
      </c>
      <c r="T324" s="380">
        <f t="array" aca="true" ref="T324">INDEX(KM_PCT,MATCH($A324,'Knowledge - Percentages'!$B:$B,0),'Data - Knowledge'!T$8)/100</f>
        <v>0.10300000000000001</v>
      </c>
      <c r="U324" s="380">
        <f t="array" aca="true" ref="U324">INDEX(KM_PCT,MATCH($A324,'Knowledge - Percentages'!$B:$B,0),'Data - Knowledge'!U$8)/100</f>
        <v>0.094</v>
      </c>
      <c r="V324" s="380">
        <f t="array" aca="true" ref="V324">INDEX(KM_PCT,MATCH($A324,'Knowledge - Percentages'!$B:$B,0),'Data - Knowledge'!V$8)/100</f>
        <v>0.08</v>
      </c>
      <c r="W324" s="380">
        <f t="array" aca="true" ref="W324">INDEX(KM_PCT,MATCH($A324,'Knowledge - Percentages'!$B:$B,0),'Data - Knowledge'!W$8)/100</f>
        <v>0.095</v>
      </c>
      <c r="X324" s="380">
        <f t="array" aca="true" ref="X324">INDEX(KM_PCT,MATCH($A324,'Knowledge - Percentages'!$B:$B,0),'Data - Knowledge'!X$8)/100</f>
        <v>0.24100000000000002</v>
      </c>
      <c r="Y324" s="380">
        <f t="array" aca="true" ref="Y324">INDEX(KM_PCT,MATCH($A324,'Knowledge - Percentages'!$B:$B,0),'Data - Knowledge'!Y$8)/100</f>
        <v>0.24100000000000002</v>
      </c>
      <c r="Z324" s="380">
        <f t="array" aca="true" ref="Z324">INDEX(KM_PCT,MATCH($A324,'Knowledge - Percentages'!$B:$B,0),'Data - Knowledge'!Z$8)/100</f>
        <v>0.377</v>
      </c>
      <c r="AA324" s="380">
        <f t="array" aca="true" ref="AA324">INDEX(KM_PCT,MATCH($A324,'Knowledge - Percentages'!$B:$B,0),'Data - Knowledge'!AA$8)/100</f>
        <v>0.24100000000000002</v>
      </c>
      <c r="AB324" s="380">
        <f t="array" aca="true" ref="AB324">INDEX(KM_PCT,MATCH($A324,'Knowledge - Percentages'!$B:$B,0),'Data - Knowledge'!AB$8)/100</f>
        <v>0.088000000000000009</v>
      </c>
      <c r="AC324" s="380">
        <f t="array" aca="true" ref="AC324">INDEX(KM_PCT,MATCH($A324,'Knowledge - Percentages'!$B:$B,0),'Data - Knowledge'!AC$8)/100</f>
        <v>0.19399999999999998</v>
      </c>
      <c r="AD324" s="380">
        <f t="array" aca="true" ref="AD324">INDEX(KM_PCT,MATCH($A324,'Knowledge - Percentages'!$B:$B,0),'Data - Knowledge'!AD$8)/100</f>
        <v>0.242</v>
      </c>
      <c r="AE324" s="380">
        <f t="array" aca="true" ref="AE324">INDEX(KM_PCT,MATCH($A324,'Knowledge - Percentages'!$B:$B,0),'Data - Knowledge'!AE$8)/100</f>
        <v>0.083</v>
      </c>
      <c r="AF324" s="380">
        <f t="array" aca="true" ref="AF324">INDEX(KM_PCT,MATCH($A324,'Knowledge - Percentages'!$B:$B,0),'Data - Knowledge'!AF$8)/100</f>
        <v>0.083</v>
      </c>
      <c r="AG324" s="380">
        <f t="array" aca="true" ref="AG324">INDEX(KM_PCT,MATCH($A324,'Knowledge - Percentages'!$B:$B,0),'Data - Knowledge'!AG$8)/100</f>
        <v>0.077</v>
      </c>
      <c r="AH324" s="380">
        <f t="array" aca="true" ref="AH324">INDEX(KM_PCT,MATCH($A324,'Knowledge - Percentages'!$B:$B,0),'Data - Knowledge'!AH$8)/100</f>
        <v>0.111</v>
      </c>
      <c r="AI324" s="380">
        <f t="array" aca="true" ref="AI324">INDEX(KM_PCT,MATCH($A324,'Knowledge - Percentages'!$B:$B,0),'Data - Knowledge'!AI$8)/100</f>
        <v>0.133</v>
      </c>
      <c r="AJ324" s="380">
        <f t="array" aca="true" ref="AJ324">INDEX(KM_PCT,MATCH($A324,'Knowledge - Percentages'!$B:$B,0),'Data - Knowledge'!AJ$8)/100</f>
        <v>0.10800000000000001</v>
      </c>
      <c r="AK324" s="380">
        <f t="array" aca="true" ref="AK324">INDEX(KM_PCT,MATCH($A324,'Knowledge - Percentages'!$B:$B,0),'Data - Knowledge'!AK$8)/100</f>
        <v>0.111</v>
      </c>
      <c r="AL324" s="380">
        <f t="array" aca="true" ref="AL324">INDEX(KM_PCT,MATCH($A324,'Knowledge - Percentages'!$B:$B,0),'Data - Knowledge'!AL$8)/100</f>
        <v>0.132</v>
      </c>
      <c r="AM324" s="380">
        <f t="array" aca="true" ref="AM324">INDEX(KM_PCT,MATCH($A324,'Knowledge - Percentages'!$B:$B,0),'Data - Knowledge'!AM$8)/100</f>
        <v>0.102</v>
      </c>
      <c r="AN324" s="380">
        <f t="array" aca="true" ref="AN324">INDEX(KM_PCT,MATCH($A324,'Knowledge - Percentages'!$B:$B,0),'Data - Knowledge'!AN$8)/100</f>
        <v>0.091</v>
      </c>
      <c r="AO324" s="380">
        <f t="array" aca="true" ref="AO324">INDEX(KM_PCT,MATCH($A324,'Knowledge - Percentages'!$B:$B,0),'Data - Knowledge'!AO$8)/100</f>
        <v>0.091</v>
      </c>
      <c r="AP324" s="380">
        <f t="array" aca="true" ref="AP324">INDEX(KM_PCT,MATCH($A324,'Knowledge - Percentages'!$B:$B,0),'Data - Knowledge'!AP$8)/100</f>
        <v>0.132</v>
      </c>
      <c r="AQ324" s="380">
        <f t="array" aca="true" ref="AQ324">INDEX(KM_PCT,MATCH($A324,'Knowledge - Percentages'!$B:$B,0),'Data - Knowledge'!AQ$8)/100</f>
        <v>0.132</v>
      </c>
      <c r="AR324" s="380">
        <f t="array" aca="true" ref="AR324">INDEX(KM_PCT,MATCH($A324,'Knowledge - Percentages'!$B:$B,0),'Data - Knowledge'!AR$8)/100</f>
        <v>0.191</v>
      </c>
      <c r="AS324" s="380">
        <f t="array" aca="true" ref="AS324">INDEX(KM_PCT,MATCH($A324,'Knowledge - Percentages'!$B:$B,0),'Data - Knowledge'!AS$8)/100</f>
        <v>0.198</v>
      </c>
      <c r="AT324" s="380">
        <f t="array" aca="true" ref="AT324">INDEX(KM_PCT,MATCH($A324,'Knowledge - Percentages'!$B:$B,0),'Data - Knowledge'!AT$8)/100</f>
        <v>0.19699999999999998</v>
      </c>
      <c r="AU324" s="380">
        <f t="array" aca="true" ref="AU324">INDEX(KM_PCT,MATCH($A324,'Knowledge - Percentages'!$B:$B,0),'Data - Knowledge'!AU$8)/100</f>
        <v>0.15</v>
      </c>
      <c r="AV324" s="380">
        <f t="array" aca="true" ref="AV324">INDEX(KM_PCT,MATCH($A324,'Knowledge - Percentages'!$B:$B,0),'Data - Knowledge'!AV$8)/100</f>
        <v>0.127</v>
      </c>
      <c r="AW324" s="380">
        <f t="array" aca="true" ref="AW324">INDEX(KM_PCT,MATCH($A324,'Knowledge - Percentages'!$B:$B,0),'Data - Knowledge'!AW$8)/100</f>
        <v>0.14</v>
      </c>
      <c r="AX324" s="380">
        <f t="array" aca="true" ref="AX324">INDEX(KM_PCT,MATCH($A324,'Knowledge - Percentages'!$B:$B,0),'Data - Knowledge'!AX$8)/100</f>
        <v>0.271</v>
      </c>
      <c r="AY324" s="380">
        <f t="array" aca="true" ref="AY324">INDEX(KM_PCT,MATCH($A324,'Knowledge - Percentages'!$B:$B,0),'Data - Knowledge'!AY$8)/100</f>
        <v>0.11199999999999999</v>
      </c>
      <c r="AZ324" s="380">
        <f t="array" aca="true" ref="AZ324">INDEX(KM_PCT,MATCH($A324,'Knowledge - Percentages'!$B:$B,0),'Data - Knowledge'!AZ$8)/100</f>
        <v>0.13</v>
      </c>
      <c r="BA324" s="380">
        <f t="array" aca="true" ref="BA324">INDEX(KM_PCT,MATCH($A324,'Knowledge - Percentages'!$B:$B,0),'Data - Knowledge'!BA$8)/100</f>
        <v>0.13</v>
      </c>
      <c r="BB324" s="380">
        <f t="array" aca="true" ref="BB324">INDEX(KM_PCT,MATCH($A324,'Knowledge - Percentages'!$B:$B,0),'Data - Knowledge'!BB$8)/100</f>
        <v>0.11800000000000001</v>
      </c>
      <c r="BC324" s="380">
        <f t="array" aca="true" ref="BC324">INDEX(KM_PCT,MATCH($A324,'Knowledge - Percentages'!$B:$B,0),'Data - Knowledge'!BC$8)/100</f>
        <v>0.128</v>
      </c>
      <c r="BD324" s="380">
        <f t="array" aca="true" ref="BD324">INDEX(KM_PCT,MATCH($A324,'Knowledge - Percentages'!$B:$B,0),'Data - Knowledge'!BD$8)/100</f>
        <v>0.08900000000000001</v>
      </c>
      <c r="BE324" s="380">
        <f t="array" aca="true" ref="BE324">INDEX(KM_PCT,MATCH($A324,'Knowledge - Percentages'!$B:$B,0),'Data - Knowledge'!BE$8)/100</f>
        <v>0.128</v>
      </c>
      <c r="BF324" s="380">
        <f t="array" aca="true" ref="BF324">INDEX(KM_PCT,MATCH($A324,'Knowledge - Percentages'!$B:$B,0),'Data - Knowledge'!BF$8)/100</f>
        <v>0.128</v>
      </c>
      <c r="BG324" s="380">
        <f t="array" aca="true" ref="BG324">INDEX(KM_PCT,MATCH($A324,'Knowledge - Percentages'!$B:$B,0),'Data - Knowledge'!BG$8)/100</f>
        <v>0.14</v>
      </c>
      <c r="BH324" s="380">
        <f t="array" aca="true" ref="BH324">INDEX(KM_PCT,MATCH($A324,'Knowledge - Percentages'!$B:$B,0),'Data - Knowledge'!BH$8)/100</f>
        <v>0.15</v>
      </c>
      <c r="BI324" s="380">
        <f t="array" aca="true" ref="BI324">INDEX(KM_PCT,MATCH($A324,'Knowledge - Percentages'!$B:$B,0),'Data - Knowledge'!BI$8)/100</f>
        <v>0.15</v>
      </c>
      <c r="BJ324" s="380">
        <f t="array" aca="true" ref="BJ324">INDEX(KM_PCT,MATCH($A324,'Knowledge - Percentages'!$B:$B,0),'Data - Knowledge'!BJ$8)/100</f>
        <v>0.17300000000000001</v>
      </c>
      <c r="BK324" s="380">
        <f t="array" aca="true" ref="BK324">INDEX(KM_PCT,MATCH($A324,'Knowledge - Percentages'!$B:$B,0),'Data - Knowledge'!BK$8)/100</f>
        <v>0.17300000000000001</v>
      </c>
      <c r="BL324" s="380">
        <f t="array" aca="true" ref="BL324">INDEX(KM_PCT,MATCH($A324,'Knowledge - Percentages'!$B:$B,0),'Data - Knowledge'!BL$8)/100</f>
        <v>0.20199999999999999</v>
      </c>
      <c r="BM324" s="380">
        <f t="array" aca="true" ref="BM324">INDEX(KM_PCT,MATCH($A324,'Knowledge - Percentages'!$B:$B,0),'Data - Knowledge'!BM$8)/100</f>
        <v>0.17300000000000001</v>
      </c>
      <c r="BN324" s="380">
        <f t="array" aca="true" ref="BN324">INDEX(KM_PCT,MATCH($A324,'Knowledge - Percentages'!$B:$B,0),'Data - Knowledge'!BN$8)/100</f>
        <v>0.17300000000000001</v>
      </c>
      <c r="BO324" s="380">
        <f t="array" aca="true" ref="BO324">INDEX(KM_PCT,MATCH($A324,'Knowledge - Percentages'!$B:$B,0),'Data - Knowledge'!BO$8)/100</f>
        <v>0.149</v>
      </c>
      <c r="BP324" s="380">
        <f t="array" aca="true" ref="BP324">INDEX(KM_PCT,MATCH($A324,'Knowledge - Percentages'!$B:$B,0),'Data - Knowledge'!BP$8)/100</f>
        <v>0.149</v>
      </c>
      <c r="BQ324" s="380">
        <f t="array" aca="true" ref="BQ324">INDEX(KM_PCT,MATCH($A324,'Knowledge - Percentages'!$B:$B,0),'Data - Knowledge'!BQ$8)/100</f>
        <v>0.14300000000000002</v>
      </c>
    </row>
    <row r="325" spans="1:69">
      <c r="A325" t="s">
        <v>740</v>
      </c>
      <c r="B325" t="s">
        <v>1195</v>
      </c>
      <c r="C325" t="s">
        <v>1222</v>
      </c>
      <c r="D325" t="s">
        <v>741</v>
      </c>
      <c r="E325" s="373">
        <f>SUMPRODUCT($K$2:$BQ$2,$K325:$BQ325)/$J$2</f>
        <v>0.2608939393939394</v>
      </c>
      <c r="F325" s="379">
        <f>SUMPRODUCT($K$2:$BQ$2,$K325:$BQ325)</f>
        <v>68.876</v>
      </c>
      <c r="G325" s="373">
        <f>SUMPRODUCT($K$3:$BQ$3,$K325:$BQ325)/$J$3</f>
        <v>0.26456622176591371</v>
      </c>
      <c r="H325" s="379">
        <f>SUMPRODUCT($K$3:$BQ$3,$K325:$BQ325)</f>
        <v>2576.8749999999995</v>
      </c>
      <c r="I325" s="373">
        <f>CORREL($K$4:$BQ$4,$K325:$BQ325)</f>
        <v>-0.23650075089866743</v>
      </c>
      <c r="J325" s="379">
        <f>$E325/$G325*100</f>
        <v>98.611960987512788</v>
      </c>
      <c r="K325" s="380">
        <f t="array" aca="true" ref="K325">INDEX(KM_PCT,MATCH($A325,'Knowledge - Percentages'!$B:$B,0),'Data - Knowledge'!K$8)/100</f>
        <v>0.632</v>
      </c>
      <c r="L325" s="380">
        <f t="array" aca="true" ref="L325">INDEX(KM_PCT,MATCH($A325,'Knowledge - Percentages'!$B:$B,0),'Data - Knowledge'!L$8)/100</f>
        <v>0.38</v>
      </c>
      <c r="M325" s="380">
        <f t="array" aca="true" ref="M325">INDEX(KM_PCT,MATCH($A325,'Knowledge - Percentages'!$B:$B,0),'Data - Knowledge'!M$8)/100</f>
        <v>0.363</v>
      </c>
      <c r="N325" s="380">
        <f t="array" aca="true" ref="N325">INDEX(KM_PCT,MATCH($A325,'Knowledge - Percentages'!$B:$B,0),'Data - Knowledge'!N$8)/100</f>
        <v>0.262</v>
      </c>
      <c r="O325" s="380">
        <f t="array" aca="true" ref="O325">INDEX(KM_PCT,MATCH($A325,'Knowledge - Percentages'!$B:$B,0),'Data - Knowledge'!O$8)/100</f>
        <v>0.26899999999999996</v>
      </c>
      <c r="P325" s="380">
        <f t="array" aca="true" ref="P325">INDEX(KM_PCT,MATCH($A325,'Knowledge - Percentages'!$B:$B,0),'Data - Knowledge'!P$8)/100</f>
        <v>0.275</v>
      </c>
      <c r="Q325" s="380">
        <f t="array" aca="true" ref="Q325">INDEX(KM_PCT,MATCH($A325,'Knowledge - Percentages'!$B:$B,0),'Data - Knowledge'!Q$8)/100</f>
        <v>0.27</v>
      </c>
      <c r="R325" s="380">
        <f t="array" aca="true" ref="R325">INDEX(KM_PCT,MATCH($A325,'Knowledge - Percentages'!$B:$B,0),'Data - Knowledge'!R$8)/100</f>
        <v>0.267</v>
      </c>
      <c r="S325" s="380">
        <f t="array" aca="true" ref="S325">INDEX(KM_PCT,MATCH($A325,'Knowledge - Percentages'!$B:$B,0),'Data - Knowledge'!S$8)/100</f>
        <v>0.287</v>
      </c>
      <c r="T325" s="380">
        <f t="array" aca="true" ref="T325">INDEX(KM_PCT,MATCH($A325,'Knowledge - Percentages'!$B:$B,0),'Data - Knowledge'!T$8)/100</f>
        <v>0.262</v>
      </c>
      <c r="U325" s="380">
        <f t="array" aca="true" ref="U325">INDEX(KM_PCT,MATCH($A325,'Knowledge - Percentages'!$B:$B,0),'Data - Knowledge'!U$8)/100</f>
        <v>0.233</v>
      </c>
      <c r="V325" s="380">
        <f t="array" aca="true" ref="V325">INDEX(KM_PCT,MATCH($A325,'Knowledge - Percentages'!$B:$B,0),'Data - Knowledge'!V$8)/100</f>
        <v>0.212</v>
      </c>
      <c r="W325" s="380">
        <f t="array" aca="true" ref="W325">INDEX(KM_PCT,MATCH($A325,'Knowledge - Percentages'!$B:$B,0),'Data - Knowledge'!W$8)/100</f>
        <v>0.24100000000000002</v>
      </c>
      <c r="X325" s="380">
        <f t="array" aca="true" ref="X325">INDEX(KM_PCT,MATCH($A325,'Knowledge - Percentages'!$B:$B,0),'Data - Knowledge'!X$8)/100</f>
        <v>0.325</v>
      </c>
      <c r="Y325" s="380">
        <f t="array" aca="true" ref="Y325">INDEX(KM_PCT,MATCH($A325,'Knowledge - Percentages'!$B:$B,0),'Data - Knowledge'!Y$8)/100</f>
        <v>0.39</v>
      </c>
      <c r="Z325" s="380">
        <f t="array" aca="true" ref="Z325">INDEX(KM_PCT,MATCH($A325,'Knowledge - Percentages'!$B:$B,0),'Data - Knowledge'!Z$8)/100</f>
        <v>0.475</v>
      </c>
      <c r="AA325" s="380">
        <f t="array" aca="true" ref="AA325">INDEX(KM_PCT,MATCH($A325,'Knowledge - Percentages'!$B:$B,0),'Data - Knowledge'!AA$8)/100</f>
        <v>0.384</v>
      </c>
      <c r="AB325" s="380">
        <f t="array" aca="true" ref="AB325">INDEX(KM_PCT,MATCH($A325,'Knowledge - Percentages'!$B:$B,0),'Data - Knowledge'!AB$8)/100</f>
        <v>0.305</v>
      </c>
      <c r="AC325" s="380">
        <f t="array" aca="true" ref="AC325">INDEX(KM_PCT,MATCH($A325,'Knowledge - Percentages'!$B:$B,0),'Data - Knowledge'!AC$8)/100</f>
        <v>0.349</v>
      </c>
      <c r="AD325" s="380">
        <f t="array" aca="true" ref="AD325">INDEX(KM_PCT,MATCH($A325,'Knowledge - Percentages'!$B:$B,0),'Data - Knowledge'!AD$8)/100</f>
        <v>0.387</v>
      </c>
      <c r="AE325" s="380">
        <f t="array" aca="true" ref="AE325">INDEX(KM_PCT,MATCH($A325,'Knowledge - Percentages'!$B:$B,0),'Data - Knowledge'!AE$8)/100</f>
        <v>0.228</v>
      </c>
      <c r="AF325" s="380">
        <f t="array" aca="true" ref="AF325">INDEX(KM_PCT,MATCH($A325,'Knowledge - Percentages'!$B:$B,0),'Data - Knowledge'!AF$8)/100</f>
        <v>0.228</v>
      </c>
      <c r="AG325" s="380">
        <f t="array" aca="true" ref="AG325">INDEX(KM_PCT,MATCH($A325,'Knowledge - Percentages'!$B:$B,0),'Data - Knowledge'!AG$8)/100</f>
        <v>0.22699999999999998</v>
      </c>
      <c r="AH325" s="380">
        <f t="array" aca="true" ref="AH325">INDEX(KM_PCT,MATCH($A325,'Knowledge - Percentages'!$B:$B,0),'Data - Knowledge'!AH$8)/100</f>
        <v>0.254</v>
      </c>
      <c r="AI325" s="380">
        <f t="array" aca="true" ref="AI325">INDEX(KM_PCT,MATCH($A325,'Knowledge - Percentages'!$B:$B,0),'Data - Knowledge'!AI$8)/100</f>
        <v>0.35</v>
      </c>
      <c r="AJ325" s="380">
        <f t="array" aca="true" ref="AJ325">INDEX(KM_PCT,MATCH($A325,'Knowledge - Percentages'!$B:$B,0),'Data - Knowledge'!AJ$8)/100</f>
        <v>0.249</v>
      </c>
      <c r="AK325" s="380">
        <f t="array" aca="true" ref="AK325">INDEX(KM_PCT,MATCH($A325,'Knowledge - Percentages'!$B:$B,0),'Data - Knowledge'!AK$8)/100</f>
        <v>0.252</v>
      </c>
      <c r="AL325" s="380">
        <f t="array" aca="true" ref="AL325">INDEX(KM_PCT,MATCH($A325,'Knowledge - Percentages'!$B:$B,0),'Data - Knowledge'!AL$8)/100</f>
        <v>0.252</v>
      </c>
      <c r="AM325" s="380">
        <f t="array" aca="true" ref="AM325">INDEX(KM_PCT,MATCH($A325,'Knowledge - Percentages'!$B:$B,0),'Data - Knowledge'!AM$8)/100</f>
        <v>0.237</v>
      </c>
      <c r="AN325" s="380">
        <f t="array" aca="true" ref="AN325">INDEX(KM_PCT,MATCH($A325,'Knowledge - Percentages'!$B:$B,0),'Data - Knowledge'!AN$8)/100</f>
        <v>0.221</v>
      </c>
      <c r="AO325" s="380">
        <f t="array" aca="true" ref="AO325">INDEX(KM_PCT,MATCH($A325,'Knowledge - Percentages'!$B:$B,0),'Data - Knowledge'!AO$8)/100</f>
        <v>0.221</v>
      </c>
      <c r="AP325" s="380">
        <f t="array" aca="true" ref="AP325">INDEX(KM_PCT,MATCH($A325,'Knowledge - Percentages'!$B:$B,0),'Data - Knowledge'!AP$8)/100</f>
        <v>0.294</v>
      </c>
      <c r="AQ325" s="380">
        <f t="array" aca="true" ref="AQ325">INDEX(KM_PCT,MATCH($A325,'Knowledge - Percentages'!$B:$B,0),'Data - Knowledge'!AQ$8)/100</f>
        <v>0.287</v>
      </c>
      <c r="AR325" s="380">
        <f t="array" aca="true" ref="AR325">INDEX(KM_PCT,MATCH($A325,'Knowledge - Percentages'!$B:$B,0),'Data - Knowledge'!AR$8)/100</f>
        <v>0.447</v>
      </c>
      <c r="AS325" s="380">
        <f t="array" aca="true" ref="AS325">INDEX(KM_PCT,MATCH($A325,'Knowledge - Percentages'!$B:$B,0),'Data - Knowledge'!AS$8)/100</f>
        <v>0.40299999999999997</v>
      </c>
      <c r="AT325" s="380">
        <f t="array" aca="true" ref="AT325">INDEX(KM_PCT,MATCH($A325,'Knowledge - Percentages'!$B:$B,0),'Data - Knowledge'!AT$8)/100</f>
        <v>0.4</v>
      </c>
      <c r="AU325" s="380">
        <f t="array" aca="true" ref="AU325">INDEX(KM_PCT,MATCH($A325,'Knowledge - Percentages'!$B:$B,0),'Data - Knowledge'!AU$8)/100</f>
        <v>0.282</v>
      </c>
      <c r="AV325" s="380">
        <f t="array" aca="true" ref="AV325">INDEX(KM_PCT,MATCH($A325,'Knowledge - Percentages'!$B:$B,0),'Data - Knowledge'!AV$8)/100</f>
        <v>0.273</v>
      </c>
      <c r="AW325" s="380">
        <f t="array" aca="true" ref="AW325">INDEX(KM_PCT,MATCH($A325,'Knowledge - Percentages'!$B:$B,0),'Data - Knowledge'!AW$8)/100</f>
        <v>0.282</v>
      </c>
      <c r="AX325" s="380">
        <f t="array" aca="true" ref="AX325">INDEX(KM_PCT,MATCH($A325,'Knowledge - Percentages'!$B:$B,0),'Data - Knowledge'!AX$8)/100</f>
        <v>0.452</v>
      </c>
      <c r="AY325" s="380">
        <f t="array" aca="true" ref="AY325">INDEX(KM_PCT,MATCH($A325,'Knowledge - Percentages'!$B:$B,0),'Data - Knowledge'!AY$8)/100</f>
        <v>0.242</v>
      </c>
      <c r="AZ325" s="380">
        <f t="array" aca="true" ref="AZ325">INDEX(KM_PCT,MATCH($A325,'Knowledge - Percentages'!$B:$B,0),'Data - Knowledge'!AZ$8)/100</f>
        <v>0.259</v>
      </c>
      <c r="BA325" s="380">
        <f t="array" aca="true" ref="BA325">INDEX(KM_PCT,MATCH($A325,'Knowledge - Percentages'!$B:$B,0),'Data - Knowledge'!BA$8)/100</f>
        <v>0.259</v>
      </c>
      <c r="BB325" s="380">
        <f t="array" aca="true" ref="BB325">INDEX(KM_PCT,MATCH($A325,'Knowledge - Percentages'!$B:$B,0),'Data - Knowledge'!BB$8)/100</f>
        <v>0.25</v>
      </c>
      <c r="BC325" s="380">
        <f t="array" aca="true" ref="BC325">INDEX(KM_PCT,MATCH($A325,'Knowledge - Percentages'!$B:$B,0),'Data - Knowledge'!BC$8)/100</f>
        <v>0.24</v>
      </c>
      <c r="BD325" s="380">
        <f t="array" aca="true" ref="BD325">INDEX(KM_PCT,MATCH($A325,'Knowledge - Percentages'!$B:$B,0),'Data - Knowledge'!BD$8)/100</f>
        <v>0.207</v>
      </c>
      <c r="BE325" s="380">
        <f t="array" aca="true" ref="BE325">INDEX(KM_PCT,MATCH($A325,'Knowledge - Percentages'!$B:$B,0),'Data - Knowledge'!BE$8)/100</f>
        <v>0.24</v>
      </c>
      <c r="BF325" s="380">
        <f t="array" aca="true" ref="BF325">INDEX(KM_PCT,MATCH($A325,'Knowledge - Percentages'!$B:$B,0),'Data - Knowledge'!BF$8)/100</f>
        <v>0.24</v>
      </c>
      <c r="BG325" s="380">
        <f t="array" aca="true" ref="BG325">INDEX(KM_PCT,MATCH($A325,'Knowledge - Percentages'!$B:$B,0),'Data - Knowledge'!BG$8)/100</f>
        <v>0.282</v>
      </c>
      <c r="BH325" s="380">
        <f t="array" aca="true" ref="BH325">INDEX(KM_PCT,MATCH($A325,'Knowledge - Percentages'!$B:$B,0),'Data - Knowledge'!BH$8)/100</f>
        <v>0.282</v>
      </c>
      <c r="BI325" s="380">
        <f t="array" aca="true" ref="BI325">INDEX(KM_PCT,MATCH($A325,'Knowledge - Percentages'!$B:$B,0),'Data - Knowledge'!BI$8)/100</f>
        <v>0.28800000000000003</v>
      </c>
      <c r="BJ325" s="380">
        <f t="array" aca="true" ref="BJ325">INDEX(KM_PCT,MATCH($A325,'Knowledge - Percentages'!$B:$B,0),'Data - Knowledge'!BJ$8)/100</f>
        <v>0.28800000000000003</v>
      </c>
      <c r="BK325" s="380">
        <f t="array" aca="true" ref="BK325">INDEX(KM_PCT,MATCH($A325,'Knowledge - Percentages'!$B:$B,0),'Data - Knowledge'!BK$8)/100</f>
        <v>0.28800000000000003</v>
      </c>
      <c r="BL325" s="380">
        <f t="array" aca="true" ref="BL325">INDEX(KM_PCT,MATCH($A325,'Knowledge - Percentages'!$B:$B,0),'Data - Knowledge'!BL$8)/100</f>
        <v>0.345</v>
      </c>
      <c r="BM325" s="380">
        <f t="array" aca="true" ref="BM325">INDEX(KM_PCT,MATCH($A325,'Knowledge - Percentages'!$B:$B,0),'Data - Knowledge'!BM$8)/100</f>
        <v>0.28800000000000003</v>
      </c>
      <c r="BN325" s="380">
        <f t="array" aca="true" ref="BN325">INDEX(KM_PCT,MATCH($A325,'Knowledge - Percentages'!$B:$B,0),'Data - Knowledge'!BN$8)/100</f>
        <v>0.28800000000000003</v>
      </c>
      <c r="BO325" s="380">
        <f t="array" aca="true" ref="BO325">INDEX(KM_PCT,MATCH($A325,'Knowledge - Percentages'!$B:$B,0),'Data - Knowledge'!BO$8)/100</f>
        <v>0.27</v>
      </c>
      <c r="BP325" s="380">
        <f t="array" aca="true" ref="BP325">INDEX(KM_PCT,MATCH($A325,'Knowledge - Percentages'!$B:$B,0),'Data - Knowledge'!BP$8)/100</f>
        <v>0.24600000000000002</v>
      </c>
      <c r="BQ325" s="380">
        <f t="array" aca="true" ref="BQ325">INDEX(KM_PCT,MATCH($A325,'Knowledge - Percentages'!$B:$B,0),'Data - Knowledge'!BQ$8)/100</f>
        <v>0.27</v>
      </c>
    </row>
    <row r="326" spans="1:69">
      <c r="A326" t="s">
        <v>1226</v>
      </c>
      <c r="B326" t="s">
        <v>1195</v>
      </c>
      <c r="C326" t="s">
        <v>1222</v>
      </c>
      <c r="D326" t="s">
        <v>1227</v>
      </c>
      <c r="E326" s="373">
        <f>SUMPRODUCT($K$2:$BQ$2,$K326:$BQ326)/$J$2</f>
        <v>0.13883333333333334</v>
      </c>
      <c r="F326" s="379">
        <f>SUMPRODUCT($K$2:$BQ$2,$K326:$BQ326)</f>
        <v>36.652</v>
      </c>
      <c r="G326" s="373">
        <f>SUMPRODUCT($K$3:$BQ$3,$K326:$BQ326)/$J$3</f>
        <v>0.12427053388090353</v>
      </c>
      <c r="H326" s="379">
        <f>SUMPRODUCT($K$3:$BQ$3,$K326:$BQ326)</f>
        <v>1210.3950000000004</v>
      </c>
      <c r="I326" s="373">
        <f>CORREL($K$4:$BQ$4,$K326:$BQ326)</f>
        <v>-0.13531875474347377</v>
      </c>
      <c r="J326" s="379">
        <f>$E326/$G326*100</f>
        <v>111.71862628866332</v>
      </c>
      <c r="K326" s="380">
        <f t="array" aca="true" ref="K326">INDEX(KM_PCT,MATCH($A326,'Knowledge - Percentages'!$B:$B,0),'Data - Knowledge'!K$8)/100</f>
        <v>0.34299999999999997</v>
      </c>
      <c r="L326" s="380">
        <f t="array" aca="true" ref="L326">INDEX(KM_PCT,MATCH($A326,'Knowledge - Percentages'!$B:$B,0),'Data - Knowledge'!L$8)/100</f>
        <v>0.294</v>
      </c>
      <c r="M326" s="380">
        <f t="array" aca="true" ref="M326">INDEX(KM_PCT,MATCH($A326,'Knowledge - Percentages'!$B:$B,0),'Data - Knowledge'!M$8)/100</f>
        <v>0.161</v>
      </c>
      <c r="N326" s="380">
        <f t="array" aca="true" ref="N326">INDEX(KM_PCT,MATCH($A326,'Knowledge - Percentages'!$B:$B,0),'Data - Knowledge'!N$8)/100</f>
        <v>0.11900000000000001</v>
      </c>
      <c r="O326" s="380">
        <f t="array" aca="true" ref="O326">INDEX(KM_PCT,MATCH($A326,'Knowledge - Percentages'!$B:$B,0),'Data - Knowledge'!O$8)/100</f>
        <v>0.11900000000000001</v>
      </c>
      <c r="P326" s="380">
        <f t="array" aca="true" ref="P326">INDEX(KM_PCT,MATCH($A326,'Knowledge - Percentages'!$B:$B,0),'Data - Knowledge'!P$8)/100</f>
        <v>0.11900000000000001</v>
      </c>
      <c r="Q326" s="380">
        <f t="array" aca="true" ref="Q326">INDEX(KM_PCT,MATCH($A326,'Knowledge - Percentages'!$B:$B,0),'Data - Knowledge'!Q$8)/100</f>
        <v>0.11900000000000001</v>
      </c>
      <c r="R326" s="380">
        <f t="array" aca="true" ref="R326">INDEX(KM_PCT,MATCH($A326,'Knowledge - Percentages'!$B:$B,0),'Data - Knowledge'!R$8)/100</f>
        <v>0.11900000000000001</v>
      </c>
      <c r="S326" s="380">
        <f t="array" aca="true" ref="S326">INDEX(KM_PCT,MATCH($A326,'Knowledge - Percentages'!$B:$B,0),'Data - Knowledge'!S$8)/100</f>
        <v>0.11900000000000001</v>
      </c>
      <c r="T326" s="380">
        <f t="array" aca="true" ref="T326">INDEX(KM_PCT,MATCH($A326,'Knowledge - Percentages'!$B:$B,0),'Data - Knowledge'!T$8)/100</f>
        <v>0.105</v>
      </c>
      <c r="U326" s="380">
        <f t="array" aca="true" ref="U326">INDEX(KM_PCT,MATCH($A326,'Knowledge - Percentages'!$B:$B,0),'Data - Knowledge'!U$8)/100</f>
        <v>0.105</v>
      </c>
      <c r="V326" s="380">
        <f t="array" aca="true" ref="V326">INDEX(KM_PCT,MATCH($A326,'Knowledge - Percentages'!$B:$B,0),'Data - Knowledge'!V$8)/100</f>
        <v>0.071</v>
      </c>
      <c r="W326" s="380">
        <f t="array" aca="true" ref="W326">INDEX(KM_PCT,MATCH($A326,'Knowledge - Percentages'!$B:$B,0),'Data - Knowledge'!W$8)/100</f>
        <v>0.105</v>
      </c>
      <c r="X326" s="380">
        <f t="array" aca="true" ref="X326">INDEX(KM_PCT,MATCH($A326,'Knowledge - Percentages'!$B:$B,0),'Data - Knowledge'!X$8)/100</f>
        <v>0.245</v>
      </c>
      <c r="Y326" s="380">
        <f t="array" aca="true" ref="Y326">INDEX(KM_PCT,MATCH($A326,'Knowledge - Percentages'!$B:$B,0),'Data - Knowledge'!Y$8)/100</f>
        <v>0.245</v>
      </c>
      <c r="Z326" s="380">
        <f t="array" aca="true" ref="Z326">INDEX(KM_PCT,MATCH($A326,'Knowledge - Percentages'!$B:$B,0),'Data - Knowledge'!Z$8)/100</f>
        <v>0.307</v>
      </c>
      <c r="AA326" s="380">
        <f t="array" aca="true" ref="AA326">INDEX(KM_PCT,MATCH($A326,'Knowledge - Percentages'!$B:$B,0),'Data - Knowledge'!AA$8)/100</f>
        <v>0.245</v>
      </c>
      <c r="AB326" s="380">
        <f t="array" aca="true" ref="AB326">INDEX(KM_PCT,MATCH($A326,'Knowledge - Percentages'!$B:$B,0),'Data - Knowledge'!AB$8)/100</f>
        <v>0.124</v>
      </c>
      <c r="AC326" s="380">
        <f t="array" aca="true" ref="AC326">INDEX(KM_PCT,MATCH($A326,'Knowledge - Percentages'!$B:$B,0),'Data - Knowledge'!AC$8)/100</f>
        <v>0.192</v>
      </c>
      <c r="AD326" s="380">
        <f t="array" aca="true" ref="AD326">INDEX(KM_PCT,MATCH($A326,'Knowledge - Percentages'!$B:$B,0),'Data - Knowledge'!AD$8)/100</f>
        <v>0.21</v>
      </c>
      <c r="AE326" s="380">
        <f t="array" aca="true" ref="AE326">INDEX(KM_PCT,MATCH($A326,'Knowledge - Percentages'!$B:$B,0),'Data - Knowledge'!AE$8)/100</f>
        <v>0.10099999999999999</v>
      </c>
      <c r="AF326" s="380">
        <f t="array" aca="true" ref="AF326">INDEX(KM_PCT,MATCH($A326,'Knowledge - Percentages'!$B:$B,0),'Data - Knowledge'!AF$8)/100</f>
        <v>0.10099999999999999</v>
      </c>
      <c r="AG326" s="380">
        <f t="array" aca="true" ref="AG326">INDEX(KM_PCT,MATCH($A326,'Knowledge - Percentages'!$B:$B,0),'Data - Knowledge'!AG$8)/100</f>
        <v>0.091</v>
      </c>
      <c r="AH326" s="380">
        <f t="array" aca="true" ref="AH326">INDEX(KM_PCT,MATCH($A326,'Knowledge - Percentages'!$B:$B,0),'Data - Knowledge'!AH$8)/100</f>
        <v>0.124</v>
      </c>
      <c r="AI326" s="380">
        <f t="array" aca="true" ref="AI326">INDEX(KM_PCT,MATCH($A326,'Knowledge - Percentages'!$B:$B,0),'Data - Knowledge'!AI$8)/100</f>
        <v>0.179</v>
      </c>
      <c r="AJ326" s="380">
        <f t="array" aca="true" ref="AJ326">INDEX(KM_PCT,MATCH($A326,'Knowledge - Percentages'!$B:$B,0),'Data - Knowledge'!AJ$8)/100</f>
        <v>0.124</v>
      </c>
      <c r="AK326" s="380">
        <f t="array" aca="true" ref="AK326">INDEX(KM_PCT,MATCH($A326,'Knowledge - Percentages'!$B:$B,0),'Data - Knowledge'!AK$8)/100</f>
        <v>0.124</v>
      </c>
      <c r="AL326" s="380">
        <f t="array" aca="true" ref="AL326">INDEX(KM_PCT,MATCH($A326,'Knowledge - Percentages'!$B:$B,0),'Data - Knowledge'!AL$8)/100</f>
        <v>0.128</v>
      </c>
      <c r="AM326" s="380">
        <f t="array" aca="true" ref="AM326">INDEX(KM_PCT,MATCH($A326,'Knowledge - Percentages'!$B:$B,0),'Data - Knowledge'!AM$8)/100</f>
        <v>0.105</v>
      </c>
      <c r="AN326" s="380">
        <f t="array" aca="true" ref="AN326">INDEX(KM_PCT,MATCH($A326,'Knowledge - Percentages'!$B:$B,0),'Data - Knowledge'!AN$8)/100</f>
        <v>0.079</v>
      </c>
      <c r="AO326" s="380">
        <f t="array" aca="true" ref="AO326">INDEX(KM_PCT,MATCH($A326,'Knowledge - Percentages'!$B:$B,0),'Data - Knowledge'!AO$8)/100</f>
        <v>0.079</v>
      </c>
      <c r="AP326" s="380">
        <f t="array" aca="true" ref="AP326">INDEX(KM_PCT,MATCH($A326,'Knowledge - Percentages'!$B:$B,0),'Data - Knowledge'!AP$8)/100</f>
        <v>0.152</v>
      </c>
      <c r="AQ326" s="380">
        <f t="array" aca="true" ref="AQ326">INDEX(KM_PCT,MATCH($A326,'Knowledge - Percentages'!$B:$B,0),'Data - Knowledge'!AQ$8)/100</f>
        <v>0.152</v>
      </c>
      <c r="AR326" s="380">
        <f t="array" aca="true" ref="AR326">INDEX(KM_PCT,MATCH($A326,'Knowledge - Percentages'!$B:$B,0),'Data - Knowledge'!AR$8)/100</f>
        <v>0.172</v>
      </c>
      <c r="AS326" s="380">
        <f t="array" aca="true" ref="AS326">INDEX(KM_PCT,MATCH($A326,'Knowledge - Percentages'!$B:$B,0),'Data - Knowledge'!AS$8)/100</f>
        <v>0.128</v>
      </c>
      <c r="AT326" s="380">
        <f t="array" aca="true" ref="AT326">INDEX(KM_PCT,MATCH($A326,'Knowledge - Percentages'!$B:$B,0),'Data - Knowledge'!AT$8)/100</f>
        <v>0.149</v>
      </c>
      <c r="AU326" s="380">
        <f t="array" aca="true" ref="AU326">INDEX(KM_PCT,MATCH($A326,'Knowledge - Percentages'!$B:$B,0),'Data - Knowledge'!AU$8)/100</f>
        <v>0.145</v>
      </c>
      <c r="AV326" s="380">
        <f t="array" aca="true" ref="AV326">INDEX(KM_PCT,MATCH($A326,'Knowledge - Percentages'!$B:$B,0),'Data - Knowledge'!AV$8)/100</f>
        <v>0.132</v>
      </c>
      <c r="AW326" s="380">
        <f t="array" aca="true" ref="AW326">INDEX(KM_PCT,MATCH($A326,'Knowledge - Percentages'!$B:$B,0),'Data - Knowledge'!AW$8)/100</f>
        <v>0.138</v>
      </c>
      <c r="AX326" s="380">
        <f t="array" aca="true" ref="AX326">INDEX(KM_PCT,MATCH($A326,'Knowledge - Percentages'!$B:$B,0),'Data - Knowledge'!AX$8)/100</f>
        <v>0.322</v>
      </c>
      <c r="AY326" s="380">
        <f t="array" aca="true" ref="AY326">INDEX(KM_PCT,MATCH($A326,'Knowledge - Percentages'!$B:$B,0),'Data - Knowledge'!AY$8)/100</f>
        <v>0.13699999999999998</v>
      </c>
      <c r="AZ326" s="380">
        <f t="array" aca="true" ref="AZ326">INDEX(KM_PCT,MATCH($A326,'Knowledge - Percentages'!$B:$B,0),'Data - Knowledge'!AZ$8)/100</f>
        <v>0.13699999999999998</v>
      </c>
      <c r="BA326" s="380">
        <f t="array" aca="true" ref="BA326">INDEX(KM_PCT,MATCH($A326,'Knowledge - Percentages'!$B:$B,0),'Data - Knowledge'!BA$8)/100</f>
        <v>0.13699999999999998</v>
      </c>
      <c r="BB326" s="380">
        <f t="array" aca="true" ref="BB326">INDEX(KM_PCT,MATCH($A326,'Knowledge - Percentages'!$B:$B,0),'Data - Knowledge'!BB$8)/100</f>
        <v>0.122</v>
      </c>
      <c r="BC326" s="380">
        <f t="array" aca="true" ref="BC326">INDEX(KM_PCT,MATCH($A326,'Knowledge - Percentages'!$B:$B,0),'Data - Knowledge'!BC$8)/100</f>
        <v>0.14400000000000002</v>
      </c>
      <c r="BD326" s="380">
        <f t="array" aca="true" ref="BD326">INDEX(KM_PCT,MATCH($A326,'Knowledge - Percentages'!$B:$B,0),'Data - Knowledge'!BD$8)/100</f>
        <v>0.109</v>
      </c>
      <c r="BE326" s="380">
        <f t="array" aca="true" ref="BE326">INDEX(KM_PCT,MATCH($A326,'Knowledge - Percentages'!$B:$B,0),'Data - Knowledge'!BE$8)/100</f>
        <v>0.14400000000000002</v>
      </c>
      <c r="BF326" s="380">
        <f t="array" aca="true" ref="BF326">INDEX(KM_PCT,MATCH($A326,'Knowledge - Percentages'!$B:$B,0),'Data - Knowledge'!BF$8)/100</f>
        <v>0.14400000000000002</v>
      </c>
      <c r="BG326" s="380">
        <f t="array" aca="true" ref="BG326">INDEX(KM_PCT,MATCH($A326,'Knowledge - Percentages'!$B:$B,0),'Data - Knowledge'!BG$8)/100</f>
        <v>0.157</v>
      </c>
      <c r="BH326" s="380">
        <f t="array" aca="true" ref="BH326">INDEX(KM_PCT,MATCH($A326,'Knowledge - Percentages'!$B:$B,0),'Data - Knowledge'!BH$8)/100</f>
        <v>0.175</v>
      </c>
      <c r="BI326" s="380">
        <f t="array" aca="true" ref="BI326">INDEX(KM_PCT,MATCH($A326,'Knowledge - Percentages'!$B:$B,0),'Data - Knowledge'!BI$8)/100</f>
        <v>0.157</v>
      </c>
      <c r="BJ326" s="380">
        <f t="array" aca="true" ref="BJ326">INDEX(KM_PCT,MATCH($A326,'Knowledge - Percentages'!$B:$B,0),'Data - Knowledge'!BJ$8)/100</f>
        <v>0.17</v>
      </c>
      <c r="BK326" s="380">
        <f t="array" aca="true" ref="BK326">INDEX(KM_PCT,MATCH($A326,'Knowledge - Percentages'!$B:$B,0),'Data - Knowledge'!BK$8)/100</f>
        <v>0.17</v>
      </c>
      <c r="BL326" s="380">
        <f t="array" aca="true" ref="BL326">INDEX(KM_PCT,MATCH($A326,'Knowledge - Percentages'!$B:$B,0),'Data - Knowledge'!BL$8)/100</f>
        <v>0.17</v>
      </c>
      <c r="BM326" s="380">
        <f t="array" aca="true" ref="BM326">INDEX(KM_PCT,MATCH($A326,'Knowledge - Percentages'!$B:$B,0),'Data - Knowledge'!BM$8)/100</f>
        <v>0.191</v>
      </c>
      <c r="BN326" s="380">
        <f t="array" aca="true" ref="BN326">INDEX(KM_PCT,MATCH($A326,'Knowledge - Percentages'!$B:$B,0),'Data - Knowledge'!BN$8)/100</f>
        <v>0.17</v>
      </c>
      <c r="BO326" s="380">
        <f t="array" aca="true" ref="BO326">INDEX(KM_PCT,MATCH($A326,'Knowledge - Percentages'!$B:$B,0),'Data - Knowledge'!BO$8)/100</f>
        <v>0.157</v>
      </c>
      <c r="BP326" s="380">
        <f t="array" aca="true" ref="BP326">INDEX(KM_PCT,MATCH($A326,'Knowledge - Percentages'!$B:$B,0),'Data - Knowledge'!BP$8)/100</f>
        <v>0.149</v>
      </c>
      <c r="BQ326" s="380">
        <f t="array" aca="true" ref="BQ326">INDEX(KM_PCT,MATCH($A326,'Knowledge - Percentages'!$B:$B,0),'Data - Knowledge'!BQ$8)/100</f>
        <v>0.156</v>
      </c>
    </row>
    <row r="327" spans="1:69">
      <c r="A327" t="s">
        <v>1228</v>
      </c>
      <c r="B327" t="s">
        <v>1195</v>
      </c>
      <c r="C327" t="s">
        <v>1222</v>
      </c>
      <c r="D327" t="s">
        <v>1229</v>
      </c>
      <c r="E327" s="373">
        <f>SUMPRODUCT($K$2:$BQ$2,$K327:$BQ327)/$J$2</f>
        <v>0.17020075757575756</v>
      </c>
      <c r="F327" s="379">
        <f>SUMPRODUCT($K$2:$BQ$2,$K327:$BQ327)</f>
        <v>44.932999999999993</v>
      </c>
      <c r="G327" s="373">
        <f>SUMPRODUCT($K$3:$BQ$3,$K327:$BQ327)/$J$3</f>
        <v>0.1677787474332649</v>
      </c>
      <c r="H327" s="379">
        <f>SUMPRODUCT($K$3:$BQ$3,$K327:$BQ327)</f>
        <v>1634.1650000000002</v>
      </c>
      <c r="I327" s="373">
        <f>CORREL($K$4:$BQ$4,$K327:$BQ327)</f>
        <v>-0.21648989476627498</v>
      </c>
      <c r="J327" s="379">
        <f>$E327/$G327*100</f>
        <v>101.44357386113879</v>
      </c>
      <c r="K327" s="380">
        <f t="array" aca="true" ref="K327">INDEX(KM_PCT,MATCH($A327,'Knowledge - Percentages'!$B:$B,0),'Data - Knowledge'!K$8)/100</f>
        <v>0.342</v>
      </c>
      <c r="L327" s="380">
        <f t="array" aca="true" ref="L327">INDEX(KM_PCT,MATCH($A327,'Knowledge - Percentages'!$B:$B,0),'Data - Knowledge'!L$8)/100</f>
        <v>0.32899999999999996</v>
      </c>
      <c r="M327" s="380">
        <f t="array" aca="true" ref="M327">INDEX(KM_PCT,MATCH($A327,'Knowledge - Percentages'!$B:$B,0),'Data - Knowledge'!M$8)/100</f>
        <v>0.20600000000000002</v>
      </c>
      <c r="N327" s="380">
        <f t="array" aca="true" ref="N327">INDEX(KM_PCT,MATCH($A327,'Knowledge - Percentages'!$B:$B,0),'Data - Knowledge'!N$8)/100</f>
        <v>0.17600000000000002</v>
      </c>
      <c r="O327" s="380">
        <f t="array" aca="true" ref="O327">INDEX(KM_PCT,MATCH($A327,'Knowledge - Percentages'!$B:$B,0),'Data - Knowledge'!O$8)/100</f>
        <v>0.17600000000000002</v>
      </c>
      <c r="P327" s="380">
        <f t="array" aca="true" ref="P327">INDEX(KM_PCT,MATCH($A327,'Knowledge - Percentages'!$B:$B,0),'Data - Knowledge'!P$8)/100</f>
        <v>0.17600000000000002</v>
      </c>
      <c r="Q327" s="380">
        <f t="array" aca="true" ref="Q327">INDEX(KM_PCT,MATCH($A327,'Knowledge - Percentages'!$B:$B,0),'Data - Knowledge'!Q$8)/100</f>
        <v>0.19699999999999998</v>
      </c>
      <c r="R327" s="380">
        <f t="array" aca="true" ref="R327">INDEX(KM_PCT,MATCH($A327,'Knowledge - Percentages'!$B:$B,0),'Data - Knowledge'!R$8)/100</f>
        <v>0.17600000000000002</v>
      </c>
      <c r="S327" s="380">
        <f t="array" aca="true" ref="S327">INDEX(KM_PCT,MATCH($A327,'Knowledge - Percentages'!$B:$B,0),'Data - Knowledge'!S$8)/100</f>
        <v>0.174</v>
      </c>
      <c r="T327" s="380">
        <f t="array" aca="true" ref="T327">INDEX(KM_PCT,MATCH($A327,'Knowledge - Percentages'!$B:$B,0),'Data - Knowledge'!T$8)/100</f>
        <v>0.17800000000000002</v>
      </c>
      <c r="U327" s="380">
        <f t="array" aca="true" ref="U327">INDEX(KM_PCT,MATCH($A327,'Knowledge - Percentages'!$B:$B,0),'Data - Knowledge'!U$8)/100</f>
        <v>0.156</v>
      </c>
      <c r="V327" s="380">
        <f t="array" aca="true" ref="V327">INDEX(KM_PCT,MATCH($A327,'Knowledge - Percentages'!$B:$B,0),'Data - Knowledge'!V$8)/100</f>
        <v>0.125</v>
      </c>
      <c r="W327" s="380">
        <f t="array" aca="true" ref="W327">INDEX(KM_PCT,MATCH($A327,'Knowledge - Percentages'!$B:$B,0),'Data - Knowledge'!W$8)/100</f>
        <v>0.162</v>
      </c>
      <c r="X327" s="380">
        <f t="array" aca="true" ref="X327">INDEX(KM_PCT,MATCH($A327,'Knowledge - Percentages'!$B:$B,0),'Data - Knowledge'!X$8)/100</f>
        <v>0.23600000000000002</v>
      </c>
      <c r="Y327" s="380">
        <f t="array" aca="true" ref="Y327">INDEX(KM_PCT,MATCH($A327,'Knowledge - Percentages'!$B:$B,0),'Data - Knowledge'!Y$8)/100</f>
        <v>0.263</v>
      </c>
      <c r="Z327" s="380">
        <f t="array" aca="true" ref="Z327">INDEX(KM_PCT,MATCH($A327,'Knowledge - Percentages'!$B:$B,0),'Data - Knowledge'!Z$8)/100</f>
        <v>0.40700000000000003</v>
      </c>
      <c r="AA327" s="380">
        <f t="array" aca="true" ref="AA327">INDEX(KM_PCT,MATCH($A327,'Knowledge - Percentages'!$B:$B,0),'Data - Knowledge'!AA$8)/100</f>
        <v>0.263</v>
      </c>
      <c r="AB327" s="380">
        <f t="array" aca="true" ref="AB327">INDEX(KM_PCT,MATCH($A327,'Knowledge - Percentages'!$B:$B,0),'Data - Knowledge'!AB$8)/100</f>
        <v>0.166</v>
      </c>
      <c r="AC327" s="380">
        <f t="array" aca="true" ref="AC327">INDEX(KM_PCT,MATCH($A327,'Knowledge - Percentages'!$B:$B,0),'Data - Knowledge'!AC$8)/100</f>
        <v>0.22699999999999998</v>
      </c>
      <c r="AD327" s="380">
        <f t="array" aca="true" ref="AD327">INDEX(KM_PCT,MATCH($A327,'Knowledge - Percentages'!$B:$B,0),'Data - Knowledge'!AD$8)/100</f>
        <v>0.261</v>
      </c>
      <c r="AE327" s="380">
        <f t="array" aca="true" ref="AE327">INDEX(KM_PCT,MATCH($A327,'Knowledge - Percentages'!$B:$B,0),'Data - Knowledge'!AE$8)/100</f>
        <v>0.136</v>
      </c>
      <c r="AF327" s="380">
        <f t="array" aca="true" ref="AF327">INDEX(KM_PCT,MATCH($A327,'Knowledge - Percentages'!$B:$B,0),'Data - Knowledge'!AF$8)/100</f>
        <v>0.14300000000000002</v>
      </c>
      <c r="AG327" s="380">
        <f t="array" aca="true" ref="AG327">INDEX(KM_PCT,MATCH($A327,'Knowledge - Percentages'!$B:$B,0),'Data - Knowledge'!AG$8)/100</f>
        <v>0.11599999999999999</v>
      </c>
      <c r="AH327" s="380">
        <f t="array" aca="true" ref="AH327">INDEX(KM_PCT,MATCH($A327,'Knowledge - Percentages'!$B:$B,0),'Data - Knowledge'!AH$8)/100</f>
        <v>0.162</v>
      </c>
      <c r="AI327" s="380">
        <f t="array" aca="true" ref="AI327">INDEX(KM_PCT,MATCH($A327,'Knowledge - Percentages'!$B:$B,0),'Data - Knowledge'!AI$8)/100</f>
        <v>0.203</v>
      </c>
      <c r="AJ327" s="380">
        <f t="array" aca="true" ref="AJ327">INDEX(KM_PCT,MATCH($A327,'Knowledge - Percentages'!$B:$B,0),'Data - Knowledge'!AJ$8)/100</f>
        <v>0.162</v>
      </c>
      <c r="AK327" s="380">
        <f t="array" aca="true" ref="AK327">INDEX(KM_PCT,MATCH($A327,'Knowledge - Percentages'!$B:$B,0),'Data - Knowledge'!AK$8)/100</f>
        <v>0.142</v>
      </c>
      <c r="AL327" s="380">
        <f t="array" aca="true" ref="AL327">INDEX(KM_PCT,MATCH($A327,'Knowledge - Percentages'!$B:$B,0),'Data - Knowledge'!AL$8)/100</f>
        <v>0.213</v>
      </c>
      <c r="AM327" s="380">
        <f t="array" aca="true" ref="AM327">INDEX(KM_PCT,MATCH($A327,'Knowledge - Percentages'!$B:$B,0),'Data - Knowledge'!AM$8)/100</f>
        <v>0.162</v>
      </c>
      <c r="AN327" s="380">
        <f t="array" aca="true" ref="AN327">INDEX(KM_PCT,MATCH($A327,'Knowledge - Percentages'!$B:$B,0),'Data - Knowledge'!AN$8)/100</f>
        <v>0.115</v>
      </c>
      <c r="AO327" s="380">
        <f t="array" aca="true" ref="AO327">INDEX(KM_PCT,MATCH($A327,'Knowledge - Percentages'!$B:$B,0),'Data - Knowledge'!AO$8)/100</f>
        <v>0.12300000000000001</v>
      </c>
      <c r="AP327" s="380">
        <f t="array" aca="true" ref="AP327">INDEX(KM_PCT,MATCH($A327,'Knowledge - Percentages'!$B:$B,0),'Data - Knowledge'!AP$8)/100</f>
        <v>0.182</v>
      </c>
      <c r="AQ327" s="380">
        <f t="array" aca="true" ref="AQ327">INDEX(KM_PCT,MATCH($A327,'Knowledge - Percentages'!$B:$B,0),'Data - Knowledge'!AQ$8)/100</f>
        <v>0.17600000000000002</v>
      </c>
      <c r="AR327" s="380">
        <f t="array" aca="true" ref="AR327">INDEX(KM_PCT,MATCH($A327,'Knowledge - Percentages'!$B:$B,0),'Data - Knowledge'!AR$8)/100</f>
        <v>0.235</v>
      </c>
      <c r="AS327" s="380">
        <f t="array" aca="true" ref="AS327">INDEX(KM_PCT,MATCH($A327,'Knowledge - Percentages'!$B:$B,0),'Data - Knowledge'!AS$8)/100</f>
        <v>0.235</v>
      </c>
      <c r="AT327" s="380">
        <f t="array" aca="true" ref="AT327">INDEX(KM_PCT,MATCH($A327,'Knowledge - Percentages'!$B:$B,0),'Data - Knowledge'!AT$8)/100</f>
        <v>0.235</v>
      </c>
      <c r="AU327" s="380">
        <f t="array" aca="true" ref="AU327">INDEX(KM_PCT,MATCH($A327,'Knowledge - Percentages'!$B:$B,0),'Data - Knowledge'!AU$8)/100</f>
        <v>0.18</v>
      </c>
      <c r="AV327" s="380">
        <f t="array" aca="true" ref="AV327">INDEX(KM_PCT,MATCH($A327,'Knowledge - Percentages'!$B:$B,0),'Data - Knowledge'!AV$8)/100</f>
        <v>0.134</v>
      </c>
      <c r="AW327" s="380">
        <f t="array" aca="true" ref="AW327">INDEX(KM_PCT,MATCH($A327,'Knowledge - Percentages'!$B:$B,0),'Data - Knowledge'!AW$8)/100</f>
        <v>0.162</v>
      </c>
      <c r="AX327" s="380">
        <f t="array" aca="true" ref="AX327">INDEX(KM_PCT,MATCH($A327,'Knowledge - Percentages'!$B:$B,0),'Data - Knowledge'!AX$8)/100</f>
        <v>0.396</v>
      </c>
      <c r="AY327" s="380">
        <f t="array" aca="true" ref="AY327">INDEX(KM_PCT,MATCH($A327,'Knowledge - Percentages'!$B:$B,0),'Data - Knowledge'!AY$8)/100</f>
        <v>0.168</v>
      </c>
      <c r="AZ327" s="380">
        <f t="array" aca="true" ref="AZ327">INDEX(KM_PCT,MATCH($A327,'Knowledge - Percentages'!$B:$B,0),'Data - Knowledge'!AZ$8)/100</f>
        <v>0.17300000000000001</v>
      </c>
      <c r="BA327" s="380">
        <f t="array" aca="true" ref="BA327">INDEX(KM_PCT,MATCH($A327,'Knowledge - Percentages'!$B:$B,0),'Data - Knowledge'!BA$8)/100</f>
        <v>0.17300000000000001</v>
      </c>
      <c r="BB327" s="380">
        <f t="array" aca="true" ref="BB327">INDEX(KM_PCT,MATCH($A327,'Knowledge - Percentages'!$B:$B,0),'Data - Knowledge'!BB$8)/100</f>
        <v>0.166</v>
      </c>
      <c r="BC327" s="380">
        <f t="array" aca="true" ref="BC327">INDEX(KM_PCT,MATCH($A327,'Knowledge - Percentages'!$B:$B,0),'Data - Knowledge'!BC$8)/100</f>
        <v>0.133</v>
      </c>
      <c r="BD327" s="380">
        <f t="array" aca="true" ref="BD327">INDEX(KM_PCT,MATCH($A327,'Knowledge - Percentages'!$B:$B,0),'Data - Knowledge'!BD$8)/100</f>
        <v>0.149</v>
      </c>
      <c r="BE327" s="380">
        <f t="array" aca="true" ref="BE327">INDEX(KM_PCT,MATCH($A327,'Knowledge - Percentages'!$B:$B,0),'Data - Knowledge'!BE$8)/100</f>
        <v>0.162</v>
      </c>
      <c r="BF327" s="380">
        <f t="array" aca="true" ref="BF327">INDEX(KM_PCT,MATCH($A327,'Knowledge - Percentages'!$B:$B,0),'Data - Knowledge'!BF$8)/100</f>
        <v>0.162</v>
      </c>
      <c r="BG327" s="380">
        <f t="array" aca="true" ref="BG327">INDEX(KM_PCT,MATCH($A327,'Knowledge - Percentages'!$B:$B,0),'Data - Knowledge'!BG$8)/100</f>
        <v>0.195</v>
      </c>
      <c r="BH327" s="380">
        <f t="array" aca="true" ref="BH327">INDEX(KM_PCT,MATCH($A327,'Knowledge - Percentages'!$B:$B,0),'Data - Knowledge'!BH$8)/100</f>
        <v>0.195</v>
      </c>
      <c r="BI327" s="380">
        <f t="array" aca="true" ref="BI327">INDEX(KM_PCT,MATCH($A327,'Knowledge - Percentages'!$B:$B,0),'Data - Knowledge'!BI$8)/100</f>
        <v>0.195</v>
      </c>
      <c r="BJ327" s="380">
        <f t="array" aca="true" ref="BJ327">INDEX(KM_PCT,MATCH($A327,'Knowledge - Percentages'!$B:$B,0),'Data - Knowledge'!BJ$8)/100</f>
        <v>0.2</v>
      </c>
      <c r="BK327" s="380">
        <f t="array" aca="true" ref="BK327">INDEX(KM_PCT,MATCH($A327,'Knowledge - Percentages'!$B:$B,0),'Data - Knowledge'!BK$8)/100</f>
        <v>0.2</v>
      </c>
      <c r="BL327" s="380">
        <f t="array" aca="true" ref="BL327">INDEX(KM_PCT,MATCH($A327,'Knowledge - Percentages'!$B:$B,0),'Data - Knowledge'!BL$8)/100</f>
        <v>0.2</v>
      </c>
      <c r="BM327" s="380">
        <f t="array" aca="true" ref="BM327">INDEX(KM_PCT,MATCH($A327,'Knowledge - Percentages'!$B:$B,0),'Data - Knowledge'!BM$8)/100</f>
        <v>0.23399999999999999</v>
      </c>
      <c r="BN327" s="380">
        <f t="array" aca="true" ref="BN327">INDEX(KM_PCT,MATCH($A327,'Knowledge - Percentages'!$B:$B,0),'Data - Knowledge'!BN$8)/100</f>
        <v>0.2</v>
      </c>
      <c r="BO327" s="380">
        <f t="array" aca="true" ref="BO327">INDEX(KM_PCT,MATCH($A327,'Knowledge - Percentages'!$B:$B,0),'Data - Knowledge'!BO$8)/100</f>
        <v>0.22</v>
      </c>
      <c r="BP327" s="380">
        <f t="array" aca="true" ref="BP327">INDEX(KM_PCT,MATCH($A327,'Knowledge - Percentages'!$B:$B,0),'Data - Knowledge'!BP$8)/100</f>
        <v>0.18600000000000003</v>
      </c>
      <c r="BQ327" s="380">
        <f t="array" aca="true" ref="BQ327">INDEX(KM_PCT,MATCH($A327,'Knowledge - Percentages'!$B:$B,0),'Data - Knowledge'!BQ$8)/100</f>
        <v>0.195</v>
      </c>
    </row>
    <row r="328" spans="1:69">
      <c r="A328" t="s">
        <v>1230</v>
      </c>
      <c r="B328" t="s">
        <v>1195</v>
      </c>
      <c r="C328" t="s">
        <v>1222</v>
      </c>
      <c r="D328" t="s">
        <v>1231</v>
      </c>
      <c r="E328" s="373">
        <f>SUMPRODUCT($K$2:$BQ$2,$K328:$BQ328)/$J$2</f>
        <v>0.18882575757575759</v>
      </c>
      <c r="F328" s="379">
        <f>SUMPRODUCT($K$2:$BQ$2,$K328:$BQ328)</f>
        <v>49.85</v>
      </c>
      <c r="G328" s="373">
        <f>SUMPRODUCT($K$3:$BQ$3,$K328:$BQ328)/$J$3</f>
        <v>0.1854485626283367</v>
      </c>
      <c r="H328" s="379">
        <f>SUMPRODUCT($K$3:$BQ$3,$K328:$BQ328)</f>
        <v>1806.2689999999993</v>
      </c>
      <c r="I328" s="373">
        <f>CORREL($K$4:$BQ$4,$K328:$BQ328)</f>
        <v>-0.2317357000760123</v>
      </c>
      <c r="J328" s="379">
        <f>$E328/$G328*100</f>
        <v>101.82109524040325</v>
      </c>
      <c r="K328" s="380">
        <f t="array" aca="true" ref="K328">INDEX(KM_PCT,MATCH($A328,'Knowledge - Percentages'!$B:$B,0),'Data - Knowledge'!K$8)/100</f>
        <v>0.34</v>
      </c>
      <c r="L328" s="380">
        <f t="array" aca="true" ref="L328">INDEX(KM_PCT,MATCH($A328,'Knowledge - Percentages'!$B:$B,0),'Data - Knowledge'!L$8)/100</f>
        <v>0.293</v>
      </c>
      <c r="M328" s="380">
        <f t="array" aca="true" ref="M328">INDEX(KM_PCT,MATCH($A328,'Knowledge - Percentages'!$B:$B,0),'Data - Knowledge'!M$8)/100</f>
        <v>0.242</v>
      </c>
      <c r="N328" s="380">
        <f t="array" aca="true" ref="N328">INDEX(KM_PCT,MATCH($A328,'Knowledge - Percentages'!$B:$B,0),'Data - Knowledge'!N$8)/100</f>
        <v>0.183</v>
      </c>
      <c r="O328" s="380">
        <f t="array" aca="true" ref="O328">INDEX(KM_PCT,MATCH($A328,'Knowledge - Percentages'!$B:$B,0),'Data - Knowledge'!O$8)/100</f>
        <v>0.183</v>
      </c>
      <c r="P328" s="380">
        <f t="array" aca="true" ref="P328">INDEX(KM_PCT,MATCH($A328,'Knowledge - Percentages'!$B:$B,0),'Data - Knowledge'!P$8)/100</f>
        <v>0.183</v>
      </c>
      <c r="Q328" s="380">
        <f t="array" aca="true" ref="Q328">INDEX(KM_PCT,MATCH($A328,'Knowledge - Percentages'!$B:$B,0),'Data - Knowledge'!Q$8)/100</f>
        <v>0.183</v>
      </c>
      <c r="R328" s="380">
        <f t="array" aca="true" ref="R328">INDEX(KM_PCT,MATCH($A328,'Knowledge - Percentages'!$B:$B,0),'Data - Knowledge'!R$8)/100</f>
        <v>0.184</v>
      </c>
      <c r="S328" s="380">
        <f t="array" aca="true" ref="S328">INDEX(KM_PCT,MATCH($A328,'Knowledge - Percentages'!$B:$B,0),'Data - Knowledge'!S$8)/100</f>
        <v>0.183</v>
      </c>
      <c r="T328" s="380">
        <f t="array" aca="true" ref="T328">INDEX(KM_PCT,MATCH($A328,'Knowledge - Percentages'!$B:$B,0),'Data - Knowledge'!T$8)/100</f>
        <v>0.158</v>
      </c>
      <c r="U328" s="380">
        <f t="array" aca="true" ref="U328">INDEX(KM_PCT,MATCH($A328,'Knowledge - Percentages'!$B:$B,0),'Data - Knowledge'!U$8)/100</f>
        <v>0.158</v>
      </c>
      <c r="V328" s="380">
        <f t="array" aca="true" ref="V328">INDEX(KM_PCT,MATCH($A328,'Knowledge - Percentages'!$B:$B,0),'Data - Knowledge'!V$8)/100</f>
        <v>0.125</v>
      </c>
      <c r="W328" s="380">
        <f t="array" aca="true" ref="W328">INDEX(KM_PCT,MATCH($A328,'Knowledge - Percentages'!$B:$B,0),'Data - Knowledge'!W$8)/100</f>
        <v>0.158</v>
      </c>
      <c r="X328" s="380">
        <f t="array" aca="true" ref="X328">INDEX(KM_PCT,MATCH($A328,'Knowledge - Percentages'!$B:$B,0),'Data - Knowledge'!X$8)/100</f>
        <v>0.345</v>
      </c>
      <c r="Y328" s="380">
        <f t="array" aca="true" ref="Y328">INDEX(KM_PCT,MATCH($A328,'Knowledge - Percentages'!$B:$B,0),'Data - Knowledge'!Y$8)/100</f>
        <v>0.345</v>
      </c>
      <c r="Z328" s="380">
        <f t="array" aca="true" ref="Z328">INDEX(KM_PCT,MATCH($A328,'Knowledge - Percentages'!$B:$B,0),'Data - Knowledge'!Z$8)/100</f>
        <v>0.392</v>
      </c>
      <c r="AA328" s="380">
        <f t="array" aca="true" ref="AA328">INDEX(KM_PCT,MATCH($A328,'Knowledge - Percentages'!$B:$B,0),'Data - Knowledge'!AA$8)/100</f>
        <v>0.345</v>
      </c>
      <c r="AB328" s="380">
        <f t="array" aca="true" ref="AB328">INDEX(KM_PCT,MATCH($A328,'Knowledge - Percentages'!$B:$B,0),'Data - Knowledge'!AB$8)/100</f>
        <v>0.22399999999999998</v>
      </c>
      <c r="AC328" s="380">
        <f t="array" aca="true" ref="AC328">INDEX(KM_PCT,MATCH($A328,'Knowledge - Percentages'!$B:$B,0),'Data - Knowledge'!AC$8)/100</f>
        <v>0.29600000000000004</v>
      </c>
      <c r="AD328" s="380">
        <f t="array" aca="true" ref="AD328">INDEX(KM_PCT,MATCH($A328,'Knowledge - Percentages'!$B:$B,0),'Data - Knowledge'!AD$8)/100</f>
        <v>0.306</v>
      </c>
      <c r="AE328" s="380">
        <f t="array" aca="true" ref="AE328">INDEX(KM_PCT,MATCH($A328,'Knowledge - Percentages'!$B:$B,0),'Data - Knowledge'!AE$8)/100</f>
        <v>0.17300000000000001</v>
      </c>
      <c r="AF328" s="380">
        <f t="array" aca="true" ref="AF328">INDEX(KM_PCT,MATCH($A328,'Knowledge - Percentages'!$B:$B,0),'Data - Knowledge'!AF$8)/100</f>
        <v>0.175</v>
      </c>
      <c r="AG328" s="380">
        <f t="array" aca="true" ref="AG328">INDEX(KM_PCT,MATCH($A328,'Knowledge - Percentages'!$B:$B,0),'Data - Knowledge'!AG$8)/100</f>
        <v>0.175</v>
      </c>
      <c r="AH328" s="380">
        <f t="array" aca="true" ref="AH328">INDEX(KM_PCT,MATCH($A328,'Knowledge - Percentages'!$B:$B,0),'Data - Knowledge'!AH$8)/100</f>
        <v>0.166</v>
      </c>
      <c r="AI328" s="380">
        <f t="array" aca="true" ref="AI328">INDEX(KM_PCT,MATCH($A328,'Knowledge - Percentages'!$B:$B,0),'Data - Knowledge'!AI$8)/100</f>
        <v>0.223</v>
      </c>
      <c r="AJ328" s="380">
        <f t="array" aca="true" ref="AJ328">INDEX(KM_PCT,MATCH($A328,'Knowledge - Percentages'!$B:$B,0),'Data - Knowledge'!AJ$8)/100</f>
        <v>0.183</v>
      </c>
      <c r="AK328" s="380">
        <f t="array" aca="true" ref="AK328">INDEX(KM_PCT,MATCH($A328,'Knowledge - Percentages'!$B:$B,0),'Data - Knowledge'!AK$8)/100</f>
        <v>0.16</v>
      </c>
      <c r="AL328" s="380">
        <f t="array" aca="true" ref="AL328">INDEX(KM_PCT,MATCH($A328,'Knowledge - Percentages'!$B:$B,0),'Data - Knowledge'!AL$8)/100</f>
        <v>0.183</v>
      </c>
      <c r="AM328" s="380">
        <f t="array" aca="true" ref="AM328">INDEX(KM_PCT,MATCH($A328,'Knowledge - Percentages'!$B:$B,0),'Data - Knowledge'!AM$8)/100</f>
        <v>0.179</v>
      </c>
      <c r="AN328" s="380">
        <f t="array" aca="true" ref="AN328">INDEX(KM_PCT,MATCH($A328,'Knowledge - Percentages'!$B:$B,0),'Data - Knowledge'!AN$8)/100</f>
        <v>0.157</v>
      </c>
      <c r="AO328" s="380">
        <f t="array" aca="true" ref="AO328">INDEX(KM_PCT,MATCH($A328,'Knowledge - Percentages'!$B:$B,0),'Data - Knowledge'!AO$8)/100</f>
        <v>0.157</v>
      </c>
      <c r="AP328" s="380">
        <f t="array" aca="true" ref="AP328">INDEX(KM_PCT,MATCH($A328,'Knowledge - Percentages'!$B:$B,0),'Data - Knowledge'!AP$8)/100</f>
        <v>0.23399999999999999</v>
      </c>
      <c r="AQ328" s="380">
        <f t="array" aca="true" ref="AQ328">INDEX(KM_PCT,MATCH($A328,'Knowledge - Percentages'!$B:$B,0),'Data - Knowledge'!AQ$8)/100</f>
        <v>0.217</v>
      </c>
      <c r="AR328" s="380">
        <f t="array" aca="true" ref="AR328">INDEX(KM_PCT,MATCH($A328,'Knowledge - Percentages'!$B:$B,0),'Data - Knowledge'!AR$8)/100</f>
        <v>0.282</v>
      </c>
      <c r="AS328" s="380">
        <f t="array" aca="true" ref="AS328">INDEX(KM_PCT,MATCH($A328,'Knowledge - Percentages'!$B:$B,0),'Data - Knowledge'!AS$8)/100</f>
        <v>0.282</v>
      </c>
      <c r="AT328" s="380">
        <f t="array" aca="true" ref="AT328">INDEX(KM_PCT,MATCH($A328,'Knowledge - Percentages'!$B:$B,0),'Data - Knowledge'!AT$8)/100</f>
        <v>0.282</v>
      </c>
      <c r="AU328" s="380">
        <f t="array" aca="true" ref="AU328">INDEX(KM_PCT,MATCH($A328,'Knowledge - Percentages'!$B:$B,0),'Data - Knowledge'!AU$8)/100</f>
        <v>0.203</v>
      </c>
      <c r="AV328" s="380">
        <f t="array" aca="true" ref="AV328">INDEX(KM_PCT,MATCH($A328,'Knowledge - Percentages'!$B:$B,0),'Data - Knowledge'!AV$8)/100</f>
        <v>0.195</v>
      </c>
      <c r="AW328" s="380">
        <f t="array" aca="true" ref="AW328">INDEX(KM_PCT,MATCH($A328,'Knowledge - Percentages'!$B:$B,0),'Data - Knowledge'!AW$8)/100</f>
        <v>0.172</v>
      </c>
      <c r="AX328" s="380">
        <f t="array" aca="true" ref="AX328">INDEX(KM_PCT,MATCH($A328,'Knowledge - Percentages'!$B:$B,0),'Data - Knowledge'!AX$8)/100</f>
        <v>0.35100000000000003</v>
      </c>
      <c r="AY328" s="380">
        <f t="array" aca="true" ref="AY328">INDEX(KM_PCT,MATCH($A328,'Knowledge - Percentages'!$B:$B,0),'Data - Knowledge'!AY$8)/100</f>
        <v>0.203</v>
      </c>
      <c r="AZ328" s="380">
        <f t="array" aca="true" ref="AZ328">INDEX(KM_PCT,MATCH($A328,'Knowledge - Percentages'!$B:$B,0),'Data - Knowledge'!AZ$8)/100</f>
        <v>0.203</v>
      </c>
      <c r="BA328" s="380">
        <f t="array" aca="true" ref="BA328">INDEX(KM_PCT,MATCH($A328,'Knowledge - Percentages'!$B:$B,0),'Data - Knowledge'!BA$8)/100</f>
        <v>0.203</v>
      </c>
      <c r="BB328" s="380">
        <f t="array" aca="true" ref="BB328">INDEX(KM_PCT,MATCH($A328,'Knowledge - Percentages'!$B:$B,0),'Data - Knowledge'!BB$8)/100</f>
        <v>0.198</v>
      </c>
      <c r="BC328" s="380">
        <f t="array" aca="true" ref="BC328">INDEX(KM_PCT,MATCH($A328,'Knowledge - Percentages'!$B:$B,0),'Data - Knowledge'!BC$8)/100</f>
        <v>0.162</v>
      </c>
      <c r="BD328" s="380">
        <f t="array" aca="true" ref="BD328">INDEX(KM_PCT,MATCH($A328,'Knowledge - Percentages'!$B:$B,0),'Data - Knowledge'!BD$8)/100</f>
        <v>0.162</v>
      </c>
      <c r="BE328" s="380">
        <f t="array" aca="true" ref="BE328">INDEX(KM_PCT,MATCH($A328,'Knowledge - Percentages'!$B:$B,0),'Data - Knowledge'!BE$8)/100</f>
        <v>0.162</v>
      </c>
      <c r="BF328" s="380">
        <f t="array" aca="true" ref="BF328">INDEX(KM_PCT,MATCH($A328,'Knowledge - Percentages'!$B:$B,0),'Data - Knowledge'!BF$8)/100</f>
        <v>0.162</v>
      </c>
      <c r="BG328" s="380">
        <f t="array" aca="true" ref="BG328">INDEX(KM_PCT,MATCH($A328,'Knowledge - Percentages'!$B:$B,0),'Data - Knowledge'!BG$8)/100</f>
        <v>0.20600000000000002</v>
      </c>
      <c r="BH328" s="380">
        <f t="array" aca="true" ref="BH328">INDEX(KM_PCT,MATCH($A328,'Knowledge - Percentages'!$B:$B,0),'Data - Knowledge'!BH$8)/100</f>
        <v>0.20600000000000002</v>
      </c>
      <c r="BI328" s="380">
        <f t="array" aca="true" ref="BI328">INDEX(KM_PCT,MATCH($A328,'Knowledge - Percentages'!$B:$B,0),'Data - Knowledge'!BI$8)/100</f>
        <v>0.20600000000000002</v>
      </c>
      <c r="BJ328" s="380">
        <f t="array" aca="true" ref="BJ328">INDEX(KM_PCT,MATCH($A328,'Knowledge - Percentages'!$B:$B,0),'Data - Knowledge'!BJ$8)/100</f>
        <v>0.21100000000000002</v>
      </c>
      <c r="BK328" s="380">
        <f t="array" aca="true" ref="BK328">INDEX(KM_PCT,MATCH($A328,'Knowledge - Percentages'!$B:$B,0),'Data - Knowledge'!BK$8)/100</f>
        <v>0.217</v>
      </c>
      <c r="BL328" s="380">
        <f t="array" aca="true" ref="BL328">INDEX(KM_PCT,MATCH($A328,'Knowledge - Percentages'!$B:$B,0),'Data - Knowledge'!BL$8)/100</f>
        <v>0.25</v>
      </c>
      <c r="BM328" s="380">
        <f t="array" aca="true" ref="BM328">INDEX(KM_PCT,MATCH($A328,'Knowledge - Percentages'!$B:$B,0),'Data - Knowledge'!BM$8)/100</f>
        <v>0.226</v>
      </c>
      <c r="BN328" s="380">
        <f t="array" aca="true" ref="BN328">INDEX(KM_PCT,MATCH($A328,'Knowledge - Percentages'!$B:$B,0),'Data - Knowledge'!BN$8)/100</f>
        <v>0.217</v>
      </c>
      <c r="BO328" s="380">
        <f t="array" aca="true" ref="BO328">INDEX(KM_PCT,MATCH($A328,'Knowledge - Percentages'!$B:$B,0),'Data - Knowledge'!BO$8)/100</f>
        <v>0.198</v>
      </c>
      <c r="BP328" s="380">
        <f t="array" aca="true" ref="BP328">INDEX(KM_PCT,MATCH($A328,'Knowledge - Percentages'!$B:$B,0),'Data - Knowledge'!BP$8)/100</f>
        <v>0.182</v>
      </c>
      <c r="BQ328" s="380">
        <f t="array" aca="true" ref="BQ328">INDEX(KM_PCT,MATCH($A328,'Knowledge - Percentages'!$B:$B,0),'Data - Knowledge'!BQ$8)/100</f>
        <v>0.198</v>
      </c>
    </row>
    <row r="329" spans="1:69">
      <c r="A329" t="s">
        <v>736</v>
      </c>
      <c r="B329" t="s">
        <v>1195</v>
      </c>
      <c r="C329" t="s">
        <v>1222</v>
      </c>
      <c r="D329" t="s">
        <v>1232</v>
      </c>
      <c r="E329" s="373">
        <f>SUMPRODUCT($K$2:$BQ$2,$K329:$BQ329)/$J$2</f>
        <v>0.4497234848484849</v>
      </c>
      <c r="F329" s="379">
        <f>SUMPRODUCT($K$2:$BQ$2,$K329:$BQ329)</f>
        <v>118.72700000000002</v>
      </c>
      <c r="G329" s="373">
        <f>SUMPRODUCT($K$3:$BQ$3,$K329:$BQ329)/$J$3</f>
        <v>0.46169702258726908</v>
      </c>
      <c r="H329" s="379">
        <f>SUMPRODUCT($K$3:$BQ$3,$K329:$BQ329)</f>
        <v>4496.929000000001</v>
      </c>
      <c r="I329" s="373">
        <f>CORREL($K$4:$BQ$4,$K329:$BQ329)</f>
        <v>-0.2833363265474097</v>
      </c>
      <c r="J329" s="379">
        <f>$E329/$G329*100</f>
        <v>97.406624441351909</v>
      </c>
      <c r="K329" s="380">
        <f t="array" aca="true" ref="K329">INDEX(KM_PCT,MATCH($A329,'Knowledge - Percentages'!$B:$B,0),'Data - Knowledge'!K$8)/100</f>
        <v>0.638</v>
      </c>
      <c r="L329" s="380">
        <f t="array" aca="true" ref="L329">INDEX(KM_PCT,MATCH($A329,'Knowledge - Percentages'!$B:$B,0),'Data - Knowledge'!L$8)/100</f>
        <v>0.665</v>
      </c>
      <c r="M329" s="380">
        <f t="array" aca="true" ref="M329">INDEX(KM_PCT,MATCH($A329,'Knowledge - Percentages'!$B:$B,0),'Data - Knowledge'!M$8)/100</f>
        <v>0.57100000000000006</v>
      </c>
      <c r="N329" s="380">
        <f t="array" aca="true" ref="N329">INDEX(KM_PCT,MATCH($A329,'Knowledge - Percentages'!$B:$B,0),'Data - Knowledge'!N$8)/100</f>
        <v>0.44299999999999995</v>
      </c>
      <c r="O329" s="380">
        <f t="array" aca="true" ref="O329">INDEX(KM_PCT,MATCH($A329,'Knowledge - Percentages'!$B:$B,0),'Data - Knowledge'!O$8)/100</f>
        <v>0.45799999999999996</v>
      </c>
      <c r="P329" s="380">
        <f t="array" aca="true" ref="P329">INDEX(KM_PCT,MATCH($A329,'Knowledge - Percentages'!$B:$B,0),'Data - Knowledge'!P$8)/100</f>
        <v>0.46399999999999997</v>
      </c>
      <c r="Q329" s="380">
        <f t="array" aca="true" ref="Q329">INDEX(KM_PCT,MATCH($A329,'Knowledge - Percentages'!$B:$B,0),'Data - Knowledge'!Q$8)/100</f>
        <v>0.536</v>
      </c>
      <c r="R329" s="380">
        <f t="array" aca="true" ref="R329">INDEX(KM_PCT,MATCH($A329,'Knowledge - Percentages'!$B:$B,0),'Data - Knowledge'!R$8)/100</f>
        <v>0.45799999999999996</v>
      </c>
      <c r="S329" s="380">
        <f t="array" aca="true" ref="S329">INDEX(KM_PCT,MATCH($A329,'Knowledge - Percentages'!$B:$B,0),'Data - Knowledge'!S$8)/100</f>
        <v>0.45799999999999996</v>
      </c>
      <c r="T329" s="380">
        <f t="array" aca="true" ref="T329">INDEX(KM_PCT,MATCH($A329,'Knowledge - Percentages'!$B:$B,0),'Data - Knowledge'!T$8)/100</f>
        <v>0.494</v>
      </c>
      <c r="U329" s="380">
        <f t="array" aca="true" ref="U329">INDEX(KM_PCT,MATCH($A329,'Knowledge - Percentages'!$B:$B,0),'Data - Knowledge'!U$8)/100</f>
        <v>0.42200000000000004</v>
      </c>
      <c r="V329" s="380">
        <f t="array" aca="true" ref="V329">INDEX(KM_PCT,MATCH($A329,'Knowledge - Percentages'!$B:$B,0),'Data - Knowledge'!V$8)/100</f>
        <v>0.35</v>
      </c>
      <c r="W329" s="380">
        <f t="array" aca="true" ref="W329">INDEX(KM_PCT,MATCH($A329,'Knowledge - Percentages'!$B:$B,0),'Data - Knowledge'!W$8)/100</f>
        <v>0.45299999999999996</v>
      </c>
      <c r="X329" s="380">
        <f t="array" aca="true" ref="X329">INDEX(KM_PCT,MATCH($A329,'Knowledge - Percentages'!$B:$B,0),'Data - Knowledge'!X$8)/100</f>
        <v>0.58700000000000008</v>
      </c>
      <c r="Y329" s="380">
        <f t="array" aca="true" ref="Y329">INDEX(KM_PCT,MATCH($A329,'Knowledge - Percentages'!$B:$B,0),'Data - Knowledge'!Y$8)/100</f>
        <v>0.58700000000000008</v>
      </c>
      <c r="Z329" s="380">
        <f t="array" aca="true" ref="Z329">INDEX(KM_PCT,MATCH($A329,'Knowledge - Percentages'!$B:$B,0),'Data - Knowledge'!Z$8)/100</f>
        <v>0.654</v>
      </c>
      <c r="AA329" s="380">
        <f t="array" aca="true" ref="AA329">INDEX(KM_PCT,MATCH($A329,'Knowledge - Percentages'!$B:$B,0),'Data - Knowledge'!AA$8)/100</f>
        <v>0.58700000000000008</v>
      </c>
      <c r="AB329" s="380">
        <f t="array" aca="true" ref="AB329">INDEX(KM_PCT,MATCH($A329,'Knowledge - Percentages'!$B:$B,0),'Data - Knowledge'!AB$8)/100</f>
        <v>0.563</v>
      </c>
      <c r="AC329" s="380">
        <f t="array" aca="true" ref="AC329">INDEX(KM_PCT,MATCH($A329,'Knowledge - Percentages'!$B:$B,0),'Data - Knowledge'!AC$8)/100</f>
        <v>0.57600000000000007</v>
      </c>
      <c r="AD329" s="380">
        <f t="array" aca="true" ref="AD329">INDEX(KM_PCT,MATCH($A329,'Knowledge - Percentages'!$B:$B,0),'Data - Knowledge'!AD$8)/100</f>
        <v>0.586</v>
      </c>
      <c r="AE329" s="380">
        <f t="array" aca="true" ref="AE329">INDEX(KM_PCT,MATCH($A329,'Knowledge - Percentages'!$B:$B,0),'Data - Knowledge'!AE$8)/100</f>
        <v>0.42700000000000005</v>
      </c>
      <c r="AF329" s="380">
        <f t="array" aca="true" ref="AF329">INDEX(KM_PCT,MATCH($A329,'Knowledge - Percentages'!$B:$B,0),'Data - Knowledge'!AF$8)/100</f>
        <v>0.42700000000000005</v>
      </c>
      <c r="AG329" s="380">
        <f t="array" aca="true" ref="AG329">INDEX(KM_PCT,MATCH($A329,'Knowledge - Percentages'!$B:$B,0),'Data - Knowledge'!AG$8)/100</f>
        <v>0.42700000000000005</v>
      </c>
      <c r="AH329" s="380">
        <f t="array" aca="true" ref="AH329">INDEX(KM_PCT,MATCH($A329,'Knowledge - Percentages'!$B:$B,0),'Data - Knowledge'!AH$8)/100</f>
        <v>0.433</v>
      </c>
      <c r="AI329" s="380">
        <f t="array" aca="true" ref="AI329">INDEX(KM_PCT,MATCH($A329,'Knowledge - Percentages'!$B:$B,0),'Data - Knowledge'!AI$8)/100</f>
        <v>0.579</v>
      </c>
      <c r="AJ329" s="380">
        <f t="array" aca="true" ref="AJ329">INDEX(KM_PCT,MATCH($A329,'Knowledge - Percentages'!$B:$B,0),'Data - Knowledge'!AJ$8)/100</f>
        <v>0.45</v>
      </c>
      <c r="AK329" s="380">
        <f t="array" aca="true" ref="AK329">INDEX(KM_PCT,MATCH($A329,'Knowledge - Percentages'!$B:$B,0),'Data - Knowledge'!AK$8)/100</f>
        <v>0.447</v>
      </c>
      <c r="AL329" s="380">
        <f t="array" aca="true" ref="AL329">INDEX(KM_PCT,MATCH($A329,'Knowledge - Percentages'!$B:$B,0),'Data - Knowledge'!AL$8)/100</f>
        <v>0.447</v>
      </c>
      <c r="AM329" s="380">
        <f t="array" aca="true" ref="AM329">INDEX(KM_PCT,MATCH($A329,'Knowledge - Percentages'!$B:$B,0),'Data - Knowledge'!AM$8)/100</f>
        <v>0.41700000000000004</v>
      </c>
      <c r="AN329" s="380">
        <f t="array" aca="true" ref="AN329">INDEX(KM_PCT,MATCH($A329,'Knowledge - Percentages'!$B:$B,0),'Data - Knowledge'!AN$8)/100</f>
        <v>0.35200000000000004</v>
      </c>
      <c r="AO329" s="380">
        <f t="array" aca="true" ref="AO329">INDEX(KM_PCT,MATCH($A329,'Knowledge - Percentages'!$B:$B,0),'Data - Knowledge'!AO$8)/100</f>
        <v>0.35200000000000004</v>
      </c>
      <c r="AP329" s="380">
        <f t="array" aca="true" ref="AP329">INDEX(KM_PCT,MATCH($A329,'Knowledge - Percentages'!$B:$B,0),'Data - Knowledge'!AP$8)/100</f>
        <v>0.551</v>
      </c>
      <c r="AQ329" s="380">
        <f t="array" aca="true" ref="AQ329">INDEX(KM_PCT,MATCH($A329,'Knowledge - Percentages'!$B:$B,0),'Data - Knowledge'!AQ$8)/100</f>
        <v>0.516</v>
      </c>
      <c r="AR329" s="380">
        <f t="array" aca="true" ref="AR329">INDEX(KM_PCT,MATCH($A329,'Knowledge - Percentages'!$B:$B,0),'Data - Knowledge'!AR$8)/100</f>
        <v>0.607</v>
      </c>
      <c r="AS329" s="380">
        <f t="array" aca="true" ref="AS329">INDEX(KM_PCT,MATCH($A329,'Knowledge - Percentages'!$B:$B,0),'Data - Knowledge'!AS$8)/100</f>
        <v>0.607</v>
      </c>
      <c r="AT329" s="380">
        <f t="array" aca="true" ref="AT329">INDEX(KM_PCT,MATCH($A329,'Knowledge - Percentages'!$B:$B,0),'Data - Knowledge'!AT$8)/100</f>
        <v>0.632</v>
      </c>
      <c r="AU329" s="380">
        <f t="array" aca="true" ref="AU329">INDEX(KM_PCT,MATCH($A329,'Knowledge - Percentages'!$B:$B,0),'Data - Knowledge'!AU$8)/100</f>
        <v>0.478</v>
      </c>
      <c r="AV329" s="380">
        <f t="array" aca="true" ref="AV329">INDEX(KM_PCT,MATCH($A329,'Knowledge - Percentages'!$B:$B,0),'Data - Knowledge'!AV$8)/100</f>
        <v>0.45799999999999996</v>
      </c>
      <c r="AW329" s="380">
        <f t="array" aca="true" ref="AW329">INDEX(KM_PCT,MATCH($A329,'Knowledge - Percentages'!$B:$B,0),'Data - Knowledge'!AW$8)/100</f>
        <v>0.465</v>
      </c>
      <c r="AX329" s="380">
        <f t="array" aca="true" ref="AX329">INDEX(KM_PCT,MATCH($A329,'Knowledge - Percentages'!$B:$B,0),'Data - Knowledge'!AX$8)/100</f>
        <v>0.638</v>
      </c>
      <c r="AY329" s="380">
        <f t="array" aca="true" ref="AY329">INDEX(KM_PCT,MATCH($A329,'Knowledge - Percentages'!$B:$B,0),'Data - Knowledge'!AY$8)/100</f>
        <v>0.455</v>
      </c>
      <c r="AZ329" s="380">
        <f t="array" aca="true" ref="AZ329">INDEX(KM_PCT,MATCH($A329,'Knowledge - Percentages'!$B:$B,0),'Data - Knowledge'!AZ$8)/100</f>
        <v>0.48700000000000004</v>
      </c>
      <c r="BA329" s="380">
        <f t="array" aca="true" ref="BA329">INDEX(KM_PCT,MATCH($A329,'Knowledge - Percentages'!$B:$B,0),'Data - Knowledge'!BA$8)/100</f>
        <v>0.478</v>
      </c>
      <c r="BB329" s="380">
        <f t="array" aca="true" ref="BB329">INDEX(KM_PCT,MATCH($A329,'Knowledge - Percentages'!$B:$B,0),'Data - Knowledge'!BB$8)/100</f>
        <v>0.44299999999999995</v>
      </c>
      <c r="BC329" s="380">
        <f t="array" aca="true" ref="BC329">INDEX(KM_PCT,MATCH($A329,'Knowledge - Percentages'!$B:$B,0),'Data - Knowledge'!BC$8)/100</f>
        <v>0.376</v>
      </c>
      <c r="BD329" s="380">
        <f t="array" aca="true" ref="BD329">INDEX(KM_PCT,MATCH($A329,'Knowledge - Percentages'!$B:$B,0),'Data - Knowledge'!BD$8)/100</f>
        <v>0.419</v>
      </c>
      <c r="BE329" s="380">
        <f t="array" aca="true" ref="BE329">INDEX(KM_PCT,MATCH($A329,'Knowledge - Percentages'!$B:$B,0),'Data - Knowledge'!BE$8)/100</f>
        <v>0.418</v>
      </c>
      <c r="BF329" s="380">
        <f t="array" aca="true" ref="BF329">INDEX(KM_PCT,MATCH($A329,'Knowledge - Percentages'!$B:$B,0),'Data - Knowledge'!BF$8)/100</f>
        <v>0.43</v>
      </c>
      <c r="BG329" s="380">
        <f t="array" aca="true" ref="BG329">INDEX(KM_PCT,MATCH($A329,'Knowledge - Percentages'!$B:$B,0),'Data - Knowledge'!BG$8)/100</f>
        <v>0.488</v>
      </c>
      <c r="BH329" s="380">
        <f t="array" aca="true" ref="BH329">INDEX(KM_PCT,MATCH($A329,'Knowledge - Percentages'!$B:$B,0),'Data - Knowledge'!BH$8)/100</f>
        <v>0.488</v>
      </c>
      <c r="BI329" s="380">
        <f t="array" aca="true" ref="BI329">INDEX(KM_PCT,MATCH($A329,'Knowledge - Percentages'!$B:$B,0),'Data - Knowledge'!BI$8)/100</f>
        <v>0.507</v>
      </c>
      <c r="BJ329" s="380">
        <f t="array" aca="true" ref="BJ329">INDEX(KM_PCT,MATCH($A329,'Knowledge - Percentages'!$B:$B,0),'Data - Knowledge'!BJ$8)/100</f>
        <v>0.494</v>
      </c>
      <c r="BK329" s="380">
        <f t="array" aca="true" ref="BK329">INDEX(KM_PCT,MATCH($A329,'Knowledge - Percentages'!$B:$B,0),'Data - Knowledge'!BK$8)/100</f>
        <v>0.49700000000000005</v>
      </c>
      <c r="BL329" s="380">
        <f t="array" aca="true" ref="BL329">INDEX(KM_PCT,MATCH($A329,'Knowledge - Percentages'!$B:$B,0),'Data - Knowledge'!BL$8)/100</f>
        <v>0.54799999999999993</v>
      </c>
      <c r="BM329" s="380">
        <f t="array" aca="true" ref="BM329">INDEX(KM_PCT,MATCH($A329,'Knowledge - Percentages'!$B:$B,0),'Data - Knowledge'!BM$8)/100</f>
        <v>0.496</v>
      </c>
      <c r="BN329" s="380">
        <f t="array" aca="true" ref="BN329">INDEX(KM_PCT,MATCH($A329,'Knowledge - Percentages'!$B:$B,0),'Data - Knowledge'!BN$8)/100</f>
        <v>0.494</v>
      </c>
      <c r="BO329" s="380">
        <f t="array" aca="true" ref="BO329">INDEX(KM_PCT,MATCH($A329,'Knowledge - Percentages'!$B:$B,0),'Data - Knowledge'!BO$8)/100</f>
        <v>0.44799999999999995</v>
      </c>
      <c r="BP329" s="380">
        <f t="array" aca="true" ref="BP329">INDEX(KM_PCT,MATCH($A329,'Knowledge - Percentages'!$B:$B,0),'Data - Knowledge'!BP$8)/100</f>
        <v>0.41100000000000003</v>
      </c>
      <c r="BQ329" s="380">
        <f t="array" aca="true" ref="BQ329">INDEX(KM_PCT,MATCH($A329,'Knowledge - Percentages'!$B:$B,0),'Data - Knowledge'!BQ$8)/100</f>
        <v>0.44799999999999995</v>
      </c>
    </row>
    <row r="330" spans="1:69">
      <c r="A330" t="s">
        <v>1233</v>
      </c>
      <c r="B330" t="s">
        <v>1195</v>
      </c>
      <c r="C330" t="s">
        <v>1222</v>
      </c>
      <c r="D330" t="s">
        <v>1234</v>
      </c>
      <c r="E330" s="373">
        <f>SUMPRODUCT($K$2:$BQ$2,$K330:$BQ330)/$J$2</f>
        <v>0.22072727272727274</v>
      </c>
      <c r="F330" s="379">
        <f>SUMPRODUCT($K$2:$BQ$2,$K330:$BQ330)</f>
        <v>58.272000000000006</v>
      </c>
      <c r="G330" s="373">
        <f>SUMPRODUCT($K$3:$BQ$3,$K330:$BQ330)/$J$3</f>
        <v>0.22321714579055438</v>
      </c>
      <c r="H330" s="379">
        <f>SUMPRODUCT($K$3:$BQ$3,$K330:$BQ330)</f>
        <v>2174.1349999999998</v>
      </c>
      <c r="I330" s="373">
        <f>CORREL($K$4:$BQ$4,$K330:$BQ330)</f>
        <v>-0.26863728965718853</v>
      </c>
      <c r="J330" s="379">
        <f>$E330/$G330*100</f>
        <v>98.88455116005386</v>
      </c>
      <c r="K330" s="380">
        <f t="array" aca="true" ref="K330">INDEX(KM_PCT,MATCH($A330,'Knowledge - Percentages'!$B:$B,0),'Data - Knowledge'!K$8)/100</f>
        <v>0.47</v>
      </c>
      <c r="L330" s="380">
        <f t="array" aca="true" ref="L330">INDEX(KM_PCT,MATCH($A330,'Knowledge - Percentages'!$B:$B,0),'Data - Knowledge'!L$8)/100</f>
        <v>0.518</v>
      </c>
      <c r="M330" s="380">
        <f t="array" aca="true" ref="M330">INDEX(KM_PCT,MATCH($A330,'Knowledge - Percentages'!$B:$B,0),'Data - Knowledge'!M$8)/100</f>
        <v>0.369</v>
      </c>
      <c r="N330" s="380">
        <f t="array" aca="true" ref="N330">INDEX(KM_PCT,MATCH($A330,'Knowledge - Percentages'!$B:$B,0),'Data - Knowledge'!N$8)/100</f>
        <v>0.22399999999999998</v>
      </c>
      <c r="O330" s="380">
        <f t="array" aca="true" ref="O330">INDEX(KM_PCT,MATCH($A330,'Knowledge - Percentages'!$B:$B,0),'Data - Knowledge'!O$8)/100</f>
        <v>0.226</v>
      </c>
      <c r="P330" s="380">
        <f t="array" aca="true" ref="P330">INDEX(KM_PCT,MATCH($A330,'Knowledge - Percentages'!$B:$B,0),'Data - Knowledge'!P$8)/100</f>
        <v>0.226</v>
      </c>
      <c r="Q330" s="380">
        <f t="array" aca="true" ref="Q330">INDEX(KM_PCT,MATCH($A330,'Knowledge - Percentages'!$B:$B,0),'Data - Knowledge'!Q$8)/100</f>
        <v>0.253</v>
      </c>
      <c r="R330" s="380">
        <f t="array" aca="true" ref="R330">INDEX(KM_PCT,MATCH($A330,'Knowledge - Percentages'!$B:$B,0),'Data - Knowledge'!R$8)/100</f>
        <v>0.226</v>
      </c>
      <c r="S330" s="380">
        <f t="array" aca="true" ref="S330">INDEX(KM_PCT,MATCH($A330,'Knowledge - Percentages'!$B:$B,0),'Data - Knowledge'!S$8)/100</f>
        <v>0.226</v>
      </c>
      <c r="T330" s="380">
        <f t="array" aca="true" ref="T330">INDEX(KM_PCT,MATCH($A330,'Knowledge - Percentages'!$B:$B,0),'Data - Knowledge'!T$8)/100</f>
        <v>0.223</v>
      </c>
      <c r="U330" s="380">
        <f t="array" aca="true" ref="U330">INDEX(KM_PCT,MATCH($A330,'Knowledge - Percentages'!$B:$B,0),'Data - Knowledge'!U$8)/100</f>
        <v>0.188</v>
      </c>
      <c r="V330" s="380">
        <f t="array" aca="true" ref="V330">INDEX(KM_PCT,MATCH($A330,'Knowledge - Percentages'!$B:$B,0),'Data - Knowledge'!V$8)/100</f>
        <v>0.168</v>
      </c>
      <c r="W330" s="380">
        <f t="array" aca="true" ref="W330">INDEX(KM_PCT,MATCH($A330,'Knowledge - Percentages'!$B:$B,0),'Data - Knowledge'!W$8)/100</f>
        <v>0.19699999999999998</v>
      </c>
      <c r="X330" s="380">
        <f t="array" aca="true" ref="X330">INDEX(KM_PCT,MATCH($A330,'Knowledge - Percentages'!$B:$B,0),'Data - Knowledge'!X$8)/100</f>
        <v>0.397</v>
      </c>
      <c r="Y330" s="380">
        <f t="array" aca="true" ref="Y330">INDEX(KM_PCT,MATCH($A330,'Knowledge - Percentages'!$B:$B,0),'Data - Knowledge'!Y$8)/100</f>
        <v>0.397</v>
      </c>
      <c r="Z330" s="380">
        <f t="array" aca="true" ref="Z330">INDEX(KM_PCT,MATCH($A330,'Knowledge - Percentages'!$B:$B,0),'Data - Knowledge'!Z$8)/100</f>
        <v>0.47</v>
      </c>
      <c r="AA330" s="380">
        <f t="array" aca="true" ref="AA330">INDEX(KM_PCT,MATCH($A330,'Knowledge - Percentages'!$B:$B,0),'Data - Knowledge'!AA$8)/100</f>
        <v>0.397</v>
      </c>
      <c r="AB330" s="380">
        <f t="array" aca="true" ref="AB330">INDEX(KM_PCT,MATCH($A330,'Knowledge - Percentages'!$B:$B,0),'Data - Knowledge'!AB$8)/100</f>
        <v>0.26899999999999996</v>
      </c>
      <c r="AC330" s="380">
        <f t="array" aca="true" ref="AC330">INDEX(KM_PCT,MATCH($A330,'Knowledge - Percentages'!$B:$B,0),'Data - Knowledge'!AC$8)/100</f>
        <v>0.34</v>
      </c>
      <c r="AD330" s="380">
        <f t="array" aca="true" ref="AD330">INDEX(KM_PCT,MATCH($A330,'Knowledge - Percentages'!$B:$B,0),'Data - Knowledge'!AD$8)/100</f>
        <v>0.39799999999999996</v>
      </c>
      <c r="AE330" s="380">
        <f t="array" aca="true" ref="AE330">INDEX(KM_PCT,MATCH($A330,'Knowledge - Percentages'!$B:$B,0),'Data - Knowledge'!AE$8)/100</f>
        <v>0.196</v>
      </c>
      <c r="AF330" s="380">
        <f t="array" aca="true" ref="AF330">INDEX(KM_PCT,MATCH($A330,'Knowledge - Percentages'!$B:$B,0),'Data - Knowledge'!AF$8)/100</f>
        <v>0.196</v>
      </c>
      <c r="AG330" s="380">
        <f t="array" aca="true" ref="AG330">INDEX(KM_PCT,MATCH($A330,'Knowledge - Percentages'!$B:$B,0),'Data - Knowledge'!AG$8)/100</f>
        <v>0.19</v>
      </c>
      <c r="AH330" s="380">
        <f t="array" aca="true" ref="AH330">INDEX(KM_PCT,MATCH($A330,'Knowledge - Percentages'!$B:$B,0),'Data - Knowledge'!AH$8)/100</f>
        <v>0.204</v>
      </c>
      <c r="AI330" s="380">
        <f t="array" aca="true" ref="AI330">INDEX(KM_PCT,MATCH($A330,'Knowledge - Percentages'!$B:$B,0),'Data - Knowledge'!AI$8)/100</f>
        <v>0.382</v>
      </c>
      <c r="AJ330" s="380">
        <f t="array" aca="true" ref="AJ330">INDEX(KM_PCT,MATCH($A330,'Knowledge - Percentages'!$B:$B,0),'Data - Knowledge'!AJ$8)/100</f>
        <v>0.20800000000000002</v>
      </c>
      <c r="AK330" s="380">
        <f t="array" aca="true" ref="AK330">INDEX(KM_PCT,MATCH($A330,'Knowledge - Percentages'!$B:$B,0),'Data - Knowledge'!AK$8)/100</f>
        <v>0.21</v>
      </c>
      <c r="AL330" s="380">
        <f t="array" aca="true" ref="AL330">INDEX(KM_PCT,MATCH($A330,'Knowledge - Percentages'!$B:$B,0),'Data - Knowledge'!AL$8)/100</f>
        <v>0.21</v>
      </c>
      <c r="AM330" s="380">
        <f t="array" aca="true" ref="AM330">INDEX(KM_PCT,MATCH($A330,'Knowledge - Percentages'!$B:$B,0),'Data - Knowledge'!AM$8)/100</f>
        <v>0.192</v>
      </c>
      <c r="AN330" s="380">
        <f t="array" aca="true" ref="AN330">INDEX(KM_PCT,MATCH($A330,'Knowledge - Percentages'!$B:$B,0),'Data - Knowledge'!AN$8)/100</f>
        <v>0.155</v>
      </c>
      <c r="AO330" s="380">
        <f t="array" aca="true" ref="AO330">INDEX(KM_PCT,MATCH($A330,'Knowledge - Percentages'!$B:$B,0),'Data - Knowledge'!AO$8)/100</f>
        <v>0.159</v>
      </c>
      <c r="AP330" s="380">
        <f t="array" aca="true" ref="AP330">INDEX(KM_PCT,MATCH($A330,'Knowledge - Percentages'!$B:$B,0),'Data - Knowledge'!AP$8)/100</f>
        <v>0.253</v>
      </c>
      <c r="AQ330" s="380">
        <f t="array" aca="true" ref="AQ330">INDEX(KM_PCT,MATCH($A330,'Knowledge - Percentages'!$B:$B,0),'Data - Knowledge'!AQ$8)/100</f>
        <v>0.23600000000000002</v>
      </c>
      <c r="AR330" s="380">
        <f t="array" aca="true" ref="AR330">INDEX(KM_PCT,MATCH($A330,'Knowledge - Percentages'!$B:$B,0),'Data - Knowledge'!AR$8)/100</f>
        <v>0.35200000000000004</v>
      </c>
      <c r="AS330" s="380">
        <f t="array" aca="true" ref="AS330">INDEX(KM_PCT,MATCH($A330,'Knowledge - Percentages'!$B:$B,0),'Data - Knowledge'!AS$8)/100</f>
        <v>0.35200000000000004</v>
      </c>
      <c r="AT330" s="380">
        <f t="array" aca="true" ref="AT330">INDEX(KM_PCT,MATCH($A330,'Knowledge - Percentages'!$B:$B,0),'Data - Knowledge'!AT$8)/100</f>
        <v>0.35200000000000004</v>
      </c>
      <c r="AU330" s="380">
        <f t="array" aca="true" ref="AU330">INDEX(KM_PCT,MATCH($A330,'Knowledge - Percentages'!$B:$B,0),'Data - Knowledge'!AU$8)/100</f>
        <v>0.233</v>
      </c>
      <c r="AV330" s="380">
        <f t="array" aca="true" ref="AV330">INDEX(KM_PCT,MATCH($A330,'Knowledge - Percentages'!$B:$B,0),'Data - Knowledge'!AV$8)/100</f>
        <v>0.17600000000000002</v>
      </c>
      <c r="AW330" s="380">
        <f t="array" aca="true" ref="AW330">INDEX(KM_PCT,MATCH($A330,'Knowledge - Percentages'!$B:$B,0),'Data - Knowledge'!AW$8)/100</f>
        <v>0.233</v>
      </c>
      <c r="AX330" s="380">
        <f t="array" aca="true" ref="AX330">INDEX(KM_PCT,MATCH($A330,'Knowledge - Percentages'!$B:$B,0),'Data - Knowledge'!AX$8)/100</f>
        <v>0.47</v>
      </c>
      <c r="AY330" s="380">
        <f t="array" aca="true" ref="AY330">INDEX(KM_PCT,MATCH($A330,'Knowledge - Percentages'!$B:$B,0),'Data - Knowledge'!AY$8)/100</f>
        <v>0.223</v>
      </c>
      <c r="AZ330" s="380">
        <f t="array" aca="true" ref="AZ330">INDEX(KM_PCT,MATCH($A330,'Knowledge - Percentages'!$B:$B,0),'Data - Knowledge'!AZ$8)/100</f>
        <v>0.223</v>
      </c>
      <c r="BA330" s="380">
        <f t="array" aca="true" ref="BA330">INDEX(KM_PCT,MATCH($A330,'Knowledge - Percentages'!$B:$B,0),'Data - Knowledge'!BA$8)/100</f>
        <v>0.223</v>
      </c>
      <c r="BB330" s="380">
        <f t="array" aca="true" ref="BB330">INDEX(KM_PCT,MATCH($A330,'Knowledge - Percentages'!$B:$B,0),'Data - Knowledge'!BB$8)/100</f>
        <v>0.187</v>
      </c>
      <c r="BC330" s="380">
        <f t="array" aca="true" ref="BC330">INDEX(KM_PCT,MATCH($A330,'Knowledge - Percentages'!$B:$B,0),'Data - Knowledge'!BC$8)/100</f>
        <v>0.184</v>
      </c>
      <c r="BD330" s="380">
        <f t="array" aca="true" ref="BD330">INDEX(KM_PCT,MATCH($A330,'Knowledge - Percentages'!$B:$B,0),'Data - Knowledge'!BD$8)/100</f>
        <v>0.17300000000000001</v>
      </c>
      <c r="BE330" s="380">
        <f t="array" aca="true" ref="BE330">INDEX(KM_PCT,MATCH($A330,'Knowledge - Percentages'!$B:$B,0),'Data - Knowledge'!BE$8)/100</f>
        <v>0.17600000000000002</v>
      </c>
      <c r="BF330" s="380">
        <f t="array" aca="true" ref="BF330">INDEX(KM_PCT,MATCH($A330,'Knowledge - Percentages'!$B:$B,0),'Data - Knowledge'!BF$8)/100</f>
        <v>0.196</v>
      </c>
      <c r="BG330" s="380">
        <f t="array" aca="true" ref="BG330">INDEX(KM_PCT,MATCH($A330,'Knowledge - Percentages'!$B:$B,0),'Data - Knowledge'!BG$8)/100</f>
        <v>0.265</v>
      </c>
      <c r="BH330" s="380">
        <f t="array" aca="true" ref="BH330">INDEX(KM_PCT,MATCH($A330,'Knowledge - Percentages'!$B:$B,0),'Data - Knowledge'!BH$8)/100</f>
        <v>0.27</v>
      </c>
      <c r="BI330" s="380">
        <f t="array" aca="true" ref="BI330">INDEX(KM_PCT,MATCH($A330,'Knowledge - Percentages'!$B:$B,0),'Data - Knowledge'!BI$8)/100</f>
        <v>0.265</v>
      </c>
      <c r="BJ330" s="380">
        <f t="array" aca="true" ref="BJ330">INDEX(KM_PCT,MATCH($A330,'Knowledge - Percentages'!$B:$B,0),'Data - Knowledge'!BJ$8)/100</f>
        <v>0.23399999999999999</v>
      </c>
      <c r="BK330" s="380">
        <f t="array" aca="true" ref="BK330">INDEX(KM_PCT,MATCH($A330,'Knowledge - Percentages'!$B:$B,0),'Data - Knowledge'!BK$8)/100</f>
        <v>0.32799999999999996</v>
      </c>
      <c r="BL330" s="380">
        <f t="array" aca="true" ref="BL330">INDEX(KM_PCT,MATCH($A330,'Knowledge - Percentages'!$B:$B,0),'Data - Knowledge'!BL$8)/100</f>
        <v>0.34</v>
      </c>
      <c r="BM330" s="380">
        <f t="array" aca="true" ref="BM330">INDEX(KM_PCT,MATCH($A330,'Knowledge - Percentages'!$B:$B,0),'Data - Knowledge'!BM$8)/100</f>
        <v>0.27</v>
      </c>
      <c r="BN330" s="380">
        <f t="array" aca="true" ref="BN330">INDEX(KM_PCT,MATCH($A330,'Knowledge - Percentages'!$B:$B,0),'Data - Knowledge'!BN$8)/100</f>
        <v>0.266</v>
      </c>
      <c r="BO330" s="380">
        <f t="array" aca="true" ref="BO330">INDEX(KM_PCT,MATCH($A330,'Knowledge - Percentages'!$B:$B,0),'Data - Knowledge'!BO$8)/100</f>
        <v>0.265</v>
      </c>
      <c r="BP330" s="380">
        <f t="array" aca="true" ref="BP330">INDEX(KM_PCT,MATCH($A330,'Knowledge - Percentages'!$B:$B,0),'Data - Knowledge'!BP$8)/100</f>
        <v>0.265</v>
      </c>
      <c r="BQ330" s="380">
        <f t="array" aca="true" ref="BQ330">INDEX(KM_PCT,MATCH($A330,'Knowledge - Percentages'!$B:$B,0),'Data - Knowledge'!BQ$8)/100</f>
        <v>0.26</v>
      </c>
    </row>
    <row r="331" spans="1:69">
      <c r="A331" t="s">
        <v>1235</v>
      </c>
      <c r="B331" t="s">
        <v>1195</v>
      </c>
      <c r="C331" t="s">
        <v>1222</v>
      </c>
      <c r="D331" t="s">
        <v>1236</v>
      </c>
      <c r="E331" s="373">
        <f>SUMPRODUCT($K$2:$BQ$2,$K331:$BQ331)/$J$2</f>
        <v>0.20502272727272725</v>
      </c>
      <c r="F331" s="379">
        <f>SUMPRODUCT($K$2:$BQ$2,$K331:$BQ331)</f>
        <v>54.125999999999991</v>
      </c>
      <c r="G331" s="373">
        <f>SUMPRODUCT($K$3:$BQ$3,$K331:$BQ331)/$J$3</f>
        <v>0.2115189938398358</v>
      </c>
      <c r="H331" s="379">
        <f>SUMPRODUCT($K$3:$BQ$3,$K331:$BQ331)</f>
        <v>2060.1950000000006</v>
      </c>
      <c r="I331" s="373">
        <f>CORREL($K$4:$BQ$4,$K331:$BQ331)</f>
        <v>-0.27451322391127347</v>
      </c>
      <c r="J331" s="379">
        <f>$E331/$G331*100</f>
        <v>96.92875497884242</v>
      </c>
      <c r="K331" s="380">
        <f t="array" aca="true" ref="K331">INDEX(KM_PCT,MATCH($A331,'Knowledge - Percentages'!$B:$B,0),'Data - Knowledge'!K$8)/100</f>
        <v>0.342</v>
      </c>
      <c r="L331" s="380">
        <f t="array" aca="true" ref="L331">INDEX(KM_PCT,MATCH($A331,'Knowledge - Percentages'!$B:$B,0),'Data - Knowledge'!L$8)/100</f>
        <v>0.311</v>
      </c>
      <c r="M331" s="380">
        <f t="array" aca="true" ref="M331">INDEX(KM_PCT,MATCH($A331,'Knowledge - Percentages'!$B:$B,0),'Data - Knowledge'!M$8)/100</f>
        <v>0.311</v>
      </c>
      <c r="N331" s="380">
        <f t="array" aca="true" ref="N331">INDEX(KM_PCT,MATCH($A331,'Knowledge - Percentages'!$B:$B,0),'Data - Knowledge'!N$8)/100</f>
        <v>0.20199999999999999</v>
      </c>
      <c r="O331" s="380">
        <f t="array" aca="true" ref="O331">INDEX(KM_PCT,MATCH($A331,'Knowledge - Percentages'!$B:$B,0),'Data - Knowledge'!O$8)/100</f>
        <v>0.217</v>
      </c>
      <c r="P331" s="380">
        <f t="array" aca="true" ref="P331">INDEX(KM_PCT,MATCH($A331,'Knowledge - Percentages'!$B:$B,0),'Data - Knowledge'!P$8)/100</f>
        <v>0.217</v>
      </c>
      <c r="Q331" s="380">
        <f t="array" aca="true" ref="Q331">INDEX(KM_PCT,MATCH($A331,'Knowledge - Percentages'!$B:$B,0),'Data - Knowledge'!Q$8)/100</f>
        <v>0.252</v>
      </c>
      <c r="R331" s="380">
        <f t="array" aca="true" ref="R331">INDEX(KM_PCT,MATCH($A331,'Knowledge - Percentages'!$B:$B,0),'Data - Knowledge'!R$8)/100</f>
        <v>0.217</v>
      </c>
      <c r="S331" s="380">
        <f t="array" aca="true" ref="S331">INDEX(KM_PCT,MATCH($A331,'Knowledge - Percentages'!$B:$B,0),'Data - Knowledge'!S$8)/100</f>
        <v>0.217</v>
      </c>
      <c r="T331" s="380">
        <f t="array" aca="true" ref="T331">INDEX(KM_PCT,MATCH($A331,'Knowledge - Percentages'!$B:$B,0),'Data - Knowledge'!T$8)/100</f>
        <v>0.205</v>
      </c>
      <c r="U331" s="380">
        <f t="array" aca="true" ref="U331">INDEX(KM_PCT,MATCH($A331,'Knowledge - Percentages'!$B:$B,0),'Data - Knowledge'!U$8)/100</f>
        <v>0.203</v>
      </c>
      <c r="V331" s="380">
        <f t="array" aca="true" ref="V331">INDEX(KM_PCT,MATCH($A331,'Knowledge - Percentages'!$B:$B,0),'Data - Knowledge'!V$8)/100</f>
        <v>0.163</v>
      </c>
      <c r="W331" s="380">
        <f t="array" aca="true" ref="W331">INDEX(KM_PCT,MATCH($A331,'Knowledge - Percentages'!$B:$B,0),'Data - Knowledge'!W$8)/100</f>
        <v>0.203</v>
      </c>
      <c r="X331" s="380">
        <f t="array" aca="true" ref="X331">INDEX(KM_PCT,MATCH($A331,'Knowledge - Percentages'!$B:$B,0),'Data - Knowledge'!X$8)/100</f>
        <v>0.33399999999999996</v>
      </c>
      <c r="Y331" s="380">
        <f t="array" aca="true" ref="Y331">INDEX(KM_PCT,MATCH($A331,'Knowledge - Percentages'!$B:$B,0),'Data - Knowledge'!Y$8)/100</f>
        <v>0.38799999999999996</v>
      </c>
      <c r="Z331" s="380">
        <f t="array" aca="true" ref="Z331">INDEX(KM_PCT,MATCH($A331,'Knowledge - Percentages'!$B:$B,0),'Data - Knowledge'!Z$8)/100</f>
        <v>0.584</v>
      </c>
      <c r="AA331" s="380">
        <f t="array" aca="true" ref="AA331">INDEX(KM_PCT,MATCH($A331,'Knowledge - Percentages'!$B:$B,0),'Data - Knowledge'!AA$8)/100</f>
        <v>0.38799999999999996</v>
      </c>
      <c r="AB331" s="380">
        <f t="array" aca="true" ref="AB331">INDEX(KM_PCT,MATCH($A331,'Knowledge - Percentages'!$B:$B,0),'Data - Knowledge'!AB$8)/100</f>
        <v>0.243</v>
      </c>
      <c r="AC331" s="380">
        <f t="array" aca="true" ref="AC331">INDEX(KM_PCT,MATCH($A331,'Knowledge - Percentages'!$B:$B,0),'Data - Knowledge'!AC$8)/100</f>
        <v>0.345</v>
      </c>
      <c r="AD331" s="380">
        <f t="array" aca="true" ref="AD331">INDEX(KM_PCT,MATCH($A331,'Knowledge - Percentages'!$B:$B,0),'Data - Knowledge'!AD$8)/100</f>
        <v>0.441</v>
      </c>
      <c r="AE331" s="380">
        <f t="array" aca="true" ref="AE331">INDEX(KM_PCT,MATCH($A331,'Knowledge - Percentages'!$B:$B,0),'Data - Knowledge'!AE$8)/100</f>
        <v>0.18600000000000003</v>
      </c>
      <c r="AF331" s="380">
        <f t="array" aca="true" ref="AF331">INDEX(KM_PCT,MATCH($A331,'Knowledge - Percentages'!$B:$B,0),'Data - Knowledge'!AF$8)/100</f>
        <v>0.18600000000000003</v>
      </c>
      <c r="AG331" s="380">
        <f t="array" aca="true" ref="AG331">INDEX(KM_PCT,MATCH($A331,'Knowledge - Percentages'!$B:$B,0),'Data - Knowledge'!AG$8)/100</f>
        <v>0.17</v>
      </c>
      <c r="AH331" s="380">
        <f t="array" aca="true" ref="AH331">INDEX(KM_PCT,MATCH($A331,'Knowledge - Percentages'!$B:$B,0),'Data - Knowledge'!AH$8)/100</f>
        <v>0.195</v>
      </c>
      <c r="AI331" s="380">
        <f t="array" aca="true" ref="AI331">INDEX(KM_PCT,MATCH($A331,'Knowledge - Percentages'!$B:$B,0),'Data - Knowledge'!AI$8)/100</f>
        <v>0.28600000000000003</v>
      </c>
      <c r="AJ331" s="380">
        <f t="array" aca="true" ref="AJ331">INDEX(KM_PCT,MATCH($A331,'Knowledge - Percentages'!$B:$B,0),'Data - Knowledge'!AJ$8)/100</f>
        <v>0.20199999999999999</v>
      </c>
      <c r="AK331" s="380">
        <f t="array" aca="true" ref="AK331">INDEX(KM_PCT,MATCH($A331,'Knowledge - Percentages'!$B:$B,0),'Data - Knowledge'!AK$8)/100</f>
        <v>0.20199999999999999</v>
      </c>
      <c r="AL331" s="380">
        <f t="array" aca="true" ref="AL331">INDEX(KM_PCT,MATCH($A331,'Knowledge - Percentages'!$B:$B,0),'Data - Knowledge'!AL$8)/100</f>
        <v>0.217</v>
      </c>
      <c r="AM331" s="380">
        <f t="array" aca="true" ref="AM331">INDEX(KM_PCT,MATCH($A331,'Knowledge - Percentages'!$B:$B,0),'Data - Knowledge'!AM$8)/100</f>
        <v>0.20199999999999999</v>
      </c>
      <c r="AN331" s="380">
        <f t="array" aca="true" ref="AN331">INDEX(KM_PCT,MATCH($A331,'Knowledge - Percentages'!$B:$B,0),'Data - Knowledge'!AN$8)/100</f>
        <v>0.14400000000000002</v>
      </c>
      <c r="AO331" s="380">
        <f t="array" aca="true" ref="AO331">INDEX(KM_PCT,MATCH($A331,'Knowledge - Percentages'!$B:$B,0),'Data - Knowledge'!AO$8)/100</f>
        <v>0.14400000000000002</v>
      </c>
      <c r="AP331" s="380">
        <f t="array" aca="true" ref="AP331">INDEX(KM_PCT,MATCH($A331,'Knowledge - Percentages'!$B:$B,0),'Data - Knowledge'!AP$8)/100</f>
        <v>0.247</v>
      </c>
      <c r="AQ331" s="380">
        <f t="array" aca="true" ref="AQ331">INDEX(KM_PCT,MATCH($A331,'Knowledge - Percentages'!$B:$B,0),'Data - Knowledge'!AQ$8)/100</f>
        <v>0.225</v>
      </c>
      <c r="AR331" s="380">
        <f t="array" aca="true" ref="AR331">INDEX(KM_PCT,MATCH($A331,'Knowledge - Percentages'!$B:$B,0),'Data - Knowledge'!AR$8)/100</f>
        <v>0.354</v>
      </c>
      <c r="AS331" s="380">
        <f t="array" aca="true" ref="AS331">INDEX(KM_PCT,MATCH($A331,'Knowledge - Percentages'!$B:$B,0),'Data - Knowledge'!AS$8)/100</f>
        <v>0.354</v>
      </c>
      <c r="AT331" s="380">
        <f t="array" aca="true" ref="AT331">INDEX(KM_PCT,MATCH($A331,'Knowledge - Percentages'!$B:$B,0),'Data - Knowledge'!AT$8)/100</f>
        <v>0.354</v>
      </c>
      <c r="AU331" s="380">
        <f t="array" aca="true" ref="AU331">INDEX(KM_PCT,MATCH($A331,'Knowledge - Percentages'!$B:$B,0),'Data - Knowledge'!AU$8)/100</f>
        <v>0.221</v>
      </c>
      <c r="AV331" s="380">
        <f t="array" aca="true" ref="AV331">INDEX(KM_PCT,MATCH($A331,'Knowledge - Percentages'!$B:$B,0),'Data - Knowledge'!AV$8)/100</f>
        <v>0.177</v>
      </c>
      <c r="AW331" s="380">
        <f t="array" aca="true" ref="AW331">INDEX(KM_PCT,MATCH($A331,'Knowledge - Percentages'!$B:$B,0),'Data - Knowledge'!AW$8)/100</f>
        <v>0.221</v>
      </c>
      <c r="AX331" s="380">
        <f t="array" aca="true" ref="AX331">INDEX(KM_PCT,MATCH($A331,'Knowledge - Percentages'!$B:$B,0),'Data - Knowledge'!AX$8)/100</f>
        <v>0.391</v>
      </c>
      <c r="AY331" s="380">
        <f t="array" aca="true" ref="AY331">INDEX(KM_PCT,MATCH($A331,'Knowledge - Percentages'!$B:$B,0),'Data - Knowledge'!AY$8)/100</f>
        <v>0.21</v>
      </c>
      <c r="AZ331" s="380">
        <f t="array" aca="true" ref="AZ331">INDEX(KM_PCT,MATCH($A331,'Knowledge - Percentages'!$B:$B,0),'Data - Knowledge'!AZ$8)/100</f>
        <v>0.21</v>
      </c>
      <c r="BA331" s="380">
        <f t="array" aca="true" ref="BA331">INDEX(KM_PCT,MATCH($A331,'Knowledge - Percentages'!$B:$B,0),'Data - Knowledge'!BA$8)/100</f>
        <v>0.21</v>
      </c>
      <c r="BB331" s="380">
        <f t="array" aca="true" ref="BB331">INDEX(KM_PCT,MATCH($A331,'Knowledge - Percentages'!$B:$B,0),'Data - Knowledge'!BB$8)/100</f>
        <v>0.16699999999999998</v>
      </c>
      <c r="BC331" s="380">
        <f t="array" aca="true" ref="BC331">INDEX(KM_PCT,MATCH($A331,'Knowledge - Percentages'!$B:$B,0),'Data - Knowledge'!BC$8)/100</f>
        <v>0.149</v>
      </c>
      <c r="BD331" s="380">
        <f t="array" aca="true" ref="BD331">INDEX(KM_PCT,MATCH($A331,'Knowledge - Percentages'!$B:$B,0),'Data - Knowledge'!BD$8)/100</f>
        <v>0.15</v>
      </c>
      <c r="BE331" s="380">
        <f t="array" aca="true" ref="BE331">INDEX(KM_PCT,MATCH($A331,'Knowledge - Percentages'!$B:$B,0),'Data - Knowledge'!BE$8)/100</f>
        <v>0.163</v>
      </c>
      <c r="BF331" s="380">
        <f t="array" aca="true" ref="BF331">INDEX(KM_PCT,MATCH($A331,'Knowledge - Percentages'!$B:$B,0),'Data - Knowledge'!BF$8)/100</f>
        <v>0.18</v>
      </c>
      <c r="BG331" s="380">
        <f t="array" aca="true" ref="BG331">INDEX(KM_PCT,MATCH($A331,'Knowledge - Percentages'!$B:$B,0),'Data - Knowledge'!BG$8)/100</f>
        <v>0.24600000000000002</v>
      </c>
      <c r="BH331" s="380">
        <f t="array" aca="true" ref="BH331">INDEX(KM_PCT,MATCH($A331,'Knowledge - Percentages'!$B:$B,0),'Data - Knowledge'!BH$8)/100</f>
        <v>0.24600000000000002</v>
      </c>
      <c r="BI331" s="380">
        <f t="array" aca="true" ref="BI331">INDEX(KM_PCT,MATCH($A331,'Knowledge - Percentages'!$B:$B,0),'Data - Knowledge'!BI$8)/100</f>
        <v>0.24600000000000002</v>
      </c>
      <c r="BJ331" s="380">
        <f t="array" aca="true" ref="BJ331">INDEX(KM_PCT,MATCH($A331,'Knowledge - Percentages'!$B:$B,0),'Data - Knowledge'!BJ$8)/100</f>
        <v>0.223</v>
      </c>
      <c r="BK331" s="380">
        <f t="array" aca="true" ref="BK331">INDEX(KM_PCT,MATCH($A331,'Knowledge - Percentages'!$B:$B,0),'Data - Knowledge'!BK$8)/100</f>
        <v>0.322</v>
      </c>
      <c r="BL331" s="380">
        <f t="array" aca="true" ref="BL331">INDEX(KM_PCT,MATCH($A331,'Knowledge - Percentages'!$B:$B,0),'Data - Knowledge'!BL$8)/100</f>
        <v>0.327</v>
      </c>
      <c r="BM331" s="380">
        <f t="array" aca="true" ref="BM331">INDEX(KM_PCT,MATCH($A331,'Knowledge - Percentages'!$B:$B,0),'Data - Knowledge'!BM$8)/100</f>
        <v>0.259</v>
      </c>
      <c r="BN331" s="380">
        <f t="array" aca="true" ref="BN331">INDEX(KM_PCT,MATCH($A331,'Knowledge - Percentages'!$B:$B,0),'Data - Knowledge'!BN$8)/100</f>
        <v>0.257</v>
      </c>
      <c r="BO331" s="380">
        <f t="array" aca="true" ref="BO331">INDEX(KM_PCT,MATCH($A331,'Knowledge - Percentages'!$B:$B,0),'Data - Knowledge'!BO$8)/100</f>
        <v>0.23600000000000002</v>
      </c>
      <c r="BP331" s="380">
        <f t="array" aca="true" ref="BP331">INDEX(KM_PCT,MATCH($A331,'Knowledge - Percentages'!$B:$B,0),'Data - Knowledge'!BP$8)/100</f>
        <v>0.231</v>
      </c>
      <c r="BQ331" s="380">
        <f t="array" aca="true" ref="BQ331">INDEX(KM_PCT,MATCH($A331,'Knowledge - Percentages'!$B:$B,0),'Data - Knowledge'!BQ$8)/100</f>
        <v>0.225</v>
      </c>
    </row>
    <row r="332" spans="1:69">
      <c r="A332" t="s">
        <v>734</v>
      </c>
      <c r="B332" t="s">
        <v>1195</v>
      </c>
      <c r="C332" t="s">
        <v>1222</v>
      </c>
      <c r="D332" t="s">
        <v>735</v>
      </c>
      <c r="E332" s="373">
        <f>SUMPRODUCT($K$2:$BQ$2,$K332:$BQ332)/$J$2</f>
        <v>0.65220833333333328</v>
      </c>
      <c r="F332" s="379">
        <f>SUMPRODUCT($K$2:$BQ$2,$K332:$BQ332)</f>
        <v>172.183</v>
      </c>
      <c r="G332" s="373">
        <f>SUMPRODUCT($K$3:$BQ$3,$K332:$BQ332)/$J$3</f>
        <v>0.70016735112936346</v>
      </c>
      <c r="H332" s="379">
        <f>SUMPRODUCT($K$3:$BQ$3,$K332:$BQ332)</f>
        <v>6819.63</v>
      </c>
      <c r="I332" s="373">
        <f>CORREL($K$4:$BQ$4,$K332:$BQ332)</f>
        <v>-0.28734935823406854</v>
      </c>
      <c r="J332" s="379">
        <f>$E332/$G332*100</f>
        <v>93.150349310250931</v>
      </c>
      <c r="K332" s="380">
        <f t="array" aca="true" ref="K332">INDEX(KM_PCT,MATCH($A332,'Knowledge - Percentages'!$B:$B,0),'Data - Knowledge'!K$8)/100</f>
        <v>0.8640000000000001</v>
      </c>
      <c r="L332" s="380">
        <f t="array" aca="true" ref="L332">INDEX(KM_PCT,MATCH($A332,'Knowledge - Percentages'!$B:$B,0),'Data - Knowledge'!L$8)/100</f>
        <v>0.7659999999999999</v>
      </c>
      <c r="M332" s="380">
        <f t="array" aca="true" ref="M332">INDEX(KM_PCT,MATCH($A332,'Knowledge - Percentages'!$B:$B,0),'Data - Knowledge'!M$8)/100</f>
        <v>0.7659999999999999</v>
      </c>
      <c r="N332" s="380">
        <f t="array" aca="true" ref="N332">INDEX(KM_PCT,MATCH($A332,'Knowledge - Percentages'!$B:$B,0),'Data - Knowledge'!N$8)/100</f>
        <v>0.688</v>
      </c>
      <c r="O332" s="380">
        <f t="array" aca="true" ref="O332">INDEX(KM_PCT,MATCH($A332,'Knowledge - Percentages'!$B:$B,0),'Data - Knowledge'!O$8)/100</f>
        <v>0.747</v>
      </c>
      <c r="P332" s="380">
        <f t="array" aca="true" ref="P332">INDEX(KM_PCT,MATCH($A332,'Knowledge - Percentages'!$B:$B,0),'Data - Knowledge'!P$8)/100</f>
        <v>0.764</v>
      </c>
      <c r="Q332" s="380">
        <f t="array" aca="true" ref="Q332">INDEX(KM_PCT,MATCH($A332,'Knowledge - Percentages'!$B:$B,0),'Data - Knowledge'!Q$8)/100</f>
        <v>0.747</v>
      </c>
      <c r="R332" s="380">
        <f t="array" aca="true" ref="R332">INDEX(KM_PCT,MATCH($A332,'Knowledge - Percentages'!$B:$B,0),'Data - Knowledge'!R$8)/100</f>
        <v>0.754</v>
      </c>
      <c r="S332" s="380">
        <f t="array" aca="true" ref="S332">INDEX(KM_PCT,MATCH($A332,'Knowledge - Percentages'!$B:$B,0),'Data - Knowledge'!S$8)/100</f>
        <v>0.789</v>
      </c>
      <c r="T332" s="380">
        <f t="array" aca="true" ref="T332">INDEX(KM_PCT,MATCH($A332,'Knowledge - Percentages'!$B:$B,0),'Data - Knowledge'!T$8)/100</f>
        <v>0.725</v>
      </c>
      <c r="U332" s="380">
        <f t="array" aca="true" ref="U332">INDEX(KM_PCT,MATCH($A332,'Knowledge - Percentages'!$B:$B,0),'Data - Knowledge'!U$8)/100</f>
        <v>0.685</v>
      </c>
      <c r="V332" s="380">
        <f t="array" aca="true" ref="V332">INDEX(KM_PCT,MATCH($A332,'Knowledge - Percentages'!$B:$B,0),'Data - Knowledge'!V$8)/100</f>
        <v>0.56600000000000006</v>
      </c>
      <c r="W332" s="380">
        <f t="array" aca="true" ref="W332">INDEX(KM_PCT,MATCH($A332,'Knowledge - Percentages'!$B:$B,0),'Data - Knowledge'!W$8)/100</f>
        <v>0.685</v>
      </c>
      <c r="X332" s="380">
        <f t="array" aca="true" ref="X332">INDEX(KM_PCT,MATCH($A332,'Knowledge - Percentages'!$B:$B,0),'Data - Knowledge'!X$8)/100</f>
        <v>0.815</v>
      </c>
      <c r="Y332" s="380">
        <f t="array" aca="true" ref="Y332">INDEX(KM_PCT,MATCH($A332,'Knowledge - Percentages'!$B:$B,0),'Data - Knowledge'!Y$8)/100</f>
        <v>0.815</v>
      </c>
      <c r="Z332" s="380">
        <f t="array" aca="true" ref="Z332">INDEX(KM_PCT,MATCH($A332,'Knowledge - Percentages'!$B:$B,0),'Data - Knowledge'!Z$8)/100</f>
        <v>0.815</v>
      </c>
      <c r="AA332" s="380">
        <f t="array" aca="true" ref="AA332">INDEX(KM_PCT,MATCH($A332,'Knowledge - Percentages'!$B:$B,0),'Data - Knowledge'!AA$8)/100</f>
        <v>0.815</v>
      </c>
      <c r="AB332" s="380">
        <f t="array" aca="true" ref="AB332">INDEX(KM_PCT,MATCH($A332,'Knowledge - Percentages'!$B:$B,0),'Data - Knowledge'!AB$8)/100</f>
        <v>0.807</v>
      </c>
      <c r="AC332" s="380">
        <f t="array" aca="true" ref="AC332">INDEX(KM_PCT,MATCH($A332,'Knowledge - Percentages'!$B:$B,0),'Data - Knowledge'!AC$8)/100</f>
        <v>0.807</v>
      </c>
      <c r="AD332" s="380">
        <f t="array" aca="true" ref="AD332">INDEX(KM_PCT,MATCH($A332,'Knowledge - Percentages'!$B:$B,0),'Data - Knowledge'!AD$8)/100</f>
        <v>0.828</v>
      </c>
      <c r="AE332" s="380">
        <f t="array" aca="true" ref="AE332">INDEX(KM_PCT,MATCH($A332,'Knowledge - Percentages'!$B:$B,0),'Data - Knowledge'!AE$8)/100</f>
        <v>0.652</v>
      </c>
      <c r="AF332" s="380">
        <f t="array" aca="true" ref="AF332">INDEX(KM_PCT,MATCH($A332,'Knowledge - Percentages'!$B:$B,0),'Data - Knowledge'!AF$8)/100</f>
        <v>0.66299999999999992</v>
      </c>
      <c r="AG332" s="380">
        <f t="array" aca="true" ref="AG332">INDEX(KM_PCT,MATCH($A332,'Knowledge - Percentages'!$B:$B,0),'Data - Knowledge'!AG$8)/100</f>
        <v>0.66299999999999992</v>
      </c>
      <c r="AH332" s="380">
        <f t="array" aca="true" ref="AH332">INDEX(KM_PCT,MATCH($A332,'Knowledge - Percentages'!$B:$B,0),'Data - Knowledge'!AH$8)/100</f>
        <v>0.70200000000000007</v>
      </c>
      <c r="AI332" s="380">
        <f t="array" aca="true" ref="AI332">INDEX(KM_PCT,MATCH($A332,'Knowledge - Percentages'!$B:$B,0),'Data - Knowledge'!AI$8)/100</f>
        <v>0.767</v>
      </c>
      <c r="AJ332" s="380">
        <f t="array" aca="true" ref="AJ332">INDEX(KM_PCT,MATCH($A332,'Knowledge - Percentages'!$B:$B,0),'Data - Knowledge'!AJ$8)/100</f>
        <v>0.70200000000000007</v>
      </c>
      <c r="AK332" s="380">
        <f t="array" aca="true" ref="AK332">INDEX(KM_PCT,MATCH($A332,'Knowledge - Percentages'!$B:$B,0),'Data - Knowledge'!AK$8)/100</f>
        <v>0.701</v>
      </c>
      <c r="AL332" s="380">
        <f t="array" aca="true" ref="AL332">INDEX(KM_PCT,MATCH($A332,'Knowledge - Percentages'!$B:$B,0),'Data - Knowledge'!AL$8)/100</f>
        <v>0.70200000000000007</v>
      </c>
      <c r="AM332" s="380">
        <f t="array" aca="true" ref="AM332">INDEX(KM_PCT,MATCH($A332,'Knowledge - Percentages'!$B:$B,0),'Data - Knowledge'!AM$8)/100</f>
        <v>0.70200000000000007</v>
      </c>
      <c r="AN332" s="380">
        <f t="array" aca="true" ref="AN332">INDEX(KM_PCT,MATCH($A332,'Knowledge - Percentages'!$B:$B,0),'Data - Knowledge'!AN$8)/100</f>
        <v>0.54</v>
      </c>
      <c r="AO332" s="380">
        <f t="array" aca="true" ref="AO332">INDEX(KM_PCT,MATCH($A332,'Knowledge - Percentages'!$B:$B,0),'Data - Knowledge'!AO$8)/100</f>
        <v>0.55799999999999994</v>
      </c>
      <c r="AP332" s="380">
        <f t="array" aca="true" ref="AP332">INDEX(KM_PCT,MATCH($A332,'Knowledge - Percentages'!$B:$B,0),'Data - Knowledge'!AP$8)/100</f>
        <v>0.764</v>
      </c>
      <c r="AQ332" s="380">
        <f t="array" aca="true" ref="AQ332">INDEX(KM_PCT,MATCH($A332,'Knowledge - Percentages'!$B:$B,0),'Data - Knowledge'!AQ$8)/100</f>
        <v>0.768</v>
      </c>
      <c r="AR332" s="380">
        <f t="array" aca="true" ref="AR332">INDEX(KM_PCT,MATCH($A332,'Knowledge - Percentages'!$B:$B,0),'Data - Knowledge'!AR$8)/100</f>
        <v>0.885</v>
      </c>
      <c r="AS332" s="380">
        <f t="array" aca="true" ref="AS332">INDEX(KM_PCT,MATCH($A332,'Knowledge - Percentages'!$B:$B,0),'Data - Knowledge'!AS$8)/100</f>
        <v>0.841</v>
      </c>
      <c r="AT332" s="380">
        <f t="array" aca="true" ref="AT332">INDEX(KM_PCT,MATCH($A332,'Knowledge - Percentages'!$B:$B,0),'Data - Knowledge'!AT$8)/100</f>
        <v>0.841</v>
      </c>
      <c r="AU332" s="380">
        <f t="array" aca="true" ref="AU332">INDEX(KM_PCT,MATCH($A332,'Knowledge - Percentages'!$B:$B,0),'Data - Knowledge'!AU$8)/100</f>
        <v>0.67299999999999993</v>
      </c>
      <c r="AV332" s="380">
        <f t="array" aca="true" ref="AV332">INDEX(KM_PCT,MATCH($A332,'Knowledge - Percentages'!$B:$B,0),'Data - Knowledge'!AV$8)/100</f>
        <v>0.67299999999999993</v>
      </c>
      <c r="AW332" s="380">
        <f t="array" aca="true" ref="AW332">INDEX(KM_PCT,MATCH($A332,'Knowledge - Percentages'!$B:$B,0),'Data - Knowledge'!AW$8)/100</f>
        <v>0.67299999999999993</v>
      </c>
      <c r="AX332" s="380">
        <f t="array" aca="true" ref="AX332">INDEX(KM_PCT,MATCH($A332,'Knowledge - Percentages'!$B:$B,0),'Data - Knowledge'!AX$8)/100</f>
        <v>0.76</v>
      </c>
      <c r="AY332" s="380">
        <f t="array" aca="true" ref="AY332">INDEX(KM_PCT,MATCH($A332,'Knowledge - Percentages'!$B:$B,0),'Data - Knowledge'!AY$8)/100</f>
        <v>0.664</v>
      </c>
      <c r="AZ332" s="380">
        <f t="array" aca="true" ref="AZ332">INDEX(KM_PCT,MATCH($A332,'Knowledge - Percentages'!$B:$B,0),'Data - Knowledge'!AZ$8)/100</f>
        <v>0.67</v>
      </c>
      <c r="BA332" s="380">
        <f t="array" aca="true" ref="BA332">INDEX(KM_PCT,MATCH($A332,'Knowledge - Percentages'!$B:$B,0),'Data - Knowledge'!BA$8)/100</f>
        <v>0.664</v>
      </c>
      <c r="BB332" s="380">
        <f t="array" aca="true" ref="BB332">INDEX(KM_PCT,MATCH($A332,'Knowledge - Percentages'!$B:$B,0),'Data - Knowledge'!BB$8)/100</f>
        <v>0.633</v>
      </c>
      <c r="BC332" s="380">
        <f t="array" aca="true" ref="BC332">INDEX(KM_PCT,MATCH($A332,'Knowledge - Percentages'!$B:$B,0),'Data - Knowledge'!BC$8)/100</f>
        <v>0.483</v>
      </c>
      <c r="BD332" s="380">
        <f t="array" aca="true" ref="BD332">INDEX(KM_PCT,MATCH($A332,'Knowledge - Percentages'!$B:$B,0),'Data - Knowledge'!BD$8)/100</f>
        <v>0.41600000000000004</v>
      </c>
      <c r="BE332" s="380">
        <f t="array" aca="true" ref="BE332">INDEX(KM_PCT,MATCH($A332,'Knowledge - Percentages'!$B:$B,0),'Data - Knowledge'!BE$8)/100</f>
        <v>0.54</v>
      </c>
      <c r="BF332" s="380">
        <f t="array" aca="true" ref="BF332">INDEX(KM_PCT,MATCH($A332,'Knowledge - Percentages'!$B:$B,0),'Data - Knowledge'!BF$8)/100</f>
        <v>0.54</v>
      </c>
      <c r="BG332" s="380">
        <f t="array" aca="true" ref="BG332">INDEX(KM_PCT,MATCH($A332,'Knowledge - Percentages'!$B:$B,0),'Data - Knowledge'!BG$8)/100</f>
        <v>0.71400000000000008</v>
      </c>
      <c r="BH332" s="380">
        <f t="array" aca="true" ref="BH332">INDEX(KM_PCT,MATCH($A332,'Knowledge - Percentages'!$B:$B,0),'Data - Knowledge'!BH$8)/100</f>
        <v>0.74400000000000011</v>
      </c>
      <c r="BI332" s="380">
        <f t="array" aca="true" ref="BI332">INDEX(KM_PCT,MATCH($A332,'Knowledge - Percentages'!$B:$B,0),'Data - Knowledge'!BI$8)/100</f>
        <v>0.71400000000000008</v>
      </c>
      <c r="BJ332" s="380">
        <f t="array" aca="true" ref="BJ332">INDEX(KM_PCT,MATCH($A332,'Knowledge - Percentages'!$B:$B,0),'Data - Knowledge'!BJ$8)/100</f>
        <v>0.69900000000000007</v>
      </c>
      <c r="BK332" s="380">
        <f t="array" aca="true" ref="BK332">INDEX(KM_PCT,MATCH($A332,'Knowledge - Percentages'!$B:$B,0),'Data - Knowledge'!BK$8)/100</f>
        <v>0.703</v>
      </c>
      <c r="BL332" s="380">
        <f t="array" aca="true" ref="BL332">INDEX(KM_PCT,MATCH($A332,'Knowledge - Percentages'!$B:$B,0),'Data - Knowledge'!BL$8)/100</f>
        <v>0.69700000000000006</v>
      </c>
      <c r="BM332" s="380">
        <f t="array" aca="true" ref="BM332">INDEX(KM_PCT,MATCH($A332,'Knowledge - Percentages'!$B:$B,0),'Data - Knowledge'!BM$8)/100</f>
        <v>0.696</v>
      </c>
      <c r="BN332" s="380">
        <f t="array" aca="true" ref="BN332">INDEX(KM_PCT,MATCH($A332,'Knowledge - Percentages'!$B:$B,0),'Data - Knowledge'!BN$8)/100</f>
        <v>0.66799999999999993</v>
      </c>
      <c r="BO332" s="380">
        <f t="array" aca="true" ref="BO332">INDEX(KM_PCT,MATCH($A332,'Knowledge - Percentages'!$B:$B,0),'Data - Knowledge'!BO$8)/100</f>
        <v>0.628</v>
      </c>
      <c r="BP332" s="380">
        <f t="array" aca="true" ref="BP332">INDEX(KM_PCT,MATCH($A332,'Knowledge - Percentages'!$B:$B,0),'Data - Knowledge'!BP$8)/100</f>
        <v>0.628</v>
      </c>
      <c r="BQ332" s="380">
        <f t="array" aca="true" ref="BQ332">INDEX(KM_PCT,MATCH($A332,'Knowledge - Percentages'!$B:$B,0),'Data - Knowledge'!BQ$8)/100</f>
        <v>0.604</v>
      </c>
    </row>
    <row r="333" spans="1:69">
      <c r="A333" t="s">
        <v>738</v>
      </c>
      <c r="B333" t="s">
        <v>1195</v>
      </c>
      <c r="C333" t="s">
        <v>1222</v>
      </c>
      <c r="D333" t="s">
        <v>1237</v>
      </c>
      <c r="E333" s="373">
        <f>SUMPRODUCT($K$2:$BQ$2,$K333:$BQ333)/$J$2</f>
        <v>0.30524621212121206</v>
      </c>
      <c r="F333" s="379">
        <f>SUMPRODUCT($K$2:$BQ$2,$K333:$BQ333)</f>
        <v>80.58499999999998</v>
      </c>
      <c r="G333" s="373">
        <f>SUMPRODUCT($K$3:$BQ$3,$K333:$BQ333)/$J$3</f>
        <v>0.32033234086242318</v>
      </c>
      <c r="H333" s="379">
        <f>SUMPRODUCT($K$3:$BQ$3,$K333:$BQ333)</f>
        <v>3120.0370000000016</v>
      </c>
      <c r="I333" s="373">
        <f>CORREL($K$4:$BQ$4,$K333:$BQ333)</f>
        <v>-0.28055591747339609</v>
      </c>
      <c r="J333" s="379">
        <f>$E333/$G333*100</f>
        <v>95.290475916170351</v>
      </c>
      <c r="K333" s="380">
        <f t="array" aca="true" ref="K333">INDEX(KM_PCT,MATCH($A333,'Knowledge - Percentages'!$B:$B,0),'Data - Knowledge'!K$8)/100</f>
        <v>0.591</v>
      </c>
      <c r="L333" s="380">
        <f t="array" aca="true" ref="L333">INDEX(KM_PCT,MATCH($A333,'Knowledge - Percentages'!$B:$B,0),'Data - Knowledge'!L$8)/100</f>
        <v>0.595</v>
      </c>
      <c r="M333" s="380">
        <f t="array" aca="true" ref="M333">INDEX(KM_PCT,MATCH($A333,'Knowledge - Percentages'!$B:$B,0),'Data - Knowledge'!M$8)/100</f>
        <v>0.469</v>
      </c>
      <c r="N333" s="380">
        <f t="array" aca="true" ref="N333">INDEX(KM_PCT,MATCH($A333,'Knowledge - Percentages'!$B:$B,0),'Data - Knowledge'!N$8)/100</f>
        <v>0.302</v>
      </c>
      <c r="O333" s="380">
        <f t="array" aca="true" ref="O333">INDEX(KM_PCT,MATCH($A333,'Knowledge - Percentages'!$B:$B,0),'Data - Knowledge'!O$8)/100</f>
        <v>0.35100000000000003</v>
      </c>
      <c r="P333" s="380">
        <f t="array" aca="true" ref="P333">INDEX(KM_PCT,MATCH($A333,'Knowledge - Percentages'!$B:$B,0),'Data - Knowledge'!P$8)/100</f>
        <v>0.363</v>
      </c>
      <c r="Q333" s="380">
        <f t="array" aca="true" ref="Q333">INDEX(KM_PCT,MATCH($A333,'Knowledge - Percentages'!$B:$B,0),'Data - Knowledge'!Q$8)/100</f>
        <v>0.355</v>
      </c>
      <c r="R333" s="380">
        <f t="array" aca="true" ref="R333">INDEX(KM_PCT,MATCH($A333,'Knowledge - Percentages'!$B:$B,0),'Data - Knowledge'!R$8)/100</f>
        <v>0.359</v>
      </c>
      <c r="S333" s="380">
        <f t="array" aca="true" ref="S333">INDEX(KM_PCT,MATCH($A333,'Knowledge - Percentages'!$B:$B,0),'Data - Knowledge'!S$8)/100</f>
        <v>0.366</v>
      </c>
      <c r="T333" s="380">
        <f t="array" aca="true" ref="T333">INDEX(KM_PCT,MATCH($A333,'Knowledge - Percentages'!$B:$B,0),'Data - Knowledge'!T$8)/100</f>
        <v>0.295</v>
      </c>
      <c r="U333" s="380">
        <f t="array" aca="true" ref="U333">INDEX(KM_PCT,MATCH($A333,'Knowledge - Percentages'!$B:$B,0),'Data - Knowledge'!U$8)/100</f>
        <v>0.29600000000000004</v>
      </c>
      <c r="V333" s="380">
        <f t="array" aca="true" ref="V333">INDEX(KM_PCT,MATCH($A333,'Knowledge - Percentages'!$B:$B,0),'Data - Knowledge'!V$8)/100</f>
        <v>0.209</v>
      </c>
      <c r="W333" s="380">
        <f t="array" aca="true" ref="W333">INDEX(KM_PCT,MATCH($A333,'Knowledge - Percentages'!$B:$B,0),'Data - Knowledge'!W$8)/100</f>
        <v>0.295</v>
      </c>
      <c r="X333" s="380">
        <f t="array" aca="true" ref="X333">INDEX(KM_PCT,MATCH($A333,'Knowledge - Percentages'!$B:$B,0),'Data - Knowledge'!X$8)/100</f>
        <v>0.505</v>
      </c>
      <c r="Y333" s="380">
        <f t="array" aca="true" ref="Y333">INDEX(KM_PCT,MATCH($A333,'Knowledge - Percentages'!$B:$B,0),'Data - Knowledge'!Y$8)/100</f>
        <v>0.54299999999999993</v>
      </c>
      <c r="Z333" s="380">
        <f t="array" aca="true" ref="Z333">INDEX(KM_PCT,MATCH($A333,'Knowledge - Percentages'!$B:$B,0),'Data - Knowledge'!Z$8)/100</f>
        <v>0.511</v>
      </c>
      <c r="AA333" s="380">
        <f t="array" aca="true" ref="AA333">INDEX(KM_PCT,MATCH($A333,'Knowledge - Percentages'!$B:$B,0),'Data - Knowledge'!AA$8)/100</f>
        <v>0.505</v>
      </c>
      <c r="AB333" s="380">
        <f t="array" aca="true" ref="AB333">INDEX(KM_PCT,MATCH($A333,'Knowledge - Percentages'!$B:$B,0),'Data - Knowledge'!AB$8)/100</f>
        <v>0.358</v>
      </c>
      <c r="AC333" s="380">
        <f t="array" aca="true" ref="AC333">INDEX(KM_PCT,MATCH($A333,'Knowledge - Percentages'!$B:$B,0),'Data - Knowledge'!AC$8)/100</f>
        <v>0.457</v>
      </c>
      <c r="AD333" s="380">
        <f t="array" aca="true" ref="AD333">INDEX(KM_PCT,MATCH($A333,'Knowledge - Percentages'!$B:$B,0),'Data - Knowledge'!AD$8)/100</f>
        <v>0.515</v>
      </c>
      <c r="AE333" s="380">
        <f t="array" aca="true" ref="AE333">INDEX(KM_PCT,MATCH($A333,'Knowledge - Percentages'!$B:$B,0),'Data - Knowledge'!AE$8)/100</f>
        <v>0.25</v>
      </c>
      <c r="AF333" s="380">
        <f t="array" aca="true" ref="AF333">INDEX(KM_PCT,MATCH($A333,'Knowledge - Percentages'!$B:$B,0),'Data - Knowledge'!AF$8)/100</f>
        <v>0.25</v>
      </c>
      <c r="AG333" s="380">
        <f t="array" aca="true" ref="AG333">INDEX(KM_PCT,MATCH($A333,'Knowledge - Percentages'!$B:$B,0),'Data - Knowledge'!AG$8)/100</f>
        <v>0.25</v>
      </c>
      <c r="AH333" s="380">
        <f t="array" aca="true" ref="AH333">INDEX(KM_PCT,MATCH($A333,'Knowledge - Percentages'!$B:$B,0),'Data - Knowledge'!AH$8)/100</f>
        <v>0.326</v>
      </c>
      <c r="AI333" s="380">
        <f t="array" aca="true" ref="AI333">INDEX(KM_PCT,MATCH($A333,'Knowledge - Percentages'!$B:$B,0),'Data - Knowledge'!AI$8)/100</f>
        <v>0.431</v>
      </c>
      <c r="AJ333" s="380">
        <f t="array" aca="true" ref="AJ333">INDEX(KM_PCT,MATCH($A333,'Knowledge - Percentages'!$B:$B,0),'Data - Knowledge'!AJ$8)/100</f>
        <v>0.326</v>
      </c>
      <c r="AK333" s="380">
        <f t="array" aca="true" ref="AK333">INDEX(KM_PCT,MATCH($A333,'Knowledge - Percentages'!$B:$B,0),'Data - Knowledge'!AK$8)/100</f>
        <v>0.299</v>
      </c>
      <c r="AL333" s="380">
        <f t="array" aca="true" ref="AL333">INDEX(KM_PCT,MATCH($A333,'Knowledge - Percentages'!$B:$B,0),'Data - Knowledge'!AL$8)/100</f>
        <v>0.377</v>
      </c>
      <c r="AM333" s="380">
        <f t="array" aca="true" ref="AM333">INDEX(KM_PCT,MATCH($A333,'Knowledge - Percentages'!$B:$B,0),'Data - Knowledge'!AM$8)/100</f>
        <v>0.292</v>
      </c>
      <c r="AN333" s="380">
        <f t="array" aca="true" ref="AN333">INDEX(KM_PCT,MATCH($A333,'Knowledge - Percentages'!$B:$B,0),'Data - Knowledge'!AN$8)/100</f>
        <v>0.205</v>
      </c>
      <c r="AO333" s="380">
        <f t="array" aca="true" ref="AO333">INDEX(KM_PCT,MATCH($A333,'Knowledge - Percentages'!$B:$B,0),'Data - Knowledge'!AO$8)/100</f>
        <v>0.293</v>
      </c>
      <c r="AP333" s="380">
        <f t="array" aca="true" ref="AP333">INDEX(KM_PCT,MATCH($A333,'Knowledge - Percentages'!$B:$B,0),'Data - Knowledge'!AP$8)/100</f>
        <v>0.42100000000000004</v>
      </c>
      <c r="AQ333" s="380">
        <f t="array" aca="true" ref="AQ333">INDEX(KM_PCT,MATCH($A333,'Knowledge - Percentages'!$B:$B,0),'Data - Knowledge'!AQ$8)/100</f>
        <v>0.387</v>
      </c>
      <c r="AR333" s="380">
        <f t="array" aca="true" ref="AR333">INDEX(KM_PCT,MATCH($A333,'Knowledge - Percentages'!$B:$B,0),'Data - Knowledge'!AR$8)/100</f>
        <v>0.65099999999999991</v>
      </c>
      <c r="AS333" s="380">
        <f t="array" aca="true" ref="AS333">INDEX(KM_PCT,MATCH($A333,'Knowledge - Percentages'!$B:$B,0),'Data - Knowledge'!AS$8)/100</f>
        <v>0.525</v>
      </c>
      <c r="AT333" s="380">
        <f t="array" aca="true" ref="AT333">INDEX(KM_PCT,MATCH($A333,'Knowledge - Percentages'!$B:$B,0),'Data - Knowledge'!AT$8)/100</f>
        <v>0.516</v>
      </c>
      <c r="AU333" s="380">
        <f t="array" aca="true" ref="AU333">INDEX(KM_PCT,MATCH($A333,'Knowledge - Percentages'!$B:$B,0),'Data - Knowledge'!AU$8)/100</f>
        <v>0.294</v>
      </c>
      <c r="AV333" s="380">
        <f t="array" aca="true" ref="AV333">INDEX(KM_PCT,MATCH($A333,'Knowledge - Percentages'!$B:$B,0),'Data - Knowledge'!AV$8)/100</f>
        <v>0.29600000000000004</v>
      </c>
      <c r="AW333" s="380">
        <f t="array" aca="true" ref="AW333">INDEX(KM_PCT,MATCH($A333,'Knowledge - Percentages'!$B:$B,0),'Data - Knowledge'!AW$8)/100</f>
        <v>0.315</v>
      </c>
      <c r="AX333" s="380">
        <f t="array" aca="true" ref="AX333">INDEX(KM_PCT,MATCH($A333,'Knowledge - Percentages'!$B:$B,0),'Data - Knowledge'!AX$8)/100</f>
        <v>0.484</v>
      </c>
      <c r="AY333" s="380">
        <f t="array" aca="true" ref="AY333">INDEX(KM_PCT,MATCH($A333,'Knowledge - Percentages'!$B:$B,0),'Data - Knowledge'!AY$8)/100</f>
        <v>0.295</v>
      </c>
      <c r="AZ333" s="380">
        <f t="array" aca="true" ref="AZ333">INDEX(KM_PCT,MATCH($A333,'Knowledge - Percentages'!$B:$B,0),'Data - Knowledge'!AZ$8)/100</f>
        <v>0.295</v>
      </c>
      <c r="BA333" s="380">
        <f t="array" aca="true" ref="BA333">INDEX(KM_PCT,MATCH($A333,'Knowledge - Percentages'!$B:$B,0),'Data - Knowledge'!BA$8)/100</f>
        <v>0.295</v>
      </c>
      <c r="BB333" s="380">
        <f t="array" aca="true" ref="BB333">INDEX(KM_PCT,MATCH($A333,'Knowledge - Percentages'!$B:$B,0),'Data - Knowledge'!BB$8)/100</f>
        <v>0.295</v>
      </c>
      <c r="BC333" s="380">
        <f t="array" aca="true" ref="BC333">INDEX(KM_PCT,MATCH($A333,'Knowledge - Percentages'!$B:$B,0),'Data - Knowledge'!BC$8)/100</f>
        <v>0.23399999999999999</v>
      </c>
      <c r="BD333" s="380">
        <f t="array" aca="true" ref="BD333">INDEX(KM_PCT,MATCH($A333,'Knowledge - Percentages'!$B:$B,0),'Data - Knowledge'!BD$8)/100</f>
        <v>0.192</v>
      </c>
      <c r="BE333" s="380">
        <f t="array" aca="true" ref="BE333">INDEX(KM_PCT,MATCH($A333,'Knowledge - Percentages'!$B:$B,0),'Data - Knowledge'!BE$8)/100</f>
        <v>0.244</v>
      </c>
      <c r="BF333" s="380">
        <f t="array" aca="true" ref="BF333">INDEX(KM_PCT,MATCH($A333,'Knowledge - Percentages'!$B:$B,0),'Data - Knowledge'!BF$8)/100</f>
        <v>0.244</v>
      </c>
      <c r="BG333" s="380">
        <f t="array" aca="true" ref="BG333">INDEX(KM_PCT,MATCH($A333,'Knowledge - Percentages'!$B:$B,0),'Data - Knowledge'!BG$8)/100</f>
        <v>0.34600000000000003</v>
      </c>
      <c r="BH333" s="380">
        <f t="array" aca="true" ref="BH333">INDEX(KM_PCT,MATCH($A333,'Knowledge - Percentages'!$B:$B,0),'Data - Knowledge'!BH$8)/100</f>
        <v>0.34600000000000003</v>
      </c>
      <c r="BI333" s="380">
        <f t="array" aca="true" ref="BI333">INDEX(KM_PCT,MATCH($A333,'Knowledge - Percentages'!$B:$B,0),'Data - Knowledge'!BI$8)/100</f>
        <v>0.34600000000000003</v>
      </c>
      <c r="BJ333" s="380">
        <f t="array" aca="true" ref="BJ333">INDEX(KM_PCT,MATCH($A333,'Knowledge - Percentages'!$B:$B,0),'Data - Knowledge'!BJ$8)/100</f>
        <v>0.35100000000000003</v>
      </c>
      <c r="BK333" s="380">
        <f t="array" aca="true" ref="BK333">INDEX(KM_PCT,MATCH($A333,'Knowledge - Percentages'!$B:$B,0),'Data - Knowledge'!BK$8)/100</f>
        <v>0.384</v>
      </c>
      <c r="BL333" s="380">
        <f t="array" aca="true" ref="BL333">INDEX(KM_PCT,MATCH($A333,'Knowledge - Percentages'!$B:$B,0),'Data - Knowledge'!BL$8)/100</f>
        <v>0.413</v>
      </c>
      <c r="BM333" s="380">
        <f t="array" aca="true" ref="BM333">INDEX(KM_PCT,MATCH($A333,'Knowledge - Percentages'!$B:$B,0),'Data - Knowledge'!BM$8)/100</f>
        <v>0.41700000000000004</v>
      </c>
      <c r="BN333" s="380">
        <f t="array" aca="true" ref="BN333">INDEX(KM_PCT,MATCH($A333,'Knowledge - Percentages'!$B:$B,0),'Data - Knowledge'!BN$8)/100</f>
        <v>0.368</v>
      </c>
      <c r="BO333" s="380">
        <f t="array" aca="true" ref="BO333">INDEX(KM_PCT,MATCH($A333,'Knowledge - Percentages'!$B:$B,0),'Data - Knowledge'!BO$8)/100</f>
        <v>0.32</v>
      </c>
      <c r="BP333" s="380">
        <f t="array" aca="true" ref="BP333">INDEX(KM_PCT,MATCH($A333,'Knowledge - Percentages'!$B:$B,0),'Data - Knowledge'!BP$8)/100</f>
        <v>0.307</v>
      </c>
      <c r="BQ333" s="380">
        <f t="array" aca="true" ref="BQ333">INDEX(KM_PCT,MATCH($A333,'Knowledge - Percentages'!$B:$B,0),'Data - Knowledge'!BQ$8)/100</f>
        <v>0.27</v>
      </c>
    </row>
    <row r="334" spans="1:69">
      <c r="A334" t="s">
        <v>1238</v>
      </c>
      <c r="B334" t="s">
        <v>1195</v>
      </c>
      <c r="C334" t="s">
        <v>1222</v>
      </c>
      <c r="D334" t="s">
        <v>1239</v>
      </c>
      <c r="E334" s="373">
        <f>SUMPRODUCT($K$2:$BQ$2,$K334:$BQ334)/$J$2</f>
        <v>0.19921969696969694</v>
      </c>
      <c r="F334" s="379">
        <f>SUMPRODUCT($K$2:$BQ$2,$K334:$BQ334)</f>
        <v>52.593999999999994</v>
      </c>
      <c r="G334" s="373">
        <f>SUMPRODUCT($K$3:$BQ$3,$K334:$BQ334)/$J$3</f>
        <v>0.21307710472279268</v>
      </c>
      <c r="H334" s="379">
        <f>SUMPRODUCT($K$3:$BQ$3,$K334:$BQ334)</f>
        <v>2075.3710000000005</v>
      </c>
      <c r="I334" s="373">
        <f>CORREL($K$4:$BQ$4,$K334:$BQ334)</f>
        <v>-0.32709399365640662</v>
      </c>
      <c r="J334" s="379">
        <f>$E334/$G334*100</f>
        <v>93.496528981316956</v>
      </c>
      <c r="K334" s="380">
        <f t="array" aca="true" ref="K334">INDEX(KM_PCT,MATCH($A334,'Knowledge - Percentages'!$B:$B,0),'Data - Knowledge'!K$8)/100</f>
        <v>0.496</v>
      </c>
      <c r="L334" s="380">
        <f t="array" aca="true" ref="L334">INDEX(KM_PCT,MATCH($A334,'Knowledge - Percentages'!$B:$B,0),'Data - Knowledge'!L$8)/100</f>
        <v>0.391</v>
      </c>
      <c r="M334" s="380">
        <f t="array" aca="true" ref="M334">INDEX(KM_PCT,MATCH($A334,'Knowledge - Percentages'!$B:$B,0),'Data - Knowledge'!M$8)/100</f>
        <v>0.391</v>
      </c>
      <c r="N334" s="380">
        <f t="array" aca="true" ref="N334">INDEX(KM_PCT,MATCH($A334,'Knowledge - Percentages'!$B:$B,0),'Data - Knowledge'!N$8)/100</f>
        <v>0.209</v>
      </c>
      <c r="O334" s="380">
        <f t="array" aca="true" ref="O334">INDEX(KM_PCT,MATCH($A334,'Knowledge - Percentages'!$B:$B,0),'Data - Knowledge'!O$8)/100</f>
        <v>0.185</v>
      </c>
      <c r="P334" s="380">
        <f t="array" aca="true" ref="P334">INDEX(KM_PCT,MATCH($A334,'Knowledge - Percentages'!$B:$B,0),'Data - Knowledge'!P$8)/100</f>
        <v>0.245</v>
      </c>
      <c r="Q334" s="380">
        <f t="array" aca="true" ref="Q334">INDEX(KM_PCT,MATCH($A334,'Knowledge - Percentages'!$B:$B,0),'Data - Knowledge'!Q$8)/100</f>
        <v>0.307</v>
      </c>
      <c r="R334" s="380">
        <f t="array" aca="true" ref="R334">INDEX(KM_PCT,MATCH($A334,'Knowledge - Percentages'!$B:$B,0),'Data - Knowledge'!R$8)/100</f>
        <v>0.27699999999999997</v>
      </c>
      <c r="S334" s="380">
        <f t="array" aca="true" ref="S334">INDEX(KM_PCT,MATCH($A334,'Knowledge - Percentages'!$B:$B,0),'Data - Knowledge'!S$8)/100</f>
        <v>0.245</v>
      </c>
      <c r="T334" s="380">
        <f t="array" aca="true" ref="T334">INDEX(KM_PCT,MATCH($A334,'Knowledge - Percentages'!$B:$B,0),'Data - Knowledge'!T$8)/100</f>
        <v>0.221</v>
      </c>
      <c r="U334" s="380">
        <f t="array" aca="true" ref="U334">INDEX(KM_PCT,MATCH($A334,'Knowledge - Percentages'!$B:$B,0),'Data - Knowledge'!U$8)/100</f>
        <v>0.221</v>
      </c>
      <c r="V334" s="380">
        <f t="array" aca="true" ref="V334">INDEX(KM_PCT,MATCH($A334,'Knowledge - Percentages'!$B:$B,0),'Data - Knowledge'!V$8)/100</f>
        <v>0.172</v>
      </c>
      <c r="W334" s="380">
        <f t="array" aca="true" ref="W334">INDEX(KM_PCT,MATCH($A334,'Knowledge - Percentages'!$B:$B,0),'Data - Knowledge'!W$8)/100</f>
        <v>0.226</v>
      </c>
      <c r="X334" s="380">
        <f t="array" aca="true" ref="X334">INDEX(KM_PCT,MATCH($A334,'Knowledge - Percentages'!$B:$B,0),'Data - Knowledge'!X$8)/100</f>
        <v>0.445</v>
      </c>
      <c r="Y334" s="380">
        <f t="array" aca="true" ref="Y334">INDEX(KM_PCT,MATCH($A334,'Knowledge - Percentages'!$B:$B,0),'Data - Knowledge'!Y$8)/100</f>
        <v>0.445</v>
      </c>
      <c r="Z334" s="380">
        <f t="array" aca="true" ref="Z334">INDEX(KM_PCT,MATCH($A334,'Knowledge - Percentages'!$B:$B,0),'Data - Knowledge'!Z$8)/100</f>
        <v>0.48</v>
      </c>
      <c r="AA334" s="380">
        <f t="array" aca="true" ref="AA334">INDEX(KM_PCT,MATCH($A334,'Knowledge - Percentages'!$B:$B,0),'Data - Knowledge'!AA$8)/100</f>
        <v>0.445</v>
      </c>
      <c r="AB334" s="380">
        <f t="array" aca="true" ref="AB334">INDEX(KM_PCT,MATCH($A334,'Knowledge - Percentages'!$B:$B,0),'Data - Knowledge'!AB$8)/100</f>
        <v>0.247</v>
      </c>
      <c r="AC334" s="380">
        <f t="array" aca="true" ref="AC334">INDEX(KM_PCT,MATCH($A334,'Knowledge - Percentages'!$B:$B,0),'Data - Knowledge'!AC$8)/100</f>
        <v>0.33799999999999997</v>
      </c>
      <c r="AD334" s="380">
        <f t="array" aca="true" ref="AD334">INDEX(KM_PCT,MATCH($A334,'Knowledge - Percentages'!$B:$B,0),'Data - Knowledge'!AD$8)/100</f>
        <v>0.345</v>
      </c>
      <c r="AE334" s="380">
        <f t="array" aca="true" ref="AE334">INDEX(KM_PCT,MATCH($A334,'Knowledge - Percentages'!$B:$B,0),'Data - Knowledge'!AE$8)/100</f>
        <v>0.171</v>
      </c>
      <c r="AF334" s="380">
        <f t="array" aca="true" ref="AF334">INDEX(KM_PCT,MATCH($A334,'Knowledge - Percentages'!$B:$B,0),'Data - Knowledge'!AF$8)/100</f>
        <v>0.171</v>
      </c>
      <c r="AG334" s="380">
        <f t="array" aca="true" ref="AG334">INDEX(KM_PCT,MATCH($A334,'Knowledge - Percentages'!$B:$B,0),'Data - Knowledge'!AG$8)/100</f>
        <v>0.165</v>
      </c>
      <c r="AH334" s="380">
        <f t="array" aca="true" ref="AH334">INDEX(KM_PCT,MATCH($A334,'Knowledge - Percentages'!$B:$B,0),'Data - Knowledge'!AH$8)/100</f>
        <v>0.245</v>
      </c>
      <c r="AI334" s="380">
        <f t="array" aca="true" ref="AI334">INDEX(KM_PCT,MATCH($A334,'Knowledge - Percentages'!$B:$B,0),'Data - Knowledge'!AI$8)/100</f>
        <v>0.32299999999999995</v>
      </c>
      <c r="AJ334" s="380">
        <f t="array" aca="true" ref="AJ334">INDEX(KM_PCT,MATCH($A334,'Knowledge - Percentages'!$B:$B,0),'Data - Knowledge'!AJ$8)/100</f>
        <v>0.245</v>
      </c>
      <c r="AK334" s="380">
        <f t="array" aca="true" ref="AK334">INDEX(KM_PCT,MATCH($A334,'Knowledge - Percentages'!$B:$B,0),'Data - Knowledge'!AK$8)/100</f>
        <v>0.2</v>
      </c>
      <c r="AL334" s="380">
        <f t="array" aca="true" ref="AL334">INDEX(KM_PCT,MATCH($A334,'Knowledge - Percentages'!$B:$B,0),'Data - Knowledge'!AL$8)/100</f>
        <v>0.22399999999999998</v>
      </c>
      <c r="AM334" s="380">
        <f t="array" aca="true" ref="AM334">INDEX(KM_PCT,MATCH($A334,'Knowledge - Percentages'!$B:$B,0),'Data - Knowledge'!AM$8)/100</f>
        <v>0.205</v>
      </c>
      <c r="AN334" s="380">
        <f t="array" aca="true" ref="AN334">INDEX(KM_PCT,MATCH($A334,'Knowledge - Percentages'!$B:$B,0),'Data - Knowledge'!AN$8)/100</f>
        <v>0.149</v>
      </c>
      <c r="AO334" s="380">
        <f t="array" aca="true" ref="AO334">INDEX(KM_PCT,MATCH($A334,'Knowledge - Percentages'!$B:$B,0),'Data - Knowledge'!AO$8)/100</f>
        <v>0.154</v>
      </c>
      <c r="AP334" s="380">
        <f t="array" aca="true" ref="AP334">INDEX(KM_PCT,MATCH($A334,'Knowledge - Percentages'!$B:$B,0),'Data - Knowledge'!AP$8)/100</f>
        <v>0.248</v>
      </c>
      <c r="AQ334" s="380">
        <f t="array" aca="true" ref="AQ334">INDEX(KM_PCT,MATCH($A334,'Knowledge - Percentages'!$B:$B,0),'Data - Knowledge'!AQ$8)/100</f>
        <v>0.231</v>
      </c>
      <c r="AR334" s="380">
        <f t="array" aca="true" ref="AR334">INDEX(KM_PCT,MATCH($A334,'Knowledge - Percentages'!$B:$B,0),'Data - Knowledge'!AR$8)/100</f>
        <v>0.41600000000000004</v>
      </c>
      <c r="AS334" s="380">
        <f t="array" aca="true" ref="AS334">INDEX(KM_PCT,MATCH($A334,'Knowledge - Percentages'!$B:$B,0),'Data - Knowledge'!AS$8)/100</f>
        <v>0.435</v>
      </c>
      <c r="AT334" s="380">
        <f t="array" aca="true" ref="AT334">INDEX(KM_PCT,MATCH($A334,'Knowledge - Percentages'!$B:$B,0),'Data - Knowledge'!AT$8)/100</f>
        <v>0.39799999999999996</v>
      </c>
      <c r="AU334" s="380">
        <f t="array" aca="true" ref="AU334">INDEX(KM_PCT,MATCH($A334,'Knowledge - Percentages'!$B:$B,0),'Data - Knowledge'!AU$8)/100</f>
        <v>0.214</v>
      </c>
      <c r="AV334" s="380">
        <f t="array" aca="true" ref="AV334">INDEX(KM_PCT,MATCH($A334,'Knowledge - Percentages'!$B:$B,0),'Data - Knowledge'!AV$8)/100</f>
        <v>0.16899999999999998</v>
      </c>
      <c r="AW334" s="380">
        <f t="array" aca="true" ref="AW334">INDEX(KM_PCT,MATCH($A334,'Knowledge - Percentages'!$B:$B,0),'Data - Knowledge'!AW$8)/100</f>
        <v>0.214</v>
      </c>
      <c r="AX334" s="380">
        <f t="array" aca="true" ref="AX334">INDEX(KM_PCT,MATCH($A334,'Knowledge - Percentages'!$B:$B,0),'Data - Knowledge'!AX$8)/100</f>
        <v>0.43200000000000005</v>
      </c>
      <c r="AY334" s="380">
        <f t="array" aca="true" ref="AY334">INDEX(KM_PCT,MATCH($A334,'Knowledge - Percentages'!$B:$B,0),'Data - Knowledge'!AY$8)/100</f>
        <v>0.188</v>
      </c>
      <c r="AZ334" s="380">
        <f t="array" aca="true" ref="AZ334">INDEX(KM_PCT,MATCH($A334,'Knowledge - Percentages'!$B:$B,0),'Data - Knowledge'!AZ$8)/100</f>
        <v>0.188</v>
      </c>
      <c r="BA334" s="380">
        <f t="array" aca="true" ref="BA334">INDEX(KM_PCT,MATCH($A334,'Knowledge - Percentages'!$B:$B,0),'Data - Knowledge'!BA$8)/100</f>
        <v>0.188</v>
      </c>
      <c r="BB334" s="380">
        <f t="array" aca="true" ref="BB334">INDEX(KM_PCT,MATCH($A334,'Knowledge - Percentages'!$B:$B,0),'Data - Knowledge'!BB$8)/100</f>
        <v>0.188</v>
      </c>
      <c r="BC334" s="380">
        <f t="array" aca="true" ref="BC334">INDEX(KM_PCT,MATCH($A334,'Knowledge - Percentages'!$B:$B,0),'Data - Knowledge'!BC$8)/100</f>
        <v>0.095</v>
      </c>
      <c r="BD334" s="380">
        <f t="array" aca="true" ref="BD334">INDEX(KM_PCT,MATCH($A334,'Knowledge - Percentages'!$B:$B,0),'Data - Knowledge'!BD$8)/100</f>
        <v>0.145</v>
      </c>
      <c r="BE334" s="380">
        <f t="array" aca="true" ref="BE334">INDEX(KM_PCT,MATCH($A334,'Knowledge - Percentages'!$B:$B,0),'Data - Knowledge'!BE$8)/100</f>
        <v>0.155</v>
      </c>
      <c r="BF334" s="380">
        <f t="array" aca="true" ref="BF334">INDEX(KM_PCT,MATCH($A334,'Knowledge - Percentages'!$B:$B,0),'Data - Knowledge'!BF$8)/100</f>
        <v>0.155</v>
      </c>
      <c r="BG334" s="380">
        <f t="array" aca="true" ref="BG334">INDEX(KM_PCT,MATCH($A334,'Knowledge - Percentages'!$B:$B,0),'Data - Knowledge'!BG$8)/100</f>
        <v>0.25</v>
      </c>
      <c r="BH334" s="380">
        <f t="array" aca="true" ref="BH334">INDEX(KM_PCT,MATCH($A334,'Knowledge - Percentages'!$B:$B,0),'Data - Knowledge'!BH$8)/100</f>
        <v>0.245</v>
      </c>
      <c r="BI334" s="380">
        <f t="array" aca="true" ref="BI334">INDEX(KM_PCT,MATCH($A334,'Knowledge - Percentages'!$B:$B,0),'Data - Knowledge'!BI$8)/100</f>
        <v>0.223</v>
      </c>
      <c r="BJ334" s="380">
        <f t="array" aca="true" ref="BJ334">INDEX(KM_PCT,MATCH($A334,'Knowledge - Percentages'!$B:$B,0),'Data - Knowledge'!BJ$8)/100</f>
        <v>0.207</v>
      </c>
      <c r="BK334" s="380">
        <f t="array" aca="true" ref="BK334">INDEX(KM_PCT,MATCH($A334,'Knowledge - Percentages'!$B:$B,0),'Data - Knowledge'!BK$8)/100</f>
        <v>0.293</v>
      </c>
      <c r="BL334" s="380">
        <f t="array" aca="true" ref="BL334">INDEX(KM_PCT,MATCH($A334,'Knowledge - Percentages'!$B:$B,0),'Data - Knowledge'!BL$8)/100</f>
        <v>0.32899999999999996</v>
      </c>
      <c r="BM334" s="380">
        <f t="array" aca="true" ref="BM334">INDEX(KM_PCT,MATCH($A334,'Knowledge - Percentages'!$B:$B,0),'Data - Knowledge'!BM$8)/100</f>
        <v>0.332</v>
      </c>
      <c r="BN334" s="380">
        <f t="array" aca="true" ref="BN334">INDEX(KM_PCT,MATCH($A334,'Knowledge - Percentages'!$B:$B,0),'Data - Knowledge'!BN$8)/100</f>
        <v>0.239</v>
      </c>
      <c r="BO334" s="380">
        <f t="array" aca="true" ref="BO334">INDEX(KM_PCT,MATCH($A334,'Knowledge - Percentages'!$B:$B,0),'Data - Knowledge'!BO$8)/100</f>
        <v>0.239</v>
      </c>
      <c r="BP334" s="380">
        <f t="array" aca="true" ref="BP334">INDEX(KM_PCT,MATCH($A334,'Knowledge - Percentages'!$B:$B,0),'Data - Knowledge'!BP$8)/100</f>
        <v>0.207</v>
      </c>
      <c r="BQ334" s="380">
        <f t="array" aca="true" ref="BQ334">INDEX(KM_PCT,MATCH($A334,'Knowledge - Percentages'!$B:$B,0),'Data - Knowledge'!BQ$8)/100</f>
        <v>0.217</v>
      </c>
    </row>
    <row r="335" spans="1:69">
      <c r="A335" t="s">
        <v>1240</v>
      </c>
      <c r="B335" t="s">
        <v>1195</v>
      </c>
      <c r="C335" t="s">
        <v>1222</v>
      </c>
      <c r="D335" t="s">
        <v>1241</v>
      </c>
      <c r="E335" s="373">
        <f>SUMPRODUCT($K$2:$BQ$2,$K335:$BQ335)/$J$2</f>
        <v>0.059435606060606064</v>
      </c>
      <c r="F335" s="379">
        <f>SUMPRODUCT($K$2:$BQ$2,$K335:$BQ335)</f>
        <v>15.691</v>
      </c>
      <c r="G335" s="373">
        <f>SUMPRODUCT($K$3:$BQ$3,$K335:$BQ335)/$J$3</f>
        <v>0.050398357289527719</v>
      </c>
      <c r="H335" s="379">
        <f>SUMPRODUCT($K$3:$BQ$3,$K335:$BQ335)</f>
        <v>490.88</v>
      </c>
      <c r="I335" s="373">
        <f>CORREL($K$4:$BQ$4,$K335:$BQ335)</f>
        <v>-0.17219269413119448</v>
      </c>
      <c r="J335" s="379">
        <f>$E335/$G335*100</f>
        <v>117.93163360297896</v>
      </c>
      <c r="K335" s="380">
        <f t="array" aca="true" ref="K335">INDEX(KM_PCT,MATCH($A335,'Knowledge - Percentages'!$B:$B,0),'Data - Knowledge'!K$8)/100</f>
        <v>0.34299999999999997</v>
      </c>
      <c r="L335" s="380">
        <f t="array" aca="true" ref="L335">INDEX(KM_PCT,MATCH($A335,'Knowledge - Percentages'!$B:$B,0),'Data - Knowledge'!L$8)/100</f>
        <v>0.18</v>
      </c>
      <c r="M335" s="380">
        <f t="array" aca="true" ref="M335">INDEX(KM_PCT,MATCH($A335,'Knowledge - Percentages'!$B:$B,0),'Data - Knowledge'!M$8)/100</f>
        <v>0.107</v>
      </c>
      <c r="N335" s="380">
        <f t="array" aca="true" ref="N335">INDEX(KM_PCT,MATCH($A335,'Knowledge - Percentages'!$B:$B,0),'Data - Knowledge'!N$8)/100</f>
        <v>0.043</v>
      </c>
      <c r="O335" s="380">
        <f t="array" aca="true" ref="O335">INDEX(KM_PCT,MATCH($A335,'Knowledge - Percentages'!$B:$B,0),'Data - Knowledge'!O$8)/100</f>
        <v>0.049</v>
      </c>
      <c r="P335" s="380">
        <f t="array" aca="true" ref="P335">INDEX(KM_PCT,MATCH($A335,'Knowledge - Percentages'!$B:$B,0),'Data - Knowledge'!P$8)/100</f>
        <v>0.049</v>
      </c>
      <c r="Q335" s="380">
        <f t="array" aca="true" ref="Q335">INDEX(KM_PCT,MATCH($A335,'Knowledge - Percentages'!$B:$B,0),'Data - Knowledge'!Q$8)/100</f>
        <v>0.049</v>
      </c>
      <c r="R335" s="380">
        <f t="array" aca="true" ref="R335">INDEX(KM_PCT,MATCH($A335,'Knowledge - Percentages'!$B:$B,0),'Data - Knowledge'!R$8)/100</f>
        <v>0.051</v>
      </c>
      <c r="S335" s="380">
        <f t="array" aca="true" ref="S335">INDEX(KM_PCT,MATCH($A335,'Knowledge - Percentages'!$B:$B,0),'Data - Knowledge'!S$8)/100</f>
        <v>0.049</v>
      </c>
      <c r="T335" s="380">
        <f t="array" aca="true" ref="T335">INDEX(KM_PCT,MATCH($A335,'Knowledge - Percentages'!$B:$B,0),'Data - Knowledge'!T$8)/100</f>
        <v>0.035</v>
      </c>
      <c r="U335" s="380">
        <f t="array" aca="true" ref="U335">INDEX(KM_PCT,MATCH($A335,'Knowledge - Percentages'!$B:$B,0),'Data - Knowledge'!U$8)/100</f>
        <v>0.035</v>
      </c>
      <c r="V335" s="380">
        <f t="array" aca="true" ref="V335">INDEX(KM_PCT,MATCH($A335,'Knowledge - Percentages'!$B:$B,0),'Data - Knowledge'!V$8)/100</f>
        <v>0.03</v>
      </c>
      <c r="W335" s="380">
        <f t="array" aca="true" ref="W335">INDEX(KM_PCT,MATCH($A335,'Knowledge - Percentages'!$B:$B,0),'Data - Knowledge'!W$8)/100</f>
        <v>0.035</v>
      </c>
      <c r="X335" s="380">
        <f t="array" aca="true" ref="X335">INDEX(KM_PCT,MATCH($A335,'Knowledge - Percentages'!$B:$B,0),'Data - Knowledge'!X$8)/100</f>
        <v>0.159</v>
      </c>
      <c r="Y335" s="380">
        <f t="array" aca="true" ref="Y335">INDEX(KM_PCT,MATCH($A335,'Knowledge - Percentages'!$B:$B,0),'Data - Knowledge'!Y$8)/100</f>
        <v>0.159</v>
      </c>
      <c r="Z335" s="380">
        <f t="array" aca="true" ref="Z335">INDEX(KM_PCT,MATCH($A335,'Knowledge - Percentages'!$B:$B,0),'Data - Knowledge'!Z$8)/100</f>
        <v>0.35</v>
      </c>
      <c r="AA335" s="380">
        <f t="array" aca="true" ref="AA335">INDEX(KM_PCT,MATCH($A335,'Knowledge - Percentages'!$B:$B,0),'Data - Knowledge'!AA$8)/100</f>
        <v>0.15</v>
      </c>
      <c r="AB335" s="380">
        <f t="array" aca="true" ref="AB335">INDEX(KM_PCT,MATCH($A335,'Knowledge - Percentages'!$B:$B,0),'Data - Knowledge'!AB$8)/100</f>
        <v>0.042</v>
      </c>
      <c r="AC335" s="380">
        <f t="array" aca="true" ref="AC335">INDEX(KM_PCT,MATCH($A335,'Knowledge - Percentages'!$B:$B,0),'Data - Knowledge'!AC$8)/100</f>
        <v>0.107</v>
      </c>
      <c r="AD335" s="380">
        <f t="array" aca="true" ref="AD335">INDEX(KM_PCT,MATCH($A335,'Knowledge - Percentages'!$B:$B,0),'Data - Knowledge'!AD$8)/100</f>
        <v>0.149</v>
      </c>
      <c r="AE335" s="380">
        <f t="array" aca="true" ref="AE335">INDEX(KM_PCT,MATCH($A335,'Knowledge - Percentages'!$B:$B,0),'Data - Knowledge'!AE$8)/100</f>
        <v>0.03</v>
      </c>
      <c r="AF335" s="380">
        <f t="array" aca="true" ref="AF335">INDEX(KM_PCT,MATCH($A335,'Knowledge - Percentages'!$B:$B,0),'Data - Knowledge'!AF$8)/100</f>
        <v>0.03</v>
      </c>
      <c r="AG335" s="380">
        <f t="array" aca="true" ref="AG335">INDEX(KM_PCT,MATCH($A335,'Knowledge - Percentages'!$B:$B,0),'Data - Knowledge'!AG$8)/100</f>
        <v>0.028999999999999998</v>
      </c>
      <c r="AH335" s="380">
        <f t="array" aca="true" ref="AH335">INDEX(KM_PCT,MATCH($A335,'Knowledge - Percentages'!$B:$B,0),'Data - Knowledge'!AH$8)/100</f>
        <v>0.055999999999999994</v>
      </c>
      <c r="AI335" s="380">
        <f t="array" aca="true" ref="AI335">INDEX(KM_PCT,MATCH($A335,'Knowledge - Percentages'!$B:$B,0),'Data - Knowledge'!AI$8)/100</f>
        <v>0.12</v>
      </c>
      <c r="AJ335" s="380">
        <f t="array" aca="true" ref="AJ335">INDEX(KM_PCT,MATCH($A335,'Knowledge - Percentages'!$B:$B,0),'Data - Knowledge'!AJ$8)/100</f>
        <v>0.055999999999999994</v>
      </c>
      <c r="AK335" s="380">
        <f t="array" aca="true" ref="AK335">INDEX(KM_PCT,MATCH($A335,'Knowledge - Percentages'!$B:$B,0),'Data - Knowledge'!AK$8)/100</f>
        <v>0.051</v>
      </c>
      <c r="AL335" s="380">
        <f t="array" aca="true" ref="AL335">INDEX(KM_PCT,MATCH($A335,'Knowledge - Percentages'!$B:$B,0),'Data - Knowledge'!AL$8)/100</f>
        <v>0.069</v>
      </c>
      <c r="AM335" s="380">
        <f t="array" aca="true" ref="AM335">INDEX(KM_PCT,MATCH($A335,'Knowledge - Percentages'!$B:$B,0),'Data - Knowledge'!AM$8)/100</f>
        <v>0.049</v>
      </c>
      <c r="AN335" s="380">
        <f t="array" aca="true" ref="AN335">INDEX(KM_PCT,MATCH($A335,'Knowledge - Percentages'!$B:$B,0),'Data - Knowledge'!AN$8)/100</f>
        <v>0.03</v>
      </c>
      <c r="AO335" s="380">
        <f t="array" aca="true" ref="AO335">INDEX(KM_PCT,MATCH($A335,'Knowledge - Percentages'!$B:$B,0),'Data - Knowledge'!AO$8)/100</f>
        <v>0.03</v>
      </c>
      <c r="AP335" s="380">
        <f t="array" aca="true" ref="AP335">INDEX(KM_PCT,MATCH($A335,'Knowledge - Percentages'!$B:$B,0),'Data - Knowledge'!AP$8)/100</f>
        <v>0.07</v>
      </c>
      <c r="AQ335" s="380">
        <f t="array" aca="true" ref="AQ335">INDEX(KM_PCT,MATCH($A335,'Knowledge - Percentages'!$B:$B,0),'Data - Knowledge'!AQ$8)/100</f>
        <v>0.053</v>
      </c>
      <c r="AR335" s="380">
        <f t="array" aca="true" ref="AR335">INDEX(KM_PCT,MATCH($A335,'Knowledge - Percentages'!$B:$B,0),'Data - Knowledge'!AR$8)/100</f>
        <v>0.10300000000000001</v>
      </c>
      <c r="AS335" s="380">
        <f t="array" aca="true" ref="AS335">INDEX(KM_PCT,MATCH($A335,'Knowledge - Percentages'!$B:$B,0),'Data - Knowledge'!AS$8)/100</f>
        <v>0.10300000000000001</v>
      </c>
      <c r="AT335" s="380">
        <f t="array" aca="true" ref="AT335">INDEX(KM_PCT,MATCH($A335,'Knowledge - Percentages'!$B:$B,0),'Data - Knowledge'!AT$8)/100</f>
        <v>0.10300000000000001</v>
      </c>
      <c r="AU335" s="380">
        <f t="array" aca="true" ref="AU335">INDEX(KM_PCT,MATCH($A335,'Knowledge - Percentages'!$B:$B,0),'Data - Knowledge'!AU$8)/100</f>
        <v>0.063</v>
      </c>
      <c r="AV335" s="380">
        <f t="array" aca="true" ref="AV335">INDEX(KM_PCT,MATCH($A335,'Knowledge - Percentages'!$B:$B,0),'Data - Knowledge'!AV$8)/100</f>
        <v>0.040999999999999995</v>
      </c>
      <c r="AW335" s="380">
        <f t="array" aca="true" ref="AW335">INDEX(KM_PCT,MATCH($A335,'Knowledge - Percentages'!$B:$B,0),'Data - Knowledge'!AW$8)/100</f>
        <v>0.049</v>
      </c>
      <c r="AX335" s="380">
        <f t="array" aca="true" ref="AX335">INDEX(KM_PCT,MATCH($A335,'Knowledge - Percentages'!$B:$B,0),'Data - Knowledge'!AX$8)/100</f>
        <v>0.18600000000000003</v>
      </c>
      <c r="AY335" s="380">
        <f t="array" aca="true" ref="AY335">INDEX(KM_PCT,MATCH($A335,'Knowledge - Percentages'!$B:$B,0),'Data - Knowledge'!AY$8)/100</f>
        <v>0.045</v>
      </c>
      <c r="AZ335" s="380">
        <f t="array" aca="true" ref="AZ335">INDEX(KM_PCT,MATCH($A335,'Knowledge - Percentages'!$B:$B,0),'Data - Knowledge'!AZ$8)/100</f>
        <v>0.057</v>
      </c>
      <c r="BA335" s="380">
        <f t="array" aca="true" ref="BA335">INDEX(KM_PCT,MATCH($A335,'Knowledge - Percentages'!$B:$B,0),'Data - Knowledge'!BA$8)/100</f>
        <v>0.057</v>
      </c>
      <c r="BB335" s="380">
        <f t="array" aca="true" ref="BB335">INDEX(KM_PCT,MATCH($A335,'Knowledge - Percentages'!$B:$B,0),'Data - Knowledge'!BB$8)/100</f>
        <v>0.057</v>
      </c>
      <c r="BC335" s="380">
        <f t="array" aca="true" ref="BC335">INDEX(KM_PCT,MATCH($A335,'Knowledge - Percentages'!$B:$B,0),'Data - Knowledge'!BC$8)/100</f>
        <v>0.033</v>
      </c>
      <c r="BD335" s="380">
        <f t="array" aca="true" ref="BD335">INDEX(KM_PCT,MATCH($A335,'Knowledge - Percentages'!$B:$B,0),'Data - Knowledge'!BD$8)/100</f>
        <v>0.047</v>
      </c>
      <c r="BE335" s="380">
        <f t="array" aca="true" ref="BE335">INDEX(KM_PCT,MATCH($A335,'Knowledge - Percentages'!$B:$B,0),'Data - Knowledge'!BE$8)/100</f>
        <v>0.047</v>
      </c>
      <c r="BF335" s="380">
        <f t="array" aca="true" ref="BF335">INDEX(KM_PCT,MATCH($A335,'Knowledge - Percentages'!$B:$B,0),'Data - Knowledge'!BF$8)/100</f>
        <v>0.047</v>
      </c>
      <c r="BG335" s="380">
        <f t="array" aca="true" ref="BG335">INDEX(KM_PCT,MATCH($A335,'Knowledge - Percentages'!$B:$B,0),'Data - Knowledge'!BG$8)/100</f>
        <v>0.073</v>
      </c>
      <c r="BH335" s="380">
        <f t="array" aca="true" ref="BH335">INDEX(KM_PCT,MATCH($A335,'Knowledge - Percentages'!$B:$B,0),'Data - Knowledge'!BH$8)/100</f>
        <v>0.081</v>
      </c>
      <c r="BI335" s="380">
        <f t="array" aca="true" ref="BI335">INDEX(KM_PCT,MATCH($A335,'Knowledge - Percentages'!$B:$B,0),'Data - Knowledge'!BI$8)/100</f>
        <v>0.073</v>
      </c>
      <c r="BJ335" s="380">
        <f t="array" aca="true" ref="BJ335">INDEX(KM_PCT,MATCH($A335,'Knowledge - Percentages'!$B:$B,0),'Data - Knowledge'!BJ$8)/100</f>
        <v>0.075</v>
      </c>
      <c r="BK335" s="380">
        <f t="array" aca="true" ref="BK335">INDEX(KM_PCT,MATCH($A335,'Knowledge - Percentages'!$B:$B,0),'Data - Knowledge'!BK$8)/100</f>
        <v>0.115</v>
      </c>
      <c r="BL335" s="380">
        <f t="array" aca="true" ref="BL335">INDEX(KM_PCT,MATCH($A335,'Knowledge - Percentages'!$B:$B,0),'Data - Knowledge'!BL$8)/100</f>
        <v>0.078</v>
      </c>
      <c r="BM335" s="380">
        <f t="array" aca="true" ref="BM335">INDEX(KM_PCT,MATCH($A335,'Knowledge - Percentages'!$B:$B,0),'Data - Knowledge'!BM$8)/100</f>
        <v>0.088000000000000009</v>
      </c>
      <c r="BN335" s="380">
        <f t="array" aca="true" ref="BN335">INDEX(KM_PCT,MATCH($A335,'Knowledge - Percentages'!$B:$B,0),'Data - Knowledge'!BN$8)/100</f>
        <v>0.075</v>
      </c>
      <c r="BO335" s="380">
        <f t="array" aca="true" ref="BO335">INDEX(KM_PCT,MATCH($A335,'Knowledge - Percentages'!$B:$B,0),'Data - Knowledge'!BO$8)/100</f>
        <v>0.073</v>
      </c>
      <c r="BP335" s="380">
        <f t="array" aca="true" ref="BP335">INDEX(KM_PCT,MATCH($A335,'Knowledge - Percentages'!$B:$B,0),'Data - Knowledge'!BP$8)/100</f>
        <v>0.073</v>
      </c>
      <c r="BQ335" s="380">
        <f t="array" aca="true" ref="BQ335">INDEX(KM_PCT,MATCH($A335,'Knowledge - Percentages'!$B:$B,0),'Data - Knowledge'!BQ$8)/100</f>
        <v>0.073</v>
      </c>
    </row>
    <row r="336" spans="1:69">
      <c r="A336" t="s">
        <v>1242</v>
      </c>
      <c r="B336" t="s">
        <v>1195</v>
      </c>
      <c r="C336" t="s">
        <v>1222</v>
      </c>
      <c r="D336" t="s">
        <v>1243</v>
      </c>
      <c r="E336" s="373">
        <f>SUMPRODUCT($K$2:$BQ$2,$K336:$BQ336)/$J$2</f>
        <v>0.056098484848484842</v>
      </c>
      <c r="F336" s="379">
        <f>SUMPRODUCT($K$2:$BQ$2,$K336:$BQ336)</f>
        <v>14.809999999999999</v>
      </c>
      <c r="G336" s="373">
        <f>SUMPRODUCT($K$3:$BQ$3,$K336:$BQ336)/$J$3</f>
        <v>0.05033973305954826</v>
      </c>
      <c r="H336" s="379">
        <f>SUMPRODUCT($K$3:$BQ$3,$K336:$BQ336)</f>
        <v>490.309</v>
      </c>
      <c r="I336" s="373">
        <f>CORREL($K$4:$BQ$4,$K336:$BQ336)</f>
        <v>-0.18053163942696457</v>
      </c>
      <c r="J336" s="379">
        <f>$E336/$G336*100</f>
        <v>111.43977418816344</v>
      </c>
      <c r="K336" s="380">
        <f t="array" aca="true" ref="K336">INDEX(KM_PCT,MATCH($A336,'Knowledge - Percentages'!$B:$B,0),'Data - Knowledge'!K$8)/100</f>
        <v>0.49200000000000005</v>
      </c>
      <c r="L336" s="380">
        <f t="array" aca="true" ref="L336">INDEX(KM_PCT,MATCH($A336,'Knowledge - Percentages'!$B:$B,0),'Data - Knowledge'!L$8)/100</f>
        <v>0.128</v>
      </c>
      <c r="M336" s="380">
        <f t="array" aca="true" ref="M336">INDEX(KM_PCT,MATCH($A336,'Knowledge - Percentages'!$B:$B,0),'Data - Knowledge'!M$8)/100</f>
        <v>0.109</v>
      </c>
      <c r="N336" s="380">
        <f t="array" aca="true" ref="N336">INDEX(KM_PCT,MATCH($A336,'Knowledge - Percentages'!$B:$B,0),'Data - Knowledge'!N$8)/100</f>
        <v>0.051</v>
      </c>
      <c r="O336" s="380">
        <f t="array" aca="true" ref="O336">INDEX(KM_PCT,MATCH($A336,'Knowledge - Percentages'!$B:$B,0),'Data - Knowledge'!O$8)/100</f>
        <v>0.051</v>
      </c>
      <c r="P336" s="380">
        <f t="array" aca="true" ref="P336">INDEX(KM_PCT,MATCH($A336,'Knowledge - Percentages'!$B:$B,0),'Data - Knowledge'!P$8)/100</f>
        <v>0.051</v>
      </c>
      <c r="Q336" s="380">
        <f t="array" aca="true" ref="Q336">INDEX(KM_PCT,MATCH($A336,'Knowledge - Percentages'!$B:$B,0),'Data - Knowledge'!Q$8)/100</f>
        <v>0.051</v>
      </c>
      <c r="R336" s="380">
        <f t="array" aca="true" ref="R336">INDEX(KM_PCT,MATCH($A336,'Knowledge - Percentages'!$B:$B,0),'Data - Knowledge'!R$8)/100</f>
        <v>0.051</v>
      </c>
      <c r="S336" s="380">
        <f t="array" aca="true" ref="S336">INDEX(KM_PCT,MATCH($A336,'Knowledge - Percentages'!$B:$B,0),'Data - Knowledge'!S$8)/100</f>
        <v>0.051</v>
      </c>
      <c r="T336" s="380">
        <f t="array" aca="true" ref="T336">INDEX(KM_PCT,MATCH($A336,'Knowledge - Percentages'!$B:$B,0),'Data - Knowledge'!T$8)/100</f>
        <v>0.04</v>
      </c>
      <c r="U336" s="380">
        <f t="array" aca="true" ref="U336">INDEX(KM_PCT,MATCH($A336,'Knowledge - Percentages'!$B:$B,0),'Data - Knowledge'!U$8)/100</f>
        <v>0.04</v>
      </c>
      <c r="V336" s="380">
        <f t="array" aca="true" ref="V336">INDEX(KM_PCT,MATCH($A336,'Knowledge - Percentages'!$B:$B,0),'Data - Knowledge'!V$8)/100</f>
        <v>0.03</v>
      </c>
      <c r="W336" s="380">
        <f t="array" aca="true" ref="W336">INDEX(KM_PCT,MATCH($A336,'Knowledge - Percentages'!$B:$B,0),'Data - Knowledge'!W$8)/100</f>
        <v>0.04</v>
      </c>
      <c r="X336" s="380">
        <f t="array" aca="true" ref="X336">INDEX(KM_PCT,MATCH($A336,'Knowledge - Percentages'!$B:$B,0),'Data - Knowledge'!X$8)/100</f>
        <v>0.149</v>
      </c>
      <c r="Y336" s="380">
        <f t="array" aca="true" ref="Y336">INDEX(KM_PCT,MATCH($A336,'Knowledge - Percentages'!$B:$B,0),'Data - Knowledge'!Y$8)/100</f>
        <v>0.149</v>
      </c>
      <c r="Z336" s="380">
        <f t="array" aca="true" ref="Z336">INDEX(KM_PCT,MATCH($A336,'Knowledge - Percentages'!$B:$B,0),'Data - Knowledge'!Z$8)/100</f>
        <v>0.332</v>
      </c>
      <c r="AA336" s="380">
        <f t="array" aca="true" ref="AA336">INDEX(KM_PCT,MATCH($A336,'Knowledge - Percentages'!$B:$B,0),'Data - Knowledge'!AA$8)/100</f>
        <v>0.142</v>
      </c>
      <c r="AB336" s="380">
        <f t="array" aca="true" ref="AB336">INDEX(KM_PCT,MATCH($A336,'Knowledge - Percentages'!$B:$B,0),'Data - Knowledge'!AB$8)/100</f>
        <v>0.059000000000000004</v>
      </c>
      <c r="AC336" s="380">
        <f t="array" aca="true" ref="AC336">INDEX(KM_PCT,MATCH($A336,'Knowledge - Percentages'!$B:$B,0),'Data - Knowledge'!AC$8)/100</f>
        <v>0.079</v>
      </c>
      <c r="AD336" s="380">
        <f t="array" aca="true" ref="AD336">INDEX(KM_PCT,MATCH($A336,'Knowledge - Percentages'!$B:$B,0),'Data - Knowledge'!AD$8)/100</f>
        <v>0.134</v>
      </c>
      <c r="AE336" s="380">
        <f t="array" aca="true" ref="AE336">INDEX(KM_PCT,MATCH($A336,'Knowledge - Percentages'!$B:$B,0),'Data - Knowledge'!AE$8)/100</f>
        <v>0.031</v>
      </c>
      <c r="AF336" s="380">
        <f t="array" aca="true" ref="AF336">INDEX(KM_PCT,MATCH($A336,'Knowledge - Percentages'!$B:$B,0),'Data - Knowledge'!AF$8)/100</f>
        <v>0.028999999999999998</v>
      </c>
      <c r="AG336" s="380">
        <f t="array" aca="true" ref="AG336">INDEX(KM_PCT,MATCH($A336,'Knowledge - Percentages'!$B:$B,0),'Data - Knowledge'!AG$8)/100</f>
        <v>0.031</v>
      </c>
      <c r="AH336" s="380">
        <f t="array" aca="true" ref="AH336">INDEX(KM_PCT,MATCH($A336,'Knowledge - Percentages'!$B:$B,0),'Data - Knowledge'!AH$8)/100</f>
        <v>0.043</v>
      </c>
      <c r="AI336" s="380">
        <f t="array" aca="true" ref="AI336">INDEX(KM_PCT,MATCH($A336,'Knowledge - Percentages'!$B:$B,0),'Data - Knowledge'!AI$8)/100</f>
        <v>0.084</v>
      </c>
      <c r="AJ336" s="380">
        <f t="array" aca="true" ref="AJ336">INDEX(KM_PCT,MATCH($A336,'Knowledge - Percentages'!$B:$B,0),'Data - Knowledge'!AJ$8)/100</f>
        <v>0.047</v>
      </c>
      <c r="AK336" s="380">
        <f t="array" aca="true" ref="AK336">INDEX(KM_PCT,MATCH($A336,'Knowledge - Percentages'!$B:$B,0),'Data - Knowledge'!AK$8)/100</f>
        <v>0.047</v>
      </c>
      <c r="AL336" s="380">
        <f t="array" aca="true" ref="AL336">INDEX(KM_PCT,MATCH($A336,'Knowledge - Percentages'!$B:$B,0),'Data - Knowledge'!AL$8)/100</f>
        <v>0.076</v>
      </c>
      <c r="AM336" s="380">
        <f t="array" aca="true" ref="AM336">INDEX(KM_PCT,MATCH($A336,'Knowledge - Percentages'!$B:$B,0),'Data - Knowledge'!AM$8)/100</f>
        <v>0.039</v>
      </c>
      <c r="AN336" s="380">
        <f t="array" aca="true" ref="AN336">INDEX(KM_PCT,MATCH($A336,'Knowledge - Percentages'!$B:$B,0),'Data - Knowledge'!AN$8)/100</f>
        <v>0.043</v>
      </c>
      <c r="AO336" s="380">
        <f t="array" aca="true" ref="AO336">INDEX(KM_PCT,MATCH($A336,'Knowledge - Percentages'!$B:$B,0),'Data - Knowledge'!AO$8)/100</f>
        <v>0.043</v>
      </c>
      <c r="AP336" s="380">
        <f t="array" aca="true" ref="AP336">INDEX(KM_PCT,MATCH($A336,'Knowledge - Percentages'!$B:$B,0),'Data - Knowledge'!AP$8)/100</f>
        <v>0.052000000000000005</v>
      </c>
      <c r="AQ336" s="380">
        <f t="array" aca="true" ref="AQ336">INDEX(KM_PCT,MATCH($A336,'Knowledge - Percentages'!$B:$B,0),'Data - Knowledge'!AQ$8)/100</f>
        <v>0.047</v>
      </c>
      <c r="AR336" s="380">
        <f t="array" aca="true" ref="AR336">INDEX(KM_PCT,MATCH($A336,'Knowledge - Percentages'!$B:$B,0),'Data - Knowledge'!AR$8)/100</f>
        <v>0.121</v>
      </c>
      <c r="AS336" s="380">
        <f t="array" aca="true" ref="AS336">INDEX(KM_PCT,MATCH($A336,'Knowledge - Percentages'!$B:$B,0),'Data - Knowledge'!AS$8)/100</f>
        <v>0.209</v>
      </c>
      <c r="AT336" s="380">
        <f t="array" aca="true" ref="AT336">INDEX(KM_PCT,MATCH($A336,'Knowledge - Percentages'!$B:$B,0),'Data - Knowledge'!AT$8)/100</f>
        <v>0.121</v>
      </c>
      <c r="AU336" s="380">
        <f t="array" aca="true" ref="AU336">INDEX(KM_PCT,MATCH($A336,'Knowledge - Percentages'!$B:$B,0),'Data - Knowledge'!AU$8)/100</f>
        <v>0.063</v>
      </c>
      <c r="AV336" s="380">
        <f t="array" aca="true" ref="AV336">INDEX(KM_PCT,MATCH($A336,'Knowledge - Percentages'!$B:$B,0),'Data - Knowledge'!AV$8)/100</f>
        <v>0.052000000000000005</v>
      </c>
      <c r="AW336" s="380">
        <f t="array" aca="true" ref="AW336">INDEX(KM_PCT,MATCH($A336,'Knowledge - Percentages'!$B:$B,0),'Data - Knowledge'!AW$8)/100</f>
        <v>0.047</v>
      </c>
      <c r="AX336" s="380">
        <f t="array" aca="true" ref="AX336">INDEX(KM_PCT,MATCH($A336,'Knowledge - Percentages'!$B:$B,0),'Data - Knowledge'!AX$8)/100</f>
        <v>0.166</v>
      </c>
      <c r="AY336" s="380">
        <f t="array" aca="true" ref="AY336">INDEX(KM_PCT,MATCH($A336,'Knowledge - Percentages'!$B:$B,0),'Data - Knowledge'!AY$8)/100</f>
        <v>0.039</v>
      </c>
      <c r="AZ336" s="380">
        <f t="array" aca="true" ref="AZ336">INDEX(KM_PCT,MATCH($A336,'Knowledge - Percentages'!$B:$B,0),'Data - Knowledge'!AZ$8)/100</f>
        <v>0.052000000000000005</v>
      </c>
      <c r="BA336" s="380">
        <f t="array" aca="true" ref="BA336">INDEX(KM_PCT,MATCH($A336,'Knowledge - Percentages'!$B:$B,0),'Data - Knowledge'!BA$8)/100</f>
        <v>0.052000000000000005</v>
      </c>
      <c r="BB336" s="380">
        <f t="array" aca="true" ref="BB336">INDEX(KM_PCT,MATCH($A336,'Knowledge - Percentages'!$B:$B,0),'Data - Knowledge'!BB$8)/100</f>
        <v>0.05</v>
      </c>
      <c r="BC336" s="380">
        <f t="array" aca="true" ref="BC336">INDEX(KM_PCT,MATCH($A336,'Knowledge - Percentages'!$B:$B,0),'Data - Knowledge'!BC$8)/100</f>
        <v>0.040999999999999995</v>
      </c>
      <c r="BD336" s="380">
        <f t="array" aca="true" ref="BD336">INDEX(KM_PCT,MATCH($A336,'Knowledge - Percentages'!$B:$B,0),'Data - Knowledge'!BD$8)/100</f>
        <v>0.040999999999999995</v>
      </c>
      <c r="BE336" s="380">
        <f t="array" aca="true" ref="BE336">INDEX(KM_PCT,MATCH($A336,'Knowledge - Percentages'!$B:$B,0),'Data - Knowledge'!BE$8)/100</f>
        <v>0.040999999999999995</v>
      </c>
      <c r="BF336" s="380">
        <f t="array" aca="true" ref="BF336">INDEX(KM_PCT,MATCH($A336,'Knowledge - Percentages'!$B:$B,0),'Data - Knowledge'!BF$8)/100</f>
        <v>0.040999999999999995</v>
      </c>
      <c r="BG336" s="380">
        <f t="array" aca="true" ref="BG336">INDEX(KM_PCT,MATCH($A336,'Knowledge - Percentages'!$B:$B,0),'Data - Knowledge'!BG$8)/100</f>
        <v>0.072000000000000008</v>
      </c>
      <c r="BH336" s="380">
        <f t="array" aca="true" ref="BH336">INDEX(KM_PCT,MATCH($A336,'Knowledge - Percentages'!$B:$B,0),'Data - Knowledge'!BH$8)/100</f>
        <v>0.072000000000000008</v>
      </c>
      <c r="BI336" s="380">
        <f t="array" aca="true" ref="BI336">INDEX(KM_PCT,MATCH($A336,'Knowledge - Percentages'!$B:$B,0),'Data - Knowledge'!BI$8)/100</f>
        <v>0.072000000000000008</v>
      </c>
      <c r="BJ336" s="380">
        <f t="array" aca="true" ref="BJ336">INDEX(KM_PCT,MATCH($A336,'Knowledge - Percentages'!$B:$B,0),'Data - Knowledge'!BJ$8)/100</f>
        <v>0.055</v>
      </c>
      <c r="BK336" s="380">
        <f t="array" aca="true" ref="BK336">INDEX(KM_PCT,MATCH($A336,'Knowledge - Percentages'!$B:$B,0),'Data - Knowledge'!BK$8)/100</f>
        <v>0.10300000000000001</v>
      </c>
      <c r="BL336" s="380">
        <f t="array" aca="true" ref="BL336">INDEX(KM_PCT,MATCH($A336,'Knowledge - Percentages'!$B:$B,0),'Data - Knowledge'!BL$8)/100</f>
        <v>0.096</v>
      </c>
      <c r="BM336" s="380">
        <f t="array" aca="true" ref="BM336">INDEX(KM_PCT,MATCH($A336,'Knowledge - Percentages'!$B:$B,0),'Data - Knowledge'!BM$8)/100</f>
        <v>0.11199999999999999</v>
      </c>
      <c r="BN336" s="380">
        <f t="array" aca="true" ref="BN336">INDEX(KM_PCT,MATCH($A336,'Knowledge - Percentages'!$B:$B,0),'Data - Knowledge'!BN$8)/100</f>
        <v>0.078</v>
      </c>
      <c r="BO336" s="380">
        <f t="array" aca="true" ref="BO336">INDEX(KM_PCT,MATCH($A336,'Knowledge - Percentages'!$B:$B,0),'Data - Knowledge'!BO$8)/100</f>
        <v>0.072000000000000008</v>
      </c>
      <c r="BP336" s="380">
        <f t="array" aca="true" ref="BP336">INDEX(KM_PCT,MATCH($A336,'Knowledge - Percentages'!$B:$B,0),'Data - Knowledge'!BP$8)/100</f>
        <v>0.072000000000000008</v>
      </c>
      <c r="BQ336" s="380">
        <f t="array" aca="true" ref="BQ336">INDEX(KM_PCT,MATCH($A336,'Knowledge - Percentages'!$B:$B,0),'Data - Knowledge'!BQ$8)/100</f>
        <v>0.072000000000000008</v>
      </c>
    </row>
    <row r="337" spans="1:69">
      <c r="A337" t="s">
        <v>732</v>
      </c>
      <c r="B337" t="s">
        <v>1195</v>
      </c>
      <c r="C337" t="s">
        <v>1222</v>
      </c>
      <c r="D337" t="s">
        <v>550</v>
      </c>
      <c r="E337" s="373">
        <f>SUMPRODUCT($K$2:$BQ$2,$K337:$BQ337)/$J$2</f>
        <v>0.73899621212121214</v>
      </c>
      <c r="F337" s="379">
        <f>SUMPRODUCT($K$2:$BQ$2,$K337:$BQ337)</f>
        <v>195.095</v>
      </c>
      <c r="G337" s="373">
        <f>SUMPRODUCT($K$3:$BQ$3,$K337:$BQ337)/$J$3</f>
        <v>0.81085687885010271</v>
      </c>
      <c r="H337" s="379">
        <f>SUMPRODUCT($K$3:$BQ$3,$K337:$BQ337)</f>
        <v>7897.746</v>
      </c>
      <c r="I337" s="373">
        <f>CORREL($K$4:$BQ$4,$K337:$BQ337)</f>
        <v>-0.38858387273719341</v>
      </c>
      <c r="J337" s="379">
        <f>$E337/$G337*100</f>
        <v>91.137687968954765</v>
      </c>
      <c r="K337" s="380">
        <f t="array" aca="true" ref="K337">INDEX(KM_PCT,MATCH($A337,'Knowledge - Percentages'!$B:$B,0),'Data - Knowledge'!K$8)/100</f>
        <v>0.914</v>
      </c>
      <c r="L337" s="380">
        <f t="array" aca="true" ref="L337">INDEX(KM_PCT,MATCH($A337,'Knowledge - Percentages'!$B:$B,0),'Data - Knowledge'!L$8)/100</f>
        <v>0.914</v>
      </c>
      <c r="M337" s="380">
        <f t="array" aca="true" ref="M337">INDEX(KM_PCT,MATCH($A337,'Knowledge - Percentages'!$B:$B,0),'Data - Knowledge'!M$8)/100</f>
        <v>0.914</v>
      </c>
      <c r="N337" s="380">
        <f t="array" aca="true" ref="N337">INDEX(KM_PCT,MATCH($A337,'Knowledge - Percentages'!$B:$B,0),'Data - Knowledge'!N$8)/100</f>
        <v>0.857</v>
      </c>
      <c r="O337" s="380">
        <f t="array" aca="true" ref="O337">INDEX(KM_PCT,MATCH($A337,'Knowledge - Percentages'!$B:$B,0),'Data - Knowledge'!O$8)/100</f>
        <v>0.857</v>
      </c>
      <c r="P337" s="380">
        <f t="array" aca="true" ref="P337">INDEX(KM_PCT,MATCH($A337,'Knowledge - Percentages'!$B:$B,0),'Data - Knowledge'!P$8)/100</f>
        <v>0.857</v>
      </c>
      <c r="Q337" s="380">
        <f t="array" aca="true" ref="Q337">INDEX(KM_PCT,MATCH($A337,'Knowledge - Percentages'!$B:$B,0),'Data - Knowledge'!Q$8)/100</f>
        <v>0.857</v>
      </c>
      <c r="R337" s="380">
        <f t="array" aca="true" ref="R337">INDEX(KM_PCT,MATCH($A337,'Knowledge - Percentages'!$B:$B,0),'Data - Knowledge'!R$8)/100</f>
        <v>0.857</v>
      </c>
      <c r="S337" s="380">
        <f t="array" aca="true" ref="S337">INDEX(KM_PCT,MATCH($A337,'Knowledge - Percentages'!$B:$B,0),'Data - Knowledge'!S$8)/100</f>
        <v>0.87400000000000011</v>
      </c>
      <c r="T337" s="380">
        <f t="array" aca="true" ref="T337">INDEX(KM_PCT,MATCH($A337,'Knowledge - Percentages'!$B:$B,0),'Data - Knowledge'!T$8)/100</f>
        <v>0.848</v>
      </c>
      <c r="U337" s="380">
        <f t="array" aca="true" ref="U337">INDEX(KM_PCT,MATCH($A337,'Knowledge - Percentages'!$B:$B,0),'Data - Knowledge'!U$8)/100</f>
        <v>0.82900000000000007</v>
      </c>
      <c r="V337" s="380">
        <f t="array" aca="true" ref="V337">INDEX(KM_PCT,MATCH($A337,'Knowledge - Percentages'!$B:$B,0),'Data - Knowledge'!V$8)/100</f>
        <v>0.78599999999999992</v>
      </c>
      <c r="W337" s="380">
        <f t="array" aca="true" ref="W337">INDEX(KM_PCT,MATCH($A337,'Knowledge - Percentages'!$B:$B,0),'Data - Knowledge'!W$8)/100</f>
        <v>0.82900000000000007</v>
      </c>
      <c r="X337" s="380">
        <f t="array" aca="true" ref="X337">INDEX(KM_PCT,MATCH($A337,'Knowledge - Percentages'!$B:$B,0),'Data - Knowledge'!X$8)/100</f>
        <v>0.903</v>
      </c>
      <c r="Y337" s="380">
        <f t="array" aca="true" ref="Y337">INDEX(KM_PCT,MATCH($A337,'Knowledge - Percentages'!$B:$B,0),'Data - Knowledge'!Y$8)/100</f>
        <v>0.885</v>
      </c>
      <c r="Z337" s="380">
        <f t="array" aca="true" ref="Z337">INDEX(KM_PCT,MATCH($A337,'Knowledge - Percentages'!$B:$B,0),'Data - Knowledge'!Z$8)/100</f>
        <v>0.899</v>
      </c>
      <c r="AA337" s="380">
        <f t="array" aca="true" ref="AA337">INDEX(KM_PCT,MATCH($A337,'Knowledge - Percentages'!$B:$B,0),'Data - Knowledge'!AA$8)/100</f>
        <v>0.885</v>
      </c>
      <c r="AB337" s="380">
        <f t="array" aca="true" ref="AB337">INDEX(KM_PCT,MATCH($A337,'Knowledge - Percentages'!$B:$B,0),'Data - Knowledge'!AB$8)/100</f>
        <v>0.878</v>
      </c>
      <c r="AC337" s="380">
        <f t="array" aca="true" ref="AC337">INDEX(KM_PCT,MATCH($A337,'Knowledge - Percentages'!$B:$B,0),'Data - Knowledge'!AC$8)/100</f>
        <v>0.878</v>
      </c>
      <c r="AD337" s="380">
        <f t="array" aca="true" ref="AD337">INDEX(KM_PCT,MATCH($A337,'Knowledge - Percentages'!$B:$B,0),'Data - Knowledge'!AD$8)/100</f>
        <v>0.878</v>
      </c>
      <c r="AE337" s="380">
        <f t="array" aca="true" ref="AE337">INDEX(KM_PCT,MATCH($A337,'Knowledge - Percentages'!$B:$B,0),'Data - Knowledge'!AE$8)/100</f>
        <v>0.828</v>
      </c>
      <c r="AF337" s="380">
        <f t="array" aca="true" ref="AF337">INDEX(KM_PCT,MATCH($A337,'Knowledge - Percentages'!$B:$B,0),'Data - Knowledge'!AF$8)/100</f>
        <v>0.82900000000000007</v>
      </c>
      <c r="AG337" s="380">
        <f t="array" aca="true" ref="AG337">INDEX(KM_PCT,MATCH($A337,'Knowledge - Percentages'!$B:$B,0),'Data - Knowledge'!AG$8)/100</f>
        <v>0.802</v>
      </c>
      <c r="AH337" s="380">
        <f t="array" aca="true" ref="AH337">INDEX(KM_PCT,MATCH($A337,'Knowledge - Percentages'!$B:$B,0),'Data - Knowledge'!AH$8)/100</f>
        <v>0.805</v>
      </c>
      <c r="AI337" s="380">
        <f t="array" aca="true" ref="AI337">INDEX(KM_PCT,MATCH($A337,'Knowledge - Percentages'!$B:$B,0),'Data - Knowledge'!AI$8)/100</f>
        <v>0.805</v>
      </c>
      <c r="AJ337" s="380">
        <f t="array" aca="true" ref="AJ337">INDEX(KM_PCT,MATCH($A337,'Knowledge - Percentages'!$B:$B,0),'Data - Knowledge'!AJ$8)/100</f>
        <v>0.805</v>
      </c>
      <c r="AK337" s="380">
        <f t="array" aca="true" ref="AK337">INDEX(KM_PCT,MATCH($A337,'Knowledge - Percentages'!$B:$B,0),'Data - Knowledge'!AK$8)/100</f>
        <v>0.8</v>
      </c>
      <c r="AL337" s="380">
        <f t="array" aca="true" ref="AL337">INDEX(KM_PCT,MATCH($A337,'Knowledge - Percentages'!$B:$B,0),'Data - Knowledge'!AL$8)/100</f>
        <v>0.8</v>
      </c>
      <c r="AM337" s="380">
        <f t="array" aca="true" ref="AM337">INDEX(KM_PCT,MATCH($A337,'Knowledge - Percentages'!$B:$B,0),'Data - Knowledge'!AM$8)/100</f>
        <v>0.8</v>
      </c>
      <c r="AN337" s="380">
        <f t="array" aca="true" ref="AN337">INDEX(KM_PCT,MATCH($A337,'Knowledge - Percentages'!$B:$B,0),'Data - Knowledge'!AN$8)/100</f>
        <v>0.748</v>
      </c>
      <c r="AO337" s="380">
        <f t="array" aca="true" ref="AO337">INDEX(KM_PCT,MATCH($A337,'Knowledge - Percentages'!$B:$B,0),'Data - Knowledge'!AO$8)/100</f>
        <v>0.748</v>
      </c>
      <c r="AP337" s="380">
        <f t="array" aca="true" ref="AP337">INDEX(KM_PCT,MATCH($A337,'Knowledge - Percentages'!$B:$B,0),'Data - Knowledge'!AP$8)/100</f>
        <v>0.816</v>
      </c>
      <c r="AQ337" s="380">
        <f t="array" aca="true" ref="AQ337">INDEX(KM_PCT,MATCH($A337,'Knowledge - Percentages'!$B:$B,0),'Data - Knowledge'!AQ$8)/100</f>
        <v>0.816</v>
      </c>
      <c r="AR337" s="380">
        <f t="array" aca="true" ref="AR337">INDEX(KM_PCT,MATCH($A337,'Knowledge - Percentages'!$B:$B,0),'Data - Knowledge'!AR$8)/100</f>
        <v>0.882</v>
      </c>
      <c r="AS337" s="380">
        <f t="array" aca="true" ref="AS337">INDEX(KM_PCT,MATCH($A337,'Knowledge - Percentages'!$B:$B,0),'Data - Knowledge'!AS$8)/100</f>
        <v>0.8590000000000001</v>
      </c>
      <c r="AT337" s="380">
        <f t="array" aca="true" ref="AT337">INDEX(KM_PCT,MATCH($A337,'Knowledge - Percentages'!$B:$B,0),'Data - Knowledge'!AT$8)/100</f>
        <v>0.8590000000000001</v>
      </c>
      <c r="AU337" s="380">
        <f t="array" aca="true" ref="AU337">INDEX(KM_PCT,MATCH($A337,'Knowledge - Percentages'!$B:$B,0),'Data - Knowledge'!AU$8)/100</f>
        <v>0.773</v>
      </c>
      <c r="AV337" s="380">
        <f t="array" aca="true" ref="AV337">INDEX(KM_PCT,MATCH($A337,'Knowledge - Percentages'!$B:$B,0),'Data - Knowledge'!AV$8)/100</f>
        <v>0.773</v>
      </c>
      <c r="AW337" s="380">
        <f t="array" aca="true" ref="AW337">INDEX(KM_PCT,MATCH($A337,'Knowledge - Percentages'!$B:$B,0),'Data - Knowledge'!AW$8)/100</f>
        <v>0.773</v>
      </c>
      <c r="AX337" s="380">
        <f t="array" aca="true" ref="AX337">INDEX(KM_PCT,MATCH($A337,'Knowledge - Percentages'!$B:$B,0),'Data - Knowledge'!AX$8)/100</f>
        <v>0.81</v>
      </c>
      <c r="AY337" s="380">
        <f t="array" aca="true" ref="AY337">INDEX(KM_PCT,MATCH($A337,'Knowledge - Percentages'!$B:$B,0),'Data - Knowledge'!AY$8)/100</f>
        <v>0.738</v>
      </c>
      <c r="AZ337" s="380">
        <f t="array" aca="true" ref="AZ337">INDEX(KM_PCT,MATCH($A337,'Knowledge - Percentages'!$B:$B,0),'Data - Knowledge'!AZ$8)/100</f>
        <v>0.746</v>
      </c>
      <c r="BA337" s="380">
        <f t="array" aca="true" ref="BA337">INDEX(KM_PCT,MATCH($A337,'Knowledge - Percentages'!$B:$B,0),'Data - Knowledge'!BA$8)/100</f>
        <v>0.726</v>
      </c>
      <c r="BB337" s="380">
        <f t="array" aca="true" ref="BB337">INDEX(KM_PCT,MATCH($A337,'Knowledge - Percentages'!$B:$B,0),'Data - Knowledge'!BB$8)/100</f>
        <v>0.71900000000000008</v>
      </c>
      <c r="BC337" s="380">
        <f t="array" aca="true" ref="BC337">INDEX(KM_PCT,MATCH($A337,'Knowledge - Percentages'!$B:$B,0),'Data - Knowledge'!BC$8)/100</f>
        <v>0.526</v>
      </c>
      <c r="BD337" s="380">
        <f t="array" aca="true" ref="BD337">INDEX(KM_PCT,MATCH($A337,'Knowledge - Percentages'!$B:$B,0),'Data - Knowledge'!BD$8)/100</f>
        <v>0.615</v>
      </c>
      <c r="BE337" s="380">
        <f t="array" aca="true" ref="BE337">INDEX(KM_PCT,MATCH($A337,'Knowledge - Percentages'!$B:$B,0),'Data - Knowledge'!BE$8)/100</f>
        <v>0.63</v>
      </c>
      <c r="BF337" s="380">
        <f t="array" aca="true" ref="BF337">INDEX(KM_PCT,MATCH($A337,'Knowledge - Percentages'!$B:$B,0),'Data - Knowledge'!BF$8)/100</f>
        <v>0.63</v>
      </c>
      <c r="BG337" s="380">
        <f t="array" aca="true" ref="BG337">INDEX(KM_PCT,MATCH($A337,'Knowledge - Percentages'!$B:$B,0),'Data - Knowledge'!BG$8)/100</f>
        <v>0.775</v>
      </c>
      <c r="BH337" s="380">
        <f t="array" aca="true" ref="BH337">INDEX(KM_PCT,MATCH($A337,'Knowledge - Percentages'!$B:$B,0),'Data - Knowledge'!BH$8)/100</f>
        <v>0.79799999999999993</v>
      </c>
      <c r="BI337" s="380">
        <f t="array" aca="true" ref="BI337">INDEX(KM_PCT,MATCH($A337,'Knowledge - Percentages'!$B:$B,0),'Data - Knowledge'!BI$8)/100</f>
        <v>0.775</v>
      </c>
      <c r="BJ337" s="380">
        <f t="array" aca="true" ref="BJ337">INDEX(KM_PCT,MATCH($A337,'Knowledge - Percentages'!$B:$B,0),'Data - Knowledge'!BJ$8)/100</f>
        <v>0.757</v>
      </c>
      <c r="BK337" s="380">
        <f t="array" aca="true" ref="BK337">INDEX(KM_PCT,MATCH($A337,'Knowledge - Percentages'!$B:$B,0),'Data - Knowledge'!BK$8)/100</f>
        <v>0.757</v>
      </c>
      <c r="BL337" s="380">
        <f t="array" aca="true" ref="BL337">INDEX(KM_PCT,MATCH($A337,'Knowledge - Percentages'!$B:$B,0),'Data - Knowledge'!BL$8)/100</f>
        <v>0.821</v>
      </c>
      <c r="BM337" s="380">
        <f t="array" aca="true" ref="BM337">INDEX(KM_PCT,MATCH($A337,'Knowledge - Percentages'!$B:$B,0),'Data - Knowledge'!BM$8)/100</f>
        <v>0.757</v>
      </c>
      <c r="BN337" s="380">
        <f t="array" aca="true" ref="BN337">INDEX(KM_PCT,MATCH($A337,'Knowledge - Percentages'!$B:$B,0),'Data - Knowledge'!BN$8)/100</f>
        <v>0.721</v>
      </c>
      <c r="BO337" s="380">
        <f t="array" aca="true" ref="BO337">INDEX(KM_PCT,MATCH($A337,'Knowledge - Percentages'!$B:$B,0),'Data - Knowledge'!BO$8)/100</f>
        <v>0.711</v>
      </c>
      <c r="BP337" s="380">
        <f t="array" aca="true" ref="BP337">INDEX(KM_PCT,MATCH($A337,'Knowledge - Percentages'!$B:$B,0),'Data - Knowledge'!BP$8)/100</f>
        <v>0.711</v>
      </c>
      <c r="BQ337" s="380">
        <f t="array" aca="true" ref="BQ337">INDEX(KM_PCT,MATCH($A337,'Knowledge - Percentages'!$B:$B,0),'Data - Knowledge'!BQ$8)/100</f>
        <v>0.693</v>
      </c>
    </row>
    <row r="338" spans="1:69">
      <c r="A338" t="s">
        <v>743</v>
      </c>
      <c r="B338" t="s">
        <v>1195</v>
      </c>
      <c r="C338" t="s">
        <v>1222</v>
      </c>
      <c r="D338" t="s">
        <v>744</v>
      </c>
      <c r="E338" s="373">
        <f>SUMPRODUCT($K$2:$BQ$2,$K338:$BQ338)/$J$2</f>
        <v>0.60805303030303037</v>
      </c>
      <c r="F338" s="379">
        <f>SUMPRODUCT($K$2:$BQ$2,$K338:$BQ338)</f>
        <v>160.526</v>
      </c>
      <c r="G338" s="373">
        <f>SUMPRODUCT($K$3:$BQ$3,$K338:$BQ338)/$J$3</f>
        <v>0.620435112936345</v>
      </c>
      <c r="H338" s="379">
        <f>SUMPRODUCT($K$3:$BQ$3,$K338:$BQ338)</f>
        <v>6043.0380000000005</v>
      </c>
      <c r="I338" s="373">
        <f>CORREL($K$4:$BQ$4,$K338:$BQ338)</f>
        <v>-0.14905198253794621</v>
      </c>
      <c r="J338" s="379">
        <f>$E338/$G338*100</f>
        <v>98.0042904769342</v>
      </c>
      <c r="K338" s="380">
        <f t="array" aca="true" ref="K338">INDEX(KM_PCT,MATCH($A338,'Knowledge - Percentages'!$B:$B,0),'Data - Knowledge'!K$8)/100</f>
        <v>0.642</v>
      </c>
      <c r="L338" s="380">
        <f t="array" aca="true" ref="L338">INDEX(KM_PCT,MATCH($A338,'Knowledge - Percentages'!$B:$B,0),'Data - Knowledge'!L$8)/100</f>
        <v>0.631</v>
      </c>
      <c r="M338" s="380">
        <f t="array" aca="true" ref="M338">INDEX(KM_PCT,MATCH($A338,'Knowledge - Percentages'!$B:$B,0),'Data - Knowledge'!M$8)/100</f>
        <v>0.631</v>
      </c>
      <c r="N338" s="380">
        <f t="array" aca="true" ref="N338">INDEX(KM_PCT,MATCH($A338,'Knowledge - Percentages'!$B:$B,0),'Data - Knowledge'!N$8)/100</f>
        <v>0.609</v>
      </c>
      <c r="O338" s="380">
        <f t="array" aca="true" ref="O338">INDEX(KM_PCT,MATCH($A338,'Knowledge - Percentages'!$B:$B,0),'Data - Knowledge'!O$8)/100</f>
        <v>0.619</v>
      </c>
      <c r="P338" s="380">
        <f t="array" aca="true" ref="P338">INDEX(KM_PCT,MATCH($A338,'Knowledge - Percentages'!$B:$B,0),'Data - Knowledge'!P$8)/100</f>
        <v>0.633</v>
      </c>
      <c r="Q338" s="380">
        <f t="array" aca="true" ref="Q338">INDEX(KM_PCT,MATCH($A338,'Knowledge - Percentages'!$B:$B,0),'Data - Knowledge'!Q$8)/100</f>
        <v>0.619</v>
      </c>
      <c r="R338" s="380">
        <f t="array" aca="true" ref="R338">INDEX(KM_PCT,MATCH($A338,'Knowledge - Percentages'!$B:$B,0),'Data - Knowledge'!R$8)/100</f>
        <v>0.619</v>
      </c>
      <c r="S338" s="380">
        <f t="array" aca="true" ref="S338">INDEX(KM_PCT,MATCH($A338,'Knowledge - Percentages'!$B:$B,0),'Data - Knowledge'!S$8)/100</f>
        <v>0.644</v>
      </c>
      <c r="T338" s="380">
        <f t="array" aca="true" ref="T338">INDEX(KM_PCT,MATCH($A338,'Knowledge - Percentages'!$B:$B,0),'Data - Knowledge'!T$8)/100</f>
        <v>0.64</v>
      </c>
      <c r="U338" s="380">
        <f t="array" aca="true" ref="U338">INDEX(KM_PCT,MATCH($A338,'Knowledge - Percentages'!$B:$B,0),'Data - Knowledge'!U$8)/100</f>
        <v>0.584</v>
      </c>
      <c r="V338" s="380">
        <f t="array" aca="true" ref="V338">INDEX(KM_PCT,MATCH($A338,'Knowledge - Percentages'!$B:$B,0),'Data - Knowledge'!V$8)/100</f>
        <v>0.55299999999999994</v>
      </c>
      <c r="W338" s="380">
        <f t="array" aca="true" ref="W338">INDEX(KM_PCT,MATCH($A338,'Knowledge - Percentages'!$B:$B,0),'Data - Knowledge'!W$8)/100</f>
        <v>0.598</v>
      </c>
      <c r="X338" s="380">
        <f t="array" aca="true" ref="X338">INDEX(KM_PCT,MATCH($A338,'Knowledge - Percentages'!$B:$B,0),'Data - Knowledge'!X$8)/100</f>
        <v>0.679</v>
      </c>
      <c r="Y338" s="380">
        <f t="array" aca="true" ref="Y338">INDEX(KM_PCT,MATCH($A338,'Knowledge - Percentages'!$B:$B,0),'Data - Knowledge'!Y$8)/100</f>
        <v>0.679</v>
      </c>
      <c r="Z338" s="380">
        <f t="array" aca="true" ref="Z338">INDEX(KM_PCT,MATCH($A338,'Knowledge - Percentages'!$B:$B,0),'Data - Knowledge'!Z$8)/100</f>
        <v>0.679</v>
      </c>
      <c r="AA338" s="380">
        <f t="array" aca="true" ref="AA338">INDEX(KM_PCT,MATCH($A338,'Knowledge - Percentages'!$B:$B,0),'Data - Knowledge'!AA$8)/100</f>
        <v>0.679</v>
      </c>
      <c r="AB338" s="380">
        <f t="array" aca="true" ref="AB338">INDEX(KM_PCT,MATCH($A338,'Knowledge - Percentages'!$B:$B,0),'Data - Knowledge'!AB$8)/100</f>
        <v>0.677</v>
      </c>
      <c r="AC338" s="380">
        <f t="array" aca="true" ref="AC338">INDEX(KM_PCT,MATCH($A338,'Knowledge - Percentages'!$B:$B,0),'Data - Knowledge'!AC$8)/100</f>
        <v>0.677</v>
      </c>
      <c r="AD338" s="380">
        <f t="array" aca="true" ref="AD338">INDEX(KM_PCT,MATCH($A338,'Knowledge - Percentages'!$B:$B,0),'Data - Knowledge'!AD$8)/100</f>
        <v>0.677</v>
      </c>
      <c r="AE338" s="380">
        <f t="array" aca="true" ref="AE338">INDEX(KM_PCT,MATCH($A338,'Knowledge - Percentages'!$B:$B,0),'Data - Knowledge'!AE$8)/100</f>
        <v>0.627</v>
      </c>
      <c r="AF338" s="380">
        <f t="array" aca="true" ref="AF338">INDEX(KM_PCT,MATCH($A338,'Knowledge - Percentages'!$B:$B,0),'Data - Knowledge'!AF$8)/100</f>
        <v>0.627</v>
      </c>
      <c r="AG338" s="380">
        <f t="array" aca="true" ref="AG338">INDEX(KM_PCT,MATCH($A338,'Knowledge - Percentages'!$B:$B,0),'Data - Knowledge'!AG$8)/100</f>
        <v>0.627</v>
      </c>
      <c r="AH338" s="380">
        <f t="array" aca="true" ref="AH338">INDEX(KM_PCT,MATCH($A338,'Knowledge - Percentages'!$B:$B,0),'Data - Knowledge'!AH$8)/100</f>
        <v>0.627</v>
      </c>
      <c r="AI338" s="380">
        <f t="array" aca="true" ref="AI338">INDEX(KM_PCT,MATCH($A338,'Knowledge - Percentages'!$B:$B,0),'Data - Knowledge'!AI$8)/100</f>
        <v>0.627</v>
      </c>
      <c r="AJ338" s="380">
        <f t="array" aca="true" ref="AJ338">INDEX(KM_PCT,MATCH($A338,'Knowledge - Percentages'!$B:$B,0),'Data - Knowledge'!AJ$8)/100</f>
        <v>0.627</v>
      </c>
      <c r="AK338" s="380">
        <f t="array" aca="true" ref="AK338">INDEX(KM_PCT,MATCH($A338,'Knowledge - Percentages'!$B:$B,0),'Data - Knowledge'!AK$8)/100</f>
        <v>0.627</v>
      </c>
      <c r="AL338" s="380">
        <f t="array" aca="true" ref="AL338">INDEX(KM_PCT,MATCH($A338,'Knowledge - Percentages'!$B:$B,0),'Data - Knowledge'!AL$8)/100</f>
        <v>0.627</v>
      </c>
      <c r="AM338" s="380">
        <f t="array" aca="true" ref="AM338">INDEX(KM_PCT,MATCH($A338,'Knowledge - Percentages'!$B:$B,0),'Data - Knowledge'!AM$8)/100</f>
        <v>0.627</v>
      </c>
      <c r="AN338" s="380">
        <f t="array" aca="true" ref="AN338">INDEX(KM_PCT,MATCH($A338,'Knowledge - Percentages'!$B:$B,0),'Data - Knowledge'!AN$8)/100</f>
        <v>0.55299999999999994</v>
      </c>
      <c r="AO338" s="380">
        <f t="array" aca="true" ref="AO338">INDEX(KM_PCT,MATCH($A338,'Knowledge - Percentages'!$B:$B,0),'Data - Knowledge'!AO$8)/100</f>
        <v>0.55299999999999994</v>
      </c>
      <c r="AP338" s="380">
        <f t="array" aca="true" ref="AP338">INDEX(KM_PCT,MATCH($A338,'Knowledge - Percentages'!$B:$B,0),'Data - Knowledge'!AP$8)/100</f>
        <v>0.68</v>
      </c>
      <c r="AQ338" s="380">
        <f t="array" aca="true" ref="AQ338">INDEX(KM_PCT,MATCH($A338,'Knowledge - Percentages'!$B:$B,0),'Data - Knowledge'!AQ$8)/100</f>
        <v>0.70400000000000007</v>
      </c>
      <c r="AR338" s="380">
        <f t="array" aca="true" ref="AR338">INDEX(KM_PCT,MATCH($A338,'Knowledge - Percentages'!$B:$B,0),'Data - Knowledge'!AR$8)/100</f>
        <v>0.713</v>
      </c>
      <c r="AS338" s="380">
        <f t="array" aca="true" ref="AS338">INDEX(KM_PCT,MATCH($A338,'Knowledge - Percentages'!$B:$B,0),'Data - Knowledge'!AS$8)/100</f>
        <v>0.718</v>
      </c>
      <c r="AT338" s="380">
        <f t="array" aca="true" ref="AT338">INDEX(KM_PCT,MATCH($A338,'Knowledge - Percentages'!$B:$B,0),'Data - Knowledge'!AT$8)/100</f>
        <v>0.713</v>
      </c>
      <c r="AU338" s="380">
        <f t="array" aca="true" ref="AU338">INDEX(KM_PCT,MATCH($A338,'Knowledge - Percentages'!$B:$B,0),'Data - Knowledge'!AU$8)/100</f>
        <v>0.624</v>
      </c>
      <c r="AV338" s="380">
        <f t="array" aca="true" ref="AV338">INDEX(KM_PCT,MATCH($A338,'Knowledge - Percentages'!$B:$B,0),'Data - Knowledge'!AV$8)/100</f>
        <v>0.62</v>
      </c>
      <c r="AW338" s="380">
        <f t="array" aca="true" ref="AW338">INDEX(KM_PCT,MATCH($A338,'Knowledge - Percentages'!$B:$B,0),'Data - Knowledge'!AW$8)/100</f>
        <v>0.62</v>
      </c>
      <c r="AX338" s="380">
        <f t="array" aca="true" ref="AX338">INDEX(KM_PCT,MATCH($A338,'Knowledge - Percentages'!$B:$B,0),'Data - Knowledge'!AX$8)/100</f>
        <v>0.62</v>
      </c>
      <c r="AY338" s="380">
        <f t="array" aca="true" ref="AY338">INDEX(KM_PCT,MATCH($A338,'Knowledge - Percentages'!$B:$B,0),'Data - Knowledge'!AY$8)/100</f>
        <v>0.609</v>
      </c>
      <c r="AZ338" s="380">
        <f t="array" aca="true" ref="AZ338">INDEX(KM_PCT,MATCH($A338,'Knowledge - Percentages'!$B:$B,0),'Data - Knowledge'!AZ$8)/100</f>
        <v>0.609</v>
      </c>
      <c r="BA338" s="380">
        <f t="array" aca="true" ref="BA338">INDEX(KM_PCT,MATCH($A338,'Knowledge - Percentages'!$B:$B,0),'Data - Knowledge'!BA$8)/100</f>
        <v>0.609</v>
      </c>
      <c r="BB338" s="380">
        <f t="array" aca="true" ref="BB338">INDEX(KM_PCT,MATCH($A338,'Knowledge - Percentages'!$B:$B,0),'Data - Knowledge'!BB$8)/100</f>
        <v>0.606</v>
      </c>
      <c r="BC338" s="380">
        <f t="array" aca="true" ref="BC338">INDEX(KM_PCT,MATCH($A338,'Knowledge - Percentages'!$B:$B,0),'Data - Knowledge'!BC$8)/100</f>
        <v>0.48700000000000004</v>
      </c>
      <c r="BD338" s="380">
        <f t="array" aca="true" ref="BD338">INDEX(KM_PCT,MATCH($A338,'Knowledge - Percentages'!$B:$B,0),'Data - Knowledge'!BD$8)/100</f>
        <v>0.44299999999999995</v>
      </c>
      <c r="BE338" s="380">
        <f t="array" aca="true" ref="BE338">INDEX(KM_PCT,MATCH($A338,'Knowledge - Percentages'!$B:$B,0),'Data - Knowledge'!BE$8)/100</f>
        <v>0.523</v>
      </c>
      <c r="BF338" s="380">
        <f t="array" aca="true" ref="BF338">INDEX(KM_PCT,MATCH($A338,'Knowledge - Percentages'!$B:$B,0),'Data - Knowledge'!BF$8)/100</f>
        <v>0.523</v>
      </c>
      <c r="BG338" s="380">
        <f t="array" aca="true" ref="BG338">INDEX(KM_PCT,MATCH($A338,'Knowledge - Percentages'!$B:$B,0),'Data - Knowledge'!BG$8)/100</f>
        <v>0.684</v>
      </c>
      <c r="BH338" s="380">
        <f t="array" aca="true" ref="BH338">INDEX(KM_PCT,MATCH($A338,'Knowledge - Percentages'!$B:$B,0),'Data - Knowledge'!BH$8)/100</f>
        <v>0.674</v>
      </c>
      <c r="BI338" s="380">
        <f t="array" aca="true" ref="BI338">INDEX(KM_PCT,MATCH($A338,'Knowledge - Percentages'!$B:$B,0),'Data - Knowledge'!BI$8)/100</f>
        <v>0.64599999999999991</v>
      </c>
      <c r="BJ338" s="380">
        <f t="array" aca="true" ref="BJ338">INDEX(KM_PCT,MATCH($A338,'Knowledge - Percentages'!$B:$B,0),'Data - Knowledge'!BJ$8)/100</f>
        <v>0.647</v>
      </c>
      <c r="BK338" s="380">
        <f t="array" aca="true" ref="BK338">INDEX(KM_PCT,MATCH($A338,'Knowledge - Percentages'!$B:$B,0),'Data - Knowledge'!BK$8)/100</f>
        <v>0.615</v>
      </c>
      <c r="BL338" s="380">
        <f t="array" aca="true" ref="BL338">INDEX(KM_PCT,MATCH($A338,'Knowledge - Percentages'!$B:$B,0),'Data - Knowledge'!BL$8)/100</f>
        <v>0.607</v>
      </c>
      <c r="BM338" s="380">
        <f t="array" aca="true" ref="BM338">INDEX(KM_PCT,MATCH($A338,'Knowledge - Percentages'!$B:$B,0),'Data - Knowledge'!BM$8)/100</f>
        <v>0.55899999999999994</v>
      </c>
      <c r="BN338" s="380">
        <f t="array" aca="true" ref="BN338">INDEX(KM_PCT,MATCH($A338,'Knowledge - Percentages'!$B:$B,0),'Data - Knowledge'!BN$8)/100</f>
        <v>0.613</v>
      </c>
      <c r="BO338" s="380">
        <f t="array" aca="true" ref="BO338">INDEX(KM_PCT,MATCH($A338,'Knowledge - Percentages'!$B:$B,0),'Data - Knowledge'!BO$8)/100</f>
        <v>0.631</v>
      </c>
      <c r="BP338" s="380">
        <f t="array" aca="true" ref="BP338">INDEX(KM_PCT,MATCH($A338,'Knowledge - Percentages'!$B:$B,0),'Data - Knowledge'!BP$8)/100</f>
        <v>0.605</v>
      </c>
      <c r="BQ338" s="380">
        <f t="array" aca="true" ref="BQ338">INDEX(KM_PCT,MATCH($A338,'Knowledge - Percentages'!$B:$B,0),'Data - Knowledge'!BQ$8)/100</f>
        <v>0.55799999999999994</v>
      </c>
    </row>
    <row r="339" spans="1:69">
      <c r="A339" t="s">
        <v>1244</v>
      </c>
      <c r="B339" t="s">
        <v>1195</v>
      </c>
      <c r="C339" t="s">
        <v>1222</v>
      </c>
      <c r="D339" t="s">
        <v>1245</v>
      </c>
      <c r="E339" s="373">
        <f>SUMPRODUCT($K$2:$BQ$2,$K339:$BQ339)/$J$2</f>
        <v>0.45977651515151513</v>
      </c>
      <c r="F339" s="379">
        <f>SUMPRODUCT($K$2:$BQ$2,$K339:$BQ339)</f>
        <v>121.381</v>
      </c>
      <c r="G339" s="373">
        <f>SUMPRODUCT($K$3:$BQ$3,$K339:$BQ339)/$J$3</f>
        <v>0.44258860369609859</v>
      </c>
      <c r="H339" s="379">
        <f>SUMPRODUCT($K$3:$BQ$3,$K339:$BQ339)</f>
        <v>4310.813</v>
      </c>
      <c r="I339" s="373">
        <f>CORREL($K$4:$BQ$4,$K339:$BQ339)</f>
        <v>-0.044804912668553541</v>
      </c>
      <c r="J339" s="379">
        <f>$E339/$G339*100</f>
        <v>103.883496165938</v>
      </c>
      <c r="K339" s="380">
        <f t="array" aca="true" ref="K339">INDEX(KM_PCT,MATCH($A339,'Knowledge - Percentages'!$B:$B,0),'Data - Knowledge'!K$8)/100</f>
        <v>0.524</v>
      </c>
      <c r="L339" s="380">
        <f t="array" aca="true" ref="L339">INDEX(KM_PCT,MATCH($A339,'Knowledge - Percentages'!$B:$B,0),'Data - Knowledge'!L$8)/100</f>
        <v>0.426</v>
      </c>
      <c r="M339" s="380">
        <f t="array" aca="true" ref="M339">INDEX(KM_PCT,MATCH($A339,'Knowledge - Percentages'!$B:$B,0),'Data - Knowledge'!M$8)/100</f>
        <v>0.426</v>
      </c>
      <c r="N339" s="380">
        <f t="array" aca="true" ref="N339">INDEX(KM_PCT,MATCH($A339,'Knowledge - Percentages'!$B:$B,0),'Data - Knowledge'!N$8)/100</f>
        <v>0.41100000000000003</v>
      </c>
      <c r="O339" s="380">
        <f t="array" aca="true" ref="O339">INDEX(KM_PCT,MATCH($A339,'Knowledge - Percentages'!$B:$B,0),'Data - Knowledge'!O$8)/100</f>
        <v>0.42100000000000004</v>
      </c>
      <c r="P339" s="380">
        <f t="array" aca="true" ref="P339">INDEX(KM_PCT,MATCH($A339,'Knowledge - Percentages'!$B:$B,0),'Data - Knowledge'!P$8)/100</f>
        <v>0.425</v>
      </c>
      <c r="Q339" s="380">
        <f t="array" aca="true" ref="Q339">INDEX(KM_PCT,MATCH($A339,'Knowledge - Percentages'!$B:$B,0),'Data - Knowledge'!Q$8)/100</f>
        <v>0.42100000000000004</v>
      </c>
      <c r="R339" s="380">
        <f t="array" aca="true" ref="R339">INDEX(KM_PCT,MATCH($A339,'Knowledge - Percentages'!$B:$B,0),'Data - Knowledge'!R$8)/100</f>
        <v>0.42100000000000004</v>
      </c>
      <c r="S339" s="380">
        <f t="array" aca="true" ref="S339">INDEX(KM_PCT,MATCH($A339,'Knowledge - Percentages'!$B:$B,0),'Data - Knowledge'!S$8)/100</f>
        <v>0.436</v>
      </c>
      <c r="T339" s="380">
        <f t="array" aca="true" ref="T339">INDEX(KM_PCT,MATCH($A339,'Knowledge - Percentages'!$B:$B,0),'Data - Knowledge'!T$8)/100</f>
        <v>0.41</v>
      </c>
      <c r="U339" s="380">
        <f t="array" aca="true" ref="U339">INDEX(KM_PCT,MATCH($A339,'Knowledge - Percentages'!$B:$B,0),'Data - Knowledge'!U$8)/100</f>
        <v>0.39</v>
      </c>
      <c r="V339" s="380">
        <f t="array" aca="true" ref="V339">INDEX(KM_PCT,MATCH($A339,'Knowledge - Percentages'!$B:$B,0),'Data - Knowledge'!V$8)/100</f>
        <v>0.377</v>
      </c>
      <c r="W339" s="380">
        <f t="array" aca="true" ref="W339">INDEX(KM_PCT,MATCH($A339,'Knowledge - Percentages'!$B:$B,0),'Data - Knowledge'!W$8)/100</f>
        <v>0.401</v>
      </c>
      <c r="X339" s="380">
        <f t="array" aca="true" ref="X339">INDEX(KM_PCT,MATCH($A339,'Knowledge - Percentages'!$B:$B,0),'Data - Knowledge'!X$8)/100</f>
        <v>0.509</v>
      </c>
      <c r="Y339" s="380">
        <f t="array" aca="true" ref="Y339">INDEX(KM_PCT,MATCH($A339,'Knowledge - Percentages'!$B:$B,0),'Data - Knowledge'!Y$8)/100</f>
        <v>0.509</v>
      </c>
      <c r="Z339" s="380">
        <f t="array" aca="true" ref="Z339">INDEX(KM_PCT,MATCH($A339,'Knowledge - Percentages'!$B:$B,0),'Data - Knowledge'!Z$8)/100</f>
        <v>0.509</v>
      </c>
      <c r="AA339" s="380">
        <f t="array" aca="true" ref="AA339">INDEX(KM_PCT,MATCH($A339,'Knowledge - Percentages'!$B:$B,0),'Data - Knowledge'!AA$8)/100</f>
        <v>0.509</v>
      </c>
      <c r="AB339" s="380">
        <f t="array" aca="true" ref="AB339">INDEX(KM_PCT,MATCH($A339,'Knowledge - Percentages'!$B:$B,0),'Data - Knowledge'!AB$8)/100</f>
        <v>0.509</v>
      </c>
      <c r="AC339" s="380">
        <f t="array" aca="true" ref="AC339">INDEX(KM_PCT,MATCH($A339,'Knowledge - Percentages'!$B:$B,0),'Data - Knowledge'!AC$8)/100</f>
        <v>0.509</v>
      </c>
      <c r="AD339" s="380">
        <f t="array" aca="true" ref="AD339">INDEX(KM_PCT,MATCH($A339,'Knowledge - Percentages'!$B:$B,0),'Data - Knowledge'!AD$8)/100</f>
        <v>0.509</v>
      </c>
      <c r="AE339" s="380">
        <f t="array" aca="true" ref="AE339">INDEX(KM_PCT,MATCH($A339,'Knowledge - Percentages'!$B:$B,0),'Data - Knowledge'!AE$8)/100</f>
        <v>0.462</v>
      </c>
      <c r="AF339" s="380">
        <f t="array" aca="true" ref="AF339">INDEX(KM_PCT,MATCH($A339,'Knowledge - Percentages'!$B:$B,0),'Data - Knowledge'!AF$8)/100</f>
        <v>0.462</v>
      </c>
      <c r="AG339" s="380">
        <f t="array" aca="true" ref="AG339">INDEX(KM_PCT,MATCH($A339,'Knowledge - Percentages'!$B:$B,0),'Data - Knowledge'!AG$8)/100</f>
        <v>0.462</v>
      </c>
      <c r="AH339" s="380">
        <f t="array" aca="true" ref="AH339">INDEX(KM_PCT,MATCH($A339,'Knowledge - Percentages'!$B:$B,0),'Data - Knowledge'!AH$8)/100</f>
        <v>0.455</v>
      </c>
      <c r="AI339" s="380">
        <f t="array" aca="true" ref="AI339">INDEX(KM_PCT,MATCH($A339,'Knowledge - Percentages'!$B:$B,0),'Data - Knowledge'!AI$8)/100</f>
        <v>0.462</v>
      </c>
      <c r="AJ339" s="380">
        <f t="array" aca="true" ref="AJ339">INDEX(KM_PCT,MATCH($A339,'Knowledge - Percentages'!$B:$B,0),'Data - Knowledge'!AJ$8)/100</f>
        <v>0.462</v>
      </c>
      <c r="AK339" s="380">
        <f t="array" aca="true" ref="AK339">INDEX(KM_PCT,MATCH($A339,'Knowledge - Percentages'!$B:$B,0),'Data - Knowledge'!AK$8)/100</f>
        <v>0.462</v>
      </c>
      <c r="AL339" s="380">
        <f t="array" aca="true" ref="AL339">INDEX(KM_PCT,MATCH($A339,'Knowledge - Percentages'!$B:$B,0),'Data - Knowledge'!AL$8)/100</f>
        <v>0.45899999999999996</v>
      </c>
      <c r="AM339" s="380">
        <f t="array" aca="true" ref="AM339">INDEX(KM_PCT,MATCH($A339,'Knowledge - Percentages'!$B:$B,0),'Data - Knowledge'!AM$8)/100</f>
        <v>0.462</v>
      </c>
      <c r="AN339" s="380">
        <f t="array" aca="true" ref="AN339">INDEX(KM_PCT,MATCH($A339,'Knowledge - Percentages'!$B:$B,0),'Data - Knowledge'!AN$8)/100</f>
        <v>0.40399999999999997</v>
      </c>
      <c r="AO339" s="380">
        <f t="array" aca="true" ref="AO339">INDEX(KM_PCT,MATCH($A339,'Knowledge - Percentages'!$B:$B,0),'Data - Knowledge'!AO$8)/100</f>
        <v>0.40399999999999997</v>
      </c>
      <c r="AP339" s="380">
        <f t="array" aca="true" ref="AP339">INDEX(KM_PCT,MATCH($A339,'Knowledge - Percentages'!$B:$B,0),'Data - Knowledge'!AP$8)/100</f>
        <v>0.48</v>
      </c>
      <c r="AQ339" s="380">
        <f t="array" aca="true" ref="AQ339">INDEX(KM_PCT,MATCH($A339,'Knowledge - Percentages'!$B:$B,0),'Data - Knowledge'!AQ$8)/100</f>
        <v>0.48</v>
      </c>
      <c r="AR339" s="380">
        <f t="array" aca="true" ref="AR339">INDEX(KM_PCT,MATCH($A339,'Knowledge - Percentages'!$B:$B,0),'Data - Knowledge'!AR$8)/100</f>
        <v>0.66599999999999993</v>
      </c>
      <c r="AS339" s="380">
        <f t="array" aca="true" ref="AS339">INDEX(KM_PCT,MATCH($A339,'Knowledge - Percentages'!$B:$B,0),'Data - Knowledge'!AS$8)/100</f>
        <v>0.638</v>
      </c>
      <c r="AT339" s="380">
        <f t="array" aca="true" ref="AT339">INDEX(KM_PCT,MATCH($A339,'Knowledge - Percentages'!$B:$B,0),'Data - Knowledge'!AT$8)/100</f>
        <v>0.613</v>
      </c>
      <c r="AU339" s="380">
        <f t="array" aca="true" ref="AU339">INDEX(KM_PCT,MATCH($A339,'Knowledge - Percentages'!$B:$B,0),'Data - Knowledge'!AU$8)/100</f>
        <v>0.48200000000000004</v>
      </c>
      <c r="AV339" s="380">
        <f t="array" aca="true" ref="AV339">INDEX(KM_PCT,MATCH($A339,'Knowledge - Percentages'!$B:$B,0),'Data - Knowledge'!AV$8)/100</f>
        <v>0.473</v>
      </c>
      <c r="AW339" s="380">
        <f t="array" aca="true" ref="AW339">INDEX(KM_PCT,MATCH($A339,'Knowledge - Percentages'!$B:$B,0),'Data - Knowledge'!AW$8)/100</f>
        <v>0.473</v>
      </c>
      <c r="AX339" s="380">
        <f t="array" aca="true" ref="AX339">INDEX(KM_PCT,MATCH($A339,'Knowledge - Percentages'!$B:$B,0),'Data - Knowledge'!AX$8)/100</f>
        <v>0.47700000000000004</v>
      </c>
      <c r="AY339" s="380">
        <f t="array" aca="true" ref="AY339">INDEX(KM_PCT,MATCH($A339,'Knowledge - Percentages'!$B:$B,0),'Data - Knowledge'!AY$8)/100</f>
        <v>0.456</v>
      </c>
      <c r="AZ339" s="380">
        <f t="array" aca="true" ref="AZ339">INDEX(KM_PCT,MATCH($A339,'Knowledge - Percentages'!$B:$B,0),'Data - Knowledge'!AZ$8)/100</f>
        <v>0.483</v>
      </c>
      <c r="BA339" s="380">
        <f t="array" aca="true" ref="BA339">INDEX(KM_PCT,MATCH($A339,'Knowledge - Percentages'!$B:$B,0),'Data - Knowledge'!BA$8)/100</f>
        <v>0.474</v>
      </c>
      <c r="BB339" s="380">
        <f t="array" aca="true" ref="BB339">INDEX(KM_PCT,MATCH($A339,'Knowledge - Percentages'!$B:$B,0),'Data - Knowledge'!BB$8)/100</f>
        <v>0.473</v>
      </c>
      <c r="BC339" s="380">
        <f t="array" aca="true" ref="BC339">INDEX(KM_PCT,MATCH($A339,'Knowledge - Percentages'!$B:$B,0),'Data - Knowledge'!BC$8)/100</f>
        <v>0.405</v>
      </c>
      <c r="BD339" s="380">
        <f t="array" aca="true" ref="BD339">INDEX(KM_PCT,MATCH($A339,'Knowledge - Percentages'!$B:$B,0),'Data - Knowledge'!BD$8)/100</f>
        <v>0.332</v>
      </c>
      <c r="BE339" s="380">
        <f t="array" aca="true" ref="BE339">INDEX(KM_PCT,MATCH($A339,'Knowledge - Percentages'!$B:$B,0),'Data - Knowledge'!BE$8)/100</f>
        <v>0.406</v>
      </c>
      <c r="BF339" s="380">
        <f t="array" aca="true" ref="BF339">INDEX(KM_PCT,MATCH($A339,'Knowledge - Percentages'!$B:$B,0),'Data - Knowledge'!BF$8)/100</f>
        <v>0.406</v>
      </c>
      <c r="BG339" s="380">
        <f t="array" aca="true" ref="BG339">INDEX(KM_PCT,MATCH($A339,'Knowledge - Percentages'!$B:$B,0),'Data - Knowledge'!BG$8)/100</f>
        <v>0.546</v>
      </c>
      <c r="BH339" s="380">
        <f t="array" aca="true" ref="BH339">INDEX(KM_PCT,MATCH($A339,'Knowledge - Percentages'!$B:$B,0),'Data - Knowledge'!BH$8)/100</f>
        <v>0.535</v>
      </c>
      <c r="BI339" s="380">
        <f t="array" aca="true" ref="BI339">INDEX(KM_PCT,MATCH($A339,'Knowledge - Percentages'!$B:$B,0),'Data - Knowledge'!BI$8)/100</f>
        <v>0.535</v>
      </c>
      <c r="BJ339" s="380">
        <f t="array" aca="true" ref="BJ339">INDEX(KM_PCT,MATCH($A339,'Knowledge - Percentages'!$B:$B,0),'Data - Knowledge'!BJ$8)/100</f>
        <v>0.49200000000000005</v>
      </c>
      <c r="BK339" s="380">
        <f t="array" aca="true" ref="BK339">INDEX(KM_PCT,MATCH($A339,'Knowledge - Percentages'!$B:$B,0),'Data - Knowledge'!BK$8)/100</f>
        <v>0.47200000000000003</v>
      </c>
      <c r="BL339" s="380">
        <f t="array" aca="true" ref="BL339">INDEX(KM_PCT,MATCH($A339,'Knowledge - Percentages'!$B:$B,0),'Data - Knowledge'!BL$8)/100</f>
        <v>0.41100000000000003</v>
      </c>
      <c r="BM339" s="380">
        <f t="array" aca="true" ref="BM339">INDEX(KM_PCT,MATCH($A339,'Knowledge - Percentages'!$B:$B,0),'Data - Knowledge'!BM$8)/100</f>
        <v>0.44</v>
      </c>
      <c r="BN339" s="380">
        <f t="array" aca="true" ref="BN339">INDEX(KM_PCT,MATCH($A339,'Knowledge - Percentages'!$B:$B,0),'Data - Knowledge'!BN$8)/100</f>
        <v>0.47200000000000003</v>
      </c>
      <c r="BO339" s="380">
        <f t="array" aca="true" ref="BO339">INDEX(KM_PCT,MATCH($A339,'Knowledge - Percentages'!$B:$B,0),'Data - Knowledge'!BO$8)/100</f>
        <v>0.457</v>
      </c>
      <c r="BP339" s="380">
        <f t="array" aca="true" ref="BP339">INDEX(KM_PCT,MATCH($A339,'Knowledge - Percentages'!$B:$B,0),'Data - Knowledge'!BP$8)/100</f>
        <v>0.457</v>
      </c>
      <c r="BQ339" s="380">
        <f t="array" aca="true" ref="BQ339">INDEX(KM_PCT,MATCH($A339,'Knowledge - Percentages'!$B:$B,0),'Data - Knowledge'!BQ$8)/100</f>
        <v>0.391</v>
      </c>
    </row>
    <row r="340" spans="1:69">
      <c r="A340" t="s">
        <v>1246</v>
      </c>
      <c r="B340" t="s">
        <v>1195</v>
      </c>
      <c r="C340" t="s">
        <v>1222</v>
      </c>
      <c r="D340" t="s">
        <v>1247</v>
      </c>
      <c r="E340" s="373">
        <f>SUMPRODUCT($K$2:$BQ$2,$K340:$BQ340)/$J$2</f>
        <v>0.050833333333333335</v>
      </c>
      <c r="F340" s="379">
        <f>SUMPRODUCT($K$2:$BQ$2,$K340:$BQ340)</f>
        <v>13.42</v>
      </c>
      <c r="G340" s="373">
        <f>SUMPRODUCT($K$3:$BQ$3,$K340:$BQ340)/$J$3</f>
        <v>0.047591991786447657</v>
      </c>
      <c r="H340" s="379">
        <f>SUMPRODUCT($K$3:$BQ$3,$K340:$BQ340)</f>
        <v>463.54600000000016</v>
      </c>
      <c r="I340" s="373">
        <f>CORREL($K$4:$BQ$4,$K340:$BQ340)</f>
        <v>-0.20701790047634372</v>
      </c>
      <c r="J340" s="379">
        <f>$E340/$G340*100</f>
        <v>106.81068689335396</v>
      </c>
      <c r="K340" s="380">
        <f t="array" aca="true" ref="K340">INDEX(KM_PCT,MATCH($A340,'Knowledge - Percentages'!$B:$B,0),'Data - Knowledge'!K$8)/100</f>
        <v>0.413</v>
      </c>
      <c r="L340" s="380">
        <f t="array" aca="true" ref="L340">INDEX(KM_PCT,MATCH($A340,'Knowledge - Percentages'!$B:$B,0),'Data - Knowledge'!L$8)/100</f>
        <v>0.18</v>
      </c>
      <c r="M340" s="380">
        <f t="array" aca="true" ref="M340">INDEX(KM_PCT,MATCH($A340,'Knowledge - Percentages'!$B:$B,0),'Data - Knowledge'!M$8)/100</f>
        <v>0.096999999999999989</v>
      </c>
      <c r="N340" s="380">
        <f t="array" aca="true" ref="N340">INDEX(KM_PCT,MATCH($A340,'Knowledge - Percentages'!$B:$B,0),'Data - Knowledge'!N$8)/100</f>
        <v>0.044000000000000004</v>
      </c>
      <c r="O340" s="380">
        <f t="array" aca="true" ref="O340">INDEX(KM_PCT,MATCH($A340,'Knowledge - Percentages'!$B:$B,0),'Data - Knowledge'!O$8)/100</f>
        <v>0.047</v>
      </c>
      <c r="P340" s="380">
        <f t="array" aca="true" ref="P340">INDEX(KM_PCT,MATCH($A340,'Knowledge - Percentages'!$B:$B,0),'Data - Knowledge'!P$8)/100</f>
        <v>0.047</v>
      </c>
      <c r="Q340" s="380">
        <f t="array" aca="true" ref="Q340">INDEX(KM_PCT,MATCH($A340,'Knowledge - Percentages'!$B:$B,0),'Data - Knowledge'!Q$8)/100</f>
        <v>0.047</v>
      </c>
      <c r="R340" s="380">
        <f t="array" aca="true" ref="R340">INDEX(KM_PCT,MATCH($A340,'Knowledge - Percentages'!$B:$B,0),'Data - Knowledge'!R$8)/100</f>
        <v>0.05</v>
      </c>
      <c r="S340" s="380">
        <f t="array" aca="true" ref="S340">INDEX(KM_PCT,MATCH($A340,'Knowledge - Percentages'!$B:$B,0),'Data - Knowledge'!S$8)/100</f>
        <v>0.047</v>
      </c>
      <c r="T340" s="380">
        <f t="array" aca="true" ref="T340">INDEX(KM_PCT,MATCH($A340,'Knowledge - Percentages'!$B:$B,0),'Data - Knowledge'!T$8)/100</f>
        <v>0.035</v>
      </c>
      <c r="U340" s="380">
        <f t="array" aca="true" ref="U340">INDEX(KM_PCT,MATCH($A340,'Knowledge - Percentages'!$B:$B,0),'Data - Knowledge'!U$8)/100</f>
        <v>0.035</v>
      </c>
      <c r="V340" s="380">
        <f t="array" aca="true" ref="V340">INDEX(KM_PCT,MATCH($A340,'Knowledge - Percentages'!$B:$B,0),'Data - Knowledge'!V$8)/100</f>
        <v>0.034</v>
      </c>
      <c r="W340" s="380">
        <f t="array" aca="true" ref="W340">INDEX(KM_PCT,MATCH($A340,'Knowledge - Percentages'!$B:$B,0),'Data - Knowledge'!W$8)/100</f>
        <v>0.035</v>
      </c>
      <c r="X340" s="380">
        <f t="array" aca="true" ref="X340">INDEX(KM_PCT,MATCH($A340,'Knowledge - Percentages'!$B:$B,0),'Data - Knowledge'!X$8)/100</f>
        <v>0.14300000000000002</v>
      </c>
      <c r="Y340" s="380">
        <f t="array" aca="true" ref="Y340">INDEX(KM_PCT,MATCH($A340,'Knowledge - Percentages'!$B:$B,0),'Data - Knowledge'!Y$8)/100</f>
        <v>0.14300000000000002</v>
      </c>
      <c r="Z340" s="380">
        <f t="array" aca="true" ref="Z340">INDEX(KM_PCT,MATCH($A340,'Knowledge - Percentages'!$B:$B,0),'Data - Knowledge'!Z$8)/100</f>
        <v>0.301</v>
      </c>
      <c r="AA340" s="380">
        <f t="array" aca="true" ref="AA340">INDEX(KM_PCT,MATCH($A340,'Knowledge - Percentages'!$B:$B,0),'Data - Knowledge'!AA$8)/100</f>
        <v>0.14300000000000002</v>
      </c>
      <c r="AB340" s="380">
        <f t="array" aca="true" ref="AB340">INDEX(KM_PCT,MATCH($A340,'Knowledge - Percentages'!$B:$B,0),'Data - Knowledge'!AB$8)/100</f>
        <v>0.052000000000000005</v>
      </c>
      <c r="AC340" s="380">
        <f t="array" aca="true" ref="AC340">INDEX(KM_PCT,MATCH($A340,'Knowledge - Percentages'!$B:$B,0),'Data - Knowledge'!AC$8)/100</f>
        <v>0.10300000000000001</v>
      </c>
      <c r="AD340" s="380">
        <f t="array" aca="true" ref="AD340">INDEX(KM_PCT,MATCH($A340,'Knowledge - Percentages'!$B:$B,0),'Data - Knowledge'!AD$8)/100</f>
        <v>0.155</v>
      </c>
      <c r="AE340" s="380">
        <f t="array" aca="true" ref="AE340">INDEX(KM_PCT,MATCH($A340,'Knowledge - Percentages'!$B:$B,0),'Data - Knowledge'!AE$8)/100</f>
        <v>0.038</v>
      </c>
      <c r="AF340" s="380">
        <f t="array" aca="true" ref="AF340">INDEX(KM_PCT,MATCH($A340,'Knowledge - Percentages'!$B:$B,0),'Data - Knowledge'!AF$8)/100</f>
        <v>0.038</v>
      </c>
      <c r="AG340" s="380">
        <f t="array" aca="true" ref="AG340">INDEX(KM_PCT,MATCH($A340,'Knowledge - Percentages'!$B:$B,0),'Data - Knowledge'!AG$8)/100</f>
        <v>0.027999999999999997</v>
      </c>
      <c r="AH340" s="380">
        <f t="array" aca="true" ref="AH340">INDEX(KM_PCT,MATCH($A340,'Knowledge - Percentages'!$B:$B,0),'Data - Knowledge'!AH$8)/100</f>
        <v>0.04</v>
      </c>
      <c r="AI340" s="380">
        <f t="array" aca="true" ref="AI340">INDEX(KM_PCT,MATCH($A340,'Knowledge - Percentages'!$B:$B,0),'Data - Knowledge'!AI$8)/100</f>
        <v>0.111</v>
      </c>
      <c r="AJ340" s="380">
        <f t="array" aca="true" ref="AJ340">INDEX(KM_PCT,MATCH($A340,'Knowledge - Percentages'!$B:$B,0),'Data - Knowledge'!AJ$8)/100</f>
        <v>0.047</v>
      </c>
      <c r="AK340" s="380">
        <f t="array" aca="true" ref="AK340">INDEX(KM_PCT,MATCH($A340,'Knowledge - Percentages'!$B:$B,0),'Data - Knowledge'!AK$8)/100</f>
        <v>0.047</v>
      </c>
      <c r="AL340" s="380">
        <f t="array" aca="true" ref="AL340">INDEX(KM_PCT,MATCH($A340,'Knowledge - Percentages'!$B:$B,0),'Data - Knowledge'!AL$8)/100</f>
        <v>0.062</v>
      </c>
      <c r="AM340" s="380">
        <f t="array" aca="true" ref="AM340">INDEX(KM_PCT,MATCH($A340,'Knowledge - Percentages'!$B:$B,0),'Data - Knowledge'!AM$8)/100</f>
        <v>0.045</v>
      </c>
      <c r="AN340" s="380">
        <f t="array" aca="true" ref="AN340">INDEX(KM_PCT,MATCH($A340,'Knowledge - Percentages'!$B:$B,0),'Data - Knowledge'!AN$8)/100</f>
        <v>0.03</v>
      </c>
      <c r="AO340" s="380">
        <f t="array" aca="true" ref="AO340">INDEX(KM_PCT,MATCH($A340,'Knowledge - Percentages'!$B:$B,0),'Data - Knowledge'!AO$8)/100</f>
        <v>0.03</v>
      </c>
      <c r="AP340" s="380">
        <f t="array" aca="true" ref="AP340">INDEX(KM_PCT,MATCH($A340,'Knowledge - Percentages'!$B:$B,0),'Data - Knowledge'!AP$8)/100</f>
        <v>0.048</v>
      </c>
      <c r="AQ340" s="380">
        <f t="array" aca="true" ref="AQ340">INDEX(KM_PCT,MATCH($A340,'Knowledge - Percentages'!$B:$B,0),'Data - Knowledge'!AQ$8)/100</f>
        <v>0.047</v>
      </c>
      <c r="AR340" s="380">
        <f t="array" aca="true" ref="AR340">INDEX(KM_PCT,MATCH($A340,'Knowledge - Percentages'!$B:$B,0),'Data - Knowledge'!AR$8)/100</f>
        <v>0.09</v>
      </c>
      <c r="AS340" s="380">
        <f t="array" aca="true" ref="AS340">INDEX(KM_PCT,MATCH($A340,'Knowledge - Percentages'!$B:$B,0),'Data - Knowledge'!AS$8)/100</f>
        <v>0.085</v>
      </c>
      <c r="AT340" s="380">
        <f t="array" aca="true" ref="AT340">INDEX(KM_PCT,MATCH($A340,'Knowledge - Percentages'!$B:$B,0),'Data - Knowledge'!AT$8)/100</f>
        <v>0.087</v>
      </c>
      <c r="AU340" s="380">
        <f t="array" aca="true" ref="AU340">INDEX(KM_PCT,MATCH($A340,'Knowledge - Percentages'!$B:$B,0),'Data - Knowledge'!AU$8)/100</f>
        <v>0.06</v>
      </c>
      <c r="AV340" s="380">
        <f t="array" aca="true" ref="AV340">INDEX(KM_PCT,MATCH($A340,'Knowledge - Percentages'!$B:$B,0),'Data - Knowledge'!AV$8)/100</f>
        <v>0.034</v>
      </c>
      <c r="AW340" s="380">
        <f t="array" aca="true" ref="AW340">INDEX(KM_PCT,MATCH($A340,'Knowledge - Percentages'!$B:$B,0),'Data - Knowledge'!AW$8)/100</f>
        <v>0.046</v>
      </c>
      <c r="AX340" s="380">
        <f t="array" aca="true" ref="AX340">INDEX(KM_PCT,MATCH($A340,'Knowledge - Percentages'!$B:$B,0),'Data - Knowledge'!AX$8)/100</f>
        <v>0.19399999999999998</v>
      </c>
      <c r="AY340" s="380">
        <f t="array" aca="true" ref="AY340">INDEX(KM_PCT,MATCH($A340,'Knowledge - Percentages'!$B:$B,0),'Data - Knowledge'!AY$8)/100</f>
        <v>0.055</v>
      </c>
      <c r="AZ340" s="380">
        <f t="array" aca="true" ref="AZ340">INDEX(KM_PCT,MATCH($A340,'Knowledge - Percentages'!$B:$B,0),'Data - Knowledge'!AZ$8)/100</f>
        <v>0.055999999999999994</v>
      </c>
      <c r="BA340" s="380">
        <f t="array" aca="true" ref="BA340">INDEX(KM_PCT,MATCH($A340,'Knowledge - Percentages'!$B:$B,0),'Data - Knowledge'!BA$8)/100</f>
        <v>0.055999999999999994</v>
      </c>
      <c r="BB340" s="380">
        <f t="array" aca="true" ref="BB340">INDEX(KM_PCT,MATCH($A340,'Knowledge - Percentages'!$B:$B,0),'Data - Knowledge'!BB$8)/100</f>
        <v>0.055999999999999994</v>
      </c>
      <c r="BC340" s="380">
        <f t="array" aca="true" ref="BC340">INDEX(KM_PCT,MATCH($A340,'Knowledge - Percentages'!$B:$B,0),'Data - Knowledge'!BC$8)/100</f>
        <v>0.038</v>
      </c>
      <c r="BD340" s="380">
        <f t="array" aca="true" ref="BD340">INDEX(KM_PCT,MATCH($A340,'Knowledge - Percentages'!$B:$B,0),'Data - Knowledge'!BD$8)/100</f>
        <v>0.046</v>
      </c>
      <c r="BE340" s="380">
        <f t="array" aca="true" ref="BE340">INDEX(KM_PCT,MATCH($A340,'Knowledge - Percentages'!$B:$B,0),'Data - Knowledge'!BE$8)/100</f>
        <v>0.046</v>
      </c>
      <c r="BF340" s="380">
        <f t="array" aca="true" ref="BF340">INDEX(KM_PCT,MATCH($A340,'Knowledge - Percentages'!$B:$B,0),'Data - Knowledge'!BF$8)/100</f>
        <v>0.046</v>
      </c>
      <c r="BG340" s="380">
        <f t="array" aca="true" ref="BG340">INDEX(KM_PCT,MATCH($A340,'Knowledge - Percentages'!$B:$B,0),'Data - Knowledge'!BG$8)/100</f>
        <v>0.067</v>
      </c>
      <c r="BH340" s="380">
        <f t="array" aca="true" ref="BH340">INDEX(KM_PCT,MATCH($A340,'Knowledge - Percentages'!$B:$B,0),'Data - Knowledge'!BH$8)/100</f>
        <v>0.078</v>
      </c>
      <c r="BI340" s="380">
        <f t="array" aca="true" ref="BI340">INDEX(KM_PCT,MATCH($A340,'Knowledge - Percentages'!$B:$B,0),'Data - Knowledge'!BI$8)/100</f>
        <v>0.067</v>
      </c>
      <c r="BJ340" s="380">
        <f t="array" aca="true" ref="BJ340">INDEX(KM_PCT,MATCH($A340,'Knowledge - Percentages'!$B:$B,0),'Data - Knowledge'!BJ$8)/100</f>
        <v>0.04</v>
      </c>
      <c r="BK340" s="380">
        <f t="array" aca="true" ref="BK340">INDEX(KM_PCT,MATCH($A340,'Knowledge - Percentages'!$B:$B,0),'Data - Knowledge'!BK$8)/100</f>
        <v>0.115</v>
      </c>
      <c r="BL340" s="380">
        <f t="array" aca="true" ref="BL340">INDEX(KM_PCT,MATCH($A340,'Knowledge - Percentages'!$B:$B,0),'Data - Knowledge'!BL$8)/100</f>
        <v>0.069</v>
      </c>
      <c r="BM340" s="380">
        <f t="array" aca="true" ref="BM340">INDEX(KM_PCT,MATCH($A340,'Knowledge - Percentages'!$B:$B,0),'Data - Knowledge'!BM$8)/100</f>
        <v>0.092</v>
      </c>
      <c r="BN340" s="380">
        <f t="array" aca="true" ref="BN340">INDEX(KM_PCT,MATCH($A340,'Knowledge - Percentages'!$B:$B,0),'Data - Knowledge'!BN$8)/100</f>
        <v>0.069</v>
      </c>
      <c r="BO340" s="380">
        <f t="array" aca="true" ref="BO340">INDEX(KM_PCT,MATCH($A340,'Knowledge - Percentages'!$B:$B,0),'Data - Knowledge'!BO$8)/100</f>
        <v>0.067</v>
      </c>
      <c r="BP340" s="380">
        <f t="array" aca="true" ref="BP340">INDEX(KM_PCT,MATCH($A340,'Knowledge - Percentages'!$B:$B,0),'Data - Knowledge'!BP$8)/100</f>
        <v>0.067</v>
      </c>
      <c r="BQ340" s="380">
        <f t="array" aca="true" ref="BQ340">INDEX(KM_PCT,MATCH($A340,'Knowledge - Percentages'!$B:$B,0),'Data - Knowledge'!BQ$8)/100</f>
        <v>0.067</v>
      </c>
    </row>
    <row r="341" spans="1:69">
      <c r="A341" t="s">
        <v>1248</v>
      </c>
      <c r="B341" t="s">
        <v>1195</v>
      </c>
      <c r="C341" t="s">
        <v>1222</v>
      </c>
      <c r="D341" t="s">
        <v>746</v>
      </c>
      <c r="E341" s="373">
        <f>SUMPRODUCT($K$2:$BQ$2,$K341:$BQ341)/$J$2</f>
        <v>0.35836363636363627</v>
      </c>
      <c r="F341" s="379">
        <f>SUMPRODUCT($K$2:$BQ$2,$K341:$BQ341)</f>
        <v>94.607999999999976</v>
      </c>
      <c r="G341" s="373">
        <f>SUMPRODUCT($K$3:$BQ$3,$K341:$BQ341)/$J$3</f>
        <v>0.35876406570841907</v>
      </c>
      <c r="H341" s="379">
        <f>SUMPRODUCT($K$3:$BQ$3,$K341:$BQ341)</f>
        <v>3494.3620000000014</v>
      </c>
      <c r="I341" s="373">
        <f>CORREL($K$4:$BQ$4,$K341:$BQ341)</f>
        <v>-0.21203759120616969</v>
      </c>
      <c r="J341" s="379">
        <f>$E341/$G341*100</f>
        <v>99.888386440266217</v>
      </c>
      <c r="K341" s="380">
        <f t="array" aca="true" ref="K341">INDEX(KM_PCT,MATCH($A341,'Knowledge - Percentages'!$B:$B,0),'Data - Knowledge'!K$8)/100</f>
        <v>0.598</v>
      </c>
      <c r="L341" s="380">
        <f t="array" aca="true" ref="L341">INDEX(KM_PCT,MATCH($A341,'Knowledge - Percentages'!$B:$B,0),'Data - Knowledge'!L$8)/100</f>
        <v>0.6</v>
      </c>
      <c r="M341" s="380">
        <f t="array" aca="true" ref="M341">INDEX(KM_PCT,MATCH($A341,'Knowledge - Percentages'!$B:$B,0),'Data - Knowledge'!M$8)/100</f>
        <v>0.513</v>
      </c>
      <c r="N341" s="380">
        <f t="array" aca="true" ref="N341">INDEX(KM_PCT,MATCH($A341,'Knowledge - Percentages'!$B:$B,0),'Data - Knowledge'!N$8)/100</f>
        <v>0.33</v>
      </c>
      <c r="O341" s="380">
        <f t="array" aca="true" ref="O341">INDEX(KM_PCT,MATCH($A341,'Knowledge - Percentages'!$B:$B,0),'Data - Knowledge'!O$8)/100</f>
        <v>0.36700000000000005</v>
      </c>
      <c r="P341" s="380">
        <f t="array" aca="true" ref="P341">INDEX(KM_PCT,MATCH($A341,'Knowledge - Percentages'!$B:$B,0),'Data - Knowledge'!P$8)/100</f>
        <v>0.37</v>
      </c>
      <c r="Q341" s="380">
        <f t="array" aca="true" ref="Q341">INDEX(KM_PCT,MATCH($A341,'Knowledge - Percentages'!$B:$B,0),'Data - Knowledge'!Q$8)/100</f>
        <v>0.397</v>
      </c>
      <c r="R341" s="380">
        <f t="array" aca="true" ref="R341">INDEX(KM_PCT,MATCH($A341,'Knowledge - Percentages'!$B:$B,0),'Data - Knowledge'!R$8)/100</f>
        <v>0.375</v>
      </c>
      <c r="S341" s="380">
        <f t="array" aca="true" ref="S341">INDEX(KM_PCT,MATCH($A341,'Knowledge - Percentages'!$B:$B,0),'Data - Knowledge'!S$8)/100</f>
        <v>0.379</v>
      </c>
      <c r="T341" s="380">
        <f t="array" aca="true" ref="T341">INDEX(KM_PCT,MATCH($A341,'Knowledge - Percentages'!$B:$B,0),'Data - Knowledge'!T$8)/100</f>
        <v>0.353</v>
      </c>
      <c r="U341" s="380">
        <f t="array" aca="true" ref="U341">INDEX(KM_PCT,MATCH($A341,'Knowledge - Percentages'!$B:$B,0),'Data - Knowledge'!U$8)/100</f>
        <v>0.32</v>
      </c>
      <c r="V341" s="380">
        <f t="array" aca="true" ref="V341">INDEX(KM_PCT,MATCH($A341,'Knowledge - Percentages'!$B:$B,0),'Data - Knowledge'!V$8)/100</f>
        <v>0.214</v>
      </c>
      <c r="W341" s="380">
        <f t="array" aca="true" ref="W341">INDEX(KM_PCT,MATCH($A341,'Knowledge - Percentages'!$B:$B,0),'Data - Knowledge'!W$8)/100</f>
        <v>0.319</v>
      </c>
      <c r="X341" s="380">
        <f t="array" aca="true" ref="X341">INDEX(KM_PCT,MATCH($A341,'Knowledge - Percentages'!$B:$B,0),'Data - Knowledge'!X$8)/100</f>
        <v>0.578</v>
      </c>
      <c r="Y341" s="380">
        <f t="array" aca="true" ref="Y341">INDEX(KM_PCT,MATCH($A341,'Knowledge - Percentages'!$B:$B,0),'Data - Knowledge'!Y$8)/100</f>
        <v>0.626</v>
      </c>
      <c r="Z341" s="380">
        <f t="array" aca="true" ref="Z341">INDEX(KM_PCT,MATCH($A341,'Knowledge - Percentages'!$B:$B,0),'Data - Knowledge'!Z$8)/100</f>
        <v>0.618</v>
      </c>
      <c r="AA341" s="380">
        <f t="array" aca="true" ref="AA341">INDEX(KM_PCT,MATCH($A341,'Knowledge - Percentages'!$B:$B,0),'Data - Knowledge'!AA$8)/100</f>
        <v>0.605</v>
      </c>
      <c r="AB341" s="380">
        <f t="array" aca="true" ref="AB341">INDEX(KM_PCT,MATCH($A341,'Knowledge - Percentages'!$B:$B,0),'Data - Knowledge'!AB$8)/100</f>
        <v>0.474</v>
      </c>
      <c r="AC341" s="380">
        <f t="array" aca="true" ref="AC341">INDEX(KM_PCT,MATCH($A341,'Knowledge - Percentages'!$B:$B,0),'Data - Knowledge'!AC$8)/100</f>
        <v>0.531</v>
      </c>
      <c r="AD341" s="380">
        <f t="array" aca="true" ref="AD341">INDEX(KM_PCT,MATCH($A341,'Knowledge - Percentages'!$B:$B,0),'Data - Knowledge'!AD$8)/100</f>
        <v>0.56600000000000006</v>
      </c>
      <c r="AE341" s="380">
        <f t="array" aca="true" ref="AE341">INDEX(KM_PCT,MATCH($A341,'Knowledge - Percentages'!$B:$B,0),'Data - Knowledge'!AE$8)/100</f>
        <v>0.317</v>
      </c>
      <c r="AF341" s="380">
        <f t="array" aca="true" ref="AF341">INDEX(KM_PCT,MATCH($A341,'Knowledge - Percentages'!$B:$B,0),'Data - Knowledge'!AF$8)/100</f>
        <v>0.317</v>
      </c>
      <c r="AG341" s="380">
        <f t="array" aca="true" ref="AG341">INDEX(KM_PCT,MATCH($A341,'Knowledge - Percentages'!$B:$B,0),'Data - Knowledge'!AG$8)/100</f>
        <v>0.317</v>
      </c>
      <c r="AH341" s="380">
        <f t="array" aca="true" ref="AH341">INDEX(KM_PCT,MATCH($A341,'Knowledge - Percentages'!$B:$B,0),'Data - Knowledge'!AH$8)/100</f>
        <v>0.36700000000000005</v>
      </c>
      <c r="AI341" s="380">
        <f t="array" aca="true" ref="AI341">INDEX(KM_PCT,MATCH($A341,'Knowledge - Percentages'!$B:$B,0),'Data - Knowledge'!AI$8)/100</f>
        <v>0.48700000000000004</v>
      </c>
      <c r="AJ341" s="380">
        <f t="array" aca="true" ref="AJ341">INDEX(KM_PCT,MATCH($A341,'Knowledge - Percentages'!$B:$B,0),'Data - Knowledge'!AJ$8)/100</f>
        <v>0.36700000000000005</v>
      </c>
      <c r="AK341" s="380">
        <f t="array" aca="true" ref="AK341">INDEX(KM_PCT,MATCH($A341,'Knowledge - Percentages'!$B:$B,0),'Data - Knowledge'!AK$8)/100</f>
        <v>0.364</v>
      </c>
      <c r="AL341" s="380">
        <f t="array" aca="true" ref="AL341">INDEX(KM_PCT,MATCH($A341,'Knowledge - Percentages'!$B:$B,0),'Data - Knowledge'!AL$8)/100</f>
        <v>0.425</v>
      </c>
      <c r="AM341" s="380">
        <f t="array" aca="true" ref="AM341">INDEX(KM_PCT,MATCH($A341,'Knowledge - Percentages'!$B:$B,0),'Data - Knowledge'!AM$8)/100</f>
        <v>0.35</v>
      </c>
      <c r="AN341" s="380">
        <f t="array" aca="true" ref="AN341">INDEX(KM_PCT,MATCH($A341,'Knowledge - Percentages'!$B:$B,0),'Data - Knowledge'!AN$8)/100</f>
        <v>0.217</v>
      </c>
      <c r="AO341" s="380">
        <f t="array" aca="true" ref="AO341">INDEX(KM_PCT,MATCH($A341,'Knowledge - Percentages'!$B:$B,0),'Data - Knowledge'!AO$8)/100</f>
        <v>0.217</v>
      </c>
      <c r="AP341" s="380">
        <f t="array" aca="true" ref="AP341">INDEX(KM_PCT,MATCH($A341,'Knowledge - Percentages'!$B:$B,0),'Data - Knowledge'!AP$8)/100</f>
        <v>0.409</v>
      </c>
      <c r="AQ341" s="380">
        <f t="array" aca="true" ref="AQ341">INDEX(KM_PCT,MATCH($A341,'Knowledge - Percentages'!$B:$B,0),'Data - Knowledge'!AQ$8)/100</f>
        <v>0.409</v>
      </c>
      <c r="AR341" s="380">
        <f t="array" aca="true" ref="AR341">INDEX(KM_PCT,MATCH($A341,'Knowledge - Percentages'!$B:$B,0),'Data - Knowledge'!AR$8)/100</f>
        <v>0.767</v>
      </c>
      <c r="AS341" s="380">
        <f t="array" aca="true" ref="AS341">INDEX(KM_PCT,MATCH($A341,'Knowledge - Percentages'!$B:$B,0),'Data - Knowledge'!AS$8)/100</f>
        <v>0.695</v>
      </c>
      <c r="AT341" s="380">
        <f t="array" aca="true" ref="AT341">INDEX(KM_PCT,MATCH($A341,'Knowledge - Percentages'!$B:$B,0),'Data - Knowledge'!AT$8)/100</f>
        <v>0.58</v>
      </c>
      <c r="AU341" s="380">
        <f t="array" aca="true" ref="AU341">INDEX(KM_PCT,MATCH($A341,'Knowledge - Percentages'!$B:$B,0),'Data - Knowledge'!AU$8)/100</f>
        <v>0.384</v>
      </c>
      <c r="AV341" s="380">
        <f t="array" aca="true" ref="AV341">INDEX(KM_PCT,MATCH($A341,'Knowledge - Percentages'!$B:$B,0),'Data - Knowledge'!AV$8)/100</f>
        <v>0.384</v>
      </c>
      <c r="AW341" s="380">
        <f t="array" aca="true" ref="AW341">INDEX(KM_PCT,MATCH($A341,'Knowledge - Percentages'!$B:$B,0),'Data - Knowledge'!AW$8)/100</f>
        <v>0.36700000000000005</v>
      </c>
      <c r="AX341" s="380">
        <f t="array" aca="true" ref="AX341">INDEX(KM_PCT,MATCH($A341,'Knowledge - Percentages'!$B:$B,0),'Data - Knowledge'!AX$8)/100</f>
        <v>0.575</v>
      </c>
      <c r="AY341" s="380">
        <f t="array" aca="true" ref="AY341">INDEX(KM_PCT,MATCH($A341,'Knowledge - Percentages'!$B:$B,0),'Data - Knowledge'!AY$8)/100</f>
        <v>0.29</v>
      </c>
      <c r="AZ341" s="380">
        <f t="array" aca="true" ref="AZ341">INDEX(KM_PCT,MATCH($A341,'Knowledge - Percentages'!$B:$B,0),'Data - Knowledge'!AZ$8)/100</f>
        <v>0.344</v>
      </c>
      <c r="BA341" s="380">
        <f t="array" aca="true" ref="BA341">INDEX(KM_PCT,MATCH($A341,'Knowledge - Percentages'!$B:$B,0),'Data - Knowledge'!BA$8)/100</f>
        <v>0.344</v>
      </c>
      <c r="BB341" s="380">
        <f t="array" aca="true" ref="BB341">INDEX(KM_PCT,MATCH($A341,'Knowledge - Percentages'!$B:$B,0),'Data - Knowledge'!BB$8)/100</f>
        <v>0.344</v>
      </c>
      <c r="BC341" s="380">
        <f t="array" aca="true" ref="BC341">INDEX(KM_PCT,MATCH($A341,'Knowledge - Percentages'!$B:$B,0),'Data - Knowledge'!BC$8)/100</f>
        <v>0.207</v>
      </c>
      <c r="BD341" s="380">
        <f t="array" aca="true" ref="BD341">INDEX(KM_PCT,MATCH($A341,'Knowledge - Percentages'!$B:$B,0),'Data - Knowledge'!BD$8)/100</f>
        <v>0.17600000000000002</v>
      </c>
      <c r="BE341" s="380">
        <f t="array" aca="true" ref="BE341">INDEX(KM_PCT,MATCH($A341,'Knowledge - Percentages'!$B:$B,0),'Data - Knowledge'!BE$8)/100</f>
        <v>0.282</v>
      </c>
      <c r="BF341" s="380">
        <f t="array" aca="true" ref="BF341">INDEX(KM_PCT,MATCH($A341,'Knowledge - Percentages'!$B:$B,0),'Data - Knowledge'!BF$8)/100</f>
        <v>0.28</v>
      </c>
      <c r="BG341" s="380">
        <f t="array" aca="true" ref="BG341">INDEX(KM_PCT,MATCH($A341,'Knowledge - Percentages'!$B:$B,0),'Data - Knowledge'!BG$8)/100</f>
        <v>0.382</v>
      </c>
      <c r="BH341" s="380">
        <f t="array" aca="true" ref="BH341">INDEX(KM_PCT,MATCH($A341,'Knowledge - Percentages'!$B:$B,0),'Data - Knowledge'!BH$8)/100</f>
        <v>0.382</v>
      </c>
      <c r="BI341" s="380">
        <f t="array" aca="true" ref="BI341">INDEX(KM_PCT,MATCH($A341,'Knowledge - Percentages'!$B:$B,0),'Data - Knowledge'!BI$8)/100</f>
        <v>0.382</v>
      </c>
      <c r="BJ341" s="380">
        <f t="array" aca="true" ref="BJ341">INDEX(KM_PCT,MATCH($A341,'Knowledge - Percentages'!$B:$B,0),'Data - Knowledge'!BJ$8)/100</f>
        <v>0.44299999999999995</v>
      </c>
      <c r="BK341" s="380">
        <f t="array" aca="true" ref="BK341">INDEX(KM_PCT,MATCH($A341,'Knowledge - Percentages'!$B:$B,0),'Data - Knowledge'!BK$8)/100</f>
        <v>0.478</v>
      </c>
      <c r="BL341" s="380">
        <f t="array" aca="true" ref="BL341">INDEX(KM_PCT,MATCH($A341,'Knowledge - Percentages'!$B:$B,0),'Data - Knowledge'!BL$8)/100</f>
        <v>0.496</v>
      </c>
      <c r="BM341" s="380">
        <f t="array" aca="true" ref="BM341">INDEX(KM_PCT,MATCH($A341,'Knowledge - Percentages'!$B:$B,0),'Data - Knowledge'!BM$8)/100</f>
        <v>0.521</v>
      </c>
      <c r="BN341" s="380">
        <f t="array" aca="true" ref="BN341">INDEX(KM_PCT,MATCH($A341,'Knowledge - Percentages'!$B:$B,0),'Data - Knowledge'!BN$8)/100</f>
        <v>0.369</v>
      </c>
      <c r="BO341" s="380">
        <f t="array" aca="true" ref="BO341">INDEX(KM_PCT,MATCH($A341,'Knowledge - Percentages'!$B:$B,0),'Data - Knowledge'!BO$8)/100</f>
        <v>0.359</v>
      </c>
      <c r="BP341" s="380">
        <f t="array" aca="true" ref="BP341">INDEX(KM_PCT,MATCH($A341,'Knowledge - Percentages'!$B:$B,0),'Data - Knowledge'!BP$8)/100</f>
        <v>0.359</v>
      </c>
      <c r="BQ341" s="380">
        <f t="array" aca="true" ref="BQ341">INDEX(KM_PCT,MATCH($A341,'Knowledge - Percentages'!$B:$B,0),'Data - Knowledge'!BQ$8)/100</f>
        <v>0.32899999999999996</v>
      </c>
    </row>
    <row r="342" spans="1:69">
      <c r="A342" t="s">
        <v>1249</v>
      </c>
      <c r="B342" t="s">
        <v>1195</v>
      </c>
      <c r="C342" t="s">
        <v>1222</v>
      </c>
      <c r="D342" t="s">
        <v>747</v>
      </c>
      <c r="E342" s="373">
        <f>SUMPRODUCT($K$2:$BQ$2,$K342:$BQ342)/$J$2</f>
        <v>0.12629545454545452</v>
      </c>
      <c r="F342" s="379">
        <f>SUMPRODUCT($K$2:$BQ$2,$K342:$BQ342)</f>
        <v>33.341999999999992</v>
      </c>
      <c r="G342" s="373">
        <f>SUMPRODUCT($K$3:$BQ$3,$K342:$BQ342)/$J$3</f>
        <v>0.14376057494866532</v>
      </c>
      <c r="H342" s="379">
        <f>SUMPRODUCT($K$3:$BQ$3,$K342:$BQ342)</f>
        <v>1400.228</v>
      </c>
      <c r="I342" s="373">
        <f>CORREL($K$4:$BQ$4,$K342:$BQ342)</f>
        <v>-0.30462724428534993</v>
      </c>
      <c r="J342" s="379">
        <f>$E342/$G342*100</f>
        <v>87.851244745336246</v>
      </c>
      <c r="K342" s="380">
        <f t="array" aca="true" ref="K342">INDEX(KM_PCT,MATCH($A342,'Knowledge - Percentages'!$B:$B,0),'Data - Knowledge'!K$8)/100</f>
        <v>0.631</v>
      </c>
      <c r="L342" s="380">
        <f t="array" aca="true" ref="L342">INDEX(KM_PCT,MATCH($A342,'Knowledge - Percentages'!$B:$B,0),'Data - Knowledge'!L$8)/100</f>
        <v>0.342</v>
      </c>
      <c r="M342" s="380">
        <f t="array" aca="true" ref="M342">INDEX(KM_PCT,MATCH($A342,'Knowledge - Percentages'!$B:$B,0),'Data - Knowledge'!M$8)/100</f>
        <v>0.342</v>
      </c>
      <c r="N342" s="380">
        <f t="array" aca="true" ref="N342">INDEX(KM_PCT,MATCH($A342,'Knowledge - Percentages'!$B:$B,0),'Data - Knowledge'!N$8)/100</f>
        <v>0.113</v>
      </c>
      <c r="O342" s="380">
        <f t="array" aca="true" ref="O342">INDEX(KM_PCT,MATCH($A342,'Knowledge - Percentages'!$B:$B,0),'Data - Knowledge'!O$8)/100</f>
        <v>0.163</v>
      </c>
      <c r="P342" s="380">
        <f t="array" aca="true" ref="P342">INDEX(KM_PCT,MATCH($A342,'Knowledge - Percentages'!$B:$B,0),'Data - Knowledge'!P$8)/100</f>
        <v>0.163</v>
      </c>
      <c r="Q342" s="380">
        <f t="array" aca="true" ref="Q342">INDEX(KM_PCT,MATCH($A342,'Knowledge - Percentages'!$B:$B,0),'Data - Knowledge'!Q$8)/100</f>
        <v>0.215</v>
      </c>
      <c r="R342" s="380">
        <f t="array" aca="true" ref="R342">INDEX(KM_PCT,MATCH($A342,'Knowledge - Percentages'!$B:$B,0),'Data - Knowledge'!R$8)/100</f>
        <v>0.207</v>
      </c>
      <c r="S342" s="380">
        <f t="array" aca="true" ref="S342">INDEX(KM_PCT,MATCH($A342,'Knowledge - Percentages'!$B:$B,0),'Data - Knowledge'!S$8)/100</f>
        <v>0.18899999999999997</v>
      </c>
      <c r="T342" s="380">
        <f t="array" aca="true" ref="T342">INDEX(KM_PCT,MATCH($A342,'Knowledge - Percentages'!$B:$B,0),'Data - Knowledge'!T$8)/100</f>
        <v>0.124</v>
      </c>
      <c r="U342" s="380">
        <f t="array" aca="true" ref="U342">INDEX(KM_PCT,MATCH($A342,'Knowledge - Percentages'!$B:$B,0),'Data - Knowledge'!U$8)/100</f>
        <v>0.113</v>
      </c>
      <c r="V342" s="380">
        <f t="array" aca="true" ref="V342">INDEX(KM_PCT,MATCH($A342,'Knowledge - Percentages'!$B:$B,0),'Data - Knowledge'!V$8)/100</f>
        <v>0.10300000000000001</v>
      </c>
      <c r="W342" s="380">
        <f t="array" aca="true" ref="W342">INDEX(KM_PCT,MATCH($A342,'Knowledge - Percentages'!$B:$B,0),'Data - Knowledge'!W$8)/100</f>
        <v>0.14800000000000002</v>
      </c>
      <c r="X342" s="380">
        <f t="array" aca="true" ref="X342">INDEX(KM_PCT,MATCH($A342,'Knowledge - Percentages'!$B:$B,0),'Data - Knowledge'!X$8)/100</f>
        <v>0.327</v>
      </c>
      <c r="Y342" s="380">
        <f t="array" aca="true" ref="Y342">INDEX(KM_PCT,MATCH($A342,'Knowledge - Percentages'!$B:$B,0),'Data - Knowledge'!Y$8)/100</f>
        <v>0.327</v>
      </c>
      <c r="Z342" s="380">
        <f t="array" aca="true" ref="Z342">INDEX(KM_PCT,MATCH($A342,'Knowledge - Percentages'!$B:$B,0),'Data - Knowledge'!Z$8)/100</f>
        <v>0.43700000000000006</v>
      </c>
      <c r="AA342" s="380">
        <f t="array" aca="true" ref="AA342">INDEX(KM_PCT,MATCH($A342,'Knowledge - Percentages'!$B:$B,0),'Data - Knowledge'!AA$8)/100</f>
        <v>0.327</v>
      </c>
      <c r="AB342" s="380">
        <f t="array" aca="true" ref="AB342">INDEX(KM_PCT,MATCH($A342,'Knowledge - Percentages'!$B:$B,0),'Data - Knowledge'!AB$8)/100</f>
        <v>0.156</v>
      </c>
      <c r="AC342" s="380">
        <f t="array" aca="true" ref="AC342">INDEX(KM_PCT,MATCH($A342,'Knowledge - Percentages'!$B:$B,0),'Data - Knowledge'!AC$8)/100</f>
        <v>0.27</v>
      </c>
      <c r="AD342" s="380">
        <f t="array" aca="true" ref="AD342">INDEX(KM_PCT,MATCH($A342,'Knowledge - Percentages'!$B:$B,0),'Data - Knowledge'!AD$8)/100</f>
        <v>0.359</v>
      </c>
      <c r="AE342" s="380">
        <f t="array" aca="true" ref="AE342">INDEX(KM_PCT,MATCH($A342,'Knowledge - Percentages'!$B:$B,0),'Data - Knowledge'!AE$8)/100</f>
        <v>0.11599999999999999</v>
      </c>
      <c r="AF342" s="380">
        <f t="array" aca="true" ref="AF342">INDEX(KM_PCT,MATCH($A342,'Knowledge - Percentages'!$B:$B,0),'Data - Knowledge'!AF$8)/100</f>
        <v>0.11599999999999999</v>
      </c>
      <c r="AG342" s="380">
        <f t="array" aca="true" ref="AG342">INDEX(KM_PCT,MATCH($A342,'Knowledge - Percentages'!$B:$B,0),'Data - Knowledge'!AG$8)/100</f>
        <v>0.098</v>
      </c>
      <c r="AH342" s="380">
        <f t="array" aca="true" ref="AH342">INDEX(KM_PCT,MATCH($A342,'Knowledge - Percentages'!$B:$B,0),'Data - Knowledge'!AH$8)/100</f>
        <v>0.153</v>
      </c>
      <c r="AI342" s="380">
        <f t="array" aca="true" ref="AI342">INDEX(KM_PCT,MATCH($A342,'Knowledge - Percentages'!$B:$B,0),'Data - Knowledge'!AI$8)/100</f>
        <v>0.28800000000000003</v>
      </c>
      <c r="AJ342" s="380">
        <f t="array" aca="true" ref="AJ342">INDEX(KM_PCT,MATCH($A342,'Knowledge - Percentages'!$B:$B,0),'Data - Knowledge'!AJ$8)/100</f>
        <v>0.153</v>
      </c>
      <c r="AK342" s="380">
        <f t="array" aca="true" ref="AK342">INDEX(KM_PCT,MATCH($A342,'Knowledge - Percentages'!$B:$B,0),'Data - Knowledge'!AK$8)/100</f>
        <v>0.141</v>
      </c>
      <c r="AL342" s="380">
        <f t="array" aca="true" ref="AL342">INDEX(KM_PCT,MATCH($A342,'Knowledge - Percentages'!$B:$B,0),'Data - Knowledge'!AL$8)/100</f>
        <v>0.17800000000000002</v>
      </c>
      <c r="AM342" s="380">
        <f t="array" aca="true" ref="AM342">INDEX(KM_PCT,MATCH($A342,'Knowledge - Percentages'!$B:$B,0),'Data - Knowledge'!AM$8)/100</f>
        <v>0.14300000000000002</v>
      </c>
      <c r="AN342" s="380">
        <f t="array" aca="true" ref="AN342">INDEX(KM_PCT,MATCH($A342,'Knowledge - Percentages'!$B:$B,0),'Data - Knowledge'!AN$8)/100</f>
        <v>0.08199999999999999</v>
      </c>
      <c r="AO342" s="380">
        <f t="array" aca="true" ref="AO342">INDEX(KM_PCT,MATCH($A342,'Knowledge - Percentages'!$B:$B,0),'Data - Knowledge'!AO$8)/100</f>
        <v>0.08199999999999999</v>
      </c>
      <c r="AP342" s="380">
        <f t="array" aca="true" ref="AP342">INDEX(KM_PCT,MATCH($A342,'Knowledge - Percentages'!$B:$B,0),'Data - Knowledge'!AP$8)/100</f>
        <v>0.14300000000000002</v>
      </c>
      <c r="AQ342" s="380">
        <f t="array" aca="true" ref="AQ342">INDEX(KM_PCT,MATCH($A342,'Knowledge - Percentages'!$B:$B,0),'Data - Knowledge'!AQ$8)/100</f>
        <v>0.14300000000000002</v>
      </c>
      <c r="AR342" s="380">
        <f t="array" aca="true" ref="AR342">INDEX(KM_PCT,MATCH($A342,'Knowledge - Percentages'!$B:$B,0),'Data - Knowledge'!AR$8)/100</f>
        <v>0.285</v>
      </c>
      <c r="AS342" s="380">
        <f t="array" aca="true" ref="AS342">INDEX(KM_PCT,MATCH($A342,'Knowledge - Percentages'!$B:$B,0),'Data - Knowledge'!AS$8)/100</f>
        <v>0.316</v>
      </c>
      <c r="AT342" s="380">
        <f t="array" aca="true" ref="AT342">INDEX(KM_PCT,MATCH($A342,'Knowledge - Percentages'!$B:$B,0),'Data - Knowledge'!AT$8)/100</f>
        <v>0.285</v>
      </c>
      <c r="AU342" s="380">
        <f t="array" aca="true" ref="AU342">INDEX(KM_PCT,MATCH($A342,'Knowledge - Percentages'!$B:$B,0),'Data - Knowledge'!AU$8)/100</f>
        <v>0.138</v>
      </c>
      <c r="AV342" s="380">
        <f t="array" aca="true" ref="AV342">INDEX(KM_PCT,MATCH($A342,'Knowledge - Percentages'!$B:$B,0),'Data - Knowledge'!AV$8)/100</f>
        <v>0.122</v>
      </c>
      <c r="AW342" s="380">
        <f t="array" aca="true" ref="AW342">INDEX(KM_PCT,MATCH($A342,'Knowledge - Percentages'!$B:$B,0),'Data - Knowledge'!AW$8)/100</f>
        <v>0.132</v>
      </c>
      <c r="AX342" s="380">
        <f t="array" aca="true" ref="AX342">INDEX(KM_PCT,MATCH($A342,'Knowledge - Percentages'!$B:$B,0),'Data - Knowledge'!AX$8)/100</f>
        <v>0.305</v>
      </c>
      <c r="AY342" s="380">
        <f t="array" aca="true" ref="AY342">INDEX(KM_PCT,MATCH($A342,'Knowledge - Percentages'!$B:$B,0),'Data - Knowledge'!AY$8)/100</f>
        <v>0.11800000000000001</v>
      </c>
      <c r="AZ342" s="380">
        <f t="array" aca="true" ref="AZ342">INDEX(KM_PCT,MATCH($A342,'Knowledge - Percentages'!$B:$B,0),'Data - Knowledge'!AZ$8)/100</f>
        <v>0.11800000000000001</v>
      </c>
      <c r="BA342" s="380">
        <f t="array" aca="true" ref="BA342">INDEX(KM_PCT,MATCH($A342,'Knowledge - Percentages'!$B:$B,0),'Data - Knowledge'!BA$8)/100</f>
        <v>0.11800000000000001</v>
      </c>
      <c r="BB342" s="380">
        <f t="array" aca="true" ref="BB342">INDEX(KM_PCT,MATCH($A342,'Knowledge - Percentages'!$B:$B,0),'Data - Knowledge'!BB$8)/100</f>
        <v>0.11199999999999999</v>
      </c>
      <c r="BC342" s="380">
        <f t="array" aca="true" ref="BC342">INDEX(KM_PCT,MATCH($A342,'Knowledge - Percentages'!$B:$B,0),'Data - Knowledge'!BC$8)/100</f>
        <v>0.068</v>
      </c>
      <c r="BD342" s="380">
        <f t="array" aca="true" ref="BD342">INDEX(KM_PCT,MATCH($A342,'Knowledge - Percentages'!$B:$B,0),'Data - Knowledge'!BD$8)/100</f>
        <v>0.081</v>
      </c>
      <c r="BE342" s="380">
        <f t="array" aca="true" ref="BE342">INDEX(KM_PCT,MATCH($A342,'Knowledge - Percentages'!$B:$B,0),'Data - Knowledge'!BE$8)/100</f>
        <v>0.081</v>
      </c>
      <c r="BF342" s="380">
        <f t="array" aca="true" ref="BF342">INDEX(KM_PCT,MATCH($A342,'Knowledge - Percentages'!$B:$B,0),'Data - Knowledge'!BF$8)/100</f>
        <v>0.081</v>
      </c>
      <c r="BG342" s="380">
        <f t="array" aca="true" ref="BG342">INDEX(KM_PCT,MATCH($A342,'Knowledge - Percentages'!$B:$B,0),'Data - Knowledge'!BG$8)/100</f>
        <v>0.16399999999999998</v>
      </c>
      <c r="BH342" s="380">
        <f t="array" aca="true" ref="BH342">INDEX(KM_PCT,MATCH($A342,'Knowledge - Percentages'!$B:$B,0),'Data - Knowledge'!BH$8)/100</f>
        <v>0.175</v>
      </c>
      <c r="BI342" s="380">
        <f t="array" aca="true" ref="BI342">INDEX(KM_PCT,MATCH($A342,'Knowledge - Percentages'!$B:$B,0),'Data - Knowledge'!BI$8)/100</f>
        <v>0.16399999999999998</v>
      </c>
      <c r="BJ342" s="380">
        <f t="array" aca="true" ref="BJ342">INDEX(KM_PCT,MATCH($A342,'Knowledge - Percentages'!$B:$B,0),'Data - Knowledge'!BJ$8)/100</f>
        <v>0.11800000000000001</v>
      </c>
      <c r="BK342" s="380">
        <f t="array" aca="true" ref="BK342">INDEX(KM_PCT,MATCH($A342,'Knowledge - Percentages'!$B:$B,0),'Data - Knowledge'!BK$8)/100</f>
        <v>0.245</v>
      </c>
      <c r="BL342" s="380">
        <f t="array" aca="true" ref="BL342">INDEX(KM_PCT,MATCH($A342,'Knowledge - Percentages'!$B:$B,0),'Data - Knowledge'!BL$8)/100</f>
        <v>0.21899999999999997</v>
      </c>
      <c r="BM342" s="380">
        <f t="array" aca="true" ref="BM342">INDEX(KM_PCT,MATCH($A342,'Knowledge - Percentages'!$B:$B,0),'Data - Knowledge'!BM$8)/100</f>
        <v>0.188</v>
      </c>
      <c r="BN342" s="380">
        <f t="array" aca="true" ref="BN342">INDEX(KM_PCT,MATCH($A342,'Knowledge - Percentages'!$B:$B,0),'Data - Knowledge'!BN$8)/100</f>
        <v>0.12</v>
      </c>
      <c r="BO342" s="380">
        <f t="array" aca="true" ref="BO342">INDEX(KM_PCT,MATCH($A342,'Knowledge - Percentages'!$B:$B,0),'Data - Knowledge'!BO$8)/100</f>
        <v>0.15</v>
      </c>
      <c r="BP342" s="380">
        <f t="array" aca="true" ref="BP342">INDEX(KM_PCT,MATCH($A342,'Knowledge - Percentages'!$B:$B,0),'Data - Knowledge'!BP$8)/100</f>
        <v>0.15</v>
      </c>
      <c r="BQ342" s="380">
        <f t="array" aca="true" ref="BQ342">INDEX(KM_PCT,MATCH($A342,'Knowledge - Percentages'!$B:$B,0),'Data - Knowledge'!BQ$8)/100</f>
        <v>0.15</v>
      </c>
    </row>
    <row r="343" spans="1:69">
      <c r="A343" t="s">
        <v>1250</v>
      </c>
      <c r="B343" t="s">
        <v>1195</v>
      </c>
      <c r="C343" t="s">
        <v>1222</v>
      </c>
      <c r="D343" t="s">
        <v>1251</v>
      </c>
      <c r="E343" s="373">
        <f>SUMPRODUCT($K$2:$BQ$2,$K343:$BQ343)/$J$2</f>
        <v>0.14623106060606064</v>
      </c>
      <c r="F343" s="379">
        <f>SUMPRODUCT($K$2:$BQ$2,$K343:$BQ343)</f>
        <v>38.605000000000011</v>
      </c>
      <c r="G343" s="373">
        <f>SUMPRODUCT($K$3:$BQ$3,$K343:$BQ343)/$J$3</f>
        <v>0.14887217659137578</v>
      </c>
      <c r="H343" s="379">
        <f>SUMPRODUCT($K$3:$BQ$3,$K343:$BQ343)</f>
        <v>1450.015</v>
      </c>
      <c r="I343" s="373">
        <f>CORREL($K$4:$BQ$4,$K343:$BQ343)</f>
        <v>-0.25602088851568355</v>
      </c>
      <c r="J343" s="379">
        <f>$E343/$G343*100</f>
        <v>98.225916994171143</v>
      </c>
      <c r="K343" s="380">
        <f t="array" aca="true" ref="K343">INDEX(KM_PCT,MATCH($A343,'Knowledge - Percentages'!$B:$B,0),'Data - Knowledge'!K$8)/100</f>
        <v>0.41200000000000003</v>
      </c>
      <c r="L343" s="380">
        <f t="array" aca="true" ref="L343">INDEX(KM_PCT,MATCH($A343,'Knowledge - Percentages'!$B:$B,0),'Data - Knowledge'!L$8)/100</f>
        <v>0.33899999999999997</v>
      </c>
      <c r="M343" s="380">
        <f t="array" aca="true" ref="M343">INDEX(KM_PCT,MATCH($A343,'Knowledge - Percentages'!$B:$B,0),'Data - Knowledge'!M$8)/100</f>
        <v>0.20199999999999999</v>
      </c>
      <c r="N343" s="380">
        <f t="array" aca="true" ref="N343">INDEX(KM_PCT,MATCH($A343,'Knowledge - Percentages'!$B:$B,0),'Data - Knowledge'!N$8)/100</f>
        <v>0.136</v>
      </c>
      <c r="O343" s="380">
        <f t="array" aca="true" ref="O343">INDEX(KM_PCT,MATCH($A343,'Knowledge - Percentages'!$B:$B,0),'Data - Knowledge'!O$8)/100</f>
        <v>0.14800000000000002</v>
      </c>
      <c r="P343" s="380">
        <f t="array" aca="true" ref="P343">INDEX(KM_PCT,MATCH($A343,'Knowledge - Percentages'!$B:$B,0),'Data - Knowledge'!P$8)/100</f>
        <v>0.14800000000000002</v>
      </c>
      <c r="Q343" s="380">
        <f t="array" aca="true" ref="Q343">INDEX(KM_PCT,MATCH($A343,'Knowledge - Percentages'!$B:$B,0),'Data - Knowledge'!Q$8)/100</f>
        <v>0.14800000000000002</v>
      </c>
      <c r="R343" s="380">
        <f t="array" aca="true" ref="R343">INDEX(KM_PCT,MATCH($A343,'Knowledge - Percentages'!$B:$B,0),'Data - Knowledge'!R$8)/100</f>
        <v>0.154</v>
      </c>
      <c r="S343" s="380">
        <f t="array" aca="true" ref="S343">INDEX(KM_PCT,MATCH($A343,'Knowledge - Percentages'!$B:$B,0),'Data - Knowledge'!S$8)/100</f>
        <v>0.157</v>
      </c>
      <c r="T343" s="380">
        <f t="array" aca="true" ref="T343">INDEX(KM_PCT,MATCH($A343,'Knowledge - Percentages'!$B:$B,0),'Data - Knowledge'!T$8)/100</f>
        <v>0.12300000000000001</v>
      </c>
      <c r="U343" s="380">
        <f t="array" aca="true" ref="U343">INDEX(KM_PCT,MATCH($A343,'Knowledge - Percentages'!$B:$B,0),'Data - Knowledge'!U$8)/100</f>
        <v>0.11599999999999999</v>
      </c>
      <c r="V343" s="380">
        <f t="array" aca="true" ref="V343">INDEX(KM_PCT,MATCH($A343,'Knowledge - Percentages'!$B:$B,0),'Data - Knowledge'!V$8)/100</f>
        <v>0.113</v>
      </c>
      <c r="W343" s="380">
        <f t="array" aca="true" ref="W343">INDEX(KM_PCT,MATCH($A343,'Knowledge - Percentages'!$B:$B,0),'Data - Knowledge'!W$8)/100</f>
        <v>0.12300000000000001</v>
      </c>
      <c r="X343" s="380">
        <f t="array" aca="true" ref="X343">INDEX(KM_PCT,MATCH($A343,'Knowledge - Percentages'!$B:$B,0),'Data - Knowledge'!X$8)/100</f>
        <v>0.258</v>
      </c>
      <c r="Y343" s="380">
        <f t="array" aca="true" ref="Y343">INDEX(KM_PCT,MATCH($A343,'Knowledge - Percentages'!$B:$B,0),'Data - Knowledge'!Y$8)/100</f>
        <v>0.258</v>
      </c>
      <c r="Z343" s="380">
        <f t="array" aca="true" ref="Z343">INDEX(KM_PCT,MATCH($A343,'Knowledge - Percentages'!$B:$B,0),'Data - Knowledge'!Z$8)/100</f>
        <v>0.37200000000000005</v>
      </c>
      <c r="AA343" s="380">
        <f t="array" aca="true" ref="AA343">INDEX(KM_PCT,MATCH($A343,'Knowledge - Percentages'!$B:$B,0),'Data - Knowledge'!AA$8)/100</f>
        <v>0.258</v>
      </c>
      <c r="AB343" s="380">
        <f t="array" aca="true" ref="AB343">INDEX(KM_PCT,MATCH($A343,'Knowledge - Percentages'!$B:$B,0),'Data - Knowledge'!AB$8)/100</f>
        <v>0.172</v>
      </c>
      <c r="AC343" s="380">
        <f t="array" aca="true" ref="AC343">INDEX(KM_PCT,MATCH($A343,'Knowledge - Percentages'!$B:$B,0),'Data - Knowledge'!AC$8)/100</f>
        <v>0.221</v>
      </c>
      <c r="AD343" s="380">
        <f t="array" aca="true" ref="AD343">INDEX(KM_PCT,MATCH($A343,'Knowledge - Percentages'!$B:$B,0),'Data - Knowledge'!AD$8)/100</f>
        <v>0.248</v>
      </c>
      <c r="AE343" s="380">
        <f t="array" aca="true" ref="AE343">INDEX(KM_PCT,MATCH($A343,'Knowledge - Percentages'!$B:$B,0),'Data - Knowledge'!AE$8)/100</f>
        <v>0.142</v>
      </c>
      <c r="AF343" s="380">
        <f t="array" aca="true" ref="AF343">INDEX(KM_PCT,MATCH($A343,'Knowledge - Percentages'!$B:$B,0),'Data - Knowledge'!AF$8)/100</f>
        <v>0.159</v>
      </c>
      <c r="AG343" s="380">
        <f t="array" aca="true" ref="AG343">INDEX(KM_PCT,MATCH($A343,'Knowledge - Percentages'!$B:$B,0),'Data - Knowledge'!AG$8)/100</f>
        <v>0.159</v>
      </c>
      <c r="AH343" s="380">
        <f t="array" aca="true" ref="AH343">INDEX(KM_PCT,MATCH($A343,'Knowledge - Percentages'!$B:$B,0),'Data - Knowledge'!AH$8)/100</f>
        <v>0.125</v>
      </c>
      <c r="AI343" s="380">
        <f t="array" aca="true" ref="AI343">INDEX(KM_PCT,MATCH($A343,'Knowledge - Percentages'!$B:$B,0),'Data - Knowledge'!AI$8)/100</f>
        <v>0.17600000000000002</v>
      </c>
      <c r="AJ343" s="380">
        <f t="array" aca="true" ref="AJ343">INDEX(KM_PCT,MATCH($A343,'Knowledge - Percentages'!$B:$B,0),'Data - Knowledge'!AJ$8)/100</f>
        <v>0.154</v>
      </c>
      <c r="AK343" s="380">
        <f t="array" aca="true" ref="AK343">INDEX(KM_PCT,MATCH($A343,'Knowledge - Percentages'!$B:$B,0),'Data - Knowledge'!AK$8)/100</f>
        <v>0.159</v>
      </c>
      <c r="AL343" s="380">
        <f t="array" aca="true" ref="AL343">INDEX(KM_PCT,MATCH($A343,'Knowledge - Percentages'!$B:$B,0),'Data - Knowledge'!AL$8)/100</f>
        <v>0.168</v>
      </c>
      <c r="AM343" s="380">
        <f t="array" aca="true" ref="AM343">INDEX(KM_PCT,MATCH($A343,'Knowledge - Percentages'!$B:$B,0),'Data - Knowledge'!AM$8)/100</f>
        <v>0.159</v>
      </c>
      <c r="AN343" s="380">
        <f t="array" aca="true" ref="AN343">INDEX(KM_PCT,MATCH($A343,'Knowledge - Percentages'!$B:$B,0),'Data - Knowledge'!AN$8)/100</f>
        <v>0.10800000000000001</v>
      </c>
      <c r="AO343" s="380">
        <f t="array" aca="true" ref="AO343">INDEX(KM_PCT,MATCH($A343,'Knowledge - Percentages'!$B:$B,0),'Data - Knowledge'!AO$8)/100</f>
        <v>0.111</v>
      </c>
      <c r="AP343" s="380">
        <f t="array" aca="true" ref="AP343">INDEX(KM_PCT,MATCH($A343,'Knowledge - Percentages'!$B:$B,0),'Data - Knowledge'!AP$8)/100</f>
        <v>0.165</v>
      </c>
      <c r="AQ343" s="380">
        <f t="array" aca="true" ref="AQ343">INDEX(KM_PCT,MATCH($A343,'Knowledge - Percentages'!$B:$B,0),'Data - Knowledge'!AQ$8)/100</f>
        <v>0.163</v>
      </c>
      <c r="AR343" s="380">
        <f t="array" aca="true" ref="AR343">INDEX(KM_PCT,MATCH($A343,'Knowledge - Percentages'!$B:$B,0),'Data - Knowledge'!AR$8)/100</f>
        <v>0.273</v>
      </c>
      <c r="AS343" s="380">
        <f t="array" aca="true" ref="AS343">INDEX(KM_PCT,MATCH($A343,'Knowledge - Percentages'!$B:$B,0),'Data - Knowledge'!AS$8)/100</f>
        <v>0.23199999999999998</v>
      </c>
      <c r="AT343" s="380">
        <f t="array" aca="true" ref="AT343">INDEX(KM_PCT,MATCH($A343,'Knowledge - Percentages'!$B:$B,0),'Data - Knowledge'!AT$8)/100</f>
        <v>0.239</v>
      </c>
      <c r="AU343" s="380">
        <f t="array" aca="true" ref="AU343">INDEX(KM_PCT,MATCH($A343,'Knowledge - Percentages'!$B:$B,0),'Data - Knowledge'!AU$8)/100</f>
        <v>0.17600000000000002</v>
      </c>
      <c r="AV343" s="380">
        <f t="array" aca="true" ref="AV343">INDEX(KM_PCT,MATCH($A343,'Knowledge - Percentages'!$B:$B,0),'Data - Knowledge'!AV$8)/100</f>
        <v>0.17600000000000002</v>
      </c>
      <c r="AW343" s="380">
        <f t="array" aca="true" ref="AW343">INDEX(KM_PCT,MATCH($A343,'Knowledge - Percentages'!$B:$B,0),'Data - Knowledge'!AW$8)/100</f>
        <v>0.17600000000000002</v>
      </c>
      <c r="AX343" s="380">
        <f t="array" aca="true" ref="AX343">INDEX(KM_PCT,MATCH($A343,'Knowledge - Percentages'!$B:$B,0),'Data - Knowledge'!AX$8)/100</f>
        <v>0.302</v>
      </c>
      <c r="AY343" s="380">
        <f t="array" aca="true" ref="AY343">INDEX(KM_PCT,MATCH($A343,'Knowledge - Percentages'!$B:$B,0),'Data - Knowledge'!AY$8)/100</f>
        <v>0.159</v>
      </c>
      <c r="AZ343" s="380">
        <f t="array" aca="true" ref="AZ343">INDEX(KM_PCT,MATCH($A343,'Knowledge - Percentages'!$B:$B,0),'Data - Knowledge'!AZ$8)/100</f>
        <v>0.159</v>
      </c>
      <c r="BA343" s="380">
        <f t="array" aca="true" ref="BA343">INDEX(KM_PCT,MATCH($A343,'Knowledge - Percentages'!$B:$B,0),'Data - Knowledge'!BA$8)/100</f>
        <v>0.159</v>
      </c>
      <c r="BB343" s="380">
        <f t="array" aca="true" ref="BB343">INDEX(KM_PCT,MATCH($A343,'Knowledge - Percentages'!$B:$B,0),'Data - Knowledge'!BB$8)/100</f>
        <v>0.151</v>
      </c>
      <c r="BC343" s="380">
        <f t="array" aca="true" ref="BC343">INDEX(KM_PCT,MATCH($A343,'Knowledge - Percentages'!$B:$B,0),'Data - Knowledge'!BC$8)/100</f>
        <v>0.107</v>
      </c>
      <c r="BD343" s="380">
        <f t="array" aca="true" ref="BD343">INDEX(KM_PCT,MATCH($A343,'Knowledge - Percentages'!$B:$B,0),'Data - Knowledge'!BD$8)/100</f>
        <v>0.084</v>
      </c>
      <c r="BE343" s="380">
        <f t="array" aca="true" ref="BE343">INDEX(KM_PCT,MATCH($A343,'Knowledge - Percentages'!$B:$B,0),'Data - Knowledge'!BE$8)/100</f>
        <v>0.13</v>
      </c>
      <c r="BF343" s="380">
        <f t="array" aca="true" ref="BF343">INDEX(KM_PCT,MATCH($A343,'Knowledge - Percentages'!$B:$B,0),'Data - Knowledge'!BF$8)/100</f>
        <v>0.13</v>
      </c>
      <c r="BG343" s="380">
        <f t="array" aca="true" ref="BG343">INDEX(KM_PCT,MATCH($A343,'Knowledge - Percentages'!$B:$B,0),'Data - Knowledge'!BG$8)/100</f>
        <v>0.16699999999999998</v>
      </c>
      <c r="BH343" s="380">
        <f t="array" aca="true" ref="BH343">INDEX(KM_PCT,MATCH($A343,'Knowledge - Percentages'!$B:$B,0),'Data - Knowledge'!BH$8)/100</f>
        <v>0.16699999999999998</v>
      </c>
      <c r="BI343" s="380">
        <f t="array" aca="true" ref="BI343">INDEX(KM_PCT,MATCH($A343,'Knowledge - Percentages'!$B:$B,0),'Data - Knowledge'!BI$8)/100</f>
        <v>0.16699999999999998</v>
      </c>
      <c r="BJ343" s="380">
        <f t="array" aca="true" ref="BJ343">INDEX(KM_PCT,MATCH($A343,'Knowledge - Percentages'!$B:$B,0),'Data - Knowledge'!BJ$8)/100</f>
        <v>0.129</v>
      </c>
      <c r="BK343" s="380">
        <f t="array" aca="true" ref="BK343">INDEX(KM_PCT,MATCH($A343,'Knowledge - Percentages'!$B:$B,0),'Data - Knowledge'!BK$8)/100</f>
        <v>0.16699999999999998</v>
      </c>
      <c r="BL343" s="380">
        <f t="array" aca="true" ref="BL343">INDEX(KM_PCT,MATCH($A343,'Knowledge - Percentages'!$B:$B,0),'Data - Knowledge'!BL$8)/100</f>
        <v>0.214</v>
      </c>
      <c r="BM343" s="380">
        <f t="array" aca="true" ref="BM343">INDEX(KM_PCT,MATCH($A343,'Knowledge - Percentages'!$B:$B,0),'Data - Knowledge'!BM$8)/100</f>
        <v>0.19699999999999998</v>
      </c>
      <c r="BN343" s="380">
        <f t="array" aca="true" ref="BN343">INDEX(KM_PCT,MATCH($A343,'Knowledge - Percentages'!$B:$B,0),'Data - Knowledge'!BN$8)/100</f>
        <v>0.16699999999999998</v>
      </c>
      <c r="BO343" s="380">
        <f t="array" aca="true" ref="BO343">INDEX(KM_PCT,MATCH($A343,'Knowledge - Percentages'!$B:$B,0),'Data - Knowledge'!BO$8)/100</f>
        <v>0.149</v>
      </c>
      <c r="BP343" s="380">
        <f t="array" aca="true" ref="BP343">INDEX(KM_PCT,MATCH($A343,'Knowledge - Percentages'!$B:$B,0),'Data - Knowledge'!BP$8)/100</f>
        <v>0.149</v>
      </c>
      <c r="BQ343" s="380">
        <f t="array" aca="true" ref="BQ343">INDEX(KM_PCT,MATCH($A343,'Knowledge - Percentages'!$B:$B,0),'Data - Knowledge'!BQ$8)/100</f>
        <v>0.13</v>
      </c>
    </row>
    <row r="344" spans="1:69">
      <c r="A344" t="s">
        <v>1252</v>
      </c>
      <c r="B344" t="s">
        <v>1195</v>
      </c>
      <c r="C344" t="s">
        <v>1222</v>
      </c>
      <c r="D344" t="s">
        <v>1253</v>
      </c>
      <c r="E344" s="373">
        <f>SUMPRODUCT($K$2:$BQ$2,$K344:$BQ344)/$J$2</f>
        <v>0.10903030303030303</v>
      </c>
      <c r="F344" s="379">
        <f>SUMPRODUCT($K$2:$BQ$2,$K344:$BQ344)</f>
        <v>28.784</v>
      </c>
      <c r="G344" s="373">
        <f>SUMPRODUCT($K$3:$BQ$3,$K344:$BQ344)/$J$3</f>
        <v>0.10230687885010267</v>
      </c>
      <c r="H344" s="379">
        <f>SUMPRODUCT($K$3:$BQ$3,$K344:$BQ344)</f>
        <v>996.469</v>
      </c>
      <c r="I344" s="373">
        <f>CORREL($K$4:$BQ$4,$K344:$BQ344)</f>
        <v>-0.19689450751696688</v>
      </c>
      <c r="J344" s="379">
        <f>$E344/$G344*100</f>
        <v>106.57182024881371</v>
      </c>
      <c r="K344" s="380">
        <f t="array" aca="true" ref="K344">INDEX(KM_PCT,MATCH($A344,'Knowledge - Percentages'!$B:$B,0),'Data - Knowledge'!K$8)/100</f>
        <v>0.431</v>
      </c>
      <c r="L344" s="380">
        <f t="array" aca="true" ref="L344">INDEX(KM_PCT,MATCH($A344,'Knowledge - Percentages'!$B:$B,0),'Data - Knowledge'!L$8)/100</f>
        <v>0.19</v>
      </c>
      <c r="M344" s="380">
        <f t="array" aca="true" ref="M344">INDEX(KM_PCT,MATCH($A344,'Knowledge - Percentages'!$B:$B,0),'Data - Knowledge'!M$8)/100</f>
        <v>0.19</v>
      </c>
      <c r="N344" s="380">
        <f t="array" aca="true" ref="N344">INDEX(KM_PCT,MATCH($A344,'Knowledge - Percentages'!$B:$B,0),'Data - Knowledge'!N$8)/100</f>
        <v>0.093000000000000013</v>
      </c>
      <c r="O344" s="380">
        <f t="array" aca="true" ref="O344">INDEX(KM_PCT,MATCH($A344,'Knowledge - Percentages'!$B:$B,0),'Data - Knowledge'!O$8)/100</f>
        <v>0.106</v>
      </c>
      <c r="P344" s="380">
        <f t="array" aca="true" ref="P344">INDEX(KM_PCT,MATCH($A344,'Knowledge - Percentages'!$B:$B,0),'Data - Knowledge'!P$8)/100</f>
        <v>0.106</v>
      </c>
      <c r="Q344" s="380">
        <f t="array" aca="true" ref="Q344">INDEX(KM_PCT,MATCH($A344,'Knowledge - Percentages'!$B:$B,0),'Data - Knowledge'!Q$8)/100</f>
        <v>0.114</v>
      </c>
      <c r="R344" s="380">
        <f t="array" aca="true" ref="R344">INDEX(KM_PCT,MATCH($A344,'Knowledge - Percentages'!$B:$B,0),'Data - Knowledge'!R$8)/100</f>
        <v>0.114</v>
      </c>
      <c r="S344" s="380">
        <f t="array" aca="true" ref="S344">INDEX(KM_PCT,MATCH($A344,'Knowledge - Percentages'!$B:$B,0),'Data - Knowledge'!S$8)/100</f>
        <v>0.106</v>
      </c>
      <c r="T344" s="380">
        <f t="array" aca="true" ref="T344">INDEX(KM_PCT,MATCH($A344,'Knowledge - Percentages'!$B:$B,0),'Data - Knowledge'!T$8)/100</f>
        <v>0.086</v>
      </c>
      <c r="U344" s="380">
        <f t="array" aca="true" ref="U344">INDEX(KM_PCT,MATCH($A344,'Knowledge - Percentages'!$B:$B,0),'Data - Knowledge'!U$8)/100</f>
        <v>0.086</v>
      </c>
      <c r="V344" s="380">
        <f t="array" aca="true" ref="V344">INDEX(KM_PCT,MATCH($A344,'Knowledge - Percentages'!$B:$B,0),'Data - Knowledge'!V$8)/100</f>
        <v>0.068</v>
      </c>
      <c r="W344" s="380">
        <f t="array" aca="true" ref="W344">INDEX(KM_PCT,MATCH($A344,'Knowledge - Percentages'!$B:$B,0),'Data - Knowledge'!W$8)/100</f>
        <v>0.086</v>
      </c>
      <c r="X344" s="380">
        <f t="array" aca="true" ref="X344">INDEX(KM_PCT,MATCH($A344,'Knowledge - Percentages'!$B:$B,0),'Data - Knowledge'!X$8)/100</f>
        <v>0.204</v>
      </c>
      <c r="Y344" s="380">
        <f t="array" aca="true" ref="Y344">INDEX(KM_PCT,MATCH($A344,'Knowledge - Percentages'!$B:$B,0),'Data - Knowledge'!Y$8)/100</f>
        <v>0.209</v>
      </c>
      <c r="Z344" s="380">
        <f t="array" aca="true" ref="Z344">INDEX(KM_PCT,MATCH($A344,'Knowledge - Percentages'!$B:$B,0),'Data - Knowledge'!Z$8)/100</f>
        <v>0.297</v>
      </c>
      <c r="AA344" s="380">
        <f t="array" aca="true" ref="AA344">INDEX(KM_PCT,MATCH($A344,'Knowledge - Percentages'!$B:$B,0),'Data - Knowledge'!AA$8)/100</f>
        <v>0.209</v>
      </c>
      <c r="AB344" s="380">
        <f t="array" aca="true" ref="AB344">INDEX(KM_PCT,MATCH($A344,'Knowledge - Percentages'!$B:$B,0),'Data - Knowledge'!AB$8)/100</f>
        <v>0.121</v>
      </c>
      <c r="AC344" s="380">
        <f t="array" aca="true" ref="AC344">INDEX(KM_PCT,MATCH($A344,'Knowledge - Percentages'!$B:$B,0),'Data - Knowledge'!AC$8)/100</f>
        <v>0.182</v>
      </c>
      <c r="AD344" s="380">
        <f t="array" aca="true" ref="AD344">INDEX(KM_PCT,MATCH($A344,'Knowledge - Percentages'!$B:$B,0),'Data - Knowledge'!AD$8)/100</f>
        <v>0.203</v>
      </c>
      <c r="AE344" s="380">
        <f t="array" aca="true" ref="AE344">INDEX(KM_PCT,MATCH($A344,'Knowledge - Percentages'!$B:$B,0),'Data - Knowledge'!AE$8)/100</f>
        <v>0.077</v>
      </c>
      <c r="AF344" s="380">
        <f t="array" aca="true" ref="AF344">INDEX(KM_PCT,MATCH($A344,'Knowledge - Percentages'!$B:$B,0),'Data - Knowledge'!AF$8)/100</f>
        <v>0.077</v>
      </c>
      <c r="AG344" s="380">
        <f t="array" aca="true" ref="AG344">INDEX(KM_PCT,MATCH($A344,'Knowledge - Percentages'!$B:$B,0),'Data - Knowledge'!AG$8)/100</f>
        <v>0.075</v>
      </c>
      <c r="AH344" s="380">
        <f t="array" aca="true" ref="AH344">INDEX(KM_PCT,MATCH($A344,'Knowledge - Percentages'!$B:$B,0),'Data - Knowledge'!AH$8)/100</f>
        <v>0.095</v>
      </c>
      <c r="AI344" s="380">
        <f t="array" aca="true" ref="AI344">INDEX(KM_PCT,MATCH($A344,'Knowledge - Percentages'!$B:$B,0),'Data - Knowledge'!AI$8)/100</f>
        <v>0.247</v>
      </c>
      <c r="AJ344" s="380">
        <f t="array" aca="true" ref="AJ344">INDEX(KM_PCT,MATCH($A344,'Knowledge - Percentages'!$B:$B,0),'Data - Knowledge'!AJ$8)/100</f>
        <v>0.105</v>
      </c>
      <c r="AK344" s="380">
        <f t="array" aca="true" ref="AK344">INDEX(KM_PCT,MATCH($A344,'Knowledge - Percentages'!$B:$B,0),'Data - Knowledge'!AK$8)/100</f>
        <v>0.099</v>
      </c>
      <c r="AL344" s="380">
        <f t="array" aca="true" ref="AL344">INDEX(KM_PCT,MATCH($A344,'Knowledge - Percentages'!$B:$B,0),'Data - Knowledge'!AL$8)/100</f>
        <v>0.149</v>
      </c>
      <c r="AM344" s="380">
        <f t="array" aca="true" ref="AM344">INDEX(KM_PCT,MATCH($A344,'Knowledge - Percentages'!$B:$B,0),'Data - Knowledge'!AM$8)/100</f>
        <v>0.086</v>
      </c>
      <c r="AN344" s="380">
        <f t="array" aca="true" ref="AN344">INDEX(KM_PCT,MATCH($A344,'Knowledge - Percentages'!$B:$B,0),'Data - Knowledge'!AN$8)/100</f>
        <v>0.051</v>
      </c>
      <c r="AO344" s="380">
        <f t="array" aca="true" ref="AO344">INDEX(KM_PCT,MATCH($A344,'Knowledge - Percentages'!$B:$B,0),'Data - Knowledge'!AO$8)/100</f>
        <v>0.051</v>
      </c>
      <c r="AP344" s="380">
        <f t="array" aca="true" ref="AP344">INDEX(KM_PCT,MATCH($A344,'Knowledge - Percentages'!$B:$B,0),'Data - Knowledge'!AP$8)/100</f>
        <v>0.11</v>
      </c>
      <c r="AQ344" s="380">
        <f t="array" aca="true" ref="AQ344">INDEX(KM_PCT,MATCH($A344,'Knowledge - Percentages'!$B:$B,0),'Data - Knowledge'!AQ$8)/100</f>
        <v>0.102</v>
      </c>
      <c r="AR344" s="380">
        <f t="array" aca="true" ref="AR344">INDEX(KM_PCT,MATCH($A344,'Knowledge - Percentages'!$B:$B,0),'Data - Knowledge'!AR$8)/100</f>
        <v>0.223</v>
      </c>
      <c r="AS344" s="380">
        <f t="array" aca="true" ref="AS344">INDEX(KM_PCT,MATCH($A344,'Knowledge - Percentages'!$B:$B,0),'Data - Knowledge'!AS$8)/100</f>
        <v>0.23</v>
      </c>
      <c r="AT344" s="380">
        <f t="array" aca="true" ref="AT344">INDEX(KM_PCT,MATCH($A344,'Knowledge - Percentages'!$B:$B,0),'Data - Knowledge'!AT$8)/100</f>
        <v>0.223</v>
      </c>
      <c r="AU344" s="380">
        <f t="array" aca="true" ref="AU344">INDEX(KM_PCT,MATCH($A344,'Knowledge - Percentages'!$B:$B,0),'Data - Knowledge'!AU$8)/100</f>
        <v>0.121</v>
      </c>
      <c r="AV344" s="380">
        <f t="array" aca="true" ref="AV344">INDEX(KM_PCT,MATCH($A344,'Knowledge - Percentages'!$B:$B,0),'Data - Knowledge'!AV$8)/100</f>
        <v>0.091</v>
      </c>
      <c r="AW344" s="380">
        <f t="array" aca="true" ref="AW344">INDEX(KM_PCT,MATCH($A344,'Knowledge - Percentages'!$B:$B,0),'Data - Knowledge'!AW$8)/100</f>
        <v>0.087</v>
      </c>
      <c r="AX344" s="380">
        <f t="array" aca="true" ref="AX344">INDEX(KM_PCT,MATCH($A344,'Knowledge - Percentages'!$B:$B,0),'Data - Knowledge'!AX$8)/100</f>
        <v>0.266</v>
      </c>
      <c r="AY344" s="380">
        <f t="array" aca="true" ref="AY344">INDEX(KM_PCT,MATCH($A344,'Knowledge - Percentages'!$B:$B,0),'Data - Knowledge'!AY$8)/100</f>
        <v>0.105</v>
      </c>
      <c r="AZ344" s="380">
        <f t="array" aca="true" ref="AZ344">INDEX(KM_PCT,MATCH($A344,'Knowledge - Percentages'!$B:$B,0),'Data - Knowledge'!AZ$8)/100</f>
        <v>0.11699999999999999</v>
      </c>
      <c r="BA344" s="380">
        <f t="array" aca="true" ref="BA344">INDEX(KM_PCT,MATCH($A344,'Knowledge - Percentages'!$B:$B,0),'Data - Knowledge'!BA$8)/100</f>
        <v>0.11699999999999999</v>
      </c>
      <c r="BB344" s="380">
        <f t="array" aca="true" ref="BB344">INDEX(KM_PCT,MATCH($A344,'Knowledge - Percentages'!$B:$B,0),'Data - Knowledge'!BB$8)/100</f>
        <v>0.11699999999999999</v>
      </c>
      <c r="BC344" s="380">
        <f t="array" aca="true" ref="BC344">INDEX(KM_PCT,MATCH($A344,'Knowledge - Percentages'!$B:$B,0),'Data - Knowledge'!BC$8)/100</f>
        <v>0.073</v>
      </c>
      <c r="BD344" s="380">
        <f t="array" aca="true" ref="BD344">INDEX(KM_PCT,MATCH($A344,'Knowledge - Percentages'!$B:$B,0),'Data - Knowledge'!BD$8)/100</f>
        <v>0.083</v>
      </c>
      <c r="BE344" s="380">
        <f t="array" aca="true" ref="BE344">INDEX(KM_PCT,MATCH($A344,'Knowledge - Percentages'!$B:$B,0),'Data - Knowledge'!BE$8)/100</f>
        <v>0.083</v>
      </c>
      <c r="BF344" s="380">
        <f t="array" aca="true" ref="BF344">INDEX(KM_PCT,MATCH($A344,'Knowledge - Percentages'!$B:$B,0),'Data - Knowledge'!BF$8)/100</f>
        <v>0.083</v>
      </c>
      <c r="BG344" s="380">
        <f t="array" aca="true" ref="BG344">INDEX(KM_PCT,MATCH($A344,'Knowledge - Percentages'!$B:$B,0),'Data - Knowledge'!BG$8)/100</f>
        <v>0.128</v>
      </c>
      <c r="BH344" s="380">
        <f t="array" aca="true" ref="BH344">INDEX(KM_PCT,MATCH($A344,'Knowledge - Percentages'!$B:$B,0),'Data - Knowledge'!BH$8)/100</f>
        <v>0.13</v>
      </c>
      <c r="BI344" s="380">
        <f t="array" aca="true" ref="BI344">INDEX(KM_PCT,MATCH($A344,'Knowledge - Percentages'!$B:$B,0),'Data - Knowledge'!BI$8)/100</f>
        <v>0.13</v>
      </c>
      <c r="BJ344" s="380">
        <f t="array" aca="true" ref="BJ344">INDEX(KM_PCT,MATCH($A344,'Knowledge - Percentages'!$B:$B,0),'Data - Knowledge'!BJ$8)/100</f>
        <v>0.126</v>
      </c>
      <c r="BK344" s="380">
        <f t="array" aca="true" ref="BK344">INDEX(KM_PCT,MATCH($A344,'Knowledge - Percentages'!$B:$B,0),'Data - Knowledge'!BK$8)/100</f>
        <v>0.151</v>
      </c>
      <c r="BL344" s="380">
        <f t="array" aca="true" ref="BL344">INDEX(KM_PCT,MATCH($A344,'Knowledge - Percentages'!$B:$B,0),'Data - Knowledge'!BL$8)/100</f>
        <v>0.131</v>
      </c>
      <c r="BM344" s="380">
        <f t="array" aca="true" ref="BM344">INDEX(KM_PCT,MATCH($A344,'Knowledge - Percentages'!$B:$B,0),'Data - Knowledge'!BM$8)/100</f>
        <v>0.126</v>
      </c>
      <c r="BN344" s="380">
        <f t="array" aca="true" ref="BN344">INDEX(KM_PCT,MATCH($A344,'Knowledge - Percentages'!$B:$B,0),'Data - Knowledge'!BN$8)/100</f>
        <v>0.111</v>
      </c>
      <c r="BO344" s="380">
        <f t="array" aca="true" ref="BO344">INDEX(KM_PCT,MATCH($A344,'Knowledge - Percentages'!$B:$B,0),'Data - Knowledge'!BO$8)/100</f>
        <v>0.126</v>
      </c>
      <c r="BP344" s="380">
        <f t="array" aca="true" ref="BP344">INDEX(KM_PCT,MATCH($A344,'Knowledge - Percentages'!$B:$B,0),'Data - Knowledge'!BP$8)/100</f>
        <v>0.126</v>
      </c>
      <c r="BQ344" s="380">
        <f t="array" aca="true" ref="BQ344">INDEX(KM_PCT,MATCH($A344,'Knowledge - Percentages'!$B:$B,0),'Data - Knowledge'!BQ$8)/100</f>
        <v>0.126</v>
      </c>
    </row>
    <row r="345" spans="1:69">
      <c r="A345" t="s">
        <v>1254</v>
      </c>
      <c r="B345" t="s">
        <v>1195</v>
      </c>
      <c r="C345" t="s">
        <v>1222</v>
      </c>
      <c r="D345" t="s">
        <v>1255</v>
      </c>
      <c r="E345" s="373">
        <f>SUMPRODUCT($K$2:$BQ$2,$K345:$BQ345)/$J$2</f>
        <v>0.10226893939393938</v>
      </c>
      <c r="F345" s="379">
        <f>SUMPRODUCT($K$2:$BQ$2,$K345:$BQ345)</f>
        <v>26.999</v>
      </c>
      <c r="G345" s="373">
        <f>SUMPRODUCT($K$3:$BQ$3,$K345:$BQ345)/$J$3</f>
        <v>0.10134887063655032</v>
      </c>
      <c r="H345" s="379">
        <f>SUMPRODUCT($K$3:$BQ$3,$K345:$BQ345)</f>
        <v>987.13800000000015</v>
      </c>
      <c r="I345" s="373">
        <f>CORREL($K$4:$BQ$4,$K345:$BQ345)</f>
        <v>-0.2150125734868307</v>
      </c>
      <c r="J345" s="379">
        <f>$E345/$G345*100</f>
        <v>100.90782339419306</v>
      </c>
      <c r="K345" s="380">
        <f t="array" aca="true" ref="K345">INDEX(KM_PCT,MATCH($A345,'Knowledge - Percentages'!$B:$B,0),'Data - Knowledge'!K$8)/100</f>
        <v>0.41</v>
      </c>
      <c r="L345" s="380">
        <f t="array" aca="true" ref="L345">INDEX(KM_PCT,MATCH($A345,'Knowledge - Percentages'!$B:$B,0),'Data - Knowledge'!L$8)/100</f>
        <v>0.41700000000000004</v>
      </c>
      <c r="M345" s="380">
        <f t="array" aca="true" ref="M345">INDEX(KM_PCT,MATCH($A345,'Knowledge - Percentages'!$B:$B,0),'Data - Knowledge'!M$8)/100</f>
        <v>0.142</v>
      </c>
      <c r="N345" s="380">
        <f t="array" aca="true" ref="N345">INDEX(KM_PCT,MATCH($A345,'Knowledge - Percentages'!$B:$B,0),'Data - Knowledge'!N$8)/100</f>
        <v>0.10099999999999999</v>
      </c>
      <c r="O345" s="380">
        <f t="array" aca="true" ref="O345">INDEX(KM_PCT,MATCH($A345,'Knowledge - Percentages'!$B:$B,0),'Data - Knowledge'!O$8)/100</f>
        <v>0.10800000000000001</v>
      </c>
      <c r="P345" s="380">
        <f t="array" aca="true" ref="P345">INDEX(KM_PCT,MATCH($A345,'Knowledge - Percentages'!$B:$B,0),'Data - Knowledge'!P$8)/100</f>
        <v>0.10800000000000001</v>
      </c>
      <c r="Q345" s="380">
        <f t="array" aca="true" ref="Q345">INDEX(KM_PCT,MATCH($A345,'Knowledge - Percentages'!$B:$B,0),'Data - Knowledge'!Q$8)/100</f>
        <v>0.10800000000000001</v>
      </c>
      <c r="R345" s="380">
        <f t="array" aca="true" ref="R345">INDEX(KM_PCT,MATCH($A345,'Knowledge - Percentages'!$B:$B,0),'Data - Knowledge'!R$8)/100</f>
        <v>0.10800000000000001</v>
      </c>
      <c r="S345" s="380">
        <f t="array" aca="true" ref="S345">INDEX(KM_PCT,MATCH($A345,'Knowledge - Percentages'!$B:$B,0),'Data - Knowledge'!S$8)/100</f>
        <v>0.10800000000000001</v>
      </c>
      <c r="T345" s="380">
        <f t="array" aca="true" ref="T345">INDEX(KM_PCT,MATCH($A345,'Knowledge - Percentages'!$B:$B,0),'Data - Knowledge'!T$8)/100</f>
        <v>0.093000000000000013</v>
      </c>
      <c r="U345" s="380">
        <f t="array" aca="true" ref="U345">INDEX(KM_PCT,MATCH($A345,'Knowledge - Percentages'!$B:$B,0),'Data - Knowledge'!U$8)/100</f>
        <v>0.093000000000000013</v>
      </c>
      <c r="V345" s="380">
        <f t="array" aca="true" ref="V345">INDEX(KM_PCT,MATCH($A345,'Knowledge - Percentages'!$B:$B,0),'Data - Knowledge'!V$8)/100</f>
        <v>0.087</v>
      </c>
      <c r="W345" s="380">
        <f t="array" aca="true" ref="W345">INDEX(KM_PCT,MATCH($A345,'Knowledge - Percentages'!$B:$B,0),'Data - Knowledge'!W$8)/100</f>
        <v>0.096999999999999989</v>
      </c>
      <c r="X345" s="380">
        <f t="array" aca="true" ref="X345">INDEX(KM_PCT,MATCH($A345,'Knowledge - Percentages'!$B:$B,0),'Data - Knowledge'!X$8)/100</f>
        <v>0.213</v>
      </c>
      <c r="Y345" s="380">
        <f t="array" aca="true" ref="Y345">INDEX(KM_PCT,MATCH($A345,'Knowledge - Percentages'!$B:$B,0),'Data - Knowledge'!Y$8)/100</f>
        <v>0.22899999999999998</v>
      </c>
      <c r="Z345" s="380">
        <f t="array" aca="true" ref="Z345">INDEX(KM_PCT,MATCH($A345,'Knowledge - Percentages'!$B:$B,0),'Data - Knowledge'!Z$8)/100</f>
        <v>0.359</v>
      </c>
      <c r="AA345" s="380">
        <f t="array" aca="true" ref="AA345">INDEX(KM_PCT,MATCH($A345,'Knowledge - Percentages'!$B:$B,0),'Data - Knowledge'!AA$8)/100</f>
        <v>0.20800000000000002</v>
      </c>
      <c r="AB345" s="380">
        <f t="array" aca="true" ref="AB345">INDEX(KM_PCT,MATCH($A345,'Knowledge - Percentages'!$B:$B,0),'Data - Knowledge'!AB$8)/100</f>
        <v>0.114</v>
      </c>
      <c r="AC345" s="380">
        <f t="array" aca="true" ref="AC345">INDEX(KM_PCT,MATCH($A345,'Knowledge - Percentages'!$B:$B,0),'Data - Knowledge'!AC$8)/100</f>
        <v>0.162</v>
      </c>
      <c r="AD345" s="380">
        <f t="array" aca="true" ref="AD345">INDEX(KM_PCT,MATCH($A345,'Knowledge - Percentages'!$B:$B,0),'Data - Knowledge'!AD$8)/100</f>
        <v>0.19699999999999998</v>
      </c>
      <c r="AE345" s="380">
        <f t="array" aca="true" ref="AE345">INDEX(KM_PCT,MATCH($A345,'Knowledge - Percentages'!$B:$B,0),'Data - Knowledge'!AE$8)/100</f>
        <v>0.083</v>
      </c>
      <c r="AF345" s="380">
        <f t="array" aca="true" ref="AF345">INDEX(KM_PCT,MATCH($A345,'Knowledge - Percentages'!$B:$B,0),'Data - Knowledge'!AF$8)/100</f>
        <v>0.064</v>
      </c>
      <c r="AG345" s="380">
        <f t="array" aca="true" ref="AG345">INDEX(KM_PCT,MATCH($A345,'Knowledge - Percentages'!$B:$B,0),'Data - Knowledge'!AG$8)/100</f>
        <v>0.083</v>
      </c>
      <c r="AH345" s="380">
        <f t="array" aca="true" ref="AH345">INDEX(KM_PCT,MATCH($A345,'Knowledge - Percentages'!$B:$B,0),'Data - Knowledge'!AH$8)/100</f>
        <v>0.115</v>
      </c>
      <c r="AI345" s="380">
        <f t="array" aca="true" ref="AI345">INDEX(KM_PCT,MATCH($A345,'Knowledge - Percentages'!$B:$B,0),'Data - Knowledge'!AI$8)/100</f>
        <v>0.23800000000000002</v>
      </c>
      <c r="AJ345" s="380">
        <f t="array" aca="true" ref="AJ345">INDEX(KM_PCT,MATCH($A345,'Knowledge - Percentages'!$B:$B,0),'Data - Knowledge'!AJ$8)/100</f>
        <v>0.1</v>
      </c>
      <c r="AK345" s="380">
        <f t="array" aca="true" ref="AK345">INDEX(KM_PCT,MATCH($A345,'Knowledge - Percentages'!$B:$B,0),'Data - Knowledge'!AK$8)/100</f>
        <v>0.10300000000000001</v>
      </c>
      <c r="AL345" s="380">
        <f t="array" aca="true" ref="AL345">INDEX(KM_PCT,MATCH($A345,'Knowledge - Percentages'!$B:$B,0),'Data - Knowledge'!AL$8)/100</f>
        <v>0.121</v>
      </c>
      <c r="AM345" s="380">
        <f t="array" aca="true" ref="AM345">INDEX(KM_PCT,MATCH($A345,'Knowledge - Percentages'!$B:$B,0),'Data - Knowledge'!AM$8)/100</f>
        <v>0.083</v>
      </c>
      <c r="AN345" s="380">
        <f t="array" aca="true" ref="AN345">INDEX(KM_PCT,MATCH($A345,'Knowledge - Percentages'!$B:$B,0),'Data - Knowledge'!AN$8)/100</f>
        <v>0.079</v>
      </c>
      <c r="AO345" s="380">
        <f t="array" aca="true" ref="AO345">INDEX(KM_PCT,MATCH($A345,'Knowledge - Percentages'!$B:$B,0),'Data - Knowledge'!AO$8)/100</f>
        <v>0.079</v>
      </c>
      <c r="AP345" s="380">
        <f t="array" aca="true" ref="AP345">INDEX(KM_PCT,MATCH($A345,'Knowledge - Percentages'!$B:$B,0),'Data - Knowledge'!AP$8)/100</f>
        <v>0.11199999999999999</v>
      </c>
      <c r="AQ345" s="380">
        <f t="array" aca="true" ref="AQ345">INDEX(KM_PCT,MATCH($A345,'Knowledge - Percentages'!$B:$B,0),'Data - Knowledge'!AQ$8)/100</f>
        <v>0.10400000000000001</v>
      </c>
      <c r="AR345" s="380">
        <f t="array" aca="true" ref="AR345">INDEX(KM_PCT,MATCH($A345,'Knowledge - Percentages'!$B:$B,0),'Data - Knowledge'!AR$8)/100</f>
        <v>0.174</v>
      </c>
      <c r="AS345" s="380">
        <f t="array" aca="true" ref="AS345">INDEX(KM_PCT,MATCH($A345,'Knowledge - Percentages'!$B:$B,0),'Data - Knowledge'!AS$8)/100</f>
        <v>0.174</v>
      </c>
      <c r="AT345" s="380">
        <f t="array" aca="true" ref="AT345">INDEX(KM_PCT,MATCH($A345,'Knowledge - Percentages'!$B:$B,0),'Data - Knowledge'!AT$8)/100</f>
        <v>0.177</v>
      </c>
      <c r="AU345" s="380">
        <f t="array" aca="true" ref="AU345">INDEX(KM_PCT,MATCH($A345,'Knowledge - Percentages'!$B:$B,0),'Data - Knowledge'!AU$8)/100</f>
        <v>0.096999999999999989</v>
      </c>
      <c r="AV345" s="380">
        <f t="array" aca="true" ref="AV345">INDEX(KM_PCT,MATCH($A345,'Knowledge - Percentages'!$B:$B,0),'Data - Knowledge'!AV$8)/100</f>
        <v>0.076</v>
      </c>
      <c r="AW345" s="380">
        <f t="array" aca="true" ref="AW345">INDEX(KM_PCT,MATCH($A345,'Knowledge - Percentages'!$B:$B,0),'Data - Knowledge'!AW$8)/100</f>
        <v>0.091</v>
      </c>
      <c r="AX345" s="380">
        <f t="array" aca="true" ref="AX345">INDEX(KM_PCT,MATCH($A345,'Knowledge - Percentages'!$B:$B,0),'Data - Knowledge'!AX$8)/100</f>
        <v>0.192</v>
      </c>
      <c r="AY345" s="380">
        <f t="array" aca="true" ref="AY345">INDEX(KM_PCT,MATCH($A345,'Knowledge - Percentages'!$B:$B,0),'Data - Knowledge'!AY$8)/100</f>
        <v>0.08900000000000001</v>
      </c>
      <c r="AZ345" s="380">
        <f t="array" aca="true" ref="AZ345">INDEX(KM_PCT,MATCH($A345,'Knowledge - Percentages'!$B:$B,0),'Data - Knowledge'!AZ$8)/100</f>
        <v>0.08900000000000001</v>
      </c>
      <c r="BA345" s="380">
        <f t="array" aca="true" ref="BA345">INDEX(KM_PCT,MATCH($A345,'Knowledge - Percentages'!$B:$B,0),'Data - Knowledge'!BA$8)/100</f>
        <v>0.08900000000000001</v>
      </c>
      <c r="BB345" s="380">
        <f t="array" aca="true" ref="BB345">INDEX(KM_PCT,MATCH($A345,'Knowledge - Percentages'!$B:$B,0),'Data - Knowledge'!BB$8)/100</f>
        <v>0.08900000000000001</v>
      </c>
      <c r="BC345" s="380">
        <f t="array" aca="true" ref="BC345">INDEX(KM_PCT,MATCH($A345,'Knowledge - Percentages'!$B:$B,0),'Data - Knowledge'!BC$8)/100</f>
        <v>0.069</v>
      </c>
      <c r="BD345" s="380">
        <f t="array" aca="true" ref="BD345">INDEX(KM_PCT,MATCH($A345,'Knowledge - Percentages'!$B:$B,0),'Data - Knowledge'!BD$8)/100</f>
        <v>0.057</v>
      </c>
      <c r="BE345" s="380">
        <f t="array" aca="true" ref="BE345">INDEX(KM_PCT,MATCH($A345,'Knowledge - Percentages'!$B:$B,0),'Data - Knowledge'!BE$8)/100</f>
        <v>0.072000000000000008</v>
      </c>
      <c r="BF345" s="380">
        <f t="array" aca="true" ref="BF345">INDEX(KM_PCT,MATCH($A345,'Knowledge - Percentages'!$B:$B,0),'Data - Knowledge'!BF$8)/100</f>
        <v>0.072000000000000008</v>
      </c>
      <c r="BG345" s="380">
        <f t="array" aca="true" ref="BG345">INDEX(KM_PCT,MATCH($A345,'Knowledge - Percentages'!$B:$B,0),'Data - Knowledge'!BG$8)/100</f>
        <v>0.126</v>
      </c>
      <c r="BH345" s="380">
        <f t="array" aca="true" ref="BH345">INDEX(KM_PCT,MATCH($A345,'Knowledge - Percentages'!$B:$B,0),'Data - Knowledge'!BH$8)/100</f>
        <v>0.122</v>
      </c>
      <c r="BI345" s="380">
        <f t="array" aca="true" ref="BI345">INDEX(KM_PCT,MATCH($A345,'Knowledge - Percentages'!$B:$B,0),'Data - Knowledge'!BI$8)/100</f>
        <v>0.122</v>
      </c>
      <c r="BJ345" s="380">
        <f t="array" aca="true" ref="BJ345">INDEX(KM_PCT,MATCH($A345,'Knowledge - Percentages'!$B:$B,0),'Data - Knowledge'!BJ$8)/100</f>
        <v>0.121</v>
      </c>
      <c r="BK345" s="380">
        <f t="array" aca="true" ref="BK345">INDEX(KM_PCT,MATCH($A345,'Knowledge - Percentages'!$B:$B,0),'Data - Knowledge'!BK$8)/100</f>
        <v>0.163</v>
      </c>
      <c r="BL345" s="380">
        <f t="array" aca="true" ref="BL345">INDEX(KM_PCT,MATCH($A345,'Knowledge - Percentages'!$B:$B,0),'Data - Knowledge'!BL$8)/100</f>
        <v>0.161</v>
      </c>
      <c r="BM345" s="380">
        <f t="array" aca="true" ref="BM345">INDEX(KM_PCT,MATCH($A345,'Knowledge - Percentages'!$B:$B,0),'Data - Knowledge'!BM$8)/100</f>
        <v>0.14</v>
      </c>
      <c r="BN345" s="380">
        <f t="array" aca="true" ref="BN345">INDEX(KM_PCT,MATCH($A345,'Knowledge - Percentages'!$B:$B,0),'Data - Knowledge'!BN$8)/100</f>
        <v>0.109</v>
      </c>
      <c r="BO345" s="380">
        <f t="array" aca="true" ref="BO345">INDEX(KM_PCT,MATCH($A345,'Knowledge - Percentages'!$B:$B,0),'Data - Knowledge'!BO$8)/100</f>
        <v>0.122</v>
      </c>
      <c r="BP345" s="380">
        <f t="array" aca="true" ref="BP345">INDEX(KM_PCT,MATCH($A345,'Knowledge - Percentages'!$B:$B,0),'Data - Knowledge'!BP$8)/100</f>
        <v>0.122</v>
      </c>
      <c r="BQ345" s="380">
        <f t="array" aca="true" ref="BQ345">INDEX(KM_PCT,MATCH($A345,'Knowledge - Percentages'!$B:$B,0),'Data - Knowledge'!BQ$8)/100</f>
        <v>0.122</v>
      </c>
    </row>
    <row r="346" spans="1:69">
      <c r="A346" t="s">
        <v>1256</v>
      </c>
      <c r="B346" t="s">
        <v>1195</v>
      </c>
      <c r="C346" t="s">
        <v>1222</v>
      </c>
      <c r="D346" t="s">
        <v>1257</v>
      </c>
      <c r="E346" s="373">
        <f>SUMPRODUCT($K$2:$BQ$2,$K346:$BQ346)/$J$2</f>
        <v>0.20104545454545453</v>
      </c>
      <c r="F346" s="379">
        <f>SUMPRODUCT($K$2:$BQ$2,$K346:$BQ346)</f>
        <v>53.075999999999993</v>
      </c>
      <c r="G346" s="373">
        <f>SUMPRODUCT($K$3:$BQ$3,$K346:$BQ346)/$J$3</f>
        <v>0.18975462012320332</v>
      </c>
      <c r="H346" s="379">
        <f>SUMPRODUCT($K$3:$BQ$3,$K346:$BQ346)</f>
        <v>1848.2100000000003</v>
      </c>
      <c r="I346" s="373">
        <f>CORREL($K$4:$BQ$4,$K346:$BQ346)</f>
        <v>-0.14829033115879303</v>
      </c>
      <c r="J346" s="379">
        <f>$E346/$G346*100</f>
        <v>105.95022899306501</v>
      </c>
      <c r="K346" s="380">
        <f t="array" aca="true" ref="K346">INDEX(KM_PCT,MATCH($A346,'Knowledge - Percentages'!$B:$B,0),'Data - Knowledge'!K$8)/100</f>
        <v>0.55799999999999994</v>
      </c>
      <c r="L346" s="380">
        <f t="array" aca="true" ref="L346">INDEX(KM_PCT,MATCH($A346,'Knowledge - Percentages'!$B:$B,0),'Data - Knowledge'!L$8)/100</f>
        <v>0.433</v>
      </c>
      <c r="M346" s="380">
        <f t="array" aca="true" ref="M346">INDEX(KM_PCT,MATCH($A346,'Knowledge - Percentages'!$B:$B,0),'Data - Knowledge'!M$8)/100</f>
        <v>0.319</v>
      </c>
      <c r="N346" s="380">
        <f t="array" aca="true" ref="N346">INDEX(KM_PCT,MATCH($A346,'Knowledge - Percentages'!$B:$B,0),'Data - Knowledge'!N$8)/100</f>
        <v>0.19</v>
      </c>
      <c r="O346" s="380">
        <f t="array" aca="true" ref="O346">INDEX(KM_PCT,MATCH($A346,'Knowledge - Percentages'!$B:$B,0),'Data - Knowledge'!O$8)/100</f>
        <v>0.196</v>
      </c>
      <c r="P346" s="380">
        <f t="array" aca="true" ref="P346">INDEX(KM_PCT,MATCH($A346,'Knowledge - Percentages'!$B:$B,0),'Data - Knowledge'!P$8)/100</f>
        <v>0.196</v>
      </c>
      <c r="Q346" s="380">
        <f t="array" aca="true" ref="Q346">INDEX(KM_PCT,MATCH($A346,'Knowledge - Percentages'!$B:$B,0),'Data - Knowledge'!Q$8)/100</f>
        <v>0.196</v>
      </c>
      <c r="R346" s="380">
        <f t="array" aca="true" ref="R346">INDEX(KM_PCT,MATCH($A346,'Knowledge - Percentages'!$B:$B,0),'Data - Knowledge'!R$8)/100</f>
        <v>0.196</v>
      </c>
      <c r="S346" s="380">
        <f t="array" aca="true" ref="S346">INDEX(KM_PCT,MATCH($A346,'Knowledge - Percentages'!$B:$B,0),'Data - Knowledge'!S$8)/100</f>
        <v>0.235</v>
      </c>
      <c r="T346" s="380">
        <f t="array" aca="true" ref="T346">INDEX(KM_PCT,MATCH($A346,'Knowledge - Percentages'!$B:$B,0),'Data - Knowledge'!T$8)/100</f>
        <v>0.16399999999999998</v>
      </c>
      <c r="U346" s="380">
        <f t="array" aca="true" ref="U346">INDEX(KM_PCT,MATCH($A346,'Knowledge - Percentages'!$B:$B,0),'Data - Knowledge'!U$8)/100</f>
        <v>0.16399999999999998</v>
      </c>
      <c r="V346" s="380">
        <f t="array" aca="true" ref="V346">INDEX(KM_PCT,MATCH($A346,'Knowledge - Percentages'!$B:$B,0),'Data - Knowledge'!V$8)/100</f>
        <v>0.113</v>
      </c>
      <c r="W346" s="380">
        <f t="array" aca="true" ref="W346">INDEX(KM_PCT,MATCH($A346,'Knowledge - Percentages'!$B:$B,0),'Data - Knowledge'!W$8)/100</f>
        <v>0.14300000000000002</v>
      </c>
      <c r="X346" s="380">
        <f t="array" aca="true" ref="X346">INDEX(KM_PCT,MATCH($A346,'Knowledge - Percentages'!$B:$B,0),'Data - Knowledge'!X$8)/100</f>
        <v>0.266</v>
      </c>
      <c r="Y346" s="380">
        <f t="array" aca="true" ref="Y346">INDEX(KM_PCT,MATCH($A346,'Knowledge - Percentages'!$B:$B,0),'Data - Knowledge'!Y$8)/100</f>
        <v>0.266</v>
      </c>
      <c r="Z346" s="380">
        <f t="array" aca="true" ref="Z346">INDEX(KM_PCT,MATCH($A346,'Knowledge - Percentages'!$B:$B,0),'Data - Knowledge'!Z$8)/100</f>
        <v>0.435</v>
      </c>
      <c r="AA346" s="380">
        <f t="array" aca="true" ref="AA346">INDEX(KM_PCT,MATCH($A346,'Knowledge - Percentages'!$B:$B,0),'Data - Knowledge'!AA$8)/100</f>
        <v>0.266</v>
      </c>
      <c r="AB346" s="380">
        <f t="array" aca="true" ref="AB346">INDEX(KM_PCT,MATCH($A346,'Knowledge - Percentages'!$B:$B,0),'Data - Knowledge'!AB$8)/100</f>
        <v>0.192</v>
      </c>
      <c r="AC346" s="380">
        <f t="array" aca="true" ref="AC346">INDEX(KM_PCT,MATCH($A346,'Knowledge - Percentages'!$B:$B,0),'Data - Knowledge'!AC$8)/100</f>
        <v>0.235</v>
      </c>
      <c r="AD346" s="380">
        <f t="array" aca="true" ref="AD346">INDEX(KM_PCT,MATCH($A346,'Knowledge - Percentages'!$B:$B,0),'Data - Knowledge'!AD$8)/100</f>
        <v>0.24100000000000002</v>
      </c>
      <c r="AE346" s="380">
        <f t="array" aca="true" ref="AE346">INDEX(KM_PCT,MATCH($A346,'Knowledge - Percentages'!$B:$B,0),'Data - Knowledge'!AE$8)/100</f>
        <v>0.162</v>
      </c>
      <c r="AF346" s="380">
        <f t="array" aca="true" ref="AF346">INDEX(KM_PCT,MATCH($A346,'Knowledge - Percentages'!$B:$B,0),'Data - Knowledge'!AF$8)/100</f>
        <v>0.153</v>
      </c>
      <c r="AG346" s="380">
        <f t="array" aca="true" ref="AG346">INDEX(KM_PCT,MATCH($A346,'Knowledge - Percentages'!$B:$B,0),'Data - Knowledge'!AG$8)/100</f>
        <v>0.162</v>
      </c>
      <c r="AH346" s="380">
        <f t="array" aca="true" ref="AH346">INDEX(KM_PCT,MATCH($A346,'Knowledge - Percentages'!$B:$B,0),'Data - Knowledge'!AH$8)/100</f>
        <v>0.188</v>
      </c>
      <c r="AI346" s="380">
        <f t="array" aca="true" ref="AI346">INDEX(KM_PCT,MATCH($A346,'Knowledge - Percentages'!$B:$B,0),'Data - Knowledge'!AI$8)/100</f>
        <v>0.297</v>
      </c>
      <c r="AJ346" s="380">
        <f t="array" aca="true" ref="AJ346">INDEX(KM_PCT,MATCH($A346,'Knowledge - Percentages'!$B:$B,0),'Data - Knowledge'!AJ$8)/100</f>
        <v>0.188</v>
      </c>
      <c r="AK346" s="380">
        <f t="array" aca="true" ref="AK346">INDEX(KM_PCT,MATCH($A346,'Knowledge - Percentages'!$B:$B,0),'Data - Knowledge'!AK$8)/100</f>
        <v>0.188</v>
      </c>
      <c r="AL346" s="380">
        <f t="array" aca="true" ref="AL346">INDEX(KM_PCT,MATCH($A346,'Knowledge - Percentages'!$B:$B,0),'Data - Knowledge'!AL$8)/100</f>
        <v>0.226</v>
      </c>
      <c r="AM346" s="380">
        <f t="array" aca="true" ref="AM346">INDEX(KM_PCT,MATCH($A346,'Knowledge - Percentages'!$B:$B,0),'Data - Knowledge'!AM$8)/100</f>
        <v>0.188</v>
      </c>
      <c r="AN346" s="380">
        <f t="array" aca="true" ref="AN346">INDEX(KM_PCT,MATCH($A346,'Knowledge - Percentages'!$B:$B,0),'Data - Knowledge'!AN$8)/100</f>
        <v>0.09</v>
      </c>
      <c r="AO346" s="380">
        <f t="array" aca="true" ref="AO346">INDEX(KM_PCT,MATCH($A346,'Knowledge - Percentages'!$B:$B,0),'Data - Knowledge'!AO$8)/100</f>
        <v>0.087</v>
      </c>
      <c r="AP346" s="380">
        <f t="array" aca="true" ref="AP346">INDEX(KM_PCT,MATCH($A346,'Knowledge - Percentages'!$B:$B,0),'Data - Knowledge'!AP$8)/100</f>
        <v>0.209</v>
      </c>
      <c r="AQ346" s="380">
        <f t="array" aca="true" ref="AQ346">INDEX(KM_PCT,MATCH($A346,'Knowledge - Percentages'!$B:$B,0),'Data - Knowledge'!AQ$8)/100</f>
        <v>0.209</v>
      </c>
      <c r="AR346" s="380">
        <f t="array" aca="true" ref="AR346">INDEX(KM_PCT,MATCH($A346,'Knowledge - Percentages'!$B:$B,0),'Data - Knowledge'!AR$8)/100</f>
        <v>0.556</v>
      </c>
      <c r="AS346" s="380">
        <f t="array" aca="true" ref="AS346">INDEX(KM_PCT,MATCH($A346,'Knowledge - Percentages'!$B:$B,0),'Data - Knowledge'!AS$8)/100</f>
        <v>0.515</v>
      </c>
      <c r="AT346" s="380">
        <f t="array" aca="true" ref="AT346">INDEX(KM_PCT,MATCH($A346,'Knowledge - Percentages'!$B:$B,0),'Data - Knowledge'!AT$8)/100</f>
        <v>0.299</v>
      </c>
      <c r="AU346" s="380">
        <f t="array" aca="true" ref="AU346">INDEX(KM_PCT,MATCH($A346,'Knowledge - Percentages'!$B:$B,0),'Data - Knowledge'!AU$8)/100</f>
        <v>0.212</v>
      </c>
      <c r="AV346" s="380">
        <f t="array" aca="true" ref="AV346">INDEX(KM_PCT,MATCH($A346,'Knowledge - Percentages'!$B:$B,0),'Data - Knowledge'!AV$8)/100</f>
        <v>0.209</v>
      </c>
      <c r="AW346" s="380">
        <f t="array" aca="true" ref="AW346">INDEX(KM_PCT,MATCH($A346,'Knowledge - Percentages'!$B:$B,0),'Data - Knowledge'!AW$8)/100</f>
        <v>0.191</v>
      </c>
      <c r="AX346" s="380">
        <f t="array" aca="true" ref="AX346">INDEX(KM_PCT,MATCH($A346,'Knowledge - Percentages'!$B:$B,0),'Data - Knowledge'!AX$8)/100</f>
        <v>0.42100000000000004</v>
      </c>
      <c r="AY346" s="380">
        <f t="array" aca="true" ref="AY346">INDEX(KM_PCT,MATCH($A346,'Knowledge - Percentages'!$B:$B,0),'Data - Knowledge'!AY$8)/100</f>
        <v>0.192</v>
      </c>
      <c r="AZ346" s="380">
        <f t="array" aca="true" ref="AZ346">INDEX(KM_PCT,MATCH($A346,'Knowledge - Percentages'!$B:$B,0),'Data - Knowledge'!AZ$8)/100</f>
        <v>0.19399999999999998</v>
      </c>
      <c r="BA346" s="380">
        <f t="array" aca="true" ref="BA346">INDEX(KM_PCT,MATCH($A346,'Knowledge - Percentages'!$B:$B,0),'Data - Knowledge'!BA$8)/100</f>
        <v>0.19399999999999998</v>
      </c>
      <c r="BB346" s="380">
        <f t="array" aca="true" ref="BB346">INDEX(KM_PCT,MATCH($A346,'Knowledge - Percentages'!$B:$B,0),'Data - Knowledge'!BB$8)/100</f>
        <v>0.19399999999999998</v>
      </c>
      <c r="BC346" s="380">
        <f t="array" aca="true" ref="BC346">INDEX(KM_PCT,MATCH($A346,'Knowledge - Percentages'!$B:$B,0),'Data - Knowledge'!BC$8)/100</f>
        <v>0.142</v>
      </c>
      <c r="BD346" s="380">
        <f t="array" aca="true" ref="BD346">INDEX(KM_PCT,MATCH($A346,'Knowledge - Percentages'!$B:$B,0),'Data - Knowledge'!BD$8)/100</f>
        <v>0.07400000000000001</v>
      </c>
      <c r="BE346" s="380">
        <f t="array" aca="true" ref="BE346">INDEX(KM_PCT,MATCH($A346,'Knowledge - Percentages'!$B:$B,0),'Data - Knowledge'!BE$8)/100</f>
        <v>0.146</v>
      </c>
      <c r="BF346" s="380">
        <f t="array" aca="true" ref="BF346">INDEX(KM_PCT,MATCH($A346,'Knowledge - Percentages'!$B:$B,0),'Data - Knowledge'!BF$8)/100</f>
        <v>0.146</v>
      </c>
      <c r="BG346" s="380">
        <f t="array" aca="true" ref="BG346">INDEX(KM_PCT,MATCH($A346,'Knowledge - Percentages'!$B:$B,0),'Data - Knowledge'!BG$8)/100</f>
        <v>0.209</v>
      </c>
      <c r="BH346" s="380">
        <f t="array" aca="true" ref="BH346">INDEX(KM_PCT,MATCH($A346,'Knowledge - Percentages'!$B:$B,0),'Data - Knowledge'!BH$8)/100</f>
        <v>0.212</v>
      </c>
      <c r="BI346" s="380">
        <f t="array" aca="true" ref="BI346">INDEX(KM_PCT,MATCH($A346,'Knowledge - Percentages'!$B:$B,0),'Data - Knowledge'!BI$8)/100</f>
        <v>0.212</v>
      </c>
      <c r="BJ346" s="380">
        <f t="array" aca="true" ref="BJ346">INDEX(KM_PCT,MATCH($A346,'Knowledge - Percentages'!$B:$B,0),'Data - Knowledge'!BJ$8)/100</f>
        <v>0.24100000000000002</v>
      </c>
      <c r="BK346" s="380">
        <f t="array" aca="true" ref="BK346">INDEX(KM_PCT,MATCH($A346,'Knowledge - Percentages'!$B:$B,0),'Data - Knowledge'!BK$8)/100</f>
        <v>0.264</v>
      </c>
      <c r="BL346" s="380">
        <f t="array" aca="true" ref="BL346">INDEX(KM_PCT,MATCH($A346,'Knowledge - Percentages'!$B:$B,0),'Data - Knowledge'!BL$8)/100</f>
        <v>0.24100000000000002</v>
      </c>
      <c r="BM346" s="380">
        <f t="array" aca="true" ref="BM346">INDEX(KM_PCT,MATCH($A346,'Knowledge - Percentages'!$B:$B,0),'Data - Knowledge'!BM$8)/100</f>
        <v>0.308</v>
      </c>
      <c r="BN346" s="380">
        <f t="array" aca="true" ref="BN346">INDEX(KM_PCT,MATCH($A346,'Knowledge - Percentages'!$B:$B,0),'Data - Knowledge'!BN$8)/100</f>
        <v>0.23600000000000002</v>
      </c>
      <c r="BO346" s="380">
        <f t="array" aca="true" ref="BO346">INDEX(KM_PCT,MATCH($A346,'Knowledge - Percentages'!$B:$B,0),'Data - Knowledge'!BO$8)/100</f>
        <v>0.198</v>
      </c>
      <c r="BP346" s="380">
        <f t="array" aca="true" ref="BP346">INDEX(KM_PCT,MATCH($A346,'Knowledge - Percentages'!$B:$B,0),'Data - Knowledge'!BP$8)/100</f>
        <v>0.214</v>
      </c>
      <c r="BQ346" s="380">
        <f t="array" aca="true" ref="BQ346">INDEX(KM_PCT,MATCH($A346,'Knowledge - Percentages'!$B:$B,0),'Data - Knowledge'!BQ$8)/100</f>
        <v>0.214</v>
      </c>
    </row>
    <row r="347" spans="1:69">
      <c r="A347" t="s">
        <v>1258</v>
      </c>
      <c r="B347" t="s">
        <v>1195</v>
      </c>
      <c r="C347" t="s">
        <v>1222</v>
      </c>
      <c r="D347" t="s">
        <v>1259</v>
      </c>
      <c r="E347" s="373">
        <f>SUMPRODUCT($K$2:$BQ$2,$K347:$BQ347)/$J$2</f>
        <v>0.15124242424242426</v>
      </c>
      <c r="F347" s="379">
        <f>SUMPRODUCT($K$2:$BQ$2,$K347:$BQ347)</f>
        <v>39.928000000000004</v>
      </c>
      <c r="G347" s="373">
        <f>SUMPRODUCT($K$3:$BQ$3,$K347:$BQ347)/$J$3</f>
        <v>0.13677433264887062</v>
      </c>
      <c r="H347" s="379">
        <f>SUMPRODUCT($K$3:$BQ$3,$K347:$BQ347)</f>
        <v>1332.1819999999998</v>
      </c>
      <c r="I347" s="373">
        <f>CORREL($K$4:$BQ$4,$K347:$BQ347)</f>
        <v>-0.14653513748752647</v>
      </c>
      <c r="J347" s="379">
        <f>$E347/$G347*100</f>
        <v>110.57807507691986</v>
      </c>
      <c r="K347" s="380">
        <f t="array" aca="true" ref="K347">INDEX(KM_PCT,MATCH($A347,'Knowledge - Percentages'!$B:$B,0),'Data - Knowledge'!K$8)/100</f>
        <v>0.466</v>
      </c>
      <c r="L347" s="380">
        <f t="array" aca="true" ref="L347">INDEX(KM_PCT,MATCH($A347,'Knowledge - Percentages'!$B:$B,0),'Data - Knowledge'!L$8)/100</f>
        <v>0.33</v>
      </c>
      <c r="M347" s="380">
        <f t="array" aca="true" ref="M347">INDEX(KM_PCT,MATCH($A347,'Knowledge - Percentages'!$B:$B,0),'Data - Knowledge'!M$8)/100</f>
        <v>0.23</v>
      </c>
      <c r="N347" s="380">
        <f t="array" aca="true" ref="N347">INDEX(KM_PCT,MATCH($A347,'Knowledge - Percentages'!$B:$B,0),'Data - Knowledge'!N$8)/100</f>
        <v>0.135</v>
      </c>
      <c r="O347" s="380">
        <f t="array" aca="true" ref="O347">INDEX(KM_PCT,MATCH($A347,'Knowledge - Percentages'!$B:$B,0),'Data - Knowledge'!O$8)/100</f>
        <v>0.135</v>
      </c>
      <c r="P347" s="380">
        <f t="array" aca="true" ref="P347">INDEX(KM_PCT,MATCH($A347,'Knowledge - Percentages'!$B:$B,0),'Data - Knowledge'!P$8)/100</f>
        <v>0.135</v>
      </c>
      <c r="Q347" s="380">
        <f t="array" aca="true" ref="Q347">INDEX(KM_PCT,MATCH($A347,'Knowledge - Percentages'!$B:$B,0),'Data - Knowledge'!Q$8)/100</f>
        <v>0.135</v>
      </c>
      <c r="R347" s="380">
        <f t="array" aca="true" ref="R347">INDEX(KM_PCT,MATCH($A347,'Knowledge - Percentages'!$B:$B,0),'Data - Knowledge'!R$8)/100</f>
        <v>0.135</v>
      </c>
      <c r="S347" s="380">
        <f t="array" aca="true" ref="S347">INDEX(KM_PCT,MATCH($A347,'Knowledge - Percentages'!$B:$B,0),'Data - Knowledge'!S$8)/100</f>
        <v>0.139</v>
      </c>
      <c r="T347" s="380">
        <f t="array" aca="true" ref="T347">INDEX(KM_PCT,MATCH($A347,'Knowledge - Percentages'!$B:$B,0),'Data - Knowledge'!T$8)/100</f>
        <v>0.124</v>
      </c>
      <c r="U347" s="380">
        <f t="array" aca="true" ref="U347">INDEX(KM_PCT,MATCH($A347,'Knowledge - Percentages'!$B:$B,0),'Data - Knowledge'!U$8)/100</f>
        <v>0.11800000000000001</v>
      </c>
      <c r="V347" s="380">
        <f t="array" aca="true" ref="V347">INDEX(KM_PCT,MATCH($A347,'Knowledge - Percentages'!$B:$B,0),'Data - Knowledge'!V$8)/100</f>
        <v>0.08900000000000001</v>
      </c>
      <c r="W347" s="380">
        <f t="array" aca="true" ref="W347">INDEX(KM_PCT,MATCH($A347,'Knowledge - Percentages'!$B:$B,0),'Data - Knowledge'!W$8)/100</f>
        <v>0.11699999999999999</v>
      </c>
      <c r="X347" s="380">
        <f t="array" aca="true" ref="X347">INDEX(KM_PCT,MATCH($A347,'Knowledge - Percentages'!$B:$B,0),'Data - Knowledge'!X$8)/100</f>
        <v>0.225</v>
      </c>
      <c r="Y347" s="380">
        <f t="array" aca="true" ref="Y347">INDEX(KM_PCT,MATCH($A347,'Knowledge - Percentages'!$B:$B,0),'Data - Knowledge'!Y$8)/100</f>
        <v>0.225</v>
      </c>
      <c r="Z347" s="380">
        <f t="array" aca="true" ref="Z347">INDEX(KM_PCT,MATCH($A347,'Knowledge - Percentages'!$B:$B,0),'Data - Knowledge'!Z$8)/100</f>
        <v>0.37</v>
      </c>
      <c r="AA347" s="380">
        <f t="array" aca="true" ref="AA347">INDEX(KM_PCT,MATCH($A347,'Knowledge - Percentages'!$B:$B,0),'Data - Knowledge'!AA$8)/100</f>
        <v>0.225</v>
      </c>
      <c r="AB347" s="380">
        <f t="array" aca="true" ref="AB347">INDEX(KM_PCT,MATCH($A347,'Knowledge - Percentages'!$B:$B,0),'Data - Knowledge'!AB$8)/100</f>
        <v>0.163</v>
      </c>
      <c r="AC347" s="380">
        <f t="array" aca="true" ref="AC347">INDEX(KM_PCT,MATCH($A347,'Knowledge - Percentages'!$B:$B,0),'Data - Knowledge'!AC$8)/100</f>
        <v>0.192</v>
      </c>
      <c r="AD347" s="380">
        <f t="array" aca="true" ref="AD347">INDEX(KM_PCT,MATCH($A347,'Knowledge - Percentages'!$B:$B,0),'Data - Knowledge'!AD$8)/100</f>
        <v>0.20199999999999999</v>
      </c>
      <c r="AE347" s="380">
        <f t="array" aca="true" ref="AE347">INDEX(KM_PCT,MATCH($A347,'Knowledge - Percentages'!$B:$B,0),'Data - Knowledge'!AE$8)/100</f>
        <v>0.11199999999999999</v>
      </c>
      <c r="AF347" s="380">
        <f t="array" aca="true" ref="AF347">INDEX(KM_PCT,MATCH($A347,'Knowledge - Percentages'!$B:$B,0),'Data - Knowledge'!AF$8)/100</f>
        <v>0.102</v>
      </c>
      <c r="AG347" s="380">
        <f t="array" aca="true" ref="AG347">INDEX(KM_PCT,MATCH($A347,'Knowledge - Percentages'!$B:$B,0),'Data - Knowledge'!AG$8)/100</f>
        <v>0.11199999999999999</v>
      </c>
      <c r="AH347" s="380">
        <f t="array" aca="true" ref="AH347">INDEX(KM_PCT,MATCH($A347,'Knowledge - Percentages'!$B:$B,0),'Data - Knowledge'!AH$8)/100</f>
        <v>0.151</v>
      </c>
      <c r="AI347" s="380">
        <f t="array" aca="true" ref="AI347">INDEX(KM_PCT,MATCH($A347,'Knowledge - Percentages'!$B:$B,0),'Data - Knowledge'!AI$8)/100</f>
        <v>0.267</v>
      </c>
      <c r="AJ347" s="380">
        <f t="array" aca="true" ref="AJ347">INDEX(KM_PCT,MATCH($A347,'Knowledge - Percentages'!$B:$B,0),'Data - Knowledge'!AJ$8)/100</f>
        <v>0.151</v>
      </c>
      <c r="AK347" s="380">
        <f t="array" aca="true" ref="AK347">INDEX(KM_PCT,MATCH($A347,'Knowledge - Percentages'!$B:$B,0),'Data - Knowledge'!AK$8)/100</f>
        <v>0.132</v>
      </c>
      <c r="AL347" s="380">
        <f t="array" aca="true" ref="AL347">INDEX(KM_PCT,MATCH($A347,'Knowledge - Percentages'!$B:$B,0),'Data - Knowledge'!AL$8)/100</f>
        <v>0.14800000000000002</v>
      </c>
      <c r="AM347" s="380">
        <f t="array" aca="true" ref="AM347">INDEX(KM_PCT,MATCH($A347,'Knowledge - Percentages'!$B:$B,0),'Data - Knowledge'!AM$8)/100</f>
        <v>0.132</v>
      </c>
      <c r="AN347" s="380">
        <f t="array" aca="true" ref="AN347">INDEX(KM_PCT,MATCH($A347,'Knowledge - Percentages'!$B:$B,0),'Data - Knowledge'!AN$8)/100</f>
        <v>0.066</v>
      </c>
      <c r="AO347" s="380">
        <f t="array" aca="true" ref="AO347">INDEX(KM_PCT,MATCH($A347,'Knowledge - Percentages'!$B:$B,0),'Data - Knowledge'!AO$8)/100</f>
        <v>0.066</v>
      </c>
      <c r="AP347" s="380">
        <f t="array" aca="true" ref="AP347">INDEX(KM_PCT,MATCH($A347,'Knowledge - Percentages'!$B:$B,0),'Data - Knowledge'!AP$8)/100</f>
        <v>0.132</v>
      </c>
      <c r="AQ347" s="380">
        <f t="array" aca="true" ref="AQ347">INDEX(KM_PCT,MATCH($A347,'Knowledge - Percentages'!$B:$B,0),'Data - Knowledge'!AQ$8)/100</f>
        <v>0.132</v>
      </c>
      <c r="AR347" s="380">
        <f t="array" aca="true" ref="AR347">INDEX(KM_PCT,MATCH($A347,'Knowledge - Percentages'!$B:$B,0),'Data - Knowledge'!AR$8)/100</f>
        <v>0.386</v>
      </c>
      <c r="AS347" s="380">
        <f t="array" aca="true" ref="AS347">INDEX(KM_PCT,MATCH($A347,'Knowledge - Percentages'!$B:$B,0),'Data - Knowledge'!AS$8)/100</f>
        <v>0.37799999999999995</v>
      </c>
      <c r="AT347" s="380">
        <f t="array" aca="true" ref="AT347">INDEX(KM_PCT,MATCH($A347,'Knowledge - Percentages'!$B:$B,0),'Data - Knowledge'!AT$8)/100</f>
        <v>0.253</v>
      </c>
      <c r="AU347" s="380">
        <f t="array" aca="true" ref="AU347">INDEX(KM_PCT,MATCH($A347,'Knowledge - Percentages'!$B:$B,0),'Data - Knowledge'!AU$8)/100</f>
        <v>0.157</v>
      </c>
      <c r="AV347" s="380">
        <f t="array" aca="true" ref="AV347">INDEX(KM_PCT,MATCH($A347,'Knowledge - Percentages'!$B:$B,0),'Data - Knowledge'!AV$8)/100</f>
        <v>0.121</v>
      </c>
      <c r="AW347" s="380">
        <f t="array" aca="true" ref="AW347">INDEX(KM_PCT,MATCH($A347,'Knowledge - Percentages'!$B:$B,0),'Data - Knowledge'!AW$8)/100</f>
        <v>0.142</v>
      </c>
      <c r="AX347" s="380">
        <f t="array" aca="true" ref="AX347">INDEX(KM_PCT,MATCH($A347,'Knowledge - Percentages'!$B:$B,0),'Data - Knowledge'!AX$8)/100</f>
        <v>0.336</v>
      </c>
      <c r="AY347" s="380">
        <f t="array" aca="true" ref="AY347">INDEX(KM_PCT,MATCH($A347,'Knowledge - Percentages'!$B:$B,0),'Data - Knowledge'!AY$8)/100</f>
        <v>0.147</v>
      </c>
      <c r="AZ347" s="380">
        <f t="array" aca="true" ref="AZ347">INDEX(KM_PCT,MATCH($A347,'Knowledge - Percentages'!$B:$B,0),'Data - Knowledge'!AZ$8)/100</f>
        <v>0.157</v>
      </c>
      <c r="BA347" s="380">
        <f t="array" aca="true" ref="BA347">INDEX(KM_PCT,MATCH($A347,'Knowledge - Percentages'!$B:$B,0),'Data - Knowledge'!BA$8)/100</f>
        <v>0.157</v>
      </c>
      <c r="BB347" s="380">
        <f t="array" aca="true" ref="BB347">INDEX(KM_PCT,MATCH($A347,'Knowledge - Percentages'!$B:$B,0),'Data - Knowledge'!BB$8)/100</f>
        <v>0.157</v>
      </c>
      <c r="BC347" s="380">
        <f t="array" aca="true" ref="BC347">INDEX(KM_PCT,MATCH($A347,'Knowledge - Percentages'!$B:$B,0),'Data - Knowledge'!BC$8)/100</f>
        <v>0.105</v>
      </c>
      <c r="BD347" s="380">
        <f t="array" aca="true" ref="BD347">INDEX(KM_PCT,MATCH($A347,'Knowledge - Percentages'!$B:$B,0),'Data - Knowledge'!BD$8)/100</f>
        <v>0.106</v>
      </c>
      <c r="BE347" s="380">
        <f t="array" aca="true" ref="BE347">INDEX(KM_PCT,MATCH($A347,'Knowledge - Percentages'!$B:$B,0),'Data - Knowledge'!BE$8)/100</f>
        <v>0.106</v>
      </c>
      <c r="BF347" s="380">
        <f t="array" aca="true" ref="BF347">INDEX(KM_PCT,MATCH($A347,'Knowledge - Percentages'!$B:$B,0),'Data - Knowledge'!BF$8)/100</f>
        <v>0.106</v>
      </c>
      <c r="BG347" s="380">
        <f t="array" aca="true" ref="BG347">INDEX(KM_PCT,MATCH($A347,'Knowledge - Percentages'!$B:$B,0),'Data - Knowledge'!BG$8)/100</f>
        <v>0.14800000000000002</v>
      </c>
      <c r="BH347" s="380">
        <f t="array" aca="true" ref="BH347">INDEX(KM_PCT,MATCH($A347,'Knowledge - Percentages'!$B:$B,0),'Data - Knowledge'!BH$8)/100</f>
        <v>0.153</v>
      </c>
      <c r="BI347" s="380">
        <f t="array" aca="true" ref="BI347">INDEX(KM_PCT,MATCH($A347,'Knowledge - Percentages'!$B:$B,0),'Data - Knowledge'!BI$8)/100</f>
        <v>0.153</v>
      </c>
      <c r="BJ347" s="380">
        <f t="array" aca="true" ref="BJ347">INDEX(KM_PCT,MATCH($A347,'Knowledge - Percentages'!$B:$B,0),'Data - Knowledge'!BJ$8)/100</f>
        <v>0.187</v>
      </c>
      <c r="BK347" s="380">
        <f t="array" aca="true" ref="BK347">INDEX(KM_PCT,MATCH($A347,'Knowledge - Percentages'!$B:$B,0),'Data - Knowledge'!BK$8)/100</f>
        <v>0.187</v>
      </c>
      <c r="BL347" s="380">
        <f t="array" aca="true" ref="BL347">INDEX(KM_PCT,MATCH($A347,'Knowledge - Percentages'!$B:$B,0),'Data - Knowledge'!BL$8)/100</f>
        <v>0.187</v>
      </c>
      <c r="BM347" s="380">
        <f t="array" aca="true" ref="BM347">INDEX(KM_PCT,MATCH($A347,'Knowledge - Percentages'!$B:$B,0),'Data - Knowledge'!BM$8)/100</f>
        <v>0.20199999999999999</v>
      </c>
      <c r="BN347" s="380">
        <f t="array" aca="true" ref="BN347">INDEX(KM_PCT,MATCH($A347,'Knowledge - Percentages'!$B:$B,0),'Data - Knowledge'!BN$8)/100</f>
        <v>0.187</v>
      </c>
      <c r="BO347" s="380">
        <f t="array" aca="true" ref="BO347">INDEX(KM_PCT,MATCH($A347,'Knowledge - Percentages'!$B:$B,0),'Data - Knowledge'!BO$8)/100</f>
        <v>0.159</v>
      </c>
      <c r="BP347" s="380">
        <f t="array" aca="true" ref="BP347">INDEX(KM_PCT,MATCH($A347,'Knowledge - Percentages'!$B:$B,0),'Data - Knowledge'!BP$8)/100</f>
        <v>0.159</v>
      </c>
      <c r="BQ347" s="380">
        <f t="array" aca="true" ref="BQ347">INDEX(KM_PCT,MATCH($A347,'Knowledge - Percentages'!$B:$B,0),'Data - Knowledge'!BQ$8)/100</f>
        <v>0.159</v>
      </c>
    </row>
    <row r="348" spans="1:69">
      <c r="A348" t="s">
        <v>1260</v>
      </c>
      <c r="B348" t="s">
        <v>1195</v>
      </c>
      <c r="C348" t="s">
        <v>1222</v>
      </c>
      <c r="D348" t="s">
        <v>1261</v>
      </c>
      <c r="E348" s="373">
        <f>SUMPRODUCT($K$2:$BQ$2,$K348:$BQ348)/$J$2</f>
        <v>0.064280303030303021</v>
      </c>
      <c r="F348" s="379">
        <f>SUMPRODUCT($K$2:$BQ$2,$K348:$BQ348)</f>
        <v>16.97</v>
      </c>
      <c r="G348" s="373">
        <f>SUMPRODUCT($K$3:$BQ$3,$K348:$BQ348)/$J$3</f>
        <v>0.063968377823408626</v>
      </c>
      <c r="H348" s="379">
        <f>SUMPRODUCT($K$3:$BQ$3,$K348:$BQ348)</f>
        <v>623.052</v>
      </c>
      <c r="I348" s="373">
        <f>CORREL($K$4:$BQ$4,$K348:$BQ348)</f>
        <v>-0.21898626045243996</v>
      </c>
      <c r="J348" s="379">
        <f>$E348/$G348*100</f>
        <v>100.48762406912286</v>
      </c>
      <c r="K348" s="380">
        <f t="array" aca="true" ref="K348">INDEX(KM_PCT,MATCH($A348,'Knowledge - Percentages'!$B:$B,0),'Data - Knowledge'!K$8)/100</f>
        <v>0.41100000000000003</v>
      </c>
      <c r="L348" s="380">
        <f t="array" aca="true" ref="L348">INDEX(KM_PCT,MATCH($A348,'Knowledge - Percentages'!$B:$B,0),'Data - Knowledge'!L$8)/100</f>
        <v>0.424</v>
      </c>
      <c r="M348" s="380">
        <f t="array" aca="true" ref="M348">INDEX(KM_PCT,MATCH($A348,'Knowledge - Percentages'!$B:$B,0),'Data - Knowledge'!M$8)/100</f>
        <v>0.133</v>
      </c>
      <c r="N348" s="380">
        <f t="array" aca="true" ref="N348">INDEX(KM_PCT,MATCH($A348,'Knowledge - Percentages'!$B:$B,0),'Data - Knowledge'!N$8)/100</f>
        <v>0.062</v>
      </c>
      <c r="O348" s="380">
        <f t="array" aca="true" ref="O348">INDEX(KM_PCT,MATCH($A348,'Knowledge - Percentages'!$B:$B,0),'Data - Knowledge'!O$8)/100</f>
        <v>0.066</v>
      </c>
      <c r="P348" s="380">
        <f t="array" aca="true" ref="P348">INDEX(KM_PCT,MATCH($A348,'Knowledge - Percentages'!$B:$B,0),'Data - Knowledge'!P$8)/100</f>
        <v>0.066</v>
      </c>
      <c r="Q348" s="380">
        <f t="array" aca="true" ref="Q348">INDEX(KM_PCT,MATCH($A348,'Knowledge - Percentages'!$B:$B,0),'Data - Knowledge'!Q$8)/100</f>
        <v>0.066</v>
      </c>
      <c r="R348" s="380">
        <f t="array" aca="true" ref="R348">INDEX(KM_PCT,MATCH($A348,'Knowledge - Percentages'!$B:$B,0),'Data - Knowledge'!R$8)/100</f>
        <v>0.066</v>
      </c>
      <c r="S348" s="380">
        <f t="array" aca="true" ref="S348">INDEX(KM_PCT,MATCH($A348,'Knowledge - Percentages'!$B:$B,0),'Data - Knowledge'!S$8)/100</f>
        <v>0.066</v>
      </c>
      <c r="T348" s="380">
        <f t="array" aca="true" ref="T348">INDEX(KM_PCT,MATCH($A348,'Knowledge - Percentages'!$B:$B,0),'Data - Knowledge'!T$8)/100</f>
        <v>0.059000000000000004</v>
      </c>
      <c r="U348" s="380">
        <f t="array" aca="true" ref="U348">INDEX(KM_PCT,MATCH($A348,'Knowledge - Percentages'!$B:$B,0),'Data - Knowledge'!U$8)/100</f>
        <v>0.055</v>
      </c>
      <c r="V348" s="380">
        <f t="array" aca="true" ref="V348">INDEX(KM_PCT,MATCH($A348,'Knowledge - Percentages'!$B:$B,0),'Data - Knowledge'!V$8)/100</f>
        <v>0.04</v>
      </c>
      <c r="W348" s="380">
        <f t="array" aca="true" ref="W348">INDEX(KM_PCT,MATCH($A348,'Knowledge - Percentages'!$B:$B,0),'Data - Knowledge'!W$8)/100</f>
        <v>0.055</v>
      </c>
      <c r="X348" s="380">
        <f t="array" aca="true" ref="X348">INDEX(KM_PCT,MATCH($A348,'Knowledge - Percentages'!$B:$B,0),'Data - Knowledge'!X$8)/100</f>
        <v>0.168</v>
      </c>
      <c r="Y348" s="380">
        <f t="array" aca="true" ref="Y348">INDEX(KM_PCT,MATCH($A348,'Knowledge - Percentages'!$B:$B,0),'Data - Knowledge'!Y$8)/100</f>
        <v>0.168</v>
      </c>
      <c r="Z348" s="380">
        <f t="array" aca="true" ref="Z348">INDEX(KM_PCT,MATCH($A348,'Knowledge - Percentages'!$B:$B,0),'Data - Knowledge'!Z$8)/100</f>
        <v>0.342</v>
      </c>
      <c r="AA348" s="380">
        <f t="array" aca="true" ref="AA348">INDEX(KM_PCT,MATCH($A348,'Knowledge - Percentages'!$B:$B,0),'Data - Knowledge'!AA$8)/100</f>
        <v>0.163</v>
      </c>
      <c r="AB348" s="380">
        <f t="array" aca="true" ref="AB348">INDEX(KM_PCT,MATCH($A348,'Knowledge - Percentages'!$B:$B,0),'Data - Knowledge'!AB$8)/100</f>
        <v>0.061</v>
      </c>
      <c r="AC348" s="380">
        <f t="array" aca="true" ref="AC348">INDEX(KM_PCT,MATCH($A348,'Knowledge - Percentages'!$B:$B,0),'Data - Knowledge'!AC$8)/100</f>
        <v>0.12</v>
      </c>
      <c r="AD348" s="380">
        <f t="array" aca="true" ref="AD348">INDEX(KM_PCT,MATCH($A348,'Knowledge - Percentages'!$B:$B,0),'Data - Knowledge'!AD$8)/100</f>
        <v>0.166</v>
      </c>
      <c r="AE348" s="380">
        <f t="array" aca="true" ref="AE348">INDEX(KM_PCT,MATCH($A348,'Knowledge - Percentages'!$B:$B,0),'Data - Knowledge'!AE$8)/100</f>
        <v>0.052000000000000005</v>
      </c>
      <c r="AF348" s="380">
        <f t="array" aca="true" ref="AF348">INDEX(KM_PCT,MATCH($A348,'Knowledge - Percentages'!$B:$B,0),'Data - Knowledge'!AF$8)/100</f>
        <v>0.052000000000000005</v>
      </c>
      <c r="AG348" s="380">
        <f t="array" aca="true" ref="AG348">INDEX(KM_PCT,MATCH($A348,'Knowledge - Percentages'!$B:$B,0),'Data - Knowledge'!AG$8)/100</f>
        <v>0.052000000000000005</v>
      </c>
      <c r="AH348" s="380">
        <f t="array" aca="true" ref="AH348">INDEX(KM_PCT,MATCH($A348,'Knowledge - Percentages'!$B:$B,0),'Data - Knowledge'!AH$8)/100</f>
        <v>0.06</v>
      </c>
      <c r="AI348" s="380">
        <f t="array" aca="true" ref="AI348">INDEX(KM_PCT,MATCH($A348,'Knowledge - Percentages'!$B:$B,0),'Data - Knowledge'!AI$8)/100</f>
        <v>0.079</v>
      </c>
      <c r="AJ348" s="380">
        <f t="array" aca="true" ref="AJ348">INDEX(KM_PCT,MATCH($A348,'Knowledge - Percentages'!$B:$B,0),'Data - Knowledge'!AJ$8)/100</f>
        <v>0.06</v>
      </c>
      <c r="AK348" s="380">
        <f t="array" aca="true" ref="AK348">INDEX(KM_PCT,MATCH($A348,'Knowledge - Percentages'!$B:$B,0),'Data - Knowledge'!AK$8)/100</f>
        <v>0.06</v>
      </c>
      <c r="AL348" s="380">
        <f t="array" aca="true" ref="AL348">INDEX(KM_PCT,MATCH($A348,'Knowledge - Percentages'!$B:$B,0),'Data - Knowledge'!AL$8)/100</f>
        <v>0.069</v>
      </c>
      <c r="AM348" s="380">
        <f t="array" aca="true" ref="AM348">INDEX(KM_PCT,MATCH($A348,'Knowledge - Percentages'!$B:$B,0),'Data - Knowledge'!AM$8)/100</f>
        <v>0.052000000000000005</v>
      </c>
      <c r="AN348" s="380">
        <f t="array" aca="true" ref="AN348">INDEX(KM_PCT,MATCH($A348,'Knowledge - Percentages'!$B:$B,0),'Data - Knowledge'!AN$8)/100</f>
        <v>0.042</v>
      </c>
      <c r="AO348" s="380">
        <f t="array" aca="true" ref="AO348">INDEX(KM_PCT,MATCH($A348,'Knowledge - Percentages'!$B:$B,0),'Data - Knowledge'!AO$8)/100</f>
        <v>0.042</v>
      </c>
      <c r="AP348" s="380">
        <f t="array" aca="true" ref="AP348">INDEX(KM_PCT,MATCH($A348,'Knowledge - Percentages'!$B:$B,0),'Data - Knowledge'!AP$8)/100</f>
        <v>0.062</v>
      </c>
      <c r="AQ348" s="380">
        <f t="array" aca="true" ref="AQ348">INDEX(KM_PCT,MATCH($A348,'Knowledge - Percentages'!$B:$B,0),'Data - Knowledge'!AQ$8)/100</f>
        <v>0.06</v>
      </c>
      <c r="AR348" s="380">
        <f t="array" aca="true" ref="AR348">INDEX(KM_PCT,MATCH($A348,'Knowledge - Percentages'!$B:$B,0),'Data - Knowledge'!AR$8)/100</f>
        <v>0.185</v>
      </c>
      <c r="AS348" s="380">
        <f t="array" aca="true" ref="AS348">INDEX(KM_PCT,MATCH($A348,'Knowledge - Percentages'!$B:$B,0),'Data - Knowledge'!AS$8)/100</f>
        <v>0.225</v>
      </c>
      <c r="AT348" s="380">
        <f t="array" aca="true" ref="AT348">INDEX(KM_PCT,MATCH($A348,'Knowledge - Percentages'!$B:$B,0),'Data - Knowledge'!AT$8)/100</f>
        <v>0.16</v>
      </c>
      <c r="AU348" s="380">
        <f t="array" aca="true" ref="AU348">INDEX(KM_PCT,MATCH($A348,'Knowledge - Percentages'!$B:$B,0),'Data - Knowledge'!AU$8)/100</f>
        <v>0.073</v>
      </c>
      <c r="AV348" s="380">
        <f t="array" aca="true" ref="AV348">INDEX(KM_PCT,MATCH($A348,'Knowledge - Percentages'!$B:$B,0),'Data - Knowledge'!AV$8)/100</f>
        <v>0.046</v>
      </c>
      <c r="AW348" s="380">
        <f t="array" aca="true" ref="AW348">INDEX(KM_PCT,MATCH($A348,'Knowledge - Percentages'!$B:$B,0),'Data - Knowledge'!AW$8)/100</f>
        <v>0.047</v>
      </c>
      <c r="AX348" s="380">
        <f t="array" aca="true" ref="AX348">INDEX(KM_PCT,MATCH($A348,'Knowledge - Percentages'!$B:$B,0),'Data - Knowledge'!AX$8)/100</f>
        <v>0.19899999999999998</v>
      </c>
      <c r="AY348" s="380">
        <f t="array" aca="true" ref="AY348">INDEX(KM_PCT,MATCH($A348,'Knowledge - Percentages'!$B:$B,0),'Data - Knowledge'!AY$8)/100</f>
        <v>0.052000000000000005</v>
      </c>
      <c r="AZ348" s="380">
        <f t="array" aca="true" ref="AZ348">INDEX(KM_PCT,MATCH($A348,'Knowledge - Percentages'!$B:$B,0),'Data - Knowledge'!AZ$8)/100</f>
        <v>0.059000000000000004</v>
      </c>
      <c r="BA348" s="380">
        <f t="array" aca="true" ref="BA348">INDEX(KM_PCT,MATCH($A348,'Knowledge - Percentages'!$B:$B,0),'Data - Knowledge'!BA$8)/100</f>
        <v>0.059000000000000004</v>
      </c>
      <c r="BB348" s="380">
        <f t="array" aca="true" ref="BB348">INDEX(KM_PCT,MATCH($A348,'Knowledge - Percentages'!$B:$B,0),'Data - Knowledge'!BB$8)/100</f>
        <v>0.049</v>
      </c>
      <c r="BC348" s="380">
        <f t="array" aca="true" ref="BC348">INDEX(KM_PCT,MATCH($A348,'Knowledge - Percentages'!$B:$B,0),'Data - Knowledge'!BC$8)/100</f>
        <v>0.052000000000000005</v>
      </c>
      <c r="BD348" s="380">
        <f t="array" aca="true" ref="BD348">INDEX(KM_PCT,MATCH($A348,'Knowledge - Percentages'!$B:$B,0),'Data - Knowledge'!BD$8)/100</f>
        <v>0.044000000000000004</v>
      </c>
      <c r="BE348" s="380">
        <f t="array" aca="true" ref="BE348">INDEX(KM_PCT,MATCH($A348,'Knowledge - Percentages'!$B:$B,0),'Data - Knowledge'!BE$8)/100</f>
        <v>0.052000000000000005</v>
      </c>
      <c r="BF348" s="380">
        <f t="array" aca="true" ref="BF348">INDEX(KM_PCT,MATCH($A348,'Knowledge - Percentages'!$B:$B,0),'Data - Knowledge'!BF$8)/100</f>
        <v>0.052000000000000005</v>
      </c>
      <c r="BG348" s="380">
        <f t="array" aca="true" ref="BG348">INDEX(KM_PCT,MATCH($A348,'Knowledge - Percentages'!$B:$B,0),'Data - Knowledge'!BG$8)/100</f>
        <v>0.084</v>
      </c>
      <c r="BH348" s="380">
        <f t="array" aca="true" ref="BH348">INDEX(KM_PCT,MATCH($A348,'Knowledge - Percentages'!$B:$B,0),'Data - Knowledge'!BH$8)/100</f>
        <v>0.096999999999999989</v>
      </c>
      <c r="BI348" s="380">
        <f t="array" aca="true" ref="BI348">INDEX(KM_PCT,MATCH($A348,'Knowledge - Percentages'!$B:$B,0),'Data - Knowledge'!BI$8)/100</f>
        <v>0.084</v>
      </c>
      <c r="BJ348" s="380">
        <f t="array" aca="true" ref="BJ348">INDEX(KM_PCT,MATCH($A348,'Knowledge - Percentages'!$B:$B,0),'Data - Knowledge'!BJ$8)/100</f>
        <v>0.069</v>
      </c>
      <c r="BK348" s="380">
        <f t="array" aca="true" ref="BK348">INDEX(KM_PCT,MATCH($A348,'Knowledge - Percentages'!$B:$B,0),'Data - Knowledge'!BK$8)/100</f>
        <v>0.132</v>
      </c>
      <c r="BL348" s="380">
        <f t="array" aca="true" ref="BL348">INDEX(KM_PCT,MATCH($A348,'Knowledge - Percentages'!$B:$B,0),'Data - Knowledge'!BL$8)/100</f>
        <v>0.105</v>
      </c>
      <c r="BM348" s="380">
        <f t="array" aca="true" ref="BM348">INDEX(KM_PCT,MATCH($A348,'Knowledge - Percentages'!$B:$B,0),'Data - Knowledge'!BM$8)/100</f>
        <v>0.09</v>
      </c>
      <c r="BN348" s="380">
        <f t="array" aca="true" ref="BN348">INDEX(KM_PCT,MATCH($A348,'Knowledge - Percentages'!$B:$B,0),'Data - Knowledge'!BN$8)/100</f>
        <v>0.08900000000000001</v>
      </c>
      <c r="BO348" s="380">
        <f t="array" aca="true" ref="BO348">INDEX(KM_PCT,MATCH($A348,'Knowledge - Percentages'!$B:$B,0),'Data - Knowledge'!BO$8)/100</f>
        <v>0.078</v>
      </c>
      <c r="BP348" s="380">
        <f t="array" aca="true" ref="BP348">INDEX(KM_PCT,MATCH($A348,'Knowledge - Percentages'!$B:$B,0),'Data - Knowledge'!BP$8)/100</f>
        <v>0.078</v>
      </c>
      <c r="BQ348" s="380">
        <f t="array" aca="true" ref="BQ348">INDEX(KM_PCT,MATCH($A348,'Knowledge - Percentages'!$B:$B,0),'Data - Knowledge'!BQ$8)/100</f>
        <v>0.078</v>
      </c>
    </row>
    <row r="349" spans="1:69">
      <c r="A349" t="s">
        <v>1262</v>
      </c>
      <c r="B349" t="s">
        <v>1195</v>
      </c>
      <c r="C349" t="s">
        <v>1222</v>
      </c>
      <c r="D349" t="s">
        <v>1263</v>
      </c>
      <c r="E349" s="373">
        <f>SUMPRODUCT($K$2:$BQ$2,$K349:$BQ349)/$J$2</f>
        <v>0.058094696969696963</v>
      </c>
      <c r="F349" s="379">
        <f>SUMPRODUCT($K$2:$BQ$2,$K349:$BQ349)</f>
        <v>15.336999999999998</v>
      </c>
      <c r="G349" s="373">
        <f>SUMPRODUCT($K$3:$BQ$3,$K349:$BQ349)/$J$3</f>
        <v>0.056501950718685814</v>
      </c>
      <c r="H349" s="379">
        <f>SUMPRODUCT($K$3:$BQ$3,$K349:$BQ349)</f>
        <v>550.32899999999984</v>
      </c>
      <c r="I349" s="373">
        <f>CORREL($K$4:$BQ$4,$K349:$BQ349)</f>
        <v>-0.22347135180124519</v>
      </c>
      <c r="J349" s="379">
        <f>$E349/$G349*100</f>
        <v>102.8189225871885</v>
      </c>
      <c r="K349" s="380">
        <f t="array" aca="true" ref="K349">INDEX(KM_PCT,MATCH($A349,'Knowledge - Percentages'!$B:$B,0),'Data - Knowledge'!K$8)/100</f>
        <v>0.33799999999999997</v>
      </c>
      <c r="L349" s="380">
        <f t="array" aca="true" ref="L349">INDEX(KM_PCT,MATCH($A349,'Knowledge - Percentages'!$B:$B,0),'Data - Knowledge'!L$8)/100</f>
        <v>0.262</v>
      </c>
      <c r="M349" s="380">
        <f t="array" aca="true" ref="M349">INDEX(KM_PCT,MATCH($A349,'Knowledge - Percentages'!$B:$B,0),'Data - Knowledge'!M$8)/100</f>
        <v>0.096</v>
      </c>
      <c r="N349" s="380">
        <f t="array" aca="true" ref="N349">INDEX(KM_PCT,MATCH($A349,'Knowledge - Percentages'!$B:$B,0),'Data - Knowledge'!N$8)/100</f>
        <v>0.05</v>
      </c>
      <c r="O349" s="380">
        <f t="array" aca="true" ref="O349">INDEX(KM_PCT,MATCH($A349,'Knowledge - Percentages'!$B:$B,0),'Data - Knowledge'!O$8)/100</f>
        <v>0.055999999999999994</v>
      </c>
      <c r="P349" s="380">
        <f t="array" aca="true" ref="P349">INDEX(KM_PCT,MATCH($A349,'Knowledge - Percentages'!$B:$B,0),'Data - Knowledge'!P$8)/100</f>
        <v>0.059000000000000004</v>
      </c>
      <c r="Q349" s="380">
        <f t="array" aca="true" ref="Q349">INDEX(KM_PCT,MATCH($A349,'Knowledge - Percentages'!$B:$B,0),'Data - Knowledge'!Q$8)/100</f>
        <v>0.07</v>
      </c>
      <c r="R349" s="380">
        <f t="array" aca="true" ref="R349">INDEX(KM_PCT,MATCH($A349,'Knowledge - Percentages'!$B:$B,0),'Data - Knowledge'!R$8)/100</f>
        <v>0.081</v>
      </c>
      <c r="S349" s="380">
        <f t="array" aca="true" ref="S349">INDEX(KM_PCT,MATCH($A349,'Knowledge - Percentages'!$B:$B,0),'Data - Knowledge'!S$8)/100</f>
        <v>0.059000000000000004</v>
      </c>
      <c r="T349" s="380">
        <f t="array" aca="true" ref="T349">INDEX(KM_PCT,MATCH($A349,'Knowledge - Percentages'!$B:$B,0),'Data - Knowledge'!T$8)/100</f>
        <v>0.045</v>
      </c>
      <c r="U349" s="380">
        <f t="array" aca="true" ref="U349">INDEX(KM_PCT,MATCH($A349,'Knowledge - Percentages'!$B:$B,0),'Data - Knowledge'!U$8)/100</f>
        <v>0.045</v>
      </c>
      <c r="V349" s="380">
        <f t="array" aca="true" ref="V349">INDEX(KM_PCT,MATCH($A349,'Knowledge - Percentages'!$B:$B,0),'Data - Knowledge'!V$8)/100</f>
        <v>0.044000000000000004</v>
      </c>
      <c r="W349" s="380">
        <f t="array" aca="true" ref="W349">INDEX(KM_PCT,MATCH($A349,'Knowledge - Percentages'!$B:$B,0),'Data - Knowledge'!W$8)/100</f>
        <v>0.045</v>
      </c>
      <c r="X349" s="380">
        <f t="array" aca="true" ref="X349">INDEX(KM_PCT,MATCH($A349,'Knowledge - Percentages'!$B:$B,0),'Data - Knowledge'!X$8)/100</f>
        <v>0.165</v>
      </c>
      <c r="Y349" s="380">
        <f t="array" aca="true" ref="Y349">INDEX(KM_PCT,MATCH($A349,'Knowledge - Percentages'!$B:$B,0),'Data - Knowledge'!Y$8)/100</f>
        <v>0.165</v>
      </c>
      <c r="Z349" s="380">
        <f t="array" aca="true" ref="Z349">INDEX(KM_PCT,MATCH($A349,'Knowledge - Percentages'!$B:$B,0),'Data - Knowledge'!Z$8)/100</f>
        <v>0.35700000000000004</v>
      </c>
      <c r="AA349" s="380">
        <f t="array" aca="true" ref="AA349">INDEX(KM_PCT,MATCH($A349,'Knowledge - Percentages'!$B:$B,0),'Data - Knowledge'!AA$8)/100</f>
        <v>0.163</v>
      </c>
      <c r="AB349" s="380">
        <f t="array" aca="true" ref="AB349">INDEX(KM_PCT,MATCH($A349,'Knowledge - Percentages'!$B:$B,0),'Data - Knowledge'!AB$8)/100</f>
        <v>0.053</v>
      </c>
      <c r="AC349" s="380">
        <f t="array" aca="true" ref="AC349">INDEX(KM_PCT,MATCH($A349,'Knowledge - Percentages'!$B:$B,0),'Data - Knowledge'!AC$8)/100</f>
        <v>0.107</v>
      </c>
      <c r="AD349" s="380">
        <f t="array" aca="true" ref="AD349">INDEX(KM_PCT,MATCH($A349,'Knowledge - Percentages'!$B:$B,0),'Data - Knowledge'!AD$8)/100</f>
        <v>0.15</v>
      </c>
      <c r="AE349" s="380">
        <f t="array" aca="true" ref="AE349">INDEX(KM_PCT,MATCH($A349,'Knowledge - Percentages'!$B:$B,0),'Data - Knowledge'!AE$8)/100</f>
        <v>0.051</v>
      </c>
      <c r="AF349" s="380">
        <f t="array" aca="true" ref="AF349">INDEX(KM_PCT,MATCH($A349,'Knowledge - Percentages'!$B:$B,0),'Data - Knowledge'!AF$8)/100</f>
        <v>0.051</v>
      </c>
      <c r="AG349" s="380">
        <f t="array" aca="true" ref="AG349">INDEX(KM_PCT,MATCH($A349,'Knowledge - Percentages'!$B:$B,0),'Data - Knowledge'!AG$8)/100</f>
        <v>0.045</v>
      </c>
      <c r="AH349" s="380">
        <f t="array" aca="true" ref="AH349">INDEX(KM_PCT,MATCH($A349,'Knowledge - Percentages'!$B:$B,0),'Data - Knowledge'!AH$8)/100</f>
        <v>0.052000000000000005</v>
      </c>
      <c r="AI349" s="380">
        <f t="array" aca="true" ref="AI349">INDEX(KM_PCT,MATCH($A349,'Knowledge - Percentages'!$B:$B,0),'Data - Knowledge'!AI$8)/100</f>
        <v>0.131</v>
      </c>
      <c r="AJ349" s="380">
        <f t="array" aca="true" ref="AJ349">INDEX(KM_PCT,MATCH($A349,'Knowledge - Percentages'!$B:$B,0),'Data - Knowledge'!AJ$8)/100</f>
        <v>0.055</v>
      </c>
      <c r="AK349" s="380">
        <f t="array" aca="true" ref="AK349">INDEX(KM_PCT,MATCH($A349,'Knowledge - Percentages'!$B:$B,0),'Data - Knowledge'!AK$8)/100</f>
        <v>0.055</v>
      </c>
      <c r="AL349" s="380">
        <f t="array" aca="true" ref="AL349">INDEX(KM_PCT,MATCH($A349,'Knowledge - Percentages'!$B:$B,0),'Data - Knowledge'!AL$8)/100</f>
        <v>0.066</v>
      </c>
      <c r="AM349" s="380">
        <f t="array" aca="true" ref="AM349">INDEX(KM_PCT,MATCH($A349,'Knowledge - Percentages'!$B:$B,0),'Data - Knowledge'!AM$8)/100</f>
        <v>0.047</v>
      </c>
      <c r="AN349" s="380">
        <f t="array" aca="true" ref="AN349">INDEX(KM_PCT,MATCH($A349,'Knowledge - Percentages'!$B:$B,0),'Data - Knowledge'!AN$8)/100</f>
        <v>0.028999999999999998</v>
      </c>
      <c r="AO349" s="380">
        <f t="array" aca="true" ref="AO349">INDEX(KM_PCT,MATCH($A349,'Knowledge - Percentages'!$B:$B,0),'Data - Knowledge'!AO$8)/100</f>
        <v>0.031</v>
      </c>
      <c r="AP349" s="380">
        <f t="array" aca="true" ref="AP349">INDEX(KM_PCT,MATCH($A349,'Knowledge - Percentages'!$B:$B,0),'Data - Knowledge'!AP$8)/100</f>
        <v>0.064</v>
      </c>
      <c r="AQ349" s="380">
        <f t="array" aca="true" ref="AQ349">INDEX(KM_PCT,MATCH($A349,'Knowledge - Percentages'!$B:$B,0),'Data - Knowledge'!AQ$8)/100</f>
        <v>0.055999999999999994</v>
      </c>
      <c r="AR349" s="380">
        <f t="array" aca="true" ref="AR349">INDEX(KM_PCT,MATCH($A349,'Knowledge - Percentages'!$B:$B,0),'Data - Knowledge'!AR$8)/100</f>
        <v>0.10300000000000001</v>
      </c>
      <c r="AS349" s="380">
        <f t="array" aca="true" ref="AS349">INDEX(KM_PCT,MATCH($A349,'Knowledge - Percentages'!$B:$B,0),'Data - Knowledge'!AS$8)/100</f>
        <v>0.102</v>
      </c>
      <c r="AT349" s="380">
        <f t="array" aca="true" ref="AT349">INDEX(KM_PCT,MATCH($A349,'Knowledge - Percentages'!$B:$B,0),'Data - Knowledge'!AT$8)/100</f>
        <v>0.102</v>
      </c>
      <c r="AU349" s="380">
        <f t="array" aca="true" ref="AU349">INDEX(KM_PCT,MATCH($A349,'Knowledge - Percentages'!$B:$B,0),'Data - Knowledge'!AU$8)/100</f>
        <v>0.066</v>
      </c>
      <c r="AV349" s="380">
        <f t="array" aca="true" ref="AV349">INDEX(KM_PCT,MATCH($A349,'Knowledge - Percentages'!$B:$B,0),'Data - Knowledge'!AV$8)/100</f>
        <v>0.057</v>
      </c>
      <c r="AW349" s="380">
        <f t="array" aca="true" ref="AW349">INDEX(KM_PCT,MATCH($A349,'Knowledge - Percentages'!$B:$B,0),'Data - Knowledge'!AW$8)/100</f>
        <v>0.066</v>
      </c>
      <c r="AX349" s="380">
        <f t="array" aca="true" ref="AX349">INDEX(KM_PCT,MATCH($A349,'Knowledge - Percentages'!$B:$B,0),'Data - Knowledge'!AX$8)/100</f>
        <v>0.153</v>
      </c>
      <c r="AY349" s="380">
        <f t="array" aca="true" ref="AY349">INDEX(KM_PCT,MATCH($A349,'Knowledge - Percentages'!$B:$B,0),'Data - Knowledge'!AY$8)/100</f>
        <v>0.055999999999999994</v>
      </c>
      <c r="AZ349" s="380">
        <f t="array" aca="true" ref="AZ349">INDEX(KM_PCT,MATCH($A349,'Knowledge - Percentages'!$B:$B,0),'Data - Knowledge'!AZ$8)/100</f>
        <v>0.059000000000000004</v>
      </c>
      <c r="BA349" s="380">
        <f t="array" aca="true" ref="BA349">INDEX(KM_PCT,MATCH($A349,'Knowledge - Percentages'!$B:$B,0),'Data - Knowledge'!BA$8)/100</f>
        <v>0.059000000000000004</v>
      </c>
      <c r="BB349" s="380">
        <f t="array" aca="true" ref="BB349">INDEX(KM_PCT,MATCH($A349,'Knowledge - Percentages'!$B:$B,0),'Data - Knowledge'!BB$8)/100</f>
        <v>0.057</v>
      </c>
      <c r="BC349" s="380">
        <f t="array" aca="true" ref="BC349">INDEX(KM_PCT,MATCH($A349,'Knowledge - Percentages'!$B:$B,0),'Data - Knowledge'!BC$8)/100</f>
        <v>0.045</v>
      </c>
      <c r="BD349" s="380">
        <f t="array" aca="true" ref="BD349">INDEX(KM_PCT,MATCH($A349,'Knowledge - Percentages'!$B:$B,0),'Data - Knowledge'!BD$8)/100</f>
        <v>0.045</v>
      </c>
      <c r="BE349" s="380">
        <f t="array" aca="true" ref="BE349">INDEX(KM_PCT,MATCH($A349,'Knowledge - Percentages'!$B:$B,0),'Data - Knowledge'!BE$8)/100</f>
        <v>0.043</v>
      </c>
      <c r="BF349" s="380">
        <f t="array" aca="true" ref="BF349">INDEX(KM_PCT,MATCH($A349,'Knowledge - Percentages'!$B:$B,0),'Data - Knowledge'!BF$8)/100</f>
        <v>0.045</v>
      </c>
      <c r="BG349" s="380">
        <f t="array" aca="true" ref="BG349">INDEX(KM_PCT,MATCH($A349,'Knowledge - Percentages'!$B:$B,0),'Data - Knowledge'!BG$8)/100</f>
        <v>0.071</v>
      </c>
      <c r="BH349" s="380">
        <f t="array" aca="true" ref="BH349">INDEX(KM_PCT,MATCH($A349,'Knowledge - Percentages'!$B:$B,0),'Data - Knowledge'!BH$8)/100</f>
        <v>0.083</v>
      </c>
      <c r="BI349" s="380">
        <f t="array" aca="true" ref="BI349">INDEX(KM_PCT,MATCH($A349,'Knowledge - Percentages'!$B:$B,0),'Data - Knowledge'!BI$8)/100</f>
        <v>0.071</v>
      </c>
      <c r="BJ349" s="380">
        <f t="array" aca="true" ref="BJ349">INDEX(KM_PCT,MATCH($A349,'Knowledge - Percentages'!$B:$B,0),'Data - Knowledge'!BJ$8)/100</f>
        <v>0.053</v>
      </c>
      <c r="BK349" s="380">
        <f t="array" aca="true" ref="BK349">INDEX(KM_PCT,MATCH($A349,'Knowledge - Percentages'!$B:$B,0),'Data - Knowledge'!BK$8)/100</f>
        <v>0.129</v>
      </c>
      <c r="BL349" s="380">
        <f t="array" aca="true" ref="BL349">INDEX(KM_PCT,MATCH($A349,'Knowledge - Percentages'!$B:$B,0),'Data - Knowledge'!BL$8)/100</f>
        <v>0.077</v>
      </c>
      <c r="BM349" s="380">
        <f t="array" aca="true" ref="BM349">INDEX(KM_PCT,MATCH($A349,'Knowledge - Percentages'!$B:$B,0),'Data - Knowledge'!BM$8)/100</f>
        <v>0.105</v>
      </c>
      <c r="BN349" s="380">
        <f t="array" aca="true" ref="BN349">INDEX(KM_PCT,MATCH($A349,'Knowledge - Percentages'!$B:$B,0),'Data - Knowledge'!BN$8)/100</f>
        <v>0.077</v>
      </c>
      <c r="BO349" s="380">
        <f t="array" aca="true" ref="BO349">INDEX(KM_PCT,MATCH($A349,'Knowledge - Percentages'!$B:$B,0),'Data - Knowledge'!BO$8)/100</f>
        <v>0.071</v>
      </c>
      <c r="BP349" s="380">
        <f t="array" aca="true" ref="BP349">INDEX(KM_PCT,MATCH($A349,'Knowledge - Percentages'!$B:$B,0),'Data - Knowledge'!BP$8)/100</f>
        <v>0.071</v>
      </c>
      <c r="BQ349" s="380">
        <f t="array" aca="true" ref="BQ349">INDEX(KM_PCT,MATCH($A349,'Knowledge - Percentages'!$B:$B,0),'Data - Knowledge'!BQ$8)/100</f>
        <v>0.071</v>
      </c>
    </row>
    <row r="350" spans="1:69">
      <c r="A350" t="s">
        <v>1264</v>
      </c>
      <c r="B350" t="s">
        <v>1195</v>
      </c>
      <c r="C350" t="s">
        <v>1222</v>
      </c>
      <c r="D350" t="s">
        <v>745</v>
      </c>
      <c r="E350" s="373">
        <f>SUMPRODUCT($K$2:$BQ$2,$K350:$BQ350)/$J$2</f>
        <v>0.28159848484848482</v>
      </c>
      <c r="F350" s="379">
        <f>SUMPRODUCT($K$2:$BQ$2,$K350:$BQ350)</f>
        <v>74.342</v>
      </c>
      <c r="G350" s="373">
        <f>SUMPRODUCT($K$3:$BQ$3,$K350:$BQ350)/$J$3</f>
        <v>0.29258121149897326</v>
      </c>
      <c r="H350" s="379">
        <f>SUMPRODUCT($K$3:$BQ$3,$K350:$BQ350)</f>
        <v>2849.7409999999995</v>
      </c>
      <c r="I350" s="373">
        <f>CORREL($K$4:$BQ$4,$K350:$BQ350)</f>
        <v>-0.27685307904237411</v>
      </c>
      <c r="J350" s="379">
        <f>$E350/$G350*100</f>
        <v>96.246263868339</v>
      </c>
      <c r="K350" s="380">
        <f t="array" aca="true" ref="K350">INDEX(KM_PCT,MATCH($A350,'Knowledge - Percentages'!$B:$B,0),'Data - Knowledge'!K$8)/100</f>
        <v>0.491</v>
      </c>
      <c r="L350" s="380">
        <f t="array" aca="true" ref="L350">INDEX(KM_PCT,MATCH($A350,'Knowledge - Percentages'!$B:$B,0),'Data - Knowledge'!L$8)/100</f>
        <v>0.43700000000000006</v>
      </c>
      <c r="M350" s="380">
        <f t="array" aca="true" ref="M350">INDEX(KM_PCT,MATCH($A350,'Knowledge - Percentages'!$B:$B,0),'Data - Knowledge'!M$8)/100</f>
        <v>0.397</v>
      </c>
      <c r="N350" s="380">
        <f t="array" aca="true" ref="N350">INDEX(KM_PCT,MATCH($A350,'Knowledge - Percentages'!$B:$B,0),'Data - Knowledge'!N$8)/100</f>
        <v>0.271</v>
      </c>
      <c r="O350" s="380">
        <f t="array" aca="true" ref="O350">INDEX(KM_PCT,MATCH($A350,'Knowledge - Percentages'!$B:$B,0),'Data - Knowledge'!O$8)/100</f>
        <v>0.302</v>
      </c>
      <c r="P350" s="380">
        <f t="array" aca="true" ref="P350">INDEX(KM_PCT,MATCH($A350,'Knowledge - Percentages'!$B:$B,0),'Data - Knowledge'!P$8)/100</f>
        <v>0.302</v>
      </c>
      <c r="Q350" s="380">
        <f t="array" aca="true" ref="Q350">INDEX(KM_PCT,MATCH($A350,'Knowledge - Percentages'!$B:$B,0),'Data - Knowledge'!Q$8)/100</f>
        <v>0.302</v>
      </c>
      <c r="R350" s="380">
        <f t="array" aca="true" ref="R350">INDEX(KM_PCT,MATCH($A350,'Knowledge - Percentages'!$B:$B,0),'Data - Knowledge'!R$8)/100</f>
        <v>0.315</v>
      </c>
      <c r="S350" s="380">
        <f t="array" aca="true" ref="S350">INDEX(KM_PCT,MATCH($A350,'Knowledge - Percentages'!$B:$B,0),'Data - Knowledge'!S$8)/100</f>
        <v>0.315</v>
      </c>
      <c r="T350" s="380">
        <f t="array" aca="true" ref="T350">INDEX(KM_PCT,MATCH($A350,'Knowledge - Percentages'!$B:$B,0),'Data - Knowledge'!T$8)/100</f>
        <v>0.278</v>
      </c>
      <c r="U350" s="380">
        <f t="array" aca="true" ref="U350">INDEX(KM_PCT,MATCH($A350,'Knowledge - Percentages'!$B:$B,0),'Data - Knowledge'!U$8)/100</f>
        <v>0.287</v>
      </c>
      <c r="V350" s="380">
        <f t="array" aca="true" ref="V350">INDEX(KM_PCT,MATCH($A350,'Knowledge - Percentages'!$B:$B,0),'Data - Knowledge'!V$8)/100</f>
        <v>0.198</v>
      </c>
      <c r="W350" s="380">
        <f t="array" aca="true" ref="W350">INDEX(KM_PCT,MATCH($A350,'Knowledge - Percentages'!$B:$B,0),'Data - Knowledge'!W$8)/100</f>
        <v>0.278</v>
      </c>
      <c r="X350" s="380">
        <f t="array" aca="true" ref="X350">INDEX(KM_PCT,MATCH($A350,'Knowledge - Percentages'!$B:$B,0),'Data - Knowledge'!X$8)/100</f>
        <v>0.442</v>
      </c>
      <c r="Y350" s="380">
        <f t="array" aca="true" ref="Y350">INDEX(KM_PCT,MATCH($A350,'Knowledge - Percentages'!$B:$B,0),'Data - Knowledge'!Y$8)/100</f>
        <v>0.467</v>
      </c>
      <c r="Z350" s="380">
        <f t="array" aca="true" ref="Z350">INDEX(KM_PCT,MATCH($A350,'Knowledge - Percentages'!$B:$B,0),'Data - Knowledge'!Z$8)/100</f>
        <v>0.517</v>
      </c>
      <c r="AA350" s="380">
        <f t="array" aca="true" ref="AA350">INDEX(KM_PCT,MATCH($A350,'Knowledge - Percentages'!$B:$B,0),'Data - Knowledge'!AA$8)/100</f>
        <v>0.442</v>
      </c>
      <c r="AB350" s="380">
        <f t="array" aca="true" ref="AB350">INDEX(KM_PCT,MATCH($A350,'Knowledge - Percentages'!$B:$B,0),'Data - Knowledge'!AB$8)/100</f>
        <v>0.369</v>
      </c>
      <c r="AC350" s="380">
        <f t="array" aca="true" ref="AC350">INDEX(KM_PCT,MATCH($A350,'Knowledge - Percentages'!$B:$B,0),'Data - Knowledge'!AC$8)/100</f>
        <v>0.387</v>
      </c>
      <c r="AD350" s="380">
        <f t="array" aca="true" ref="AD350">INDEX(KM_PCT,MATCH($A350,'Knowledge - Percentages'!$B:$B,0),'Data - Knowledge'!AD$8)/100</f>
        <v>0.387</v>
      </c>
      <c r="AE350" s="380">
        <f t="array" aca="true" ref="AE350">INDEX(KM_PCT,MATCH($A350,'Knowledge - Percentages'!$B:$B,0),'Data - Knowledge'!AE$8)/100</f>
        <v>0.285</v>
      </c>
      <c r="AF350" s="380">
        <f t="array" aca="true" ref="AF350">INDEX(KM_PCT,MATCH($A350,'Knowledge - Percentages'!$B:$B,0),'Data - Knowledge'!AF$8)/100</f>
        <v>0.28</v>
      </c>
      <c r="AG350" s="380">
        <f t="array" aca="true" ref="AG350">INDEX(KM_PCT,MATCH($A350,'Knowledge - Percentages'!$B:$B,0),'Data - Knowledge'!AG$8)/100</f>
        <v>0.285</v>
      </c>
      <c r="AH350" s="380">
        <f t="array" aca="true" ref="AH350">INDEX(KM_PCT,MATCH($A350,'Knowledge - Percentages'!$B:$B,0),'Data - Knowledge'!AH$8)/100</f>
        <v>0.29</v>
      </c>
      <c r="AI350" s="380">
        <f t="array" aca="true" ref="AI350">INDEX(KM_PCT,MATCH($A350,'Knowledge - Percentages'!$B:$B,0),'Data - Knowledge'!AI$8)/100</f>
        <v>0.36200000000000004</v>
      </c>
      <c r="AJ350" s="380">
        <f t="array" aca="true" ref="AJ350">INDEX(KM_PCT,MATCH($A350,'Knowledge - Percentages'!$B:$B,0),'Data - Knowledge'!AJ$8)/100</f>
        <v>0.27899999999999997</v>
      </c>
      <c r="AK350" s="380">
        <f t="array" aca="true" ref="AK350">INDEX(KM_PCT,MATCH($A350,'Knowledge - Percentages'!$B:$B,0),'Data - Knowledge'!AK$8)/100</f>
        <v>0.292</v>
      </c>
      <c r="AL350" s="380">
        <f t="array" aca="true" ref="AL350">INDEX(KM_PCT,MATCH($A350,'Knowledge - Percentages'!$B:$B,0),'Data - Knowledge'!AL$8)/100</f>
        <v>0.302</v>
      </c>
      <c r="AM350" s="380">
        <f t="array" aca="true" ref="AM350">INDEX(KM_PCT,MATCH($A350,'Knowledge - Percentages'!$B:$B,0),'Data - Knowledge'!AM$8)/100</f>
        <v>0.292</v>
      </c>
      <c r="AN350" s="380">
        <f t="array" aca="true" ref="AN350">INDEX(KM_PCT,MATCH($A350,'Knowledge - Percentages'!$B:$B,0),'Data - Knowledge'!AN$8)/100</f>
        <v>0.237</v>
      </c>
      <c r="AO350" s="380">
        <f t="array" aca="true" ref="AO350">INDEX(KM_PCT,MATCH($A350,'Knowledge - Percentages'!$B:$B,0),'Data - Knowledge'!AO$8)/100</f>
        <v>0.237</v>
      </c>
      <c r="AP350" s="380">
        <f t="array" aca="true" ref="AP350">INDEX(KM_PCT,MATCH($A350,'Knowledge - Percentages'!$B:$B,0),'Data - Knowledge'!AP$8)/100</f>
        <v>0.313</v>
      </c>
      <c r="AQ350" s="380">
        <f t="array" aca="true" ref="AQ350">INDEX(KM_PCT,MATCH($A350,'Knowledge - Percentages'!$B:$B,0),'Data - Knowledge'!AQ$8)/100</f>
        <v>0.313</v>
      </c>
      <c r="AR350" s="380">
        <f t="array" aca="true" ref="AR350">INDEX(KM_PCT,MATCH($A350,'Knowledge - Percentages'!$B:$B,0),'Data - Knowledge'!AR$8)/100</f>
        <v>0.415</v>
      </c>
      <c r="AS350" s="380">
        <f t="array" aca="true" ref="AS350">INDEX(KM_PCT,MATCH($A350,'Knowledge - Percentages'!$B:$B,0),'Data - Knowledge'!AS$8)/100</f>
        <v>0.389</v>
      </c>
      <c r="AT350" s="380">
        <f t="array" aca="true" ref="AT350">INDEX(KM_PCT,MATCH($A350,'Knowledge - Percentages'!$B:$B,0),'Data - Knowledge'!AT$8)/100</f>
        <v>0.389</v>
      </c>
      <c r="AU350" s="380">
        <f t="array" aca="true" ref="AU350">INDEX(KM_PCT,MATCH($A350,'Knowledge - Percentages'!$B:$B,0),'Data - Knowledge'!AU$8)/100</f>
        <v>0.298</v>
      </c>
      <c r="AV350" s="380">
        <f t="array" aca="true" ref="AV350">INDEX(KM_PCT,MATCH($A350,'Knowledge - Percentages'!$B:$B,0),'Data - Knowledge'!AV$8)/100</f>
        <v>0.298</v>
      </c>
      <c r="AW350" s="380">
        <f t="array" aca="true" ref="AW350">INDEX(KM_PCT,MATCH($A350,'Knowledge - Percentages'!$B:$B,0),'Data - Knowledge'!AW$8)/100</f>
        <v>0.298</v>
      </c>
      <c r="AX350" s="380">
        <f t="array" aca="true" ref="AX350">INDEX(KM_PCT,MATCH($A350,'Knowledge - Percentages'!$B:$B,0),'Data - Knowledge'!AX$8)/100</f>
        <v>0.38299999999999995</v>
      </c>
      <c r="AY350" s="380">
        <f t="array" aca="true" ref="AY350">INDEX(KM_PCT,MATCH($A350,'Knowledge - Percentages'!$B:$B,0),'Data - Knowledge'!AY$8)/100</f>
        <v>0.23600000000000002</v>
      </c>
      <c r="AZ350" s="380">
        <f t="array" aca="true" ref="AZ350">INDEX(KM_PCT,MATCH($A350,'Knowledge - Percentages'!$B:$B,0),'Data - Knowledge'!AZ$8)/100</f>
        <v>0.275</v>
      </c>
      <c r="BA350" s="380">
        <f t="array" aca="true" ref="BA350">INDEX(KM_PCT,MATCH($A350,'Knowledge - Percentages'!$B:$B,0),'Data - Knowledge'!BA$8)/100</f>
        <v>0.275</v>
      </c>
      <c r="BB350" s="380">
        <f t="array" aca="true" ref="BB350">INDEX(KM_PCT,MATCH($A350,'Knowledge - Percentages'!$B:$B,0),'Data - Knowledge'!BB$8)/100</f>
        <v>0.275</v>
      </c>
      <c r="BC350" s="380">
        <f t="array" aca="true" ref="BC350">INDEX(KM_PCT,MATCH($A350,'Knowledge - Percentages'!$B:$B,0),'Data - Knowledge'!BC$8)/100</f>
        <v>0.187</v>
      </c>
      <c r="BD350" s="380">
        <f t="array" aca="true" ref="BD350">INDEX(KM_PCT,MATCH($A350,'Knowledge - Percentages'!$B:$B,0),'Data - Knowledge'!BD$8)/100</f>
        <v>0.235</v>
      </c>
      <c r="BE350" s="380">
        <f t="array" aca="true" ref="BE350">INDEX(KM_PCT,MATCH($A350,'Knowledge - Percentages'!$B:$B,0),'Data - Knowledge'!BE$8)/100</f>
        <v>0.26</v>
      </c>
      <c r="BF350" s="380">
        <f t="array" aca="true" ref="BF350">INDEX(KM_PCT,MATCH($A350,'Knowledge - Percentages'!$B:$B,0),'Data - Knowledge'!BF$8)/100</f>
        <v>0.28600000000000003</v>
      </c>
      <c r="BG350" s="380">
        <f t="array" aca="true" ref="BG350">INDEX(KM_PCT,MATCH($A350,'Knowledge - Percentages'!$B:$B,0),'Data - Knowledge'!BG$8)/100</f>
        <v>0.308</v>
      </c>
      <c r="BH350" s="380">
        <f t="array" aca="true" ref="BH350">INDEX(KM_PCT,MATCH($A350,'Knowledge - Percentages'!$B:$B,0),'Data - Knowledge'!BH$8)/100</f>
        <v>0.308</v>
      </c>
      <c r="BI350" s="380">
        <f t="array" aca="true" ref="BI350">INDEX(KM_PCT,MATCH($A350,'Knowledge - Percentages'!$B:$B,0),'Data - Knowledge'!BI$8)/100</f>
        <v>0.29100000000000004</v>
      </c>
      <c r="BJ350" s="380">
        <f t="array" aca="true" ref="BJ350">INDEX(KM_PCT,MATCH($A350,'Knowledge - Percentages'!$B:$B,0),'Data - Knowledge'!BJ$8)/100</f>
        <v>0.315</v>
      </c>
      <c r="BK350" s="380">
        <f t="array" aca="true" ref="BK350">INDEX(KM_PCT,MATCH($A350,'Knowledge - Percentages'!$B:$B,0),'Data - Knowledge'!BK$8)/100</f>
        <v>0.315</v>
      </c>
      <c r="BL350" s="380">
        <f t="array" aca="true" ref="BL350">INDEX(KM_PCT,MATCH($A350,'Knowledge - Percentages'!$B:$B,0),'Data - Knowledge'!BL$8)/100</f>
        <v>0.344</v>
      </c>
      <c r="BM350" s="380">
        <f t="array" aca="true" ref="BM350">INDEX(KM_PCT,MATCH($A350,'Knowledge - Percentages'!$B:$B,0),'Data - Knowledge'!BM$8)/100</f>
        <v>0.32799999999999996</v>
      </c>
      <c r="BN350" s="380">
        <f t="array" aca="true" ref="BN350">INDEX(KM_PCT,MATCH($A350,'Knowledge - Percentages'!$B:$B,0),'Data - Knowledge'!BN$8)/100</f>
        <v>0.307</v>
      </c>
      <c r="BO350" s="380">
        <f t="array" aca="true" ref="BO350">INDEX(KM_PCT,MATCH($A350,'Knowledge - Percentages'!$B:$B,0),'Data - Knowledge'!BO$8)/100</f>
        <v>0.28600000000000003</v>
      </c>
      <c r="BP350" s="380">
        <f t="array" aca="true" ref="BP350">INDEX(KM_PCT,MATCH($A350,'Knowledge - Percentages'!$B:$B,0),'Data - Knowledge'!BP$8)/100</f>
        <v>0.251</v>
      </c>
      <c r="BQ350" s="380">
        <f t="array" aca="true" ref="BQ350">INDEX(KM_PCT,MATCH($A350,'Knowledge - Percentages'!$B:$B,0),'Data - Knowledge'!BQ$8)/100</f>
        <v>0.282</v>
      </c>
    </row>
    <row r="351" spans="1:69">
      <c r="A351" t="s">
        <v>1265</v>
      </c>
      <c r="B351" t="s">
        <v>1195</v>
      </c>
      <c r="C351" t="s">
        <v>1222</v>
      </c>
      <c r="D351" t="s">
        <v>1266</v>
      </c>
      <c r="E351" s="373">
        <f>SUMPRODUCT($K$2:$BQ$2,$K351:$BQ351)/$J$2</f>
        <v>0.055799242424242432</v>
      </c>
      <c r="F351" s="379">
        <f>SUMPRODUCT($K$2:$BQ$2,$K351:$BQ351)</f>
        <v>14.731000000000002</v>
      </c>
      <c r="G351" s="373">
        <f>SUMPRODUCT($K$3:$BQ$3,$K351:$BQ351)/$J$3</f>
        <v>0.0489847022587269</v>
      </c>
      <c r="H351" s="379">
        <f>SUMPRODUCT($K$3:$BQ$3,$K351:$BQ351)</f>
        <v>477.111</v>
      </c>
      <c r="I351" s="373">
        <f>CORREL($K$4:$BQ$4,$K351:$BQ351)</f>
        <v>-0.17299206612086726</v>
      </c>
      <c r="J351" s="379">
        <f>$E351/$G351*100</f>
        <v>113.91156800243995</v>
      </c>
      <c r="K351" s="380">
        <f t="array" aca="true" ref="K351">INDEX(KM_PCT,MATCH($A351,'Knowledge - Percentages'!$B:$B,0),'Data - Knowledge'!K$8)/100</f>
        <v>0.408</v>
      </c>
      <c r="L351" s="380">
        <f t="array" aca="true" ref="L351">INDEX(KM_PCT,MATCH($A351,'Knowledge - Percentages'!$B:$B,0),'Data - Knowledge'!L$8)/100</f>
        <v>0.17800000000000002</v>
      </c>
      <c r="M351" s="380">
        <f t="array" aca="true" ref="M351">INDEX(KM_PCT,MATCH($A351,'Knowledge - Percentages'!$B:$B,0),'Data - Knowledge'!M$8)/100</f>
        <v>0.107</v>
      </c>
      <c r="N351" s="380">
        <f t="array" aca="true" ref="N351">INDEX(KM_PCT,MATCH($A351,'Knowledge - Percentages'!$B:$B,0),'Data - Knowledge'!N$8)/100</f>
        <v>0.049</v>
      </c>
      <c r="O351" s="380">
        <f t="array" aca="true" ref="O351">INDEX(KM_PCT,MATCH($A351,'Knowledge - Percentages'!$B:$B,0),'Data - Knowledge'!O$8)/100</f>
        <v>0.051</v>
      </c>
      <c r="P351" s="380">
        <f t="array" aca="true" ref="P351">INDEX(KM_PCT,MATCH($A351,'Knowledge - Percentages'!$B:$B,0),'Data - Knowledge'!P$8)/100</f>
        <v>0.051</v>
      </c>
      <c r="Q351" s="380">
        <f t="array" aca="true" ref="Q351">INDEX(KM_PCT,MATCH($A351,'Knowledge - Percentages'!$B:$B,0),'Data - Knowledge'!Q$8)/100</f>
        <v>0.065</v>
      </c>
      <c r="R351" s="380">
        <f t="array" aca="true" ref="R351">INDEX(KM_PCT,MATCH($A351,'Knowledge - Percentages'!$B:$B,0),'Data - Knowledge'!R$8)/100</f>
        <v>0.067</v>
      </c>
      <c r="S351" s="380">
        <f t="array" aca="true" ref="S351">INDEX(KM_PCT,MATCH($A351,'Knowledge - Percentages'!$B:$B,0),'Data - Knowledge'!S$8)/100</f>
        <v>0.051</v>
      </c>
      <c r="T351" s="380">
        <f t="array" aca="true" ref="T351">INDEX(KM_PCT,MATCH($A351,'Knowledge - Percentages'!$B:$B,0),'Data - Knowledge'!T$8)/100</f>
        <v>0.035</v>
      </c>
      <c r="U351" s="380">
        <f t="array" aca="true" ref="U351">INDEX(KM_PCT,MATCH($A351,'Knowledge - Percentages'!$B:$B,0),'Data - Knowledge'!U$8)/100</f>
        <v>0.028999999999999998</v>
      </c>
      <c r="V351" s="380">
        <f t="array" aca="true" ref="V351">INDEX(KM_PCT,MATCH($A351,'Knowledge - Percentages'!$B:$B,0),'Data - Knowledge'!V$8)/100</f>
        <v>0.028999999999999998</v>
      </c>
      <c r="W351" s="380">
        <f t="array" aca="true" ref="W351">INDEX(KM_PCT,MATCH($A351,'Knowledge - Percentages'!$B:$B,0),'Data - Knowledge'!W$8)/100</f>
        <v>0.032</v>
      </c>
      <c r="X351" s="380">
        <f t="array" aca="true" ref="X351">INDEX(KM_PCT,MATCH($A351,'Knowledge - Percentages'!$B:$B,0),'Data - Knowledge'!X$8)/100</f>
        <v>0.132</v>
      </c>
      <c r="Y351" s="380">
        <f t="array" aca="true" ref="Y351">INDEX(KM_PCT,MATCH($A351,'Knowledge - Percentages'!$B:$B,0),'Data - Knowledge'!Y$8)/100</f>
        <v>0.139</v>
      </c>
      <c r="Z351" s="380">
        <f t="array" aca="true" ref="Z351">INDEX(KM_PCT,MATCH($A351,'Knowledge - Percentages'!$B:$B,0),'Data - Knowledge'!Z$8)/100</f>
        <v>0.34600000000000003</v>
      </c>
      <c r="AA351" s="380">
        <f t="array" aca="true" ref="AA351">INDEX(KM_PCT,MATCH($A351,'Knowledge - Percentages'!$B:$B,0),'Data - Knowledge'!AA$8)/100</f>
        <v>0.138</v>
      </c>
      <c r="AB351" s="380">
        <f t="array" aca="true" ref="AB351">INDEX(KM_PCT,MATCH($A351,'Knowledge - Percentages'!$B:$B,0),'Data - Knowledge'!AB$8)/100</f>
        <v>0.062</v>
      </c>
      <c r="AC351" s="380">
        <f t="array" aca="true" ref="AC351">INDEX(KM_PCT,MATCH($A351,'Knowledge - Percentages'!$B:$B,0),'Data - Knowledge'!AC$8)/100</f>
        <v>0.098</v>
      </c>
      <c r="AD351" s="380">
        <f t="array" aca="true" ref="AD351">INDEX(KM_PCT,MATCH($A351,'Knowledge - Percentages'!$B:$B,0),'Data - Knowledge'!AD$8)/100</f>
        <v>0.11699999999999999</v>
      </c>
      <c r="AE351" s="380">
        <f t="array" aca="true" ref="AE351">INDEX(KM_PCT,MATCH($A351,'Knowledge - Percentages'!$B:$B,0),'Data - Knowledge'!AE$8)/100</f>
        <v>0.026000000000000002</v>
      </c>
      <c r="AF351" s="380">
        <f t="array" aca="true" ref="AF351">INDEX(KM_PCT,MATCH($A351,'Knowledge - Percentages'!$B:$B,0),'Data - Knowledge'!AF$8)/100</f>
        <v>0.026000000000000002</v>
      </c>
      <c r="AG351" s="380">
        <f t="array" aca="true" ref="AG351">INDEX(KM_PCT,MATCH($A351,'Knowledge - Percentages'!$B:$B,0),'Data - Knowledge'!AG$8)/100</f>
        <v>0.026000000000000002</v>
      </c>
      <c r="AH351" s="380">
        <f t="array" aca="true" ref="AH351">INDEX(KM_PCT,MATCH($A351,'Knowledge - Percentages'!$B:$B,0),'Data - Knowledge'!AH$8)/100</f>
        <v>0.047</v>
      </c>
      <c r="AI351" s="380">
        <f t="array" aca="true" ref="AI351">INDEX(KM_PCT,MATCH($A351,'Knowledge - Percentages'!$B:$B,0),'Data - Knowledge'!AI$8)/100</f>
        <v>0.095</v>
      </c>
      <c r="AJ351" s="380">
        <f t="array" aca="true" ref="AJ351">INDEX(KM_PCT,MATCH($A351,'Knowledge - Percentages'!$B:$B,0),'Data - Knowledge'!AJ$8)/100</f>
        <v>0.047</v>
      </c>
      <c r="AK351" s="380">
        <f t="array" aca="true" ref="AK351">INDEX(KM_PCT,MATCH($A351,'Knowledge - Percentages'!$B:$B,0),'Data - Knowledge'!AK$8)/100</f>
        <v>0.046</v>
      </c>
      <c r="AL351" s="380">
        <f t="array" aca="true" ref="AL351">INDEX(KM_PCT,MATCH($A351,'Knowledge - Percentages'!$B:$B,0),'Data - Knowledge'!AL$8)/100</f>
        <v>0.069</v>
      </c>
      <c r="AM351" s="380">
        <f t="array" aca="true" ref="AM351">INDEX(KM_PCT,MATCH($A351,'Knowledge - Percentages'!$B:$B,0),'Data - Knowledge'!AM$8)/100</f>
        <v>0.04</v>
      </c>
      <c r="AN351" s="380">
        <f t="array" aca="true" ref="AN351">INDEX(KM_PCT,MATCH($A351,'Knowledge - Percentages'!$B:$B,0),'Data - Knowledge'!AN$8)/100</f>
        <v>0.028999999999999998</v>
      </c>
      <c r="AO351" s="380">
        <f t="array" aca="true" ref="AO351">INDEX(KM_PCT,MATCH($A351,'Knowledge - Percentages'!$B:$B,0),'Data - Knowledge'!AO$8)/100</f>
        <v>0.028999999999999998</v>
      </c>
      <c r="AP351" s="380">
        <f t="array" aca="true" ref="AP351">INDEX(KM_PCT,MATCH($A351,'Knowledge - Percentages'!$B:$B,0),'Data - Knowledge'!AP$8)/100</f>
        <v>0.055999999999999994</v>
      </c>
      <c r="AQ351" s="380">
        <f t="array" aca="true" ref="AQ351">INDEX(KM_PCT,MATCH($A351,'Knowledge - Percentages'!$B:$B,0),'Data - Knowledge'!AQ$8)/100</f>
        <v>0.05</v>
      </c>
      <c r="AR351" s="380">
        <f t="array" aca="true" ref="AR351">INDEX(KM_PCT,MATCH($A351,'Knowledge - Percentages'!$B:$B,0),'Data - Knowledge'!AR$8)/100</f>
        <v>0.115</v>
      </c>
      <c r="AS351" s="380">
        <f t="array" aca="true" ref="AS351">INDEX(KM_PCT,MATCH($A351,'Knowledge - Percentages'!$B:$B,0),'Data - Knowledge'!AS$8)/100</f>
        <v>0.09</v>
      </c>
      <c r="AT351" s="380">
        <f t="array" aca="true" ref="AT351">INDEX(KM_PCT,MATCH($A351,'Knowledge - Percentages'!$B:$B,0),'Data - Knowledge'!AT$8)/100</f>
        <v>0.09</v>
      </c>
      <c r="AU351" s="380">
        <f t="array" aca="true" ref="AU351">INDEX(KM_PCT,MATCH($A351,'Knowledge - Percentages'!$B:$B,0),'Data - Knowledge'!AU$8)/100</f>
        <v>0.059000000000000004</v>
      </c>
      <c r="AV351" s="380">
        <f t="array" aca="true" ref="AV351">INDEX(KM_PCT,MATCH($A351,'Knowledge - Percentages'!$B:$B,0),'Data - Knowledge'!AV$8)/100</f>
        <v>0.035</v>
      </c>
      <c r="AW351" s="380">
        <f t="array" aca="true" ref="AW351">INDEX(KM_PCT,MATCH($A351,'Knowledge - Percentages'!$B:$B,0),'Data - Knowledge'!AW$8)/100</f>
        <v>0.051</v>
      </c>
      <c r="AX351" s="380">
        <f t="array" aca="true" ref="AX351">INDEX(KM_PCT,MATCH($A351,'Knowledge - Percentages'!$B:$B,0),'Data - Knowledge'!AX$8)/100</f>
        <v>0.237</v>
      </c>
      <c r="AY351" s="380">
        <f t="array" aca="true" ref="AY351">INDEX(KM_PCT,MATCH($A351,'Knowledge - Percentages'!$B:$B,0),'Data - Knowledge'!AY$8)/100</f>
        <v>0.049</v>
      </c>
      <c r="AZ351" s="380">
        <f t="array" aca="true" ref="AZ351">INDEX(KM_PCT,MATCH($A351,'Knowledge - Percentages'!$B:$B,0),'Data - Knowledge'!AZ$8)/100</f>
        <v>0.053</v>
      </c>
      <c r="BA351" s="380">
        <f t="array" aca="true" ref="BA351">INDEX(KM_PCT,MATCH($A351,'Knowledge - Percentages'!$B:$B,0),'Data - Knowledge'!BA$8)/100</f>
        <v>0.053</v>
      </c>
      <c r="BB351" s="380">
        <f t="array" aca="true" ref="BB351">INDEX(KM_PCT,MATCH($A351,'Knowledge - Percentages'!$B:$B,0),'Data - Knowledge'!BB$8)/100</f>
        <v>0.053</v>
      </c>
      <c r="BC351" s="380">
        <f t="array" aca="true" ref="BC351">INDEX(KM_PCT,MATCH($A351,'Knowledge - Percentages'!$B:$B,0),'Data - Knowledge'!BC$8)/100</f>
        <v>0.038</v>
      </c>
      <c r="BD351" s="380">
        <f t="array" aca="true" ref="BD351">INDEX(KM_PCT,MATCH($A351,'Knowledge - Percentages'!$B:$B,0),'Data - Knowledge'!BD$8)/100</f>
        <v>0.038</v>
      </c>
      <c r="BE351" s="380">
        <f t="array" aca="true" ref="BE351">INDEX(KM_PCT,MATCH($A351,'Knowledge - Percentages'!$B:$B,0),'Data - Knowledge'!BE$8)/100</f>
        <v>0.037000000000000005</v>
      </c>
      <c r="BF351" s="380">
        <f t="array" aca="true" ref="BF351">INDEX(KM_PCT,MATCH($A351,'Knowledge - Percentages'!$B:$B,0),'Data - Knowledge'!BF$8)/100</f>
        <v>0.038</v>
      </c>
      <c r="BG351" s="380">
        <f t="array" aca="true" ref="BG351">INDEX(KM_PCT,MATCH($A351,'Knowledge - Percentages'!$B:$B,0),'Data - Knowledge'!BG$8)/100</f>
        <v>0.072000000000000008</v>
      </c>
      <c r="BH351" s="380">
        <f t="array" aca="true" ref="BH351">INDEX(KM_PCT,MATCH($A351,'Knowledge - Percentages'!$B:$B,0),'Data - Knowledge'!BH$8)/100</f>
        <v>0.073</v>
      </c>
      <c r="BI351" s="380">
        <f t="array" aca="true" ref="BI351">INDEX(KM_PCT,MATCH($A351,'Knowledge - Percentages'!$B:$B,0),'Data - Knowledge'!BI$8)/100</f>
        <v>0.072000000000000008</v>
      </c>
      <c r="BJ351" s="380">
        <f t="array" aca="true" ref="BJ351">INDEX(KM_PCT,MATCH($A351,'Knowledge - Percentages'!$B:$B,0),'Data - Knowledge'!BJ$8)/100</f>
        <v>0.07</v>
      </c>
      <c r="BK351" s="380">
        <f t="array" aca="true" ref="BK351">INDEX(KM_PCT,MATCH($A351,'Knowledge - Percentages'!$B:$B,0),'Data - Knowledge'!BK$8)/100</f>
        <v>0.096</v>
      </c>
      <c r="BL351" s="380">
        <f t="array" aca="true" ref="BL351">INDEX(KM_PCT,MATCH($A351,'Knowledge - Percentages'!$B:$B,0),'Data - Knowledge'!BL$8)/100</f>
        <v>0.078</v>
      </c>
      <c r="BM351" s="380">
        <f t="array" aca="true" ref="BM351">INDEX(KM_PCT,MATCH($A351,'Knowledge - Percentages'!$B:$B,0),'Data - Knowledge'!BM$8)/100</f>
        <v>0.093000000000000013</v>
      </c>
      <c r="BN351" s="380">
        <f t="array" aca="true" ref="BN351">INDEX(KM_PCT,MATCH($A351,'Knowledge - Percentages'!$B:$B,0),'Data - Knowledge'!BN$8)/100</f>
        <v>0.078</v>
      </c>
      <c r="BO351" s="380">
        <f t="array" aca="true" ref="BO351">INDEX(KM_PCT,MATCH($A351,'Knowledge - Percentages'!$B:$B,0),'Data - Knowledge'!BO$8)/100</f>
        <v>0.072000000000000008</v>
      </c>
      <c r="BP351" s="380">
        <f t="array" aca="true" ref="BP351">INDEX(KM_PCT,MATCH($A351,'Knowledge - Percentages'!$B:$B,0),'Data - Knowledge'!BP$8)/100</f>
        <v>0.072000000000000008</v>
      </c>
      <c r="BQ351" s="380">
        <f t="array" aca="true" ref="BQ351">INDEX(KM_PCT,MATCH($A351,'Knowledge - Percentages'!$B:$B,0),'Data - Knowledge'!BQ$8)/100</f>
        <v>0.07</v>
      </c>
    </row>
    <row r="352" spans="1:69">
      <c r="A352" t="s">
        <v>1267</v>
      </c>
      <c r="B352" t="s">
        <v>1195</v>
      </c>
      <c r="C352" t="s">
        <v>1222</v>
      </c>
      <c r="D352" t="s">
        <v>1268</v>
      </c>
      <c r="E352" s="373">
        <f>SUMPRODUCT($K$2:$BQ$2,$K352:$BQ352)/$J$2</f>
        <v>0.49155303030303021</v>
      </c>
      <c r="F352" s="379">
        <f>SUMPRODUCT($K$2:$BQ$2,$K352:$BQ352)</f>
        <v>129.76999999999998</v>
      </c>
      <c r="G352" s="373">
        <f>SUMPRODUCT($K$3:$BQ$3,$K352:$BQ352)/$J$3</f>
        <v>0.55695564681724852</v>
      </c>
      <c r="H352" s="379">
        <f>SUMPRODUCT($K$3:$BQ$3,$K352:$BQ352)</f>
        <v>5424.7480000000005</v>
      </c>
      <c r="I352" s="373">
        <f>CORREL($K$4:$BQ$4,$K352:$BQ352)</f>
        <v>-0.34000762411294738</v>
      </c>
      <c r="J352" s="379">
        <f>$E352/$G352*100</f>
        <v>88.257123006479077</v>
      </c>
      <c r="K352" s="380">
        <f t="array" aca="true" ref="K352">INDEX(KM_PCT,MATCH($A352,'Knowledge - Percentages'!$B:$B,0),'Data - Knowledge'!K$8)/100</f>
        <v>0.70400000000000007</v>
      </c>
      <c r="L352" s="380">
        <f t="array" aca="true" ref="L352">INDEX(KM_PCT,MATCH($A352,'Knowledge - Percentages'!$B:$B,0),'Data - Knowledge'!L$8)/100</f>
        <v>0.70400000000000007</v>
      </c>
      <c r="M352" s="380">
        <f t="array" aca="true" ref="M352">INDEX(KM_PCT,MATCH($A352,'Knowledge - Percentages'!$B:$B,0),'Data - Knowledge'!M$8)/100</f>
        <v>0.70400000000000007</v>
      </c>
      <c r="N352" s="380">
        <f t="array" aca="true" ref="N352">INDEX(KM_PCT,MATCH($A352,'Knowledge - Percentages'!$B:$B,0),'Data - Knowledge'!N$8)/100</f>
        <v>0.589</v>
      </c>
      <c r="O352" s="380">
        <f t="array" aca="true" ref="O352">INDEX(KM_PCT,MATCH($A352,'Knowledge - Percentages'!$B:$B,0),'Data - Knowledge'!O$8)/100</f>
        <v>0.624</v>
      </c>
      <c r="P352" s="380">
        <f t="array" aca="true" ref="P352">INDEX(KM_PCT,MATCH($A352,'Knowledge - Percentages'!$B:$B,0),'Data - Knowledge'!P$8)/100</f>
        <v>0.626</v>
      </c>
      <c r="Q352" s="380">
        <f t="array" aca="true" ref="Q352">INDEX(KM_PCT,MATCH($A352,'Knowledge - Percentages'!$B:$B,0),'Data - Knowledge'!Q$8)/100</f>
        <v>0.624</v>
      </c>
      <c r="R352" s="380">
        <f t="array" aca="true" ref="R352">INDEX(KM_PCT,MATCH($A352,'Knowledge - Percentages'!$B:$B,0),'Data - Knowledge'!R$8)/100</f>
        <v>0.624</v>
      </c>
      <c r="S352" s="380">
        <f t="array" aca="true" ref="S352">INDEX(KM_PCT,MATCH($A352,'Knowledge - Percentages'!$B:$B,0),'Data - Knowledge'!S$8)/100</f>
        <v>0.69400000000000006</v>
      </c>
      <c r="T352" s="380">
        <f t="array" aca="true" ref="T352">INDEX(KM_PCT,MATCH($A352,'Knowledge - Percentages'!$B:$B,0),'Data - Knowledge'!T$8)/100</f>
        <v>0.562</v>
      </c>
      <c r="U352" s="380">
        <f t="array" aca="true" ref="U352">INDEX(KM_PCT,MATCH($A352,'Knowledge - Percentages'!$B:$B,0),'Data - Knowledge'!U$8)/100</f>
        <v>0.556</v>
      </c>
      <c r="V352" s="380">
        <f t="array" aca="true" ref="V352">INDEX(KM_PCT,MATCH($A352,'Knowledge - Percentages'!$B:$B,0),'Data - Knowledge'!V$8)/100</f>
        <v>0.381</v>
      </c>
      <c r="W352" s="380">
        <f t="array" aca="true" ref="W352">INDEX(KM_PCT,MATCH($A352,'Knowledge - Percentages'!$B:$B,0),'Data - Knowledge'!W$8)/100</f>
        <v>0.532</v>
      </c>
      <c r="X352" s="380">
        <f t="array" aca="true" ref="X352">INDEX(KM_PCT,MATCH($A352,'Knowledge - Percentages'!$B:$B,0),'Data - Knowledge'!X$8)/100</f>
        <v>0.713</v>
      </c>
      <c r="Y352" s="380">
        <f t="array" aca="true" ref="Y352">INDEX(KM_PCT,MATCH($A352,'Knowledge - Percentages'!$B:$B,0),'Data - Knowledge'!Y$8)/100</f>
        <v>0.769</v>
      </c>
      <c r="Z352" s="380">
        <f t="array" aca="true" ref="Z352">INDEX(KM_PCT,MATCH($A352,'Knowledge - Percentages'!$B:$B,0),'Data - Knowledge'!Z$8)/100</f>
        <v>0.74900000000000011</v>
      </c>
      <c r="AA352" s="380">
        <f t="array" aca="true" ref="AA352">INDEX(KM_PCT,MATCH($A352,'Knowledge - Percentages'!$B:$B,0),'Data - Knowledge'!AA$8)/100</f>
        <v>0.742</v>
      </c>
      <c r="AB352" s="380">
        <f t="array" aca="true" ref="AB352">INDEX(KM_PCT,MATCH($A352,'Knowledge - Percentages'!$B:$B,0),'Data - Knowledge'!AB$8)/100</f>
        <v>0.698</v>
      </c>
      <c r="AC352" s="380">
        <f t="array" aca="true" ref="AC352">INDEX(KM_PCT,MATCH($A352,'Knowledge - Percentages'!$B:$B,0),'Data - Knowledge'!AC$8)/100</f>
        <v>0.688</v>
      </c>
      <c r="AD352" s="380">
        <f t="array" aca="true" ref="AD352">INDEX(KM_PCT,MATCH($A352,'Knowledge - Percentages'!$B:$B,0),'Data - Knowledge'!AD$8)/100</f>
        <v>0.7</v>
      </c>
      <c r="AE352" s="380">
        <f t="array" aca="true" ref="AE352">INDEX(KM_PCT,MATCH($A352,'Knowledge - Percentages'!$B:$B,0),'Data - Knowledge'!AE$8)/100</f>
        <v>0.495</v>
      </c>
      <c r="AF352" s="380">
        <f t="array" aca="true" ref="AF352">INDEX(KM_PCT,MATCH($A352,'Knowledge - Percentages'!$B:$B,0),'Data - Knowledge'!AF$8)/100</f>
        <v>0.519</v>
      </c>
      <c r="AG352" s="380">
        <f t="array" aca="true" ref="AG352">INDEX(KM_PCT,MATCH($A352,'Knowledge - Percentages'!$B:$B,0),'Data - Knowledge'!AG$8)/100</f>
        <v>0.48</v>
      </c>
      <c r="AH352" s="380">
        <f t="array" aca="true" ref="AH352">INDEX(KM_PCT,MATCH($A352,'Knowledge - Percentages'!$B:$B,0),'Data - Knowledge'!AH$8)/100</f>
        <v>0.552</v>
      </c>
      <c r="AI352" s="380">
        <f t="array" aca="true" ref="AI352">INDEX(KM_PCT,MATCH($A352,'Knowledge - Percentages'!$B:$B,0),'Data - Knowledge'!AI$8)/100</f>
        <v>0.633</v>
      </c>
      <c r="AJ352" s="380">
        <f t="array" aca="true" ref="AJ352">INDEX(KM_PCT,MATCH($A352,'Knowledge - Percentages'!$B:$B,0),'Data - Knowledge'!AJ$8)/100</f>
        <v>0.552</v>
      </c>
      <c r="AK352" s="380">
        <f t="array" aca="true" ref="AK352">INDEX(KM_PCT,MATCH($A352,'Knowledge - Percentages'!$B:$B,0),'Data - Knowledge'!AK$8)/100</f>
        <v>0.53799999999999992</v>
      </c>
      <c r="AL352" s="380">
        <f t="array" aca="true" ref="AL352">INDEX(KM_PCT,MATCH($A352,'Knowledge - Percentages'!$B:$B,0),'Data - Knowledge'!AL$8)/100</f>
        <v>0.608</v>
      </c>
      <c r="AM352" s="380">
        <f t="array" aca="true" ref="AM352">INDEX(KM_PCT,MATCH($A352,'Knowledge - Percentages'!$B:$B,0),'Data - Knowledge'!AM$8)/100</f>
        <v>0.552</v>
      </c>
      <c r="AN352" s="380">
        <f t="array" aca="true" ref="AN352">INDEX(KM_PCT,MATCH($A352,'Knowledge - Percentages'!$B:$B,0),'Data - Knowledge'!AN$8)/100</f>
        <v>0.44299999999999995</v>
      </c>
      <c r="AO352" s="380">
        <f t="array" aca="true" ref="AO352">INDEX(KM_PCT,MATCH($A352,'Knowledge - Percentages'!$B:$B,0),'Data - Knowledge'!AO$8)/100</f>
        <v>0.44299999999999995</v>
      </c>
      <c r="AP352" s="380">
        <f t="array" aca="true" ref="AP352">INDEX(KM_PCT,MATCH($A352,'Knowledge - Percentages'!$B:$B,0),'Data - Knowledge'!AP$8)/100</f>
        <v>0.644</v>
      </c>
      <c r="AQ352" s="380">
        <f t="array" aca="true" ref="AQ352">INDEX(KM_PCT,MATCH($A352,'Knowledge - Percentages'!$B:$B,0),'Data - Knowledge'!AQ$8)/100</f>
        <v>0.611</v>
      </c>
      <c r="AR352" s="380">
        <f t="array" aca="true" ref="AR352">INDEX(KM_PCT,MATCH($A352,'Knowledge - Percentages'!$B:$B,0),'Data - Knowledge'!AR$8)/100</f>
        <v>0.78799999999999992</v>
      </c>
      <c r="AS352" s="380">
        <f t="array" aca="true" ref="AS352">INDEX(KM_PCT,MATCH($A352,'Knowledge - Percentages'!$B:$B,0),'Data - Knowledge'!AS$8)/100</f>
        <v>0.69400000000000006</v>
      </c>
      <c r="AT352" s="380">
        <f t="array" aca="true" ref="AT352">INDEX(KM_PCT,MATCH($A352,'Knowledge - Percentages'!$B:$B,0),'Data - Knowledge'!AT$8)/100</f>
        <v>0.69400000000000006</v>
      </c>
      <c r="AU352" s="380">
        <f t="array" aca="true" ref="AU352">INDEX(KM_PCT,MATCH($A352,'Knowledge - Percentages'!$B:$B,0),'Data - Knowledge'!AU$8)/100</f>
        <v>0.511</v>
      </c>
      <c r="AV352" s="380">
        <f t="array" aca="true" ref="AV352">INDEX(KM_PCT,MATCH($A352,'Knowledge - Percentages'!$B:$B,0),'Data - Knowledge'!AV$8)/100</f>
        <v>0.491</v>
      </c>
      <c r="AW352" s="380">
        <f t="array" aca="true" ref="AW352">INDEX(KM_PCT,MATCH($A352,'Knowledge - Percentages'!$B:$B,0),'Data - Knowledge'!AW$8)/100</f>
        <v>0.511</v>
      </c>
      <c r="AX352" s="380">
        <f t="array" aca="true" ref="AX352">INDEX(KM_PCT,MATCH($A352,'Knowledge - Percentages'!$B:$B,0),'Data - Knowledge'!AX$8)/100</f>
        <v>0.693</v>
      </c>
      <c r="AY352" s="380">
        <f t="array" aca="true" ref="AY352">INDEX(KM_PCT,MATCH($A352,'Knowledge - Percentages'!$B:$B,0),'Data - Knowledge'!AY$8)/100</f>
        <v>0.499</v>
      </c>
      <c r="AZ352" s="380">
        <f t="array" aca="true" ref="AZ352">INDEX(KM_PCT,MATCH($A352,'Knowledge - Percentages'!$B:$B,0),'Data - Knowledge'!AZ$8)/100</f>
        <v>0.539</v>
      </c>
      <c r="BA352" s="380">
        <f t="array" aca="true" ref="BA352">INDEX(KM_PCT,MATCH($A352,'Knowledge - Percentages'!$B:$B,0),'Data - Knowledge'!BA$8)/100</f>
        <v>0.503</v>
      </c>
      <c r="BB352" s="380">
        <f t="array" aca="true" ref="BB352">INDEX(KM_PCT,MATCH($A352,'Knowledge - Percentages'!$B:$B,0),'Data - Knowledge'!BB$8)/100</f>
        <v>0.495</v>
      </c>
      <c r="BC352" s="380">
        <f t="array" aca="true" ref="BC352">INDEX(KM_PCT,MATCH($A352,'Knowledge - Percentages'!$B:$B,0),'Data - Knowledge'!BC$8)/100</f>
        <v>0.264</v>
      </c>
      <c r="BD352" s="380">
        <f t="array" aca="true" ref="BD352">INDEX(KM_PCT,MATCH($A352,'Knowledge - Percentages'!$B:$B,0),'Data - Knowledge'!BD$8)/100</f>
        <v>0.25</v>
      </c>
      <c r="BE352" s="380">
        <f t="array" aca="true" ref="BE352">INDEX(KM_PCT,MATCH($A352,'Knowledge - Percentages'!$B:$B,0),'Data - Knowledge'!BE$8)/100</f>
        <v>0.355</v>
      </c>
      <c r="BF352" s="380">
        <f t="array" aca="true" ref="BF352">INDEX(KM_PCT,MATCH($A352,'Knowledge - Percentages'!$B:$B,0),'Data - Knowledge'!BF$8)/100</f>
        <v>0.355</v>
      </c>
      <c r="BG352" s="380">
        <f t="array" aca="true" ref="BG352">INDEX(KM_PCT,MATCH($A352,'Knowledge - Percentages'!$B:$B,0),'Data - Knowledge'!BG$8)/100</f>
        <v>0.539</v>
      </c>
      <c r="BH352" s="380">
        <f t="array" aca="true" ref="BH352">INDEX(KM_PCT,MATCH($A352,'Knowledge - Percentages'!$B:$B,0),'Data - Knowledge'!BH$8)/100</f>
        <v>0.539</v>
      </c>
      <c r="BI352" s="380">
        <f t="array" aca="true" ref="BI352">INDEX(KM_PCT,MATCH($A352,'Knowledge - Percentages'!$B:$B,0),'Data - Knowledge'!BI$8)/100</f>
        <v>0.539</v>
      </c>
      <c r="BJ352" s="380">
        <f t="array" aca="true" ref="BJ352">INDEX(KM_PCT,MATCH($A352,'Knowledge - Percentages'!$B:$B,0),'Data - Knowledge'!BJ$8)/100</f>
        <v>0.539</v>
      </c>
      <c r="BK352" s="380">
        <f t="array" aca="true" ref="BK352">INDEX(KM_PCT,MATCH($A352,'Knowledge - Percentages'!$B:$B,0),'Data - Knowledge'!BK$8)/100</f>
        <v>0.621</v>
      </c>
      <c r="BL352" s="380">
        <f t="array" aca="true" ref="BL352">INDEX(KM_PCT,MATCH($A352,'Knowledge - Percentages'!$B:$B,0),'Data - Knowledge'!BL$8)/100</f>
        <v>0.66</v>
      </c>
      <c r="BM352" s="380">
        <f t="array" aca="true" ref="BM352">INDEX(KM_PCT,MATCH($A352,'Knowledge - Percentages'!$B:$B,0),'Data - Knowledge'!BM$8)/100</f>
        <v>0.667</v>
      </c>
      <c r="BN352" s="380">
        <f t="array" aca="true" ref="BN352">INDEX(KM_PCT,MATCH($A352,'Knowledge - Percentages'!$B:$B,0),'Data - Knowledge'!BN$8)/100</f>
        <v>0.49</v>
      </c>
      <c r="BO352" s="380">
        <f t="array" aca="true" ref="BO352">INDEX(KM_PCT,MATCH($A352,'Knowledge - Percentages'!$B:$B,0),'Data - Knowledge'!BO$8)/100</f>
        <v>0.466</v>
      </c>
      <c r="BP352" s="380">
        <f t="array" aca="true" ref="BP352">INDEX(KM_PCT,MATCH($A352,'Knowledge - Percentages'!$B:$B,0),'Data - Knowledge'!BP$8)/100</f>
        <v>0.466</v>
      </c>
      <c r="BQ352" s="380">
        <f t="array" aca="true" ref="BQ352">INDEX(KM_PCT,MATCH($A352,'Knowledge - Percentages'!$B:$B,0),'Data - Knowledge'!BQ$8)/100</f>
        <v>0.433</v>
      </c>
    </row>
    <row r="353" spans="1:69">
      <c r="A353" t="s">
        <v>1269</v>
      </c>
      <c r="B353" t="s">
        <v>1195</v>
      </c>
      <c r="C353" t="s">
        <v>1270</v>
      </c>
      <c r="D353" t="s">
        <v>1271</v>
      </c>
      <c r="E353" s="373">
        <f>SUMPRODUCT($K$2:$BQ$2,$K353:$BQ353)/$J$2</f>
        <v>0.54193939393939394</v>
      </c>
      <c r="F353" s="379">
        <f>SUMPRODUCT($K$2:$BQ$2,$K353:$BQ353)</f>
        <v>143.072</v>
      </c>
      <c r="G353" s="373">
        <f>SUMPRODUCT($K$3:$BQ$3,$K353:$BQ353)/$J$3</f>
        <v>0.56786786447638593</v>
      </c>
      <c r="H353" s="379">
        <f>SUMPRODUCT($K$3:$BQ$3,$K353:$BQ353)</f>
        <v>5531.0329999999985</v>
      </c>
      <c r="I353" s="373">
        <f>CORREL($K$4:$BQ$4,$K353:$BQ353)</f>
        <v>-0.21131348465511171</v>
      </c>
      <c r="J353" s="379">
        <f>$E353/$G353*100</f>
        <v>95.434066239881375</v>
      </c>
      <c r="K353" s="380">
        <f t="array" aca="true" ref="K353">INDEX(KM_PCT,MATCH($A353,'Knowledge - Percentages'!$B:$B,0),'Data - Knowledge'!K$8)/100</f>
        <v>0.648</v>
      </c>
      <c r="L353" s="380">
        <f t="array" aca="true" ref="L353">INDEX(KM_PCT,MATCH($A353,'Knowledge - Percentages'!$B:$B,0),'Data - Knowledge'!L$8)/100</f>
        <v>0.722</v>
      </c>
      <c r="M353" s="380">
        <f t="array" aca="true" ref="M353">INDEX(KM_PCT,MATCH($A353,'Knowledge - Percentages'!$B:$B,0),'Data - Knowledge'!M$8)/100</f>
        <v>0.621</v>
      </c>
      <c r="N353" s="380">
        <f t="array" aca="true" ref="N353">INDEX(KM_PCT,MATCH($A353,'Knowledge - Percentages'!$B:$B,0),'Data - Knowledge'!N$8)/100</f>
        <v>0.57700000000000007</v>
      </c>
      <c r="O353" s="380">
        <f t="array" aca="true" ref="O353">INDEX(KM_PCT,MATCH($A353,'Knowledge - Percentages'!$B:$B,0),'Data - Knowledge'!O$8)/100</f>
        <v>0.586</v>
      </c>
      <c r="P353" s="380">
        <f t="array" aca="true" ref="P353">INDEX(KM_PCT,MATCH($A353,'Knowledge - Percentages'!$B:$B,0),'Data - Knowledge'!P$8)/100</f>
        <v>0.606</v>
      </c>
      <c r="Q353" s="380">
        <f t="array" aca="true" ref="Q353">INDEX(KM_PCT,MATCH($A353,'Knowledge - Percentages'!$B:$B,0),'Data - Knowledge'!Q$8)/100</f>
        <v>0.59</v>
      </c>
      <c r="R353" s="380">
        <f t="array" aca="true" ref="R353">INDEX(KM_PCT,MATCH($A353,'Knowledge - Percentages'!$B:$B,0),'Data - Knowledge'!R$8)/100</f>
        <v>0.59</v>
      </c>
      <c r="S353" s="380">
        <f t="array" aca="true" ref="S353">INDEX(KM_PCT,MATCH($A353,'Knowledge - Percentages'!$B:$B,0),'Data - Knowledge'!S$8)/100</f>
        <v>0.67599999999999993</v>
      </c>
      <c r="T353" s="380">
        <f t="array" aca="true" ref="T353">INDEX(KM_PCT,MATCH($A353,'Knowledge - Percentages'!$B:$B,0),'Data - Knowledge'!T$8)/100</f>
        <v>0.59</v>
      </c>
      <c r="U353" s="380">
        <f t="array" aca="true" ref="U353">INDEX(KM_PCT,MATCH($A353,'Knowledge - Percentages'!$B:$B,0),'Data - Knowledge'!U$8)/100</f>
        <v>0.563</v>
      </c>
      <c r="V353" s="380">
        <f t="array" aca="true" ref="V353">INDEX(KM_PCT,MATCH($A353,'Knowledge - Percentages'!$B:$B,0),'Data - Knowledge'!V$8)/100</f>
        <v>0.39799999999999996</v>
      </c>
      <c r="W353" s="380">
        <f t="array" aca="true" ref="W353">INDEX(KM_PCT,MATCH($A353,'Knowledge - Percentages'!$B:$B,0),'Data - Knowledge'!W$8)/100</f>
        <v>0.55799999999999994</v>
      </c>
      <c r="X353" s="380">
        <f t="array" aca="true" ref="X353">INDEX(KM_PCT,MATCH($A353,'Knowledge - Percentages'!$B:$B,0),'Data - Knowledge'!X$8)/100</f>
        <v>0.672</v>
      </c>
      <c r="Y353" s="380">
        <f t="array" aca="true" ref="Y353">INDEX(KM_PCT,MATCH($A353,'Knowledge - Percentages'!$B:$B,0),'Data - Knowledge'!Y$8)/100</f>
        <v>0.691</v>
      </c>
      <c r="Z353" s="380">
        <f t="array" aca="true" ref="Z353">INDEX(KM_PCT,MATCH($A353,'Knowledge - Percentages'!$B:$B,0),'Data - Knowledge'!Z$8)/100</f>
        <v>0.741</v>
      </c>
      <c r="AA353" s="380">
        <f t="array" aca="true" ref="AA353">INDEX(KM_PCT,MATCH($A353,'Knowledge - Percentages'!$B:$B,0),'Data - Knowledge'!AA$8)/100</f>
        <v>0.672</v>
      </c>
      <c r="AB353" s="380">
        <f t="array" aca="true" ref="AB353">INDEX(KM_PCT,MATCH($A353,'Knowledge - Percentages'!$B:$B,0),'Data - Knowledge'!AB$8)/100</f>
        <v>0.66299999999999992</v>
      </c>
      <c r="AC353" s="380">
        <f t="array" aca="true" ref="AC353">INDEX(KM_PCT,MATCH($A353,'Knowledge - Percentages'!$B:$B,0),'Data - Knowledge'!AC$8)/100</f>
        <v>0.66299999999999992</v>
      </c>
      <c r="AD353" s="380">
        <f t="array" aca="true" ref="AD353">INDEX(KM_PCT,MATCH($A353,'Knowledge - Percentages'!$B:$B,0),'Data - Knowledge'!AD$8)/100</f>
        <v>0.66299999999999992</v>
      </c>
      <c r="AE353" s="380">
        <f t="array" aca="true" ref="AE353">INDEX(KM_PCT,MATCH($A353,'Knowledge - Percentages'!$B:$B,0),'Data - Knowledge'!AE$8)/100</f>
        <v>0.5</v>
      </c>
      <c r="AF353" s="380">
        <f t="array" aca="true" ref="AF353">INDEX(KM_PCT,MATCH($A353,'Knowledge - Percentages'!$B:$B,0),'Data - Knowledge'!AF$8)/100</f>
        <v>0.588</v>
      </c>
      <c r="AG353" s="380">
        <f t="array" aca="true" ref="AG353">INDEX(KM_PCT,MATCH($A353,'Knowledge - Percentages'!$B:$B,0),'Data - Knowledge'!AG$8)/100</f>
        <v>0.56700000000000006</v>
      </c>
      <c r="AH353" s="380">
        <f t="array" aca="true" ref="AH353">INDEX(KM_PCT,MATCH($A353,'Knowledge - Percentages'!$B:$B,0),'Data - Knowledge'!AH$8)/100</f>
        <v>0.57200000000000006</v>
      </c>
      <c r="AI353" s="380">
        <f t="array" aca="true" ref="AI353">INDEX(KM_PCT,MATCH($A353,'Knowledge - Percentages'!$B:$B,0),'Data - Knowledge'!AI$8)/100</f>
        <v>0.57200000000000006</v>
      </c>
      <c r="AJ353" s="380">
        <f t="array" aca="true" ref="AJ353">INDEX(KM_PCT,MATCH($A353,'Knowledge - Percentages'!$B:$B,0),'Data - Knowledge'!AJ$8)/100</f>
        <v>0.57200000000000006</v>
      </c>
      <c r="AK353" s="380">
        <f t="array" aca="true" ref="AK353">INDEX(KM_PCT,MATCH($A353,'Knowledge - Percentages'!$B:$B,0),'Data - Knowledge'!AK$8)/100</f>
        <v>0.57200000000000006</v>
      </c>
      <c r="AL353" s="380">
        <f t="array" aca="true" ref="AL353">INDEX(KM_PCT,MATCH($A353,'Knowledge - Percentages'!$B:$B,0),'Data - Knowledge'!AL$8)/100</f>
        <v>0.612</v>
      </c>
      <c r="AM353" s="380">
        <f t="array" aca="true" ref="AM353">INDEX(KM_PCT,MATCH($A353,'Knowledge - Percentages'!$B:$B,0),'Data - Knowledge'!AM$8)/100</f>
        <v>0.547</v>
      </c>
      <c r="AN353" s="380">
        <f t="array" aca="true" ref="AN353">INDEX(KM_PCT,MATCH($A353,'Knowledge - Percentages'!$B:$B,0),'Data - Knowledge'!AN$8)/100</f>
        <v>0.39799999999999996</v>
      </c>
      <c r="AO353" s="380">
        <f t="array" aca="true" ref="AO353">INDEX(KM_PCT,MATCH($A353,'Knowledge - Percentages'!$B:$B,0),'Data - Knowledge'!AO$8)/100</f>
        <v>0.39799999999999996</v>
      </c>
      <c r="AP353" s="380">
        <f t="array" aca="true" ref="AP353">INDEX(KM_PCT,MATCH($A353,'Knowledge - Percentages'!$B:$B,0),'Data - Knowledge'!AP$8)/100</f>
        <v>0.621</v>
      </c>
      <c r="AQ353" s="380">
        <f t="array" aca="true" ref="AQ353">INDEX(KM_PCT,MATCH($A353,'Knowledge - Percentages'!$B:$B,0),'Data - Knowledge'!AQ$8)/100</f>
        <v>0.617</v>
      </c>
      <c r="AR353" s="380">
        <f t="array" aca="true" ref="AR353">INDEX(KM_PCT,MATCH($A353,'Knowledge - Percentages'!$B:$B,0),'Data - Knowledge'!AR$8)/100</f>
        <v>0.705</v>
      </c>
      <c r="AS353" s="380">
        <f t="array" aca="true" ref="AS353">INDEX(KM_PCT,MATCH($A353,'Knowledge - Percentages'!$B:$B,0),'Data - Knowledge'!AS$8)/100</f>
        <v>0.74900000000000011</v>
      </c>
      <c r="AT353" s="380">
        <f t="array" aca="true" ref="AT353">INDEX(KM_PCT,MATCH($A353,'Knowledge - Percentages'!$B:$B,0),'Data - Knowledge'!AT$8)/100</f>
        <v>0.693</v>
      </c>
      <c r="AU353" s="380">
        <f t="array" aca="true" ref="AU353">INDEX(KM_PCT,MATCH($A353,'Knowledge - Percentages'!$B:$B,0),'Data - Knowledge'!AU$8)/100</f>
        <v>0.557</v>
      </c>
      <c r="AV353" s="380">
        <f t="array" aca="true" ref="AV353">INDEX(KM_PCT,MATCH($A353,'Knowledge - Percentages'!$B:$B,0),'Data - Knowledge'!AV$8)/100</f>
        <v>0.557</v>
      </c>
      <c r="AW353" s="380">
        <f t="array" aca="true" ref="AW353">INDEX(KM_PCT,MATCH($A353,'Knowledge - Percentages'!$B:$B,0),'Data - Knowledge'!AW$8)/100</f>
        <v>0.557</v>
      </c>
      <c r="AX353" s="380">
        <f t="array" aca="true" ref="AX353">INDEX(KM_PCT,MATCH($A353,'Knowledge - Percentages'!$B:$B,0),'Data - Knowledge'!AX$8)/100</f>
        <v>0.637</v>
      </c>
      <c r="AY353" s="380">
        <f t="array" aca="true" ref="AY353">INDEX(KM_PCT,MATCH($A353,'Knowledge - Percentages'!$B:$B,0),'Data - Knowledge'!AY$8)/100</f>
        <v>0.505</v>
      </c>
      <c r="AZ353" s="380">
        <f t="array" aca="true" ref="AZ353">INDEX(KM_PCT,MATCH($A353,'Knowledge - Percentages'!$B:$B,0),'Data - Knowledge'!AZ$8)/100</f>
        <v>0.584</v>
      </c>
      <c r="BA353" s="380">
        <f t="array" aca="true" ref="BA353">INDEX(KM_PCT,MATCH($A353,'Knowledge - Percentages'!$B:$B,0),'Data - Knowledge'!BA$8)/100</f>
        <v>0.562</v>
      </c>
      <c r="BB353" s="380">
        <f t="array" aca="true" ref="BB353">INDEX(KM_PCT,MATCH($A353,'Knowledge - Percentages'!$B:$B,0),'Data - Knowledge'!BB$8)/100</f>
        <v>0.557</v>
      </c>
      <c r="BC353" s="380">
        <f t="array" aca="true" ref="BC353">INDEX(KM_PCT,MATCH($A353,'Knowledge - Percentages'!$B:$B,0),'Data - Knowledge'!BC$8)/100</f>
        <v>0.377</v>
      </c>
      <c r="BD353" s="380">
        <f t="array" aca="true" ref="BD353">INDEX(KM_PCT,MATCH($A353,'Knowledge - Percentages'!$B:$B,0),'Data - Knowledge'!BD$8)/100</f>
        <v>0.321</v>
      </c>
      <c r="BE353" s="380">
        <f t="array" aca="true" ref="BE353">INDEX(KM_PCT,MATCH($A353,'Knowledge - Percentages'!$B:$B,0),'Data - Knowledge'!BE$8)/100</f>
        <v>0.45799999999999996</v>
      </c>
      <c r="BF353" s="380">
        <f t="array" aca="true" ref="BF353">INDEX(KM_PCT,MATCH($A353,'Knowledge - Percentages'!$B:$B,0),'Data - Knowledge'!BF$8)/100</f>
        <v>0.452</v>
      </c>
      <c r="BG353" s="380">
        <f t="array" aca="true" ref="BG353">INDEX(KM_PCT,MATCH($A353,'Knowledge - Percentages'!$B:$B,0),'Data - Knowledge'!BG$8)/100</f>
        <v>0.58700000000000008</v>
      </c>
      <c r="BH353" s="380">
        <f t="array" aca="true" ref="BH353">INDEX(KM_PCT,MATCH($A353,'Knowledge - Percentages'!$B:$B,0),'Data - Knowledge'!BH$8)/100</f>
        <v>0.574</v>
      </c>
      <c r="BI353" s="380">
        <f t="array" aca="true" ref="BI353">INDEX(KM_PCT,MATCH($A353,'Knowledge - Percentages'!$B:$B,0),'Data - Knowledge'!BI$8)/100</f>
        <v>0.574</v>
      </c>
      <c r="BJ353" s="380">
        <f t="array" aca="true" ref="BJ353">INDEX(KM_PCT,MATCH($A353,'Knowledge - Percentages'!$B:$B,0),'Data - Knowledge'!BJ$8)/100</f>
        <v>0.578</v>
      </c>
      <c r="BK353" s="380">
        <f t="array" aca="true" ref="BK353">INDEX(KM_PCT,MATCH($A353,'Knowledge - Percentages'!$B:$B,0),'Data - Knowledge'!BK$8)/100</f>
        <v>0.574</v>
      </c>
      <c r="BL353" s="380">
        <f t="array" aca="true" ref="BL353">INDEX(KM_PCT,MATCH($A353,'Knowledge - Percentages'!$B:$B,0),'Data - Knowledge'!BL$8)/100</f>
        <v>0.574</v>
      </c>
      <c r="BM353" s="380">
        <f t="array" aca="true" ref="BM353">INDEX(KM_PCT,MATCH($A353,'Knowledge - Percentages'!$B:$B,0),'Data - Knowledge'!BM$8)/100</f>
        <v>0.574</v>
      </c>
      <c r="BN353" s="380">
        <f t="array" aca="true" ref="BN353">INDEX(KM_PCT,MATCH($A353,'Knowledge - Percentages'!$B:$B,0),'Data - Knowledge'!BN$8)/100</f>
        <v>0.574</v>
      </c>
      <c r="BO353" s="380">
        <f t="array" aca="true" ref="BO353">INDEX(KM_PCT,MATCH($A353,'Knowledge - Percentages'!$B:$B,0),'Data - Knowledge'!BO$8)/100</f>
        <v>0.57200000000000006</v>
      </c>
      <c r="BP353" s="380">
        <f t="array" aca="true" ref="BP353">INDEX(KM_PCT,MATCH($A353,'Knowledge - Percentages'!$B:$B,0),'Data - Knowledge'!BP$8)/100</f>
        <v>0.535</v>
      </c>
      <c r="BQ353" s="380">
        <f t="array" aca="true" ref="BQ353">INDEX(KM_PCT,MATCH($A353,'Knowledge - Percentages'!$B:$B,0),'Data - Knowledge'!BQ$8)/100</f>
        <v>0.47600000000000003</v>
      </c>
    </row>
    <row r="354" spans="1:69">
      <c r="A354" t="s">
        <v>1272</v>
      </c>
      <c r="B354" t="s">
        <v>1195</v>
      </c>
      <c r="C354" t="s">
        <v>1270</v>
      </c>
      <c r="D354" t="s">
        <v>1273</v>
      </c>
      <c r="E354" s="373">
        <f>SUMPRODUCT($K$2:$BQ$2,$K354:$BQ354)/$J$2</f>
        <v>0.4069886363636363</v>
      </c>
      <c r="F354" s="379">
        <f>SUMPRODUCT($K$2:$BQ$2,$K354:$BQ354)</f>
        <v>107.44499999999998</v>
      </c>
      <c r="G354" s="373">
        <f>SUMPRODUCT($K$3:$BQ$3,$K354:$BQ354)/$J$3</f>
        <v>0.41748747433264882</v>
      </c>
      <c r="H354" s="379">
        <f>SUMPRODUCT($K$3:$BQ$3,$K354:$BQ354)</f>
        <v>4066.3279999999995</v>
      </c>
      <c r="I354" s="373">
        <f>CORREL($K$4:$BQ$4,$K354:$BQ354)</f>
        <v>-0.1838796053109906</v>
      </c>
      <c r="J354" s="379">
        <f>$E354/$G354*100</f>
        <v>97.4852328238602</v>
      </c>
      <c r="K354" s="380">
        <f t="array" aca="true" ref="K354">INDEX(KM_PCT,MATCH($A354,'Knowledge - Percentages'!$B:$B,0),'Data - Knowledge'!K$8)/100</f>
        <v>0.649</v>
      </c>
      <c r="L354" s="380">
        <f t="array" aca="true" ref="L354">INDEX(KM_PCT,MATCH($A354,'Knowledge - Percentages'!$B:$B,0),'Data - Knowledge'!L$8)/100</f>
        <v>0.723</v>
      </c>
      <c r="M354" s="380">
        <f t="array" aca="true" ref="M354">INDEX(KM_PCT,MATCH($A354,'Knowledge - Percentages'!$B:$B,0),'Data - Knowledge'!M$8)/100</f>
        <v>0.515</v>
      </c>
      <c r="N354" s="380">
        <f t="array" aca="true" ref="N354">INDEX(KM_PCT,MATCH($A354,'Knowledge - Percentages'!$B:$B,0),'Data - Knowledge'!N$8)/100</f>
        <v>0.368</v>
      </c>
      <c r="O354" s="380">
        <f t="array" aca="true" ref="O354">INDEX(KM_PCT,MATCH($A354,'Knowledge - Percentages'!$B:$B,0),'Data - Knowledge'!O$8)/100</f>
        <v>0.424</v>
      </c>
      <c r="P354" s="380">
        <f t="array" aca="true" ref="P354">INDEX(KM_PCT,MATCH($A354,'Knowledge - Percentages'!$B:$B,0),'Data - Knowledge'!P$8)/100</f>
        <v>0.424</v>
      </c>
      <c r="Q354" s="380">
        <f t="array" aca="true" ref="Q354">INDEX(KM_PCT,MATCH($A354,'Knowledge - Percentages'!$B:$B,0),'Data - Knowledge'!Q$8)/100</f>
        <v>0.424</v>
      </c>
      <c r="R354" s="380">
        <f t="array" aca="true" ref="R354">INDEX(KM_PCT,MATCH($A354,'Knowledge - Percentages'!$B:$B,0),'Data - Knowledge'!R$8)/100</f>
        <v>0.424</v>
      </c>
      <c r="S354" s="380">
        <f t="array" aca="true" ref="S354">INDEX(KM_PCT,MATCH($A354,'Knowledge - Percentages'!$B:$B,0),'Data - Knowledge'!S$8)/100</f>
        <v>0.457</v>
      </c>
      <c r="T354" s="380">
        <f t="array" aca="true" ref="T354">INDEX(KM_PCT,MATCH($A354,'Knowledge - Percentages'!$B:$B,0),'Data - Knowledge'!T$8)/100</f>
        <v>0.452</v>
      </c>
      <c r="U354" s="380">
        <f t="array" aca="true" ref="U354">INDEX(KM_PCT,MATCH($A354,'Knowledge - Percentages'!$B:$B,0),'Data - Knowledge'!U$8)/100</f>
        <v>0.4</v>
      </c>
      <c r="V354" s="380">
        <f t="array" aca="true" ref="V354">INDEX(KM_PCT,MATCH($A354,'Knowledge - Percentages'!$B:$B,0),'Data - Knowledge'!V$8)/100</f>
        <v>0.25</v>
      </c>
      <c r="W354" s="380">
        <f t="array" aca="true" ref="W354">INDEX(KM_PCT,MATCH($A354,'Knowledge - Percentages'!$B:$B,0),'Data - Knowledge'!W$8)/100</f>
        <v>0.4</v>
      </c>
      <c r="X354" s="380">
        <f t="array" aca="true" ref="X354">INDEX(KM_PCT,MATCH($A354,'Knowledge - Percentages'!$B:$B,0),'Data - Knowledge'!X$8)/100</f>
        <v>0.56700000000000006</v>
      </c>
      <c r="Y354" s="380">
        <f t="array" aca="true" ref="Y354">INDEX(KM_PCT,MATCH($A354,'Knowledge - Percentages'!$B:$B,0),'Data - Knowledge'!Y$8)/100</f>
        <v>0.62</v>
      </c>
      <c r="Z354" s="380">
        <f t="array" aca="true" ref="Z354">INDEX(KM_PCT,MATCH($A354,'Knowledge - Percentages'!$B:$B,0),'Data - Knowledge'!Z$8)/100</f>
        <v>0.58700000000000008</v>
      </c>
      <c r="AA354" s="380">
        <f t="array" aca="true" ref="AA354">INDEX(KM_PCT,MATCH($A354,'Knowledge - Percentages'!$B:$B,0),'Data - Knowledge'!AA$8)/100</f>
        <v>0.56700000000000006</v>
      </c>
      <c r="AB354" s="380">
        <f t="array" aca="true" ref="AB354">INDEX(KM_PCT,MATCH($A354,'Knowledge - Percentages'!$B:$B,0),'Data - Knowledge'!AB$8)/100</f>
        <v>0.532</v>
      </c>
      <c r="AC354" s="380">
        <f t="array" aca="true" ref="AC354">INDEX(KM_PCT,MATCH($A354,'Knowledge - Percentages'!$B:$B,0),'Data - Knowledge'!AC$8)/100</f>
        <v>0.54299999999999993</v>
      </c>
      <c r="AD354" s="380">
        <f t="array" aca="true" ref="AD354">INDEX(KM_PCT,MATCH($A354,'Knowledge - Percentages'!$B:$B,0),'Data - Knowledge'!AD$8)/100</f>
        <v>0.54299999999999993</v>
      </c>
      <c r="AE354" s="380">
        <f t="array" aca="true" ref="AE354">INDEX(KM_PCT,MATCH($A354,'Knowledge - Percentages'!$B:$B,0),'Data - Knowledge'!AE$8)/100</f>
        <v>0.392</v>
      </c>
      <c r="AF354" s="380">
        <f t="array" aca="true" ref="AF354">INDEX(KM_PCT,MATCH($A354,'Knowledge - Percentages'!$B:$B,0),'Data - Knowledge'!AF$8)/100</f>
        <v>0.42200000000000004</v>
      </c>
      <c r="AG354" s="380">
        <f t="array" aca="true" ref="AG354">INDEX(KM_PCT,MATCH($A354,'Knowledge - Percentages'!$B:$B,0),'Data - Knowledge'!AG$8)/100</f>
        <v>0.42200000000000004</v>
      </c>
      <c r="AH354" s="380">
        <f t="array" aca="true" ref="AH354">INDEX(KM_PCT,MATCH($A354,'Knowledge - Percentages'!$B:$B,0),'Data - Knowledge'!AH$8)/100</f>
        <v>0.42200000000000004</v>
      </c>
      <c r="AI354" s="380">
        <f t="array" aca="true" ref="AI354">INDEX(KM_PCT,MATCH($A354,'Knowledge - Percentages'!$B:$B,0),'Data - Knowledge'!AI$8)/100</f>
        <v>0.42200000000000004</v>
      </c>
      <c r="AJ354" s="380">
        <f t="array" aca="true" ref="AJ354">INDEX(KM_PCT,MATCH($A354,'Knowledge - Percentages'!$B:$B,0),'Data - Knowledge'!AJ$8)/100</f>
        <v>0.42200000000000004</v>
      </c>
      <c r="AK354" s="380">
        <f t="array" aca="true" ref="AK354">INDEX(KM_PCT,MATCH($A354,'Knowledge - Percentages'!$B:$B,0),'Data - Knowledge'!AK$8)/100</f>
        <v>0.431</v>
      </c>
      <c r="AL354" s="380">
        <f t="array" aca="true" ref="AL354">INDEX(KM_PCT,MATCH($A354,'Knowledge - Percentages'!$B:$B,0),'Data - Knowledge'!AL$8)/100</f>
        <v>0.45</v>
      </c>
      <c r="AM354" s="380">
        <f t="array" aca="true" ref="AM354">INDEX(KM_PCT,MATCH($A354,'Knowledge - Percentages'!$B:$B,0),'Data - Knowledge'!AM$8)/100</f>
        <v>0.385</v>
      </c>
      <c r="AN354" s="380">
        <f t="array" aca="true" ref="AN354">INDEX(KM_PCT,MATCH($A354,'Knowledge - Percentages'!$B:$B,0),'Data - Knowledge'!AN$8)/100</f>
        <v>0.256</v>
      </c>
      <c r="AO354" s="380">
        <f t="array" aca="true" ref="AO354">INDEX(KM_PCT,MATCH($A354,'Knowledge - Percentages'!$B:$B,0),'Data - Knowledge'!AO$8)/100</f>
        <v>0.256</v>
      </c>
      <c r="AP354" s="380">
        <f t="array" aca="true" ref="AP354">INDEX(KM_PCT,MATCH($A354,'Knowledge - Percentages'!$B:$B,0),'Data - Knowledge'!AP$8)/100</f>
        <v>0.469</v>
      </c>
      <c r="AQ354" s="380">
        <f t="array" aca="true" ref="AQ354">INDEX(KM_PCT,MATCH($A354,'Knowledge - Percentages'!$B:$B,0),'Data - Knowledge'!AQ$8)/100</f>
        <v>0.462</v>
      </c>
      <c r="AR354" s="380">
        <f t="array" aca="true" ref="AR354">INDEX(KM_PCT,MATCH($A354,'Knowledge - Percentages'!$B:$B,0),'Data - Knowledge'!AR$8)/100</f>
        <v>0.631</v>
      </c>
      <c r="AS354" s="380">
        <f t="array" aca="true" ref="AS354">INDEX(KM_PCT,MATCH($A354,'Knowledge - Percentages'!$B:$B,0),'Data - Knowledge'!AS$8)/100</f>
        <v>0.68099999999999994</v>
      </c>
      <c r="AT354" s="380">
        <f t="array" aca="true" ref="AT354">INDEX(KM_PCT,MATCH($A354,'Knowledge - Percentages'!$B:$B,0),'Data - Knowledge'!AT$8)/100</f>
        <v>0.606</v>
      </c>
      <c r="AU354" s="380">
        <f t="array" aca="true" ref="AU354">INDEX(KM_PCT,MATCH($A354,'Knowledge - Percentages'!$B:$B,0),'Data - Knowledge'!AU$8)/100</f>
        <v>0.426</v>
      </c>
      <c r="AV354" s="380">
        <f t="array" aca="true" ref="AV354">INDEX(KM_PCT,MATCH($A354,'Knowledge - Percentages'!$B:$B,0),'Data - Knowledge'!AV$8)/100</f>
        <v>0.426</v>
      </c>
      <c r="AW354" s="380">
        <f t="array" aca="true" ref="AW354">INDEX(KM_PCT,MATCH($A354,'Knowledge - Percentages'!$B:$B,0),'Data - Knowledge'!AW$8)/100</f>
        <v>0.426</v>
      </c>
      <c r="AX354" s="380">
        <f t="array" aca="true" ref="AX354">INDEX(KM_PCT,MATCH($A354,'Knowledge - Percentages'!$B:$B,0),'Data - Knowledge'!AX$8)/100</f>
        <v>0.44299999999999995</v>
      </c>
      <c r="AY354" s="380">
        <f t="array" aca="true" ref="AY354">INDEX(KM_PCT,MATCH($A354,'Knowledge - Percentages'!$B:$B,0),'Data - Knowledge'!AY$8)/100</f>
        <v>0.366</v>
      </c>
      <c r="AZ354" s="380">
        <f t="array" aca="true" ref="AZ354">INDEX(KM_PCT,MATCH($A354,'Knowledge - Percentages'!$B:$B,0),'Data - Knowledge'!AZ$8)/100</f>
        <v>0.42700000000000005</v>
      </c>
      <c r="BA354" s="380">
        <f t="array" aca="true" ref="BA354">INDEX(KM_PCT,MATCH($A354,'Knowledge - Percentages'!$B:$B,0),'Data - Knowledge'!BA$8)/100</f>
        <v>0.424</v>
      </c>
      <c r="BB354" s="380">
        <f t="array" aca="true" ref="BB354">INDEX(KM_PCT,MATCH($A354,'Knowledge - Percentages'!$B:$B,0),'Data - Knowledge'!BB$8)/100</f>
        <v>0.413</v>
      </c>
      <c r="BC354" s="380">
        <f t="array" aca="true" ref="BC354">INDEX(KM_PCT,MATCH($A354,'Knowledge - Percentages'!$B:$B,0),'Data - Knowledge'!BC$8)/100</f>
        <v>0.256</v>
      </c>
      <c r="BD354" s="380">
        <f t="array" aca="true" ref="BD354">INDEX(KM_PCT,MATCH($A354,'Knowledge - Percentages'!$B:$B,0),'Data - Knowledge'!BD$8)/100</f>
        <v>0.245</v>
      </c>
      <c r="BE354" s="380">
        <f t="array" aca="true" ref="BE354">INDEX(KM_PCT,MATCH($A354,'Knowledge - Percentages'!$B:$B,0),'Data - Knowledge'!BE$8)/100</f>
        <v>0.32899999999999996</v>
      </c>
      <c r="BF354" s="380">
        <f t="array" aca="true" ref="BF354">INDEX(KM_PCT,MATCH($A354,'Knowledge - Percentages'!$B:$B,0),'Data - Knowledge'!BF$8)/100</f>
        <v>0.32899999999999996</v>
      </c>
      <c r="BG354" s="380">
        <f t="array" aca="true" ref="BG354">INDEX(KM_PCT,MATCH($A354,'Knowledge - Percentages'!$B:$B,0),'Data - Knowledge'!BG$8)/100</f>
        <v>0.428</v>
      </c>
      <c r="BH354" s="380">
        <f t="array" aca="true" ref="BH354">INDEX(KM_PCT,MATCH($A354,'Knowledge - Percentages'!$B:$B,0),'Data - Knowledge'!BH$8)/100</f>
        <v>0.428</v>
      </c>
      <c r="BI354" s="380">
        <f t="array" aca="true" ref="BI354">INDEX(KM_PCT,MATCH($A354,'Knowledge - Percentages'!$B:$B,0),'Data - Knowledge'!BI$8)/100</f>
        <v>0.428</v>
      </c>
      <c r="BJ354" s="380">
        <f t="array" aca="true" ref="BJ354">INDEX(KM_PCT,MATCH($A354,'Knowledge - Percentages'!$B:$B,0),'Data - Knowledge'!BJ$8)/100</f>
        <v>0.46299999999999997</v>
      </c>
      <c r="BK354" s="380">
        <f t="array" aca="true" ref="BK354">INDEX(KM_PCT,MATCH($A354,'Knowledge - Percentages'!$B:$B,0),'Data - Knowledge'!BK$8)/100</f>
        <v>0.433</v>
      </c>
      <c r="BL354" s="380">
        <f t="array" aca="true" ref="BL354">INDEX(KM_PCT,MATCH($A354,'Knowledge - Percentages'!$B:$B,0),'Data - Knowledge'!BL$8)/100</f>
        <v>0.433</v>
      </c>
      <c r="BM354" s="380">
        <f t="array" aca="true" ref="BM354">INDEX(KM_PCT,MATCH($A354,'Knowledge - Percentages'!$B:$B,0),'Data - Knowledge'!BM$8)/100</f>
        <v>0.433</v>
      </c>
      <c r="BN354" s="380">
        <f t="array" aca="true" ref="BN354">INDEX(KM_PCT,MATCH($A354,'Knowledge - Percentages'!$B:$B,0),'Data - Knowledge'!BN$8)/100</f>
        <v>0.433</v>
      </c>
      <c r="BO354" s="380">
        <f t="array" aca="true" ref="BO354">INDEX(KM_PCT,MATCH($A354,'Knowledge - Percentages'!$B:$B,0),'Data - Knowledge'!BO$8)/100</f>
        <v>0.414</v>
      </c>
      <c r="BP354" s="380">
        <f t="array" aca="true" ref="BP354">INDEX(KM_PCT,MATCH($A354,'Knowledge - Percentages'!$B:$B,0),'Data - Knowledge'!BP$8)/100</f>
        <v>0.386</v>
      </c>
      <c r="BQ354" s="380">
        <f t="array" aca="true" ref="BQ354">INDEX(KM_PCT,MATCH($A354,'Knowledge - Percentages'!$B:$B,0),'Data - Knowledge'!BQ$8)/100</f>
        <v>0.366</v>
      </c>
    </row>
    <row r="355" spans="1:69">
      <c r="A355" t="s">
        <v>1274</v>
      </c>
      <c r="B355" t="s">
        <v>1195</v>
      </c>
      <c r="C355" t="s">
        <v>1270</v>
      </c>
      <c r="D355" t="s">
        <v>1275</v>
      </c>
      <c r="E355" s="373">
        <f>SUMPRODUCT($K$2:$BQ$2,$K355:$BQ355)/$J$2</f>
        <v>0.24125000000000005</v>
      </c>
      <c r="F355" s="379">
        <f>SUMPRODUCT($K$2:$BQ$2,$K355:$BQ355)</f>
        <v>63.690000000000012</v>
      </c>
      <c r="G355" s="373">
        <f>SUMPRODUCT($K$3:$BQ$3,$K355:$BQ355)/$J$3</f>
        <v>0.24625112936344973</v>
      </c>
      <c r="H355" s="379">
        <f>SUMPRODUCT($K$3:$BQ$3,$K355:$BQ355)</f>
        <v>2398.4860000000003</v>
      </c>
      <c r="I355" s="373">
        <f>CORREL($K$4:$BQ$4,$K355:$BQ355)</f>
        <v>-0.21404670231473485</v>
      </c>
      <c r="J355" s="379">
        <f>$E355/$G355*100</f>
        <v>97.969093836695322</v>
      </c>
      <c r="K355" s="380">
        <f t="array" aca="true" ref="K355">INDEX(KM_PCT,MATCH($A355,'Knowledge - Percentages'!$B:$B,0),'Data - Knowledge'!K$8)/100</f>
        <v>0.515</v>
      </c>
      <c r="L355" s="380">
        <f t="array" aca="true" ref="L355">INDEX(KM_PCT,MATCH($A355,'Knowledge - Percentages'!$B:$B,0),'Data - Knowledge'!L$8)/100</f>
        <v>0.45299999999999996</v>
      </c>
      <c r="M355" s="380">
        <f t="array" aca="true" ref="M355">INDEX(KM_PCT,MATCH($A355,'Knowledge - Percentages'!$B:$B,0),'Data - Knowledge'!M$8)/100</f>
        <v>0.359</v>
      </c>
      <c r="N355" s="380">
        <f t="array" aca="true" ref="N355">INDEX(KM_PCT,MATCH($A355,'Knowledge - Percentages'!$B:$B,0),'Data - Knowledge'!N$8)/100</f>
        <v>0.24</v>
      </c>
      <c r="O355" s="380">
        <f t="array" aca="true" ref="O355">INDEX(KM_PCT,MATCH($A355,'Knowledge - Percentages'!$B:$B,0),'Data - Knowledge'!O$8)/100</f>
        <v>0.253</v>
      </c>
      <c r="P355" s="380">
        <f t="array" aca="true" ref="P355">INDEX(KM_PCT,MATCH($A355,'Knowledge - Percentages'!$B:$B,0),'Data - Knowledge'!P$8)/100</f>
        <v>0.253</v>
      </c>
      <c r="Q355" s="380">
        <f t="array" aca="true" ref="Q355">INDEX(KM_PCT,MATCH($A355,'Knowledge - Percentages'!$B:$B,0),'Data - Knowledge'!Q$8)/100</f>
        <v>0.257</v>
      </c>
      <c r="R355" s="380">
        <f t="array" aca="true" ref="R355">INDEX(KM_PCT,MATCH($A355,'Knowledge - Percentages'!$B:$B,0),'Data - Knowledge'!R$8)/100</f>
        <v>0.253</v>
      </c>
      <c r="S355" s="380">
        <f t="array" aca="true" ref="S355">INDEX(KM_PCT,MATCH($A355,'Knowledge - Percentages'!$B:$B,0),'Data - Knowledge'!S$8)/100</f>
        <v>0.28600000000000003</v>
      </c>
      <c r="T355" s="380">
        <f t="array" aca="true" ref="T355">INDEX(KM_PCT,MATCH($A355,'Knowledge - Percentages'!$B:$B,0),'Data - Knowledge'!T$8)/100</f>
        <v>0.215</v>
      </c>
      <c r="U355" s="380">
        <f t="array" aca="true" ref="U355">INDEX(KM_PCT,MATCH($A355,'Knowledge - Percentages'!$B:$B,0),'Data - Knowledge'!U$8)/100</f>
        <v>0.215</v>
      </c>
      <c r="V355" s="380">
        <f t="array" aca="true" ref="V355">INDEX(KM_PCT,MATCH($A355,'Knowledge - Percentages'!$B:$B,0),'Data - Knowledge'!V$8)/100</f>
        <v>0.203</v>
      </c>
      <c r="W355" s="380">
        <f t="array" aca="true" ref="W355">INDEX(KM_PCT,MATCH($A355,'Knowledge - Percentages'!$B:$B,0),'Data - Knowledge'!W$8)/100</f>
        <v>0.215</v>
      </c>
      <c r="X355" s="380">
        <f t="array" aca="true" ref="X355">INDEX(KM_PCT,MATCH($A355,'Knowledge - Percentages'!$B:$B,0),'Data - Knowledge'!X$8)/100</f>
        <v>0.32299999999999995</v>
      </c>
      <c r="Y355" s="380">
        <f t="array" aca="true" ref="Y355">INDEX(KM_PCT,MATCH($A355,'Knowledge - Percentages'!$B:$B,0),'Data - Knowledge'!Y$8)/100</f>
        <v>0.32299999999999995</v>
      </c>
      <c r="Z355" s="380">
        <f t="array" aca="true" ref="Z355">INDEX(KM_PCT,MATCH($A355,'Knowledge - Percentages'!$B:$B,0),'Data - Knowledge'!Z$8)/100</f>
        <v>0.4</v>
      </c>
      <c r="AA355" s="380">
        <f t="array" aca="true" ref="AA355">INDEX(KM_PCT,MATCH($A355,'Knowledge - Percentages'!$B:$B,0),'Data - Knowledge'!AA$8)/100</f>
        <v>0.32299999999999995</v>
      </c>
      <c r="AB355" s="380">
        <f t="array" aca="true" ref="AB355">INDEX(KM_PCT,MATCH($A355,'Knowledge - Percentages'!$B:$B,0),'Data - Knowledge'!AB$8)/100</f>
        <v>0.304</v>
      </c>
      <c r="AC355" s="380">
        <f t="array" aca="true" ref="AC355">INDEX(KM_PCT,MATCH($A355,'Knowledge - Percentages'!$B:$B,0),'Data - Knowledge'!AC$8)/100</f>
        <v>0.29600000000000004</v>
      </c>
      <c r="AD355" s="380">
        <f t="array" aca="true" ref="AD355">INDEX(KM_PCT,MATCH($A355,'Knowledge - Percentages'!$B:$B,0),'Data - Knowledge'!AD$8)/100</f>
        <v>0.304</v>
      </c>
      <c r="AE355" s="380">
        <f t="array" aca="true" ref="AE355">INDEX(KM_PCT,MATCH($A355,'Knowledge - Percentages'!$B:$B,0),'Data - Knowledge'!AE$8)/100</f>
        <v>0.226</v>
      </c>
      <c r="AF355" s="380">
        <f t="array" aca="true" ref="AF355">INDEX(KM_PCT,MATCH($A355,'Knowledge - Percentages'!$B:$B,0),'Data - Knowledge'!AF$8)/100</f>
        <v>0.26</v>
      </c>
      <c r="AG355" s="380">
        <f t="array" aca="true" ref="AG355">INDEX(KM_PCT,MATCH($A355,'Knowledge - Percentages'!$B:$B,0),'Data - Knowledge'!AG$8)/100</f>
        <v>0.244</v>
      </c>
      <c r="AH355" s="380">
        <f t="array" aca="true" ref="AH355">INDEX(KM_PCT,MATCH($A355,'Knowledge - Percentages'!$B:$B,0),'Data - Knowledge'!AH$8)/100</f>
        <v>0.245</v>
      </c>
      <c r="AI355" s="380">
        <f t="array" aca="true" ref="AI355">INDEX(KM_PCT,MATCH($A355,'Knowledge - Percentages'!$B:$B,0),'Data - Knowledge'!AI$8)/100</f>
        <v>0.295</v>
      </c>
      <c r="AJ355" s="380">
        <f t="array" aca="true" ref="AJ355">INDEX(KM_PCT,MATCH($A355,'Knowledge - Percentages'!$B:$B,0),'Data - Knowledge'!AJ$8)/100</f>
        <v>0.245</v>
      </c>
      <c r="AK355" s="380">
        <f t="array" aca="true" ref="AK355">INDEX(KM_PCT,MATCH($A355,'Knowledge - Percentages'!$B:$B,0),'Data - Knowledge'!AK$8)/100</f>
        <v>0.243</v>
      </c>
      <c r="AL355" s="380">
        <f t="array" aca="true" ref="AL355">INDEX(KM_PCT,MATCH($A355,'Knowledge - Percentages'!$B:$B,0),'Data - Knowledge'!AL$8)/100</f>
        <v>0.243</v>
      </c>
      <c r="AM355" s="380">
        <f t="array" aca="true" ref="AM355">INDEX(KM_PCT,MATCH($A355,'Knowledge - Percentages'!$B:$B,0),'Data - Knowledge'!AM$8)/100</f>
        <v>0.242</v>
      </c>
      <c r="AN355" s="380">
        <f t="array" aca="true" ref="AN355">INDEX(KM_PCT,MATCH($A355,'Knowledge - Percentages'!$B:$B,0),'Data - Knowledge'!AN$8)/100</f>
        <v>0.174</v>
      </c>
      <c r="AO355" s="380">
        <f t="array" aca="true" ref="AO355">INDEX(KM_PCT,MATCH($A355,'Knowledge - Percentages'!$B:$B,0),'Data - Knowledge'!AO$8)/100</f>
        <v>0.179</v>
      </c>
      <c r="AP355" s="380">
        <f t="array" aca="true" ref="AP355">INDEX(KM_PCT,MATCH($A355,'Knowledge - Percentages'!$B:$B,0),'Data - Knowledge'!AP$8)/100</f>
        <v>0.29600000000000004</v>
      </c>
      <c r="AQ355" s="380">
        <f t="array" aca="true" ref="AQ355">INDEX(KM_PCT,MATCH($A355,'Knowledge - Percentages'!$B:$B,0),'Data - Knowledge'!AQ$8)/100</f>
        <v>0.26899999999999996</v>
      </c>
      <c r="AR355" s="380">
        <f t="array" aca="true" ref="AR355">INDEX(KM_PCT,MATCH($A355,'Knowledge - Percentages'!$B:$B,0),'Data - Knowledge'!AR$8)/100</f>
        <v>0.308</v>
      </c>
      <c r="AS355" s="380">
        <f t="array" aca="true" ref="AS355">INDEX(KM_PCT,MATCH($A355,'Knowledge - Percentages'!$B:$B,0),'Data - Knowledge'!AS$8)/100</f>
        <v>0.335</v>
      </c>
      <c r="AT355" s="380">
        <f t="array" aca="true" ref="AT355">INDEX(KM_PCT,MATCH($A355,'Knowledge - Percentages'!$B:$B,0),'Data - Knowledge'!AT$8)/100</f>
        <v>0.308</v>
      </c>
      <c r="AU355" s="380">
        <f t="array" aca="true" ref="AU355">INDEX(KM_PCT,MATCH($A355,'Knowledge - Percentages'!$B:$B,0),'Data - Knowledge'!AU$8)/100</f>
        <v>0.249</v>
      </c>
      <c r="AV355" s="380">
        <f t="array" aca="true" ref="AV355">INDEX(KM_PCT,MATCH($A355,'Knowledge - Percentages'!$B:$B,0),'Data - Knowledge'!AV$8)/100</f>
        <v>0.249</v>
      </c>
      <c r="AW355" s="380">
        <f t="array" aca="true" ref="AW355">INDEX(KM_PCT,MATCH($A355,'Knowledge - Percentages'!$B:$B,0),'Data - Knowledge'!AW$8)/100</f>
        <v>0.247</v>
      </c>
      <c r="AX355" s="380">
        <f t="array" aca="true" ref="AX355">INDEX(KM_PCT,MATCH($A355,'Knowledge - Percentages'!$B:$B,0),'Data - Knowledge'!AX$8)/100</f>
        <v>0.33899999999999997</v>
      </c>
      <c r="AY355" s="380">
        <f t="array" aca="true" ref="AY355">INDEX(KM_PCT,MATCH($A355,'Knowledge - Percentages'!$B:$B,0),'Data - Knowledge'!AY$8)/100</f>
        <v>0.226</v>
      </c>
      <c r="AZ355" s="380">
        <f t="array" aca="true" ref="AZ355">INDEX(KM_PCT,MATCH($A355,'Knowledge - Percentages'!$B:$B,0),'Data - Knowledge'!AZ$8)/100</f>
        <v>0.249</v>
      </c>
      <c r="BA355" s="380">
        <f t="array" aca="true" ref="BA355">INDEX(KM_PCT,MATCH($A355,'Knowledge - Percentages'!$B:$B,0),'Data - Knowledge'!BA$8)/100</f>
        <v>0.249</v>
      </c>
      <c r="BB355" s="380">
        <f t="array" aca="true" ref="BB355">INDEX(KM_PCT,MATCH($A355,'Knowledge - Percentages'!$B:$B,0),'Data - Knowledge'!BB$8)/100</f>
        <v>0.249</v>
      </c>
      <c r="BC355" s="380">
        <f t="array" aca="true" ref="BC355">INDEX(KM_PCT,MATCH($A355,'Knowledge - Percentages'!$B:$B,0),'Data - Knowledge'!BC$8)/100</f>
        <v>0.214</v>
      </c>
      <c r="BD355" s="380">
        <f t="array" aca="true" ref="BD355">INDEX(KM_PCT,MATCH($A355,'Knowledge - Percentages'!$B:$B,0),'Data - Knowledge'!BD$8)/100</f>
        <v>0.138</v>
      </c>
      <c r="BE355" s="380">
        <f t="array" aca="true" ref="BE355">INDEX(KM_PCT,MATCH($A355,'Knowledge - Percentages'!$B:$B,0),'Data - Knowledge'!BE$8)/100</f>
        <v>0.221</v>
      </c>
      <c r="BF355" s="380">
        <f t="array" aca="true" ref="BF355">INDEX(KM_PCT,MATCH($A355,'Knowledge - Percentages'!$B:$B,0),'Data - Knowledge'!BF$8)/100</f>
        <v>0.218</v>
      </c>
      <c r="BG355" s="380">
        <f t="array" aca="true" ref="BG355">INDEX(KM_PCT,MATCH($A355,'Knowledge - Percentages'!$B:$B,0),'Data - Knowledge'!BG$8)/100</f>
        <v>0.27699999999999997</v>
      </c>
      <c r="BH355" s="380">
        <f t="array" aca="true" ref="BH355">INDEX(KM_PCT,MATCH($A355,'Knowledge - Percentages'!$B:$B,0),'Data - Knowledge'!BH$8)/100</f>
        <v>0.255</v>
      </c>
      <c r="BI355" s="380">
        <f t="array" aca="true" ref="BI355">INDEX(KM_PCT,MATCH($A355,'Knowledge - Percentages'!$B:$B,0),'Data - Knowledge'!BI$8)/100</f>
        <v>0.255</v>
      </c>
      <c r="BJ355" s="380">
        <f t="array" aca="true" ref="BJ355">INDEX(KM_PCT,MATCH($A355,'Knowledge - Percentages'!$B:$B,0),'Data - Knowledge'!BJ$8)/100</f>
        <v>0.255</v>
      </c>
      <c r="BK355" s="380">
        <f t="array" aca="true" ref="BK355">INDEX(KM_PCT,MATCH($A355,'Knowledge - Percentages'!$B:$B,0),'Data - Knowledge'!BK$8)/100</f>
        <v>0.255</v>
      </c>
      <c r="BL355" s="380">
        <f t="array" aca="true" ref="BL355">INDEX(KM_PCT,MATCH($A355,'Knowledge - Percentages'!$B:$B,0),'Data - Knowledge'!BL$8)/100</f>
        <v>0.255</v>
      </c>
      <c r="BM355" s="380">
        <f t="array" aca="true" ref="BM355">INDEX(KM_PCT,MATCH($A355,'Knowledge - Percentages'!$B:$B,0),'Data - Knowledge'!BM$8)/100</f>
        <v>0.255</v>
      </c>
      <c r="BN355" s="380">
        <f t="array" aca="true" ref="BN355">INDEX(KM_PCT,MATCH($A355,'Knowledge - Percentages'!$B:$B,0),'Data - Knowledge'!BN$8)/100</f>
        <v>0.256</v>
      </c>
      <c r="BO355" s="380">
        <f t="array" aca="true" ref="BO355">INDEX(KM_PCT,MATCH($A355,'Knowledge - Percentages'!$B:$B,0),'Data - Knowledge'!BO$8)/100</f>
        <v>0.263</v>
      </c>
      <c r="BP355" s="380">
        <f t="array" aca="true" ref="BP355">INDEX(KM_PCT,MATCH($A355,'Knowledge - Percentages'!$B:$B,0),'Data - Knowledge'!BP$8)/100</f>
        <v>0.24100000000000002</v>
      </c>
      <c r="BQ355" s="380">
        <f t="array" aca="true" ref="BQ355">INDEX(KM_PCT,MATCH($A355,'Knowledge - Percentages'!$B:$B,0),'Data - Knowledge'!BQ$8)/100</f>
        <v>0.214</v>
      </c>
    </row>
    <row r="356" spans="1:69">
      <c r="A356" t="s">
        <v>1276</v>
      </c>
      <c r="B356" t="s">
        <v>1195</v>
      </c>
      <c r="C356" t="s">
        <v>1270</v>
      </c>
      <c r="D356" t="s">
        <v>1277</v>
      </c>
      <c r="E356" s="373">
        <f>SUMPRODUCT($K$2:$BQ$2,$K356:$BQ356)/$J$2</f>
        <v>0.10571212121212122</v>
      </c>
      <c r="F356" s="379">
        <f>SUMPRODUCT($K$2:$BQ$2,$K356:$BQ356)</f>
        <v>27.908</v>
      </c>
      <c r="G356" s="373">
        <f>SUMPRODUCT($K$3:$BQ$3,$K356:$BQ356)/$J$3</f>
        <v>0.11443008213552361</v>
      </c>
      <c r="H356" s="379">
        <f>SUMPRODUCT($K$3:$BQ$3,$K356:$BQ356)</f>
        <v>1114.549</v>
      </c>
      <c r="I356" s="373">
        <f>CORREL($K$4:$BQ$4,$K356:$BQ356)</f>
        <v>-0.23401750351643036</v>
      </c>
      <c r="J356" s="379">
        <f>$E356/$G356*100</f>
        <v>92.38140813962066</v>
      </c>
      <c r="K356" s="380">
        <f t="array" aca="true" ref="K356">INDEX(KM_PCT,MATCH($A356,'Knowledge - Percentages'!$B:$B,0),'Data - Knowledge'!K$8)/100</f>
        <v>0.384</v>
      </c>
      <c r="L356" s="380">
        <f t="array" aca="true" ref="L356">INDEX(KM_PCT,MATCH($A356,'Knowledge - Percentages'!$B:$B,0),'Data - Knowledge'!L$8)/100</f>
        <v>0.287</v>
      </c>
      <c r="M356" s="380">
        <f t="array" aca="true" ref="M356">INDEX(KM_PCT,MATCH($A356,'Knowledge - Percentages'!$B:$B,0),'Data - Knowledge'!M$8)/100</f>
        <v>0.22699999999999998</v>
      </c>
      <c r="N356" s="380">
        <f t="array" aca="true" ref="N356">INDEX(KM_PCT,MATCH($A356,'Knowledge - Percentages'!$B:$B,0),'Data - Knowledge'!N$8)/100</f>
        <v>0.102</v>
      </c>
      <c r="O356" s="380">
        <f t="array" aca="true" ref="O356">INDEX(KM_PCT,MATCH($A356,'Knowledge - Percentages'!$B:$B,0),'Data - Knowledge'!O$8)/100</f>
        <v>0.11699999999999999</v>
      </c>
      <c r="P356" s="380">
        <f t="array" aca="true" ref="P356">INDEX(KM_PCT,MATCH($A356,'Knowledge - Percentages'!$B:$B,0),'Data - Knowledge'!P$8)/100</f>
        <v>0.11699999999999999</v>
      </c>
      <c r="Q356" s="380">
        <f t="array" aca="true" ref="Q356">INDEX(KM_PCT,MATCH($A356,'Knowledge - Percentages'!$B:$B,0),'Data - Knowledge'!Q$8)/100</f>
        <v>0.11699999999999999</v>
      </c>
      <c r="R356" s="380">
        <f t="array" aca="true" ref="R356">INDEX(KM_PCT,MATCH($A356,'Knowledge - Percentages'!$B:$B,0),'Data - Knowledge'!R$8)/100</f>
        <v>0.11699999999999999</v>
      </c>
      <c r="S356" s="380">
        <f t="array" aca="true" ref="S356">INDEX(KM_PCT,MATCH($A356,'Knowledge - Percentages'!$B:$B,0),'Data - Knowledge'!S$8)/100</f>
        <v>0.187</v>
      </c>
      <c r="T356" s="380">
        <f t="array" aca="true" ref="T356">INDEX(KM_PCT,MATCH($A356,'Knowledge - Percentages'!$B:$B,0),'Data - Knowledge'!T$8)/100</f>
        <v>0.10300000000000001</v>
      </c>
      <c r="U356" s="380">
        <f t="array" aca="true" ref="U356">INDEX(KM_PCT,MATCH($A356,'Knowledge - Percentages'!$B:$B,0),'Data - Knowledge'!U$8)/100</f>
        <v>0.10300000000000001</v>
      </c>
      <c r="V356" s="380">
        <f t="array" aca="true" ref="V356">INDEX(KM_PCT,MATCH($A356,'Knowledge - Percentages'!$B:$B,0),'Data - Knowledge'!V$8)/100</f>
        <v>0.081</v>
      </c>
      <c r="W356" s="380">
        <f t="array" aca="true" ref="W356">INDEX(KM_PCT,MATCH($A356,'Knowledge - Percentages'!$B:$B,0),'Data - Knowledge'!W$8)/100</f>
        <v>0.113</v>
      </c>
      <c r="X356" s="380">
        <f t="array" aca="true" ref="X356">INDEX(KM_PCT,MATCH($A356,'Knowledge - Percentages'!$B:$B,0),'Data - Knowledge'!X$8)/100</f>
        <v>0.166</v>
      </c>
      <c r="Y356" s="380">
        <f t="array" aca="true" ref="Y356">INDEX(KM_PCT,MATCH($A356,'Knowledge - Percentages'!$B:$B,0),'Data - Knowledge'!Y$8)/100</f>
        <v>0.16699999999999998</v>
      </c>
      <c r="Z356" s="380">
        <f t="array" aca="true" ref="Z356">INDEX(KM_PCT,MATCH($A356,'Knowledge - Percentages'!$B:$B,0),'Data - Knowledge'!Z$8)/100</f>
        <v>0.29600000000000004</v>
      </c>
      <c r="AA356" s="380">
        <f t="array" aca="true" ref="AA356">INDEX(KM_PCT,MATCH($A356,'Knowledge - Percentages'!$B:$B,0),'Data - Knowledge'!AA$8)/100</f>
        <v>0.16699999999999998</v>
      </c>
      <c r="AB356" s="380">
        <f t="array" aca="true" ref="AB356">INDEX(KM_PCT,MATCH($A356,'Knowledge - Percentages'!$B:$B,0),'Data - Knowledge'!AB$8)/100</f>
        <v>0.14800000000000002</v>
      </c>
      <c r="AC356" s="380">
        <f t="array" aca="true" ref="AC356">INDEX(KM_PCT,MATCH($A356,'Knowledge - Percentages'!$B:$B,0),'Data - Knowledge'!AC$8)/100</f>
        <v>0.14400000000000002</v>
      </c>
      <c r="AD356" s="380">
        <f t="array" aca="true" ref="AD356">INDEX(KM_PCT,MATCH($A356,'Knowledge - Percentages'!$B:$B,0),'Data - Knowledge'!AD$8)/100</f>
        <v>0.17</v>
      </c>
      <c r="AE356" s="380">
        <f t="array" aca="true" ref="AE356">INDEX(KM_PCT,MATCH($A356,'Knowledge - Percentages'!$B:$B,0),'Data - Knowledge'!AE$8)/100</f>
        <v>0.10800000000000001</v>
      </c>
      <c r="AF356" s="380">
        <f t="array" aca="true" ref="AF356">INDEX(KM_PCT,MATCH($A356,'Knowledge - Percentages'!$B:$B,0),'Data - Knowledge'!AF$8)/100</f>
        <v>0.10800000000000001</v>
      </c>
      <c r="AG356" s="380">
        <f t="array" aca="true" ref="AG356">INDEX(KM_PCT,MATCH($A356,'Knowledge - Percentages'!$B:$B,0),'Data - Knowledge'!AG$8)/100</f>
        <v>0.10800000000000001</v>
      </c>
      <c r="AH356" s="380">
        <f t="array" aca="true" ref="AH356">INDEX(KM_PCT,MATCH($A356,'Knowledge - Percentages'!$B:$B,0),'Data - Knowledge'!AH$8)/100</f>
        <v>0.11199999999999999</v>
      </c>
      <c r="AI356" s="380">
        <f t="array" aca="true" ref="AI356">INDEX(KM_PCT,MATCH($A356,'Knowledge - Percentages'!$B:$B,0),'Data - Knowledge'!AI$8)/100</f>
        <v>0.142</v>
      </c>
      <c r="AJ356" s="380">
        <f t="array" aca="true" ref="AJ356">INDEX(KM_PCT,MATCH($A356,'Knowledge - Percentages'!$B:$B,0),'Data - Knowledge'!AJ$8)/100</f>
        <v>0.11199999999999999</v>
      </c>
      <c r="AK356" s="380">
        <f t="array" aca="true" ref="AK356">INDEX(KM_PCT,MATCH($A356,'Knowledge - Percentages'!$B:$B,0),'Data - Knowledge'!AK$8)/100</f>
        <v>0.092</v>
      </c>
      <c r="AL356" s="380">
        <f t="array" aca="true" ref="AL356">INDEX(KM_PCT,MATCH($A356,'Knowledge - Percentages'!$B:$B,0),'Data - Knowledge'!AL$8)/100</f>
        <v>0.13699999999999998</v>
      </c>
      <c r="AM356" s="380">
        <f t="array" aca="true" ref="AM356">INDEX(KM_PCT,MATCH($A356,'Knowledge - Percentages'!$B:$B,0),'Data - Knowledge'!AM$8)/100</f>
        <v>0.092</v>
      </c>
      <c r="AN356" s="380">
        <f t="array" aca="true" ref="AN356">INDEX(KM_PCT,MATCH($A356,'Knowledge - Percentages'!$B:$B,0),'Data - Knowledge'!AN$8)/100</f>
        <v>0.096</v>
      </c>
      <c r="AO356" s="380">
        <f t="array" aca="true" ref="AO356">INDEX(KM_PCT,MATCH($A356,'Knowledge - Percentages'!$B:$B,0),'Data - Knowledge'!AO$8)/100</f>
        <v>0.096</v>
      </c>
      <c r="AP356" s="380">
        <f t="array" aca="true" ref="AP356">INDEX(KM_PCT,MATCH($A356,'Knowledge - Percentages'!$B:$B,0),'Data - Knowledge'!AP$8)/100</f>
        <v>0.139</v>
      </c>
      <c r="AQ356" s="380">
        <f t="array" aca="true" ref="AQ356">INDEX(KM_PCT,MATCH($A356,'Knowledge - Percentages'!$B:$B,0),'Data - Knowledge'!AQ$8)/100</f>
        <v>0.121</v>
      </c>
      <c r="AR356" s="380">
        <f t="array" aca="true" ref="AR356">INDEX(KM_PCT,MATCH($A356,'Knowledge - Percentages'!$B:$B,0),'Data - Knowledge'!AR$8)/100</f>
        <v>0.107</v>
      </c>
      <c r="AS356" s="380">
        <f t="array" aca="true" ref="AS356">INDEX(KM_PCT,MATCH($A356,'Knowledge - Percentages'!$B:$B,0),'Data - Knowledge'!AS$8)/100</f>
        <v>0.099</v>
      </c>
      <c r="AT356" s="380">
        <f t="array" aca="true" ref="AT356">INDEX(KM_PCT,MATCH($A356,'Knowledge - Percentages'!$B:$B,0),'Data - Knowledge'!AT$8)/100</f>
        <v>0.107</v>
      </c>
      <c r="AU356" s="380">
        <f t="array" aca="true" ref="AU356">INDEX(KM_PCT,MATCH($A356,'Knowledge - Percentages'!$B:$B,0),'Data - Knowledge'!AU$8)/100</f>
        <v>0.107</v>
      </c>
      <c r="AV356" s="380">
        <f t="array" aca="true" ref="AV356">INDEX(KM_PCT,MATCH($A356,'Knowledge - Percentages'!$B:$B,0),'Data - Knowledge'!AV$8)/100</f>
        <v>0.098</v>
      </c>
      <c r="AW356" s="380">
        <f t="array" aca="true" ref="AW356">INDEX(KM_PCT,MATCH($A356,'Knowledge - Percentages'!$B:$B,0),'Data - Knowledge'!AW$8)/100</f>
        <v>0.107</v>
      </c>
      <c r="AX356" s="380">
        <f t="array" aca="true" ref="AX356">INDEX(KM_PCT,MATCH($A356,'Knowledge - Percentages'!$B:$B,0),'Data - Knowledge'!AX$8)/100</f>
        <v>0.156</v>
      </c>
      <c r="AY356" s="380">
        <f t="array" aca="true" ref="AY356">INDEX(KM_PCT,MATCH($A356,'Knowledge - Percentages'!$B:$B,0),'Data - Knowledge'!AY$8)/100</f>
        <v>0.107</v>
      </c>
      <c r="AZ356" s="380">
        <f t="array" aca="true" ref="AZ356">INDEX(KM_PCT,MATCH($A356,'Knowledge - Percentages'!$B:$B,0),'Data - Knowledge'!AZ$8)/100</f>
        <v>0.107</v>
      </c>
      <c r="BA356" s="380">
        <f t="array" aca="true" ref="BA356">INDEX(KM_PCT,MATCH($A356,'Knowledge - Percentages'!$B:$B,0),'Data - Knowledge'!BA$8)/100</f>
        <v>0.107</v>
      </c>
      <c r="BB356" s="380">
        <f t="array" aca="true" ref="BB356">INDEX(KM_PCT,MATCH($A356,'Knowledge - Percentages'!$B:$B,0),'Data - Knowledge'!BB$8)/100</f>
        <v>0.107</v>
      </c>
      <c r="BC356" s="380">
        <f t="array" aca="true" ref="BC356">INDEX(KM_PCT,MATCH($A356,'Knowledge - Percentages'!$B:$B,0),'Data - Knowledge'!BC$8)/100</f>
        <v>0.099</v>
      </c>
      <c r="BD356" s="380">
        <f t="array" aca="true" ref="BD356">INDEX(KM_PCT,MATCH($A356,'Knowledge - Percentages'!$B:$B,0),'Data - Knowledge'!BD$8)/100</f>
        <v>0.077</v>
      </c>
      <c r="BE356" s="380">
        <f t="array" aca="true" ref="BE356">INDEX(KM_PCT,MATCH($A356,'Knowledge - Percentages'!$B:$B,0),'Data - Knowledge'!BE$8)/100</f>
        <v>0.099</v>
      </c>
      <c r="BF356" s="380">
        <f t="array" aca="true" ref="BF356">INDEX(KM_PCT,MATCH($A356,'Knowledge - Percentages'!$B:$B,0),'Data - Knowledge'!BF$8)/100</f>
        <v>0.099</v>
      </c>
      <c r="BG356" s="380">
        <f t="array" aca="true" ref="BG356">INDEX(KM_PCT,MATCH($A356,'Knowledge - Percentages'!$B:$B,0),'Data - Knowledge'!BG$8)/100</f>
        <v>0.11699999999999999</v>
      </c>
      <c r="BH356" s="380">
        <f t="array" aca="true" ref="BH356">INDEX(KM_PCT,MATCH($A356,'Knowledge - Percentages'!$B:$B,0),'Data - Knowledge'!BH$8)/100</f>
        <v>0.11699999999999999</v>
      </c>
      <c r="BI356" s="380">
        <f t="array" aca="true" ref="BI356">INDEX(KM_PCT,MATCH($A356,'Knowledge - Percentages'!$B:$B,0),'Data - Knowledge'!BI$8)/100</f>
        <v>0.11199999999999999</v>
      </c>
      <c r="BJ356" s="380">
        <f t="array" aca="true" ref="BJ356">INDEX(KM_PCT,MATCH($A356,'Knowledge - Percentages'!$B:$B,0),'Data - Knowledge'!BJ$8)/100</f>
        <v>0.11</v>
      </c>
      <c r="BK356" s="380">
        <f t="array" aca="true" ref="BK356">INDEX(KM_PCT,MATCH($A356,'Knowledge - Percentages'!$B:$B,0),'Data - Knowledge'!BK$8)/100</f>
        <v>0.126</v>
      </c>
      <c r="BL356" s="380">
        <f t="array" aca="true" ref="BL356">INDEX(KM_PCT,MATCH($A356,'Knowledge - Percentages'!$B:$B,0),'Data - Knowledge'!BL$8)/100</f>
        <v>0.11699999999999999</v>
      </c>
      <c r="BM356" s="380">
        <f t="array" aca="true" ref="BM356">INDEX(KM_PCT,MATCH($A356,'Knowledge - Percentages'!$B:$B,0),'Data - Knowledge'!BM$8)/100</f>
        <v>0.124</v>
      </c>
      <c r="BN356" s="380">
        <f t="array" aca="true" ref="BN356">INDEX(KM_PCT,MATCH($A356,'Knowledge - Percentages'!$B:$B,0),'Data - Knowledge'!BN$8)/100</f>
        <v>0.11699999999999999</v>
      </c>
      <c r="BO356" s="380">
        <f t="array" aca="true" ref="BO356">INDEX(KM_PCT,MATCH($A356,'Knowledge - Percentages'!$B:$B,0),'Data - Knowledge'!BO$8)/100</f>
        <v>0.127</v>
      </c>
      <c r="BP356" s="380">
        <f t="array" aca="true" ref="BP356">INDEX(KM_PCT,MATCH($A356,'Knowledge - Percentages'!$B:$B,0),'Data - Knowledge'!BP$8)/100</f>
        <v>0.11199999999999999</v>
      </c>
      <c r="BQ356" s="380">
        <f t="array" aca="true" ref="BQ356">INDEX(KM_PCT,MATCH($A356,'Knowledge - Percentages'!$B:$B,0),'Data - Knowledge'!BQ$8)/100</f>
        <v>0.11699999999999999</v>
      </c>
    </row>
    <row r="357" spans="1:69">
      <c r="A357" t="s">
        <v>1278</v>
      </c>
      <c r="B357" t="s">
        <v>1195</v>
      </c>
      <c r="C357" t="s">
        <v>1270</v>
      </c>
      <c r="D357" t="s">
        <v>1279</v>
      </c>
      <c r="E357" s="373">
        <f>SUMPRODUCT($K$2:$BQ$2,$K357:$BQ357)/$J$2</f>
        <v>0.098178030303030309</v>
      </c>
      <c r="F357" s="379">
        <f>SUMPRODUCT($K$2:$BQ$2,$K357:$BQ357)</f>
        <v>25.919</v>
      </c>
      <c r="G357" s="373">
        <f>SUMPRODUCT($K$3:$BQ$3,$K357:$BQ357)/$J$3</f>
        <v>0.098532956878850109</v>
      </c>
      <c r="H357" s="379">
        <f>SUMPRODUCT($K$3:$BQ$3,$K357:$BQ357)</f>
        <v>959.711</v>
      </c>
      <c r="I357" s="373">
        <f>CORREL($K$4:$BQ$4,$K357:$BQ357)</f>
        <v>-0.17428731280294216</v>
      </c>
      <c r="J357" s="379">
        <f>$E357/$G357*100</f>
        <v>99.639788973088272</v>
      </c>
      <c r="K357" s="380">
        <f t="array" aca="true" ref="K357">INDEX(KM_PCT,MATCH($A357,'Knowledge - Percentages'!$B:$B,0),'Data - Knowledge'!K$8)/100</f>
        <v>0.34299999999999997</v>
      </c>
      <c r="L357" s="380">
        <f t="array" aca="true" ref="L357">INDEX(KM_PCT,MATCH($A357,'Knowledge - Percentages'!$B:$B,0),'Data - Knowledge'!L$8)/100</f>
        <v>0.45799999999999996</v>
      </c>
      <c r="M357" s="380">
        <f t="array" aca="true" ref="M357">INDEX(KM_PCT,MATCH($A357,'Knowledge - Percentages'!$B:$B,0),'Data - Knowledge'!M$8)/100</f>
        <v>0.153</v>
      </c>
      <c r="N357" s="380">
        <f t="array" aca="true" ref="N357">INDEX(KM_PCT,MATCH($A357,'Knowledge - Percentages'!$B:$B,0),'Data - Knowledge'!N$8)/100</f>
        <v>0.105</v>
      </c>
      <c r="O357" s="380">
        <f t="array" aca="true" ref="O357">INDEX(KM_PCT,MATCH($A357,'Knowledge - Percentages'!$B:$B,0),'Data - Knowledge'!O$8)/100</f>
        <v>0.10800000000000001</v>
      </c>
      <c r="P357" s="380">
        <f t="array" aca="true" ref="P357">INDEX(KM_PCT,MATCH($A357,'Knowledge - Percentages'!$B:$B,0),'Data - Knowledge'!P$8)/100</f>
        <v>0.114</v>
      </c>
      <c r="Q357" s="380">
        <f t="array" aca="true" ref="Q357">INDEX(KM_PCT,MATCH($A357,'Knowledge - Percentages'!$B:$B,0),'Data - Knowledge'!Q$8)/100</f>
        <v>0.10800000000000001</v>
      </c>
      <c r="R357" s="380">
        <f t="array" aca="true" ref="R357">INDEX(KM_PCT,MATCH($A357,'Knowledge - Percentages'!$B:$B,0),'Data - Knowledge'!R$8)/100</f>
        <v>0.10800000000000001</v>
      </c>
      <c r="S357" s="380">
        <f t="array" aca="true" ref="S357">INDEX(KM_PCT,MATCH($A357,'Knowledge - Percentages'!$B:$B,0),'Data - Knowledge'!S$8)/100</f>
        <v>0.113</v>
      </c>
      <c r="T357" s="380">
        <f t="array" aca="true" ref="T357">INDEX(KM_PCT,MATCH($A357,'Knowledge - Percentages'!$B:$B,0),'Data - Knowledge'!T$8)/100</f>
        <v>0.09</v>
      </c>
      <c r="U357" s="380">
        <f t="array" aca="true" ref="U357">INDEX(KM_PCT,MATCH($A357,'Knowledge - Percentages'!$B:$B,0),'Data - Knowledge'!U$8)/100</f>
        <v>0.088000000000000009</v>
      </c>
      <c r="V357" s="380">
        <f t="array" aca="true" ref="V357">INDEX(KM_PCT,MATCH($A357,'Knowledge - Percentages'!$B:$B,0),'Data - Knowledge'!V$8)/100</f>
        <v>0.06</v>
      </c>
      <c r="W357" s="380">
        <f t="array" aca="true" ref="W357">INDEX(KM_PCT,MATCH($A357,'Knowledge - Percentages'!$B:$B,0),'Data - Knowledge'!W$8)/100</f>
        <v>0.088000000000000009</v>
      </c>
      <c r="X357" s="380">
        <f t="array" aca="true" ref="X357">INDEX(KM_PCT,MATCH($A357,'Knowledge - Percentages'!$B:$B,0),'Data - Knowledge'!X$8)/100</f>
        <v>0.179</v>
      </c>
      <c r="Y357" s="380">
        <f t="array" aca="true" ref="Y357">INDEX(KM_PCT,MATCH($A357,'Knowledge - Percentages'!$B:$B,0),'Data - Knowledge'!Y$8)/100</f>
        <v>0.179</v>
      </c>
      <c r="Z357" s="380">
        <f t="array" aca="true" ref="Z357">INDEX(KM_PCT,MATCH($A357,'Knowledge - Percentages'!$B:$B,0),'Data - Knowledge'!Z$8)/100</f>
        <v>0.34600000000000003</v>
      </c>
      <c r="AA357" s="380">
        <f t="array" aca="true" ref="AA357">INDEX(KM_PCT,MATCH($A357,'Knowledge - Percentages'!$B:$B,0),'Data - Knowledge'!AA$8)/100</f>
        <v>0.17800000000000002</v>
      </c>
      <c r="AB357" s="380">
        <f t="array" aca="true" ref="AB357">INDEX(KM_PCT,MATCH($A357,'Knowledge - Percentages'!$B:$B,0),'Data - Knowledge'!AB$8)/100</f>
        <v>0.106</v>
      </c>
      <c r="AC357" s="380">
        <f t="array" aca="true" ref="AC357">INDEX(KM_PCT,MATCH($A357,'Knowledge - Percentages'!$B:$B,0),'Data - Knowledge'!AC$8)/100</f>
        <v>0.15</v>
      </c>
      <c r="AD357" s="380">
        <f t="array" aca="true" ref="AD357">INDEX(KM_PCT,MATCH($A357,'Knowledge - Percentages'!$B:$B,0),'Data - Knowledge'!AD$8)/100</f>
        <v>0.16699999999999998</v>
      </c>
      <c r="AE357" s="380">
        <f t="array" aca="true" ref="AE357">INDEX(KM_PCT,MATCH($A357,'Knowledge - Percentages'!$B:$B,0),'Data - Knowledge'!AE$8)/100</f>
        <v>0.068</v>
      </c>
      <c r="AF357" s="380">
        <f t="array" aca="true" ref="AF357">INDEX(KM_PCT,MATCH($A357,'Knowledge - Percentages'!$B:$B,0),'Data - Knowledge'!AF$8)/100</f>
        <v>0.068</v>
      </c>
      <c r="AG357" s="380">
        <f t="array" aca="true" ref="AG357">INDEX(KM_PCT,MATCH($A357,'Knowledge - Percentages'!$B:$B,0),'Data - Knowledge'!AG$8)/100</f>
        <v>0.063</v>
      </c>
      <c r="AH357" s="380">
        <f t="array" aca="true" ref="AH357">INDEX(KM_PCT,MATCH($A357,'Knowledge - Percentages'!$B:$B,0),'Data - Knowledge'!AH$8)/100</f>
        <v>0.094</v>
      </c>
      <c r="AI357" s="380">
        <f t="array" aca="true" ref="AI357">INDEX(KM_PCT,MATCH($A357,'Knowledge - Percentages'!$B:$B,0),'Data - Knowledge'!AI$8)/100</f>
        <v>0.127</v>
      </c>
      <c r="AJ357" s="380">
        <f t="array" aca="true" ref="AJ357">INDEX(KM_PCT,MATCH($A357,'Knowledge - Percentages'!$B:$B,0),'Data - Knowledge'!AJ$8)/100</f>
        <v>0.094</v>
      </c>
      <c r="AK357" s="380">
        <f t="array" aca="true" ref="AK357">INDEX(KM_PCT,MATCH($A357,'Knowledge - Percentages'!$B:$B,0),'Data - Knowledge'!AK$8)/100</f>
        <v>0.092</v>
      </c>
      <c r="AL357" s="380">
        <f t="array" aca="true" ref="AL357">INDEX(KM_PCT,MATCH($A357,'Knowledge - Percentages'!$B:$B,0),'Data - Knowledge'!AL$8)/100</f>
        <v>0.105</v>
      </c>
      <c r="AM357" s="380">
        <f t="array" aca="true" ref="AM357">INDEX(KM_PCT,MATCH($A357,'Knowledge - Percentages'!$B:$B,0),'Data - Knowledge'!AM$8)/100</f>
        <v>0.071</v>
      </c>
      <c r="AN357" s="380">
        <f t="array" aca="true" ref="AN357">INDEX(KM_PCT,MATCH($A357,'Knowledge - Percentages'!$B:$B,0),'Data - Knowledge'!AN$8)/100</f>
        <v>0.08900000000000001</v>
      </c>
      <c r="AO357" s="380">
        <f t="array" aca="true" ref="AO357">INDEX(KM_PCT,MATCH($A357,'Knowledge - Percentages'!$B:$B,0),'Data - Knowledge'!AO$8)/100</f>
        <v>0.08900000000000001</v>
      </c>
      <c r="AP357" s="380">
        <f t="array" aca="true" ref="AP357">INDEX(KM_PCT,MATCH($A357,'Knowledge - Percentages'!$B:$B,0),'Data - Knowledge'!AP$8)/100</f>
        <v>0.096999999999999989</v>
      </c>
      <c r="AQ357" s="380">
        <f t="array" aca="true" ref="AQ357">INDEX(KM_PCT,MATCH($A357,'Knowledge - Percentages'!$B:$B,0),'Data - Knowledge'!AQ$8)/100</f>
        <v>0.096</v>
      </c>
      <c r="AR357" s="380">
        <f t="array" aca="true" ref="AR357">INDEX(KM_PCT,MATCH($A357,'Knowledge - Percentages'!$B:$B,0),'Data - Knowledge'!AR$8)/100</f>
        <v>0.11199999999999999</v>
      </c>
      <c r="AS357" s="380">
        <f t="array" aca="true" ref="AS357">INDEX(KM_PCT,MATCH($A357,'Knowledge - Percentages'!$B:$B,0),'Data - Knowledge'!AS$8)/100</f>
        <v>0.11199999999999999</v>
      </c>
      <c r="AT357" s="380">
        <f t="array" aca="true" ref="AT357">INDEX(KM_PCT,MATCH($A357,'Knowledge - Percentages'!$B:$B,0),'Data - Knowledge'!AT$8)/100</f>
        <v>0.11800000000000001</v>
      </c>
      <c r="AU357" s="380">
        <f t="array" aca="true" ref="AU357">INDEX(KM_PCT,MATCH($A357,'Knowledge - Percentages'!$B:$B,0),'Data - Knowledge'!AU$8)/100</f>
        <v>0.102</v>
      </c>
      <c r="AV357" s="380">
        <f t="array" aca="true" ref="AV357">INDEX(KM_PCT,MATCH($A357,'Knowledge - Percentages'!$B:$B,0),'Data - Knowledge'!AV$8)/100</f>
        <v>0.091</v>
      </c>
      <c r="AW357" s="380">
        <f t="array" aca="true" ref="AW357">INDEX(KM_PCT,MATCH($A357,'Knowledge - Percentages'!$B:$B,0),'Data - Knowledge'!AW$8)/100</f>
        <v>0.10400000000000001</v>
      </c>
      <c r="AX357" s="380">
        <f t="array" aca="true" ref="AX357">INDEX(KM_PCT,MATCH($A357,'Knowledge - Percentages'!$B:$B,0),'Data - Knowledge'!AX$8)/100</f>
        <v>0.168</v>
      </c>
      <c r="AY357" s="380">
        <f t="array" aca="true" ref="AY357">INDEX(KM_PCT,MATCH($A357,'Knowledge - Percentages'!$B:$B,0),'Data - Knowledge'!AY$8)/100</f>
        <v>0.086</v>
      </c>
      <c r="AZ357" s="380">
        <f t="array" aca="true" ref="AZ357">INDEX(KM_PCT,MATCH($A357,'Knowledge - Percentages'!$B:$B,0),'Data - Knowledge'!AZ$8)/100</f>
        <v>0.10400000000000001</v>
      </c>
      <c r="BA357" s="380">
        <f t="array" aca="true" ref="BA357">INDEX(KM_PCT,MATCH($A357,'Knowledge - Percentages'!$B:$B,0),'Data - Knowledge'!BA$8)/100</f>
        <v>0.10400000000000001</v>
      </c>
      <c r="BB357" s="380">
        <f t="array" aca="true" ref="BB357">INDEX(KM_PCT,MATCH($A357,'Knowledge - Percentages'!$B:$B,0),'Data - Knowledge'!BB$8)/100</f>
        <v>0.10400000000000001</v>
      </c>
      <c r="BC357" s="380">
        <f t="array" aca="true" ref="BC357">INDEX(KM_PCT,MATCH($A357,'Knowledge - Percentages'!$B:$B,0),'Data - Knowledge'!BC$8)/100</f>
        <v>0.096</v>
      </c>
      <c r="BD357" s="380">
        <f t="array" aca="true" ref="BD357">INDEX(KM_PCT,MATCH($A357,'Knowledge - Percentages'!$B:$B,0),'Data - Knowledge'!BD$8)/100</f>
        <v>0.038</v>
      </c>
      <c r="BE357" s="380">
        <f t="array" aca="true" ref="BE357">INDEX(KM_PCT,MATCH($A357,'Knowledge - Percentages'!$B:$B,0),'Data - Knowledge'!BE$8)/100</f>
        <v>0.096</v>
      </c>
      <c r="BF357" s="380">
        <f t="array" aca="true" ref="BF357">INDEX(KM_PCT,MATCH($A357,'Knowledge - Percentages'!$B:$B,0),'Data - Knowledge'!BF$8)/100</f>
        <v>0.096</v>
      </c>
      <c r="BG357" s="380">
        <f t="array" aca="true" ref="BG357">INDEX(KM_PCT,MATCH($A357,'Knowledge - Percentages'!$B:$B,0),'Data - Knowledge'!BG$8)/100</f>
        <v>0.10800000000000001</v>
      </c>
      <c r="BH357" s="380">
        <f t="array" aca="true" ref="BH357">INDEX(KM_PCT,MATCH($A357,'Knowledge - Percentages'!$B:$B,0),'Data - Knowledge'!BH$8)/100</f>
        <v>0.11699999999999999</v>
      </c>
      <c r="BI357" s="380">
        <f t="array" aca="true" ref="BI357">INDEX(KM_PCT,MATCH($A357,'Knowledge - Percentages'!$B:$B,0),'Data - Knowledge'!BI$8)/100</f>
        <v>0.10800000000000001</v>
      </c>
      <c r="BJ357" s="380">
        <f t="array" aca="true" ref="BJ357">INDEX(KM_PCT,MATCH($A357,'Knowledge - Percentages'!$B:$B,0),'Data - Knowledge'!BJ$8)/100</f>
        <v>0.113</v>
      </c>
      <c r="BK357" s="380">
        <f t="array" aca="true" ref="BK357">INDEX(KM_PCT,MATCH($A357,'Knowledge - Percentages'!$B:$B,0),'Data - Knowledge'!BK$8)/100</f>
        <v>0.11699999999999999</v>
      </c>
      <c r="BL357" s="380">
        <f t="array" aca="true" ref="BL357">INDEX(KM_PCT,MATCH($A357,'Knowledge - Percentages'!$B:$B,0),'Data - Knowledge'!BL$8)/100</f>
        <v>0.11599999999999999</v>
      </c>
      <c r="BM357" s="380">
        <f t="array" aca="true" ref="BM357">INDEX(KM_PCT,MATCH($A357,'Knowledge - Percentages'!$B:$B,0),'Data - Knowledge'!BM$8)/100</f>
        <v>0.151</v>
      </c>
      <c r="BN357" s="380">
        <f t="array" aca="true" ref="BN357">INDEX(KM_PCT,MATCH($A357,'Knowledge - Percentages'!$B:$B,0),'Data - Knowledge'!BN$8)/100</f>
        <v>0.11599999999999999</v>
      </c>
      <c r="BO357" s="380">
        <f t="array" aca="true" ref="BO357">INDEX(KM_PCT,MATCH($A357,'Knowledge - Percentages'!$B:$B,0),'Data - Knowledge'!BO$8)/100</f>
        <v>0.094</v>
      </c>
      <c r="BP357" s="380">
        <f t="array" aca="true" ref="BP357">INDEX(KM_PCT,MATCH($A357,'Knowledge - Percentages'!$B:$B,0),'Data - Knowledge'!BP$8)/100</f>
        <v>0.094</v>
      </c>
      <c r="BQ357" s="380">
        <f t="array" aca="true" ref="BQ357">INDEX(KM_PCT,MATCH($A357,'Knowledge - Percentages'!$B:$B,0),'Data - Knowledge'!BQ$8)/100</f>
        <v>0.094</v>
      </c>
    </row>
    <row r="358" spans="1:69">
      <c r="A358" t="s">
        <v>1280</v>
      </c>
      <c r="B358" t="s">
        <v>1195</v>
      </c>
      <c r="C358" t="s">
        <v>1270</v>
      </c>
      <c r="D358" t="s">
        <v>1281</v>
      </c>
      <c r="E358" s="373">
        <f>SUMPRODUCT($K$2:$BQ$2,$K358:$BQ358)/$J$2</f>
        <v>0.10799242424242424</v>
      </c>
      <c r="F358" s="379">
        <f>SUMPRODUCT($K$2:$BQ$2,$K358:$BQ358)</f>
        <v>28.509999999999998</v>
      </c>
      <c r="G358" s="373">
        <f>SUMPRODUCT($K$3:$BQ$3,$K358:$BQ358)/$J$3</f>
        <v>0.10752956878850102</v>
      </c>
      <c r="H358" s="379">
        <f>SUMPRODUCT($K$3:$BQ$3,$K358:$BQ358)</f>
        <v>1047.338</v>
      </c>
      <c r="I358" s="373">
        <f>CORREL($K$4:$BQ$4,$K358:$BQ358)</f>
        <v>-0.19089381635130614</v>
      </c>
      <c r="J358" s="379">
        <f>$E358/$G358*100</f>
        <v>100.43044481544756</v>
      </c>
      <c r="K358" s="380">
        <f t="array" aca="true" ref="K358">INDEX(KM_PCT,MATCH($A358,'Knowledge - Percentages'!$B:$B,0),'Data - Knowledge'!K$8)/100</f>
        <v>0.41</v>
      </c>
      <c r="L358" s="380">
        <f t="array" aca="true" ref="L358">INDEX(KM_PCT,MATCH($A358,'Knowledge - Percentages'!$B:$B,0),'Data - Knowledge'!L$8)/100</f>
        <v>0.337</v>
      </c>
      <c r="M358" s="380">
        <f t="array" aca="true" ref="M358">INDEX(KM_PCT,MATCH($A358,'Knowledge - Percentages'!$B:$B,0),'Data - Knowledge'!M$8)/100</f>
        <v>0.151</v>
      </c>
      <c r="N358" s="380">
        <f t="array" aca="true" ref="N358">INDEX(KM_PCT,MATCH($A358,'Knowledge - Percentages'!$B:$B,0),'Data - Knowledge'!N$8)/100</f>
        <v>0.095</v>
      </c>
      <c r="O358" s="380">
        <f t="array" aca="true" ref="O358">INDEX(KM_PCT,MATCH($A358,'Knowledge - Percentages'!$B:$B,0),'Data - Knowledge'!O$8)/100</f>
        <v>0.10300000000000001</v>
      </c>
      <c r="P358" s="380">
        <f t="array" aca="true" ref="P358">INDEX(KM_PCT,MATCH($A358,'Knowledge - Percentages'!$B:$B,0),'Data - Knowledge'!P$8)/100</f>
        <v>0.10300000000000001</v>
      </c>
      <c r="Q358" s="380">
        <f t="array" aca="true" ref="Q358">INDEX(KM_PCT,MATCH($A358,'Knowledge - Percentages'!$B:$B,0),'Data - Knowledge'!Q$8)/100</f>
        <v>0.10300000000000001</v>
      </c>
      <c r="R358" s="380">
        <f t="array" aca="true" ref="R358">INDEX(KM_PCT,MATCH($A358,'Knowledge - Percentages'!$B:$B,0),'Data - Knowledge'!R$8)/100</f>
        <v>0.10300000000000001</v>
      </c>
      <c r="S358" s="380">
        <f t="array" aca="true" ref="S358">INDEX(KM_PCT,MATCH($A358,'Knowledge - Percentages'!$B:$B,0),'Data - Knowledge'!S$8)/100</f>
        <v>0.10300000000000001</v>
      </c>
      <c r="T358" s="380">
        <f t="array" aca="true" ref="T358">INDEX(KM_PCT,MATCH($A358,'Knowledge - Percentages'!$B:$B,0),'Data - Knowledge'!T$8)/100</f>
        <v>0.131</v>
      </c>
      <c r="U358" s="380">
        <f t="array" aca="true" ref="U358">INDEX(KM_PCT,MATCH($A358,'Knowledge - Percentages'!$B:$B,0),'Data - Knowledge'!U$8)/100</f>
        <v>0.11199999999999999</v>
      </c>
      <c r="V358" s="380">
        <f t="array" aca="true" ref="V358">INDEX(KM_PCT,MATCH($A358,'Knowledge - Percentages'!$B:$B,0),'Data - Knowledge'!V$8)/100</f>
        <v>0.092</v>
      </c>
      <c r="W358" s="380">
        <f t="array" aca="true" ref="W358">INDEX(KM_PCT,MATCH($A358,'Knowledge - Percentages'!$B:$B,0),'Data - Knowledge'!W$8)/100</f>
        <v>0.11199999999999999</v>
      </c>
      <c r="X358" s="380">
        <f t="array" aca="true" ref="X358">INDEX(KM_PCT,MATCH($A358,'Knowledge - Percentages'!$B:$B,0),'Data - Knowledge'!X$8)/100</f>
        <v>0.205</v>
      </c>
      <c r="Y358" s="380">
        <f t="array" aca="true" ref="Y358">INDEX(KM_PCT,MATCH($A358,'Knowledge - Percentages'!$B:$B,0),'Data - Knowledge'!Y$8)/100</f>
        <v>0.205</v>
      </c>
      <c r="Z358" s="380">
        <f t="array" aca="true" ref="Z358">INDEX(KM_PCT,MATCH($A358,'Knowledge - Percentages'!$B:$B,0),'Data - Knowledge'!Z$8)/100</f>
        <v>0.31</v>
      </c>
      <c r="AA358" s="380">
        <f t="array" aca="true" ref="AA358">INDEX(KM_PCT,MATCH($A358,'Knowledge - Percentages'!$B:$B,0),'Data - Knowledge'!AA$8)/100</f>
        <v>0.205</v>
      </c>
      <c r="AB358" s="380">
        <f t="array" aca="true" ref="AB358">INDEX(KM_PCT,MATCH($A358,'Knowledge - Percentages'!$B:$B,0),'Data - Knowledge'!AB$8)/100</f>
        <v>0.134</v>
      </c>
      <c r="AC358" s="380">
        <f t="array" aca="true" ref="AC358">INDEX(KM_PCT,MATCH($A358,'Knowledge - Percentages'!$B:$B,0),'Data - Knowledge'!AC$8)/100</f>
        <v>0.151</v>
      </c>
      <c r="AD358" s="380">
        <f t="array" aca="true" ref="AD358">INDEX(KM_PCT,MATCH($A358,'Knowledge - Percentages'!$B:$B,0),'Data - Knowledge'!AD$8)/100</f>
        <v>0.187</v>
      </c>
      <c r="AE358" s="380">
        <f t="array" aca="true" ref="AE358">INDEX(KM_PCT,MATCH($A358,'Knowledge - Percentages'!$B:$B,0),'Data - Knowledge'!AE$8)/100</f>
        <v>0.095</v>
      </c>
      <c r="AF358" s="380">
        <f t="array" aca="true" ref="AF358">INDEX(KM_PCT,MATCH($A358,'Knowledge - Percentages'!$B:$B,0),'Data - Knowledge'!AF$8)/100</f>
        <v>0.095</v>
      </c>
      <c r="AG358" s="380">
        <f t="array" aca="true" ref="AG358">INDEX(KM_PCT,MATCH($A358,'Knowledge - Percentages'!$B:$B,0),'Data - Knowledge'!AG$8)/100</f>
        <v>0.095</v>
      </c>
      <c r="AH358" s="380">
        <f t="array" aca="true" ref="AH358">INDEX(KM_PCT,MATCH($A358,'Knowledge - Percentages'!$B:$B,0),'Data - Knowledge'!AH$8)/100</f>
        <v>0.09</v>
      </c>
      <c r="AI358" s="380">
        <f t="array" aca="true" ref="AI358">INDEX(KM_PCT,MATCH($A358,'Knowledge - Percentages'!$B:$B,0),'Data - Knowledge'!AI$8)/100</f>
        <v>0.161</v>
      </c>
      <c r="AJ358" s="380">
        <f t="array" aca="true" ref="AJ358">INDEX(KM_PCT,MATCH($A358,'Knowledge - Percentages'!$B:$B,0),'Data - Knowledge'!AJ$8)/100</f>
        <v>0.10099999999999999</v>
      </c>
      <c r="AK358" s="380">
        <f t="array" aca="true" ref="AK358">INDEX(KM_PCT,MATCH($A358,'Knowledge - Percentages'!$B:$B,0),'Data - Knowledge'!AK$8)/100</f>
        <v>0.10099999999999999</v>
      </c>
      <c r="AL358" s="380">
        <f t="array" aca="true" ref="AL358">INDEX(KM_PCT,MATCH($A358,'Knowledge - Percentages'!$B:$B,0),'Data - Knowledge'!AL$8)/100</f>
        <v>0.114</v>
      </c>
      <c r="AM358" s="380">
        <f t="array" aca="true" ref="AM358">INDEX(KM_PCT,MATCH($A358,'Knowledge - Percentages'!$B:$B,0),'Data - Knowledge'!AM$8)/100</f>
        <v>0.085</v>
      </c>
      <c r="AN358" s="380">
        <f t="array" aca="true" ref="AN358">INDEX(KM_PCT,MATCH($A358,'Knowledge - Percentages'!$B:$B,0),'Data - Knowledge'!AN$8)/100</f>
        <v>0.065</v>
      </c>
      <c r="AO358" s="380">
        <f t="array" aca="true" ref="AO358">INDEX(KM_PCT,MATCH($A358,'Knowledge - Percentages'!$B:$B,0),'Data - Knowledge'!AO$8)/100</f>
        <v>0.072000000000000008</v>
      </c>
      <c r="AP358" s="380">
        <f t="array" aca="true" ref="AP358">INDEX(KM_PCT,MATCH($A358,'Knowledge - Percentages'!$B:$B,0),'Data - Knowledge'!AP$8)/100</f>
        <v>0.11800000000000001</v>
      </c>
      <c r="AQ358" s="380">
        <f t="array" aca="true" ref="AQ358">INDEX(KM_PCT,MATCH($A358,'Knowledge - Percentages'!$B:$B,0),'Data - Knowledge'!AQ$8)/100</f>
        <v>0.10300000000000001</v>
      </c>
      <c r="AR358" s="380">
        <f t="array" aca="true" ref="AR358">INDEX(KM_PCT,MATCH($A358,'Knowledge - Percentages'!$B:$B,0),'Data - Knowledge'!AR$8)/100</f>
        <v>0.11800000000000001</v>
      </c>
      <c r="AS358" s="380">
        <f t="array" aca="true" ref="AS358">INDEX(KM_PCT,MATCH($A358,'Knowledge - Percentages'!$B:$B,0),'Data - Knowledge'!AS$8)/100</f>
        <v>0.11800000000000001</v>
      </c>
      <c r="AT358" s="380">
        <f t="array" aca="true" ref="AT358">INDEX(KM_PCT,MATCH($A358,'Knowledge - Percentages'!$B:$B,0),'Data - Knowledge'!AT$8)/100</f>
        <v>0.11800000000000001</v>
      </c>
      <c r="AU358" s="380">
        <f t="array" aca="true" ref="AU358">INDEX(KM_PCT,MATCH($A358,'Knowledge - Percentages'!$B:$B,0),'Data - Knowledge'!AU$8)/100</f>
        <v>0.113</v>
      </c>
      <c r="AV358" s="380">
        <f t="array" aca="true" ref="AV358">INDEX(KM_PCT,MATCH($A358,'Knowledge - Percentages'!$B:$B,0),'Data - Knowledge'!AV$8)/100</f>
        <v>0.085</v>
      </c>
      <c r="AW358" s="380">
        <f t="array" aca="true" ref="AW358">INDEX(KM_PCT,MATCH($A358,'Knowledge - Percentages'!$B:$B,0),'Data - Knowledge'!AW$8)/100</f>
        <v>0.113</v>
      </c>
      <c r="AX358" s="380">
        <f t="array" aca="true" ref="AX358">INDEX(KM_PCT,MATCH($A358,'Knowledge - Percentages'!$B:$B,0),'Data - Knowledge'!AX$8)/100</f>
        <v>0.185</v>
      </c>
      <c r="AY358" s="380">
        <f t="array" aca="true" ref="AY358">INDEX(KM_PCT,MATCH($A358,'Knowledge - Percentages'!$B:$B,0),'Data - Knowledge'!AY$8)/100</f>
        <v>0.113</v>
      </c>
      <c r="AZ358" s="380">
        <f t="array" aca="true" ref="AZ358">INDEX(KM_PCT,MATCH($A358,'Knowledge - Percentages'!$B:$B,0),'Data - Knowledge'!AZ$8)/100</f>
        <v>0.113</v>
      </c>
      <c r="BA358" s="380">
        <f t="array" aca="true" ref="BA358">INDEX(KM_PCT,MATCH($A358,'Knowledge - Percentages'!$B:$B,0),'Data - Knowledge'!BA$8)/100</f>
        <v>0.113</v>
      </c>
      <c r="BB358" s="380">
        <f t="array" aca="true" ref="BB358">INDEX(KM_PCT,MATCH($A358,'Knowledge - Percentages'!$B:$B,0),'Data - Knowledge'!BB$8)/100</f>
        <v>0.113</v>
      </c>
      <c r="BC358" s="380">
        <f t="array" aca="true" ref="BC358">INDEX(KM_PCT,MATCH($A358,'Knowledge - Percentages'!$B:$B,0),'Data - Knowledge'!BC$8)/100</f>
        <v>0.1</v>
      </c>
      <c r="BD358" s="380">
        <f t="array" aca="true" ref="BD358">INDEX(KM_PCT,MATCH($A358,'Knowledge - Percentages'!$B:$B,0),'Data - Knowledge'!BD$8)/100</f>
        <v>0.1</v>
      </c>
      <c r="BE358" s="380">
        <f t="array" aca="true" ref="BE358">INDEX(KM_PCT,MATCH($A358,'Knowledge - Percentages'!$B:$B,0),'Data - Knowledge'!BE$8)/100</f>
        <v>0.08900000000000001</v>
      </c>
      <c r="BF358" s="380">
        <f t="array" aca="true" ref="BF358">INDEX(KM_PCT,MATCH($A358,'Knowledge - Percentages'!$B:$B,0),'Data - Knowledge'!BF$8)/100</f>
        <v>0.1</v>
      </c>
      <c r="BG358" s="380">
        <f t="array" aca="true" ref="BG358">INDEX(KM_PCT,MATCH($A358,'Knowledge - Percentages'!$B:$B,0),'Data - Knowledge'!BG$8)/100</f>
        <v>0.12</v>
      </c>
      <c r="BH358" s="380">
        <f t="array" aca="true" ref="BH358">INDEX(KM_PCT,MATCH($A358,'Knowledge - Percentages'!$B:$B,0),'Data - Knowledge'!BH$8)/100</f>
        <v>0.12</v>
      </c>
      <c r="BI358" s="380">
        <f t="array" aca="true" ref="BI358">INDEX(KM_PCT,MATCH($A358,'Knowledge - Percentages'!$B:$B,0),'Data - Knowledge'!BI$8)/100</f>
        <v>0.12</v>
      </c>
      <c r="BJ358" s="380">
        <f t="array" aca="true" ref="BJ358">INDEX(KM_PCT,MATCH($A358,'Knowledge - Percentages'!$B:$B,0),'Data - Knowledge'!BJ$8)/100</f>
        <v>0.121</v>
      </c>
      <c r="BK358" s="380">
        <f t="array" aca="true" ref="BK358">INDEX(KM_PCT,MATCH($A358,'Knowledge - Percentages'!$B:$B,0),'Data - Knowledge'!BK$8)/100</f>
        <v>0.147</v>
      </c>
      <c r="BL358" s="380">
        <f t="array" aca="true" ref="BL358">INDEX(KM_PCT,MATCH($A358,'Knowledge - Percentages'!$B:$B,0),'Data - Knowledge'!BL$8)/100</f>
        <v>0.121</v>
      </c>
      <c r="BM358" s="380">
        <f t="array" aca="true" ref="BM358">INDEX(KM_PCT,MATCH($A358,'Knowledge - Percentages'!$B:$B,0),'Data - Knowledge'!BM$8)/100</f>
        <v>0.132</v>
      </c>
      <c r="BN358" s="380">
        <f t="array" aca="true" ref="BN358">INDEX(KM_PCT,MATCH($A358,'Knowledge - Percentages'!$B:$B,0),'Data - Knowledge'!BN$8)/100</f>
        <v>0.121</v>
      </c>
      <c r="BO358" s="380">
        <f t="array" aca="true" ref="BO358">INDEX(KM_PCT,MATCH($A358,'Knowledge - Percentages'!$B:$B,0),'Data - Knowledge'!BO$8)/100</f>
        <v>0.11800000000000001</v>
      </c>
      <c r="BP358" s="380">
        <f t="array" aca="true" ref="BP358">INDEX(KM_PCT,MATCH($A358,'Knowledge - Percentages'!$B:$B,0),'Data - Knowledge'!BP$8)/100</f>
        <v>0.11800000000000001</v>
      </c>
      <c r="BQ358" s="380">
        <f t="array" aca="true" ref="BQ358">INDEX(KM_PCT,MATCH($A358,'Knowledge - Percentages'!$B:$B,0),'Data - Knowledge'!BQ$8)/100</f>
        <v>0.11699999999999999</v>
      </c>
    </row>
    <row r="359" spans="1:69">
      <c r="A359" t="s">
        <v>1282</v>
      </c>
      <c r="B359" t="s">
        <v>1195</v>
      </c>
      <c r="C359" t="s">
        <v>1270</v>
      </c>
      <c r="D359" t="s">
        <v>1283</v>
      </c>
      <c r="E359" s="373">
        <f>SUMPRODUCT($K$2:$BQ$2,$K359:$BQ359)/$J$2</f>
        <v>0.049780303030303029</v>
      </c>
      <c r="F359" s="379">
        <f>SUMPRODUCT($K$2:$BQ$2,$K359:$BQ359)</f>
        <v>13.142</v>
      </c>
      <c r="G359" s="373">
        <f>SUMPRODUCT($K$3:$BQ$3,$K359:$BQ359)/$J$3</f>
        <v>0.044328644763860357</v>
      </c>
      <c r="H359" s="379">
        <f>SUMPRODUCT($K$3:$BQ$3,$K359:$BQ359)</f>
        <v>431.76099999999991</v>
      </c>
      <c r="I359" s="373">
        <f>CORREL($K$4:$BQ$4,$K359:$BQ359)</f>
        <v>-0.16827798996448828</v>
      </c>
      <c r="J359" s="379">
        <f>$E359/$G359*100</f>
        <v>112.29827416444553</v>
      </c>
      <c r="K359" s="380">
        <f t="array" aca="true" ref="K359">INDEX(KM_PCT,MATCH($A359,'Knowledge - Percentages'!$B:$B,0),'Data - Knowledge'!K$8)/100</f>
        <v>0.34</v>
      </c>
      <c r="L359" s="380">
        <f t="array" aca="true" ref="L359">INDEX(KM_PCT,MATCH($A359,'Knowledge - Percentages'!$B:$B,0),'Data - Knowledge'!L$8)/100</f>
        <v>0.292</v>
      </c>
      <c r="M359" s="380">
        <f t="array" aca="true" ref="M359">INDEX(KM_PCT,MATCH($A359,'Knowledge - Percentages'!$B:$B,0),'Data - Knowledge'!M$8)/100</f>
        <v>0.10800000000000001</v>
      </c>
      <c r="N359" s="380">
        <f t="array" aca="true" ref="N359">INDEX(KM_PCT,MATCH($A359,'Knowledge - Percentages'!$B:$B,0),'Data - Knowledge'!N$8)/100</f>
        <v>0.044000000000000004</v>
      </c>
      <c r="O359" s="380">
        <f t="array" aca="true" ref="O359">INDEX(KM_PCT,MATCH($A359,'Knowledge - Percentages'!$B:$B,0),'Data - Knowledge'!O$8)/100</f>
        <v>0.045</v>
      </c>
      <c r="P359" s="380">
        <f t="array" aca="true" ref="P359">INDEX(KM_PCT,MATCH($A359,'Knowledge - Percentages'!$B:$B,0),'Data - Knowledge'!P$8)/100</f>
        <v>0.045</v>
      </c>
      <c r="Q359" s="380">
        <f t="array" aca="true" ref="Q359">INDEX(KM_PCT,MATCH($A359,'Knowledge - Percentages'!$B:$B,0),'Data - Knowledge'!Q$8)/100</f>
        <v>0.045</v>
      </c>
      <c r="R359" s="380">
        <f t="array" aca="true" ref="R359">INDEX(KM_PCT,MATCH($A359,'Knowledge - Percentages'!$B:$B,0),'Data - Knowledge'!R$8)/100</f>
        <v>0.045</v>
      </c>
      <c r="S359" s="380">
        <f t="array" aca="true" ref="S359">INDEX(KM_PCT,MATCH($A359,'Knowledge - Percentages'!$B:$B,0),'Data - Knowledge'!S$8)/100</f>
        <v>0.045</v>
      </c>
      <c r="T359" s="380">
        <f t="array" aca="true" ref="T359">INDEX(KM_PCT,MATCH($A359,'Knowledge - Percentages'!$B:$B,0),'Data - Knowledge'!T$8)/100</f>
        <v>0.032</v>
      </c>
      <c r="U359" s="380">
        <f t="array" aca="true" ref="U359">INDEX(KM_PCT,MATCH($A359,'Knowledge - Percentages'!$B:$B,0),'Data - Knowledge'!U$8)/100</f>
        <v>0.032</v>
      </c>
      <c r="V359" s="380">
        <f t="array" aca="true" ref="V359">INDEX(KM_PCT,MATCH($A359,'Knowledge - Percentages'!$B:$B,0),'Data - Knowledge'!V$8)/100</f>
        <v>0.024</v>
      </c>
      <c r="W359" s="380">
        <f t="array" aca="true" ref="W359">INDEX(KM_PCT,MATCH($A359,'Knowledge - Percentages'!$B:$B,0),'Data - Knowledge'!W$8)/100</f>
        <v>0.032</v>
      </c>
      <c r="X359" s="380">
        <f t="array" aca="true" ref="X359">INDEX(KM_PCT,MATCH($A359,'Knowledge - Percentages'!$B:$B,0),'Data - Knowledge'!X$8)/100</f>
        <v>0.129</v>
      </c>
      <c r="Y359" s="380">
        <f t="array" aca="true" ref="Y359">INDEX(KM_PCT,MATCH($A359,'Knowledge - Percentages'!$B:$B,0),'Data - Knowledge'!Y$8)/100</f>
        <v>0.129</v>
      </c>
      <c r="Z359" s="380">
        <f t="array" aca="true" ref="Z359">INDEX(KM_PCT,MATCH($A359,'Knowledge - Percentages'!$B:$B,0),'Data - Knowledge'!Z$8)/100</f>
        <v>0.27699999999999997</v>
      </c>
      <c r="AA359" s="380">
        <f t="array" aca="true" ref="AA359">INDEX(KM_PCT,MATCH($A359,'Knowledge - Percentages'!$B:$B,0),'Data - Knowledge'!AA$8)/100</f>
        <v>0.11699999999999999</v>
      </c>
      <c r="AB359" s="380">
        <f t="array" aca="true" ref="AB359">INDEX(KM_PCT,MATCH($A359,'Knowledge - Percentages'!$B:$B,0),'Data - Knowledge'!AB$8)/100</f>
        <v>0.040999999999999995</v>
      </c>
      <c r="AC359" s="380">
        <f t="array" aca="true" ref="AC359">INDEX(KM_PCT,MATCH($A359,'Knowledge - Percentages'!$B:$B,0),'Data - Knowledge'!AC$8)/100</f>
        <v>0.084</v>
      </c>
      <c r="AD359" s="380">
        <f t="array" aca="true" ref="AD359">INDEX(KM_PCT,MATCH($A359,'Knowledge - Percentages'!$B:$B,0),'Data - Knowledge'!AD$8)/100</f>
        <v>0.11599999999999999</v>
      </c>
      <c r="AE359" s="380">
        <f t="array" aca="true" ref="AE359">INDEX(KM_PCT,MATCH($A359,'Knowledge - Percentages'!$B:$B,0),'Data - Knowledge'!AE$8)/100</f>
        <v>0.026000000000000002</v>
      </c>
      <c r="AF359" s="380">
        <f t="array" aca="true" ref="AF359">INDEX(KM_PCT,MATCH($A359,'Knowledge - Percentages'!$B:$B,0),'Data - Knowledge'!AF$8)/100</f>
        <v>0.026000000000000002</v>
      </c>
      <c r="AG359" s="380">
        <f t="array" aca="true" ref="AG359">INDEX(KM_PCT,MATCH($A359,'Knowledge - Percentages'!$B:$B,0),'Data - Knowledge'!AG$8)/100</f>
        <v>0.026000000000000002</v>
      </c>
      <c r="AH359" s="380">
        <f t="array" aca="true" ref="AH359">INDEX(KM_PCT,MATCH($A359,'Knowledge - Percentages'!$B:$B,0),'Data - Knowledge'!AH$8)/100</f>
        <v>0.043</v>
      </c>
      <c r="AI359" s="380">
        <f t="array" aca="true" ref="AI359">INDEX(KM_PCT,MATCH($A359,'Knowledge - Percentages'!$B:$B,0),'Data - Knowledge'!AI$8)/100</f>
        <v>0.122</v>
      </c>
      <c r="AJ359" s="380">
        <f t="array" aca="true" ref="AJ359">INDEX(KM_PCT,MATCH($A359,'Knowledge - Percentages'!$B:$B,0),'Data - Knowledge'!AJ$8)/100</f>
        <v>0.039</v>
      </c>
      <c r="AK359" s="380">
        <f t="array" aca="true" ref="AK359">INDEX(KM_PCT,MATCH($A359,'Knowledge - Percentages'!$B:$B,0),'Data - Knowledge'!AK$8)/100</f>
        <v>0.043</v>
      </c>
      <c r="AL359" s="380">
        <f t="array" aca="true" ref="AL359">INDEX(KM_PCT,MATCH($A359,'Knowledge - Percentages'!$B:$B,0),'Data - Knowledge'!AL$8)/100</f>
        <v>0.052000000000000005</v>
      </c>
      <c r="AM359" s="380">
        <f t="array" aca="true" ref="AM359">INDEX(KM_PCT,MATCH($A359,'Knowledge - Percentages'!$B:$B,0),'Data - Knowledge'!AM$8)/100</f>
        <v>0.04</v>
      </c>
      <c r="AN359" s="380">
        <f t="array" aca="true" ref="AN359">INDEX(KM_PCT,MATCH($A359,'Knowledge - Percentages'!$B:$B,0),'Data - Knowledge'!AN$8)/100</f>
        <v>0.038</v>
      </c>
      <c r="AO359" s="380">
        <f t="array" aca="true" ref="AO359">INDEX(KM_PCT,MATCH($A359,'Knowledge - Percentages'!$B:$B,0),'Data - Knowledge'!AO$8)/100</f>
        <v>0.039</v>
      </c>
      <c r="AP359" s="380">
        <f t="array" aca="true" ref="AP359">INDEX(KM_PCT,MATCH($A359,'Knowledge - Percentages'!$B:$B,0),'Data - Knowledge'!AP$8)/100</f>
        <v>0.055</v>
      </c>
      <c r="AQ359" s="380">
        <f t="array" aca="true" ref="AQ359">INDEX(KM_PCT,MATCH($A359,'Knowledge - Percentages'!$B:$B,0),'Data - Knowledge'!AQ$8)/100</f>
        <v>0.049</v>
      </c>
      <c r="AR359" s="380">
        <f t="array" aca="true" ref="AR359">INDEX(KM_PCT,MATCH($A359,'Knowledge - Percentages'!$B:$B,0),'Data - Knowledge'!AR$8)/100</f>
        <v>0.052000000000000005</v>
      </c>
      <c r="AS359" s="380">
        <f t="array" aca="true" ref="AS359">INDEX(KM_PCT,MATCH($A359,'Knowledge - Percentages'!$B:$B,0),'Data - Knowledge'!AS$8)/100</f>
        <v>0.052000000000000005</v>
      </c>
      <c r="AT359" s="380">
        <f t="array" aca="true" ref="AT359">INDEX(KM_PCT,MATCH($A359,'Knowledge - Percentages'!$B:$B,0),'Data - Knowledge'!AT$8)/100</f>
        <v>0.052000000000000005</v>
      </c>
      <c r="AU359" s="380">
        <f t="array" aca="true" ref="AU359">INDEX(KM_PCT,MATCH($A359,'Knowledge - Percentages'!$B:$B,0),'Data - Knowledge'!AU$8)/100</f>
        <v>0.044000000000000004</v>
      </c>
      <c r="AV359" s="380">
        <f t="array" aca="true" ref="AV359">INDEX(KM_PCT,MATCH($A359,'Knowledge - Percentages'!$B:$B,0),'Data - Knowledge'!AV$8)/100</f>
        <v>0.028999999999999998</v>
      </c>
      <c r="AW359" s="380">
        <f t="array" aca="true" ref="AW359">INDEX(KM_PCT,MATCH($A359,'Knowledge - Percentages'!$B:$B,0),'Data - Knowledge'!AW$8)/100</f>
        <v>0.052000000000000005</v>
      </c>
      <c r="AX359" s="380">
        <f t="array" aca="true" ref="AX359">INDEX(KM_PCT,MATCH($A359,'Knowledge - Percentages'!$B:$B,0),'Data - Knowledge'!AX$8)/100</f>
        <v>0.162</v>
      </c>
      <c r="AY359" s="380">
        <f t="array" aca="true" ref="AY359">INDEX(KM_PCT,MATCH($A359,'Knowledge - Percentages'!$B:$B,0),'Data - Knowledge'!AY$8)/100</f>
        <v>0.05</v>
      </c>
      <c r="AZ359" s="380">
        <f t="array" aca="true" ref="AZ359">INDEX(KM_PCT,MATCH($A359,'Knowledge - Percentages'!$B:$B,0),'Data - Knowledge'!AZ$8)/100</f>
        <v>0.052000000000000005</v>
      </c>
      <c r="BA359" s="380">
        <f t="array" aca="true" ref="BA359">INDEX(KM_PCT,MATCH($A359,'Knowledge - Percentages'!$B:$B,0),'Data - Knowledge'!BA$8)/100</f>
        <v>0.052000000000000005</v>
      </c>
      <c r="BB359" s="380">
        <f t="array" aca="true" ref="BB359">INDEX(KM_PCT,MATCH($A359,'Knowledge - Percentages'!$B:$B,0),'Data - Knowledge'!BB$8)/100</f>
        <v>0.052000000000000005</v>
      </c>
      <c r="BC359" s="380">
        <f t="array" aca="true" ref="BC359">INDEX(KM_PCT,MATCH($A359,'Knowledge - Percentages'!$B:$B,0),'Data - Knowledge'!BC$8)/100</f>
        <v>0.037000000000000005</v>
      </c>
      <c r="BD359" s="380">
        <f t="array" aca="true" ref="BD359">INDEX(KM_PCT,MATCH($A359,'Knowledge - Percentages'!$B:$B,0),'Data - Knowledge'!BD$8)/100</f>
        <v>0.037000000000000005</v>
      </c>
      <c r="BE359" s="380">
        <f t="array" aca="true" ref="BE359">INDEX(KM_PCT,MATCH($A359,'Knowledge - Percentages'!$B:$B,0),'Data - Knowledge'!BE$8)/100</f>
        <v>0.033</v>
      </c>
      <c r="BF359" s="380">
        <f t="array" aca="true" ref="BF359">INDEX(KM_PCT,MATCH($A359,'Knowledge - Percentages'!$B:$B,0),'Data - Knowledge'!BF$8)/100</f>
        <v>0.037000000000000005</v>
      </c>
      <c r="BG359" s="380">
        <f t="array" aca="true" ref="BG359">INDEX(KM_PCT,MATCH($A359,'Knowledge - Percentages'!$B:$B,0),'Data - Knowledge'!BG$8)/100</f>
        <v>0.059000000000000004</v>
      </c>
      <c r="BH359" s="380">
        <f t="array" aca="true" ref="BH359">INDEX(KM_PCT,MATCH($A359,'Knowledge - Percentages'!$B:$B,0),'Data - Knowledge'!BH$8)/100</f>
        <v>0.062</v>
      </c>
      <c r="BI359" s="380">
        <f t="array" aca="true" ref="BI359">INDEX(KM_PCT,MATCH($A359,'Knowledge - Percentages'!$B:$B,0),'Data - Knowledge'!BI$8)/100</f>
        <v>0.057</v>
      </c>
      <c r="BJ359" s="380">
        <f t="array" aca="true" ref="BJ359">INDEX(KM_PCT,MATCH($A359,'Knowledge - Percentages'!$B:$B,0),'Data - Knowledge'!BJ$8)/100</f>
        <v>0.057999999999999996</v>
      </c>
      <c r="BK359" s="380">
        <f t="array" aca="true" ref="BK359">INDEX(KM_PCT,MATCH($A359,'Knowledge - Percentages'!$B:$B,0),'Data - Knowledge'!BK$8)/100</f>
        <v>0.096999999999999989</v>
      </c>
      <c r="BL359" s="380">
        <f t="array" aca="true" ref="BL359">INDEX(KM_PCT,MATCH($A359,'Knowledge - Percentages'!$B:$B,0),'Data - Knowledge'!BL$8)/100</f>
        <v>0.069</v>
      </c>
      <c r="BM359" s="380">
        <f t="array" aca="true" ref="BM359">INDEX(KM_PCT,MATCH($A359,'Knowledge - Percentages'!$B:$B,0),'Data - Knowledge'!BM$8)/100</f>
        <v>0.069</v>
      </c>
      <c r="BN359" s="380">
        <f t="array" aca="true" ref="BN359">INDEX(KM_PCT,MATCH($A359,'Knowledge - Percentages'!$B:$B,0),'Data - Knowledge'!BN$8)/100</f>
        <v>0.069</v>
      </c>
      <c r="BO359" s="380">
        <f t="array" aca="true" ref="BO359">INDEX(KM_PCT,MATCH($A359,'Knowledge - Percentages'!$B:$B,0),'Data - Knowledge'!BO$8)/100</f>
        <v>0.059000000000000004</v>
      </c>
      <c r="BP359" s="380">
        <f t="array" aca="true" ref="BP359">INDEX(KM_PCT,MATCH($A359,'Knowledge - Percentages'!$B:$B,0),'Data - Knowledge'!BP$8)/100</f>
        <v>0.059000000000000004</v>
      </c>
      <c r="BQ359" s="380">
        <f t="array" aca="true" ref="BQ359">INDEX(KM_PCT,MATCH($A359,'Knowledge - Percentages'!$B:$B,0),'Data - Knowledge'!BQ$8)/100</f>
        <v>0.059000000000000004</v>
      </c>
    </row>
    <row r="360" spans="1:69">
      <c r="A360" t="s">
        <v>1284</v>
      </c>
      <c r="B360" t="s">
        <v>1195</v>
      </c>
      <c r="C360" t="s">
        <v>1270</v>
      </c>
      <c r="D360" t="s">
        <v>1285</v>
      </c>
      <c r="E360" s="373">
        <f>SUMPRODUCT($K$2:$BQ$2,$K360:$BQ360)/$J$2</f>
        <v>0.056060606060606068</v>
      </c>
      <c r="F360" s="379">
        <f>SUMPRODUCT($K$2:$BQ$2,$K360:$BQ360)</f>
        <v>14.800000000000002</v>
      </c>
      <c r="G360" s="373">
        <f>SUMPRODUCT($K$3:$BQ$3,$K360:$BQ360)/$J$3</f>
        <v>0.053554517453798751</v>
      </c>
      <c r="H360" s="379">
        <f>SUMPRODUCT($K$3:$BQ$3,$K360:$BQ360)</f>
        <v>521.62099999999987</v>
      </c>
      <c r="I360" s="373">
        <f>CORREL($K$4:$BQ$4,$K360:$BQ360)</f>
        <v>-0.22461920178642317</v>
      </c>
      <c r="J360" s="379">
        <f>$E360/$G360*100</f>
        <v>104.67950926636451</v>
      </c>
      <c r="K360" s="380">
        <f t="array" aca="true" ref="K360">INDEX(KM_PCT,MATCH($A360,'Knowledge - Percentages'!$B:$B,0),'Data - Knowledge'!K$8)/100</f>
        <v>0.22899999999999998</v>
      </c>
      <c r="L360" s="380">
        <f t="array" aca="true" ref="L360">INDEX(KM_PCT,MATCH($A360,'Knowledge - Percentages'!$B:$B,0),'Data - Knowledge'!L$8)/100</f>
        <v>0.28800000000000003</v>
      </c>
      <c r="M360" s="380">
        <f t="array" aca="true" ref="M360">INDEX(KM_PCT,MATCH($A360,'Knowledge - Percentages'!$B:$B,0),'Data - Knowledge'!M$8)/100</f>
        <v>0.10099999999999999</v>
      </c>
      <c r="N360" s="380">
        <f t="array" aca="true" ref="N360">INDEX(KM_PCT,MATCH($A360,'Knowledge - Percentages'!$B:$B,0),'Data - Knowledge'!N$8)/100</f>
        <v>0.052000000000000005</v>
      </c>
      <c r="O360" s="380">
        <f t="array" aca="true" ref="O360">INDEX(KM_PCT,MATCH($A360,'Knowledge - Percentages'!$B:$B,0),'Data - Knowledge'!O$8)/100</f>
        <v>0.045</v>
      </c>
      <c r="P360" s="380">
        <f t="array" aca="true" ref="P360">INDEX(KM_PCT,MATCH($A360,'Knowledge - Percentages'!$B:$B,0),'Data - Knowledge'!P$8)/100</f>
        <v>0.05</v>
      </c>
      <c r="Q360" s="380">
        <f t="array" aca="true" ref="Q360">INDEX(KM_PCT,MATCH($A360,'Knowledge - Percentages'!$B:$B,0),'Data - Knowledge'!Q$8)/100</f>
        <v>0.052000000000000005</v>
      </c>
      <c r="R360" s="380">
        <f t="array" aca="true" ref="R360">INDEX(KM_PCT,MATCH($A360,'Knowledge - Percentages'!$B:$B,0),'Data - Knowledge'!R$8)/100</f>
        <v>0.053</v>
      </c>
      <c r="S360" s="380">
        <f t="array" aca="true" ref="S360">INDEX(KM_PCT,MATCH($A360,'Knowledge - Percentages'!$B:$B,0),'Data - Knowledge'!S$8)/100</f>
        <v>0.052000000000000005</v>
      </c>
      <c r="T360" s="380">
        <f t="array" aca="true" ref="T360">INDEX(KM_PCT,MATCH($A360,'Knowledge - Percentages'!$B:$B,0),'Data - Knowledge'!T$8)/100</f>
        <v>0.051</v>
      </c>
      <c r="U360" s="380">
        <f t="array" aca="true" ref="U360">INDEX(KM_PCT,MATCH($A360,'Knowledge - Percentages'!$B:$B,0),'Data - Knowledge'!U$8)/100</f>
        <v>0.051</v>
      </c>
      <c r="V360" s="380">
        <f t="array" aca="true" ref="V360">INDEX(KM_PCT,MATCH($A360,'Knowledge - Percentages'!$B:$B,0),'Data - Knowledge'!V$8)/100</f>
        <v>0.043</v>
      </c>
      <c r="W360" s="380">
        <f t="array" aca="true" ref="W360">INDEX(KM_PCT,MATCH($A360,'Knowledge - Percentages'!$B:$B,0),'Data - Knowledge'!W$8)/100</f>
        <v>0.051</v>
      </c>
      <c r="X360" s="380">
        <f t="array" aca="true" ref="X360">INDEX(KM_PCT,MATCH($A360,'Knowledge - Percentages'!$B:$B,0),'Data - Knowledge'!X$8)/100</f>
        <v>0.161</v>
      </c>
      <c r="Y360" s="380">
        <f t="array" aca="true" ref="Y360">INDEX(KM_PCT,MATCH($A360,'Knowledge - Percentages'!$B:$B,0),'Data - Knowledge'!Y$8)/100</f>
        <v>0.161</v>
      </c>
      <c r="Z360" s="380">
        <f t="array" aca="true" ref="Z360">INDEX(KM_PCT,MATCH($A360,'Knowledge - Percentages'!$B:$B,0),'Data - Knowledge'!Z$8)/100</f>
        <v>0.313</v>
      </c>
      <c r="AA360" s="380">
        <f t="array" aca="true" ref="AA360">INDEX(KM_PCT,MATCH($A360,'Knowledge - Percentages'!$B:$B,0),'Data - Knowledge'!AA$8)/100</f>
        <v>0.159</v>
      </c>
      <c r="AB360" s="380">
        <f t="array" aca="true" ref="AB360">INDEX(KM_PCT,MATCH($A360,'Knowledge - Percentages'!$B:$B,0),'Data - Knowledge'!AB$8)/100</f>
        <v>0.061</v>
      </c>
      <c r="AC360" s="380">
        <f t="array" aca="true" ref="AC360">INDEX(KM_PCT,MATCH($A360,'Knowledge - Percentages'!$B:$B,0),'Data - Knowledge'!AC$8)/100</f>
        <v>0.113</v>
      </c>
      <c r="AD360" s="380">
        <f t="array" aca="true" ref="AD360">INDEX(KM_PCT,MATCH($A360,'Knowledge - Percentages'!$B:$B,0),'Data - Knowledge'!AD$8)/100</f>
        <v>0.147</v>
      </c>
      <c r="AE360" s="380">
        <f t="array" aca="true" ref="AE360">INDEX(KM_PCT,MATCH($A360,'Knowledge - Percentages'!$B:$B,0),'Data - Knowledge'!AE$8)/100</f>
        <v>0.051</v>
      </c>
      <c r="AF360" s="380">
        <f t="array" aca="true" ref="AF360">INDEX(KM_PCT,MATCH($A360,'Knowledge - Percentages'!$B:$B,0),'Data - Knowledge'!AF$8)/100</f>
        <v>0.027999999999999997</v>
      </c>
      <c r="AG360" s="380">
        <f t="array" aca="true" ref="AG360">INDEX(KM_PCT,MATCH($A360,'Knowledge - Percentages'!$B:$B,0),'Data - Knowledge'!AG$8)/100</f>
        <v>0.028999999999999998</v>
      </c>
      <c r="AH360" s="380">
        <f t="array" aca="true" ref="AH360">INDEX(KM_PCT,MATCH($A360,'Knowledge - Percentages'!$B:$B,0),'Data - Knowledge'!AH$8)/100</f>
        <v>0.057</v>
      </c>
      <c r="AI360" s="380">
        <f t="array" aca="true" ref="AI360">INDEX(KM_PCT,MATCH($A360,'Knowledge - Percentages'!$B:$B,0),'Data - Knowledge'!AI$8)/100</f>
        <v>0.12</v>
      </c>
      <c r="AJ360" s="380">
        <f t="array" aca="true" ref="AJ360">INDEX(KM_PCT,MATCH($A360,'Knowledge - Percentages'!$B:$B,0),'Data - Knowledge'!AJ$8)/100</f>
        <v>0.057</v>
      </c>
      <c r="AK360" s="380">
        <f t="array" aca="true" ref="AK360">INDEX(KM_PCT,MATCH($A360,'Knowledge - Percentages'!$B:$B,0),'Data - Knowledge'!AK$8)/100</f>
        <v>0.040999999999999995</v>
      </c>
      <c r="AL360" s="380">
        <f t="array" aca="true" ref="AL360">INDEX(KM_PCT,MATCH($A360,'Knowledge - Percentages'!$B:$B,0),'Data - Knowledge'!AL$8)/100</f>
        <v>0.068</v>
      </c>
      <c r="AM360" s="380">
        <f t="array" aca="true" ref="AM360">INDEX(KM_PCT,MATCH($A360,'Knowledge - Percentages'!$B:$B,0),'Data - Knowledge'!AM$8)/100</f>
        <v>0.035</v>
      </c>
      <c r="AN360" s="380">
        <f t="array" aca="true" ref="AN360">INDEX(KM_PCT,MATCH($A360,'Knowledge - Percentages'!$B:$B,0),'Data - Knowledge'!AN$8)/100</f>
        <v>0.044000000000000004</v>
      </c>
      <c r="AO360" s="380">
        <f t="array" aca="true" ref="AO360">INDEX(KM_PCT,MATCH($A360,'Knowledge - Percentages'!$B:$B,0),'Data - Knowledge'!AO$8)/100</f>
        <v>0.044000000000000004</v>
      </c>
      <c r="AP360" s="380">
        <f t="array" aca="true" ref="AP360">INDEX(KM_PCT,MATCH($A360,'Knowledge - Percentages'!$B:$B,0),'Data - Knowledge'!AP$8)/100</f>
        <v>0.057999999999999996</v>
      </c>
      <c r="AQ360" s="380">
        <f t="array" aca="true" ref="AQ360">INDEX(KM_PCT,MATCH($A360,'Knowledge - Percentages'!$B:$B,0),'Data - Knowledge'!AQ$8)/100</f>
        <v>0.055999999999999994</v>
      </c>
      <c r="AR360" s="380">
        <f t="array" aca="true" ref="AR360">INDEX(KM_PCT,MATCH($A360,'Knowledge - Percentages'!$B:$B,0),'Data - Knowledge'!AR$8)/100</f>
        <v>0.092</v>
      </c>
      <c r="AS360" s="380">
        <f t="array" aca="true" ref="AS360">INDEX(KM_PCT,MATCH($A360,'Knowledge - Percentages'!$B:$B,0),'Data - Knowledge'!AS$8)/100</f>
        <v>0.092</v>
      </c>
      <c r="AT360" s="380">
        <f t="array" aca="true" ref="AT360">INDEX(KM_PCT,MATCH($A360,'Knowledge - Percentages'!$B:$B,0),'Data - Knowledge'!AT$8)/100</f>
        <v>0.092</v>
      </c>
      <c r="AU360" s="380">
        <f t="array" aca="true" ref="AU360">INDEX(KM_PCT,MATCH($A360,'Knowledge - Percentages'!$B:$B,0),'Data - Knowledge'!AU$8)/100</f>
        <v>0.062</v>
      </c>
      <c r="AV360" s="380">
        <f t="array" aca="true" ref="AV360">INDEX(KM_PCT,MATCH($A360,'Knowledge - Percentages'!$B:$B,0),'Data - Knowledge'!AV$8)/100</f>
        <v>0.046</v>
      </c>
      <c r="AW360" s="380">
        <f t="array" aca="true" ref="AW360">INDEX(KM_PCT,MATCH($A360,'Knowledge - Percentages'!$B:$B,0),'Data - Knowledge'!AW$8)/100</f>
        <v>0.055</v>
      </c>
      <c r="AX360" s="380">
        <f t="array" aca="true" ref="AX360">INDEX(KM_PCT,MATCH($A360,'Knowledge - Percentages'!$B:$B,0),'Data - Knowledge'!AX$8)/100</f>
        <v>0.18</v>
      </c>
      <c r="AY360" s="380">
        <f t="array" aca="true" ref="AY360">INDEX(KM_PCT,MATCH($A360,'Knowledge - Percentages'!$B:$B,0),'Data - Knowledge'!AY$8)/100</f>
        <v>0.055999999999999994</v>
      </c>
      <c r="AZ360" s="380">
        <f t="array" aca="true" ref="AZ360">INDEX(KM_PCT,MATCH($A360,'Knowledge - Percentages'!$B:$B,0),'Data - Knowledge'!AZ$8)/100</f>
        <v>0.057</v>
      </c>
      <c r="BA360" s="380">
        <f t="array" aca="true" ref="BA360">INDEX(KM_PCT,MATCH($A360,'Knowledge - Percentages'!$B:$B,0),'Data - Knowledge'!BA$8)/100</f>
        <v>0.057</v>
      </c>
      <c r="BB360" s="380">
        <f t="array" aca="true" ref="BB360">INDEX(KM_PCT,MATCH($A360,'Knowledge - Percentages'!$B:$B,0),'Data - Knowledge'!BB$8)/100</f>
        <v>0.057</v>
      </c>
      <c r="BC360" s="380">
        <f t="array" aca="true" ref="BC360">INDEX(KM_PCT,MATCH($A360,'Knowledge - Percentages'!$B:$B,0),'Data - Knowledge'!BC$8)/100</f>
        <v>0.049</v>
      </c>
      <c r="BD360" s="380">
        <f t="array" aca="true" ref="BD360">INDEX(KM_PCT,MATCH($A360,'Knowledge - Percentages'!$B:$B,0),'Data - Knowledge'!BD$8)/100</f>
        <v>0.03</v>
      </c>
      <c r="BE360" s="380">
        <f t="array" aca="true" ref="BE360">INDEX(KM_PCT,MATCH($A360,'Knowledge - Percentages'!$B:$B,0),'Data - Knowledge'!BE$8)/100</f>
        <v>0.048</v>
      </c>
      <c r="BF360" s="380">
        <f t="array" aca="true" ref="BF360">INDEX(KM_PCT,MATCH($A360,'Knowledge - Percentages'!$B:$B,0),'Data - Knowledge'!BF$8)/100</f>
        <v>0.049</v>
      </c>
      <c r="BG360" s="380">
        <f t="array" aca="true" ref="BG360">INDEX(KM_PCT,MATCH($A360,'Knowledge - Percentages'!$B:$B,0),'Data - Knowledge'!BG$8)/100</f>
        <v>0.069</v>
      </c>
      <c r="BH360" s="380">
        <f t="array" aca="true" ref="BH360">INDEX(KM_PCT,MATCH($A360,'Knowledge - Percentages'!$B:$B,0),'Data - Knowledge'!BH$8)/100</f>
        <v>0.093000000000000013</v>
      </c>
      <c r="BI360" s="380">
        <f t="array" aca="true" ref="BI360">INDEX(KM_PCT,MATCH($A360,'Knowledge - Percentages'!$B:$B,0),'Data - Knowledge'!BI$8)/100</f>
        <v>0.069</v>
      </c>
      <c r="BJ360" s="380">
        <f t="array" aca="true" ref="BJ360">INDEX(KM_PCT,MATCH($A360,'Knowledge - Percentages'!$B:$B,0),'Data - Knowledge'!BJ$8)/100</f>
        <v>0.085</v>
      </c>
      <c r="BK360" s="380">
        <f t="array" aca="true" ref="BK360">INDEX(KM_PCT,MATCH($A360,'Knowledge - Percentages'!$B:$B,0),'Data - Knowledge'!BK$8)/100</f>
        <v>0.131</v>
      </c>
      <c r="BL360" s="380">
        <f t="array" aca="true" ref="BL360">INDEX(KM_PCT,MATCH($A360,'Knowledge - Percentages'!$B:$B,0),'Data - Knowledge'!BL$8)/100</f>
        <v>0.085</v>
      </c>
      <c r="BM360" s="380">
        <f t="array" aca="true" ref="BM360">INDEX(KM_PCT,MATCH($A360,'Knowledge - Percentages'!$B:$B,0),'Data - Knowledge'!BM$8)/100</f>
        <v>0.10400000000000001</v>
      </c>
      <c r="BN360" s="380">
        <f t="array" aca="true" ref="BN360">INDEX(KM_PCT,MATCH($A360,'Knowledge - Percentages'!$B:$B,0),'Data - Knowledge'!BN$8)/100</f>
        <v>0.063</v>
      </c>
      <c r="BO360" s="380">
        <f t="array" aca="true" ref="BO360">INDEX(KM_PCT,MATCH($A360,'Knowledge - Percentages'!$B:$B,0),'Data - Knowledge'!BO$8)/100</f>
        <v>0.057</v>
      </c>
      <c r="BP360" s="380">
        <f t="array" aca="true" ref="BP360">INDEX(KM_PCT,MATCH($A360,'Knowledge - Percentages'!$B:$B,0),'Data - Knowledge'!BP$8)/100</f>
        <v>0.046</v>
      </c>
      <c r="BQ360" s="380">
        <f t="array" aca="true" ref="BQ360">INDEX(KM_PCT,MATCH($A360,'Knowledge - Percentages'!$B:$B,0),'Data - Knowledge'!BQ$8)/100</f>
        <v>0.057</v>
      </c>
    </row>
    <row r="361" spans="1:69">
      <c r="A361" t="s">
        <v>1286</v>
      </c>
      <c r="B361" t="s">
        <v>1195</v>
      </c>
      <c r="C361" t="s">
        <v>1270</v>
      </c>
      <c r="D361" t="s">
        <v>1287</v>
      </c>
      <c r="E361" s="373">
        <f>SUMPRODUCT($K$2:$BQ$2,$K361:$BQ361)/$J$2</f>
        <v>0.10079545454545456</v>
      </c>
      <c r="F361" s="379">
        <f>SUMPRODUCT($K$2:$BQ$2,$K361:$BQ361)</f>
        <v>26.610000000000003</v>
      </c>
      <c r="G361" s="373">
        <f>SUMPRODUCT($K$3:$BQ$3,$K361:$BQ361)/$J$3</f>
        <v>0.10169999999999997</v>
      </c>
      <c r="H361" s="379">
        <f>SUMPRODUCT($K$3:$BQ$3,$K361:$BQ361)</f>
        <v>990.55799999999977</v>
      </c>
      <c r="I361" s="373">
        <f>CORREL($K$4:$BQ$4,$K361:$BQ361)</f>
        <v>-0.18558459259641283</v>
      </c>
      <c r="J361" s="379">
        <f>$E361/$G361*100</f>
        <v>99.110574774291635</v>
      </c>
      <c r="K361" s="380">
        <f t="array" aca="true" ref="K361">INDEX(KM_PCT,MATCH($A361,'Knowledge - Percentages'!$B:$B,0),'Data - Knowledge'!K$8)/100</f>
        <v>0.285</v>
      </c>
      <c r="L361" s="380">
        <f t="array" aca="true" ref="L361">INDEX(KM_PCT,MATCH($A361,'Knowledge - Percentages'!$B:$B,0),'Data - Knowledge'!L$8)/100</f>
        <v>0.457</v>
      </c>
      <c r="M361" s="380">
        <f t="array" aca="true" ref="M361">INDEX(KM_PCT,MATCH($A361,'Knowledge - Percentages'!$B:$B,0),'Data - Knowledge'!M$8)/100</f>
        <v>0.17300000000000001</v>
      </c>
      <c r="N361" s="380">
        <f t="array" aca="true" ref="N361">INDEX(KM_PCT,MATCH($A361,'Knowledge - Percentages'!$B:$B,0),'Data - Knowledge'!N$8)/100</f>
        <v>0.111</v>
      </c>
      <c r="O361" s="380">
        <f t="array" aca="true" ref="O361">INDEX(KM_PCT,MATCH($A361,'Knowledge - Percentages'!$B:$B,0),'Data - Knowledge'!O$8)/100</f>
        <v>0.111</v>
      </c>
      <c r="P361" s="380">
        <f t="array" aca="true" ref="P361">INDEX(KM_PCT,MATCH($A361,'Knowledge - Percentages'!$B:$B,0),'Data - Knowledge'!P$8)/100</f>
        <v>0.111</v>
      </c>
      <c r="Q361" s="380">
        <f t="array" aca="true" ref="Q361">INDEX(KM_PCT,MATCH($A361,'Knowledge - Percentages'!$B:$B,0),'Data - Knowledge'!Q$8)/100</f>
        <v>0.111</v>
      </c>
      <c r="R361" s="380">
        <f t="array" aca="true" ref="R361">INDEX(KM_PCT,MATCH($A361,'Knowledge - Percentages'!$B:$B,0),'Data - Knowledge'!R$8)/100</f>
        <v>0.111</v>
      </c>
      <c r="S361" s="380">
        <f t="array" aca="true" ref="S361">INDEX(KM_PCT,MATCH($A361,'Knowledge - Percentages'!$B:$B,0),'Data - Knowledge'!S$8)/100</f>
        <v>0.12300000000000001</v>
      </c>
      <c r="T361" s="380">
        <f t="array" aca="true" ref="T361">INDEX(KM_PCT,MATCH($A361,'Knowledge - Percentages'!$B:$B,0),'Data - Knowledge'!T$8)/100</f>
        <v>0.1</v>
      </c>
      <c r="U361" s="380">
        <f t="array" aca="true" ref="U361">INDEX(KM_PCT,MATCH($A361,'Knowledge - Percentages'!$B:$B,0),'Data - Knowledge'!U$8)/100</f>
        <v>0.1</v>
      </c>
      <c r="V361" s="380">
        <f t="array" aca="true" ref="V361">INDEX(KM_PCT,MATCH($A361,'Knowledge - Percentages'!$B:$B,0),'Data - Knowledge'!V$8)/100</f>
        <v>0.064</v>
      </c>
      <c r="W361" s="380">
        <f t="array" aca="true" ref="W361">INDEX(KM_PCT,MATCH($A361,'Knowledge - Percentages'!$B:$B,0),'Data - Knowledge'!W$8)/100</f>
        <v>0.1</v>
      </c>
      <c r="X361" s="380">
        <f t="array" aca="true" ref="X361">INDEX(KM_PCT,MATCH($A361,'Knowledge - Percentages'!$B:$B,0),'Data - Knowledge'!X$8)/100</f>
        <v>0.18</v>
      </c>
      <c r="Y361" s="380">
        <f t="array" aca="true" ref="Y361">INDEX(KM_PCT,MATCH($A361,'Knowledge - Percentages'!$B:$B,0),'Data - Knowledge'!Y$8)/100</f>
        <v>0.18</v>
      </c>
      <c r="Z361" s="380">
        <f t="array" aca="true" ref="Z361">INDEX(KM_PCT,MATCH($A361,'Knowledge - Percentages'!$B:$B,0),'Data - Knowledge'!Z$8)/100</f>
        <v>0.316</v>
      </c>
      <c r="AA361" s="380">
        <f t="array" aca="true" ref="AA361">INDEX(KM_PCT,MATCH($A361,'Knowledge - Percentages'!$B:$B,0),'Data - Knowledge'!AA$8)/100</f>
        <v>0.18</v>
      </c>
      <c r="AB361" s="380">
        <f t="array" aca="true" ref="AB361">INDEX(KM_PCT,MATCH($A361,'Knowledge - Percentages'!$B:$B,0),'Data - Knowledge'!AB$8)/100</f>
        <v>0.11699999999999999</v>
      </c>
      <c r="AC361" s="380">
        <f t="array" aca="true" ref="AC361">INDEX(KM_PCT,MATCH($A361,'Knowledge - Percentages'!$B:$B,0),'Data - Knowledge'!AC$8)/100</f>
        <v>0.134</v>
      </c>
      <c r="AD361" s="380">
        <f t="array" aca="true" ref="AD361">INDEX(KM_PCT,MATCH($A361,'Knowledge - Percentages'!$B:$B,0),'Data - Knowledge'!AD$8)/100</f>
        <v>0.19399999999999998</v>
      </c>
      <c r="AE361" s="380">
        <f t="array" aca="true" ref="AE361">INDEX(KM_PCT,MATCH($A361,'Knowledge - Percentages'!$B:$B,0),'Data - Knowledge'!AE$8)/100</f>
        <v>0.063</v>
      </c>
      <c r="AF361" s="380">
        <f t="array" aca="true" ref="AF361">INDEX(KM_PCT,MATCH($A361,'Knowledge - Percentages'!$B:$B,0),'Data - Knowledge'!AF$8)/100</f>
        <v>0.061</v>
      </c>
      <c r="AG361" s="380">
        <f t="array" aca="true" ref="AG361">INDEX(KM_PCT,MATCH($A361,'Knowledge - Percentages'!$B:$B,0),'Data - Knowledge'!AG$8)/100</f>
        <v>0.063</v>
      </c>
      <c r="AH361" s="380">
        <f t="array" aca="true" ref="AH361">INDEX(KM_PCT,MATCH($A361,'Knowledge - Percentages'!$B:$B,0),'Data - Knowledge'!AH$8)/100</f>
        <v>0.096999999999999989</v>
      </c>
      <c r="AI361" s="380">
        <f t="array" aca="true" ref="AI361">INDEX(KM_PCT,MATCH($A361,'Knowledge - Percentages'!$B:$B,0),'Data - Knowledge'!AI$8)/100</f>
        <v>0.139</v>
      </c>
      <c r="AJ361" s="380">
        <f t="array" aca="true" ref="AJ361">INDEX(KM_PCT,MATCH($A361,'Knowledge - Percentages'!$B:$B,0),'Data - Knowledge'!AJ$8)/100</f>
        <v>0.09</v>
      </c>
      <c r="AK361" s="380">
        <f t="array" aca="true" ref="AK361">INDEX(KM_PCT,MATCH($A361,'Knowledge - Percentages'!$B:$B,0),'Data - Knowledge'!AK$8)/100</f>
        <v>0.10300000000000001</v>
      </c>
      <c r="AL361" s="380">
        <f t="array" aca="true" ref="AL361">INDEX(KM_PCT,MATCH($A361,'Knowledge - Percentages'!$B:$B,0),'Data - Knowledge'!AL$8)/100</f>
        <v>0.128</v>
      </c>
      <c r="AM361" s="380">
        <f t="array" aca="true" ref="AM361">INDEX(KM_PCT,MATCH($A361,'Knowledge - Percentages'!$B:$B,0),'Data - Knowledge'!AM$8)/100</f>
        <v>0.10300000000000001</v>
      </c>
      <c r="AN361" s="380">
        <f t="array" aca="true" ref="AN361">INDEX(KM_PCT,MATCH($A361,'Knowledge - Percentages'!$B:$B,0),'Data - Knowledge'!AN$8)/100</f>
        <v>0.096999999999999989</v>
      </c>
      <c r="AO361" s="380">
        <f t="array" aca="true" ref="AO361">INDEX(KM_PCT,MATCH($A361,'Knowledge - Percentages'!$B:$B,0),'Data - Knowledge'!AO$8)/100</f>
        <v>0.096999999999999989</v>
      </c>
      <c r="AP361" s="380">
        <f t="array" aca="true" ref="AP361">INDEX(KM_PCT,MATCH($A361,'Knowledge - Percentages'!$B:$B,0),'Data - Knowledge'!AP$8)/100</f>
        <v>0.096999999999999989</v>
      </c>
      <c r="AQ361" s="380">
        <f t="array" aca="true" ref="AQ361">INDEX(KM_PCT,MATCH($A361,'Knowledge - Percentages'!$B:$B,0),'Data - Knowledge'!AQ$8)/100</f>
        <v>0.096999999999999989</v>
      </c>
      <c r="AR361" s="380">
        <f t="array" aca="true" ref="AR361">INDEX(KM_PCT,MATCH($A361,'Knowledge - Percentages'!$B:$B,0),'Data - Knowledge'!AR$8)/100</f>
        <v>0.109</v>
      </c>
      <c r="AS361" s="380">
        <f t="array" aca="true" ref="AS361">INDEX(KM_PCT,MATCH($A361,'Knowledge - Percentages'!$B:$B,0),'Data - Knowledge'!AS$8)/100</f>
        <v>0.109</v>
      </c>
      <c r="AT361" s="380">
        <f t="array" aca="true" ref="AT361">INDEX(KM_PCT,MATCH($A361,'Knowledge - Percentages'!$B:$B,0),'Data - Knowledge'!AT$8)/100</f>
        <v>0.109</v>
      </c>
      <c r="AU361" s="380">
        <f t="array" aca="true" ref="AU361">INDEX(KM_PCT,MATCH($A361,'Knowledge - Percentages'!$B:$B,0),'Data - Knowledge'!AU$8)/100</f>
        <v>0.086</v>
      </c>
      <c r="AV361" s="380">
        <f t="array" aca="true" ref="AV361">INDEX(KM_PCT,MATCH($A361,'Knowledge - Percentages'!$B:$B,0),'Data - Knowledge'!AV$8)/100</f>
        <v>0.095</v>
      </c>
      <c r="AW361" s="380">
        <f t="array" aca="true" ref="AW361">INDEX(KM_PCT,MATCH($A361,'Knowledge - Percentages'!$B:$B,0),'Data - Knowledge'!AW$8)/100</f>
        <v>0.096</v>
      </c>
      <c r="AX361" s="380">
        <f t="array" aca="true" ref="AX361">INDEX(KM_PCT,MATCH($A361,'Knowledge - Percentages'!$B:$B,0),'Data - Knowledge'!AX$8)/100</f>
        <v>0.201</v>
      </c>
      <c r="AY361" s="380">
        <f t="array" aca="true" ref="AY361">INDEX(KM_PCT,MATCH($A361,'Knowledge - Percentages'!$B:$B,0),'Data - Knowledge'!AY$8)/100</f>
        <v>0.07400000000000001</v>
      </c>
      <c r="AZ361" s="380">
        <f t="array" aca="true" ref="AZ361">INDEX(KM_PCT,MATCH($A361,'Knowledge - Percentages'!$B:$B,0),'Data - Knowledge'!AZ$8)/100</f>
        <v>0.087</v>
      </c>
      <c r="BA361" s="380">
        <f t="array" aca="true" ref="BA361">INDEX(KM_PCT,MATCH($A361,'Knowledge - Percentages'!$B:$B,0),'Data - Knowledge'!BA$8)/100</f>
        <v>0.087</v>
      </c>
      <c r="BB361" s="380">
        <f t="array" aca="true" ref="BB361">INDEX(KM_PCT,MATCH($A361,'Knowledge - Percentages'!$B:$B,0),'Data - Knowledge'!BB$8)/100</f>
        <v>0.087</v>
      </c>
      <c r="BC361" s="380">
        <f t="array" aca="true" ref="BC361">INDEX(KM_PCT,MATCH($A361,'Knowledge - Percentages'!$B:$B,0),'Data - Knowledge'!BC$8)/100</f>
        <v>0.083</v>
      </c>
      <c r="BD361" s="380">
        <f t="array" aca="true" ref="BD361">INDEX(KM_PCT,MATCH($A361,'Knowledge - Percentages'!$B:$B,0),'Data - Knowledge'!BD$8)/100</f>
        <v>0.094</v>
      </c>
      <c r="BE361" s="380">
        <f t="array" aca="true" ref="BE361">INDEX(KM_PCT,MATCH($A361,'Knowledge - Percentages'!$B:$B,0),'Data - Knowledge'!BE$8)/100</f>
        <v>0.088000000000000009</v>
      </c>
      <c r="BF361" s="380">
        <f t="array" aca="true" ref="BF361">INDEX(KM_PCT,MATCH($A361,'Knowledge - Percentages'!$B:$B,0),'Data - Knowledge'!BF$8)/100</f>
        <v>0.096999999999999989</v>
      </c>
      <c r="BG361" s="380">
        <f t="array" aca="true" ref="BG361">INDEX(KM_PCT,MATCH($A361,'Knowledge - Percentages'!$B:$B,0),'Data - Knowledge'!BG$8)/100</f>
        <v>0.11199999999999999</v>
      </c>
      <c r="BH361" s="380">
        <f t="array" aca="true" ref="BH361">INDEX(KM_PCT,MATCH($A361,'Knowledge - Percentages'!$B:$B,0),'Data - Knowledge'!BH$8)/100</f>
        <v>0.11800000000000001</v>
      </c>
      <c r="BI361" s="380">
        <f t="array" aca="true" ref="BI361">INDEX(KM_PCT,MATCH($A361,'Knowledge - Percentages'!$B:$B,0),'Data - Knowledge'!BI$8)/100</f>
        <v>0.10300000000000001</v>
      </c>
      <c r="BJ361" s="380">
        <f t="array" aca="true" ref="BJ361">INDEX(KM_PCT,MATCH($A361,'Knowledge - Percentages'!$B:$B,0),'Data - Knowledge'!BJ$8)/100</f>
        <v>0.128</v>
      </c>
      <c r="BK361" s="380">
        <f t="array" aca="true" ref="BK361">INDEX(KM_PCT,MATCH($A361,'Knowledge - Percentages'!$B:$B,0),'Data - Knowledge'!BK$8)/100</f>
        <v>0.133</v>
      </c>
      <c r="BL361" s="380">
        <f t="array" aca="true" ref="BL361">INDEX(KM_PCT,MATCH($A361,'Knowledge - Percentages'!$B:$B,0),'Data - Knowledge'!BL$8)/100</f>
        <v>0.128</v>
      </c>
      <c r="BM361" s="380">
        <f t="array" aca="true" ref="BM361">INDEX(KM_PCT,MATCH($A361,'Knowledge - Percentages'!$B:$B,0),'Data - Knowledge'!BM$8)/100</f>
        <v>0.172</v>
      </c>
      <c r="BN361" s="380">
        <f t="array" aca="true" ref="BN361">INDEX(KM_PCT,MATCH($A361,'Knowledge - Percentages'!$B:$B,0),'Data - Knowledge'!BN$8)/100</f>
        <v>0.11800000000000001</v>
      </c>
      <c r="BO361" s="380">
        <f t="array" aca="true" ref="BO361">INDEX(KM_PCT,MATCH($A361,'Knowledge - Percentages'!$B:$B,0),'Data - Knowledge'!BO$8)/100</f>
        <v>0.111</v>
      </c>
      <c r="BP361" s="380">
        <f t="array" aca="true" ref="BP361">INDEX(KM_PCT,MATCH($A361,'Knowledge - Percentages'!$B:$B,0),'Data - Knowledge'!BP$8)/100</f>
        <v>0.107</v>
      </c>
      <c r="BQ361" s="380">
        <f t="array" aca="true" ref="BQ361">INDEX(KM_PCT,MATCH($A361,'Knowledge - Percentages'!$B:$B,0),'Data - Knowledge'!BQ$8)/100</f>
        <v>0.085</v>
      </c>
    </row>
    <row r="362" spans="1:69">
      <c r="A362" t="s">
        <v>1288</v>
      </c>
      <c r="B362" t="s">
        <v>1195</v>
      </c>
      <c r="C362" t="s">
        <v>1270</v>
      </c>
      <c r="D362" t="s">
        <v>1289</v>
      </c>
      <c r="E362" s="373">
        <f>SUMPRODUCT($K$2:$BQ$2,$K362:$BQ362)/$J$2</f>
        <v>0.18735227272727276</v>
      </c>
      <c r="F362" s="379">
        <f>SUMPRODUCT($K$2:$BQ$2,$K362:$BQ362)</f>
        <v>49.461000000000006</v>
      </c>
      <c r="G362" s="373">
        <f>SUMPRODUCT($K$3:$BQ$3,$K362:$BQ362)/$J$3</f>
        <v>0.19306765913757704</v>
      </c>
      <c r="H362" s="379">
        <f>SUMPRODUCT($K$3:$BQ$3,$K362:$BQ362)</f>
        <v>1880.4790000000003</v>
      </c>
      <c r="I362" s="373">
        <f>CORREL($K$4:$BQ$4,$K362:$BQ362)</f>
        <v>-0.14378359287809697</v>
      </c>
      <c r="J362" s="379">
        <f>$E362/$G362*100</f>
        <v>97.039697670840056</v>
      </c>
      <c r="K362" s="380">
        <f t="array" aca="true" ref="K362">INDEX(KM_PCT,MATCH($A362,'Knowledge - Percentages'!$B:$B,0),'Data - Knowledge'!K$8)/100</f>
        <v>0.239</v>
      </c>
      <c r="L362" s="380">
        <f t="array" aca="true" ref="L362">INDEX(KM_PCT,MATCH($A362,'Knowledge - Percentages'!$B:$B,0),'Data - Knowledge'!L$8)/100</f>
        <v>0.457</v>
      </c>
      <c r="M362" s="380">
        <f t="array" aca="true" ref="M362">INDEX(KM_PCT,MATCH($A362,'Knowledge - Percentages'!$B:$B,0),'Data - Knowledge'!M$8)/100</f>
        <v>0.239</v>
      </c>
      <c r="N362" s="380">
        <f t="array" aca="true" ref="N362">INDEX(KM_PCT,MATCH($A362,'Knowledge - Percentages'!$B:$B,0),'Data - Knowledge'!N$8)/100</f>
        <v>0.21100000000000002</v>
      </c>
      <c r="O362" s="380">
        <f t="array" aca="true" ref="O362">INDEX(KM_PCT,MATCH($A362,'Knowledge - Percentages'!$B:$B,0),'Data - Knowledge'!O$8)/100</f>
        <v>0.19899999999999998</v>
      </c>
      <c r="P362" s="380">
        <f t="array" aca="true" ref="P362">INDEX(KM_PCT,MATCH($A362,'Knowledge - Percentages'!$B:$B,0),'Data - Knowledge'!P$8)/100</f>
        <v>0.21899999999999997</v>
      </c>
      <c r="Q362" s="380">
        <f t="array" aca="true" ref="Q362">INDEX(KM_PCT,MATCH($A362,'Knowledge - Percentages'!$B:$B,0),'Data - Knowledge'!Q$8)/100</f>
        <v>0.215</v>
      </c>
      <c r="R362" s="380">
        <f t="array" aca="true" ref="R362">INDEX(KM_PCT,MATCH($A362,'Knowledge - Percentages'!$B:$B,0),'Data - Knowledge'!R$8)/100</f>
        <v>0.218</v>
      </c>
      <c r="S362" s="380">
        <f t="array" aca="true" ref="S362">INDEX(KM_PCT,MATCH($A362,'Knowledge - Percentages'!$B:$B,0),'Data - Knowledge'!S$8)/100</f>
        <v>0.26</v>
      </c>
      <c r="T362" s="380">
        <f t="array" aca="true" ref="T362">INDEX(KM_PCT,MATCH($A362,'Knowledge - Percentages'!$B:$B,0),'Data - Knowledge'!T$8)/100</f>
        <v>0.191</v>
      </c>
      <c r="U362" s="380">
        <f t="array" aca="true" ref="U362">INDEX(KM_PCT,MATCH($A362,'Knowledge - Percentages'!$B:$B,0),'Data - Knowledge'!U$8)/100</f>
        <v>0.191</v>
      </c>
      <c r="V362" s="380">
        <f t="array" aca="true" ref="V362">INDEX(KM_PCT,MATCH($A362,'Knowledge - Percentages'!$B:$B,0),'Data - Knowledge'!V$8)/100</f>
        <v>0.096999999999999989</v>
      </c>
      <c r="W362" s="380">
        <f t="array" aca="true" ref="W362">INDEX(KM_PCT,MATCH($A362,'Knowledge - Percentages'!$B:$B,0),'Data - Knowledge'!W$8)/100</f>
        <v>0.19899999999999998</v>
      </c>
      <c r="X362" s="380">
        <f t="array" aca="true" ref="X362">INDEX(KM_PCT,MATCH($A362,'Knowledge - Percentages'!$B:$B,0),'Data - Knowledge'!X$8)/100</f>
        <v>0.266</v>
      </c>
      <c r="Y362" s="380">
        <f t="array" aca="true" ref="Y362">INDEX(KM_PCT,MATCH($A362,'Knowledge - Percentages'!$B:$B,0),'Data - Knowledge'!Y$8)/100</f>
        <v>0.26</v>
      </c>
      <c r="Z362" s="380">
        <f t="array" aca="true" ref="Z362">INDEX(KM_PCT,MATCH($A362,'Knowledge - Percentages'!$B:$B,0),'Data - Knowledge'!Z$8)/100</f>
        <v>0.449</v>
      </c>
      <c r="AA362" s="380">
        <f t="array" aca="true" ref="AA362">INDEX(KM_PCT,MATCH($A362,'Knowledge - Percentages'!$B:$B,0),'Data - Knowledge'!AA$8)/100</f>
        <v>0.266</v>
      </c>
      <c r="AB362" s="380">
        <f t="array" aca="true" ref="AB362">INDEX(KM_PCT,MATCH($A362,'Knowledge - Percentages'!$B:$B,0),'Data - Knowledge'!AB$8)/100</f>
        <v>0.235</v>
      </c>
      <c r="AC362" s="380">
        <f t="array" aca="true" ref="AC362">INDEX(KM_PCT,MATCH($A362,'Knowledge - Percentages'!$B:$B,0),'Data - Knowledge'!AC$8)/100</f>
        <v>0.22699999999999998</v>
      </c>
      <c r="AD362" s="380">
        <f t="array" aca="true" ref="AD362">INDEX(KM_PCT,MATCH($A362,'Knowledge - Percentages'!$B:$B,0),'Data - Knowledge'!AD$8)/100</f>
        <v>0.23800000000000002</v>
      </c>
      <c r="AE362" s="380">
        <f t="array" aca="true" ref="AE362">INDEX(KM_PCT,MATCH($A362,'Knowledge - Percentages'!$B:$B,0),'Data - Knowledge'!AE$8)/100</f>
        <v>0.146</v>
      </c>
      <c r="AF362" s="380">
        <f t="array" aca="true" ref="AF362">INDEX(KM_PCT,MATCH($A362,'Knowledge - Percentages'!$B:$B,0),'Data - Knowledge'!AF$8)/100</f>
        <v>0.157</v>
      </c>
      <c r="AG362" s="380">
        <f t="array" aca="true" ref="AG362">INDEX(KM_PCT,MATCH($A362,'Knowledge - Percentages'!$B:$B,0),'Data - Knowledge'!AG$8)/100</f>
        <v>0.155</v>
      </c>
      <c r="AH362" s="380">
        <f t="array" aca="true" ref="AH362">INDEX(KM_PCT,MATCH($A362,'Knowledge - Percentages'!$B:$B,0),'Data - Knowledge'!AH$8)/100</f>
        <v>0.198</v>
      </c>
      <c r="AI362" s="380">
        <f t="array" aca="true" ref="AI362">INDEX(KM_PCT,MATCH($A362,'Knowledge - Percentages'!$B:$B,0),'Data - Knowledge'!AI$8)/100</f>
        <v>0.198</v>
      </c>
      <c r="AJ362" s="380">
        <f t="array" aca="true" ref="AJ362">INDEX(KM_PCT,MATCH($A362,'Knowledge - Percentages'!$B:$B,0),'Data - Knowledge'!AJ$8)/100</f>
        <v>0.198</v>
      </c>
      <c r="AK362" s="380">
        <f t="array" aca="true" ref="AK362">INDEX(KM_PCT,MATCH($A362,'Knowledge - Percentages'!$B:$B,0),'Data - Knowledge'!AK$8)/100</f>
        <v>0.203</v>
      </c>
      <c r="AL362" s="380">
        <f t="array" aca="true" ref="AL362">INDEX(KM_PCT,MATCH($A362,'Knowledge - Percentages'!$B:$B,0),'Data - Knowledge'!AL$8)/100</f>
        <v>0.21600000000000003</v>
      </c>
      <c r="AM362" s="380">
        <f t="array" aca="true" ref="AM362">INDEX(KM_PCT,MATCH($A362,'Knowledge - Percentages'!$B:$B,0),'Data - Knowledge'!AM$8)/100</f>
        <v>0.203</v>
      </c>
      <c r="AN362" s="380">
        <f t="array" aca="true" ref="AN362">INDEX(KM_PCT,MATCH($A362,'Knowledge - Percentages'!$B:$B,0),'Data - Knowledge'!AN$8)/100</f>
        <v>0.157</v>
      </c>
      <c r="AO362" s="380">
        <f t="array" aca="true" ref="AO362">INDEX(KM_PCT,MATCH($A362,'Knowledge - Percentages'!$B:$B,0),'Data - Knowledge'!AO$8)/100</f>
        <v>0.122</v>
      </c>
      <c r="AP362" s="380">
        <f t="array" aca="true" ref="AP362">INDEX(KM_PCT,MATCH($A362,'Knowledge - Percentages'!$B:$B,0),'Data - Knowledge'!AP$8)/100</f>
        <v>0.20199999999999999</v>
      </c>
      <c r="AQ362" s="380">
        <f t="array" aca="true" ref="AQ362">INDEX(KM_PCT,MATCH($A362,'Knowledge - Percentages'!$B:$B,0),'Data - Knowledge'!AQ$8)/100</f>
        <v>0.2</v>
      </c>
      <c r="AR362" s="380">
        <f t="array" aca="true" ref="AR362">INDEX(KM_PCT,MATCH($A362,'Knowledge - Percentages'!$B:$B,0),'Data - Knowledge'!AR$8)/100</f>
        <v>0.121</v>
      </c>
      <c r="AS362" s="380">
        <f t="array" aca="true" ref="AS362">INDEX(KM_PCT,MATCH($A362,'Knowledge - Percentages'!$B:$B,0),'Data - Knowledge'!AS$8)/100</f>
        <v>0.159</v>
      </c>
      <c r="AT362" s="380">
        <f t="array" aca="true" ref="AT362">INDEX(KM_PCT,MATCH($A362,'Knowledge - Percentages'!$B:$B,0),'Data - Knowledge'!AT$8)/100</f>
        <v>0.159</v>
      </c>
      <c r="AU362" s="380">
        <f t="array" aca="true" ref="AU362">INDEX(KM_PCT,MATCH($A362,'Knowledge - Percentages'!$B:$B,0),'Data - Knowledge'!AU$8)/100</f>
        <v>0.192</v>
      </c>
      <c r="AV362" s="380">
        <f t="array" aca="true" ref="AV362">INDEX(KM_PCT,MATCH($A362,'Knowledge - Percentages'!$B:$B,0),'Data - Knowledge'!AV$8)/100</f>
        <v>0.192</v>
      </c>
      <c r="AW362" s="380">
        <f t="array" aca="true" ref="AW362">INDEX(KM_PCT,MATCH($A362,'Knowledge - Percentages'!$B:$B,0),'Data - Knowledge'!AW$8)/100</f>
        <v>0.192</v>
      </c>
      <c r="AX362" s="380">
        <f t="array" aca="true" ref="AX362">INDEX(KM_PCT,MATCH($A362,'Knowledge - Percentages'!$B:$B,0),'Data - Knowledge'!AX$8)/100</f>
        <v>0.28800000000000003</v>
      </c>
      <c r="AY362" s="380">
        <f t="array" aca="true" ref="AY362">INDEX(KM_PCT,MATCH($A362,'Knowledge - Percentages'!$B:$B,0),'Data - Knowledge'!AY$8)/100</f>
        <v>0.13699999999999998</v>
      </c>
      <c r="AZ362" s="380">
        <f t="array" aca="true" ref="AZ362">INDEX(KM_PCT,MATCH($A362,'Knowledge - Percentages'!$B:$B,0),'Data - Knowledge'!AZ$8)/100</f>
        <v>0.184</v>
      </c>
      <c r="BA362" s="380">
        <f t="array" aca="true" ref="BA362">INDEX(KM_PCT,MATCH($A362,'Knowledge - Percentages'!$B:$B,0),'Data - Knowledge'!BA$8)/100</f>
        <v>0.196</v>
      </c>
      <c r="BB362" s="380">
        <f t="array" aca="true" ref="BB362">INDEX(KM_PCT,MATCH($A362,'Knowledge - Percentages'!$B:$B,0),'Data - Knowledge'!BB$8)/100</f>
        <v>0.184</v>
      </c>
      <c r="BC362" s="380">
        <f t="array" aca="true" ref="BC362">INDEX(KM_PCT,MATCH($A362,'Knowledge - Percentages'!$B:$B,0),'Data - Knowledge'!BC$8)/100</f>
        <v>0.16399999999999998</v>
      </c>
      <c r="BD362" s="380">
        <f t="array" aca="true" ref="BD362">INDEX(KM_PCT,MATCH($A362,'Knowledge - Percentages'!$B:$B,0),'Data - Knowledge'!BD$8)/100</f>
        <v>0.12</v>
      </c>
      <c r="BE362" s="380">
        <f t="array" aca="true" ref="BE362">INDEX(KM_PCT,MATCH($A362,'Knowledge - Percentages'!$B:$B,0),'Data - Knowledge'!BE$8)/100</f>
        <v>0.16399999999999998</v>
      </c>
      <c r="BF362" s="380">
        <f t="array" aca="true" ref="BF362">INDEX(KM_PCT,MATCH($A362,'Knowledge - Percentages'!$B:$B,0),'Data - Knowledge'!BF$8)/100</f>
        <v>0.16399999999999998</v>
      </c>
      <c r="BG362" s="380">
        <f t="array" aca="true" ref="BG362">INDEX(KM_PCT,MATCH($A362,'Knowledge - Percentages'!$B:$B,0),'Data - Knowledge'!BG$8)/100</f>
        <v>0.2</v>
      </c>
      <c r="BH362" s="380">
        <f t="array" aca="true" ref="BH362">INDEX(KM_PCT,MATCH($A362,'Knowledge - Percentages'!$B:$B,0),'Data - Knowledge'!BH$8)/100</f>
        <v>0.2</v>
      </c>
      <c r="BI362" s="380">
        <f t="array" aca="true" ref="BI362">INDEX(KM_PCT,MATCH($A362,'Knowledge - Percentages'!$B:$B,0),'Data - Knowledge'!BI$8)/100</f>
        <v>0.2</v>
      </c>
      <c r="BJ362" s="380">
        <f t="array" aca="true" ref="BJ362">INDEX(KM_PCT,MATCH($A362,'Knowledge - Percentages'!$B:$B,0),'Data - Knowledge'!BJ$8)/100</f>
        <v>0.21</v>
      </c>
      <c r="BK362" s="380">
        <f t="array" aca="true" ref="BK362">INDEX(KM_PCT,MATCH($A362,'Knowledge - Percentages'!$B:$B,0),'Data - Knowledge'!BK$8)/100</f>
        <v>0.21600000000000003</v>
      </c>
      <c r="BL362" s="380">
        <f t="array" aca="true" ref="BL362">INDEX(KM_PCT,MATCH($A362,'Knowledge - Percentages'!$B:$B,0),'Data - Knowledge'!BL$8)/100</f>
        <v>0.21</v>
      </c>
      <c r="BM362" s="380">
        <f t="array" aca="true" ref="BM362">INDEX(KM_PCT,MATCH($A362,'Knowledge - Percentages'!$B:$B,0),'Data - Knowledge'!BM$8)/100</f>
        <v>0.21</v>
      </c>
      <c r="BN362" s="380">
        <f t="array" aca="true" ref="BN362">INDEX(KM_PCT,MATCH($A362,'Knowledge - Percentages'!$B:$B,0),'Data - Knowledge'!BN$8)/100</f>
        <v>0.21</v>
      </c>
      <c r="BO362" s="380">
        <f t="array" aca="true" ref="BO362">INDEX(KM_PCT,MATCH($A362,'Knowledge - Percentages'!$B:$B,0),'Data - Knowledge'!BO$8)/100</f>
        <v>0.2</v>
      </c>
      <c r="BP362" s="380">
        <f t="array" aca="true" ref="BP362">INDEX(KM_PCT,MATCH($A362,'Knowledge - Percentages'!$B:$B,0),'Data - Knowledge'!BP$8)/100</f>
        <v>0.17600000000000002</v>
      </c>
      <c r="BQ362" s="380">
        <f t="array" aca="true" ref="BQ362">INDEX(KM_PCT,MATCH($A362,'Knowledge - Percentages'!$B:$B,0),'Data - Knowledge'!BQ$8)/100</f>
        <v>0.165</v>
      </c>
    </row>
    <row r="363" spans="1:69">
      <c r="A363" t="s">
        <v>1290</v>
      </c>
      <c r="B363" t="s">
        <v>1195</v>
      </c>
      <c r="C363" t="s">
        <v>1291</v>
      </c>
      <c r="D363" t="s">
        <v>1292</v>
      </c>
      <c r="E363" s="373">
        <f>SUMPRODUCT($K$2:$BQ$2,$K363:$BQ363)/$J$2</f>
        <v>0.44595454545454538</v>
      </c>
      <c r="F363" s="379">
        <f>SUMPRODUCT($K$2:$BQ$2,$K363:$BQ363)</f>
        <v>117.73199999999999</v>
      </c>
      <c r="G363" s="373">
        <f>SUMPRODUCT($K$3:$BQ$3,$K363:$BQ363)/$J$3</f>
        <v>0.46485852156057494</v>
      </c>
      <c r="H363" s="379">
        <f>SUMPRODUCT($K$3:$BQ$3,$K363:$BQ363)</f>
        <v>4527.722</v>
      </c>
      <c r="I363" s="373">
        <f>CORREL($K$4:$BQ$4,$K363:$BQ363)</f>
        <v>-0.25718420513990814</v>
      </c>
      <c r="J363" s="379">
        <f>$E363/$G363*100</f>
        <v>95.933391509621657</v>
      </c>
      <c r="K363" s="380">
        <f t="array" aca="true" ref="K363">INDEX(KM_PCT,MATCH($A363,'Knowledge - Percentages'!$B:$B,0),'Data - Knowledge'!K$8)/100</f>
        <v>0.638</v>
      </c>
      <c r="L363" s="380">
        <f t="array" aca="true" ref="L363">INDEX(KM_PCT,MATCH($A363,'Knowledge - Percentages'!$B:$B,0),'Data - Knowledge'!L$8)/100</f>
        <v>0.8</v>
      </c>
      <c r="M363" s="380">
        <f t="array" aca="true" ref="M363">INDEX(KM_PCT,MATCH($A363,'Knowledge - Percentages'!$B:$B,0),'Data - Knowledge'!M$8)/100</f>
        <v>0.638</v>
      </c>
      <c r="N363" s="380">
        <f t="array" aca="true" ref="N363">INDEX(KM_PCT,MATCH($A363,'Knowledge - Percentages'!$B:$B,0),'Data - Knowledge'!N$8)/100</f>
        <v>0.44299999999999995</v>
      </c>
      <c r="O363" s="380">
        <f t="array" aca="true" ref="O363">INDEX(KM_PCT,MATCH($A363,'Knowledge - Percentages'!$B:$B,0),'Data - Knowledge'!O$8)/100</f>
        <v>0.48200000000000004</v>
      </c>
      <c r="P363" s="380">
        <f t="array" aca="true" ref="P363">INDEX(KM_PCT,MATCH($A363,'Knowledge - Percentages'!$B:$B,0),'Data - Knowledge'!P$8)/100</f>
        <v>0.48200000000000004</v>
      </c>
      <c r="Q363" s="380">
        <f t="array" aca="true" ref="Q363">INDEX(KM_PCT,MATCH($A363,'Knowledge - Percentages'!$B:$B,0),'Data - Knowledge'!Q$8)/100</f>
        <v>0.48200000000000004</v>
      </c>
      <c r="R363" s="380">
        <f t="array" aca="true" ref="R363">INDEX(KM_PCT,MATCH($A363,'Knowledge - Percentages'!$B:$B,0),'Data - Knowledge'!R$8)/100</f>
        <v>0.514</v>
      </c>
      <c r="S363" s="380">
        <f t="array" aca="true" ref="S363">INDEX(KM_PCT,MATCH($A363,'Knowledge - Percentages'!$B:$B,0),'Data - Knowledge'!S$8)/100</f>
        <v>0.49200000000000005</v>
      </c>
      <c r="T363" s="380">
        <f t="array" aca="true" ref="T363">INDEX(KM_PCT,MATCH($A363,'Knowledge - Percentages'!$B:$B,0),'Data - Knowledge'!T$8)/100</f>
        <v>0.45299999999999996</v>
      </c>
      <c r="U363" s="380">
        <f t="array" aca="true" ref="U363">INDEX(KM_PCT,MATCH($A363,'Knowledge - Percentages'!$B:$B,0),'Data - Knowledge'!U$8)/100</f>
        <v>0.45299999999999996</v>
      </c>
      <c r="V363" s="380">
        <f t="array" aca="true" ref="V363">INDEX(KM_PCT,MATCH($A363,'Knowledge - Percentages'!$B:$B,0),'Data - Knowledge'!V$8)/100</f>
        <v>0.354</v>
      </c>
      <c r="W363" s="380">
        <f t="array" aca="true" ref="W363">INDEX(KM_PCT,MATCH($A363,'Knowledge - Percentages'!$B:$B,0),'Data - Knowledge'!W$8)/100</f>
        <v>0.45299999999999996</v>
      </c>
      <c r="X363" s="380">
        <f t="array" aca="true" ref="X363">INDEX(KM_PCT,MATCH($A363,'Knowledge - Percentages'!$B:$B,0),'Data - Knowledge'!X$8)/100</f>
        <v>0.57100000000000006</v>
      </c>
      <c r="Y363" s="380">
        <f t="array" aca="true" ref="Y363">INDEX(KM_PCT,MATCH($A363,'Knowledge - Percentages'!$B:$B,0),'Data - Knowledge'!Y$8)/100</f>
        <v>0.57100000000000006</v>
      </c>
      <c r="Z363" s="380">
        <f t="array" aca="true" ref="Z363">INDEX(KM_PCT,MATCH($A363,'Knowledge - Percentages'!$B:$B,0),'Data - Knowledge'!Z$8)/100</f>
        <v>0.628</v>
      </c>
      <c r="AA363" s="380">
        <f t="array" aca="true" ref="AA363">INDEX(KM_PCT,MATCH($A363,'Knowledge - Percentages'!$B:$B,0),'Data - Knowledge'!AA$8)/100</f>
        <v>0.57100000000000006</v>
      </c>
      <c r="AB363" s="380">
        <f t="array" aca="true" ref="AB363">INDEX(KM_PCT,MATCH($A363,'Knowledge - Percentages'!$B:$B,0),'Data - Knowledge'!AB$8)/100</f>
        <v>0.526</v>
      </c>
      <c r="AC363" s="380">
        <f t="array" aca="true" ref="AC363">INDEX(KM_PCT,MATCH($A363,'Knowledge - Percentages'!$B:$B,0),'Data - Knowledge'!AC$8)/100</f>
        <v>0.557</v>
      </c>
      <c r="AD363" s="380">
        <f t="array" aca="true" ref="AD363">INDEX(KM_PCT,MATCH($A363,'Knowledge - Percentages'!$B:$B,0),'Data - Knowledge'!AD$8)/100</f>
        <v>0.607</v>
      </c>
      <c r="AE363" s="380">
        <f t="array" aca="true" ref="AE363">INDEX(KM_PCT,MATCH($A363,'Knowledge - Percentages'!$B:$B,0),'Data - Knowledge'!AE$8)/100</f>
        <v>0.457</v>
      </c>
      <c r="AF363" s="380">
        <f t="array" aca="true" ref="AF363">INDEX(KM_PCT,MATCH($A363,'Knowledge - Percentages'!$B:$B,0),'Data - Knowledge'!AF$8)/100</f>
        <v>0.457</v>
      </c>
      <c r="AG363" s="380">
        <f t="array" aca="true" ref="AG363">INDEX(KM_PCT,MATCH($A363,'Knowledge - Percentages'!$B:$B,0),'Data - Knowledge'!AG$8)/100</f>
        <v>0.457</v>
      </c>
      <c r="AH363" s="380">
        <f t="array" aca="true" ref="AH363">INDEX(KM_PCT,MATCH($A363,'Knowledge - Percentages'!$B:$B,0),'Data - Knowledge'!AH$8)/100</f>
        <v>0.46299999999999997</v>
      </c>
      <c r="AI363" s="380">
        <f t="array" aca="true" ref="AI363">INDEX(KM_PCT,MATCH($A363,'Knowledge - Percentages'!$B:$B,0),'Data - Knowledge'!AI$8)/100</f>
        <v>0.537</v>
      </c>
      <c r="AJ363" s="380">
        <f t="array" aca="true" ref="AJ363">INDEX(KM_PCT,MATCH($A363,'Knowledge - Percentages'!$B:$B,0),'Data - Knowledge'!AJ$8)/100</f>
        <v>0.46299999999999997</v>
      </c>
      <c r="AK363" s="380">
        <f t="array" aca="true" ref="AK363">INDEX(KM_PCT,MATCH($A363,'Knowledge - Percentages'!$B:$B,0),'Data - Knowledge'!AK$8)/100</f>
        <v>0.46299999999999997</v>
      </c>
      <c r="AL363" s="380">
        <f t="array" aca="true" ref="AL363">INDEX(KM_PCT,MATCH($A363,'Knowledge - Percentages'!$B:$B,0),'Data - Knowledge'!AL$8)/100</f>
        <v>0.46299999999999997</v>
      </c>
      <c r="AM363" s="380">
        <f t="array" aca="true" ref="AM363">INDEX(KM_PCT,MATCH($A363,'Knowledge - Percentages'!$B:$B,0),'Data - Knowledge'!AM$8)/100</f>
        <v>0.46299999999999997</v>
      </c>
      <c r="AN363" s="380">
        <f t="array" aca="true" ref="AN363">INDEX(KM_PCT,MATCH($A363,'Knowledge - Percentages'!$B:$B,0),'Data - Knowledge'!AN$8)/100</f>
        <v>0.36</v>
      </c>
      <c r="AO363" s="380">
        <f t="array" aca="true" ref="AO363">INDEX(KM_PCT,MATCH($A363,'Knowledge - Percentages'!$B:$B,0),'Data - Knowledge'!AO$8)/100</f>
        <v>0.36</v>
      </c>
      <c r="AP363" s="380">
        <f t="array" aca="true" ref="AP363">INDEX(KM_PCT,MATCH($A363,'Knowledge - Percentages'!$B:$B,0),'Data - Knowledge'!AP$8)/100</f>
        <v>0.53299999999999992</v>
      </c>
      <c r="AQ363" s="380">
        <f t="array" aca="true" ref="AQ363">INDEX(KM_PCT,MATCH($A363,'Knowledge - Percentages'!$B:$B,0),'Data - Knowledge'!AQ$8)/100</f>
        <v>0.493</v>
      </c>
      <c r="AR363" s="380">
        <f t="array" aca="true" ref="AR363">INDEX(KM_PCT,MATCH($A363,'Knowledge - Percentages'!$B:$B,0),'Data - Knowledge'!AR$8)/100</f>
        <v>0.71700000000000008</v>
      </c>
      <c r="AS363" s="380">
        <f t="array" aca="true" ref="AS363">INDEX(KM_PCT,MATCH($A363,'Knowledge - Percentages'!$B:$B,0),'Data - Knowledge'!AS$8)/100</f>
        <v>0.635</v>
      </c>
      <c r="AT363" s="380">
        <f t="array" aca="true" ref="AT363">INDEX(KM_PCT,MATCH($A363,'Knowledge - Percentages'!$B:$B,0),'Data - Knowledge'!AT$8)/100</f>
        <v>0.631</v>
      </c>
      <c r="AU363" s="380">
        <f t="array" aca="true" ref="AU363">INDEX(KM_PCT,MATCH($A363,'Knowledge - Percentages'!$B:$B,0),'Data - Knowledge'!AU$8)/100</f>
        <v>0.467</v>
      </c>
      <c r="AV363" s="380">
        <f t="array" aca="true" ref="AV363">INDEX(KM_PCT,MATCH($A363,'Knowledge - Percentages'!$B:$B,0),'Data - Knowledge'!AV$8)/100</f>
        <v>0.467</v>
      </c>
      <c r="AW363" s="380">
        <f t="array" aca="true" ref="AW363">INDEX(KM_PCT,MATCH($A363,'Knowledge - Percentages'!$B:$B,0),'Data - Knowledge'!AW$8)/100</f>
        <v>0.467</v>
      </c>
      <c r="AX363" s="380">
        <f t="array" aca="true" ref="AX363">INDEX(KM_PCT,MATCH($A363,'Knowledge - Percentages'!$B:$B,0),'Data - Knowledge'!AX$8)/100</f>
        <v>0.588</v>
      </c>
      <c r="AY363" s="380">
        <f t="array" aca="true" ref="AY363">INDEX(KM_PCT,MATCH($A363,'Knowledge - Percentages'!$B:$B,0),'Data - Knowledge'!AY$8)/100</f>
        <v>0.40299999999999997</v>
      </c>
      <c r="AZ363" s="380">
        <f t="array" aca="true" ref="AZ363">INDEX(KM_PCT,MATCH($A363,'Knowledge - Percentages'!$B:$B,0),'Data - Knowledge'!AZ$8)/100</f>
        <v>0.449</v>
      </c>
      <c r="BA363" s="380">
        <f t="array" aca="true" ref="BA363">INDEX(KM_PCT,MATCH($A363,'Knowledge - Percentages'!$B:$B,0),'Data - Knowledge'!BA$8)/100</f>
        <v>0.436</v>
      </c>
      <c r="BB363" s="380">
        <f t="array" aca="true" ref="BB363">INDEX(KM_PCT,MATCH($A363,'Knowledge - Percentages'!$B:$B,0),'Data - Knowledge'!BB$8)/100</f>
        <v>0.414</v>
      </c>
      <c r="BC363" s="380">
        <f t="array" aca="true" ref="BC363">INDEX(KM_PCT,MATCH($A363,'Knowledge - Percentages'!$B:$B,0),'Data - Knowledge'!BC$8)/100</f>
        <v>0.318</v>
      </c>
      <c r="BD363" s="380">
        <f t="array" aca="true" ref="BD363">INDEX(KM_PCT,MATCH($A363,'Knowledge - Percentages'!$B:$B,0),'Data - Knowledge'!BD$8)/100</f>
        <v>0.319</v>
      </c>
      <c r="BE363" s="380">
        <f t="array" aca="true" ref="BE363">INDEX(KM_PCT,MATCH($A363,'Knowledge - Percentages'!$B:$B,0),'Data - Knowledge'!BE$8)/100</f>
        <v>0.375</v>
      </c>
      <c r="BF363" s="380">
        <f t="array" aca="true" ref="BF363">INDEX(KM_PCT,MATCH($A363,'Knowledge - Percentages'!$B:$B,0),'Data - Knowledge'!BF$8)/100</f>
        <v>0.387</v>
      </c>
      <c r="BG363" s="380">
        <f t="array" aca="true" ref="BG363">INDEX(KM_PCT,MATCH($A363,'Knowledge - Percentages'!$B:$B,0),'Data - Knowledge'!BG$8)/100</f>
        <v>0.48200000000000004</v>
      </c>
      <c r="BH363" s="380">
        <f t="array" aca="true" ref="BH363">INDEX(KM_PCT,MATCH($A363,'Knowledge - Percentages'!$B:$B,0),'Data - Knowledge'!BH$8)/100</f>
        <v>0.48200000000000004</v>
      </c>
      <c r="BI363" s="380">
        <f t="array" aca="true" ref="BI363">INDEX(KM_PCT,MATCH($A363,'Knowledge - Percentages'!$B:$B,0),'Data - Knowledge'!BI$8)/100</f>
        <v>0.48200000000000004</v>
      </c>
      <c r="BJ363" s="380">
        <f t="array" aca="true" ref="BJ363">INDEX(KM_PCT,MATCH($A363,'Knowledge - Percentages'!$B:$B,0),'Data - Knowledge'!BJ$8)/100</f>
        <v>0.48200000000000004</v>
      </c>
      <c r="BK363" s="380">
        <f t="array" aca="true" ref="BK363">INDEX(KM_PCT,MATCH($A363,'Knowledge - Percentages'!$B:$B,0),'Data - Knowledge'!BK$8)/100</f>
        <v>0.48200000000000004</v>
      </c>
      <c r="BL363" s="380">
        <f t="array" aca="true" ref="BL363">INDEX(KM_PCT,MATCH($A363,'Knowledge - Percentages'!$B:$B,0),'Data - Knowledge'!BL$8)/100</f>
        <v>0.48200000000000004</v>
      </c>
      <c r="BM363" s="380">
        <f t="array" aca="true" ref="BM363">INDEX(KM_PCT,MATCH($A363,'Knowledge - Percentages'!$B:$B,0),'Data - Knowledge'!BM$8)/100</f>
        <v>0.508</v>
      </c>
      <c r="BN363" s="380">
        <f t="array" aca="true" ref="BN363">INDEX(KM_PCT,MATCH($A363,'Knowledge - Percentages'!$B:$B,0),'Data - Knowledge'!BN$8)/100</f>
        <v>0.45399999999999996</v>
      </c>
      <c r="BO363" s="380">
        <f t="array" aca="true" ref="BO363">INDEX(KM_PCT,MATCH($A363,'Knowledge - Percentages'!$B:$B,0),'Data - Knowledge'!BO$8)/100</f>
        <v>0.46</v>
      </c>
      <c r="BP363" s="380">
        <f t="array" aca="true" ref="BP363">INDEX(KM_PCT,MATCH($A363,'Knowledge - Percentages'!$B:$B,0),'Data - Knowledge'!BP$8)/100</f>
        <v>0.46</v>
      </c>
      <c r="BQ363" s="380">
        <f t="array" aca="true" ref="BQ363">INDEX(KM_PCT,MATCH($A363,'Knowledge - Percentages'!$B:$B,0),'Data - Knowledge'!BQ$8)/100</f>
        <v>0.447</v>
      </c>
    </row>
    <row r="364" spans="1:69">
      <c r="A364" t="s">
        <v>753</v>
      </c>
      <c r="B364" t="s">
        <v>1195</v>
      </c>
      <c r="C364" t="s">
        <v>1291</v>
      </c>
      <c r="D364" t="s">
        <v>1293</v>
      </c>
      <c r="E364" s="373">
        <f>SUMPRODUCT($K$2:$BQ$2,$K364:$BQ364)/$J$2</f>
        <v>0.2436401515151515</v>
      </c>
      <c r="F364" s="379">
        <f>SUMPRODUCT($K$2:$BQ$2,$K364:$BQ364)</f>
        <v>64.321</v>
      </c>
      <c r="G364" s="373">
        <f>SUMPRODUCT($K$3:$BQ$3,$K364:$BQ364)/$J$3</f>
        <v>0.22681139630390143</v>
      </c>
      <c r="H364" s="379">
        <f>SUMPRODUCT($K$3:$BQ$3,$K364:$BQ364)</f>
        <v>2209.143</v>
      </c>
      <c r="I364" s="373">
        <f>CORREL($K$4:$BQ$4,$K364:$BQ364)</f>
        <v>-0.17596088454542158</v>
      </c>
      <c r="J364" s="379">
        <f>$E364/$G364*100</f>
        <v>107.41971324434749</v>
      </c>
      <c r="K364" s="380">
        <f t="array" aca="true" ref="K364">INDEX(KM_PCT,MATCH($A364,'Knowledge - Percentages'!$B:$B,0),'Data - Knowledge'!K$8)/100</f>
        <v>0.376</v>
      </c>
      <c r="L364" s="380">
        <f t="array" aca="true" ref="L364">INDEX(KM_PCT,MATCH($A364,'Knowledge - Percentages'!$B:$B,0),'Data - Knowledge'!L$8)/100</f>
        <v>0.55799999999999994</v>
      </c>
      <c r="M364" s="380">
        <f t="array" aca="true" ref="M364">INDEX(KM_PCT,MATCH($A364,'Knowledge - Percentages'!$B:$B,0),'Data - Knowledge'!M$8)/100</f>
        <v>0.35</v>
      </c>
      <c r="N364" s="380">
        <f t="array" aca="true" ref="N364">INDEX(KM_PCT,MATCH($A364,'Knowledge - Percentages'!$B:$B,0),'Data - Knowledge'!N$8)/100</f>
        <v>0.179</v>
      </c>
      <c r="O364" s="380">
        <f t="array" aca="true" ref="O364">INDEX(KM_PCT,MATCH($A364,'Knowledge - Percentages'!$B:$B,0),'Data - Knowledge'!O$8)/100</f>
        <v>0.22899999999999998</v>
      </c>
      <c r="P364" s="380">
        <f t="array" aca="true" ref="P364">INDEX(KM_PCT,MATCH($A364,'Knowledge - Percentages'!$B:$B,0),'Data - Knowledge'!P$8)/100</f>
        <v>0.22899999999999998</v>
      </c>
      <c r="Q364" s="380">
        <f t="array" aca="true" ref="Q364">INDEX(KM_PCT,MATCH($A364,'Knowledge - Percentages'!$B:$B,0),'Data - Knowledge'!Q$8)/100</f>
        <v>0.22899999999999998</v>
      </c>
      <c r="R364" s="380">
        <f t="array" aca="true" ref="R364">INDEX(KM_PCT,MATCH($A364,'Knowledge - Percentages'!$B:$B,0),'Data - Knowledge'!R$8)/100</f>
        <v>0.293</v>
      </c>
      <c r="S364" s="380">
        <f t="array" aca="true" ref="S364">INDEX(KM_PCT,MATCH($A364,'Knowledge - Percentages'!$B:$B,0),'Data - Knowledge'!S$8)/100</f>
        <v>0.22899999999999998</v>
      </c>
      <c r="T364" s="380">
        <f t="array" aca="true" ref="T364">INDEX(KM_PCT,MATCH($A364,'Knowledge - Percentages'!$B:$B,0),'Data - Knowledge'!T$8)/100</f>
        <v>0.204</v>
      </c>
      <c r="U364" s="380">
        <f t="array" aca="true" ref="U364">INDEX(KM_PCT,MATCH($A364,'Knowledge - Percentages'!$B:$B,0),'Data - Knowledge'!U$8)/100</f>
        <v>0.204</v>
      </c>
      <c r="V364" s="380">
        <f t="array" aca="true" ref="V364">INDEX(KM_PCT,MATCH($A364,'Knowledge - Percentages'!$B:$B,0),'Data - Knowledge'!V$8)/100</f>
        <v>0.13699999999999998</v>
      </c>
      <c r="W364" s="380">
        <f t="array" aca="true" ref="W364">INDEX(KM_PCT,MATCH($A364,'Knowledge - Percentages'!$B:$B,0),'Data - Knowledge'!W$8)/100</f>
        <v>0.22399999999999998</v>
      </c>
      <c r="X364" s="380">
        <f t="array" aca="true" ref="X364">INDEX(KM_PCT,MATCH($A364,'Knowledge - Percentages'!$B:$B,0),'Data - Knowledge'!X$8)/100</f>
        <v>0.371</v>
      </c>
      <c r="Y364" s="380">
        <f t="array" aca="true" ref="Y364">INDEX(KM_PCT,MATCH($A364,'Knowledge - Percentages'!$B:$B,0),'Data - Knowledge'!Y$8)/100</f>
        <v>0.371</v>
      </c>
      <c r="Z364" s="380">
        <f t="array" aca="true" ref="Z364">INDEX(KM_PCT,MATCH($A364,'Knowledge - Percentages'!$B:$B,0),'Data - Knowledge'!Z$8)/100</f>
        <v>0.39899999999999997</v>
      </c>
      <c r="AA364" s="380">
        <f t="array" aca="true" ref="AA364">INDEX(KM_PCT,MATCH($A364,'Knowledge - Percentages'!$B:$B,0),'Data - Knowledge'!AA$8)/100</f>
        <v>0.371</v>
      </c>
      <c r="AB364" s="380">
        <f t="array" aca="true" ref="AB364">INDEX(KM_PCT,MATCH($A364,'Knowledge - Percentages'!$B:$B,0),'Data - Knowledge'!AB$8)/100</f>
        <v>0.27399999999999997</v>
      </c>
      <c r="AC364" s="380">
        <f t="array" aca="true" ref="AC364">INDEX(KM_PCT,MATCH($A364,'Knowledge - Percentages'!$B:$B,0),'Data - Knowledge'!AC$8)/100</f>
        <v>0.344</v>
      </c>
      <c r="AD364" s="380">
        <f t="array" aca="true" ref="AD364">INDEX(KM_PCT,MATCH($A364,'Knowledge - Percentages'!$B:$B,0),'Data - Knowledge'!AD$8)/100</f>
        <v>0.424</v>
      </c>
      <c r="AE364" s="380">
        <f t="array" aca="true" ref="AE364">INDEX(KM_PCT,MATCH($A364,'Knowledge - Percentages'!$B:$B,0),'Data - Knowledge'!AE$8)/100</f>
        <v>0.19399999999999998</v>
      </c>
      <c r="AF364" s="380">
        <f t="array" aca="true" ref="AF364">INDEX(KM_PCT,MATCH($A364,'Knowledge - Percentages'!$B:$B,0),'Data - Knowledge'!AF$8)/100</f>
        <v>0.19399999999999998</v>
      </c>
      <c r="AG364" s="380">
        <f t="array" aca="true" ref="AG364">INDEX(KM_PCT,MATCH($A364,'Knowledge - Percentages'!$B:$B,0),'Data - Knowledge'!AG$8)/100</f>
        <v>0.192</v>
      </c>
      <c r="AH364" s="380">
        <f t="array" aca="true" ref="AH364">INDEX(KM_PCT,MATCH($A364,'Knowledge - Percentages'!$B:$B,0),'Data - Knowledge'!AH$8)/100</f>
        <v>0.214</v>
      </c>
      <c r="AI364" s="380">
        <f t="array" aca="true" ref="AI364">INDEX(KM_PCT,MATCH($A364,'Knowledge - Percentages'!$B:$B,0),'Data - Knowledge'!AI$8)/100</f>
        <v>0.366</v>
      </c>
      <c r="AJ364" s="380">
        <f t="array" aca="true" ref="AJ364">INDEX(KM_PCT,MATCH($A364,'Knowledge - Percentages'!$B:$B,0),'Data - Knowledge'!AJ$8)/100</f>
        <v>0.214</v>
      </c>
      <c r="AK364" s="380">
        <f t="array" aca="true" ref="AK364">INDEX(KM_PCT,MATCH($A364,'Knowledge - Percentages'!$B:$B,0),'Data - Knowledge'!AK$8)/100</f>
        <v>0.213</v>
      </c>
      <c r="AL364" s="380">
        <f t="array" aca="true" ref="AL364">INDEX(KM_PCT,MATCH($A364,'Knowledge - Percentages'!$B:$B,0),'Data - Knowledge'!AL$8)/100</f>
        <v>0.225</v>
      </c>
      <c r="AM364" s="380">
        <f t="array" aca="true" ref="AM364">INDEX(KM_PCT,MATCH($A364,'Knowledge - Percentages'!$B:$B,0),'Data - Knowledge'!AM$8)/100</f>
        <v>0.214</v>
      </c>
      <c r="AN364" s="380">
        <f t="array" aca="true" ref="AN364">INDEX(KM_PCT,MATCH($A364,'Knowledge - Percentages'!$B:$B,0),'Data - Knowledge'!AN$8)/100</f>
        <v>0.127</v>
      </c>
      <c r="AO364" s="380">
        <f t="array" aca="true" ref="AO364">INDEX(KM_PCT,MATCH($A364,'Knowledge - Percentages'!$B:$B,0),'Data - Knowledge'!AO$8)/100</f>
        <v>0.133</v>
      </c>
      <c r="AP364" s="380">
        <f t="array" aca="true" ref="AP364">INDEX(KM_PCT,MATCH($A364,'Knowledge - Percentages'!$B:$B,0),'Data - Knowledge'!AP$8)/100</f>
        <v>0.261</v>
      </c>
      <c r="AQ364" s="380">
        <f t="array" aca="true" ref="AQ364">INDEX(KM_PCT,MATCH($A364,'Knowledge - Percentages'!$B:$B,0),'Data - Knowledge'!AQ$8)/100</f>
        <v>0.239</v>
      </c>
      <c r="AR364" s="380">
        <f t="array" aca="true" ref="AR364">INDEX(KM_PCT,MATCH($A364,'Knowledge - Percentages'!$B:$B,0),'Data - Knowledge'!AR$8)/100</f>
        <v>0.614</v>
      </c>
      <c r="AS364" s="380">
        <f t="array" aca="true" ref="AS364">INDEX(KM_PCT,MATCH($A364,'Knowledge - Percentages'!$B:$B,0),'Data - Knowledge'!AS$8)/100</f>
        <v>0.456</v>
      </c>
      <c r="AT364" s="380">
        <f t="array" aca="true" ref="AT364">INDEX(KM_PCT,MATCH($A364,'Knowledge - Percentages'!$B:$B,0),'Data - Knowledge'!AT$8)/100</f>
        <v>0.424</v>
      </c>
      <c r="AU364" s="380">
        <f t="array" aca="true" ref="AU364">INDEX(KM_PCT,MATCH($A364,'Knowledge - Percentages'!$B:$B,0),'Data - Knowledge'!AU$8)/100</f>
        <v>0.257</v>
      </c>
      <c r="AV364" s="380">
        <f t="array" aca="true" ref="AV364">INDEX(KM_PCT,MATCH($A364,'Knowledge - Percentages'!$B:$B,0),'Data - Knowledge'!AV$8)/100</f>
        <v>0.252</v>
      </c>
      <c r="AW364" s="380">
        <f t="array" aca="true" ref="AW364">INDEX(KM_PCT,MATCH($A364,'Knowledge - Percentages'!$B:$B,0),'Data - Knowledge'!AW$8)/100</f>
        <v>0.244</v>
      </c>
      <c r="AX364" s="380">
        <f t="array" aca="true" ref="AX364">INDEX(KM_PCT,MATCH($A364,'Knowledge - Percentages'!$B:$B,0),'Data - Knowledge'!AX$8)/100</f>
        <v>0.361</v>
      </c>
      <c r="AY364" s="380">
        <f t="array" aca="true" ref="AY364">INDEX(KM_PCT,MATCH($A364,'Knowledge - Percentages'!$B:$B,0),'Data - Knowledge'!AY$8)/100</f>
        <v>0.19399999999999998</v>
      </c>
      <c r="AZ364" s="380">
        <f t="array" aca="true" ref="AZ364">INDEX(KM_PCT,MATCH($A364,'Knowledge - Percentages'!$B:$B,0),'Data - Knowledge'!AZ$8)/100</f>
        <v>0.252</v>
      </c>
      <c r="BA364" s="380">
        <f t="array" aca="true" ref="BA364">INDEX(KM_PCT,MATCH($A364,'Knowledge - Percentages'!$B:$B,0),'Data - Knowledge'!BA$8)/100</f>
        <v>0.23199999999999998</v>
      </c>
      <c r="BB364" s="380">
        <f t="array" aca="true" ref="BB364">INDEX(KM_PCT,MATCH($A364,'Knowledge - Percentages'!$B:$B,0),'Data - Knowledge'!BB$8)/100</f>
        <v>0.2</v>
      </c>
      <c r="BC364" s="380">
        <f t="array" aca="true" ref="BC364">INDEX(KM_PCT,MATCH($A364,'Knowledge - Percentages'!$B:$B,0),'Data - Knowledge'!BC$8)/100</f>
        <v>0.196</v>
      </c>
      <c r="BD364" s="380">
        <f t="array" aca="true" ref="BD364">INDEX(KM_PCT,MATCH($A364,'Knowledge - Percentages'!$B:$B,0),'Data - Knowledge'!BD$8)/100</f>
        <v>0.156</v>
      </c>
      <c r="BE364" s="380">
        <f t="array" aca="true" ref="BE364">INDEX(KM_PCT,MATCH($A364,'Knowledge - Percentages'!$B:$B,0),'Data - Knowledge'!BE$8)/100</f>
        <v>0.196</v>
      </c>
      <c r="BF364" s="380">
        <f t="array" aca="true" ref="BF364">INDEX(KM_PCT,MATCH($A364,'Knowledge - Percentages'!$B:$B,0),'Data - Knowledge'!BF$8)/100</f>
        <v>0.196</v>
      </c>
      <c r="BG364" s="380">
        <f t="array" aca="true" ref="BG364">INDEX(KM_PCT,MATCH($A364,'Knowledge - Percentages'!$B:$B,0),'Data - Knowledge'!BG$8)/100</f>
        <v>0.282</v>
      </c>
      <c r="BH364" s="380">
        <f t="array" aca="true" ref="BH364">INDEX(KM_PCT,MATCH($A364,'Knowledge - Percentages'!$B:$B,0),'Data - Knowledge'!BH$8)/100</f>
        <v>0.282</v>
      </c>
      <c r="BI364" s="380">
        <f t="array" aca="true" ref="BI364">INDEX(KM_PCT,MATCH($A364,'Knowledge - Percentages'!$B:$B,0),'Data - Knowledge'!BI$8)/100</f>
        <v>0.282</v>
      </c>
      <c r="BJ364" s="380">
        <f t="array" aca="true" ref="BJ364">INDEX(KM_PCT,MATCH($A364,'Knowledge - Percentages'!$B:$B,0),'Data - Knowledge'!BJ$8)/100</f>
        <v>0.318</v>
      </c>
      <c r="BK364" s="380">
        <f t="array" aca="true" ref="BK364">INDEX(KM_PCT,MATCH($A364,'Knowledge - Percentages'!$B:$B,0),'Data - Knowledge'!BK$8)/100</f>
        <v>0.318</v>
      </c>
      <c r="BL364" s="380">
        <f t="array" aca="true" ref="BL364">INDEX(KM_PCT,MATCH($A364,'Knowledge - Percentages'!$B:$B,0),'Data - Knowledge'!BL$8)/100</f>
        <v>0.349</v>
      </c>
      <c r="BM364" s="380">
        <f t="array" aca="true" ref="BM364">INDEX(KM_PCT,MATCH($A364,'Knowledge - Percentages'!$B:$B,0),'Data - Knowledge'!BM$8)/100</f>
        <v>0.431</v>
      </c>
      <c r="BN364" s="380">
        <f t="array" aca="true" ref="BN364">INDEX(KM_PCT,MATCH($A364,'Knowledge - Percentages'!$B:$B,0),'Data - Knowledge'!BN$8)/100</f>
        <v>0.26</v>
      </c>
      <c r="BO364" s="380">
        <f t="array" aca="true" ref="BO364">INDEX(KM_PCT,MATCH($A364,'Knowledge - Percentages'!$B:$B,0),'Data - Knowledge'!BO$8)/100</f>
        <v>0.275</v>
      </c>
      <c r="BP364" s="380">
        <f t="array" aca="true" ref="BP364">INDEX(KM_PCT,MATCH($A364,'Knowledge - Percentages'!$B:$B,0),'Data - Knowledge'!BP$8)/100</f>
        <v>0.275</v>
      </c>
      <c r="BQ364" s="380">
        <f t="array" aca="true" ref="BQ364">INDEX(KM_PCT,MATCH($A364,'Knowledge - Percentages'!$B:$B,0),'Data - Knowledge'!BQ$8)/100</f>
        <v>0.275</v>
      </c>
    </row>
    <row r="365" spans="1:69">
      <c r="A365" t="s">
        <v>1294</v>
      </c>
      <c r="B365" t="s">
        <v>1195</v>
      </c>
      <c r="C365" t="s">
        <v>1291</v>
      </c>
      <c r="D365" t="s">
        <v>1295</v>
      </c>
      <c r="E365" s="373">
        <f>SUMPRODUCT($K$2:$BQ$2,$K365:$BQ365)/$J$2</f>
        <v>0.25891666666666668</v>
      </c>
      <c r="F365" s="379">
        <f>SUMPRODUCT($K$2:$BQ$2,$K365:$BQ365)</f>
        <v>68.354</v>
      </c>
      <c r="G365" s="373">
        <f>SUMPRODUCT($K$3:$BQ$3,$K365:$BQ365)/$J$3</f>
        <v>0.28831940451745375</v>
      </c>
      <c r="H365" s="379">
        <f>SUMPRODUCT($K$3:$BQ$3,$K365:$BQ365)</f>
        <v>2808.2309999999993</v>
      </c>
      <c r="I365" s="373">
        <f>CORREL($K$4:$BQ$4,$K365:$BQ365)</f>
        <v>-0.30993689888255854</v>
      </c>
      <c r="J365" s="379">
        <f>$E365/$G365*100</f>
        <v>89.802026020414061</v>
      </c>
      <c r="K365" s="380">
        <f t="array" aca="true" ref="K365">INDEX(KM_PCT,MATCH($A365,'Knowledge - Percentages'!$B:$B,0),'Data - Knowledge'!K$8)/100</f>
        <v>0.451</v>
      </c>
      <c r="L365" s="380">
        <f t="array" aca="true" ref="L365">INDEX(KM_PCT,MATCH($A365,'Knowledge - Percentages'!$B:$B,0),'Data - Knowledge'!L$8)/100</f>
        <v>0.42200000000000004</v>
      </c>
      <c r="M365" s="380">
        <f t="array" aca="true" ref="M365">INDEX(KM_PCT,MATCH($A365,'Knowledge - Percentages'!$B:$B,0),'Data - Knowledge'!M$8)/100</f>
        <v>0.381</v>
      </c>
      <c r="N365" s="380">
        <f t="array" aca="true" ref="N365">INDEX(KM_PCT,MATCH($A365,'Knowledge - Percentages'!$B:$B,0),'Data - Knowledge'!N$8)/100</f>
        <v>0.306</v>
      </c>
      <c r="O365" s="380">
        <f t="array" aca="true" ref="O365">INDEX(KM_PCT,MATCH($A365,'Knowledge - Percentages'!$B:$B,0),'Data - Knowledge'!O$8)/100</f>
        <v>0.306</v>
      </c>
      <c r="P365" s="380">
        <f t="array" aca="true" ref="P365">INDEX(KM_PCT,MATCH($A365,'Knowledge - Percentages'!$B:$B,0),'Data - Knowledge'!P$8)/100</f>
        <v>0.306</v>
      </c>
      <c r="Q365" s="380">
        <f t="array" aca="true" ref="Q365">INDEX(KM_PCT,MATCH($A365,'Knowledge - Percentages'!$B:$B,0),'Data - Knowledge'!Q$8)/100</f>
        <v>0.335</v>
      </c>
      <c r="R365" s="380">
        <f t="array" aca="true" ref="R365">INDEX(KM_PCT,MATCH($A365,'Knowledge - Percentages'!$B:$B,0),'Data - Knowledge'!R$8)/100</f>
        <v>0.306</v>
      </c>
      <c r="S365" s="380">
        <f t="array" aca="true" ref="S365">INDEX(KM_PCT,MATCH($A365,'Knowledge - Percentages'!$B:$B,0),'Data - Knowledge'!S$8)/100</f>
        <v>0.306</v>
      </c>
      <c r="T365" s="380">
        <f t="array" aca="true" ref="T365">INDEX(KM_PCT,MATCH($A365,'Knowledge - Percentages'!$B:$B,0),'Data - Knowledge'!T$8)/100</f>
        <v>0.304</v>
      </c>
      <c r="U365" s="380">
        <f t="array" aca="true" ref="U365">INDEX(KM_PCT,MATCH($A365,'Knowledge - Percentages'!$B:$B,0),'Data - Knowledge'!U$8)/100</f>
        <v>0.311</v>
      </c>
      <c r="V365" s="380">
        <f t="array" aca="true" ref="V365">INDEX(KM_PCT,MATCH($A365,'Knowledge - Percentages'!$B:$B,0),'Data - Knowledge'!V$8)/100</f>
        <v>0.254</v>
      </c>
      <c r="W365" s="380">
        <f t="array" aca="true" ref="W365">INDEX(KM_PCT,MATCH($A365,'Knowledge - Percentages'!$B:$B,0),'Data - Knowledge'!W$8)/100</f>
        <v>0.304</v>
      </c>
      <c r="X365" s="380">
        <f t="array" aca="true" ref="X365">INDEX(KM_PCT,MATCH($A365,'Knowledge - Percentages'!$B:$B,0),'Data - Knowledge'!X$8)/100</f>
        <v>0.376</v>
      </c>
      <c r="Y365" s="380">
        <f t="array" aca="true" ref="Y365">INDEX(KM_PCT,MATCH($A365,'Knowledge - Percentages'!$B:$B,0),'Data - Knowledge'!Y$8)/100</f>
        <v>0.33</v>
      </c>
      <c r="Z365" s="380">
        <f t="array" aca="true" ref="Z365">INDEX(KM_PCT,MATCH($A365,'Knowledge - Percentages'!$B:$B,0),'Data - Knowledge'!Z$8)/100</f>
        <v>0.43200000000000005</v>
      </c>
      <c r="AA365" s="380">
        <f t="array" aca="true" ref="AA365">INDEX(KM_PCT,MATCH($A365,'Knowledge - Percentages'!$B:$B,0),'Data - Knowledge'!AA$8)/100</f>
        <v>0.275</v>
      </c>
      <c r="AB365" s="380">
        <f t="array" aca="true" ref="AB365">INDEX(KM_PCT,MATCH($A365,'Knowledge - Percentages'!$B:$B,0),'Data - Knowledge'!AB$8)/100</f>
        <v>0.313</v>
      </c>
      <c r="AC365" s="380">
        <f t="array" aca="true" ref="AC365">INDEX(KM_PCT,MATCH($A365,'Knowledge - Percentages'!$B:$B,0),'Data - Knowledge'!AC$8)/100</f>
        <v>0.32799999999999996</v>
      </c>
      <c r="AD365" s="380">
        <f t="array" aca="true" ref="AD365">INDEX(KM_PCT,MATCH($A365,'Knowledge - Percentages'!$B:$B,0),'Data - Knowledge'!AD$8)/100</f>
        <v>0.379</v>
      </c>
      <c r="AE365" s="380">
        <f t="array" aca="true" ref="AE365">INDEX(KM_PCT,MATCH($A365,'Knowledge - Percentages'!$B:$B,0),'Data - Knowledge'!AE$8)/100</f>
        <v>0.276</v>
      </c>
      <c r="AF365" s="380">
        <f t="array" aca="true" ref="AF365">INDEX(KM_PCT,MATCH($A365,'Knowledge - Percentages'!$B:$B,0),'Data - Knowledge'!AF$8)/100</f>
        <v>0.276</v>
      </c>
      <c r="AG365" s="380">
        <f t="array" aca="true" ref="AG365">INDEX(KM_PCT,MATCH($A365,'Knowledge - Percentages'!$B:$B,0),'Data - Knowledge'!AG$8)/100</f>
        <v>0.272</v>
      </c>
      <c r="AH365" s="380">
        <f t="array" aca="true" ref="AH365">INDEX(KM_PCT,MATCH($A365,'Knowledge - Percentages'!$B:$B,0),'Data - Knowledge'!AH$8)/100</f>
        <v>0.28300000000000003</v>
      </c>
      <c r="AI365" s="380">
        <f t="array" aca="true" ref="AI365">INDEX(KM_PCT,MATCH($A365,'Knowledge - Percentages'!$B:$B,0),'Data - Knowledge'!AI$8)/100</f>
        <v>0.28300000000000003</v>
      </c>
      <c r="AJ365" s="380">
        <f t="array" aca="true" ref="AJ365">INDEX(KM_PCT,MATCH($A365,'Knowledge - Percentages'!$B:$B,0),'Data - Knowledge'!AJ$8)/100</f>
        <v>0.28300000000000003</v>
      </c>
      <c r="AK365" s="380">
        <f t="array" aca="true" ref="AK365">INDEX(KM_PCT,MATCH($A365,'Knowledge - Percentages'!$B:$B,0),'Data - Knowledge'!AK$8)/100</f>
        <v>0.28300000000000003</v>
      </c>
      <c r="AL365" s="380">
        <f t="array" aca="true" ref="AL365">INDEX(KM_PCT,MATCH($A365,'Knowledge - Percentages'!$B:$B,0),'Data - Knowledge'!AL$8)/100</f>
        <v>0.28300000000000003</v>
      </c>
      <c r="AM365" s="380">
        <f t="array" aca="true" ref="AM365">INDEX(KM_PCT,MATCH($A365,'Knowledge - Percentages'!$B:$B,0),'Data - Knowledge'!AM$8)/100</f>
        <v>0.28300000000000003</v>
      </c>
      <c r="AN365" s="380">
        <f t="array" aca="true" ref="AN365">INDEX(KM_PCT,MATCH($A365,'Knowledge - Percentages'!$B:$B,0),'Data - Knowledge'!AN$8)/100</f>
        <v>0.23800000000000002</v>
      </c>
      <c r="AO365" s="380">
        <f t="array" aca="true" ref="AO365">INDEX(KM_PCT,MATCH($A365,'Knowledge - Percentages'!$B:$B,0),'Data - Knowledge'!AO$8)/100</f>
        <v>0.24</v>
      </c>
      <c r="AP365" s="380">
        <f t="array" aca="true" ref="AP365">INDEX(KM_PCT,MATCH($A365,'Knowledge - Percentages'!$B:$B,0),'Data - Knowledge'!AP$8)/100</f>
        <v>0.325</v>
      </c>
      <c r="AQ365" s="380">
        <f t="array" aca="true" ref="AQ365">INDEX(KM_PCT,MATCH($A365,'Knowledge - Percentages'!$B:$B,0),'Data - Knowledge'!AQ$8)/100</f>
        <v>0.309</v>
      </c>
      <c r="AR365" s="380">
        <f t="array" aca="true" ref="AR365">INDEX(KM_PCT,MATCH($A365,'Knowledge - Percentages'!$B:$B,0),'Data - Knowledge'!AR$8)/100</f>
        <v>0.27</v>
      </c>
      <c r="AS365" s="380">
        <f t="array" aca="true" ref="AS365">INDEX(KM_PCT,MATCH($A365,'Knowledge - Percentages'!$B:$B,0),'Data - Knowledge'!AS$8)/100</f>
        <v>0.28600000000000003</v>
      </c>
      <c r="AT365" s="380">
        <f t="array" aca="true" ref="AT365">INDEX(KM_PCT,MATCH($A365,'Knowledge - Percentages'!$B:$B,0),'Data - Knowledge'!AT$8)/100</f>
        <v>0.295</v>
      </c>
      <c r="AU365" s="380">
        <f t="array" aca="true" ref="AU365">INDEX(KM_PCT,MATCH($A365,'Knowledge - Percentages'!$B:$B,0),'Data - Knowledge'!AU$8)/100</f>
        <v>0.261</v>
      </c>
      <c r="AV365" s="380">
        <f t="array" aca="true" ref="AV365">INDEX(KM_PCT,MATCH($A365,'Knowledge - Percentages'!$B:$B,0),'Data - Knowledge'!AV$8)/100</f>
        <v>0.261</v>
      </c>
      <c r="AW365" s="380">
        <f t="array" aca="true" ref="AW365">INDEX(KM_PCT,MATCH($A365,'Knowledge - Percentages'!$B:$B,0),'Data - Knowledge'!AW$8)/100</f>
        <v>0.261</v>
      </c>
      <c r="AX365" s="380">
        <f t="array" aca="true" ref="AX365">INDEX(KM_PCT,MATCH($A365,'Knowledge - Percentages'!$B:$B,0),'Data - Knowledge'!AX$8)/100</f>
        <v>0.309</v>
      </c>
      <c r="AY365" s="380">
        <f t="array" aca="true" ref="AY365">INDEX(KM_PCT,MATCH($A365,'Knowledge - Percentages'!$B:$B,0),'Data - Knowledge'!AY$8)/100</f>
        <v>0.248</v>
      </c>
      <c r="AZ365" s="380">
        <f t="array" aca="true" ref="AZ365">INDEX(KM_PCT,MATCH($A365,'Knowledge - Percentages'!$B:$B,0),'Data - Knowledge'!AZ$8)/100</f>
        <v>0.255</v>
      </c>
      <c r="BA365" s="380">
        <f t="array" aca="true" ref="BA365">INDEX(KM_PCT,MATCH($A365,'Knowledge - Percentages'!$B:$B,0),'Data - Knowledge'!BA$8)/100</f>
        <v>0.255</v>
      </c>
      <c r="BB365" s="380">
        <f t="array" aca="true" ref="BB365">INDEX(KM_PCT,MATCH($A365,'Knowledge - Percentages'!$B:$B,0),'Data - Knowledge'!BB$8)/100</f>
        <v>0.255</v>
      </c>
      <c r="BC365" s="380">
        <f t="array" aca="true" ref="BC365">INDEX(KM_PCT,MATCH($A365,'Knowledge - Percentages'!$B:$B,0),'Data - Knowledge'!BC$8)/100</f>
        <v>0.20199999999999999</v>
      </c>
      <c r="BD365" s="380">
        <f t="array" aca="true" ref="BD365">INDEX(KM_PCT,MATCH($A365,'Knowledge - Percentages'!$B:$B,0),'Data - Knowledge'!BD$8)/100</f>
        <v>0.19899999999999998</v>
      </c>
      <c r="BE365" s="380">
        <f t="array" aca="true" ref="BE365">INDEX(KM_PCT,MATCH($A365,'Knowledge - Percentages'!$B:$B,0),'Data - Knowledge'!BE$8)/100</f>
        <v>0.215</v>
      </c>
      <c r="BF365" s="380">
        <f t="array" aca="true" ref="BF365">INDEX(KM_PCT,MATCH($A365,'Knowledge - Percentages'!$B:$B,0),'Data - Knowledge'!BF$8)/100</f>
        <v>0.215</v>
      </c>
      <c r="BG365" s="380">
        <f t="array" aca="true" ref="BG365">INDEX(KM_PCT,MATCH($A365,'Knowledge - Percentages'!$B:$B,0),'Data - Knowledge'!BG$8)/100</f>
        <v>0.26899999999999996</v>
      </c>
      <c r="BH365" s="380">
        <f t="array" aca="true" ref="BH365">INDEX(KM_PCT,MATCH($A365,'Knowledge - Percentages'!$B:$B,0),'Data - Knowledge'!BH$8)/100</f>
        <v>0.26899999999999996</v>
      </c>
      <c r="BI365" s="380">
        <f t="array" aca="true" ref="BI365">INDEX(KM_PCT,MATCH($A365,'Knowledge - Percentages'!$B:$B,0),'Data - Knowledge'!BI$8)/100</f>
        <v>0.276</v>
      </c>
      <c r="BJ365" s="380">
        <f t="array" aca="true" ref="BJ365">INDEX(KM_PCT,MATCH($A365,'Knowledge - Percentages'!$B:$B,0),'Data - Knowledge'!BJ$8)/100</f>
        <v>0.26899999999999996</v>
      </c>
      <c r="BK365" s="380">
        <f t="array" aca="true" ref="BK365">INDEX(KM_PCT,MATCH($A365,'Knowledge - Percentages'!$B:$B,0),'Data - Knowledge'!BK$8)/100</f>
        <v>0.27</v>
      </c>
      <c r="BL365" s="380">
        <f t="array" aca="true" ref="BL365">INDEX(KM_PCT,MATCH($A365,'Knowledge - Percentages'!$B:$B,0),'Data - Knowledge'!BL$8)/100</f>
        <v>0.26899999999999996</v>
      </c>
      <c r="BM365" s="380">
        <f t="array" aca="true" ref="BM365">INDEX(KM_PCT,MATCH($A365,'Knowledge - Percentages'!$B:$B,0),'Data - Knowledge'!BM$8)/100</f>
        <v>0.26899999999999996</v>
      </c>
      <c r="BN365" s="380">
        <f t="array" aca="true" ref="BN365">INDEX(KM_PCT,MATCH($A365,'Knowledge - Percentages'!$B:$B,0),'Data - Knowledge'!BN$8)/100</f>
        <v>0.26</v>
      </c>
      <c r="BO365" s="380">
        <f t="array" aca="true" ref="BO365">INDEX(KM_PCT,MATCH($A365,'Knowledge - Percentages'!$B:$B,0),'Data - Knowledge'!BO$8)/100</f>
        <v>0.26899999999999996</v>
      </c>
      <c r="BP365" s="380">
        <f t="array" aca="true" ref="BP365">INDEX(KM_PCT,MATCH($A365,'Knowledge - Percentages'!$B:$B,0),'Data - Knowledge'!BP$8)/100</f>
        <v>0.24</v>
      </c>
      <c r="BQ365" s="380">
        <f t="array" aca="true" ref="BQ365">INDEX(KM_PCT,MATCH($A365,'Knowledge - Percentages'!$B:$B,0),'Data - Knowledge'!BQ$8)/100</f>
        <v>0.257</v>
      </c>
    </row>
    <row r="366" spans="1:69">
      <c r="A366" t="s">
        <v>1296</v>
      </c>
      <c r="B366" t="s">
        <v>1195</v>
      </c>
      <c r="C366" t="s">
        <v>1291</v>
      </c>
      <c r="D366" t="s">
        <v>1297</v>
      </c>
      <c r="E366" s="373">
        <f>SUMPRODUCT($K$2:$BQ$2,$K366:$BQ366)/$J$2</f>
        <v>0.17662878787878791</v>
      </c>
      <c r="F366" s="379">
        <f>SUMPRODUCT($K$2:$BQ$2,$K366:$BQ366)</f>
        <v>46.63000000000001</v>
      </c>
      <c r="G366" s="373">
        <f>SUMPRODUCT($K$3:$BQ$3,$K366:$BQ366)/$J$3</f>
        <v>0.18091088295687885</v>
      </c>
      <c r="H366" s="379">
        <f>SUMPRODUCT($K$3:$BQ$3,$K366:$BQ366)</f>
        <v>1762.072</v>
      </c>
      <c r="I366" s="373">
        <f>CORREL($K$4:$BQ$4,$K366:$BQ366)</f>
        <v>-0.17604633259947136</v>
      </c>
      <c r="J366" s="379">
        <f>$E366/$G366*100</f>
        <v>97.633036217554917</v>
      </c>
      <c r="K366" s="380">
        <f t="array" aca="true" ref="K366">INDEX(KM_PCT,MATCH($A366,'Knowledge - Percentages'!$B:$B,0),'Data - Knowledge'!K$8)/100</f>
        <v>0.33799999999999997</v>
      </c>
      <c r="L366" s="380">
        <f t="array" aca="true" ref="L366">INDEX(KM_PCT,MATCH($A366,'Knowledge - Percentages'!$B:$B,0),'Data - Knowledge'!L$8)/100</f>
        <v>0.457</v>
      </c>
      <c r="M366" s="380">
        <f t="array" aca="true" ref="M366">INDEX(KM_PCT,MATCH($A366,'Knowledge - Percentages'!$B:$B,0),'Data - Knowledge'!M$8)/100</f>
        <v>0.244</v>
      </c>
      <c r="N366" s="380">
        <f t="array" aca="true" ref="N366">INDEX(KM_PCT,MATCH($A366,'Knowledge - Percentages'!$B:$B,0),'Data - Knowledge'!N$8)/100</f>
        <v>0.185</v>
      </c>
      <c r="O366" s="380">
        <f t="array" aca="true" ref="O366">INDEX(KM_PCT,MATCH($A366,'Knowledge - Percentages'!$B:$B,0),'Data - Knowledge'!O$8)/100</f>
        <v>0.185</v>
      </c>
      <c r="P366" s="380">
        <f t="array" aca="true" ref="P366">INDEX(KM_PCT,MATCH($A366,'Knowledge - Percentages'!$B:$B,0),'Data - Knowledge'!P$8)/100</f>
        <v>0.207</v>
      </c>
      <c r="Q366" s="380">
        <f t="array" aca="true" ref="Q366">INDEX(KM_PCT,MATCH($A366,'Knowledge - Percentages'!$B:$B,0),'Data - Knowledge'!Q$8)/100</f>
        <v>0.18</v>
      </c>
      <c r="R366" s="380">
        <f t="array" aca="true" ref="R366">INDEX(KM_PCT,MATCH($A366,'Knowledge - Percentages'!$B:$B,0),'Data - Knowledge'!R$8)/100</f>
        <v>0.188</v>
      </c>
      <c r="S366" s="380">
        <f t="array" aca="true" ref="S366">INDEX(KM_PCT,MATCH($A366,'Knowledge - Percentages'!$B:$B,0),'Data - Knowledge'!S$8)/100</f>
        <v>0.185</v>
      </c>
      <c r="T366" s="380">
        <f t="array" aca="true" ref="T366">INDEX(KM_PCT,MATCH($A366,'Knowledge - Percentages'!$B:$B,0),'Data - Knowledge'!T$8)/100</f>
        <v>0.16699999999999998</v>
      </c>
      <c r="U366" s="380">
        <f t="array" aca="true" ref="U366">INDEX(KM_PCT,MATCH($A366,'Knowledge - Percentages'!$B:$B,0),'Data - Knowledge'!U$8)/100</f>
        <v>0.16699999999999998</v>
      </c>
      <c r="V366" s="380">
        <f t="array" aca="true" ref="V366">INDEX(KM_PCT,MATCH($A366,'Knowledge - Percentages'!$B:$B,0),'Data - Knowledge'!V$8)/100</f>
        <v>0.11900000000000001</v>
      </c>
      <c r="W366" s="380">
        <f t="array" aca="true" ref="W366">INDEX(KM_PCT,MATCH($A366,'Knowledge - Percentages'!$B:$B,0),'Data - Knowledge'!W$8)/100</f>
        <v>0.16699999999999998</v>
      </c>
      <c r="X366" s="380">
        <f t="array" aca="true" ref="X366">INDEX(KM_PCT,MATCH($A366,'Knowledge - Percentages'!$B:$B,0),'Data - Knowledge'!X$8)/100</f>
        <v>0.20199999999999999</v>
      </c>
      <c r="Y366" s="380">
        <f t="array" aca="true" ref="Y366">INDEX(KM_PCT,MATCH($A366,'Knowledge - Percentages'!$B:$B,0),'Data - Knowledge'!Y$8)/100</f>
        <v>0.20199999999999999</v>
      </c>
      <c r="Z366" s="380">
        <f t="array" aca="true" ref="Z366">INDEX(KM_PCT,MATCH($A366,'Knowledge - Percentages'!$B:$B,0),'Data - Knowledge'!Z$8)/100</f>
        <v>0.304</v>
      </c>
      <c r="AA366" s="380">
        <f t="array" aca="true" ref="AA366">INDEX(KM_PCT,MATCH($A366,'Knowledge - Percentages'!$B:$B,0),'Data - Knowledge'!AA$8)/100</f>
        <v>0.20199999999999999</v>
      </c>
      <c r="AB366" s="380">
        <f t="array" aca="true" ref="AB366">INDEX(KM_PCT,MATCH($A366,'Knowledge - Percentages'!$B:$B,0),'Data - Knowledge'!AB$8)/100</f>
        <v>0.198</v>
      </c>
      <c r="AC366" s="380">
        <f t="array" aca="true" ref="AC366">INDEX(KM_PCT,MATCH($A366,'Knowledge - Percentages'!$B:$B,0),'Data - Knowledge'!AC$8)/100</f>
        <v>0.198</v>
      </c>
      <c r="AD366" s="380">
        <f t="array" aca="true" ref="AD366">INDEX(KM_PCT,MATCH($A366,'Knowledge - Percentages'!$B:$B,0),'Data - Knowledge'!AD$8)/100</f>
        <v>0.213</v>
      </c>
      <c r="AE366" s="380">
        <f t="array" aca="true" ref="AE366">INDEX(KM_PCT,MATCH($A366,'Knowledge - Percentages'!$B:$B,0),'Data - Knowledge'!AE$8)/100</f>
        <v>0.184</v>
      </c>
      <c r="AF366" s="380">
        <f t="array" aca="true" ref="AF366">INDEX(KM_PCT,MATCH($A366,'Knowledge - Percentages'!$B:$B,0),'Data - Knowledge'!AF$8)/100</f>
        <v>0.184</v>
      </c>
      <c r="AG366" s="380">
        <f t="array" aca="true" ref="AG366">INDEX(KM_PCT,MATCH($A366,'Knowledge - Percentages'!$B:$B,0),'Data - Knowledge'!AG$8)/100</f>
        <v>0.184</v>
      </c>
      <c r="AH366" s="380">
        <f t="array" aca="true" ref="AH366">INDEX(KM_PCT,MATCH($A366,'Knowledge - Percentages'!$B:$B,0),'Data - Knowledge'!AH$8)/100</f>
        <v>0.184</v>
      </c>
      <c r="AI366" s="380">
        <f t="array" aca="true" ref="AI366">INDEX(KM_PCT,MATCH($A366,'Knowledge - Percentages'!$B:$B,0),'Data - Knowledge'!AI$8)/100</f>
        <v>0.184</v>
      </c>
      <c r="AJ366" s="380">
        <f t="array" aca="true" ref="AJ366">INDEX(KM_PCT,MATCH($A366,'Knowledge - Percentages'!$B:$B,0),'Data - Knowledge'!AJ$8)/100</f>
        <v>0.184</v>
      </c>
      <c r="AK366" s="380">
        <f t="array" aca="true" ref="AK366">INDEX(KM_PCT,MATCH($A366,'Knowledge - Percentages'!$B:$B,0),'Data - Knowledge'!AK$8)/100</f>
        <v>0.184</v>
      </c>
      <c r="AL366" s="380">
        <f t="array" aca="true" ref="AL366">INDEX(KM_PCT,MATCH($A366,'Knowledge - Percentages'!$B:$B,0),'Data - Knowledge'!AL$8)/100</f>
        <v>0.184</v>
      </c>
      <c r="AM366" s="380">
        <f t="array" aca="true" ref="AM366">INDEX(KM_PCT,MATCH($A366,'Knowledge - Percentages'!$B:$B,0),'Data - Knowledge'!AM$8)/100</f>
        <v>0.16699999999999998</v>
      </c>
      <c r="AN366" s="380">
        <f t="array" aca="true" ref="AN366">INDEX(KM_PCT,MATCH($A366,'Knowledge - Percentages'!$B:$B,0),'Data - Knowledge'!AN$8)/100</f>
        <v>0.16</v>
      </c>
      <c r="AO366" s="380">
        <f t="array" aca="true" ref="AO366">INDEX(KM_PCT,MATCH($A366,'Knowledge - Percentages'!$B:$B,0),'Data - Knowledge'!AO$8)/100</f>
        <v>0.13699999999999998</v>
      </c>
      <c r="AP366" s="380">
        <f t="array" aca="true" ref="AP366">INDEX(KM_PCT,MATCH($A366,'Knowledge - Percentages'!$B:$B,0),'Data - Knowledge'!AP$8)/100</f>
        <v>0.184</v>
      </c>
      <c r="AQ366" s="380">
        <f t="array" aca="true" ref="AQ366">INDEX(KM_PCT,MATCH($A366,'Knowledge - Percentages'!$B:$B,0),'Data - Knowledge'!AQ$8)/100</f>
        <v>0.184</v>
      </c>
      <c r="AR366" s="380">
        <f t="array" aca="true" ref="AR366">INDEX(KM_PCT,MATCH($A366,'Knowledge - Percentages'!$B:$B,0),'Data - Knowledge'!AR$8)/100</f>
        <v>0.183</v>
      </c>
      <c r="AS366" s="380">
        <f t="array" aca="true" ref="AS366">INDEX(KM_PCT,MATCH($A366,'Knowledge - Percentages'!$B:$B,0),'Data - Knowledge'!AS$8)/100</f>
        <v>0.183</v>
      </c>
      <c r="AT366" s="380">
        <f t="array" aca="true" ref="AT366">INDEX(KM_PCT,MATCH($A366,'Knowledge - Percentages'!$B:$B,0),'Data - Knowledge'!AT$8)/100</f>
        <v>0.183</v>
      </c>
      <c r="AU366" s="380">
        <f t="array" aca="true" ref="AU366">INDEX(KM_PCT,MATCH($A366,'Knowledge - Percentages'!$B:$B,0),'Data - Knowledge'!AU$8)/100</f>
        <v>0.195</v>
      </c>
      <c r="AV366" s="380">
        <f t="array" aca="true" ref="AV366">INDEX(KM_PCT,MATCH($A366,'Knowledge - Percentages'!$B:$B,0),'Data - Knowledge'!AV$8)/100</f>
        <v>0.195</v>
      </c>
      <c r="AW366" s="380">
        <f t="array" aca="true" ref="AW366">INDEX(KM_PCT,MATCH($A366,'Knowledge - Percentages'!$B:$B,0),'Data - Knowledge'!AW$8)/100</f>
        <v>0.195</v>
      </c>
      <c r="AX366" s="380">
        <f t="array" aca="true" ref="AX366">INDEX(KM_PCT,MATCH($A366,'Knowledge - Percentages'!$B:$B,0),'Data - Knowledge'!AX$8)/100</f>
        <v>0.245</v>
      </c>
      <c r="AY366" s="380">
        <f t="array" aca="true" ref="AY366">INDEX(KM_PCT,MATCH($A366,'Knowledge - Percentages'!$B:$B,0),'Data - Knowledge'!AY$8)/100</f>
        <v>0.162</v>
      </c>
      <c r="AZ366" s="380">
        <f t="array" aca="true" ref="AZ366">INDEX(KM_PCT,MATCH($A366,'Knowledge - Percentages'!$B:$B,0),'Data - Knowledge'!AZ$8)/100</f>
        <v>0.168</v>
      </c>
      <c r="BA366" s="380">
        <f t="array" aca="true" ref="BA366">INDEX(KM_PCT,MATCH($A366,'Knowledge - Percentages'!$B:$B,0),'Data - Knowledge'!BA$8)/100</f>
        <v>0.168</v>
      </c>
      <c r="BB366" s="380">
        <f t="array" aca="true" ref="BB366">INDEX(KM_PCT,MATCH($A366,'Knowledge - Percentages'!$B:$B,0),'Data - Knowledge'!BB$8)/100</f>
        <v>0.149</v>
      </c>
      <c r="BC366" s="380">
        <f t="array" aca="true" ref="BC366">INDEX(KM_PCT,MATCH($A366,'Knowledge - Percentages'!$B:$B,0),'Data - Knowledge'!BC$8)/100</f>
        <v>0.172</v>
      </c>
      <c r="BD366" s="380">
        <f t="array" aca="true" ref="BD366">INDEX(KM_PCT,MATCH($A366,'Knowledge - Percentages'!$B:$B,0),'Data - Knowledge'!BD$8)/100</f>
        <v>0.172</v>
      </c>
      <c r="BE366" s="380">
        <f t="array" aca="true" ref="BE366">INDEX(KM_PCT,MATCH($A366,'Knowledge - Percentages'!$B:$B,0),'Data - Knowledge'!BE$8)/100</f>
        <v>0.172</v>
      </c>
      <c r="BF366" s="380">
        <f t="array" aca="true" ref="BF366">INDEX(KM_PCT,MATCH($A366,'Knowledge - Percentages'!$B:$B,0),'Data - Knowledge'!BF$8)/100</f>
        <v>0.172</v>
      </c>
      <c r="BG366" s="380">
        <f t="array" aca="true" ref="BG366">INDEX(KM_PCT,MATCH($A366,'Knowledge - Percentages'!$B:$B,0),'Data - Knowledge'!BG$8)/100</f>
        <v>0.184</v>
      </c>
      <c r="BH366" s="380">
        <f t="array" aca="true" ref="BH366">INDEX(KM_PCT,MATCH($A366,'Knowledge - Percentages'!$B:$B,0),'Data - Knowledge'!BH$8)/100</f>
        <v>0.184</v>
      </c>
      <c r="BI366" s="380">
        <f t="array" aca="true" ref="BI366">INDEX(KM_PCT,MATCH($A366,'Knowledge - Percentages'!$B:$B,0),'Data - Knowledge'!BI$8)/100</f>
        <v>0.184</v>
      </c>
      <c r="BJ366" s="380">
        <f t="array" aca="true" ref="BJ366">INDEX(KM_PCT,MATCH($A366,'Knowledge - Percentages'!$B:$B,0),'Data - Knowledge'!BJ$8)/100</f>
        <v>0.184</v>
      </c>
      <c r="BK366" s="380">
        <f t="array" aca="true" ref="BK366">INDEX(KM_PCT,MATCH($A366,'Knowledge - Percentages'!$B:$B,0),'Data - Knowledge'!BK$8)/100</f>
        <v>0.207</v>
      </c>
      <c r="BL366" s="380">
        <f t="array" aca="true" ref="BL366">INDEX(KM_PCT,MATCH($A366,'Knowledge - Percentages'!$B:$B,0),'Data - Knowledge'!BL$8)/100</f>
        <v>0.184</v>
      </c>
      <c r="BM366" s="380">
        <f t="array" aca="true" ref="BM366">INDEX(KM_PCT,MATCH($A366,'Knowledge - Percentages'!$B:$B,0),'Data - Knowledge'!BM$8)/100</f>
        <v>0.184</v>
      </c>
      <c r="BN366" s="380">
        <f t="array" aca="true" ref="BN366">INDEX(KM_PCT,MATCH($A366,'Knowledge - Percentages'!$B:$B,0),'Data - Knowledge'!BN$8)/100</f>
        <v>0.184</v>
      </c>
      <c r="BO366" s="380">
        <f t="array" aca="true" ref="BO366">INDEX(KM_PCT,MATCH($A366,'Knowledge - Percentages'!$B:$B,0),'Data - Knowledge'!BO$8)/100</f>
        <v>0.184</v>
      </c>
      <c r="BP366" s="380">
        <f t="array" aca="true" ref="BP366">INDEX(KM_PCT,MATCH($A366,'Knowledge - Percentages'!$B:$B,0),'Data - Knowledge'!BP$8)/100</f>
        <v>0.184</v>
      </c>
      <c r="BQ366" s="380">
        <f t="array" aca="true" ref="BQ366">INDEX(KM_PCT,MATCH($A366,'Knowledge - Percentages'!$B:$B,0),'Data - Knowledge'!BQ$8)/100</f>
        <v>0.184</v>
      </c>
    </row>
    <row r="367" spans="1:69">
      <c r="A367" t="s">
        <v>1298</v>
      </c>
      <c r="B367" t="s">
        <v>1195</v>
      </c>
      <c r="C367" t="s">
        <v>1291</v>
      </c>
      <c r="D367" t="s">
        <v>1299</v>
      </c>
      <c r="E367" s="373">
        <f>SUMPRODUCT($K$2:$BQ$2,$K367:$BQ367)/$J$2</f>
        <v>0.15785227272727273</v>
      </c>
      <c r="F367" s="379">
        <f>SUMPRODUCT($K$2:$BQ$2,$K367:$BQ367)</f>
        <v>41.673</v>
      </c>
      <c r="G367" s="373">
        <f>SUMPRODUCT($K$3:$BQ$3,$K367:$BQ367)/$J$3</f>
        <v>0.15564784394250514</v>
      </c>
      <c r="H367" s="379">
        <f>SUMPRODUCT($K$3:$BQ$3,$K367:$BQ367)</f>
        <v>1516.01</v>
      </c>
      <c r="I367" s="373">
        <f>CORREL($K$4:$BQ$4,$K367:$BQ367)</f>
        <v>-0.17275223481117633</v>
      </c>
      <c r="J367" s="379">
        <f>$E367/$G367*100</f>
        <v>101.41629252865327</v>
      </c>
      <c r="K367" s="380">
        <f t="array" aca="true" ref="K367">INDEX(KM_PCT,MATCH($A367,'Knowledge - Percentages'!$B:$B,0),'Data - Knowledge'!K$8)/100</f>
        <v>0.413</v>
      </c>
      <c r="L367" s="380">
        <f t="array" aca="true" ref="L367">INDEX(KM_PCT,MATCH($A367,'Knowledge - Percentages'!$B:$B,0),'Data - Knowledge'!L$8)/100</f>
        <v>0.46399999999999997</v>
      </c>
      <c r="M367" s="380">
        <f t="array" aca="true" ref="M367">INDEX(KM_PCT,MATCH($A367,'Knowledge - Percentages'!$B:$B,0),'Data - Knowledge'!M$8)/100</f>
        <v>0.255</v>
      </c>
      <c r="N367" s="380">
        <f t="array" aca="true" ref="N367">INDEX(KM_PCT,MATCH($A367,'Knowledge - Percentages'!$B:$B,0),'Data - Knowledge'!N$8)/100</f>
        <v>0.162</v>
      </c>
      <c r="O367" s="380">
        <f t="array" aca="true" ref="O367">INDEX(KM_PCT,MATCH($A367,'Knowledge - Percentages'!$B:$B,0),'Data - Knowledge'!O$8)/100</f>
        <v>0.162</v>
      </c>
      <c r="P367" s="380">
        <f t="array" aca="true" ref="P367">INDEX(KM_PCT,MATCH($A367,'Knowledge - Percentages'!$B:$B,0),'Data - Knowledge'!P$8)/100</f>
        <v>0.162</v>
      </c>
      <c r="Q367" s="380">
        <f t="array" aca="true" ref="Q367">INDEX(KM_PCT,MATCH($A367,'Knowledge - Percentages'!$B:$B,0),'Data - Knowledge'!Q$8)/100</f>
        <v>0.162</v>
      </c>
      <c r="R367" s="380">
        <f t="array" aca="true" ref="R367">INDEX(KM_PCT,MATCH($A367,'Knowledge - Percentages'!$B:$B,0),'Data - Knowledge'!R$8)/100</f>
        <v>0.203</v>
      </c>
      <c r="S367" s="380">
        <f t="array" aca="true" ref="S367">INDEX(KM_PCT,MATCH($A367,'Knowledge - Percentages'!$B:$B,0),'Data - Knowledge'!S$8)/100</f>
        <v>0.162</v>
      </c>
      <c r="T367" s="380">
        <f t="array" aca="true" ref="T367">INDEX(KM_PCT,MATCH($A367,'Knowledge - Percentages'!$B:$B,0),'Data - Knowledge'!T$8)/100</f>
        <v>0.13</v>
      </c>
      <c r="U367" s="380">
        <f t="array" aca="true" ref="U367">INDEX(KM_PCT,MATCH($A367,'Knowledge - Percentages'!$B:$B,0),'Data - Knowledge'!U$8)/100</f>
        <v>0.13</v>
      </c>
      <c r="V367" s="380">
        <f t="array" aca="true" ref="V367">INDEX(KM_PCT,MATCH($A367,'Knowledge - Percentages'!$B:$B,0),'Data - Knowledge'!V$8)/100</f>
        <v>0.1</v>
      </c>
      <c r="W367" s="380">
        <f t="array" aca="true" ref="W367">INDEX(KM_PCT,MATCH($A367,'Knowledge - Percentages'!$B:$B,0),'Data - Knowledge'!W$8)/100</f>
        <v>0.13</v>
      </c>
      <c r="X367" s="380">
        <f t="array" aca="true" ref="X367">INDEX(KM_PCT,MATCH($A367,'Knowledge - Percentages'!$B:$B,0),'Data - Knowledge'!X$8)/100</f>
        <v>0.21600000000000003</v>
      </c>
      <c r="Y367" s="380">
        <f t="array" aca="true" ref="Y367">INDEX(KM_PCT,MATCH($A367,'Knowledge - Percentages'!$B:$B,0),'Data - Knowledge'!Y$8)/100</f>
        <v>0.237</v>
      </c>
      <c r="Z367" s="380">
        <f t="array" aca="true" ref="Z367">INDEX(KM_PCT,MATCH($A367,'Knowledge - Percentages'!$B:$B,0),'Data - Knowledge'!Z$8)/100</f>
        <v>0.39</v>
      </c>
      <c r="AA367" s="380">
        <f t="array" aca="true" ref="AA367">INDEX(KM_PCT,MATCH($A367,'Knowledge - Percentages'!$B:$B,0),'Data - Knowledge'!AA$8)/100</f>
        <v>0.237</v>
      </c>
      <c r="AB367" s="380">
        <f t="array" aca="true" ref="AB367">INDEX(KM_PCT,MATCH($A367,'Knowledge - Percentages'!$B:$B,0),'Data - Knowledge'!AB$8)/100</f>
        <v>0.162</v>
      </c>
      <c r="AC367" s="380">
        <f t="array" aca="true" ref="AC367">INDEX(KM_PCT,MATCH($A367,'Knowledge - Percentages'!$B:$B,0),'Data - Knowledge'!AC$8)/100</f>
        <v>0.21899999999999997</v>
      </c>
      <c r="AD367" s="380">
        <f t="array" aca="true" ref="AD367">INDEX(KM_PCT,MATCH($A367,'Knowledge - Percentages'!$B:$B,0),'Data - Knowledge'!AD$8)/100</f>
        <v>0.23800000000000002</v>
      </c>
      <c r="AE367" s="380">
        <f t="array" aca="true" ref="AE367">INDEX(KM_PCT,MATCH($A367,'Knowledge - Percentages'!$B:$B,0),'Data - Knowledge'!AE$8)/100</f>
        <v>0.138</v>
      </c>
      <c r="AF367" s="380">
        <f t="array" aca="true" ref="AF367">INDEX(KM_PCT,MATCH($A367,'Knowledge - Percentages'!$B:$B,0),'Data - Knowledge'!AF$8)/100</f>
        <v>0.138</v>
      </c>
      <c r="AG367" s="380">
        <f t="array" aca="true" ref="AG367">INDEX(KM_PCT,MATCH($A367,'Knowledge - Percentages'!$B:$B,0),'Data - Knowledge'!AG$8)/100</f>
        <v>0.133</v>
      </c>
      <c r="AH367" s="380">
        <f t="array" aca="true" ref="AH367">INDEX(KM_PCT,MATCH($A367,'Knowledge - Percentages'!$B:$B,0),'Data - Knowledge'!AH$8)/100</f>
        <v>0.158</v>
      </c>
      <c r="AI367" s="380">
        <f t="array" aca="true" ref="AI367">INDEX(KM_PCT,MATCH($A367,'Knowledge - Percentages'!$B:$B,0),'Data - Knowledge'!AI$8)/100</f>
        <v>0.203</v>
      </c>
      <c r="AJ367" s="380">
        <f t="array" aca="true" ref="AJ367">INDEX(KM_PCT,MATCH($A367,'Knowledge - Percentages'!$B:$B,0),'Data - Knowledge'!AJ$8)/100</f>
        <v>0.158</v>
      </c>
      <c r="AK367" s="380">
        <f t="array" aca="true" ref="AK367">INDEX(KM_PCT,MATCH($A367,'Knowledge - Percentages'!$B:$B,0),'Data - Knowledge'!AK$8)/100</f>
        <v>0.157</v>
      </c>
      <c r="AL367" s="380">
        <f t="array" aca="true" ref="AL367">INDEX(KM_PCT,MATCH($A367,'Knowledge - Percentages'!$B:$B,0),'Data - Knowledge'!AL$8)/100</f>
        <v>0.157</v>
      </c>
      <c r="AM367" s="380">
        <f t="array" aca="true" ref="AM367">INDEX(KM_PCT,MATCH($A367,'Knowledge - Percentages'!$B:$B,0),'Data - Knowledge'!AM$8)/100</f>
        <v>0.134</v>
      </c>
      <c r="AN367" s="380">
        <f t="array" aca="true" ref="AN367">INDEX(KM_PCT,MATCH($A367,'Knowledge - Percentages'!$B:$B,0),'Data - Knowledge'!AN$8)/100</f>
        <v>0.11599999999999999</v>
      </c>
      <c r="AO367" s="380">
        <f t="array" aca="true" ref="AO367">INDEX(KM_PCT,MATCH($A367,'Knowledge - Percentages'!$B:$B,0),'Data - Knowledge'!AO$8)/100</f>
        <v>0.11599999999999999</v>
      </c>
      <c r="AP367" s="380">
        <f t="array" aca="true" ref="AP367">INDEX(KM_PCT,MATCH($A367,'Knowledge - Percentages'!$B:$B,0),'Data - Knowledge'!AP$8)/100</f>
        <v>0.18100000000000002</v>
      </c>
      <c r="AQ367" s="380">
        <f t="array" aca="true" ref="AQ367">INDEX(KM_PCT,MATCH($A367,'Knowledge - Percentages'!$B:$B,0),'Data - Knowledge'!AQ$8)/100</f>
        <v>0.172</v>
      </c>
      <c r="AR367" s="380">
        <f t="array" aca="true" ref="AR367">INDEX(KM_PCT,MATCH($A367,'Knowledge - Percentages'!$B:$B,0),'Data - Knowledge'!AR$8)/100</f>
        <v>0.203</v>
      </c>
      <c r="AS367" s="380">
        <f t="array" aca="true" ref="AS367">INDEX(KM_PCT,MATCH($A367,'Knowledge - Percentages'!$B:$B,0),'Data - Knowledge'!AS$8)/100</f>
        <v>0.18899999999999997</v>
      </c>
      <c r="AT367" s="380">
        <f t="array" aca="true" ref="AT367">INDEX(KM_PCT,MATCH($A367,'Knowledge - Percentages'!$B:$B,0),'Data - Knowledge'!AT$8)/100</f>
        <v>0.18899999999999997</v>
      </c>
      <c r="AU367" s="380">
        <f t="array" aca="true" ref="AU367">INDEX(KM_PCT,MATCH($A367,'Knowledge - Percentages'!$B:$B,0),'Data - Knowledge'!AU$8)/100</f>
        <v>0.155</v>
      </c>
      <c r="AV367" s="380">
        <f t="array" aca="true" ref="AV367">INDEX(KM_PCT,MATCH($A367,'Knowledge - Percentages'!$B:$B,0),'Data - Knowledge'!AV$8)/100</f>
        <v>0.155</v>
      </c>
      <c r="AW367" s="380">
        <f t="array" aca="true" ref="AW367">INDEX(KM_PCT,MATCH($A367,'Knowledge - Percentages'!$B:$B,0),'Data - Knowledge'!AW$8)/100</f>
        <v>0.15</v>
      </c>
      <c r="AX367" s="380">
        <f t="array" aca="true" ref="AX367">INDEX(KM_PCT,MATCH($A367,'Knowledge - Percentages'!$B:$B,0),'Data - Knowledge'!AX$8)/100</f>
        <v>0.198</v>
      </c>
      <c r="AY367" s="380">
        <f t="array" aca="true" ref="AY367">INDEX(KM_PCT,MATCH($A367,'Knowledge - Percentages'!$B:$B,0),'Data - Knowledge'!AY$8)/100</f>
        <v>0.154</v>
      </c>
      <c r="AZ367" s="380">
        <f t="array" aca="true" ref="AZ367">INDEX(KM_PCT,MATCH($A367,'Knowledge - Percentages'!$B:$B,0),'Data - Knowledge'!AZ$8)/100</f>
        <v>0.154</v>
      </c>
      <c r="BA367" s="380">
        <f t="array" aca="true" ref="BA367">INDEX(KM_PCT,MATCH($A367,'Knowledge - Percentages'!$B:$B,0),'Data - Knowledge'!BA$8)/100</f>
        <v>0.15</v>
      </c>
      <c r="BB367" s="380">
        <f t="array" aca="true" ref="BB367">INDEX(KM_PCT,MATCH($A367,'Knowledge - Percentages'!$B:$B,0),'Data - Knowledge'!BB$8)/100</f>
        <v>0.154</v>
      </c>
      <c r="BC367" s="380">
        <f t="array" aca="true" ref="BC367">INDEX(KM_PCT,MATCH($A367,'Knowledge - Percentages'!$B:$B,0),'Data - Knowledge'!BC$8)/100</f>
        <v>0.121</v>
      </c>
      <c r="BD367" s="380">
        <f t="array" aca="true" ref="BD367">INDEX(KM_PCT,MATCH($A367,'Knowledge - Percentages'!$B:$B,0),'Data - Knowledge'!BD$8)/100</f>
        <v>0.135</v>
      </c>
      <c r="BE367" s="380">
        <f t="array" aca="true" ref="BE367">INDEX(KM_PCT,MATCH($A367,'Knowledge - Percentages'!$B:$B,0),'Data - Knowledge'!BE$8)/100</f>
        <v>0.127</v>
      </c>
      <c r="BF367" s="380">
        <f t="array" aca="true" ref="BF367">INDEX(KM_PCT,MATCH($A367,'Knowledge - Percentages'!$B:$B,0),'Data - Knowledge'!BF$8)/100</f>
        <v>0.14300000000000002</v>
      </c>
      <c r="BG367" s="380">
        <f t="array" aca="true" ref="BG367">INDEX(KM_PCT,MATCH($A367,'Knowledge - Percentages'!$B:$B,0),'Data - Knowledge'!BG$8)/100</f>
        <v>0.17300000000000001</v>
      </c>
      <c r="BH367" s="380">
        <f t="array" aca="true" ref="BH367">INDEX(KM_PCT,MATCH($A367,'Knowledge - Percentages'!$B:$B,0),'Data - Knowledge'!BH$8)/100</f>
        <v>0.17300000000000001</v>
      </c>
      <c r="BI367" s="380">
        <f t="array" aca="true" ref="BI367">INDEX(KM_PCT,MATCH($A367,'Knowledge - Percentages'!$B:$B,0),'Data - Knowledge'!BI$8)/100</f>
        <v>0.179</v>
      </c>
      <c r="BJ367" s="380">
        <f t="array" aca="true" ref="BJ367">INDEX(KM_PCT,MATCH($A367,'Knowledge - Percentages'!$B:$B,0),'Data - Knowledge'!BJ$8)/100</f>
        <v>0.174</v>
      </c>
      <c r="BK367" s="380">
        <f t="array" aca="true" ref="BK367">INDEX(KM_PCT,MATCH($A367,'Knowledge - Percentages'!$B:$B,0),'Data - Knowledge'!BK$8)/100</f>
        <v>0.174</v>
      </c>
      <c r="BL367" s="380">
        <f t="array" aca="true" ref="BL367">INDEX(KM_PCT,MATCH($A367,'Knowledge - Percentages'!$B:$B,0),'Data - Knowledge'!BL$8)/100</f>
        <v>0.174</v>
      </c>
      <c r="BM367" s="380">
        <f t="array" aca="true" ref="BM367">INDEX(KM_PCT,MATCH($A367,'Knowledge - Percentages'!$B:$B,0),'Data - Knowledge'!BM$8)/100</f>
        <v>0.193</v>
      </c>
      <c r="BN367" s="380">
        <f t="array" aca="true" ref="BN367">INDEX(KM_PCT,MATCH($A367,'Knowledge - Percentages'!$B:$B,0),'Data - Knowledge'!BN$8)/100</f>
        <v>0.174</v>
      </c>
      <c r="BO367" s="380">
        <f t="array" aca="true" ref="BO367">INDEX(KM_PCT,MATCH($A367,'Knowledge - Percentages'!$B:$B,0),'Data - Knowledge'!BO$8)/100</f>
        <v>0.17300000000000001</v>
      </c>
      <c r="BP367" s="380">
        <f t="array" aca="true" ref="BP367">INDEX(KM_PCT,MATCH($A367,'Knowledge - Percentages'!$B:$B,0),'Data - Knowledge'!BP$8)/100</f>
        <v>0.17300000000000001</v>
      </c>
      <c r="BQ367" s="380">
        <f t="array" aca="true" ref="BQ367">INDEX(KM_PCT,MATCH($A367,'Knowledge - Percentages'!$B:$B,0),'Data - Knowledge'!BQ$8)/100</f>
        <v>0.17300000000000001</v>
      </c>
    </row>
    <row r="368" spans="1:69">
      <c r="A368" t="s">
        <v>1300</v>
      </c>
      <c r="B368" t="s">
        <v>1195</v>
      </c>
      <c r="C368" t="s">
        <v>1291</v>
      </c>
      <c r="D368" t="s">
        <v>1301</v>
      </c>
      <c r="E368" s="373">
        <f>SUMPRODUCT($K$2:$BQ$2,$K368:$BQ368)/$J$2</f>
        <v>0.078098484848484848</v>
      </c>
      <c r="F368" s="379">
        <f>SUMPRODUCT($K$2:$BQ$2,$K368:$BQ368)</f>
        <v>20.618</v>
      </c>
      <c r="G368" s="373">
        <f>SUMPRODUCT($K$3:$BQ$3,$K368:$BQ368)/$J$3</f>
        <v>0.073008213552361381</v>
      </c>
      <c r="H368" s="379">
        <f>SUMPRODUCT($K$3:$BQ$3,$K368:$BQ368)</f>
        <v>711.0999999999998</v>
      </c>
      <c r="I368" s="373">
        <f>CORREL($K$4:$BQ$4,$K368:$BQ368)</f>
        <v>-0.20290143504193636</v>
      </c>
      <c r="J368" s="379">
        <f>$E368/$G368*100</f>
        <v>106.9721899063764</v>
      </c>
      <c r="K368" s="380">
        <f t="array" aca="true" ref="K368">INDEX(KM_PCT,MATCH($A368,'Knowledge - Percentages'!$B:$B,0),'Data - Knowledge'!K$8)/100</f>
        <v>0.33299999999999996</v>
      </c>
      <c r="L368" s="380">
        <f t="array" aca="true" ref="L368">INDEX(KM_PCT,MATCH($A368,'Knowledge - Percentages'!$B:$B,0),'Data - Knowledge'!L$8)/100</f>
        <v>0.28600000000000003</v>
      </c>
      <c r="M368" s="380">
        <f t="array" aca="true" ref="M368">INDEX(KM_PCT,MATCH($A368,'Knowledge - Percentages'!$B:$B,0),'Data - Knowledge'!M$8)/100</f>
        <v>0.16699999999999998</v>
      </c>
      <c r="N368" s="380">
        <f t="array" aca="true" ref="N368">INDEX(KM_PCT,MATCH($A368,'Knowledge - Percentages'!$B:$B,0),'Data - Knowledge'!N$8)/100</f>
        <v>0.063</v>
      </c>
      <c r="O368" s="380">
        <f t="array" aca="true" ref="O368">INDEX(KM_PCT,MATCH($A368,'Knowledge - Percentages'!$B:$B,0),'Data - Knowledge'!O$8)/100</f>
        <v>0.07</v>
      </c>
      <c r="P368" s="380">
        <f t="array" aca="true" ref="P368">INDEX(KM_PCT,MATCH($A368,'Knowledge - Percentages'!$B:$B,0),'Data - Knowledge'!P$8)/100</f>
        <v>0.07</v>
      </c>
      <c r="Q368" s="380">
        <f t="array" aca="true" ref="Q368">INDEX(KM_PCT,MATCH($A368,'Knowledge - Percentages'!$B:$B,0),'Data - Knowledge'!Q$8)/100</f>
        <v>0.085</v>
      </c>
      <c r="R368" s="380">
        <f t="array" aca="true" ref="R368">INDEX(KM_PCT,MATCH($A368,'Knowledge - Percentages'!$B:$B,0),'Data - Knowledge'!R$8)/100</f>
        <v>0.07</v>
      </c>
      <c r="S368" s="380">
        <f t="array" aca="true" ref="S368">INDEX(KM_PCT,MATCH($A368,'Knowledge - Percentages'!$B:$B,0),'Data - Knowledge'!S$8)/100</f>
        <v>0.07</v>
      </c>
      <c r="T368" s="380">
        <f t="array" aca="true" ref="T368">INDEX(KM_PCT,MATCH($A368,'Knowledge - Percentages'!$B:$B,0),'Data - Knowledge'!T$8)/100</f>
        <v>0.063</v>
      </c>
      <c r="U368" s="380">
        <f t="array" aca="true" ref="U368">INDEX(KM_PCT,MATCH($A368,'Knowledge - Percentages'!$B:$B,0),'Data - Knowledge'!U$8)/100</f>
        <v>0.063</v>
      </c>
      <c r="V368" s="380">
        <f t="array" aca="true" ref="V368">INDEX(KM_PCT,MATCH($A368,'Knowledge - Percentages'!$B:$B,0),'Data - Knowledge'!V$8)/100</f>
        <v>0.048</v>
      </c>
      <c r="W368" s="380">
        <f t="array" aca="true" ref="W368">INDEX(KM_PCT,MATCH($A368,'Knowledge - Percentages'!$B:$B,0),'Data - Knowledge'!W$8)/100</f>
        <v>0.063</v>
      </c>
      <c r="X368" s="380">
        <f t="array" aca="true" ref="X368">INDEX(KM_PCT,MATCH($A368,'Knowledge - Percentages'!$B:$B,0),'Data - Knowledge'!X$8)/100</f>
        <v>0.151</v>
      </c>
      <c r="Y368" s="380">
        <f t="array" aca="true" ref="Y368">INDEX(KM_PCT,MATCH($A368,'Knowledge - Percentages'!$B:$B,0),'Data - Knowledge'!Y$8)/100</f>
        <v>0.151</v>
      </c>
      <c r="Z368" s="380">
        <f t="array" aca="true" ref="Z368">INDEX(KM_PCT,MATCH($A368,'Knowledge - Percentages'!$B:$B,0),'Data - Knowledge'!Z$8)/100</f>
        <v>0.26</v>
      </c>
      <c r="AA368" s="380">
        <f t="array" aca="true" ref="AA368">INDEX(KM_PCT,MATCH($A368,'Knowledge - Percentages'!$B:$B,0),'Data - Knowledge'!AA$8)/100</f>
        <v>0.151</v>
      </c>
      <c r="AB368" s="380">
        <f t="array" aca="true" ref="AB368">INDEX(KM_PCT,MATCH($A368,'Knowledge - Percentages'!$B:$B,0),'Data - Knowledge'!AB$8)/100</f>
        <v>0.068</v>
      </c>
      <c r="AC368" s="380">
        <f t="array" aca="true" ref="AC368">INDEX(KM_PCT,MATCH($A368,'Knowledge - Percentages'!$B:$B,0),'Data - Knowledge'!AC$8)/100</f>
        <v>0.093000000000000013</v>
      </c>
      <c r="AD368" s="380">
        <f t="array" aca="true" ref="AD368">INDEX(KM_PCT,MATCH($A368,'Knowledge - Percentages'!$B:$B,0),'Data - Knowledge'!AD$8)/100</f>
        <v>0.17800000000000002</v>
      </c>
      <c r="AE368" s="380">
        <f t="array" aca="true" ref="AE368">INDEX(KM_PCT,MATCH($A368,'Knowledge - Percentages'!$B:$B,0),'Data - Knowledge'!AE$8)/100</f>
        <v>0.055999999999999994</v>
      </c>
      <c r="AF368" s="380">
        <f t="array" aca="true" ref="AF368">INDEX(KM_PCT,MATCH($A368,'Knowledge - Percentages'!$B:$B,0),'Data - Knowledge'!AF$8)/100</f>
        <v>0.055999999999999994</v>
      </c>
      <c r="AG368" s="380">
        <f t="array" aca="true" ref="AG368">INDEX(KM_PCT,MATCH($A368,'Knowledge - Percentages'!$B:$B,0),'Data - Knowledge'!AG$8)/100</f>
        <v>0.055999999999999994</v>
      </c>
      <c r="AH368" s="380">
        <f t="array" aca="true" ref="AH368">INDEX(KM_PCT,MATCH($A368,'Knowledge - Percentages'!$B:$B,0),'Data - Knowledge'!AH$8)/100</f>
        <v>0.072000000000000008</v>
      </c>
      <c r="AI368" s="380">
        <f t="array" aca="true" ref="AI368">INDEX(KM_PCT,MATCH($A368,'Knowledge - Percentages'!$B:$B,0),'Data - Knowledge'!AI$8)/100</f>
        <v>0.158</v>
      </c>
      <c r="AJ368" s="380">
        <f t="array" aca="true" ref="AJ368">INDEX(KM_PCT,MATCH($A368,'Knowledge - Percentages'!$B:$B,0),'Data - Knowledge'!AJ$8)/100</f>
        <v>0.072000000000000008</v>
      </c>
      <c r="AK368" s="380">
        <f t="array" aca="true" ref="AK368">INDEX(KM_PCT,MATCH($A368,'Knowledge - Percentages'!$B:$B,0),'Data - Knowledge'!AK$8)/100</f>
        <v>0.068</v>
      </c>
      <c r="AL368" s="380">
        <f t="array" aca="true" ref="AL368">INDEX(KM_PCT,MATCH($A368,'Knowledge - Percentages'!$B:$B,0),'Data - Knowledge'!AL$8)/100</f>
        <v>0.081</v>
      </c>
      <c r="AM368" s="380">
        <f t="array" aca="true" ref="AM368">INDEX(KM_PCT,MATCH($A368,'Knowledge - Percentages'!$B:$B,0),'Data - Knowledge'!AM$8)/100</f>
        <v>0.064</v>
      </c>
      <c r="AN368" s="380">
        <f t="array" aca="true" ref="AN368">INDEX(KM_PCT,MATCH($A368,'Knowledge - Percentages'!$B:$B,0),'Data - Knowledge'!AN$8)/100</f>
        <v>0.064</v>
      </c>
      <c r="AO368" s="380">
        <f t="array" aca="true" ref="AO368">INDEX(KM_PCT,MATCH($A368,'Knowledge - Percentages'!$B:$B,0),'Data - Knowledge'!AO$8)/100</f>
        <v>0.064</v>
      </c>
      <c r="AP368" s="380">
        <f t="array" aca="true" ref="AP368">INDEX(KM_PCT,MATCH($A368,'Knowledge - Percentages'!$B:$B,0),'Data - Knowledge'!AP$8)/100</f>
        <v>0.084</v>
      </c>
      <c r="AQ368" s="380">
        <f t="array" aca="true" ref="AQ368">INDEX(KM_PCT,MATCH($A368,'Knowledge - Percentages'!$B:$B,0),'Data - Knowledge'!AQ$8)/100</f>
        <v>0.075</v>
      </c>
      <c r="AR368" s="380">
        <f t="array" aca="true" ref="AR368">INDEX(KM_PCT,MATCH($A368,'Knowledge - Percentages'!$B:$B,0),'Data - Knowledge'!AR$8)/100</f>
        <v>0.102</v>
      </c>
      <c r="AS368" s="380">
        <f t="array" aca="true" ref="AS368">INDEX(KM_PCT,MATCH($A368,'Knowledge - Percentages'!$B:$B,0),'Data - Knowledge'!AS$8)/100</f>
        <v>0.102</v>
      </c>
      <c r="AT368" s="380">
        <f t="array" aca="true" ref="AT368">INDEX(KM_PCT,MATCH($A368,'Knowledge - Percentages'!$B:$B,0),'Data - Knowledge'!AT$8)/100</f>
        <v>0.106</v>
      </c>
      <c r="AU368" s="380">
        <f t="array" aca="true" ref="AU368">INDEX(KM_PCT,MATCH($A368,'Knowledge - Percentages'!$B:$B,0),'Data - Knowledge'!AU$8)/100</f>
        <v>0.08</v>
      </c>
      <c r="AV368" s="380">
        <f t="array" aca="true" ref="AV368">INDEX(KM_PCT,MATCH($A368,'Knowledge - Percentages'!$B:$B,0),'Data - Knowledge'!AV$8)/100</f>
        <v>0.06</v>
      </c>
      <c r="AW368" s="380">
        <f t="array" aca="true" ref="AW368">INDEX(KM_PCT,MATCH($A368,'Knowledge - Percentages'!$B:$B,0),'Data - Knowledge'!AW$8)/100</f>
        <v>0.08</v>
      </c>
      <c r="AX368" s="380">
        <f t="array" aca="true" ref="AX368">INDEX(KM_PCT,MATCH($A368,'Knowledge - Percentages'!$B:$B,0),'Data - Knowledge'!AX$8)/100</f>
        <v>0.126</v>
      </c>
      <c r="AY368" s="380">
        <f t="array" aca="true" ref="AY368">INDEX(KM_PCT,MATCH($A368,'Knowledge - Percentages'!$B:$B,0),'Data - Knowledge'!AY$8)/100</f>
        <v>0.083</v>
      </c>
      <c r="AZ368" s="380">
        <f t="array" aca="true" ref="AZ368">INDEX(KM_PCT,MATCH($A368,'Knowledge - Percentages'!$B:$B,0),'Data - Knowledge'!AZ$8)/100</f>
        <v>0.083</v>
      </c>
      <c r="BA368" s="380">
        <f t="array" aca="true" ref="BA368">INDEX(KM_PCT,MATCH($A368,'Knowledge - Percentages'!$B:$B,0),'Data - Knowledge'!BA$8)/100</f>
        <v>0.083</v>
      </c>
      <c r="BB368" s="380">
        <f t="array" aca="true" ref="BB368">INDEX(KM_PCT,MATCH($A368,'Knowledge - Percentages'!$B:$B,0),'Data - Knowledge'!BB$8)/100</f>
        <v>0.081</v>
      </c>
      <c r="BC368" s="380">
        <f t="array" aca="true" ref="BC368">INDEX(KM_PCT,MATCH($A368,'Knowledge - Percentages'!$B:$B,0),'Data - Knowledge'!BC$8)/100</f>
        <v>0.083</v>
      </c>
      <c r="BD368" s="380">
        <f t="array" aca="true" ref="BD368">INDEX(KM_PCT,MATCH($A368,'Knowledge - Percentages'!$B:$B,0),'Data - Knowledge'!BD$8)/100</f>
        <v>0.083</v>
      </c>
      <c r="BE368" s="380">
        <f t="array" aca="true" ref="BE368">INDEX(KM_PCT,MATCH($A368,'Knowledge - Percentages'!$B:$B,0),'Data - Knowledge'!BE$8)/100</f>
        <v>0.08</v>
      </c>
      <c r="BF368" s="380">
        <f t="array" aca="true" ref="BF368">INDEX(KM_PCT,MATCH($A368,'Knowledge - Percentages'!$B:$B,0),'Data - Knowledge'!BF$8)/100</f>
        <v>0.087</v>
      </c>
      <c r="BG368" s="380">
        <f t="array" aca="true" ref="BG368">INDEX(KM_PCT,MATCH($A368,'Knowledge - Percentages'!$B:$B,0),'Data - Knowledge'!BG$8)/100</f>
        <v>0.092</v>
      </c>
      <c r="BH368" s="380">
        <f t="array" aca="true" ref="BH368">INDEX(KM_PCT,MATCH($A368,'Knowledge - Percentages'!$B:$B,0),'Data - Knowledge'!BH$8)/100</f>
        <v>0.092</v>
      </c>
      <c r="BI368" s="380">
        <f t="array" aca="true" ref="BI368">INDEX(KM_PCT,MATCH($A368,'Knowledge - Percentages'!$B:$B,0),'Data - Knowledge'!BI$8)/100</f>
        <v>0.092</v>
      </c>
      <c r="BJ368" s="380">
        <f t="array" aca="true" ref="BJ368">INDEX(KM_PCT,MATCH($A368,'Knowledge - Percentages'!$B:$B,0),'Data - Knowledge'!BJ$8)/100</f>
        <v>0.069</v>
      </c>
      <c r="BK368" s="380">
        <f t="array" aca="true" ref="BK368">INDEX(KM_PCT,MATCH($A368,'Knowledge - Percentages'!$B:$B,0),'Data - Knowledge'!BK$8)/100</f>
        <v>0.131</v>
      </c>
      <c r="BL368" s="380">
        <f t="array" aca="true" ref="BL368">INDEX(KM_PCT,MATCH($A368,'Knowledge - Percentages'!$B:$B,0),'Data - Knowledge'!BL$8)/100</f>
        <v>0.10300000000000001</v>
      </c>
      <c r="BM368" s="380">
        <f t="array" aca="true" ref="BM368">INDEX(KM_PCT,MATCH($A368,'Knowledge - Percentages'!$B:$B,0),'Data - Knowledge'!BM$8)/100</f>
        <v>0.11900000000000001</v>
      </c>
      <c r="BN368" s="380">
        <f t="array" aca="true" ref="BN368">INDEX(KM_PCT,MATCH($A368,'Knowledge - Percentages'!$B:$B,0),'Data - Knowledge'!BN$8)/100</f>
        <v>0.10300000000000001</v>
      </c>
      <c r="BO368" s="380">
        <f t="array" aca="true" ref="BO368">INDEX(KM_PCT,MATCH($A368,'Knowledge - Percentages'!$B:$B,0),'Data - Knowledge'!BO$8)/100</f>
        <v>0.092</v>
      </c>
      <c r="BP368" s="380">
        <f t="array" aca="true" ref="BP368">INDEX(KM_PCT,MATCH($A368,'Knowledge - Percentages'!$B:$B,0),'Data - Knowledge'!BP$8)/100</f>
        <v>0.093000000000000013</v>
      </c>
      <c r="BQ368" s="380">
        <f t="array" aca="true" ref="BQ368">INDEX(KM_PCT,MATCH($A368,'Knowledge - Percentages'!$B:$B,0),'Data - Knowledge'!BQ$8)/100</f>
        <v>0.088000000000000009</v>
      </c>
    </row>
    <row r="369" spans="1:69">
      <c r="A369" t="s">
        <v>1302</v>
      </c>
      <c r="B369" t="s">
        <v>1195</v>
      </c>
      <c r="C369" t="s">
        <v>1291</v>
      </c>
      <c r="D369" t="s">
        <v>1303</v>
      </c>
      <c r="E369" s="373">
        <f>SUMPRODUCT($K$2:$BQ$2,$K369:$BQ369)/$J$2</f>
        <v>0.057405303030303029</v>
      </c>
      <c r="F369" s="379">
        <f>SUMPRODUCT($K$2:$BQ$2,$K369:$BQ369)</f>
        <v>15.155</v>
      </c>
      <c r="G369" s="373">
        <f>SUMPRODUCT($K$3:$BQ$3,$K369:$BQ369)/$J$3</f>
        <v>0.052786447638603684</v>
      </c>
      <c r="H369" s="379">
        <f>SUMPRODUCT($K$3:$BQ$3,$K369:$BQ369)</f>
        <v>514.13999999999987</v>
      </c>
      <c r="I369" s="373">
        <f>CORREL($K$4:$BQ$4,$K369:$BQ369)</f>
        <v>-0.17266708967590688</v>
      </c>
      <c r="J369" s="379">
        <f>$E369/$G369*100</f>
        <v>108.75007809451738</v>
      </c>
      <c r="K369" s="380">
        <f t="array" aca="true" ref="K369">INDEX(KM_PCT,MATCH($A369,'Knowledge - Percentages'!$B:$B,0),'Data - Knowledge'!K$8)/100</f>
        <v>0.215</v>
      </c>
      <c r="L369" s="380">
        <f t="array" aca="true" ref="L369">INDEX(KM_PCT,MATCH($A369,'Knowledge - Percentages'!$B:$B,0),'Data - Knowledge'!L$8)/100</f>
        <v>0.292</v>
      </c>
      <c r="M369" s="380">
        <f t="array" aca="true" ref="M369">INDEX(KM_PCT,MATCH($A369,'Knowledge - Percentages'!$B:$B,0),'Data - Knowledge'!M$8)/100</f>
        <v>0.09</v>
      </c>
      <c r="N369" s="380">
        <f t="array" aca="true" ref="N369">INDEX(KM_PCT,MATCH($A369,'Knowledge - Percentages'!$B:$B,0),'Data - Knowledge'!N$8)/100</f>
        <v>0.054000000000000006</v>
      </c>
      <c r="O369" s="380">
        <f t="array" aca="true" ref="O369">INDEX(KM_PCT,MATCH($A369,'Knowledge - Percentages'!$B:$B,0),'Data - Knowledge'!O$8)/100</f>
        <v>0.059000000000000004</v>
      </c>
      <c r="P369" s="380">
        <f t="array" aca="true" ref="P369">INDEX(KM_PCT,MATCH($A369,'Knowledge - Percentages'!$B:$B,0),'Data - Knowledge'!P$8)/100</f>
        <v>0.059000000000000004</v>
      </c>
      <c r="Q369" s="380">
        <f t="array" aca="true" ref="Q369">INDEX(KM_PCT,MATCH($A369,'Knowledge - Percentages'!$B:$B,0),'Data - Knowledge'!Q$8)/100</f>
        <v>0.059000000000000004</v>
      </c>
      <c r="R369" s="380">
        <f t="array" aca="true" ref="R369">INDEX(KM_PCT,MATCH($A369,'Knowledge - Percentages'!$B:$B,0),'Data - Knowledge'!R$8)/100</f>
        <v>0.059000000000000004</v>
      </c>
      <c r="S369" s="380">
        <f t="array" aca="true" ref="S369">INDEX(KM_PCT,MATCH($A369,'Knowledge - Percentages'!$B:$B,0),'Data - Knowledge'!S$8)/100</f>
        <v>0.059000000000000004</v>
      </c>
      <c r="T369" s="380">
        <f t="array" aca="true" ref="T369">INDEX(KM_PCT,MATCH($A369,'Knowledge - Percentages'!$B:$B,0),'Data - Knowledge'!T$8)/100</f>
        <v>0.047</v>
      </c>
      <c r="U369" s="380">
        <f t="array" aca="true" ref="U369">INDEX(KM_PCT,MATCH($A369,'Knowledge - Percentages'!$B:$B,0),'Data - Knowledge'!U$8)/100</f>
        <v>0.047</v>
      </c>
      <c r="V369" s="380">
        <f t="array" aca="true" ref="V369">INDEX(KM_PCT,MATCH($A369,'Knowledge - Percentages'!$B:$B,0),'Data - Knowledge'!V$8)/100</f>
        <v>0.025</v>
      </c>
      <c r="W369" s="380">
        <f t="array" aca="true" ref="W369">INDEX(KM_PCT,MATCH($A369,'Knowledge - Percentages'!$B:$B,0),'Data - Knowledge'!W$8)/100</f>
        <v>0.047</v>
      </c>
      <c r="X369" s="380">
        <f t="array" aca="true" ref="X369">INDEX(KM_PCT,MATCH($A369,'Knowledge - Percentages'!$B:$B,0),'Data - Knowledge'!X$8)/100</f>
        <v>0.127</v>
      </c>
      <c r="Y369" s="380">
        <f t="array" aca="true" ref="Y369">INDEX(KM_PCT,MATCH($A369,'Knowledge - Percentages'!$B:$B,0),'Data - Knowledge'!Y$8)/100</f>
        <v>0.127</v>
      </c>
      <c r="Z369" s="380">
        <f t="array" aca="true" ref="Z369">INDEX(KM_PCT,MATCH($A369,'Knowledge - Percentages'!$B:$B,0),'Data - Knowledge'!Z$8)/100</f>
        <v>0.282</v>
      </c>
      <c r="AA369" s="380">
        <f t="array" aca="true" ref="AA369">INDEX(KM_PCT,MATCH($A369,'Knowledge - Percentages'!$B:$B,0),'Data - Knowledge'!AA$8)/100</f>
        <v>0.127</v>
      </c>
      <c r="AB369" s="380">
        <f t="array" aca="true" ref="AB369">INDEX(KM_PCT,MATCH($A369,'Knowledge - Percentages'!$B:$B,0),'Data - Knowledge'!AB$8)/100</f>
        <v>0.040999999999999995</v>
      </c>
      <c r="AC369" s="380">
        <f t="array" aca="true" ref="AC369">INDEX(KM_PCT,MATCH($A369,'Knowledge - Percentages'!$B:$B,0),'Data - Knowledge'!AC$8)/100</f>
        <v>0.091</v>
      </c>
      <c r="AD369" s="380">
        <f t="array" aca="true" ref="AD369">INDEX(KM_PCT,MATCH($A369,'Knowledge - Percentages'!$B:$B,0),'Data - Knowledge'!AD$8)/100</f>
        <v>0.125</v>
      </c>
      <c r="AE369" s="380">
        <f t="array" aca="true" ref="AE369">INDEX(KM_PCT,MATCH($A369,'Knowledge - Percentages'!$B:$B,0),'Data - Knowledge'!AE$8)/100</f>
        <v>0.034</v>
      </c>
      <c r="AF369" s="380">
        <f t="array" aca="true" ref="AF369">INDEX(KM_PCT,MATCH($A369,'Knowledge - Percentages'!$B:$B,0),'Data - Knowledge'!AF$8)/100</f>
        <v>0.034</v>
      </c>
      <c r="AG369" s="380">
        <f t="array" aca="true" ref="AG369">INDEX(KM_PCT,MATCH($A369,'Knowledge - Percentages'!$B:$B,0),'Data - Knowledge'!AG$8)/100</f>
        <v>0.028999999999999998</v>
      </c>
      <c r="AH369" s="380">
        <f t="array" aca="true" ref="AH369">INDEX(KM_PCT,MATCH($A369,'Knowledge - Percentages'!$B:$B,0),'Data - Knowledge'!AH$8)/100</f>
        <v>0.045</v>
      </c>
      <c r="AI369" s="380">
        <f t="array" aca="true" ref="AI369">INDEX(KM_PCT,MATCH($A369,'Knowledge - Percentages'!$B:$B,0),'Data - Knowledge'!AI$8)/100</f>
        <v>0.11</v>
      </c>
      <c r="AJ369" s="380">
        <f t="array" aca="true" ref="AJ369">INDEX(KM_PCT,MATCH($A369,'Knowledge - Percentages'!$B:$B,0),'Data - Knowledge'!AJ$8)/100</f>
        <v>0.040999999999999995</v>
      </c>
      <c r="AK369" s="380">
        <f t="array" aca="true" ref="AK369">INDEX(KM_PCT,MATCH($A369,'Knowledge - Percentages'!$B:$B,0),'Data - Knowledge'!AK$8)/100</f>
        <v>0.040999999999999995</v>
      </c>
      <c r="AL369" s="380">
        <f t="array" aca="true" ref="AL369">INDEX(KM_PCT,MATCH($A369,'Knowledge - Percentages'!$B:$B,0),'Data - Knowledge'!AL$8)/100</f>
        <v>0.048</v>
      </c>
      <c r="AM369" s="380">
        <f t="array" aca="true" ref="AM369">INDEX(KM_PCT,MATCH($A369,'Knowledge - Percentages'!$B:$B,0),'Data - Knowledge'!AM$8)/100</f>
        <v>0.045</v>
      </c>
      <c r="AN369" s="380">
        <f t="array" aca="true" ref="AN369">INDEX(KM_PCT,MATCH($A369,'Knowledge - Percentages'!$B:$B,0),'Data - Knowledge'!AN$8)/100</f>
        <v>0.045</v>
      </c>
      <c r="AO369" s="380">
        <f t="array" aca="true" ref="AO369">INDEX(KM_PCT,MATCH($A369,'Knowledge - Percentages'!$B:$B,0),'Data - Knowledge'!AO$8)/100</f>
        <v>0.045</v>
      </c>
      <c r="AP369" s="380">
        <f t="array" aca="true" ref="AP369">INDEX(KM_PCT,MATCH($A369,'Knowledge - Percentages'!$B:$B,0),'Data - Knowledge'!AP$8)/100</f>
        <v>0.048</v>
      </c>
      <c r="AQ369" s="380">
        <f t="array" aca="true" ref="AQ369">INDEX(KM_PCT,MATCH($A369,'Knowledge - Percentages'!$B:$B,0),'Data - Knowledge'!AQ$8)/100</f>
        <v>0.045</v>
      </c>
      <c r="AR369" s="380">
        <f t="array" aca="true" ref="AR369">INDEX(KM_PCT,MATCH($A369,'Knowledge - Percentages'!$B:$B,0),'Data - Knowledge'!AR$8)/100</f>
        <v>0.072000000000000008</v>
      </c>
      <c r="AS369" s="380">
        <f t="array" aca="true" ref="AS369">INDEX(KM_PCT,MATCH($A369,'Knowledge - Percentages'!$B:$B,0),'Data - Knowledge'!AS$8)/100</f>
        <v>0.072000000000000008</v>
      </c>
      <c r="AT369" s="380">
        <f t="array" aca="true" ref="AT369">INDEX(KM_PCT,MATCH($A369,'Knowledge - Percentages'!$B:$B,0),'Data - Knowledge'!AT$8)/100</f>
        <v>0.078</v>
      </c>
      <c r="AU369" s="380">
        <f t="array" aca="true" ref="AU369">INDEX(KM_PCT,MATCH($A369,'Knowledge - Percentages'!$B:$B,0),'Data - Knowledge'!AU$8)/100</f>
        <v>0.062</v>
      </c>
      <c r="AV369" s="380">
        <f t="array" aca="true" ref="AV369">INDEX(KM_PCT,MATCH($A369,'Knowledge - Percentages'!$B:$B,0),'Data - Knowledge'!AV$8)/100</f>
        <v>0.046</v>
      </c>
      <c r="AW369" s="380">
        <f t="array" aca="true" ref="AW369">INDEX(KM_PCT,MATCH($A369,'Knowledge - Percentages'!$B:$B,0),'Data - Knowledge'!AW$8)/100</f>
        <v>0.06</v>
      </c>
      <c r="AX369" s="380">
        <f t="array" aca="true" ref="AX369">INDEX(KM_PCT,MATCH($A369,'Knowledge - Percentages'!$B:$B,0),'Data - Knowledge'!AX$8)/100</f>
        <v>0.153</v>
      </c>
      <c r="AY369" s="380">
        <f t="array" aca="true" ref="AY369">INDEX(KM_PCT,MATCH($A369,'Knowledge - Percentages'!$B:$B,0),'Data - Knowledge'!AY$8)/100</f>
        <v>0.051</v>
      </c>
      <c r="AZ369" s="380">
        <f t="array" aca="true" ref="AZ369">INDEX(KM_PCT,MATCH($A369,'Knowledge - Percentages'!$B:$B,0),'Data - Knowledge'!AZ$8)/100</f>
        <v>0.057999999999999996</v>
      </c>
      <c r="BA369" s="380">
        <f t="array" aca="true" ref="BA369">INDEX(KM_PCT,MATCH($A369,'Knowledge - Percentages'!$B:$B,0),'Data - Knowledge'!BA$8)/100</f>
        <v>0.057</v>
      </c>
      <c r="BB369" s="380">
        <f t="array" aca="true" ref="BB369">INDEX(KM_PCT,MATCH($A369,'Knowledge - Percentages'!$B:$B,0),'Data - Knowledge'!BB$8)/100</f>
        <v>0.057999999999999996</v>
      </c>
      <c r="BC369" s="380">
        <f t="array" aca="true" ref="BC369">INDEX(KM_PCT,MATCH($A369,'Knowledge - Percentages'!$B:$B,0),'Data - Knowledge'!BC$8)/100</f>
        <v>0.055999999999999994</v>
      </c>
      <c r="BD369" s="380">
        <f t="array" aca="true" ref="BD369">INDEX(KM_PCT,MATCH($A369,'Knowledge - Percentages'!$B:$B,0),'Data - Knowledge'!BD$8)/100</f>
        <v>0.048</v>
      </c>
      <c r="BE369" s="380">
        <f t="array" aca="true" ref="BE369">INDEX(KM_PCT,MATCH($A369,'Knowledge - Percentages'!$B:$B,0),'Data - Knowledge'!BE$8)/100</f>
        <v>0.053</v>
      </c>
      <c r="BF369" s="380">
        <f t="array" aca="true" ref="BF369">INDEX(KM_PCT,MATCH($A369,'Knowledge - Percentages'!$B:$B,0),'Data - Knowledge'!BF$8)/100</f>
        <v>0.055999999999999994</v>
      </c>
      <c r="BG369" s="380">
        <f t="array" aca="true" ref="BG369">INDEX(KM_PCT,MATCH($A369,'Knowledge - Percentages'!$B:$B,0),'Data - Knowledge'!BG$8)/100</f>
        <v>0.065</v>
      </c>
      <c r="BH369" s="380">
        <f t="array" aca="true" ref="BH369">INDEX(KM_PCT,MATCH($A369,'Knowledge - Percentages'!$B:$B,0),'Data - Knowledge'!BH$8)/100</f>
        <v>0.065</v>
      </c>
      <c r="BI369" s="380">
        <f t="array" aca="true" ref="BI369">INDEX(KM_PCT,MATCH($A369,'Knowledge - Percentages'!$B:$B,0),'Data - Knowledge'!BI$8)/100</f>
        <v>0.057999999999999996</v>
      </c>
      <c r="BJ369" s="380">
        <f t="array" aca="true" ref="BJ369">INDEX(KM_PCT,MATCH($A369,'Knowledge - Percentages'!$B:$B,0),'Data - Knowledge'!BJ$8)/100</f>
        <v>0.076</v>
      </c>
      <c r="BK369" s="380">
        <f t="array" aca="true" ref="BK369">INDEX(KM_PCT,MATCH($A369,'Knowledge - Percentages'!$B:$B,0),'Data - Knowledge'!BK$8)/100</f>
        <v>0.109</v>
      </c>
      <c r="BL369" s="380">
        <f t="array" aca="true" ref="BL369">INDEX(KM_PCT,MATCH($A369,'Knowledge - Percentages'!$B:$B,0),'Data - Knowledge'!BL$8)/100</f>
        <v>0.08</v>
      </c>
      <c r="BM369" s="380">
        <f t="array" aca="true" ref="BM369">INDEX(KM_PCT,MATCH($A369,'Knowledge - Percentages'!$B:$B,0),'Data - Knowledge'!BM$8)/100</f>
        <v>0.076</v>
      </c>
      <c r="BN369" s="380">
        <f t="array" aca="true" ref="BN369">INDEX(KM_PCT,MATCH($A369,'Knowledge - Percentages'!$B:$B,0),'Data - Knowledge'!BN$8)/100</f>
        <v>0.064</v>
      </c>
      <c r="BO369" s="380">
        <f t="array" aca="true" ref="BO369">INDEX(KM_PCT,MATCH($A369,'Knowledge - Percentages'!$B:$B,0),'Data - Knowledge'!BO$8)/100</f>
        <v>0.065</v>
      </c>
      <c r="BP369" s="380">
        <f t="array" aca="true" ref="BP369">INDEX(KM_PCT,MATCH($A369,'Knowledge - Percentages'!$B:$B,0),'Data - Knowledge'!BP$8)/100</f>
        <v>0.065</v>
      </c>
      <c r="BQ369" s="380">
        <f t="array" aca="true" ref="BQ369">INDEX(KM_PCT,MATCH($A369,'Knowledge - Percentages'!$B:$B,0),'Data - Knowledge'!BQ$8)/100</f>
        <v>0.065</v>
      </c>
    </row>
    <row r="370" spans="1:69">
      <c r="A370" t="s">
        <v>1304</v>
      </c>
      <c r="B370" t="s">
        <v>1195</v>
      </c>
      <c r="C370" t="s">
        <v>1305</v>
      </c>
      <c r="D370" t="s">
        <v>1306</v>
      </c>
      <c r="E370" s="373">
        <f>SUMPRODUCT($K$2:$BQ$2,$K370:$BQ370)/$J$2</f>
        <v>0.061526515151515145</v>
      </c>
      <c r="F370" s="379">
        <f>SUMPRODUCT($K$2:$BQ$2,$K370:$BQ370)</f>
        <v>16.243</v>
      </c>
      <c r="G370" s="373">
        <f>SUMPRODUCT($K$3:$BQ$3,$K370:$BQ370)/$J$3</f>
        <v>0.056470533880903506</v>
      </c>
      <c r="H370" s="379">
        <f>SUMPRODUCT($K$3:$BQ$3,$K370:$BQ370)</f>
        <v>550.02300000000014</v>
      </c>
      <c r="I370" s="373">
        <f>CORREL($K$4:$BQ$4,$K370:$BQ370)</f>
        <v>-0.19274700336861966</v>
      </c>
      <c r="J370" s="379">
        <f>$E370/$G370*100</f>
        <v>108.95330878449762</v>
      </c>
      <c r="K370" s="380">
        <f t="array" aca="true" ref="K370">INDEX(KM_PCT,MATCH($A370,'Knowledge - Percentages'!$B:$B,0),'Data - Knowledge'!K$8)/100</f>
        <v>0.415</v>
      </c>
      <c r="L370" s="380">
        <f t="array" aca="true" ref="L370">INDEX(KM_PCT,MATCH($A370,'Knowledge - Percentages'!$B:$B,0),'Data - Knowledge'!L$8)/100</f>
        <v>0.29600000000000004</v>
      </c>
      <c r="M370" s="380">
        <f t="array" aca="true" ref="M370">INDEX(KM_PCT,MATCH($A370,'Knowledge - Percentages'!$B:$B,0),'Data - Knowledge'!M$8)/100</f>
        <v>0.087</v>
      </c>
      <c r="N370" s="380">
        <f t="array" aca="true" ref="N370">INDEX(KM_PCT,MATCH($A370,'Knowledge - Percentages'!$B:$B,0),'Data - Knowledge'!N$8)/100</f>
        <v>0.040999999999999995</v>
      </c>
      <c r="O370" s="380">
        <f t="array" aca="true" ref="O370">INDEX(KM_PCT,MATCH($A370,'Knowledge - Percentages'!$B:$B,0),'Data - Knowledge'!O$8)/100</f>
        <v>0.055</v>
      </c>
      <c r="P370" s="380">
        <f t="array" aca="true" ref="P370">INDEX(KM_PCT,MATCH($A370,'Knowledge - Percentages'!$B:$B,0),'Data - Knowledge'!P$8)/100</f>
        <v>0.055</v>
      </c>
      <c r="Q370" s="380">
        <f t="array" aca="true" ref="Q370">INDEX(KM_PCT,MATCH($A370,'Knowledge - Percentages'!$B:$B,0),'Data - Knowledge'!Q$8)/100</f>
        <v>0.055</v>
      </c>
      <c r="R370" s="380">
        <f t="array" aca="true" ref="R370">INDEX(KM_PCT,MATCH($A370,'Knowledge - Percentages'!$B:$B,0),'Data - Knowledge'!R$8)/100</f>
        <v>0.055</v>
      </c>
      <c r="S370" s="380">
        <f t="array" aca="true" ref="S370">INDEX(KM_PCT,MATCH($A370,'Knowledge - Percentages'!$B:$B,0),'Data - Knowledge'!S$8)/100</f>
        <v>0.055</v>
      </c>
      <c r="T370" s="380">
        <f t="array" aca="true" ref="T370">INDEX(KM_PCT,MATCH($A370,'Knowledge - Percentages'!$B:$B,0),'Data - Knowledge'!T$8)/100</f>
        <v>0.049</v>
      </c>
      <c r="U370" s="380">
        <f t="array" aca="true" ref="U370">INDEX(KM_PCT,MATCH($A370,'Knowledge - Percentages'!$B:$B,0),'Data - Knowledge'!U$8)/100</f>
        <v>0.049</v>
      </c>
      <c r="V370" s="380">
        <f t="array" aca="true" ref="V370">INDEX(KM_PCT,MATCH($A370,'Knowledge - Percentages'!$B:$B,0),'Data - Knowledge'!V$8)/100</f>
        <v>0.036000000000000004</v>
      </c>
      <c r="W370" s="380">
        <f t="array" aca="true" ref="W370">INDEX(KM_PCT,MATCH($A370,'Knowledge - Percentages'!$B:$B,0),'Data - Knowledge'!W$8)/100</f>
        <v>0.049</v>
      </c>
      <c r="X370" s="380">
        <f t="array" aca="true" ref="X370">INDEX(KM_PCT,MATCH($A370,'Knowledge - Percentages'!$B:$B,0),'Data - Knowledge'!X$8)/100</f>
        <v>0.13699999999999998</v>
      </c>
      <c r="Y370" s="380">
        <f t="array" aca="true" ref="Y370">INDEX(KM_PCT,MATCH($A370,'Knowledge - Percentages'!$B:$B,0),'Data - Knowledge'!Y$8)/100</f>
        <v>0.13699999999999998</v>
      </c>
      <c r="Z370" s="380">
        <f t="array" aca="true" ref="Z370">INDEX(KM_PCT,MATCH($A370,'Knowledge - Percentages'!$B:$B,0),'Data - Knowledge'!Z$8)/100</f>
        <v>0.198</v>
      </c>
      <c r="AA370" s="380">
        <f t="array" aca="true" ref="AA370">INDEX(KM_PCT,MATCH($A370,'Knowledge - Percentages'!$B:$B,0),'Data - Knowledge'!AA$8)/100</f>
        <v>0.13699999999999998</v>
      </c>
      <c r="AB370" s="380">
        <f t="array" aca="true" ref="AB370">INDEX(KM_PCT,MATCH($A370,'Knowledge - Percentages'!$B:$B,0),'Data - Knowledge'!AB$8)/100</f>
        <v>0.042</v>
      </c>
      <c r="AC370" s="380">
        <f t="array" aca="true" ref="AC370">INDEX(KM_PCT,MATCH($A370,'Knowledge - Percentages'!$B:$B,0),'Data - Knowledge'!AC$8)/100</f>
        <v>0.115</v>
      </c>
      <c r="AD370" s="380">
        <f t="array" aca="true" ref="AD370">INDEX(KM_PCT,MATCH($A370,'Knowledge - Percentages'!$B:$B,0),'Data - Knowledge'!AD$8)/100</f>
        <v>0.17</v>
      </c>
      <c r="AE370" s="380">
        <f t="array" aca="true" ref="AE370">INDEX(KM_PCT,MATCH($A370,'Knowledge - Percentages'!$B:$B,0),'Data - Knowledge'!AE$8)/100</f>
        <v>0.042</v>
      </c>
      <c r="AF370" s="380">
        <f t="array" aca="true" ref="AF370">INDEX(KM_PCT,MATCH($A370,'Knowledge - Percentages'!$B:$B,0),'Data - Knowledge'!AF$8)/100</f>
        <v>0.037000000000000005</v>
      </c>
      <c r="AG370" s="380">
        <f t="array" aca="true" ref="AG370">INDEX(KM_PCT,MATCH($A370,'Knowledge - Percentages'!$B:$B,0),'Data - Knowledge'!AG$8)/100</f>
        <v>0.042</v>
      </c>
      <c r="AH370" s="380">
        <f t="array" aca="true" ref="AH370">INDEX(KM_PCT,MATCH($A370,'Knowledge - Percentages'!$B:$B,0),'Data - Knowledge'!AH$8)/100</f>
        <v>0.052000000000000005</v>
      </c>
      <c r="AI370" s="380">
        <f t="array" aca="true" ref="AI370">INDEX(KM_PCT,MATCH($A370,'Knowledge - Percentages'!$B:$B,0),'Data - Knowledge'!AI$8)/100</f>
        <v>0.125</v>
      </c>
      <c r="AJ370" s="380">
        <f t="array" aca="true" ref="AJ370">INDEX(KM_PCT,MATCH($A370,'Knowledge - Percentages'!$B:$B,0),'Data - Knowledge'!AJ$8)/100</f>
        <v>0.054000000000000006</v>
      </c>
      <c r="AK370" s="380">
        <f t="array" aca="true" ref="AK370">INDEX(KM_PCT,MATCH($A370,'Knowledge - Percentages'!$B:$B,0),'Data - Knowledge'!AK$8)/100</f>
        <v>0.05</v>
      </c>
      <c r="AL370" s="380">
        <f t="array" aca="true" ref="AL370">INDEX(KM_PCT,MATCH($A370,'Knowledge - Percentages'!$B:$B,0),'Data - Knowledge'!AL$8)/100</f>
        <v>0.055</v>
      </c>
      <c r="AM370" s="380">
        <f t="array" aca="true" ref="AM370">INDEX(KM_PCT,MATCH($A370,'Knowledge - Percentages'!$B:$B,0),'Data - Knowledge'!AM$8)/100</f>
        <v>0.04</v>
      </c>
      <c r="AN370" s="380">
        <f t="array" aca="true" ref="AN370">INDEX(KM_PCT,MATCH($A370,'Knowledge - Percentages'!$B:$B,0),'Data - Knowledge'!AN$8)/100</f>
        <v>0.05</v>
      </c>
      <c r="AO370" s="380">
        <f t="array" aca="true" ref="AO370">INDEX(KM_PCT,MATCH($A370,'Knowledge - Percentages'!$B:$B,0),'Data - Knowledge'!AO$8)/100</f>
        <v>0.05</v>
      </c>
      <c r="AP370" s="380">
        <f t="array" aca="true" ref="AP370">INDEX(KM_PCT,MATCH($A370,'Knowledge - Percentages'!$B:$B,0),'Data - Knowledge'!AP$8)/100</f>
        <v>0.088000000000000009</v>
      </c>
      <c r="AQ370" s="380">
        <f t="array" aca="true" ref="AQ370">INDEX(KM_PCT,MATCH($A370,'Knowledge - Percentages'!$B:$B,0),'Data - Knowledge'!AQ$8)/100</f>
        <v>0.069</v>
      </c>
      <c r="AR370" s="380">
        <f t="array" aca="true" ref="AR370">INDEX(KM_PCT,MATCH($A370,'Knowledge - Percentages'!$B:$B,0),'Data - Knowledge'!AR$8)/100</f>
        <v>0.11800000000000001</v>
      </c>
      <c r="AS370" s="380">
        <f t="array" aca="true" ref="AS370">INDEX(KM_PCT,MATCH($A370,'Knowledge - Percentages'!$B:$B,0),'Data - Knowledge'!AS$8)/100</f>
        <v>0.106</v>
      </c>
      <c r="AT370" s="380">
        <f t="array" aca="true" ref="AT370">INDEX(KM_PCT,MATCH($A370,'Knowledge - Percentages'!$B:$B,0),'Data - Knowledge'!AT$8)/100</f>
        <v>0.106</v>
      </c>
      <c r="AU370" s="380">
        <f t="array" aca="true" ref="AU370">INDEX(KM_PCT,MATCH($A370,'Knowledge - Percentages'!$B:$B,0),'Data - Knowledge'!AU$8)/100</f>
        <v>0.071</v>
      </c>
      <c r="AV370" s="380">
        <f t="array" aca="true" ref="AV370">INDEX(KM_PCT,MATCH($A370,'Knowledge - Percentages'!$B:$B,0),'Data - Knowledge'!AV$8)/100</f>
        <v>0.031</v>
      </c>
      <c r="AW370" s="380">
        <f t="array" aca="true" ref="AW370">INDEX(KM_PCT,MATCH($A370,'Knowledge - Percentages'!$B:$B,0),'Data - Knowledge'!AW$8)/100</f>
        <v>0.071</v>
      </c>
      <c r="AX370" s="380">
        <f t="array" aca="true" ref="AX370">INDEX(KM_PCT,MATCH($A370,'Knowledge - Percentages'!$B:$B,0),'Data - Knowledge'!AX$8)/100</f>
        <v>0.205</v>
      </c>
      <c r="AY370" s="380">
        <f t="array" aca="true" ref="AY370">INDEX(KM_PCT,MATCH($A370,'Knowledge - Percentages'!$B:$B,0),'Data - Knowledge'!AY$8)/100</f>
        <v>0.064</v>
      </c>
      <c r="AZ370" s="380">
        <f t="array" aca="true" ref="AZ370">INDEX(KM_PCT,MATCH($A370,'Knowledge - Percentages'!$B:$B,0),'Data - Knowledge'!AZ$8)/100</f>
        <v>0.064</v>
      </c>
      <c r="BA370" s="380">
        <f t="array" aca="true" ref="BA370">INDEX(KM_PCT,MATCH($A370,'Knowledge - Percentages'!$B:$B,0),'Data - Knowledge'!BA$8)/100</f>
        <v>0.064</v>
      </c>
      <c r="BB370" s="380">
        <f t="array" aca="true" ref="BB370">INDEX(KM_PCT,MATCH($A370,'Knowledge - Percentages'!$B:$B,0),'Data - Knowledge'!BB$8)/100</f>
        <v>0.064</v>
      </c>
      <c r="BC370" s="380">
        <f t="array" aca="true" ref="BC370">INDEX(KM_PCT,MATCH($A370,'Knowledge - Percentages'!$B:$B,0),'Data - Knowledge'!BC$8)/100</f>
        <v>0.035</v>
      </c>
      <c r="BD370" s="380">
        <f t="array" aca="true" ref="BD370">INDEX(KM_PCT,MATCH($A370,'Knowledge - Percentages'!$B:$B,0),'Data - Knowledge'!BD$8)/100</f>
        <v>0.05</v>
      </c>
      <c r="BE370" s="380">
        <f t="array" aca="true" ref="BE370">INDEX(KM_PCT,MATCH($A370,'Knowledge - Percentages'!$B:$B,0),'Data - Knowledge'!BE$8)/100</f>
        <v>0.055999999999999994</v>
      </c>
      <c r="BF370" s="380">
        <f t="array" aca="true" ref="BF370">INDEX(KM_PCT,MATCH($A370,'Knowledge - Percentages'!$B:$B,0),'Data - Knowledge'!BF$8)/100</f>
        <v>0.061</v>
      </c>
      <c r="BG370" s="380">
        <f t="array" aca="true" ref="BG370">INDEX(KM_PCT,MATCH($A370,'Knowledge - Percentages'!$B:$B,0),'Data - Knowledge'!BG$8)/100</f>
        <v>0.078</v>
      </c>
      <c r="BH370" s="380">
        <f t="array" aca="true" ref="BH370">INDEX(KM_PCT,MATCH($A370,'Knowledge - Percentages'!$B:$B,0),'Data - Knowledge'!BH$8)/100</f>
        <v>0.078</v>
      </c>
      <c r="BI370" s="380">
        <f t="array" aca="true" ref="BI370">INDEX(KM_PCT,MATCH($A370,'Knowledge - Percentages'!$B:$B,0),'Data - Knowledge'!BI$8)/100</f>
        <v>0.078</v>
      </c>
      <c r="BJ370" s="380">
        <f t="array" aca="true" ref="BJ370">INDEX(KM_PCT,MATCH($A370,'Knowledge - Percentages'!$B:$B,0),'Data - Knowledge'!BJ$8)/100</f>
        <v>0.062</v>
      </c>
      <c r="BK370" s="380">
        <f t="array" aca="true" ref="BK370">INDEX(KM_PCT,MATCH($A370,'Knowledge - Percentages'!$B:$B,0),'Data - Knowledge'!BK$8)/100</f>
        <v>0.096999999999999989</v>
      </c>
      <c r="BL370" s="380">
        <f t="array" aca="true" ref="BL370">INDEX(KM_PCT,MATCH($A370,'Knowledge - Percentages'!$B:$B,0),'Data - Knowledge'!BL$8)/100</f>
        <v>0.08900000000000001</v>
      </c>
      <c r="BM370" s="380">
        <f t="array" aca="true" ref="BM370">INDEX(KM_PCT,MATCH($A370,'Knowledge - Percentages'!$B:$B,0),'Data - Knowledge'!BM$8)/100</f>
        <v>0.087</v>
      </c>
      <c r="BN370" s="380">
        <f t="array" aca="true" ref="BN370">INDEX(KM_PCT,MATCH($A370,'Knowledge - Percentages'!$B:$B,0),'Data - Knowledge'!BN$8)/100</f>
        <v>0.08</v>
      </c>
      <c r="BO370" s="380">
        <f t="array" aca="true" ref="BO370">INDEX(KM_PCT,MATCH($A370,'Knowledge - Percentages'!$B:$B,0),'Data - Knowledge'!BO$8)/100</f>
        <v>0.091</v>
      </c>
      <c r="BP370" s="380">
        <f t="array" aca="true" ref="BP370">INDEX(KM_PCT,MATCH($A370,'Knowledge - Percentages'!$B:$B,0),'Data - Knowledge'!BP$8)/100</f>
        <v>0.078</v>
      </c>
      <c r="BQ370" s="380">
        <f t="array" aca="true" ref="BQ370">INDEX(KM_PCT,MATCH($A370,'Knowledge - Percentages'!$B:$B,0),'Data - Knowledge'!BQ$8)/100</f>
        <v>0.078</v>
      </c>
    </row>
    <row r="371" spans="1:69">
      <c r="A371" t="s">
        <v>1307</v>
      </c>
      <c r="B371" t="s">
        <v>1195</v>
      </c>
      <c r="C371" t="s">
        <v>1305</v>
      </c>
      <c r="D371" t="s">
        <v>1308</v>
      </c>
      <c r="E371" s="373">
        <f>SUMPRODUCT($K$2:$BQ$2,$K371:$BQ371)/$J$2</f>
        <v>0.15270833333333333</v>
      </c>
      <c r="F371" s="379">
        <f>SUMPRODUCT($K$2:$BQ$2,$K371:$BQ371)</f>
        <v>40.315</v>
      </c>
      <c r="G371" s="373">
        <f>SUMPRODUCT($K$3:$BQ$3,$K371:$BQ371)/$J$3</f>
        <v>0.12955462012320332</v>
      </c>
      <c r="H371" s="379">
        <f>SUMPRODUCT($K$3:$BQ$3,$K371:$BQ371)</f>
        <v>1261.8620000000003</v>
      </c>
      <c r="I371" s="373">
        <f>CORREL($K$4:$BQ$4,$K371:$BQ371)</f>
        <v>-0.035912691280154417</v>
      </c>
      <c r="J371" s="379">
        <f>$E371/$G371*100</f>
        <v>117.87177731532184</v>
      </c>
      <c r="K371" s="380">
        <f t="array" aca="true" ref="K371">INDEX(KM_PCT,MATCH($A371,'Knowledge - Percentages'!$B:$B,0),'Data - Knowledge'!K$8)/100</f>
        <v>0.41200000000000003</v>
      </c>
      <c r="L371" s="380">
        <f t="array" aca="true" ref="L371">INDEX(KM_PCT,MATCH($A371,'Knowledge - Percentages'!$B:$B,0),'Data - Knowledge'!L$8)/100</f>
        <v>0.33</v>
      </c>
      <c r="M371" s="380">
        <f t="array" aca="true" ref="M371">INDEX(KM_PCT,MATCH($A371,'Knowledge - Percentages'!$B:$B,0),'Data - Knowledge'!M$8)/100</f>
        <v>0.131</v>
      </c>
      <c r="N371" s="380">
        <f t="array" aca="true" ref="N371">INDEX(KM_PCT,MATCH($A371,'Knowledge - Percentages'!$B:$B,0),'Data - Knowledge'!N$8)/100</f>
        <v>0.124</v>
      </c>
      <c r="O371" s="380">
        <f t="array" aca="true" ref="O371">INDEX(KM_PCT,MATCH($A371,'Knowledge - Percentages'!$B:$B,0),'Data - Knowledge'!O$8)/100</f>
        <v>0.124</v>
      </c>
      <c r="P371" s="380">
        <f t="array" aca="true" ref="P371">INDEX(KM_PCT,MATCH($A371,'Knowledge - Percentages'!$B:$B,0),'Data - Knowledge'!P$8)/100</f>
        <v>0.124</v>
      </c>
      <c r="Q371" s="380">
        <f t="array" aca="true" ref="Q371">INDEX(KM_PCT,MATCH($A371,'Knowledge - Percentages'!$B:$B,0),'Data - Knowledge'!Q$8)/100</f>
        <v>0.124</v>
      </c>
      <c r="R371" s="380">
        <f t="array" aca="true" ref="R371">INDEX(KM_PCT,MATCH($A371,'Knowledge - Percentages'!$B:$B,0),'Data - Knowledge'!R$8)/100</f>
        <v>0.124</v>
      </c>
      <c r="S371" s="380">
        <f t="array" aca="true" ref="S371">INDEX(KM_PCT,MATCH($A371,'Knowledge - Percentages'!$B:$B,0),'Data - Knowledge'!S$8)/100</f>
        <v>0.124</v>
      </c>
      <c r="T371" s="380">
        <f t="array" aca="true" ref="T371">INDEX(KM_PCT,MATCH($A371,'Knowledge - Percentages'!$B:$B,0),'Data - Knowledge'!T$8)/100</f>
        <v>0.11800000000000001</v>
      </c>
      <c r="U371" s="380">
        <f t="array" aca="true" ref="U371">INDEX(KM_PCT,MATCH($A371,'Knowledge - Percentages'!$B:$B,0),'Data - Knowledge'!U$8)/100</f>
        <v>0.11800000000000001</v>
      </c>
      <c r="V371" s="380">
        <f t="array" aca="true" ref="V371">INDEX(KM_PCT,MATCH($A371,'Knowledge - Percentages'!$B:$B,0),'Data - Knowledge'!V$8)/100</f>
        <v>0.081</v>
      </c>
      <c r="W371" s="380">
        <f t="array" aca="true" ref="W371">INDEX(KM_PCT,MATCH($A371,'Knowledge - Percentages'!$B:$B,0),'Data - Knowledge'!W$8)/100</f>
        <v>0.11800000000000001</v>
      </c>
      <c r="X371" s="380">
        <f t="array" aca="true" ref="X371">INDEX(KM_PCT,MATCH($A371,'Knowledge - Percentages'!$B:$B,0),'Data - Knowledge'!X$8)/100</f>
        <v>0.18</v>
      </c>
      <c r="Y371" s="380">
        <f t="array" aca="true" ref="Y371">INDEX(KM_PCT,MATCH($A371,'Knowledge - Percentages'!$B:$B,0),'Data - Knowledge'!Y$8)/100</f>
        <v>0.18</v>
      </c>
      <c r="Z371" s="380">
        <f t="array" aca="true" ref="Z371">INDEX(KM_PCT,MATCH($A371,'Knowledge - Percentages'!$B:$B,0),'Data - Knowledge'!Z$8)/100</f>
        <v>0.32799999999999996</v>
      </c>
      <c r="AA371" s="380">
        <f t="array" aca="true" ref="AA371">INDEX(KM_PCT,MATCH($A371,'Knowledge - Percentages'!$B:$B,0),'Data - Knowledge'!AA$8)/100</f>
        <v>0.18</v>
      </c>
      <c r="AB371" s="380">
        <f t="array" aca="true" ref="AB371">INDEX(KM_PCT,MATCH($A371,'Knowledge - Percentages'!$B:$B,0),'Data - Knowledge'!AB$8)/100</f>
        <v>0.10099999999999999</v>
      </c>
      <c r="AC371" s="380">
        <f t="array" aca="true" ref="AC371">INDEX(KM_PCT,MATCH($A371,'Knowledge - Percentages'!$B:$B,0),'Data - Knowledge'!AC$8)/100</f>
        <v>0.161</v>
      </c>
      <c r="AD371" s="380">
        <f t="array" aca="true" ref="AD371">INDEX(KM_PCT,MATCH($A371,'Knowledge - Percentages'!$B:$B,0),'Data - Knowledge'!AD$8)/100</f>
        <v>0.2</v>
      </c>
      <c r="AE371" s="380">
        <f t="array" aca="true" ref="AE371">INDEX(KM_PCT,MATCH($A371,'Knowledge - Percentages'!$B:$B,0),'Data - Knowledge'!AE$8)/100</f>
        <v>0.106</v>
      </c>
      <c r="AF371" s="380">
        <f t="array" aca="true" ref="AF371">INDEX(KM_PCT,MATCH($A371,'Knowledge - Percentages'!$B:$B,0),'Data - Knowledge'!AF$8)/100</f>
        <v>0.106</v>
      </c>
      <c r="AG371" s="380">
        <f t="array" aca="true" ref="AG371">INDEX(KM_PCT,MATCH($A371,'Knowledge - Percentages'!$B:$B,0),'Data - Knowledge'!AG$8)/100</f>
        <v>0.105</v>
      </c>
      <c r="AH371" s="380">
        <f t="array" aca="true" ref="AH371">INDEX(KM_PCT,MATCH($A371,'Knowledge - Percentages'!$B:$B,0),'Data - Knowledge'!AH$8)/100</f>
        <v>0.13</v>
      </c>
      <c r="AI371" s="380">
        <f t="array" aca="true" ref="AI371">INDEX(KM_PCT,MATCH($A371,'Knowledge - Percentages'!$B:$B,0),'Data - Knowledge'!AI$8)/100</f>
        <v>0.163</v>
      </c>
      <c r="AJ371" s="380">
        <f t="array" aca="true" ref="AJ371">INDEX(KM_PCT,MATCH($A371,'Knowledge - Percentages'!$B:$B,0),'Data - Knowledge'!AJ$8)/100</f>
        <v>0.13</v>
      </c>
      <c r="AK371" s="380">
        <f t="array" aca="true" ref="AK371">INDEX(KM_PCT,MATCH($A371,'Knowledge - Percentages'!$B:$B,0),'Data - Knowledge'!AK$8)/100</f>
        <v>0.135</v>
      </c>
      <c r="AL371" s="380">
        <f t="array" aca="true" ref="AL371">INDEX(KM_PCT,MATCH($A371,'Knowledge - Percentages'!$B:$B,0),'Data - Knowledge'!AL$8)/100</f>
        <v>0.13</v>
      </c>
      <c r="AM371" s="380">
        <f t="array" aca="true" ref="AM371">INDEX(KM_PCT,MATCH($A371,'Knowledge - Percentages'!$B:$B,0),'Data - Knowledge'!AM$8)/100</f>
        <v>0.13</v>
      </c>
      <c r="AN371" s="380">
        <f t="array" aca="true" ref="AN371">INDEX(KM_PCT,MATCH($A371,'Knowledge - Percentages'!$B:$B,0),'Data - Knowledge'!AN$8)/100</f>
        <v>0.111</v>
      </c>
      <c r="AO371" s="380">
        <f t="array" aca="true" ref="AO371">INDEX(KM_PCT,MATCH($A371,'Knowledge - Percentages'!$B:$B,0),'Data - Knowledge'!AO$8)/100</f>
        <v>0.111</v>
      </c>
      <c r="AP371" s="380">
        <f t="array" aca="true" ref="AP371">INDEX(KM_PCT,MATCH($A371,'Knowledge - Percentages'!$B:$B,0),'Data - Knowledge'!AP$8)/100</f>
        <v>0.134</v>
      </c>
      <c r="AQ371" s="380">
        <f t="array" aca="true" ref="AQ371">INDEX(KM_PCT,MATCH($A371,'Knowledge - Percentages'!$B:$B,0),'Data - Knowledge'!AQ$8)/100</f>
        <v>0.13</v>
      </c>
      <c r="AR371" s="380">
        <f t="array" aca="true" ref="AR371">INDEX(KM_PCT,MATCH($A371,'Knowledge - Percentages'!$B:$B,0),'Data - Knowledge'!AR$8)/100</f>
        <v>0.149</v>
      </c>
      <c r="AS371" s="380">
        <f t="array" aca="true" ref="AS371">INDEX(KM_PCT,MATCH($A371,'Knowledge - Percentages'!$B:$B,0),'Data - Knowledge'!AS$8)/100</f>
        <v>0.17300000000000001</v>
      </c>
      <c r="AT371" s="380">
        <f t="array" aca="true" ref="AT371">INDEX(KM_PCT,MATCH($A371,'Knowledge - Percentages'!$B:$B,0),'Data - Knowledge'!AT$8)/100</f>
        <v>0.149</v>
      </c>
      <c r="AU371" s="380">
        <f t="array" aca="true" ref="AU371">INDEX(KM_PCT,MATCH($A371,'Knowledge - Percentages'!$B:$B,0),'Data - Knowledge'!AU$8)/100</f>
        <v>0.147</v>
      </c>
      <c r="AV371" s="380">
        <f t="array" aca="true" ref="AV371">INDEX(KM_PCT,MATCH($A371,'Knowledge - Percentages'!$B:$B,0),'Data - Knowledge'!AV$8)/100</f>
        <v>0.147</v>
      </c>
      <c r="AW371" s="380">
        <f t="array" aca="true" ref="AW371">INDEX(KM_PCT,MATCH($A371,'Knowledge - Percentages'!$B:$B,0),'Data - Knowledge'!AW$8)/100</f>
        <v>0.142</v>
      </c>
      <c r="AX371" s="380">
        <f t="array" aca="true" ref="AX371">INDEX(KM_PCT,MATCH($A371,'Knowledge - Percentages'!$B:$B,0),'Data - Knowledge'!AX$8)/100</f>
        <v>0.213</v>
      </c>
      <c r="AY371" s="380">
        <f t="array" aca="true" ref="AY371">INDEX(KM_PCT,MATCH($A371,'Knowledge - Percentages'!$B:$B,0),'Data - Knowledge'!AY$8)/100</f>
        <v>0.11</v>
      </c>
      <c r="AZ371" s="380">
        <f t="array" aca="true" ref="AZ371">INDEX(KM_PCT,MATCH($A371,'Knowledge - Percentages'!$B:$B,0),'Data - Knowledge'!AZ$8)/100</f>
        <v>0.14</v>
      </c>
      <c r="BA371" s="380">
        <f t="array" aca="true" ref="BA371">INDEX(KM_PCT,MATCH($A371,'Knowledge - Percentages'!$B:$B,0),'Data - Knowledge'!BA$8)/100</f>
        <v>0.14</v>
      </c>
      <c r="BB371" s="380">
        <f t="array" aca="true" ref="BB371">INDEX(KM_PCT,MATCH($A371,'Knowledge - Percentages'!$B:$B,0),'Data - Knowledge'!BB$8)/100</f>
        <v>0.14</v>
      </c>
      <c r="BC371" s="380">
        <f t="array" aca="true" ref="BC371">INDEX(KM_PCT,MATCH($A371,'Knowledge - Percentages'!$B:$B,0),'Data - Knowledge'!BC$8)/100</f>
        <v>0.145</v>
      </c>
      <c r="BD371" s="380">
        <f t="array" aca="true" ref="BD371">INDEX(KM_PCT,MATCH($A371,'Knowledge - Percentages'!$B:$B,0),'Data - Knowledge'!BD$8)/100</f>
        <v>0.145</v>
      </c>
      <c r="BE371" s="380">
        <f t="array" aca="true" ref="BE371">INDEX(KM_PCT,MATCH($A371,'Knowledge - Percentages'!$B:$B,0),'Data - Knowledge'!BE$8)/100</f>
        <v>0.145</v>
      </c>
      <c r="BF371" s="380">
        <f t="array" aca="true" ref="BF371">INDEX(KM_PCT,MATCH($A371,'Knowledge - Percentages'!$B:$B,0),'Data - Knowledge'!BF$8)/100</f>
        <v>0.145</v>
      </c>
      <c r="BG371" s="380">
        <f t="array" aca="true" ref="BG371">INDEX(KM_PCT,MATCH($A371,'Knowledge - Percentages'!$B:$B,0),'Data - Knowledge'!BG$8)/100</f>
        <v>0.17600000000000002</v>
      </c>
      <c r="BH371" s="380">
        <f t="array" aca="true" ref="BH371">INDEX(KM_PCT,MATCH($A371,'Knowledge - Percentages'!$B:$B,0),'Data - Knowledge'!BH$8)/100</f>
        <v>0.185</v>
      </c>
      <c r="BI371" s="380">
        <f t="array" aca="true" ref="BI371">INDEX(KM_PCT,MATCH($A371,'Knowledge - Percentages'!$B:$B,0),'Data - Knowledge'!BI$8)/100</f>
        <v>0.175</v>
      </c>
      <c r="BJ371" s="380">
        <f t="array" aca="true" ref="BJ371">INDEX(KM_PCT,MATCH($A371,'Knowledge - Percentages'!$B:$B,0),'Data - Knowledge'!BJ$8)/100</f>
        <v>0.182</v>
      </c>
      <c r="BK371" s="380">
        <f t="array" aca="true" ref="BK371">INDEX(KM_PCT,MATCH($A371,'Knowledge - Percentages'!$B:$B,0),'Data - Knowledge'!BK$8)/100</f>
        <v>0.21600000000000003</v>
      </c>
      <c r="BL371" s="380">
        <f t="array" aca="true" ref="BL371">INDEX(KM_PCT,MATCH($A371,'Knowledge - Percentages'!$B:$B,0),'Data - Knowledge'!BL$8)/100</f>
        <v>0.182</v>
      </c>
      <c r="BM371" s="380">
        <f t="array" aca="true" ref="BM371">INDEX(KM_PCT,MATCH($A371,'Knowledge - Percentages'!$B:$B,0),'Data - Knowledge'!BM$8)/100</f>
        <v>0.182</v>
      </c>
      <c r="BN371" s="380">
        <f t="array" aca="true" ref="BN371">INDEX(KM_PCT,MATCH($A371,'Knowledge - Percentages'!$B:$B,0),'Data - Knowledge'!BN$8)/100</f>
        <v>0.182</v>
      </c>
      <c r="BO371" s="380">
        <f t="array" aca="true" ref="BO371">INDEX(KM_PCT,MATCH($A371,'Knowledge - Percentages'!$B:$B,0),'Data - Knowledge'!BO$8)/100</f>
        <v>0.17600000000000002</v>
      </c>
      <c r="BP371" s="380">
        <f t="array" aca="true" ref="BP371">INDEX(KM_PCT,MATCH($A371,'Knowledge - Percentages'!$B:$B,0),'Data - Knowledge'!BP$8)/100</f>
        <v>0.17600000000000002</v>
      </c>
      <c r="BQ371" s="380">
        <f t="array" aca="true" ref="BQ371">INDEX(KM_PCT,MATCH($A371,'Knowledge - Percentages'!$B:$B,0),'Data - Knowledge'!BQ$8)/100</f>
        <v>0.174</v>
      </c>
    </row>
    <row r="372" spans="1:69">
      <c r="A372" t="s">
        <v>1309</v>
      </c>
      <c r="B372" t="s">
        <v>1195</v>
      </c>
      <c r="C372" t="s">
        <v>1305</v>
      </c>
      <c r="D372" t="s">
        <v>1310</v>
      </c>
      <c r="E372" s="373">
        <f>SUMPRODUCT($K$2:$BQ$2,$K372:$BQ372)/$J$2</f>
        <v>0.57028030303030308</v>
      </c>
      <c r="F372" s="379">
        <f>SUMPRODUCT($K$2:$BQ$2,$K372:$BQ372)</f>
        <v>150.554</v>
      </c>
      <c r="G372" s="373">
        <f>SUMPRODUCT($K$3:$BQ$3,$K372:$BQ372)/$J$3</f>
        <v>0.60061601642710472</v>
      </c>
      <c r="H372" s="379">
        <f>SUMPRODUCT($K$3:$BQ$3,$K372:$BQ372)</f>
        <v>5850</v>
      </c>
      <c r="I372" s="373">
        <f>CORREL($K$4:$BQ$4,$K372:$BQ372)</f>
        <v>-0.253725040079629</v>
      </c>
      <c r="J372" s="379">
        <f>$E372/$G372*100</f>
        <v>94.949233359233361</v>
      </c>
      <c r="K372" s="380">
        <f t="array" aca="true" ref="K372">INDEX(KM_PCT,MATCH($A372,'Knowledge - Percentages'!$B:$B,0),'Data - Knowledge'!K$8)/100</f>
        <v>0.627</v>
      </c>
      <c r="L372" s="380">
        <f t="array" aca="true" ref="L372">INDEX(KM_PCT,MATCH($A372,'Knowledge - Percentages'!$B:$B,0),'Data - Knowledge'!L$8)/100</f>
        <v>0.71900000000000008</v>
      </c>
      <c r="M372" s="380">
        <f t="array" aca="true" ref="M372">INDEX(KM_PCT,MATCH($A372,'Knowledge - Percentages'!$B:$B,0),'Data - Knowledge'!M$8)/100</f>
        <v>0.627</v>
      </c>
      <c r="N372" s="380">
        <f t="array" aca="true" ref="N372">INDEX(KM_PCT,MATCH($A372,'Knowledge - Percentages'!$B:$B,0),'Data - Knowledge'!N$8)/100</f>
        <v>0.603</v>
      </c>
      <c r="O372" s="380">
        <f t="array" aca="true" ref="O372">INDEX(KM_PCT,MATCH($A372,'Knowledge - Percentages'!$B:$B,0),'Data - Knowledge'!O$8)/100</f>
        <v>0.649</v>
      </c>
      <c r="P372" s="380">
        <f t="array" aca="true" ref="P372">INDEX(KM_PCT,MATCH($A372,'Knowledge - Percentages'!$B:$B,0),'Data - Knowledge'!P$8)/100</f>
        <v>0.607</v>
      </c>
      <c r="Q372" s="380">
        <f t="array" aca="true" ref="Q372">INDEX(KM_PCT,MATCH($A372,'Knowledge - Percentages'!$B:$B,0),'Data - Knowledge'!Q$8)/100</f>
        <v>0.607</v>
      </c>
      <c r="R372" s="380">
        <f t="array" aca="true" ref="R372">INDEX(KM_PCT,MATCH($A372,'Knowledge - Percentages'!$B:$B,0),'Data - Knowledge'!R$8)/100</f>
        <v>0.607</v>
      </c>
      <c r="S372" s="380">
        <f t="array" aca="true" ref="S372">INDEX(KM_PCT,MATCH($A372,'Knowledge - Percentages'!$B:$B,0),'Data - Knowledge'!S$8)/100</f>
        <v>0.619</v>
      </c>
      <c r="T372" s="380">
        <f t="array" aca="true" ref="T372">INDEX(KM_PCT,MATCH($A372,'Knowledge - Percentages'!$B:$B,0),'Data - Knowledge'!T$8)/100</f>
        <v>0.605</v>
      </c>
      <c r="U372" s="380">
        <f t="array" aca="true" ref="U372">INDEX(KM_PCT,MATCH($A372,'Knowledge - Percentages'!$B:$B,0),'Data - Knowledge'!U$8)/100</f>
        <v>0.603</v>
      </c>
      <c r="V372" s="380">
        <f t="array" aca="true" ref="V372">INDEX(KM_PCT,MATCH($A372,'Knowledge - Percentages'!$B:$B,0),'Data - Knowledge'!V$8)/100</f>
        <v>0.502</v>
      </c>
      <c r="W372" s="380">
        <f t="array" aca="true" ref="W372">INDEX(KM_PCT,MATCH($A372,'Knowledge - Percentages'!$B:$B,0),'Data - Knowledge'!W$8)/100</f>
        <v>0.603</v>
      </c>
      <c r="X372" s="380">
        <f t="array" aca="true" ref="X372">INDEX(KM_PCT,MATCH($A372,'Knowledge - Percentages'!$B:$B,0),'Data - Knowledge'!X$8)/100</f>
        <v>0.727</v>
      </c>
      <c r="Y372" s="380">
        <f t="array" aca="true" ref="Y372">INDEX(KM_PCT,MATCH($A372,'Knowledge - Percentages'!$B:$B,0),'Data - Knowledge'!Y$8)/100</f>
        <v>0.732</v>
      </c>
      <c r="Z372" s="380">
        <f t="array" aca="true" ref="Z372">INDEX(KM_PCT,MATCH($A372,'Knowledge - Percentages'!$B:$B,0),'Data - Knowledge'!Z$8)/100</f>
        <v>0.727</v>
      </c>
      <c r="AA372" s="380">
        <f t="array" aca="true" ref="AA372">INDEX(KM_PCT,MATCH($A372,'Knowledge - Percentages'!$B:$B,0),'Data - Knowledge'!AA$8)/100</f>
        <v>0.727</v>
      </c>
      <c r="AB372" s="380">
        <f t="array" aca="true" ref="AB372">INDEX(KM_PCT,MATCH($A372,'Knowledge - Percentages'!$B:$B,0),'Data - Knowledge'!AB$8)/100</f>
        <v>0.71200000000000008</v>
      </c>
      <c r="AC372" s="380">
        <f t="array" aca="true" ref="AC372">INDEX(KM_PCT,MATCH($A372,'Knowledge - Percentages'!$B:$B,0),'Data - Knowledge'!AC$8)/100</f>
        <v>0.71200000000000008</v>
      </c>
      <c r="AD372" s="380">
        <f t="array" aca="true" ref="AD372">INDEX(KM_PCT,MATCH($A372,'Knowledge - Percentages'!$B:$B,0),'Data - Knowledge'!AD$8)/100</f>
        <v>0.71200000000000008</v>
      </c>
      <c r="AE372" s="380">
        <f t="array" aca="true" ref="AE372">INDEX(KM_PCT,MATCH($A372,'Knowledge - Percentages'!$B:$B,0),'Data - Knowledge'!AE$8)/100</f>
        <v>0.585</v>
      </c>
      <c r="AF372" s="380">
        <f t="array" aca="true" ref="AF372">INDEX(KM_PCT,MATCH($A372,'Knowledge - Percentages'!$B:$B,0),'Data - Knowledge'!AF$8)/100</f>
        <v>0.585</v>
      </c>
      <c r="AG372" s="380">
        <f t="array" aca="true" ref="AG372">INDEX(KM_PCT,MATCH($A372,'Knowledge - Percentages'!$B:$B,0),'Data - Knowledge'!AG$8)/100</f>
        <v>0.585</v>
      </c>
      <c r="AH372" s="380">
        <f t="array" aca="true" ref="AH372">INDEX(KM_PCT,MATCH($A372,'Knowledge - Percentages'!$B:$B,0),'Data - Knowledge'!AH$8)/100</f>
        <v>0.597</v>
      </c>
      <c r="AI372" s="380">
        <f t="array" aca="true" ref="AI372">INDEX(KM_PCT,MATCH($A372,'Knowledge - Percentages'!$B:$B,0),'Data - Knowledge'!AI$8)/100</f>
        <v>0.598</v>
      </c>
      <c r="AJ372" s="380">
        <f t="array" aca="true" ref="AJ372">INDEX(KM_PCT,MATCH($A372,'Knowledge - Percentages'!$B:$B,0),'Data - Knowledge'!AJ$8)/100</f>
        <v>0.596</v>
      </c>
      <c r="AK372" s="380">
        <f t="array" aca="true" ref="AK372">INDEX(KM_PCT,MATCH($A372,'Knowledge - Percentages'!$B:$B,0),'Data - Knowledge'!AK$8)/100</f>
        <v>0.595</v>
      </c>
      <c r="AL372" s="380">
        <f t="array" aca="true" ref="AL372">INDEX(KM_PCT,MATCH($A372,'Knowledge - Percentages'!$B:$B,0),'Data - Knowledge'!AL$8)/100</f>
        <v>0.595</v>
      </c>
      <c r="AM372" s="380">
        <f t="array" aca="true" ref="AM372">INDEX(KM_PCT,MATCH($A372,'Knowledge - Percentages'!$B:$B,0),'Data - Knowledge'!AM$8)/100</f>
        <v>0.568</v>
      </c>
      <c r="AN372" s="380">
        <f t="array" aca="true" ref="AN372">INDEX(KM_PCT,MATCH($A372,'Knowledge - Percentages'!$B:$B,0),'Data - Knowledge'!AN$8)/100</f>
        <v>0.522</v>
      </c>
      <c r="AO372" s="380">
        <f t="array" aca="true" ref="AO372">INDEX(KM_PCT,MATCH($A372,'Knowledge - Percentages'!$B:$B,0),'Data - Knowledge'!AO$8)/100</f>
        <v>0.5</v>
      </c>
      <c r="AP372" s="380">
        <f t="array" aca="true" ref="AP372">INDEX(KM_PCT,MATCH($A372,'Knowledge - Percentages'!$B:$B,0),'Data - Knowledge'!AP$8)/100</f>
        <v>0.649</v>
      </c>
      <c r="AQ372" s="380">
        <f t="array" aca="true" ref="AQ372">INDEX(KM_PCT,MATCH($A372,'Knowledge - Percentages'!$B:$B,0),'Data - Knowledge'!AQ$8)/100</f>
        <v>0.649</v>
      </c>
      <c r="AR372" s="380">
        <f t="array" aca="true" ref="AR372">INDEX(KM_PCT,MATCH($A372,'Knowledge - Percentages'!$B:$B,0),'Data - Knowledge'!AR$8)/100</f>
        <v>0.71700000000000008</v>
      </c>
      <c r="AS372" s="380">
        <f t="array" aca="true" ref="AS372">INDEX(KM_PCT,MATCH($A372,'Knowledge - Percentages'!$B:$B,0),'Data - Knowledge'!AS$8)/100</f>
        <v>0.748</v>
      </c>
      <c r="AT372" s="380">
        <f t="array" aca="true" ref="AT372">INDEX(KM_PCT,MATCH($A372,'Knowledge - Percentages'!$B:$B,0),'Data - Knowledge'!AT$8)/100</f>
        <v>0.71700000000000008</v>
      </c>
      <c r="AU372" s="380">
        <f t="array" aca="true" ref="AU372">INDEX(KM_PCT,MATCH($A372,'Knowledge - Percentages'!$B:$B,0),'Data - Knowledge'!AU$8)/100</f>
        <v>0.578</v>
      </c>
      <c r="AV372" s="380">
        <f t="array" aca="true" ref="AV372">INDEX(KM_PCT,MATCH($A372,'Knowledge - Percentages'!$B:$B,0),'Data - Knowledge'!AV$8)/100</f>
        <v>0.578</v>
      </c>
      <c r="AW372" s="380">
        <f t="array" aca="true" ref="AW372">INDEX(KM_PCT,MATCH($A372,'Knowledge - Percentages'!$B:$B,0),'Data - Knowledge'!AW$8)/100</f>
        <v>0.578</v>
      </c>
      <c r="AX372" s="380">
        <f t="array" aca="true" ref="AX372">INDEX(KM_PCT,MATCH($A372,'Knowledge - Percentages'!$B:$B,0),'Data - Knowledge'!AX$8)/100</f>
        <v>0.653</v>
      </c>
      <c r="AY372" s="380">
        <f t="array" aca="true" ref="AY372">INDEX(KM_PCT,MATCH($A372,'Knowledge - Percentages'!$B:$B,0),'Data - Knowledge'!AY$8)/100</f>
        <v>0.499</v>
      </c>
      <c r="AZ372" s="380">
        <f t="array" aca="true" ref="AZ372">INDEX(KM_PCT,MATCH($A372,'Knowledge - Percentages'!$B:$B,0),'Data - Knowledge'!AZ$8)/100</f>
        <v>0.55</v>
      </c>
      <c r="BA372" s="380">
        <f t="array" aca="true" ref="BA372">INDEX(KM_PCT,MATCH($A372,'Knowledge - Percentages'!$B:$B,0),'Data - Knowledge'!BA$8)/100</f>
        <v>0.55</v>
      </c>
      <c r="BB372" s="380">
        <f t="array" aca="true" ref="BB372">INDEX(KM_PCT,MATCH($A372,'Knowledge - Percentages'!$B:$B,0),'Data - Knowledge'!BB$8)/100</f>
        <v>0.55</v>
      </c>
      <c r="BC372" s="380">
        <f t="array" aca="true" ref="BC372">INDEX(KM_PCT,MATCH($A372,'Knowledge - Percentages'!$B:$B,0),'Data - Knowledge'!BC$8)/100</f>
        <v>0.391</v>
      </c>
      <c r="BD372" s="380">
        <f t="array" aca="true" ref="BD372">INDEX(KM_PCT,MATCH($A372,'Knowledge - Percentages'!$B:$B,0),'Data - Knowledge'!BD$8)/100</f>
        <v>0.48100000000000004</v>
      </c>
      <c r="BE372" s="380">
        <f t="array" aca="true" ref="BE372">INDEX(KM_PCT,MATCH($A372,'Knowledge - Percentages'!$B:$B,0),'Data - Knowledge'!BE$8)/100</f>
        <v>0.48100000000000004</v>
      </c>
      <c r="BF372" s="380">
        <f t="array" aca="true" ref="BF372">INDEX(KM_PCT,MATCH($A372,'Knowledge - Percentages'!$B:$B,0),'Data - Knowledge'!BF$8)/100</f>
        <v>0.48100000000000004</v>
      </c>
      <c r="BG372" s="380">
        <f t="array" aca="true" ref="BG372">INDEX(KM_PCT,MATCH($A372,'Knowledge - Percentages'!$B:$B,0),'Data - Knowledge'!BG$8)/100</f>
        <v>0.606</v>
      </c>
      <c r="BH372" s="380">
        <f t="array" aca="true" ref="BH372">INDEX(KM_PCT,MATCH($A372,'Knowledge - Percentages'!$B:$B,0),'Data - Knowledge'!BH$8)/100</f>
        <v>0.627</v>
      </c>
      <c r="BI372" s="380">
        <f t="array" aca="true" ref="BI372">INDEX(KM_PCT,MATCH($A372,'Knowledge - Percentages'!$B:$B,0),'Data - Knowledge'!BI$8)/100</f>
        <v>0.606</v>
      </c>
      <c r="BJ372" s="380">
        <f t="array" aca="true" ref="BJ372">INDEX(KM_PCT,MATCH($A372,'Knowledge - Percentages'!$B:$B,0),'Data - Knowledge'!BJ$8)/100</f>
        <v>0.606</v>
      </c>
      <c r="BK372" s="380">
        <f t="array" aca="true" ref="BK372">INDEX(KM_PCT,MATCH($A372,'Knowledge - Percentages'!$B:$B,0),'Data - Knowledge'!BK$8)/100</f>
        <v>0.606</v>
      </c>
      <c r="BL372" s="380">
        <f t="array" aca="true" ref="BL372">INDEX(KM_PCT,MATCH($A372,'Knowledge - Percentages'!$B:$B,0),'Data - Knowledge'!BL$8)/100</f>
        <v>0.606</v>
      </c>
      <c r="BM372" s="380">
        <f t="array" aca="true" ref="BM372">INDEX(KM_PCT,MATCH($A372,'Knowledge - Percentages'!$B:$B,0),'Data - Knowledge'!BM$8)/100</f>
        <v>0.606</v>
      </c>
      <c r="BN372" s="380">
        <f t="array" aca="true" ref="BN372">INDEX(KM_PCT,MATCH($A372,'Knowledge - Percentages'!$B:$B,0),'Data - Knowledge'!BN$8)/100</f>
        <v>0.606</v>
      </c>
      <c r="BO372" s="380">
        <f t="array" aca="true" ref="BO372">INDEX(KM_PCT,MATCH($A372,'Knowledge - Percentages'!$B:$B,0),'Data - Knowledge'!BO$8)/100</f>
        <v>0.594</v>
      </c>
      <c r="BP372" s="380">
        <f t="array" aca="true" ref="BP372">INDEX(KM_PCT,MATCH($A372,'Knowledge - Percentages'!$B:$B,0),'Data - Knowledge'!BP$8)/100</f>
        <v>0.584</v>
      </c>
      <c r="BQ372" s="380">
        <f t="array" aca="true" ref="BQ372">INDEX(KM_PCT,MATCH($A372,'Knowledge - Percentages'!$B:$B,0),'Data - Knowledge'!BQ$8)/100</f>
        <v>0.532</v>
      </c>
    </row>
    <row r="373" spans="1:69">
      <c r="A373" t="s">
        <v>1311</v>
      </c>
      <c r="B373" t="s">
        <v>1195</v>
      </c>
      <c r="C373" t="s">
        <v>1305</v>
      </c>
      <c r="D373" t="s">
        <v>1312</v>
      </c>
      <c r="E373" s="373">
        <f>SUMPRODUCT($K$2:$BQ$2,$K373:$BQ373)/$J$2</f>
        <v>0.20173863636363634</v>
      </c>
      <c r="F373" s="379">
        <f>SUMPRODUCT($K$2:$BQ$2,$K373:$BQ373)</f>
        <v>53.258999999999993</v>
      </c>
      <c r="G373" s="373">
        <f>SUMPRODUCT($K$3:$BQ$3,$K373:$BQ373)/$J$3</f>
        <v>0.20061078028747442</v>
      </c>
      <c r="H373" s="379">
        <f>SUMPRODUCT($K$3:$BQ$3,$K373:$BQ373)</f>
        <v>1953.9490000000008</v>
      </c>
      <c r="I373" s="373">
        <f>CORREL($K$4:$BQ$4,$K373:$BQ373)</f>
        <v>-0.1774596974657392</v>
      </c>
      <c r="J373" s="379">
        <f>$E373/$G373*100</f>
        <v>100.56221110079215</v>
      </c>
      <c r="K373" s="380">
        <f t="array" aca="true" ref="K373">INDEX(KM_PCT,MATCH($A373,'Knowledge - Percentages'!$B:$B,0),'Data - Knowledge'!K$8)/100</f>
        <v>0.33799999999999997</v>
      </c>
      <c r="L373" s="380">
        <f t="array" aca="true" ref="L373">INDEX(KM_PCT,MATCH($A373,'Knowledge - Percentages'!$B:$B,0),'Data - Knowledge'!L$8)/100</f>
        <v>0.221</v>
      </c>
      <c r="M373" s="380">
        <f t="array" aca="true" ref="M373">INDEX(KM_PCT,MATCH($A373,'Knowledge - Percentages'!$B:$B,0),'Data - Knowledge'!M$8)/100</f>
        <v>0.221</v>
      </c>
      <c r="N373" s="380">
        <f t="array" aca="true" ref="N373">INDEX(KM_PCT,MATCH($A373,'Knowledge - Percentages'!$B:$B,0),'Data - Knowledge'!N$8)/100</f>
        <v>0.19699999999999998</v>
      </c>
      <c r="O373" s="380">
        <f t="array" aca="true" ref="O373">INDEX(KM_PCT,MATCH($A373,'Knowledge - Percentages'!$B:$B,0),'Data - Knowledge'!O$8)/100</f>
        <v>0.19699999999999998</v>
      </c>
      <c r="P373" s="380">
        <f t="array" aca="true" ref="P373">INDEX(KM_PCT,MATCH($A373,'Knowledge - Percentages'!$B:$B,0),'Data - Knowledge'!P$8)/100</f>
        <v>0.19699999999999998</v>
      </c>
      <c r="Q373" s="380">
        <f t="array" aca="true" ref="Q373">INDEX(KM_PCT,MATCH($A373,'Knowledge - Percentages'!$B:$B,0),'Data - Knowledge'!Q$8)/100</f>
        <v>0.19699999999999998</v>
      </c>
      <c r="R373" s="380">
        <f t="array" aca="true" ref="R373">INDEX(KM_PCT,MATCH($A373,'Knowledge - Percentages'!$B:$B,0),'Data - Knowledge'!R$8)/100</f>
        <v>0.19699999999999998</v>
      </c>
      <c r="S373" s="380">
        <f t="array" aca="true" ref="S373">INDEX(KM_PCT,MATCH($A373,'Knowledge - Percentages'!$B:$B,0),'Data - Knowledge'!S$8)/100</f>
        <v>0.18100000000000002</v>
      </c>
      <c r="T373" s="380">
        <f t="array" aca="true" ref="T373">INDEX(KM_PCT,MATCH($A373,'Knowledge - Percentages'!$B:$B,0),'Data - Knowledge'!T$8)/100</f>
        <v>0.198</v>
      </c>
      <c r="U373" s="380">
        <f t="array" aca="true" ref="U373">INDEX(KM_PCT,MATCH($A373,'Knowledge - Percentages'!$B:$B,0),'Data - Knowledge'!U$8)/100</f>
        <v>0.198</v>
      </c>
      <c r="V373" s="380">
        <f t="array" aca="true" ref="V373">INDEX(KM_PCT,MATCH($A373,'Knowledge - Percentages'!$B:$B,0),'Data - Knowledge'!V$8)/100</f>
        <v>0.188</v>
      </c>
      <c r="W373" s="380">
        <f t="array" aca="true" ref="W373">INDEX(KM_PCT,MATCH($A373,'Knowledge - Percentages'!$B:$B,0),'Data - Knowledge'!W$8)/100</f>
        <v>0.198</v>
      </c>
      <c r="X373" s="380">
        <f t="array" aca="true" ref="X373">INDEX(KM_PCT,MATCH($A373,'Knowledge - Percentages'!$B:$B,0),'Data - Knowledge'!X$8)/100</f>
        <v>0.235</v>
      </c>
      <c r="Y373" s="380">
        <f t="array" aca="true" ref="Y373">INDEX(KM_PCT,MATCH($A373,'Knowledge - Percentages'!$B:$B,0),'Data - Knowledge'!Y$8)/100</f>
        <v>0.235</v>
      </c>
      <c r="Z373" s="380">
        <f t="array" aca="true" ref="Z373">INDEX(KM_PCT,MATCH($A373,'Knowledge - Percentages'!$B:$B,0),'Data - Knowledge'!Z$8)/100</f>
        <v>0.27399999999999997</v>
      </c>
      <c r="AA373" s="380">
        <f t="array" aca="true" ref="AA373">INDEX(KM_PCT,MATCH($A373,'Knowledge - Percentages'!$B:$B,0),'Data - Knowledge'!AA$8)/100</f>
        <v>0.235</v>
      </c>
      <c r="AB373" s="380">
        <f t="array" aca="true" ref="AB373">INDEX(KM_PCT,MATCH($A373,'Knowledge - Percentages'!$B:$B,0),'Data - Knowledge'!AB$8)/100</f>
        <v>0.23199999999999998</v>
      </c>
      <c r="AC373" s="380">
        <f t="array" aca="true" ref="AC373">INDEX(KM_PCT,MATCH($A373,'Knowledge - Percentages'!$B:$B,0),'Data - Knowledge'!AC$8)/100</f>
        <v>0.23</v>
      </c>
      <c r="AD373" s="380">
        <f t="array" aca="true" ref="AD373">INDEX(KM_PCT,MATCH($A373,'Knowledge - Percentages'!$B:$B,0),'Data - Knowledge'!AD$8)/100</f>
        <v>0.298</v>
      </c>
      <c r="AE373" s="380">
        <f t="array" aca="true" ref="AE373">INDEX(KM_PCT,MATCH($A373,'Knowledge - Percentages'!$B:$B,0),'Data - Knowledge'!AE$8)/100</f>
        <v>0.204</v>
      </c>
      <c r="AF373" s="380">
        <f t="array" aca="true" ref="AF373">INDEX(KM_PCT,MATCH($A373,'Knowledge - Percentages'!$B:$B,0),'Data - Knowledge'!AF$8)/100</f>
        <v>0.204</v>
      </c>
      <c r="AG373" s="380">
        <f t="array" aca="true" ref="AG373">INDEX(KM_PCT,MATCH($A373,'Knowledge - Percentages'!$B:$B,0),'Data - Knowledge'!AG$8)/100</f>
        <v>0.18899999999999997</v>
      </c>
      <c r="AH373" s="380">
        <f t="array" aca="true" ref="AH373">INDEX(KM_PCT,MATCH($A373,'Knowledge - Percentages'!$B:$B,0),'Data - Knowledge'!AH$8)/100</f>
        <v>0.204</v>
      </c>
      <c r="AI373" s="380">
        <f t="array" aca="true" ref="AI373">INDEX(KM_PCT,MATCH($A373,'Knowledge - Percentages'!$B:$B,0),'Data - Knowledge'!AI$8)/100</f>
        <v>0.22399999999999998</v>
      </c>
      <c r="AJ373" s="380">
        <f t="array" aca="true" ref="AJ373">INDEX(KM_PCT,MATCH($A373,'Knowledge - Percentages'!$B:$B,0),'Data - Knowledge'!AJ$8)/100</f>
        <v>0.204</v>
      </c>
      <c r="AK373" s="380">
        <f t="array" aca="true" ref="AK373">INDEX(KM_PCT,MATCH($A373,'Knowledge - Percentages'!$B:$B,0),'Data - Knowledge'!AK$8)/100</f>
        <v>0.20199999999999999</v>
      </c>
      <c r="AL373" s="380">
        <f t="array" aca="true" ref="AL373">INDEX(KM_PCT,MATCH($A373,'Knowledge - Percentages'!$B:$B,0),'Data - Knowledge'!AL$8)/100</f>
        <v>0.20199999999999999</v>
      </c>
      <c r="AM373" s="380">
        <f t="array" aca="true" ref="AM373">INDEX(KM_PCT,MATCH($A373,'Knowledge - Percentages'!$B:$B,0),'Data - Knowledge'!AM$8)/100</f>
        <v>0.20199999999999999</v>
      </c>
      <c r="AN373" s="380">
        <f t="array" aca="true" ref="AN373">INDEX(KM_PCT,MATCH($A373,'Knowledge - Percentages'!$B:$B,0),'Data - Knowledge'!AN$8)/100</f>
        <v>0.171</v>
      </c>
      <c r="AO373" s="380">
        <f t="array" aca="true" ref="AO373">INDEX(KM_PCT,MATCH($A373,'Knowledge - Percentages'!$B:$B,0),'Data - Knowledge'!AO$8)/100</f>
        <v>0.171</v>
      </c>
      <c r="AP373" s="380">
        <f t="array" aca="true" ref="AP373">INDEX(KM_PCT,MATCH($A373,'Knowledge - Percentages'!$B:$B,0),'Data - Knowledge'!AP$8)/100</f>
        <v>0.233</v>
      </c>
      <c r="AQ373" s="380">
        <f t="array" aca="true" ref="AQ373">INDEX(KM_PCT,MATCH($A373,'Knowledge - Percentages'!$B:$B,0),'Data - Knowledge'!AQ$8)/100</f>
        <v>0.204</v>
      </c>
      <c r="AR373" s="380">
        <f t="array" aca="true" ref="AR373">INDEX(KM_PCT,MATCH($A373,'Knowledge - Percentages'!$B:$B,0),'Data - Knowledge'!AR$8)/100</f>
        <v>0.222</v>
      </c>
      <c r="AS373" s="380">
        <f t="array" aca="true" ref="AS373">INDEX(KM_PCT,MATCH($A373,'Knowledge - Percentages'!$B:$B,0),'Data - Knowledge'!AS$8)/100</f>
        <v>0.222</v>
      </c>
      <c r="AT373" s="380">
        <f t="array" aca="true" ref="AT373">INDEX(KM_PCT,MATCH($A373,'Knowledge - Percentages'!$B:$B,0),'Data - Knowledge'!AT$8)/100</f>
        <v>0.225</v>
      </c>
      <c r="AU373" s="380">
        <f t="array" aca="true" ref="AU373">INDEX(KM_PCT,MATCH($A373,'Knowledge - Percentages'!$B:$B,0),'Data - Knowledge'!AU$8)/100</f>
        <v>0.19</v>
      </c>
      <c r="AV373" s="380">
        <f t="array" aca="true" ref="AV373">INDEX(KM_PCT,MATCH($A373,'Knowledge - Percentages'!$B:$B,0),'Data - Knowledge'!AV$8)/100</f>
        <v>0.20800000000000002</v>
      </c>
      <c r="AW373" s="380">
        <f t="array" aca="true" ref="AW373">INDEX(KM_PCT,MATCH($A373,'Knowledge - Percentages'!$B:$B,0),'Data - Knowledge'!AW$8)/100</f>
        <v>0.205</v>
      </c>
      <c r="AX373" s="380">
        <f t="array" aca="true" ref="AX373">INDEX(KM_PCT,MATCH($A373,'Knowledge - Percentages'!$B:$B,0),'Data - Knowledge'!AX$8)/100</f>
        <v>0.341</v>
      </c>
      <c r="AY373" s="380">
        <f t="array" aca="true" ref="AY373">INDEX(KM_PCT,MATCH($A373,'Knowledge - Percentages'!$B:$B,0),'Data - Knowledge'!AY$8)/100</f>
        <v>0.207</v>
      </c>
      <c r="AZ373" s="380">
        <f t="array" aca="true" ref="AZ373">INDEX(KM_PCT,MATCH($A373,'Knowledge - Percentages'!$B:$B,0),'Data - Knowledge'!AZ$8)/100</f>
        <v>0.207</v>
      </c>
      <c r="BA373" s="380">
        <f t="array" aca="true" ref="BA373">INDEX(KM_PCT,MATCH($A373,'Knowledge - Percentages'!$B:$B,0),'Data - Knowledge'!BA$8)/100</f>
        <v>0.207</v>
      </c>
      <c r="BB373" s="380">
        <f t="array" aca="true" ref="BB373">INDEX(KM_PCT,MATCH($A373,'Knowledge - Percentages'!$B:$B,0),'Data - Knowledge'!BB$8)/100</f>
        <v>0.18</v>
      </c>
      <c r="BC373" s="380">
        <f t="array" aca="true" ref="BC373">INDEX(KM_PCT,MATCH($A373,'Knowledge - Percentages'!$B:$B,0),'Data - Knowledge'!BC$8)/100</f>
        <v>0.17600000000000002</v>
      </c>
      <c r="BD373" s="380">
        <f t="array" aca="true" ref="BD373">INDEX(KM_PCT,MATCH($A373,'Knowledge - Percentages'!$B:$B,0),'Data - Knowledge'!BD$8)/100</f>
        <v>0.16699999999999998</v>
      </c>
      <c r="BE373" s="380">
        <f t="array" aca="true" ref="BE373">INDEX(KM_PCT,MATCH($A373,'Knowledge - Percentages'!$B:$B,0),'Data - Knowledge'!BE$8)/100</f>
        <v>0.184</v>
      </c>
      <c r="BF373" s="380">
        <f t="array" aca="true" ref="BF373">INDEX(KM_PCT,MATCH($A373,'Knowledge - Percentages'!$B:$B,0),'Data - Knowledge'!BF$8)/100</f>
        <v>0.184</v>
      </c>
      <c r="BG373" s="380">
        <f t="array" aca="true" ref="BG373">INDEX(KM_PCT,MATCH($A373,'Knowledge - Percentages'!$B:$B,0),'Data - Knowledge'!BG$8)/100</f>
        <v>0.19</v>
      </c>
      <c r="BH373" s="380">
        <f t="array" aca="true" ref="BH373">INDEX(KM_PCT,MATCH($A373,'Knowledge - Percentages'!$B:$B,0),'Data - Knowledge'!BH$8)/100</f>
        <v>0.22</v>
      </c>
      <c r="BI373" s="380">
        <f t="array" aca="true" ref="BI373">INDEX(KM_PCT,MATCH($A373,'Knowledge - Percentages'!$B:$B,0),'Data - Knowledge'!BI$8)/100</f>
        <v>0.212</v>
      </c>
      <c r="BJ373" s="380">
        <f t="array" aca="true" ref="BJ373">INDEX(KM_PCT,MATCH($A373,'Knowledge - Percentages'!$B:$B,0),'Data - Knowledge'!BJ$8)/100</f>
        <v>0.223</v>
      </c>
      <c r="BK373" s="380">
        <f t="array" aca="true" ref="BK373">INDEX(KM_PCT,MATCH($A373,'Knowledge - Percentages'!$B:$B,0),'Data - Knowledge'!BK$8)/100</f>
        <v>0.23</v>
      </c>
      <c r="BL373" s="380">
        <f t="array" aca="true" ref="BL373">INDEX(KM_PCT,MATCH($A373,'Knowledge - Percentages'!$B:$B,0),'Data - Knowledge'!BL$8)/100</f>
        <v>0.223</v>
      </c>
      <c r="BM373" s="380">
        <f t="array" aca="true" ref="BM373">INDEX(KM_PCT,MATCH($A373,'Knowledge - Percentages'!$B:$B,0),'Data - Knowledge'!BM$8)/100</f>
        <v>0.223</v>
      </c>
      <c r="BN373" s="380">
        <f t="array" aca="true" ref="BN373">INDEX(KM_PCT,MATCH($A373,'Knowledge - Percentages'!$B:$B,0),'Data - Knowledge'!BN$8)/100</f>
        <v>0.223</v>
      </c>
      <c r="BO373" s="380">
        <f t="array" aca="true" ref="BO373">INDEX(KM_PCT,MATCH($A373,'Knowledge - Percentages'!$B:$B,0),'Data - Knowledge'!BO$8)/100</f>
        <v>0.21</v>
      </c>
      <c r="BP373" s="380">
        <f t="array" aca="true" ref="BP373">INDEX(KM_PCT,MATCH($A373,'Knowledge - Percentages'!$B:$B,0),'Data - Knowledge'!BP$8)/100</f>
        <v>0.2</v>
      </c>
      <c r="BQ373" s="380">
        <f t="array" aca="true" ref="BQ373">INDEX(KM_PCT,MATCH($A373,'Knowledge - Percentages'!$B:$B,0),'Data - Knowledge'!BQ$8)/100</f>
        <v>0.21</v>
      </c>
    </row>
    <row r="374" spans="1:69">
      <c r="A374" t="s">
        <v>1313</v>
      </c>
      <c r="B374" t="s">
        <v>1195</v>
      </c>
      <c r="C374" t="s">
        <v>1305</v>
      </c>
      <c r="D374" t="s">
        <v>1314</v>
      </c>
      <c r="E374" s="373">
        <f>SUMPRODUCT($K$2:$BQ$2,$K374:$BQ374)/$J$2</f>
        <v>0.272469696969697</v>
      </c>
      <c r="F374" s="379">
        <f>SUMPRODUCT($K$2:$BQ$2,$K374:$BQ374)</f>
        <v>71.932</v>
      </c>
      <c r="G374" s="373">
        <f>SUMPRODUCT($K$3:$BQ$3,$K374:$BQ374)/$J$3</f>
        <v>0.28128357289527711</v>
      </c>
      <c r="H374" s="379">
        <f>SUMPRODUCT($K$3:$BQ$3,$K374:$BQ374)</f>
        <v>2739.7019999999989</v>
      </c>
      <c r="I374" s="373">
        <f>CORREL($K$4:$BQ$4,$K374:$BQ374)</f>
        <v>-0.22108692729879359</v>
      </c>
      <c r="J374" s="379">
        <f>$E374/$G374*100</f>
        <v>96.866551489353569</v>
      </c>
      <c r="K374" s="380">
        <f t="array" aca="true" ref="K374">INDEX(KM_PCT,MATCH($A374,'Knowledge - Percentages'!$B:$B,0),'Data - Knowledge'!K$8)/100</f>
        <v>0.599</v>
      </c>
      <c r="L374" s="380">
        <f t="array" aca="true" ref="L374">INDEX(KM_PCT,MATCH($A374,'Knowledge - Percentages'!$B:$B,0),'Data - Knowledge'!L$8)/100</f>
        <v>0.462</v>
      </c>
      <c r="M374" s="380">
        <f t="array" aca="true" ref="M374">INDEX(KM_PCT,MATCH($A374,'Knowledge - Percentages'!$B:$B,0),'Data - Knowledge'!M$8)/100</f>
        <v>0.43</v>
      </c>
      <c r="N374" s="380">
        <f t="array" aca="true" ref="N374">INDEX(KM_PCT,MATCH($A374,'Knowledge - Percentages'!$B:$B,0),'Data - Knowledge'!N$8)/100</f>
        <v>0.275</v>
      </c>
      <c r="O374" s="380">
        <f t="array" aca="true" ref="O374">INDEX(KM_PCT,MATCH($A374,'Knowledge - Percentages'!$B:$B,0),'Data - Knowledge'!O$8)/100</f>
        <v>0.287</v>
      </c>
      <c r="P374" s="380">
        <f t="array" aca="true" ref="P374">INDEX(KM_PCT,MATCH($A374,'Knowledge - Percentages'!$B:$B,0),'Data - Knowledge'!P$8)/100</f>
        <v>0.287</v>
      </c>
      <c r="Q374" s="380">
        <f t="array" aca="true" ref="Q374">INDEX(KM_PCT,MATCH($A374,'Knowledge - Percentages'!$B:$B,0),'Data - Knowledge'!Q$8)/100</f>
        <v>0.287</v>
      </c>
      <c r="R374" s="380">
        <f t="array" aca="true" ref="R374">INDEX(KM_PCT,MATCH($A374,'Knowledge - Percentages'!$B:$B,0),'Data - Knowledge'!R$8)/100</f>
        <v>0.287</v>
      </c>
      <c r="S374" s="380">
        <f t="array" aca="true" ref="S374">INDEX(KM_PCT,MATCH($A374,'Knowledge - Percentages'!$B:$B,0),'Data - Knowledge'!S$8)/100</f>
        <v>0.287</v>
      </c>
      <c r="T374" s="380">
        <f t="array" aca="true" ref="T374">INDEX(KM_PCT,MATCH($A374,'Knowledge - Percentages'!$B:$B,0),'Data - Knowledge'!T$8)/100</f>
        <v>0.273</v>
      </c>
      <c r="U374" s="380">
        <f t="array" aca="true" ref="U374">INDEX(KM_PCT,MATCH($A374,'Knowledge - Percentages'!$B:$B,0),'Data - Knowledge'!U$8)/100</f>
        <v>0.273</v>
      </c>
      <c r="V374" s="380">
        <f t="array" aca="true" ref="V374">INDEX(KM_PCT,MATCH($A374,'Knowledge - Percentages'!$B:$B,0),'Data - Knowledge'!V$8)/100</f>
        <v>0.249</v>
      </c>
      <c r="W374" s="380">
        <f t="array" aca="true" ref="W374">INDEX(KM_PCT,MATCH($A374,'Knowledge - Percentages'!$B:$B,0),'Data - Knowledge'!W$8)/100</f>
        <v>0.273</v>
      </c>
      <c r="X374" s="380">
        <f t="array" aca="true" ref="X374">INDEX(KM_PCT,MATCH($A374,'Knowledge - Percentages'!$B:$B,0),'Data - Knowledge'!X$8)/100</f>
        <v>0.39399999999999996</v>
      </c>
      <c r="Y374" s="380">
        <f t="array" aca="true" ref="Y374">INDEX(KM_PCT,MATCH($A374,'Knowledge - Percentages'!$B:$B,0),'Data - Knowledge'!Y$8)/100</f>
        <v>0.39399999999999996</v>
      </c>
      <c r="Z374" s="380">
        <f t="array" aca="true" ref="Z374">INDEX(KM_PCT,MATCH($A374,'Knowledge - Percentages'!$B:$B,0),'Data - Knowledge'!Z$8)/100</f>
        <v>0.396</v>
      </c>
      <c r="AA374" s="380">
        <f t="array" aca="true" ref="AA374">INDEX(KM_PCT,MATCH($A374,'Knowledge - Percentages'!$B:$B,0),'Data - Knowledge'!AA$8)/100</f>
        <v>0.39399999999999996</v>
      </c>
      <c r="AB374" s="380">
        <f t="array" aca="true" ref="AB374">INDEX(KM_PCT,MATCH($A374,'Knowledge - Percentages'!$B:$B,0),'Data - Knowledge'!AB$8)/100</f>
        <v>0.33799999999999997</v>
      </c>
      <c r="AC374" s="380">
        <f t="array" aca="true" ref="AC374">INDEX(KM_PCT,MATCH($A374,'Knowledge - Percentages'!$B:$B,0),'Data - Knowledge'!AC$8)/100</f>
        <v>0.33</v>
      </c>
      <c r="AD374" s="380">
        <f t="array" aca="true" ref="AD374">INDEX(KM_PCT,MATCH($A374,'Knowledge - Percentages'!$B:$B,0),'Data - Knowledge'!AD$8)/100</f>
        <v>0.33799999999999997</v>
      </c>
      <c r="AE374" s="380">
        <f t="array" aca="true" ref="AE374">INDEX(KM_PCT,MATCH($A374,'Knowledge - Percentages'!$B:$B,0),'Data - Knowledge'!AE$8)/100</f>
        <v>0.302</v>
      </c>
      <c r="AF374" s="380">
        <f t="array" aca="true" ref="AF374">INDEX(KM_PCT,MATCH($A374,'Knowledge - Percentages'!$B:$B,0),'Data - Knowledge'!AF$8)/100</f>
        <v>0.287</v>
      </c>
      <c r="AG374" s="380">
        <f t="array" aca="true" ref="AG374">INDEX(KM_PCT,MATCH($A374,'Knowledge - Percentages'!$B:$B,0),'Data - Knowledge'!AG$8)/100</f>
        <v>0.257</v>
      </c>
      <c r="AH374" s="380">
        <f t="array" aca="true" ref="AH374">INDEX(KM_PCT,MATCH($A374,'Knowledge - Percentages'!$B:$B,0),'Data - Knowledge'!AH$8)/100</f>
        <v>0.289</v>
      </c>
      <c r="AI374" s="380">
        <f t="array" aca="true" ref="AI374">INDEX(KM_PCT,MATCH($A374,'Knowledge - Percentages'!$B:$B,0),'Data - Knowledge'!AI$8)/100</f>
        <v>0.326</v>
      </c>
      <c r="AJ374" s="380">
        <f t="array" aca="true" ref="AJ374">INDEX(KM_PCT,MATCH($A374,'Knowledge - Percentages'!$B:$B,0),'Data - Knowledge'!AJ$8)/100</f>
        <v>0.289</v>
      </c>
      <c r="AK374" s="380">
        <f t="array" aca="true" ref="AK374">INDEX(KM_PCT,MATCH($A374,'Knowledge - Percentages'!$B:$B,0),'Data - Knowledge'!AK$8)/100</f>
        <v>0.275</v>
      </c>
      <c r="AL374" s="380">
        <f t="array" aca="true" ref="AL374">INDEX(KM_PCT,MATCH($A374,'Knowledge - Percentages'!$B:$B,0),'Data - Knowledge'!AL$8)/100</f>
        <v>0.275</v>
      </c>
      <c r="AM374" s="380">
        <f t="array" aca="true" ref="AM374">INDEX(KM_PCT,MATCH($A374,'Knowledge - Percentages'!$B:$B,0),'Data - Knowledge'!AM$8)/100</f>
        <v>0.254</v>
      </c>
      <c r="AN374" s="380">
        <f t="array" aca="true" ref="AN374">INDEX(KM_PCT,MATCH($A374,'Knowledge - Percentages'!$B:$B,0),'Data - Knowledge'!AN$8)/100</f>
        <v>0.23800000000000002</v>
      </c>
      <c r="AO374" s="380">
        <f t="array" aca="true" ref="AO374">INDEX(KM_PCT,MATCH($A374,'Knowledge - Percentages'!$B:$B,0),'Data - Knowledge'!AO$8)/100</f>
        <v>0.239</v>
      </c>
      <c r="AP374" s="380">
        <f t="array" aca="true" ref="AP374">INDEX(KM_PCT,MATCH($A374,'Knowledge - Percentages'!$B:$B,0),'Data - Knowledge'!AP$8)/100</f>
        <v>0.32899999999999996</v>
      </c>
      <c r="AQ374" s="380">
        <f t="array" aca="true" ref="AQ374">INDEX(KM_PCT,MATCH($A374,'Knowledge - Percentages'!$B:$B,0),'Data - Knowledge'!AQ$8)/100</f>
        <v>0.315</v>
      </c>
      <c r="AR374" s="380">
        <f t="array" aca="true" ref="AR374">INDEX(KM_PCT,MATCH($A374,'Knowledge - Percentages'!$B:$B,0),'Data - Knowledge'!AR$8)/100</f>
        <v>0.374</v>
      </c>
      <c r="AS374" s="380">
        <f t="array" aca="true" ref="AS374">INDEX(KM_PCT,MATCH($A374,'Knowledge - Percentages'!$B:$B,0),'Data - Knowledge'!AS$8)/100</f>
        <v>0.44799999999999995</v>
      </c>
      <c r="AT374" s="380">
        <f t="array" aca="true" ref="AT374">INDEX(KM_PCT,MATCH($A374,'Knowledge - Percentages'!$B:$B,0),'Data - Knowledge'!AT$8)/100</f>
        <v>0.374</v>
      </c>
      <c r="AU374" s="380">
        <f t="array" aca="true" ref="AU374">INDEX(KM_PCT,MATCH($A374,'Knowledge - Percentages'!$B:$B,0),'Data - Knowledge'!AU$8)/100</f>
        <v>0.268</v>
      </c>
      <c r="AV374" s="380">
        <f t="array" aca="true" ref="AV374">INDEX(KM_PCT,MATCH($A374,'Knowledge - Percentages'!$B:$B,0),'Data - Knowledge'!AV$8)/100</f>
        <v>0.268</v>
      </c>
      <c r="AW374" s="380">
        <f t="array" aca="true" ref="AW374">INDEX(KM_PCT,MATCH($A374,'Knowledge - Percentages'!$B:$B,0),'Data - Knowledge'!AW$8)/100</f>
        <v>0.26</v>
      </c>
      <c r="AX374" s="380">
        <f t="array" aca="true" ref="AX374">INDEX(KM_PCT,MATCH($A374,'Knowledge - Percentages'!$B:$B,0),'Data - Knowledge'!AX$8)/100</f>
        <v>0.405</v>
      </c>
      <c r="AY374" s="380">
        <f t="array" aca="true" ref="AY374">INDEX(KM_PCT,MATCH($A374,'Knowledge - Percentages'!$B:$B,0),'Data - Knowledge'!AY$8)/100</f>
        <v>0.263</v>
      </c>
      <c r="AZ374" s="380">
        <f t="array" aca="true" ref="AZ374">INDEX(KM_PCT,MATCH($A374,'Knowledge - Percentages'!$B:$B,0),'Data - Knowledge'!AZ$8)/100</f>
        <v>0.263</v>
      </c>
      <c r="BA374" s="380">
        <f t="array" aca="true" ref="BA374">INDEX(KM_PCT,MATCH($A374,'Knowledge - Percentages'!$B:$B,0),'Data - Knowledge'!BA$8)/100</f>
        <v>0.263</v>
      </c>
      <c r="BB374" s="380">
        <f t="array" aca="true" ref="BB374">INDEX(KM_PCT,MATCH($A374,'Knowledge - Percentages'!$B:$B,0),'Data - Knowledge'!BB$8)/100</f>
        <v>0.263</v>
      </c>
      <c r="BC374" s="380">
        <f t="array" aca="true" ref="BC374">INDEX(KM_PCT,MATCH($A374,'Knowledge - Percentages'!$B:$B,0),'Data - Knowledge'!BC$8)/100</f>
        <v>0.201</v>
      </c>
      <c r="BD374" s="380">
        <f t="array" aca="true" ref="BD374">INDEX(KM_PCT,MATCH($A374,'Knowledge - Percentages'!$B:$B,0),'Data - Knowledge'!BD$8)/100</f>
        <v>0.127</v>
      </c>
      <c r="BE374" s="380">
        <f t="array" aca="true" ref="BE374">INDEX(KM_PCT,MATCH($A374,'Knowledge - Percentages'!$B:$B,0),'Data - Knowledge'!BE$8)/100</f>
        <v>0.209</v>
      </c>
      <c r="BF374" s="380">
        <f t="array" aca="true" ref="BF374">INDEX(KM_PCT,MATCH($A374,'Knowledge - Percentages'!$B:$B,0),'Data - Knowledge'!BF$8)/100</f>
        <v>0.214</v>
      </c>
      <c r="BG374" s="380">
        <f t="array" aca="true" ref="BG374">INDEX(KM_PCT,MATCH($A374,'Knowledge - Percentages'!$B:$B,0),'Data - Knowledge'!BG$8)/100</f>
        <v>0.267</v>
      </c>
      <c r="BH374" s="380">
        <f t="array" aca="true" ref="BH374">INDEX(KM_PCT,MATCH($A374,'Knowledge - Percentages'!$B:$B,0),'Data - Knowledge'!BH$8)/100</f>
        <v>0.29</v>
      </c>
      <c r="BI374" s="380">
        <f t="array" aca="true" ref="BI374">INDEX(KM_PCT,MATCH($A374,'Knowledge - Percentages'!$B:$B,0),'Data - Knowledge'!BI$8)/100</f>
        <v>0.29</v>
      </c>
      <c r="BJ374" s="380">
        <f t="array" aca="true" ref="BJ374">INDEX(KM_PCT,MATCH($A374,'Knowledge - Percentages'!$B:$B,0),'Data - Knowledge'!BJ$8)/100</f>
        <v>0.311</v>
      </c>
      <c r="BK374" s="380">
        <f t="array" aca="true" ref="BK374">INDEX(KM_PCT,MATCH($A374,'Knowledge - Percentages'!$B:$B,0),'Data - Knowledge'!BK$8)/100</f>
        <v>0.295</v>
      </c>
      <c r="BL374" s="380">
        <f t="array" aca="true" ref="BL374">INDEX(KM_PCT,MATCH($A374,'Knowledge - Percentages'!$B:$B,0),'Data - Knowledge'!BL$8)/100</f>
        <v>0.295</v>
      </c>
      <c r="BM374" s="380">
        <f t="array" aca="true" ref="BM374">INDEX(KM_PCT,MATCH($A374,'Knowledge - Percentages'!$B:$B,0),'Data - Knowledge'!BM$8)/100</f>
        <v>0.324</v>
      </c>
      <c r="BN374" s="380">
        <f t="array" aca="true" ref="BN374">INDEX(KM_PCT,MATCH($A374,'Knowledge - Percentages'!$B:$B,0),'Data - Knowledge'!BN$8)/100</f>
        <v>0.294</v>
      </c>
      <c r="BO374" s="380">
        <f t="array" aca="true" ref="BO374">INDEX(KM_PCT,MATCH($A374,'Knowledge - Percentages'!$B:$B,0),'Data - Knowledge'!BO$8)/100</f>
        <v>0.29</v>
      </c>
      <c r="BP374" s="380">
        <f t="array" aca="true" ref="BP374">INDEX(KM_PCT,MATCH($A374,'Knowledge - Percentages'!$B:$B,0),'Data - Knowledge'!BP$8)/100</f>
        <v>0.27699999999999997</v>
      </c>
      <c r="BQ374" s="380">
        <f t="array" aca="true" ref="BQ374">INDEX(KM_PCT,MATCH($A374,'Knowledge - Percentages'!$B:$B,0),'Data - Knowledge'!BQ$8)/100</f>
        <v>0.249</v>
      </c>
    </row>
    <row r="375" spans="1:69">
      <c r="A375" t="s">
        <v>1315</v>
      </c>
      <c r="B375" t="s">
        <v>1195</v>
      </c>
      <c r="C375" t="s">
        <v>1305</v>
      </c>
      <c r="D375" t="s">
        <v>1316</v>
      </c>
      <c r="E375" s="373">
        <f>SUMPRODUCT($K$2:$BQ$2,$K375:$BQ375)/$J$2</f>
        <v>0.48472727272727273</v>
      </c>
      <c r="F375" s="379">
        <f>SUMPRODUCT($K$2:$BQ$2,$K375:$BQ375)</f>
        <v>127.968</v>
      </c>
      <c r="G375" s="373">
        <f>SUMPRODUCT($K$3:$BQ$3,$K375:$BQ375)/$J$3</f>
        <v>0.53988562628336778</v>
      </c>
      <c r="H375" s="379">
        <f>SUMPRODUCT($K$3:$BQ$3,$K375:$BQ375)</f>
        <v>5258.4860000000017</v>
      </c>
      <c r="I375" s="373">
        <f>CORREL($K$4:$BQ$4,$K375:$BQ375)</f>
        <v>-0.36276676444627853</v>
      </c>
      <c r="J375" s="379">
        <f>$E375/$G375*100</f>
        <v>89.783326158206648</v>
      </c>
      <c r="K375" s="380">
        <f t="array" aca="true" ref="K375">INDEX(KM_PCT,MATCH($A375,'Knowledge - Percentages'!$B:$B,0),'Data - Knowledge'!K$8)/100</f>
        <v>0.627</v>
      </c>
      <c r="L375" s="380">
        <f t="array" aca="true" ref="L375">INDEX(KM_PCT,MATCH($A375,'Knowledge - Percentages'!$B:$B,0),'Data - Knowledge'!L$8)/100</f>
        <v>0.627</v>
      </c>
      <c r="M375" s="380">
        <f t="array" aca="true" ref="M375">INDEX(KM_PCT,MATCH($A375,'Knowledge - Percentages'!$B:$B,0),'Data - Knowledge'!M$8)/100</f>
        <v>0.627</v>
      </c>
      <c r="N375" s="380">
        <f t="array" aca="true" ref="N375">INDEX(KM_PCT,MATCH($A375,'Knowledge - Percentages'!$B:$B,0),'Data - Knowledge'!N$8)/100</f>
        <v>0.596</v>
      </c>
      <c r="O375" s="380">
        <f t="array" aca="true" ref="O375">INDEX(KM_PCT,MATCH($A375,'Knowledge - Percentages'!$B:$B,0),'Data - Knowledge'!O$8)/100</f>
        <v>0.596</v>
      </c>
      <c r="P375" s="380">
        <f t="array" aca="true" ref="P375">INDEX(KM_PCT,MATCH($A375,'Knowledge - Percentages'!$B:$B,0),'Data - Knowledge'!P$8)/100</f>
        <v>0.599</v>
      </c>
      <c r="Q375" s="380">
        <f t="array" aca="true" ref="Q375">INDEX(KM_PCT,MATCH($A375,'Knowledge - Percentages'!$B:$B,0),'Data - Knowledge'!Q$8)/100</f>
        <v>0.596</v>
      </c>
      <c r="R375" s="380">
        <f t="array" aca="true" ref="R375">INDEX(KM_PCT,MATCH($A375,'Knowledge - Percentages'!$B:$B,0),'Data - Knowledge'!R$8)/100</f>
        <v>0.596</v>
      </c>
      <c r="S375" s="380">
        <f t="array" aca="true" ref="S375">INDEX(KM_PCT,MATCH($A375,'Knowledge - Percentages'!$B:$B,0),'Data - Knowledge'!S$8)/100</f>
        <v>0.596</v>
      </c>
      <c r="T375" s="380">
        <f t="array" aca="true" ref="T375">INDEX(KM_PCT,MATCH($A375,'Knowledge - Percentages'!$B:$B,0),'Data - Knowledge'!T$8)/100</f>
        <v>0.532</v>
      </c>
      <c r="U375" s="380">
        <f t="array" aca="true" ref="U375">INDEX(KM_PCT,MATCH($A375,'Knowledge - Percentages'!$B:$B,0),'Data - Knowledge'!U$8)/100</f>
        <v>0.532</v>
      </c>
      <c r="V375" s="380">
        <f t="array" aca="true" ref="V375">INDEX(KM_PCT,MATCH($A375,'Knowledge - Percentages'!$B:$B,0),'Data - Knowledge'!V$8)/100</f>
        <v>0.46299999999999997</v>
      </c>
      <c r="W375" s="380">
        <f t="array" aca="true" ref="W375">INDEX(KM_PCT,MATCH($A375,'Knowledge - Percentages'!$B:$B,0),'Data - Knowledge'!W$8)/100</f>
        <v>0.532</v>
      </c>
      <c r="X375" s="380">
        <f t="array" aca="true" ref="X375">INDEX(KM_PCT,MATCH($A375,'Knowledge - Percentages'!$B:$B,0),'Data - Knowledge'!X$8)/100</f>
        <v>0.65599999999999992</v>
      </c>
      <c r="Y375" s="380">
        <f t="array" aca="true" ref="Y375">INDEX(KM_PCT,MATCH($A375,'Knowledge - Percentages'!$B:$B,0),'Data - Knowledge'!Y$8)/100</f>
        <v>0.65599999999999992</v>
      </c>
      <c r="Z375" s="380">
        <f t="array" aca="true" ref="Z375">INDEX(KM_PCT,MATCH($A375,'Knowledge - Percentages'!$B:$B,0),'Data - Knowledge'!Z$8)/100</f>
        <v>0.792</v>
      </c>
      <c r="AA375" s="380">
        <f t="array" aca="true" ref="AA375">INDEX(KM_PCT,MATCH($A375,'Knowledge - Percentages'!$B:$B,0),'Data - Knowledge'!AA$8)/100</f>
        <v>0.655</v>
      </c>
      <c r="AB375" s="380">
        <f t="array" aca="true" ref="AB375">INDEX(KM_PCT,MATCH($A375,'Knowledge - Percentages'!$B:$B,0),'Data - Knowledge'!AB$8)/100</f>
        <v>0.631</v>
      </c>
      <c r="AC375" s="380">
        <f t="array" aca="true" ref="AC375">INDEX(KM_PCT,MATCH($A375,'Knowledge - Percentages'!$B:$B,0),'Data - Knowledge'!AC$8)/100</f>
        <v>0.631</v>
      </c>
      <c r="AD375" s="380">
        <f t="array" aca="true" ref="AD375">INDEX(KM_PCT,MATCH($A375,'Knowledge - Percentages'!$B:$B,0),'Data - Knowledge'!AD$8)/100</f>
        <v>0.631</v>
      </c>
      <c r="AE375" s="380">
        <f t="array" aca="true" ref="AE375">INDEX(KM_PCT,MATCH($A375,'Knowledge - Percentages'!$B:$B,0),'Data - Knowledge'!AE$8)/100</f>
        <v>0.544</v>
      </c>
      <c r="AF375" s="380">
        <f t="array" aca="true" ref="AF375">INDEX(KM_PCT,MATCH($A375,'Knowledge - Percentages'!$B:$B,0),'Data - Knowledge'!AF$8)/100</f>
        <v>0.552</v>
      </c>
      <c r="AG375" s="380">
        <f t="array" aca="true" ref="AG375">INDEX(KM_PCT,MATCH($A375,'Knowledge - Percentages'!$B:$B,0),'Data - Knowledge'!AG$8)/100</f>
        <v>0.473</v>
      </c>
      <c r="AH375" s="380">
        <f t="array" aca="true" ref="AH375">INDEX(KM_PCT,MATCH($A375,'Knowledge - Percentages'!$B:$B,0),'Data - Knowledge'!AH$8)/100</f>
        <v>0.525</v>
      </c>
      <c r="AI375" s="380">
        <f t="array" aca="true" ref="AI375">INDEX(KM_PCT,MATCH($A375,'Knowledge - Percentages'!$B:$B,0),'Data - Knowledge'!AI$8)/100</f>
        <v>0.6409999999999999</v>
      </c>
      <c r="AJ375" s="380">
        <f t="array" aca="true" ref="AJ375">INDEX(KM_PCT,MATCH($A375,'Knowledge - Percentages'!$B:$B,0),'Data - Knowledge'!AJ$8)/100</f>
        <v>0.525</v>
      </c>
      <c r="AK375" s="380">
        <f t="array" aca="true" ref="AK375">INDEX(KM_PCT,MATCH($A375,'Knowledge - Percentages'!$B:$B,0),'Data - Knowledge'!AK$8)/100</f>
        <v>0.506</v>
      </c>
      <c r="AL375" s="380">
        <f t="array" aca="true" ref="AL375">INDEX(KM_PCT,MATCH($A375,'Knowledge - Percentages'!$B:$B,0),'Data - Knowledge'!AL$8)/100</f>
        <v>0.486</v>
      </c>
      <c r="AM375" s="380">
        <f t="array" aca="true" ref="AM375">INDEX(KM_PCT,MATCH($A375,'Knowledge - Percentages'!$B:$B,0),'Data - Knowledge'!AM$8)/100</f>
        <v>0.506</v>
      </c>
      <c r="AN375" s="380">
        <f t="array" aca="true" ref="AN375">INDEX(KM_PCT,MATCH($A375,'Knowledge - Percentages'!$B:$B,0),'Data - Knowledge'!AN$8)/100</f>
        <v>0.435</v>
      </c>
      <c r="AO375" s="380">
        <f t="array" aca="true" ref="AO375">INDEX(KM_PCT,MATCH($A375,'Knowledge - Percentages'!$B:$B,0),'Data - Knowledge'!AO$8)/100</f>
        <v>0.34</v>
      </c>
      <c r="AP375" s="380">
        <f t="array" aca="true" ref="AP375">INDEX(KM_PCT,MATCH($A375,'Knowledge - Percentages'!$B:$B,0),'Data - Knowledge'!AP$8)/100</f>
        <v>0.593</v>
      </c>
      <c r="AQ375" s="380">
        <f t="array" aca="true" ref="AQ375">INDEX(KM_PCT,MATCH($A375,'Knowledge - Percentages'!$B:$B,0),'Data - Knowledge'!AQ$8)/100</f>
        <v>0.581</v>
      </c>
      <c r="AR375" s="380">
        <f t="array" aca="true" ref="AR375">INDEX(KM_PCT,MATCH($A375,'Knowledge - Percentages'!$B:$B,0),'Data - Knowledge'!AR$8)/100</f>
        <v>0.652</v>
      </c>
      <c r="AS375" s="380">
        <f t="array" aca="true" ref="AS375">INDEX(KM_PCT,MATCH($A375,'Knowledge - Percentages'!$B:$B,0),'Data - Knowledge'!AS$8)/100</f>
        <v>0.652</v>
      </c>
      <c r="AT375" s="380">
        <f t="array" aca="true" ref="AT375">INDEX(KM_PCT,MATCH($A375,'Knowledge - Percentages'!$B:$B,0),'Data - Knowledge'!AT$8)/100</f>
        <v>0.652</v>
      </c>
      <c r="AU375" s="380">
        <f t="array" aca="true" ref="AU375">INDEX(KM_PCT,MATCH($A375,'Knowledge - Percentages'!$B:$B,0),'Data - Knowledge'!AU$8)/100</f>
        <v>0.49700000000000005</v>
      </c>
      <c r="AV375" s="380">
        <f t="array" aca="true" ref="AV375">INDEX(KM_PCT,MATCH($A375,'Knowledge - Percentages'!$B:$B,0),'Data - Knowledge'!AV$8)/100</f>
        <v>0.491</v>
      </c>
      <c r="AW375" s="380">
        <f t="array" aca="true" ref="AW375">INDEX(KM_PCT,MATCH($A375,'Knowledge - Percentages'!$B:$B,0),'Data - Knowledge'!AW$8)/100</f>
        <v>0.491</v>
      </c>
      <c r="AX375" s="380">
        <f t="array" aca="true" ref="AX375">INDEX(KM_PCT,MATCH($A375,'Knowledge - Percentages'!$B:$B,0),'Data - Knowledge'!AX$8)/100</f>
        <v>0.677</v>
      </c>
      <c r="AY375" s="380">
        <f t="array" aca="true" ref="AY375">INDEX(KM_PCT,MATCH($A375,'Knowledge - Percentages'!$B:$B,0),'Data - Knowledge'!AY$8)/100</f>
        <v>0.49700000000000005</v>
      </c>
      <c r="AZ375" s="380">
        <f t="array" aca="true" ref="AZ375">INDEX(KM_PCT,MATCH($A375,'Knowledge - Percentages'!$B:$B,0),'Data - Knowledge'!AZ$8)/100</f>
        <v>0.49700000000000005</v>
      </c>
      <c r="BA375" s="380">
        <f t="array" aca="true" ref="BA375">INDEX(KM_PCT,MATCH($A375,'Knowledge - Percentages'!$B:$B,0),'Data - Knowledge'!BA$8)/100</f>
        <v>0.506</v>
      </c>
      <c r="BB375" s="380">
        <f t="array" aca="true" ref="BB375">INDEX(KM_PCT,MATCH($A375,'Knowledge - Percentages'!$B:$B,0),'Data - Knowledge'!BB$8)/100</f>
        <v>0.483</v>
      </c>
      <c r="BC375" s="380">
        <f t="array" aca="true" ref="BC375">INDEX(KM_PCT,MATCH($A375,'Knowledge - Percentages'!$B:$B,0),'Data - Knowledge'!BC$8)/100</f>
        <v>0.366</v>
      </c>
      <c r="BD375" s="380">
        <f t="array" aca="true" ref="BD375">INDEX(KM_PCT,MATCH($A375,'Knowledge - Percentages'!$B:$B,0),'Data - Knowledge'!BD$8)/100</f>
        <v>0.395</v>
      </c>
      <c r="BE375" s="380">
        <f t="array" aca="true" ref="BE375">INDEX(KM_PCT,MATCH($A375,'Knowledge - Percentages'!$B:$B,0),'Data - Knowledge'!BE$8)/100</f>
        <v>0.395</v>
      </c>
      <c r="BF375" s="380">
        <f t="array" aca="true" ref="BF375">INDEX(KM_PCT,MATCH($A375,'Knowledge - Percentages'!$B:$B,0),'Data - Knowledge'!BF$8)/100</f>
        <v>0.395</v>
      </c>
      <c r="BG375" s="380">
        <f t="array" aca="true" ref="BG375">INDEX(KM_PCT,MATCH($A375,'Knowledge - Percentages'!$B:$B,0),'Data - Knowledge'!BG$8)/100</f>
        <v>0.537</v>
      </c>
      <c r="BH375" s="380">
        <f t="array" aca="true" ref="BH375">INDEX(KM_PCT,MATCH($A375,'Knowledge - Percentages'!$B:$B,0),'Data - Knowledge'!BH$8)/100</f>
        <v>0.58200000000000007</v>
      </c>
      <c r="BI375" s="380">
        <f t="array" aca="true" ref="BI375">INDEX(KM_PCT,MATCH($A375,'Knowledge - Percentages'!$B:$B,0),'Data - Knowledge'!BI$8)/100</f>
        <v>0.537</v>
      </c>
      <c r="BJ375" s="380">
        <f t="array" aca="true" ref="BJ375">INDEX(KM_PCT,MATCH($A375,'Knowledge - Percentages'!$B:$B,0),'Data - Knowledge'!BJ$8)/100</f>
        <v>0.526</v>
      </c>
      <c r="BK375" s="380">
        <f t="array" aca="true" ref="BK375">INDEX(KM_PCT,MATCH($A375,'Knowledge - Percentages'!$B:$B,0),'Data - Knowledge'!BK$8)/100</f>
        <v>0.526</v>
      </c>
      <c r="BL375" s="380">
        <f t="array" aca="true" ref="BL375">INDEX(KM_PCT,MATCH($A375,'Knowledge - Percentages'!$B:$B,0),'Data - Knowledge'!BL$8)/100</f>
        <v>0.557</v>
      </c>
      <c r="BM375" s="380">
        <f t="array" aca="true" ref="BM375">INDEX(KM_PCT,MATCH($A375,'Knowledge - Percentages'!$B:$B,0),'Data - Knowledge'!BM$8)/100</f>
        <v>0.594</v>
      </c>
      <c r="BN375" s="380">
        <f t="array" aca="true" ref="BN375">INDEX(KM_PCT,MATCH($A375,'Knowledge - Percentages'!$B:$B,0),'Data - Knowledge'!BN$8)/100</f>
        <v>0.478</v>
      </c>
      <c r="BO375" s="380">
        <f t="array" aca="true" ref="BO375">INDEX(KM_PCT,MATCH($A375,'Knowledge - Percentages'!$B:$B,0),'Data - Knowledge'!BO$8)/100</f>
        <v>0.495</v>
      </c>
      <c r="BP375" s="380">
        <f t="array" aca="true" ref="BP375">INDEX(KM_PCT,MATCH($A375,'Knowledge - Percentages'!$B:$B,0),'Data - Knowledge'!BP$8)/100</f>
        <v>0.46</v>
      </c>
      <c r="BQ375" s="380">
        <f t="array" aca="true" ref="BQ375">INDEX(KM_PCT,MATCH($A375,'Knowledge - Percentages'!$B:$B,0),'Data - Knowledge'!BQ$8)/100</f>
        <v>0.419</v>
      </c>
    </row>
    <row r="376" spans="1:69">
      <c r="A376" t="s">
        <v>1317</v>
      </c>
      <c r="B376" t="s">
        <v>1195</v>
      </c>
      <c r="C376" t="s">
        <v>1305</v>
      </c>
      <c r="D376" t="s">
        <v>1318</v>
      </c>
      <c r="E376" s="373">
        <f>SUMPRODUCT($K$2:$BQ$2,$K376:$BQ376)/$J$2</f>
        <v>0.77451893939393934</v>
      </c>
      <c r="F376" s="379">
        <f>SUMPRODUCT($K$2:$BQ$2,$K376:$BQ376)</f>
        <v>204.47299999999998</v>
      </c>
      <c r="G376" s="373">
        <f>SUMPRODUCT($K$3:$BQ$3,$K376:$BQ376)/$J$3</f>
        <v>0.83267197125256676</v>
      </c>
      <c r="H376" s="379">
        <f>SUMPRODUCT($K$3:$BQ$3,$K376:$BQ376)</f>
        <v>8110.225</v>
      </c>
      <c r="I376" s="373">
        <f>CORREL($K$4:$BQ$4,$K376:$BQ376)</f>
        <v>-0.32698700351205878</v>
      </c>
      <c r="J376" s="379">
        <f>$E376/$G376*100</f>
        <v>93.016093507849277</v>
      </c>
      <c r="K376" s="380">
        <f t="array" aca="true" ref="K376">INDEX(KM_PCT,MATCH($A376,'Knowledge - Percentages'!$B:$B,0),'Data - Knowledge'!K$8)/100</f>
        <v>0.882</v>
      </c>
      <c r="L376" s="380">
        <f t="array" aca="true" ref="L376">INDEX(KM_PCT,MATCH($A376,'Knowledge - Percentages'!$B:$B,0),'Data - Knowledge'!L$8)/100</f>
        <v>0.883</v>
      </c>
      <c r="M376" s="380">
        <f t="array" aca="true" ref="M376">INDEX(KM_PCT,MATCH($A376,'Knowledge - Percentages'!$B:$B,0),'Data - Knowledge'!M$8)/100</f>
        <v>0.88099999999999989</v>
      </c>
      <c r="N376" s="380">
        <f t="array" aca="true" ref="N376">INDEX(KM_PCT,MATCH($A376,'Knowledge - Percentages'!$B:$B,0),'Data - Knowledge'!N$8)/100</f>
        <v>0.86900000000000011</v>
      </c>
      <c r="O376" s="380">
        <f t="array" aca="true" ref="O376">INDEX(KM_PCT,MATCH($A376,'Knowledge - Percentages'!$B:$B,0),'Data - Knowledge'!O$8)/100</f>
        <v>0.8859999999999999</v>
      </c>
      <c r="P376" s="380">
        <f t="array" aca="true" ref="P376">INDEX(KM_PCT,MATCH($A376,'Knowledge - Percentages'!$B:$B,0),'Data - Knowledge'!P$8)/100</f>
        <v>0.899</v>
      </c>
      <c r="Q376" s="380">
        <f t="array" aca="true" ref="Q376">INDEX(KM_PCT,MATCH($A376,'Knowledge - Percentages'!$B:$B,0),'Data - Knowledge'!Q$8)/100</f>
        <v>0.8859999999999999</v>
      </c>
      <c r="R376" s="380">
        <f t="array" aca="true" ref="R376">INDEX(KM_PCT,MATCH($A376,'Knowledge - Percentages'!$B:$B,0),'Data - Knowledge'!R$8)/100</f>
        <v>0.8859999999999999</v>
      </c>
      <c r="S376" s="380">
        <f t="array" aca="true" ref="S376">INDEX(KM_PCT,MATCH($A376,'Knowledge - Percentages'!$B:$B,0),'Data - Knowledge'!S$8)/100</f>
        <v>0.91</v>
      </c>
      <c r="T376" s="380">
        <f t="array" aca="true" ref="T376">INDEX(KM_PCT,MATCH($A376,'Knowledge - Percentages'!$B:$B,0),'Data - Knowledge'!T$8)/100</f>
        <v>0.828</v>
      </c>
      <c r="U376" s="380">
        <f t="array" aca="true" ref="U376">INDEX(KM_PCT,MATCH($A376,'Knowledge - Percentages'!$B:$B,0),'Data - Knowledge'!U$8)/100</f>
        <v>0.831</v>
      </c>
      <c r="V376" s="380">
        <f t="array" aca="true" ref="V376">INDEX(KM_PCT,MATCH($A376,'Knowledge - Percentages'!$B:$B,0),'Data - Knowledge'!V$8)/100</f>
        <v>0.763</v>
      </c>
      <c r="W376" s="380">
        <f t="array" aca="true" ref="W376">INDEX(KM_PCT,MATCH($A376,'Knowledge - Percentages'!$B:$B,0),'Data - Knowledge'!W$8)/100</f>
        <v>0.828</v>
      </c>
      <c r="X376" s="380">
        <f t="array" aca="true" ref="X376">INDEX(KM_PCT,MATCH($A376,'Knowledge - Percentages'!$B:$B,0),'Data - Knowledge'!X$8)/100</f>
        <v>0.912</v>
      </c>
      <c r="Y376" s="380">
        <f t="array" aca="true" ref="Y376">INDEX(KM_PCT,MATCH($A376,'Knowledge - Percentages'!$B:$B,0),'Data - Knowledge'!Y$8)/100</f>
        <v>0.912</v>
      </c>
      <c r="Z376" s="380">
        <f t="array" aca="true" ref="Z376">INDEX(KM_PCT,MATCH($A376,'Knowledge - Percentages'!$B:$B,0),'Data - Knowledge'!Z$8)/100</f>
        <v>0.912</v>
      </c>
      <c r="AA376" s="380">
        <f t="array" aca="true" ref="AA376">INDEX(KM_PCT,MATCH($A376,'Knowledge - Percentages'!$B:$B,0),'Data - Knowledge'!AA$8)/100</f>
        <v>0.912</v>
      </c>
      <c r="AB376" s="380">
        <f t="array" aca="true" ref="AB376">INDEX(KM_PCT,MATCH($A376,'Knowledge - Percentages'!$B:$B,0),'Data - Knowledge'!AB$8)/100</f>
        <v>0.903</v>
      </c>
      <c r="AC376" s="380">
        <f t="array" aca="true" ref="AC376">INDEX(KM_PCT,MATCH($A376,'Knowledge - Percentages'!$B:$B,0),'Data - Knowledge'!AC$8)/100</f>
        <v>0.903</v>
      </c>
      <c r="AD376" s="380">
        <f t="array" aca="true" ref="AD376">INDEX(KM_PCT,MATCH($A376,'Knowledge - Percentages'!$B:$B,0),'Data - Knowledge'!AD$8)/100</f>
        <v>0.903</v>
      </c>
      <c r="AE376" s="380">
        <f t="array" aca="true" ref="AE376">INDEX(KM_PCT,MATCH($A376,'Knowledge - Percentages'!$B:$B,0),'Data - Knowledge'!AE$8)/100</f>
        <v>0.868</v>
      </c>
      <c r="AF376" s="380">
        <f t="array" aca="true" ref="AF376">INDEX(KM_PCT,MATCH($A376,'Knowledge - Percentages'!$B:$B,0),'Data - Knowledge'!AF$8)/100</f>
        <v>0.856</v>
      </c>
      <c r="AG376" s="380">
        <f t="array" aca="true" ref="AG376">INDEX(KM_PCT,MATCH($A376,'Knowledge - Percentages'!$B:$B,0),'Data - Knowledge'!AG$8)/100</f>
        <v>0.835</v>
      </c>
      <c r="AH376" s="380">
        <f t="array" aca="true" ref="AH376">INDEX(KM_PCT,MATCH($A376,'Knowledge - Percentages'!$B:$B,0),'Data - Knowledge'!AH$8)/100</f>
        <v>0.843</v>
      </c>
      <c r="AI376" s="380">
        <f t="array" aca="true" ref="AI376">INDEX(KM_PCT,MATCH($A376,'Knowledge - Percentages'!$B:$B,0),'Data - Knowledge'!AI$8)/100</f>
        <v>0.843</v>
      </c>
      <c r="AJ376" s="380">
        <f t="array" aca="true" ref="AJ376">INDEX(KM_PCT,MATCH($A376,'Knowledge - Percentages'!$B:$B,0),'Data - Knowledge'!AJ$8)/100</f>
        <v>0.84900000000000009</v>
      </c>
      <c r="AK376" s="380">
        <f t="array" aca="true" ref="AK376">INDEX(KM_PCT,MATCH($A376,'Knowledge - Percentages'!$B:$B,0),'Data - Knowledge'!AK$8)/100</f>
        <v>0.835</v>
      </c>
      <c r="AL376" s="380">
        <f t="array" aca="true" ref="AL376">INDEX(KM_PCT,MATCH($A376,'Knowledge - Percentages'!$B:$B,0),'Data - Knowledge'!AL$8)/100</f>
        <v>0.835</v>
      </c>
      <c r="AM376" s="380">
        <f t="array" aca="true" ref="AM376">INDEX(KM_PCT,MATCH($A376,'Knowledge - Percentages'!$B:$B,0),'Data - Knowledge'!AM$8)/100</f>
        <v>0.855</v>
      </c>
      <c r="AN376" s="380">
        <f t="array" aca="true" ref="AN376">INDEX(KM_PCT,MATCH($A376,'Knowledge - Percentages'!$B:$B,0),'Data - Knowledge'!AN$8)/100</f>
        <v>0.747</v>
      </c>
      <c r="AO376" s="380">
        <f t="array" aca="true" ref="AO376">INDEX(KM_PCT,MATCH($A376,'Knowledge - Percentages'!$B:$B,0),'Data - Knowledge'!AO$8)/100</f>
        <v>0.747</v>
      </c>
      <c r="AP376" s="380">
        <f t="array" aca="true" ref="AP376">INDEX(KM_PCT,MATCH($A376,'Knowledge - Percentages'!$B:$B,0),'Data - Knowledge'!AP$8)/100</f>
        <v>0.8640000000000001</v>
      </c>
      <c r="AQ376" s="380">
        <f t="array" aca="true" ref="AQ376">INDEX(KM_PCT,MATCH($A376,'Knowledge - Percentages'!$B:$B,0),'Data - Knowledge'!AQ$8)/100</f>
        <v>0.862</v>
      </c>
      <c r="AR376" s="380">
        <f t="array" aca="true" ref="AR376">INDEX(KM_PCT,MATCH($A376,'Knowledge - Percentages'!$B:$B,0),'Data - Knowledge'!AR$8)/100</f>
        <v>0.927</v>
      </c>
      <c r="AS376" s="380">
        <f t="array" aca="true" ref="AS376">INDEX(KM_PCT,MATCH($A376,'Knowledge - Percentages'!$B:$B,0),'Data - Knowledge'!AS$8)/100</f>
        <v>0.882</v>
      </c>
      <c r="AT376" s="380">
        <f t="array" aca="true" ref="AT376">INDEX(KM_PCT,MATCH($A376,'Knowledge - Percentages'!$B:$B,0),'Data - Knowledge'!AT$8)/100</f>
        <v>0.882</v>
      </c>
      <c r="AU376" s="380">
        <f t="array" aca="true" ref="AU376">INDEX(KM_PCT,MATCH($A376,'Knowledge - Percentages'!$B:$B,0),'Data - Knowledge'!AU$8)/100</f>
        <v>0.777</v>
      </c>
      <c r="AV376" s="380">
        <f t="array" aca="true" ref="AV376">INDEX(KM_PCT,MATCH($A376,'Knowledge - Percentages'!$B:$B,0),'Data - Knowledge'!AV$8)/100</f>
        <v>0.777</v>
      </c>
      <c r="AW376" s="380">
        <f t="array" aca="true" ref="AW376">INDEX(KM_PCT,MATCH($A376,'Knowledge - Percentages'!$B:$B,0),'Data - Knowledge'!AW$8)/100</f>
        <v>0.777</v>
      </c>
      <c r="AX376" s="380">
        <f t="array" aca="true" ref="AX376">INDEX(KM_PCT,MATCH($A376,'Knowledge - Percentages'!$B:$B,0),'Data - Knowledge'!AX$8)/100</f>
        <v>0.81400000000000006</v>
      </c>
      <c r="AY376" s="380">
        <f t="array" aca="true" ref="AY376">INDEX(KM_PCT,MATCH($A376,'Knowledge - Percentages'!$B:$B,0),'Data - Knowledge'!AY$8)/100</f>
        <v>0.762</v>
      </c>
      <c r="AZ376" s="380">
        <f t="array" aca="true" ref="AZ376">INDEX(KM_PCT,MATCH($A376,'Knowledge - Percentages'!$B:$B,0),'Data - Knowledge'!AZ$8)/100</f>
        <v>0.763</v>
      </c>
      <c r="BA376" s="380">
        <f t="array" aca="true" ref="BA376">INDEX(KM_PCT,MATCH($A376,'Knowledge - Percentages'!$B:$B,0),'Data - Knowledge'!BA$8)/100</f>
        <v>0.77099999999999991</v>
      </c>
      <c r="BB376" s="380">
        <f t="array" aca="true" ref="BB376">INDEX(KM_PCT,MATCH($A376,'Knowledge - Percentages'!$B:$B,0),'Data - Knowledge'!BB$8)/100</f>
        <v>0.75099999999999989</v>
      </c>
      <c r="BC376" s="380">
        <f t="array" aca="true" ref="BC376">INDEX(KM_PCT,MATCH($A376,'Knowledge - Percentages'!$B:$B,0),'Data - Knowledge'!BC$8)/100</f>
        <v>0.55399999999999994</v>
      </c>
      <c r="BD376" s="380">
        <f t="array" aca="true" ref="BD376">INDEX(KM_PCT,MATCH($A376,'Knowledge - Percentages'!$B:$B,0),'Data - Knowledge'!BD$8)/100</f>
        <v>0.628</v>
      </c>
      <c r="BE376" s="380">
        <f t="array" aca="true" ref="BE376">INDEX(KM_PCT,MATCH($A376,'Knowledge - Percentages'!$B:$B,0),'Data - Knowledge'!BE$8)/100</f>
        <v>0.67</v>
      </c>
      <c r="BF376" s="380">
        <f t="array" aca="true" ref="BF376">INDEX(KM_PCT,MATCH($A376,'Knowledge - Percentages'!$B:$B,0),'Data - Knowledge'!BF$8)/100</f>
        <v>0.652</v>
      </c>
      <c r="BG376" s="380">
        <f t="array" aca="true" ref="BG376">INDEX(KM_PCT,MATCH($A376,'Knowledge - Percentages'!$B:$B,0),'Data - Knowledge'!BG$8)/100</f>
        <v>0.81</v>
      </c>
      <c r="BH376" s="380">
        <f t="array" aca="true" ref="BH376">INDEX(KM_PCT,MATCH($A376,'Knowledge - Percentages'!$B:$B,0),'Data - Knowledge'!BH$8)/100</f>
        <v>0.80599999999999994</v>
      </c>
      <c r="BI376" s="380">
        <f t="array" aca="true" ref="BI376">INDEX(KM_PCT,MATCH($A376,'Knowledge - Percentages'!$B:$B,0),'Data - Knowledge'!BI$8)/100</f>
        <v>0.80599999999999994</v>
      </c>
      <c r="BJ376" s="380">
        <f t="array" aca="true" ref="BJ376">INDEX(KM_PCT,MATCH($A376,'Knowledge - Percentages'!$B:$B,0),'Data - Knowledge'!BJ$8)/100</f>
        <v>0.80099999999999993</v>
      </c>
      <c r="BK376" s="380">
        <f t="array" aca="true" ref="BK376">INDEX(KM_PCT,MATCH($A376,'Knowledge - Percentages'!$B:$B,0),'Data - Knowledge'!BK$8)/100</f>
        <v>0.80099999999999993</v>
      </c>
      <c r="BL376" s="380">
        <f t="array" aca="true" ref="BL376">INDEX(KM_PCT,MATCH($A376,'Knowledge - Percentages'!$B:$B,0),'Data - Knowledge'!BL$8)/100</f>
        <v>0.821</v>
      </c>
      <c r="BM376" s="380">
        <f t="array" aca="true" ref="BM376">INDEX(KM_PCT,MATCH($A376,'Knowledge - Percentages'!$B:$B,0),'Data - Knowledge'!BM$8)/100</f>
        <v>0.80099999999999993</v>
      </c>
      <c r="BN376" s="380">
        <f t="array" aca="true" ref="BN376">INDEX(KM_PCT,MATCH($A376,'Knowledge - Percentages'!$B:$B,0),'Data - Knowledge'!BN$8)/100</f>
        <v>0.80099999999999993</v>
      </c>
      <c r="BO376" s="380">
        <f t="array" aca="true" ref="BO376">INDEX(KM_PCT,MATCH($A376,'Knowledge - Percentages'!$B:$B,0),'Data - Knowledge'!BO$8)/100</f>
        <v>0.779</v>
      </c>
      <c r="BP376" s="380">
        <f t="array" aca="true" ref="BP376">INDEX(KM_PCT,MATCH($A376,'Knowledge - Percentages'!$B:$B,0),'Data - Knowledge'!BP$8)/100</f>
        <v>0.754</v>
      </c>
      <c r="BQ376" s="380">
        <f t="array" aca="true" ref="BQ376">INDEX(KM_PCT,MATCH($A376,'Knowledge - Percentages'!$B:$B,0),'Data - Knowledge'!BQ$8)/100</f>
        <v>0.732</v>
      </c>
    </row>
    <row r="377" spans="1:69">
      <c r="A377" t="s">
        <v>1319</v>
      </c>
      <c r="B377" t="s">
        <v>1195</v>
      </c>
      <c r="C377" t="s">
        <v>1320</v>
      </c>
      <c r="D377" t="s">
        <v>1321</v>
      </c>
      <c r="E377" s="373">
        <f>SUMPRODUCT($K$2:$BQ$2,$K377:$BQ377)/$J$2</f>
        <v>0.47399999999999992</v>
      </c>
      <c r="F377" s="379">
        <f>SUMPRODUCT($K$2:$BQ$2,$K377:$BQ377)</f>
        <v>125.13599999999998</v>
      </c>
      <c r="G377" s="373">
        <f>SUMPRODUCT($K$3:$BQ$3,$K377:$BQ377)/$J$3</f>
        <v>0.51238151950718713</v>
      </c>
      <c r="H377" s="379">
        <f>SUMPRODUCT($K$3:$BQ$3,$K377:$BQ377)</f>
        <v>4990.5960000000023</v>
      </c>
      <c r="I377" s="373">
        <f>CORREL($K$4:$BQ$4,$K377:$BQ377)</f>
        <v>-0.29942407290653206</v>
      </c>
      <c r="J377" s="379">
        <f>$E377/$G377*100</f>
        <v>92.509191286972467</v>
      </c>
      <c r="K377" s="380">
        <f t="array" aca="true" ref="K377">INDEX(KM_PCT,MATCH($A377,'Knowledge - Percentages'!$B:$B,0),'Data - Knowledge'!K$8)/100</f>
        <v>0.522</v>
      </c>
      <c r="L377" s="380">
        <f t="array" aca="true" ref="L377">INDEX(KM_PCT,MATCH($A377,'Knowledge - Percentages'!$B:$B,0),'Data - Knowledge'!L$8)/100</f>
        <v>0.522</v>
      </c>
      <c r="M377" s="380">
        <f t="array" aca="true" ref="M377">INDEX(KM_PCT,MATCH($A377,'Knowledge - Percentages'!$B:$B,0),'Data - Knowledge'!M$8)/100</f>
        <v>0.522</v>
      </c>
      <c r="N377" s="380">
        <f t="array" aca="true" ref="N377">INDEX(KM_PCT,MATCH($A377,'Knowledge - Percentages'!$B:$B,0),'Data - Knowledge'!N$8)/100</f>
        <v>0.562</v>
      </c>
      <c r="O377" s="380">
        <f t="array" aca="true" ref="O377">INDEX(KM_PCT,MATCH($A377,'Knowledge - Percentages'!$B:$B,0),'Data - Knowledge'!O$8)/100</f>
        <v>0.562</v>
      </c>
      <c r="P377" s="380">
        <f t="array" aca="true" ref="P377">INDEX(KM_PCT,MATCH($A377,'Knowledge - Percentages'!$B:$B,0),'Data - Knowledge'!P$8)/100</f>
        <v>0.563</v>
      </c>
      <c r="Q377" s="380">
        <f t="array" aca="true" ref="Q377">INDEX(KM_PCT,MATCH($A377,'Knowledge - Percentages'!$B:$B,0),'Data - Knowledge'!Q$8)/100</f>
        <v>0.562</v>
      </c>
      <c r="R377" s="380">
        <f t="array" aca="true" ref="R377">INDEX(KM_PCT,MATCH($A377,'Knowledge - Percentages'!$B:$B,0),'Data - Knowledge'!R$8)/100</f>
        <v>0.562</v>
      </c>
      <c r="S377" s="380">
        <f t="array" aca="true" ref="S377">INDEX(KM_PCT,MATCH($A377,'Knowledge - Percentages'!$B:$B,0),'Data - Knowledge'!S$8)/100</f>
        <v>0.58</v>
      </c>
      <c r="T377" s="380">
        <f t="array" aca="true" ref="T377">INDEX(KM_PCT,MATCH($A377,'Knowledge - Percentages'!$B:$B,0),'Data - Knowledge'!T$8)/100</f>
        <v>0.506</v>
      </c>
      <c r="U377" s="380">
        <f t="array" aca="true" ref="U377">INDEX(KM_PCT,MATCH($A377,'Knowledge - Percentages'!$B:$B,0),'Data - Knowledge'!U$8)/100</f>
        <v>0.506</v>
      </c>
      <c r="V377" s="380">
        <f t="array" aca="true" ref="V377">INDEX(KM_PCT,MATCH($A377,'Knowledge - Percentages'!$B:$B,0),'Data - Knowledge'!V$8)/100</f>
        <v>0.436</v>
      </c>
      <c r="W377" s="380">
        <f t="array" aca="true" ref="W377">INDEX(KM_PCT,MATCH($A377,'Knowledge - Percentages'!$B:$B,0),'Data - Knowledge'!W$8)/100</f>
        <v>0.512</v>
      </c>
      <c r="X377" s="380">
        <f t="array" aca="true" ref="X377">INDEX(KM_PCT,MATCH($A377,'Knowledge - Percentages'!$B:$B,0),'Data - Knowledge'!X$8)/100</f>
        <v>0.583</v>
      </c>
      <c r="Y377" s="380">
        <f t="array" aca="true" ref="Y377">INDEX(KM_PCT,MATCH($A377,'Knowledge - Percentages'!$B:$B,0),'Data - Knowledge'!Y$8)/100</f>
        <v>0.583</v>
      </c>
      <c r="Z377" s="380">
        <f t="array" aca="true" ref="Z377">INDEX(KM_PCT,MATCH($A377,'Knowledge - Percentages'!$B:$B,0),'Data - Knowledge'!Z$8)/100</f>
        <v>0.583</v>
      </c>
      <c r="AA377" s="380">
        <f t="array" aca="true" ref="AA377">INDEX(KM_PCT,MATCH($A377,'Knowledge - Percentages'!$B:$B,0),'Data - Knowledge'!AA$8)/100</f>
        <v>0.626</v>
      </c>
      <c r="AB377" s="380">
        <f t="array" aca="true" ref="AB377">INDEX(KM_PCT,MATCH($A377,'Knowledge - Percentages'!$B:$B,0),'Data - Knowledge'!AB$8)/100</f>
        <v>0.56600000000000006</v>
      </c>
      <c r="AC377" s="380">
        <f t="array" aca="true" ref="AC377">INDEX(KM_PCT,MATCH($A377,'Knowledge - Percentages'!$B:$B,0),'Data - Knowledge'!AC$8)/100</f>
        <v>0.57700000000000007</v>
      </c>
      <c r="AD377" s="380">
        <f t="array" aca="true" ref="AD377">INDEX(KM_PCT,MATCH($A377,'Knowledge - Percentages'!$B:$B,0),'Data - Knowledge'!AD$8)/100</f>
        <v>0.56600000000000006</v>
      </c>
      <c r="AE377" s="380">
        <f t="array" aca="true" ref="AE377">INDEX(KM_PCT,MATCH($A377,'Knowledge - Percentages'!$B:$B,0),'Data - Knowledge'!AE$8)/100</f>
        <v>0.494</v>
      </c>
      <c r="AF377" s="380">
        <f t="array" aca="true" ref="AF377">INDEX(KM_PCT,MATCH($A377,'Knowledge - Percentages'!$B:$B,0),'Data - Knowledge'!AF$8)/100</f>
        <v>0.474</v>
      </c>
      <c r="AG377" s="380">
        <f t="array" aca="true" ref="AG377">INDEX(KM_PCT,MATCH($A377,'Knowledge - Percentages'!$B:$B,0),'Data - Knowledge'!AG$8)/100</f>
        <v>0.494</v>
      </c>
      <c r="AH377" s="380">
        <f t="array" aca="true" ref="AH377">INDEX(KM_PCT,MATCH($A377,'Knowledge - Percentages'!$B:$B,0),'Data - Knowledge'!AH$8)/100</f>
        <v>0.502</v>
      </c>
      <c r="AI377" s="380">
        <f t="array" aca="true" ref="AI377">INDEX(KM_PCT,MATCH($A377,'Knowledge - Percentages'!$B:$B,0),'Data - Knowledge'!AI$8)/100</f>
        <v>0.502</v>
      </c>
      <c r="AJ377" s="380">
        <f t="array" aca="true" ref="AJ377">INDEX(KM_PCT,MATCH($A377,'Knowledge - Percentages'!$B:$B,0),'Data - Knowledge'!AJ$8)/100</f>
        <v>0.502</v>
      </c>
      <c r="AK377" s="380">
        <f t="array" aca="true" ref="AK377">INDEX(KM_PCT,MATCH($A377,'Knowledge - Percentages'!$B:$B,0),'Data - Knowledge'!AK$8)/100</f>
        <v>0.502</v>
      </c>
      <c r="AL377" s="380">
        <f t="array" aca="true" ref="AL377">INDEX(KM_PCT,MATCH($A377,'Knowledge - Percentages'!$B:$B,0),'Data - Knowledge'!AL$8)/100</f>
        <v>0.516</v>
      </c>
      <c r="AM377" s="380">
        <f t="array" aca="true" ref="AM377">INDEX(KM_PCT,MATCH($A377,'Knowledge - Percentages'!$B:$B,0),'Data - Knowledge'!AM$8)/100</f>
        <v>0.502</v>
      </c>
      <c r="AN377" s="380">
        <f t="array" aca="true" ref="AN377">INDEX(KM_PCT,MATCH($A377,'Knowledge - Percentages'!$B:$B,0),'Data - Knowledge'!AN$8)/100</f>
        <v>0.425</v>
      </c>
      <c r="AO377" s="380">
        <f t="array" aca="true" ref="AO377">INDEX(KM_PCT,MATCH($A377,'Knowledge - Percentages'!$B:$B,0),'Data - Knowledge'!AO$8)/100</f>
        <v>0.439</v>
      </c>
      <c r="AP377" s="380">
        <f t="array" aca="true" ref="AP377">INDEX(KM_PCT,MATCH($A377,'Knowledge - Percentages'!$B:$B,0),'Data - Knowledge'!AP$8)/100</f>
        <v>0.502</v>
      </c>
      <c r="AQ377" s="380">
        <f t="array" aca="true" ref="AQ377">INDEX(KM_PCT,MATCH($A377,'Knowledge - Percentages'!$B:$B,0),'Data - Knowledge'!AQ$8)/100</f>
        <v>0.525</v>
      </c>
      <c r="AR377" s="380">
        <f t="array" aca="true" ref="AR377">INDEX(KM_PCT,MATCH($A377,'Knowledge - Percentages'!$B:$B,0),'Data - Knowledge'!AR$8)/100</f>
        <v>0.66299999999999992</v>
      </c>
      <c r="AS377" s="380">
        <f t="array" aca="true" ref="AS377">INDEX(KM_PCT,MATCH($A377,'Knowledge - Percentages'!$B:$B,0),'Data - Knowledge'!AS$8)/100</f>
        <v>0.529</v>
      </c>
      <c r="AT377" s="380">
        <f t="array" aca="true" ref="AT377">INDEX(KM_PCT,MATCH($A377,'Knowledge - Percentages'!$B:$B,0),'Data - Knowledge'!AT$8)/100</f>
        <v>0.529</v>
      </c>
      <c r="AU377" s="380">
        <f t="array" aca="true" ref="AU377">INDEX(KM_PCT,MATCH($A377,'Knowledge - Percentages'!$B:$B,0),'Data - Knowledge'!AU$8)/100</f>
        <v>0.475</v>
      </c>
      <c r="AV377" s="380">
        <f t="array" aca="true" ref="AV377">INDEX(KM_PCT,MATCH($A377,'Knowledge - Percentages'!$B:$B,0),'Data - Knowledge'!AV$8)/100</f>
        <v>0.475</v>
      </c>
      <c r="AW377" s="380">
        <f t="array" aca="true" ref="AW377">INDEX(KM_PCT,MATCH($A377,'Knowledge - Percentages'!$B:$B,0),'Data - Knowledge'!AW$8)/100</f>
        <v>0.475</v>
      </c>
      <c r="AX377" s="380">
        <f t="array" aca="true" ref="AX377">INDEX(KM_PCT,MATCH($A377,'Knowledge - Percentages'!$B:$B,0),'Data - Knowledge'!AX$8)/100</f>
        <v>0.524</v>
      </c>
      <c r="AY377" s="380">
        <f t="array" aca="true" ref="AY377">INDEX(KM_PCT,MATCH($A377,'Knowledge - Percentages'!$B:$B,0),'Data - Knowledge'!AY$8)/100</f>
        <v>0.475</v>
      </c>
      <c r="AZ377" s="380">
        <f t="array" aca="true" ref="AZ377">INDEX(KM_PCT,MATCH($A377,'Knowledge - Percentages'!$B:$B,0),'Data - Knowledge'!AZ$8)/100</f>
        <v>0.428</v>
      </c>
      <c r="BA377" s="380">
        <f t="array" aca="true" ref="BA377">INDEX(KM_PCT,MATCH($A377,'Knowledge - Percentages'!$B:$B,0),'Data - Knowledge'!BA$8)/100</f>
        <v>0.508</v>
      </c>
      <c r="BB377" s="380">
        <f t="array" aca="true" ref="BB377">INDEX(KM_PCT,MATCH($A377,'Knowledge - Percentages'!$B:$B,0),'Data - Knowledge'!BB$8)/100</f>
        <v>0.449</v>
      </c>
      <c r="BC377" s="380">
        <f t="array" aca="true" ref="BC377">INDEX(KM_PCT,MATCH($A377,'Knowledge - Percentages'!$B:$B,0),'Data - Knowledge'!BC$8)/100</f>
        <v>0.402</v>
      </c>
      <c r="BD377" s="380">
        <f t="array" aca="true" ref="BD377">INDEX(KM_PCT,MATCH($A377,'Knowledge - Percentages'!$B:$B,0),'Data - Knowledge'!BD$8)/100</f>
        <v>0.374</v>
      </c>
      <c r="BE377" s="380">
        <f t="array" aca="true" ref="BE377">INDEX(KM_PCT,MATCH($A377,'Knowledge - Percentages'!$B:$B,0),'Data - Knowledge'!BE$8)/100</f>
        <v>0.402</v>
      </c>
      <c r="BF377" s="380">
        <f t="array" aca="true" ref="BF377">INDEX(KM_PCT,MATCH($A377,'Knowledge - Percentages'!$B:$B,0),'Data - Knowledge'!BF$8)/100</f>
        <v>0.402</v>
      </c>
      <c r="BG377" s="380">
        <f t="array" aca="true" ref="BG377">INDEX(KM_PCT,MATCH($A377,'Knowledge - Percentages'!$B:$B,0),'Data - Knowledge'!BG$8)/100</f>
        <v>0.494</v>
      </c>
      <c r="BH377" s="380">
        <f t="array" aca="true" ref="BH377">INDEX(KM_PCT,MATCH($A377,'Knowledge - Percentages'!$B:$B,0),'Data - Knowledge'!BH$8)/100</f>
        <v>0.54</v>
      </c>
      <c r="BI377" s="380">
        <f t="array" aca="true" ref="BI377">INDEX(KM_PCT,MATCH($A377,'Knowledge - Percentages'!$B:$B,0),'Data - Knowledge'!BI$8)/100</f>
        <v>0.488</v>
      </c>
      <c r="BJ377" s="380">
        <f t="array" aca="true" ref="BJ377">INDEX(KM_PCT,MATCH($A377,'Knowledge - Percentages'!$B:$B,0),'Data - Knowledge'!BJ$8)/100</f>
        <v>0.489</v>
      </c>
      <c r="BK377" s="380">
        <f t="array" aca="true" ref="BK377">INDEX(KM_PCT,MATCH($A377,'Knowledge - Percentages'!$B:$B,0),'Data - Knowledge'!BK$8)/100</f>
        <v>0.494</v>
      </c>
      <c r="BL377" s="380">
        <f t="array" aca="true" ref="BL377">INDEX(KM_PCT,MATCH($A377,'Knowledge - Percentages'!$B:$B,0),'Data - Knowledge'!BL$8)/100</f>
        <v>0.494</v>
      </c>
      <c r="BM377" s="380">
        <f t="array" aca="true" ref="BM377">INDEX(KM_PCT,MATCH($A377,'Knowledge - Percentages'!$B:$B,0),'Data - Knowledge'!BM$8)/100</f>
        <v>0.494</v>
      </c>
      <c r="BN377" s="380">
        <f t="array" aca="true" ref="BN377">INDEX(KM_PCT,MATCH($A377,'Knowledge - Percentages'!$B:$B,0),'Data - Knowledge'!BN$8)/100</f>
        <v>0.508</v>
      </c>
      <c r="BO377" s="380">
        <f t="array" aca="true" ref="BO377">INDEX(KM_PCT,MATCH($A377,'Knowledge - Percentages'!$B:$B,0),'Data - Knowledge'!BO$8)/100</f>
        <v>0.47200000000000003</v>
      </c>
      <c r="BP377" s="380">
        <f t="array" aca="true" ref="BP377">INDEX(KM_PCT,MATCH($A377,'Knowledge - Percentages'!$B:$B,0),'Data - Knowledge'!BP$8)/100</f>
        <v>0.47200000000000003</v>
      </c>
      <c r="BQ377" s="380">
        <f t="array" aca="true" ref="BQ377">INDEX(KM_PCT,MATCH($A377,'Knowledge - Percentages'!$B:$B,0),'Data - Knowledge'!BQ$8)/100</f>
        <v>0.445</v>
      </c>
    </row>
    <row r="378" spans="1:69">
      <c r="A378" t="s">
        <v>1322</v>
      </c>
      <c r="B378" t="s">
        <v>1195</v>
      </c>
      <c r="C378" t="s">
        <v>1320</v>
      </c>
      <c r="D378" t="s">
        <v>1323</v>
      </c>
      <c r="E378" s="373">
        <f>SUMPRODUCT($K$2:$BQ$2,$K378:$BQ378)/$J$2</f>
        <v>0.68575</v>
      </c>
      <c r="F378" s="379">
        <f>SUMPRODUCT($K$2:$BQ$2,$K378:$BQ378)</f>
        <v>181.03799999999998</v>
      </c>
      <c r="G378" s="373">
        <f>SUMPRODUCT($K$3:$BQ$3,$K378:$BQ378)/$J$3</f>
        <v>0.74422032854209452</v>
      </c>
      <c r="H378" s="379">
        <f>SUMPRODUCT($K$3:$BQ$3,$K378:$BQ378)</f>
        <v>7248.706</v>
      </c>
      <c r="I378" s="373">
        <f>CORREL($K$4:$BQ$4,$K378:$BQ378)</f>
        <v>-0.26890571179248557</v>
      </c>
      <c r="J378" s="379">
        <f>$E378/$G378*100</f>
        <v>92.143411527519532</v>
      </c>
      <c r="K378" s="380">
        <f t="array" aca="true" ref="K378">INDEX(KM_PCT,MATCH($A378,'Knowledge - Percentages'!$B:$B,0),'Data - Knowledge'!K$8)/100</f>
        <v>0.759</v>
      </c>
      <c r="L378" s="380">
        <f t="array" aca="true" ref="L378">INDEX(KM_PCT,MATCH($A378,'Knowledge - Percentages'!$B:$B,0),'Data - Knowledge'!L$8)/100</f>
        <v>0.507</v>
      </c>
      <c r="M378" s="380">
        <f t="array" aca="true" ref="M378">INDEX(KM_PCT,MATCH($A378,'Knowledge - Percentages'!$B:$B,0),'Data - Knowledge'!M$8)/100</f>
        <v>0.816</v>
      </c>
      <c r="N378" s="380">
        <f t="array" aca="true" ref="N378">INDEX(KM_PCT,MATCH($A378,'Knowledge - Percentages'!$B:$B,0),'Data - Knowledge'!N$8)/100</f>
        <v>0.789</v>
      </c>
      <c r="O378" s="380">
        <f t="array" aca="true" ref="O378">INDEX(KM_PCT,MATCH($A378,'Knowledge - Percentages'!$B:$B,0),'Data - Knowledge'!O$8)/100</f>
        <v>0.789</v>
      </c>
      <c r="P378" s="380">
        <f t="array" aca="true" ref="P378">INDEX(KM_PCT,MATCH($A378,'Knowledge - Percentages'!$B:$B,0),'Data - Knowledge'!P$8)/100</f>
        <v>0.789</v>
      </c>
      <c r="Q378" s="380">
        <f t="array" aca="true" ref="Q378">INDEX(KM_PCT,MATCH($A378,'Knowledge - Percentages'!$B:$B,0),'Data - Knowledge'!Q$8)/100</f>
        <v>0.789</v>
      </c>
      <c r="R378" s="380">
        <f t="array" aca="true" ref="R378">INDEX(KM_PCT,MATCH($A378,'Knowledge - Percentages'!$B:$B,0),'Data - Knowledge'!R$8)/100</f>
        <v>0.789</v>
      </c>
      <c r="S378" s="380">
        <f t="array" aca="true" ref="S378">INDEX(KM_PCT,MATCH($A378,'Knowledge - Percentages'!$B:$B,0),'Data - Knowledge'!S$8)/100</f>
        <v>0.8</v>
      </c>
      <c r="T378" s="380">
        <f t="array" aca="true" ref="T378">INDEX(KM_PCT,MATCH($A378,'Knowledge - Percentages'!$B:$B,0),'Data - Knowledge'!T$8)/100</f>
        <v>0.753</v>
      </c>
      <c r="U378" s="380">
        <f t="array" aca="true" ref="U378">INDEX(KM_PCT,MATCH($A378,'Knowledge - Percentages'!$B:$B,0),'Data - Knowledge'!U$8)/100</f>
        <v>0.74900000000000011</v>
      </c>
      <c r="V378" s="380">
        <f t="array" aca="true" ref="V378">INDEX(KM_PCT,MATCH($A378,'Knowledge - Percentages'!$B:$B,0),'Data - Knowledge'!V$8)/100</f>
        <v>0.737</v>
      </c>
      <c r="W378" s="380">
        <f t="array" aca="true" ref="W378">INDEX(KM_PCT,MATCH($A378,'Knowledge - Percentages'!$B:$B,0),'Data - Knowledge'!W$8)/100</f>
        <v>0.753</v>
      </c>
      <c r="X378" s="380">
        <f t="array" aca="true" ref="X378">INDEX(KM_PCT,MATCH($A378,'Knowledge - Percentages'!$B:$B,0),'Data - Knowledge'!X$8)/100</f>
        <v>0.782</v>
      </c>
      <c r="Y378" s="380">
        <f t="array" aca="true" ref="Y378">INDEX(KM_PCT,MATCH($A378,'Knowledge - Percentages'!$B:$B,0),'Data - Knowledge'!Y$8)/100</f>
        <v>0.818</v>
      </c>
      <c r="Z378" s="380">
        <f t="array" aca="true" ref="Z378">INDEX(KM_PCT,MATCH($A378,'Knowledge - Percentages'!$B:$B,0),'Data - Knowledge'!Z$8)/100</f>
        <v>0.718</v>
      </c>
      <c r="AA378" s="380">
        <f t="array" aca="true" ref="AA378">INDEX(KM_PCT,MATCH($A378,'Knowledge - Percentages'!$B:$B,0),'Data - Knowledge'!AA$8)/100</f>
        <v>0.784</v>
      </c>
      <c r="AB378" s="380">
        <f t="array" aca="true" ref="AB378">INDEX(KM_PCT,MATCH($A378,'Knowledge - Percentages'!$B:$B,0),'Data - Knowledge'!AB$8)/100</f>
        <v>0.77599999999999991</v>
      </c>
      <c r="AC378" s="380">
        <f t="array" aca="true" ref="AC378">INDEX(KM_PCT,MATCH($A378,'Knowledge - Percentages'!$B:$B,0),'Data - Knowledge'!AC$8)/100</f>
        <v>0.77</v>
      </c>
      <c r="AD378" s="380">
        <f t="array" aca="true" ref="AD378">INDEX(KM_PCT,MATCH($A378,'Knowledge - Percentages'!$B:$B,0),'Data - Knowledge'!AD$8)/100</f>
        <v>0.7659999999999999</v>
      </c>
      <c r="AE378" s="380">
        <f t="array" aca="true" ref="AE378">INDEX(KM_PCT,MATCH($A378,'Knowledge - Percentages'!$B:$B,0),'Data - Knowledge'!AE$8)/100</f>
        <v>0.7609999999999999</v>
      </c>
      <c r="AF378" s="380">
        <f t="array" aca="true" ref="AF378">INDEX(KM_PCT,MATCH($A378,'Knowledge - Percentages'!$B:$B,0),'Data - Knowledge'!AF$8)/100</f>
        <v>0.7390000000000001</v>
      </c>
      <c r="AG378" s="380">
        <f t="array" aca="true" ref="AG378">INDEX(KM_PCT,MATCH($A378,'Knowledge - Percentages'!$B:$B,0),'Data - Knowledge'!AG$8)/100</f>
        <v>0.7390000000000001</v>
      </c>
      <c r="AH378" s="380">
        <f t="array" aca="true" ref="AH378">INDEX(KM_PCT,MATCH($A378,'Knowledge - Percentages'!$B:$B,0),'Data - Knowledge'!AH$8)/100</f>
        <v>0.759</v>
      </c>
      <c r="AI378" s="380">
        <f t="array" aca="true" ref="AI378">INDEX(KM_PCT,MATCH($A378,'Knowledge - Percentages'!$B:$B,0),'Data - Knowledge'!AI$8)/100</f>
        <v>0.759</v>
      </c>
      <c r="AJ378" s="380">
        <f t="array" aca="true" ref="AJ378">INDEX(KM_PCT,MATCH($A378,'Knowledge - Percentages'!$B:$B,0),'Data - Knowledge'!AJ$8)/100</f>
        <v>0.762</v>
      </c>
      <c r="AK378" s="380">
        <f t="array" aca="true" ref="AK378">INDEX(KM_PCT,MATCH($A378,'Knowledge - Percentages'!$B:$B,0),'Data - Knowledge'!AK$8)/100</f>
        <v>0.7390000000000001</v>
      </c>
      <c r="AL378" s="380">
        <f t="array" aca="true" ref="AL378">INDEX(KM_PCT,MATCH($A378,'Knowledge - Percentages'!$B:$B,0),'Data - Knowledge'!AL$8)/100</f>
        <v>0.7390000000000001</v>
      </c>
      <c r="AM378" s="380">
        <f t="array" aca="true" ref="AM378">INDEX(KM_PCT,MATCH($A378,'Knowledge - Percentages'!$B:$B,0),'Data - Knowledge'!AM$8)/100</f>
        <v>0.7390000000000001</v>
      </c>
      <c r="AN378" s="380">
        <f t="array" aca="true" ref="AN378">INDEX(KM_PCT,MATCH($A378,'Knowledge - Percentages'!$B:$B,0),'Data - Knowledge'!AN$8)/100</f>
        <v>0.63</v>
      </c>
      <c r="AO378" s="380">
        <f t="array" aca="true" ref="AO378">INDEX(KM_PCT,MATCH($A378,'Knowledge - Percentages'!$B:$B,0),'Data - Knowledge'!AO$8)/100</f>
        <v>0.635</v>
      </c>
      <c r="AP378" s="380">
        <f t="array" aca="true" ref="AP378">INDEX(KM_PCT,MATCH($A378,'Knowledge - Percentages'!$B:$B,0),'Data - Knowledge'!AP$8)/100</f>
        <v>0.768</v>
      </c>
      <c r="AQ378" s="380">
        <f t="array" aca="true" ref="AQ378">INDEX(KM_PCT,MATCH($A378,'Knowledge - Percentages'!$B:$B,0),'Data - Knowledge'!AQ$8)/100</f>
        <v>0.777</v>
      </c>
      <c r="AR378" s="380">
        <f t="array" aca="true" ref="AR378">INDEX(KM_PCT,MATCH($A378,'Knowledge - Percentages'!$B:$B,0),'Data - Knowledge'!AR$8)/100</f>
        <v>0.826</v>
      </c>
      <c r="AS378" s="380">
        <f t="array" aca="true" ref="AS378">INDEX(KM_PCT,MATCH($A378,'Knowledge - Percentages'!$B:$B,0),'Data - Knowledge'!AS$8)/100</f>
        <v>0.77</v>
      </c>
      <c r="AT378" s="380">
        <f t="array" aca="true" ref="AT378">INDEX(KM_PCT,MATCH($A378,'Knowledge - Percentages'!$B:$B,0),'Data - Knowledge'!AT$8)/100</f>
        <v>0.77</v>
      </c>
      <c r="AU378" s="380">
        <f t="array" aca="true" ref="AU378">INDEX(KM_PCT,MATCH($A378,'Knowledge - Percentages'!$B:$B,0),'Data - Knowledge'!AU$8)/100</f>
        <v>0.725</v>
      </c>
      <c r="AV378" s="380">
        <f t="array" aca="true" ref="AV378">INDEX(KM_PCT,MATCH($A378,'Knowledge - Percentages'!$B:$B,0),'Data - Knowledge'!AV$8)/100</f>
        <v>0.716</v>
      </c>
      <c r="AW378" s="380">
        <f t="array" aca="true" ref="AW378">INDEX(KM_PCT,MATCH($A378,'Knowledge - Percentages'!$B:$B,0),'Data - Knowledge'!AW$8)/100</f>
        <v>0.716</v>
      </c>
      <c r="AX378" s="380">
        <f t="array" aca="true" ref="AX378">INDEX(KM_PCT,MATCH($A378,'Knowledge - Percentages'!$B:$B,0),'Data - Knowledge'!AX$8)/100</f>
        <v>0.716</v>
      </c>
      <c r="AY378" s="380">
        <f t="array" aca="true" ref="AY378">INDEX(KM_PCT,MATCH($A378,'Knowledge - Percentages'!$B:$B,0),'Data - Knowledge'!AY$8)/100</f>
        <v>0.698</v>
      </c>
      <c r="AZ378" s="380">
        <f t="array" aca="true" ref="AZ378">INDEX(KM_PCT,MATCH($A378,'Knowledge - Percentages'!$B:$B,0),'Data - Knowledge'!AZ$8)/100</f>
        <v>0.698</v>
      </c>
      <c r="BA378" s="380">
        <f t="array" aca="true" ref="BA378">INDEX(KM_PCT,MATCH($A378,'Knowledge - Percentages'!$B:$B,0),'Data - Knowledge'!BA$8)/100</f>
        <v>0.698</v>
      </c>
      <c r="BB378" s="380">
        <f t="array" aca="true" ref="BB378">INDEX(KM_PCT,MATCH($A378,'Knowledge - Percentages'!$B:$B,0),'Data - Knowledge'!BB$8)/100</f>
        <v>0.672</v>
      </c>
      <c r="BC378" s="380">
        <f t="array" aca="true" ref="BC378">INDEX(KM_PCT,MATCH($A378,'Knowledge - Percentages'!$B:$B,0),'Data - Knowledge'!BC$8)/100</f>
        <v>0.456</v>
      </c>
      <c r="BD378" s="380">
        <f t="array" aca="true" ref="BD378">INDEX(KM_PCT,MATCH($A378,'Knowledge - Percentages'!$B:$B,0),'Data - Knowledge'!BD$8)/100</f>
        <v>0.59</v>
      </c>
      <c r="BE378" s="380">
        <f t="array" aca="true" ref="BE378">INDEX(KM_PCT,MATCH($A378,'Knowledge - Percentages'!$B:$B,0),'Data - Knowledge'!BE$8)/100</f>
        <v>0.616</v>
      </c>
      <c r="BF378" s="380">
        <f t="array" aca="true" ref="BF378">INDEX(KM_PCT,MATCH($A378,'Knowledge - Percentages'!$B:$B,0),'Data - Knowledge'!BF$8)/100</f>
        <v>0.616</v>
      </c>
      <c r="BG378" s="380">
        <f t="array" aca="true" ref="BG378">INDEX(KM_PCT,MATCH($A378,'Knowledge - Percentages'!$B:$B,0),'Data - Knowledge'!BG$8)/100</f>
        <v>0.718</v>
      </c>
      <c r="BH378" s="380">
        <f t="array" aca="true" ref="BH378">INDEX(KM_PCT,MATCH($A378,'Knowledge - Percentages'!$B:$B,0),'Data - Knowledge'!BH$8)/100</f>
        <v>0.721</v>
      </c>
      <c r="BI378" s="380">
        <f t="array" aca="true" ref="BI378">INDEX(KM_PCT,MATCH($A378,'Knowledge - Percentages'!$B:$B,0),'Data - Knowledge'!BI$8)/100</f>
        <v>0.69400000000000006</v>
      </c>
      <c r="BJ378" s="380">
        <f t="array" aca="true" ref="BJ378">INDEX(KM_PCT,MATCH($A378,'Knowledge - Percentages'!$B:$B,0),'Data - Knowledge'!BJ$8)/100</f>
        <v>0.698</v>
      </c>
      <c r="BK378" s="380">
        <f t="array" aca="true" ref="BK378">INDEX(KM_PCT,MATCH($A378,'Knowledge - Percentages'!$B:$B,0),'Data - Knowledge'!BK$8)/100</f>
        <v>0.698</v>
      </c>
      <c r="BL378" s="380">
        <f t="array" aca="true" ref="BL378">INDEX(KM_PCT,MATCH($A378,'Knowledge - Percentages'!$B:$B,0),'Data - Knowledge'!BL$8)/100</f>
        <v>0.698</v>
      </c>
      <c r="BM378" s="380">
        <f t="array" aca="true" ref="BM378">INDEX(KM_PCT,MATCH($A378,'Knowledge - Percentages'!$B:$B,0),'Data - Knowledge'!BM$8)/100</f>
        <v>0.698</v>
      </c>
      <c r="BN378" s="380">
        <f t="array" aca="true" ref="BN378">INDEX(KM_PCT,MATCH($A378,'Knowledge - Percentages'!$B:$B,0),'Data - Knowledge'!BN$8)/100</f>
        <v>0.698</v>
      </c>
      <c r="BO378" s="380">
        <f t="array" aca="true" ref="BO378">INDEX(KM_PCT,MATCH($A378,'Knowledge - Percentages'!$B:$B,0),'Data - Knowledge'!BO$8)/100</f>
        <v>0.655</v>
      </c>
      <c r="BP378" s="380">
        <f t="array" aca="true" ref="BP378">INDEX(KM_PCT,MATCH($A378,'Knowledge - Percentages'!$B:$B,0),'Data - Knowledge'!BP$8)/100</f>
        <v>0.655</v>
      </c>
      <c r="BQ378" s="380">
        <f t="array" aca="true" ref="BQ378">INDEX(KM_PCT,MATCH($A378,'Knowledge - Percentages'!$B:$B,0),'Data - Knowledge'!BQ$8)/100</f>
        <v>0.637</v>
      </c>
    </row>
    <row r="379" spans="1:69">
      <c r="A379" t="s">
        <v>1324</v>
      </c>
      <c r="B379" t="s">
        <v>1195</v>
      </c>
      <c r="C379" t="s">
        <v>1320</v>
      </c>
      <c r="D379" t="s">
        <v>1325</v>
      </c>
      <c r="E379" s="373">
        <f>SUMPRODUCT($K$2:$BQ$2,$K379:$BQ379)/$J$2</f>
        <v>0.68267803030303043</v>
      </c>
      <c r="F379" s="379">
        <f>SUMPRODUCT($K$2:$BQ$2,$K379:$BQ379)</f>
        <v>180.22700000000003</v>
      </c>
      <c r="G379" s="373">
        <f>SUMPRODUCT($K$3:$BQ$3,$K379:$BQ379)/$J$3</f>
        <v>0.75171509240246415</v>
      </c>
      <c r="H379" s="379">
        <f>SUMPRODUCT($K$3:$BQ$3,$K379:$BQ379)</f>
        <v>7321.7050000000008</v>
      </c>
      <c r="I379" s="373">
        <f>CORREL($K$4:$BQ$4,$K379:$BQ379)</f>
        <v>-0.35611010528296383</v>
      </c>
      <c r="J379" s="379">
        <f>$E379/$G379*100</f>
        <v>90.81606012740906</v>
      </c>
      <c r="K379" s="380">
        <f t="array" aca="true" ref="K379">INDEX(KM_PCT,MATCH($A379,'Knowledge - Percentages'!$B:$B,0),'Data - Knowledge'!K$8)/100</f>
        <v>0.762</v>
      </c>
      <c r="L379" s="380">
        <f t="array" aca="true" ref="L379">INDEX(KM_PCT,MATCH($A379,'Knowledge - Percentages'!$B:$B,0),'Data - Knowledge'!L$8)/100</f>
        <v>0.77</v>
      </c>
      <c r="M379" s="380">
        <f t="array" aca="true" ref="M379">INDEX(KM_PCT,MATCH($A379,'Knowledge - Percentages'!$B:$B,0),'Data - Knowledge'!M$8)/100</f>
        <v>0.77</v>
      </c>
      <c r="N379" s="380">
        <f t="array" aca="true" ref="N379">INDEX(KM_PCT,MATCH($A379,'Knowledge - Percentages'!$B:$B,0),'Data - Knowledge'!N$8)/100</f>
        <v>0.795</v>
      </c>
      <c r="O379" s="380">
        <f t="array" aca="true" ref="O379">INDEX(KM_PCT,MATCH($A379,'Knowledge - Percentages'!$B:$B,0),'Data - Knowledge'!O$8)/100</f>
        <v>0.79799999999999993</v>
      </c>
      <c r="P379" s="380">
        <f t="array" aca="true" ref="P379">INDEX(KM_PCT,MATCH($A379,'Knowledge - Percentages'!$B:$B,0),'Data - Knowledge'!P$8)/100</f>
        <v>0.809</v>
      </c>
      <c r="Q379" s="380">
        <f t="array" aca="true" ref="Q379">INDEX(KM_PCT,MATCH($A379,'Knowledge - Percentages'!$B:$B,0),'Data - Knowledge'!Q$8)/100</f>
        <v>0.79799999999999993</v>
      </c>
      <c r="R379" s="380">
        <f t="array" aca="true" ref="R379">INDEX(KM_PCT,MATCH($A379,'Knowledge - Percentages'!$B:$B,0),'Data - Knowledge'!R$8)/100</f>
        <v>0.79799999999999993</v>
      </c>
      <c r="S379" s="380">
        <f t="array" aca="true" ref="S379">INDEX(KM_PCT,MATCH($A379,'Knowledge - Percentages'!$B:$B,0),'Data - Knowledge'!S$8)/100</f>
        <v>0.84</v>
      </c>
      <c r="T379" s="380">
        <f t="array" aca="true" ref="T379">INDEX(KM_PCT,MATCH($A379,'Knowledge - Percentages'!$B:$B,0),'Data - Knowledge'!T$8)/100</f>
        <v>0.769</v>
      </c>
      <c r="U379" s="380">
        <f t="array" aca="true" ref="U379">INDEX(KM_PCT,MATCH($A379,'Knowledge - Percentages'!$B:$B,0),'Data - Knowledge'!U$8)/100</f>
        <v>0.768</v>
      </c>
      <c r="V379" s="380">
        <f t="array" aca="true" ref="V379">INDEX(KM_PCT,MATCH($A379,'Knowledge - Percentages'!$B:$B,0),'Data - Knowledge'!V$8)/100</f>
        <v>0.769</v>
      </c>
      <c r="W379" s="380">
        <f t="array" aca="true" ref="W379">INDEX(KM_PCT,MATCH($A379,'Knowledge - Percentages'!$B:$B,0),'Data - Knowledge'!W$8)/100</f>
        <v>0.769</v>
      </c>
      <c r="X379" s="380">
        <f t="array" aca="true" ref="X379">INDEX(KM_PCT,MATCH($A379,'Knowledge - Percentages'!$B:$B,0),'Data - Knowledge'!X$8)/100</f>
        <v>0.768</v>
      </c>
      <c r="Y379" s="380">
        <f t="array" aca="true" ref="Y379">INDEX(KM_PCT,MATCH($A379,'Knowledge - Percentages'!$B:$B,0),'Data - Knowledge'!Y$8)/100</f>
        <v>0.79099999999999993</v>
      </c>
      <c r="Z379" s="380">
        <f t="array" aca="true" ref="Z379">INDEX(KM_PCT,MATCH($A379,'Knowledge - Percentages'!$B:$B,0),'Data - Knowledge'!Z$8)/100</f>
        <v>0.696</v>
      </c>
      <c r="AA379" s="380">
        <f t="array" aca="true" ref="AA379">INDEX(KM_PCT,MATCH($A379,'Knowledge - Percentages'!$B:$B,0),'Data - Knowledge'!AA$8)/100</f>
        <v>0.768</v>
      </c>
      <c r="AB379" s="380">
        <f t="array" aca="true" ref="AB379">INDEX(KM_PCT,MATCH($A379,'Knowledge - Percentages'!$B:$B,0),'Data - Knowledge'!AB$8)/100</f>
        <v>0.81400000000000006</v>
      </c>
      <c r="AC379" s="380">
        <f t="array" aca="true" ref="AC379">INDEX(KM_PCT,MATCH($A379,'Knowledge - Percentages'!$B:$B,0),'Data - Knowledge'!AC$8)/100</f>
        <v>0.782</v>
      </c>
      <c r="AD379" s="380">
        <f t="array" aca="true" ref="AD379">INDEX(KM_PCT,MATCH($A379,'Knowledge - Percentages'!$B:$B,0),'Data - Knowledge'!AD$8)/100</f>
        <v>0.782</v>
      </c>
      <c r="AE379" s="380">
        <f t="array" aca="true" ref="AE379">INDEX(KM_PCT,MATCH($A379,'Knowledge - Percentages'!$B:$B,0),'Data - Knowledge'!AE$8)/100</f>
        <v>0.753</v>
      </c>
      <c r="AF379" s="380">
        <f t="array" aca="true" ref="AF379">INDEX(KM_PCT,MATCH($A379,'Knowledge - Percentages'!$B:$B,0),'Data - Knowledge'!AF$8)/100</f>
        <v>0.815</v>
      </c>
      <c r="AG379" s="380">
        <f t="array" aca="true" ref="AG379">INDEX(KM_PCT,MATCH($A379,'Knowledge - Percentages'!$B:$B,0),'Data - Knowledge'!AG$8)/100</f>
        <v>0.74400000000000011</v>
      </c>
      <c r="AH379" s="380">
        <f t="array" aca="true" ref="AH379">INDEX(KM_PCT,MATCH($A379,'Knowledge - Percentages'!$B:$B,0),'Data - Knowledge'!AH$8)/100</f>
        <v>0.753</v>
      </c>
      <c r="AI379" s="380">
        <f t="array" aca="true" ref="AI379">INDEX(KM_PCT,MATCH($A379,'Knowledge - Percentages'!$B:$B,0),'Data - Knowledge'!AI$8)/100</f>
        <v>0.753</v>
      </c>
      <c r="AJ379" s="380">
        <f t="array" aca="true" ref="AJ379">INDEX(KM_PCT,MATCH($A379,'Knowledge - Percentages'!$B:$B,0),'Data - Knowledge'!AJ$8)/100</f>
        <v>0.765</v>
      </c>
      <c r="AK379" s="380">
        <f t="array" aca="true" ref="AK379">INDEX(KM_PCT,MATCH($A379,'Knowledge - Percentages'!$B:$B,0),'Data - Knowledge'!AK$8)/100</f>
        <v>0.757</v>
      </c>
      <c r="AL379" s="380">
        <f t="array" aca="true" ref="AL379">INDEX(KM_PCT,MATCH($A379,'Knowledge - Percentages'!$B:$B,0),'Data - Knowledge'!AL$8)/100</f>
        <v>0.78</v>
      </c>
      <c r="AM379" s="380">
        <f t="array" aca="true" ref="AM379">INDEX(KM_PCT,MATCH($A379,'Knowledge - Percentages'!$B:$B,0),'Data - Knowledge'!AM$8)/100</f>
        <v>0.764</v>
      </c>
      <c r="AN379" s="380">
        <f t="array" aca="true" ref="AN379">INDEX(KM_PCT,MATCH($A379,'Knowledge - Percentages'!$B:$B,0),'Data - Knowledge'!AN$8)/100</f>
        <v>0.728</v>
      </c>
      <c r="AO379" s="380">
        <f t="array" aca="true" ref="AO379">INDEX(KM_PCT,MATCH($A379,'Knowledge - Percentages'!$B:$B,0),'Data - Knowledge'!AO$8)/100</f>
        <v>0.728</v>
      </c>
      <c r="AP379" s="380">
        <f t="array" aca="true" ref="AP379">INDEX(KM_PCT,MATCH($A379,'Knowledge - Percentages'!$B:$B,0),'Data - Knowledge'!AP$8)/100</f>
        <v>0.7659999999999999</v>
      </c>
      <c r="AQ379" s="380">
        <f t="array" aca="true" ref="AQ379">INDEX(KM_PCT,MATCH($A379,'Knowledge - Percentages'!$B:$B,0),'Data - Knowledge'!AQ$8)/100</f>
        <v>0.763</v>
      </c>
      <c r="AR379" s="380">
        <f t="array" aca="true" ref="AR379">INDEX(KM_PCT,MATCH($A379,'Knowledge - Percentages'!$B:$B,0),'Data - Knowledge'!AR$8)/100</f>
        <v>0.755</v>
      </c>
      <c r="AS379" s="380">
        <f t="array" aca="true" ref="AS379">INDEX(KM_PCT,MATCH($A379,'Knowledge - Percentages'!$B:$B,0),'Data - Knowledge'!AS$8)/100</f>
        <v>0.755</v>
      </c>
      <c r="AT379" s="380">
        <f t="array" aca="true" ref="AT379">INDEX(KM_PCT,MATCH($A379,'Knowledge - Percentages'!$B:$B,0),'Data - Knowledge'!AT$8)/100</f>
        <v>0.768</v>
      </c>
      <c r="AU379" s="380">
        <f t="array" aca="true" ref="AU379">INDEX(KM_PCT,MATCH($A379,'Knowledge - Percentages'!$B:$B,0),'Data - Knowledge'!AU$8)/100</f>
        <v>0.68299999999999994</v>
      </c>
      <c r="AV379" s="380">
        <f t="array" aca="true" ref="AV379">INDEX(KM_PCT,MATCH($A379,'Knowledge - Percentages'!$B:$B,0),'Data - Knowledge'!AV$8)/100</f>
        <v>0.68299999999999994</v>
      </c>
      <c r="AW379" s="380">
        <f t="array" aca="true" ref="AW379">INDEX(KM_PCT,MATCH($A379,'Knowledge - Percentages'!$B:$B,0),'Data - Knowledge'!AW$8)/100</f>
        <v>0.701</v>
      </c>
      <c r="AX379" s="380">
        <f t="array" aca="true" ref="AX379">INDEX(KM_PCT,MATCH($A379,'Knowledge - Percentages'!$B:$B,0),'Data - Knowledge'!AX$8)/100</f>
        <v>0.653</v>
      </c>
      <c r="AY379" s="380">
        <f t="array" aca="true" ref="AY379">INDEX(KM_PCT,MATCH($A379,'Knowledge - Percentages'!$B:$B,0),'Data - Knowledge'!AY$8)/100</f>
        <v>0.682</v>
      </c>
      <c r="AZ379" s="380">
        <f t="array" aca="true" ref="AZ379">INDEX(KM_PCT,MATCH($A379,'Knowledge - Percentages'!$B:$B,0),'Data - Knowledge'!AZ$8)/100</f>
        <v>0.698</v>
      </c>
      <c r="BA379" s="380">
        <f t="array" aca="true" ref="BA379">INDEX(KM_PCT,MATCH($A379,'Knowledge - Percentages'!$B:$B,0),'Data - Knowledge'!BA$8)/100</f>
        <v>0.682</v>
      </c>
      <c r="BB379" s="380">
        <f t="array" aca="true" ref="BB379">INDEX(KM_PCT,MATCH($A379,'Knowledge - Percentages'!$B:$B,0),'Data - Knowledge'!BB$8)/100</f>
        <v>0.67</v>
      </c>
      <c r="BC379" s="380">
        <f t="array" aca="true" ref="BC379">INDEX(KM_PCT,MATCH($A379,'Knowledge - Percentages'!$B:$B,0),'Data - Knowledge'!BC$8)/100</f>
        <v>0.505</v>
      </c>
      <c r="BD379" s="380">
        <f t="array" aca="true" ref="BD379">INDEX(KM_PCT,MATCH($A379,'Knowledge - Percentages'!$B:$B,0),'Data - Knowledge'!BD$8)/100</f>
        <v>0.584</v>
      </c>
      <c r="BE379" s="380">
        <f t="array" aca="true" ref="BE379">INDEX(KM_PCT,MATCH($A379,'Knowledge - Percentages'!$B:$B,0),'Data - Knowledge'!BE$8)/100</f>
        <v>0.584</v>
      </c>
      <c r="BF379" s="380">
        <f t="array" aca="true" ref="BF379">INDEX(KM_PCT,MATCH($A379,'Knowledge - Percentages'!$B:$B,0),'Data - Knowledge'!BF$8)/100</f>
        <v>0.584</v>
      </c>
      <c r="BG379" s="380">
        <f t="array" aca="true" ref="BG379">INDEX(KM_PCT,MATCH($A379,'Knowledge - Percentages'!$B:$B,0),'Data - Knowledge'!BG$8)/100</f>
        <v>0.764</v>
      </c>
      <c r="BH379" s="380">
        <f t="array" aca="true" ref="BH379">INDEX(KM_PCT,MATCH($A379,'Knowledge - Percentages'!$B:$B,0),'Data - Knowledge'!BH$8)/100</f>
        <v>0.74</v>
      </c>
      <c r="BI379" s="380">
        <f t="array" aca="true" ref="BI379">INDEX(KM_PCT,MATCH($A379,'Knowledge - Percentages'!$B:$B,0),'Data - Knowledge'!BI$8)/100</f>
        <v>0.74</v>
      </c>
      <c r="BJ379" s="380">
        <f t="array" aca="true" ref="BJ379">INDEX(KM_PCT,MATCH($A379,'Knowledge - Percentages'!$B:$B,0),'Data - Knowledge'!BJ$8)/100</f>
        <v>0.698</v>
      </c>
      <c r="BK379" s="380">
        <f t="array" aca="true" ref="BK379">INDEX(KM_PCT,MATCH($A379,'Knowledge - Percentages'!$B:$B,0),'Data - Knowledge'!BK$8)/100</f>
        <v>0.698</v>
      </c>
      <c r="BL379" s="380">
        <f t="array" aca="true" ref="BL379">INDEX(KM_PCT,MATCH($A379,'Knowledge - Percentages'!$B:$B,0),'Data - Knowledge'!BL$8)/100</f>
        <v>0.69400000000000006</v>
      </c>
      <c r="BM379" s="380">
        <f t="array" aca="true" ref="BM379">INDEX(KM_PCT,MATCH($A379,'Knowledge - Percentages'!$B:$B,0),'Data - Knowledge'!BM$8)/100</f>
        <v>0.698</v>
      </c>
      <c r="BN379" s="380">
        <f t="array" aca="true" ref="BN379">INDEX(KM_PCT,MATCH($A379,'Knowledge - Percentages'!$B:$B,0),'Data - Knowledge'!BN$8)/100</f>
        <v>0.698</v>
      </c>
      <c r="BO379" s="380">
        <f t="array" aca="true" ref="BO379">INDEX(KM_PCT,MATCH($A379,'Knowledge - Percentages'!$B:$B,0),'Data - Knowledge'!BO$8)/100</f>
        <v>0.633</v>
      </c>
      <c r="BP379" s="380">
        <f t="array" aca="true" ref="BP379">INDEX(KM_PCT,MATCH($A379,'Knowledge - Percentages'!$B:$B,0),'Data - Knowledge'!BP$8)/100</f>
        <v>0.633</v>
      </c>
      <c r="BQ379" s="380">
        <f t="array" aca="true" ref="BQ379">INDEX(KM_PCT,MATCH($A379,'Knowledge - Percentages'!$B:$B,0),'Data - Knowledge'!BQ$8)/100</f>
        <v>0.581</v>
      </c>
    </row>
    <row r="380" spans="1:69">
      <c r="A380" t="s">
        <v>1326</v>
      </c>
      <c r="B380" t="s">
        <v>1195</v>
      </c>
      <c r="C380" t="s">
        <v>1320</v>
      </c>
      <c r="D380" t="s">
        <v>1327</v>
      </c>
      <c r="E380" s="373">
        <f>SUMPRODUCT($K$2:$BQ$2,$K380:$BQ380)/$J$2</f>
        <v>0.56612878787878784</v>
      </c>
      <c r="F380" s="379">
        <f>SUMPRODUCT($K$2:$BQ$2,$K380:$BQ380)</f>
        <v>149.458</v>
      </c>
      <c r="G380" s="373">
        <f>SUMPRODUCT($K$3:$BQ$3,$K380:$BQ380)/$J$3</f>
        <v>0.59822720739219692</v>
      </c>
      <c r="H380" s="379">
        <f>SUMPRODUCT($K$3:$BQ$3,$K380:$BQ380)</f>
        <v>5826.7329999999984</v>
      </c>
      <c r="I380" s="373">
        <f>CORREL($K$4:$BQ$4,$K380:$BQ380)</f>
        <v>-0.30973884185338335</v>
      </c>
      <c r="J380" s="379">
        <f>$E380/$G380*100</f>
        <v>94.634409950471309</v>
      </c>
      <c r="K380" s="380">
        <f t="array" aca="true" ref="K380">INDEX(KM_PCT,MATCH($A380,'Knowledge - Percentages'!$B:$B,0),'Data - Knowledge'!K$8)/100</f>
        <v>0.597</v>
      </c>
      <c r="L380" s="380">
        <f t="array" aca="true" ref="L380">INDEX(KM_PCT,MATCH($A380,'Knowledge - Percentages'!$B:$B,0),'Data - Knowledge'!L$8)/100</f>
        <v>0.693</v>
      </c>
      <c r="M380" s="380">
        <f t="array" aca="true" ref="M380">INDEX(KM_PCT,MATCH($A380,'Knowledge - Percentages'!$B:$B,0),'Data - Knowledge'!M$8)/100</f>
        <v>0.597</v>
      </c>
      <c r="N380" s="380">
        <f t="array" aca="true" ref="N380">INDEX(KM_PCT,MATCH($A380,'Knowledge - Percentages'!$B:$B,0),'Data - Knowledge'!N$8)/100</f>
        <v>0.609</v>
      </c>
      <c r="O380" s="380">
        <f t="array" aca="true" ref="O380">INDEX(KM_PCT,MATCH($A380,'Knowledge - Percentages'!$B:$B,0),'Data - Knowledge'!O$8)/100</f>
        <v>0.638</v>
      </c>
      <c r="P380" s="380">
        <f t="array" aca="true" ref="P380">INDEX(KM_PCT,MATCH($A380,'Knowledge - Percentages'!$B:$B,0),'Data - Knowledge'!P$8)/100</f>
        <v>0.67099999999999993</v>
      </c>
      <c r="Q380" s="380">
        <f t="array" aca="true" ref="Q380">INDEX(KM_PCT,MATCH($A380,'Knowledge - Percentages'!$B:$B,0),'Data - Knowledge'!Q$8)/100</f>
        <v>0.617</v>
      </c>
      <c r="R380" s="380">
        <f t="array" aca="true" ref="R380">INDEX(KM_PCT,MATCH($A380,'Knowledge - Percentages'!$B:$B,0),'Data - Knowledge'!R$8)/100</f>
        <v>0.608</v>
      </c>
      <c r="S380" s="380">
        <f t="array" aca="true" ref="S380">INDEX(KM_PCT,MATCH($A380,'Knowledge - Percentages'!$B:$B,0),'Data - Knowledge'!S$8)/100</f>
        <v>0.617</v>
      </c>
      <c r="T380" s="380">
        <f t="array" aca="true" ref="T380">INDEX(KM_PCT,MATCH($A380,'Knowledge - Percentages'!$B:$B,0),'Data - Knowledge'!T$8)/100</f>
        <v>0.597</v>
      </c>
      <c r="U380" s="380">
        <f t="array" aca="true" ref="U380">INDEX(KM_PCT,MATCH($A380,'Knowledge - Percentages'!$B:$B,0),'Data - Knowledge'!U$8)/100</f>
        <v>0.597</v>
      </c>
      <c r="V380" s="380">
        <f t="array" aca="true" ref="V380">INDEX(KM_PCT,MATCH($A380,'Knowledge - Percentages'!$B:$B,0),'Data - Knowledge'!V$8)/100</f>
        <v>0.535</v>
      </c>
      <c r="W380" s="380">
        <f t="array" aca="true" ref="W380">INDEX(KM_PCT,MATCH($A380,'Knowledge - Percentages'!$B:$B,0),'Data - Knowledge'!W$8)/100</f>
        <v>0.597</v>
      </c>
      <c r="X380" s="380">
        <f t="array" aca="true" ref="X380">INDEX(KM_PCT,MATCH($A380,'Knowledge - Percentages'!$B:$B,0),'Data - Knowledge'!X$8)/100</f>
        <v>0.65</v>
      </c>
      <c r="Y380" s="380">
        <f t="array" aca="true" ref="Y380">INDEX(KM_PCT,MATCH($A380,'Knowledge - Percentages'!$B:$B,0),'Data - Knowledge'!Y$8)/100</f>
        <v>0.71400000000000008</v>
      </c>
      <c r="Z380" s="380">
        <f t="array" aca="true" ref="Z380">INDEX(KM_PCT,MATCH($A380,'Knowledge - Percentages'!$B:$B,0),'Data - Knowledge'!Z$8)/100</f>
        <v>0.65</v>
      </c>
      <c r="AA380" s="380">
        <f t="array" aca="true" ref="AA380">INDEX(KM_PCT,MATCH($A380,'Knowledge - Percentages'!$B:$B,0),'Data - Knowledge'!AA$8)/100</f>
        <v>0.65</v>
      </c>
      <c r="AB380" s="380">
        <f t="array" aca="true" ref="AB380">INDEX(KM_PCT,MATCH($A380,'Knowledge - Percentages'!$B:$B,0),'Data - Knowledge'!AB$8)/100</f>
        <v>0.613</v>
      </c>
      <c r="AC380" s="380">
        <f t="array" aca="true" ref="AC380">INDEX(KM_PCT,MATCH($A380,'Knowledge - Percentages'!$B:$B,0),'Data - Knowledge'!AC$8)/100</f>
        <v>0.613</v>
      </c>
      <c r="AD380" s="380">
        <f t="array" aca="true" ref="AD380">INDEX(KM_PCT,MATCH($A380,'Knowledge - Percentages'!$B:$B,0),'Data - Knowledge'!AD$8)/100</f>
        <v>0.613</v>
      </c>
      <c r="AE380" s="380">
        <f t="array" aca="true" ref="AE380">INDEX(KM_PCT,MATCH($A380,'Knowledge - Percentages'!$B:$B,0),'Data - Knowledge'!AE$8)/100</f>
        <v>0.616</v>
      </c>
      <c r="AF380" s="380">
        <f t="array" aca="true" ref="AF380">INDEX(KM_PCT,MATCH($A380,'Knowledge - Percentages'!$B:$B,0),'Data - Knowledge'!AF$8)/100</f>
        <v>0.597</v>
      </c>
      <c r="AG380" s="380">
        <f t="array" aca="true" ref="AG380">INDEX(KM_PCT,MATCH($A380,'Knowledge - Percentages'!$B:$B,0),'Data - Knowledge'!AG$8)/100</f>
        <v>0.597</v>
      </c>
      <c r="AH380" s="380">
        <f t="array" aca="true" ref="AH380">INDEX(KM_PCT,MATCH($A380,'Knowledge - Percentages'!$B:$B,0),'Data - Knowledge'!AH$8)/100</f>
        <v>0.61</v>
      </c>
      <c r="AI380" s="380">
        <f t="array" aca="true" ref="AI380">INDEX(KM_PCT,MATCH($A380,'Knowledge - Percentages'!$B:$B,0),'Data - Knowledge'!AI$8)/100</f>
        <v>0.598</v>
      </c>
      <c r="AJ380" s="380">
        <f t="array" aca="true" ref="AJ380">INDEX(KM_PCT,MATCH($A380,'Knowledge - Percentages'!$B:$B,0),'Data - Knowledge'!AJ$8)/100</f>
        <v>0.598</v>
      </c>
      <c r="AK380" s="380">
        <f t="array" aca="true" ref="AK380">INDEX(KM_PCT,MATCH($A380,'Knowledge - Percentages'!$B:$B,0),'Data - Knowledge'!AK$8)/100</f>
        <v>0.59200000000000008</v>
      </c>
      <c r="AL380" s="380">
        <f t="array" aca="true" ref="AL380">INDEX(KM_PCT,MATCH($A380,'Knowledge - Percentages'!$B:$B,0),'Data - Knowledge'!AL$8)/100</f>
        <v>0.601</v>
      </c>
      <c r="AM380" s="380">
        <f t="array" aca="true" ref="AM380">INDEX(KM_PCT,MATCH($A380,'Knowledge - Percentages'!$B:$B,0),'Data - Knowledge'!AM$8)/100</f>
        <v>0.57200000000000006</v>
      </c>
      <c r="AN380" s="380">
        <f t="array" aca="true" ref="AN380">INDEX(KM_PCT,MATCH($A380,'Knowledge - Percentages'!$B:$B,0),'Data - Knowledge'!AN$8)/100</f>
        <v>0.55899999999999994</v>
      </c>
      <c r="AO380" s="380">
        <f t="array" aca="true" ref="AO380">INDEX(KM_PCT,MATCH($A380,'Knowledge - Percentages'!$B:$B,0),'Data - Knowledge'!AO$8)/100</f>
        <v>0.496</v>
      </c>
      <c r="AP380" s="380">
        <f t="array" aca="true" ref="AP380">INDEX(KM_PCT,MATCH($A380,'Knowledge - Percentages'!$B:$B,0),'Data - Knowledge'!AP$8)/100</f>
        <v>0.617</v>
      </c>
      <c r="AQ380" s="380">
        <f t="array" aca="true" ref="AQ380">INDEX(KM_PCT,MATCH($A380,'Knowledge - Percentages'!$B:$B,0),'Data - Knowledge'!AQ$8)/100</f>
        <v>0.617</v>
      </c>
      <c r="AR380" s="380">
        <f t="array" aca="true" ref="AR380">INDEX(KM_PCT,MATCH($A380,'Knowledge - Percentages'!$B:$B,0),'Data - Knowledge'!AR$8)/100</f>
        <v>0.66299999999999992</v>
      </c>
      <c r="AS380" s="380">
        <f t="array" aca="true" ref="AS380">INDEX(KM_PCT,MATCH($A380,'Knowledge - Percentages'!$B:$B,0),'Data - Knowledge'!AS$8)/100</f>
        <v>0.648</v>
      </c>
      <c r="AT380" s="380">
        <f t="array" aca="true" ref="AT380">INDEX(KM_PCT,MATCH($A380,'Knowledge - Percentages'!$B:$B,0),'Data - Knowledge'!AT$8)/100</f>
        <v>0.598</v>
      </c>
      <c r="AU380" s="380">
        <f t="array" aca="true" ref="AU380">INDEX(KM_PCT,MATCH($A380,'Knowledge - Percentages'!$B:$B,0),'Data - Knowledge'!AU$8)/100</f>
        <v>0.574</v>
      </c>
      <c r="AV380" s="380">
        <f t="array" aca="true" ref="AV380">INDEX(KM_PCT,MATCH($A380,'Knowledge - Percentages'!$B:$B,0),'Data - Knowledge'!AV$8)/100</f>
        <v>0.574</v>
      </c>
      <c r="AW380" s="380">
        <f t="array" aca="true" ref="AW380">INDEX(KM_PCT,MATCH($A380,'Knowledge - Percentages'!$B:$B,0),'Data - Knowledge'!AW$8)/100</f>
        <v>0.574</v>
      </c>
      <c r="AX380" s="380">
        <f t="array" aca="true" ref="AX380">INDEX(KM_PCT,MATCH($A380,'Knowledge - Percentages'!$B:$B,0),'Data - Knowledge'!AX$8)/100</f>
        <v>0.574</v>
      </c>
      <c r="AY380" s="380">
        <f t="array" aca="true" ref="AY380">INDEX(KM_PCT,MATCH($A380,'Knowledge - Percentages'!$B:$B,0),'Data - Knowledge'!AY$8)/100</f>
        <v>0.574</v>
      </c>
      <c r="AZ380" s="380">
        <f t="array" aca="true" ref="AZ380">INDEX(KM_PCT,MATCH($A380,'Knowledge - Percentages'!$B:$B,0),'Data - Knowledge'!AZ$8)/100</f>
        <v>0.574</v>
      </c>
      <c r="BA380" s="380">
        <f t="array" aca="true" ref="BA380">INDEX(KM_PCT,MATCH($A380,'Knowledge - Percentages'!$B:$B,0),'Data - Knowledge'!BA$8)/100</f>
        <v>0.574</v>
      </c>
      <c r="BB380" s="380">
        <f t="array" aca="true" ref="BB380">INDEX(KM_PCT,MATCH($A380,'Knowledge - Percentages'!$B:$B,0),'Data - Knowledge'!BB$8)/100</f>
        <v>0.574</v>
      </c>
      <c r="BC380" s="380">
        <f t="array" aca="true" ref="BC380">INDEX(KM_PCT,MATCH($A380,'Knowledge - Percentages'!$B:$B,0),'Data - Knowledge'!BC$8)/100</f>
        <v>0.466</v>
      </c>
      <c r="BD380" s="380">
        <f t="array" aca="true" ref="BD380">INDEX(KM_PCT,MATCH($A380,'Knowledge - Percentages'!$B:$B,0),'Data - Knowledge'!BD$8)/100</f>
        <v>0.524</v>
      </c>
      <c r="BE380" s="380">
        <f t="array" aca="true" ref="BE380">INDEX(KM_PCT,MATCH($A380,'Knowledge - Percentages'!$B:$B,0),'Data - Knowledge'!BE$8)/100</f>
        <v>0.524</v>
      </c>
      <c r="BF380" s="380">
        <f t="array" aca="true" ref="BF380">INDEX(KM_PCT,MATCH($A380,'Knowledge - Percentages'!$B:$B,0),'Data - Knowledge'!BF$8)/100</f>
        <v>0.524</v>
      </c>
      <c r="BG380" s="380">
        <f t="array" aca="true" ref="BG380">INDEX(KM_PCT,MATCH($A380,'Knowledge - Percentages'!$B:$B,0),'Data - Knowledge'!BG$8)/100</f>
        <v>0.581</v>
      </c>
      <c r="BH380" s="380">
        <f t="array" aca="true" ref="BH380">INDEX(KM_PCT,MATCH($A380,'Knowledge - Percentages'!$B:$B,0),'Data - Knowledge'!BH$8)/100</f>
        <v>0.623</v>
      </c>
      <c r="BI380" s="380">
        <f t="array" aca="true" ref="BI380">INDEX(KM_PCT,MATCH($A380,'Knowledge - Percentages'!$B:$B,0),'Data - Knowledge'!BI$8)/100</f>
        <v>0.581</v>
      </c>
      <c r="BJ380" s="380">
        <f t="array" aca="true" ref="BJ380">INDEX(KM_PCT,MATCH($A380,'Knowledge - Percentages'!$B:$B,0),'Data - Knowledge'!BJ$8)/100</f>
        <v>0.581</v>
      </c>
      <c r="BK380" s="380">
        <f t="array" aca="true" ref="BK380">INDEX(KM_PCT,MATCH($A380,'Knowledge - Percentages'!$B:$B,0),'Data - Knowledge'!BK$8)/100</f>
        <v>0.581</v>
      </c>
      <c r="BL380" s="380">
        <f t="array" aca="true" ref="BL380">INDEX(KM_PCT,MATCH($A380,'Knowledge - Percentages'!$B:$B,0),'Data - Knowledge'!BL$8)/100</f>
        <v>0.626</v>
      </c>
      <c r="BM380" s="380">
        <f t="array" aca="true" ref="BM380">INDEX(KM_PCT,MATCH($A380,'Knowledge - Percentages'!$B:$B,0),'Data - Knowledge'!BM$8)/100</f>
        <v>0.581</v>
      </c>
      <c r="BN380" s="380">
        <f t="array" aca="true" ref="BN380">INDEX(KM_PCT,MATCH($A380,'Knowledge - Percentages'!$B:$B,0),'Data - Knowledge'!BN$8)/100</f>
        <v>0.581</v>
      </c>
      <c r="BO380" s="380">
        <f t="array" aca="true" ref="BO380">INDEX(KM_PCT,MATCH($A380,'Knowledge - Percentages'!$B:$B,0),'Data - Knowledge'!BO$8)/100</f>
        <v>0.532</v>
      </c>
      <c r="BP380" s="380">
        <f t="array" aca="true" ref="BP380">INDEX(KM_PCT,MATCH($A380,'Knowledge - Percentages'!$B:$B,0),'Data - Knowledge'!BP$8)/100</f>
        <v>0.532</v>
      </c>
      <c r="BQ380" s="380">
        <f t="array" aca="true" ref="BQ380">INDEX(KM_PCT,MATCH($A380,'Knowledge - Percentages'!$B:$B,0),'Data - Knowledge'!BQ$8)/100</f>
        <v>0.519</v>
      </c>
    </row>
    <row r="381" spans="1:69">
      <c r="A381" t="s">
        <v>1328</v>
      </c>
      <c r="B381" t="s">
        <v>1195</v>
      </c>
      <c r="C381" t="s">
        <v>1320</v>
      </c>
      <c r="D381" t="s">
        <v>1329</v>
      </c>
      <c r="E381" s="373">
        <f>SUMPRODUCT($K$2:$BQ$2,$K381:$BQ381)/$J$2</f>
        <v>0.31684469696969692</v>
      </c>
      <c r="F381" s="379">
        <f>SUMPRODUCT($K$2:$BQ$2,$K381:$BQ381)</f>
        <v>83.646999999999991</v>
      </c>
      <c r="G381" s="373">
        <f>SUMPRODUCT($K$3:$BQ$3,$K381:$BQ381)/$J$3</f>
        <v>0.33896047227926074</v>
      </c>
      <c r="H381" s="379">
        <f>SUMPRODUCT($K$3:$BQ$3,$K381:$BQ381)</f>
        <v>3301.4749999999995</v>
      </c>
      <c r="I381" s="373">
        <f>CORREL($K$4:$BQ$4,$K381:$BQ381)</f>
        <v>-0.39139331833206392</v>
      </c>
      <c r="J381" s="379">
        <f>$E381/$G381*100</f>
        <v>93.47541170188623</v>
      </c>
      <c r="K381" s="380">
        <f t="array" aca="true" ref="K381">INDEX(KM_PCT,MATCH($A381,'Knowledge - Percentages'!$B:$B,0),'Data - Knowledge'!K$8)/100</f>
        <v>0.33899999999999997</v>
      </c>
      <c r="L381" s="380">
        <f t="array" aca="true" ref="L381">INDEX(KM_PCT,MATCH($A381,'Knowledge - Percentages'!$B:$B,0),'Data - Knowledge'!L$8)/100</f>
        <v>0.33899999999999997</v>
      </c>
      <c r="M381" s="380">
        <f t="array" aca="true" ref="M381">INDEX(KM_PCT,MATCH($A381,'Knowledge - Percentages'!$B:$B,0),'Data - Knowledge'!M$8)/100</f>
        <v>0.33899999999999997</v>
      </c>
      <c r="N381" s="380">
        <f t="array" aca="true" ref="N381">INDEX(KM_PCT,MATCH($A381,'Knowledge - Percentages'!$B:$B,0),'Data - Knowledge'!N$8)/100</f>
        <v>0.33899999999999997</v>
      </c>
      <c r="O381" s="380">
        <f t="array" aca="true" ref="O381">INDEX(KM_PCT,MATCH($A381,'Knowledge - Percentages'!$B:$B,0),'Data - Knowledge'!O$8)/100</f>
        <v>0.33899999999999997</v>
      </c>
      <c r="P381" s="380">
        <f t="array" aca="true" ref="P381">INDEX(KM_PCT,MATCH($A381,'Knowledge - Percentages'!$B:$B,0),'Data - Knowledge'!P$8)/100</f>
        <v>0.33899999999999997</v>
      </c>
      <c r="Q381" s="380">
        <f t="array" aca="true" ref="Q381">INDEX(KM_PCT,MATCH($A381,'Knowledge - Percentages'!$B:$B,0),'Data - Knowledge'!Q$8)/100</f>
        <v>0.33899999999999997</v>
      </c>
      <c r="R381" s="380">
        <f t="array" aca="true" ref="R381">INDEX(KM_PCT,MATCH($A381,'Knowledge - Percentages'!$B:$B,0),'Data - Knowledge'!R$8)/100</f>
        <v>0.33899999999999997</v>
      </c>
      <c r="S381" s="380">
        <f t="array" aca="true" ref="S381">INDEX(KM_PCT,MATCH($A381,'Knowledge - Percentages'!$B:$B,0),'Data - Knowledge'!S$8)/100</f>
        <v>0.354</v>
      </c>
      <c r="T381" s="380">
        <f t="array" aca="true" ref="T381">INDEX(KM_PCT,MATCH($A381,'Knowledge - Percentages'!$B:$B,0),'Data - Knowledge'!T$8)/100</f>
        <v>0.39399999999999996</v>
      </c>
      <c r="U381" s="380">
        <f t="array" aca="true" ref="U381">INDEX(KM_PCT,MATCH($A381,'Knowledge - Percentages'!$B:$B,0),'Data - Knowledge'!U$8)/100</f>
        <v>0.324</v>
      </c>
      <c r="V381" s="380">
        <f t="array" aca="true" ref="V381">INDEX(KM_PCT,MATCH($A381,'Knowledge - Percentages'!$B:$B,0),'Data - Knowledge'!V$8)/100</f>
        <v>0.33899999999999997</v>
      </c>
      <c r="W381" s="380">
        <f t="array" aca="true" ref="W381">INDEX(KM_PCT,MATCH($A381,'Knowledge - Percentages'!$B:$B,0),'Data - Knowledge'!W$8)/100</f>
        <v>0.33899999999999997</v>
      </c>
      <c r="X381" s="380">
        <f t="array" aca="true" ref="X381">INDEX(KM_PCT,MATCH($A381,'Knowledge - Percentages'!$B:$B,0),'Data - Knowledge'!X$8)/100</f>
        <v>0.387</v>
      </c>
      <c r="Y381" s="380">
        <f t="array" aca="true" ref="Y381">INDEX(KM_PCT,MATCH($A381,'Knowledge - Percentages'!$B:$B,0),'Data - Knowledge'!Y$8)/100</f>
        <v>0.389</v>
      </c>
      <c r="Z381" s="380">
        <f t="array" aca="true" ref="Z381">INDEX(KM_PCT,MATCH($A381,'Knowledge - Percentages'!$B:$B,0),'Data - Knowledge'!Z$8)/100</f>
        <v>0.413</v>
      </c>
      <c r="AA381" s="380">
        <f t="array" aca="true" ref="AA381">INDEX(KM_PCT,MATCH($A381,'Knowledge - Percentages'!$B:$B,0),'Data - Knowledge'!AA$8)/100</f>
        <v>0.387</v>
      </c>
      <c r="AB381" s="380">
        <f t="array" aca="true" ref="AB381">INDEX(KM_PCT,MATCH($A381,'Knowledge - Percentages'!$B:$B,0),'Data - Knowledge'!AB$8)/100</f>
        <v>0.38</v>
      </c>
      <c r="AC381" s="380">
        <f t="array" aca="true" ref="AC381">INDEX(KM_PCT,MATCH($A381,'Knowledge - Percentages'!$B:$B,0),'Data - Knowledge'!AC$8)/100</f>
        <v>0.33899999999999997</v>
      </c>
      <c r="AD381" s="380">
        <f t="array" aca="true" ref="AD381">INDEX(KM_PCT,MATCH($A381,'Knowledge - Percentages'!$B:$B,0),'Data - Knowledge'!AD$8)/100</f>
        <v>0.364</v>
      </c>
      <c r="AE381" s="380">
        <f t="array" aca="true" ref="AE381">INDEX(KM_PCT,MATCH($A381,'Knowledge - Percentages'!$B:$B,0),'Data - Knowledge'!AE$8)/100</f>
        <v>0.391</v>
      </c>
      <c r="AF381" s="380">
        <f t="array" aca="true" ref="AF381">INDEX(KM_PCT,MATCH($A381,'Knowledge - Percentages'!$B:$B,0),'Data - Knowledge'!AF$8)/100</f>
        <v>0.33899999999999997</v>
      </c>
      <c r="AG381" s="380">
        <f t="array" aca="true" ref="AG381">INDEX(KM_PCT,MATCH($A381,'Knowledge - Percentages'!$B:$B,0),'Data - Knowledge'!AG$8)/100</f>
        <v>0.33899999999999997</v>
      </c>
      <c r="AH381" s="380">
        <f t="array" aca="true" ref="AH381">INDEX(KM_PCT,MATCH($A381,'Knowledge - Percentages'!$B:$B,0),'Data - Knowledge'!AH$8)/100</f>
        <v>0.34700000000000003</v>
      </c>
      <c r="AI381" s="380">
        <f t="array" aca="true" ref="AI381">INDEX(KM_PCT,MATCH($A381,'Knowledge - Percentages'!$B:$B,0),'Data - Knowledge'!AI$8)/100</f>
        <v>0.34700000000000003</v>
      </c>
      <c r="AJ381" s="380">
        <f t="array" aca="true" ref="AJ381">INDEX(KM_PCT,MATCH($A381,'Knowledge - Percentages'!$B:$B,0),'Data - Knowledge'!AJ$8)/100</f>
        <v>0.34700000000000003</v>
      </c>
      <c r="AK381" s="380">
        <f t="array" aca="true" ref="AK381">INDEX(KM_PCT,MATCH($A381,'Knowledge - Percentages'!$B:$B,0),'Data - Knowledge'!AK$8)/100</f>
        <v>0.303</v>
      </c>
      <c r="AL381" s="380">
        <f t="array" aca="true" ref="AL381">INDEX(KM_PCT,MATCH($A381,'Knowledge - Percentages'!$B:$B,0),'Data - Knowledge'!AL$8)/100</f>
        <v>0.319</v>
      </c>
      <c r="AM381" s="380">
        <f t="array" aca="true" ref="AM381">INDEX(KM_PCT,MATCH($A381,'Knowledge - Percentages'!$B:$B,0),'Data - Knowledge'!AM$8)/100</f>
        <v>0.319</v>
      </c>
      <c r="AN381" s="380">
        <f t="array" aca="true" ref="AN381">INDEX(KM_PCT,MATCH($A381,'Knowledge - Percentages'!$B:$B,0),'Data - Knowledge'!AN$8)/100</f>
        <v>0.305</v>
      </c>
      <c r="AO381" s="380">
        <f t="array" aca="true" ref="AO381">INDEX(KM_PCT,MATCH($A381,'Knowledge - Percentages'!$B:$B,0),'Data - Knowledge'!AO$8)/100</f>
        <v>0.341</v>
      </c>
      <c r="AP381" s="380">
        <f t="array" aca="true" ref="AP381">INDEX(KM_PCT,MATCH($A381,'Knowledge - Percentages'!$B:$B,0),'Data - Knowledge'!AP$8)/100</f>
        <v>0.354</v>
      </c>
      <c r="AQ381" s="380">
        <f t="array" aca="true" ref="AQ381">INDEX(KM_PCT,MATCH($A381,'Knowledge - Percentages'!$B:$B,0),'Data - Knowledge'!AQ$8)/100</f>
        <v>0.354</v>
      </c>
      <c r="AR381" s="380">
        <f t="array" aca="true" ref="AR381">INDEX(KM_PCT,MATCH($A381,'Knowledge - Percentages'!$B:$B,0),'Data - Knowledge'!AR$8)/100</f>
        <v>0.318</v>
      </c>
      <c r="AS381" s="380">
        <f t="array" aca="true" ref="AS381">INDEX(KM_PCT,MATCH($A381,'Knowledge - Percentages'!$B:$B,0),'Data - Knowledge'!AS$8)/100</f>
        <v>0.319</v>
      </c>
      <c r="AT381" s="380">
        <f t="array" aca="true" ref="AT381">INDEX(KM_PCT,MATCH($A381,'Knowledge - Percentages'!$B:$B,0),'Data - Knowledge'!AT$8)/100</f>
        <v>0.341</v>
      </c>
      <c r="AU381" s="380">
        <f t="array" aca="true" ref="AU381">INDEX(KM_PCT,MATCH($A381,'Knowledge - Percentages'!$B:$B,0),'Data - Knowledge'!AU$8)/100</f>
        <v>0.337</v>
      </c>
      <c r="AV381" s="380">
        <f t="array" aca="true" ref="AV381">INDEX(KM_PCT,MATCH($A381,'Knowledge - Percentages'!$B:$B,0),'Data - Knowledge'!AV$8)/100</f>
        <v>0.327</v>
      </c>
      <c r="AW381" s="380">
        <f t="array" aca="true" ref="AW381">INDEX(KM_PCT,MATCH($A381,'Knowledge - Percentages'!$B:$B,0),'Data - Knowledge'!AW$8)/100</f>
        <v>0.32</v>
      </c>
      <c r="AX381" s="380">
        <f t="array" aca="true" ref="AX381">INDEX(KM_PCT,MATCH($A381,'Knowledge - Percentages'!$B:$B,0),'Data - Knowledge'!AX$8)/100</f>
        <v>0.32</v>
      </c>
      <c r="AY381" s="380">
        <f t="array" aca="true" ref="AY381">INDEX(KM_PCT,MATCH($A381,'Knowledge - Percentages'!$B:$B,0),'Data - Knowledge'!AY$8)/100</f>
        <v>0.312</v>
      </c>
      <c r="AZ381" s="380">
        <f t="array" aca="true" ref="AZ381">INDEX(KM_PCT,MATCH($A381,'Knowledge - Percentages'!$B:$B,0),'Data - Knowledge'!AZ$8)/100</f>
        <v>0.312</v>
      </c>
      <c r="BA381" s="380">
        <f t="array" aca="true" ref="BA381">INDEX(KM_PCT,MATCH($A381,'Knowledge - Percentages'!$B:$B,0),'Data - Knowledge'!BA$8)/100</f>
        <v>0.312</v>
      </c>
      <c r="BB381" s="380">
        <f t="array" aca="true" ref="BB381">INDEX(KM_PCT,MATCH($A381,'Knowledge - Percentages'!$B:$B,0),'Data - Knowledge'!BB$8)/100</f>
        <v>0.29</v>
      </c>
      <c r="BC381" s="380">
        <f t="array" aca="true" ref="BC381">INDEX(KM_PCT,MATCH($A381,'Knowledge - Percentages'!$B:$B,0),'Data - Knowledge'!BC$8)/100</f>
        <v>0.29</v>
      </c>
      <c r="BD381" s="380">
        <f t="array" aca="true" ref="BD381">INDEX(KM_PCT,MATCH($A381,'Knowledge - Percentages'!$B:$B,0),'Data - Knowledge'!BD$8)/100</f>
        <v>0.307</v>
      </c>
      <c r="BE381" s="380">
        <f t="array" aca="true" ref="BE381">INDEX(KM_PCT,MATCH($A381,'Knowledge - Percentages'!$B:$B,0),'Data - Knowledge'!BE$8)/100</f>
        <v>0.307</v>
      </c>
      <c r="BF381" s="380">
        <f t="array" aca="true" ref="BF381">INDEX(KM_PCT,MATCH($A381,'Knowledge - Percentages'!$B:$B,0),'Data - Knowledge'!BF$8)/100</f>
        <v>0.307</v>
      </c>
      <c r="BG381" s="380">
        <f t="array" aca="true" ref="BG381">INDEX(KM_PCT,MATCH($A381,'Knowledge - Percentages'!$B:$B,0),'Data - Knowledge'!BG$8)/100</f>
        <v>0.302</v>
      </c>
      <c r="BH381" s="380">
        <f t="array" aca="true" ref="BH381">INDEX(KM_PCT,MATCH($A381,'Knowledge - Percentages'!$B:$B,0),'Data - Knowledge'!BH$8)/100</f>
        <v>0.35100000000000003</v>
      </c>
      <c r="BI381" s="380">
        <f t="array" aca="true" ref="BI381">INDEX(KM_PCT,MATCH($A381,'Knowledge - Percentages'!$B:$B,0),'Data - Knowledge'!BI$8)/100</f>
        <v>0.33899999999999997</v>
      </c>
      <c r="BJ381" s="380">
        <f t="array" aca="true" ref="BJ381">INDEX(KM_PCT,MATCH($A381,'Knowledge - Percentages'!$B:$B,0),'Data - Knowledge'!BJ$8)/100</f>
        <v>0.327</v>
      </c>
      <c r="BK381" s="380">
        <f t="array" aca="true" ref="BK381">INDEX(KM_PCT,MATCH($A381,'Knowledge - Percentages'!$B:$B,0),'Data - Knowledge'!BK$8)/100</f>
        <v>0.397</v>
      </c>
      <c r="BL381" s="380">
        <f t="array" aca="true" ref="BL381">INDEX(KM_PCT,MATCH($A381,'Knowledge - Percentages'!$B:$B,0),'Data - Knowledge'!BL$8)/100</f>
        <v>0.33899999999999997</v>
      </c>
      <c r="BM381" s="380">
        <f t="array" aca="true" ref="BM381">INDEX(KM_PCT,MATCH($A381,'Knowledge - Percentages'!$B:$B,0),'Data - Knowledge'!BM$8)/100</f>
        <v>0.33899999999999997</v>
      </c>
      <c r="BN381" s="380">
        <f t="array" aca="true" ref="BN381">INDEX(KM_PCT,MATCH($A381,'Knowledge - Percentages'!$B:$B,0),'Data - Knowledge'!BN$8)/100</f>
        <v>0.33899999999999997</v>
      </c>
      <c r="BO381" s="380">
        <f t="array" aca="true" ref="BO381">INDEX(KM_PCT,MATCH($A381,'Knowledge - Percentages'!$B:$B,0),'Data - Knowledge'!BO$8)/100</f>
        <v>0.331</v>
      </c>
      <c r="BP381" s="380">
        <f t="array" aca="true" ref="BP381">INDEX(KM_PCT,MATCH($A381,'Knowledge - Percentages'!$B:$B,0),'Data - Knowledge'!BP$8)/100</f>
        <v>0.331</v>
      </c>
      <c r="BQ381" s="380">
        <f t="array" aca="true" ref="BQ381">INDEX(KM_PCT,MATCH($A381,'Knowledge - Percentages'!$B:$B,0),'Data - Knowledge'!BQ$8)/100</f>
        <v>0.289</v>
      </c>
    </row>
    <row r="382" spans="1:69">
      <c r="A382" t="s">
        <v>1330</v>
      </c>
      <c r="B382" t="s">
        <v>1195</v>
      </c>
      <c r="C382" t="s">
        <v>1320</v>
      </c>
      <c r="D382" t="s">
        <v>1331</v>
      </c>
      <c r="E382" s="373">
        <f>SUMPRODUCT($K$2:$BQ$2,$K382:$BQ382)/$J$2</f>
        <v>0.74373106060606076</v>
      </c>
      <c r="F382" s="379">
        <f>SUMPRODUCT($K$2:$BQ$2,$K382:$BQ382)</f>
        <v>196.34500000000003</v>
      </c>
      <c r="G382" s="373">
        <f>SUMPRODUCT($K$3:$BQ$3,$K382:$BQ382)/$J$3</f>
        <v>0.8130027720739218</v>
      </c>
      <c r="H382" s="379">
        <f>SUMPRODUCT($K$3:$BQ$3,$K382:$BQ382)</f>
        <v>7918.6469999999981</v>
      </c>
      <c r="I382" s="373">
        <f>CORREL($K$4:$BQ$4,$K382:$BQ382)</f>
        <v>-0.34716185677158345</v>
      </c>
      <c r="J382" s="379">
        <f>$E382/$G382*100</f>
        <v>91.479523336537582</v>
      </c>
      <c r="K382" s="380">
        <f t="array" aca="true" ref="K382">INDEX(KM_PCT,MATCH($A382,'Knowledge - Percentages'!$B:$B,0),'Data - Knowledge'!K$8)/100</f>
        <v>0.84</v>
      </c>
      <c r="L382" s="380">
        <f t="array" aca="true" ref="L382">INDEX(KM_PCT,MATCH($A382,'Knowledge - Percentages'!$B:$B,0),'Data - Knowledge'!L$8)/100</f>
        <v>0.84</v>
      </c>
      <c r="M382" s="380">
        <f t="array" aca="true" ref="M382">INDEX(KM_PCT,MATCH($A382,'Knowledge - Percentages'!$B:$B,0),'Data - Knowledge'!M$8)/100</f>
        <v>0.846</v>
      </c>
      <c r="N382" s="380">
        <f t="array" aca="true" ref="N382">INDEX(KM_PCT,MATCH($A382,'Knowledge - Percentages'!$B:$B,0),'Data - Knowledge'!N$8)/100</f>
        <v>0.867</v>
      </c>
      <c r="O382" s="380">
        <f t="array" aca="true" ref="O382">INDEX(KM_PCT,MATCH($A382,'Knowledge - Percentages'!$B:$B,0),'Data - Knowledge'!O$8)/100</f>
        <v>0.87599999999999989</v>
      </c>
      <c r="P382" s="380">
        <f t="array" aca="true" ref="P382">INDEX(KM_PCT,MATCH($A382,'Knowledge - Percentages'!$B:$B,0),'Data - Knowledge'!P$8)/100</f>
        <v>0.882</v>
      </c>
      <c r="Q382" s="380">
        <f t="array" aca="true" ref="Q382">INDEX(KM_PCT,MATCH($A382,'Knowledge - Percentages'!$B:$B,0),'Data - Knowledge'!Q$8)/100</f>
        <v>0.867</v>
      </c>
      <c r="R382" s="380">
        <f t="array" aca="true" ref="R382">INDEX(KM_PCT,MATCH($A382,'Knowledge - Percentages'!$B:$B,0),'Data - Knowledge'!R$8)/100</f>
        <v>0.867</v>
      </c>
      <c r="S382" s="380">
        <f t="array" aca="true" ref="S382">INDEX(KM_PCT,MATCH($A382,'Knowledge - Percentages'!$B:$B,0),'Data - Knowledge'!S$8)/100</f>
        <v>0.868</v>
      </c>
      <c r="T382" s="380">
        <f t="array" aca="true" ref="T382">INDEX(KM_PCT,MATCH($A382,'Knowledge - Percentages'!$B:$B,0),'Data - Knowledge'!T$8)/100</f>
        <v>0.823</v>
      </c>
      <c r="U382" s="380">
        <f t="array" aca="true" ref="U382">INDEX(KM_PCT,MATCH($A382,'Knowledge - Percentages'!$B:$B,0),'Data - Knowledge'!U$8)/100</f>
        <v>0.838</v>
      </c>
      <c r="V382" s="380">
        <f t="array" aca="true" ref="V382">INDEX(KM_PCT,MATCH($A382,'Knowledge - Percentages'!$B:$B,0),'Data - Knowledge'!V$8)/100</f>
        <v>0.807</v>
      </c>
      <c r="W382" s="380">
        <f t="array" aca="true" ref="W382">INDEX(KM_PCT,MATCH($A382,'Knowledge - Percentages'!$B:$B,0),'Data - Knowledge'!W$8)/100</f>
        <v>0.835</v>
      </c>
      <c r="X382" s="380">
        <f t="array" aca="true" ref="X382">INDEX(KM_PCT,MATCH($A382,'Knowledge - Percentages'!$B:$B,0),'Data - Knowledge'!X$8)/100</f>
        <v>0.85</v>
      </c>
      <c r="Y382" s="380">
        <f t="array" aca="true" ref="Y382">INDEX(KM_PCT,MATCH($A382,'Knowledge - Percentages'!$B:$B,0),'Data - Knowledge'!Y$8)/100</f>
        <v>0.861</v>
      </c>
      <c r="Z382" s="380">
        <f t="array" aca="true" ref="Z382">INDEX(KM_PCT,MATCH($A382,'Knowledge - Percentages'!$B:$B,0),'Data - Knowledge'!Z$8)/100</f>
        <v>0.828</v>
      </c>
      <c r="AA382" s="380">
        <f t="array" aca="true" ref="AA382">INDEX(KM_PCT,MATCH($A382,'Knowledge - Percentages'!$B:$B,0),'Data - Knowledge'!AA$8)/100</f>
        <v>0.871</v>
      </c>
      <c r="AB382" s="380">
        <f t="array" aca="true" ref="AB382">INDEX(KM_PCT,MATCH($A382,'Knowledge - Percentages'!$B:$B,0),'Data - Knowledge'!AB$8)/100</f>
        <v>0.84900000000000009</v>
      </c>
      <c r="AC382" s="380">
        <f t="array" aca="true" ref="AC382">INDEX(KM_PCT,MATCH($A382,'Knowledge - Percentages'!$B:$B,0),'Data - Knowledge'!AC$8)/100</f>
        <v>0.848</v>
      </c>
      <c r="AD382" s="380">
        <f t="array" aca="true" ref="AD382">INDEX(KM_PCT,MATCH($A382,'Knowledge - Percentages'!$B:$B,0),'Data - Knowledge'!AD$8)/100</f>
        <v>0.838</v>
      </c>
      <c r="AE382" s="380">
        <f t="array" aca="true" ref="AE382">INDEX(KM_PCT,MATCH($A382,'Knowledge - Percentages'!$B:$B,0),'Data - Knowledge'!AE$8)/100</f>
        <v>0.815</v>
      </c>
      <c r="AF382" s="380">
        <f t="array" aca="true" ref="AF382">INDEX(KM_PCT,MATCH($A382,'Knowledge - Percentages'!$B:$B,0),'Data - Knowledge'!AF$8)/100</f>
        <v>0.805</v>
      </c>
      <c r="AG382" s="380">
        <f t="array" aca="true" ref="AG382">INDEX(KM_PCT,MATCH($A382,'Knowledge - Percentages'!$B:$B,0),'Data - Knowledge'!AG$8)/100</f>
        <v>0.805</v>
      </c>
      <c r="AH382" s="380">
        <f t="array" aca="true" ref="AH382">INDEX(KM_PCT,MATCH($A382,'Knowledge - Percentages'!$B:$B,0),'Data - Knowledge'!AH$8)/100</f>
        <v>0.821</v>
      </c>
      <c r="AI382" s="380">
        <f t="array" aca="true" ref="AI382">INDEX(KM_PCT,MATCH($A382,'Knowledge - Percentages'!$B:$B,0),'Data - Knowledge'!AI$8)/100</f>
        <v>0.821</v>
      </c>
      <c r="AJ382" s="380">
        <f t="array" aca="true" ref="AJ382">INDEX(KM_PCT,MATCH($A382,'Knowledge - Percentages'!$B:$B,0),'Data - Knowledge'!AJ$8)/100</f>
        <v>0.828</v>
      </c>
      <c r="AK382" s="380">
        <f t="array" aca="true" ref="AK382">INDEX(KM_PCT,MATCH($A382,'Knowledge - Percentages'!$B:$B,0),'Data - Knowledge'!AK$8)/100</f>
        <v>0.805</v>
      </c>
      <c r="AL382" s="380">
        <f t="array" aca="true" ref="AL382">INDEX(KM_PCT,MATCH($A382,'Knowledge - Percentages'!$B:$B,0),'Data - Knowledge'!AL$8)/100</f>
        <v>0.80799999999999994</v>
      </c>
      <c r="AM382" s="380">
        <f t="array" aca="true" ref="AM382">INDEX(KM_PCT,MATCH($A382,'Knowledge - Percentages'!$B:$B,0),'Data - Knowledge'!AM$8)/100</f>
        <v>0.805</v>
      </c>
      <c r="AN382" s="380">
        <f t="array" aca="true" ref="AN382">INDEX(KM_PCT,MATCH($A382,'Knowledge - Percentages'!$B:$B,0),'Data - Knowledge'!AN$8)/100</f>
        <v>0.69900000000000007</v>
      </c>
      <c r="AO382" s="380">
        <f t="array" aca="true" ref="AO382">INDEX(KM_PCT,MATCH($A382,'Knowledge - Percentages'!$B:$B,0),'Data - Knowledge'!AO$8)/100</f>
        <v>0.70900000000000007</v>
      </c>
      <c r="AP382" s="380">
        <f t="array" aca="true" ref="AP382">INDEX(KM_PCT,MATCH($A382,'Knowledge - Percentages'!$B:$B,0),'Data - Knowledge'!AP$8)/100</f>
        <v>0.833</v>
      </c>
      <c r="AQ382" s="380">
        <f t="array" aca="true" ref="AQ382">INDEX(KM_PCT,MATCH($A382,'Knowledge - Percentages'!$B:$B,0),'Data - Knowledge'!AQ$8)/100</f>
        <v>0.831</v>
      </c>
      <c r="AR382" s="380">
        <f t="array" aca="true" ref="AR382">INDEX(KM_PCT,MATCH($A382,'Knowledge - Percentages'!$B:$B,0),'Data - Knowledge'!AR$8)/100</f>
        <v>0.871</v>
      </c>
      <c r="AS382" s="380">
        <f t="array" aca="true" ref="AS382">INDEX(KM_PCT,MATCH($A382,'Knowledge - Percentages'!$B:$B,0),'Data - Knowledge'!AS$8)/100</f>
        <v>0.8590000000000001</v>
      </c>
      <c r="AT382" s="380">
        <f t="array" aca="true" ref="AT382">INDEX(KM_PCT,MATCH($A382,'Knowledge - Percentages'!$B:$B,0),'Data - Knowledge'!AT$8)/100</f>
        <v>0.8590000000000001</v>
      </c>
      <c r="AU382" s="380">
        <f t="array" aca="true" ref="AU382">INDEX(KM_PCT,MATCH($A382,'Knowledge - Percentages'!$B:$B,0),'Data - Knowledge'!AU$8)/100</f>
        <v>0.778</v>
      </c>
      <c r="AV382" s="380">
        <f t="array" aca="true" ref="AV382">INDEX(KM_PCT,MATCH($A382,'Knowledge - Percentages'!$B:$B,0),'Data - Knowledge'!AV$8)/100</f>
        <v>0.778</v>
      </c>
      <c r="AW382" s="380">
        <f t="array" aca="true" ref="AW382">INDEX(KM_PCT,MATCH($A382,'Knowledge - Percentages'!$B:$B,0),'Data - Knowledge'!AW$8)/100</f>
        <v>0.778</v>
      </c>
      <c r="AX382" s="380">
        <f t="array" aca="true" ref="AX382">INDEX(KM_PCT,MATCH($A382,'Knowledge - Percentages'!$B:$B,0),'Data - Knowledge'!AX$8)/100</f>
        <v>0.768</v>
      </c>
      <c r="AY382" s="380">
        <f t="array" aca="true" ref="AY382">INDEX(KM_PCT,MATCH($A382,'Knowledge - Percentages'!$B:$B,0),'Data - Knowledge'!AY$8)/100</f>
        <v>0.754</v>
      </c>
      <c r="AZ382" s="380">
        <f t="array" aca="true" ref="AZ382">INDEX(KM_PCT,MATCH($A382,'Knowledge - Percentages'!$B:$B,0),'Data - Knowledge'!AZ$8)/100</f>
        <v>0.769</v>
      </c>
      <c r="BA382" s="380">
        <f t="array" aca="true" ref="BA382">INDEX(KM_PCT,MATCH($A382,'Knowledge - Percentages'!$B:$B,0),'Data - Knowledge'!BA$8)/100</f>
        <v>0.754</v>
      </c>
      <c r="BB382" s="380">
        <f t="array" aca="true" ref="BB382">INDEX(KM_PCT,MATCH($A382,'Knowledge - Percentages'!$B:$B,0),'Data - Knowledge'!BB$8)/100</f>
        <v>0.738</v>
      </c>
      <c r="BC382" s="380">
        <f t="array" aca="true" ref="BC382">INDEX(KM_PCT,MATCH($A382,'Knowledge - Percentages'!$B:$B,0),'Data - Knowledge'!BC$8)/100</f>
        <v>0.578</v>
      </c>
      <c r="BD382" s="380">
        <f t="array" aca="true" ref="BD382">INDEX(KM_PCT,MATCH($A382,'Knowledge - Percentages'!$B:$B,0),'Data - Knowledge'!BD$8)/100</f>
        <v>0.631</v>
      </c>
      <c r="BE382" s="380">
        <f t="array" aca="true" ref="BE382">INDEX(KM_PCT,MATCH($A382,'Knowledge - Percentages'!$B:$B,0),'Data - Knowledge'!BE$8)/100</f>
        <v>0.631</v>
      </c>
      <c r="BF382" s="380">
        <f t="array" aca="true" ref="BF382">INDEX(KM_PCT,MATCH($A382,'Knowledge - Percentages'!$B:$B,0),'Data - Knowledge'!BF$8)/100</f>
        <v>0.631</v>
      </c>
      <c r="BG382" s="380">
        <f t="array" aca="true" ref="BG382">INDEX(KM_PCT,MATCH($A382,'Knowledge - Percentages'!$B:$B,0),'Data - Knowledge'!BG$8)/100</f>
        <v>0.75</v>
      </c>
      <c r="BH382" s="380">
        <f t="array" aca="true" ref="BH382">INDEX(KM_PCT,MATCH($A382,'Knowledge - Percentages'!$B:$B,0),'Data - Knowledge'!BH$8)/100</f>
        <v>0.777</v>
      </c>
      <c r="BI382" s="380">
        <f t="array" aca="true" ref="BI382">INDEX(KM_PCT,MATCH($A382,'Knowledge - Percentages'!$B:$B,0),'Data - Knowledge'!BI$8)/100</f>
        <v>0.75</v>
      </c>
      <c r="BJ382" s="380">
        <f t="array" aca="true" ref="BJ382">INDEX(KM_PCT,MATCH($A382,'Knowledge - Percentages'!$B:$B,0),'Data - Knowledge'!BJ$8)/100</f>
        <v>0.75</v>
      </c>
      <c r="BK382" s="380">
        <f t="array" aca="true" ref="BK382">INDEX(KM_PCT,MATCH($A382,'Knowledge - Percentages'!$B:$B,0),'Data - Knowledge'!BK$8)/100</f>
        <v>0.75</v>
      </c>
      <c r="BL382" s="380">
        <f t="array" aca="true" ref="BL382">INDEX(KM_PCT,MATCH($A382,'Knowledge - Percentages'!$B:$B,0),'Data - Knowledge'!BL$8)/100</f>
        <v>0.75</v>
      </c>
      <c r="BM382" s="380">
        <f t="array" aca="true" ref="BM382">INDEX(KM_PCT,MATCH($A382,'Knowledge - Percentages'!$B:$B,0),'Data - Knowledge'!BM$8)/100</f>
        <v>0.75</v>
      </c>
      <c r="BN382" s="380">
        <f t="array" aca="true" ref="BN382">INDEX(KM_PCT,MATCH($A382,'Knowledge - Percentages'!$B:$B,0),'Data - Knowledge'!BN$8)/100</f>
        <v>0.75</v>
      </c>
      <c r="BO382" s="380">
        <f t="array" aca="true" ref="BO382">INDEX(KM_PCT,MATCH($A382,'Knowledge - Percentages'!$B:$B,0),'Data - Knowledge'!BO$8)/100</f>
        <v>0.69900000000000007</v>
      </c>
      <c r="BP382" s="380">
        <f t="array" aca="true" ref="BP382">INDEX(KM_PCT,MATCH($A382,'Knowledge - Percentages'!$B:$B,0),'Data - Knowledge'!BP$8)/100</f>
        <v>0.69900000000000007</v>
      </c>
      <c r="BQ382" s="380">
        <f t="array" aca="true" ref="BQ382">INDEX(KM_PCT,MATCH($A382,'Knowledge - Percentages'!$B:$B,0),'Data - Knowledge'!BQ$8)/100</f>
        <v>0.679</v>
      </c>
    </row>
    <row r="383" spans="1:69">
      <c r="A383" t="s">
        <v>1332</v>
      </c>
      <c r="B383" t="s">
        <v>1195</v>
      </c>
      <c r="C383" t="s">
        <v>1320</v>
      </c>
      <c r="D383" t="s">
        <v>1333</v>
      </c>
      <c r="E383" s="373">
        <f>SUMPRODUCT($K$2:$BQ$2,$K383:$BQ383)/$J$2</f>
        <v>0.64362878787878774</v>
      </c>
      <c r="F383" s="379">
        <f>SUMPRODUCT($K$2:$BQ$2,$K383:$BQ383)</f>
        <v>169.91799999999998</v>
      </c>
      <c r="G383" s="373">
        <f>SUMPRODUCT($K$3:$BQ$3,$K383:$BQ383)/$J$3</f>
        <v>0.6896773100616016</v>
      </c>
      <c r="H383" s="379">
        <f>SUMPRODUCT($K$3:$BQ$3,$K383:$BQ383)</f>
        <v>6717.4569999999994</v>
      </c>
      <c r="I383" s="373">
        <f>CORREL($K$4:$BQ$4,$K383:$BQ383)</f>
        <v>-0.26016907786234211</v>
      </c>
      <c r="J383" s="379">
        <f>$E383/$G383*100</f>
        <v>93.3231786067167</v>
      </c>
      <c r="K383" s="380">
        <f t="array" aca="true" ref="K383">INDEX(KM_PCT,MATCH($A383,'Knowledge - Percentages'!$B:$B,0),'Data - Knowledge'!K$8)/100</f>
        <v>0.65</v>
      </c>
      <c r="L383" s="380">
        <f t="array" aca="true" ref="L383">INDEX(KM_PCT,MATCH($A383,'Knowledge - Percentages'!$B:$B,0),'Data - Knowledge'!L$8)/100</f>
        <v>0.698</v>
      </c>
      <c r="M383" s="380">
        <f t="array" aca="true" ref="M383">INDEX(KM_PCT,MATCH($A383,'Knowledge - Percentages'!$B:$B,0),'Data - Knowledge'!M$8)/100</f>
        <v>0.718</v>
      </c>
      <c r="N383" s="380">
        <f t="array" aca="true" ref="N383">INDEX(KM_PCT,MATCH($A383,'Knowledge - Percentages'!$B:$B,0),'Data - Knowledge'!N$8)/100</f>
        <v>0.71700000000000008</v>
      </c>
      <c r="O383" s="380">
        <f t="array" aca="true" ref="O383">INDEX(KM_PCT,MATCH($A383,'Knowledge - Percentages'!$B:$B,0),'Data - Knowledge'!O$8)/100</f>
        <v>0.71700000000000008</v>
      </c>
      <c r="P383" s="380">
        <f t="array" aca="true" ref="P383">INDEX(KM_PCT,MATCH($A383,'Knowledge - Percentages'!$B:$B,0),'Data - Knowledge'!P$8)/100</f>
        <v>0.71700000000000008</v>
      </c>
      <c r="Q383" s="380">
        <f t="array" aca="true" ref="Q383">INDEX(KM_PCT,MATCH($A383,'Knowledge - Percentages'!$B:$B,0),'Data - Knowledge'!Q$8)/100</f>
        <v>0.71700000000000008</v>
      </c>
      <c r="R383" s="380">
        <f t="array" aca="true" ref="R383">INDEX(KM_PCT,MATCH($A383,'Knowledge - Percentages'!$B:$B,0),'Data - Knowledge'!R$8)/100</f>
        <v>0.71700000000000008</v>
      </c>
      <c r="S383" s="380">
        <f t="array" aca="true" ref="S383">INDEX(KM_PCT,MATCH($A383,'Knowledge - Percentages'!$B:$B,0),'Data - Knowledge'!S$8)/100</f>
        <v>0.746</v>
      </c>
      <c r="T383" s="380">
        <f t="array" aca="true" ref="T383">INDEX(KM_PCT,MATCH($A383,'Knowledge - Percentages'!$B:$B,0),'Data - Knowledge'!T$8)/100</f>
        <v>0.698</v>
      </c>
      <c r="U383" s="380">
        <f t="array" aca="true" ref="U383">INDEX(KM_PCT,MATCH($A383,'Knowledge - Percentages'!$B:$B,0),'Data - Knowledge'!U$8)/100</f>
        <v>0.69200000000000006</v>
      </c>
      <c r="V383" s="380">
        <f t="array" aca="true" ref="V383">INDEX(KM_PCT,MATCH($A383,'Knowledge - Percentages'!$B:$B,0),'Data - Knowledge'!V$8)/100</f>
        <v>0.698</v>
      </c>
      <c r="W383" s="380">
        <f t="array" aca="true" ref="W383">INDEX(KM_PCT,MATCH($A383,'Knowledge - Percentages'!$B:$B,0),'Data - Knowledge'!W$8)/100</f>
        <v>0.698</v>
      </c>
      <c r="X383" s="380">
        <f t="array" aca="true" ref="X383">INDEX(KM_PCT,MATCH($A383,'Knowledge - Percentages'!$B:$B,0),'Data - Knowledge'!X$8)/100</f>
        <v>0.695</v>
      </c>
      <c r="Y383" s="380">
        <f t="array" aca="true" ref="Y383">INDEX(KM_PCT,MATCH($A383,'Knowledge - Percentages'!$B:$B,0),'Data - Knowledge'!Y$8)/100</f>
        <v>0.70200000000000007</v>
      </c>
      <c r="Z383" s="380">
        <f t="array" aca="true" ref="Z383">INDEX(KM_PCT,MATCH($A383,'Knowledge - Percentages'!$B:$B,0),'Data - Knowledge'!Z$8)/100</f>
        <v>0.67</v>
      </c>
      <c r="AA383" s="380">
        <f t="array" aca="true" ref="AA383">INDEX(KM_PCT,MATCH($A383,'Knowledge - Percentages'!$B:$B,0),'Data - Knowledge'!AA$8)/100</f>
        <v>0.695</v>
      </c>
      <c r="AB383" s="380">
        <f t="array" aca="true" ref="AB383">INDEX(KM_PCT,MATCH($A383,'Knowledge - Percentages'!$B:$B,0),'Data - Knowledge'!AB$8)/100</f>
        <v>0.763</v>
      </c>
      <c r="AC383" s="380">
        <f t="array" aca="true" ref="AC383">INDEX(KM_PCT,MATCH($A383,'Knowledge - Percentages'!$B:$B,0),'Data - Knowledge'!AC$8)/100</f>
        <v>0.696</v>
      </c>
      <c r="AD383" s="380">
        <f t="array" aca="true" ref="AD383">INDEX(KM_PCT,MATCH($A383,'Knowledge - Percentages'!$B:$B,0),'Data - Knowledge'!AD$8)/100</f>
        <v>0.696</v>
      </c>
      <c r="AE383" s="380">
        <f t="array" aca="true" ref="AE383">INDEX(KM_PCT,MATCH($A383,'Knowledge - Percentages'!$B:$B,0),'Data - Knowledge'!AE$8)/100</f>
        <v>0.752</v>
      </c>
      <c r="AF383" s="380">
        <f t="array" aca="true" ref="AF383">INDEX(KM_PCT,MATCH($A383,'Knowledge - Percentages'!$B:$B,0),'Data - Knowledge'!AF$8)/100</f>
        <v>0.698</v>
      </c>
      <c r="AG383" s="380">
        <f t="array" aca="true" ref="AG383">INDEX(KM_PCT,MATCH($A383,'Knowledge - Percentages'!$B:$B,0),'Data - Knowledge'!AG$8)/100</f>
        <v>0.698</v>
      </c>
      <c r="AH383" s="380">
        <f t="array" aca="true" ref="AH383">INDEX(KM_PCT,MATCH($A383,'Knowledge - Percentages'!$B:$B,0),'Data - Knowledge'!AH$8)/100</f>
        <v>0.703</v>
      </c>
      <c r="AI383" s="380">
        <f t="array" aca="true" ref="AI383">INDEX(KM_PCT,MATCH($A383,'Knowledge - Percentages'!$B:$B,0),'Data - Knowledge'!AI$8)/100</f>
        <v>0.703</v>
      </c>
      <c r="AJ383" s="380">
        <f t="array" aca="true" ref="AJ383">INDEX(KM_PCT,MATCH($A383,'Knowledge - Percentages'!$B:$B,0),'Data - Knowledge'!AJ$8)/100</f>
        <v>0.703</v>
      </c>
      <c r="AK383" s="380">
        <f t="array" aca="true" ref="AK383">INDEX(KM_PCT,MATCH($A383,'Knowledge - Percentages'!$B:$B,0),'Data - Knowledge'!AK$8)/100</f>
        <v>0.672</v>
      </c>
      <c r="AL383" s="380">
        <f t="array" aca="true" ref="AL383">INDEX(KM_PCT,MATCH($A383,'Knowledge - Percentages'!$B:$B,0),'Data - Knowledge'!AL$8)/100</f>
        <v>0.696</v>
      </c>
      <c r="AM383" s="380">
        <f t="array" aca="true" ref="AM383">INDEX(KM_PCT,MATCH($A383,'Knowledge - Percentages'!$B:$B,0),'Data - Knowledge'!AM$8)/100</f>
        <v>0.701</v>
      </c>
      <c r="AN383" s="380">
        <f t="array" aca="true" ref="AN383">INDEX(KM_PCT,MATCH($A383,'Knowledge - Percentages'!$B:$B,0),'Data - Knowledge'!AN$8)/100</f>
        <v>0.632</v>
      </c>
      <c r="AO383" s="380">
        <f t="array" aca="true" ref="AO383">INDEX(KM_PCT,MATCH($A383,'Knowledge - Percentages'!$B:$B,0),'Data - Knowledge'!AO$8)/100</f>
        <v>0.632</v>
      </c>
      <c r="AP383" s="380">
        <f t="array" aca="true" ref="AP383">INDEX(KM_PCT,MATCH($A383,'Knowledge - Percentages'!$B:$B,0),'Data - Knowledge'!AP$8)/100</f>
        <v>0.728</v>
      </c>
      <c r="AQ383" s="380">
        <f t="array" aca="true" ref="AQ383">INDEX(KM_PCT,MATCH($A383,'Knowledge - Percentages'!$B:$B,0),'Data - Knowledge'!AQ$8)/100</f>
        <v>0.728</v>
      </c>
      <c r="AR383" s="380">
        <f t="array" aca="true" ref="AR383">INDEX(KM_PCT,MATCH($A383,'Knowledge - Percentages'!$B:$B,0),'Data - Knowledge'!AR$8)/100</f>
        <v>0.64599999999999991</v>
      </c>
      <c r="AS383" s="380">
        <f t="array" aca="true" ref="AS383">INDEX(KM_PCT,MATCH($A383,'Knowledge - Percentages'!$B:$B,0),'Data - Knowledge'!AS$8)/100</f>
        <v>0.64</v>
      </c>
      <c r="AT383" s="380">
        <f t="array" aca="true" ref="AT383">INDEX(KM_PCT,MATCH($A383,'Knowledge - Percentages'!$B:$B,0),'Data - Knowledge'!AT$8)/100</f>
        <v>0.637</v>
      </c>
      <c r="AU383" s="380">
        <f t="array" aca="true" ref="AU383">INDEX(KM_PCT,MATCH($A383,'Knowledge - Percentages'!$B:$B,0),'Data - Knowledge'!AU$8)/100</f>
        <v>0.716</v>
      </c>
      <c r="AV383" s="380">
        <f t="array" aca="true" ref="AV383">INDEX(KM_PCT,MATCH($A383,'Knowledge - Percentages'!$B:$B,0),'Data - Knowledge'!AV$8)/100</f>
        <v>0.675</v>
      </c>
      <c r="AW383" s="380">
        <f t="array" aca="true" ref="AW383">INDEX(KM_PCT,MATCH($A383,'Knowledge - Percentages'!$B:$B,0),'Data - Knowledge'!AW$8)/100</f>
        <v>0.675</v>
      </c>
      <c r="AX383" s="380">
        <f t="array" aca="true" ref="AX383">INDEX(KM_PCT,MATCH($A383,'Knowledge - Percentages'!$B:$B,0),'Data - Knowledge'!AX$8)/100</f>
        <v>0.674</v>
      </c>
      <c r="AY383" s="380">
        <f t="array" aca="true" ref="AY383">INDEX(KM_PCT,MATCH($A383,'Knowledge - Percentages'!$B:$B,0),'Data - Knowledge'!AY$8)/100</f>
        <v>0.64</v>
      </c>
      <c r="AZ383" s="380">
        <f t="array" aca="true" ref="AZ383">INDEX(KM_PCT,MATCH($A383,'Knowledge - Percentages'!$B:$B,0),'Data - Knowledge'!AZ$8)/100</f>
        <v>0.649</v>
      </c>
      <c r="BA383" s="380">
        <f t="array" aca="true" ref="BA383">INDEX(KM_PCT,MATCH($A383,'Knowledge - Percentages'!$B:$B,0),'Data - Knowledge'!BA$8)/100</f>
        <v>0.64</v>
      </c>
      <c r="BB383" s="380">
        <f t="array" aca="true" ref="BB383">INDEX(KM_PCT,MATCH($A383,'Knowledge - Percentages'!$B:$B,0),'Data - Knowledge'!BB$8)/100</f>
        <v>0.617</v>
      </c>
      <c r="BC383" s="380">
        <f t="array" aca="true" ref="BC383">INDEX(KM_PCT,MATCH($A383,'Knowledge - Percentages'!$B:$B,0),'Data - Knowledge'!BC$8)/100</f>
        <v>0.46299999999999997</v>
      </c>
      <c r="BD383" s="380">
        <f t="array" aca="true" ref="BD383">INDEX(KM_PCT,MATCH($A383,'Knowledge - Percentages'!$B:$B,0),'Data - Knowledge'!BD$8)/100</f>
        <v>0.532</v>
      </c>
      <c r="BE383" s="380">
        <f t="array" aca="true" ref="BE383">INDEX(KM_PCT,MATCH($A383,'Knowledge - Percentages'!$B:$B,0),'Data - Knowledge'!BE$8)/100</f>
        <v>0.579</v>
      </c>
      <c r="BF383" s="380">
        <f t="array" aca="true" ref="BF383">INDEX(KM_PCT,MATCH($A383,'Knowledge - Percentages'!$B:$B,0),'Data - Knowledge'!BF$8)/100</f>
        <v>0.564</v>
      </c>
      <c r="BG383" s="380">
        <f t="array" aca="true" ref="BG383">INDEX(KM_PCT,MATCH($A383,'Knowledge - Percentages'!$B:$B,0),'Data - Knowledge'!BG$8)/100</f>
        <v>0.623</v>
      </c>
      <c r="BH383" s="380">
        <f t="array" aca="true" ref="BH383">INDEX(KM_PCT,MATCH($A383,'Knowledge - Percentages'!$B:$B,0),'Data - Knowledge'!BH$8)/100</f>
        <v>0.65099999999999991</v>
      </c>
      <c r="BI383" s="380">
        <f t="array" aca="true" ref="BI383">INDEX(KM_PCT,MATCH($A383,'Knowledge - Percentages'!$B:$B,0),'Data - Knowledge'!BI$8)/100</f>
        <v>0.625</v>
      </c>
      <c r="BJ383" s="380">
        <f t="array" aca="true" ref="BJ383">INDEX(KM_PCT,MATCH($A383,'Knowledge - Percentages'!$B:$B,0),'Data - Knowledge'!BJ$8)/100</f>
        <v>0.644</v>
      </c>
      <c r="BK383" s="380">
        <f t="array" aca="true" ref="BK383">INDEX(KM_PCT,MATCH($A383,'Knowledge - Percentages'!$B:$B,0),'Data - Knowledge'!BK$8)/100</f>
        <v>0.644</v>
      </c>
      <c r="BL383" s="380">
        <f t="array" aca="true" ref="BL383">INDEX(KM_PCT,MATCH($A383,'Knowledge - Percentages'!$B:$B,0),'Data - Knowledge'!BL$8)/100</f>
        <v>0.644</v>
      </c>
      <c r="BM383" s="380">
        <f t="array" aca="true" ref="BM383">INDEX(KM_PCT,MATCH($A383,'Knowledge - Percentages'!$B:$B,0),'Data - Knowledge'!BM$8)/100</f>
        <v>0.644</v>
      </c>
      <c r="BN383" s="380">
        <f t="array" aca="true" ref="BN383">INDEX(KM_PCT,MATCH($A383,'Knowledge - Percentages'!$B:$B,0),'Data - Knowledge'!BN$8)/100</f>
        <v>0.65599999999999992</v>
      </c>
      <c r="BO383" s="380">
        <f t="array" aca="true" ref="BO383">INDEX(KM_PCT,MATCH($A383,'Knowledge - Percentages'!$B:$B,0),'Data - Knowledge'!BO$8)/100</f>
        <v>0.643</v>
      </c>
      <c r="BP383" s="380">
        <f t="array" aca="true" ref="BP383">INDEX(KM_PCT,MATCH($A383,'Knowledge - Percentages'!$B:$B,0),'Data - Knowledge'!BP$8)/100</f>
        <v>0.643</v>
      </c>
      <c r="BQ383" s="380">
        <f t="array" aca="true" ref="BQ383">INDEX(KM_PCT,MATCH($A383,'Knowledge - Percentages'!$B:$B,0),'Data - Knowledge'!BQ$8)/100</f>
        <v>0.626</v>
      </c>
    </row>
    <row r="384" spans="1:69">
      <c r="A384" t="s">
        <v>1334</v>
      </c>
      <c r="B384" t="s">
        <v>1195</v>
      </c>
      <c r="C384" t="s">
        <v>1320</v>
      </c>
      <c r="D384" t="s">
        <v>1335</v>
      </c>
      <c r="E384" s="373">
        <f>SUMPRODUCT($K$2:$BQ$2,$K384:$BQ384)/$J$2</f>
        <v>0.62840909090909092</v>
      </c>
      <c r="F384" s="379">
        <f>SUMPRODUCT($K$2:$BQ$2,$K384:$BQ384)</f>
        <v>165.9</v>
      </c>
      <c r="G384" s="373">
        <f>SUMPRODUCT($K$3:$BQ$3,$K384:$BQ384)/$J$3</f>
        <v>0.66229075975359375</v>
      </c>
      <c r="H384" s="379">
        <f>SUMPRODUCT($K$3:$BQ$3,$K384:$BQ384)</f>
        <v>6450.7120000000032</v>
      </c>
      <c r="I384" s="373">
        <f>CORREL($K$4:$BQ$4,$K384:$BQ384)</f>
        <v>-0.29539239118297161</v>
      </c>
      <c r="J384" s="379">
        <f>$E384/$G384*100</f>
        <v>94.884170080055384</v>
      </c>
      <c r="K384" s="380">
        <f t="array" aca="true" ref="K384">INDEX(KM_PCT,MATCH($A384,'Knowledge - Percentages'!$B:$B,0),'Data - Knowledge'!K$8)/100</f>
        <v>0.68599999999999994</v>
      </c>
      <c r="L384" s="380">
        <f t="array" aca="true" ref="L384">INDEX(KM_PCT,MATCH($A384,'Knowledge - Percentages'!$B:$B,0),'Data - Knowledge'!L$8)/100</f>
        <v>0.68599999999999994</v>
      </c>
      <c r="M384" s="380">
        <f t="array" aca="true" ref="M384">INDEX(KM_PCT,MATCH($A384,'Knowledge - Percentages'!$B:$B,0),'Data - Knowledge'!M$8)/100</f>
        <v>0.68599999999999994</v>
      </c>
      <c r="N384" s="380">
        <f t="array" aca="true" ref="N384">INDEX(KM_PCT,MATCH($A384,'Knowledge - Percentages'!$B:$B,0),'Data - Knowledge'!N$8)/100</f>
        <v>0.67</v>
      </c>
      <c r="O384" s="380">
        <f t="array" aca="true" ref="O384">INDEX(KM_PCT,MATCH($A384,'Knowledge - Percentages'!$B:$B,0),'Data - Knowledge'!O$8)/100</f>
        <v>0.67</v>
      </c>
      <c r="P384" s="380">
        <f t="array" aca="true" ref="P384">INDEX(KM_PCT,MATCH($A384,'Knowledge - Percentages'!$B:$B,0),'Data - Knowledge'!P$8)/100</f>
        <v>0.67799999999999994</v>
      </c>
      <c r="Q384" s="380">
        <f t="array" aca="true" ref="Q384">INDEX(KM_PCT,MATCH($A384,'Knowledge - Percentages'!$B:$B,0),'Data - Knowledge'!Q$8)/100</f>
        <v>0.67</v>
      </c>
      <c r="R384" s="380">
        <f t="array" aca="true" ref="R384">INDEX(KM_PCT,MATCH($A384,'Knowledge - Percentages'!$B:$B,0),'Data - Knowledge'!R$8)/100</f>
        <v>0.67</v>
      </c>
      <c r="S384" s="380">
        <f t="array" aca="true" ref="S384">INDEX(KM_PCT,MATCH($A384,'Knowledge - Percentages'!$B:$B,0),'Data - Knowledge'!S$8)/100</f>
        <v>0.67</v>
      </c>
      <c r="T384" s="380">
        <f t="array" aca="true" ref="T384">INDEX(KM_PCT,MATCH($A384,'Knowledge - Percentages'!$B:$B,0),'Data - Knowledge'!T$8)/100</f>
        <v>0.665</v>
      </c>
      <c r="U384" s="380">
        <f t="array" aca="true" ref="U384">INDEX(KM_PCT,MATCH($A384,'Knowledge - Percentages'!$B:$B,0),'Data - Knowledge'!U$8)/100</f>
        <v>0.665</v>
      </c>
      <c r="V384" s="380">
        <f t="array" aca="true" ref="V384">INDEX(KM_PCT,MATCH($A384,'Knowledge - Percentages'!$B:$B,0),'Data - Knowledge'!V$8)/100</f>
        <v>0.665</v>
      </c>
      <c r="W384" s="380">
        <f t="array" aca="true" ref="W384">INDEX(KM_PCT,MATCH($A384,'Knowledge - Percentages'!$B:$B,0),'Data - Knowledge'!W$8)/100</f>
        <v>0.665</v>
      </c>
      <c r="X384" s="380">
        <f t="array" aca="true" ref="X384">INDEX(KM_PCT,MATCH($A384,'Knowledge - Percentages'!$B:$B,0),'Data - Knowledge'!X$8)/100</f>
        <v>0.71900000000000008</v>
      </c>
      <c r="Y384" s="380">
        <f t="array" aca="true" ref="Y384">INDEX(KM_PCT,MATCH($A384,'Knowledge - Percentages'!$B:$B,0),'Data - Knowledge'!Y$8)/100</f>
        <v>0.742</v>
      </c>
      <c r="Z384" s="380">
        <f t="array" aca="true" ref="Z384">INDEX(KM_PCT,MATCH($A384,'Knowledge - Percentages'!$B:$B,0),'Data - Knowledge'!Z$8)/100</f>
        <v>0.691</v>
      </c>
      <c r="AA384" s="380">
        <f t="array" aca="true" ref="AA384">INDEX(KM_PCT,MATCH($A384,'Knowledge - Percentages'!$B:$B,0),'Data - Knowledge'!AA$8)/100</f>
        <v>0.742</v>
      </c>
      <c r="AB384" s="380">
        <f t="array" aca="true" ref="AB384">INDEX(KM_PCT,MATCH($A384,'Knowledge - Percentages'!$B:$B,0),'Data - Knowledge'!AB$8)/100</f>
        <v>0.71</v>
      </c>
      <c r="AC384" s="380">
        <f t="array" aca="true" ref="AC384">INDEX(KM_PCT,MATCH($A384,'Knowledge - Percentages'!$B:$B,0),'Data - Knowledge'!AC$8)/100</f>
        <v>0.69400000000000006</v>
      </c>
      <c r="AD384" s="380">
        <f t="array" aca="true" ref="AD384">INDEX(KM_PCT,MATCH($A384,'Knowledge - Percentages'!$B:$B,0),'Data - Knowledge'!AD$8)/100</f>
        <v>0.67099999999999993</v>
      </c>
      <c r="AE384" s="380">
        <f t="array" aca="true" ref="AE384">INDEX(KM_PCT,MATCH($A384,'Knowledge - Percentages'!$B:$B,0),'Data - Knowledge'!AE$8)/100</f>
        <v>0.69</v>
      </c>
      <c r="AF384" s="380">
        <f t="array" aca="true" ref="AF384">INDEX(KM_PCT,MATCH($A384,'Knowledge - Percentages'!$B:$B,0),'Data - Knowledge'!AF$8)/100</f>
        <v>0.69</v>
      </c>
      <c r="AG384" s="380">
        <f t="array" aca="true" ref="AG384">INDEX(KM_PCT,MATCH($A384,'Knowledge - Percentages'!$B:$B,0),'Data - Knowledge'!AG$8)/100</f>
        <v>0.69</v>
      </c>
      <c r="AH384" s="380">
        <f t="array" aca="true" ref="AH384">INDEX(KM_PCT,MATCH($A384,'Knowledge - Percentages'!$B:$B,0),'Data - Knowledge'!AH$8)/100</f>
        <v>0.685</v>
      </c>
      <c r="AI384" s="380">
        <f t="array" aca="true" ref="AI384">INDEX(KM_PCT,MATCH($A384,'Knowledge - Percentages'!$B:$B,0),'Data - Knowledge'!AI$8)/100</f>
        <v>0.624</v>
      </c>
      <c r="AJ384" s="380">
        <f t="array" aca="true" ref="AJ384">INDEX(KM_PCT,MATCH($A384,'Knowledge - Percentages'!$B:$B,0),'Data - Knowledge'!AJ$8)/100</f>
        <v>0.675</v>
      </c>
      <c r="AK384" s="380">
        <f t="array" aca="true" ref="AK384">INDEX(KM_PCT,MATCH($A384,'Knowledge - Percentages'!$B:$B,0),'Data - Knowledge'!AK$8)/100</f>
        <v>0.675</v>
      </c>
      <c r="AL384" s="380">
        <f t="array" aca="true" ref="AL384">INDEX(KM_PCT,MATCH($A384,'Knowledge - Percentages'!$B:$B,0),'Data - Knowledge'!AL$8)/100</f>
        <v>0.675</v>
      </c>
      <c r="AM384" s="380">
        <f t="array" aca="true" ref="AM384">INDEX(KM_PCT,MATCH($A384,'Knowledge - Percentages'!$B:$B,0),'Data - Knowledge'!AM$8)/100</f>
        <v>0.675</v>
      </c>
      <c r="AN384" s="380">
        <f t="array" aca="true" ref="AN384">INDEX(KM_PCT,MATCH($A384,'Knowledge - Percentages'!$B:$B,0),'Data - Knowledge'!AN$8)/100</f>
        <v>0.588</v>
      </c>
      <c r="AO384" s="380">
        <f t="array" aca="true" ref="AO384">INDEX(KM_PCT,MATCH($A384,'Knowledge - Percentages'!$B:$B,0),'Data - Knowledge'!AO$8)/100</f>
        <v>0.589</v>
      </c>
      <c r="AP384" s="380">
        <f t="array" aca="true" ref="AP384">INDEX(KM_PCT,MATCH($A384,'Knowledge - Percentages'!$B:$B,0),'Data - Knowledge'!AP$8)/100</f>
        <v>0.71700000000000008</v>
      </c>
      <c r="AQ384" s="380">
        <f t="array" aca="true" ref="AQ384">INDEX(KM_PCT,MATCH($A384,'Knowledge - Percentages'!$B:$B,0),'Data - Knowledge'!AQ$8)/100</f>
        <v>0.7340000000000001</v>
      </c>
      <c r="AR384" s="380">
        <f t="array" aca="true" ref="AR384">INDEX(KM_PCT,MATCH($A384,'Knowledge - Percentages'!$B:$B,0),'Data - Knowledge'!AR$8)/100</f>
        <v>0.701</v>
      </c>
      <c r="AS384" s="380">
        <f t="array" aca="true" ref="AS384">INDEX(KM_PCT,MATCH($A384,'Knowledge - Percentages'!$B:$B,0),'Data - Knowledge'!AS$8)/100</f>
        <v>0.67099999999999993</v>
      </c>
      <c r="AT384" s="380">
        <f t="array" aca="true" ref="AT384">INDEX(KM_PCT,MATCH($A384,'Knowledge - Percentages'!$B:$B,0),'Data - Knowledge'!AT$8)/100</f>
        <v>0.67099999999999993</v>
      </c>
      <c r="AU384" s="380">
        <f t="array" aca="true" ref="AU384">INDEX(KM_PCT,MATCH($A384,'Knowledge - Percentages'!$B:$B,0),'Data - Knowledge'!AU$8)/100</f>
        <v>0.638</v>
      </c>
      <c r="AV384" s="380">
        <f t="array" aca="true" ref="AV384">INDEX(KM_PCT,MATCH($A384,'Knowledge - Percentages'!$B:$B,0),'Data - Knowledge'!AV$8)/100</f>
        <v>0.638</v>
      </c>
      <c r="AW384" s="380">
        <f t="array" aca="true" ref="AW384">INDEX(KM_PCT,MATCH($A384,'Knowledge - Percentages'!$B:$B,0),'Data - Knowledge'!AW$8)/100</f>
        <v>0.691</v>
      </c>
      <c r="AX384" s="380">
        <f t="array" aca="true" ref="AX384">INDEX(KM_PCT,MATCH($A384,'Knowledge - Percentages'!$B:$B,0),'Data - Knowledge'!AX$8)/100</f>
        <v>0.638</v>
      </c>
      <c r="AY384" s="380">
        <f t="array" aca="true" ref="AY384">INDEX(KM_PCT,MATCH($A384,'Knowledge - Percentages'!$B:$B,0),'Data - Knowledge'!AY$8)/100</f>
        <v>0.633</v>
      </c>
      <c r="AZ384" s="380">
        <f t="array" aca="true" ref="AZ384">INDEX(KM_PCT,MATCH($A384,'Knowledge - Percentages'!$B:$B,0),'Data - Knowledge'!AZ$8)/100</f>
        <v>0.633</v>
      </c>
      <c r="BA384" s="380">
        <f t="array" aca="true" ref="BA384">INDEX(KM_PCT,MATCH($A384,'Knowledge - Percentages'!$B:$B,0),'Data - Knowledge'!BA$8)/100</f>
        <v>0.633</v>
      </c>
      <c r="BB384" s="380">
        <f t="array" aca="true" ref="BB384">INDEX(KM_PCT,MATCH($A384,'Knowledge - Percentages'!$B:$B,0),'Data - Knowledge'!BB$8)/100</f>
        <v>0.633</v>
      </c>
      <c r="BC384" s="380">
        <f t="array" aca="true" ref="BC384">INDEX(KM_PCT,MATCH($A384,'Knowledge - Percentages'!$B:$B,0),'Data - Knowledge'!BC$8)/100</f>
        <v>0.519</v>
      </c>
      <c r="BD384" s="380">
        <f t="array" aca="true" ref="BD384">INDEX(KM_PCT,MATCH($A384,'Knowledge - Percentages'!$B:$B,0),'Data - Knowledge'!BD$8)/100</f>
        <v>0.534</v>
      </c>
      <c r="BE384" s="380">
        <f t="array" aca="true" ref="BE384">INDEX(KM_PCT,MATCH($A384,'Knowledge - Percentages'!$B:$B,0),'Data - Knowledge'!BE$8)/100</f>
        <v>0.55799999999999994</v>
      </c>
      <c r="BF384" s="380">
        <f t="array" aca="true" ref="BF384">INDEX(KM_PCT,MATCH($A384,'Knowledge - Percentages'!$B:$B,0),'Data - Knowledge'!BF$8)/100</f>
        <v>0.55799999999999994</v>
      </c>
      <c r="BG384" s="380">
        <f t="array" aca="true" ref="BG384">INDEX(KM_PCT,MATCH($A384,'Knowledge - Percentages'!$B:$B,0),'Data - Knowledge'!BG$8)/100</f>
        <v>0.642</v>
      </c>
      <c r="BH384" s="380">
        <f t="array" aca="true" ref="BH384">INDEX(KM_PCT,MATCH($A384,'Knowledge - Percentages'!$B:$B,0),'Data - Knowledge'!BH$8)/100</f>
        <v>0.638</v>
      </c>
      <c r="BI384" s="380">
        <f t="array" aca="true" ref="BI384">INDEX(KM_PCT,MATCH($A384,'Knowledge - Percentages'!$B:$B,0),'Data - Knowledge'!BI$8)/100</f>
        <v>0.638</v>
      </c>
      <c r="BJ384" s="380">
        <f t="array" aca="true" ref="BJ384">INDEX(KM_PCT,MATCH($A384,'Knowledge - Percentages'!$B:$B,0),'Data - Knowledge'!BJ$8)/100</f>
        <v>0.638</v>
      </c>
      <c r="BK384" s="380">
        <f t="array" aca="true" ref="BK384">INDEX(KM_PCT,MATCH($A384,'Knowledge - Percentages'!$B:$B,0),'Data - Knowledge'!BK$8)/100</f>
        <v>0.638</v>
      </c>
      <c r="BL384" s="380">
        <f t="array" aca="true" ref="BL384">INDEX(KM_PCT,MATCH($A384,'Knowledge - Percentages'!$B:$B,0),'Data - Knowledge'!BL$8)/100</f>
        <v>0.638</v>
      </c>
      <c r="BM384" s="380">
        <f t="array" aca="true" ref="BM384">INDEX(KM_PCT,MATCH($A384,'Knowledge - Percentages'!$B:$B,0),'Data - Knowledge'!BM$8)/100</f>
        <v>0.638</v>
      </c>
      <c r="BN384" s="380">
        <f t="array" aca="true" ref="BN384">INDEX(KM_PCT,MATCH($A384,'Knowledge - Percentages'!$B:$B,0),'Data - Knowledge'!BN$8)/100</f>
        <v>0.638</v>
      </c>
      <c r="BO384" s="380">
        <f t="array" aca="true" ref="BO384">INDEX(KM_PCT,MATCH($A384,'Knowledge - Percentages'!$B:$B,0),'Data - Knowledge'!BO$8)/100</f>
        <v>0.613</v>
      </c>
      <c r="BP384" s="380">
        <f t="array" aca="true" ref="BP384">INDEX(KM_PCT,MATCH($A384,'Knowledge - Percentages'!$B:$B,0),'Data - Knowledge'!BP$8)/100</f>
        <v>0.563</v>
      </c>
      <c r="BQ384" s="380">
        <f t="array" aca="true" ref="BQ384">INDEX(KM_PCT,MATCH($A384,'Knowledge - Percentages'!$B:$B,0),'Data - Knowledge'!BQ$8)/100</f>
        <v>0.613</v>
      </c>
    </row>
    <row r="385" spans="1:69">
      <c r="A385" t="s">
        <v>1336</v>
      </c>
      <c r="B385" t="s">
        <v>1195</v>
      </c>
      <c r="C385" t="s">
        <v>1320</v>
      </c>
      <c r="D385" t="s">
        <v>1337</v>
      </c>
      <c r="E385" s="373">
        <f>SUMPRODUCT($K$2:$BQ$2,$K385:$BQ385)/$J$2</f>
        <v>0.74682196969696957</v>
      </c>
      <c r="F385" s="379">
        <f>SUMPRODUCT($K$2:$BQ$2,$K385:$BQ385)</f>
        <v>197.16099999999997</v>
      </c>
      <c r="G385" s="373">
        <f>SUMPRODUCT($K$3:$BQ$3,$K385:$BQ385)/$J$3</f>
        <v>0.81280595482546214</v>
      </c>
      <c r="H385" s="379">
        <f>SUMPRODUCT($K$3:$BQ$3,$K385:$BQ385)</f>
        <v>7916.7300000000014</v>
      </c>
      <c r="I385" s="373">
        <f>CORREL($K$4:$BQ$4,$K385:$BQ385)</f>
        <v>-0.35754663721845648</v>
      </c>
      <c r="J385" s="379">
        <f>$E385/$G385*100</f>
        <v>91.881951068793327</v>
      </c>
      <c r="K385" s="380">
        <f t="array" aca="true" ref="K385">INDEX(KM_PCT,MATCH($A385,'Knowledge - Percentages'!$B:$B,0),'Data - Knowledge'!K$8)/100</f>
        <v>0.888</v>
      </c>
      <c r="L385" s="380">
        <f t="array" aca="true" ref="L385">INDEX(KM_PCT,MATCH($A385,'Knowledge - Percentages'!$B:$B,0),'Data - Knowledge'!L$8)/100</f>
        <v>0.888</v>
      </c>
      <c r="M385" s="380">
        <f t="array" aca="true" ref="M385">INDEX(KM_PCT,MATCH($A385,'Knowledge - Percentages'!$B:$B,0),'Data - Knowledge'!M$8)/100</f>
        <v>0.888</v>
      </c>
      <c r="N385" s="380">
        <f t="array" aca="true" ref="N385">INDEX(KM_PCT,MATCH($A385,'Knowledge - Percentages'!$B:$B,0),'Data - Knowledge'!N$8)/100</f>
        <v>0.861</v>
      </c>
      <c r="O385" s="380">
        <f t="array" aca="true" ref="O385">INDEX(KM_PCT,MATCH($A385,'Knowledge - Percentages'!$B:$B,0),'Data - Knowledge'!O$8)/100</f>
        <v>0.871</v>
      </c>
      <c r="P385" s="380">
        <f t="array" aca="true" ref="P385">INDEX(KM_PCT,MATCH($A385,'Knowledge - Percentages'!$B:$B,0),'Data - Knowledge'!P$8)/100</f>
        <v>0.873</v>
      </c>
      <c r="Q385" s="380">
        <f t="array" aca="true" ref="Q385">INDEX(KM_PCT,MATCH($A385,'Knowledge - Percentages'!$B:$B,0),'Data - Knowledge'!Q$8)/100</f>
        <v>0.861</v>
      </c>
      <c r="R385" s="380">
        <f t="array" aca="true" ref="R385">INDEX(KM_PCT,MATCH($A385,'Knowledge - Percentages'!$B:$B,0),'Data - Knowledge'!R$8)/100</f>
        <v>0.861</v>
      </c>
      <c r="S385" s="380">
        <f t="array" aca="true" ref="S385">INDEX(KM_PCT,MATCH($A385,'Knowledge - Percentages'!$B:$B,0),'Data - Knowledge'!S$8)/100</f>
        <v>0.866</v>
      </c>
      <c r="T385" s="380">
        <f t="array" aca="true" ref="T385">INDEX(KM_PCT,MATCH($A385,'Knowledge - Percentages'!$B:$B,0),'Data - Knowledge'!T$8)/100</f>
        <v>0.821</v>
      </c>
      <c r="U385" s="380">
        <f t="array" aca="true" ref="U385">INDEX(KM_PCT,MATCH($A385,'Knowledge - Percentages'!$B:$B,0),'Data - Knowledge'!U$8)/100</f>
        <v>0.821</v>
      </c>
      <c r="V385" s="380">
        <f t="array" aca="true" ref="V385">INDEX(KM_PCT,MATCH($A385,'Knowledge - Percentages'!$B:$B,0),'Data - Knowledge'!V$8)/100</f>
        <v>0.81900000000000006</v>
      </c>
      <c r="W385" s="380">
        <f t="array" aca="true" ref="W385">INDEX(KM_PCT,MATCH($A385,'Knowledge - Percentages'!$B:$B,0),'Data - Knowledge'!W$8)/100</f>
        <v>0.8</v>
      </c>
      <c r="X385" s="380">
        <f t="array" aca="true" ref="X385">INDEX(KM_PCT,MATCH($A385,'Knowledge - Percentages'!$B:$B,0),'Data - Knowledge'!X$8)/100</f>
        <v>0.82200000000000006</v>
      </c>
      <c r="Y385" s="380">
        <f t="array" aca="true" ref="Y385">INDEX(KM_PCT,MATCH($A385,'Knowledge - Percentages'!$B:$B,0),'Data - Knowledge'!Y$8)/100</f>
        <v>0.82200000000000006</v>
      </c>
      <c r="Z385" s="380">
        <f t="array" aca="true" ref="Z385">INDEX(KM_PCT,MATCH($A385,'Knowledge - Percentages'!$B:$B,0),'Data - Knowledge'!Z$8)/100</f>
        <v>0.725</v>
      </c>
      <c r="AA385" s="380">
        <f t="array" aca="true" ref="AA385">INDEX(KM_PCT,MATCH($A385,'Knowledge - Percentages'!$B:$B,0),'Data - Knowledge'!AA$8)/100</f>
        <v>0.82200000000000006</v>
      </c>
      <c r="AB385" s="380">
        <f t="array" aca="true" ref="AB385">INDEX(KM_PCT,MATCH($A385,'Knowledge - Percentages'!$B:$B,0),'Data - Knowledge'!AB$8)/100</f>
        <v>0.892</v>
      </c>
      <c r="AC385" s="380">
        <f t="array" aca="true" ref="AC385">INDEX(KM_PCT,MATCH($A385,'Knowledge - Percentages'!$B:$B,0),'Data - Knowledge'!AC$8)/100</f>
        <v>0.83200000000000007</v>
      </c>
      <c r="AD385" s="380">
        <f t="array" aca="true" ref="AD385">INDEX(KM_PCT,MATCH($A385,'Knowledge - Percentages'!$B:$B,0),'Data - Knowledge'!AD$8)/100</f>
        <v>0.83200000000000007</v>
      </c>
      <c r="AE385" s="380">
        <f t="array" aca="true" ref="AE385">INDEX(KM_PCT,MATCH($A385,'Knowledge - Percentages'!$B:$B,0),'Data - Knowledge'!AE$8)/100</f>
        <v>0.799</v>
      </c>
      <c r="AF385" s="380">
        <f t="array" aca="true" ref="AF385">INDEX(KM_PCT,MATCH($A385,'Knowledge - Percentages'!$B:$B,0),'Data - Knowledge'!AF$8)/100</f>
        <v>0.87400000000000011</v>
      </c>
      <c r="AG385" s="380">
        <f t="array" aca="true" ref="AG385">INDEX(KM_PCT,MATCH($A385,'Knowledge - Percentages'!$B:$B,0),'Data - Knowledge'!AG$8)/100</f>
        <v>0.799</v>
      </c>
      <c r="AH385" s="380">
        <f t="array" aca="true" ref="AH385">INDEX(KM_PCT,MATCH($A385,'Knowledge - Percentages'!$B:$B,0),'Data - Knowledge'!AH$8)/100</f>
        <v>0.815</v>
      </c>
      <c r="AI385" s="380">
        <f t="array" aca="true" ref="AI385">INDEX(KM_PCT,MATCH($A385,'Knowledge - Percentages'!$B:$B,0),'Data - Knowledge'!AI$8)/100</f>
        <v>0.815</v>
      </c>
      <c r="AJ385" s="380">
        <f t="array" aca="true" ref="AJ385">INDEX(KM_PCT,MATCH($A385,'Knowledge - Percentages'!$B:$B,0),'Data - Knowledge'!AJ$8)/100</f>
        <v>0.825</v>
      </c>
      <c r="AK385" s="380">
        <f t="array" aca="true" ref="AK385">INDEX(KM_PCT,MATCH($A385,'Knowledge - Percentages'!$B:$B,0),'Data - Knowledge'!AK$8)/100</f>
        <v>0.799</v>
      </c>
      <c r="AL385" s="380">
        <f t="array" aca="true" ref="AL385">INDEX(KM_PCT,MATCH($A385,'Knowledge - Percentages'!$B:$B,0),'Data - Knowledge'!AL$8)/100</f>
        <v>0.799</v>
      </c>
      <c r="AM385" s="380">
        <f t="array" aca="true" ref="AM385">INDEX(KM_PCT,MATCH($A385,'Knowledge - Percentages'!$B:$B,0),'Data - Knowledge'!AM$8)/100</f>
        <v>0.799</v>
      </c>
      <c r="AN385" s="380">
        <f t="array" aca="true" ref="AN385">INDEX(KM_PCT,MATCH($A385,'Knowledge - Percentages'!$B:$B,0),'Data - Knowledge'!AN$8)/100</f>
        <v>0.782</v>
      </c>
      <c r="AO385" s="380">
        <f t="array" aca="true" ref="AO385">INDEX(KM_PCT,MATCH($A385,'Knowledge - Percentages'!$B:$B,0),'Data - Knowledge'!AO$8)/100</f>
        <v>0.782</v>
      </c>
      <c r="AP385" s="380">
        <f t="array" aca="true" ref="AP385">INDEX(KM_PCT,MATCH($A385,'Knowledge - Percentages'!$B:$B,0),'Data - Knowledge'!AP$8)/100</f>
        <v>0.82200000000000006</v>
      </c>
      <c r="AQ385" s="380">
        <f t="array" aca="true" ref="AQ385">INDEX(KM_PCT,MATCH($A385,'Knowledge - Percentages'!$B:$B,0),'Data - Knowledge'!AQ$8)/100</f>
        <v>0.82200000000000006</v>
      </c>
      <c r="AR385" s="380">
        <f t="array" aca="true" ref="AR385">INDEX(KM_PCT,MATCH($A385,'Knowledge - Percentages'!$B:$B,0),'Data - Knowledge'!AR$8)/100</f>
        <v>0.87</v>
      </c>
      <c r="AS385" s="380">
        <f t="array" aca="true" ref="AS385">INDEX(KM_PCT,MATCH($A385,'Knowledge - Percentages'!$B:$B,0),'Data - Knowledge'!AS$8)/100</f>
        <v>0.815</v>
      </c>
      <c r="AT385" s="380">
        <f t="array" aca="true" ref="AT385">INDEX(KM_PCT,MATCH($A385,'Knowledge - Percentages'!$B:$B,0),'Data - Knowledge'!AT$8)/100</f>
        <v>0.815</v>
      </c>
      <c r="AU385" s="380">
        <f t="array" aca="true" ref="AU385">INDEX(KM_PCT,MATCH($A385,'Knowledge - Percentages'!$B:$B,0),'Data - Knowledge'!AU$8)/100</f>
        <v>0.774</v>
      </c>
      <c r="AV385" s="380">
        <f t="array" aca="true" ref="AV385">INDEX(KM_PCT,MATCH($A385,'Knowledge - Percentages'!$B:$B,0),'Data - Knowledge'!AV$8)/100</f>
        <v>0.774</v>
      </c>
      <c r="AW385" s="380">
        <f t="array" aca="true" ref="AW385">INDEX(KM_PCT,MATCH($A385,'Knowledge - Percentages'!$B:$B,0),'Data - Knowledge'!AW$8)/100</f>
        <v>0.774</v>
      </c>
      <c r="AX385" s="380">
        <f t="array" aca="true" ref="AX385">INDEX(KM_PCT,MATCH($A385,'Knowledge - Percentages'!$B:$B,0),'Data - Knowledge'!AX$8)/100</f>
        <v>0.774</v>
      </c>
      <c r="AY385" s="380">
        <f t="array" aca="true" ref="AY385">INDEX(KM_PCT,MATCH($A385,'Knowledge - Percentages'!$B:$B,0),'Data - Knowledge'!AY$8)/100</f>
        <v>0.74400000000000011</v>
      </c>
      <c r="AZ385" s="380">
        <f t="array" aca="true" ref="AZ385">INDEX(KM_PCT,MATCH($A385,'Knowledge - Percentages'!$B:$B,0),'Data - Knowledge'!AZ$8)/100</f>
        <v>0.74900000000000011</v>
      </c>
      <c r="BA385" s="380">
        <f t="array" aca="true" ref="BA385">INDEX(KM_PCT,MATCH($A385,'Knowledge - Percentages'!$B:$B,0),'Data - Knowledge'!BA$8)/100</f>
        <v>0.74900000000000011</v>
      </c>
      <c r="BB385" s="380">
        <f t="array" aca="true" ref="BB385">INDEX(KM_PCT,MATCH($A385,'Knowledge - Percentages'!$B:$B,0),'Data - Knowledge'!BB$8)/100</f>
        <v>0.736</v>
      </c>
      <c r="BC385" s="380">
        <f t="array" aca="true" ref="BC385">INDEX(KM_PCT,MATCH($A385,'Knowledge - Percentages'!$B:$B,0),'Data - Knowledge'!BC$8)/100</f>
        <v>0.581</v>
      </c>
      <c r="BD385" s="380">
        <f t="array" aca="true" ref="BD385">INDEX(KM_PCT,MATCH($A385,'Knowledge - Percentages'!$B:$B,0),'Data - Knowledge'!BD$8)/100</f>
        <v>0.66299999999999992</v>
      </c>
      <c r="BE385" s="380">
        <f t="array" aca="true" ref="BE385">INDEX(KM_PCT,MATCH($A385,'Knowledge - Percentages'!$B:$B,0),'Data - Knowledge'!BE$8)/100</f>
        <v>0.665</v>
      </c>
      <c r="BF385" s="380">
        <f t="array" aca="true" ref="BF385">INDEX(KM_PCT,MATCH($A385,'Knowledge - Percentages'!$B:$B,0),'Data - Knowledge'!BF$8)/100</f>
        <v>0.66299999999999992</v>
      </c>
      <c r="BG385" s="380">
        <f t="array" aca="true" ref="BG385">INDEX(KM_PCT,MATCH($A385,'Knowledge - Percentages'!$B:$B,0),'Data - Knowledge'!BG$8)/100</f>
        <v>0.7609999999999999</v>
      </c>
      <c r="BH385" s="380">
        <f t="array" aca="true" ref="BH385">INDEX(KM_PCT,MATCH($A385,'Knowledge - Percentages'!$B:$B,0),'Data - Knowledge'!BH$8)/100</f>
        <v>0.7609999999999999</v>
      </c>
      <c r="BI385" s="380">
        <f t="array" aca="true" ref="BI385">INDEX(KM_PCT,MATCH($A385,'Knowledge - Percentages'!$B:$B,0),'Data - Knowledge'!BI$8)/100</f>
        <v>0.775</v>
      </c>
      <c r="BJ385" s="380">
        <f t="array" aca="true" ref="BJ385">INDEX(KM_PCT,MATCH($A385,'Knowledge - Percentages'!$B:$B,0),'Data - Knowledge'!BJ$8)/100</f>
        <v>0.75599999999999989</v>
      </c>
      <c r="BK385" s="380">
        <f t="array" aca="true" ref="BK385">INDEX(KM_PCT,MATCH($A385,'Knowledge - Percentages'!$B:$B,0),'Data - Knowledge'!BK$8)/100</f>
        <v>0.75599999999999989</v>
      </c>
      <c r="BL385" s="380">
        <f t="array" aca="true" ref="BL385">INDEX(KM_PCT,MATCH($A385,'Knowledge - Percentages'!$B:$B,0),'Data - Knowledge'!BL$8)/100</f>
        <v>0.75599999999999989</v>
      </c>
      <c r="BM385" s="380">
        <f t="array" aca="true" ref="BM385">INDEX(KM_PCT,MATCH($A385,'Knowledge - Percentages'!$B:$B,0),'Data - Knowledge'!BM$8)/100</f>
        <v>0.75599999999999989</v>
      </c>
      <c r="BN385" s="380">
        <f t="array" aca="true" ref="BN385">INDEX(KM_PCT,MATCH($A385,'Knowledge - Percentages'!$B:$B,0),'Data - Knowledge'!BN$8)/100</f>
        <v>0.75599999999999989</v>
      </c>
      <c r="BO385" s="380">
        <f t="array" aca="true" ref="BO385">INDEX(KM_PCT,MATCH($A385,'Knowledge - Percentages'!$B:$B,0),'Data - Knowledge'!BO$8)/100</f>
        <v>0.703</v>
      </c>
      <c r="BP385" s="380">
        <f t="array" aca="true" ref="BP385">INDEX(KM_PCT,MATCH($A385,'Knowledge - Percentages'!$B:$B,0),'Data - Knowledge'!BP$8)/100</f>
        <v>0.703</v>
      </c>
      <c r="BQ385" s="380">
        <f t="array" aca="true" ref="BQ385">INDEX(KM_PCT,MATCH($A385,'Knowledge - Percentages'!$B:$B,0),'Data - Knowledge'!BQ$8)/100</f>
        <v>0.679</v>
      </c>
    </row>
    <row r="386" spans="1:69">
      <c r="A386" t="s">
        <v>1338</v>
      </c>
      <c r="B386" t="s">
        <v>1195</v>
      </c>
      <c r="C386" t="s">
        <v>1320</v>
      </c>
      <c r="D386" t="s">
        <v>1339</v>
      </c>
      <c r="E386" s="373">
        <f>SUMPRODUCT($K$2:$BQ$2,$K386:$BQ386)/$J$2</f>
        <v>0.69525757575757563</v>
      </c>
      <c r="F386" s="379">
        <f>SUMPRODUCT($K$2:$BQ$2,$K386:$BQ386)</f>
        <v>183.54799999999997</v>
      </c>
      <c r="G386" s="373">
        <f>SUMPRODUCT($K$3:$BQ$3,$K386:$BQ386)/$J$3</f>
        <v>0.75674414784394228</v>
      </c>
      <c r="H386" s="379">
        <f>SUMPRODUCT($K$3:$BQ$3,$K386:$BQ386)</f>
        <v>7370.6879999999983</v>
      </c>
      <c r="I386" s="373">
        <f>CORREL($K$4:$BQ$4,$K386:$BQ386)</f>
        <v>-0.36875662890625932</v>
      </c>
      <c r="J386" s="379">
        <f>$E386/$G386*100</f>
        <v>91.87485330919975</v>
      </c>
      <c r="K386" s="380">
        <f t="array" aca="true" ref="K386">INDEX(KM_PCT,MATCH($A386,'Knowledge - Percentages'!$B:$B,0),'Data - Knowledge'!K$8)/100</f>
        <v>0.77599999999999991</v>
      </c>
      <c r="L386" s="380">
        <f t="array" aca="true" ref="L386">INDEX(KM_PCT,MATCH($A386,'Knowledge - Percentages'!$B:$B,0),'Data - Knowledge'!L$8)/100</f>
        <v>0.768</v>
      </c>
      <c r="M386" s="380">
        <f t="array" aca="true" ref="M386">INDEX(KM_PCT,MATCH($A386,'Knowledge - Percentages'!$B:$B,0),'Data - Knowledge'!M$8)/100</f>
        <v>0.799</v>
      </c>
      <c r="N386" s="380">
        <f t="array" aca="true" ref="N386">INDEX(KM_PCT,MATCH($A386,'Knowledge - Percentages'!$B:$B,0),'Data - Knowledge'!N$8)/100</f>
        <v>0.797</v>
      </c>
      <c r="O386" s="380">
        <f t="array" aca="true" ref="O386">INDEX(KM_PCT,MATCH($A386,'Knowledge - Percentages'!$B:$B,0),'Data - Knowledge'!O$8)/100</f>
        <v>0.797</v>
      </c>
      <c r="P386" s="380">
        <f t="array" aca="true" ref="P386">INDEX(KM_PCT,MATCH($A386,'Knowledge - Percentages'!$B:$B,0),'Data - Knowledge'!P$8)/100</f>
        <v>0.82700000000000007</v>
      </c>
      <c r="Q386" s="380">
        <f t="array" aca="true" ref="Q386">INDEX(KM_PCT,MATCH($A386,'Knowledge - Percentages'!$B:$B,0),'Data - Knowledge'!Q$8)/100</f>
        <v>0.80799999999999994</v>
      </c>
      <c r="R386" s="380">
        <f t="array" aca="true" ref="R386">INDEX(KM_PCT,MATCH($A386,'Knowledge - Percentages'!$B:$B,0),'Data - Knowledge'!R$8)/100</f>
        <v>0.77599999999999991</v>
      </c>
      <c r="S386" s="380">
        <f t="array" aca="true" ref="S386">INDEX(KM_PCT,MATCH($A386,'Knowledge - Percentages'!$B:$B,0),'Data - Knowledge'!S$8)/100</f>
        <v>0.797</v>
      </c>
      <c r="T386" s="380">
        <f t="array" aca="true" ref="T386">INDEX(KM_PCT,MATCH($A386,'Knowledge - Percentages'!$B:$B,0),'Data - Knowledge'!T$8)/100</f>
        <v>0.77599999999999991</v>
      </c>
      <c r="U386" s="380">
        <f t="array" aca="true" ref="U386">INDEX(KM_PCT,MATCH($A386,'Knowledge - Percentages'!$B:$B,0),'Data - Knowledge'!U$8)/100</f>
        <v>0.78799999999999992</v>
      </c>
      <c r="V386" s="380">
        <f t="array" aca="true" ref="V386">INDEX(KM_PCT,MATCH($A386,'Knowledge - Percentages'!$B:$B,0),'Data - Knowledge'!V$8)/100</f>
        <v>0.71900000000000008</v>
      </c>
      <c r="W386" s="380">
        <f t="array" aca="true" ref="W386">INDEX(KM_PCT,MATCH($A386,'Knowledge - Percentages'!$B:$B,0),'Data - Knowledge'!W$8)/100</f>
        <v>0.748</v>
      </c>
      <c r="X386" s="380">
        <f t="array" aca="true" ref="X386">INDEX(KM_PCT,MATCH($A386,'Knowledge - Percentages'!$B:$B,0),'Data - Knowledge'!X$8)/100</f>
        <v>0.792</v>
      </c>
      <c r="Y386" s="380">
        <f t="array" aca="true" ref="Y386">INDEX(KM_PCT,MATCH($A386,'Knowledge - Percentages'!$B:$B,0),'Data - Knowledge'!Y$8)/100</f>
        <v>0.816</v>
      </c>
      <c r="Z386" s="380">
        <f t="array" aca="true" ref="Z386">INDEX(KM_PCT,MATCH($A386,'Knowledge - Percentages'!$B:$B,0),'Data - Knowledge'!Z$8)/100</f>
        <v>0.728</v>
      </c>
      <c r="AA386" s="380">
        <f t="array" aca="true" ref="AA386">INDEX(KM_PCT,MATCH($A386,'Knowledge - Percentages'!$B:$B,0),'Data - Knowledge'!AA$8)/100</f>
        <v>0.792</v>
      </c>
      <c r="AB386" s="380">
        <f t="array" aca="true" ref="AB386">INDEX(KM_PCT,MATCH($A386,'Knowledge - Percentages'!$B:$B,0),'Data - Knowledge'!AB$8)/100</f>
        <v>0.81</v>
      </c>
      <c r="AC386" s="380">
        <f t="array" aca="true" ref="AC386">INDEX(KM_PCT,MATCH($A386,'Knowledge - Percentages'!$B:$B,0),'Data - Knowledge'!AC$8)/100</f>
        <v>0.792</v>
      </c>
      <c r="AD386" s="380">
        <f t="array" aca="true" ref="AD386">INDEX(KM_PCT,MATCH($A386,'Knowledge - Percentages'!$B:$B,0),'Data - Knowledge'!AD$8)/100</f>
        <v>0.792</v>
      </c>
      <c r="AE386" s="380">
        <f t="array" aca="true" ref="AE386">INDEX(KM_PCT,MATCH($A386,'Knowledge - Percentages'!$B:$B,0),'Data - Knowledge'!AE$8)/100</f>
        <v>0.767</v>
      </c>
      <c r="AF386" s="380">
        <f t="array" aca="true" ref="AF386">INDEX(KM_PCT,MATCH($A386,'Knowledge - Percentages'!$B:$B,0),'Data - Knowledge'!AF$8)/100</f>
        <v>0.758</v>
      </c>
      <c r="AG386" s="380">
        <f t="array" aca="true" ref="AG386">INDEX(KM_PCT,MATCH($A386,'Knowledge - Percentages'!$B:$B,0),'Data - Knowledge'!AG$8)/100</f>
        <v>0.755</v>
      </c>
      <c r="AH386" s="380">
        <f t="array" aca="true" ref="AH386">INDEX(KM_PCT,MATCH($A386,'Knowledge - Percentages'!$B:$B,0),'Data - Knowledge'!AH$8)/100</f>
        <v>0.7659999999999999</v>
      </c>
      <c r="AI386" s="380">
        <f t="array" aca="true" ref="AI386">INDEX(KM_PCT,MATCH($A386,'Knowledge - Percentages'!$B:$B,0),'Data - Knowledge'!AI$8)/100</f>
        <v>0.7659999999999999</v>
      </c>
      <c r="AJ386" s="380">
        <f t="array" aca="true" ref="AJ386">INDEX(KM_PCT,MATCH($A386,'Knowledge - Percentages'!$B:$B,0),'Data - Knowledge'!AJ$8)/100</f>
        <v>0.7659999999999999</v>
      </c>
      <c r="AK386" s="380">
        <f t="array" aca="true" ref="AK386">INDEX(KM_PCT,MATCH($A386,'Knowledge - Percentages'!$B:$B,0),'Data - Knowledge'!AK$8)/100</f>
        <v>0.755</v>
      </c>
      <c r="AL386" s="380">
        <f t="array" aca="true" ref="AL386">INDEX(KM_PCT,MATCH($A386,'Knowledge - Percentages'!$B:$B,0),'Data - Knowledge'!AL$8)/100</f>
        <v>0.765</v>
      </c>
      <c r="AM386" s="380">
        <f t="array" aca="true" ref="AM386">INDEX(KM_PCT,MATCH($A386,'Knowledge - Percentages'!$B:$B,0),'Data - Knowledge'!AM$8)/100</f>
        <v>0.755</v>
      </c>
      <c r="AN386" s="380">
        <f t="array" aca="true" ref="AN386">INDEX(KM_PCT,MATCH($A386,'Knowledge - Percentages'!$B:$B,0),'Data - Knowledge'!AN$8)/100</f>
        <v>0.69</v>
      </c>
      <c r="AO386" s="380">
        <f t="array" aca="true" ref="AO386">INDEX(KM_PCT,MATCH($A386,'Knowledge - Percentages'!$B:$B,0),'Data - Knowledge'!AO$8)/100</f>
        <v>0.69</v>
      </c>
      <c r="AP386" s="380">
        <f t="array" aca="true" ref="AP386">INDEX(KM_PCT,MATCH($A386,'Knowledge - Percentages'!$B:$B,0),'Data - Knowledge'!AP$8)/100</f>
        <v>0.775</v>
      </c>
      <c r="AQ386" s="380">
        <f t="array" aca="true" ref="AQ386">INDEX(KM_PCT,MATCH($A386,'Knowledge - Percentages'!$B:$B,0),'Data - Knowledge'!AQ$8)/100</f>
        <v>0.78599999999999992</v>
      </c>
      <c r="AR386" s="380">
        <f t="array" aca="true" ref="AR386">INDEX(KM_PCT,MATCH($A386,'Knowledge - Percentages'!$B:$B,0),'Data - Knowledge'!AR$8)/100</f>
        <v>0.77099999999999991</v>
      </c>
      <c r="AS386" s="380">
        <f t="array" aca="true" ref="AS386">INDEX(KM_PCT,MATCH($A386,'Knowledge - Percentages'!$B:$B,0),'Data - Knowledge'!AS$8)/100</f>
        <v>0.78299999999999992</v>
      </c>
      <c r="AT386" s="380">
        <f t="array" aca="true" ref="AT386">INDEX(KM_PCT,MATCH($A386,'Knowledge - Percentages'!$B:$B,0),'Data - Knowledge'!AT$8)/100</f>
        <v>0.77099999999999991</v>
      </c>
      <c r="AU386" s="380">
        <f t="array" aca="true" ref="AU386">INDEX(KM_PCT,MATCH($A386,'Knowledge - Percentages'!$B:$B,0),'Data - Knowledge'!AU$8)/100</f>
        <v>0.71</v>
      </c>
      <c r="AV386" s="380">
        <f t="array" aca="true" ref="AV386">INDEX(KM_PCT,MATCH($A386,'Knowledge - Percentages'!$B:$B,0),'Data - Knowledge'!AV$8)/100</f>
        <v>0.71</v>
      </c>
      <c r="AW386" s="380">
        <f t="array" aca="true" ref="AW386">INDEX(KM_PCT,MATCH($A386,'Knowledge - Percentages'!$B:$B,0),'Data - Knowledge'!AW$8)/100</f>
        <v>0.71</v>
      </c>
      <c r="AX386" s="380">
        <f t="array" aca="true" ref="AX386">INDEX(KM_PCT,MATCH($A386,'Knowledge - Percentages'!$B:$B,0),'Data - Knowledge'!AX$8)/100</f>
        <v>0.71</v>
      </c>
      <c r="AY386" s="380">
        <f t="array" aca="true" ref="AY386">INDEX(KM_PCT,MATCH($A386,'Knowledge - Percentages'!$B:$B,0),'Data - Knowledge'!AY$8)/100</f>
        <v>0.691</v>
      </c>
      <c r="AZ386" s="380">
        <f t="array" aca="true" ref="AZ386">INDEX(KM_PCT,MATCH($A386,'Knowledge - Percentages'!$B:$B,0),'Data - Knowledge'!AZ$8)/100</f>
        <v>0.691</v>
      </c>
      <c r="BA386" s="380">
        <f t="array" aca="true" ref="BA386">INDEX(KM_PCT,MATCH($A386,'Knowledge - Percentages'!$B:$B,0),'Data - Knowledge'!BA$8)/100</f>
        <v>0.682</v>
      </c>
      <c r="BB386" s="380">
        <f t="array" aca="true" ref="BB386">INDEX(KM_PCT,MATCH($A386,'Knowledge - Percentages'!$B:$B,0),'Data - Knowledge'!BB$8)/100</f>
        <v>0.691</v>
      </c>
      <c r="BC386" s="380">
        <f t="array" aca="true" ref="BC386">INDEX(KM_PCT,MATCH($A386,'Knowledge - Percentages'!$B:$B,0),'Data - Knowledge'!BC$8)/100</f>
        <v>0.539</v>
      </c>
      <c r="BD386" s="380">
        <f t="array" aca="true" ref="BD386">INDEX(KM_PCT,MATCH($A386,'Knowledge - Percentages'!$B:$B,0),'Data - Knowledge'!BD$8)/100</f>
        <v>0.603</v>
      </c>
      <c r="BE386" s="380">
        <f t="array" aca="true" ref="BE386">INDEX(KM_PCT,MATCH($A386,'Knowledge - Percentages'!$B:$B,0),'Data - Knowledge'!BE$8)/100</f>
        <v>0.65099999999999991</v>
      </c>
      <c r="BF386" s="380">
        <f t="array" aca="true" ref="BF386">INDEX(KM_PCT,MATCH($A386,'Knowledge - Percentages'!$B:$B,0),'Data - Knowledge'!BF$8)/100</f>
        <v>0.632</v>
      </c>
      <c r="BG386" s="380">
        <f t="array" aca="true" ref="BG386">INDEX(KM_PCT,MATCH($A386,'Knowledge - Percentages'!$B:$B,0),'Data - Knowledge'!BG$8)/100</f>
        <v>0.74400000000000011</v>
      </c>
      <c r="BH386" s="380">
        <f t="array" aca="true" ref="BH386">INDEX(KM_PCT,MATCH($A386,'Knowledge - Percentages'!$B:$B,0),'Data - Knowledge'!BH$8)/100</f>
        <v>0.754</v>
      </c>
      <c r="BI386" s="380">
        <f t="array" aca="true" ref="BI386">INDEX(KM_PCT,MATCH($A386,'Knowledge - Percentages'!$B:$B,0),'Data - Knowledge'!BI$8)/100</f>
        <v>0.708</v>
      </c>
      <c r="BJ386" s="380">
        <f t="array" aca="true" ref="BJ386">INDEX(KM_PCT,MATCH($A386,'Knowledge - Percentages'!$B:$B,0),'Data - Knowledge'!BJ$8)/100</f>
        <v>0.70400000000000007</v>
      </c>
      <c r="BK386" s="380">
        <f t="array" aca="true" ref="BK386">INDEX(KM_PCT,MATCH($A386,'Knowledge - Percentages'!$B:$B,0),'Data - Knowledge'!BK$8)/100</f>
        <v>0.70400000000000007</v>
      </c>
      <c r="BL386" s="380">
        <f t="array" aca="true" ref="BL386">INDEX(KM_PCT,MATCH($A386,'Knowledge - Percentages'!$B:$B,0),'Data - Knowledge'!BL$8)/100</f>
        <v>0.70400000000000007</v>
      </c>
      <c r="BM386" s="380">
        <f t="array" aca="true" ref="BM386">INDEX(KM_PCT,MATCH($A386,'Knowledge - Percentages'!$B:$B,0),'Data - Knowledge'!BM$8)/100</f>
        <v>0.70400000000000007</v>
      </c>
      <c r="BN386" s="380">
        <f t="array" aca="true" ref="BN386">INDEX(KM_PCT,MATCH($A386,'Knowledge - Percentages'!$B:$B,0),'Data - Knowledge'!BN$8)/100</f>
        <v>0.70400000000000007</v>
      </c>
      <c r="BO386" s="380">
        <f t="array" aca="true" ref="BO386">INDEX(KM_PCT,MATCH($A386,'Knowledge - Percentages'!$B:$B,0),'Data - Knowledge'!BO$8)/100</f>
        <v>0.647</v>
      </c>
      <c r="BP386" s="380">
        <f t="array" aca="true" ref="BP386">INDEX(KM_PCT,MATCH($A386,'Knowledge - Percentages'!$B:$B,0),'Data - Knowledge'!BP$8)/100</f>
        <v>0.647</v>
      </c>
      <c r="BQ386" s="380">
        <f t="array" aca="true" ref="BQ386">INDEX(KM_PCT,MATCH($A386,'Knowledge - Percentages'!$B:$B,0),'Data - Knowledge'!BQ$8)/100</f>
        <v>0.634</v>
      </c>
    </row>
    <row r="387" spans="1:69">
      <c r="A387" t="s">
        <v>1340</v>
      </c>
      <c r="B387" t="s">
        <v>1195</v>
      </c>
      <c r="C387" t="s">
        <v>1320</v>
      </c>
      <c r="D387" t="s">
        <v>1341</v>
      </c>
      <c r="E387" s="373">
        <f>SUMPRODUCT($K$2:$BQ$2,$K387:$BQ387)/$J$2</f>
        <v>0.45473484848484846</v>
      </c>
      <c r="F387" s="379">
        <f>SUMPRODUCT($K$2:$BQ$2,$K387:$BQ387)</f>
        <v>120.05</v>
      </c>
      <c r="G387" s="373">
        <f>SUMPRODUCT($K$3:$BQ$3,$K387:$BQ387)/$J$3</f>
        <v>0.49429907597535971</v>
      </c>
      <c r="H387" s="379">
        <f>SUMPRODUCT($K$3:$BQ$3,$K387:$BQ387)</f>
        <v>4814.4730000000036</v>
      </c>
      <c r="I387" s="373">
        <f>CORREL($K$4:$BQ$4,$K387:$BQ387)</f>
        <v>-0.35901249932364554</v>
      </c>
      <c r="J387" s="379">
        <f>$E387/$G387*100</f>
        <v>91.995892888846214</v>
      </c>
      <c r="K387" s="380">
        <f t="array" aca="true" ref="K387">INDEX(KM_PCT,MATCH($A387,'Knowledge - Percentages'!$B:$B,0),'Data - Knowledge'!K$8)/100</f>
        <v>0.49700000000000005</v>
      </c>
      <c r="L387" s="380">
        <f t="array" aca="true" ref="L387">INDEX(KM_PCT,MATCH($A387,'Knowledge - Percentages'!$B:$B,0),'Data - Knowledge'!L$8)/100</f>
        <v>0.557</v>
      </c>
      <c r="M387" s="380">
        <f t="array" aca="true" ref="M387">INDEX(KM_PCT,MATCH($A387,'Knowledge - Percentages'!$B:$B,0),'Data - Knowledge'!M$8)/100</f>
        <v>0.49700000000000005</v>
      </c>
      <c r="N387" s="380">
        <f t="array" aca="true" ref="N387">INDEX(KM_PCT,MATCH($A387,'Knowledge - Percentages'!$B:$B,0),'Data - Knowledge'!N$8)/100</f>
        <v>0.517</v>
      </c>
      <c r="O387" s="380">
        <f t="array" aca="true" ref="O387">INDEX(KM_PCT,MATCH($A387,'Knowledge - Percentages'!$B:$B,0),'Data - Knowledge'!O$8)/100</f>
        <v>0.517</v>
      </c>
      <c r="P387" s="380">
        <f t="array" aca="true" ref="P387">INDEX(KM_PCT,MATCH($A387,'Knowledge - Percentages'!$B:$B,0),'Data - Knowledge'!P$8)/100</f>
        <v>0.539</v>
      </c>
      <c r="Q387" s="380">
        <f t="array" aca="true" ref="Q387">INDEX(KM_PCT,MATCH($A387,'Knowledge - Percentages'!$B:$B,0),'Data - Knowledge'!Q$8)/100</f>
        <v>0.517</v>
      </c>
      <c r="R387" s="380">
        <f t="array" aca="true" ref="R387">INDEX(KM_PCT,MATCH($A387,'Knowledge - Percentages'!$B:$B,0),'Data - Knowledge'!R$8)/100</f>
        <v>0.503</v>
      </c>
      <c r="S387" s="380">
        <f t="array" aca="true" ref="S387">INDEX(KM_PCT,MATCH($A387,'Knowledge - Percentages'!$B:$B,0),'Data - Knowledge'!S$8)/100</f>
        <v>0.563</v>
      </c>
      <c r="T387" s="380">
        <f t="array" aca="true" ref="T387">INDEX(KM_PCT,MATCH($A387,'Knowledge - Percentages'!$B:$B,0),'Data - Knowledge'!T$8)/100</f>
        <v>0.493</v>
      </c>
      <c r="U387" s="380">
        <f t="array" aca="true" ref="U387">INDEX(KM_PCT,MATCH($A387,'Knowledge - Percentages'!$B:$B,0),'Data - Knowledge'!U$8)/100</f>
        <v>0.493</v>
      </c>
      <c r="V387" s="380">
        <f t="array" aca="true" ref="V387">INDEX(KM_PCT,MATCH($A387,'Knowledge - Percentages'!$B:$B,0),'Data - Knowledge'!V$8)/100</f>
        <v>0.455</v>
      </c>
      <c r="W387" s="380">
        <f t="array" aca="true" ref="W387">INDEX(KM_PCT,MATCH($A387,'Knowledge - Percentages'!$B:$B,0),'Data - Knowledge'!W$8)/100</f>
        <v>0.516</v>
      </c>
      <c r="X387" s="380">
        <f t="array" aca="true" ref="X387">INDEX(KM_PCT,MATCH($A387,'Knowledge - Percentages'!$B:$B,0),'Data - Knowledge'!X$8)/100</f>
        <v>0.569</v>
      </c>
      <c r="Y387" s="380">
        <f t="array" aca="true" ref="Y387">INDEX(KM_PCT,MATCH($A387,'Knowledge - Percentages'!$B:$B,0),'Data - Knowledge'!Y$8)/100</f>
        <v>0.56</v>
      </c>
      <c r="Z387" s="380">
        <f t="array" aca="true" ref="Z387">INDEX(KM_PCT,MATCH($A387,'Knowledge - Percentages'!$B:$B,0),'Data - Knowledge'!Z$8)/100</f>
        <v>0.56</v>
      </c>
      <c r="AA387" s="380">
        <f t="array" aca="true" ref="AA387">INDEX(KM_PCT,MATCH($A387,'Knowledge - Percentages'!$B:$B,0),'Data - Knowledge'!AA$8)/100</f>
        <v>0.56</v>
      </c>
      <c r="AB387" s="380">
        <f t="array" aca="true" ref="AB387">INDEX(KM_PCT,MATCH($A387,'Knowledge - Percentages'!$B:$B,0),'Data - Knowledge'!AB$8)/100</f>
        <v>0.54299999999999993</v>
      </c>
      <c r="AC387" s="380">
        <f t="array" aca="true" ref="AC387">INDEX(KM_PCT,MATCH($A387,'Knowledge - Percentages'!$B:$B,0),'Data - Knowledge'!AC$8)/100</f>
        <v>0.54299999999999993</v>
      </c>
      <c r="AD387" s="380">
        <f t="array" aca="true" ref="AD387">INDEX(KM_PCT,MATCH($A387,'Knowledge - Percentages'!$B:$B,0),'Data - Knowledge'!AD$8)/100</f>
        <v>0.54299999999999993</v>
      </c>
      <c r="AE387" s="380">
        <f t="array" aca="true" ref="AE387">INDEX(KM_PCT,MATCH($A387,'Knowledge - Percentages'!$B:$B,0),'Data - Knowledge'!AE$8)/100</f>
        <v>0.546</v>
      </c>
      <c r="AF387" s="380">
        <f t="array" aca="true" ref="AF387">INDEX(KM_PCT,MATCH($A387,'Knowledge - Percentages'!$B:$B,0),'Data - Knowledge'!AF$8)/100</f>
        <v>0.49700000000000005</v>
      </c>
      <c r="AG387" s="380">
        <f t="array" aca="true" ref="AG387">INDEX(KM_PCT,MATCH($A387,'Knowledge - Percentages'!$B:$B,0),'Data - Knowledge'!AG$8)/100</f>
        <v>0.49700000000000005</v>
      </c>
      <c r="AH387" s="380">
        <f t="array" aca="true" ref="AH387">INDEX(KM_PCT,MATCH($A387,'Knowledge - Percentages'!$B:$B,0),'Data - Knowledge'!AH$8)/100</f>
        <v>0.513</v>
      </c>
      <c r="AI387" s="380">
        <f t="array" aca="true" ref="AI387">INDEX(KM_PCT,MATCH($A387,'Knowledge - Percentages'!$B:$B,0),'Data - Knowledge'!AI$8)/100</f>
        <v>0.598</v>
      </c>
      <c r="AJ387" s="380">
        <f t="array" aca="true" ref="AJ387">INDEX(KM_PCT,MATCH($A387,'Knowledge - Percentages'!$B:$B,0),'Data - Knowledge'!AJ$8)/100</f>
        <v>0.513</v>
      </c>
      <c r="AK387" s="380">
        <f t="array" aca="true" ref="AK387">INDEX(KM_PCT,MATCH($A387,'Knowledge - Percentages'!$B:$B,0),'Data - Knowledge'!AK$8)/100</f>
        <v>0.486</v>
      </c>
      <c r="AL387" s="380">
        <f t="array" aca="true" ref="AL387">INDEX(KM_PCT,MATCH($A387,'Knowledge - Percentages'!$B:$B,0),'Data - Knowledge'!AL$8)/100</f>
        <v>0.486</v>
      </c>
      <c r="AM387" s="380">
        <f t="array" aca="true" ref="AM387">INDEX(KM_PCT,MATCH($A387,'Knowledge - Percentages'!$B:$B,0),'Data - Knowledge'!AM$8)/100</f>
        <v>0.47600000000000003</v>
      </c>
      <c r="AN387" s="380">
        <f t="array" aca="true" ref="AN387">INDEX(KM_PCT,MATCH($A387,'Knowledge - Percentages'!$B:$B,0),'Data - Knowledge'!AN$8)/100</f>
        <v>0.385</v>
      </c>
      <c r="AO387" s="380">
        <f t="array" aca="true" ref="AO387">INDEX(KM_PCT,MATCH($A387,'Knowledge - Percentages'!$B:$B,0),'Data - Knowledge'!AO$8)/100</f>
        <v>0.395</v>
      </c>
      <c r="AP387" s="380">
        <f t="array" aca="true" ref="AP387">INDEX(KM_PCT,MATCH($A387,'Knowledge - Percentages'!$B:$B,0),'Data - Knowledge'!AP$8)/100</f>
        <v>0.49700000000000005</v>
      </c>
      <c r="AQ387" s="380">
        <f t="array" aca="true" ref="AQ387">INDEX(KM_PCT,MATCH($A387,'Knowledge - Percentages'!$B:$B,0),'Data - Knowledge'!AQ$8)/100</f>
        <v>0.515</v>
      </c>
      <c r="AR387" s="380">
        <f t="array" aca="true" ref="AR387">INDEX(KM_PCT,MATCH($A387,'Knowledge - Percentages'!$B:$B,0),'Data - Knowledge'!AR$8)/100</f>
        <v>0.68900000000000006</v>
      </c>
      <c r="AS387" s="380">
        <f t="array" aca="true" ref="AS387">INDEX(KM_PCT,MATCH($A387,'Knowledge - Percentages'!$B:$B,0),'Data - Knowledge'!AS$8)/100</f>
        <v>0.58200000000000007</v>
      </c>
      <c r="AT387" s="380">
        <f t="array" aca="true" ref="AT387">INDEX(KM_PCT,MATCH($A387,'Knowledge - Percentages'!$B:$B,0),'Data - Knowledge'!AT$8)/100</f>
        <v>0.58200000000000007</v>
      </c>
      <c r="AU387" s="380">
        <f t="array" aca="true" ref="AU387">INDEX(KM_PCT,MATCH($A387,'Knowledge - Percentages'!$B:$B,0),'Data - Knowledge'!AU$8)/100</f>
        <v>0.473</v>
      </c>
      <c r="AV387" s="380">
        <f t="array" aca="true" ref="AV387">INDEX(KM_PCT,MATCH($A387,'Knowledge - Percentages'!$B:$B,0),'Data - Knowledge'!AV$8)/100</f>
        <v>0.473</v>
      </c>
      <c r="AW387" s="380">
        <f t="array" aca="true" ref="AW387">INDEX(KM_PCT,MATCH($A387,'Knowledge - Percentages'!$B:$B,0),'Data - Knowledge'!AW$8)/100</f>
        <v>0.473</v>
      </c>
      <c r="AX387" s="380">
        <f t="array" aca="true" ref="AX387">INDEX(KM_PCT,MATCH($A387,'Knowledge - Percentages'!$B:$B,0),'Data - Knowledge'!AX$8)/100</f>
        <v>0.512</v>
      </c>
      <c r="AY387" s="380">
        <f t="array" aca="true" ref="AY387">INDEX(KM_PCT,MATCH($A387,'Knowledge - Percentages'!$B:$B,0),'Data - Knowledge'!AY$8)/100</f>
        <v>0.43</v>
      </c>
      <c r="AZ387" s="380">
        <f t="array" aca="true" ref="AZ387">INDEX(KM_PCT,MATCH($A387,'Knowledge - Percentages'!$B:$B,0),'Data - Knowledge'!AZ$8)/100</f>
        <v>0.45799999999999996</v>
      </c>
      <c r="BA387" s="380">
        <f t="array" aca="true" ref="BA387">INDEX(KM_PCT,MATCH($A387,'Knowledge - Percentages'!$B:$B,0),'Data - Knowledge'!BA$8)/100</f>
        <v>0.45799999999999996</v>
      </c>
      <c r="BB387" s="380">
        <f t="array" aca="true" ref="BB387">INDEX(KM_PCT,MATCH($A387,'Knowledge - Percentages'!$B:$B,0),'Data - Knowledge'!BB$8)/100</f>
        <v>0.45399999999999996</v>
      </c>
      <c r="BC387" s="380">
        <f t="array" aca="true" ref="BC387">INDEX(KM_PCT,MATCH($A387,'Knowledge - Percentages'!$B:$B,0),'Data - Knowledge'!BC$8)/100</f>
        <v>0.256</v>
      </c>
      <c r="BD387" s="380">
        <f t="array" aca="true" ref="BD387">INDEX(KM_PCT,MATCH($A387,'Knowledge - Percentages'!$B:$B,0),'Data - Knowledge'!BD$8)/100</f>
        <v>0.413</v>
      </c>
      <c r="BE387" s="380">
        <f t="array" aca="true" ref="BE387">INDEX(KM_PCT,MATCH($A387,'Knowledge - Percentages'!$B:$B,0),'Data - Knowledge'!BE$8)/100</f>
        <v>0.425</v>
      </c>
      <c r="BF387" s="380">
        <f t="array" aca="true" ref="BF387">INDEX(KM_PCT,MATCH($A387,'Knowledge - Percentages'!$B:$B,0),'Data - Knowledge'!BF$8)/100</f>
        <v>0.413</v>
      </c>
      <c r="BG387" s="380">
        <f t="array" aca="true" ref="BG387">INDEX(KM_PCT,MATCH($A387,'Knowledge - Percentages'!$B:$B,0),'Data - Knowledge'!BG$8)/100</f>
        <v>0.506</v>
      </c>
      <c r="BH387" s="380">
        <f t="array" aca="true" ref="BH387">INDEX(KM_PCT,MATCH($A387,'Knowledge - Percentages'!$B:$B,0),'Data - Knowledge'!BH$8)/100</f>
        <v>0.524</v>
      </c>
      <c r="BI387" s="380">
        <f t="array" aca="true" ref="BI387">INDEX(KM_PCT,MATCH($A387,'Knowledge - Percentages'!$B:$B,0),'Data - Knowledge'!BI$8)/100</f>
        <v>0.506</v>
      </c>
      <c r="BJ387" s="380">
        <f t="array" aca="true" ref="BJ387">INDEX(KM_PCT,MATCH($A387,'Knowledge - Percentages'!$B:$B,0),'Data - Knowledge'!BJ$8)/100</f>
        <v>0.43700000000000006</v>
      </c>
      <c r="BK387" s="380">
        <f t="array" aca="true" ref="BK387">INDEX(KM_PCT,MATCH($A387,'Knowledge - Percentages'!$B:$B,0),'Data - Knowledge'!BK$8)/100</f>
        <v>0.495</v>
      </c>
      <c r="BL387" s="380">
        <f t="array" aca="true" ref="BL387">INDEX(KM_PCT,MATCH($A387,'Knowledge - Percentages'!$B:$B,0),'Data - Knowledge'!BL$8)/100</f>
        <v>0.521</v>
      </c>
      <c r="BM387" s="380">
        <f t="array" aca="true" ref="BM387">INDEX(KM_PCT,MATCH($A387,'Knowledge - Percentages'!$B:$B,0),'Data - Knowledge'!BM$8)/100</f>
        <v>0.495</v>
      </c>
      <c r="BN387" s="380">
        <f t="array" aca="true" ref="BN387">INDEX(KM_PCT,MATCH($A387,'Knowledge - Percentages'!$B:$B,0),'Data - Knowledge'!BN$8)/100</f>
        <v>0.495</v>
      </c>
      <c r="BO387" s="380">
        <f t="array" aca="true" ref="BO387">INDEX(KM_PCT,MATCH($A387,'Knowledge - Percentages'!$B:$B,0),'Data - Knowledge'!BO$8)/100</f>
        <v>0.475</v>
      </c>
      <c r="BP387" s="380">
        <f t="array" aca="true" ref="BP387">INDEX(KM_PCT,MATCH($A387,'Knowledge - Percentages'!$B:$B,0),'Data - Knowledge'!BP$8)/100</f>
        <v>0.45399999999999996</v>
      </c>
      <c r="BQ387" s="380">
        <f t="array" aca="true" ref="BQ387">INDEX(KM_PCT,MATCH($A387,'Knowledge - Percentages'!$B:$B,0),'Data - Knowledge'!BQ$8)/100</f>
        <v>0.436</v>
      </c>
    </row>
    <row r="388" spans="1:69">
      <c r="A388" t="s">
        <v>1342</v>
      </c>
      <c r="B388" t="s">
        <v>1195</v>
      </c>
      <c r="C388" t="s">
        <v>1320</v>
      </c>
      <c r="D388" t="s">
        <v>1343</v>
      </c>
      <c r="E388" s="373">
        <f>SUMPRODUCT($K$2:$BQ$2,$K388:$BQ388)/$J$2</f>
        <v>0.25048106060606057</v>
      </c>
      <c r="F388" s="379">
        <f>SUMPRODUCT($K$2:$BQ$2,$K388:$BQ388)</f>
        <v>66.127</v>
      </c>
      <c r="G388" s="373">
        <f>SUMPRODUCT($K$3:$BQ$3,$K388:$BQ388)/$J$3</f>
        <v>0.28120266940451744</v>
      </c>
      <c r="H388" s="379">
        <f>SUMPRODUCT($K$3:$BQ$3,$K388:$BQ388)</f>
        <v>2738.9139999999998</v>
      </c>
      <c r="I388" s="373">
        <f>CORREL($K$4:$BQ$4,$K388:$BQ388)</f>
        <v>-0.30647467776416243</v>
      </c>
      <c r="J388" s="379">
        <f>$E388/$G388*100</f>
        <v>89.074922772421118</v>
      </c>
      <c r="K388" s="380">
        <f t="array" aca="true" ref="K388">INDEX(KM_PCT,MATCH($A388,'Knowledge - Percentages'!$B:$B,0),'Data - Knowledge'!K$8)/100</f>
        <v>0.315</v>
      </c>
      <c r="L388" s="380">
        <f t="array" aca="true" ref="L388">INDEX(KM_PCT,MATCH($A388,'Knowledge - Percentages'!$B:$B,0),'Data - Knowledge'!L$8)/100</f>
        <v>0.315</v>
      </c>
      <c r="M388" s="380">
        <f t="array" aca="true" ref="M388">INDEX(KM_PCT,MATCH($A388,'Knowledge - Percentages'!$B:$B,0),'Data - Knowledge'!M$8)/100</f>
        <v>0.35</v>
      </c>
      <c r="N388" s="380">
        <f t="array" aca="true" ref="N388">INDEX(KM_PCT,MATCH($A388,'Knowledge - Percentages'!$B:$B,0),'Data - Knowledge'!N$8)/100</f>
        <v>0.295</v>
      </c>
      <c r="O388" s="380">
        <f t="array" aca="true" ref="O388">INDEX(KM_PCT,MATCH($A388,'Knowledge - Percentages'!$B:$B,0),'Data - Knowledge'!O$8)/100</f>
        <v>0.295</v>
      </c>
      <c r="P388" s="380">
        <f t="array" aca="true" ref="P388">INDEX(KM_PCT,MATCH($A388,'Knowledge - Percentages'!$B:$B,0),'Data - Knowledge'!P$8)/100</f>
        <v>0.317</v>
      </c>
      <c r="Q388" s="380">
        <f t="array" aca="true" ref="Q388">INDEX(KM_PCT,MATCH($A388,'Knowledge - Percentages'!$B:$B,0),'Data - Knowledge'!Q$8)/100</f>
        <v>0.295</v>
      </c>
      <c r="R388" s="380">
        <f t="array" aca="true" ref="R388">INDEX(KM_PCT,MATCH($A388,'Knowledge - Percentages'!$B:$B,0),'Data - Knowledge'!R$8)/100</f>
        <v>0.295</v>
      </c>
      <c r="S388" s="380">
        <f t="array" aca="true" ref="S388">INDEX(KM_PCT,MATCH($A388,'Knowledge - Percentages'!$B:$B,0),'Data - Knowledge'!S$8)/100</f>
        <v>0.295</v>
      </c>
      <c r="T388" s="380">
        <f t="array" aca="true" ref="T388">INDEX(KM_PCT,MATCH($A388,'Knowledge - Percentages'!$B:$B,0),'Data - Knowledge'!T$8)/100</f>
        <v>0.303</v>
      </c>
      <c r="U388" s="380">
        <f t="array" aca="true" ref="U388">INDEX(KM_PCT,MATCH($A388,'Knowledge - Percentages'!$B:$B,0),'Data - Knowledge'!U$8)/100</f>
        <v>0.295</v>
      </c>
      <c r="V388" s="380">
        <f t="array" aca="true" ref="V388">INDEX(KM_PCT,MATCH($A388,'Knowledge - Percentages'!$B:$B,0),'Data - Knowledge'!V$8)/100</f>
        <v>0.297</v>
      </c>
      <c r="W388" s="380">
        <f t="array" aca="true" ref="W388">INDEX(KM_PCT,MATCH($A388,'Knowledge - Percentages'!$B:$B,0),'Data - Knowledge'!W$8)/100</f>
        <v>0.295</v>
      </c>
      <c r="X388" s="380">
        <f t="array" aca="true" ref="X388">INDEX(KM_PCT,MATCH($A388,'Knowledge - Percentages'!$B:$B,0),'Data - Knowledge'!X$8)/100</f>
        <v>0.35200000000000004</v>
      </c>
      <c r="Y388" s="380">
        <f t="array" aca="true" ref="Y388">INDEX(KM_PCT,MATCH($A388,'Knowledge - Percentages'!$B:$B,0),'Data - Knowledge'!Y$8)/100</f>
        <v>0.35200000000000004</v>
      </c>
      <c r="Z388" s="380">
        <f t="array" aca="true" ref="Z388">INDEX(KM_PCT,MATCH($A388,'Knowledge - Percentages'!$B:$B,0),'Data - Knowledge'!Z$8)/100</f>
        <v>0.41600000000000004</v>
      </c>
      <c r="AA388" s="380">
        <f t="array" aca="true" ref="AA388">INDEX(KM_PCT,MATCH($A388,'Knowledge - Percentages'!$B:$B,0),'Data - Knowledge'!AA$8)/100</f>
        <v>0.35200000000000004</v>
      </c>
      <c r="AB388" s="380">
        <f t="array" aca="true" ref="AB388">INDEX(KM_PCT,MATCH($A388,'Knowledge - Percentages'!$B:$B,0),'Data - Knowledge'!AB$8)/100</f>
        <v>0.305</v>
      </c>
      <c r="AC388" s="380">
        <f t="array" aca="true" ref="AC388">INDEX(KM_PCT,MATCH($A388,'Knowledge - Percentages'!$B:$B,0),'Data - Knowledge'!AC$8)/100</f>
        <v>0.26899999999999996</v>
      </c>
      <c r="AD388" s="380">
        <f t="array" aca="true" ref="AD388">INDEX(KM_PCT,MATCH($A388,'Knowledge - Percentages'!$B:$B,0),'Data - Knowledge'!AD$8)/100</f>
        <v>0.312</v>
      </c>
      <c r="AE388" s="380">
        <f t="array" aca="true" ref="AE388">INDEX(KM_PCT,MATCH($A388,'Knowledge - Percentages'!$B:$B,0),'Data - Knowledge'!AE$8)/100</f>
        <v>0.359</v>
      </c>
      <c r="AF388" s="380">
        <f t="array" aca="true" ref="AF388">INDEX(KM_PCT,MATCH($A388,'Knowledge - Percentages'!$B:$B,0),'Data - Knowledge'!AF$8)/100</f>
        <v>0.276</v>
      </c>
      <c r="AG388" s="380">
        <f t="array" aca="true" ref="AG388">INDEX(KM_PCT,MATCH($A388,'Knowledge - Percentages'!$B:$B,0),'Data - Knowledge'!AG$8)/100</f>
        <v>0.276</v>
      </c>
      <c r="AH388" s="380">
        <f t="array" aca="true" ref="AH388">INDEX(KM_PCT,MATCH($A388,'Knowledge - Percentages'!$B:$B,0),'Data - Knowledge'!AH$8)/100</f>
        <v>0.289</v>
      </c>
      <c r="AI388" s="380">
        <f t="array" aca="true" ref="AI388">INDEX(KM_PCT,MATCH($A388,'Knowledge - Percentages'!$B:$B,0),'Data - Knowledge'!AI$8)/100</f>
        <v>0.289</v>
      </c>
      <c r="AJ388" s="380">
        <f t="array" aca="true" ref="AJ388">INDEX(KM_PCT,MATCH($A388,'Knowledge - Percentages'!$B:$B,0),'Data - Knowledge'!AJ$8)/100</f>
        <v>0.29</v>
      </c>
      <c r="AK388" s="380">
        <f t="array" aca="true" ref="AK388">INDEX(KM_PCT,MATCH($A388,'Knowledge - Percentages'!$B:$B,0),'Data - Knowledge'!AK$8)/100</f>
        <v>0.245</v>
      </c>
      <c r="AL388" s="380">
        <f t="array" aca="true" ref="AL388">INDEX(KM_PCT,MATCH($A388,'Knowledge - Percentages'!$B:$B,0),'Data - Knowledge'!AL$8)/100</f>
        <v>0.231</v>
      </c>
      <c r="AM388" s="380">
        <f t="array" aca="true" ref="AM388">INDEX(KM_PCT,MATCH($A388,'Knowledge - Percentages'!$B:$B,0),'Data - Knowledge'!AM$8)/100</f>
        <v>0.245</v>
      </c>
      <c r="AN388" s="380">
        <f t="array" aca="true" ref="AN388">INDEX(KM_PCT,MATCH($A388,'Knowledge - Percentages'!$B:$B,0),'Data - Knowledge'!AN$8)/100</f>
        <v>0.276</v>
      </c>
      <c r="AO388" s="380">
        <f t="array" aca="true" ref="AO388">INDEX(KM_PCT,MATCH($A388,'Knowledge - Percentages'!$B:$B,0),'Data - Knowledge'!AO$8)/100</f>
        <v>0.253</v>
      </c>
      <c r="AP388" s="380">
        <f t="array" aca="true" ref="AP388">INDEX(KM_PCT,MATCH($A388,'Knowledge - Percentages'!$B:$B,0),'Data - Knowledge'!AP$8)/100</f>
        <v>0.278</v>
      </c>
      <c r="AQ388" s="380">
        <f t="array" aca="true" ref="AQ388">INDEX(KM_PCT,MATCH($A388,'Knowledge - Percentages'!$B:$B,0),'Data - Knowledge'!AQ$8)/100</f>
        <v>0.278</v>
      </c>
      <c r="AR388" s="380">
        <f t="array" aca="true" ref="AR388">INDEX(KM_PCT,MATCH($A388,'Knowledge - Percentages'!$B:$B,0),'Data - Knowledge'!AR$8)/100</f>
        <v>0.25</v>
      </c>
      <c r="AS388" s="380">
        <f t="array" aca="true" ref="AS388">INDEX(KM_PCT,MATCH($A388,'Knowledge - Percentages'!$B:$B,0),'Data - Knowledge'!AS$8)/100</f>
        <v>0.17800000000000002</v>
      </c>
      <c r="AT388" s="380">
        <f t="array" aca="true" ref="AT388">INDEX(KM_PCT,MATCH($A388,'Knowledge - Percentages'!$B:$B,0),'Data - Knowledge'!AT$8)/100</f>
        <v>0.271</v>
      </c>
      <c r="AU388" s="380">
        <f t="array" aca="true" ref="AU388">INDEX(KM_PCT,MATCH($A388,'Knowledge - Percentages'!$B:$B,0),'Data - Knowledge'!AU$8)/100</f>
        <v>0.35600000000000004</v>
      </c>
      <c r="AV388" s="380">
        <f t="array" aca="true" ref="AV388">INDEX(KM_PCT,MATCH($A388,'Knowledge - Percentages'!$B:$B,0),'Data - Knowledge'!AV$8)/100</f>
        <v>0.25</v>
      </c>
      <c r="AW388" s="380">
        <f t="array" aca="true" ref="AW388">INDEX(KM_PCT,MATCH($A388,'Knowledge - Percentages'!$B:$B,0),'Data - Knowledge'!AW$8)/100</f>
        <v>0.249</v>
      </c>
      <c r="AX388" s="380">
        <f t="array" aca="true" ref="AX388">INDEX(KM_PCT,MATCH($A388,'Knowledge - Percentages'!$B:$B,0),'Data - Knowledge'!AX$8)/100</f>
        <v>0.25</v>
      </c>
      <c r="AY388" s="380">
        <f t="array" aca="true" ref="AY388">INDEX(KM_PCT,MATCH($A388,'Knowledge - Percentages'!$B:$B,0),'Data - Knowledge'!AY$8)/100</f>
        <v>0.25</v>
      </c>
      <c r="AZ388" s="380">
        <f t="array" aca="true" ref="AZ388">INDEX(KM_PCT,MATCH($A388,'Knowledge - Percentages'!$B:$B,0),'Data - Knowledge'!AZ$8)/100</f>
        <v>0.25</v>
      </c>
      <c r="BA388" s="380">
        <f t="array" aca="true" ref="BA388">INDEX(KM_PCT,MATCH($A388,'Knowledge - Percentages'!$B:$B,0),'Data - Knowledge'!BA$8)/100</f>
        <v>0.25</v>
      </c>
      <c r="BB388" s="380">
        <f t="array" aca="true" ref="BB388">INDEX(KM_PCT,MATCH($A388,'Knowledge - Percentages'!$B:$B,0),'Data - Knowledge'!BB$8)/100</f>
        <v>0.25</v>
      </c>
      <c r="BC388" s="380">
        <f t="array" aca="true" ref="BC388">INDEX(KM_PCT,MATCH($A388,'Knowledge - Percentages'!$B:$B,0),'Data - Knowledge'!BC$8)/100</f>
        <v>0.159</v>
      </c>
      <c r="BD388" s="380">
        <f t="array" aca="true" ref="BD388">INDEX(KM_PCT,MATCH($A388,'Knowledge - Percentages'!$B:$B,0),'Data - Knowledge'!BD$8)/100</f>
        <v>0.217</v>
      </c>
      <c r="BE388" s="380">
        <f t="array" aca="true" ref="BE388">INDEX(KM_PCT,MATCH($A388,'Knowledge - Percentages'!$B:$B,0),'Data - Knowledge'!BE$8)/100</f>
        <v>0.217</v>
      </c>
      <c r="BF388" s="380">
        <f t="array" aca="true" ref="BF388">INDEX(KM_PCT,MATCH($A388,'Knowledge - Percentages'!$B:$B,0),'Data - Knowledge'!BF$8)/100</f>
        <v>0.217</v>
      </c>
      <c r="BG388" s="380">
        <f t="array" aca="true" ref="BG388">INDEX(KM_PCT,MATCH($A388,'Knowledge - Percentages'!$B:$B,0),'Data - Knowledge'!BG$8)/100</f>
        <v>0.264</v>
      </c>
      <c r="BH388" s="380">
        <f t="array" aca="true" ref="BH388">INDEX(KM_PCT,MATCH($A388,'Knowledge - Percentages'!$B:$B,0),'Data - Knowledge'!BH$8)/100</f>
        <v>0.27</v>
      </c>
      <c r="BI388" s="380">
        <f t="array" aca="true" ref="BI388">INDEX(KM_PCT,MATCH($A388,'Knowledge - Percentages'!$B:$B,0),'Data - Knowledge'!BI$8)/100</f>
        <v>0.264</v>
      </c>
      <c r="BJ388" s="380">
        <f t="array" aca="true" ref="BJ388">INDEX(KM_PCT,MATCH($A388,'Knowledge - Percentages'!$B:$B,0),'Data - Knowledge'!BJ$8)/100</f>
        <v>0.264</v>
      </c>
      <c r="BK388" s="380">
        <f t="array" aca="true" ref="BK388">INDEX(KM_PCT,MATCH($A388,'Knowledge - Percentages'!$B:$B,0),'Data - Knowledge'!BK$8)/100</f>
        <v>0.264</v>
      </c>
      <c r="BL388" s="380">
        <f t="array" aca="true" ref="BL388">INDEX(KM_PCT,MATCH($A388,'Knowledge - Percentages'!$B:$B,0),'Data - Knowledge'!BL$8)/100</f>
        <v>0.264</v>
      </c>
      <c r="BM388" s="380">
        <f t="array" aca="true" ref="BM388">INDEX(KM_PCT,MATCH($A388,'Knowledge - Percentages'!$B:$B,0),'Data - Knowledge'!BM$8)/100</f>
        <v>0.264</v>
      </c>
      <c r="BN388" s="380">
        <f t="array" aca="true" ref="BN388">INDEX(KM_PCT,MATCH($A388,'Knowledge - Percentages'!$B:$B,0),'Data - Knowledge'!BN$8)/100</f>
        <v>0.264</v>
      </c>
      <c r="BO388" s="380">
        <f t="array" aca="true" ref="BO388">INDEX(KM_PCT,MATCH($A388,'Knowledge - Percentages'!$B:$B,0),'Data - Knowledge'!BO$8)/100</f>
        <v>0.251</v>
      </c>
      <c r="BP388" s="380">
        <f t="array" aca="true" ref="BP388">INDEX(KM_PCT,MATCH($A388,'Knowledge - Percentages'!$B:$B,0),'Data - Knowledge'!BP$8)/100</f>
        <v>0.251</v>
      </c>
      <c r="BQ388" s="380">
        <f t="array" aca="true" ref="BQ388">INDEX(KM_PCT,MATCH($A388,'Knowledge - Percentages'!$B:$B,0),'Data - Knowledge'!BQ$8)/100</f>
        <v>0.21100000000000002</v>
      </c>
    </row>
    <row r="389" spans="1:69">
      <c r="A389" t="s">
        <v>1344</v>
      </c>
      <c r="B389" t="s">
        <v>1195</v>
      </c>
      <c r="C389" t="s">
        <v>1320</v>
      </c>
      <c r="D389" t="s">
        <v>1345</v>
      </c>
      <c r="E389" s="373">
        <f>SUMPRODUCT($K$2:$BQ$2,$K389:$BQ389)/$J$2</f>
        <v>0.6974924242424243</v>
      </c>
      <c r="F389" s="379">
        <f>SUMPRODUCT($K$2:$BQ$2,$K389:$BQ389)</f>
        <v>184.138</v>
      </c>
      <c r="G389" s="373">
        <f>SUMPRODUCT($K$3:$BQ$3,$K389:$BQ389)/$J$3</f>
        <v>0.76658747433264929</v>
      </c>
      <c r="H389" s="379">
        <f>SUMPRODUCT($K$3:$BQ$3,$K389:$BQ389)</f>
        <v>7466.5620000000035</v>
      </c>
      <c r="I389" s="373">
        <f>CORREL($K$4:$BQ$4,$K389:$BQ389)</f>
        <v>-0.33279412834320943</v>
      </c>
      <c r="J389" s="379">
        <f>$E389/$G389*100</f>
        <v>90.9866711362098</v>
      </c>
      <c r="K389" s="380">
        <f t="array" aca="true" ref="K389">INDEX(KM_PCT,MATCH($A389,'Knowledge - Percentages'!$B:$B,0),'Data - Knowledge'!K$8)/100</f>
        <v>0.773</v>
      </c>
      <c r="L389" s="380">
        <f t="array" aca="true" ref="L389">INDEX(KM_PCT,MATCH($A389,'Knowledge - Percentages'!$B:$B,0),'Data - Knowledge'!L$8)/100</f>
        <v>0.773</v>
      </c>
      <c r="M389" s="380">
        <f t="array" aca="true" ref="M389">INDEX(KM_PCT,MATCH($A389,'Knowledge - Percentages'!$B:$B,0),'Data - Knowledge'!M$8)/100</f>
        <v>0.773</v>
      </c>
      <c r="N389" s="380">
        <f t="array" aca="true" ref="N389">INDEX(KM_PCT,MATCH($A389,'Knowledge - Percentages'!$B:$B,0),'Data - Knowledge'!N$8)/100</f>
        <v>0.81099999999999994</v>
      </c>
      <c r="O389" s="380">
        <f t="array" aca="true" ref="O389">INDEX(KM_PCT,MATCH($A389,'Knowledge - Percentages'!$B:$B,0),'Data - Knowledge'!O$8)/100</f>
        <v>0.84400000000000008</v>
      </c>
      <c r="P389" s="380">
        <f t="array" aca="true" ref="P389">INDEX(KM_PCT,MATCH($A389,'Knowledge - Percentages'!$B:$B,0),'Data - Knowledge'!P$8)/100</f>
        <v>0.857</v>
      </c>
      <c r="Q389" s="380">
        <f t="array" aca="true" ref="Q389">INDEX(KM_PCT,MATCH($A389,'Knowledge - Percentages'!$B:$B,0),'Data - Knowledge'!Q$8)/100</f>
        <v>0.81099999999999994</v>
      </c>
      <c r="R389" s="380">
        <f t="array" aca="true" ref="R389">INDEX(KM_PCT,MATCH($A389,'Knowledge - Percentages'!$B:$B,0),'Data - Knowledge'!R$8)/100</f>
        <v>0.77</v>
      </c>
      <c r="S389" s="380">
        <f t="array" aca="true" ref="S389">INDEX(KM_PCT,MATCH($A389,'Knowledge - Percentages'!$B:$B,0),'Data - Knowledge'!S$8)/100</f>
        <v>0.812</v>
      </c>
      <c r="T389" s="380">
        <f t="array" aca="true" ref="T389">INDEX(KM_PCT,MATCH($A389,'Knowledge - Percentages'!$B:$B,0),'Data - Knowledge'!T$8)/100</f>
        <v>0.764</v>
      </c>
      <c r="U389" s="380">
        <f t="array" aca="true" ref="U389">INDEX(KM_PCT,MATCH($A389,'Knowledge - Percentages'!$B:$B,0),'Data - Knowledge'!U$8)/100</f>
        <v>0.764</v>
      </c>
      <c r="V389" s="380">
        <f t="array" aca="true" ref="V389">INDEX(KM_PCT,MATCH($A389,'Knowledge - Percentages'!$B:$B,0),'Data - Knowledge'!V$8)/100</f>
        <v>0.764</v>
      </c>
      <c r="W389" s="380">
        <f t="array" aca="true" ref="W389">INDEX(KM_PCT,MATCH($A389,'Knowledge - Percentages'!$B:$B,0),'Data - Knowledge'!W$8)/100</f>
        <v>0.70700000000000007</v>
      </c>
      <c r="X389" s="380">
        <f t="array" aca="true" ref="X389">INDEX(KM_PCT,MATCH($A389,'Knowledge - Percentages'!$B:$B,0),'Data - Knowledge'!X$8)/100</f>
        <v>0.779</v>
      </c>
      <c r="Y389" s="380">
        <f t="array" aca="true" ref="Y389">INDEX(KM_PCT,MATCH($A389,'Knowledge - Percentages'!$B:$B,0),'Data - Knowledge'!Y$8)/100</f>
        <v>0.804</v>
      </c>
      <c r="Z389" s="380">
        <f t="array" aca="true" ref="Z389">INDEX(KM_PCT,MATCH($A389,'Knowledge - Percentages'!$B:$B,0),'Data - Knowledge'!Z$8)/100</f>
        <v>0.77099999999999991</v>
      </c>
      <c r="AA389" s="380">
        <f t="array" aca="true" ref="AA389">INDEX(KM_PCT,MATCH($A389,'Knowledge - Percentages'!$B:$B,0),'Data - Knowledge'!AA$8)/100</f>
        <v>0.779</v>
      </c>
      <c r="AB389" s="380">
        <f t="array" aca="true" ref="AB389">INDEX(KM_PCT,MATCH($A389,'Knowledge - Percentages'!$B:$B,0),'Data - Knowledge'!AB$8)/100</f>
        <v>0.855</v>
      </c>
      <c r="AC389" s="380">
        <f t="array" aca="true" ref="AC389">INDEX(KM_PCT,MATCH($A389,'Knowledge - Percentages'!$B:$B,0),'Data - Knowledge'!AC$8)/100</f>
        <v>0.779</v>
      </c>
      <c r="AD389" s="380">
        <f t="array" aca="true" ref="AD389">INDEX(KM_PCT,MATCH($A389,'Knowledge - Percentages'!$B:$B,0),'Data - Knowledge'!AD$8)/100</f>
        <v>0.7609999999999999</v>
      </c>
      <c r="AE389" s="380">
        <f t="array" aca="true" ref="AE389">INDEX(KM_PCT,MATCH($A389,'Knowledge - Percentages'!$B:$B,0),'Data - Knowledge'!AE$8)/100</f>
        <v>0.778</v>
      </c>
      <c r="AF389" s="380">
        <f t="array" aca="true" ref="AF389">INDEX(KM_PCT,MATCH($A389,'Knowledge - Percentages'!$B:$B,0),'Data - Knowledge'!AF$8)/100</f>
        <v>0.764</v>
      </c>
      <c r="AG389" s="380">
        <f t="array" aca="true" ref="AG389">INDEX(KM_PCT,MATCH($A389,'Knowledge - Percentages'!$B:$B,0),'Data - Knowledge'!AG$8)/100</f>
        <v>0.764</v>
      </c>
      <c r="AH389" s="380">
        <f t="array" aca="true" ref="AH389">INDEX(KM_PCT,MATCH($A389,'Knowledge - Percentages'!$B:$B,0),'Data - Knowledge'!AH$8)/100</f>
        <v>0.79</v>
      </c>
      <c r="AI389" s="380">
        <f t="array" aca="true" ref="AI389">INDEX(KM_PCT,MATCH($A389,'Knowledge - Percentages'!$B:$B,0),'Data - Knowledge'!AI$8)/100</f>
        <v>0.79</v>
      </c>
      <c r="AJ389" s="380">
        <f t="array" aca="true" ref="AJ389">INDEX(KM_PCT,MATCH($A389,'Knowledge - Percentages'!$B:$B,0),'Data - Knowledge'!AJ$8)/100</f>
        <v>0.79</v>
      </c>
      <c r="AK389" s="380">
        <f t="array" aca="true" ref="AK389">INDEX(KM_PCT,MATCH($A389,'Knowledge - Percentages'!$B:$B,0),'Data - Knowledge'!AK$8)/100</f>
        <v>0.764</v>
      </c>
      <c r="AL389" s="380">
        <f t="array" aca="true" ref="AL389">INDEX(KM_PCT,MATCH($A389,'Knowledge - Percentages'!$B:$B,0),'Data - Knowledge'!AL$8)/100</f>
        <v>0.764</v>
      </c>
      <c r="AM389" s="380">
        <f t="array" aca="true" ref="AM389">INDEX(KM_PCT,MATCH($A389,'Knowledge - Percentages'!$B:$B,0),'Data - Knowledge'!AM$8)/100</f>
        <v>0.764</v>
      </c>
      <c r="AN389" s="380">
        <f t="array" aca="true" ref="AN389">INDEX(KM_PCT,MATCH($A389,'Knowledge - Percentages'!$B:$B,0),'Data - Knowledge'!AN$8)/100</f>
        <v>0.69400000000000006</v>
      </c>
      <c r="AO389" s="380">
        <f t="array" aca="true" ref="AO389">INDEX(KM_PCT,MATCH($A389,'Knowledge - Percentages'!$B:$B,0),'Data - Knowledge'!AO$8)/100</f>
        <v>0.70200000000000007</v>
      </c>
      <c r="AP389" s="380">
        <f t="array" aca="true" ref="AP389">INDEX(KM_PCT,MATCH($A389,'Knowledge - Percentages'!$B:$B,0),'Data - Knowledge'!AP$8)/100</f>
        <v>0.7659999999999999</v>
      </c>
      <c r="AQ389" s="380">
        <f t="array" aca="true" ref="AQ389">INDEX(KM_PCT,MATCH($A389,'Knowledge - Percentages'!$B:$B,0),'Data - Knowledge'!AQ$8)/100</f>
        <v>0.768</v>
      </c>
      <c r="AR389" s="380">
        <f t="array" aca="true" ref="AR389">INDEX(KM_PCT,MATCH($A389,'Knowledge - Percentages'!$B:$B,0),'Data - Knowledge'!AR$8)/100</f>
        <v>0.807</v>
      </c>
      <c r="AS389" s="380">
        <f t="array" aca="true" ref="AS389">INDEX(KM_PCT,MATCH($A389,'Knowledge - Percentages'!$B:$B,0),'Data - Knowledge'!AS$8)/100</f>
        <v>0.79799999999999993</v>
      </c>
      <c r="AT389" s="380">
        <f t="array" aca="true" ref="AT389">INDEX(KM_PCT,MATCH($A389,'Knowledge - Percentages'!$B:$B,0),'Data - Knowledge'!AT$8)/100</f>
        <v>0.79799999999999993</v>
      </c>
      <c r="AU389" s="380">
        <f t="array" aca="true" ref="AU389">INDEX(KM_PCT,MATCH($A389,'Knowledge - Percentages'!$B:$B,0),'Data - Knowledge'!AU$8)/100</f>
        <v>0.718</v>
      </c>
      <c r="AV389" s="380">
        <f t="array" aca="true" ref="AV389">INDEX(KM_PCT,MATCH($A389,'Knowledge - Percentages'!$B:$B,0),'Data - Knowledge'!AV$8)/100</f>
        <v>0.718</v>
      </c>
      <c r="AW389" s="380">
        <f t="array" aca="true" ref="AW389">INDEX(KM_PCT,MATCH($A389,'Knowledge - Percentages'!$B:$B,0),'Data - Knowledge'!AW$8)/100</f>
        <v>0.745</v>
      </c>
      <c r="AX389" s="380">
        <f t="array" aca="true" ref="AX389">INDEX(KM_PCT,MATCH($A389,'Knowledge - Percentages'!$B:$B,0),'Data - Knowledge'!AX$8)/100</f>
        <v>0.718</v>
      </c>
      <c r="AY389" s="380">
        <f t="array" aca="true" ref="AY389">INDEX(KM_PCT,MATCH($A389,'Knowledge - Percentages'!$B:$B,0),'Data - Knowledge'!AY$8)/100</f>
        <v>0.718</v>
      </c>
      <c r="AZ389" s="380">
        <f t="array" aca="true" ref="AZ389">INDEX(KM_PCT,MATCH($A389,'Knowledge - Percentages'!$B:$B,0),'Data - Knowledge'!AZ$8)/100</f>
        <v>0.718</v>
      </c>
      <c r="BA389" s="380">
        <f t="array" aca="true" ref="BA389">INDEX(KM_PCT,MATCH($A389,'Knowledge - Percentages'!$B:$B,0),'Data - Knowledge'!BA$8)/100</f>
        <v>0.718</v>
      </c>
      <c r="BB389" s="380">
        <f t="array" aca="true" ref="BB389">INDEX(KM_PCT,MATCH($A389,'Knowledge - Percentages'!$B:$B,0),'Data - Knowledge'!BB$8)/100</f>
        <v>0.718</v>
      </c>
      <c r="BC389" s="380">
        <f t="array" aca="true" ref="BC389">INDEX(KM_PCT,MATCH($A389,'Knowledge - Percentages'!$B:$B,0),'Data - Knowledge'!BC$8)/100</f>
        <v>0.56</v>
      </c>
      <c r="BD389" s="380">
        <f t="array" aca="true" ref="BD389">INDEX(KM_PCT,MATCH($A389,'Knowledge - Percentages'!$B:$B,0),'Data - Knowledge'!BD$8)/100</f>
        <v>0.615</v>
      </c>
      <c r="BE389" s="380">
        <f t="array" aca="true" ref="BE389">INDEX(KM_PCT,MATCH($A389,'Knowledge - Percentages'!$B:$B,0),'Data - Knowledge'!BE$8)/100</f>
        <v>0.6409999999999999</v>
      </c>
      <c r="BF389" s="380">
        <f t="array" aca="true" ref="BF389">INDEX(KM_PCT,MATCH($A389,'Knowledge - Percentages'!$B:$B,0),'Data - Knowledge'!BF$8)/100</f>
        <v>0.6409999999999999</v>
      </c>
      <c r="BG389" s="380">
        <f t="array" aca="true" ref="BG389">INDEX(KM_PCT,MATCH($A389,'Knowledge - Percentages'!$B:$B,0),'Data - Knowledge'!BG$8)/100</f>
        <v>0.669</v>
      </c>
      <c r="BH389" s="380">
        <f t="array" aca="true" ref="BH389">INDEX(KM_PCT,MATCH($A389,'Knowledge - Percentages'!$B:$B,0),'Data - Knowledge'!BH$8)/100</f>
        <v>0.669</v>
      </c>
      <c r="BI389" s="380">
        <f t="array" aca="true" ref="BI389">INDEX(KM_PCT,MATCH($A389,'Knowledge - Percentages'!$B:$B,0),'Data - Knowledge'!BI$8)/100</f>
        <v>0.669</v>
      </c>
      <c r="BJ389" s="380">
        <f t="array" aca="true" ref="BJ389">INDEX(KM_PCT,MATCH($A389,'Knowledge - Percentages'!$B:$B,0),'Data - Knowledge'!BJ$8)/100</f>
        <v>0.662</v>
      </c>
      <c r="BK389" s="380">
        <f t="array" aca="true" ref="BK389">INDEX(KM_PCT,MATCH($A389,'Knowledge - Percentages'!$B:$B,0),'Data - Knowledge'!BK$8)/100</f>
        <v>0.669</v>
      </c>
      <c r="BL389" s="380">
        <f t="array" aca="true" ref="BL389">INDEX(KM_PCT,MATCH($A389,'Knowledge - Percentages'!$B:$B,0),'Data - Knowledge'!BL$8)/100</f>
        <v>0.669</v>
      </c>
      <c r="BM389" s="380">
        <f t="array" aca="true" ref="BM389">INDEX(KM_PCT,MATCH($A389,'Knowledge - Percentages'!$B:$B,0),'Data - Knowledge'!BM$8)/100</f>
        <v>0.669</v>
      </c>
      <c r="BN389" s="380">
        <f t="array" aca="true" ref="BN389">INDEX(KM_PCT,MATCH($A389,'Knowledge - Percentages'!$B:$B,0),'Data - Knowledge'!BN$8)/100</f>
        <v>0.669</v>
      </c>
      <c r="BO389" s="380">
        <f t="array" aca="true" ref="BO389">INDEX(KM_PCT,MATCH($A389,'Knowledge - Percentages'!$B:$B,0),'Data - Knowledge'!BO$8)/100</f>
        <v>0.649</v>
      </c>
      <c r="BP389" s="380">
        <f t="array" aca="true" ref="BP389">INDEX(KM_PCT,MATCH($A389,'Knowledge - Percentages'!$B:$B,0),'Data - Knowledge'!BP$8)/100</f>
        <v>0.649</v>
      </c>
      <c r="BQ389" s="380">
        <f t="array" aca="true" ref="BQ389">INDEX(KM_PCT,MATCH($A389,'Knowledge - Percentages'!$B:$B,0),'Data - Knowledge'!BQ$8)/100</f>
        <v>0.649</v>
      </c>
    </row>
    <row r="390" spans="1:69">
      <c r="A390" t="s">
        <v>1346</v>
      </c>
      <c r="B390" t="s">
        <v>1195</v>
      </c>
      <c r="C390" t="s">
        <v>1320</v>
      </c>
      <c r="D390" t="s">
        <v>1347</v>
      </c>
      <c r="E390" s="373">
        <f>SUMPRODUCT($K$2:$BQ$2,$K390:$BQ390)/$J$2</f>
        <v>0.56725757575757585</v>
      </c>
      <c r="F390" s="379">
        <f>SUMPRODUCT($K$2:$BQ$2,$K390:$BQ390)</f>
        <v>149.75600000000003</v>
      </c>
      <c r="G390" s="373">
        <f>SUMPRODUCT($K$3:$BQ$3,$K390:$BQ390)/$J$3</f>
        <v>0.62021540041067758</v>
      </c>
      <c r="H390" s="379">
        <f>SUMPRODUCT($K$3:$BQ$3,$K390:$BQ390)</f>
        <v>6040.8979999999992</v>
      </c>
      <c r="I390" s="373">
        <f>CORREL($K$4:$BQ$4,$K390:$BQ390)</f>
        <v>-0.34233217739994276</v>
      </c>
      <c r="J390" s="379">
        <f>$E390/$G390*100</f>
        <v>91.46138186539136</v>
      </c>
      <c r="K390" s="380">
        <f t="array" aca="true" ref="K390">INDEX(KM_PCT,MATCH($A390,'Knowledge - Percentages'!$B:$B,0),'Data - Knowledge'!K$8)/100</f>
        <v>0.634</v>
      </c>
      <c r="L390" s="380">
        <f t="array" aca="true" ref="L390">INDEX(KM_PCT,MATCH($A390,'Knowledge - Percentages'!$B:$B,0),'Data - Knowledge'!L$8)/100</f>
        <v>0.634</v>
      </c>
      <c r="M390" s="380">
        <f t="array" aca="true" ref="M390">INDEX(KM_PCT,MATCH($A390,'Knowledge - Percentages'!$B:$B,0),'Data - Knowledge'!M$8)/100</f>
        <v>0.634</v>
      </c>
      <c r="N390" s="380">
        <f t="array" aca="true" ref="N390">INDEX(KM_PCT,MATCH($A390,'Knowledge - Percentages'!$B:$B,0),'Data - Knowledge'!N$8)/100</f>
        <v>0.66299999999999992</v>
      </c>
      <c r="O390" s="380">
        <f t="array" aca="true" ref="O390">INDEX(KM_PCT,MATCH($A390,'Knowledge - Percentages'!$B:$B,0),'Data - Knowledge'!O$8)/100</f>
        <v>0.66299999999999992</v>
      </c>
      <c r="P390" s="380">
        <f t="array" aca="true" ref="P390">INDEX(KM_PCT,MATCH($A390,'Knowledge - Percentages'!$B:$B,0),'Data - Knowledge'!P$8)/100</f>
        <v>0.68299999999999994</v>
      </c>
      <c r="Q390" s="380">
        <f t="array" aca="true" ref="Q390">INDEX(KM_PCT,MATCH($A390,'Knowledge - Percentages'!$B:$B,0),'Data - Knowledge'!Q$8)/100</f>
        <v>0.66299999999999992</v>
      </c>
      <c r="R390" s="380">
        <f t="array" aca="true" ref="R390">INDEX(KM_PCT,MATCH($A390,'Knowledge - Percentages'!$B:$B,0),'Data - Knowledge'!R$8)/100</f>
        <v>0.66299999999999992</v>
      </c>
      <c r="S390" s="380">
        <f t="array" aca="true" ref="S390">INDEX(KM_PCT,MATCH($A390,'Knowledge - Percentages'!$B:$B,0),'Data - Knowledge'!S$8)/100</f>
        <v>0.677</v>
      </c>
      <c r="T390" s="380">
        <f t="array" aca="true" ref="T390">INDEX(KM_PCT,MATCH($A390,'Knowledge - Percentages'!$B:$B,0),'Data - Knowledge'!T$8)/100</f>
        <v>0.635</v>
      </c>
      <c r="U390" s="380">
        <f t="array" aca="true" ref="U390">INDEX(KM_PCT,MATCH($A390,'Knowledge - Percentages'!$B:$B,0),'Data - Knowledge'!U$8)/100</f>
        <v>0.634</v>
      </c>
      <c r="V390" s="380">
        <f t="array" aca="true" ref="V390">INDEX(KM_PCT,MATCH($A390,'Knowledge - Percentages'!$B:$B,0),'Data - Knowledge'!V$8)/100</f>
        <v>0.601</v>
      </c>
      <c r="W390" s="380">
        <f t="array" aca="true" ref="W390">INDEX(KM_PCT,MATCH($A390,'Knowledge - Percentages'!$B:$B,0),'Data - Knowledge'!W$8)/100</f>
        <v>0.625</v>
      </c>
      <c r="X390" s="380">
        <f t="array" aca="true" ref="X390">INDEX(KM_PCT,MATCH($A390,'Knowledge - Percentages'!$B:$B,0),'Data - Knowledge'!X$8)/100</f>
        <v>0.625</v>
      </c>
      <c r="Y390" s="380">
        <f t="array" aca="true" ref="Y390">INDEX(KM_PCT,MATCH($A390,'Knowledge - Percentages'!$B:$B,0),'Data - Knowledge'!Y$8)/100</f>
        <v>0.654</v>
      </c>
      <c r="Z390" s="380">
        <f t="array" aca="true" ref="Z390">INDEX(KM_PCT,MATCH($A390,'Knowledge - Percentages'!$B:$B,0),'Data - Knowledge'!Z$8)/100</f>
        <v>0.613</v>
      </c>
      <c r="AA390" s="380">
        <f t="array" aca="true" ref="AA390">INDEX(KM_PCT,MATCH($A390,'Knowledge - Percentages'!$B:$B,0),'Data - Knowledge'!AA$8)/100</f>
        <v>0.64</v>
      </c>
      <c r="AB390" s="380">
        <f t="array" aca="true" ref="AB390">INDEX(KM_PCT,MATCH($A390,'Knowledge - Percentages'!$B:$B,0),'Data - Knowledge'!AB$8)/100</f>
        <v>0.648</v>
      </c>
      <c r="AC390" s="380">
        <f t="array" aca="true" ref="AC390">INDEX(KM_PCT,MATCH($A390,'Knowledge - Percentages'!$B:$B,0),'Data - Knowledge'!AC$8)/100</f>
        <v>0.614</v>
      </c>
      <c r="AD390" s="380">
        <f t="array" aca="true" ref="AD390">INDEX(KM_PCT,MATCH($A390,'Knowledge - Percentages'!$B:$B,0),'Data - Knowledge'!AD$8)/100</f>
        <v>0.614</v>
      </c>
      <c r="AE390" s="380">
        <f t="array" aca="true" ref="AE390">INDEX(KM_PCT,MATCH($A390,'Knowledge - Percentages'!$B:$B,0),'Data - Knowledge'!AE$8)/100</f>
        <v>0.642</v>
      </c>
      <c r="AF390" s="380">
        <f t="array" aca="true" ref="AF390">INDEX(KM_PCT,MATCH($A390,'Knowledge - Percentages'!$B:$B,0),'Data - Knowledge'!AF$8)/100</f>
        <v>0.633</v>
      </c>
      <c r="AG390" s="380">
        <f t="array" aca="true" ref="AG390">INDEX(KM_PCT,MATCH($A390,'Knowledge - Percentages'!$B:$B,0),'Data - Knowledge'!AG$8)/100</f>
        <v>0.633</v>
      </c>
      <c r="AH390" s="380">
        <f t="array" aca="true" ref="AH390">INDEX(KM_PCT,MATCH($A390,'Knowledge - Percentages'!$B:$B,0),'Data - Knowledge'!AH$8)/100</f>
        <v>0.62</v>
      </c>
      <c r="AI390" s="380">
        <f t="array" aca="true" ref="AI390">INDEX(KM_PCT,MATCH($A390,'Knowledge - Percentages'!$B:$B,0),'Data - Knowledge'!AI$8)/100</f>
        <v>0.62</v>
      </c>
      <c r="AJ390" s="380">
        <f t="array" aca="true" ref="AJ390">INDEX(KM_PCT,MATCH($A390,'Knowledge - Percentages'!$B:$B,0),'Data - Knowledge'!AJ$8)/100</f>
        <v>0.62</v>
      </c>
      <c r="AK390" s="380">
        <f t="array" aca="true" ref="AK390">INDEX(KM_PCT,MATCH($A390,'Knowledge - Percentages'!$B:$B,0),'Data - Knowledge'!AK$8)/100</f>
        <v>0.62</v>
      </c>
      <c r="AL390" s="380">
        <f t="array" aca="true" ref="AL390">INDEX(KM_PCT,MATCH($A390,'Knowledge - Percentages'!$B:$B,0),'Data - Knowledge'!AL$8)/100</f>
        <v>0.639</v>
      </c>
      <c r="AM390" s="380">
        <f t="array" aca="true" ref="AM390">INDEX(KM_PCT,MATCH($A390,'Knowledge - Percentages'!$B:$B,0),'Data - Knowledge'!AM$8)/100</f>
        <v>0.618</v>
      </c>
      <c r="AN390" s="380">
        <f t="array" aca="true" ref="AN390">INDEX(KM_PCT,MATCH($A390,'Knowledge - Percentages'!$B:$B,0),'Data - Knowledge'!AN$8)/100</f>
        <v>0.505</v>
      </c>
      <c r="AO390" s="380">
        <f t="array" aca="true" ref="AO390">INDEX(KM_PCT,MATCH($A390,'Knowledge - Percentages'!$B:$B,0),'Data - Knowledge'!AO$8)/100</f>
        <v>0.521</v>
      </c>
      <c r="AP390" s="380">
        <f t="array" aca="true" ref="AP390">INDEX(KM_PCT,MATCH($A390,'Knowledge - Percentages'!$B:$B,0),'Data - Knowledge'!AP$8)/100</f>
        <v>0.654</v>
      </c>
      <c r="AQ390" s="380">
        <f t="array" aca="true" ref="AQ390">INDEX(KM_PCT,MATCH($A390,'Knowledge - Percentages'!$B:$B,0),'Data - Knowledge'!AQ$8)/100</f>
        <v>0.679</v>
      </c>
      <c r="AR390" s="380">
        <f t="array" aca="true" ref="AR390">INDEX(KM_PCT,MATCH($A390,'Knowledge - Percentages'!$B:$B,0),'Data - Knowledge'!AR$8)/100</f>
        <v>0.65</v>
      </c>
      <c r="AS390" s="380">
        <f t="array" aca="true" ref="AS390">INDEX(KM_PCT,MATCH($A390,'Knowledge - Percentages'!$B:$B,0),'Data - Knowledge'!AS$8)/100</f>
        <v>0.612</v>
      </c>
      <c r="AT390" s="380">
        <f t="array" aca="true" ref="AT390">INDEX(KM_PCT,MATCH($A390,'Knowledge - Percentages'!$B:$B,0),'Data - Knowledge'!AT$8)/100</f>
        <v>0.612</v>
      </c>
      <c r="AU390" s="380">
        <f t="array" aca="true" ref="AU390">INDEX(KM_PCT,MATCH($A390,'Knowledge - Percentages'!$B:$B,0),'Data - Knowledge'!AU$8)/100</f>
        <v>0.586</v>
      </c>
      <c r="AV390" s="380">
        <f t="array" aca="true" ref="AV390">INDEX(KM_PCT,MATCH($A390,'Knowledge - Percentages'!$B:$B,0),'Data - Knowledge'!AV$8)/100</f>
        <v>0.586</v>
      </c>
      <c r="AW390" s="380">
        <f t="array" aca="true" ref="AW390">INDEX(KM_PCT,MATCH($A390,'Knowledge - Percentages'!$B:$B,0),'Data - Knowledge'!AW$8)/100</f>
        <v>0.586</v>
      </c>
      <c r="AX390" s="380">
        <f t="array" aca="true" ref="AX390">INDEX(KM_PCT,MATCH($A390,'Knowledge - Percentages'!$B:$B,0),'Data - Knowledge'!AX$8)/100</f>
        <v>0.594</v>
      </c>
      <c r="AY390" s="380">
        <f t="array" aca="true" ref="AY390">INDEX(KM_PCT,MATCH($A390,'Knowledge - Percentages'!$B:$B,0),'Data - Knowledge'!AY$8)/100</f>
        <v>0.54899999999999993</v>
      </c>
      <c r="AZ390" s="380">
        <f t="array" aca="true" ref="AZ390">INDEX(KM_PCT,MATCH($A390,'Knowledge - Percentages'!$B:$B,0),'Data - Knowledge'!AZ$8)/100</f>
        <v>0.53299999999999992</v>
      </c>
      <c r="BA390" s="380">
        <f t="array" aca="true" ref="BA390">INDEX(KM_PCT,MATCH($A390,'Knowledge - Percentages'!$B:$B,0),'Data - Knowledge'!BA$8)/100</f>
        <v>0.536</v>
      </c>
      <c r="BB390" s="380">
        <f t="array" aca="true" ref="BB390">INDEX(KM_PCT,MATCH($A390,'Knowledge - Percentages'!$B:$B,0),'Data - Knowledge'!BB$8)/100</f>
        <v>0.54899999999999993</v>
      </c>
      <c r="BC390" s="380">
        <f t="array" aca="true" ref="BC390">INDEX(KM_PCT,MATCH($A390,'Knowledge - Percentages'!$B:$B,0),'Data - Knowledge'!BC$8)/100</f>
        <v>0.496</v>
      </c>
      <c r="BD390" s="380">
        <f t="array" aca="true" ref="BD390">INDEX(KM_PCT,MATCH($A390,'Knowledge - Percentages'!$B:$B,0),'Data - Knowledge'!BD$8)/100</f>
        <v>0.499</v>
      </c>
      <c r="BE390" s="380">
        <f t="array" aca="true" ref="BE390">INDEX(KM_PCT,MATCH($A390,'Knowledge - Percentages'!$B:$B,0),'Data - Knowledge'!BE$8)/100</f>
        <v>0.494</v>
      </c>
      <c r="BF390" s="380">
        <f t="array" aca="true" ref="BF390">INDEX(KM_PCT,MATCH($A390,'Knowledge - Percentages'!$B:$B,0),'Data - Knowledge'!BF$8)/100</f>
        <v>0.499</v>
      </c>
      <c r="BG390" s="380">
        <f t="array" aca="true" ref="BG390">INDEX(KM_PCT,MATCH($A390,'Knowledge - Percentages'!$B:$B,0),'Data - Knowledge'!BG$8)/100</f>
        <v>0.58</v>
      </c>
      <c r="BH390" s="380">
        <f t="array" aca="true" ref="BH390">INDEX(KM_PCT,MATCH($A390,'Knowledge - Percentages'!$B:$B,0),'Data - Knowledge'!BH$8)/100</f>
        <v>0.6</v>
      </c>
      <c r="BI390" s="380">
        <f t="array" aca="true" ref="BI390">INDEX(KM_PCT,MATCH($A390,'Knowledge - Percentages'!$B:$B,0),'Data - Knowledge'!BI$8)/100</f>
        <v>0.58</v>
      </c>
      <c r="BJ390" s="380">
        <f t="array" aca="true" ref="BJ390">INDEX(KM_PCT,MATCH($A390,'Knowledge - Percentages'!$B:$B,0),'Data - Knowledge'!BJ$8)/100</f>
        <v>0.58</v>
      </c>
      <c r="BK390" s="380">
        <f t="array" aca="true" ref="BK390">INDEX(KM_PCT,MATCH($A390,'Knowledge - Percentages'!$B:$B,0),'Data - Knowledge'!BK$8)/100</f>
        <v>0.58</v>
      </c>
      <c r="BL390" s="380">
        <f t="array" aca="true" ref="BL390">INDEX(KM_PCT,MATCH($A390,'Knowledge - Percentages'!$B:$B,0),'Data - Knowledge'!BL$8)/100</f>
        <v>0.583</v>
      </c>
      <c r="BM390" s="380">
        <f t="array" aca="true" ref="BM390">INDEX(KM_PCT,MATCH($A390,'Knowledge - Percentages'!$B:$B,0),'Data - Knowledge'!BM$8)/100</f>
        <v>0.58</v>
      </c>
      <c r="BN390" s="380">
        <f t="array" aca="true" ref="BN390">INDEX(KM_PCT,MATCH($A390,'Knowledge - Percentages'!$B:$B,0),'Data - Knowledge'!BN$8)/100</f>
        <v>0.561</v>
      </c>
      <c r="BO390" s="380">
        <f t="array" aca="true" ref="BO390">INDEX(KM_PCT,MATCH($A390,'Knowledge - Percentages'!$B:$B,0),'Data - Knowledge'!BO$8)/100</f>
        <v>0.55299999999999994</v>
      </c>
      <c r="BP390" s="380">
        <f t="array" aca="true" ref="BP390">INDEX(KM_PCT,MATCH($A390,'Knowledge - Percentages'!$B:$B,0),'Data - Knowledge'!BP$8)/100</f>
        <v>0.55299999999999994</v>
      </c>
      <c r="BQ390" s="380">
        <f t="array" aca="true" ref="BQ390">INDEX(KM_PCT,MATCH($A390,'Knowledge - Percentages'!$B:$B,0),'Data - Knowledge'!BQ$8)/100</f>
        <v>0.51</v>
      </c>
    </row>
    <row r="391" spans="1:69">
      <c r="A391" t="s">
        <v>1348</v>
      </c>
      <c r="B391" t="s">
        <v>1195</v>
      </c>
      <c r="C391" t="s">
        <v>1320</v>
      </c>
      <c r="D391" t="s">
        <v>1349</v>
      </c>
      <c r="E391" s="373">
        <f>SUMPRODUCT($K$2:$BQ$2,$K391:$BQ391)/$J$2</f>
        <v>0.48989015151515158</v>
      </c>
      <c r="F391" s="379">
        <f>SUMPRODUCT($K$2:$BQ$2,$K391:$BQ391)</f>
        <v>129.33100000000002</v>
      </c>
      <c r="G391" s="373">
        <f>SUMPRODUCT($K$3:$BQ$3,$K391:$BQ391)/$J$3</f>
        <v>0.51837022587268988</v>
      </c>
      <c r="H391" s="379">
        <f>SUMPRODUCT($K$3:$BQ$3,$K391:$BQ391)</f>
        <v>5048.9259999999995</v>
      </c>
      <c r="I391" s="373">
        <f>CORREL($K$4:$BQ$4,$K391:$BQ391)</f>
        <v>-0.30879294214986064</v>
      </c>
      <c r="J391" s="379">
        <f>$E391/$G391*100</f>
        <v>94.505842940807156</v>
      </c>
      <c r="K391" s="380">
        <f t="array" aca="true" ref="K391">INDEX(KM_PCT,MATCH($A391,'Knowledge - Percentages'!$B:$B,0),'Data - Knowledge'!K$8)/100</f>
        <v>0.52</v>
      </c>
      <c r="L391" s="380">
        <f t="array" aca="true" ref="L391">INDEX(KM_PCT,MATCH($A391,'Knowledge - Percentages'!$B:$B,0),'Data - Knowledge'!L$8)/100</f>
        <v>0.52</v>
      </c>
      <c r="M391" s="380">
        <f t="array" aca="true" ref="M391">INDEX(KM_PCT,MATCH($A391,'Knowledge - Percentages'!$B:$B,0),'Data - Knowledge'!M$8)/100</f>
        <v>0.52</v>
      </c>
      <c r="N391" s="380">
        <f t="array" aca="true" ref="N391">INDEX(KM_PCT,MATCH($A391,'Knowledge - Percentages'!$B:$B,0),'Data - Knowledge'!N$8)/100</f>
        <v>0.53299999999999992</v>
      </c>
      <c r="O391" s="380">
        <f t="array" aca="true" ref="O391">INDEX(KM_PCT,MATCH($A391,'Knowledge - Percentages'!$B:$B,0),'Data - Knowledge'!O$8)/100</f>
        <v>0.55</v>
      </c>
      <c r="P391" s="380">
        <f t="array" aca="true" ref="P391">INDEX(KM_PCT,MATCH($A391,'Knowledge - Percentages'!$B:$B,0),'Data - Knowledge'!P$8)/100</f>
        <v>0.53299999999999992</v>
      </c>
      <c r="Q391" s="380">
        <f t="array" aca="true" ref="Q391">INDEX(KM_PCT,MATCH($A391,'Knowledge - Percentages'!$B:$B,0),'Data - Knowledge'!Q$8)/100</f>
        <v>0.545</v>
      </c>
      <c r="R391" s="380">
        <f t="array" aca="true" ref="R391">INDEX(KM_PCT,MATCH($A391,'Knowledge - Percentages'!$B:$B,0),'Data - Knowledge'!R$8)/100</f>
        <v>0.53299999999999992</v>
      </c>
      <c r="S391" s="380">
        <f t="array" aca="true" ref="S391">INDEX(KM_PCT,MATCH($A391,'Knowledge - Percentages'!$B:$B,0),'Data - Knowledge'!S$8)/100</f>
        <v>0.53299999999999992</v>
      </c>
      <c r="T391" s="380">
        <f t="array" aca="true" ref="T391">INDEX(KM_PCT,MATCH($A391,'Knowledge - Percentages'!$B:$B,0),'Data - Knowledge'!T$8)/100</f>
        <v>0.518</v>
      </c>
      <c r="U391" s="380">
        <f t="array" aca="true" ref="U391">INDEX(KM_PCT,MATCH($A391,'Knowledge - Percentages'!$B:$B,0),'Data - Knowledge'!U$8)/100</f>
        <v>0.518</v>
      </c>
      <c r="V391" s="380">
        <f t="array" aca="true" ref="V391">INDEX(KM_PCT,MATCH($A391,'Knowledge - Percentages'!$B:$B,0),'Data - Knowledge'!V$8)/100</f>
        <v>0.511</v>
      </c>
      <c r="W391" s="380">
        <f t="array" aca="true" ref="W391">INDEX(KM_PCT,MATCH($A391,'Knowledge - Percentages'!$B:$B,0),'Data - Knowledge'!W$8)/100</f>
        <v>0.518</v>
      </c>
      <c r="X391" s="380">
        <f t="array" aca="true" ref="X391">INDEX(KM_PCT,MATCH($A391,'Knowledge - Percentages'!$B:$B,0),'Data - Knowledge'!X$8)/100</f>
        <v>0.629</v>
      </c>
      <c r="Y391" s="380">
        <f t="array" aca="true" ref="Y391">INDEX(KM_PCT,MATCH($A391,'Knowledge - Percentages'!$B:$B,0),'Data - Knowledge'!Y$8)/100</f>
        <v>0.629</v>
      </c>
      <c r="Z391" s="380">
        <f t="array" aca="true" ref="Z391">INDEX(KM_PCT,MATCH($A391,'Knowledge - Percentages'!$B:$B,0),'Data - Knowledge'!Z$8)/100</f>
        <v>0.629</v>
      </c>
      <c r="AA391" s="380">
        <f t="array" aca="true" ref="AA391">INDEX(KM_PCT,MATCH($A391,'Knowledge - Percentages'!$B:$B,0),'Data - Knowledge'!AA$8)/100</f>
        <v>0.629</v>
      </c>
      <c r="AB391" s="380">
        <f t="array" aca="true" ref="AB391">INDEX(KM_PCT,MATCH($A391,'Knowledge - Percentages'!$B:$B,0),'Data - Knowledge'!AB$8)/100</f>
        <v>0.58</v>
      </c>
      <c r="AC391" s="380">
        <f t="array" aca="true" ref="AC391">INDEX(KM_PCT,MATCH($A391,'Knowledge - Percentages'!$B:$B,0),'Data - Knowledge'!AC$8)/100</f>
        <v>0.565</v>
      </c>
      <c r="AD391" s="380">
        <f t="array" aca="true" ref="AD391">INDEX(KM_PCT,MATCH($A391,'Knowledge - Percentages'!$B:$B,0),'Data - Knowledge'!AD$8)/100</f>
        <v>0.58</v>
      </c>
      <c r="AE391" s="380">
        <f t="array" aca="true" ref="AE391">INDEX(KM_PCT,MATCH($A391,'Knowledge - Percentages'!$B:$B,0),'Data - Knowledge'!AE$8)/100</f>
        <v>0.52</v>
      </c>
      <c r="AF391" s="380">
        <f t="array" aca="true" ref="AF391">INDEX(KM_PCT,MATCH($A391,'Knowledge - Percentages'!$B:$B,0),'Data - Knowledge'!AF$8)/100</f>
        <v>0.52</v>
      </c>
      <c r="AG391" s="380">
        <f t="array" aca="true" ref="AG391">INDEX(KM_PCT,MATCH($A391,'Knowledge - Percentages'!$B:$B,0),'Data - Knowledge'!AG$8)/100</f>
        <v>0.51</v>
      </c>
      <c r="AH391" s="380">
        <f t="array" aca="true" ref="AH391">INDEX(KM_PCT,MATCH($A391,'Knowledge - Percentages'!$B:$B,0),'Data - Knowledge'!AH$8)/100</f>
        <v>0.52</v>
      </c>
      <c r="AI391" s="380">
        <f t="array" aca="true" ref="AI391">INDEX(KM_PCT,MATCH($A391,'Knowledge - Percentages'!$B:$B,0),'Data - Knowledge'!AI$8)/100</f>
        <v>0.52</v>
      </c>
      <c r="AJ391" s="380">
        <f t="array" aca="true" ref="AJ391">INDEX(KM_PCT,MATCH($A391,'Knowledge - Percentages'!$B:$B,0),'Data - Knowledge'!AJ$8)/100</f>
        <v>0.528</v>
      </c>
      <c r="AK391" s="380">
        <f t="array" aca="true" ref="AK391">INDEX(KM_PCT,MATCH($A391,'Knowledge - Percentages'!$B:$B,0),'Data - Knowledge'!AK$8)/100</f>
        <v>0.5</v>
      </c>
      <c r="AL391" s="380">
        <f t="array" aca="true" ref="AL391">INDEX(KM_PCT,MATCH($A391,'Knowledge - Percentages'!$B:$B,0),'Data - Knowledge'!AL$8)/100</f>
        <v>0.528</v>
      </c>
      <c r="AM391" s="380">
        <f t="array" aca="true" ref="AM391">INDEX(KM_PCT,MATCH($A391,'Knowledge - Percentages'!$B:$B,0),'Data - Knowledge'!AM$8)/100</f>
        <v>0.52</v>
      </c>
      <c r="AN391" s="380">
        <f t="array" aca="true" ref="AN391">INDEX(KM_PCT,MATCH($A391,'Knowledge - Percentages'!$B:$B,0),'Data - Knowledge'!AN$8)/100</f>
        <v>0.461</v>
      </c>
      <c r="AO391" s="380">
        <f t="array" aca="true" ref="AO391">INDEX(KM_PCT,MATCH($A391,'Knowledge - Percentages'!$B:$B,0),'Data - Knowledge'!AO$8)/100</f>
        <v>0.526</v>
      </c>
      <c r="AP391" s="380">
        <f t="array" aca="true" ref="AP391">INDEX(KM_PCT,MATCH($A391,'Knowledge - Percentages'!$B:$B,0),'Data - Knowledge'!AP$8)/100</f>
        <v>0.536</v>
      </c>
      <c r="AQ391" s="380">
        <f t="array" aca="true" ref="AQ391">INDEX(KM_PCT,MATCH($A391,'Knowledge - Percentages'!$B:$B,0),'Data - Knowledge'!AQ$8)/100</f>
        <v>0.536</v>
      </c>
      <c r="AR391" s="380">
        <f t="array" aca="true" ref="AR391">INDEX(KM_PCT,MATCH($A391,'Knowledge - Percentages'!$B:$B,0),'Data - Knowledge'!AR$8)/100</f>
        <v>0.759</v>
      </c>
      <c r="AS391" s="380">
        <f t="array" aca="true" ref="AS391">INDEX(KM_PCT,MATCH($A391,'Knowledge - Percentages'!$B:$B,0),'Data - Knowledge'!AS$8)/100</f>
        <v>0.57100000000000006</v>
      </c>
      <c r="AT391" s="380">
        <f t="array" aca="true" ref="AT391">INDEX(KM_PCT,MATCH($A391,'Knowledge - Percentages'!$B:$B,0),'Data - Knowledge'!AT$8)/100</f>
        <v>0.57</v>
      </c>
      <c r="AU391" s="380">
        <f t="array" aca="true" ref="AU391">INDEX(KM_PCT,MATCH($A391,'Knowledge - Percentages'!$B:$B,0),'Data - Knowledge'!AU$8)/100</f>
        <v>0.48100000000000004</v>
      </c>
      <c r="AV391" s="380">
        <f t="array" aca="true" ref="AV391">INDEX(KM_PCT,MATCH($A391,'Knowledge - Percentages'!$B:$B,0),'Data - Knowledge'!AV$8)/100</f>
        <v>0.48100000000000004</v>
      </c>
      <c r="AW391" s="380">
        <f t="array" aca="true" ref="AW391">INDEX(KM_PCT,MATCH($A391,'Knowledge - Percentages'!$B:$B,0),'Data - Knowledge'!AW$8)/100</f>
        <v>0.48100000000000004</v>
      </c>
      <c r="AX391" s="380">
        <f t="array" aca="true" ref="AX391">INDEX(KM_PCT,MATCH($A391,'Knowledge - Percentages'!$B:$B,0),'Data - Knowledge'!AX$8)/100</f>
        <v>0.48100000000000004</v>
      </c>
      <c r="AY391" s="380">
        <f t="array" aca="true" ref="AY391">INDEX(KM_PCT,MATCH($A391,'Knowledge - Percentages'!$B:$B,0),'Data - Knowledge'!AY$8)/100</f>
        <v>0.474</v>
      </c>
      <c r="AZ391" s="380">
        <f t="array" aca="true" ref="AZ391">INDEX(KM_PCT,MATCH($A391,'Knowledge - Percentages'!$B:$B,0),'Data - Knowledge'!AZ$8)/100</f>
        <v>0.474</v>
      </c>
      <c r="BA391" s="380">
        <f t="array" aca="true" ref="BA391">INDEX(KM_PCT,MATCH($A391,'Knowledge - Percentages'!$B:$B,0),'Data - Knowledge'!BA$8)/100</f>
        <v>0.474</v>
      </c>
      <c r="BB391" s="380">
        <f t="array" aca="true" ref="BB391">INDEX(KM_PCT,MATCH($A391,'Knowledge - Percentages'!$B:$B,0),'Data - Knowledge'!BB$8)/100</f>
        <v>0.474</v>
      </c>
      <c r="BC391" s="380">
        <f t="array" aca="true" ref="BC391">INDEX(KM_PCT,MATCH($A391,'Knowledge - Percentages'!$B:$B,0),'Data - Knowledge'!BC$8)/100</f>
        <v>0.423</v>
      </c>
      <c r="BD391" s="380">
        <f t="array" aca="true" ref="BD391">INDEX(KM_PCT,MATCH($A391,'Knowledge - Percentages'!$B:$B,0),'Data - Knowledge'!BD$8)/100</f>
        <v>0.42100000000000004</v>
      </c>
      <c r="BE391" s="380">
        <f t="array" aca="true" ref="BE391">INDEX(KM_PCT,MATCH($A391,'Knowledge - Percentages'!$B:$B,0),'Data - Knowledge'!BE$8)/100</f>
        <v>0.43799999999999994</v>
      </c>
      <c r="BF391" s="380">
        <f t="array" aca="true" ref="BF391">INDEX(KM_PCT,MATCH($A391,'Knowledge - Percentages'!$B:$B,0),'Data - Knowledge'!BF$8)/100</f>
        <v>0.43799999999999994</v>
      </c>
      <c r="BG391" s="380">
        <f t="array" aca="true" ref="BG391">INDEX(KM_PCT,MATCH($A391,'Knowledge - Percentages'!$B:$B,0),'Data - Knowledge'!BG$8)/100</f>
        <v>0.52</v>
      </c>
      <c r="BH391" s="380">
        <f t="array" aca="true" ref="BH391">INDEX(KM_PCT,MATCH($A391,'Knowledge - Percentages'!$B:$B,0),'Data - Knowledge'!BH$8)/100</f>
        <v>0.586</v>
      </c>
      <c r="BI391" s="380">
        <f t="array" aca="true" ref="BI391">INDEX(KM_PCT,MATCH($A391,'Knowledge - Percentages'!$B:$B,0),'Data - Knowledge'!BI$8)/100</f>
        <v>0.503</v>
      </c>
      <c r="BJ391" s="380">
        <f t="array" aca="true" ref="BJ391">INDEX(KM_PCT,MATCH($A391,'Knowledge - Percentages'!$B:$B,0),'Data - Knowledge'!BJ$8)/100</f>
        <v>0.526</v>
      </c>
      <c r="BK391" s="380">
        <f t="array" aca="true" ref="BK391">INDEX(KM_PCT,MATCH($A391,'Knowledge - Percentages'!$B:$B,0),'Data - Knowledge'!BK$8)/100</f>
        <v>0.526</v>
      </c>
      <c r="BL391" s="380">
        <f t="array" aca="true" ref="BL391">INDEX(KM_PCT,MATCH($A391,'Knowledge - Percentages'!$B:$B,0),'Data - Knowledge'!BL$8)/100</f>
        <v>0.56</v>
      </c>
      <c r="BM391" s="380">
        <f t="array" aca="true" ref="BM391">INDEX(KM_PCT,MATCH($A391,'Knowledge - Percentages'!$B:$B,0),'Data - Knowledge'!BM$8)/100</f>
        <v>0.526</v>
      </c>
      <c r="BN391" s="380">
        <f t="array" aca="true" ref="BN391">INDEX(KM_PCT,MATCH($A391,'Knowledge - Percentages'!$B:$B,0),'Data - Knowledge'!BN$8)/100</f>
        <v>0.526</v>
      </c>
      <c r="BO391" s="380">
        <f t="array" aca="true" ref="BO391">INDEX(KM_PCT,MATCH($A391,'Knowledge - Percentages'!$B:$B,0),'Data - Knowledge'!BO$8)/100</f>
        <v>0.451</v>
      </c>
      <c r="BP391" s="380">
        <f t="array" aca="true" ref="BP391">INDEX(KM_PCT,MATCH($A391,'Knowledge - Percentages'!$B:$B,0),'Data - Knowledge'!BP$8)/100</f>
        <v>0.467</v>
      </c>
      <c r="BQ391" s="380">
        <f t="array" aca="true" ref="BQ391">INDEX(KM_PCT,MATCH($A391,'Knowledge - Percentages'!$B:$B,0),'Data - Knowledge'!BQ$8)/100</f>
        <v>0.467</v>
      </c>
    </row>
    <row r="392" spans="1:69">
      <c r="A392" t="s">
        <v>1350</v>
      </c>
      <c r="B392" t="s">
        <v>1195</v>
      </c>
      <c r="C392" t="s">
        <v>1351</v>
      </c>
      <c r="D392" t="s">
        <v>1321</v>
      </c>
      <c r="E392" s="373">
        <f>SUMPRODUCT($K$2:$BQ$2,$K392:$BQ392)/$J$2</f>
        <v>0.0887159090909091</v>
      </c>
      <c r="F392" s="379">
        <f>SUMPRODUCT($K$2:$BQ$2,$K392:$BQ392)</f>
        <v>23.421</v>
      </c>
      <c r="G392" s="373">
        <f>SUMPRODUCT($K$3:$BQ$3,$K392:$BQ392)/$J$3</f>
        <v>0.094732648870636565</v>
      </c>
      <c r="H392" s="379">
        <f>SUMPRODUCT($K$3:$BQ$3,$K392:$BQ392)</f>
        <v>922.69600000000014</v>
      </c>
      <c r="I392" s="373">
        <f>CORREL($K$4:$BQ$4,$K392:$BQ392)</f>
        <v>-0.27644371849661975</v>
      </c>
      <c r="J392" s="379">
        <f>$E392/$G392*100</f>
        <v>93.648715779135756</v>
      </c>
      <c r="K392" s="380">
        <f t="array" aca="true" ref="K392">INDEX(KM_PCT,MATCH($A392,'Knowledge - Percentages'!$B:$B,0),'Data - Knowledge'!K$8)/100</f>
        <v>0.095</v>
      </c>
      <c r="L392" s="380">
        <f t="array" aca="true" ref="L392">INDEX(KM_PCT,MATCH($A392,'Knowledge - Percentages'!$B:$B,0),'Data - Knowledge'!L$8)/100</f>
        <v>0.095</v>
      </c>
      <c r="M392" s="380">
        <f t="array" aca="true" ref="M392">INDEX(KM_PCT,MATCH($A392,'Knowledge - Percentages'!$B:$B,0),'Data - Knowledge'!M$8)/100</f>
        <v>0.095</v>
      </c>
      <c r="N392" s="380">
        <f t="array" aca="true" ref="N392">INDEX(KM_PCT,MATCH($A392,'Knowledge - Percentages'!$B:$B,0),'Data - Knowledge'!N$8)/100</f>
        <v>0.096</v>
      </c>
      <c r="O392" s="380">
        <f t="array" aca="true" ref="O392">INDEX(KM_PCT,MATCH($A392,'Knowledge - Percentages'!$B:$B,0),'Data - Knowledge'!O$8)/100</f>
        <v>0.098</v>
      </c>
      <c r="P392" s="380">
        <f t="array" aca="true" ref="P392">INDEX(KM_PCT,MATCH($A392,'Knowledge - Percentages'!$B:$B,0),'Data - Knowledge'!P$8)/100</f>
        <v>0.096</v>
      </c>
      <c r="Q392" s="380">
        <f t="array" aca="true" ref="Q392">INDEX(KM_PCT,MATCH($A392,'Knowledge - Percentages'!$B:$B,0),'Data - Knowledge'!Q$8)/100</f>
        <v>0.096</v>
      </c>
      <c r="R392" s="380">
        <f t="array" aca="true" ref="R392">INDEX(KM_PCT,MATCH($A392,'Knowledge - Percentages'!$B:$B,0),'Data - Knowledge'!R$8)/100</f>
        <v>0.096</v>
      </c>
      <c r="S392" s="380">
        <f t="array" aca="true" ref="S392">INDEX(KM_PCT,MATCH($A392,'Knowledge - Percentages'!$B:$B,0),'Data - Knowledge'!S$8)/100</f>
        <v>0.096</v>
      </c>
      <c r="T392" s="380">
        <f t="array" aca="true" ref="T392">INDEX(KM_PCT,MATCH($A392,'Knowledge - Percentages'!$B:$B,0),'Data - Knowledge'!T$8)/100</f>
        <v>0.095</v>
      </c>
      <c r="U392" s="380">
        <f t="array" aca="true" ref="U392">INDEX(KM_PCT,MATCH($A392,'Knowledge - Percentages'!$B:$B,0),'Data - Knowledge'!U$8)/100</f>
        <v>0.095</v>
      </c>
      <c r="V392" s="380">
        <f t="array" aca="true" ref="V392">INDEX(KM_PCT,MATCH($A392,'Knowledge - Percentages'!$B:$B,0),'Data - Knowledge'!V$8)/100</f>
        <v>0.075</v>
      </c>
      <c r="W392" s="380">
        <f t="array" aca="true" ref="W392">INDEX(KM_PCT,MATCH($A392,'Knowledge - Percentages'!$B:$B,0),'Data - Knowledge'!W$8)/100</f>
        <v>0.095</v>
      </c>
      <c r="X392" s="380">
        <f t="array" aca="true" ref="X392">INDEX(KM_PCT,MATCH($A392,'Knowledge - Percentages'!$B:$B,0),'Data - Knowledge'!X$8)/100</f>
        <v>0.124</v>
      </c>
      <c r="Y392" s="380">
        <f t="array" aca="true" ref="Y392">INDEX(KM_PCT,MATCH($A392,'Knowledge - Percentages'!$B:$B,0),'Data - Knowledge'!Y$8)/100</f>
        <v>0.124</v>
      </c>
      <c r="Z392" s="380">
        <f t="array" aca="true" ref="Z392">INDEX(KM_PCT,MATCH($A392,'Knowledge - Percentages'!$B:$B,0),'Data - Knowledge'!Z$8)/100</f>
        <v>0.142</v>
      </c>
      <c r="AA392" s="380">
        <f t="array" aca="true" ref="AA392">INDEX(KM_PCT,MATCH($A392,'Knowledge - Percentages'!$B:$B,0),'Data - Knowledge'!AA$8)/100</f>
        <v>0.124</v>
      </c>
      <c r="AB392" s="380">
        <f t="array" aca="true" ref="AB392">INDEX(KM_PCT,MATCH($A392,'Knowledge - Percentages'!$B:$B,0),'Data - Knowledge'!AB$8)/100</f>
        <v>0.105</v>
      </c>
      <c r="AC392" s="380">
        <f t="array" aca="true" ref="AC392">INDEX(KM_PCT,MATCH($A392,'Knowledge - Percentages'!$B:$B,0),'Data - Knowledge'!AC$8)/100</f>
        <v>0.11900000000000001</v>
      </c>
      <c r="AD392" s="380">
        <f t="array" aca="true" ref="AD392">INDEX(KM_PCT,MATCH($A392,'Knowledge - Percentages'!$B:$B,0),'Data - Knowledge'!AD$8)/100</f>
        <v>0.128</v>
      </c>
      <c r="AE392" s="380">
        <f t="array" aca="true" ref="AE392">INDEX(KM_PCT,MATCH($A392,'Knowledge - Percentages'!$B:$B,0),'Data - Knowledge'!AE$8)/100</f>
        <v>0.09</v>
      </c>
      <c r="AF392" s="380">
        <f t="array" aca="true" ref="AF392">INDEX(KM_PCT,MATCH($A392,'Knowledge - Percentages'!$B:$B,0),'Data - Knowledge'!AF$8)/100</f>
        <v>0.09</v>
      </c>
      <c r="AG392" s="380">
        <f t="array" aca="true" ref="AG392">INDEX(KM_PCT,MATCH($A392,'Knowledge - Percentages'!$B:$B,0),'Data - Knowledge'!AG$8)/100</f>
        <v>0.09</v>
      </c>
      <c r="AH392" s="380">
        <f t="array" aca="true" ref="AH392">INDEX(KM_PCT,MATCH($A392,'Knowledge - Percentages'!$B:$B,0),'Data - Knowledge'!AH$8)/100</f>
        <v>0.09</v>
      </c>
      <c r="AI392" s="380">
        <f t="array" aca="true" ref="AI392">INDEX(KM_PCT,MATCH($A392,'Knowledge - Percentages'!$B:$B,0),'Data - Knowledge'!AI$8)/100</f>
        <v>0.09</v>
      </c>
      <c r="AJ392" s="380">
        <f t="array" aca="true" ref="AJ392">INDEX(KM_PCT,MATCH($A392,'Knowledge - Percentages'!$B:$B,0),'Data - Knowledge'!AJ$8)/100</f>
        <v>0.09</v>
      </c>
      <c r="AK392" s="380">
        <f t="array" aca="true" ref="AK392">INDEX(KM_PCT,MATCH($A392,'Knowledge - Percentages'!$B:$B,0),'Data - Knowledge'!AK$8)/100</f>
        <v>0.09</v>
      </c>
      <c r="AL392" s="380">
        <f t="array" aca="true" ref="AL392">INDEX(KM_PCT,MATCH($A392,'Knowledge - Percentages'!$B:$B,0),'Data - Knowledge'!AL$8)/100</f>
        <v>0.09</v>
      </c>
      <c r="AM392" s="380">
        <f t="array" aca="true" ref="AM392">INDEX(KM_PCT,MATCH($A392,'Knowledge - Percentages'!$B:$B,0),'Data - Knowledge'!AM$8)/100</f>
        <v>0.083</v>
      </c>
      <c r="AN392" s="380">
        <f t="array" aca="true" ref="AN392">INDEX(KM_PCT,MATCH($A392,'Knowledge - Percentages'!$B:$B,0),'Data - Knowledge'!AN$8)/100</f>
        <v>0.09</v>
      </c>
      <c r="AO392" s="380">
        <f t="array" aca="true" ref="AO392">INDEX(KM_PCT,MATCH($A392,'Knowledge - Percentages'!$B:$B,0),'Data - Knowledge'!AO$8)/100</f>
        <v>0.09</v>
      </c>
      <c r="AP392" s="380">
        <f t="array" aca="true" ref="AP392">INDEX(KM_PCT,MATCH($A392,'Knowledge - Percentages'!$B:$B,0),'Data - Knowledge'!AP$8)/100</f>
        <v>0.09</v>
      </c>
      <c r="AQ392" s="380">
        <f t="array" aca="true" ref="AQ392">INDEX(KM_PCT,MATCH($A392,'Knowledge - Percentages'!$B:$B,0),'Data - Knowledge'!AQ$8)/100</f>
        <v>0.09</v>
      </c>
      <c r="AR392" s="380">
        <f t="array" aca="true" ref="AR392">INDEX(KM_PCT,MATCH($A392,'Knowledge - Percentages'!$B:$B,0),'Data - Knowledge'!AR$8)/100</f>
        <v>0.094</v>
      </c>
      <c r="AS392" s="380">
        <f t="array" aca="true" ref="AS392">INDEX(KM_PCT,MATCH($A392,'Knowledge - Percentages'!$B:$B,0),'Data - Knowledge'!AS$8)/100</f>
        <v>0.094</v>
      </c>
      <c r="AT392" s="380">
        <f t="array" aca="true" ref="AT392">INDEX(KM_PCT,MATCH($A392,'Knowledge - Percentages'!$B:$B,0),'Data - Knowledge'!AT$8)/100</f>
        <v>0.094</v>
      </c>
      <c r="AU392" s="380">
        <f t="array" aca="true" ref="AU392">INDEX(KM_PCT,MATCH($A392,'Knowledge - Percentages'!$B:$B,0),'Data - Knowledge'!AU$8)/100</f>
        <v>0.094</v>
      </c>
      <c r="AV392" s="380">
        <f t="array" aca="true" ref="AV392">INDEX(KM_PCT,MATCH($A392,'Knowledge - Percentages'!$B:$B,0),'Data - Knowledge'!AV$8)/100</f>
        <v>0.094</v>
      </c>
      <c r="AW392" s="380">
        <f t="array" aca="true" ref="AW392">INDEX(KM_PCT,MATCH($A392,'Knowledge - Percentages'!$B:$B,0),'Data - Knowledge'!AW$8)/100</f>
        <v>0.08900000000000001</v>
      </c>
      <c r="AX392" s="380">
        <f t="array" aca="true" ref="AX392">INDEX(KM_PCT,MATCH($A392,'Knowledge - Percentages'!$B:$B,0),'Data - Knowledge'!AX$8)/100</f>
        <v>0.13699999999999998</v>
      </c>
      <c r="AY392" s="380">
        <f t="array" aca="true" ref="AY392">INDEX(KM_PCT,MATCH($A392,'Knowledge - Percentages'!$B:$B,0),'Data - Knowledge'!AY$8)/100</f>
        <v>0.094</v>
      </c>
      <c r="AZ392" s="380">
        <f t="array" aca="true" ref="AZ392">INDEX(KM_PCT,MATCH($A392,'Knowledge - Percentages'!$B:$B,0),'Data - Knowledge'!AZ$8)/100</f>
        <v>0.09</v>
      </c>
      <c r="BA392" s="380">
        <f t="array" aca="true" ref="BA392">INDEX(KM_PCT,MATCH($A392,'Knowledge - Percentages'!$B:$B,0),'Data - Knowledge'!BA$8)/100</f>
        <v>0.094</v>
      </c>
      <c r="BB392" s="380">
        <f t="array" aca="true" ref="BB392">INDEX(KM_PCT,MATCH($A392,'Knowledge - Percentages'!$B:$B,0),'Data - Knowledge'!BB$8)/100</f>
        <v>0.094</v>
      </c>
      <c r="BC392" s="380">
        <f t="array" aca="true" ref="BC392">INDEX(KM_PCT,MATCH($A392,'Knowledge - Percentages'!$B:$B,0),'Data - Knowledge'!BC$8)/100</f>
        <v>0.093000000000000013</v>
      </c>
      <c r="BD392" s="380">
        <f t="array" aca="true" ref="BD392">INDEX(KM_PCT,MATCH($A392,'Knowledge - Percentages'!$B:$B,0),'Data - Knowledge'!BD$8)/100</f>
        <v>0.086</v>
      </c>
      <c r="BE392" s="380">
        <f t="array" aca="true" ref="BE392">INDEX(KM_PCT,MATCH($A392,'Knowledge - Percentages'!$B:$B,0),'Data - Knowledge'!BE$8)/100</f>
        <v>0.093000000000000013</v>
      </c>
      <c r="BF392" s="380">
        <f t="array" aca="true" ref="BF392">INDEX(KM_PCT,MATCH($A392,'Knowledge - Percentages'!$B:$B,0),'Data - Knowledge'!BF$8)/100</f>
        <v>0.093000000000000013</v>
      </c>
      <c r="BG392" s="380">
        <f t="array" aca="true" ref="BG392">INDEX(KM_PCT,MATCH($A392,'Knowledge - Percentages'!$B:$B,0),'Data - Knowledge'!BG$8)/100</f>
        <v>0.10300000000000001</v>
      </c>
      <c r="BH392" s="380">
        <f t="array" aca="true" ref="BH392">INDEX(KM_PCT,MATCH($A392,'Knowledge - Percentages'!$B:$B,0),'Data - Knowledge'!BH$8)/100</f>
        <v>0.155</v>
      </c>
      <c r="BI392" s="380">
        <f t="array" aca="true" ref="BI392">INDEX(KM_PCT,MATCH($A392,'Knowledge - Percentages'!$B:$B,0),'Data - Knowledge'!BI$8)/100</f>
        <v>0.10300000000000001</v>
      </c>
      <c r="BJ392" s="380">
        <f t="array" aca="true" ref="BJ392">INDEX(KM_PCT,MATCH($A392,'Knowledge - Percentages'!$B:$B,0),'Data - Knowledge'!BJ$8)/100</f>
        <v>0.08900000000000001</v>
      </c>
      <c r="BK392" s="380">
        <f t="array" aca="true" ref="BK392">INDEX(KM_PCT,MATCH($A392,'Knowledge - Percentages'!$B:$B,0),'Data - Knowledge'!BK$8)/100</f>
        <v>0.08900000000000001</v>
      </c>
      <c r="BL392" s="380">
        <f t="array" aca="true" ref="BL392">INDEX(KM_PCT,MATCH($A392,'Knowledge - Percentages'!$B:$B,0),'Data - Knowledge'!BL$8)/100</f>
        <v>0.08900000000000001</v>
      </c>
      <c r="BM392" s="380">
        <f t="array" aca="true" ref="BM392">INDEX(KM_PCT,MATCH($A392,'Knowledge - Percentages'!$B:$B,0),'Data - Knowledge'!BM$8)/100</f>
        <v>0.08900000000000001</v>
      </c>
      <c r="BN392" s="380">
        <f t="array" aca="true" ref="BN392">INDEX(KM_PCT,MATCH($A392,'Knowledge - Percentages'!$B:$B,0),'Data - Knowledge'!BN$8)/100</f>
        <v>0.08900000000000001</v>
      </c>
      <c r="BO392" s="380">
        <f t="array" aca="true" ref="BO392">INDEX(KM_PCT,MATCH($A392,'Knowledge - Percentages'!$B:$B,0),'Data - Knowledge'!BO$8)/100</f>
        <v>0.08199999999999999</v>
      </c>
      <c r="BP392" s="380">
        <f t="array" aca="true" ref="BP392">INDEX(KM_PCT,MATCH($A392,'Knowledge - Percentages'!$B:$B,0),'Data - Knowledge'!BP$8)/100</f>
        <v>0.08199999999999999</v>
      </c>
      <c r="BQ392" s="380">
        <f t="array" aca="true" ref="BQ392">INDEX(KM_PCT,MATCH($A392,'Knowledge - Percentages'!$B:$B,0),'Data - Knowledge'!BQ$8)/100</f>
        <v>0.069</v>
      </c>
    </row>
    <row r="393" spans="1:69">
      <c r="A393" t="s">
        <v>1352</v>
      </c>
      <c r="B393" t="s">
        <v>1195</v>
      </c>
      <c r="C393" t="s">
        <v>1351</v>
      </c>
      <c r="D393" t="s">
        <v>1323</v>
      </c>
      <c r="E393" s="373">
        <f>SUMPRODUCT($K$2:$BQ$2,$K393:$BQ393)/$J$2</f>
        <v>0.42204924242424235</v>
      </c>
      <c r="F393" s="379">
        <f>SUMPRODUCT($K$2:$BQ$2,$K393:$BQ393)</f>
        <v>111.42099999999998</v>
      </c>
      <c r="G393" s="373">
        <f>SUMPRODUCT($K$3:$BQ$3,$K393:$BQ393)/$J$3</f>
        <v>0.46040913757700197</v>
      </c>
      <c r="H393" s="379">
        <f>SUMPRODUCT($K$3:$BQ$3,$K393:$BQ393)</f>
        <v>4484.3849999999993</v>
      </c>
      <c r="I393" s="373">
        <f>CORREL($K$4:$BQ$4,$K393:$BQ393)</f>
        <v>-0.31657755338565557</v>
      </c>
      <c r="J393" s="379">
        <f>$E393/$G393*100</f>
        <v>91.668302815483543</v>
      </c>
      <c r="K393" s="380">
        <f t="array" aca="true" ref="K393">INDEX(KM_PCT,MATCH($A393,'Knowledge - Percentages'!$B:$B,0),'Data - Knowledge'!K$8)/100</f>
        <v>0.52</v>
      </c>
      <c r="L393" s="380">
        <f t="array" aca="true" ref="L393">INDEX(KM_PCT,MATCH($A393,'Knowledge - Percentages'!$B:$B,0),'Data - Knowledge'!L$8)/100</f>
        <v>0.599</v>
      </c>
      <c r="M393" s="380">
        <f t="array" aca="true" ref="M393">INDEX(KM_PCT,MATCH($A393,'Knowledge - Percentages'!$B:$B,0),'Data - Knowledge'!M$8)/100</f>
        <v>0.52</v>
      </c>
      <c r="N393" s="380">
        <f t="array" aca="true" ref="N393">INDEX(KM_PCT,MATCH($A393,'Knowledge - Percentages'!$B:$B,0),'Data - Knowledge'!N$8)/100</f>
        <v>0.49700000000000005</v>
      </c>
      <c r="O393" s="380">
        <f t="array" aca="true" ref="O393">INDEX(KM_PCT,MATCH($A393,'Knowledge - Percentages'!$B:$B,0),'Data - Knowledge'!O$8)/100</f>
        <v>0.49700000000000005</v>
      </c>
      <c r="P393" s="380">
        <f t="array" aca="true" ref="P393">INDEX(KM_PCT,MATCH($A393,'Knowledge - Percentages'!$B:$B,0),'Data - Knowledge'!P$8)/100</f>
        <v>0.49700000000000005</v>
      </c>
      <c r="Q393" s="380">
        <f t="array" aca="true" ref="Q393">INDEX(KM_PCT,MATCH($A393,'Knowledge - Percentages'!$B:$B,0),'Data - Knowledge'!Q$8)/100</f>
        <v>0.49700000000000005</v>
      </c>
      <c r="R393" s="380">
        <f t="array" aca="true" ref="R393">INDEX(KM_PCT,MATCH($A393,'Knowledge - Percentages'!$B:$B,0),'Data - Knowledge'!R$8)/100</f>
        <v>0.49700000000000005</v>
      </c>
      <c r="S393" s="380">
        <f t="array" aca="true" ref="S393">INDEX(KM_PCT,MATCH($A393,'Knowledge - Percentages'!$B:$B,0),'Data - Knowledge'!S$8)/100</f>
        <v>0.522</v>
      </c>
      <c r="T393" s="380">
        <f t="array" aca="true" ref="T393">INDEX(KM_PCT,MATCH($A393,'Knowledge - Percentages'!$B:$B,0),'Data - Knowledge'!T$8)/100</f>
        <v>0.44799999999999995</v>
      </c>
      <c r="U393" s="380">
        <f t="array" aca="true" ref="U393">INDEX(KM_PCT,MATCH($A393,'Knowledge - Percentages'!$B:$B,0),'Data - Knowledge'!U$8)/100</f>
        <v>0.445</v>
      </c>
      <c r="V393" s="380">
        <f t="array" aca="true" ref="V393">INDEX(KM_PCT,MATCH($A393,'Knowledge - Percentages'!$B:$B,0),'Data - Knowledge'!V$8)/100</f>
        <v>0.41700000000000004</v>
      </c>
      <c r="W393" s="380">
        <f t="array" aca="true" ref="W393">INDEX(KM_PCT,MATCH($A393,'Knowledge - Percentages'!$B:$B,0),'Data - Knowledge'!W$8)/100</f>
        <v>0.429</v>
      </c>
      <c r="X393" s="380">
        <f t="array" aca="true" ref="X393">INDEX(KM_PCT,MATCH($A393,'Knowledge - Percentages'!$B:$B,0),'Data - Knowledge'!X$8)/100</f>
        <v>0.506</v>
      </c>
      <c r="Y393" s="380">
        <f t="array" aca="true" ref="Y393">INDEX(KM_PCT,MATCH($A393,'Knowledge - Percentages'!$B:$B,0),'Data - Knowledge'!Y$8)/100</f>
        <v>0.506</v>
      </c>
      <c r="Z393" s="380">
        <f t="array" aca="true" ref="Z393">INDEX(KM_PCT,MATCH($A393,'Knowledge - Percentages'!$B:$B,0),'Data - Knowledge'!Z$8)/100</f>
        <v>0.506</v>
      </c>
      <c r="AA393" s="380">
        <f t="array" aca="true" ref="AA393">INDEX(KM_PCT,MATCH($A393,'Knowledge - Percentages'!$B:$B,0),'Data - Knowledge'!AA$8)/100</f>
        <v>0.537</v>
      </c>
      <c r="AB393" s="380">
        <f t="array" aca="true" ref="AB393">INDEX(KM_PCT,MATCH($A393,'Knowledge - Percentages'!$B:$B,0),'Data - Knowledge'!AB$8)/100</f>
        <v>0.48</v>
      </c>
      <c r="AC393" s="380">
        <f t="array" aca="true" ref="AC393">INDEX(KM_PCT,MATCH($A393,'Knowledge - Percentages'!$B:$B,0),'Data - Knowledge'!AC$8)/100</f>
        <v>0.479</v>
      </c>
      <c r="AD393" s="380">
        <f t="array" aca="true" ref="AD393">INDEX(KM_PCT,MATCH($A393,'Knowledge - Percentages'!$B:$B,0),'Data - Knowledge'!AD$8)/100</f>
        <v>0.48</v>
      </c>
      <c r="AE393" s="380">
        <f t="array" aca="true" ref="AE393">INDEX(KM_PCT,MATCH($A393,'Knowledge - Percentages'!$B:$B,0),'Data - Knowledge'!AE$8)/100</f>
        <v>0.456</v>
      </c>
      <c r="AF393" s="380">
        <f t="array" aca="true" ref="AF393">INDEX(KM_PCT,MATCH($A393,'Knowledge - Percentages'!$B:$B,0),'Data - Knowledge'!AF$8)/100</f>
        <v>0.456</v>
      </c>
      <c r="AG393" s="380">
        <f t="array" aca="true" ref="AG393">INDEX(KM_PCT,MATCH($A393,'Knowledge - Percentages'!$B:$B,0),'Data - Knowledge'!AG$8)/100</f>
        <v>0.456</v>
      </c>
      <c r="AH393" s="380">
        <f t="array" aca="true" ref="AH393">INDEX(KM_PCT,MATCH($A393,'Knowledge - Percentages'!$B:$B,0),'Data - Knowledge'!AH$8)/100</f>
        <v>0.456</v>
      </c>
      <c r="AI393" s="380">
        <f t="array" aca="true" ref="AI393">INDEX(KM_PCT,MATCH($A393,'Knowledge - Percentages'!$B:$B,0),'Data - Knowledge'!AI$8)/100</f>
        <v>0.456</v>
      </c>
      <c r="AJ393" s="380">
        <f t="array" aca="true" ref="AJ393">INDEX(KM_PCT,MATCH($A393,'Knowledge - Percentages'!$B:$B,0),'Data - Knowledge'!AJ$8)/100</f>
        <v>0.46299999999999997</v>
      </c>
      <c r="AK393" s="380">
        <f t="array" aca="true" ref="AK393">INDEX(KM_PCT,MATCH($A393,'Knowledge - Percentages'!$B:$B,0),'Data - Knowledge'!AK$8)/100</f>
        <v>0.456</v>
      </c>
      <c r="AL393" s="380">
        <f t="array" aca="true" ref="AL393">INDEX(KM_PCT,MATCH($A393,'Knowledge - Percentages'!$B:$B,0),'Data - Knowledge'!AL$8)/100</f>
        <v>0.456</v>
      </c>
      <c r="AM393" s="380">
        <f t="array" aca="true" ref="AM393">INDEX(KM_PCT,MATCH($A393,'Knowledge - Percentages'!$B:$B,0),'Data - Knowledge'!AM$8)/100</f>
        <v>0.456</v>
      </c>
      <c r="AN393" s="380">
        <f t="array" aca="true" ref="AN393">INDEX(KM_PCT,MATCH($A393,'Knowledge - Percentages'!$B:$B,0),'Data - Knowledge'!AN$8)/100</f>
        <v>0.39299999999999996</v>
      </c>
      <c r="AO393" s="380">
        <f t="array" aca="true" ref="AO393">INDEX(KM_PCT,MATCH($A393,'Knowledge - Percentages'!$B:$B,0),'Data - Knowledge'!AO$8)/100</f>
        <v>0.39299999999999996</v>
      </c>
      <c r="AP393" s="380">
        <f t="array" aca="true" ref="AP393">INDEX(KM_PCT,MATCH($A393,'Knowledge - Percentages'!$B:$B,0),'Data - Knowledge'!AP$8)/100</f>
        <v>0.512</v>
      </c>
      <c r="AQ393" s="380">
        <f t="array" aca="true" ref="AQ393">INDEX(KM_PCT,MATCH($A393,'Knowledge - Percentages'!$B:$B,0),'Data - Knowledge'!AQ$8)/100</f>
        <v>0.535</v>
      </c>
      <c r="AR393" s="380">
        <f t="array" aca="true" ref="AR393">INDEX(KM_PCT,MATCH($A393,'Knowledge - Percentages'!$B:$B,0),'Data - Knowledge'!AR$8)/100</f>
        <v>0.43200000000000005</v>
      </c>
      <c r="AS393" s="380">
        <f t="array" aca="true" ref="AS393">INDEX(KM_PCT,MATCH($A393,'Knowledge - Percentages'!$B:$B,0),'Data - Knowledge'!AS$8)/100</f>
        <v>0.48200000000000004</v>
      </c>
      <c r="AT393" s="380">
        <f t="array" aca="true" ref="AT393">INDEX(KM_PCT,MATCH($A393,'Knowledge - Percentages'!$B:$B,0),'Data - Knowledge'!AT$8)/100</f>
        <v>0.43200000000000005</v>
      </c>
      <c r="AU393" s="380">
        <f t="array" aca="true" ref="AU393">INDEX(KM_PCT,MATCH($A393,'Knowledge - Percentages'!$B:$B,0),'Data - Knowledge'!AU$8)/100</f>
        <v>0.424</v>
      </c>
      <c r="AV393" s="380">
        <f t="array" aca="true" ref="AV393">INDEX(KM_PCT,MATCH($A393,'Knowledge - Percentages'!$B:$B,0),'Data - Knowledge'!AV$8)/100</f>
        <v>0.424</v>
      </c>
      <c r="AW393" s="380">
        <f t="array" aca="true" ref="AW393">INDEX(KM_PCT,MATCH($A393,'Knowledge - Percentages'!$B:$B,0),'Data - Knowledge'!AW$8)/100</f>
        <v>0.424</v>
      </c>
      <c r="AX393" s="380">
        <f t="array" aca="true" ref="AX393">INDEX(KM_PCT,MATCH($A393,'Knowledge - Percentages'!$B:$B,0),'Data - Knowledge'!AX$8)/100</f>
        <v>0.442</v>
      </c>
      <c r="AY393" s="380">
        <f t="array" aca="true" ref="AY393">INDEX(KM_PCT,MATCH($A393,'Knowledge - Percentages'!$B:$B,0),'Data - Knowledge'!AY$8)/100</f>
        <v>0.424</v>
      </c>
      <c r="AZ393" s="380">
        <f t="array" aca="true" ref="AZ393">INDEX(KM_PCT,MATCH($A393,'Knowledge - Percentages'!$B:$B,0),'Data - Knowledge'!AZ$8)/100</f>
        <v>0.433</v>
      </c>
      <c r="BA393" s="380">
        <f t="array" aca="true" ref="BA393">INDEX(KM_PCT,MATCH($A393,'Knowledge - Percentages'!$B:$B,0),'Data - Knowledge'!BA$8)/100</f>
        <v>0.424</v>
      </c>
      <c r="BB393" s="380">
        <f t="array" aca="true" ref="BB393">INDEX(KM_PCT,MATCH($A393,'Knowledge - Percentages'!$B:$B,0),'Data - Knowledge'!BB$8)/100</f>
        <v>0.424</v>
      </c>
      <c r="BC393" s="380">
        <f t="array" aca="true" ref="BC393">INDEX(KM_PCT,MATCH($A393,'Knowledge - Percentages'!$B:$B,0),'Data - Knowledge'!BC$8)/100</f>
        <v>0.35200000000000004</v>
      </c>
      <c r="BD393" s="380">
        <f t="array" aca="true" ref="BD393">INDEX(KM_PCT,MATCH($A393,'Knowledge - Percentages'!$B:$B,0),'Data - Knowledge'!BD$8)/100</f>
        <v>0.354</v>
      </c>
      <c r="BE393" s="380">
        <f t="array" aca="true" ref="BE393">INDEX(KM_PCT,MATCH($A393,'Knowledge - Percentages'!$B:$B,0),'Data - Knowledge'!BE$8)/100</f>
        <v>0.379</v>
      </c>
      <c r="BF393" s="380">
        <f t="array" aca="true" ref="BF393">INDEX(KM_PCT,MATCH($A393,'Knowledge - Percentages'!$B:$B,0),'Data - Knowledge'!BF$8)/100</f>
        <v>0.379</v>
      </c>
      <c r="BG393" s="380">
        <f t="array" aca="true" ref="BG393">INDEX(KM_PCT,MATCH($A393,'Knowledge - Percentages'!$B:$B,0),'Data - Knowledge'!BG$8)/100</f>
        <v>0.43</v>
      </c>
      <c r="BH393" s="380">
        <f t="array" aca="true" ref="BH393">INDEX(KM_PCT,MATCH($A393,'Knowledge - Percentages'!$B:$B,0),'Data - Knowledge'!BH$8)/100</f>
        <v>0.45299999999999996</v>
      </c>
      <c r="BI393" s="380">
        <f t="array" aca="true" ref="BI393">INDEX(KM_PCT,MATCH($A393,'Knowledge - Percentages'!$B:$B,0),'Data - Knowledge'!BI$8)/100</f>
        <v>0.43</v>
      </c>
      <c r="BJ393" s="380">
        <f t="array" aca="true" ref="BJ393">INDEX(KM_PCT,MATCH($A393,'Knowledge - Percentages'!$B:$B,0),'Data - Knowledge'!BJ$8)/100</f>
        <v>0.43</v>
      </c>
      <c r="BK393" s="380">
        <f t="array" aca="true" ref="BK393">INDEX(KM_PCT,MATCH($A393,'Knowledge - Percentages'!$B:$B,0),'Data - Knowledge'!BK$8)/100</f>
        <v>0.43</v>
      </c>
      <c r="BL393" s="380">
        <f t="array" aca="true" ref="BL393">INDEX(KM_PCT,MATCH($A393,'Knowledge - Percentages'!$B:$B,0),'Data - Knowledge'!BL$8)/100</f>
        <v>0.43</v>
      </c>
      <c r="BM393" s="380">
        <f t="array" aca="true" ref="BM393">INDEX(KM_PCT,MATCH($A393,'Knowledge - Percentages'!$B:$B,0),'Data - Knowledge'!BM$8)/100</f>
        <v>0.43</v>
      </c>
      <c r="BN393" s="380">
        <f t="array" aca="true" ref="BN393">INDEX(KM_PCT,MATCH($A393,'Knowledge - Percentages'!$B:$B,0),'Data - Knowledge'!BN$8)/100</f>
        <v>0.43</v>
      </c>
      <c r="BO393" s="380">
        <f t="array" aca="true" ref="BO393">INDEX(KM_PCT,MATCH($A393,'Knowledge - Percentages'!$B:$B,0),'Data - Knowledge'!BO$8)/100</f>
        <v>0.395</v>
      </c>
      <c r="BP393" s="380">
        <f t="array" aca="true" ref="BP393">INDEX(KM_PCT,MATCH($A393,'Knowledge - Percentages'!$B:$B,0),'Data - Knowledge'!BP$8)/100</f>
        <v>0.395</v>
      </c>
      <c r="BQ393" s="380">
        <f t="array" aca="true" ref="BQ393">INDEX(KM_PCT,MATCH($A393,'Knowledge - Percentages'!$B:$B,0),'Data - Knowledge'!BQ$8)/100</f>
        <v>0.363</v>
      </c>
    </row>
    <row r="394" spans="1:69">
      <c r="A394" t="s">
        <v>1353</v>
      </c>
      <c r="B394" t="s">
        <v>1195</v>
      </c>
      <c r="C394" t="s">
        <v>1351</v>
      </c>
      <c r="D394" t="s">
        <v>1325</v>
      </c>
      <c r="E394" s="373">
        <f>SUMPRODUCT($K$2:$BQ$2,$K394:$BQ394)/$J$2</f>
        <v>0.33738636363636371</v>
      </c>
      <c r="F394" s="379">
        <f>SUMPRODUCT($K$2:$BQ$2,$K394:$BQ394)</f>
        <v>89.070000000000022</v>
      </c>
      <c r="G394" s="373">
        <f>SUMPRODUCT($K$3:$BQ$3,$K394:$BQ394)/$J$3</f>
        <v>0.41510872689938422</v>
      </c>
      <c r="H394" s="379">
        <f>SUMPRODUCT($K$3:$BQ$3,$K394:$BQ394)</f>
        <v>4043.1590000000024</v>
      </c>
      <c r="I394" s="373">
        <f>CORREL($K$4:$BQ$4,$K394:$BQ394)</f>
        <v>-0.398574051468611</v>
      </c>
      <c r="J394" s="379">
        <f>$E394/$G394*100</f>
        <v>81.276625079997615</v>
      </c>
      <c r="K394" s="380">
        <f t="array" aca="true" ref="K394">INDEX(KM_PCT,MATCH($A394,'Knowledge - Percentages'!$B:$B,0),'Data - Knowledge'!K$8)/100</f>
        <v>0.49200000000000005</v>
      </c>
      <c r="L394" s="380">
        <f t="array" aca="true" ref="L394">INDEX(KM_PCT,MATCH($A394,'Knowledge - Percentages'!$B:$B,0),'Data - Knowledge'!L$8)/100</f>
        <v>0.591</v>
      </c>
      <c r="M394" s="380">
        <f t="array" aca="true" ref="M394">INDEX(KM_PCT,MATCH($A394,'Knowledge - Percentages'!$B:$B,0),'Data - Knowledge'!M$8)/100</f>
        <v>0.49200000000000005</v>
      </c>
      <c r="N394" s="380">
        <f t="array" aca="true" ref="N394">INDEX(KM_PCT,MATCH($A394,'Knowledge - Percentages'!$B:$B,0),'Data - Knowledge'!N$8)/100</f>
        <v>0.44</v>
      </c>
      <c r="O394" s="380">
        <f t="array" aca="true" ref="O394">INDEX(KM_PCT,MATCH($A394,'Knowledge - Percentages'!$B:$B,0),'Data - Knowledge'!O$8)/100</f>
        <v>0.478</v>
      </c>
      <c r="P394" s="380">
        <f t="array" aca="true" ref="P394">INDEX(KM_PCT,MATCH($A394,'Knowledge - Percentages'!$B:$B,0),'Data - Knowledge'!P$8)/100</f>
        <v>0.48100000000000004</v>
      </c>
      <c r="Q394" s="380">
        <f t="array" aca="true" ref="Q394">INDEX(KM_PCT,MATCH($A394,'Knowledge - Percentages'!$B:$B,0),'Data - Knowledge'!Q$8)/100</f>
        <v>0.478</v>
      </c>
      <c r="R394" s="380">
        <f t="array" aca="true" ref="R394">INDEX(KM_PCT,MATCH($A394,'Knowledge - Percentages'!$B:$B,0),'Data - Knowledge'!R$8)/100</f>
        <v>0.499</v>
      </c>
      <c r="S394" s="380">
        <f t="array" aca="true" ref="S394">INDEX(KM_PCT,MATCH($A394,'Knowledge - Percentages'!$B:$B,0),'Data - Knowledge'!S$8)/100</f>
        <v>0.544</v>
      </c>
      <c r="T394" s="380">
        <f t="array" aca="true" ref="T394">INDEX(KM_PCT,MATCH($A394,'Knowledge - Percentages'!$B:$B,0),'Data - Knowledge'!T$8)/100</f>
        <v>0.424</v>
      </c>
      <c r="U394" s="380">
        <f t="array" aca="true" ref="U394">INDEX(KM_PCT,MATCH($A394,'Knowledge - Percentages'!$B:$B,0),'Data - Knowledge'!U$8)/100</f>
        <v>0.418</v>
      </c>
      <c r="V394" s="380">
        <f t="array" aca="true" ref="V394">INDEX(KM_PCT,MATCH($A394,'Knowledge - Percentages'!$B:$B,0),'Data - Knowledge'!V$8)/100</f>
        <v>0.325</v>
      </c>
      <c r="W394" s="380">
        <f t="array" aca="true" ref="W394">INDEX(KM_PCT,MATCH($A394,'Knowledge - Percentages'!$B:$B,0),'Data - Knowledge'!W$8)/100</f>
        <v>0.418</v>
      </c>
      <c r="X394" s="380">
        <f t="array" aca="true" ref="X394">INDEX(KM_PCT,MATCH($A394,'Knowledge - Percentages'!$B:$B,0),'Data - Knowledge'!X$8)/100</f>
        <v>0.534</v>
      </c>
      <c r="Y394" s="380">
        <f t="array" aca="true" ref="Y394">INDEX(KM_PCT,MATCH($A394,'Knowledge - Percentages'!$B:$B,0),'Data - Knowledge'!Y$8)/100</f>
        <v>0.599</v>
      </c>
      <c r="Z394" s="380">
        <f t="array" aca="true" ref="Z394">INDEX(KM_PCT,MATCH($A394,'Knowledge - Percentages'!$B:$B,0),'Data - Knowledge'!Z$8)/100</f>
        <v>0.486</v>
      </c>
      <c r="AA394" s="380">
        <f t="array" aca="true" ref="AA394">INDEX(KM_PCT,MATCH($A394,'Knowledge - Percentages'!$B:$B,0),'Data - Knowledge'!AA$8)/100</f>
        <v>0.534</v>
      </c>
      <c r="AB394" s="380">
        <f t="array" aca="true" ref="AB394">INDEX(KM_PCT,MATCH($A394,'Knowledge - Percentages'!$B:$B,0),'Data - Knowledge'!AB$8)/100</f>
        <v>0.51</v>
      </c>
      <c r="AC394" s="380">
        <f t="array" aca="true" ref="AC394">INDEX(KM_PCT,MATCH($A394,'Knowledge - Percentages'!$B:$B,0),'Data - Knowledge'!AC$8)/100</f>
        <v>0.51</v>
      </c>
      <c r="AD394" s="380">
        <f t="array" aca="true" ref="AD394">INDEX(KM_PCT,MATCH($A394,'Knowledge - Percentages'!$B:$B,0),'Data - Knowledge'!AD$8)/100</f>
        <v>0.51</v>
      </c>
      <c r="AE394" s="380">
        <f t="array" aca="true" ref="AE394">INDEX(KM_PCT,MATCH($A394,'Knowledge - Percentages'!$B:$B,0),'Data - Knowledge'!AE$8)/100</f>
        <v>0.35</v>
      </c>
      <c r="AF394" s="380">
        <f t="array" aca="true" ref="AF394">INDEX(KM_PCT,MATCH($A394,'Knowledge - Percentages'!$B:$B,0),'Data - Knowledge'!AF$8)/100</f>
        <v>0.376</v>
      </c>
      <c r="AG394" s="380">
        <f t="array" aca="true" ref="AG394">INDEX(KM_PCT,MATCH($A394,'Knowledge - Percentages'!$B:$B,0),'Data - Knowledge'!AG$8)/100</f>
        <v>0.376</v>
      </c>
      <c r="AH394" s="380">
        <f t="array" aca="true" ref="AH394">INDEX(KM_PCT,MATCH($A394,'Knowledge - Percentages'!$B:$B,0),'Data - Knowledge'!AH$8)/100</f>
        <v>0.41</v>
      </c>
      <c r="AI394" s="380">
        <f t="array" aca="true" ref="AI394">INDEX(KM_PCT,MATCH($A394,'Knowledge - Percentages'!$B:$B,0),'Data - Knowledge'!AI$8)/100</f>
        <v>0.41</v>
      </c>
      <c r="AJ394" s="380">
        <f t="array" aca="true" ref="AJ394">INDEX(KM_PCT,MATCH($A394,'Knowledge - Percentages'!$B:$B,0),'Data - Knowledge'!AJ$8)/100</f>
        <v>0.41</v>
      </c>
      <c r="AK394" s="380">
        <f t="array" aca="true" ref="AK394">INDEX(KM_PCT,MATCH($A394,'Knowledge - Percentages'!$B:$B,0),'Data - Knowledge'!AK$8)/100</f>
        <v>0.40399999999999997</v>
      </c>
      <c r="AL394" s="380">
        <f t="array" aca="true" ref="AL394">INDEX(KM_PCT,MATCH($A394,'Knowledge - Percentages'!$B:$B,0),'Data - Knowledge'!AL$8)/100</f>
        <v>0.40399999999999997</v>
      </c>
      <c r="AM394" s="380">
        <f t="array" aca="true" ref="AM394">INDEX(KM_PCT,MATCH($A394,'Knowledge - Percentages'!$B:$B,0),'Data - Knowledge'!AM$8)/100</f>
        <v>0.40399999999999997</v>
      </c>
      <c r="AN394" s="380">
        <f t="array" aca="true" ref="AN394">INDEX(KM_PCT,MATCH($A394,'Knowledge - Percentages'!$B:$B,0),'Data - Knowledge'!AN$8)/100</f>
        <v>0.35</v>
      </c>
      <c r="AO394" s="380">
        <f t="array" aca="true" ref="AO394">INDEX(KM_PCT,MATCH($A394,'Knowledge - Percentages'!$B:$B,0),'Data - Knowledge'!AO$8)/100</f>
        <v>0.359</v>
      </c>
      <c r="AP394" s="380">
        <f t="array" aca="true" ref="AP394">INDEX(KM_PCT,MATCH($A394,'Knowledge - Percentages'!$B:$B,0),'Data - Knowledge'!AP$8)/100</f>
        <v>0.505</v>
      </c>
      <c r="AQ394" s="380">
        <f t="array" aca="true" ref="AQ394">INDEX(KM_PCT,MATCH($A394,'Knowledge - Percentages'!$B:$B,0),'Data - Knowledge'!AQ$8)/100</f>
        <v>0.469</v>
      </c>
      <c r="AR394" s="380">
        <f t="array" aca="true" ref="AR394">INDEX(KM_PCT,MATCH($A394,'Knowledge - Percentages'!$B:$B,0),'Data - Knowledge'!AR$8)/100</f>
        <v>0.442</v>
      </c>
      <c r="AS394" s="380">
        <f t="array" aca="true" ref="AS394">INDEX(KM_PCT,MATCH($A394,'Knowledge - Percentages'!$B:$B,0),'Data - Knowledge'!AS$8)/100</f>
        <v>0.442</v>
      </c>
      <c r="AT394" s="380">
        <f t="array" aca="true" ref="AT394">INDEX(KM_PCT,MATCH($A394,'Knowledge - Percentages'!$B:$B,0),'Data - Knowledge'!AT$8)/100</f>
        <v>0.442</v>
      </c>
      <c r="AU394" s="380">
        <f t="array" aca="true" ref="AU394">INDEX(KM_PCT,MATCH($A394,'Knowledge - Percentages'!$B:$B,0),'Data - Knowledge'!AU$8)/100</f>
        <v>0.35</v>
      </c>
      <c r="AV394" s="380">
        <f t="array" aca="true" ref="AV394">INDEX(KM_PCT,MATCH($A394,'Knowledge - Percentages'!$B:$B,0),'Data - Knowledge'!AV$8)/100</f>
        <v>0.35</v>
      </c>
      <c r="AW394" s="380">
        <f t="array" aca="true" ref="AW394">INDEX(KM_PCT,MATCH($A394,'Knowledge - Percentages'!$B:$B,0),'Data - Knowledge'!AW$8)/100</f>
        <v>0.35700000000000004</v>
      </c>
      <c r="AX394" s="380">
        <f t="array" aca="true" ref="AX394">INDEX(KM_PCT,MATCH($A394,'Knowledge - Percentages'!$B:$B,0),'Data - Knowledge'!AX$8)/100</f>
        <v>0.35</v>
      </c>
      <c r="AY394" s="380">
        <f t="array" aca="true" ref="AY394">INDEX(KM_PCT,MATCH($A394,'Knowledge - Percentages'!$B:$B,0),'Data - Knowledge'!AY$8)/100</f>
        <v>0.35</v>
      </c>
      <c r="AZ394" s="380">
        <f t="array" aca="true" ref="AZ394">INDEX(KM_PCT,MATCH($A394,'Knowledge - Percentages'!$B:$B,0),'Data - Knowledge'!AZ$8)/100</f>
        <v>0.35</v>
      </c>
      <c r="BA394" s="380">
        <f t="array" aca="true" ref="BA394">INDEX(KM_PCT,MATCH($A394,'Knowledge - Percentages'!$B:$B,0),'Data - Knowledge'!BA$8)/100</f>
        <v>0.35</v>
      </c>
      <c r="BB394" s="380">
        <f t="array" aca="true" ref="BB394">INDEX(KM_PCT,MATCH($A394,'Knowledge - Percentages'!$B:$B,0),'Data - Knowledge'!BB$8)/100</f>
        <v>0.35</v>
      </c>
      <c r="BC394" s="380">
        <f t="array" aca="true" ref="BC394">INDEX(KM_PCT,MATCH($A394,'Knowledge - Percentages'!$B:$B,0),'Data - Knowledge'!BC$8)/100</f>
        <v>0.191</v>
      </c>
      <c r="BD394" s="380">
        <f t="array" aca="true" ref="BD394">INDEX(KM_PCT,MATCH($A394,'Knowledge - Percentages'!$B:$B,0),'Data - Knowledge'!BD$8)/100</f>
        <v>0.26</v>
      </c>
      <c r="BE394" s="380">
        <f t="array" aca="true" ref="BE394">INDEX(KM_PCT,MATCH($A394,'Knowledge - Percentages'!$B:$B,0),'Data - Knowledge'!BE$8)/100</f>
        <v>0.26</v>
      </c>
      <c r="BF394" s="380">
        <f t="array" aca="true" ref="BF394">INDEX(KM_PCT,MATCH($A394,'Knowledge - Percentages'!$B:$B,0),'Data - Knowledge'!BF$8)/100</f>
        <v>0.26</v>
      </c>
      <c r="BG394" s="380">
        <f t="array" aca="true" ref="BG394">INDEX(KM_PCT,MATCH($A394,'Knowledge - Percentages'!$B:$B,0),'Data - Knowledge'!BG$8)/100</f>
        <v>0.37799999999999995</v>
      </c>
      <c r="BH394" s="380">
        <f t="array" aca="true" ref="BH394">INDEX(KM_PCT,MATCH($A394,'Knowledge - Percentages'!$B:$B,0),'Data - Knowledge'!BH$8)/100</f>
        <v>0.426</v>
      </c>
      <c r="BI394" s="380">
        <f t="array" aca="true" ref="BI394">INDEX(KM_PCT,MATCH($A394,'Knowledge - Percentages'!$B:$B,0),'Data - Knowledge'!BI$8)/100</f>
        <v>0.368</v>
      </c>
      <c r="BJ394" s="380">
        <f t="array" aca="true" ref="BJ394">INDEX(KM_PCT,MATCH($A394,'Knowledge - Percentages'!$B:$B,0),'Data - Knowledge'!BJ$8)/100</f>
        <v>0.313</v>
      </c>
      <c r="BK394" s="380">
        <f t="array" aca="true" ref="BK394">INDEX(KM_PCT,MATCH($A394,'Knowledge - Percentages'!$B:$B,0),'Data - Knowledge'!BK$8)/100</f>
        <v>0.348</v>
      </c>
      <c r="BL394" s="380">
        <f t="array" aca="true" ref="BL394">INDEX(KM_PCT,MATCH($A394,'Knowledge - Percentages'!$B:$B,0),'Data - Knowledge'!BL$8)/100</f>
        <v>0.38299999999999995</v>
      </c>
      <c r="BM394" s="380">
        <f t="array" aca="true" ref="BM394">INDEX(KM_PCT,MATCH($A394,'Knowledge - Percentages'!$B:$B,0),'Data - Knowledge'!BM$8)/100</f>
        <v>0.348</v>
      </c>
      <c r="BN394" s="380">
        <f t="array" aca="true" ref="BN394">INDEX(KM_PCT,MATCH($A394,'Knowledge - Percentages'!$B:$B,0),'Data - Knowledge'!BN$8)/100</f>
        <v>0.293</v>
      </c>
      <c r="BO394" s="380">
        <f t="array" aca="true" ref="BO394">INDEX(KM_PCT,MATCH($A394,'Knowledge - Percentages'!$B:$B,0),'Data - Knowledge'!BO$8)/100</f>
        <v>0.32799999999999996</v>
      </c>
      <c r="BP394" s="380">
        <f t="array" aca="true" ref="BP394">INDEX(KM_PCT,MATCH($A394,'Knowledge - Percentages'!$B:$B,0),'Data - Knowledge'!BP$8)/100</f>
        <v>0.313</v>
      </c>
      <c r="BQ394" s="380">
        <f t="array" aca="true" ref="BQ394">INDEX(KM_PCT,MATCH($A394,'Knowledge - Percentages'!$B:$B,0),'Data - Knowledge'!BQ$8)/100</f>
        <v>0.267</v>
      </c>
    </row>
    <row r="395" spans="1:69">
      <c r="A395" t="s">
        <v>1354</v>
      </c>
      <c r="B395" t="s">
        <v>1195</v>
      </c>
      <c r="C395" t="s">
        <v>1351</v>
      </c>
      <c r="D395" t="s">
        <v>1327</v>
      </c>
      <c r="E395" s="373">
        <f>SUMPRODUCT($K$2:$BQ$2,$K395:$BQ395)/$J$2</f>
        <v>0.39647727272727273</v>
      </c>
      <c r="F395" s="379">
        <f>SUMPRODUCT($K$2:$BQ$2,$K395:$BQ395)</f>
        <v>104.67</v>
      </c>
      <c r="G395" s="373">
        <f>SUMPRODUCT($K$3:$BQ$3,$K395:$BQ395)/$J$3</f>
        <v>0.42846498973305941</v>
      </c>
      <c r="H395" s="379">
        <f>SUMPRODUCT($K$3:$BQ$3,$K395:$BQ395)</f>
        <v>4173.2489999999989</v>
      </c>
      <c r="I395" s="373">
        <f>CORREL($K$4:$BQ$4,$K395:$BQ395)</f>
        <v>-0.28704063703670563</v>
      </c>
      <c r="J395" s="379">
        <f>$E395/$G395*100</f>
        <v>92.534345215529626</v>
      </c>
      <c r="K395" s="380">
        <f t="array" aca="true" ref="K395">INDEX(KM_PCT,MATCH($A395,'Knowledge - Percentages'!$B:$B,0),'Data - Knowledge'!K$8)/100</f>
        <v>0.45299999999999996</v>
      </c>
      <c r="L395" s="380">
        <f t="array" aca="true" ref="L395">INDEX(KM_PCT,MATCH($A395,'Knowledge - Percentages'!$B:$B,0),'Data - Knowledge'!L$8)/100</f>
        <v>0.45299999999999996</v>
      </c>
      <c r="M395" s="380">
        <f t="array" aca="true" ref="M395">INDEX(KM_PCT,MATCH($A395,'Knowledge - Percentages'!$B:$B,0),'Data - Knowledge'!M$8)/100</f>
        <v>0.45299999999999996</v>
      </c>
      <c r="N395" s="380">
        <f t="array" aca="true" ref="N395">INDEX(KM_PCT,MATCH($A395,'Knowledge - Percentages'!$B:$B,0),'Data - Knowledge'!N$8)/100</f>
        <v>0.45</v>
      </c>
      <c r="O395" s="380">
        <f t="array" aca="true" ref="O395">INDEX(KM_PCT,MATCH($A395,'Knowledge - Percentages'!$B:$B,0),'Data - Knowledge'!O$8)/100</f>
        <v>0.45</v>
      </c>
      <c r="P395" s="380">
        <f t="array" aca="true" ref="P395">INDEX(KM_PCT,MATCH($A395,'Knowledge - Percentages'!$B:$B,0),'Data - Knowledge'!P$8)/100</f>
        <v>0.479</v>
      </c>
      <c r="Q395" s="380">
        <f t="array" aca="true" ref="Q395">INDEX(KM_PCT,MATCH($A395,'Knowledge - Percentages'!$B:$B,0),'Data - Knowledge'!Q$8)/100</f>
        <v>0.45</v>
      </c>
      <c r="R395" s="380">
        <f t="array" aca="true" ref="R395">INDEX(KM_PCT,MATCH($A395,'Knowledge - Percentages'!$B:$B,0),'Data - Knowledge'!R$8)/100</f>
        <v>0.45</v>
      </c>
      <c r="S395" s="380">
        <f t="array" aca="true" ref="S395">INDEX(KM_PCT,MATCH($A395,'Knowledge - Percentages'!$B:$B,0),'Data - Knowledge'!S$8)/100</f>
        <v>0.45</v>
      </c>
      <c r="T395" s="380">
        <f t="array" aca="true" ref="T395">INDEX(KM_PCT,MATCH($A395,'Knowledge - Percentages'!$B:$B,0),'Data - Knowledge'!T$8)/100</f>
        <v>0.435</v>
      </c>
      <c r="U395" s="380">
        <f t="array" aca="true" ref="U395">INDEX(KM_PCT,MATCH($A395,'Knowledge - Percentages'!$B:$B,0),'Data - Knowledge'!U$8)/100</f>
        <v>0.435</v>
      </c>
      <c r="V395" s="380">
        <f t="array" aca="true" ref="V395">INDEX(KM_PCT,MATCH($A395,'Knowledge - Percentages'!$B:$B,0),'Data - Knowledge'!V$8)/100</f>
        <v>0.382</v>
      </c>
      <c r="W395" s="380">
        <f t="array" aca="true" ref="W395">INDEX(KM_PCT,MATCH($A395,'Knowledge - Percentages'!$B:$B,0),'Data - Knowledge'!W$8)/100</f>
        <v>0.435</v>
      </c>
      <c r="X395" s="380">
        <f t="array" aca="true" ref="X395">INDEX(KM_PCT,MATCH($A395,'Knowledge - Percentages'!$B:$B,0),'Data - Knowledge'!X$8)/100</f>
        <v>0.511</v>
      </c>
      <c r="Y395" s="380">
        <f t="array" aca="true" ref="Y395">INDEX(KM_PCT,MATCH($A395,'Knowledge - Percentages'!$B:$B,0),'Data - Knowledge'!Y$8)/100</f>
        <v>0.555</v>
      </c>
      <c r="Z395" s="380">
        <f t="array" aca="true" ref="Z395">INDEX(KM_PCT,MATCH($A395,'Knowledge - Percentages'!$B:$B,0),'Data - Knowledge'!Z$8)/100</f>
        <v>0.511</v>
      </c>
      <c r="AA395" s="380">
        <f t="array" aca="true" ref="AA395">INDEX(KM_PCT,MATCH($A395,'Knowledge - Percentages'!$B:$B,0),'Data - Knowledge'!AA$8)/100</f>
        <v>0.511</v>
      </c>
      <c r="AB395" s="380">
        <f t="array" aca="true" ref="AB395">INDEX(KM_PCT,MATCH($A395,'Knowledge - Percentages'!$B:$B,0),'Data - Knowledge'!AB$8)/100</f>
        <v>0.457</v>
      </c>
      <c r="AC395" s="380">
        <f t="array" aca="true" ref="AC395">INDEX(KM_PCT,MATCH($A395,'Knowledge - Percentages'!$B:$B,0),'Data - Knowledge'!AC$8)/100</f>
        <v>0.457</v>
      </c>
      <c r="AD395" s="380">
        <f t="array" aca="true" ref="AD395">INDEX(KM_PCT,MATCH($A395,'Knowledge - Percentages'!$B:$B,0),'Data - Knowledge'!AD$8)/100</f>
        <v>0.456</v>
      </c>
      <c r="AE395" s="380">
        <f t="array" aca="true" ref="AE395">INDEX(KM_PCT,MATCH($A395,'Knowledge - Percentages'!$B:$B,0),'Data - Knowledge'!AE$8)/100</f>
        <v>0.503</v>
      </c>
      <c r="AF395" s="380">
        <f t="array" aca="true" ref="AF395">INDEX(KM_PCT,MATCH($A395,'Knowledge - Percentages'!$B:$B,0),'Data - Knowledge'!AF$8)/100</f>
        <v>0.428</v>
      </c>
      <c r="AG395" s="380">
        <f t="array" aca="true" ref="AG395">INDEX(KM_PCT,MATCH($A395,'Knowledge - Percentages'!$B:$B,0),'Data - Knowledge'!AG$8)/100</f>
        <v>0.428</v>
      </c>
      <c r="AH395" s="380">
        <f t="array" aca="true" ref="AH395">INDEX(KM_PCT,MATCH($A395,'Knowledge - Percentages'!$B:$B,0),'Data - Knowledge'!AH$8)/100</f>
        <v>0.42700000000000005</v>
      </c>
      <c r="AI395" s="380">
        <f t="array" aca="true" ref="AI395">INDEX(KM_PCT,MATCH($A395,'Knowledge - Percentages'!$B:$B,0),'Data - Knowledge'!AI$8)/100</f>
        <v>0.441</v>
      </c>
      <c r="AJ395" s="380">
        <f t="array" aca="true" ref="AJ395">INDEX(KM_PCT,MATCH($A395,'Knowledge - Percentages'!$B:$B,0),'Data - Knowledge'!AJ$8)/100</f>
        <v>0.42700000000000005</v>
      </c>
      <c r="AK395" s="380">
        <f t="array" aca="true" ref="AK395">INDEX(KM_PCT,MATCH($A395,'Knowledge - Percentages'!$B:$B,0),'Data - Knowledge'!AK$8)/100</f>
        <v>0.41600000000000004</v>
      </c>
      <c r="AL395" s="380">
        <f t="array" aca="true" ref="AL395">INDEX(KM_PCT,MATCH($A395,'Knowledge - Percentages'!$B:$B,0),'Data - Knowledge'!AL$8)/100</f>
        <v>0.41600000000000004</v>
      </c>
      <c r="AM395" s="380">
        <f t="array" aca="true" ref="AM395">INDEX(KM_PCT,MATCH($A395,'Knowledge - Percentages'!$B:$B,0),'Data - Knowledge'!AM$8)/100</f>
        <v>0.386</v>
      </c>
      <c r="AN395" s="380">
        <f t="array" aca="true" ref="AN395">INDEX(KM_PCT,MATCH($A395,'Knowledge - Percentages'!$B:$B,0),'Data - Knowledge'!AN$8)/100</f>
        <v>0.384</v>
      </c>
      <c r="AO395" s="380">
        <f t="array" aca="true" ref="AO395">INDEX(KM_PCT,MATCH($A395,'Knowledge - Percentages'!$B:$B,0),'Data - Knowledge'!AO$8)/100</f>
        <v>0.384</v>
      </c>
      <c r="AP395" s="380">
        <f t="array" aca="true" ref="AP395">INDEX(KM_PCT,MATCH($A395,'Knowledge - Percentages'!$B:$B,0),'Data - Knowledge'!AP$8)/100</f>
        <v>0.465</v>
      </c>
      <c r="AQ395" s="380">
        <f t="array" aca="true" ref="AQ395">INDEX(KM_PCT,MATCH($A395,'Knowledge - Percentages'!$B:$B,0),'Data - Knowledge'!AQ$8)/100</f>
        <v>0.465</v>
      </c>
      <c r="AR395" s="380">
        <f t="array" aca="true" ref="AR395">INDEX(KM_PCT,MATCH($A395,'Knowledge - Percentages'!$B:$B,0),'Data - Knowledge'!AR$8)/100</f>
        <v>0.402</v>
      </c>
      <c r="AS395" s="380">
        <f t="array" aca="true" ref="AS395">INDEX(KM_PCT,MATCH($A395,'Knowledge - Percentages'!$B:$B,0),'Data - Knowledge'!AS$8)/100</f>
        <v>0.49700000000000005</v>
      </c>
      <c r="AT395" s="380">
        <f t="array" aca="true" ref="AT395">INDEX(KM_PCT,MATCH($A395,'Knowledge - Percentages'!$B:$B,0),'Data - Knowledge'!AT$8)/100</f>
        <v>0.402</v>
      </c>
      <c r="AU395" s="380">
        <f t="array" aca="true" ref="AU395">INDEX(KM_PCT,MATCH($A395,'Knowledge - Percentages'!$B:$B,0),'Data - Knowledge'!AU$8)/100</f>
        <v>0.402</v>
      </c>
      <c r="AV395" s="380">
        <f t="array" aca="true" ref="AV395">INDEX(KM_PCT,MATCH($A395,'Knowledge - Percentages'!$B:$B,0),'Data - Knowledge'!AV$8)/100</f>
        <v>0.40399999999999997</v>
      </c>
      <c r="AW395" s="380">
        <f t="array" aca="true" ref="AW395">INDEX(KM_PCT,MATCH($A395,'Knowledge - Percentages'!$B:$B,0),'Data - Knowledge'!AW$8)/100</f>
        <v>0.402</v>
      </c>
      <c r="AX395" s="380">
        <f t="array" aca="true" ref="AX395">INDEX(KM_PCT,MATCH($A395,'Knowledge - Percentages'!$B:$B,0),'Data - Knowledge'!AX$8)/100</f>
        <v>0.402</v>
      </c>
      <c r="AY395" s="380">
        <f t="array" aca="true" ref="AY395">INDEX(KM_PCT,MATCH($A395,'Knowledge - Percentages'!$B:$B,0),'Data - Knowledge'!AY$8)/100</f>
        <v>0.41100000000000003</v>
      </c>
      <c r="AZ395" s="380">
        <f t="array" aca="true" ref="AZ395">INDEX(KM_PCT,MATCH($A395,'Knowledge - Percentages'!$B:$B,0),'Data - Knowledge'!AZ$8)/100</f>
        <v>0.40399999999999997</v>
      </c>
      <c r="BA395" s="380">
        <f t="array" aca="true" ref="BA395">INDEX(KM_PCT,MATCH($A395,'Knowledge - Percentages'!$B:$B,0),'Data - Knowledge'!BA$8)/100</f>
        <v>0.40399999999999997</v>
      </c>
      <c r="BB395" s="380">
        <f t="array" aca="true" ref="BB395">INDEX(KM_PCT,MATCH($A395,'Knowledge - Percentages'!$B:$B,0),'Data - Knowledge'!BB$8)/100</f>
        <v>0.40399999999999997</v>
      </c>
      <c r="BC395" s="380">
        <f t="array" aca="true" ref="BC395">INDEX(KM_PCT,MATCH($A395,'Knowledge - Percentages'!$B:$B,0),'Data - Knowledge'!BC$8)/100</f>
        <v>0.28300000000000003</v>
      </c>
      <c r="BD395" s="380">
        <f t="array" aca="true" ref="BD395">INDEX(KM_PCT,MATCH($A395,'Knowledge - Percentages'!$B:$B,0),'Data - Knowledge'!BD$8)/100</f>
        <v>0.311</v>
      </c>
      <c r="BE395" s="380">
        <f t="array" aca="true" ref="BE395">INDEX(KM_PCT,MATCH($A395,'Knowledge - Percentages'!$B:$B,0),'Data - Knowledge'!BE$8)/100</f>
        <v>0.33399999999999996</v>
      </c>
      <c r="BF395" s="380">
        <f t="array" aca="true" ref="BF395">INDEX(KM_PCT,MATCH($A395,'Knowledge - Percentages'!$B:$B,0),'Data - Knowledge'!BF$8)/100</f>
        <v>0.33399999999999996</v>
      </c>
      <c r="BG395" s="380">
        <f t="array" aca="true" ref="BG395">INDEX(KM_PCT,MATCH($A395,'Knowledge - Percentages'!$B:$B,0),'Data - Knowledge'!BG$8)/100</f>
        <v>0.408</v>
      </c>
      <c r="BH395" s="380">
        <f t="array" aca="true" ref="BH395">INDEX(KM_PCT,MATCH($A395,'Knowledge - Percentages'!$B:$B,0),'Data - Knowledge'!BH$8)/100</f>
        <v>0.435</v>
      </c>
      <c r="BI395" s="380">
        <f t="array" aca="true" ref="BI395">INDEX(KM_PCT,MATCH($A395,'Knowledge - Percentages'!$B:$B,0),'Data - Knowledge'!BI$8)/100</f>
        <v>0.365</v>
      </c>
      <c r="BJ395" s="380">
        <f t="array" aca="true" ref="BJ395">INDEX(KM_PCT,MATCH($A395,'Knowledge - Percentages'!$B:$B,0),'Data - Knowledge'!BJ$8)/100</f>
        <v>0.408</v>
      </c>
      <c r="BK395" s="380">
        <f t="array" aca="true" ref="BK395">INDEX(KM_PCT,MATCH($A395,'Knowledge - Percentages'!$B:$B,0),'Data - Knowledge'!BK$8)/100</f>
        <v>0.408</v>
      </c>
      <c r="BL395" s="380">
        <f t="array" aca="true" ref="BL395">INDEX(KM_PCT,MATCH($A395,'Knowledge - Percentages'!$B:$B,0),'Data - Knowledge'!BL$8)/100</f>
        <v>0.446</v>
      </c>
      <c r="BM395" s="380">
        <f t="array" aca="true" ref="BM395">INDEX(KM_PCT,MATCH($A395,'Knowledge - Percentages'!$B:$B,0),'Data - Knowledge'!BM$8)/100</f>
        <v>0.408</v>
      </c>
      <c r="BN395" s="380">
        <f t="array" aca="true" ref="BN395">INDEX(KM_PCT,MATCH($A395,'Knowledge - Percentages'!$B:$B,0),'Data - Knowledge'!BN$8)/100</f>
        <v>0.408</v>
      </c>
      <c r="BO395" s="380">
        <f t="array" aca="true" ref="BO395">INDEX(KM_PCT,MATCH($A395,'Knowledge - Percentages'!$B:$B,0),'Data - Knowledge'!BO$8)/100</f>
        <v>0.385</v>
      </c>
      <c r="BP395" s="380">
        <f t="array" aca="true" ref="BP395">INDEX(KM_PCT,MATCH($A395,'Knowledge - Percentages'!$B:$B,0),'Data - Knowledge'!BP$8)/100</f>
        <v>0.385</v>
      </c>
      <c r="BQ395" s="380">
        <f t="array" aca="true" ref="BQ395">INDEX(KM_PCT,MATCH($A395,'Knowledge - Percentages'!$B:$B,0),'Data - Knowledge'!BQ$8)/100</f>
        <v>0.35200000000000004</v>
      </c>
    </row>
    <row r="396" spans="1:69">
      <c r="A396" t="s">
        <v>1355</v>
      </c>
      <c r="B396" t="s">
        <v>1195</v>
      </c>
      <c r="C396" t="s">
        <v>1351</v>
      </c>
      <c r="D396" t="s">
        <v>1329</v>
      </c>
      <c r="E396" s="373">
        <f>SUMPRODUCT($K$2:$BQ$2,$K396:$BQ396)/$J$2</f>
        <v>0.20335984848484853</v>
      </c>
      <c r="F396" s="379">
        <f>SUMPRODUCT($K$2:$BQ$2,$K396:$BQ396)</f>
        <v>53.687000000000012</v>
      </c>
      <c r="G396" s="373">
        <f>SUMPRODUCT($K$3:$BQ$3,$K396:$BQ396)/$J$3</f>
        <v>0.22105287474332652</v>
      </c>
      <c r="H396" s="379">
        <f>SUMPRODUCT($K$3:$BQ$3,$K396:$BQ396)</f>
        <v>2153.0550000000003</v>
      </c>
      <c r="I396" s="373">
        <f>CORREL($K$4:$BQ$4,$K396:$BQ396)</f>
        <v>-0.27385527117369135</v>
      </c>
      <c r="J396" s="379">
        <f>$E396/$G396*100</f>
        <v>91.9960207353005</v>
      </c>
      <c r="K396" s="380">
        <f t="array" aca="true" ref="K396">INDEX(KM_PCT,MATCH($A396,'Knowledge - Percentages'!$B:$B,0),'Data - Knowledge'!K$8)/100</f>
        <v>0.257</v>
      </c>
      <c r="L396" s="380">
        <f t="array" aca="true" ref="L396">INDEX(KM_PCT,MATCH($A396,'Knowledge - Percentages'!$B:$B,0),'Data - Knowledge'!L$8)/100</f>
        <v>0.222</v>
      </c>
      <c r="M396" s="380">
        <f t="array" aca="true" ref="M396">INDEX(KM_PCT,MATCH($A396,'Knowledge - Percentages'!$B:$B,0),'Data - Knowledge'!M$8)/100</f>
        <v>0.222</v>
      </c>
      <c r="N396" s="380">
        <f t="array" aca="true" ref="N396">INDEX(KM_PCT,MATCH($A396,'Knowledge - Percentages'!$B:$B,0),'Data - Knowledge'!N$8)/100</f>
        <v>0.222</v>
      </c>
      <c r="O396" s="380">
        <f t="array" aca="true" ref="O396">INDEX(KM_PCT,MATCH($A396,'Knowledge - Percentages'!$B:$B,0),'Data - Knowledge'!O$8)/100</f>
        <v>0.222</v>
      </c>
      <c r="P396" s="380">
        <f t="array" aca="true" ref="P396">INDEX(KM_PCT,MATCH($A396,'Knowledge - Percentages'!$B:$B,0),'Data - Knowledge'!P$8)/100</f>
        <v>0.222</v>
      </c>
      <c r="Q396" s="380">
        <f t="array" aca="true" ref="Q396">INDEX(KM_PCT,MATCH($A396,'Knowledge - Percentages'!$B:$B,0),'Data - Knowledge'!Q$8)/100</f>
        <v>0.222</v>
      </c>
      <c r="R396" s="380">
        <f t="array" aca="true" ref="R396">INDEX(KM_PCT,MATCH($A396,'Knowledge - Percentages'!$B:$B,0),'Data - Knowledge'!R$8)/100</f>
        <v>0.222</v>
      </c>
      <c r="S396" s="380">
        <f t="array" aca="true" ref="S396">INDEX(KM_PCT,MATCH($A396,'Knowledge - Percentages'!$B:$B,0),'Data - Knowledge'!S$8)/100</f>
        <v>0.254</v>
      </c>
      <c r="T396" s="380">
        <f t="array" aca="true" ref="T396">INDEX(KM_PCT,MATCH($A396,'Knowledge - Percentages'!$B:$B,0),'Data - Knowledge'!T$8)/100</f>
        <v>0.265</v>
      </c>
      <c r="U396" s="380">
        <f t="array" aca="true" ref="U396">INDEX(KM_PCT,MATCH($A396,'Knowledge - Percentages'!$B:$B,0),'Data - Knowledge'!U$8)/100</f>
        <v>0.217</v>
      </c>
      <c r="V396" s="380">
        <f t="array" aca="true" ref="V396">INDEX(KM_PCT,MATCH($A396,'Knowledge - Percentages'!$B:$B,0),'Data - Knowledge'!V$8)/100</f>
        <v>0.222</v>
      </c>
      <c r="W396" s="380">
        <f t="array" aca="true" ref="W396">INDEX(KM_PCT,MATCH($A396,'Knowledge - Percentages'!$B:$B,0),'Data - Knowledge'!W$8)/100</f>
        <v>0.222</v>
      </c>
      <c r="X396" s="380">
        <f t="array" aca="true" ref="X396">INDEX(KM_PCT,MATCH($A396,'Knowledge - Percentages'!$B:$B,0),'Data - Knowledge'!X$8)/100</f>
        <v>0.264</v>
      </c>
      <c r="Y396" s="380">
        <f t="array" aca="true" ref="Y396">INDEX(KM_PCT,MATCH($A396,'Knowledge - Percentages'!$B:$B,0),'Data - Knowledge'!Y$8)/100</f>
        <v>0.264</v>
      </c>
      <c r="Z396" s="380">
        <f t="array" aca="true" ref="Z396">INDEX(KM_PCT,MATCH($A396,'Knowledge - Percentages'!$B:$B,0),'Data - Knowledge'!Z$8)/100</f>
        <v>0.34600000000000003</v>
      </c>
      <c r="AA396" s="380">
        <f t="array" aca="true" ref="AA396">INDEX(KM_PCT,MATCH($A396,'Knowledge - Percentages'!$B:$B,0),'Data - Knowledge'!AA$8)/100</f>
        <v>0.24100000000000002</v>
      </c>
      <c r="AB396" s="380">
        <f t="array" aca="true" ref="AB396">INDEX(KM_PCT,MATCH($A396,'Knowledge - Percentages'!$B:$B,0),'Data - Knowledge'!AB$8)/100</f>
        <v>0.22699999999999998</v>
      </c>
      <c r="AC396" s="380">
        <f t="array" aca="true" ref="AC396">INDEX(KM_PCT,MATCH($A396,'Knowledge - Percentages'!$B:$B,0),'Data - Knowledge'!AC$8)/100</f>
        <v>0.20800000000000002</v>
      </c>
      <c r="AD396" s="380">
        <f t="array" aca="true" ref="AD396">INDEX(KM_PCT,MATCH($A396,'Knowledge - Percentages'!$B:$B,0),'Data - Knowledge'!AD$8)/100</f>
        <v>0.22699999999999998</v>
      </c>
      <c r="AE396" s="380">
        <f t="array" aca="true" ref="AE396">INDEX(KM_PCT,MATCH($A396,'Knowledge - Percentages'!$B:$B,0),'Data - Knowledge'!AE$8)/100</f>
        <v>0.276</v>
      </c>
      <c r="AF396" s="380">
        <f t="array" aca="true" ref="AF396">INDEX(KM_PCT,MATCH($A396,'Knowledge - Percentages'!$B:$B,0),'Data - Knowledge'!AF$8)/100</f>
        <v>0.239</v>
      </c>
      <c r="AG396" s="380">
        <f t="array" aca="true" ref="AG396">INDEX(KM_PCT,MATCH($A396,'Knowledge - Percentages'!$B:$B,0),'Data - Knowledge'!AG$8)/100</f>
        <v>0.239</v>
      </c>
      <c r="AH396" s="380">
        <f t="array" aca="true" ref="AH396">INDEX(KM_PCT,MATCH($A396,'Knowledge - Percentages'!$B:$B,0),'Data - Knowledge'!AH$8)/100</f>
        <v>0.225</v>
      </c>
      <c r="AI396" s="380">
        <f t="array" aca="true" ref="AI396">INDEX(KM_PCT,MATCH($A396,'Knowledge - Percentages'!$B:$B,0),'Data - Knowledge'!AI$8)/100</f>
        <v>0.221</v>
      </c>
      <c r="AJ396" s="380">
        <f t="array" aca="true" ref="AJ396">INDEX(KM_PCT,MATCH($A396,'Knowledge - Percentages'!$B:$B,0),'Data - Knowledge'!AJ$8)/100</f>
        <v>0.221</v>
      </c>
      <c r="AK396" s="380">
        <f t="array" aca="true" ref="AK396">INDEX(KM_PCT,MATCH($A396,'Knowledge - Percentages'!$B:$B,0),'Data - Knowledge'!AK$8)/100</f>
        <v>0.2</v>
      </c>
      <c r="AL396" s="380">
        <f t="array" aca="true" ref="AL396">INDEX(KM_PCT,MATCH($A396,'Knowledge - Percentages'!$B:$B,0),'Data - Knowledge'!AL$8)/100</f>
        <v>0.2</v>
      </c>
      <c r="AM396" s="380">
        <f t="array" aca="true" ref="AM396">INDEX(KM_PCT,MATCH($A396,'Knowledge - Percentages'!$B:$B,0),'Data - Knowledge'!AM$8)/100</f>
        <v>0.2</v>
      </c>
      <c r="AN396" s="380">
        <f t="array" aca="true" ref="AN396">INDEX(KM_PCT,MATCH($A396,'Knowledge - Percentages'!$B:$B,0),'Data - Knowledge'!AN$8)/100</f>
        <v>0.213</v>
      </c>
      <c r="AO396" s="380">
        <f t="array" aca="true" ref="AO396">INDEX(KM_PCT,MATCH($A396,'Knowledge - Percentages'!$B:$B,0),'Data - Knowledge'!AO$8)/100</f>
        <v>0.213</v>
      </c>
      <c r="AP396" s="380">
        <f t="array" aca="true" ref="AP396">INDEX(KM_PCT,MATCH($A396,'Knowledge - Percentages'!$B:$B,0),'Data - Knowledge'!AP$8)/100</f>
        <v>0.218</v>
      </c>
      <c r="AQ396" s="380">
        <f t="array" aca="true" ref="AQ396">INDEX(KM_PCT,MATCH($A396,'Knowledge - Percentages'!$B:$B,0),'Data - Knowledge'!AQ$8)/100</f>
        <v>0.213</v>
      </c>
      <c r="AR396" s="380">
        <f t="array" aca="true" ref="AR396">INDEX(KM_PCT,MATCH($A396,'Knowledge - Percentages'!$B:$B,0),'Data - Knowledge'!AR$8)/100</f>
        <v>0.179</v>
      </c>
      <c r="AS396" s="380">
        <f t="array" aca="true" ref="AS396">INDEX(KM_PCT,MATCH($A396,'Knowledge - Percentages'!$B:$B,0),'Data - Knowledge'!AS$8)/100</f>
        <v>0.188</v>
      </c>
      <c r="AT396" s="380">
        <f t="array" aca="true" ref="AT396">INDEX(KM_PCT,MATCH($A396,'Knowledge - Percentages'!$B:$B,0),'Data - Knowledge'!AT$8)/100</f>
        <v>0.188</v>
      </c>
      <c r="AU396" s="380">
        <f t="array" aca="true" ref="AU396">INDEX(KM_PCT,MATCH($A396,'Knowledge - Percentages'!$B:$B,0),'Data - Knowledge'!AU$8)/100</f>
        <v>0.213</v>
      </c>
      <c r="AV396" s="380">
        <f t="array" aca="true" ref="AV396">INDEX(KM_PCT,MATCH($A396,'Knowledge - Percentages'!$B:$B,0),'Data - Knowledge'!AV$8)/100</f>
        <v>0.196</v>
      </c>
      <c r="AW396" s="380">
        <f t="array" aca="true" ref="AW396">INDEX(KM_PCT,MATCH($A396,'Knowledge - Percentages'!$B:$B,0),'Data - Knowledge'!AW$8)/100</f>
        <v>0.196</v>
      </c>
      <c r="AX396" s="380">
        <f t="array" aca="true" ref="AX396">INDEX(KM_PCT,MATCH($A396,'Knowledge - Percentages'!$B:$B,0),'Data - Knowledge'!AX$8)/100</f>
        <v>0.196</v>
      </c>
      <c r="AY396" s="380">
        <f t="array" aca="true" ref="AY396">INDEX(KM_PCT,MATCH($A396,'Knowledge - Percentages'!$B:$B,0),'Data - Knowledge'!AY$8)/100</f>
        <v>0.222</v>
      </c>
      <c r="AZ396" s="380">
        <f t="array" aca="true" ref="AZ396">INDEX(KM_PCT,MATCH($A396,'Knowledge - Percentages'!$B:$B,0),'Data - Knowledge'!AZ$8)/100</f>
        <v>0.196</v>
      </c>
      <c r="BA396" s="380">
        <f t="array" aca="true" ref="BA396">INDEX(KM_PCT,MATCH($A396,'Knowledge - Percentages'!$B:$B,0),'Data - Knowledge'!BA$8)/100</f>
        <v>0.196</v>
      </c>
      <c r="BB396" s="380">
        <f t="array" aca="true" ref="BB396">INDEX(KM_PCT,MATCH($A396,'Knowledge - Percentages'!$B:$B,0),'Data - Knowledge'!BB$8)/100</f>
        <v>0.19399999999999998</v>
      </c>
      <c r="BC396" s="380">
        <f t="array" aca="true" ref="BC396">INDEX(KM_PCT,MATCH($A396,'Knowledge - Percentages'!$B:$B,0),'Data - Knowledge'!BC$8)/100</f>
        <v>0.196</v>
      </c>
      <c r="BD396" s="380">
        <f t="array" aca="true" ref="BD396">INDEX(KM_PCT,MATCH($A396,'Knowledge - Percentages'!$B:$B,0),'Data - Knowledge'!BD$8)/100</f>
        <v>0.196</v>
      </c>
      <c r="BE396" s="380">
        <f t="array" aca="true" ref="BE396">INDEX(KM_PCT,MATCH($A396,'Knowledge - Percentages'!$B:$B,0),'Data - Knowledge'!BE$8)/100</f>
        <v>0.196</v>
      </c>
      <c r="BF396" s="380">
        <f t="array" aca="true" ref="BF396">INDEX(KM_PCT,MATCH($A396,'Knowledge - Percentages'!$B:$B,0),'Data - Knowledge'!BF$8)/100</f>
        <v>0.192</v>
      </c>
      <c r="BG396" s="380">
        <f t="array" aca="true" ref="BG396">INDEX(KM_PCT,MATCH($A396,'Knowledge - Percentages'!$B:$B,0),'Data - Knowledge'!BG$8)/100</f>
        <v>0.19</v>
      </c>
      <c r="BH396" s="380">
        <f t="array" aca="true" ref="BH396">INDEX(KM_PCT,MATCH($A396,'Knowledge - Percentages'!$B:$B,0),'Data - Knowledge'!BH$8)/100</f>
        <v>0.20600000000000002</v>
      </c>
      <c r="BI396" s="380">
        <f t="array" aca="true" ref="BI396">INDEX(KM_PCT,MATCH($A396,'Knowledge - Percentages'!$B:$B,0),'Data - Knowledge'!BI$8)/100</f>
        <v>0.183</v>
      </c>
      <c r="BJ396" s="380">
        <f t="array" aca="true" ref="BJ396">INDEX(KM_PCT,MATCH($A396,'Knowledge - Percentages'!$B:$B,0),'Data - Knowledge'!BJ$8)/100</f>
        <v>0.198</v>
      </c>
      <c r="BK396" s="380">
        <f t="array" aca="true" ref="BK396">INDEX(KM_PCT,MATCH($A396,'Knowledge - Percentages'!$B:$B,0),'Data - Knowledge'!BK$8)/100</f>
        <v>0.268</v>
      </c>
      <c r="BL396" s="380">
        <f t="array" aca="true" ref="BL396">INDEX(KM_PCT,MATCH($A396,'Knowledge - Percentages'!$B:$B,0),'Data - Knowledge'!BL$8)/100</f>
        <v>0.205</v>
      </c>
      <c r="BM396" s="380">
        <f t="array" aca="true" ref="BM396">INDEX(KM_PCT,MATCH($A396,'Knowledge - Percentages'!$B:$B,0),'Data - Knowledge'!BM$8)/100</f>
        <v>0.209</v>
      </c>
      <c r="BN396" s="380">
        <f t="array" aca="true" ref="BN396">INDEX(KM_PCT,MATCH($A396,'Knowledge - Percentages'!$B:$B,0),'Data - Knowledge'!BN$8)/100</f>
        <v>0.244</v>
      </c>
      <c r="BO396" s="380">
        <f t="array" aca="true" ref="BO396">INDEX(KM_PCT,MATCH($A396,'Knowledge - Percentages'!$B:$B,0),'Data - Knowledge'!BO$8)/100</f>
        <v>0.209</v>
      </c>
      <c r="BP396" s="380">
        <f t="array" aca="true" ref="BP396">INDEX(KM_PCT,MATCH($A396,'Knowledge - Percentages'!$B:$B,0),'Data - Knowledge'!BP$8)/100</f>
        <v>0.209</v>
      </c>
      <c r="BQ396" s="380">
        <f t="array" aca="true" ref="BQ396">INDEX(KM_PCT,MATCH($A396,'Knowledge - Percentages'!$B:$B,0),'Data - Knowledge'!BQ$8)/100</f>
        <v>0.184</v>
      </c>
    </row>
    <row r="397" spans="1:69">
      <c r="A397" t="s">
        <v>1356</v>
      </c>
      <c r="B397" t="s">
        <v>1195</v>
      </c>
      <c r="C397" t="s">
        <v>1351</v>
      </c>
      <c r="D397" t="s">
        <v>1331</v>
      </c>
      <c r="E397" s="373">
        <f>SUMPRODUCT($K$2:$BQ$2,$K397:$BQ397)/$J$2</f>
        <v>0.40433333333333332</v>
      </c>
      <c r="F397" s="379">
        <f>SUMPRODUCT($K$2:$BQ$2,$K397:$BQ397)</f>
        <v>106.744</v>
      </c>
      <c r="G397" s="373">
        <f>SUMPRODUCT($K$3:$BQ$3,$K397:$BQ397)/$J$3</f>
        <v>0.49361478439425044</v>
      </c>
      <c r="H397" s="379">
        <f>SUMPRODUCT($K$3:$BQ$3,$K397:$BQ397)</f>
        <v>4807.8079999999991</v>
      </c>
      <c r="I397" s="373">
        <f>CORREL($K$4:$BQ$4,$K397:$BQ397)</f>
        <v>-0.40543226846926395</v>
      </c>
      <c r="J397" s="379">
        <f>$E397/$G397*100</f>
        <v>81.912727518791655</v>
      </c>
      <c r="K397" s="380">
        <f t="array" aca="true" ref="K397">INDEX(KM_PCT,MATCH($A397,'Knowledge - Percentages'!$B:$B,0),'Data - Knowledge'!K$8)/100</f>
        <v>0.528</v>
      </c>
      <c r="L397" s="380">
        <f t="array" aca="true" ref="L397">INDEX(KM_PCT,MATCH($A397,'Knowledge - Percentages'!$B:$B,0),'Data - Knowledge'!L$8)/100</f>
        <v>0.528</v>
      </c>
      <c r="M397" s="380">
        <f t="array" aca="true" ref="M397">INDEX(KM_PCT,MATCH($A397,'Knowledge - Percentages'!$B:$B,0),'Data - Knowledge'!M$8)/100</f>
        <v>0.528</v>
      </c>
      <c r="N397" s="380">
        <f t="array" aca="true" ref="N397">INDEX(KM_PCT,MATCH($A397,'Knowledge - Percentages'!$B:$B,0),'Data - Knowledge'!N$8)/100</f>
        <v>0.562</v>
      </c>
      <c r="O397" s="380">
        <f t="array" aca="true" ref="O397">INDEX(KM_PCT,MATCH($A397,'Knowledge - Percentages'!$B:$B,0),'Data - Knowledge'!O$8)/100</f>
        <v>0.55399999999999994</v>
      </c>
      <c r="P397" s="380">
        <f t="array" aca="true" ref="P397">INDEX(KM_PCT,MATCH($A397,'Knowledge - Percentages'!$B:$B,0),'Data - Knowledge'!P$8)/100</f>
        <v>0.564</v>
      </c>
      <c r="Q397" s="380">
        <f t="array" aca="true" ref="Q397">INDEX(KM_PCT,MATCH($A397,'Knowledge - Percentages'!$B:$B,0),'Data - Knowledge'!Q$8)/100</f>
        <v>0.562</v>
      </c>
      <c r="R397" s="380">
        <f t="array" aca="true" ref="R397">INDEX(KM_PCT,MATCH($A397,'Knowledge - Percentages'!$B:$B,0),'Data - Knowledge'!R$8)/100</f>
        <v>0.562</v>
      </c>
      <c r="S397" s="380">
        <f t="array" aca="true" ref="S397">INDEX(KM_PCT,MATCH($A397,'Knowledge - Percentages'!$B:$B,0),'Data - Knowledge'!S$8)/100</f>
        <v>0.57200000000000006</v>
      </c>
      <c r="T397" s="380">
        <f t="array" aca="true" ref="T397">INDEX(KM_PCT,MATCH($A397,'Knowledge - Percentages'!$B:$B,0),'Data - Knowledge'!T$8)/100</f>
        <v>0.514</v>
      </c>
      <c r="U397" s="380">
        <f t="array" aca="true" ref="U397">INDEX(KM_PCT,MATCH($A397,'Knowledge - Percentages'!$B:$B,0),'Data - Knowledge'!U$8)/100</f>
        <v>0.514</v>
      </c>
      <c r="V397" s="380">
        <f t="array" aca="true" ref="V397">INDEX(KM_PCT,MATCH($A397,'Knowledge - Percentages'!$B:$B,0),'Data - Knowledge'!V$8)/100</f>
        <v>0.45399999999999996</v>
      </c>
      <c r="W397" s="380">
        <f t="array" aca="true" ref="W397">INDEX(KM_PCT,MATCH($A397,'Knowledge - Percentages'!$B:$B,0),'Data - Knowledge'!W$8)/100</f>
        <v>0.508</v>
      </c>
      <c r="X397" s="380">
        <f t="array" aca="true" ref="X397">INDEX(KM_PCT,MATCH($A397,'Knowledge - Percentages'!$B:$B,0),'Data - Knowledge'!X$8)/100</f>
        <v>0.589</v>
      </c>
      <c r="Y397" s="380">
        <f t="array" aca="true" ref="Y397">INDEX(KM_PCT,MATCH($A397,'Knowledge - Percentages'!$B:$B,0),'Data - Knowledge'!Y$8)/100</f>
        <v>0.70900000000000007</v>
      </c>
      <c r="Z397" s="380">
        <f t="array" aca="true" ref="Z397">INDEX(KM_PCT,MATCH($A397,'Knowledge - Percentages'!$B:$B,0),'Data - Knowledge'!Z$8)/100</f>
        <v>0.605</v>
      </c>
      <c r="AA397" s="380">
        <f t="array" aca="true" ref="AA397">INDEX(KM_PCT,MATCH($A397,'Knowledge - Percentages'!$B:$B,0),'Data - Knowledge'!AA$8)/100</f>
        <v>0.61</v>
      </c>
      <c r="AB397" s="380">
        <f t="array" aca="true" ref="AB397">INDEX(KM_PCT,MATCH($A397,'Knowledge - Percentages'!$B:$B,0),'Data - Knowledge'!AB$8)/100</f>
        <v>0.518</v>
      </c>
      <c r="AC397" s="380">
        <f t="array" aca="true" ref="AC397">INDEX(KM_PCT,MATCH($A397,'Knowledge - Percentages'!$B:$B,0),'Data - Knowledge'!AC$8)/100</f>
        <v>0.568</v>
      </c>
      <c r="AD397" s="380">
        <f t="array" aca="true" ref="AD397">INDEX(KM_PCT,MATCH($A397,'Knowledge - Percentages'!$B:$B,0),'Data - Knowledge'!AD$8)/100</f>
        <v>0.568</v>
      </c>
      <c r="AE397" s="380">
        <f t="array" aca="true" ref="AE397">INDEX(KM_PCT,MATCH($A397,'Knowledge - Percentages'!$B:$B,0),'Data - Knowledge'!AE$8)/100</f>
        <v>0.489</v>
      </c>
      <c r="AF397" s="380">
        <f t="array" aca="true" ref="AF397">INDEX(KM_PCT,MATCH($A397,'Knowledge - Percentages'!$B:$B,0),'Data - Knowledge'!AF$8)/100</f>
        <v>0.493</v>
      </c>
      <c r="AG397" s="380">
        <f t="array" aca="true" ref="AG397">INDEX(KM_PCT,MATCH($A397,'Knowledge - Percentages'!$B:$B,0),'Data - Knowledge'!AG$8)/100</f>
        <v>0.493</v>
      </c>
      <c r="AH397" s="380">
        <f t="array" aca="true" ref="AH397">INDEX(KM_PCT,MATCH($A397,'Knowledge - Percentages'!$B:$B,0),'Data - Knowledge'!AH$8)/100</f>
        <v>0.509</v>
      </c>
      <c r="AI397" s="380">
        <f t="array" aca="true" ref="AI397">INDEX(KM_PCT,MATCH($A397,'Knowledge - Percentages'!$B:$B,0),'Data - Knowledge'!AI$8)/100</f>
        <v>0.505</v>
      </c>
      <c r="AJ397" s="380">
        <f t="array" aca="true" ref="AJ397">INDEX(KM_PCT,MATCH($A397,'Knowledge - Percentages'!$B:$B,0),'Data - Knowledge'!AJ$8)/100</f>
        <v>0.524</v>
      </c>
      <c r="AK397" s="380">
        <f t="array" aca="true" ref="AK397">INDEX(KM_PCT,MATCH($A397,'Knowledge - Percentages'!$B:$B,0),'Data - Knowledge'!AK$8)/100</f>
        <v>0.493</v>
      </c>
      <c r="AL397" s="380">
        <f t="array" aca="true" ref="AL397">INDEX(KM_PCT,MATCH($A397,'Knowledge - Percentages'!$B:$B,0),'Data - Knowledge'!AL$8)/100</f>
        <v>0.542</v>
      </c>
      <c r="AM397" s="380">
        <f t="array" aca="true" ref="AM397">INDEX(KM_PCT,MATCH($A397,'Knowledge - Percentages'!$B:$B,0),'Data - Knowledge'!AM$8)/100</f>
        <v>0.493</v>
      </c>
      <c r="AN397" s="380">
        <f t="array" aca="true" ref="AN397">INDEX(KM_PCT,MATCH($A397,'Knowledge - Percentages'!$B:$B,0),'Data - Knowledge'!AN$8)/100</f>
        <v>0.413</v>
      </c>
      <c r="AO397" s="380">
        <f t="array" aca="true" ref="AO397">INDEX(KM_PCT,MATCH($A397,'Knowledge - Percentages'!$B:$B,0),'Data - Knowledge'!AO$8)/100</f>
        <v>0.41600000000000004</v>
      </c>
      <c r="AP397" s="380">
        <f t="array" aca="true" ref="AP397">INDEX(KM_PCT,MATCH($A397,'Knowledge - Percentages'!$B:$B,0),'Data - Knowledge'!AP$8)/100</f>
        <v>0.55</v>
      </c>
      <c r="AQ397" s="380">
        <f t="array" aca="true" ref="AQ397">INDEX(KM_PCT,MATCH($A397,'Knowledge - Percentages'!$B:$B,0),'Data - Knowledge'!AQ$8)/100</f>
        <v>0.541</v>
      </c>
      <c r="AR397" s="380">
        <f t="array" aca="true" ref="AR397">INDEX(KM_PCT,MATCH($A397,'Knowledge - Percentages'!$B:$B,0),'Data - Knowledge'!AR$8)/100</f>
        <v>0.564</v>
      </c>
      <c r="AS397" s="380">
        <f t="array" aca="true" ref="AS397">INDEX(KM_PCT,MATCH($A397,'Knowledge - Percentages'!$B:$B,0),'Data - Knowledge'!AS$8)/100</f>
        <v>0.542</v>
      </c>
      <c r="AT397" s="380">
        <f t="array" aca="true" ref="AT397">INDEX(KM_PCT,MATCH($A397,'Knowledge - Percentages'!$B:$B,0),'Data - Knowledge'!AT$8)/100</f>
        <v>0.57200000000000006</v>
      </c>
      <c r="AU397" s="380">
        <f t="array" aca="true" ref="AU397">INDEX(KM_PCT,MATCH($A397,'Knowledge - Percentages'!$B:$B,0),'Data - Knowledge'!AU$8)/100</f>
        <v>0.405</v>
      </c>
      <c r="AV397" s="380">
        <f t="array" aca="true" ref="AV397">INDEX(KM_PCT,MATCH($A397,'Knowledge - Percentages'!$B:$B,0),'Data - Knowledge'!AV$8)/100</f>
        <v>0.405</v>
      </c>
      <c r="AW397" s="380">
        <f t="array" aca="true" ref="AW397">INDEX(KM_PCT,MATCH($A397,'Knowledge - Percentages'!$B:$B,0),'Data - Knowledge'!AW$8)/100</f>
        <v>0.405</v>
      </c>
      <c r="AX397" s="380">
        <f t="array" aca="true" ref="AX397">INDEX(KM_PCT,MATCH($A397,'Knowledge - Percentages'!$B:$B,0),'Data - Knowledge'!AX$8)/100</f>
        <v>0.34700000000000003</v>
      </c>
      <c r="AY397" s="380">
        <f t="array" aca="true" ref="AY397">INDEX(KM_PCT,MATCH($A397,'Knowledge - Percentages'!$B:$B,0),'Data - Knowledge'!AY$8)/100</f>
        <v>0.405</v>
      </c>
      <c r="AZ397" s="380">
        <f t="array" aca="true" ref="AZ397">INDEX(KM_PCT,MATCH($A397,'Knowledge - Percentages'!$B:$B,0),'Data - Knowledge'!AZ$8)/100</f>
        <v>0.41200000000000003</v>
      </c>
      <c r="BA397" s="380">
        <f t="array" aca="true" ref="BA397">INDEX(KM_PCT,MATCH($A397,'Knowledge - Percentages'!$B:$B,0),'Data - Knowledge'!BA$8)/100</f>
        <v>0.405</v>
      </c>
      <c r="BB397" s="380">
        <f t="array" aca="true" ref="BB397">INDEX(KM_PCT,MATCH($A397,'Knowledge - Percentages'!$B:$B,0),'Data - Knowledge'!BB$8)/100</f>
        <v>0.39299999999999996</v>
      </c>
      <c r="BC397" s="380">
        <f t="array" aca="true" ref="BC397">INDEX(KM_PCT,MATCH($A397,'Knowledge - Percentages'!$B:$B,0),'Data - Knowledge'!BC$8)/100</f>
        <v>0.259</v>
      </c>
      <c r="BD397" s="380">
        <f t="array" aca="true" ref="BD397">INDEX(KM_PCT,MATCH($A397,'Knowledge - Percentages'!$B:$B,0),'Data - Knowledge'!BD$8)/100</f>
        <v>0.32799999999999996</v>
      </c>
      <c r="BE397" s="380">
        <f t="array" aca="true" ref="BE397">INDEX(KM_PCT,MATCH($A397,'Knowledge - Percentages'!$B:$B,0),'Data - Knowledge'!BE$8)/100</f>
        <v>0.32799999999999996</v>
      </c>
      <c r="BF397" s="380">
        <f t="array" aca="true" ref="BF397">INDEX(KM_PCT,MATCH($A397,'Knowledge - Percentages'!$B:$B,0),'Data - Knowledge'!BF$8)/100</f>
        <v>0.32799999999999996</v>
      </c>
      <c r="BG397" s="380">
        <f t="array" aca="true" ref="BG397">INDEX(KM_PCT,MATCH($A397,'Knowledge - Percentages'!$B:$B,0),'Data - Knowledge'!BG$8)/100</f>
        <v>0.433</v>
      </c>
      <c r="BH397" s="380">
        <f t="array" aca="true" ref="BH397">INDEX(KM_PCT,MATCH($A397,'Knowledge - Percentages'!$B:$B,0),'Data - Knowledge'!BH$8)/100</f>
        <v>0.469</v>
      </c>
      <c r="BI397" s="380">
        <f t="array" aca="true" ref="BI397">INDEX(KM_PCT,MATCH($A397,'Knowledge - Percentages'!$B:$B,0),'Data - Knowledge'!BI$8)/100</f>
        <v>0.424</v>
      </c>
      <c r="BJ397" s="380">
        <f t="array" aca="true" ref="BJ397">INDEX(KM_PCT,MATCH($A397,'Knowledge - Percentages'!$B:$B,0),'Data - Knowledge'!BJ$8)/100</f>
        <v>0.405</v>
      </c>
      <c r="BK397" s="380">
        <f t="array" aca="true" ref="BK397">INDEX(KM_PCT,MATCH($A397,'Knowledge - Percentages'!$B:$B,0),'Data - Knowledge'!BK$8)/100</f>
        <v>0.423</v>
      </c>
      <c r="BL397" s="380">
        <f t="array" aca="true" ref="BL397">INDEX(KM_PCT,MATCH($A397,'Knowledge - Percentages'!$B:$B,0),'Data - Knowledge'!BL$8)/100</f>
        <v>0.446</v>
      </c>
      <c r="BM397" s="380">
        <f t="array" aca="true" ref="BM397">INDEX(KM_PCT,MATCH($A397,'Knowledge - Percentages'!$B:$B,0),'Data - Knowledge'!BM$8)/100</f>
        <v>0.42700000000000005</v>
      </c>
      <c r="BN397" s="380">
        <f t="array" aca="true" ref="BN397">INDEX(KM_PCT,MATCH($A397,'Knowledge - Percentages'!$B:$B,0),'Data - Knowledge'!BN$8)/100</f>
        <v>0.379</v>
      </c>
      <c r="BO397" s="380">
        <f t="array" aca="true" ref="BO397">INDEX(KM_PCT,MATCH($A397,'Knowledge - Percentages'!$B:$B,0),'Data - Knowledge'!BO$8)/100</f>
        <v>0.34700000000000003</v>
      </c>
      <c r="BP397" s="380">
        <f t="array" aca="true" ref="BP397">INDEX(KM_PCT,MATCH($A397,'Knowledge - Percentages'!$B:$B,0),'Data - Knowledge'!BP$8)/100</f>
        <v>0.345</v>
      </c>
      <c r="BQ397" s="380">
        <f t="array" aca="true" ref="BQ397">INDEX(KM_PCT,MATCH($A397,'Knowledge - Percentages'!$B:$B,0),'Data - Knowledge'!BQ$8)/100</f>
        <v>0.301</v>
      </c>
    </row>
    <row r="398" spans="1:69">
      <c r="A398" t="s">
        <v>1357</v>
      </c>
      <c r="B398" t="s">
        <v>1195</v>
      </c>
      <c r="C398" t="s">
        <v>1351</v>
      </c>
      <c r="D398" t="s">
        <v>1333</v>
      </c>
      <c r="E398" s="373">
        <f>SUMPRODUCT($K$2:$BQ$2,$K398:$BQ398)/$J$2</f>
        <v>0.35748484848484852</v>
      </c>
      <c r="F398" s="379">
        <f>SUMPRODUCT($K$2:$BQ$2,$K398:$BQ398)</f>
        <v>94.376</v>
      </c>
      <c r="G398" s="373">
        <f>SUMPRODUCT($K$3:$BQ$3,$K398:$BQ398)/$J$3</f>
        <v>0.37735800821355242</v>
      </c>
      <c r="H398" s="379">
        <f>SUMPRODUCT($K$3:$BQ$3,$K398:$BQ398)</f>
        <v>3675.4670000000006</v>
      </c>
      <c r="I398" s="373">
        <f>CORREL($K$4:$BQ$4,$K398:$BQ398)</f>
        <v>-0.3752023355723666</v>
      </c>
      <c r="J398" s="379">
        <f>$E398/$G398*100</f>
        <v>94.73360594020906</v>
      </c>
      <c r="K398" s="380">
        <f t="array" aca="true" ref="K398">INDEX(KM_PCT,MATCH($A398,'Knowledge - Percentages'!$B:$B,0),'Data - Knowledge'!K$8)/100</f>
        <v>0.435</v>
      </c>
      <c r="L398" s="380">
        <f t="array" aca="true" ref="L398">INDEX(KM_PCT,MATCH($A398,'Knowledge - Percentages'!$B:$B,0),'Data - Knowledge'!L$8)/100</f>
        <v>0.435</v>
      </c>
      <c r="M398" s="380">
        <f t="array" aca="true" ref="M398">INDEX(KM_PCT,MATCH($A398,'Knowledge - Percentages'!$B:$B,0),'Data - Knowledge'!M$8)/100</f>
        <v>0.435</v>
      </c>
      <c r="N398" s="380">
        <f t="array" aca="true" ref="N398">INDEX(KM_PCT,MATCH($A398,'Knowledge - Percentages'!$B:$B,0),'Data - Knowledge'!N$8)/100</f>
        <v>0.374</v>
      </c>
      <c r="O398" s="380">
        <f t="array" aca="true" ref="O398">INDEX(KM_PCT,MATCH($A398,'Knowledge - Percentages'!$B:$B,0),'Data - Knowledge'!O$8)/100</f>
        <v>0.374</v>
      </c>
      <c r="P398" s="380">
        <f t="array" aca="true" ref="P398">INDEX(KM_PCT,MATCH($A398,'Knowledge - Percentages'!$B:$B,0),'Data - Knowledge'!P$8)/100</f>
        <v>0.381</v>
      </c>
      <c r="Q398" s="380">
        <f t="array" aca="true" ref="Q398">INDEX(KM_PCT,MATCH($A398,'Knowledge - Percentages'!$B:$B,0),'Data - Knowledge'!Q$8)/100</f>
        <v>0.374</v>
      </c>
      <c r="R398" s="380">
        <f t="array" aca="true" ref="R398">INDEX(KM_PCT,MATCH($A398,'Knowledge - Percentages'!$B:$B,0),'Data - Knowledge'!R$8)/100</f>
        <v>0.374</v>
      </c>
      <c r="S398" s="380">
        <f t="array" aca="true" ref="S398">INDEX(KM_PCT,MATCH($A398,'Knowledge - Percentages'!$B:$B,0),'Data - Knowledge'!S$8)/100</f>
        <v>0.38299999999999995</v>
      </c>
      <c r="T398" s="380">
        <f t="array" aca="true" ref="T398">INDEX(KM_PCT,MATCH($A398,'Knowledge - Percentages'!$B:$B,0),'Data - Knowledge'!T$8)/100</f>
        <v>0.377</v>
      </c>
      <c r="U398" s="380">
        <f t="array" aca="true" ref="U398">INDEX(KM_PCT,MATCH($A398,'Knowledge - Percentages'!$B:$B,0),'Data - Knowledge'!U$8)/100</f>
        <v>0.373</v>
      </c>
      <c r="V398" s="380">
        <f t="array" aca="true" ref="V398">INDEX(KM_PCT,MATCH($A398,'Knowledge - Percentages'!$B:$B,0),'Data - Knowledge'!V$8)/100</f>
        <v>0.38</v>
      </c>
      <c r="W398" s="380">
        <f t="array" aca="true" ref="W398">INDEX(KM_PCT,MATCH($A398,'Knowledge - Percentages'!$B:$B,0),'Data - Knowledge'!W$8)/100</f>
        <v>0.374</v>
      </c>
      <c r="X398" s="380">
        <f t="array" aca="true" ref="X398">INDEX(KM_PCT,MATCH($A398,'Knowledge - Percentages'!$B:$B,0),'Data - Knowledge'!X$8)/100</f>
        <v>0.40399999999999997</v>
      </c>
      <c r="Y398" s="380">
        <f t="array" aca="true" ref="Y398">INDEX(KM_PCT,MATCH($A398,'Knowledge - Percentages'!$B:$B,0),'Data - Knowledge'!Y$8)/100</f>
        <v>0.40399999999999997</v>
      </c>
      <c r="Z398" s="380">
        <f t="array" aca="true" ref="Z398">INDEX(KM_PCT,MATCH($A398,'Knowledge - Percentages'!$B:$B,0),'Data - Knowledge'!Z$8)/100</f>
        <v>0.40399999999999997</v>
      </c>
      <c r="AA398" s="380">
        <f t="array" aca="true" ref="AA398">INDEX(KM_PCT,MATCH($A398,'Knowledge - Percentages'!$B:$B,0),'Data - Knowledge'!AA$8)/100</f>
        <v>0.40399999999999997</v>
      </c>
      <c r="AB398" s="380">
        <f t="array" aca="true" ref="AB398">INDEX(KM_PCT,MATCH($A398,'Knowledge - Percentages'!$B:$B,0),'Data - Knowledge'!AB$8)/100</f>
        <v>0.41</v>
      </c>
      <c r="AC398" s="380">
        <f t="array" aca="true" ref="AC398">INDEX(KM_PCT,MATCH($A398,'Knowledge - Percentages'!$B:$B,0),'Data - Knowledge'!AC$8)/100</f>
        <v>0.41</v>
      </c>
      <c r="AD398" s="380">
        <f t="array" aca="true" ref="AD398">INDEX(KM_PCT,MATCH($A398,'Knowledge - Percentages'!$B:$B,0),'Data - Knowledge'!AD$8)/100</f>
        <v>0.41</v>
      </c>
      <c r="AE398" s="380">
        <f t="array" aca="true" ref="AE398">INDEX(KM_PCT,MATCH($A398,'Knowledge - Percentages'!$B:$B,0),'Data - Knowledge'!AE$8)/100</f>
        <v>0.426</v>
      </c>
      <c r="AF398" s="380">
        <f t="array" aca="true" ref="AF398">INDEX(KM_PCT,MATCH($A398,'Knowledge - Percentages'!$B:$B,0),'Data - Knowledge'!AF$8)/100</f>
        <v>0.40399999999999997</v>
      </c>
      <c r="AG398" s="380">
        <f t="array" aca="true" ref="AG398">INDEX(KM_PCT,MATCH($A398,'Knowledge - Percentages'!$B:$B,0),'Data - Knowledge'!AG$8)/100</f>
        <v>0.40399999999999997</v>
      </c>
      <c r="AH398" s="380">
        <f t="array" aca="true" ref="AH398">INDEX(KM_PCT,MATCH($A398,'Knowledge - Percentages'!$B:$B,0),'Data - Knowledge'!AH$8)/100</f>
        <v>0.38299999999999995</v>
      </c>
      <c r="AI398" s="380">
        <f t="array" aca="true" ref="AI398">INDEX(KM_PCT,MATCH($A398,'Knowledge - Percentages'!$B:$B,0),'Data - Knowledge'!AI$8)/100</f>
        <v>0.38299999999999995</v>
      </c>
      <c r="AJ398" s="380">
        <f t="array" aca="true" ref="AJ398">INDEX(KM_PCT,MATCH($A398,'Knowledge - Percentages'!$B:$B,0),'Data - Knowledge'!AJ$8)/100</f>
        <v>0.38299999999999995</v>
      </c>
      <c r="AK398" s="380">
        <f t="array" aca="true" ref="AK398">INDEX(KM_PCT,MATCH($A398,'Knowledge - Percentages'!$B:$B,0),'Data - Knowledge'!AK$8)/100</f>
        <v>0.364</v>
      </c>
      <c r="AL398" s="380">
        <f t="array" aca="true" ref="AL398">INDEX(KM_PCT,MATCH($A398,'Knowledge - Percentages'!$B:$B,0),'Data - Knowledge'!AL$8)/100</f>
        <v>0.386</v>
      </c>
      <c r="AM398" s="380">
        <f t="array" aca="true" ref="AM398">INDEX(KM_PCT,MATCH($A398,'Knowledge - Percentages'!$B:$B,0),'Data - Knowledge'!AM$8)/100</f>
        <v>0.377</v>
      </c>
      <c r="AN398" s="380">
        <f t="array" aca="true" ref="AN398">INDEX(KM_PCT,MATCH($A398,'Knowledge - Percentages'!$B:$B,0),'Data - Knowledge'!AN$8)/100</f>
        <v>0.38299999999999995</v>
      </c>
      <c r="AO398" s="380">
        <f t="array" aca="true" ref="AO398">INDEX(KM_PCT,MATCH($A398,'Knowledge - Percentages'!$B:$B,0),'Data - Knowledge'!AO$8)/100</f>
        <v>0.38299999999999995</v>
      </c>
      <c r="AP398" s="380">
        <f t="array" aca="true" ref="AP398">INDEX(KM_PCT,MATCH($A398,'Knowledge - Percentages'!$B:$B,0),'Data - Knowledge'!AP$8)/100</f>
        <v>0.39899999999999997</v>
      </c>
      <c r="AQ398" s="380">
        <f t="array" aca="true" ref="AQ398">INDEX(KM_PCT,MATCH($A398,'Knowledge - Percentages'!$B:$B,0),'Data - Knowledge'!AQ$8)/100</f>
        <v>0.402</v>
      </c>
      <c r="AR398" s="380">
        <f t="array" aca="true" ref="AR398">INDEX(KM_PCT,MATCH($A398,'Knowledge - Percentages'!$B:$B,0),'Data - Knowledge'!AR$8)/100</f>
        <v>0.345</v>
      </c>
      <c r="AS398" s="380">
        <f t="array" aca="true" ref="AS398">INDEX(KM_PCT,MATCH($A398,'Knowledge - Percentages'!$B:$B,0),'Data - Knowledge'!AS$8)/100</f>
        <v>0.345</v>
      </c>
      <c r="AT398" s="380">
        <f t="array" aca="true" ref="AT398">INDEX(KM_PCT,MATCH($A398,'Knowledge - Percentages'!$B:$B,0),'Data - Knowledge'!AT$8)/100</f>
        <v>0.345</v>
      </c>
      <c r="AU398" s="380">
        <f t="array" aca="true" ref="AU398">INDEX(KM_PCT,MATCH($A398,'Knowledge - Percentages'!$B:$B,0),'Data - Knowledge'!AU$8)/100</f>
        <v>0.379</v>
      </c>
      <c r="AV398" s="380">
        <f t="array" aca="true" ref="AV398">INDEX(KM_PCT,MATCH($A398,'Knowledge - Percentages'!$B:$B,0),'Data - Knowledge'!AV$8)/100</f>
        <v>0.35600000000000004</v>
      </c>
      <c r="AW398" s="380">
        <f t="array" aca="true" ref="AW398">INDEX(KM_PCT,MATCH($A398,'Knowledge - Percentages'!$B:$B,0),'Data - Knowledge'!AW$8)/100</f>
        <v>0.35600000000000004</v>
      </c>
      <c r="AX398" s="380">
        <f t="array" aca="true" ref="AX398">INDEX(KM_PCT,MATCH($A398,'Knowledge - Percentages'!$B:$B,0),'Data - Knowledge'!AX$8)/100</f>
        <v>0.35600000000000004</v>
      </c>
      <c r="AY398" s="380">
        <f t="array" aca="true" ref="AY398">INDEX(KM_PCT,MATCH($A398,'Knowledge - Percentages'!$B:$B,0),'Data - Knowledge'!AY$8)/100</f>
        <v>0.35600000000000004</v>
      </c>
      <c r="AZ398" s="380">
        <f t="array" aca="true" ref="AZ398">INDEX(KM_PCT,MATCH($A398,'Knowledge - Percentages'!$B:$B,0),'Data - Knowledge'!AZ$8)/100</f>
        <v>0.374</v>
      </c>
      <c r="BA398" s="380">
        <f t="array" aca="true" ref="BA398">INDEX(KM_PCT,MATCH($A398,'Knowledge - Percentages'!$B:$B,0),'Data - Knowledge'!BA$8)/100</f>
        <v>0.35600000000000004</v>
      </c>
      <c r="BB398" s="380">
        <f t="array" aca="true" ref="BB398">INDEX(KM_PCT,MATCH($A398,'Knowledge - Percentages'!$B:$B,0),'Data - Knowledge'!BB$8)/100</f>
        <v>0.355</v>
      </c>
      <c r="BC398" s="380">
        <f t="array" aca="true" ref="BC398">INDEX(KM_PCT,MATCH($A398,'Knowledge - Percentages'!$B:$B,0),'Data - Knowledge'!BC$8)/100</f>
        <v>0.354</v>
      </c>
      <c r="BD398" s="380">
        <f t="array" aca="true" ref="BD398">INDEX(KM_PCT,MATCH($A398,'Knowledge - Percentages'!$B:$B,0),'Data - Knowledge'!BD$8)/100</f>
        <v>0.342</v>
      </c>
      <c r="BE398" s="380">
        <f t="array" aca="true" ref="BE398">INDEX(KM_PCT,MATCH($A398,'Knowledge - Percentages'!$B:$B,0),'Data - Knowledge'!BE$8)/100</f>
        <v>0.35600000000000004</v>
      </c>
      <c r="BF398" s="380">
        <f t="array" aca="true" ref="BF398">INDEX(KM_PCT,MATCH($A398,'Knowledge - Percentages'!$B:$B,0),'Data - Knowledge'!BF$8)/100</f>
        <v>0.35600000000000004</v>
      </c>
      <c r="BG398" s="380">
        <f t="array" aca="true" ref="BG398">INDEX(KM_PCT,MATCH($A398,'Knowledge - Percentages'!$B:$B,0),'Data - Knowledge'!BG$8)/100</f>
        <v>0.354</v>
      </c>
      <c r="BH398" s="380">
        <f t="array" aca="true" ref="BH398">INDEX(KM_PCT,MATCH($A398,'Knowledge - Percentages'!$B:$B,0),'Data - Knowledge'!BH$8)/100</f>
        <v>0.354</v>
      </c>
      <c r="BI398" s="380">
        <f t="array" aca="true" ref="BI398">INDEX(KM_PCT,MATCH($A398,'Knowledge - Percentages'!$B:$B,0),'Data - Knowledge'!BI$8)/100</f>
        <v>0.354</v>
      </c>
      <c r="BJ398" s="380">
        <f t="array" aca="true" ref="BJ398">INDEX(KM_PCT,MATCH($A398,'Knowledge - Percentages'!$B:$B,0),'Data - Knowledge'!BJ$8)/100</f>
        <v>0.354</v>
      </c>
      <c r="BK398" s="380">
        <f t="array" aca="true" ref="BK398">INDEX(KM_PCT,MATCH($A398,'Knowledge - Percentages'!$B:$B,0),'Data - Knowledge'!BK$8)/100</f>
        <v>0.354</v>
      </c>
      <c r="BL398" s="380">
        <f t="array" aca="true" ref="BL398">INDEX(KM_PCT,MATCH($A398,'Knowledge - Percentages'!$B:$B,0),'Data - Knowledge'!BL$8)/100</f>
        <v>0.354</v>
      </c>
      <c r="BM398" s="380">
        <f t="array" aca="true" ref="BM398">INDEX(KM_PCT,MATCH($A398,'Knowledge - Percentages'!$B:$B,0),'Data - Knowledge'!BM$8)/100</f>
        <v>0.354</v>
      </c>
      <c r="BN398" s="380">
        <f t="array" aca="true" ref="BN398">INDEX(KM_PCT,MATCH($A398,'Knowledge - Percentages'!$B:$B,0),'Data - Knowledge'!BN$8)/100</f>
        <v>0.354</v>
      </c>
      <c r="BO398" s="380">
        <f t="array" aca="true" ref="BO398">INDEX(KM_PCT,MATCH($A398,'Knowledge - Percentages'!$B:$B,0),'Data - Knowledge'!BO$8)/100</f>
        <v>0.35600000000000004</v>
      </c>
      <c r="BP398" s="380">
        <f t="array" aca="true" ref="BP398">INDEX(KM_PCT,MATCH($A398,'Knowledge - Percentages'!$B:$B,0),'Data - Knowledge'!BP$8)/100</f>
        <v>0.33299999999999996</v>
      </c>
      <c r="BQ398" s="380">
        <f t="array" aca="true" ref="BQ398">INDEX(KM_PCT,MATCH($A398,'Knowledge - Percentages'!$B:$B,0),'Data - Knowledge'!BQ$8)/100</f>
        <v>0.34299999999999997</v>
      </c>
    </row>
    <row r="399" spans="1:69">
      <c r="A399" t="s">
        <v>1358</v>
      </c>
      <c r="B399" t="s">
        <v>1195</v>
      </c>
      <c r="C399" t="s">
        <v>1351</v>
      </c>
      <c r="D399" t="s">
        <v>1335</v>
      </c>
      <c r="E399" s="373">
        <f>SUMPRODUCT($K$2:$BQ$2,$K399:$BQ399)/$J$2</f>
        <v>0.19140151515151518</v>
      </c>
      <c r="F399" s="379">
        <f>SUMPRODUCT($K$2:$BQ$2,$K399:$BQ399)</f>
        <v>50.530000000000008</v>
      </c>
      <c r="G399" s="373">
        <f>SUMPRODUCT($K$3:$BQ$3,$K399:$BQ399)/$J$3</f>
        <v>0.19734117043121152</v>
      </c>
      <c r="H399" s="379">
        <f>SUMPRODUCT($K$3:$BQ$3,$K399:$BQ399)</f>
        <v>1922.1030000000003</v>
      </c>
      <c r="I399" s="373">
        <f>CORREL($K$4:$BQ$4,$K399:$BQ399)</f>
        <v>-0.19826471997801468</v>
      </c>
      <c r="J399" s="379">
        <f>$E399/$G399*100</f>
        <v>96.990159090108989</v>
      </c>
      <c r="K399" s="380">
        <f t="array" aca="true" ref="K399">INDEX(KM_PCT,MATCH($A399,'Knowledge - Percentages'!$B:$B,0),'Data - Knowledge'!K$8)/100</f>
        <v>0.201</v>
      </c>
      <c r="L399" s="380">
        <f t="array" aca="true" ref="L399">INDEX(KM_PCT,MATCH($A399,'Knowledge - Percentages'!$B:$B,0),'Data - Knowledge'!L$8)/100</f>
        <v>0.201</v>
      </c>
      <c r="M399" s="380">
        <f t="array" aca="true" ref="M399">INDEX(KM_PCT,MATCH($A399,'Knowledge - Percentages'!$B:$B,0),'Data - Knowledge'!M$8)/100</f>
        <v>0.201</v>
      </c>
      <c r="N399" s="380">
        <f t="array" aca="true" ref="N399">INDEX(KM_PCT,MATCH($A399,'Knowledge - Percentages'!$B:$B,0),'Data - Knowledge'!N$8)/100</f>
        <v>0.201</v>
      </c>
      <c r="O399" s="380">
        <f t="array" aca="true" ref="O399">INDEX(KM_PCT,MATCH($A399,'Knowledge - Percentages'!$B:$B,0),'Data - Knowledge'!O$8)/100</f>
        <v>0.201</v>
      </c>
      <c r="P399" s="380">
        <f t="array" aca="true" ref="P399">INDEX(KM_PCT,MATCH($A399,'Knowledge - Percentages'!$B:$B,0),'Data - Knowledge'!P$8)/100</f>
        <v>0.22699999999999998</v>
      </c>
      <c r="Q399" s="380">
        <f t="array" aca="true" ref="Q399">INDEX(KM_PCT,MATCH($A399,'Knowledge - Percentages'!$B:$B,0),'Data - Knowledge'!Q$8)/100</f>
        <v>0.201</v>
      </c>
      <c r="R399" s="380">
        <f t="array" aca="true" ref="R399">INDEX(KM_PCT,MATCH($A399,'Knowledge - Percentages'!$B:$B,0),'Data - Knowledge'!R$8)/100</f>
        <v>0.201</v>
      </c>
      <c r="S399" s="380">
        <f t="array" aca="true" ref="S399">INDEX(KM_PCT,MATCH($A399,'Knowledge - Percentages'!$B:$B,0),'Data - Knowledge'!S$8)/100</f>
        <v>0.201</v>
      </c>
      <c r="T399" s="380">
        <f t="array" aca="true" ref="T399">INDEX(KM_PCT,MATCH($A399,'Knowledge - Percentages'!$B:$B,0),'Data - Knowledge'!T$8)/100</f>
        <v>0.182</v>
      </c>
      <c r="U399" s="380">
        <f t="array" aca="true" ref="U399">INDEX(KM_PCT,MATCH($A399,'Knowledge - Percentages'!$B:$B,0),'Data - Knowledge'!U$8)/100</f>
        <v>0.182</v>
      </c>
      <c r="V399" s="380">
        <f t="array" aca="true" ref="V399">INDEX(KM_PCT,MATCH($A399,'Knowledge - Percentages'!$B:$B,0),'Data - Knowledge'!V$8)/100</f>
        <v>0.166</v>
      </c>
      <c r="W399" s="380">
        <f t="array" aca="true" ref="W399">INDEX(KM_PCT,MATCH($A399,'Knowledge - Percentages'!$B:$B,0),'Data - Knowledge'!W$8)/100</f>
        <v>0.135</v>
      </c>
      <c r="X399" s="380">
        <f t="array" aca="true" ref="X399">INDEX(KM_PCT,MATCH($A399,'Knowledge - Percentages'!$B:$B,0),'Data - Knowledge'!X$8)/100</f>
        <v>0.29100000000000004</v>
      </c>
      <c r="Y399" s="380">
        <f t="array" aca="true" ref="Y399">INDEX(KM_PCT,MATCH($A399,'Knowledge - Percentages'!$B:$B,0),'Data - Knowledge'!Y$8)/100</f>
        <v>0.311</v>
      </c>
      <c r="Z399" s="380">
        <f t="array" aca="true" ref="Z399">INDEX(KM_PCT,MATCH($A399,'Knowledge - Percentages'!$B:$B,0),'Data - Knowledge'!Z$8)/100</f>
        <v>0.29100000000000004</v>
      </c>
      <c r="AA399" s="380">
        <f t="array" aca="true" ref="AA399">INDEX(KM_PCT,MATCH($A399,'Knowledge - Percentages'!$B:$B,0),'Data - Knowledge'!AA$8)/100</f>
        <v>0.29100000000000004</v>
      </c>
      <c r="AB399" s="380">
        <f t="array" aca="true" ref="AB399">INDEX(KM_PCT,MATCH($A399,'Knowledge - Percentages'!$B:$B,0),'Data - Knowledge'!AB$8)/100</f>
        <v>0.212</v>
      </c>
      <c r="AC399" s="380">
        <f t="array" aca="true" ref="AC399">INDEX(KM_PCT,MATCH($A399,'Knowledge - Percentages'!$B:$B,0),'Data - Knowledge'!AC$8)/100</f>
        <v>0.254</v>
      </c>
      <c r="AD399" s="380">
        <f t="array" aca="true" ref="AD399">INDEX(KM_PCT,MATCH($A399,'Knowledge - Percentages'!$B:$B,0),'Data - Knowledge'!AD$8)/100</f>
        <v>0.254</v>
      </c>
      <c r="AE399" s="380">
        <f t="array" aca="true" ref="AE399">INDEX(KM_PCT,MATCH($A399,'Knowledge - Percentages'!$B:$B,0),'Data - Knowledge'!AE$8)/100</f>
        <v>0.2</v>
      </c>
      <c r="AF399" s="380">
        <f t="array" aca="true" ref="AF399">INDEX(KM_PCT,MATCH($A399,'Knowledge - Percentages'!$B:$B,0),'Data - Knowledge'!AF$8)/100</f>
        <v>0.2</v>
      </c>
      <c r="AG399" s="380">
        <f t="array" aca="true" ref="AG399">INDEX(KM_PCT,MATCH($A399,'Knowledge - Percentages'!$B:$B,0),'Data - Knowledge'!AG$8)/100</f>
        <v>0.2</v>
      </c>
      <c r="AH399" s="380">
        <f t="array" aca="true" ref="AH399">INDEX(KM_PCT,MATCH($A399,'Knowledge - Percentages'!$B:$B,0),'Data - Knowledge'!AH$8)/100</f>
        <v>0.212</v>
      </c>
      <c r="AI399" s="380">
        <f t="array" aca="true" ref="AI399">INDEX(KM_PCT,MATCH($A399,'Knowledge - Percentages'!$B:$B,0),'Data - Knowledge'!AI$8)/100</f>
        <v>0.20800000000000002</v>
      </c>
      <c r="AJ399" s="380">
        <f t="array" aca="true" ref="AJ399">INDEX(KM_PCT,MATCH($A399,'Knowledge - Percentages'!$B:$B,0),'Data - Knowledge'!AJ$8)/100</f>
        <v>0.20800000000000002</v>
      </c>
      <c r="AK399" s="380">
        <f t="array" aca="true" ref="AK399">INDEX(KM_PCT,MATCH($A399,'Knowledge - Percentages'!$B:$B,0),'Data - Knowledge'!AK$8)/100</f>
        <v>0.198</v>
      </c>
      <c r="AL399" s="380">
        <f t="array" aca="true" ref="AL399">INDEX(KM_PCT,MATCH($A399,'Knowledge - Percentages'!$B:$B,0),'Data - Knowledge'!AL$8)/100</f>
        <v>0.198</v>
      </c>
      <c r="AM399" s="380">
        <f t="array" aca="true" ref="AM399">INDEX(KM_PCT,MATCH($A399,'Knowledge - Percentages'!$B:$B,0),'Data - Knowledge'!AM$8)/100</f>
        <v>0.19</v>
      </c>
      <c r="AN399" s="380">
        <f t="array" aca="true" ref="AN399">INDEX(KM_PCT,MATCH($A399,'Knowledge - Percentages'!$B:$B,0),'Data - Knowledge'!AN$8)/100</f>
        <v>0.146</v>
      </c>
      <c r="AO399" s="380">
        <f t="array" aca="true" ref="AO399">INDEX(KM_PCT,MATCH($A399,'Knowledge - Percentages'!$B:$B,0),'Data - Knowledge'!AO$8)/100</f>
        <v>0.152</v>
      </c>
      <c r="AP399" s="380">
        <f t="array" aca="true" ref="AP399">INDEX(KM_PCT,MATCH($A399,'Knowledge - Percentages'!$B:$B,0),'Data - Knowledge'!AP$8)/100</f>
        <v>0.2</v>
      </c>
      <c r="AQ399" s="380">
        <f t="array" aca="true" ref="AQ399">INDEX(KM_PCT,MATCH($A399,'Knowledge - Percentages'!$B:$B,0),'Data - Knowledge'!AQ$8)/100</f>
        <v>0.207</v>
      </c>
      <c r="AR399" s="380">
        <f t="array" aca="true" ref="AR399">INDEX(KM_PCT,MATCH($A399,'Knowledge - Percentages'!$B:$B,0),'Data - Knowledge'!AR$8)/100</f>
        <v>0.248</v>
      </c>
      <c r="AS399" s="380">
        <f t="array" aca="true" ref="AS399">INDEX(KM_PCT,MATCH($A399,'Knowledge - Percentages'!$B:$B,0),'Data - Knowledge'!AS$8)/100</f>
        <v>0.308</v>
      </c>
      <c r="AT399" s="380">
        <f t="array" aca="true" ref="AT399">INDEX(KM_PCT,MATCH($A399,'Knowledge - Percentages'!$B:$B,0),'Data - Knowledge'!AT$8)/100</f>
        <v>0.248</v>
      </c>
      <c r="AU399" s="380">
        <f t="array" aca="true" ref="AU399">INDEX(KM_PCT,MATCH($A399,'Knowledge - Percentages'!$B:$B,0),'Data - Knowledge'!AU$8)/100</f>
        <v>0.20199999999999999</v>
      </c>
      <c r="AV399" s="380">
        <f t="array" aca="true" ref="AV399">INDEX(KM_PCT,MATCH($A399,'Knowledge - Percentages'!$B:$B,0),'Data - Knowledge'!AV$8)/100</f>
        <v>0.20199999999999999</v>
      </c>
      <c r="AW399" s="380">
        <f t="array" aca="true" ref="AW399">INDEX(KM_PCT,MATCH($A399,'Knowledge - Percentages'!$B:$B,0),'Data - Knowledge'!AW$8)/100</f>
        <v>0.20199999999999999</v>
      </c>
      <c r="AX399" s="380">
        <f t="array" aca="true" ref="AX399">INDEX(KM_PCT,MATCH($A399,'Knowledge - Percentages'!$B:$B,0),'Data - Knowledge'!AX$8)/100</f>
        <v>0.20800000000000002</v>
      </c>
      <c r="AY399" s="380">
        <f t="array" aca="true" ref="AY399">INDEX(KM_PCT,MATCH($A399,'Knowledge - Percentages'!$B:$B,0),'Data - Knowledge'!AY$8)/100</f>
        <v>0.19899999999999998</v>
      </c>
      <c r="AZ399" s="380">
        <f t="array" aca="true" ref="AZ399">INDEX(KM_PCT,MATCH($A399,'Knowledge - Percentages'!$B:$B,0),'Data - Knowledge'!AZ$8)/100</f>
        <v>0.196</v>
      </c>
      <c r="BA399" s="380">
        <f t="array" aca="true" ref="BA399">INDEX(KM_PCT,MATCH($A399,'Knowledge - Percentages'!$B:$B,0),'Data - Knowledge'!BA$8)/100</f>
        <v>0.19899999999999998</v>
      </c>
      <c r="BB399" s="380">
        <f t="array" aca="true" ref="BB399">INDEX(KM_PCT,MATCH($A399,'Knowledge - Percentages'!$B:$B,0),'Data - Knowledge'!BB$8)/100</f>
        <v>0.19899999999999998</v>
      </c>
      <c r="BC399" s="380">
        <f t="array" aca="true" ref="BC399">INDEX(KM_PCT,MATCH($A399,'Knowledge - Percentages'!$B:$B,0),'Data - Knowledge'!BC$8)/100</f>
        <v>0.14400000000000002</v>
      </c>
      <c r="BD399" s="380">
        <f t="array" aca="true" ref="BD399">INDEX(KM_PCT,MATCH($A399,'Knowledge - Percentages'!$B:$B,0),'Data - Knowledge'!BD$8)/100</f>
        <v>0.121</v>
      </c>
      <c r="BE399" s="380">
        <f t="array" aca="true" ref="BE399">INDEX(KM_PCT,MATCH($A399,'Knowledge - Percentages'!$B:$B,0),'Data - Knowledge'!BE$8)/100</f>
        <v>0.19</v>
      </c>
      <c r="BF399" s="380">
        <f t="array" aca="true" ref="BF399">INDEX(KM_PCT,MATCH($A399,'Knowledge - Percentages'!$B:$B,0),'Data - Knowledge'!BF$8)/100</f>
        <v>0.21100000000000002</v>
      </c>
      <c r="BG399" s="380">
        <f t="array" aca="true" ref="BG399">INDEX(KM_PCT,MATCH($A399,'Knowledge - Percentages'!$B:$B,0),'Data - Knowledge'!BG$8)/100</f>
        <v>0.204</v>
      </c>
      <c r="BH399" s="380">
        <f t="array" aca="true" ref="BH399">INDEX(KM_PCT,MATCH($A399,'Knowledge - Percentages'!$B:$B,0),'Data - Knowledge'!BH$8)/100</f>
        <v>0.218</v>
      </c>
      <c r="BI399" s="380">
        <f t="array" aca="true" ref="BI399">INDEX(KM_PCT,MATCH($A399,'Knowledge - Percentages'!$B:$B,0),'Data - Knowledge'!BI$8)/100</f>
        <v>0.204</v>
      </c>
      <c r="BJ399" s="380">
        <f t="array" aca="true" ref="BJ399">INDEX(KM_PCT,MATCH($A399,'Knowledge - Percentages'!$B:$B,0),'Data - Knowledge'!BJ$8)/100</f>
        <v>0.204</v>
      </c>
      <c r="BK399" s="380">
        <f t="array" aca="true" ref="BK399">INDEX(KM_PCT,MATCH($A399,'Knowledge - Percentages'!$B:$B,0),'Data - Knowledge'!BK$8)/100</f>
        <v>0.182</v>
      </c>
      <c r="BL399" s="380">
        <f t="array" aca="true" ref="BL399">INDEX(KM_PCT,MATCH($A399,'Knowledge - Percentages'!$B:$B,0),'Data - Knowledge'!BL$8)/100</f>
        <v>0.204</v>
      </c>
      <c r="BM399" s="380">
        <f t="array" aca="true" ref="BM399">INDEX(KM_PCT,MATCH($A399,'Knowledge - Percentages'!$B:$B,0),'Data - Knowledge'!BM$8)/100</f>
        <v>0.23</v>
      </c>
      <c r="BN399" s="380">
        <f t="array" aca="true" ref="BN399">INDEX(KM_PCT,MATCH($A399,'Knowledge - Percentages'!$B:$B,0),'Data - Knowledge'!BN$8)/100</f>
        <v>0.204</v>
      </c>
      <c r="BO399" s="380">
        <f t="array" aca="true" ref="BO399">INDEX(KM_PCT,MATCH($A399,'Knowledge - Percentages'!$B:$B,0),'Data - Knowledge'!BO$8)/100</f>
        <v>0.17300000000000001</v>
      </c>
      <c r="BP399" s="380">
        <f t="array" aca="true" ref="BP399">INDEX(KM_PCT,MATCH($A399,'Knowledge - Percentages'!$B:$B,0),'Data - Knowledge'!BP$8)/100</f>
        <v>0.17300000000000001</v>
      </c>
      <c r="BQ399" s="380">
        <f t="array" aca="true" ref="BQ399">INDEX(KM_PCT,MATCH($A399,'Knowledge - Percentages'!$B:$B,0),'Data - Knowledge'!BQ$8)/100</f>
        <v>0.159</v>
      </c>
    </row>
    <row r="400" spans="1:69">
      <c r="A400" t="s">
        <v>1359</v>
      </c>
      <c r="B400" t="s">
        <v>1195</v>
      </c>
      <c r="C400" t="s">
        <v>1351</v>
      </c>
      <c r="D400" t="s">
        <v>1337</v>
      </c>
      <c r="E400" s="373">
        <f>SUMPRODUCT($K$2:$BQ$2,$K400:$BQ400)/$J$2</f>
        <v>0.38149999999999995</v>
      </c>
      <c r="F400" s="379">
        <f>SUMPRODUCT($K$2:$BQ$2,$K400:$BQ400)</f>
        <v>100.71599999999998</v>
      </c>
      <c r="G400" s="373">
        <f>SUMPRODUCT($K$3:$BQ$3,$K400:$BQ400)/$J$3</f>
        <v>0.42844938398357285</v>
      </c>
      <c r="H400" s="379">
        <f>SUMPRODUCT($K$3:$BQ$3,$K400:$BQ400)</f>
        <v>4173.097</v>
      </c>
      <c r="I400" s="373">
        <f>CORREL($K$4:$BQ$4,$K400:$BQ400)</f>
        <v>-0.33062881559461188</v>
      </c>
      <c r="J400" s="379">
        <f>$E400/$G400*100</f>
        <v>89.042023226395159</v>
      </c>
      <c r="K400" s="380">
        <f t="array" aca="true" ref="K400">INDEX(KM_PCT,MATCH($A400,'Knowledge - Percentages'!$B:$B,0),'Data - Knowledge'!K$8)/100</f>
        <v>0.473</v>
      </c>
      <c r="L400" s="380">
        <f t="array" aca="true" ref="L400">INDEX(KM_PCT,MATCH($A400,'Knowledge - Percentages'!$B:$B,0),'Data - Knowledge'!L$8)/100</f>
        <v>0.473</v>
      </c>
      <c r="M400" s="380">
        <f t="array" aca="true" ref="M400">INDEX(KM_PCT,MATCH($A400,'Knowledge - Percentages'!$B:$B,0),'Data - Knowledge'!M$8)/100</f>
        <v>0.473</v>
      </c>
      <c r="N400" s="380">
        <f t="array" aca="true" ref="N400">INDEX(KM_PCT,MATCH($A400,'Knowledge - Percentages'!$B:$B,0),'Data - Knowledge'!N$8)/100</f>
        <v>0.439</v>
      </c>
      <c r="O400" s="380">
        <f t="array" aca="true" ref="O400">INDEX(KM_PCT,MATCH($A400,'Knowledge - Percentages'!$B:$B,0),'Data - Knowledge'!O$8)/100</f>
        <v>0.48</v>
      </c>
      <c r="P400" s="380">
        <f t="array" aca="true" ref="P400">INDEX(KM_PCT,MATCH($A400,'Knowledge - Percentages'!$B:$B,0),'Data - Knowledge'!P$8)/100</f>
        <v>0.45899999999999996</v>
      </c>
      <c r="Q400" s="380">
        <f t="array" aca="true" ref="Q400">INDEX(KM_PCT,MATCH($A400,'Knowledge - Percentages'!$B:$B,0),'Data - Knowledge'!Q$8)/100</f>
        <v>0.455</v>
      </c>
      <c r="R400" s="380">
        <f t="array" aca="true" ref="R400">INDEX(KM_PCT,MATCH($A400,'Knowledge - Percentages'!$B:$B,0),'Data - Knowledge'!R$8)/100</f>
        <v>0.455</v>
      </c>
      <c r="S400" s="380">
        <f t="array" aca="true" ref="S400">INDEX(KM_PCT,MATCH($A400,'Knowledge - Percentages'!$B:$B,0),'Data - Knowledge'!S$8)/100</f>
        <v>0.494</v>
      </c>
      <c r="T400" s="380">
        <f t="array" aca="true" ref="T400">INDEX(KM_PCT,MATCH($A400,'Knowledge - Percentages'!$B:$B,0),'Data - Knowledge'!T$8)/100</f>
        <v>0.424</v>
      </c>
      <c r="U400" s="380">
        <f t="array" aca="true" ref="U400">INDEX(KM_PCT,MATCH($A400,'Knowledge - Percentages'!$B:$B,0),'Data - Knowledge'!U$8)/100</f>
        <v>0.41200000000000003</v>
      </c>
      <c r="V400" s="380">
        <f t="array" aca="true" ref="V400">INDEX(KM_PCT,MATCH($A400,'Knowledge - Percentages'!$B:$B,0),'Data - Knowledge'!V$8)/100</f>
        <v>0.3</v>
      </c>
      <c r="W400" s="380">
        <f t="array" aca="true" ref="W400">INDEX(KM_PCT,MATCH($A400,'Knowledge - Percentages'!$B:$B,0),'Data - Knowledge'!W$8)/100</f>
        <v>0.41</v>
      </c>
      <c r="X400" s="380">
        <f t="array" aca="true" ref="X400">INDEX(KM_PCT,MATCH($A400,'Knowledge - Percentages'!$B:$B,0),'Data - Knowledge'!X$8)/100</f>
        <v>0.55299999999999994</v>
      </c>
      <c r="Y400" s="380">
        <f t="array" aca="true" ref="Y400">INDEX(KM_PCT,MATCH($A400,'Knowledge - Percentages'!$B:$B,0),'Data - Knowledge'!Y$8)/100</f>
        <v>0.604</v>
      </c>
      <c r="Z400" s="380">
        <f t="array" aca="true" ref="Z400">INDEX(KM_PCT,MATCH($A400,'Knowledge - Percentages'!$B:$B,0),'Data - Knowledge'!Z$8)/100</f>
        <v>0.55299999999999994</v>
      </c>
      <c r="AA400" s="380">
        <f t="array" aca="true" ref="AA400">INDEX(KM_PCT,MATCH($A400,'Knowledge - Percentages'!$B:$B,0),'Data - Knowledge'!AA$8)/100</f>
        <v>0.55299999999999994</v>
      </c>
      <c r="AB400" s="380">
        <f t="array" aca="true" ref="AB400">INDEX(KM_PCT,MATCH($A400,'Knowledge - Percentages'!$B:$B,0),'Data - Knowledge'!AB$8)/100</f>
        <v>0.517</v>
      </c>
      <c r="AC400" s="380">
        <f t="array" aca="true" ref="AC400">INDEX(KM_PCT,MATCH($A400,'Knowledge - Percentages'!$B:$B,0),'Data - Knowledge'!AC$8)/100</f>
        <v>0.517</v>
      </c>
      <c r="AD400" s="380">
        <f t="array" aca="true" ref="AD400">INDEX(KM_PCT,MATCH($A400,'Knowledge - Percentages'!$B:$B,0),'Data - Knowledge'!AD$8)/100</f>
        <v>0.517</v>
      </c>
      <c r="AE400" s="380">
        <f t="array" aca="true" ref="AE400">INDEX(KM_PCT,MATCH($A400,'Knowledge - Percentages'!$B:$B,0),'Data - Knowledge'!AE$8)/100</f>
        <v>0.423</v>
      </c>
      <c r="AF400" s="380">
        <f t="array" aca="true" ref="AF400">INDEX(KM_PCT,MATCH($A400,'Knowledge - Percentages'!$B:$B,0),'Data - Knowledge'!AF$8)/100</f>
        <v>0.43200000000000005</v>
      </c>
      <c r="AG400" s="380">
        <f t="array" aca="true" ref="AG400">INDEX(KM_PCT,MATCH($A400,'Knowledge - Percentages'!$B:$B,0),'Data - Knowledge'!AG$8)/100</f>
        <v>0.423</v>
      </c>
      <c r="AH400" s="380">
        <f t="array" aca="true" ref="AH400">INDEX(KM_PCT,MATCH($A400,'Knowledge - Percentages'!$B:$B,0),'Data - Knowledge'!AH$8)/100</f>
        <v>0.40299999999999997</v>
      </c>
      <c r="AI400" s="380">
        <f t="array" aca="true" ref="AI400">INDEX(KM_PCT,MATCH($A400,'Knowledge - Percentages'!$B:$B,0),'Data - Knowledge'!AI$8)/100</f>
        <v>0.386</v>
      </c>
      <c r="AJ400" s="380">
        <f t="array" aca="true" ref="AJ400">INDEX(KM_PCT,MATCH($A400,'Knowledge - Percentages'!$B:$B,0),'Data - Knowledge'!AJ$8)/100</f>
        <v>0.44299999999999995</v>
      </c>
      <c r="AK400" s="380">
        <f t="array" aca="true" ref="AK400">INDEX(KM_PCT,MATCH($A400,'Knowledge - Percentages'!$B:$B,0),'Data - Knowledge'!AK$8)/100</f>
        <v>0.41</v>
      </c>
      <c r="AL400" s="380">
        <f t="array" aca="true" ref="AL400">INDEX(KM_PCT,MATCH($A400,'Knowledge - Percentages'!$B:$B,0),'Data - Knowledge'!AL$8)/100</f>
        <v>0.41</v>
      </c>
      <c r="AM400" s="380">
        <f t="array" aca="true" ref="AM400">INDEX(KM_PCT,MATCH($A400,'Knowledge - Percentages'!$B:$B,0),'Data - Knowledge'!AM$8)/100</f>
        <v>0.39299999999999996</v>
      </c>
      <c r="AN400" s="380">
        <f t="array" aca="true" ref="AN400">INDEX(KM_PCT,MATCH($A400,'Knowledge - Percentages'!$B:$B,0),'Data - Knowledge'!AN$8)/100</f>
        <v>0.34</v>
      </c>
      <c r="AO400" s="380">
        <f t="array" aca="true" ref="AO400">INDEX(KM_PCT,MATCH($A400,'Knowledge - Percentages'!$B:$B,0),'Data - Knowledge'!AO$8)/100</f>
        <v>0.34</v>
      </c>
      <c r="AP400" s="380">
        <f t="array" aca="true" ref="AP400">INDEX(KM_PCT,MATCH($A400,'Knowledge - Percentages'!$B:$B,0),'Data - Knowledge'!AP$8)/100</f>
        <v>0.491</v>
      </c>
      <c r="AQ400" s="380">
        <f t="array" aca="true" ref="AQ400">INDEX(KM_PCT,MATCH($A400,'Knowledge - Percentages'!$B:$B,0),'Data - Knowledge'!AQ$8)/100</f>
        <v>0.47200000000000003</v>
      </c>
      <c r="AR400" s="380">
        <f t="array" aca="true" ref="AR400">INDEX(KM_PCT,MATCH($A400,'Knowledge - Percentages'!$B:$B,0),'Data - Knowledge'!AR$8)/100</f>
        <v>0.615</v>
      </c>
      <c r="AS400" s="380">
        <f t="array" aca="true" ref="AS400">INDEX(KM_PCT,MATCH($A400,'Knowledge - Percentages'!$B:$B,0),'Data - Knowledge'!AS$8)/100</f>
        <v>0.504</v>
      </c>
      <c r="AT400" s="380">
        <f t="array" aca="true" ref="AT400">INDEX(KM_PCT,MATCH($A400,'Knowledge - Percentages'!$B:$B,0),'Data - Knowledge'!AT$8)/100</f>
        <v>0.504</v>
      </c>
      <c r="AU400" s="380">
        <f t="array" aca="true" ref="AU400">INDEX(KM_PCT,MATCH($A400,'Knowledge - Percentages'!$B:$B,0),'Data - Knowledge'!AU$8)/100</f>
        <v>0.46399999999999997</v>
      </c>
      <c r="AV400" s="380">
        <f t="array" aca="true" ref="AV400">INDEX(KM_PCT,MATCH($A400,'Knowledge - Percentages'!$B:$B,0),'Data - Knowledge'!AV$8)/100</f>
        <v>0.396</v>
      </c>
      <c r="AW400" s="380">
        <f t="array" aca="true" ref="AW400">INDEX(KM_PCT,MATCH($A400,'Knowledge - Percentages'!$B:$B,0),'Data - Knowledge'!AW$8)/100</f>
        <v>0.396</v>
      </c>
      <c r="AX400" s="380">
        <f t="array" aca="true" ref="AX400">INDEX(KM_PCT,MATCH($A400,'Knowledge - Percentages'!$B:$B,0),'Data - Knowledge'!AX$8)/100</f>
        <v>0.374</v>
      </c>
      <c r="AY400" s="380">
        <f t="array" aca="true" ref="AY400">INDEX(KM_PCT,MATCH($A400,'Knowledge - Percentages'!$B:$B,0),'Data - Knowledge'!AY$8)/100</f>
        <v>0.396</v>
      </c>
      <c r="AZ400" s="380">
        <f t="array" aca="true" ref="AZ400">INDEX(KM_PCT,MATCH($A400,'Knowledge - Percentages'!$B:$B,0),'Data - Knowledge'!AZ$8)/100</f>
        <v>0.396</v>
      </c>
      <c r="BA400" s="380">
        <f t="array" aca="true" ref="BA400">INDEX(KM_PCT,MATCH($A400,'Knowledge - Percentages'!$B:$B,0),'Data - Knowledge'!BA$8)/100</f>
        <v>0.396</v>
      </c>
      <c r="BB400" s="380">
        <f t="array" aca="true" ref="BB400">INDEX(KM_PCT,MATCH($A400,'Knowledge - Percentages'!$B:$B,0),'Data - Knowledge'!BB$8)/100</f>
        <v>0.396</v>
      </c>
      <c r="BC400" s="380">
        <f t="array" aca="true" ref="BC400">INDEX(KM_PCT,MATCH($A400,'Knowledge - Percentages'!$B:$B,0),'Data - Knowledge'!BC$8)/100</f>
        <v>0.292</v>
      </c>
      <c r="BD400" s="380">
        <f t="array" aca="true" ref="BD400">INDEX(KM_PCT,MATCH($A400,'Knowledge - Percentages'!$B:$B,0),'Data - Knowledge'!BD$8)/100</f>
        <v>0.326</v>
      </c>
      <c r="BE400" s="380">
        <f t="array" aca="true" ref="BE400">INDEX(KM_PCT,MATCH($A400,'Knowledge - Percentages'!$B:$B,0),'Data - Knowledge'!BE$8)/100</f>
        <v>0.326</v>
      </c>
      <c r="BF400" s="380">
        <f t="array" aca="true" ref="BF400">INDEX(KM_PCT,MATCH($A400,'Knowledge - Percentages'!$B:$B,0),'Data - Knowledge'!BF$8)/100</f>
        <v>0.326</v>
      </c>
      <c r="BG400" s="380">
        <f t="array" aca="true" ref="BG400">INDEX(KM_PCT,MATCH($A400,'Knowledge - Percentages'!$B:$B,0),'Data - Knowledge'!BG$8)/100</f>
        <v>0.41600000000000004</v>
      </c>
      <c r="BH400" s="380">
        <f t="array" aca="true" ref="BH400">INDEX(KM_PCT,MATCH($A400,'Knowledge - Percentages'!$B:$B,0),'Data - Knowledge'!BH$8)/100</f>
        <v>0.4</v>
      </c>
      <c r="BI400" s="380">
        <f t="array" aca="true" ref="BI400">INDEX(KM_PCT,MATCH($A400,'Knowledge - Percentages'!$B:$B,0),'Data - Knowledge'!BI$8)/100</f>
        <v>0.4</v>
      </c>
      <c r="BJ400" s="380">
        <f t="array" aca="true" ref="BJ400">INDEX(KM_PCT,MATCH($A400,'Knowledge - Percentages'!$B:$B,0),'Data - Knowledge'!BJ$8)/100</f>
        <v>0.396</v>
      </c>
      <c r="BK400" s="380">
        <f t="array" aca="true" ref="BK400">INDEX(KM_PCT,MATCH($A400,'Knowledge - Percentages'!$B:$B,0),'Data - Knowledge'!BK$8)/100</f>
        <v>0.396</v>
      </c>
      <c r="BL400" s="380">
        <f t="array" aca="true" ref="BL400">INDEX(KM_PCT,MATCH($A400,'Knowledge - Percentages'!$B:$B,0),'Data - Knowledge'!BL$8)/100</f>
        <v>0.396</v>
      </c>
      <c r="BM400" s="380">
        <f t="array" aca="true" ref="BM400">INDEX(KM_PCT,MATCH($A400,'Knowledge - Percentages'!$B:$B,0),'Data - Knowledge'!BM$8)/100</f>
        <v>0.396</v>
      </c>
      <c r="BN400" s="380">
        <f t="array" aca="true" ref="BN400">INDEX(KM_PCT,MATCH($A400,'Knowledge - Percentages'!$B:$B,0),'Data - Knowledge'!BN$8)/100</f>
        <v>0.342</v>
      </c>
      <c r="BO400" s="380">
        <f t="array" aca="true" ref="BO400">INDEX(KM_PCT,MATCH($A400,'Knowledge - Percentages'!$B:$B,0),'Data - Knowledge'!BO$8)/100</f>
        <v>0.36</v>
      </c>
      <c r="BP400" s="380">
        <f t="array" aca="true" ref="BP400">INDEX(KM_PCT,MATCH($A400,'Knowledge - Percentages'!$B:$B,0),'Data - Knowledge'!BP$8)/100</f>
        <v>0.36</v>
      </c>
      <c r="BQ400" s="380">
        <f t="array" aca="true" ref="BQ400">INDEX(KM_PCT,MATCH($A400,'Knowledge - Percentages'!$B:$B,0),'Data - Knowledge'!BQ$8)/100</f>
        <v>0.326</v>
      </c>
    </row>
    <row r="401" spans="1:69">
      <c r="A401" t="s">
        <v>1360</v>
      </c>
      <c r="B401" t="s">
        <v>1195</v>
      </c>
      <c r="C401" t="s">
        <v>1351</v>
      </c>
      <c r="D401" t="s">
        <v>1339</v>
      </c>
      <c r="E401" s="373">
        <f>SUMPRODUCT($K$2:$BQ$2,$K401:$BQ401)/$J$2</f>
        <v>0.424905303030303</v>
      </c>
      <c r="F401" s="379">
        <f>SUMPRODUCT($K$2:$BQ$2,$K401:$BQ401)</f>
        <v>112.175</v>
      </c>
      <c r="G401" s="373">
        <f>SUMPRODUCT($K$3:$BQ$3,$K401:$BQ401)/$J$3</f>
        <v>0.48886694045174539</v>
      </c>
      <c r="H401" s="379">
        <f>SUMPRODUCT($K$3:$BQ$3,$K401:$BQ401)</f>
        <v>4761.564</v>
      </c>
      <c r="I401" s="373">
        <f>CORREL($K$4:$BQ$4,$K401:$BQ401)</f>
        <v>-0.3847687720212894</v>
      </c>
      <c r="J401" s="379">
        <f>$E401/$G401*100</f>
        <v>86.916350415853927</v>
      </c>
      <c r="K401" s="380">
        <f t="array" aca="true" ref="K401">INDEX(KM_PCT,MATCH($A401,'Knowledge - Percentages'!$B:$B,0),'Data - Knowledge'!K$8)/100</f>
        <v>0.512</v>
      </c>
      <c r="L401" s="380">
        <f t="array" aca="true" ref="L401">INDEX(KM_PCT,MATCH($A401,'Knowledge - Percentages'!$B:$B,0),'Data - Knowledge'!L$8)/100</f>
        <v>0.512</v>
      </c>
      <c r="M401" s="380">
        <f t="array" aca="true" ref="M401">INDEX(KM_PCT,MATCH($A401,'Knowledge - Percentages'!$B:$B,0),'Data - Knowledge'!M$8)/100</f>
        <v>0.512</v>
      </c>
      <c r="N401" s="380">
        <f t="array" aca="true" ref="N401">INDEX(KM_PCT,MATCH($A401,'Knowledge - Percentages'!$B:$B,0),'Data - Knowledge'!N$8)/100</f>
        <v>0.532</v>
      </c>
      <c r="O401" s="380">
        <f t="array" aca="true" ref="O401">INDEX(KM_PCT,MATCH($A401,'Knowledge - Percentages'!$B:$B,0),'Data - Knowledge'!O$8)/100</f>
        <v>0.54299999999999993</v>
      </c>
      <c r="P401" s="380">
        <f t="array" aca="true" ref="P401">INDEX(KM_PCT,MATCH($A401,'Knowledge - Percentages'!$B:$B,0),'Data - Knowledge'!P$8)/100</f>
        <v>0.536</v>
      </c>
      <c r="Q401" s="380">
        <f t="array" aca="true" ref="Q401">INDEX(KM_PCT,MATCH($A401,'Knowledge - Percentages'!$B:$B,0),'Data - Knowledge'!Q$8)/100</f>
        <v>0.532</v>
      </c>
      <c r="R401" s="380">
        <f t="array" aca="true" ref="R401">INDEX(KM_PCT,MATCH($A401,'Knowledge - Percentages'!$B:$B,0),'Data - Knowledge'!R$8)/100</f>
        <v>0.504</v>
      </c>
      <c r="S401" s="380">
        <f t="array" aca="true" ref="S401">INDEX(KM_PCT,MATCH($A401,'Knowledge - Percentages'!$B:$B,0),'Data - Knowledge'!S$8)/100</f>
        <v>0.536</v>
      </c>
      <c r="T401" s="380">
        <f t="array" aca="true" ref="T401">INDEX(KM_PCT,MATCH($A401,'Knowledge - Percentages'!$B:$B,0),'Data - Knowledge'!T$8)/100</f>
        <v>0.512</v>
      </c>
      <c r="U401" s="380">
        <f t="array" aca="true" ref="U401">INDEX(KM_PCT,MATCH($A401,'Knowledge - Percentages'!$B:$B,0),'Data - Knowledge'!U$8)/100</f>
        <v>0.512</v>
      </c>
      <c r="V401" s="380">
        <f t="array" aca="true" ref="V401">INDEX(KM_PCT,MATCH($A401,'Knowledge - Percentages'!$B:$B,0),'Data - Knowledge'!V$8)/100</f>
        <v>0.45899999999999996</v>
      </c>
      <c r="W401" s="380">
        <f t="array" aca="true" ref="W401">INDEX(KM_PCT,MATCH($A401,'Knowledge - Percentages'!$B:$B,0),'Data - Knowledge'!W$8)/100</f>
        <v>0.501</v>
      </c>
      <c r="X401" s="380">
        <f t="array" aca="true" ref="X401">INDEX(KM_PCT,MATCH($A401,'Knowledge - Percentages'!$B:$B,0),'Data - Knowledge'!X$8)/100</f>
        <v>0.518</v>
      </c>
      <c r="Y401" s="380">
        <f t="array" aca="true" ref="Y401">INDEX(KM_PCT,MATCH($A401,'Knowledge - Percentages'!$B:$B,0),'Data - Knowledge'!Y$8)/100</f>
        <v>0.581</v>
      </c>
      <c r="Z401" s="380">
        <f t="array" aca="true" ref="Z401">INDEX(KM_PCT,MATCH($A401,'Knowledge - Percentages'!$B:$B,0),'Data - Knowledge'!Z$8)/100</f>
        <v>0.527</v>
      </c>
      <c r="AA401" s="380">
        <f t="array" aca="true" ref="AA401">INDEX(KM_PCT,MATCH($A401,'Knowledge - Percentages'!$B:$B,0),'Data - Knowledge'!AA$8)/100</f>
        <v>0.527</v>
      </c>
      <c r="AB401" s="380">
        <f t="array" aca="true" ref="AB401">INDEX(KM_PCT,MATCH($A401,'Knowledge - Percentages'!$B:$B,0),'Data - Knowledge'!AB$8)/100</f>
        <v>0.527</v>
      </c>
      <c r="AC401" s="380">
        <f t="array" aca="true" ref="AC401">INDEX(KM_PCT,MATCH($A401,'Knowledge - Percentages'!$B:$B,0),'Data - Knowledge'!AC$8)/100</f>
        <v>0.527</v>
      </c>
      <c r="AD401" s="380">
        <f t="array" aca="true" ref="AD401">INDEX(KM_PCT,MATCH($A401,'Knowledge - Percentages'!$B:$B,0),'Data - Knowledge'!AD$8)/100</f>
        <v>0.527</v>
      </c>
      <c r="AE401" s="380">
        <f t="array" aca="true" ref="AE401">INDEX(KM_PCT,MATCH($A401,'Knowledge - Percentages'!$B:$B,0),'Data - Knowledge'!AE$8)/100</f>
        <v>0.48200000000000004</v>
      </c>
      <c r="AF401" s="380">
        <f t="array" aca="true" ref="AF401">INDEX(KM_PCT,MATCH($A401,'Knowledge - Percentages'!$B:$B,0),'Data - Knowledge'!AF$8)/100</f>
        <v>0.48200000000000004</v>
      </c>
      <c r="AG401" s="380">
        <f t="array" aca="true" ref="AG401">INDEX(KM_PCT,MATCH($A401,'Knowledge - Percentages'!$B:$B,0),'Data - Knowledge'!AG$8)/100</f>
        <v>0.48200000000000004</v>
      </c>
      <c r="AH401" s="380">
        <f t="array" aca="true" ref="AH401">INDEX(KM_PCT,MATCH($A401,'Knowledge - Percentages'!$B:$B,0),'Data - Knowledge'!AH$8)/100</f>
        <v>0.49</v>
      </c>
      <c r="AI401" s="380">
        <f t="array" aca="true" ref="AI401">INDEX(KM_PCT,MATCH($A401,'Knowledge - Percentages'!$B:$B,0),'Data - Knowledge'!AI$8)/100</f>
        <v>0.43</v>
      </c>
      <c r="AJ401" s="380">
        <f t="array" aca="true" ref="AJ401">INDEX(KM_PCT,MATCH($A401,'Knowledge - Percentages'!$B:$B,0),'Data - Knowledge'!AJ$8)/100</f>
        <v>0.5</v>
      </c>
      <c r="AK401" s="380">
        <f t="array" aca="true" ref="AK401">INDEX(KM_PCT,MATCH($A401,'Knowledge - Percentages'!$B:$B,0),'Data - Knowledge'!AK$8)/100</f>
        <v>0.48100000000000004</v>
      </c>
      <c r="AL401" s="380">
        <f t="array" aca="true" ref="AL401">INDEX(KM_PCT,MATCH($A401,'Knowledge - Percentages'!$B:$B,0),'Data - Knowledge'!AL$8)/100</f>
        <v>0.48200000000000004</v>
      </c>
      <c r="AM401" s="380">
        <f t="array" aca="true" ref="AM401">INDEX(KM_PCT,MATCH($A401,'Knowledge - Percentages'!$B:$B,0),'Data - Knowledge'!AM$8)/100</f>
        <v>0.48200000000000004</v>
      </c>
      <c r="AN401" s="380">
        <f t="array" aca="true" ref="AN401">INDEX(KM_PCT,MATCH($A401,'Knowledge - Percentages'!$B:$B,0),'Data - Knowledge'!AN$8)/100</f>
        <v>0.439</v>
      </c>
      <c r="AO401" s="380">
        <f t="array" aca="true" ref="AO401">INDEX(KM_PCT,MATCH($A401,'Knowledge - Percentages'!$B:$B,0),'Data - Knowledge'!AO$8)/100</f>
        <v>0.439</v>
      </c>
      <c r="AP401" s="380">
        <f t="array" aca="true" ref="AP401">INDEX(KM_PCT,MATCH($A401,'Knowledge - Percentages'!$B:$B,0),'Data - Knowledge'!AP$8)/100</f>
        <v>0.531</v>
      </c>
      <c r="AQ401" s="380">
        <f t="array" aca="true" ref="AQ401">INDEX(KM_PCT,MATCH($A401,'Knowledge - Percentages'!$B:$B,0),'Data - Knowledge'!AQ$8)/100</f>
        <v>0.531</v>
      </c>
      <c r="AR401" s="380">
        <f t="array" aca="true" ref="AR401">INDEX(KM_PCT,MATCH($A401,'Knowledge - Percentages'!$B:$B,0),'Data - Knowledge'!AR$8)/100</f>
        <v>0.452</v>
      </c>
      <c r="AS401" s="380">
        <f t="array" aca="true" ref="AS401">INDEX(KM_PCT,MATCH($A401,'Knowledge - Percentages'!$B:$B,0),'Data - Knowledge'!AS$8)/100</f>
        <v>0.455</v>
      </c>
      <c r="AT401" s="380">
        <f t="array" aca="true" ref="AT401">INDEX(KM_PCT,MATCH($A401,'Knowledge - Percentages'!$B:$B,0),'Data - Knowledge'!AT$8)/100</f>
        <v>0.457</v>
      </c>
      <c r="AU401" s="380">
        <f t="array" aca="true" ref="AU401">INDEX(KM_PCT,MATCH($A401,'Knowledge - Percentages'!$B:$B,0),'Data - Knowledge'!AU$8)/100</f>
        <v>0.414</v>
      </c>
      <c r="AV401" s="380">
        <f t="array" aca="true" ref="AV401">INDEX(KM_PCT,MATCH($A401,'Knowledge - Percentages'!$B:$B,0),'Data - Knowledge'!AV$8)/100</f>
        <v>0.414</v>
      </c>
      <c r="AW401" s="380">
        <f t="array" aca="true" ref="AW401">INDEX(KM_PCT,MATCH($A401,'Knowledge - Percentages'!$B:$B,0),'Data - Knowledge'!AW$8)/100</f>
        <v>0.414</v>
      </c>
      <c r="AX401" s="380">
        <f t="array" aca="true" ref="AX401">INDEX(KM_PCT,MATCH($A401,'Knowledge - Percentages'!$B:$B,0),'Data - Knowledge'!AX$8)/100</f>
        <v>0.414</v>
      </c>
      <c r="AY401" s="380">
        <f t="array" aca="true" ref="AY401">INDEX(KM_PCT,MATCH($A401,'Knowledge - Percentages'!$B:$B,0),'Data - Knowledge'!AY$8)/100</f>
        <v>0.414</v>
      </c>
      <c r="AZ401" s="380">
        <f t="array" aca="true" ref="AZ401">INDEX(KM_PCT,MATCH($A401,'Knowledge - Percentages'!$B:$B,0),'Data - Knowledge'!AZ$8)/100</f>
        <v>0.414</v>
      </c>
      <c r="BA401" s="380">
        <f t="array" aca="true" ref="BA401">INDEX(KM_PCT,MATCH($A401,'Knowledge - Percentages'!$B:$B,0),'Data - Knowledge'!BA$8)/100</f>
        <v>0.39399999999999996</v>
      </c>
      <c r="BB401" s="380">
        <f t="array" aca="true" ref="BB401">INDEX(KM_PCT,MATCH($A401,'Knowledge - Percentages'!$B:$B,0),'Data - Knowledge'!BB$8)/100</f>
        <v>0.414</v>
      </c>
      <c r="BC401" s="380">
        <f t="array" aca="true" ref="BC401">INDEX(KM_PCT,MATCH($A401,'Knowledge - Percentages'!$B:$B,0),'Data - Knowledge'!BC$8)/100</f>
        <v>0.34700000000000003</v>
      </c>
      <c r="BD401" s="380">
        <f t="array" aca="true" ref="BD401">INDEX(KM_PCT,MATCH($A401,'Knowledge - Percentages'!$B:$B,0),'Data - Knowledge'!BD$8)/100</f>
        <v>0.368</v>
      </c>
      <c r="BE401" s="380">
        <f t="array" aca="true" ref="BE401">INDEX(KM_PCT,MATCH($A401,'Knowledge - Percentages'!$B:$B,0),'Data - Knowledge'!BE$8)/100</f>
        <v>0.368</v>
      </c>
      <c r="BF401" s="380">
        <f t="array" aca="true" ref="BF401">INDEX(KM_PCT,MATCH($A401,'Knowledge - Percentages'!$B:$B,0),'Data - Knowledge'!BF$8)/100</f>
        <v>0.368</v>
      </c>
      <c r="BG401" s="380">
        <f t="array" aca="true" ref="BG401">INDEX(KM_PCT,MATCH($A401,'Knowledge - Percentages'!$B:$B,0),'Data - Knowledge'!BG$8)/100</f>
        <v>0.508</v>
      </c>
      <c r="BH401" s="380">
        <f t="array" aca="true" ref="BH401">INDEX(KM_PCT,MATCH($A401,'Knowledge - Percentages'!$B:$B,0),'Data - Knowledge'!BH$8)/100</f>
        <v>0.47600000000000003</v>
      </c>
      <c r="BI401" s="380">
        <f t="array" aca="true" ref="BI401">INDEX(KM_PCT,MATCH($A401,'Knowledge - Percentages'!$B:$B,0),'Data - Knowledge'!BI$8)/100</f>
        <v>0.446</v>
      </c>
      <c r="BJ401" s="380">
        <f t="array" aca="true" ref="BJ401">INDEX(KM_PCT,MATCH($A401,'Knowledge - Percentages'!$B:$B,0),'Data - Knowledge'!BJ$8)/100</f>
        <v>0.43200000000000005</v>
      </c>
      <c r="BK401" s="380">
        <f t="array" aca="true" ref="BK401">INDEX(KM_PCT,MATCH($A401,'Knowledge - Percentages'!$B:$B,0),'Data - Knowledge'!BK$8)/100</f>
        <v>0.445</v>
      </c>
      <c r="BL401" s="380">
        <f t="array" aca="true" ref="BL401">INDEX(KM_PCT,MATCH($A401,'Knowledge - Percentages'!$B:$B,0),'Data - Knowledge'!BL$8)/100</f>
        <v>0.43200000000000005</v>
      </c>
      <c r="BM401" s="380">
        <f t="array" aca="true" ref="BM401">INDEX(KM_PCT,MATCH($A401,'Knowledge - Percentages'!$B:$B,0),'Data - Knowledge'!BM$8)/100</f>
        <v>0.425</v>
      </c>
      <c r="BN401" s="380">
        <f t="array" aca="true" ref="BN401">INDEX(KM_PCT,MATCH($A401,'Knowledge - Percentages'!$B:$B,0),'Data - Knowledge'!BN$8)/100</f>
        <v>0.43200000000000005</v>
      </c>
      <c r="BO401" s="380">
        <f t="array" aca="true" ref="BO401">INDEX(KM_PCT,MATCH($A401,'Knowledge - Percentages'!$B:$B,0),'Data - Knowledge'!BO$8)/100</f>
        <v>0.395</v>
      </c>
      <c r="BP401" s="380">
        <f t="array" aca="true" ref="BP401">INDEX(KM_PCT,MATCH($A401,'Knowledge - Percentages'!$B:$B,0),'Data - Knowledge'!BP$8)/100</f>
        <v>0.39299999999999996</v>
      </c>
      <c r="BQ401" s="380">
        <f t="array" aca="true" ref="BQ401">INDEX(KM_PCT,MATCH($A401,'Knowledge - Percentages'!$B:$B,0),'Data - Knowledge'!BQ$8)/100</f>
        <v>0.361</v>
      </c>
    </row>
    <row r="402" spans="1:69">
      <c r="A402" t="s">
        <v>1361</v>
      </c>
      <c r="B402" t="s">
        <v>1195</v>
      </c>
      <c r="C402" t="s">
        <v>1351</v>
      </c>
      <c r="D402" t="s">
        <v>1341</v>
      </c>
      <c r="E402" s="373">
        <f>SUMPRODUCT($K$2:$BQ$2,$K402:$BQ402)/$J$2</f>
        <v>0.25150378787878791</v>
      </c>
      <c r="F402" s="379">
        <f>SUMPRODUCT($K$2:$BQ$2,$K402:$BQ402)</f>
        <v>66.397</v>
      </c>
      <c r="G402" s="373">
        <f>SUMPRODUCT($K$3:$BQ$3,$K402:$BQ402)/$J$3</f>
        <v>0.27882443531827511</v>
      </c>
      <c r="H402" s="379">
        <f>SUMPRODUCT($K$3:$BQ$3,$K402:$BQ402)</f>
        <v>2715.7499999999995</v>
      </c>
      <c r="I402" s="373">
        <f>CORREL($K$4:$BQ$4,$K402:$BQ402)</f>
        <v>-0.4071888717426953</v>
      </c>
      <c r="J402" s="379">
        <f>$E402/$G402*100</f>
        <v>90.201487395356523</v>
      </c>
      <c r="K402" s="380">
        <f t="array" aca="true" ref="K402">INDEX(KM_PCT,MATCH($A402,'Knowledge - Percentages'!$B:$B,0),'Data - Knowledge'!K$8)/100</f>
        <v>0.316</v>
      </c>
      <c r="L402" s="380">
        <f t="array" aca="true" ref="L402">INDEX(KM_PCT,MATCH($A402,'Knowledge - Percentages'!$B:$B,0),'Data - Knowledge'!L$8)/100</f>
        <v>0.3</v>
      </c>
      <c r="M402" s="380">
        <f t="array" aca="true" ref="M402">INDEX(KM_PCT,MATCH($A402,'Knowledge - Percentages'!$B:$B,0),'Data - Knowledge'!M$8)/100</f>
        <v>0.3</v>
      </c>
      <c r="N402" s="380">
        <f t="array" aca="true" ref="N402">INDEX(KM_PCT,MATCH($A402,'Knowledge - Percentages'!$B:$B,0),'Data - Knowledge'!N$8)/100</f>
        <v>0.285</v>
      </c>
      <c r="O402" s="380">
        <f t="array" aca="true" ref="O402">INDEX(KM_PCT,MATCH($A402,'Knowledge - Percentages'!$B:$B,0),'Data - Knowledge'!O$8)/100</f>
        <v>0.309</v>
      </c>
      <c r="P402" s="380">
        <f t="array" aca="true" ref="P402">INDEX(KM_PCT,MATCH($A402,'Knowledge - Percentages'!$B:$B,0),'Data - Knowledge'!P$8)/100</f>
        <v>0.314</v>
      </c>
      <c r="Q402" s="380">
        <f t="array" aca="true" ref="Q402">INDEX(KM_PCT,MATCH($A402,'Knowledge - Percentages'!$B:$B,0),'Data - Knowledge'!Q$8)/100</f>
        <v>0.309</v>
      </c>
      <c r="R402" s="380">
        <f t="array" aca="true" ref="R402">INDEX(KM_PCT,MATCH($A402,'Knowledge - Percentages'!$B:$B,0),'Data - Knowledge'!R$8)/100</f>
        <v>0.309</v>
      </c>
      <c r="S402" s="380">
        <f t="array" aca="true" ref="S402">INDEX(KM_PCT,MATCH($A402,'Knowledge - Percentages'!$B:$B,0),'Data - Knowledge'!S$8)/100</f>
        <v>0.348</v>
      </c>
      <c r="T402" s="380">
        <f t="array" aca="true" ref="T402">INDEX(KM_PCT,MATCH($A402,'Knowledge - Percentages'!$B:$B,0),'Data - Knowledge'!T$8)/100</f>
        <v>0.263</v>
      </c>
      <c r="U402" s="380">
        <f t="array" aca="true" ref="U402">INDEX(KM_PCT,MATCH($A402,'Knowledge - Percentages'!$B:$B,0),'Data - Knowledge'!U$8)/100</f>
        <v>0.263</v>
      </c>
      <c r="V402" s="380">
        <f t="array" aca="true" ref="V402">INDEX(KM_PCT,MATCH($A402,'Knowledge - Percentages'!$B:$B,0),'Data - Knowledge'!V$8)/100</f>
        <v>0.249</v>
      </c>
      <c r="W402" s="380">
        <f t="array" aca="true" ref="W402">INDEX(KM_PCT,MATCH($A402,'Knowledge - Percentages'!$B:$B,0),'Data - Knowledge'!W$8)/100</f>
        <v>0.263</v>
      </c>
      <c r="X402" s="380">
        <f t="array" aca="true" ref="X402">INDEX(KM_PCT,MATCH($A402,'Knowledge - Percentages'!$B:$B,0),'Data - Knowledge'!X$8)/100</f>
        <v>0.324</v>
      </c>
      <c r="Y402" s="380">
        <f t="array" aca="true" ref="Y402">INDEX(KM_PCT,MATCH($A402,'Knowledge - Percentages'!$B:$B,0),'Data - Knowledge'!Y$8)/100</f>
        <v>0.324</v>
      </c>
      <c r="Z402" s="380">
        <f t="array" aca="true" ref="Z402">INDEX(KM_PCT,MATCH($A402,'Knowledge - Percentages'!$B:$B,0),'Data - Knowledge'!Z$8)/100</f>
        <v>0.324</v>
      </c>
      <c r="AA402" s="380">
        <f t="array" aca="true" ref="AA402">INDEX(KM_PCT,MATCH($A402,'Knowledge - Percentages'!$B:$B,0),'Data - Knowledge'!AA$8)/100</f>
        <v>0.332</v>
      </c>
      <c r="AB402" s="380">
        <f t="array" aca="true" ref="AB402">INDEX(KM_PCT,MATCH($A402,'Knowledge - Percentages'!$B:$B,0),'Data - Knowledge'!AB$8)/100</f>
        <v>0.29</v>
      </c>
      <c r="AC402" s="380">
        <f t="array" aca="true" ref="AC402">INDEX(KM_PCT,MATCH($A402,'Knowledge - Percentages'!$B:$B,0),'Data - Knowledge'!AC$8)/100</f>
        <v>0.29</v>
      </c>
      <c r="AD402" s="380">
        <f t="array" aca="true" ref="AD402">INDEX(KM_PCT,MATCH($A402,'Knowledge - Percentages'!$B:$B,0),'Data - Knowledge'!AD$8)/100</f>
        <v>0.29</v>
      </c>
      <c r="AE402" s="380">
        <f t="array" aca="true" ref="AE402">INDEX(KM_PCT,MATCH($A402,'Knowledge - Percentages'!$B:$B,0),'Data - Knowledge'!AE$8)/100</f>
        <v>0.28</v>
      </c>
      <c r="AF402" s="380">
        <f t="array" aca="true" ref="AF402">INDEX(KM_PCT,MATCH($A402,'Knowledge - Percentages'!$B:$B,0),'Data - Knowledge'!AF$8)/100</f>
        <v>0.299</v>
      </c>
      <c r="AG402" s="380">
        <f t="array" aca="true" ref="AG402">INDEX(KM_PCT,MATCH($A402,'Knowledge - Percentages'!$B:$B,0),'Data - Knowledge'!AG$8)/100</f>
        <v>0.28</v>
      </c>
      <c r="AH402" s="380">
        <f t="array" aca="true" ref="AH402">INDEX(KM_PCT,MATCH($A402,'Knowledge - Percentages'!$B:$B,0),'Data - Knowledge'!AH$8)/100</f>
        <v>0.284</v>
      </c>
      <c r="AI402" s="380">
        <f t="array" aca="true" ref="AI402">INDEX(KM_PCT,MATCH($A402,'Knowledge - Percentages'!$B:$B,0),'Data - Knowledge'!AI$8)/100</f>
        <v>0.33</v>
      </c>
      <c r="AJ402" s="380">
        <f t="array" aca="true" ref="AJ402">INDEX(KM_PCT,MATCH($A402,'Knowledge - Percentages'!$B:$B,0),'Data - Knowledge'!AJ$8)/100</f>
        <v>0.284</v>
      </c>
      <c r="AK402" s="380">
        <f t="array" aca="true" ref="AK402">INDEX(KM_PCT,MATCH($A402,'Knowledge - Percentages'!$B:$B,0),'Data - Knowledge'!AK$8)/100</f>
        <v>0.262</v>
      </c>
      <c r="AL402" s="380">
        <f t="array" aca="true" ref="AL402">INDEX(KM_PCT,MATCH($A402,'Knowledge - Percentages'!$B:$B,0),'Data - Knowledge'!AL$8)/100</f>
        <v>0.262</v>
      </c>
      <c r="AM402" s="380">
        <f t="array" aca="true" ref="AM402">INDEX(KM_PCT,MATCH($A402,'Knowledge - Percentages'!$B:$B,0),'Data - Knowledge'!AM$8)/100</f>
        <v>0.252</v>
      </c>
      <c r="AN402" s="380">
        <f t="array" aca="true" ref="AN402">INDEX(KM_PCT,MATCH($A402,'Knowledge - Percentages'!$B:$B,0),'Data - Knowledge'!AN$8)/100</f>
        <v>0.233</v>
      </c>
      <c r="AO402" s="380">
        <f t="array" aca="true" ref="AO402">INDEX(KM_PCT,MATCH($A402,'Knowledge - Percentages'!$B:$B,0),'Data - Knowledge'!AO$8)/100</f>
        <v>0.244</v>
      </c>
      <c r="AP402" s="380">
        <f t="array" aca="true" ref="AP402">INDEX(KM_PCT,MATCH($A402,'Knowledge - Percentages'!$B:$B,0),'Data - Knowledge'!AP$8)/100</f>
        <v>0.289</v>
      </c>
      <c r="AQ402" s="380">
        <f t="array" aca="true" ref="AQ402">INDEX(KM_PCT,MATCH($A402,'Knowledge - Percentages'!$B:$B,0),'Data - Knowledge'!AQ$8)/100</f>
        <v>0.315</v>
      </c>
      <c r="AR402" s="380">
        <f t="array" aca="true" ref="AR402">INDEX(KM_PCT,MATCH($A402,'Knowledge - Percentages'!$B:$B,0),'Data - Knowledge'!AR$8)/100</f>
        <v>0.312</v>
      </c>
      <c r="AS402" s="380">
        <f t="array" aca="true" ref="AS402">INDEX(KM_PCT,MATCH($A402,'Knowledge - Percentages'!$B:$B,0),'Data - Knowledge'!AS$8)/100</f>
        <v>0.312</v>
      </c>
      <c r="AT402" s="380">
        <f t="array" aca="true" ref="AT402">INDEX(KM_PCT,MATCH($A402,'Knowledge - Percentages'!$B:$B,0),'Data - Knowledge'!AT$8)/100</f>
        <v>0.32899999999999996</v>
      </c>
      <c r="AU402" s="380">
        <f t="array" aca="true" ref="AU402">INDEX(KM_PCT,MATCH($A402,'Knowledge - Percentages'!$B:$B,0),'Data - Knowledge'!AU$8)/100</f>
        <v>0.267</v>
      </c>
      <c r="AV402" s="380">
        <f t="array" aca="true" ref="AV402">INDEX(KM_PCT,MATCH($A402,'Knowledge - Percentages'!$B:$B,0),'Data - Knowledge'!AV$8)/100</f>
        <v>0.267</v>
      </c>
      <c r="AW402" s="380">
        <f t="array" aca="true" ref="AW402">INDEX(KM_PCT,MATCH($A402,'Knowledge - Percentages'!$B:$B,0),'Data - Knowledge'!AW$8)/100</f>
        <v>0.267</v>
      </c>
      <c r="AX402" s="380">
        <f t="array" aca="true" ref="AX402">INDEX(KM_PCT,MATCH($A402,'Knowledge - Percentages'!$B:$B,0),'Data - Knowledge'!AX$8)/100</f>
        <v>0.267</v>
      </c>
      <c r="AY402" s="380">
        <f t="array" aca="true" ref="AY402">INDEX(KM_PCT,MATCH($A402,'Knowledge - Percentages'!$B:$B,0),'Data - Knowledge'!AY$8)/100</f>
        <v>0.267</v>
      </c>
      <c r="AZ402" s="380">
        <f t="array" aca="true" ref="AZ402">INDEX(KM_PCT,MATCH($A402,'Knowledge - Percentages'!$B:$B,0),'Data - Knowledge'!AZ$8)/100</f>
        <v>0.267</v>
      </c>
      <c r="BA402" s="380">
        <f t="array" aca="true" ref="BA402">INDEX(KM_PCT,MATCH($A402,'Knowledge - Percentages'!$B:$B,0),'Data - Knowledge'!BA$8)/100</f>
        <v>0.267</v>
      </c>
      <c r="BB402" s="380">
        <f t="array" aca="true" ref="BB402">INDEX(KM_PCT,MATCH($A402,'Knowledge - Percentages'!$B:$B,0),'Data - Knowledge'!BB$8)/100</f>
        <v>0.245</v>
      </c>
      <c r="BC402" s="380">
        <f t="array" aca="true" ref="BC402">INDEX(KM_PCT,MATCH($A402,'Knowledge - Percentages'!$B:$B,0),'Data - Knowledge'!BC$8)/100</f>
        <v>0.16899999999999998</v>
      </c>
      <c r="BD402" s="380">
        <f t="array" aca="true" ref="BD402">INDEX(KM_PCT,MATCH($A402,'Knowledge - Percentages'!$B:$B,0),'Data - Knowledge'!BD$8)/100</f>
        <v>0.20199999999999999</v>
      </c>
      <c r="BE402" s="380">
        <f t="array" aca="true" ref="BE402">INDEX(KM_PCT,MATCH($A402,'Knowledge - Percentages'!$B:$B,0),'Data - Knowledge'!BE$8)/100</f>
        <v>0.22</v>
      </c>
      <c r="BF402" s="380">
        <f t="array" aca="true" ref="BF402">INDEX(KM_PCT,MATCH($A402,'Knowledge - Percentages'!$B:$B,0),'Data - Knowledge'!BF$8)/100</f>
        <v>0.218</v>
      </c>
      <c r="BG402" s="380">
        <f t="array" aca="true" ref="BG402">INDEX(KM_PCT,MATCH($A402,'Knowledge - Percentages'!$B:$B,0),'Data - Knowledge'!BG$8)/100</f>
        <v>0.278</v>
      </c>
      <c r="BH402" s="380">
        <f t="array" aca="true" ref="BH402">INDEX(KM_PCT,MATCH($A402,'Knowledge - Percentages'!$B:$B,0),'Data - Knowledge'!BH$8)/100</f>
        <v>0.294</v>
      </c>
      <c r="BI402" s="380">
        <f t="array" aca="true" ref="BI402">INDEX(KM_PCT,MATCH($A402,'Knowledge - Percentages'!$B:$B,0),'Data - Knowledge'!BI$8)/100</f>
        <v>0.278</v>
      </c>
      <c r="BJ402" s="380">
        <f t="array" aca="true" ref="BJ402">INDEX(KM_PCT,MATCH($A402,'Knowledge - Percentages'!$B:$B,0),'Data - Knowledge'!BJ$8)/100</f>
        <v>0.23800000000000002</v>
      </c>
      <c r="BK402" s="380">
        <f t="array" aca="true" ref="BK402">INDEX(KM_PCT,MATCH($A402,'Knowledge - Percentages'!$B:$B,0),'Data - Knowledge'!BK$8)/100</f>
        <v>0.278</v>
      </c>
      <c r="BL402" s="380">
        <f t="array" aca="true" ref="BL402">INDEX(KM_PCT,MATCH($A402,'Knowledge - Percentages'!$B:$B,0),'Data - Knowledge'!BL$8)/100</f>
        <v>0.28</v>
      </c>
      <c r="BM402" s="380">
        <f t="array" aca="true" ref="BM402">INDEX(KM_PCT,MATCH($A402,'Knowledge - Percentages'!$B:$B,0),'Data - Knowledge'!BM$8)/100</f>
        <v>0.29</v>
      </c>
      <c r="BN402" s="380">
        <f t="array" aca="true" ref="BN402">INDEX(KM_PCT,MATCH($A402,'Knowledge - Percentages'!$B:$B,0),'Data - Knowledge'!BN$8)/100</f>
        <v>0.278</v>
      </c>
      <c r="BO402" s="380">
        <f t="array" aca="true" ref="BO402">INDEX(KM_PCT,MATCH($A402,'Knowledge - Percentages'!$B:$B,0),'Data - Knowledge'!BO$8)/100</f>
        <v>0.271</v>
      </c>
      <c r="BP402" s="380">
        <f t="array" aca="true" ref="BP402">INDEX(KM_PCT,MATCH($A402,'Knowledge - Percentages'!$B:$B,0),'Data - Knowledge'!BP$8)/100</f>
        <v>0.255</v>
      </c>
      <c r="BQ402" s="380">
        <f t="array" aca="true" ref="BQ402">INDEX(KM_PCT,MATCH($A402,'Knowledge - Percentages'!$B:$B,0),'Data - Knowledge'!BQ$8)/100</f>
        <v>0.217</v>
      </c>
    </row>
    <row r="403" spans="1:69">
      <c r="A403" t="s">
        <v>1362</v>
      </c>
      <c r="B403" t="s">
        <v>1195</v>
      </c>
      <c r="C403" t="s">
        <v>1351</v>
      </c>
      <c r="D403" t="s">
        <v>1343</v>
      </c>
      <c r="E403" s="373">
        <f>SUMPRODUCT($K$2:$BQ$2,$K403:$BQ403)/$J$2</f>
        <v>0.11725378787878787</v>
      </c>
      <c r="F403" s="379">
        <f>SUMPRODUCT($K$2:$BQ$2,$K403:$BQ403)</f>
        <v>30.955</v>
      </c>
      <c r="G403" s="373">
        <f>SUMPRODUCT($K$3:$BQ$3,$K403:$BQ403)/$J$3</f>
        <v>0.14610831622176587</v>
      </c>
      <c r="H403" s="379">
        <f>SUMPRODUCT($K$3:$BQ$3,$K403:$BQ403)</f>
        <v>1423.0949999999996</v>
      </c>
      <c r="I403" s="373">
        <f>CORREL($K$4:$BQ$4,$K403:$BQ403)</f>
        <v>-0.33989771624841608</v>
      </c>
      <c r="J403" s="379">
        <f>$E403/$G403*100</f>
        <v>80.251275841696739</v>
      </c>
      <c r="K403" s="380">
        <f t="array" aca="true" ref="K403">INDEX(KM_PCT,MATCH($A403,'Knowledge - Percentages'!$B:$B,0),'Data - Knowledge'!K$8)/100</f>
        <v>0.177</v>
      </c>
      <c r="L403" s="380">
        <f t="array" aca="true" ref="L403">INDEX(KM_PCT,MATCH($A403,'Knowledge - Percentages'!$B:$B,0),'Data - Knowledge'!L$8)/100</f>
        <v>0.21899999999999997</v>
      </c>
      <c r="M403" s="380">
        <f t="array" aca="true" ref="M403">INDEX(KM_PCT,MATCH($A403,'Knowledge - Percentages'!$B:$B,0),'Data - Knowledge'!M$8)/100</f>
        <v>0.175</v>
      </c>
      <c r="N403" s="380">
        <f t="array" aca="true" ref="N403">INDEX(KM_PCT,MATCH($A403,'Knowledge - Percentages'!$B:$B,0),'Data - Knowledge'!N$8)/100</f>
        <v>0.159</v>
      </c>
      <c r="O403" s="380">
        <f t="array" aca="true" ref="O403">INDEX(KM_PCT,MATCH($A403,'Knowledge - Percentages'!$B:$B,0),'Data - Knowledge'!O$8)/100</f>
        <v>0.159</v>
      </c>
      <c r="P403" s="380">
        <f t="array" aca="true" ref="P403">INDEX(KM_PCT,MATCH($A403,'Knowledge - Percentages'!$B:$B,0),'Data - Knowledge'!P$8)/100</f>
        <v>0.168</v>
      </c>
      <c r="Q403" s="380">
        <f t="array" aca="true" ref="Q403">INDEX(KM_PCT,MATCH($A403,'Knowledge - Percentages'!$B:$B,0),'Data - Knowledge'!Q$8)/100</f>
        <v>0.159</v>
      </c>
      <c r="R403" s="380">
        <f t="array" aca="true" ref="R403">INDEX(KM_PCT,MATCH($A403,'Knowledge - Percentages'!$B:$B,0),'Data - Knowledge'!R$8)/100</f>
        <v>0.157</v>
      </c>
      <c r="S403" s="380">
        <f t="array" aca="true" ref="S403">INDEX(KM_PCT,MATCH($A403,'Knowledge - Percentages'!$B:$B,0),'Data - Knowledge'!S$8)/100</f>
        <v>0.174</v>
      </c>
      <c r="T403" s="380">
        <f t="array" aca="true" ref="T403">INDEX(KM_PCT,MATCH($A403,'Knowledge - Percentages'!$B:$B,0),'Data - Knowledge'!T$8)/100</f>
        <v>0.187</v>
      </c>
      <c r="U403" s="380">
        <f t="array" aca="true" ref="U403">INDEX(KM_PCT,MATCH($A403,'Knowledge - Percentages'!$B:$B,0),'Data - Knowledge'!U$8)/100</f>
        <v>0.153</v>
      </c>
      <c r="V403" s="380">
        <f t="array" aca="true" ref="V403">INDEX(KM_PCT,MATCH($A403,'Knowledge - Percentages'!$B:$B,0),'Data - Knowledge'!V$8)/100</f>
        <v>0.158</v>
      </c>
      <c r="W403" s="380">
        <f t="array" aca="true" ref="W403">INDEX(KM_PCT,MATCH($A403,'Knowledge - Percentages'!$B:$B,0),'Data - Knowledge'!W$8)/100</f>
        <v>0.158</v>
      </c>
      <c r="X403" s="380">
        <f t="array" aca="true" ref="X403">INDEX(KM_PCT,MATCH($A403,'Knowledge - Percentages'!$B:$B,0),'Data - Knowledge'!X$8)/100</f>
        <v>0.23</v>
      </c>
      <c r="Y403" s="380">
        <f t="array" aca="true" ref="Y403">INDEX(KM_PCT,MATCH($A403,'Knowledge - Percentages'!$B:$B,0),'Data - Knowledge'!Y$8)/100</f>
        <v>0.201</v>
      </c>
      <c r="Z403" s="380">
        <f t="array" aca="true" ref="Z403">INDEX(KM_PCT,MATCH($A403,'Knowledge - Percentages'!$B:$B,0),'Data - Knowledge'!Z$8)/100</f>
        <v>0.22699999999999998</v>
      </c>
      <c r="AA403" s="380">
        <f t="array" aca="true" ref="AA403">INDEX(KM_PCT,MATCH($A403,'Knowledge - Percentages'!$B:$B,0),'Data - Knowledge'!AA$8)/100</f>
        <v>0.201</v>
      </c>
      <c r="AB403" s="380">
        <f t="array" aca="true" ref="AB403">INDEX(KM_PCT,MATCH($A403,'Knowledge - Percentages'!$B:$B,0),'Data - Knowledge'!AB$8)/100</f>
        <v>0.15</v>
      </c>
      <c r="AC403" s="380">
        <f t="array" aca="true" ref="AC403">INDEX(KM_PCT,MATCH($A403,'Knowledge - Percentages'!$B:$B,0),'Data - Knowledge'!AC$8)/100</f>
        <v>0.132</v>
      </c>
      <c r="AD403" s="380">
        <f t="array" aca="true" ref="AD403">INDEX(KM_PCT,MATCH($A403,'Knowledge - Percentages'!$B:$B,0),'Data - Knowledge'!AD$8)/100</f>
        <v>0.15</v>
      </c>
      <c r="AE403" s="380">
        <f t="array" aca="true" ref="AE403">INDEX(KM_PCT,MATCH($A403,'Knowledge - Percentages'!$B:$B,0),'Data - Knowledge'!AE$8)/100</f>
        <v>0.19</v>
      </c>
      <c r="AF403" s="380">
        <f t="array" aca="true" ref="AF403">INDEX(KM_PCT,MATCH($A403,'Knowledge - Percentages'!$B:$B,0),'Data - Knowledge'!AF$8)/100</f>
        <v>0.142</v>
      </c>
      <c r="AG403" s="380">
        <f t="array" aca="true" ref="AG403">INDEX(KM_PCT,MATCH($A403,'Knowledge - Percentages'!$B:$B,0),'Data - Knowledge'!AG$8)/100</f>
        <v>0.142</v>
      </c>
      <c r="AH403" s="380">
        <f t="array" aca="true" ref="AH403">INDEX(KM_PCT,MATCH($A403,'Knowledge - Percentages'!$B:$B,0),'Data - Knowledge'!AH$8)/100</f>
        <v>0.146</v>
      </c>
      <c r="AI403" s="380">
        <f t="array" aca="true" ref="AI403">INDEX(KM_PCT,MATCH($A403,'Knowledge - Percentages'!$B:$B,0),'Data - Knowledge'!AI$8)/100</f>
        <v>0.146</v>
      </c>
      <c r="AJ403" s="380">
        <f t="array" aca="true" ref="AJ403">INDEX(KM_PCT,MATCH($A403,'Knowledge - Percentages'!$B:$B,0),'Data - Knowledge'!AJ$8)/100</f>
        <v>0.165</v>
      </c>
      <c r="AK403" s="380">
        <f t="array" aca="true" ref="AK403">INDEX(KM_PCT,MATCH($A403,'Knowledge - Percentages'!$B:$B,0),'Data - Knowledge'!AK$8)/100</f>
        <v>0.124</v>
      </c>
      <c r="AL403" s="380">
        <f t="array" aca="true" ref="AL403">INDEX(KM_PCT,MATCH($A403,'Knowledge - Percentages'!$B:$B,0),'Data - Knowledge'!AL$8)/100</f>
        <v>0.11</v>
      </c>
      <c r="AM403" s="380">
        <f t="array" aca="true" ref="AM403">INDEX(KM_PCT,MATCH($A403,'Knowledge - Percentages'!$B:$B,0),'Data - Knowledge'!AM$8)/100</f>
        <v>0.124</v>
      </c>
      <c r="AN403" s="380">
        <f t="array" aca="true" ref="AN403">INDEX(KM_PCT,MATCH($A403,'Knowledge - Percentages'!$B:$B,0),'Data - Knowledge'!AN$8)/100</f>
        <v>0.134</v>
      </c>
      <c r="AO403" s="380">
        <f t="array" aca="true" ref="AO403">INDEX(KM_PCT,MATCH($A403,'Knowledge - Percentages'!$B:$B,0),'Data - Knowledge'!AO$8)/100</f>
        <v>0.134</v>
      </c>
      <c r="AP403" s="380">
        <f t="array" aca="true" ref="AP403">INDEX(KM_PCT,MATCH($A403,'Knowledge - Percentages'!$B:$B,0),'Data - Knowledge'!AP$8)/100</f>
        <v>0.134</v>
      </c>
      <c r="AQ403" s="380">
        <f t="array" aca="true" ref="AQ403">INDEX(KM_PCT,MATCH($A403,'Knowledge - Percentages'!$B:$B,0),'Data - Knowledge'!AQ$8)/100</f>
        <v>0.134</v>
      </c>
      <c r="AR403" s="380">
        <f t="array" aca="true" ref="AR403">INDEX(KM_PCT,MATCH($A403,'Knowledge - Percentages'!$B:$B,0),'Data - Knowledge'!AR$8)/100</f>
        <v>0.11199999999999999</v>
      </c>
      <c r="AS403" s="380">
        <f t="array" aca="true" ref="AS403">INDEX(KM_PCT,MATCH($A403,'Knowledge - Percentages'!$B:$B,0),'Data - Knowledge'!AS$8)/100</f>
        <v>0.077</v>
      </c>
      <c r="AT403" s="380">
        <f t="array" aca="true" ref="AT403">INDEX(KM_PCT,MATCH($A403,'Knowledge - Percentages'!$B:$B,0),'Data - Knowledge'!AT$8)/100</f>
        <v>0.11199999999999999</v>
      </c>
      <c r="AU403" s="380">
        <f t="array" aca="true" ref="AU403">INDEX(KM_PCT,MATCH($A403,'Knowledge - Percentages'!$B:$B,0),'Data - Knowledge'!AU$8)/100</f>
        <v>0.168</v>
      </c>
      <c r="AV403" s="380">
        <f t="array" aca="true" ref="AV403">INDEX(KM_PCT,MATCH($A403,'Knowledge - Percentages'!$B:$B,0),'Data - Knowledge'!AV$8)/100</f>
        <v>0.11199999999999999</v>
      </c>
      <c r="AW403" s="380">
        <f t="array" aca="true" ref="AW403">INDEX(KM_PCT,MATCH($A403,'Knowledge - Percentages'!$B:$B,0),'Data - Knowledge'!AW$8)/100</f>
        <v>0.11199999999999999</v>
      </c>
      <c r="AX403" s="380">
        <f t="array" aca="true" ref="AX403">INDEX(KM_PCT,MATCH($A403,'Knowledge - Percentages'!$B:$B,0),'Data - Knowledge'!AX$8)/100</f>
        <v>0.102</v>
      </c>
      <c r="AY403" s="380">
        <f t="array" aca="true" ref="AY403">INDEX(KM_PCT,MATCH($A403,'Knowledge - Percentages'!$B:$B,0),'Data - Knowledge'!AY$8)/100</f>
        <v>0.111</v>
      </c>
      <c r="AZ403" s="380">
        <f t="array" aca="true" ref="AZ403">INDEX(KM_PCT,MATCH($A403,'Knowledge - Percentages'!$B:$B,0),'Data - Knowledge'!AZ$8)/100</f>
        <v>0.111</v>
      </c>
      <c r="BA403" s="380">
        <f t="array" aca="true" ref="BA403">INDEX(KM_PCT,MATCH($A403,'Knowledge - Percentages'!$B:$B,0),'Data - Knowledge'!BA$8)/100</f>
        <v>0.111</v>
      </c>
      <c r="BB403" s="380">
        <f t="array" aca="true" ref="BB403">INDEX(KM_PCT,MATCH($A403,'Knowledge - Percentages'!$B:$B,0),'Data - Knowledge'!BB$8)/100</f>
        <v>0.111</v>
      </c>
      <c r="BC403" s="380">
        <f t="array" aca="true" ref="BC403">INDEX(KM_PCT,MATCH($A403,'Knowledge - Percentages'!$B:$B,0),'Data - Knowledge'!BC$8)/100</f>
        <v>0.092</v>
      </c>
      <c r="BD403" s="380">
        <f t="array" aca="true" ref="BD403">INDEX(KM_PCT,MATCH($A403,'Knowledge - Percentages'!$B:$B,0),'Data - Knowledge'!BD$8)/100</f>
        <v>0.102</v>
      </c>
      <c r="BE403" s="380">
        <f t="array" aca="true" ref="BE403">INDEX(KM_PCT,MATCH($A403,'Knowledge - Percentages'!$B:$B,0),'Data - Knowledge'!BE$8)/100</f>
        <v>0.102</v>
      </c>
      <c r="BF403" s="380">
        <f t="array" aca="true" ref="BF403">INDEX(KM_PCT,MATCH($A403,'Knowledge - Percentages'!$B:$B,0),'Data - Knowledge'!BF$8)/100</f>
        <v>0.102</v>
      </c>
      <c r="BG403" s="380">
        <f t="array" aca="true" ref="BG403">INDEX(KM_PCT,MATCH($A403,'Knowledge - Percentages'!$B:$B,0),'Data - Knowledge'!BG$8)/100</f>
        <v>0.121</v>
      </c>
      <c r="BH403" s="380">
        <f t="array" aca="true" ref="BH403">INDEX(KM_PCT,MATCH($A403,'Knowledge - Percentages'!$B:$B,0),'Data - Knowledge'!BH$8)/100</f>
        <v>0.14400000000000002</v>
      </c>
      <c r="BI403" s="380">
        <f t="array" aca="true" ref="BI403">INDEX(KM_PCT,MATCH($A403,'Knowledge - Percentages'!$B:$B,0),'Data - Knowledge'!BI$8)/100</f>
        <v>0.11800000000000001</v>
      </c>
      <c r="BJ403" s="380">
        <f t="array" aca="true" ref="BJ403">INDEX(KM_PCT,MATCH($A403,'Knowledge - Percentages'!$B:$B,0),'Data - Knowledge'!BJ$8)/100</f>
        <v>0.121</v>
      </c>
      <c r="BK403" s="380">
        <f t="array" aca="true" ref="BK403">INDEX(KM_PCT,MATCH($A403,'Knowledge - Percentages'!$B:$B,0),'Data - Knowledge'!BK$8)/100</f>
        <v>0.121</v>
      </c>
      <c r="BL403" s="380">
        <f t="array" aca="true" ref="BL403">INDEX(KM_PCT,MATCH($A403,'Knowledge - Percentages'!$B:$B,0),'Data - Knowledge'!BL$8)/100</f>
        <v>0.11900000000000001</v>
      </c>
      <c r="BM403" s="380">
        <f t="array" aca="true" ref="BM403">INDEX(KM_PCT,MATCH($A403,'Knowledge - Percentages'!$B:$B,0),'Data - Knowledge'!BM$8)/100</f>
        <v>0.121</v>
      </c>
      <c r="BN403" s="380">
        <f t="array" aca="true" ref="BN403">INDEX(KM_PCT,MATCH($A403,'Knowledge - Percentages'!$B:$B,0),'Data - Knowledge'!BN$8)/100</f>
        <v>0.121</v>
      </c>
      <c r="BO403" s="380">
        <f t="array" aca="true" ref="BO403">INDEX(KM_PCT,MATCH($A403,'Knowledge - Percentages'!$B:$B,0),'Data - Knowledge'!BO$8)/100</f>
        <v>0.113</v>
      </c>
      <c r="BP403" s="380">
        <f t="array" aca="true" ref="BP403">INDEX(KM_PCT,MATCH($A403,'Knowledge - Percentages'!$B:$B,0),'Data - Knowledge'!BP$8)/100</f>
        <v>0.113</v>
      </c>
      <c r="BQ403" s="380">
        <f t="array" aca="true" ref="BQ403">INDEX(KM_PCT,MATCH($A403,'Knowledge - Percentages'!$B:$B,0),'Data - Knowledge'!BQ$8)/100</f>
        <v>0.091</v>
      </c>
    </row>
    <row r="404" spans="1:69">
      <c r="A404" t="s">
        <v>1363</v>
      </c>
      <c r="B404" t="s">
        <v>1195</v>
      </c>
      <c r="C404" t="s">
        <v>1351</v>
      </c>
      <c r="D404" t="s">
        <v>1345</v>
      </c>
      <c r="E404" s="373">
        <f>SUMPRODUCT($K$2:$BQ$2,$K404:$BQ404)/$J$2</f>
        <v>0.26339772727272731</v>
      </c>
      <c r="F404" s="379">
        <f>SUMPRODUCT($K$2:$BQ$2,$K404:$BQ404)</f>
        <v>69.537</v>
      </c>
      <c r="G404" s="373">
        <f>SUMPRODUCT($K$3:$BQ$3,$K404:$BQ404)/$J$3</f>
        <v>0.26644548254620126</v>
      </c>
      <c r="H404" s="379">
        <f>SUMPRODUCT($K$3:$BQ$3,$K404:$BQ404)</f>
        <v>2595.179</v>
      </c>
      <c r="I404" s="373">
        <f>CORREL($K$4:$BQ$4,$K404:$BQ404)</f>
        <v>-0.13632964340025344</v>
      </c>
      <c r="J404" s="379">
        <f>$E404/$G404*100</f>
        <v>98.856143011189729</v>
      </c>
      <c r="K404" s="380">
        <f t="array" aca="true" ref="K404">INDEX(KM_PCT,MATCH($A404,'Knowledge - Percentages'!$B:$B,0),'Data - Knowledge'!K$8)/100</f>
        <v>0.32299999999999995</v>
      </c>
      <c r="L404" s="380">
        <f t="array" aca="true" ref="L404">INDEX(KM_PCT,MATCH($A404,'Knowledge - Percentages'!$B:$B,0),'Data - Knowledge'!L$8)/100</f>
        <v>0.48200000000000004</v>
      </c>
      <c r="M404" s="380">
        <f t="array" aca="true" ref="M404">INDEX(KM_PCT,MATCH($A404,'Knowledge - Percentages'!$B:$B,0),'Data - Knowledge'!M$8)/100</f>
        <v>0.27</v>
      </c>
      <c r="N404" s="380">
        <f t="array" aca="true" ref="N404">INDEX(KM_PCT,MATCH($A404,'Knowledge - Percentages'!$B:$B,0),'Data - Knowledge'!N$8)/100</f>
        <v>0.27</v>
      </c>
      <c r="O404" s="380">
        <f t="array" aca="true" ref="O404">INDEX(KM_PCT,MATCH($A404,'Knowledge - Percentages'!$B:$B,0),'Data - Knowledge'!O$8)/100</f>
        <v>0.27</v>
      </c>
      <c r="P404" s="380">
        <f t="array" aca="true" ref="P404">INDEX(KM_PCT,MATCH($A404,'Knowledge - Percentages'!$B:$B,0),'Data - Knowledge'!P$8)/100</f>
        <v>0.27</v>
      </c>
      <c r="Q404" s="380">
        <f t="array" aca="true" ref="Q404">INDEX(KM_PCT,MATCH($A404,'Knowledge - Percentages'!$B:$B,0),'Data - Knowledge'!Q$8)/100</f>
        <v>0.27</v>
      </c>
      <c r="R404" s="380">
        <f t="array" aca="true" ref="R404">INDEX(KM_PCT,MATCH($A404,'Knowledge - Percentages'!$B:$B,0),'Data - Knowledge'!R$8)/100</f>
        <v>0.264</v>
      </c>
      <c r="S404" s="380">
        <f t="array" aca="true" ref="S404">INDEX(KM_PCT,MATCH($A404,'Knowledge - Percentages'!$B:$B,0),'Data - Knowledge'!S$8)/100</f>
        <v>0.319</v>
      </c>
      <c r="T404" s="380">
        <f t="array" aca="true" ref="T404">INDEX(KM_PCT,MATCH($A404,'Knowledge - Percentages'!$B:$B,0),'Data - Knowledge'!T$8)/100</f>
        <v>0.247</v>
      </c>
      <c r="U404" s="380">
        <f t="array" aca="true" ref="U404">INDEX(KM_PCT,MATCH($A404,'Knowledge - Percentages'!$B:$B,0),'Data - Knowledge'!U$8)/100</f>
        <v>0.273</v>
      </c>
      <c r="V404" s="380">
        <f t="array" aca="true" ref="V404">INDEX(KM_PCT,MATCH($A404,'Knowledge - Percentages'!$B:$B,0),'Data - Knowledge'!V$8)/100</f>
        <v>0.162</v>
      </c>
      <c r="W404" s="380">
        <f t="array" aca="true" ref="W404">INDEX(KM_PCT,MATCH($A404,'Knowledge - Percentages'!$B:$B,0),'Data - Knowledge'!W$8)/100</f>
        <v>0.2</v>
      </c>
      <c r="X404" s="380">
        <f t="array" aca="true" ref="X404">INDEX(KM_PCT,MATCH($A404,'Knowledge - Percentages'!$B:$B,0),'Data - Knowledge'!X$8)/100</f>
        <v>0.302</v>
      </c>
      <c r="Y404" s="380">
        <f t="array" aca="true" ref="Y404">INDEX(KM_PCT,MATCH($A404,'Knowledge - Percentages'!$B:$B,0),'Data - Knowledge'!Y$8)/100</f>
        <v>0.302</v>
      </c>
      <c r="Z404" s="380">
        <f t="array" aca="true" ref="Z404">INDEX(KM_PCT,MATCH($A404,'Knowledge - Percentages'!$B:$B,0),'Data - Knowledge'!Z$8)/100</f>
        <v>0.302</v>
      </c>
      <c r="AA404" s="380">
        <f t="array" aca="true" ref="AA404">INDEX(KM_PCT,MATCH($A404,'Knowledge - Percentages'!$B:$B,0),'Data - Knowledge'!AA$8)/100</f>
        <v>0.302</v>
      </c>
      <c r="AB404" s="380">
        <f t="array" aca="true" ref="AB404">INDEX(KM_PCT,MATCH($A404,'Knowledge - Percentages'!$B:$B,0),'Data - Knowledge'!AB$8)/100</f>
        <v>0.295</v>
      </c>
      <c r="AC404" s="380">
        <f t="array" aca="true" ref="AC404">INDEX(KM_PCT,MATCH($A404,'Knowledge - Percentages'!$B:$B,0),'Data - Knowledge'!AC$8)/100</f>
        <v>0.341</v>
      </c>
      <c r="AD404" s="380">
        <f t="array" aca="true" ref="AD404">INDEX(KM_PCT,MATCH($A404,'Knowledge - Percentages'!$B:$B,0),'Data - Knowledge'!AD$8)/100</f>
        <v>0.312</v>
      </c>
      <c r="AE404" s="380">
        <f t="array" aca="true" ref="AE404">INDEX(KM_PCT,MATCH($A404,'Knowledge - Percentages'!$B:$B,0),'Data - Knowledge'!AE$8)/100</f>
        <v>0.24100000000000002</v>
      </c>
      <c r="AF404" s="380">
        <f t="array" aca="true" ref="AF404">INDEX(KM_PCT,MATCH($A404,'Knowledge - Percentages'!$B:$B,0),'Data - Knowledge'!AF$8)/100</f>
        <v>0.248</v>
      </c>
      <c r="AG404" s="380">
        <f t="array" aca="true" ref="AG404">INDEX(KM_PCT,MATCH($A404,'Knowledge - Percentages'!$B:$B,0),'Data - Knowledge'!AG$8)/100</f>
        <v>0.248</v>
      </c>
      <c r="AH404" s="380">
        <f t="array" aca="true" ref="AH404">INDEX(KM_PCT,MATCH($A404,'Knowledge - Percentages'!$B:$B,0),'Data - Knowledge'!AH$8)/100</f>
        <v>0.258</v>
      </c>
      <c r="AI404" s="380">
        <f t="array" aca="true" ref="AI404">INDEX(KM_PCT,MATCH($A404,'Knowledge - Percentages'!$B:$B,0),'Data - Knowledge'!AI$8)/100</f>
        <v>0.321</v>
      </c>
      <c r="AJ404" s="380">
        <f t="array" aca="true" ref="AJ404">INDEX(KM_PCT,MATCH($A404,'Knowledge - Percentages'!$B:$B,0),'Data - Knowledge'!AJ$8)/100</f>
        <v>0.294</v>
      </c>
      <c r="AK404" s="380">
        <f t="array" aca="true" ref="AK404">INDEX(KM_PCT,MATCH($A404,'Knowledge - Percentages'!$B:$B,0),'Data - Knowledge'!AK$8)/100</f>
        <v>0.278</v>
      </c>
      <c r="AL404" s="380">
        <f t="array" aca="true" ref="AL404">INDEX(KM_PCT,MATCH($A404,'Knowledge - Percentages'!$B:$B,0),'Data - Knowledge'!AL$8)/100</f>
        <v>0.278</v>
      </c>
      <c r="AM404" s="380">
        <f t="array" aca="true" ref="AM404">INDEX(KM_PCT,MATCH($A404,'Knowledge - Percentages'!$B:$B,0),'Data - Knowledge'!AM$8)/100</f>
        <v>0.263</v>
      </c>
      <c r="AN404" s="380">
        <f t="array" aca="true" ref="AN404">INDEX(KM_PCT,MATCH($A404,'Knowledge - Percentages'!$B:$B,0),'Data - Knowledge'!AN$8)/100</f>
        <v>0.20600000000000002</v>
      </c>
      <c r="AO404" s="380">
        <f t="array" aca="true" ref="AO404">INDEX(KM_PCT,MATCH($A404,'Knowledge - Percentages'!$B:$B,0),'Data - Knowledge'!AO$8)/100</f>
        <v>0.20600000000000002</v>
      </c>
      <c r="AP404" s="380">
        <f t="array" aca="true" ref="AP404">INDEX(KM_PCT,MATCH($A404,'Knowledge - Percentages'!$B:$B,0),'Data - Knowledge'!AP$8)/100</f>
        <v>0.313</v>
      </c>
      <c r="AQ404" s="380">
        <f t="array" aca="true" ref="AQ404">INDEX(KM_PCT,MATCH($A404,'Knowledge - Percentages'!$B:$B,0),'Data - Knowledge'!AQ$8)/100</f>
        <v>0.316</v>
      </c>
      <c r="AR404" s="380">
        <f t="array" aca="true" ref="AR404">INDEX(KM_PCT,MATCH($A404,'Knowledge - Percentages'!$B:$B,0),'Data - Knowledge'!AR$8)/100</f>
        <v>0.32899999999999996</v>
      </c>
      <c r="AS404" s="380">
        <f t="array" aca="true" ref="AS404">INDEX(KM_PCT,MATCH($A404,'Knowledge - Percentages'!$B:$B,0),'Data - Knowledge'!AS$8)/100</f>
        <v>0.413</v>
      </c>
      <c r="AT404" s="380">
        <f t="array" aca="true" ref="AT404">INDEX(KM_PCT,MATCH($A404,'Knowledge - Percentages'!$B:$B,0),'Data - Knowledge'!AT$8)/100</f>
        <v>0.32899999999999996</v>
      </c>
      <c r="AU404" s="380">
        <f t="array" aca="true" ref="AU404">INDEX(KM_PCT,MATCH($A404,'Knowledge - Percentages'!$B:$B,0),'Data - Knowledge'!AU$8)/100</f>
        <v>0.27399999999999997</v>
      </c>
      <c r="AV404" s="380">
        <f t="array" aca="true" ref="AV404">INDEX(KM_PCT,MATCH($A404,'Knowledge - Percentages'!$B:$B,0),'Data - Knowledge'!AV$8)/100</f>
        <v>0.263</v>
      </c>
      <c r="AW404" s="380">
        <f t="array" aca="true" ref="AW404">INDEX(KM_PCT,MATCH($A404,'Knowledge - Percentages'!$B:$B,0),'Data - Knowledge'!AW$8)/100</f>
        <v>0.27399999999999997</v>
      </c>
      <c r="AX404" s="380">
        <f t="array" aca="true" ref="AX404">INDEX(KM_PCT,MATCH($A404,'Knowledge - Percentages'!$B:$B,0),'Data - Knowledge'!AX$8)/100</f>
        <v>0.31</v>
      </c>
      <c r="AY404" s="380">
        <f t="array" aca="true" ref="AY404">INDEX(KM_PCT,MATCH($A404,'Knowledge - Percentages'!$B:$B,0),'Data - Knowledge'!AY$8)/100</f>
        <v>0.248</v>
      </c>
      <c r="AZ404" s="380">
        <f t="array" aca="true" ref="AZ404">INDEX(KM_PCT,MATCH($A404,'Knowledge - Percentages'!$B:$B,0),'Data - Knowledge'!AZ$8)/100</f>
        <v>0.27399999999999997</v>
      </c>
      <c r="BA404" s="380">
        <f t="array" aca="true" ref="BA404">INDEX(KM_PCT,MATCH($A404,'Knowledge - Percentages'!$B:$B,0),'Data - Knowledge'!BA$8)/100</f>
        <v>0.275</v>
      </c>
      <c r="BB404" s="380">
        <f t="array" aca="true" ref="BB404">INDEX(KM_PCT,MATCH($A404,'Knowledge - Percentages'!$B:$B,0),'Data - Knowledge'!BB$8)/100</f>
        <v>0.26</v>
      </c>
      <c r="BC404" s="380">
        <f t="array" aca="true" ref="BC404">INDEX(KM_PCT,MATCH($A404,'Knowledge - Percentages'!$B:$B,0),'Data - Knowledge'!BC$8)/100</f>
        <v>0.20199999999999999</v>
      </c>
      <c r="BD404" s="380">
        <f t="array" aca="true" ref="BD404">INDEX(KM_PCT,MATCH($A404,'Knowledge - Percentages'!$B:$B,0),'Data - Knowledge'!BD$8)/100</f>
        <v>0.136</v>
      </c>
      <c r="BE404" s="380">
        <f t="array" aca="true" ref="BE404">INDEX(KM_PCT,MATCH($A404,'Knowledge - Percentages'!$B:$B,0),'Data - Knowledge'!BE$8)/100</f>
        <v>0.242</v>
      </c>
      <c r="BF404" s="380">
        <f t="array" aca="true" ref="BF404">INDEX(KM_PCT,MATCH($A404,'Knowledge - Percentages'!$B:$B,0),'Data - Knowledge'!BF$8)/100</f>
        <v>0.242</v>
      </c>
      <c r="BG404" s="380">
        <f t="array" aca="true" ref="BG404">INDEX(KM_PCT,MATCH($A404,'Knowledge - Percentages'!$B:$B,0),'Data - Knowledge'!BG$8)/100</f>
        <v>0.281</v>
      </c>
      <c r="BH404" s="380">
        <f t="array" aca="true" ref="BH404">INDEX(KM_PCT,MATCH($A404,'Knowledge - Percentages'!$B:$B,0),'Data - Knowledge'!BH$8)/100</f>
        <v>0.284</v>
      </c>
      <c r="BI404" s="380">
        <f t="array" aca="true" ref="BI404">INDEX(KM_PCT,MATCH($A404,'Knowledge - Percentages'!$B:$B,0),'Data - Knowledge'!BI$8)/100</f>
        <v>0.281</v>
      </c>
      <c r="BJ404" s="380">
        <f t="array" aca="true" ref="BJ404">INDEX(KM_PCT,MATCH($A404,'Knowledge - Percentages'!$B:$B,0),'Data - Knowledge'!BJ$8)/100</f>
        <v>0.281</v>
      </c>
      <c r="BK404" s="380">
        <f t="array" aca="true" ref="BK404">INDEX(KM_PCT,MATCH($A404,'Knowledge - Percentages'!$B:$B,0),'Data - Knowledge'!BK$8)/100</f>
        <v>0.281</v>
      </c>
      <c r="BL404" s="380">
        <f t="array" aca="true" ref="BL404">INDEX(KM_PCT,MATCH($A404,'Knowledge - Percentages'!$B:$B,0),'Data - Knowledge'!BL$8)/100</f>
        <v>0.281</v>
      </c>
      <c r="BM404" s="380">
        <f t="array" aca="true" ref="BM404">INDEX(KM_PCT,MATCH($A404,'Knowledge - Percentages'!$B:$B,0),'Data - Knowledge'!BM$8)/100</f>
        <v>0.29</v>
      </c>
      <c r="BN404" s="380">
        <f t="array" aca="true" ref="BN404">INDEX(KM_PCT,MATCH($A404,'Knowledge - Percentages'!$B:$B,0),'Data - Knowledge'!BN$8)/100</f>
        <v>0.275</v>
      </c>
      <c r="BO404" s="380">
        <f t="array" aca="true" ref="BO404">INDEX(KM_PCT,MATCH($A404,'Knowledge - Percentages'!$B:$B,0),'Data - Knowledge'!BO$8)/100</f>
        <v>0.272</v>
      </c>
      <c r="BP404" s="380">
        <f t="array" aca="true" ref="BP404">INDEX(KM_PCT,MATCH($A404,'Knowledge - Percentages'!$B:$B,0),'Data - Knowledge'!BP$8)/100</f>
        <v>0.272</v>
      </c>
      <c r="BQ404" s="380">
        <f t="array" aca="true" ref="BQ404">INDEX(KM_PCT,MATCH($A404,'Knowledge - Percentages'!$B:$B,0),'Data - Knowledge'!BQ$8)/100</f>
        <v>0.22</v>
      </c>
    </row>
    <row r="405" spans="1:69">
      <c r="A405" t="s">
        <v>1364</v>
      </c>
      <c r="B405" t="s">
        <v>1195</v>
      </c>
      <c r="C405" t="s">
        <v>1351</v>
      </c>
      <c r="D405" t="s">
        <v>1347</v>
      </c>
      <c r="E405" s="373">
        <f>SUMPRODUCT($K$2:$BQ$2,$K405:$BQ405)/$J$2</f>
        <v>0.23468939393939389</v>
      </c>
      <c r="F405" s="379">
        <f>SUMPRODUCT($K$2:$BQ$2,$K405:$BQ405)</f>
        <v>61.957999999999984</v>
      </c>
      <c r="G405" s="373">
        <f>SUMPRODUCT($K$3:$BQ$3,$K405:$BQ405)/$J$3</f>
        <v>0.27126991786447635</v>
      </c>
      <c r="H405" s="379">
        <f>SUMPRODUCT($K$3:$BQ$3,$K405:$BQ405)</f>
        <v>2642.169</v>
      </c>
      <c r="I405" s="373">
        <f>CORREL($K$4:$BQ$4,$K405:$BQ405)</f>
        <v>-0.32362825196298767</v>
      </c>
      <c r="J405" s="379">
        <f>$E405/$G405*100</f>
        <v>86.515082758510033</v>
      </c>
      <c r="K405" s="380">
        <f t="array" aca="true" ref="K405">INDEX(KM_PCT,MATCH($A405,'Knowledge - Percentages'!$B:$B,0),'Data - Knowledge'!K$8)/100</f>
        <v>0.397</v>
      </c>
      <c r="L405" s="380">
        <f t="array" aca="true" ref="L405">INDEX(KM_PCT,MATCH($A405,'Knowledge - Percentages'!$B:$B,0),'Data - Knowledge'!L$8)/100</f>
        <v>0.377</v>
      </c>
      <c r="M405" s="380">
        <f t="array" aca="true" ref="M405">INDEX(KM_PCT,MATCH($A405,'Knowledge - Percentages'!$B:$B,0),'Data - Knowledge'!M$8)/100</f>
        <v>0.302</v>
      </c>
      <c r="N405" s="380">
        <f t="array" aca="true" ref="N405">INDEX(KM_PCT,MATCH($A405,'Knowledge - Percentages'!$B:$B,0),'Data - Knowledge'!N$8)/100</f>
        <v>0.305</v>
      </c>
      <c r="O405" s="380">
        <f t="array" aca="true" ref="O405">INDEX(KM_PCT,MATCH($A405,'Knowledge - Percentages'!$B:$B,0),'Data - Knowledge'!O$8)/100</f>
        <v>0.305</v>
      </c>
      <c r="P405" s="380">
        <f t="array" aca="true" ref="P405">INDEX(KM_PCT,MATCH($A405,'Knowledge - Percentages'!$B:$B,0),'Data - Knowledge'!P$8)/100</f>
        <v>0.305</v>
      </c>
      <c r="Q405" s="380">
        <f t="array" aca="true" ref="Q405">INDEX(KM_PCT,MATCH($A405,'Knowledge - Percentages'!$B:$B,0),'Data - Knowledge'!Q$8)/100</f>
        <v>0.305</v>
      </c>
      <c r="R405" s="380">
        <f t="array" aca="true" ref="R405">INDEX(KM_PCT,MATCH($A405,'Knowledge - Percentages'!$B:$B,0),'Data - Knowledge'!R$8)/100</f>
        <v>0.305</v>
      </c>
      <c r="S405" s="380">
        <f t="array" aca="true" ref="S405">INDEX(KM_PCT,MATCH($A405,'Knowledge - Percentages'!$B:$B,0),'Data - Knowledge'!S$8)/100</f>
        <v>0.39399999999999996</v>
      </c>
      <c r="T405" s="380">
        <f t="array" aca="true" ref="T405">INDEX(KM_PCT,MATCH($A405,'Knowledge - Percentages'!$B:$B,0),'Data - Knowledge'!T$8)/100</f>
        <v>0.278</v>
      </c>
      <c r="U405" s="380">
        <f t="array" aca="true" ref="U405">INDEX(KM_PCT,MATCH($A405,'Knowledge - Percentages'!$B:$B,0),'Data - Knowledge'!U$8)/100</f>
        <v>0.266</v>
      </c>
      <c r="V405" s="380">
        <f t="array" aca="true" ref="V405">INDEX(KM_PCT,MATCH($A405,'Knowledge - Percentages'!$B:$B,0),'Data - Knowledge'!V$8)/100</f>
        <v>0.196</v>
      </c>
      <c r="W405" s="380">
        <f t="array" aca="true" ref="W405">INDEX(KM_PCT,MATCH($A405,'Knowledge - Percentages'!$B:$B,0),'Data - Knowledge'!W$8)/100</f>
        <v>0.257</v>
      </c>
      <c r="X405" s="380">
        <f t="array" aca="true" ref="X405">INDEX(KM_PCT,MATCH($A405,'Knowledge - Percentages'!$B:$B,0),'Data - Knowledge'!X$8)/100</f>
        <v>0.319</v>
      </c>
      <c r="Y405" s="380">
        <f t="array" aca="true" ref="Y405">INDEX(KM_PCT,MATCH($A405,'Knowledge - Percentages'!$B:$B,0),'Data - Knowledge'!Y$8)/100</f>
        <v>0.33799999999999997</v>
      </c>
      <c r="Z405" s="380">
        <f t="array" aca="true" ref="Z405">INDEX(KM_PCT,MATCH($A405,'Knowledge - Percentages'!$B:$B,0),'Data - Knowledge'!Z$8)/100</f>
        <v>0.375</v>
      </c>
      <c r="AA405" s="380">
        <f t="array" aca="true" ref="AA405">INDEX(KM_PCT,MATCH($A405,'Knowledge - Percentages'!$B:$B,0),'Data - Knowledge'!AA$8)/100</f>
        <v>0.349</v>
      </c>
      <c r="AB405" s="380">
        <f t="array" aca="true" ref="AB405">INDEX(KM_PCT,MATCH($A405,'Knowledge - Percentages'!$B:$B,0),'Data - Knowledge'!AB$8)/100</f>
        <v>0.314</v>
      </c>
      <c r="AC405" s="380">
        <f t="array" aca="true" ref="AC405">INDEX(KM_PCT,MATCH($A405,'Knowledge - Percentages'!$B:$B,0),'Data - Knowledge'!AC$8)/100</f>
        <v>0.314</v>
      </c>
      <c r="AD405" s="380">
        <f t="array" aca="true" ref="AD405">INDEX(KM_PCT,MATCH($A405,'Knowledge - Percentages'!$B:$B,0),'Data - Knowledge'!AD$8)/100</f>
        <v>0.314</v>
      </c>
      <c r="AE405" s="380">
        <f t="array" aca="true" ref="AE405">INDEX(KM_PCT,MATCH($A405,'Knowledge - Percentages'!$B:$B,0),'Data - Knowledge'!AE$8)/100</f>
        <v>0.26</v>
      </c>
      <c r="AF405" s="380">
        <f t="array" aca="true" ref="AF405">INDEX(KM_PCT,MATCH($A405,'Knowledge - Percentages'!$B:$B,0),'Data - Knowledge'!AF$8)/100</f>
        <v>0.26</v>
      </c>
      <c r="AG405" s="380">
        <f t="array" aca="true" ref="AG405">INDEX(KM_PCT,MATCH($A405,'Knowledge - Percentages'!$B:$B,0),'Data - Knowledge'!AG$8)/100</f>
        <v>0.26</v>
      </c>
      <c r="AH405" s="380">
        <f t="array" aca="true" ref="AH405">INDEX(KM_PCT,MATCH($A405,'Knowledge - Percentages'!$B:$B,0),'Data - Knowledge'!AH$8)/100</f>
        <v>0.281</v>
      </c>
      <c r="AI405" s="380">
        <f t="array" aca="true" ref="AI405">INDEX(KM_PCT,MATCH($A405,'Knowledge - Percentages'!$B:$B,0),'Data - Knowledge'!AI$8)/100</f>
        <v>0.267</v>
      </c>
      <c r="AJ405" s="380">
        <f t="array" aca="true" ref="AJ405">INDEX(KM_PCT,MATCH($A405,'Knowledge - Percentages'!$B:$B,0),'Data - Knowledge'!AJ$8)/100</f>
        <v>0.267</v>
      </c>
      <c r="AK405" s="380">
        <f t="array" aca="true" ref="AK405">INDEX(KM_PCT,MATCH($A405,'Knowledge - Percentages'!$B:$B,0),'Data - Knowledge'!AK$8)/100</f>
        <v>0.257</v>
      </c>
      <c r="AL405" s="380">
        <f t="array" aca="true" ref="AL405">INDEX(KM_PCT,MATCH($A405,'Knowledge - Percentages'!$B:$B,0),'Data - Knowledge'!AL$8)/100</f>
        <v>0.257</v>
      </c>
      <c r="AM405" s="380">
        <f t="array" aca="true" ref="AM405">INDEX(KM_PCT,MATCH($A405,'Knowledge - Percentages'!$B:$B,0),'Data - Knowledge'!AM$8)/100</f>
        <v>0.22699999999999998</v>
      </c>
      <c r="AN405" s="380">
        <f t="array" aca="true" ref="AN405">INDEX(KM_PCT,MATCH($A405,'Knowledge - Percentages'!$B:$B,0),'Data - Knowledge'!AN$8)/100</f>
        <v>0.161</v>
      </c>
      <c r="AO405" s="380">
        <f t="array" aca="true" ref="AO405">INDEX(KM_PCT,MATCH($A405,'Knowledge - Percentages'!$B:$B,0),'Data - Knowledge'!AO$8)/100</f>
        <v>0.161</v>
      </c>
      <c r="AP405" s="380">
        <f t="array" aca="true" ref="AP405">INDEX(KM_PCT,MATCH($A405,'Knowledge - Percentages'!$B:$B,0),'Data - Knowledge'!AP$8)/100</f>
        <v>0.278</v>
      </c>
      <c r="AQ405" s="380">
        <f t="array" aca="true" ref="AQ405">INDEX(KM_PCT,MATCH($A405,'Knowledge - Percentages'!$B:$B,0),'Data - Knowledge'!AQ$8)/100</f>
        <v>0.272</v>
      </c>
      <c r="AR405" s="380">
        <f t="array" aca="true" ref="AR405">INDEX(KM_PCT,MATCH($A405,'Knowledge - Percentages'!$B:$B,0),'Data - Knowledge'!AR$8)/100</f>
        <v>0.366</v>
      </c>
      <c r="AS405" s="380">
        <f t="array" aca="true" ref="AS405">INDEX(KM_PCT,MATCH($A405,'Knowledge - Percentages'!$B:$B,0),'Data - Knowledge'!AS$8)/100</f>
        <v>0.34700000000000003</v>
      </c>
      <c r="AT405" s="380">
        <f t="array" aca="true" ref="AT405">INDEX(KM_PCT,MATCH($A405,'Knowledge - Percentages'!$B:$B,0),'Data - Knowledge'!AT$8)/100</f>
        <v>0.316</v>
      </c>
      <c r="AU405" s="380">
        <f t="array" aca="true" ref="AU405">INDEX(KM_PCT,MATCH($A405,'Knowledge - Percentages'!$B:$B,0),'Data - Knowledge'!AU$8)/100</f>
        <v>0.248</v>
      </c>
      <c r="AV405" s="380">
        <f t="array" aca="true" ref="AV405">INDEX(KM_PCT,MATCH($A405,'Knowledge - Percentages'!$B:$B,0),'Data - Knowledge'!AV$8)/100</f>
        <v>0.244</v>
      </c>
      <c r="AW405" s="380">
        <f t="array" aca="true" ref="AW405">INDEX(KM_PCT,MATCH($A405,'Knowledge - Percentages'!$B:$B,0),'Data - Knowledge'!AW$8)/100</f>
        <v>0.244</v>
      </c>
      <c r="AX405" s="380">
        <f t="array" aca="true" ref="AX405">INDEX(KM_PCT,MATCH($A405,'Knowledge - Percentages'!$B:$B,0),'Data - Knowledge'!AX$8)/100</f>
        <v>0.244</v>
      </c>
      <c r="AY405" s="380">
        <f t="array" aca="true" ref="AY405">INDEX(KM_PCT,MATCH($A405,'Knowledge - Percentages'!$B:$B,0),'Data - Knowledge'!AY$8)/100</f>
        <v>0.23399999999999999</v>
      </c>
      <c r="AZ405" s="380">
        <f t="array" aca="true" ref="AZ405">INDEX(KM_PCT,MATCH($A405,'Knowledge - Percentages'!$B:$B,0),'Data - Knowledge'!AZ$8)/100</f>
        <v>0.23399999999999999</v>
      </c>
      <c r="BA405" s="380">
        <f t="array" aca="true" ref="BA405">INDEX(KM_PCT,MATCH($A405,'Knowledge - Percentages'!$B:$B,0),'Data - Knowledge'!BA$8)/100</f>
        <v>0.222</v>
      </c>
      <c r="BB405" s="380">
        <f t="array" aca="true" ref="BB405">INDEX(KM_PCT,MATCH($A405,'Knowledge - Percentages'!$B:$B,0),'Data - Knowledge'!BB$8)/100</f>
        <v>0.23399999999999999</v>
      </c>
      <c r="BC405" s="380">
        <f t="array" aca="true" ref="BC405">INDEX(KM_PCT,MATCH($A405,'Knowledge - Percentages'!$B:$B,0),'Data - Knowledge'!BC$8)/100</f>
        <v>0.19699999999999998</v>
      </c>
      <c r="BD405" s="380">
        <f t="array" aca="true" ref="BD405">INDEX(KM_PCT,MATCH($A405,'Knowledge - Percentages'!$B:$B,0),'Data - Knowledge'!BD$8)/100</f>
        <v>0.156</v>
      </c>
      <c r="BE405" s="380">
        <f t="array" aca="true" ref="BE405">INDEX(KM_PCT,MATCH($A405,'Knowledge - Percentages'!$B:$B,0),'Data - Knowledge'!BE$8)/100</f>
        <v>0.19699999999999998</v>
      </c>
      <c r="BF405" s="380">
        <f t="array" aca="true" ref="BF405">INDEX(KM_PCT,MATCH($A405,'Knowledge - Percentages'!$B:$B,0),'Data - Knowledge'!BF$8)/100</f>
        <v>0.198</v>
      </c>
      <c r="BG405" s="380">
        <f t="array" aca="true" ref="BG405">INDEX(KM_PCT,MATCH($A405,'Knowledge - Percentages'!$B:$B,0),'Data - Knowledge'!BG$8)/100</f>
        <v>0.261</v>
      </c>
      <c r="BH405" s="380">
        <f t="array" aca="true" ref="BH405">INDEX(KM_PCT,MATCH($A405,'Knowledge - Percentages'!$B:$B,0),'Data - Knowledge'!BH$8)/100</f>
        <v>0.29100000000000004</v>
      </c>
      <c r="BI405" s="380">
        <f t="array" aca="true" ref="BI405">INDEX(KM_PCT,MATCH($A405,'Knowledge - Percentages'!$B:$B,0),'Data - Knowledge'!BI$8)/100</f>
        <v>0.243</v>
      </c>
      <c r="BJ405" s="380">
        <f t="array" aca="true" ref="BJ405">INDEX(KM_PCT,MATCH($A405,'Knowledge - Percentages'!$B:$B,0),'Data - Knowledge'!BJ$8)/100</f>
        <v>0.254</v>
      </c>
      <c r="BK405" s="380">
        <f t="array" aca="true" ref="BK405">INDEX(KM_PCT,MATCH($A405,'Knowledge - Percentages'!$B:$B,0),'Data - Knowledge'!BK$8)/100</f>
        <v>0.252</v>
      </c>
      <c r="BL405" s="380">
        <f t="array" aca="true" ref="BL405">INDEX(KM_PCT,MATCH($A405,'Knowledge - Percentages'!$B:$B,0),'Data - Knowledge'!BL$8)/100</f>
        <v>0.257</v>
      </c>
      <c r="BM405" s="380">
        <f t="array" aca="true" ref="BM405">INDEX(KM_PCT,MATCH($A405,'Knowledge - Percentages'!$B:$B,0),'Data - Knowledge'!BM$8)/100</f>
        <v>0.27899999999999997</v>
      </c>
      <c r="BN405" s="380">
        <f t="array" aca="true" ref="BN405">INDEX(KM_PCT,MATCH($A405,'Knowledge - Percentages'!$B:$B,0),'Data - Knowledge'!BN$8)/100</f>
        <v>0.222</v>
      </c>
      <c r="BO405" s="380">
        <f t="array" aca="true" ref="BO405">INDEX(KM_PCT,MATCH($A405,'Knowledge - Percentages'!$B:$B,0),'Data - Knowledge'!BO$8)/100</f>
        <v>0.233</v>
      </c>
      <c r="BP405" s="380">
        <f t="array" aca="true" ref="BP405">INDEX(KM_PCT,MATCH($A405,'Knowledge - Percentages'!$B:$B,0),'Data - Knowledge'!BP$8)/100</f>
        <v>0.233</v>
      </c>
      <c r="BQ405" s="380">
        <f t="array" aca="true" ref="BQ405">INDEX(KM_PCT,MATCH($A405,'Knowledge - Percentages'!$B:$B,0),'Data - Knowledge'!BQ$8)/100</f>
        <v>0.185</v>
      </c>
    </row>
    <row r="406" spans="1:69">
      <c r="A406" t="s">
        <v>1365</v>
      </c>
      <c r="B406" t="s">
        <v>1195</v>
      </c>
      <c r="C406" t="s">
        <v>1351</v>
      </c>
      <c r="D406" t="s">
        <v>1349</v>
      </c>
      <c r="E406" s="373">
        <f>SUMPRODUCT($K$2:$BQ$2,$K406:$BQ406)/$J$2</f>
        <v>0.22334090909090909</v>
      </c>
      <c r="F406" s="379">
        <f>SUMPRODUCT($K$2:$BQ$2,$K406:$BQ406)</f>
        <v>58.962</v>
      </c>
      <c r="G406" s="373">
        <f>SUMPRODUCT($K$3:$BQ$3,$K406:$BQ406)/$J$3</f>
        <v>0.23629763860369601</v>
      </c>
      <c r="H406" s="379">
        <f>SUMPRODUCT($K$3:$BQ$3,$K406:$BQ406)</f>
        <v>2301.5389999999993</v>
      </c>
      <c r="I406" s="373">
        <f>CORREL($K$4:$BQ$4,$K406:$BQ406)</f>
        <v>-0.27534524246313163</v>
      </c>
      <c r="J406" s="379">
        <f>$E406/$G406*100</f>
        <v>94.516775711619715</v>
      </c>
      <c r="K406" s="380">
        <f t="array" aca="true" ref="K406">INDEX(KM_PCT,MATCH($A406,'Knowledge - Percentages'!$B:$B,0),'Data - Knowledge'!K$8)/100</f>
        <v>0.3</v>
      </c>
      <c r="L406" s="380">
        <f t="array" aca="true" ref="L406">INDEX(KM_PCT,MATCH($A406,'Knowledge - Percentages'!$B:$B,0),'Data - Knowledge'!L$8)/100</f>
        <v>0.3</v>
      </c>
      <c r="M406" s="380">
        <f t="array" aca="true" ref="M406">INDEX(KM_PCT,MATCH($A406,'Knowledge - Percentages'!$B:$B,0),'Data - Knowledge'!M$8)/100</f>
        <v>0.3</v>
      </c>
      <c r="N406" s="380">
        <f t="array" aca="true" ref="N406">INDEX(KM_PCT,MATCH($A406,'Knowledge - Percentages'!$B:$B,0),'Data - Knowledge'!N$8)/100</f>
        <v>0.239</v>
      </c>
      <c r="O406" s="380">
        <f t="array" aca="true" ref="O406">INDEX(KM_PCT,MATCH($A406,'Knowledge - Percentages'!$B:$B,0),'Data - Knowledge'!O$8)/100</f>
        <v>0.239</v>
      </c>
      <c r="P406" s="380">
        <f t="array" aca="true" ref="P406">INDEX(KM_PCT,MATCH($A406,'Knowledge - Percentages'!$B:$B,0),'Data - Knowledge'!P$8)/100</f>
        <v>0.239</v>
      </c>
      <c r="Q406" s="380">
        <f t="array" aca="true" ref="Q406">INDEX(KM_PCT,MATCH($A406,'Knowledge - Percentages'!$B:$B,0),'Data - Knowledge'!Q$8)/100</f>
        <v>0.239</v>
      </c>
      <c r="R406" s="380">
        <f t="array" aca="true" ref="R406">INDEX(KM_PCT,MATCH($A406,'Knowledge - Percentages'!$B:$B,0),'Data - Knowledge'!R$8)/100</f>
        <v>0.239</v>
      </c>
      <c r="S406" s="380">
        <f t="array" aca="true" ref="S406">INDEX(KM_PCT,MATCH($A406,'Knowledge - Percentages'!$B:$B,0),'Data - Knowledge'!S$8)/100</f>
        <v>0.239</v>
      </c>
      <c r="T406" s="380">
        <f t="array" aca="true" ref="T406">INDEX(KM_PCT,MATCH($A406,'Knowledge - Percentages'!$B:$B,0),'Data - Knowledge'!T$8)/100</f>
        <v>0.245</v>
      </c>
      <c r="U406" s="380">
        <f t="array" aca="true" ref="U406">INDEX(KM_PCT,MATCH($A406,'Knowledge - Percentages'!$B:$B,0),'Data - Knowledge'!U$8)/100</f>
        <v>0.22399999999999998</v>
      </c>
      <c r="V406" s="380">
        <f t="array" aca="true" ref="V406">INDEX(KM_PCT,MATCH($A406,'Knowledge - Percentages'!$B:$B,0),'Data - Knowledge'!V$8)/100</f>
        <v>0.22399999999999998</v>
      </c>
      <c r="W406" s="380">
        <f t="array" aca="true" ref="W406">INDEX(KM_PCT,MATCH($A406,'Knowledge - Percentages'!$B:$B,0),'Data - Knowledge'!W$8)/100</f>
        <v>0.23199999999999998</v>
      </c>
      <c r="X406" s="380">
        <f t="array" aca="true" ref="X406">INDEX(KM_PCT,MATCH($A406,'Knowledge - Percentages'!$B:$B,0),'Data - Knowledge'!X$8)/100</f>
        <v>0.318</v>
      </c>
      <c r="Y406" s="380">
        <f t="array" aca="true" ref="Y406">INDEX(KM_PCT,MATCH($A406,'Knowledge - Percentages'!$B:$B,0),'Data - Knowledge'!Y$8)/100</f>
        <v>0.37200000000000005</v>
      </c>
      <c r="Z406" s="380">
        <f t="array" aca="true" ref="Z406">INDEX(KM_PCT,MATCH($A406,'Knowledge - Percentages'!$B:$B,0),'Data - Knowledge'!Z$8)/100</f>
        <v>0.318</v>
      </c>
      <c r="AA406" s="380">
        <f t="array" aca="true" ref="AA406">INDEX(KM_PCT,MATCH($A406,'Knowledge - Percentages'!$B:$B,0),'Data - Knowledge'!AA$8)/100</f>
        <v>0.318</v>
      </c>
      <c r="AB406" s="380">
        <f t="array" aca="true" ref="AB406">INDEX(KM_PCT,MATCH($A406,'Knowledge - Percentages'!$B:$B,0),'Data - Knowledge'!AB$8)/100</f>
        <v>0.237</v>
      </c>
      <c r="AC406" s="380">
        <f t="array" aca="true" ref="AC406">INDEX(KM_PCT,MATCH($A406,'Knowledge - Percentages'!$B:$B,0),'Data - Knowledge'!AC$8)/100</f>
        <v>0.258</v>
      </c>
      <c r="AD406" s="380">
        <f t="array" aca="true" ref="AD406">INDEX(KM_PCT,MATCH($A406,'Knowledge - Percentages'!$B:$B,0),'Data - Knowledge'!AD$8)/100</f>
        <v>0.261</v>
      </c>
      <c r="AE406" s="380">
        <f t="array" aca="true" ref="AE406">INDEX(KM_PCT,MATCH($A406,'Knowledge - Percentages'!$B:$B,0),'Data - Knowledge'!AE$8)/100</f>
        <v>0.239</v>
      </c>
      <c r="AF406" s="380">
        <f t="array" aca="true" ref="AF406">INDEX(KM_PCT,MATCH($A406,'Knowledge - Percentages'!$B:$B,0),'Data - Knowledge'!AF$8)/100</f>
        <v>0.239</v>
      </c>
      <c r="AG406" s="380">
        <f t="array" aca="true" ref="AG406">INDEX(KM_PCT,MATCH($A406,'Knowledge - Percentages'!$B:$B,0),'Data - Knowledge'!AG$8)/100</f>
        <v>0.24600000000000002</v>
      </c>
      <c r="AH406" s="380">
        <f t="array" aca="true" ref="AH406">INDEX(KM_PCT,MATCH($A406,'Knowledge - Percentages'!$B:$B,0),'Data - Knowledge'!AH$8)/100</f>
        <v>0.239</v>
      </c>
      <c r="AI406" s="380">
        <f t="array" aca="true" ref="AI406">INDEX(KM_PCT,MATCH($A406,'Knowledge - Percentages'!$B:$B,0),'Data - Knowledge'!AI$8)/100</f>
        <v>0.239</v>
      </c>
      <c r="AJ406" s="380">
        <f t="array" aca="true" ref="AJ406">INDEX(KM_PCT,MATCH($A406,'Knowledge - Percentages'!$B:$B,0),'Data - Knowledge'!AJ$8)/100</f>
        <v>0.239</v>
      </c>
      <c r="AK406" s="380">
        <f t="array" aca="true" ref="AK406">INDEX(KM_PCT,MATCH($A406,'Knowledge - Percentages'!$B:$B,0),'Data - Knowledge'!AK$8)/100</f>
        <v>0.239</v>
      </c>
      <c r="AL406" s="380">
        <f t="array" aca="true" ref="AL406">INDEX(KM_PCT,MATCH($A406,'Knowledge - Percentages'!$B:$B,0),'Data - Knowledge'!AL$8)/100</f>
        <v>0.239</v>
      </c>
      <c r="AM406" s="380">
        <f t="array" aca="true" ref="AM406">INDEX(KM_PCT,MATCH($A406,'Knowledge - Percentages'!$B:$B,0),'Data - Knowledge'!AM$8)/100</f>
        <v>0.218</v>
      </c>
      <c r="AN406" s="380">
        <f t="array" aca="true" ref="AN406">INDEX(KM_PCT,MATCH($A406,'Knowledge - Percentages'!$B:$B,0),'Data - Knowledge'!AN$8)/100</f>
        <v>0.193</v>
      </c>
      <c r="AO406" s="380">
        <f t="array" aca="true" ref="AO406">INDEX(KM_PCT,MATCH($A406,'Knowledge - Percentages'!$B:$B,0),'Data - Knowledge'!AO$8)/100</f>
        <v>0.193</v>
      </c>
      <c r="AP406" s="380">
        <f t="array" aca="true" ref="AP406">INDEX(KM_PCT,MATCH($A406,'Knowledge - Percentages'!$B:$B,0),'Data - Knowledge'!AP$8)/100</f>
        <v>0.289</v>
      </c>
      <c r="AQ406" s="380">
        <f t="array" aca="true" ref="AQ406">INDEX(KM_PCT,MATCH($A406,'Knowledge - Percentages'!$B:$B,0),'Data - Knowledge'!AQ$8)/100</f>
        <v>0.248</v>
      </c>
      <c r="AR406" s="380">
        <f t="array" aca="true" ref="AR406">INDEX(KM_PCT,MATCH($A406,'Knowledge - Percentages'!$B:$B,0),'Data - Knowledge'!AR$8)/100</f>
        <v>0.396</v>
      </c>
      <c r="AS406" s="380">
        <f t="array" aca="true" ref="AS406">INDEX(KM_PCT,MATCH($A406,'Knowledge - Percentages'!$B:$B,0),'Data - Knowledge'!AS$8)/100</f>
        <v>0.27399999999999997</v>
      </c>
      <c r="AT406" s="380">
        <f t="array" aca="true" ref="AT406">INDEX(KM_PCT,MATCH($A406,'Knowledge - Percentages'!$B:$B,0),'Data - Knowledge'!AT$8)/100</f>
        <v>0.27399999999999997</v>
      </c>
      <c r="AU406" s="380">
        <f t="array" aca="true" ref="AU406">INDEX(KM_PCT,MATCH($A406,'Knowledge - Percentages'!$B:$B,0),'Data - Knowledge'!AU$8)/100</f>
        <v>0.223</v>
      </c>
      <c r="AV406" s="380">
        <f t="array" aca="true" ref="AV406">INDEX(KM_PCT,MATCH($A406,'Knowledge - Percentages'!$B:$B,0),'Data - Knowledge'!AV$8)/100</f>
        <v>0.223</v>
      </c>
      <c r="AW406" s="380">
        <f t="array" aca="true" ref="AW406">INDEX(KM_PCT,MATCH($A406,'Knowledge - Percentages'!$B:$B,0),'Data - Knowledge'!AW$8)/100</f>
        <v>0.223</v>
      </c>
      <c r="AX406" s="380">
        <f t="array" aca="true" ref="AX406">INDEX(KM_PCT,MATCH($A406,'Knowledge - Percentages'!$B:$B,0),'Data - Knowledge'!AX$8)/100</f>
        <v>0.223</v>
      </c>
      <c r="AY406" s="380">
        <f t="array" aca="true" ref="AY406">INDEX(KM_PCT,MATCH($A406,'Knowledge - Percentages'!$B:$B,0),'Data - Knowledge'!AY$8)/100</f>
        <v>0.221</v>
      </c>
      <c r="AZ406" s="380">
        <f t="array" aca="true" ref="AZ406">INDEX(KM_PCT,MATCH($A406,'Knowledge - Percentages'!$B:$B,0),'Data - Knowledge'!AZ$8)/100</f>
        <v>0.221</v>
      </c>
      <c r="BA406" s="380">
        <f t="array" aca="true" ref="BA406">INDEX(KM_PCT,MATCH($A406,'Knowledge - Percentages'!$B:$B,0),'Data - Knowledge'!BA$8)/100</f>
        <v>0.217</v>
      </c>
      <c r="BB406" s="380">
        <f t="array" aca="true" ref="BB406">INDEX(KM_PCT,MATCH($A406,'Knowledge - Percentages'!$B:$B,0),'Data - Knowledge'!BB$8)/100</f>
        <v>0.221</v>
      </c>
      <c r="BC406" s="380">
        <f t="array" aca="true" ref="BC406">INDEX(KM_PCT,MATCH($A406,'Knowledge - Percentages'!$B:$B,0),'Data - Knowledge'!BC$8)/100</f>
        <v>0.19699999999999998</v>
      </c>
      <c r="BD406" s="380">
        <f t="array" aca="true" ref="BD406">INDEX(KM_PCT,MATCH($A406,'Knowledge - Percentages'!$B:$B,0),'Data - Knowledge'!BD$8)/100</f>
        <v>0.19699999999999998</v>
      </c>
      <c r="BE406" s="380">
        <f t="array" aca="true" ref="BE406">INDEX(KM_PCT,MATCH($A406,'Knowledge - Percentages'!$B:$B,0),'Data - Knowledge'!BE$8)/100</f>
        <v>0.19699999999999998</v>
      </c>
      <c r="BF406" s="380">
        <f t="array" aca="true" ref="BF406">INDEX(KM_PCT,MATCH($A406,'Knowledge - Percentages'!$B:$B,0),'Data - Knowledge'!BF$8)/100</f>
        <v>0.19699999999999998</v>
      </c>
      <c r="BG406" s="380">
        <f t="array" aca="true" ref="BG406">INDEX(KM_PCT,MATCH($A406,'Knowledge - Percentages'!$B:$B,0),'Data - Knowledge'!BG$8)/100</f>
        <v>0.239</v>
      </c>
      <c r="BH406" s="380">
        <f t="array" aca="true" ref="BH406">INDEX(KM_PCT,MATCH($A406,'Knowledge - Percentages'!$B:$B,0),'Data - Knowledge'!BH$8)/100</f>
        <v>0.252</v>
      </c>
      <c r="BI406" s="380">
        <f t="array" aca="true" ref="BI406">INDEX(KM_PCT,MATCH($A406,'Knowledge - Percentages'!$B:$B,0),'Data - Knowledge'!BI$8)/100</f>
        <v>0.239</v>
      </c>
      <c r="BJ406" s="380">
        <f t="array" aca="true" ref="BJ406">INDEX(KM_PCT,MATCH($A406,'Knowledge - Percentages'!$B:$B,0),'Data - Knowledge'!BJ$8)/100</f>
        <v>0.24100000000000002</v>
      </c>
      <c r="BK406" s="380">
        <f t="array" aca="true" ref="BK406">INDEX(KM_PCT,MATCH($A406,'Knowledge - Percentages'!$B:$B,0),'Data - Knowledge'!BK$8)/100</f>
        <v>0.24100000000000002</v>
      </c>
      <c r="BL406" s="380">
        <f t="array" aca="true" ref="BL406">INDEX(KM_PCT,MATCH($A406,'Knowledge - Percentages'!$B:$B,0),'Data - Knowledge'!BL$8)/100</f>
        <v>0.24100000000000002</v>
      </c>
      <c r="BM406" s="380">
        <f t="array" aca="true" ref="BM406">INDEX(KM_PCT,MATCH($A406,'Knowledge - Percentages'!$B:$B,0),'Data - Knowledge'!BM$8)/100</f>
        <v>0.24100000000000002</v>
      </c>
      <c r="BN406" s="380">
        <f t="array" aca="true" ref="BN406">INDEX(KM_PCT,MATCH($A406,'Knowledge - Percentages'!$B:$B,0),'Data - Knowledge'!BN$8)/100</f>
        <v>0.24100000000000002</v>
      </c>
      <c r="BO406" s="380">
        <f t="array" aca="true" ref="BO406">INDEX(KM_PCT,MATCH($A406,'Knowledge - Percentages'!$B:$B,0),'Data - Knowledge'!BO$8)/100</f>
        <v>0.203</v>
      </c>
      <c r="BP406" s="380">
        <f t="array" aca="true" ref="BP406">INDEX(KM_PCT,MATCH($A406,'Knowledge - Percentages'!$B:$B,0),'Data - Knowledge'!BP$8)/100</f>
        <v>0.203</v>
      </c>
      <c r="BQ406" s="380">
        <f t="array" aca="true" ref="BQ406">INDEX(KM_PCT,MATCH($A406,'Knowledge - Percentages'!$B:$B,0),'Data - Knowledge'!BQ$8)/100</f>
        <v>0.203</v>
      </c>
    </row>
    <row r="407" spans="1:69">
      <c r="A407" t="s">
        <v>1366</v>
      </c>
      <c r="B407" t="s">
        <v>1195</v>
      </c>
      <c r="C407" t="s">
        <v>1367</v>
      </c>
      <c r="D407" t="s">
        <v>1368</v>
      </c>
      <c r="E407" s="373">
        <f>SUMPRODUCT($K$2:$BQ$2,$K407:$BQ407)/$J$2</f>
        <v>0.038594696969696966</v>
      </c>
      <c r="F407" s="379">
        <f>SUMPRODUCT($K$2:$BQ$2,$K407:$BQ407)</f>
        <v>10.188999999999998</v>
      </c>
      <c r="G407" s="373">
        <f>SUMPRODUCT($K$3:$BQ$3,$K407:$BQ407)/$J$3</f>
        <v>0.0476481519507187</v>
      </c>
      <c r="H407" s="379">
        <f>SUMPRODUCT($K$3:$BQ$3,$K407:$BQ407)</f>
        <v>464.09300000000013</v>
      </c>
      <c r="I407" s="373">
        <f>CORREL($K$4:$BQ$4,$K407:$BQ407)</f>
        <v>-0.31311740034446472</v>
      </c>
      <c r="J407" s="379">
        <f>$E407/$G407*100</f>
        <v>80.999357560844132</v>
      </c>
      <c r="K407" s="380">
        <f t="array" aca="true" ref="K407">INDEX(KM_PCT,MATCH($A407,'Knowledge - Percentages'!$B:$B,0),'Data - Knowledge'!K$8)/100</f>
        <v>0.047</v>
      </c>
      <c r="L407" s="380">
        <f t="array" aca="true" ref="L407">INDEX(KM_PCT,MATCH($A407,'Knowledge - Percentages'!$B:$B,0),'Data - Knowledge'!L$8)/100</f>
        <v>0.047</v>
      </c>
      <c r="M407" s="380">
        <f t="array" aca="true" ref="M407">INDEX(KM_PCT,MATCH($A407,'Knowledge - Percentages'!$B:$B,0),'Data - Knowledge'!M$8)/100</f>
        <v>0.047</v>
      </c>
      <c r="N407" s="380">
        <f t="array" aca="true" ref="N407">INDEX(KM_PCT,MATCH($A407,'Knowledge - Percentages'!$B:$B,0),'Data - Knowledge'!N$8)/100</f>
        <v>0.047</v>
      </c>
      <c r="O407" s="380">
        <f t="array" aca="true" ref="O407">INDEX(KM_PCT,MATCH($A407,'Knowledge - Percentages'!$B:$B,0),'Data - Knowledge'!O$8)/100</f>
        <v>0.054000000000000006</v>
      </c>
      <c r="P407" s="380">
        <f t="array" aca="true" ref="P407">INDEX(KM_PCT,MATCH($A407,'Knowledge - Percentages'!$B:$B,0),'Data - Knowledge'!P$8)/100</f>
        <v>0.047</v>
      </c>
      <c r="Q407" s="380">
        <f t="array" aca="true" ref="Q407">INDEX(KM_PCT,MATCH($A407,'Knowledge - Percentages'!$B:$B,0),'Data - Knowledge'!Q$8)/100</f>
        <v>0.047</v>
      </c>
      <c r="R407" s="380">
        <f t="array" aca="true" ref="R407">INDEX(KM_PCT,MATCH($A407,'Knowledge - Percentages'!$B:$B,0),'Data - Knowledge'!R$8)/100</f>
        <v>0.047</v>
      </c>
      <c r="S407" s="380">
        <f t="array" aca="true" ref="S407">INDEX(KM_PCT,MATCH($A407,'Knowledge - Percentages'!$B:$B,0),'Data - Knowledge'!S$8)/100</f>
        <v>0.047</v>
      </c>
      <c r="T407" s="380">
        <f t="array" aca="true" ref="T407">INDEX(KM_PCT,MATCH($A407,'Knowledge - Percentages'!$B:$B,0),'Data - Knowledge'!T$8)/100</f>
        <v>0.042</v>
      </c>
      <c r="U407" s="380">
        <f t="array" aca="true" ref="U407">INDEX(KM_PCT,MATCH($A407,'Knowledge - Percentages'!$B:$B,0),'Data - Knowledge'!U$8)/100</f>
        <v>0.042</v>
      </c>
      <c r="V407" s="380">
        <f t="array" aca="true" ref="V407">INDEX(KM_PCT,MATCH($A407,'Knowledge - Percentages'!$B:$B,0),'Data - Knowledge'!V$8)/100</f>
        <v>0.037000000000000005</v>
      </c>
      <c r="W407" s="380">
        <f t="array" aca="true" ref="W407">INDEX(KM_PCT,MATCH($A407,'Knowledge - Percentages'!$B:$B,0),'Data - Knowledge'!W$8)/100</f>
        <v>0.042</v>
      </c>
      <c r="X407" s="380">
        <f t="array" aca="true" ref="X407">INDEX(KM_PCT,MATCH($A407,'Knowledge - Percentages'!$B:$B,0),'Data - Knowledge'!X$8)/100</f>
        <v>0.113</v>
      </c>
      <c r="Y407" s="380">
        <f t="array" aca="true" ref="Y407">INDEX(KM_PCT,MATCH($A407,'Knowledge - Percentages'!$B:$B,0),'Data - Knowledge'!Y$8)/100</f>
        <v>0.122</v>
      </c>
      <c r="Z407" s="380">
        <f t="array" aca="true" ref="Z407">INDEX(KM_PCT,MATCH($A407,'Knowledge - Percentages'!$B:$B,0),'Data - Knowledge'!Z$8)/100</f>
        <v>0.113</v>
      </c>
      <c r="AA407" s="380">
        <f t="array" aca="true" ref="AA407">INDEX(KM_PCT,MATCH($A407,'Knowledge - Percentages'!$B:$B,0),'Data - Knowledge'!AA$8)/100</f>
        <v>0.113</v>
      </c>
      <c r="AB407" s="380">
        <f t="array" aca="true" ref="AB407">INDEX(KM_PCT,MATCH($A407,'Knowledge - Percentages'!$B:$B,0),'Data - Knowledge'!AB$8)/100</f>
        <v>0.078</v>
      </c>
      <c r="AC407" s="380">
        <f t="array" aca="true" ref="AC407">INDEX(KM_PCT,MATCH($A407,'Knowledge - Percentages'!$B:$B,0),'Data - Knowledge'!AC$8)/100</f>
        <v>0.094</v>
      </c>
      <c r="AD407" s="380">
        <f t="array" aca="true" ref="AD407">INDEX(KM_PCT,MATCH($A407,'Knowledge - Percentages'!$B:$B,0),'Data - Knowledge'!AD$8)/100</f>
        <v>0.094</v>
      </c>
      <c r="AE407" s="380">
        <f t="array" aca="true" ref="AE407">INDEX(KM_PCT,MATCH($A407,'Knowledge - Percentages'!$B:$B,0),'Data - Knowledge'!AE$8)/100</f>
        <v>0.049</v>
      </c>
      <c r="AF407" s="380">
        <f t="array" aca="true" ref="AF407">INDEX(KM_PCT,MATCH($A407,'Knowledge - Percentages'!$B:$B,0),'Data - Knowledge'!AF$8)/100</f>
        <v>0.049</v>
      </c>
      <c r="AG407" s="380">
        <f t="array" aca="true" ref="AG407">INDEX(KM_PCT,MATCH($A407,'Knowledge - Percentages'!$B:$B,0),'Data - Knowledge'!AG$8)/100</f>
        <v>0.049</v>
      </c>
      <c r="AH407" s="380">
        <f t="array" aca="true" ref="AH407">INDEX(KM_PCT,MATCH($A407,'Knowledge - Percentages'!$B:$B,0),'Data - Knowledge'!AH$8)/100</f>
        <v>0.046</v>
      </c>
      <c r="AI407" s="380">
        <f t="array" aca="true" ref="AI407">INDEX(KM_PCT,MATCH($A407,'Knowledge - Percentages'!$B:$B,0),'Data - Knowledge'!AI$8)/100</f>
        <v>0.055</v>
      </c>
      <c r="AJ407" s="380">
        <f t="array" aca="true" ref="AJ407">INDEX(KM_PCT,MATCH($A407,'Knowledge - Percentages'!$B:$B,0),'Data - Knowledge'!AJ$8)/100</f>
        <v>0.049</v>
      </c>
      <c r="AK407" s="380">
        <f t="array" aca="true" ref="AK407">INDEX(KM_PCT,MATCH($A407,'Knowledge - Percentages'!$B:$B,0),'Data - Knowledge'!AK$8)/100</f>
        <v>0.048</v>
      </c>
      <c r="AL407" s="380">
        <f t="array" aca="true" ref="AL407">INDEX(KM_PCT,MATCH($A407,'Knowledge - Percentages'!$B:$B,0),'Data - Knowledge'!AL$8)/100</f>
        <v>0.049</v>
      </c>
      <c r="AM407" s="380">
        <f t="array" aca="true" ref="AM407">INDEX(KM_PCT,MATCH($A407,'Knowledge - Percentages'!$B:$B,0),'Data - Knowledge'!AM$8)/100</f>
        <v>0.049</v>
      </c>
      <c r="AN407" s="380">
        <f t="array" aca="true" ref="AN407">INDEX(KM_PCT,MATCH($A407,'Knowledge - Percentages'!$B:$B,0),'Data - Knowledge'!AN$8)/100</f>
        <v>0.035</v>
      </c>
      <c r="AO407" s="380">
        <f t="array" aca="true" ref="AO407">INDEX(KM_PCT,MATCH($A407,'Knowledge - Percentages'!$B:$B,0),'Data - Knowledge'!AO$8)/100</f>
        <v>0.035</v>
      </c>
      <c r="AP407" s="380">
        <f t="array" aca="true" ref="AP407">INDEX(KM_PCT,MATCH($A407,'Knowledge - Percentages'!$B:$B,0),'Data - Knowledge'!AP$8)/100</f>
        <v>0.067</v>
      </c>
      <c r="AQ407" s="380">
        <f t="array" aca="true" ref="AQ407">INDEX(KM_PCT,MATCH($A407,'Knowledge - Percentages'!$B:$B,0),'Data - Knowledge'!AQ$8)/100</f>
        <v>0.055</v>
      </c>
      <c r="AR407" s="380">
        <f t="array" aca="true" ref="AR407">INDEX(KM_PCT,MATCH($A407,'Knowledge - Percentages'!$B:$B,0),'Data - Knowledge'!AR$8)/100</f>
        <v>0.12300000000000001</v>
      </c>
      <c r="AS407" s="380">
        <f t="array" aca="true" ref="AS407">INDEX(KM_PCT,MATCH($A407,'Knowledge - Percentages'!$B:$B,0),'Data - Knowledge'!AS$8)/100</f>
        <v>0.091</v>
      </c>
      <c r="AT407" s="380">
        <f t="array" aca="true" ref="AT407">INDEX(KM_PCT,MATCH($A407,'Knowledge - Percentages'!$B:$B,0),'Data - Knowledge'!AT$8)/100</f>
        <v>0.092</v>
      </c>
      <c r="AU407" s="380">
        <f t="array" aca="true" ref="AU407">INDEX(KM_PCT,MATCH($A407,'Knowledge - Percentages'!$B:$B,0),'Data - Knowledge'!AU$8)/100</f>
        <v>0.040999999999999995</v>
      </c>
      <c r="AV407" s="380">
        <f t="array" aca="true" ref="AV407">INDEX(KM_PCT,MATCH($A407,'Knowledge - Percentages'!$B:$B,0),'Data - Knowledge'!AV$8)/100</f>
        <v>0.03</v>
      </c>
      <c r="AW407" s="380">
        <f t="array" aca="true" ref="AW407">INDEX(KM_PCT,MATCH($A407,'Knowledge - Percentages'!$B:$B,0),'Data - Knowledge'!AW$8)/100</f>
        <v>0.040999999999999995</v>
      </c>
      <c r="AX407" s="380">
        <f t="array" aca="true" ref="AX407">INDEX(KM_PCT,MATCH($A407,'Knowledge - Percentages'!$B:$B,0),'Data - Knowledge'!AX$8)/100</f>
        <v>0.040999999999999995</v>
      </c>
      <c r="AY407" s="380">
        <f t="array" aca="true" ref="AY407">INDEX(KM_PCT,MATCH($A407,'Knowledge - Percentages'!$B:$B,0),'Data - Knowledge'!AY$8)/100</f>
        <v>0.04</v>
      </c>
      <c r="AZ407" s="380">
        <f t="array" aca="true" ref="AZ407">INDEX(KM_PCT,MATCH($A407,'Knowledge - Percentages'!$B:$B,0),'Data - Knowledge'!AZ$8)/100</f>
        <v>0.042</v>
      </c>
      <c r="BA407" s="380">
        <f t="array" aca="true" ref="BA407">INDEX(KM_PCT,MATCH($A407,'Knowledge - Percentages'!$B:$B,0),'Data - Knowledge'!BA$8)/100</f>
        <v>0.042</v>
      </c>
      <c r="BB407" s="380">
        <f t="array" aca="true" ref="BB407">INDEX(KM_PCT,MATCH($A407,'Knowledge - Percentages'!$B:$B,0),'Data - Knowledge'!BB$8)/100</f>
        <v>0.037000000000000005</v>
      </c>
      <c r="BC407" s="380">
        <f t="array" aca="true" ref="BC407">INDEX(KM_PCT,MATCH($A407,'Knowledge - Percentages'!$B:$B,0),'Data - Knowledge'!BC$8)/100</f>
        <v>0.027999999999999997</v>
      </c>
      <c r="BD407" s="380">
        <f t="array" aca="true" ref="BD407">INDEX(KM_PCT,MATCH($A407,'Knowledge - Percentages'!$B:$B,0),'Data - Knowledge'!BD$8)/100</f>
        <v>0.036000000000000004</v>
      </c>
      <c r="BE407" s="380">
        <f t="array" aca="true" ref="BE407">INDEX(KM_PCT,MATCH($A407,'Knowledge - Percentages'!$B:$B,0),'Data - Knowledge'!BE$8)/100</f>
        <v>0.036000000000000004</v>
      </c>
      <c r="BF407" s="380">
        <f t="array" aca="true" ref="BF407">INDEX(KM_PCT,MATCH($A407,'Knowledge - Percentages'!$B:$B,0),'Data - Knowledge'!BF$8)/100</f>
        <v>0.036000000000000004</v>
      </c>
      <c r="BG407" s="380">
        <f t="array" aca="true" ref="BG407">INDEX(KM_PCT,MATCH($A407,'Knowledge - Percentages'!$B:$B,0),'Data - Knowledge'!BG$8)/100</f>
        <v>0.040999999999999995</v>
      </c>
      <c r="BH407" s="380">
        <f t="array" aca="true" ref="BH407">INDEX(KM_PCT,MATCH($A407,'Knowledge - Percentages'!$B:$B,0),'Data - Knowledge'!BH$8)/100</f>
        <v>0.045</v>
      </c>
      <c r="BI407" s="380">
        <f t="array" aca="true" ref="BI407">INDEX(KM_PCT,MATCH($A407,'Knowledge - Percentages'!$B:$B,0),'Data - Knowledge'!BI$8)/100</f>
        <v>0.040999999999999995</v>
      </c>
      <c r="BJ407" s="380">
        <f t="array" aca="true" ref="BJ407">INDEX(KM_PCT,MATCH($A407,'Knowledge - Percentages'!$B:$B,0),'Data - Knowledge'!BJ$8)/100</f>
        <v>0.034</v>
      </c>
      <c r="BK407" s="380">
        <f t="array" aca="true" ref="BK407">INDEX(KM_PCT,MATCH($A407,'Knowledge - Percentages'!$B:$B,0),'Data - Knowledge'!BK$8)/100</f>
        <v>0.040999999999999995</v>
      </c>
      <c r="BL407" s="380">
        <f t="array" aca="true" ref="BL407">INDEX(KM_PCT,MATCH($A407,'Knowledge - Percentages'!$B:$B,0),'Data - Knowledge'!BL$8)/100</f>
        <v>0.07</v>
      </c>
      <c r="BM407" s="380">
        <f t="array" aca="true" ref="BM407">INDEX(KM_PCT,MATCH($A407,'Knowledge - Percentages'!$B:$B,0),'Data - Knowledge'!BM$8)/100</f>
        <v>0.040999999999999995</v>
      </c>
      <c r="BN407" s="380">
        <f t="array" aca="true" ref="BN407">INDEX(KM_PCT,MATCH($A407,'Knowledge - Percentages'!$B:$B,0),'Data - Knowledge'!BN$8)/100</f>
        <v>0.040999999999999995</v>
      </c>
      <c r="BO407" s="380">
        <f t="array" aca="true" ref="BO407">INDEX(KM_PCT,MATCH($A407,'Knowledge - Percentages'!$B:$B,0),'Data - Knowledge'!BO$8)/100</f>
        <v>0.032</v>
      </c>
      <c r="BP407" s="380">
        <f t="array" aca="true" ref="BP407">INDEX(KM_PCT,MATCH($A407,'Knowledge - Percentages'!$B:$B,0),'Data - Knowledge'!BP$8)/100</f>
        <v>0.032</v>
      </c>
      <c r="BQ407" s="380">
        <f t="array" aca="true" ref="BQ407">INDEX(KM_PCT,MATCH($A407,'Knowledge - Percentages'!$B:$B,0),'Data - Knowledge'!BQ$8)/100</f>
        <v>0.03</v>
      </c>
    </row>
    <row r="408" spans="1:69">
      <c r="A408" t="s">
        <v>773</v>
      </c>
      <c r="B408" t="s">
        <v>1195</v>
      </c>
      <c r="C408" t="s">
        <v>1367</v>
      </c>
      <c r="D408" t="s">
        <v>774</v>
      </c>
      <c r="E408" s="373">
        <f>SUMPRODUCT($K$2:$BQ$2,$K408:$BQ408)/$J$2</f>
        <v>0.4800492424242423</v>
      </c>
      <c r="F408" s="379">
        <f>SUMPRODUCT($K$2:$BQ$2,$K408:$BQ408)</f>
        <v>126.73299999999996</v>
      </c>
      <c r="G408" s="373">
        <f>SUMPRODUCT($K$3:$BQ$3,$K408:$BQ408)/$J$3</f>
        <v>0.518309342915811</v>
      </c>
      <c r="H408" s="379">
        <f>SUMPRODUCT($K$3:$BQ$3,$K408:$BQ408)</f>
        <v>5048.3329999999987</v>
      </c>
      <c r="I408" s="373">
        <f>CORREL($K$4:$BQ$4,$K408:$BQ408)</f>
        <v>-0.19363521076004167</v>
      </c>
      <c r="J408" s="379">
        <f>$E408/$G408*100</f>
        <v>92.618288476852086</v>
      </c>
      <c r="K408" s="380">
        <f t="array" aca="true" ref="K408">INDEX(KM_PCT,MATCH($A408,'Knowledge - Percentages'!$B:$B,0),'Data - Knowledge'!K$8)/100</f>
        <v>0.47600000000000003</v>
      </c>
      <c r="L408" s="380">
        <f t="array" aca="true" ref="L408">INDEX(KM_PCT,MATCH($A408,'Knowledge - Percentages'!$B:$B,0),'Data - Knowledge'!L$8)/100</f>
        <v>0.528</v>
      </c>
      <c r="M408" s="380">
        <f t="array" aca="true" ref="M408">INDEX(KM_PCT,MATCH($A408,'Knowledge - Percentages'!$B:$B,0),'Data - Knowledge'!M$8)/100</f>
        <v>0.561</v>
      </c>
      <c r="N408" s="380">
        <f t="array" aca="true" ref="N408">INDEX(KM_PCT,MATCH($A408,'Knowledge - Percentages'!$B:$B,0),'Data - Knowledge'!N$8)/100</f>
        <v>0.54299999999999993</v>
      </c>
      <c r="O408" s="380">
        <f t="array" aca="true" ref="O408">INDEX(KM_PCT,MATCH($A408,'Knowledge - Percentages'!$B:$B,0),'Data - Knowledge'!O$8)/100</f>
        <v>0.541</v>
      </c>
      <c r="P408" s="380">
        <f t="array" aca="true" ref="P408">INDEX(KM_PCT,MATCH($A408,'Knowledge - Percentages'!$B:$B,0),'Data - Knowledge'!P$8)/100</f>
        <v>0.58700000000000008</v>
      </c>
      <c r="Q408" s="380">
        <f t="array" aca="true" ref="Q408">INDEX(KM_PCT,MATCH($A408,'Knowledge - Percentages'!$B:$B,0),'Data - Knowledge'!Q$8)/100</f>
        <v>0.436</v>
      </c>
      <c r="R408" s="380">
        <f t="array" aca="true" ref="R408">INDEX(KM_PCT,MATCH($A408,'Knowledge - Percentages'!$B:$B,0),'Data - Knowledge'!R$8)/100</f>
        <v>0.54299999999999993</v>
      </c>
      <c r="S408" s="380">
        <f t="array" aca="true" ref="S408">INDEX(KM_PCT,MATCH($A408,'Knowledge - Percentages'!$B:$B,0),'Data - Knowledge'!S$8)/100</f>
        <v>0.628</v>
      </c>
      <c r="T408" s="380">
        <f t="array" aca="true" ref="T408">INDEX(KM_PCT,MATCH($A408,'Knowledge - Percentages'!$B:$B,0),'Data - Knowledge'!T$8)/100</f>
        <v>0.528</v>
      </c>
      <c r="U408" s="380">
        <f t="array" aca="true" ref="U408">INDEX(KM_PCT,MATCH($A408,'Knowledge - Percentages'!$B:$B,0),'Data - Knowledge'!U$8)/100</f>
        <v>0.527</v>
      </c>
      <c r="V408" s="380">
        <f t="array" aca="true" ref="V408">INDEX(KM_PCT,MATCH($A408,'Knowledge - Percentages'!$B:$B,0),'Data - Knowledge'!V$8)/100</f>
        <v>0.528</v>
      </c>
      <c r="W408" s="380">
        <f t="array" aca="true" ref="W408">INDEX(KM_PCT,MATCH($A408,'Knowledge - Percentages'!$B:$B,0),'Data - Knowledge'!W$8)/100</f>
        <v>0.528</v>
      </c>
      <c r="X408" s="380">
        <f t="array" aca="true" ref="X408">INDEX(KM_PCT,MATCH($A408,'Knowledge - Percentages'!$B:$B,0),'Data - Knowledge'!X$8)/100</f>
        <v>0.503</v>
      </c>
      <c r="Y408" s="380">
        <f t="array" aca="true" ref="Y408">INDEX(KM_PCT,MATCH($A408,'Knowledge - Percentages'!$B:$B,0),'Data - Knowledge'!Y$8)/100</f>
        <v>0.512</v>
      </c>
      <c r="Z408" s="380">
        <f t="array" aca="true" ref="Z408">INDEX(KM_PCT,MATCH($A408,'Knowledge - Percentages'!$B:$B,0),'Data - Knowledge'!Z$8)/100</f>
        <v>0.40299999999999997</v>
      </c>
      <c r="AA408" s="380">
        <f t="array" aca="true" ref="AA408">INDEX(KM_PCT,MATCH($A408,'Knowledge - Percentages'!$B:$B,0),'Data - Knowledge'!AA$8)/100</f>
        <v>0.503</v>
      </c>
      <c r="AB408" s="380">
        <f t="array" aca="true" ref="AB408">INDEX(KM_PCT,MATCH($A408,'Knowledge - Percentages'!$B:$B,0),'Data - Knowledge'!AB$8)/100</f>
        <v>0.523</v>
      </c>
      <c r="AC408" s="380">
        <f t="array" aca="true" ref="AC408">INDEX(KM_PCT,MATCH($A408,'Knowledge - Percentages'!$B:$B,0),'Data - Knowledge'!AC$8)/100</f>
        <v>0.503</v>
      </c>
      <c r="AD408" s="380">
        <f t="array" aca="true" ref="AD408">INDEX(KM_PCT,MATCH($A408,'Knowledge - Percentages'!$B:$B,0),'Data - Knowledge'!AD$8)/100</f>
        <v>0.503</v>
      </c>
      <c r="AE408" s="380">
        <f t="array" aca="true" ref="AE408">INDEX(KM_PCT,MATCH($A408,'Knowledge - Percentages'!$B:$B,0),'Data - Knowledge'!AE$8)/100</f>
        <v>0.526</v>
      </c>
      <c r="AF408" s="380">
        <f t="array" aca="true" ref="AF408">INDEX(KM_PCT,MATCH($A408,'Knowledge - Percentages'!$B:$B,0),'Data - Knowledge'!AF$8)/100</f>
        <v>0.58200000000000007</v>
      </c>
      <c r="AG408" s="380">
        <f t="array" aca="true" ref="AG408">INDEX(KM_PCT,MATCH($A408,'Knowledge - Percentages'!$B:$B,0),'Data - Knowledge'!AG$8)/100</f>
        <v>0.526</v>
      </c>
      <c r="AH408" s="380">
        <f t="array" aca="true" ref="AH408">INDEX(KM_PCT,MATCH($A408,'Knowledge - Percentages'!$B:$B,0),'Data - Knowledge'!AH$8)/100</f>
        <v>0.512</v>
      </c>
      <c r="AI408" s="380">
        <f t="array" aca="true" ref="AI408">INDEX(KM_PCT,MATCH($A408,'Knowledge - Percentages'!$B:$B,0),'Data - Knowledge'!AI$8)/100</f>
        <v>0.512</v>
      </c>
      <c r="AJ408" s="380">
        <f t="array" aca="true" ref="AJ408">INDEX(KM_PCT,MATCH($A408,'Knowledge - Percentages'!$B:$B,0),'Data - Knowledge'!AJ$8)/100</f>
        <v>0.512</v>
      </c>
      <c r="AK408" s="380">
        <f t="array" aca="true" ref="AK408">INDEX(KM_PCT,MATCH($A408,'Knowledge - Percentages'!$B:$B,0),'Data - Knowledge'!AK$8)/100</f>
        <v>0.512</v>
      </c>
      <c r="AL408" s="380">
        <f t="array" aca="true" ref="AL408">INDEX(KM_PCT,MATCH($A408,'Knowledge - Percentages'!$B:$B,0),'Data - Knowledge'!AL$8)/100</f>
        <v>0.512</v>
      </c>
      <c r="AM408" s="380">
        <f t="array" aca="true" ref="AM408">INDEX(KM_PCT,MATCH($A408,'Knowledge - Percentages'!$B:$B,0),'Data - Knowledge'!AM$8)/100</f>
        <v>0.52</v>
      </c>
      <c r="AN408" s="380">
        <f t="array" aca="true" ref="AN408">INDEX(KM_PCT,MATCH($A408,'Knowledge - Percentages'!$B:$B,0),'Data - Knowledge'!AN$8)/100</f>
        <v>0.45799999999999996</v>
      </c>
      <c r="AO408" s="380">
        <f t="array" aca="true" ref="AO408">INDEX(KM_PCT,MATCH($A408,'Knowledge - Percentages'!$B:$B,0),'Data - Knowledge'!AO$8)/100</f>
        <v>0.465</v>
      </c>
      <c r="AP408" s="380">
        <f t="array" aca="true" ref="AP408">INDEX(KM_PCT,MATCH($A408,'Knowledge - Percentages'!$B:$B,0),'Data - Knowledge'!AP$8)/100</f>
        <v>0.531</v>
      </c>
      <c r="AQ408" s="380">
        <f t="array" aca="true" ref="AQ408">INDEX(KM_PCT,MATCH($A408,'Knowledge - Percentages'!$B:$B,0),'Data - Knowledge'!AQ$8)/100</f>
        <v>0.531</v>
      </c>
      <c r="AR408" s="380">
        <f t="array" aca="true" ref="AR408">INDEX(KM_PCT,MATCH($A408,'Knowledge - Percentages'!$B:$B,0),'Data - Knowledge'!AR$8)/100</f>
        <v>0.483</v>
      </c>
      <c r="AS408" s="380">
        <f t="array" aca="true" ref="AS408">INDEX(KM_PCT,MATCH($A408,'Knowledge - Percentages'!$B:$B,0),'Data - Knowledge'!AS$8)/100</f>
        <v>0.488</v>
      </c>
      <c r="AT408" s="380">
        <f t="array" aca="true" ref="AT408">INDEX(KM_PCT,MATCH($A408,'Knowledge - Percentages'!$B:$B,0),'Data - Knowledge'!AT$8)/100</f>
        <v>0.483</v>
      </c>
      <c r="AU408" s="380">
        <f t="array" aca="true" ref="AU408">INDEX(KM_PCT,MATCH($A408,'Knowledge - Percentages'!$B:$B,0),'Data - Knowledge'!AU$8)/100</f>
        <v>0.483</v>
      </c>
      <c r="AV408" s="380">
        <f t="array" aca="true" ref="AV408">INDEX(KM_PCT,MATCH($A408,'Knowledge - Percentages'!$B:$B,0),'Data - Knowledge'!AV$8)/100</f>
        <v>0.514</v>
      </c>
      <c r="AW408" s="380">
        <f t="array" aca="true" ref="AW408">INDEX(KM_PCT,MATCH($A408,'Knowledge - Percentages'!$B:$B,0),'Data - Knowledge'!AW$8)/100</f>
        <v>0.483</v>
      </c>
      <c r="AX408" s="380">
        <f t="array" aca="true" ref="AX408">INDEX(KM_PCT,MATCH($A408,'Knowledge - Percentages'!$B:$B,0),'Data - Knowledge'!AX$8)/100</f>
        <v>0.473</v>
      </c>
      <c r="AY408" s="380">
        <f t="array" aca="true" ref="AY408">INDEX(KM_PCT,MATCH($A408,'Knowledge - Percentages'!$B:$B,0),'Data - Knowledge'!AY$8)/100</f>
        <v>0.451</v>
      </c>
      <c r="AZ408" s="380">
        <f t="array" aca="true" ref="AZ408">INDEX(KM_PCT,MATCH($A408,'Knowledge - Percentages'!$B:$B,0),'Data - Knowledge'!AZ$8)/100</f>
        <v>0.483</v>
      </c>
      <c r="BA408" s="380">
        <f t="array" aca="true" ref="BA408">INDEX(KM_PCT,MATCH($A408,'Knowledge - Percentages'!$B:$B,0),'Data - Knowledge'!BA$8)/100</f>
        <v>0.486</v>
      </c>
      <c r="BB408" s="380">
        <f t="array" aca="true" ref="BB408">INDEX(KM_PCT,MATCH($A408,'Knowledge - Percentages'!$B:$B,0),'Data - Knowledge'!BB$8)/100</f>
        <v>0.483</v>
      </c>
      <c r="BC408" s="380">
        <f t="array" aca="true" ref="BC408">INDEX(KM_PCT,MATCH($A408,'Knowledge - Percentages'!$B:$B,0),'Data - Knowledge'!BC$8)/100</f>
        <v>0.439</v>
      </c>
      <c r="BD408" s="380">
        <f t="array" aca="true" ref="BD408">INDEX(KM_PCT,MATCH($A408,'Knowledge - Percentages'!$B:$B,0),'Data - Knowledge'!BD$8)/100</f>
        <v>0.392</v>
      </c>
      <c r="BE408" s="380">
        <f t="array" aca="true" ref="BE408">INDEX(KM_PCT,MATCH($A408,'Knowledge - Percentages'!$B:$B,0),'Data - Knowledge'!BE$8)/100</f>
        <v>0.439</v>
      </c>
      <c r="BF408" s="380">
        <f t="array" aca="true" ref="BF408">INDEX(KM_PCT,MATCH($A408,'Knowledge - Percentages'!$B:$B,0),'Data - Knowledge'!BF$8)/100</f>
        <v>0.439</v>
      </c>
      <c r="BG408" s="380">
        <f t="array" aca="true" ref="BG408">INDEX(KM_PCT,MATCH($A408,'Knowledge - Percentages'!$B:$B,0),'Data - Knowledge'!BG$8)/100</f>
        <v>0.49</v>
      </c>
      <c r="BH408" s="380">
        <f t="array" aca="true" ref="BH408">INDEX(KM_PCT,MATCH($A408,'Knowledge - Percentages'!$B:$B,0),'Data - Knowledge'!BH$8)/100</f>
        <v>0.484</v>
      </c>
      <c r="BI408" s="380">
        <f t="array" aca="true" ref="BI408">INDEX(KM_PCT,MATCH($A408,'Knowledge - Percentages'!$B:$B,0),'Data - Knowledge'!BI$8)/100</f>
        <v>0.484</v>
      </c>
      <c r="BJ408" s="380">
        <f t="array" aca="true" ref="BJ408">INDEX(KM_PCT,MATCH($A408,'Knowledge - Percentages'!$B:$B,0),'Data - Knowledge'!BJ$8)/100</f>
        <v>0.478</v>
      </c>
      <c r="BK408" s="380">
        <f t="array" aca="true" ref="BK408">INDEX(KM_PCT,MATCH($A408,'Knowledge - Percentages'!$B:$B,0),'Data - Knowledge'!BK$8)/100</f>
        <v>0.478</v>
      </c>
      <c r="BL408" s="380">
        <f t="array" aca="true" ref="BL408">INDEX(KM_PCT,MATCH($A408,'Knowledge - Percentages'!$B:$B,0),'Data - Knowledge'!BL$8)/100</f>
        <v>0.478</v>
      </c>
      <c r="BM408" s="380">
        <f t="array" aca="true" ref="BM408">INDEX(KM_PCT,MATCH($A408,'Knowledge - Percentages'!$B:$B,0),'Data - Knowledge'!BM$8)/100</f>
        <v>0.441</v>
      </c>
      <c r="BN408" s="380">
        <f t="array" aca="true" ref="BN408">INDEX(KM_PCT,MATCH($A408,'Knowledge - Percentages'!$B:$B,0),'Data - Knowledge'!BN$8)/100</f>
        <v>0.478</v>
      </c>
      <c r="BO408" s="380">
        <f t="array" aca="true" ref="BO408">INDEX(KM_PCT,MATCH($A408,'Knowledge - Percentages'!$B:$B,0),'Data - Knowledge'!BO$8)/100</f>
        <v>0.449</v>
      </c>
      <c r="BP408" s="380">
        <f t="array" aca="true" ref="BP408">INDEX(KM_PCT,MATCH($A408,'Knowledge - Percentages'!$B:$B,0),'Data - Knowledge'!BP$8)/100</f>
        <v>0.449</v>
      </c>
      <c r="BQ408" s="380">
        <f t="array" aca="true" ref="BQ408">INDEX(KM_PCT,MATCH($A408,'Knowledge - Percentages'!$B:$B,0),'Data - Knowledge'!BQ$8)/100</f>
        <v>0.444</v>
      </c>
    </row>
    <row r="409" spans="1:69">
      <c r="A409" t="s">
        <v>1369</v>
      </c>
      <c r="B409" t="s">
        <v>1195</v>
      </c>
      <c r="C409" t="s">
        <v>1367</v>
      </c>
      <c r="D409" t="s">
        <v>1370</v>
      </c>
      <c r="E409" s="373">
        <f>SUMPRODUCT($K$2:$BQ$2,$K409:$BQ409)/$J$2</f>
        <v>0.053825757575757568</v>
      </c>
      <c r="F409" s="379">
        <f>SUMPRODUCT($K$2:$BQ$2,$K409:$BQ409)</f>
        <v>14.209999999999997</v>
      </c>
      <c r="G409" s="373">
        <f>SUMPRODUCT($K$3:$BQ$3,$K409:$BQ409)/$J$3</f>
        <v>0.056417967145790553</v>
      </c>
      <c r="H409" s="379">
        <f>SUMPRODUCT($K$3:$BQ$3,$K409:$BQ409)</f>
        <v>549.511</v>
      </c>
      <c r="I409" s="373">
        <f>CORREL($K$4:$BQ$4,$K409:$BQ409)</f>
        <v>-0.21446258287191461</v>
      </c>
      <c r="J409" s="379">
        <f>$E409/$G409*100</f>
        <v>95.405347443068251</v>
      </c>
      <c r="K409" s="380">
        <f t="array" aca="true" ref="K409">INDEX(KM_PCT,MATCH($A409,'Knowledge - Percentages'!$B:$B,0),'Data - Knowledge'!K$8)/100</f>
        <v>0.057</v>
      </c>
      <c r="L409" s="380">
        <f t="array" aca="true" ref="L409">INDEX(KM_PCT,MATCH($A409,'Knowledge - Percentages'!$B:$B,0),'Data - Knowledge'!L$8)/100</f>
        <v>0.057</v>
      </c>
      <c r="M409" s="380">
        <f t="array" aca="true" ref="M409">INDEX(KM_PCT,MATCH($A409,'Knowledge - Percentages'!$B:$B,0),'Data - Knowledge'!M$8)/100</f>
        <v>0.057</v>
      </c>
      <c r="N409" s="380">
        <f t="array" aca="true" ref="N409">INDEX(KM_PCT,MATCH($A409,'Knowledge - Percentages'!$B:$B,0),'Data - Knowledge'!N$8)/100</f>
        <v>0.057</v>
      </c>
      <c r="O409" s="380">
        <f t="array" aca="true" ref="O409">INDEX(KM_PCT,MATCH($A409,'Knowledge - Percentages'!$B:$B,0),'Data - Knowledge'!O$8)/100</f>
        <v>0.06</v>
      </c>
      <c r="P409" s="380">
        <f t="array" aca="true" ref="P409">INDEX(KM_PCT,MATCH($A409,'Knowledge - Percentages'!$B:$B,0),'Data - Knowledge'!P$8)/100</f>
        <v>0.057</v>
      </c>
      <c r="Q409" s="380">
        <f t="array" aca="true" ref="Q409">INDEX(KM_PCT,MATCH($A409,'Knowledge - Percentages'!$B:$B,0),'Data - Knowledge'!Q$8)/100</f>
        <v>0.054000000000000006</v>
      </c>
      <c r="R409" s="380">
        <f t="array" aca="true" ref="R409">INDEX(KM_PCT,MATCH($A409,'Knowledge - Percentages'!$B:$B,0),'Data - Knowledge'!R$8)/100</f>
        <v>0.057</v>
      </c>
      <c r="S409" s="380">
        <f t="array" aca="true" ref="S409">INDEX(KM_PCT,MATCH($A409,'Knowledge - Percentages'!$B:$B,0),'Data - Knowledge'!S$8)/100</f>
        <v>0.057</v>
      </c>
      <c r="T409" s="380">
        <f t="array" aca="true" ref="T409">INDEX(KM_PCT,MATCH($A409,'Knowledge - Percentages'!$B:$B,0),'Data - Knowledge'!T$8)/100</f>
        <v>0.055999999999999994</v>
      </c>
      <c r="U409" s="380">
        <f t="array" aca="true" ref="U409">INDEX(KM_PCT,MATCH($A409,'Knowledge - Percentages'!$B:$B,0),'Data - Knowledge'!U$8)/100</f>
        <v>0.055999999999999994</v>
      </c>
      <c r="V409" s="380">
        <f t="array" aca="true" ref="V409">INDEX(KM_PCT,MATCH($A409,'Knowledge - Percentages'!$B:$B,0),'Data - Knowledge'!V$8)/100</f>
        <v>0.047</v>
      </c>
      <c r="W409" s="380">
        <f t="array" aca="true" ref="W409">INDEX(KM_PCT,MATCH($A409,'Knowledge - Percentages'!$B:$B,0),'Data - Knowledge'!W$8)/100</f>
        <v>0.055999999999999994</v>
      </c>
      <c r="X409" s="380">
        <f t="array" aca="true" ref="X409">INDEX(KM_PCT,MATCH($A409,'Knowledge - Percentages'!$B:$B,0),'Data - Knowledge'!X$8)/100</f>
        <v>0.086</v>
      </c>
      <c r="Y409" s="380">
        <f t="array" aca="true" ref="Y409">INDEX(KM_PCT,MATCH($A409,'Knowledge - Percentages'!$B:$B,0),'Data - Knowledge'!Y$8)/100</f>
        <v>0.086</v>
      </c>
      <c r="Z409" s="380">
        <f t="array" aca="true" ref="Z409">INDEX(KM_PCT,MATCH($A409,'Knowledge - Percentages'!$B:$B,0),'Data - Knowledge'!Z$8)/100</f>
        <v>0.086</v>
      </c>
      <c r="AA409" s="380">
        <f t="array" aca="true" ref="AA409">INDEX(KM_PCT,MATCH($A409,'Knowledge - Percentages'!$B:$B,0),'Data - Knowledge'!AA$8)/100</f>
        <v>0.086</v>
      </c>
      <c r="AB409" s="380">
        <f t="array" aca="true" ref="AB409">INDEX(KM_PCT,MATCH($A409,'Knowledge - Percentages'!$B:$B,0),'Data - Knowledge'!AB$8)/100</f>
        <v>0.078</v>
      </c>
      <c r="AC409" s="380">
        <f t="array" aca="true" ref="AC409">INDEX(KM_PCT,MATCH($A409,'Knowledge - Percentages'!$B:$B,0),'Data - Knowledge'!AC$8)/100</f>
        <v>0.078</v>
      </c>
      <c r="AD409" s="380">
        <f t="array" aca="true" ref="AD409">INDEX(KM_PCT,MATCH($A409,'Knowledge - Percentages'!$B:$B,0),'Data - Knowledge'!AD$8)/100</f>
        <v>0.078</v>
      </c>
      <c r="AE409" s="380">
        <f t="array" aca="true" ref="AE409">INDEX(KM_PCT,MATCH($A409,'Knowledge - Percentages'!$B:$B,0),'Data - Knowledge'!AE$8)/100</f>
        <v>0.054000000000000006</v>
      </c>
      <c r="AF409" s="380">
        <f t="array" aca="true" ref="AF409">INDEX(KM_PCT,MATCH($A409,'Knowledge - Percentages'!$B:$B,0),'Data - Knowledge'!AF$8)/100</f>
        <v>0.054000000000000006</v>
      </c>
      <c r="AG409" s="380">
        <f t="array" aca="true" ref="AG409">INDEX(KM_PCT,MATCH($A409,'Knowledge - Percentages'!$B:$B,0),'Data - Knowledge'!AG$8)/100</f>
        <v>0.054000000000000006</v>
      </c>
      <c r="AH409" s="380">
        <f t="array" aca="true" ref="AH409">INDEX(KM_PCT,MATCH($A409,'Knowledge - Percentages'!$B:$B,0),'Data - Knowledge'!AH$8)/100</f>
        <v>0.054000000000000006</v>
      </c>
      <c r="AI409" s="380">
        <f t="array" aca="true" ref="AI409">INDEX(KM_PCT,MATCH($A409,'Knowledge - Percentages'!$B:$B,0),'Data - Knowledge'!AI$8)/100</f>
        <v>0.054000000000000006</v>
      </c>
      <c r="AJ409" s="380">
        <f t="array" aca="true" ref="AJ409">INDEX(KM_PCT,MATCH($A409,'Knowledge - Percentages'!$B:$B,0),'Data - Knowledge'!AJ$8)/100</f>
        <v>0.054000000000000006</v>
      </c>
      <c r="AK409" s="380">
        <f t="array" aca="true" ref="AK409">INDEX(KM_PCT,MATCH($A409,'Knowledge - Percentages'!$B:$B,0),'Data - Knowledge'!AK$8)/100</f>
        <v>0.054000000000000006</v>
      </c>
      <c r="AL409" s="380">
        <f t="array" aca="true" ref="AL409">INDEX(KM_PCT,MATCH($A409,'Knowledge - Percentages'!$B:$B,0),'Data - Knowledge'!AL$8)/100</f>
        <v>0.054000000000000006</v>
      </c>
      <c r="AM409" s="380">
        <f t="array" aca="true" ref="AM409">INDEX(KM_PCT,MATCH($A409,'Knowledge - Percentages'!$B:$B,0),'Data - Knowledge'!AM$8)/100</f>
        <v>0.054000000000000006</v>
      </c>
      <c r="AN409" s="380">
        <f t="array" aca="true" ref="AN409">INDEX(KM_PCT,MATCH($A409,'Knowledge - Percentages'!$B:$B,0),'Data - Knowledge'!AN$8)/100</f>
        <v>0.036000000000000004</v>
      </c>
      <c r="AO409" s="380">
        <f t="array" aca="true" ref="AO409">INDEX(KM_PCT,MATCH($A409,'Knowledge - Percentages'!$B:$B,0),'Data - Knowledge'!AO$8)/100</f>
        <v>0.040999999999999995</v>
      </c>
      <c r="AP409" s="380">
        <f t="array" aca="true" ref="AP409">INDEX(KM_PCT,MATCH($A409,'Knowledge - Percentages'!$B:$B,0),'Data - Knowledge'!AP$8)/100</f>
        <v>0.071</v>
      </c>
      <c r="AQ409" s="380">
        <f t="array" aca="true" ref="AQ409">INDEX(KM_PCT,MATCH($A409,'Knowledge - Percentages'!$B:$B,0),'Data - Knowledge'!AQ$8)/100</f>
        <v>0.049</v>
      </c>
      <c r="AR409" s="380">
        <f t="array" aca="true" ref="AR409">INDEX(KM_PCT,MATCH($A409,'Knowledge - Percentages'!$B:$B,0),'Data - Knowledge'!AR$8)/100</f>
        <v>0.064</v>
      </c>
      <c r="AS409" s="380">
        <f t="array" aca="true" ref="AS409">INDEX(KM_PCT,MATCH($A409,'Knowledge - Percentages'!$B:$B,0),'Data - Knowledge'!AS$8)/100</f>
        <v>0.062</v>
      </c>
      <c r="AT409" s="380">
        <f t="array" aca="true" ref="AT409">INDEX(KM_PCT,MATCH($A409,'Knowledge - Percentages'!$B:$B,0),'Data - Knowledge'!AT$8)/100</f>
        <v>0.062</v>
      </c>
      <c r="AU409" s="380">
        <f t="array" aca="true" ref="AU409">INDEX(KM_PCT,MATCH($A409,'Knowledge - Percentages'!$B:$B,0),'Data - Knowledge'!AU$8)/100</f>
        <v>0.055</v>
      </c>
      <c r="AV409" s="380">
        <f t="array" aca="true" ref="AV409">INDEX(KM_PCT,MATCH($A409,'Knowledge - Percentages'!$B:$B,0),'Data - Knowledge'!AV$8)/100</f>
        <v>0.051</v>
      </c>
      <c r="AW409" s="380">
        <f t="array" aca="true" ref="AW409">INDEX(KM_PCT,MATCH($A409,'Knowledge - Percentages'!$B:$B,0),'Data - Knowledge'!AW$8)/100</f>
        <v>0.043</v>
      </c>
      <c r="AX409" s="380">
        <f t="array" aca="true" ref="AX409">INDEX(KM_PCT,MATCH($A409,'Knowledge - Percentages'!$B:$B,0),'Data - Knowledge'!AX$8)/100</f>
        <v>0.069</v>
      </c>
      <c r="AY409" s="380">
        <f t="array" aca="true" ref="AY409">INDEX(KM_PCT,MATCH($A409,'Knowledge - Percentages'!$B:$B,0),'Data - Knowledge'!AY$8)/100</f>
        <v>0.073</v>
      </c>
      <c r="AZ409" s="380">
        <f t="array" aca="true" ref="AZ409">INDEX(KM_PCT,MATCH($A409,'Knowledge - Percentages'!$B:$B,0),'Data - Knowledge'!AZ$8)/100</f>
        <v>0.055999999999999994</v>
      </c>
      <c r="BA409" s="380">
        <f t="array" aca="true" ref="BA409">INDEX(KM_PCT,MATCH($A409,'Knowledge - Percentages'!$B:$B,0),'Data - Knowledge'!BA$8)/100</f>
        <v>0.055999999999999994</v>
      </c>
      <c r="BB409" s="380">
        <f t="array" aca="true" ref="BB409">INDEX(KM_PCT,MATCH($A409,'Knowledge - Percentages'!$B:$B,0),'Data - Knowledge'!BB$8)/100</f>
        <v>0.053</v>
      </c>
      <c r="BC409" s="380">
        <f t="array" aca="true" ref="BC409">INDEX(KM_PCT,MATCH($A409,'Knowledge - Percentages'!$B:$B,0),'Data - Knowledge'!BC$8)/100</f>
        <v>0.044000000000000004</v>
      </c>
      <c r="BD409" s="380">
        <f t="array" aca="true" ref="BD409">INDEX(KM_PCT,MATCH($A409,'Knowledge - Percentages'!$B:$B,0),'Data - Knowledge'!BD$8)/100</f>
        <v>0.044000000000000004</v>
      </c>
      <c r="BE409" s="380">
        <f t="array" aca="true" ref="BE409">INDEX(KM_PCT,MATCH($A409,'Knowledge - Percentages'!$B:$B,0),'Data - Knowledge'!BE$8)/100</f>
        <v>0.044000000000000004</v>
      </c>
      <c r="BF409" s="380">
        <f t="array" aca="true" ref="BF409">INDEX(KM_PCT,MATCH($A409,'Knowledge - Percentages'!$B:$B,0),'Data - Knowledge'!BF$8)/100</f>
        <v>0.044000000000000004</v>
      </c>
      <c r="BG409" s="380">
        <f t="array" aca="true" ref="BG409">INDEX(KM_PCT,MATCH($A409,'Knowledge - Percentages'!$B:$B,0),'Data - Knowledge'!BG$8)/100</f>
        <v>0.057999999999999996</v>
      </c>
      <c r="BH409" s="380">
        <f t="array" aca="true" ref="BH409">INDEX(KM_PCT,MATCH($A409,'Knowledge - Percentages'!$B:$B,0),'Data - Knowledge'!BH$8)/100</f>
        <v>0.057999999999999996</v>
      </c>
      <c r="BI409" s="380">
        <f t="array" aca="true" ref="BI409">INDEX(KM_PCT,MATCH($A409,'Knowledge - Percentages'!$B:$B,0),'Data - Knowledge'!BI$8)/100</f>
        <v>0.06</v>
      </c>
      <c r="BJ409" s="380">
        <f t="array" aca="true" ref="BJ409">INDEX(KM_PCT,MATCH($A409,'Knowledge - Percentages'!$B:$B,0),'Data - Knowledge'!BJ$8)/100</f>
        <v>0.057999999999999996</v>
      </c>
      <c r="BK409" s="380">
        <f t="array" aca="true" ref="BK409">INDEX(KM_PCT,MATCH($A409,'Knowledge - Percentages'!$B:$B,0),'Data - Knowledge'!BK$8)/100</f>
        <v>0.057999999999999996</v>
      </c>
      <c r="BL409" s="380">
        <f t="array" aca="true" ref="BL409">INDEX(KM_PCT,MATCH($A409,'Knowledge - Percentages'!$B:$B,0),'Data - Knowledge'!BL$8)/100</f>
        <v>0.057</v>
      </c>
      <c r="BM409" s="380">
        <f t="array" aca="true" ref="BM409">INDEX(KM_PCT,MATCH($A409,'Knowledge - Percentages'!$B:$B,0),'Data - Knowledge'!BM$8)/100</f>
        <v>0.057999999999999996</v>
      </c>
      <c r="BN409" s="380">
        <f t="array" aca="true" ref="BN409">INDEX(KM_PCT,MATCH($A409,'Knowledge - Percentages'!$B:$B,0),'Data - Knowledge'!BN$8)/100</f>
        <v>0.057999999999999996</v>
      </c>
      <c r="BO409" s="380">
        <f t="array" aca="true" ref="BO409">INDEX(KM_PCT,MATCH($A409,'Knowledge - Percentages'!$B:$B,0),'Data - Knowledge'!BO$8)/100</f>
        <v>0.057999999999999996</v>
      </c>
      <c r="BP409" s="380">
        <f t="array" aca="true" ref="BP409">INDEX(KM_PCT,MATCH($A409,'Knowledge - Percentages'!$B:$B,0),'Data - Knowledge'!BP$8)/100</f>
        <v>0.057999999999999996</v>
      </c>
      <c r="BQ409" s="380">
        <f t="array" aca="true" ref="BQ409">INDEX(KM_PCT,MATCH($A409,'Knowledge - Percentages'!$B:$B,0),'Data - Knowledge'!BQ$8)/100</f>
        <v>0.057999999999999996</v>
      </c>
    </row>
    <row r="410" spans="1:69">
      <c r="A410" t="s">
        <v>777</v>
      </c>
      <c r="B410" t="s">
        <v>1195</v>
      </c>
      <c r="C410" t="s">
        <v>1367</v>
      </c>
      <c r="D410" t="s">
        <v>778</v>
      </c>
      <c r="E410" s="373">
        <f>SUMPRODUCT($K$2:$BQ$2,$K410:$BQ410)/$J$2</f>
        <v>0.1614810606060606</v>
      </c>
      <c r="F410" s="379">
        <f>SUMPRODUCT($K$2:$BQ$2,$K410:$BQ410)</f>
        <v>42.631</v>
      </c>
      <c r="G410" s="373">
        <f>SUMPRODUCT($K$3:$BQ$3,$K410:$BQ410)/$J$3</f>
        <v>0.13170154004106774</v>
      </c>
      <c r="H410" s="379">
        <f>SUMPRODUCT($K$3:$BQ$3,$K410:$BQ410)</f>
        <v>1282.7729999999997</v>
      </c>
      <c r="I410" s="373">
        <f>CORREL($K$4:$BQ$4,$K410:$BQ410)</f>
        <v>0.31804032617162775</v>
      </c>
      <c r="J410" s="379">
        <f>$E410/$G410*100</f>
        <v>122.61136851984182</v>
      </c>
      <c r="K410" s="380">
        <f t="array" aca="true" ref="K410">INDEX(KM_PCT,MATCH($A410,'Knowledge - Percentages'!$B:$B,0),'Data - Knowledge'!K$8)/100</f>
        <v>0.113</v>
      </c>
      <c r="L410" s="380">
        <f t="array" aca="true" ref="L410">INDEX(KM_PCT,MATCH($A410,'Knowledge - Percentages'!$B:$B,0),'Data - Knowledge'!L$8)/100</f>
        <v>0.113</v>
      </c>
      <c r="M410" s="380">
        <f t="array" aca="true" ref="M410">INDEX(KM_PCT,MATCH($A410,'Knowledge - Percentages'!$B:$B,0),'Data - Knowledge'!M$8)/100</f>
        <v>0.113</v>
      </c>
      <c r="N410" s="380">
        <f t="array" aca="true" ref="N410">INDEX(KM_PCT,MATCH($A410,'Knowledge - Percentages'!$B:$B,0),'Data - Knowledge'!N$8)/100</f>
        <v>0.10300000000000001</v>
      </c>
      <c r="O410" s="380">
        <f t="array" aca="true" ref="O410">INDEX(KM_PCT,MATCH($A410,'Knowledge - Percentages'!$B:$B,0),'Data - Knowledge'!O$8)/100</f>
        <v>0.111</v>
      </c>
      <c r="P410" s="380">
        <f t="array" aca="true" ref="P410">INDEX(KM_PCT,MATCH($A410,'Knowledge - Percentages'!$B:$B,0),'Data - Knowledge'!P$8)/100</f>
        <v>0.113</v>
      </c>
      <c r="Q410" s="380">
        <f t="array" aca="true" ref="Q410">INDEX(KM_PCT,MATCH($A410,'Knowledge - Percentages'!$B:$B,0),'Data - Knowledge'!Q$8)/100</f>
        <v>0.113</v>
      </c>
      <c r="R410" s="380">
        <f t="array" aca="true" ref="R410">INDEX(KM_PCT,MATCH($A410,'Knowledge - Percentages'!$B:$B,0),'Data - Knowledge'!R$8)/100</f>
        <v>0.113</v>
      </c>
      <c r="S410" s="380">
        <f t="array" aca="true" ref="S410">INDEX(KM_PCT,MATCH($A410,'Knowledge - Percentages'!$B:$B,0),'Data - Knowledge'!S$8)/100</f>
        <v>0.113</v>
      </c>
      <c r="T410" s="380">
        <f t="array" aca="true" ref="T410">INDEX(KM_PCT,MATCH($A410,'Knowledge - Percentages'!$B:$B,0),'Data - Knowledge'!T$8)/100</f>
        <v>0.111</v>
      </c>
      <c r="U410" s="380">
        <f t="array" aca="true" ref="U410">INDEX(KM_PCT,MATCH($A410,'Knowledge - Percentages'!$B:$B,0),'Data - Knowledge'!U$8)/100</f>
        <v>0.10800000000000001</v>
      </c>
      <c r="V410" s="380">
        <f t="array" aca="true" ref="V410">INDEX(KM_PCT,MATCH($A410,'Knowledge - Percentages'!$B:$B,0),'Data - Knowledge'!V$8)/100</f>
        <v>0.113</v>
      </c>
      <c r="W410" s="380">
        <f t="array" aca="true" ref="W410">INDEX(KM_PCT,MATCH($A410,'Knowledge - Percentages'!$B:$B,0),'Data - Knowledge'!W$8)/100</f>
        <v>0.149</v>
      </c>
      <c r="X410" s="380">
        <f t="array" aca="true" ref="X410">INDEX(KM_PCT,MATCH($A410,'Knowledge - Percentages'!$B:$B,0),'Data - Knowledge'!X$8)/100</f>
        <v>0.096</v>
      </c>
      <c r="Y410" s="380">
        <f t="array" aca="true" ref="Y410">INDEX(KM_PCT,MATCH($A410,'Knowledge - Percentages'!$B:$B,0),'Data - Knowledge'!Y$8)/100</f>
        <v>0.14300000000000002</v>
      </c>
      <c r="Z410" s="380">
        <f t="array" aca="true" ref="Z410">INDEX(KM_PCT,MATCH($A410,'Knowledge - Percentages'!$B:$B,0),'Data - Knowledge'!Z$8)/100</f>
        <v>0.127</v>
      </c>
      <c r="AA410" s="380">
        <f t="array" aca="true" ref="AA410">INDEX(KM_PCT,MATCH($A410,'Knowledge - Percentages'!$B:$B,0),'Data - Knowledge'!AA$8)/100</f>
        <v>0.138</v>
      </c>
      <c r="AB410" s="380">
        <f t="array" aca="true" ref="AB410">INDEX(KM_PCT,MATCH($A410,'Knowledge - Percentages'!$B:$B,0),'Data - Knowledge'!AB$8)/100</f>
        <v>0.13699999999999998</v>
      </c>
      <c r="AC410" s="380">
        <f t="array" aca="true" ref="AC410">INDEX(KM_PCT,MATCH($A410,'Knowledge - Percentages'!$B:$B,0),'Data - Knowledge'!AC$8)/100</f>
        <v>0.113</v>
      </c>
      <c r="AD410" s="380">
        <f t="array" aca="true" ref="AD410">INDEX(KM_PCT,MATCH($A410,'Knowledge - Percentages'!$B:$B,0),'Data - Knowledge'!AD$8)/100</f>
        <v>0.139</v>
      </c>
      <c r="AE410" s="380">
        <f t="array" aca="true" ref="AE410">INDEX(KM_PCT,MATCH($A410,'Knowledge - Percentages'!$B:$B,0),'Data - Knowledge'!AE$8)/100</f>
        <v>0.136</v>
      </c>
      <c r="AF410" s="380">
        <f t="array" aca="true" ref="AF410">INDEX(KM_PCT,MATCH($A410,'Knowledge - Percentages'!$B:$B,0),'Data - Knowledge'!AF$8)/100</f>
        <v>0.11</v>
      </c>
      <c r="AG410" s="380">
        <f t="array" aca="true" ref="AG410">INDEX(KM_PCT,MATCH($A410,'Knowledge - Percentages'!$B:$B,0),'Data - Knowledge'!AG$8)/100</f>
        <v>0.136</v>
      </c>
      <c r="AH410" s="380">
        <f t="array" aca="true" ref="AH410">INDEX(KM_PCT,MATCH($A410,'Knowledge - Percentages'!$B:$B,0),'Data - Knowledge'!AH$8)/100</f>
        <v>0.145</v>
      </c>
      <c r="AI410" s="380">
        <f t="array" aca="true" ref="AI410">INDEX(KM_PCT,MATCH($A410,'Knowledge - Percentages'!$B:$B,0),'Data - Knowledge'!AI$8)/100</f>
        <v>0.161</v>
      </c>
      <c r="AJ410" s="380">
        <f t="array" aca="true" ref="AJ410">INDEX(KM_PCT,MATCH($A410,'Knowledge - Percentages'!$B:$B,0),'Data - Knowledge'!AJ$8)/100</f>
        <v>0.145</v>
      </c>
      <c r="AK410" s="380">
        <f t="array" aca="true" ref="AK410">INDEX(KM_PCT,MATCH($A410,'Knowledge - Percentages'!$B:$B,0),'Data - Knowledge'!AK$8)/100</f>
        <v>0.145</v>
      </c>
      <c r="AL410" s="380">
        <f t="array" aca="true" ref="AL410">INDEX(KM_PCT,MATCH($A410,'Knowledge - Percentages'!$B:$B,0),'Data - Knowledge'!AL$8)/100</f>
        <v>0.161</v>
      </c>
      <c r="AM410" s="380">
        <f t="array" aca="true" ref="AM410">INDEX(KM_PCT,MATCH($A410,'Knowledge - Percentages'!$B:$B,0),'Data - Knowledge'!AM$8)/100</f>
        <v>0.145</v>
      </c>
      <c r="AN410" s="380">
        <f t="array" aca="true" ref="AN410">INDEX(KM_PCT,MATCH($A410,'Knowledge - Percentages'!$B:$B,0),'Data - Knowledge'!AN$8)/100</f>
        <v>0.127</v>
      </c>
      <c r="AO410" s="380">
        <f t="array" aca="true" ref="AO410">INDEX(KM_PCT,MATCH($A410,'Knowledge - Percentages'!$B:$B,0),'Data - Knowledge'!AO$8)/100</f>
        <v>0.127</v>
      </c>
      <c r="AP410" s="380">
        <f t="array" aca="true" ref="AP410">INDEX(KM_PCT,MATCH($A410,'Knowledge - Percentages'!$B:$B,0),'Data - Knowledge'!AP$8)/100</f>
        <v>0.145</v>
      </c>
      <c r="AQ410" s="380">
        <f t="array" aca="true" ref="AQ410">INDEX(KM_PCT,MATCH($A410,'Knowledge - Percentages'!$B:$B,0),'Data - Knowledge'!AQ$8)/100</f>
        <v>0.145</v>
      </c>
      <c r="AR410" s="380">
        <f t="array" aca="true" ref="AR410">INDEX(KM_PCT,MATCH($A410,'Knowledge - Percentages'!$B:$B,0),'Data - Knowledge'!AR$8)/100</f>
        <v>0.114</v>
      </c>
      <c r="AS410" s="380">
        <f t="array" aca="true" ref="AS410">INDEX(KM_PCT,MATCH($A410,'Knowledge - Percentages'!$B:$B,0),'Data - Knowledge'!AS$8)/100</f>
        <v>0.091</v>
      </c>
      <c r="AT410" s="380">
        <f t="array" aca="true" ref="AT410">INDEX(KM_PCT,MATCH($A410,'Knowledge - Percentages'!$B:$B,0),'Data - Knowledge'!AT$8)/100</f>
        <v>0.184</v>
      </c>
      <c r="AU410" s="380">
        <f t="array" aca="true" ref="AU410">INDEX(KM_PCT,MATCH($A410,'Knowledge - Percentages'!$B:$B,0),'Data - Knowledge'!AU$8)/100</f>
        <v>0.159</v>
      </c>
      <c r="AV410" s="380">
        <f t="array" aca="true" ref="AV410">INDEX(KM_PCT,MATCH($A410,'Knowledge - Percentages'!$B:$B,0),'Data - Knowledge'!AV$8)/100</f>
        <v>0.159</v>
      </c>
      <c r="AW410" s="380">
        <f t="array" aca="true" ref="AW410">INDEX(KM_PCT,MATCH($A410,'Knowledge - Percentages'!$B:$B,0),'Data - Knowledge'!AW$8)/100</f>
        <v>0.159</v>
      </c>
      <c r="AX410" s="380">
        <f t="array" aca="true" ref="AX410">INDEX(KM_PCT,MATCH($A410,'Knowledge - Percentages'!$B:$B,0),'Data - Knowledge'!AX$8)/100</f>
        <v>0.204</v>
      </c>
      <c r="AY410" s="380">
        <f t="array" aca="true" ref="AY410">INDEX(KM_PCT,MATCH($A410,'Knowledge - Percentages'!$B:$B,0),'Data - Knowledge'!AY$8)/100</f>
        <v>0.16699999999999998</v>
      </c>
      <c r="AZ410" s="380">
        <f t="array" aca="true" ref="AZ410">INDEX(KM_PCT,MATCH($A410,'Knowledge - Percentages'!$B:$B,0),'Data - Knowledge'!AZ$8)/100</f>
        <v>0.16699999999999998</v>
      </c>
      <c r="BA410" s="380">
        <f t="array" aca="true" ref="BA410">INDEX(KM_PCT,MATCH($A410,'Knowledge - Percentages'!$B:$B,0),'Data - Knowledge'!BA$8)/100</f>
        <v>0.175</v>
      </c>
      <c r="BB410" s="380">
        <f t="array" aca="true" ref="BB410">INDEX(KM_PCT,MATCH($A410,'Knowledge - Percentages'!$B:$B,0),'Data - Knowledge'!BB$8)/100</f>
        <v>0.16699999999999998</v>
      </c>
      <c r="BC410" s="380">
        <f t="array" aca="true" ref="BC410">INDEX(KM_PCT,MATCH($A410,'Knowledge - Percentages'!$B:$B,0),'Data - Knowledge'!BC$8)/100</f>
        <v>0.145</v>
      </c>
      <c r="BD410" s="380">
        <f t="array" aca="true" ref="BD410">INDEX(KM_PCT,MATCH($A410,'Knowledge - Percentages'!$B:$B,0),'Data - Knowledge'!BD$8)/100</f>
        <v>0.159</v>
      </c>
      <c r="BE410" s="380">
        <f t="array" aca="true" ref="BE410">INDEX(KM_PCT,MATCH($A410,'Knowledge - Percentages'!$B:$B,0),'Data - Knowledge'!BE$8)/100</f>
        <v>0.159</v>
      </c>
      <c r="BF410" s="380">
        <f t="array" aca="true" ref="BF410">INDEX(KM_PCT,MATCH($A410,'Knowledge - Percentages'!$B:$B,0),'Data - Knowledge'!BF$8)/100</f>
        <v>0.159</v>
      </c>
      <c r="BG410" s="380">
        <f t="array" aca="true" ref="BG410">INDEX(KM_PCT,MATCH($A410,'Knowledge - Percentages'!$B:$B,0),'Data - Knowledge'!BG$8)/100</f>
        <v>0.172</v>
      </c>
      <c r="BH410" s="380">
        <f t="array" aca="true" ref="BH410">INDEX(KM_PCT,MATCH($A410,'Knowledge - Percentages'!$B:$B,0),'Data - Knowledge'!BH$8)/100</f>
        <v>0.172</v>
      </c>
      <c r="BI410" s="380">
        <f t="array" aca="true" ref="BI410">INDEX(KM_PCT,MATCH($A410,'Knowledge - Percentages'!$B:$B,0),'Data - Knowledge'!BI$8)/100</f>
        <v>0.172</v>
      </c>
      <c r="BJ410" s="380">
        <f t="array" aca="true" ref="BJ410">INDEX(KM_PCT,MATCH($A410,'Knowledge - Percentages'!$B:$B,0),'Data - Knowledge'!BJ$8)/100</f>
        <v>0.18</v>
      </c>
      <c r="BK410" s="380">
        <f t="array" aca="true" ref="BK410">INDEX(KM_PCT,MATCH($A410,'Knowledge - Percentages'!$B:$B,0),'Data - Knowledge'!BK$8)/100</f>
        <v>0.18</v>
      </c>
      <c r="BL410" s="380">
        <f t="array" aca="true" ref="BL410">INDEX(KM_PCT,MATCH($A410,'Knowledge - Percentages'!$B:$B,0),'Data - Knowledge'!BL$8)/100</f>
        <v>0.196</v>
      </c>
      <c r="BM410" s="380">
        <f t="array" aca="true" ref="BM410">INDEX(KM_PCT,MATCH($A410,'Knowledge - Percentages'!$B:$B,0),'Data - Knowledge'!BM$8)/100</f>
        <v>0.18</v>
      </c>
      <c r="BN410" s="380">
        <f t="array" aca="true" ref="BN410">INDEX(KM_PCT,MATCH($A410,'Knowledge - Percentages'!$B:$B,0),'Data - Knowledge'!BN$8)/100</f>
        <v>0.18</v>
      </c>
      <c r="BO410" s="380">
        <f t="array" aca="true" ref="BO410">INDEX(KM_PCT,MATCH($A410,'Knowledge - Percentages'!$B:$B,0),'Data - Knowledge'!BO$8)/100</f>
        <v>0.172</v>
      </c>
      <c r="BP410" s="380">
        <f t="array" aca="true" ref="BP410">INDEX(KM_PCT,MATCH($A410,'Knowledge - Percentages'!$B:$B,0),'Data - Knowledge'!BP$8)/100</f>
        <v>0.172</v>
      </c>
      <c r="BQ410" s="380">
        <f t="array" aca="true" ref="BQ410">INDEX(KM_PCT,MATCH($A410,'Knowledge - Percentages'!$B:$B,0),'Data - Knowledge'!BQ$8)/100</f>
        <v>0.172</v>
      </c>
    </row>
    <row r="411" spans="1:69">
      <c r="A411" t="s">
        <v>775</v>
      </c>
      <c r="B411" t="s">
        <v>1195</v>
      </c>
      <c r="C411" t="s">
        <v>1367</v>
      </c>
      <c r="D411" t="s">
        <v>776</v>
      </c>
      <c r="E411" s="373">
        <f>SUMPRODUCT($K$2:$BQ$2,$K411:$BQ411)/$J$2</f>
        <v>0.072659090909090923</v>
      </c>
      <c r="F411" s="379">
        <f>SUMPRODUCT($K$2:$BQ$2,$K411:$BQ411)</f>
        <v>19.182000000000002</v>
      </c>
      <c r="G411" s="373">
        <f>SUMPRODUCT($K$3:$BQ$3,$K411:$BQ411)/$J$3</f>
        <v>0.072723819301848083</v>
      </c>
      <c r="H411" s="379">
        <f>SUMPRODUCT($K$3:$BQ$3,$K411:$BQ411)</f>
        <v>708.33000000000027</v>
      </c>
      <c r="I411" s="373">
        <f>CORREL($K$4:$BQ$4,$K411:$BQ411)</f>
        <v>-0.13805488876392441</v>
      </c>
      <c r="J411" s="379">
        <f>$E411/$G411*100</f>
        <v>99.910994233555726</v>
      </c>
      <c r="K411" s="380">
        <f t="array" aca="true" ref="K411">INDEX(KM_PCT,MATCH($A411,'Knowledge - Percentages'!$B:$B,0),'Data - Knowledge'!K$8)/100</f>
        <v>0.078</v>
      </c>
      <c r="L411" s="380">
        <f t="array" aca="true" ref="L411">INDEX(KM_PCT,MATCH($A411,'Knowledge - Percentages'!$B:$B,0),'Data - Knowledge'!L$8)/100</f>
        <v>0.078</v>
      </c>
      <c r="M411" s="380">
        <f t="array" aca="true" ref="M411">INDEX(KM_PCT,MATCH($A411,'Knowledge - Percentages'!$B:$B,0),'Data - Knowledge'!M$8)/100</f>
        <v>0.088000000000000009</v>
      </c>
      <c r="N411" s="380">
        <f t="array" aca="true" ref="N411">INDEX(KM_PCT,MATCH($A411,'Knowledge - Percentages'!$B:$B,0),'Data - Knowledge'!N$8)/100</f>
        <v>0.078</v>
      </c>
      <c r="O411" s="380">
        <f t="array" aca="true" ref="O411">INDEX(KM_PCT,MATCH($A411,'Knowledge - Percentages'!$B:$B,0),'Data - Knowledge'!O$8)/100</f>
        <v>0.078</v>
      </c>
      <c r="P411" s="380">
        <f t="array" aca="true" ref="P411">INDEX(KM_PCT,MATCH($A411,'Knowledge - Percentages'!$B:$B,0),'Data - Knowledge'!P$8)/100</f>
        <v>0.078</v>
      </c>
      <c r="Q411" s="380">
        <f t="array" aca="true" ref="Q411">INDEX(KM_PCT,MATCH($A411,'Knowledge - Percentages'!$B:$B,0),'Data - Knowledge'!Q$8)/100</f>
        <v>0.078</v>
      </c>
      <c r="R411" s="380">
        <f t="array" aca="true" ref="R411">INDEX(KM_PCT,MATCH($A411,'Knowledge - Percentages'!$B:$B,0),'Data - Knowledge'!R$8)/100</f>
        <v>0.078</v>
      </c>
      <c r="S411" s="380">
        <f t="array" aca="true" ref="S411">INDEX(KM_PCT,MATCH($A411,'Knowledge - Percentages'!$B:$B,0),'Data - Knowledge'!S$8)/100</f>
        <v>0.093000000000000013</v>
      </c>
      <c r="T411" s="380">
        <f t="array" aca="true" ref="T411">INDEX(KM_PCT,MATCH($A411,'Knowledge - Percentages'!$B:$B,0),'Data - Knowledge'!T$8)/100</f>
        <v>0.069</v>
      </c>
      <c r="U411" s="380">
        <f t="array" aca="true" ref="U411">INDEX(KM_PCT,MATCH($A411,'Knowledge - Percentages'!$B:$B,0),'Data - Knowledge'!U$8)/100</f>
        <v>0.069</v>
      </c>
      <c r="V411" s="380">
        <f t="array" aca="true" ref="V411">INDEX(KM_PCT,MATCH($A411,'Knowledge - Percentages'!$B:$B,0),'Data - Knowledge'!V$8)/100</f>
        <v>0.052000000000000005</v>
      </c>
      <c r="W411" s="380">
        <f t="array" aca="true" ref="W411">INDEX(KM_PCT,MATCH($A411,'Knowledge - Percentages'!$B:$B,0),'Data - Knowledge'!W$8)/100</f>
        <v>0.068</v>
      </c>
      <c r="X411" s="380">
        <f t="array" aca="true" ref="X411">INDEX(KM_PCT,MATCH($A411,'Knowledge - Percentages'!$B:$B,0),'Data - Knowledge'!X$8)/100</f>
        <v>0.11900000000000001</v>
      </c>
      <c r="Y411" s="380">
        <f t="array" aca="true" ref="Y411">INDEX(KM_PCT,MATCH($A411,'Knowledge - Percentages'!$B:$B,0),'Data - Knowledge'!Y$8)/100</f>
        <v>0.12</v>
      </c>
      <c r="Z411" s="380">
        <f t="array" aca="true" ref="Z411">INDEX(KM_PCT,MATCH($A411,'Knowledge - Percentages'!$B:$B,0),'Data - Knowledge'!Z$8)/100</f>
        <v>0.11900000000000001</v>
      </c>
      <c r="AA411" s="380">
        <f t="array" aca="true" ref="AA411">INDEX(KM_PCT,MATCH($A411,'Knowledge - Percentages'!$B:$B,0),'Data - Knowledge'!AA$8)/100</f>
        <v>0.11900000000000001</v>
      </c>
      <c r="AB411" s="380">
        <f t="array" aca="true" ref="AB411">INDEX(KM_PCT,MATCH($A411,'Knowledge - Percentages'!$B:$B,0),'Data - Knowledge'!AB$8)/100</f>
        <v>0.099</v>
      </c>
      <c r="AC411" s="380">
        <f t="array" aca="true" ref="AC411">INDEX(KM_PCT,MATCH($A411,'Knowledge - Percentages'!$B:$B,0),'Data - Knowledge'!AC$8)/100</f>
        <v>0.099</v>
      </c>
      <c r="AD411" s="380">
        <f t="array" aca="true" ref="AD411">INDEX(KM_PCT,MATCH($A411,'Knowledge - Percentages'!$B:$B,0),'Data - Knowledge'!AD$8)/100</f>
        <v>0.099</v>
      </c>
      <c r="AE411" s="380">
        <f t="array" aca="true" ref="AE411">INDEX(KM_PCT,MATCH($A411,'Knowledge - Percentages'!$B:$B,0),'Data - Knowledge'!AE$8)/100</f>
        <v>0.054000000000000006</v>
      </c>
      <c r="AF411" s="380">
        <f t="array" aca="true" ref="AF411">INDEX(KM_PCT,MATCH($A411,'Knowledge - Percentages'!$B:$B,0),'Data - Knowledge'!AF$8)/100</f>
        <v>0.049</v>
      </c>
      <c r="AG411" s="380">
        <f t="array" aca="true" ref="AG411">INDEX(KM_PCT,MATCH($A411,'Knowledge - Percentages'!$B:$B,0),'Data - Knowledge'!AG$8)/100</f>
        <v>0.055</v>
      </c>
      <c r="AH411" s="380">
        <f t="array" aca="true" ref="AH411">INDEX(KM_PCT,MATCH($A411,'Knowledge - Percentages'!$B:$B,0),'Data - Knowledge'!AH$8)/100</f>
        <v>0.071</v>
      </c>
      <c r="AI411" s="380">
        <f t="array" aca="true" ref="AI411">INDEX(KM_PCT,MATCH($A411,'Knowledge - Percentages'!$B:$B,0),'Data - Knowledge'!AI$8)/100</f>
        <v>0.069</v>
      </c>
      <c r="AJ411" s="380">
        <f t="array" aca="true" ref="AJ411">INDEX(KM_PCT,MATCH($A411,'Knowledge - Percentages'!$B:$B,0),'Data - Knowledge'!AJ$8)/100</f>
        <v>0.069</v>
      </c>
      <c r="AK411" s="380">
        <f t="array" aca="true" ref="AK411">INDEX(KM_PCT,MATCH($A411,'Knowledge - Percentages'!$B:$B,0),'Data - Knowledge'!AK$8)/100</f>
        <v>0.069</v>
      </c>
      <c r="AL411" s="380">
        <f t="array" aca="true" ref="AL411">INDEX(KM_PCT,MATCH($A411,'Knowledge - Percentages'!$B:$B,0),'Data - Knowledge'!AL$8)/100</f>
        <v>0.073</v>
      </c>
      <c r="AM411" s="380">
        <f t="array" aca="true" ref="AM411">INDEX(KM_PCT,MATCH($A411,'Knowledge - Percentages'!$B:$B,0),'Data - Knowledge'!AM$8)/100</f>
        <v>0.069</v>
      </c>
      <c r="AN411" s="380">
        <f t="array" aca="true" ref="AN411">INDEX(KM_PCT,MATCH($A411,'Knowledge - Percentages'!$B:$B,0),'Data - Knowledge'!AN$8)/100</f>
        <v>0.053</v>
      </c>
      <c r="AO411" s="380">
        <f t="array" aca="true" ref="AO411">INDEX(KM_PCT,MATCH($A411,'Knowledge - Percentages'!$B:$B,0),'Data - Knowledge'!AO$8)/100</f>
        <v>0.049</v>
      </c>
      <c r="AP411" s="380">
        <f t="array" aca="true" ref="AP411">INDEX(KM_PCT,MATCH($A411,'Knowledge - Percentages'!$B:$B,0),'Data - Knowledge'!AP$8)/100</f>
        <v>0.069</v>
      </c>
      <c r="AQ411" s="380">
        <f t="array" aca="true" ref="AQ411">INDEX(KM_PCT,MATCH($A411,'Knowledge - Percentages'!$B:$B,0),'Data - Knowledge'!AQ$8)/100</f>
        <v>0.066</v>
      </c>
      <c r="AR411" s="380">
        <f t="array" aca="true" ref="AR411">INDEX(KM_PCT,MATCH($A411,'Knowledge - Percentages'!$B:$B,0),'Data - Knowledge'!AR$8)/100</f>
        <v>0.207</v>
      </c>
      <c r="AS411" s="380">
        <f t="array" aca="true" ref="AS411">INDEX(KM_PCT,MATCH($A411,'Knowledge - Percentages'!$B:$B,0),'Data - Knowledge'!AS$8)/100</f>
        <v>0.138</v>
      </c>
      <c r="AT411" s="380">
        <f t="array" aca="true" ref="AT411">INDEX(KM_PCT,MATCH($A411,'Knowledge - Percentages'!$B:$B,0),'Data - Knowledge'!AT$8)/100</f>
        <v>0.138</v>
      </c>
      <c r="AU411" s="380">
        <f t="array" aca="true" ref="AU411">INDEX(KM_PCT,MATCH($A411,'Knowledge - Percentages'!$B:$B,0),'Data - Knowledge'!AU$8)/100</f>
        <v>0.057999999999999996</v>
      </c>
      <c r="AV411" s="380">
        <f t="array" aca="true" ref="AV411">INDEX(KM_PCT,MATCH($A411,'Knowledge - Percentages'!$B:$B,0),'Data - Knowledge'!AV$8)/100</f>
        <v>0.078</v>
      </c>
      <c r="AW411" s="380">
        <f t="array" aca="true" ref="AW411">INDEX(KM_PCT,MATCH($A411,'Knowledge - Percentages'!$B:$B,0),'Data - Knowledge'!AW$8)/100</f>
        <v>0.078</v>
      </c>
      <c r="AX411" s="380">
        <f t="array" aca="true" ref="AX411">INDEX(KM_PCT,MATCH($A411,'Knowledge - Percentages'!$B:$B,0),'Data - Knowledge'!AX$8)/100</f>
        <v>0.08</v>
      </c>
      <c r="AY411" s="380">
        <f t="array" aca="true" ref="AY411">INDEX(KM_PCT,MATCH($A411,'Knowledge - Percentages'!$B:$B,0),'Data - Knowledge'!AY$8)/100</f>
        <v>0.07</v>
      </c>
      <c r="AZ411" s="380">
        <f t="array" aca="true" ref="AZ411">INDEX(KM_PCT,MATCH($A411,'Knowledge - Percentages'!$B:$B,0),'Data - Knowledge'!AZ$8)/100</f>
        <v>0.077</v>
      </c>
      <c r="BA411" s="380">
        <f t="array" aca="true" ref="BA411">INDEX(KM_PCT,MATCH($A411,'Knowledge - Percentages'!$B:$B,0),'Data - Knowledge'!BA$8)/100</f>
        <v>0.077</v>
      </c>
      <c r="BB411" s="380">
        <f t="array" aca="true" ref="BB411">INDEX(KM_PCT,MATCH($A411,'Knowledge - Percentages'!$B:$B,0),'Data - Knowledge'!BB$8)/100</f>
        <v>0.077</v>
      </c>
      <c r="BC411" s="380">
        <f t="array" aca="true" ref="BC411">INDEX(KM_PCT,MATCH($A411,'Knowledge - Percentages'!$B:$B,0),'Data - Knowledge'!BC$8)/100</f>
        <v>0.03</v>
      </c>
      <c r="BD411" s="380">
        <f t="array" aca="true" ref="BD411">INDEX(KM_PCT,MATCH($A411,'Knowledge - Percentages'!$B:$B,0),'Data - Knowledge'!BD$8)/100</f>
        <v>0.045</v>
      </c>
      <c r="BE411" s="380">
        <f t="array" aca="true" ref="BE411">INDEX(KM_PCT,MATCH($A411,'Knowledge - Percentages'!$B:$B,0),'Data - Knowledge'!BE$8)/100</f>
        <v>0.053</v>
      </c>
      <c r="BF411" s="380">
        <f t="array" aca="true" ref="BF411">INDEX(KM_PCT,MATCH($A411,'Knowledge - Percentages'!$B:$B,0),'Data - Knowledge'!BF$8)/100</f>
        <v>0.053</v>
      </c>
      <c r="BG411" s="380">
        <f t="array" aca="true" ref="BG411">INDEX(KM_PCT,MATCH($A411,'Knowledge - Percentages'!$B:$B,0),'Data - Knowledge'!BG$8)/100</f>
        <v>0.073</v>
      </c>
      <c r="BH411" s="380">
        <f t="array" aca="true" ref="BH411">INDEX(KM_PCT,MATCH($A411,'Knowledge - Percentages'!$B:$B,0),'Data - Knowledge'!BH$8)/100</f>
        <v>0.073</v>
      </c>
      <c r="BI411" s="380">
        <f t="array" aca="true" ref="BI411">INDEX(KM_PCT,MATCH($A411,'Knowledge - Percentages'!$B:$B,0),'Data - Knowledge'!BI$8)/100</f>
        <v>0.072000000000000008</v>
      </c>
      <c r="BJ411" s="380">
        <f t="array" aca="true" ref="BJ411">INDEX(KM_PCT,MATCH($A411,'Knowledge - Percentages'!$B:$B,0),'Data - Knowledge'!BJ$8)/100</f>
        <v>0.081</v>
      </c>
      <c r="BK411" s="380">
        <f t="array" aca="true" ref="BK411">INDEX(KM_PCT,MATCH($A411,'Knowledge - Percentages'!$B:$B,0),'Data - Knowledge'!BK$8)/100</f>
        <v>0.081</v>
      </c>
      <c r="BL411" s="380">
        <f t="array" aca="true" ref="BL411">INDEX(KM_PCT,MATCH($A411,'Knowledge - Percentages'!$B:$B,0),'Data - Knowledge'!BL$8)/100</f>
        <v>0.091</v>
      </c>
      <c r="BM411" s="380">
        <f t="array" aca="true" ref="BM411">INDEX(KM_PCT,MATCH($A411,'Knowledge - Percentages'!$B:$B,0),'Data - Knowledge'!BM$8)/100</f>
        <v>0.10099999999999999</v>
      </c>
      <c r="BN411" s="380">
        <f t="array" aca="true" ref="BN411">INDEX(KM_PCT,MATCH($A411,'Knowledge - Percentages'!$B:$B,0),'Data - Knowledge'!BN$8)/100</f>
        <v>0.081</v>
      </c>
      <c r="BO411" s="380">
        <f t="array" aca="true" ref="BO411">INDEX(KM_PCT,MATCH($A411,'Knowledge - Percentages'!$B:$B,0),'Data - Knowledge'!BO$8)/100</f>
        <v>0.077</v>
      </c>
      <c r="BP411" s="380">
        <f t="array" aca="true" ref="BP411">INDEX(KM_PCT,MATCH($A411,'Knowledge - Percentages'!$B:$B,0),'Data - Knowledge'!BP$8)/100</f>
        <v>0.077</v>
      </c>
      <c r="BQ411" s="380">
        <f t="array" aca="true" ref="BQ411">INDEX(KM_PCT,MATCH($A411,'Knowledge - Percentages'!$B:$B,0),'Data - Knowledge'!BQ$8)/100</f>
        <v>0.076</v>
      </c>
    </row>
    <row r="412" spans="1:69">
      <c r="A412" t="s">
        <v>1371</v>
      </c>
      <c r="B412" t="s">
        <v>1195</v>
      </c>
      <c r="C412" t="s">
        <v>1367</v>
      </c>
      <c r="D412" t="s">
        <v>1372</v>
      </c>
      <c r="E412" s="373">
        <f>SUMPRODUCT($K$2:$BQ$2,$K412:$BQ412)/$J$2</f>
        <v>0.030969696969696977</v>
      </c>
      <c r="F412" s="379">
        <f>SUMPRODUCT($K$2:$BQ$2,$K412:$BQ412)</f>
        <v>8.1760000000000019</v>
      </c>
      <c r="G412" s="373">
        <f>SUMPRODUCT($K$3:$BQ$3,$K412:$BQ412)/$J$3</f>
        <v>0.030790554414784385</v>
      </c>
      <c r="H412" s="379">
        <f>SUMPRODUCT($K$3:$BQ$3,$K412:$BQ412)</f>
        <v>299.89999999999992</v>
      </c>
      <c r="I412" s="373">
        <f>CORREL($K$4:$BQ$4,$K412:$BQ412)</f>
        <v>-0.11205793243196673</v>
      </c>
      <c r="J412" s="379">
        <f>$E412/$G412*100</f>
        <v>100.58181009831566</v>
      </c>
      <c r="K412" s="380">
        <f t="array" aca="true" ref="K412">INDEX(KM_PCT,MATCH($A412,'Knowledge - Percentages'!$B:$B,0),'Data - Knowledge'!K$8)/100</f>
        <v>0.03</v>
      </c>
      <c r="L412" s="380">
        <f t="array" aca="true" ref="L412">INDEX(KM_PCT,MATCH($A412,'Knowledge - Percentages'!$B:$B,0),'Data - Knowledge'!L$8)/100</f>
        <v>0.03</v>
      </c>
      <c r="M412" s="380">
        <f t="array" aca="true" ref="M412">INDEX(KM_PCT,MATCH($A412,'Knowledge - Percentages'!$B:$B,0),'Data - Knowledge'!M$8)/100</f>
        <v>0.03</v>
      </c>
      <c r="N412" s="380">
        <f t="array" aca="true" ref="N412">INDEX(KM_PCT,MATCH($A412,'Knowledge - Percentages'!$B:$B,0),'Data - Knowledge'!N$8)/100</f>
        <v>0.027000000000000003</v>
      </c>
      <c r="O412" s="380">
        <f t="array" aca="true" ref="O412">INDEX(KM_PCT,MATCH($A412,'Knowledge - Percentages'!$B:$B,0),'Data - Knowledge'!O$8)/100</f>
        <v>0.03</v>
      </c>
      <c r="P412" s="380">
        <f t="array" aca="true" ref="P412">INDEX(KM_PCT,MATCH($A412,'Knowledge - Percentages'!$B:$B,0),'Data - Knowledge'!P$8)/100</f>
        <v>0.03</v>
      </c>
      <c r="Q412" s="380">
        <f t="array" aca="true" ref="Q412">INDEX(KM_PCT,MATCH($A412,'Knowledge - Percentages'!$B:$B,0),'Data - Knowledge'!Q$8)/100</f>
        <v>0.03</v>
      </c>
      <c r="R412" s="380">
        <f t="array" aca="true" ref="R412">INDEX(KM_PCT,MATCH($A412,'Knowledge - Percentages'!$B:$B,0),'Data - Knowledge'!R$8)/100</f>
        <v>0.034</v>
      </c>
      <c r="S412" s="380">
        <f t="array" aca="true" ref="S412">INDEX(KM_PCT,MATCH($A412,'Knowledge - Percentages'!$B:$B,0),'Data - Knowledge'!S$8)/100</f>
        <v>0.03</v>
      </c>
      <c r="T412" s="380">
        <f t="array" aca="true" ref="T412">INDEX(KM_PCT,MATCH($A412,'Knowledge - Percentages'!$B:$B,0),'Data - Knowledge'!T$8)/100</f>
        <v>0.026000000000000002</v>
      </c>
      <c r="U412" s="380">
        <f t="array" aca="true" ref="U412">INDEX(KM_PCT,MATCH($A412,'Knowledge - Percentages'!$B:$B,0),'Data - Knowledge'!U$8)/100</f>
        <v>0.025</v>
      </c>
      <c r="V412" s="380">
        <f t="array" aca="true" ref="V412">INDEX(KM_PCT,MATCH($A412,'Knowledge - Percentages'!$B:$B,0),'Data - Knowledge'!V$8)/100</f>
        <v>0.026000000000000002</v>
      </c>
      <c r="W412" s="380">
        <f t="array" aca="true" ref="W412">INDEX(KM_PCT,MATCH($A412,'Knowledge - Percentages'!$B:$B,0),'Data - Knowledge'!W$8)/100</f>
        <v>0.019</v>
      </c>
      <c r="X412" s="380">
        <f t="array" aca="true" ref="X412">INDEX(KM_PCT,MATCH($A412,'Knowledge - Percentages'!$B:$B,0),'Data - Knowledge'!X$8)/100</f>
        <v>0.047</v>
      </c>
      <c r="Y412" s="380">
        <f t="array" aca="true" ref="Y412">INDEX(KM_PCT,MATCH($A412,'Knowledge - Percentages'!$B:$B,0),'Data - Knowledge'!Y$8)/100</f>
        <v>0.048</v>
      </c>
      <c r="Z412" s="380">
        <f t="array" aca="true" ref="Z412">INDEX(KM_PCT,MATCH($A412,'Knowledge - Percentages'!$B:$B,0),'Data - Knowledge'!Z$8)/100</f>
        <v>0.047</v>
      </c>
      <c r="AA412" s="380">
        <f t="array" aca="true" ref="AA412">INDEX(KM_PCT,MATCH($A412,'Knowledge - Percentages'!$B:$B,0),'Data - Knowledge'!AA$8)/100</f>
        <v>0.047</v>
      </c>
      <c r="AB412" s="380">
        <f t="array" aca="true" ref="AB412">INDEX(KM_PCT,MATCH($A412,'Knowledge - Percentages'!$B:$B,0),'Data - Knowledge'!AB$8)/100</f>
        <v>0.037000000000000005</v>
      </c>
      <c r="AC412" s="380">
        <f t="array" aca="true" ref="AC412">INDEX(KM_PCT,MATCH($A412,'Knowledge - Percentages'!$B:$B,0),'Data - Knowledge'!AC$8)/100</f>
        <v>0.037000000000000005</v>
      </c>
      <c r="AD412" s="380">
        <f t="array" aca="true" ref="AD412">INDEX(KM_PCT,MATCH($A412,'Knowledge - Percentages'!$B:$B,0),'Data - Knowledge'!AD$8)/100</f>
        <v>0.037000000000000005</v>
      </c>
      <c r="AE412" s="380">
        <f t="array" aca="true" ref="AE412">INDEX(KM_PCT,MATCH($A412,'Knowledge - Percentages'!$B:$B,0),'Data - Knowledge'!AE$8)/100</f>
        <v>0.075</v>
      </c>
      <c r="AF412" s="380">
        <f t="array" aca="true" ref="AF412">INDEX(KM_PCT,MATCH($A412,'Knowledge - Percentages'!$B:$B,0),'Data - Knowledge'!AF$8)/100</f>
        <v>0.031</v>
      </c>
      <c r="AG412" s="380">
        <f t="array" aca="true" ref="AG412">INDEX(KM_PCT,MATCH($A412,'Knowledge - Percentages'!$B:$B,0),'Data - Knowledge'!AG$8)/100</f>
        <v>0.032</v>
      </c>
      <c r="AH412" s="380">
        <f t="array" aca="true" ref="AH412">INDEX(KM_PCT,MATCH($A412,'Knowledge - Percentages'!$B:$B,0),'Data - Knowledge'!AH$8)/100</f>
        <v>0.032</v>
      </c>
      <c r="AI412" s="380">
        <f t="array" aca="true" ref="AI412">INDEX(KM_PCT,MATCH($A412,'Knowledge - Percentages'!$B:$B,0),'Data - Knowledge'!AI$8)/100</f>
        <v>0.032</v>
      </c>
      <c r="AJ412" s="380">
        <f t="array" aca="true" ref="AJ412">INDEX(KM_PCT,MATCH($A412,'Knowledge - Percentages'!$B:$B,0),'Data - Knowledge'!AJ$8)/100</f>
        <v>0.032</v>
      </c>
      <c r="AK412" s="380">
        <f t="array" aca="true" ref="AK412">INDEX(KM_PCT,MATCH($A412,'Knowledge - Percentages'!$B:$B,0),'Data - Knowledge'!AK$8)/100</f>
        <v>0.024</v>
      </c>
      <c r="AL412" s="380">
        <f t="array" aca="true" ref="AL412">INDEX(KM_PCT,MATCH($A412,'Knowledge - Percentages'!$B:$B,0),'Data - Knowledge'!AL$8)/100</f>
        <v>0.025</v>
      </c>
      <c r="AM412" s="380">
        <f t="array" aca="true" ref="AM412">INDEX(KM_PCT,MATCH($A412,'Knowledge - Percentages'!$B:$B,0),'Data - Knowledge'!AM$8)/100</f>
        <v>0.025</v>
      </c>
      <c r="AN412" s="380">
        <f t="array" aca="true" ref="AN412">INDEX(KM_PCT,MATCH($A412,'Knowledge - Percentages'!$B:$B,0),'Data - Knowledge'!AN$8)/100</f>
        <v>0.032</v>
      </c>
      <c r="AO412" s="380">
        <f t="array" aca="true" ref="AO412">INDEX(KM_PCT,MATCH($A412,'Knowledge - Percentages'!$B:$B,0),'Data - Knowledge'!AO$8)/100</f>
        <v>0.031</v>
      </c>
      <c r="AP412" s="380">
        <f t="array" aca="true" ref="AP412">INDEX(KM_PCT,MATCH($A412,'Knowledge - Percentages'!$B:$B,0),'Data - Knowledge'!AP$8)/100</f>
        <v>0.039</v>
      </c>
      <c r="AQ412" s="380">
        <f t="array" aca="true" ref="AQ412">INDEX(KM_PCT,MATCH($A412,'Knowledge - Percentages'!$B:$B,0),'Data - Knowledge'!AQ$8)/100</f>
        <v>0.039</v>
      </c>
      <c r="AR412" s="380">
        <f t="array" aca="true" ref="AR412">INDEX(KM_PCT,MATCH($A412,'Knowledge - Percentages'!$B:$B,0),'Data - Knowledge'!AR$8)/100</f>
        <v>0.028999999999999998</v>
      </c>
      <c r="AS412" s="380">
        <f t="array" aca="true" ref="AS412">INDEX(KM_PCT,MATCH($A412,'Knowledge - Percentages'!$B:$B,0),'Data - Knowledge'!AS$8)/100</f>
        <v>0.028999999999999998</v>
      </c>
      <c r="AT412" s="380">
        <f t="array" aca="true" ref="AT412">INDEX(KM_PCT,MATCH($A412,'Knowledge - Percentages'!$B:$B,0),'Data - Knowledge'!AT$8)/100</f>
        <v>0.028999999999999998</v>
      </c>
      <c r="AU412" s="380">
        <f t="array" aca="true" ref="AU412">INDEX(KM_PCT,MATCH($A412,'Knowledge - Percentages'!$B:$B,0),'Data - Knowledge'!AU$8)/100</f>
        <v>0.028999999999999998</v>
      </c>
      <c r="AV412" s="380">
        <f t="array" aca="true" ref="AV412">INDEX(KM_PCT,MATCH($A412,'Knowledge - Percentages'!$B:$B,0),'Data - Knowledge'!AV$8)/100</f>
        <v>0.028999999999999998</v>
      </c>
      <c r="AW412" s="380">
        <f t="array" aca="true" ref="AW412">INDEX(KM_PCT,MATCH($A412,'Knowledge - Percentages'!$B:$B,0),'Data - Knowledge'!AW$8)/100</f>
        <v>0.023</v>
      </c>
      <c r="AX412" s="380">
        <f t="array" aca="true" ref="AX412">INDEX(KM_PCT,MATCH($A412,'Knowledge - Percentages'!$B:$B,0),'Data - Knowledge'!AX$8)/100</f>
        <v>0.028999999999999998</v>
      </c>
      <c r="AY412" s="380">
        <f t="array" aca="true" ref="AY412">INDEX(KM_PCT,MATCH($A412,'Knowledge - Percentages'!$B:$B,0),'Data - Knowledge'!AY$8)/100</f>
        <v>0.028999999999999998</v>
      </c>
      <c r="AZ412" s="380">
        <f t="array" aca="true" ref="AZ412">INDEX(KM_PCT,MATCH($A412,'Knowledge - Percentages'!$B:$B,0),'Data - Knowledge'!AZ$8)/100</f>
        <v>0.028999999999999998</v>
      </c>
      <c r="BA412" s="380">
        <f t="array" aca="true" ref="BA412">INDEX(KM_PCT,MATCH($A412,'Knowledge - Percentages'!$B:$B,0),'Data - Knowledge'!BA$8)/100</f>
        <v>0.028999999999999998</v>
      </c>
      <c r="BB412" s="380">
        <f t="array" aca="true" ref="BB412">INDEX(KM_PCT,MATCH($A412,'Knowledge - Percentages'!$B:$B,0),'Data - Knowledge'!BB$8)/100</f>
        <v>0.027000000000000003</v>
      </c>
      <c r="BC412" s="380">
        <f t="array" aca="true" ref="BC412">INDEX(KM_PCT,MATCH($A412,'Knowledge - Percentages'!$B:$B,0),'Data - Knowledge'!BC$8)/100</f>
        <v>0.019</v>
      </c>
      <c r="BD412" s="380">
        <f t="array" aca="true" ref="BD412">INDEX(KM_PCT,MATCH($A412,'Knowledge - Percentages'!$B:$B,0),'Data - Knowledge'!BD$8)/100</f>
        <v>0.027000000000000003</v>
      </c>
      <c r="BE412" s="380">
        <f t="array" aca="true" ref="BE412">INDEX(KM_PCT,MATCH($A412,'Knowledge - Percentages'!$B:$B,0),'Data - Knowledge'!BE$8)/100</f>
        <v>0.027000000000000003</v>
      </c>
      <c r="BF412" s="380">
        <f t="array" aca="true" ref="BF412">INDEX(KM_PCT,MATCH($A412,'Knowledge - Percentages'!$B:$B,0),'Data - Knowledge'!BF$8)/100</f>
        <v>0.027000000000000003</v>
      </c>
      <c r="BG412" s="380">
        <f t="array" aca="true" ref="BG412">INDEX(KM_PCT,MATCH($A412,'Knowledge - Percentages'!$B:$B,0),'Data - Knowledge'!BG$8)/100</f>
        <v>0.033</v>
      </c>
      <c r="BH412" s="380">
        <f t="array" aca="true" ref="BH412">INDEX(KM_PCT,MATCH($A412,'Knowledge - Percentages'!$B:$B,0),'Data - Knowledge'!BH$8)/100</f>
        <v>0.033</v>
      </c>
      <c r="BI412" s="380">
        <f t="array" aca="true" ref="BI412">INDEX(KM_PCT,MATCH($A412,'Knowledge - Percentages'!$B:$B,0),'Data - Knowledge'!BI$8)/100</f>
        <v>0.033</v>
      </c>
      <c r="BJ412" s="380">
        <f t="array" aca="true" ref="BJ412">INDEX(KM_PCT,MATCH($A412,'Knowledge - Percentages'!$B:$B,0),'Data - Knowledge'!BJ$8)/100</f>
        <v>0.04</v>
      </c>
      <c r="BK412" s="380">
        <f t="array" aca="true" ref="BK412">INDEX(KM_PCT,MATCH($A412,'Knowledge - Percentages'!$B:$B,0),'Data - Knowledge'!BK$8)/100</f>
        <v>0.04</v>
      </c>
      <c r="BL412" s="380">
        <f t="array" aca="true" ref="BL412">INDEX(KM_PCT,MATCH($A412,'Knowledge - Percentages'!$B:$B,0),'Data - Knowledge'!BL$8)/100</f>
        <v>0.062</v>
      </c>
      <c r="BM412" s="380">
        <f t="array" aca="true" ref="BM412">INDEX(KM_PCT,MATCH($A412,'Knowledge - Percentages'!$B:$B,0),'Data - Knowledge'!BM$8)/100</f>
        <v>0.04</v>
      </c>
      <c r="BN412" s="380">
        <f t="array" aca="true" ref="BN412">INDEX(KM_PCT,MATCH($A412,'Knowledge - Percentages'!$B:$B,0),'Data - Knowledge'!BN$8)/100</f>
        <v>0.04</v>
      </c>
      <c r="BO412" s="380">
        <f t="array" aca="true" ref="BO412">INDEX(KM_PCT,MATCH($A412,'Knowledge - Percentages'!$B:$B,0),'Data - Knowledge'!BO$8)/100</f>
        <v>0.033</v>
      </c>
      <c r="BP412" s="380">
        <f t="array" aca="true" ref="BP412">INDEX(KM_PCT,MATCH($A412,'Knowledge - Percentages'!$B:$B,0),'Data - Knowledge'!BP$8)/100</f>
        <v>0.033</v>
      </c>
      <c r="BQ412" s="380">
        <f t="array" aca="true" ref="BQ412">INDEX(KM_PCT,MATCH($A412,'Knowledge - Percentages'!$B:$B,0),'Data - Knowledge'!BQ$8)/100</f>
        <v>0.032</v>
      </c>
    </row>
    <row r="413" spans="1:69">
      <c r="A413" t="s">
        <v>1373</v>
      </c>
      <c r="B413" t="s">
        <v>1195</v>
      </c>
      <c r="C413" t="s">
        <v>1367</v>
      </c>
      <c r="D413" t="s">
        <v>1374</v>
      </c>
      <c r="E413" s="373">
        <f>SUMPRODUCT($K$2:$BQ$2,$K413:$BQ413)/$J$2</f>
        <v>0.032625000000000008</v>
      </c>
      <c r="F413" s="379">
        <f>SUMPRODUCT($K$2:$BQ$2,$K413:$BQ413)</f>
        <v>8.6130000000000013</v>
      </c>
      <c r="G413" s="373">
        <f>SUMPRODUCT($K$3:$BQ$3,$K413:$BQ413)/$J$3</f>
        <v>0.034427207392197137</v>
      </c>
      <c r="H413" s="379">
        <f>SUMPRODUCT($K$3:$BQ$3,$K413:$BQ413)</f>
        <v>335.32100000000008</v>
      </c>
      <c r="I413" s="373">
        <f>CORREL($K$4:$BQ$4,$K413:$BQ413)</f>
        <v>-0.15685311739165425</v>
      </c>
      <c r="J413" s="379">
        <f>$E413/$G413*100</f>
        <v>94.7651653192016</v>
      </c>
      <c r="K413" s="380">
        <f t="array" aca="true" ref="K413">INDEX(KM_PCT,MATCH($A413,'Knowledge - Percentages'!$B:$B,0),'Data - Knowledge'!K$8)/100</f>
        <v>0.035</v>
      </c>
      <c r="L413" s="380">
        <f t="array" aca="true" ref="L413">INDEX(KM_PCT,MATCH($A413,'Knowledge - Percentages'!$B:$B,0),'Data - Knowledge'!L$8)/100</f>
        <v>0.035</v>
      </c>
      <c r="M413" s="380">
        <f t="array" aca="true" ref="M413">INDEX(KM_PCT,MATCH($A413,'Knowledge - Percentages'!$B:$B,0),'Data - Knowledge'!M$8)/100</f>
        <v>0.035</v>
      </c>
      <c r="N413" s="380">
        <f t="array" aca="true" ref="N413">INDEX(KM_PCT,MATCH($A413,'Knowledge - Percentages'!$B:$B,0),'Data - Knowledge'!N$8)/100</f>
        <v>0.035</v>
      </c>
      <c r="O413" s="380">
        <f t="array" aca="true" ref="O413">INDEX(KM_PCT,MATCH($A413,'Knowledge - Percentages'!$B:$B,0),'Data - Knowledge'!O$8)/100</f>
        <v>0.035</v>
      </c>
      <c r="P413" s="380">
        <f t="array" aca="true" ref="P413">INDEX(KM_PCT,MATCH($A413,'Knowledge - Percentages'!$B:$B,0),'Data - Knowledge'!P$8)/100</f>
        <v>0.035</v>
      </c>
      <c r="Q413" s="380">
        <f t="array" aca="true" ref="Q413">INDEX(KM_PCT,MATCH($A413,'Knowledge - Percentages'!$B:$B,0),'Data - Knowledge'!Q$8)/100</f>
        <v>0.032</v>
      </c>
      <c r="R413" s="380">
        <f t="array" aca="true" ref="R413">INDEX(KM_PCT,MATCH($A413,'Knowledge - Percentages'!$B:$B,0),'Data - Knowledge'!R$8)/100</f>
        <v>0.035</v>
      </c>
      <c r="S413" s="380">
        <f t="array" aca="true" ref="S413">INDEX(KM_PCT,MATCH($A413,'Knowledge - Percentages'!$B:$B,0),'Data - Knowledge'!S$8)/100</f>
        <v>0.035</v>
      </c>
      <c r="T413" s="380">
        <f t="array" aca="true" ref="T413">INDEX(KM_PCT,MATCH($A413,'Knowledge - Percentages'!$B:$B,0),'Data - Knowledge'!T$8)/100</f>
        <v>0.035</v>
      </c>
      <c r="U413" s="380">
        <f t="array" aca="true" ref="U413">INDEX(KM_PCT,MATCH($A413,'Knowledge - Percentages'!$B:$B,0),'Data - Knowledge'!U$8)/100</f>
        <v>0.035</v>
      </c>
      <c r="V413" s="380">
        <f t="array" aca="true" ref="V413">INDEX(KM_PCT,MATCH($A413,'Knowledge - Percentages'!$B:$B,0),'Data - Knowledge'!V$8)/100</f>
        <v>0.045</v>
      </c>
      <c r="W413" s="380">
        <f t="array" aca="true" ref="W413">INDEX(KM_PCT,MATCH($A413,'Knowledge - Percentages'!$B:$B,0),'Data - Knowledge'!W$8)/100</f>
        <v>0.035</v>
      </c>
      <c r="X413" s="380">
        <f t="array" aca="true" ref="X413">INDEX(KM_PCT,MATCH($A413,'Knowledge - Percentages'!$B:$B,0),'Data - Knowledge'!X$8)/100</f>
        <v>0.026000000000000002</v>
      </c>
      <c r="Y413" s="380">
        <f t="array" aca="true" ref="Y413">INDEX(KM_PCT,MATCH($A413,'Knowledge - Percentages'!$B:$B,0),'Data - Knowledge'!Y$8)/100</f>
        <v>0.035</v>
      </c>
      <c r="Z413" s="380">
        <f t="array" aca="true" ref="Z413">INDEX(KM_PCT,MATCH($A413,'Knowledge - Percentages'!$B:$B,0),'Data - Knowledge'!Z$8)/100</f>
        <v>0.035</v>
      </c>
      <c r="AA413" s="380">
        <f t="array" aca="true" ref="AA413">INDEX(KM_PCT,MATCH($A413,'Knowledge - Percentages'!$B:$B,0),'Data - Knowledge'!AA$8)/100</f>
        <v>0.035</v>
      </c>
      <c r="AB413" s="380">
        <f t="array" aca="true" ref="AB413">INDEX(KM_PCT,MATCH($A413,'Knowledge - Percentages'!$B:$B,0),'Data - Knowledge'!AB$8)/100</f>
        <v>0.043</v>
      </c>
      <c r="AC413" s="380">
        <f t="array" aca="true" ref="AC413">INDEX(KM_PCT,MATCH($A413,'Knowledge - Percentages'!$B:$B,0),'Data - Knowledge'!AC$8)/100</f>
        <v>0.036000000000000004</v>
      </c>
      <c r="AD413" s="380">
        <f t="array" aca="true" ref="AD413">INDEX(KM_PCT,MATCH($A413,'Knowledge - Percentages'!$B:$B,0),'Data - Knowledge'!AD$8)/100</f>
        <v>0.036000000000000004</v>
      </c>
      <c r="AE413" s="380">
        <f t="array" aca="true" ref="AE413">INDEX(KM_PCT,MATCH($A413,'Knowledge - Percentages'!$B:$B,0),'Data - Knowledge'!AE$8)/100</f>
        <v>0.039</v>
      </c>
      <c r="AF413" s="380">
        <f t="array" aca="true" ref="AF413">INDEX(KM_PCT,MATCH($A413,'Knowledge - Percentages'!$B:$B,0),'Data - Knowledge'!AF$8)/100</f>
        <v>0.035</v>
      </c>
      <c r="AG413" s="380">
        <f t="array" aca="true" ref="AG413">INDEX(KM_PCT,MATCH($A413,'Knowledge - Percentages'!$B:$B,0),'Data - Knowledge'!AG$8)/100</f>
        <v>0.035</v>
      </c>
      <c r="AH413" s="380">
        <f t="array" aca="true" ref="AH413">INDEX(KM_PCT,MATCH($A413,'Knowledge - Percentages'!$B:$B,0),'Data - Knowledge'!AH$8)/100</f>
        <v>0.035</v>
      </c>
      <c r="AI413" s="380">
        <f t="array" aca="true" ref="AI413">INDEX(KM_PCT,MATCH($A413,'Knowledge - Percentages'!$B:$B,0),'Data - Knowledge'!AI$8)/100</f>
        <v>0.035</v>
      </c>
      <c r="AJ413" s="380">
        <f t="array" aca="true" ref="AJ413">INDEX(KM_PCT,MATCH($A413,'Knowledge - Percentages'!$B:$B,0),'Data - Knowledge'!AJ$8)/100</f>
        <v>0.035</v>
      </c>
      <c r="AK413" s="380">
        <f t="array" aca="true" ref="AK413">INDEX(KM_PCT,MATCH($A413,'Knowledge - Percentages'!$B:$B,0),'Data - Knowledge'!AK$8)/100</f>
        <v>0.033</v>
      </c>
      <c r="AL413" s="380">
        <f t="array" aca="true" ref="AL413">INDEX(KM_PCT,MATCH($A413,'Knowledge - Percentages'!$B:$B,0),'Data - Knowledge'!AL$8)/100</f>
        <v>0.033</v>
      </c>
      <c r="AM413" s="380">
        <f t="array" aca="true" ref="AM413">INDEX(KM_PCT,MATCH($A413,'Knowledge - Percentages'!$B:$B,0),'Data - Knowledge'!AM$8)/100</f>
        <v>0.033</v>
      </c>
      <c r="AN413" s="380">
        <f t="array" aca="true" ref="AN413">INDEX(KM_PCT,MATCH($A413,'Knowledge - Percentages'!$B:$B,0),'Data - Knowledge'!AN$8)/100</f>
        <v>0.035</v>
      </c>
      <c r="AO413" s="380">
        <f t="array" aca="true" ref="AO413">INDEX(KM_PCT,MATCH($A413,'Knowledge - Percentages'!$B:$B,0),'Data - Knowledge'!AO$8)/100</f>
        <v>0.035</v>
      </c>
      <c r="AP413" s="380">
        <f t="array" aca="true" ref="AP413">INDEX(KM_PCT,MATCH($A413,'Knowledge - Percentages'!$B:$B,0),'Data - Knowledge'!AP$8)/100</f>
        <v>0.035</v>
      </c>
      <c r="AQ413" s="380">
        <f t="array" aca="true" ref="AQ413">INDEX(KM_PCT,MATCH($A413,'Knowledge - Percentages'!$B:$B,0),'Data - Knowledge'!AQ$8)/100</f>
        <v>0.038</v>
      </c>
      <c r="AR413" s="380">
        <f t="array" aca="true" ref="AR413">INDEX(KM_PCT,MATCH($A413,'Knowledge - Percentages'!$B:$B,0),'Data - Knowledge'!AR$8)/100</f>
        <v>0.031</v>
      </c>
      <c r="AS413" s="380">
        <f t="array" aca="true" ref="AS413">INDEX(KM_PCT,MATCH($A413,'Knowledge - Percentages'!$B:$B,0),'Data - Knowledge'!AS$8)/100</f>
        <v>0.031</v>
      </c>
      <c r="AT413" s="380">
        <f t="array" aca="true" ref="AT413">INDEX(KM_PCT,MATCH($A413,'Knowledge - Percentages'!$B:$B,0),'Data - Knowledge'!AT$8)/100</f>
        <v>0.031</v>
      </c>
      <c r="AU413" s="380">
        <f t="array" aca="true" ref="AU413">INDEX(KM_PCT,MATCH($A413,'Knowledge - Percentages'!$B:$B,0),'Data - Knowledge'!AU$8)/100</f>
        <v>0.028999999999999998</v>
      </c>
      <c r="AV413" s="380">
        <f t="array" aca="true" ref="AV413">INDEX(KM_PCT,MATCH($A413,'Knowledge - Percentages'!$B:$B,0),'Data - Knowledge'!AV$8)/100</f>
        <v>0.028999999999999998</v>
      </c>
      <c r="AW413" s="380">
        <f t="array" aca="true" ref="AW413">INDEX(KM_PCT,MATCH($A413,'Knowledge - Percentages'!$B:$B,0),'Data - Knowledge'!AW$8)/100</f>
        <v>0.024</v>
      </c>
      <c r="AX413" s="380">
        <f t="array" aca="true" ref="AX413">INDEX(KM_PCT,MATCH($A413,'Knowledge - Percentages'!$B:$B,0),'Data - Knowledge'!AX$8)/100</f>
        <v>0.028999999999999998</v>
      </c>
      <c r="AY413" s="380">
        <f t="array" aca="true" ref="AY413">INDEX(KM_PCT,MATCH($A413,'Knowledge - Percentages'!$B:$B,0),'Data - Knowledge'!AY$8)/100</f>
        <v>0.031</v>
      </c>
      <c r="AZ413" s="380">
        <f t="array" aca="true" ref="AZ413">INDEX(KM_PCT,MATCH($A413,'Knowledge - Percentages'!$B:$B,0),'Data - Knowledge'!AZ$8)/100</f>
        <v>0.031</v>
      </c>
      <c r="BA413" s="380">
        <f t="array" aca="true" ref="BA413">INDEX(KM_PCT,MATCH($A413,'Knowledge - Percentages'!$B:$B,0),'Data - Knowledge'!BA$8)/100</f>
        <v>0.031</v>
      </c>
      <c r="BB413" s="380">
        <f t="array" aca="true" ref="BB413">INDEX(KM_PCT,MATCH($A413,'Knowledge - Percentages'!$B:$B,0),'Data - Knowledge'!BB$8)/100</f>
        <v>0.031</v>
      </c>
      <c r="BC413" s="380">
        <f t="array" aca="true" ref="BC413">INDEX(KM_PCT,MATCH($A413,'Knowledge - Percentages'!$B:$B,0),'Data - Knowledge'!BC$8)/100</f>
        <v>0.031</v>
      </c>
      <c r="BD413" s="380">
        <f t="array" aca="true" ref="BD413">INDEX(KM_PCT,MATCH($A413,'Knowledge - Percentages'!$B:$B,0),'Data - Knowledge'!BD$8)/100</f>
        <v>0.031</v>
      </c>
      <c r="BE413" s="380">
        <f t="array" aca="true" ref="BE413">INDEX(KM_PCT,MATCH($A413,'Knowledge - Percentages'!$B:$B,0),'Data - Knowledge'!BE$8)/100</f>
        <v>0.031</v>
      </c>
      <c r="BF413" s="380">
        <f t="array" aca="true" ref="BF413">INDEX(KM_PCT,MATCH($A413,'Knowledge - Percentages'!$B:$B,0),'Data - Knowledge'!BF$8)/100</f>
        <v>0.031</v>
      </c>
      <c r="BG413" s="380">
        <f t="array" aca="true" ref="BG413">INDEX(KM_PCT,MATCH($A413,'Knowledge - Percentages'!$B:$B,0),'Data - Knowledge'!BG$8)/100</f>
        <v>0.034</v>
      </c>
      <c r="BH413" s="380">
        <f t="array" aca="true" ref="BH413">INDEX(KM_PCT,MATCH($A413,'Knowledge - Percentages'!$B:$B,0),'Data - Knowledge'!BH$8)/100</f>
        <v>0.035</v>
      </c>
      <c r="BI413" s="380">
        <f t="array" aca="true" ref="BI413">INDEX(KM_PCT,MATCH($A413,'Knowledge - Percentages'!$B:$B,0),'Data - Knowledge'!BI$8)/100</f>
        <v>0.035</v>
      </c>
      <c r="BJ413" s="380">
        <f t="array" aca="true" ref="BJ413">INDEX(KM_PCT,MATCH($A413,'Knowledge - Percentages'!$B:$B,0),'Data - Knowledge'!BJ$8)/100</f>
        <v>0.035</v>
      </c>
      <c r="BK413" s="380">
        <f t="array" aca="true" ref="BK413">INDEX(KM_PCT,MATCH($A413,'Knowledge - Percentages'!$B:$B,0),'Data - Knowledge'!BK$8)/100</f>
        <v>0.035</v>
      </c>
      <c r="BL413" s="380">
        <f t="array" aca="true" ref="BL413">INDEX(KM_PCT,MATCH($A413,'Knowledge - Percentages'!$B:$B,0),'Data - Knowledge'!BL$8)/100</f>
        <v>0.035</v>
      </c>
      <c r="BM413" s="380">
        <f t="array" aca="true" ref="BM413">INDEX(KM_PCT,MATCH($A413,'Knowledge - Percentages'!$B:$B,0),'Data - Knowledge'!BM$8)/100</f>
        <v>0.035</v>
      </c>
      <c r="BN413" s="380">
        <f t="array" aca="true" ref="BN413">INDEX(KM_PCT,MATCH($A413,'Knowledge - Percentages'!$B:$B,0),'Data - Knowledge'!BN$8)/100</f>
        <v>0.034</v>
      </c>
      <c r="BO413" s="380">
        <f t="array" aca="true" ref="BO413">INDEX(KM_PCT,MATCH($A413,'Knowledge - Percentages'!$B:$B,0),'Data - Knowledge'!BO$8)/100</f>
        <v>0.035</v>
      </c>
      <c r="BP413" s="380">
        <f t="array" aca="true" ref="BP413">INDEX(KM_PCT,MATCH($A413,'Knowledge - Percentages'!$B:$B,0),'Data - Knowledge'!BP$8)/100</f>
        <v>0.035</v>
      </c>
      <c r="BQ413" s="380">
        <f t="array" aca="true" ref="BQ413">INDEX(KM_PCT,MATCH($A413,'Knowledge - Percentages'!$B:$B,0),'Data - Knowledge'!BQ$8)/100</f>
        <v>0.024</v>
      </c>
    </row>
    <row r="414" spans="1:69">
      <c r="A414" t="s">
        <v>1375</v>
      </c>
      <c r="B414" t="s">
        <v>1195</v>
      </c>
      <c r="C414" t="s">
        <v>1367</v>
      </c>
      <c r="D414" t="s">
        <v>1376</v>
      </c>
      <c r="E414" s="373">
        <f>SUMPRODUCT($K$2:$BQ$2,$K414:$BQ414)/$J$2</f>
        <v>0.095265151515151539</v>
      </c>
      <c r="F414" s="379">
        <f>SUMPRODUCT($K$2:$BQ$2,$K414:$BQ414)</f>
        <v>25.150000000000006</v>
      </c>
      <c r="G414" s="373">
        <f>SUMPRODUCT($K$3:$BQ$3,$K414:$BQ414)/$J$3</f>
        <v>0.10863593429158111</v>
      </c>
      <c r="H414" s="379">
        <f>SUMPRODUCT($K$3:$BQ$3,$K414:$BQ414)</f>
        <v>1058.114</v>
      </c>
      <c r="I414" s="373">
        <f>CORREL($K$4:$BQ$4,$K414:$BQ414)</f>
        <v>-0.35056153112913041</v>
      </c>
      <c r="J414" s="379">
        <f>$E414/$G414*100</f>
        <v>87.6921178396256</v>
      </c>
      <c r="K414" s="380">
        <f t="array" aca="true" ref="K414">INDEX(KM_PCT,MATCH($A414,'Knowledge - Percentages'!$B:$B,0),'Data - Knowledge'!K$8)/100</f>
        <v>0.11</v>
      </c>
      <c r="L414" s="380">
        <f t="array" aca="true" ref="L414">INDEX(KM_PCT,MATCH($A414,'Knowledge - Percentages'!$B:$B,0),'Data - Knowledge'!L$8)/100</f>
        <v>0.115</v>
      </c>
      <c r="M414" s="380">
        <f t="array" aca="true" ref="M414">INDEX(KM_PCT,MATCH($A414,'Knowledge - Percentages'!$B:$B,0),'Data - Knowledge'!M$8)/100</f>
        <v>0.115</v>
      </c>
      <c r="N414" s="380">
        <f t="array" aca="true" ref="N414">INDEX(KM_PCT,MATCH($A414,'Knowledge - Percentages'!$B:$B,0),'Data - Knowledge'!N$8)/100</f>
        <v>0.115</v>
      </c>
      <c r="O414" s="380">
        <f t="array" aca="true" ref="O414">INDEX(KM_PCT,MATCH($A414,'Knowledge - Percentages'!$B:$B,0),'Data - Knowledge'!O$8)/100</f>
        <v>0.115</v>
      </c>
      <c r="P414" s="380">
        <f t="array" aca="true" ref="P414">INDEX(KM_PCT,MATCH($A414,'Knowledge - Percentages'!$B:$B,0),'Data - Knowledge'!P$8)/100</f>
        <v>0.115</v>
      </c>
      <c r="Q414" s="380">
        <f t="array" aca="true" ref="Q414">INDEX(KM_PCT,MATCH($A414,'Knowledge - Percentages'!$B:$B,0),'Data - Knowledge'!Q$8)/100</f>
        <v>0.115</v>
      </c>
      <c r="R414" s="380">
        <f t="array" aca="true" ref="R414">INDEX(KM_PCT,MATCH($A414,'Knowledge - Percentages'!$B:$B,0),'Data - Knowledge'!R$8)/100</f>
        <v>0.115</v>
      </c>
      <c r="S414" s="380">
        <f t="array" aca="true" ref="S414">INDEX(KM_PCT,MATCH($A414,'Knowledge - Percentages'!$B:$B,0),'Data - Knowledge'!S$8)/100</f>
        <v>0.11900000000000001</v>
      </c>
      <c r="T414" s="380">
        <f t="array" aca="true" ref="T414">INDEX(KM_PCT,MATCH($A414,'Knowledge - Percentages'!$B:$B,0),'Data - Knowledge'!T$8)/100</f>
        <v>0.115</v>
      </c>
      <c r="U414" s="380">
        <f t="array" aca="true" ref="U414">INDEX(KM_PCT,MATCH($A414,'Knowledge - Percentages'!$B:$B,0),'Data - Knowledge'!U$8)/100</f>
        <v>0.115</v>
      </c>
      <c r="V414" s="380">
        <f t="array" aca="true" ref="V414">INDEX(KM_PCT,MATCH($A414,'Knowledge - Percentages'!$B:$B,0),'Data - Knowledge'!V$8)/100</f>
        <v>0.115</v>
      </c>
      <c r="W414" s="380">
        <f t="array" aca="true" ref="W414">INDEX(KM_PCT,MATCH($A414,'Knowledge - Percentages'!$B:$B,0),'Data - Knowledge'!W$8)/100</f>
        <v>0.115</v>
      </c>
      <c r="X414" s="380">
        <f t="array" aca="true" ref="X414">INDEX(KM_PCT,MATCH($A414,'Knowledge - Percentages'!$B:$B,0),'Data - Knowledge'!X$8)/100</f>
        <v>0.126</v>
      </c>
      <c r="Y414" s="380">
        <f t="array" aca="true" ref="Y414">INDEX(KM_PCT,MATCH($A414,'Knowledge - Percentages'!$B:$B,0),'Data - Knowledge'!Y$8)/100</f>
        <v>0.136</v>
      </c>
      <c r="Z414" s="380">
        <f t="array" aca="true" ref="Z414">INDEX(KM_PCT,MATCH($A414,'Knowledge - Percentages'!$B:$B,0),'Data - Knowledge'!Z$8)/100</f>
        <v>0.126</v>
      </c>
      <c r="AA414" s="380">
        <f t="array" aca="true" ref="AA414">INDEX(KM_PCT,MATCH($A414,'Knowledge - Percentages'!$B:$B,0),'Data - Knowledge'!AA$8)/100</f>
        <v>0.126</v>
      </c>
      <c r="AB414" s="380">
        <f t="array" aca="true" ref="AB414">INDEX(KM_PCT,MATCH($A414,'Knowledge - Percentages'!$B:$B,0),'Data - Knowledge'!AB$8)/100</f>
        <v>0.11699999999999999</v>
      </c>
      <c r="AC414" s="380">
        <f t="array" aca="true" ref="AC414">INDEX(KM_PCT,MATCH($A414,'Knowledge - Percentages'!$B:$B,0),'Data - Knowledge'!AC$8)/100</f>
        <v>0.11699999999999999</v>
      </c>
      <c r="AD414" s="380">
        <f t="array" aca="true" ref="AD414">INDEX(KM_PCT,MATCH($A414,'Knowledge - Percentages'!$B:$B,0),'Data - Knowledge'!AD$8)/100</f>
        <v>0.11699999999999999</v>
      </c>
      <c r="AE414" s="380">
        <f t="array" aca="true" ref="AE414">INDEX(KM_PCT,MATCH($A414,'Knowledge - Percentages'!$B:$B,0),'Data - Knowledge'!AE$8)/100</f>
        <v>0.122</v>
      </c>
      <c r="AF414" s="380">
        <f t="array" aca="true" ref="AF414">INDEX(KM_PCT,MATCH($A414,'Knowledge - Percentages'!$B:$B,0),'Data - Knowledge'!AF$8)/100</f>
        <v>0.131</v>
      </c>
      <c r="AG414" s="380">
        <f t="array" aca="true" ref="AG414">INDEX(KM_PCT,MATCH($A414,'Knowledge - Percentages'!$B:$B,0),'Data - Knowledge'!AG$8)/100</f>
        <v>0.121</v>
      </c>
      <c r="AH414" s="380">
        <f t="array" aca="true" ref="AH414">INDEX(KM_PCT,MATCH($A414,'Knowledge - Percentages'!$B:$B,0),'Data - Knowledge'!AH$8)/100</f>
        <v>0.111</v>
      </c>
      <c r="AI414" s="380">
        <f t="array" aca="true" ref="AI414">INDEX(KM_PCT,MATCH($A414,'Knowledge - Percentages'!$B:$B,0),'Data - Knowledge'!AI$8)/100</f>
        <v>0.111</v>
      </c>
      <c r="AJ414" s="380">
        <f t="array" aca="true" ref="AJ414">INDEX(KM_PCT,MATCH($A414,'Knowledge - Percentages'!$B:$B,0),'Data - Knowledge'!AJ$8)/100</f>
        <v>0.111</v>
      </c>
      <c r="AK414" s="380">
        <f t="array" aca="true" ref="AK414">INDEX(KM_PCT,MATCH($A414,'Knowledge - Percentages'!$B:$B,0),'Data - Knowledge'!AK$8)/100</f>
        <v>0.111</v>
      </c>
      <c r="AL414" s="380">
        <f t="array" aca="true" ref="AL414">INDEX(KM_PCT,MATCH($A414,'Knowledge - Percentages'!$B:$B,0),'Data - Knowledge'!AL$8)/100</f>
        <v>0.111</v>
      </c>
      <c r="AM414" s="380">
        <f t="array" aca="true" ref="AM414">INDEX(KM_PCT,MATCH($A414,'Knowledge - Percentages'!$B:$B,0),'Data - Knowledge'!AM$8)/100</f>
        <v>0.111</v>
      </c>
      <c r="AN414" s="380">
        <f t="array" aca="true" ref="AN414">INDEX(KM_PCT,MATCH($A414,'Knowledge - Percentages'!$B:$B,0),'Data - Knowledge'!AN$8)/100</f>
        <v>0.10099999999999999</v>
      </c>
      <c r="AO414" s="380">
        <f t="array" aca="true" ref="AO414">INDEX(KM_PCT,MATCH($A414,'Knowledge - Percentages'!$B:$B,0),'Data - Knowledge'!AO$8)/100</f>
        <v>0.10400000000000001</v>
      </c>
      <c r="AP414" s="380">
        <f t="array" aca="true" ref="AP414">INDEX(KM_PCT,MATCH($A414,'Knowledge - Percentages'!$B:$B,0),'Data - Knowledge'!AP$8)/100</f>
        <v>0.111</v>
      </c>
      <c r="AQ414" s="380">
        <f t="array" aca="true" ref="AQ414">INDEX(KM_PCT,MATCH($A414,'Knowledge - Percentages'!$B:$B,0),'Data - Knowledge'!AQ$8)/100</f>
        <v>0.111</v>
      </c>
      <c r="AR414" s="380">
        <f t="array" aca="true" ref="AR414">INDEX(KM_PCT,MATCH($A414,'Knowledge - Percentages'!$B:$B,0),'Data - Knowledge'!AR$8)/100</f>
        <v>0.091</v>
      </c>
      <c r="AS414" s="380">
        <f t="array" aca="true" ref="AS414">INDEX(KM_PCT,MATCH($A414,'Knowledge - Percentages'!$B:$B,0),'Data - Knowledge'!AS$8)/100</f>
        <v>0.091</v>
      </c>
      <c r="AT414" s="380">
        <f t="array" aca="true" ref="AT414">INDEX(KM_PCT,MATCH($A414,'Knowledge - Percentages'!$B:$B,0),'Data - Knowledge'!AT$8)/100</f>
        <v>0.091</v>
      </c>
      <c r="AU414" s="380">
        <f t="array" aca="true" ref="AU414">INDEX(KM_PCT,MATCH($A414,'Knowledge - Percentages'!$B:$B,0),'Data - Knowledge'!AU$8)/100</f>
        <v>0.091</v>
      </c>
      <c r="AV414" s="380">
        <f t="array" aca="true" ref="AV414">INDEX(KM_PCT,MATCH($A414,'Knowledge - Percentages'!$B:$B,0),'Data - Knowledge'!AV$8)/100</f>
        <v>0.091</v>
      </c>
      <c r="AW414" s="380">
        <f t="array" aca="true" ref="AW414">INDEX(KM_PCT,MATCH($A414,'Knowledge - Percentages'!$B:$B,0),'Data - Knowledge'!AW$8)/100</f>
        <v>0.091</v>
      </c>
      <c r="AX414" s="380">
        <f t="array" aca="true" ref="AX414">INDEX(KM_PCT,MATCH($A414,'Knowledge - Percentages'!$B:$B,0),'Data - Knowledge'!AX$8)/100</f>
        <v>0.091</v>
      </c>
      <c r="AY414" s="380">
        <f t="array" aca="true" ref="AY414">INDEX(KM_PCT,MATCH($A414,'Knowledge - Percentages'!$B:$B,0),'Data - Knowledge'!AY$8)/100</f>
        <v>0.091</v>
      </c>
      <c r="AZ414" s="380">
        <f t="array" aca="true" ref="AZ414">INDEX(KM_PCT,MATCH($A414,'Knowledge - Percentages'!$B:$B,0),'Data - Knowledge'!AZ$8)/100</f>
        <v>0.094</v>
      </c>
      <c r="BA414" s="380">
        <f t="array" aca="true" ref="BA414">INDEX(KM_PCT,MATCH($A414,'Knowledge - Percentages'!$B:$B,0),'Data - Knowledge'!BA$8)/100</f>
        <v>0.091</v>
      </c>
      <c r="BB414" s="380">
        <f t="array" aca="true" ref="BB414">INDEX(KM_PCT,MATCH($A414,'Knowledge - Percentages'!$B:$B,0),'Data - Knowledge'!BB$8)/100</f>
        <v>0.091</v>
      </c>
      <c r="BC414" s="380">
        <f t="array" aca="true" ref="BC414">INDEX(KM_PCT,MATCH($A414,'Knowledge - Percentages'!$B:$B,0),'Data - Knowledge'!BC$8)/100</f>
        <v>0.073</v>
      </c>
      <c r="BD414" s="380">
        <f t="array" aca="true" ref="BD414">INDEX(KM_PCT,MATCH($A414,'Knowledge - Percentages'!$B:$B,0),'Data - Knowledge'!BD$8)/100</f>
        <v>0.073</v>
      </c>
      <c r="BE414" s="380">
        <f t="array" aca="true" ref="BE414">INDEX(KM_PCT,MATCH($A414,'Knowledge - Percentages'!$B:$B,0),'Data - Knowledge'!BE$8)/100</f>
        <v>0.075</v>
      </c>
      <c r="BF414" s="380">
        <f t="array" aca="true" ref="BF414">INDEX(KM_PCT,MATCH($A414,'Knowledge - Percentages'!$B:$B,0),'Data - Knowledge'!BF$8)/100</f>
        <v>0.075</v>
      </c>
      <c r="BG414" s="380">
        <f t="array" aca="true" ref="BG414">INDEX(KM_PCT,MATCH($A414,'Knowledge - Percentages'!$B:$B,0),'Data - Knowledge'!BG$8)/100</f>
        <v>0.10099999999999999</v>
      </c>
      <c r="BH414" s="380">
        <f t="array" aca="true" ref="BH414">INDEX(KM_PCT,MATCH($A414,'Knowledge - Percentages'!$B:$B,0),'Data - Knowledge'!BH$8)/100</f>
        <v>0.10099999999999999</v>
      </c>
      <c r="BI414" s="380">
        <f t="array" aca="true" ref="BI414">INDEX(KM_PCT,MATCH($A414,'Knowledge - Percentages'!$B:$B,0),'Data - Knowledge'!BI$8)/100</f>
        <v>0.10099999999999999</v>
      </c>
      <c r="BJ414" s="380">
        <f t="array" aca="true" ref="BJ414">INDEX(KM_PCT,MATCH($A414,'Knowledge - Percentages'!$B:$B,0),'Data - Knowledge'!BJ$8)/100</f>
        <v>0.092</v>
      </c>
      <c r="BK414" s="380">
        <f t="array" aca="true" ref="BK414">INDEX(KM_PCT,MATCH($A414,'Knowledge - Percentages'!$B:$B,0),'Data - Knowledge'!BK$8)/100</f>
        <v>0.111</v>
      </c>
      <c r="BL414" s="380">
        <f t="array" aca="true" ref="BL414">INDEX(KM_PCT,MATCH($A414,'Knowledge - Percentages'!$B:$B,0),'Data - Knowledge'!BL$8)/100</f>
        <v>0.107</v>
      </c>
      <c r="BM414" s="380">
        <f t="array" aca="true" ref="BM414">INDEX(KM_PCT,MATCH($A414,'Knowledge - Percentages'!$B:$B,0),'Data - Knowledge'!BM$8)/100</f>
        <v>0.10099999999999999</v>
      </c>
      <c r="BN414" s="380">
        <f t="array" aca="true" ref="BN414">INDEX(KM_PCT,MATCH($A414,'Knowledge - Percentages'!$B:$B,0),'Data - Knowledge'!BN$8)/100</f>
        <v>0.10099999999999999</v>
      </c>
      <c r="BO414" s="380">
        <f t="array" aca="true" ref="BO414">INDEX(KM_PCT,MATCH($A414,'Knowledge - Percentages'!$B:$B,0),'Data - Knowledge'!BO$8)/100</f>
        <v>0.091</v>
      </c>
      <c r="BP414" s="380">
        <f t="array" aca="true" ref="BP414">INDEX(KM_PCT,MATCH($A414,'Knowledge - Percentages'!$B:$B,0),'Data - Knowledge'!BP$8)/100</f>
        <v>0.091</v>
      </c>
      <c r="BQ414" s="380">
        <f t="array" aca="true" ref="BQ414">INDEX(KM_PCT,MATCH($A414,'Knowledge - Percentages'!$B:$B,0),'Data - Knowledge'!BQ$8)/100</f>
        <v>0.086</v>
      </c>
    </row>
    <row r="415" spans="1:69">
      <c r="A415" t="s">
        <v>760</v>
      </c>
      <c r="B415" t="s">
        <v>1195</v>
      </c>
      <c r="C415" t="s">
        <v>1367</v>
      </c>
      <c r="D415" t="s">
        <v>761</v>
      </c>
      <c r="E415" s="373">
        <f>SUMPRODUCT($K$2:$BQ$2,$K415:$BQ415)/$J$2</f>
        <v>0.22771590909090911</v>
      </c>
      <c r="F415" s="379">
        <f>SUMPRODUCT($K$2:$BQ$2,$K415:$BQ415)</f>
        <v>60.117000000000004</v>
      </c>
      <c r="G415" s="373">
        <f>SUMPRODUCT($K$3:$BQ$3,$K415:$BQ415)/$J$3</f>
        <v>0.29875893223819311</v>
      </c>
      <c r="H415" s="379">
        <f>SUMPRODUCT($K$3:$BQ$3,$K415:$BQ415)</f>
        <v>2909.9120000000007</v>
      </c>
      <c r="I415" s="373">
        <f>CORREL($K$4:$BQ$4,$K415:$BQ415)</f>
        <v>-0.39150215372742247</v>
      </c>
      <c r="J415" s="379">
        <f>$E415/$G415*100</f>
        <v>76.220619542634068</v>
      </c>
      <c r="K415" s="380">
        <f t="array" aca="true" ref="K415">INDEX(KM_PCT,MATCH($A415,'Knowledge - Percentages'!$B:$B,0),'Data - Knowledge'!K$8)/100</f>
        <v>0.34299999999999997</v>
      </c>
      <c r="L415" s="380">
        <f t="array" aca="true" ref="L415">INDEX(KM_PCT,MATCH($A415,'Knowledge - Percentages'!$B:$B,0),'Data - Knowledge'!L$8)/100</f>
        <v>0.34299999999999997</v>
      </c>
      <c r="M415" s="380">
        <f t="array" aca="true" ref="M415">INDEX(KM_PCT,MATCH($A415,'Knowledge - Percentages'!$B:$B,0),'Data - Knowledge'!M$8)/100</f>
        <v>0.34299999999999997</v>
      </c>
      <c r="N415" s="380">
        <f t="array" aca="true" ref="N415">INDEX(KM_PCT,MATCH($A415,'Knowledge - Percentages'!$B:$B,0),'Data - Knowledge'!N$8)/100</f>
        <v>0.353</v>
      </c>
      <c r="O415" s="380">
        <f t="array" aca="true" ref="O415">INDEX(KM_PCT,MATCH($A415,'Knowledge - Percentages'!$B:$B,0),'Data - Knowledge'!O$8)/100</f>
        <v>0.353</v>
      </c>
      <c r="P415" s="380">
        <f t="array" aca="true" ref="P415">INDEX(KM_PCT,MATCH($A415,'Knowledge - Percentages'!$B:$B,0),'Data - Knowledge'!P$8)/100</f>
        <v>0.353</v>
      </c>
      <c r="Q415" s="380">
        <f t="array" aca="true" ref="Q415">INDEX(KM_PCT,MATCH($A415,'Knowledge - Percentages'!$B:$B,0),'Data - Knowledge'!Q$8)/100</f>
        <v>0.353</v>
      </c>
      <c r="R415" s="380">
        <f t="array" aca="true" ref="R415">INDEX(KM_PCT,MATCH($A415,'Knowledge - Percentages'!$B:$B,0),'Data - Knowledge'!R$8)/100</f>
        <v>0.353</v>
      </c>
      <c r="S415" s="380">
        <f t="array" aca="true" ref="S415">INDEX(KM_PCT,MATCH($A415,'Knowledge - Percentages'!$B:$B,0),'Data - Knowledge'!S$8)/100</f>
        <v>0.392</v>
      </c>
      <c r="T415" s="380">
        <f t="array" aca="true" ref="T415">INDEX(KM_PCT,MATCH($A415,'Knowledge - Percentages'!$B:$B,0),'Data - Knowledge'!T$8)/100</f>
        <v>0.327</v>
      </c>
      <c r="U415" s="380">
        <f t="array" aca="true" ref="U415">INDEX(KM_PCT,MATCH($A415,'Knowledge - Percentages'!$B:$B,0),'Data - Knowledge'!U$8)/100</f>
        <v>0.327</v>
      </c>
      <c r="V415" s="380">
        <f t="array" aca="true" ref="V415">INDEX(KM_PCT,MATCH($A415,'Knowledge - Percentages'!$B:$B,0),'Data - Knowledge'!V$8)/100</f>
        <v>0.294</v>
      </c>
      <c r="W415" s="380">
        <f t="array" aca="true" ref="W415">INDEX(KM_PCT,MATCH($A415,'Knowledge - Percentages'!$B:$B,0),'Data - Knowledge'!W$8)/100</f>
        <v>0.327</v>
      </c>
      <c r="X415" s="380">
        <f t="array" aca="true" ref="X415">INDEX(KM_PCT,MATCH($A415,'Knowledge - Percentages'!$B:$B,0),'Data - Knowledge'!X$8)/100</f>
        <v>0.33299999999999996</v>
      </c>
      <c r="Y415" s="380">
        <f t="array" aca="true" ref="Y415">INDEX(KM_PCT,MATCH($A415,'Knowledge - Percentages'!$B:$B,0),'Data - Knowledge'!Y$8)/100</f>
        <v>0.38299999999999995</v>
      </c>
      <c r="Z415" s="380">
        <f t="array" aca="true" ref="Z415">INDEX(KM_PCT,MATCH($A415,'Knowledge - Percentages'!$B:$B,0),'Data - Knowledge'!Z$8)/100</f>
        <v>0.265</v>
      </c>
      <c r="AA415" s="380">
        <f t="array" aca="true" ref="AA415">INDEX(KM_PCT,MATCH($A415,'Knowledge - Percentages'!$B:$B,0),'Data - Knowledge'!AA$8)/100</f>
        <v>0.29600000000000004</v>
      </c>
      <c r="AB415" s="380">
        <f t="array" aca="true" ref="AB415">INDEX(KM_PCT,MATCH($A415,'Knowledge - Percentages'!$B:$B,0),'Data - Knowledge'!AB$8)/100</f>
        <v>0.298</v>
      </c>
      <c r="AC415" s="380">
        <f t="array" aca="true" ref="AC415">INDEX(KM_PCT,MATCH($A415,'Knowledge - Percentages'!$B:$B,0),'Data - Knowledge'!AC$8)/100</f>
        <v>0.298</v>
      </c>
      <c r="AD415" s="380">
        <f t="array" aca="true" ref="AD415">INDEX(KM_PCT,MATCH($A415,'Knowledge - Percentages'!$B:$B,0),'Data - Knowledge'!AD$8)/100</f>
        <v>0.298</v>
      </c>
      <c r="AE415" s="380">
        <f t="array" aca="true" ref="AE415">INDEX(KM_PCT,MATCH($A415,'Knowledge - Percentages'!$B:$B,0),'Data - Knowledge'!AE$8)/100</f>
        <v>0.321</v>
      </c>
      <c r="AF415" s="380">
        <f t="array" aca="true" ref="AF415">INDEX(KM_PCT,MATCH($A415,'Knowledge - Percentages'!$B:$B,0),'Data - Knowledge'!AF$8)/100</f>
        <v>0.311</v>
      </c>
      <c r="AG415" s="380">
        <f t="array" aca="true" ref="AG415">INDEX(KM_PCT,MATCH($A415,'Knowledge - Percentages'!$B:$B,0),'Data - Knowledge'!AG$8)/100</f>
        <v>0.297</v>
      </c>
      <c r="AH415" s="380">
        <f t="array" aca="true" ref="AH415">INDEX(KM_PCT,MATCH($A415,'Knowledge - Percentages'!$B:$B,0),'Data - Knowledge'!AH$8)/100</f>
        <v>0.282</v>
      </c>
      <c r="AI415" s="380">
        <f t="array" aca="true" ref="AI415">INDEX(KM_PCT,MATCH($A415,'Knowledge - Percentages'!$B:$B,0),'Data - Knowledge'!AI$8)/100</f>
        <v>0.282</v>
      </c>
      <c r="AJ415" s="380">
        <f t="array" aca="true" ref="AJ415">INDEX(KM_PCT,MATCH($A415,'Knowledge - Percentages'!$B:$B,0),'Data - Knowledge'!AJ$8)/100</f>
        <v>0.31</v>
      </c>
      <c r="AK415" s="380">
        <f t="array" aca="true" ref="AK415">INDEX(KM_PCT,MATCH($A415,'Knowledge - Percentages'!$B:$B,0),'Data - Knowledge'!AK$8)/100</f>
        <v>0.282</v>
      </c>
      <c r="AL415" s="380">
        <f t="array" aca="true" ref="AL415">INDEX(KM_PCT,MATCH($A415,'Knowledge - Percentages'!$B:$B,0),'Data - Knowledge'!AL$8)/100</f>
        <v>0.282</v>
      </c>
      <c r="AM415" s="380">
        <f t="array" aca="true" ref="AM415">INDEX(KM_PCT,MATCH($A415,'Knowledge - Percentages'!$B:$B,0),'Data - Knowledge'!AM$8)/100</f>
        <v>0.282</v>
      </c>
      <c r="AN415" s="380">
        <f t="array" aca="true" ref="AN415">INDEX(KM_PCT,MATCH($A415,'Knowledge - Percentages'!$B:$B,0),'Data - Knowledge'!AN$8)/100</f>
        <v>0.263</v>
      </c>
      <c r="AO415" s="380">
        <f t="array" aca="true" ref="AO415">INDEX(KM_PCT,MATCH($A415,'Knowledge - Percentages'!$B:$B,0),'Data - Knowledge'!AO$8)/100</f>
        <v>0.263</v>
      </c>
      <c r="AP415" s="380">
        <f t="array" aca="true" ref="AP415">INDEX(KM_PCT,MATCH($A415,'Knowledge - Percentages'!$B:$B,0),'Data - Knowledge'!AP$8)/100</f>
        <v>0.29100000000000004</v>
      </c>
      <c r="AQ415" s="380">
        <f t="array" aca="true" ref="AQ415">INDEX(KM_PCT,MATCH($A415,'Knowledge - Percentages'!$B:$B,0),'Data - Knowledge'!AQ$8)/100</f>
        <v>0.282</v>
      </c>
      <c r="AR415" s="380">
        <f t="array" aca="true" ref="AR415">INDEX(KM_PCT,MATCH($A415,'Knowledge - Percentages'!$B:$B,0),'Data - Knowledge'!AR$8)/100</f>
        <v>0.22899999999999998</v>
      </c>
      <c r="AS415" s="380">
        <f t="array" aca="true" ref="AS415">INDEX(KM_PCT,MATCH($A415,'Knowledge - Percentages'!$B:$B,0),'Data - Knowledge'!AS$8)/100</f>
        <v>0.28600000000000003</v>
      </c>
      <c r="AT415" s="380">
        <f t="array" aca="true" ref="AT415">INDEX(KM_PCT,MATCH($A415,'Knowledge - Percentages'!$B:$B,0),'Data - Knowledge'!AT$8)/100</f>
        <v>0.22899999999999998</v>
      </c>
      <c r="AU415" s="380">
        <f t="array" aca="true" ref="AU415">INDEX(KM_PCT,MATCH($A415,'Knowledge - Percentages'!$B:$B,0),'Data - Knowledge'!AU$8)/100</f>
        <v>0.22899999999999998</v>
      </c>
      <c r="AV415" s="380">
        <f t="array" aca="true" ref="AV415">INDEX(KM_PCT,MATCH($A415,'Knowledge - Percentages'!$B:$B,0),'Data - Knowledge'!AV$8)/100</f>
        <v>0.22899999999999998</v>
      </c>
      <c r="AW415" s="380">
        <f t="array" aca="true" ref="AW415">INDEX(KM_PCT,MATCH($A415,'Knowledge - Percentages'!$B:$B,0),'Data - Knowledge'!AW$8)/100</f>
        <v>0.22899999999999998</v>
      </c>
      <c r="AX415" s="380">
        <f t="array" aca="true" ref="AX415">INDEX(KM_PCT,MATCH($A415,'Knowledge - Percentages'!$B:$B,0),'Data - Knowledge'!AX$8)/100</f>
        <v>0.22899999999999998</v>
      </c>
      <c r="AY415" s="380">
        <f t="array" aca="true" ref="AY415">INDEX(KM_PCT,MATCH($A415,'Knowledge - Percentages'!$B:$B,0),'Data - Knowledge'!AY$8)/100</f>
        <v>0.22899999999999998</v>
      </c>
      <c r="AZ415" s="380">
        <f t="array" aca="true" ref="AZ415">INDEX(KM_PCT,MATCH($A415,'Knowledge - Percentages'!$B:$B,0),'Data - Knowledge'!AZ$8)/100</f>
        <v>0.247</v>
      </c>
      <c r="BA415" s="380">
        <f t="array" aca="true" ref="BA415">INDEX(KM_PCT,MATCH($A415,'Knowledge - Percentages'!$B:$B,0),'Data - Knowledge'!BA$8)/100</f>
        <v>0.22899999999999998</v>
      </c>
      <c r="BB415" s="380">
        <f t="array" aca="true" ref="BB415">INDEX(KM_PCT,MATCH($A415,'Knowledge - Percentages'!$B:$B,0),'Data - Knowledge'!BB$8)/100</f>
        <v>0.22899999999999998</v>
      </c>
      <c r="BC415" s="380">
        <f t="array" aca="true" ref="BC415">INDEX(KM_PCT,MATCH($A415,'Knowledge - Percentages'!$B:$B,0),'Data - Knowledge'!BC$8)/100</f>
        <v>0.18600000000000003</v>
      </c>
      <c r="BD415" s="380">
        <f t="array" aca="true" ref="BD415">INDEX(KM_PCT,MATCH($A415,'Knowledge - Percentages'!$B:$B,0),'Data - Knowledge'!BD$8)/100</f>
        <v>0.18600000000000003</v>
      </c>
      <c r="BE415" s="380">
        <f t="array" aca="true" ref="BE415">INDEX(KM_PCT,MATCH($A415,'Knowledge - Percentages'!$B:$B,0),'Data - Knowledge'!BE$8)/100</f>
        <v>0.185</v>
      </c>
      <c r="BF415" s="380">
        <f t="array" aca="true" ref="BF415">INDEX(KM_PCT,MATCH($A415,'Knowledge - Percentages'!$B:$B,0),'Data - Knowledge'!BF$8)/100</f>
        <v>0.18600000000000003</v>
      </c>
      <c r="BG415" s="380">
        <f t="array" aca="true" ref="BG415">INDEX(KM_PCT,MATCH($A415,'Knowledge - Percentages'!$B:$B,0),'Data - Knowledge'!BG$8)/100</f>
        <v>0.243</v>
      </c>
      <c r="BH415" s="380">
        <f t="array" aca="true" ref="BH415">INDEX(KM_PCT,MATCH($A415,'Knowledge - Percentages'!$B:$B,0),'Data - Knowledge'!BH$8)/100</f>
        <v>0.243</v>
      </c>
      <c r="BI415" s="380">
        <f t="array" aca="true" ref="BI415">INDEX(KM_PCT,MATCH($A415,'Knowledge - Percentages'!$B:$B,0),'Data - Knowledge'!BI$8)/100</f>
        <v>0.251</v>
      </c>
      <c r="BJ415" s="380">
        <f t="array" aca="true" ref="BJ415">INDEX(KM_PCT,MATCH($A415,'Knowledge - Percentages'!$B:$B,0),'Data - Knowledge'!BJ$8)/100</f>
        <v>0.198</v>
      </c>
      <c r="BK415" s="380">
        <f t="array" aca="true" ref="BK415">INDEX(KM_PCT,MATCH($A415,'Knowledge - Percentages'!$B:$B,0),'Data - Knowledge'!BK$8)/100</f>
        <v>0.198</v>
      </c>
      <c r="BL415" s="380">
        <f t="array" aca="true" ref="BL415">INDEX(KM_PCT,MATCH($A415,'Knowledge - Percentages'!$B:$B,0),'Data - Knowledge'!BL$8)/100</f>
        <v>0.198</v>
      </c>
      <c r="BM415" s="380">
        <f t="array" aca="true" ref="BM415">INDEX(KM_PCT,MATCH($A415,'Knowledge - Percentages'!$B:$B,0),'Data - Knowledge'!BM$8)/100</f>
        <v>0.198</v>
      </c>
      <c r="BN415" s="380">
        <f t="array" aca="true" ref="BN415">INDEX(KM_PCT,MATCH($A415,'Knowledge - Percentages'!$B:$B,0),'Data - Knowledge'!BN$8)/100</f>
        <v>0.141</v>
      </c>
      <c r="BO415" s="380">
        <f t="array" aca="true" ref="BO415">INDEX(KM_PCT,MATCH($A415,'Knowledge - Percentages'!$B:$B,0),'Data - Knowledge'!BO$8)/100</f>
        <v>0.22</v>
      </c>
      <c r="BP415" s="380">
        <f t="array" aca="true" ref="BP415">INDEX(KM_PCT,MATCH($A415,'Knowledge - Percentages'!$B:$B,0),'Data - Knowledge'!BP$8)/100</f>
        <v>0.20600000000000002</v>
      </c>
      <c r="BQ415" s="380">
        <f t="array" aca="true" ref="BQ415">INDEX(KM_PCT,MATCH($A415,'Knowledge - Percentages'!$B:$B,0),'Data - Knowledge'!BQ$8)/100</f>
        <v>0.22</v>
      </c>
    </row>
    <row r="416" spans="1:69">
      <c r="A416" t="s">
        <v>762</v>
      </c>
      <c r="B416" t="s">
        <v>1195</v>
      </c>
      <c r="C416" t="s">
        <v>1367</v>
      </c>
      <c r="D416" t="s">
        <v>763</v>
      </c>
      <c r="E416" s="373">
        <f>SUMPRODUCT($K$2:$BQ$2,$K416:$BQ416)/$J$2</f>
        <v>0.14055303030303029</v>
      </c>
      <c r="F416" s="379">
        <f>SUMPRODUCT($K$2:$BQ$2,$K416:$BQ416)</f>
        <v>37.105999999999995</v>
      </c>
      <c r="G416" s="373">
        <f>SUMPRODUCT($K$3:$BQ$3,$K416:$BQ416)/$J$3</f>
        <v>0.16011622176591375</v>
      </c>
      <c r="H416" s="379">
        <f>SUMPRODUCT($K$3:$BQ$3,$K416:$BQ416)</f>
        <v>1559.532</v>
      </c>
      <c r="I416" s="373">
        <f>CORREL($K$4:$BQ$4,$K416:$BQ416)</f>
        <v>-0.31041492088860462</v>
      </c>
      <c r="J416" s="379">
        <f>$E416/$G416*100</f>
        <v>87.781880407167989</v>
      </c>
      <c r="K416" s="380">
        <f t="array" aca="true" ref="K416">INDEX(KM_PCT,MATCH($A416,'Knowledge - Percentages'!$B:$B,0),'Data - Knowledge'!K$8)/100</f>
        <v>0.16899999999999998</v>
      </c>
      <c r="L416" s="380">
        <f t="array" aca="true" ref="L416">INDEX(KM_PCT,MATCH($A416,'Knowledge - Percentages'!$B:$B,0),'Data - Knowledge'!L$8)/100</f>
        <v>0.214</v>
      </c>
      <c r="M416" s="380">
        <f t="array" aca="true" ref="M416">INDEX(KM_PCT,MATCH($A416,'Knowledge - Percentages'!$B:$B,0),'Data - Knowledge'!M$8)/100</f>
        <v>0.16899999999999998</v>
      </c>
      <c r="N416" s="380">
        <f t="array" aca="true" ref="N416">INDEX(KM_PCT,MATCH($A416,'Knowledge - Percentages'!$B:$B,0),'Data - Knowledge'!N$8)/100</f>
        <v>0.175</v>
      </c>
      <c r="O416" s="380">
        <f t="array" aca="true" ref="O416">INDEX(KM_PCT,MATCH($A416,'Knowledge - Percentages'!$B:$B,0),'Data - Knowledge'!O$8)/100</f>
        <v>0.175</v>
      </c>
      <c r="P416" s="380">
        <f t="array" aca="true" ref="P416">INDEX(KM_PCT,MATCH($A416,'Knowledge - Percentages'!$B:$B,0),'Data - Knowledge'!P$8)/100</f>
        <v>0.175</v>
      </c>
      <c r="Q416" s="380">
        <f t="array" aca="true" ref="Q416">INDEX(KM_PCT,MATCH($A416,'Knowledge - Percentages'!$B:$B,0),'Data - Knowledge'!Q$8)/100</f>
        <v>0.175</v>
      </c>
      <c r="R416" s="380">
        <f t="array" aca="true" ref="R416">INDEX(KM_PCT,MATCH($A416,'Knowledge - Percentages'!$B:$B,0),'Data - Knowledge'!R$8)/100</f>
        <v>0.20199999999999999</v>
      </c>
      <c r="S416" s="380">
        <f t="array" aca="true" ref="S416">INDEX(KM_PCT,MATCH($A416,'Knowledge - Percentages'!$B:$B,0),'Data - Knowledge'!S$8)/100</f>
        <v>0.204</v>
      </c>
      <c r="T416" s="380">
        <f t="array" aca="true" ref="T416">INDEX(KM_PCT,MATCH($A416,'Knowledge - Percentages'!$B:$B,0),'Data - Knowledge'!T$8)/100</f>
        <v>0.16899999999999998</v>
      </c>
      <c r="U416" s="380">
        <f t="array" aca="true" ref="U416">INDEX(KM_PCT,MATCH($A416,'Knowledge - Percentages'!$B:$B,0),'Data - Knowledge'!U$8)/100</f>
        <v>0.16899999999999998</v>
      </c>
      <c r="V416" s="380">
        <f t="array" aca="true" ref="V416">INDEX(KM_PCT,MATCH($A416,'Knowledge - Percentages'!$B:$B,0),'Data - Knowledge'!V$8)/100</f>
        <v>0.158</v>
      </c>
      <c r="W416" s="380">
        <f t="array" aca="true" ref="W416">INDEX(KM_PCT,MATCH($A416,'Knowledge - Percentages'!$B:$B,0),'Data - Knowledge'!W$8)/100</f>
        <v>0.16899999999999998</v>
      </c>
      <c r="X416" s="380">
        <f t="array" aca="true" ref="X416">INDEX(KM_PCT,MATCH($A416,'Knowledge - Percentages'!$B:$B,0),'Data - Knowledge'!X$8)/100</f>
        <v>0.17300000000000001</v>
      </c>
      <c r="Y416" s="380">
        <f t="array" aca="true" ref="Y416">INDEX(KM_PCT,MATCH($A416,'Knowledge - Percentages'!$B:$B,0),'Data - Knowledge'!Y$8)/100</f>
        <v>0.17300000000000001</v>
      </c>
      <c r="Z416" s="380">
        <f t="array" aca="true" ref="Z416">INDEX(KM_PCT,MATCH($A416,'Knowledge - Percentages'!$B:$B,0),'Data - Knowledge'!Z$8)/100</f>
        <v>0.177</v>
      </c>
      <c r="AA416" s="380">
        <f t="array" aca="true" ref="AA416">INDEX(KM_PCT,MATCH($A416,'Knowledge - Percentages'!$B:$B,0),'Data - Knowledge'!AA$8)/100</f>
        <v>0.17300000000000001</v>
      </c>
      <c r="AB416" s="380">
        <f t="array" aca="true" ref="AB416">INDEX(KM_PCT,MATCH($A416,'Knowledge - Percentages'!$B:$B,0),'Data - Knowledge'!AB$8)/100</f>
        <v>0.171</v>
      </c>
      <c r="AC416" s="380">
        <f t="array" aca="true" ref="AC416">INDEX(KM_PCT,MATCH($A416,'Knowledge - Percentages'!$B:$B,0),'Data - Knowledge'!AC$8)/100</f>
        <v>0.16899999999999998</v>
      </c>
      <c r="AD416" s="380">
        <f t="array" aca="true" ref="AD416">INDEX(KM_PCT,MATCH($A416,'Knowledge - Percentages'!$B:$B,0),'Data - Knowledge'!AD$8)/100</f>
        <v>0.16899999999999998</v>
      </c>
      <c r="AE416" s="380">
        <f t="array" aca="true" ref="AE416">INDEX(KM_PCT,MATCH($A416,'Knowledge - Percentages'!$B:$B,0),'Data - Knowledge'!AE$8)/100</f>
        <v>0.152</v>
      </c>
      <c r="AF416" s="380">
        <f t="array" aca="true" ref="AF416">INDEX(KM_PCT,MATCH($A416,'Knowledge - Percentages'!$B:$B,0),'Data - Knowledge'!AF$8)/100</f>
        <v>0.152</v>
      </c>
      <c r="AG416" s="380">
        <f t="array" aca="true" ref="AG416">INDEX(KM_PCT,MATCH($A416,'Knowledge - Percentages'!$B:$B,0),'Data - Knowledge'!AG$8)/100</f>
        <v>0.152</v>
      </c>
      <c r="AH416" s="380">
        <f t="array" aca="true" ref="AH416">INDEX(KM_PCT,MATCH($A416,'Knowledge - Percentages'!$B:$B,0),'Data - Knowledge'!AH$8)/100</f>
        <v>0.166</v>
      </c>
      <c r="AI416" s="380">
        <f t="array" aca="true" ref="AI416">INDEX(KM_PCT,MATCH($A416,'Knowledge - Percentages'!$B:$B,0),'Data - Knowledge'!AI$8)/100</f>
        <v>0.166</v>
      </c>
      <c r="AJ416" s="380">
        <f t="array" aca="true" ref="AJ416">INDEX(KM_PCT,MATCH($A416,'Knowledge - Percentages'!$B:$B,0),'Data - Knowledge'!AJ$8)/100</f>
        <v>0.17300000000000001</v>
      </c>
      <c r="AK416" s="380">
        <f t="array" aca="true" ref="AK416">INDEX(KM_PCT,MATCH($A416,'Knowledge - Percentages'!$B:$B,0),'Data - Knowledge'!AK$8)/100</f>
        <v>0.152</v>
      </c>
      <c r="AL416" s="380">
        <f t="array" aca="true" ref="AL416">INDEX(KM_PCT,MATCH($A416,'Knowledge - Percentages'!$B:$B,0),'Data - Knowledge'!AL$8)/100</f>
        <v>0.11199999999999999</v>
      </c>
      <c r="AM416" s="380">
        <f t="array" aca="true" ref="AM416">INDEX(KM_PCT,MATCH($A416,'Knowledge - Percentages'!$B:$B,0),'Data - Knowledge'!AM$8)/100</f>
        <v>0.16399999999999998</v>
      </c>
      <c r="AN416" s="380">
        <f t="array" aca="true" ref="AN416">INDEX(KM_PCT,MATCH($A416,'Knowledge - Percentages'!$B:$B,0),'Data - Knowledge'!AN$8)/100</f>
        <v>0.152</v>
      </c>
      <c r="AO416" s="380">
        <f t="array" aca="true" ref="AO416">INDEX(KM_PCT,MATCH($A416,'Knowledge - Percentages'!$B:$B,0),'Data - Knowledge'!AO$8)/100</f>
        <v>0.149</v>
      </c>
      <c r="AP416" s="380">
        <f t="array" aca="true" ref="AP416">INDEX(KM_PCT,MATCH($A416,'Knowledge - Percentages'!$B:$B,0),'Data - Knowledge'!AP$8)/100</f>
        <v>0.152</v>
      </c>
      <c r="AQ416" s="380">
        <f t="array" aca="true" ref="AQ416">INDEX(KM_PCT,MATCH($A416,'Knowledge - Percentages'!$B:$B,0),'Data - Knowledge'!AQ$8)/100</f>
        <v>0.152</v>
      </c>
      <c r="AR416" s="380">
        <f t="array" aca="true" ref="AR416">INDEX(KM_PCT,MATCH($A416,'Knowledge - Percentages'!$B:$B,0),'Data - Knowledge'!AR$8)/100</f>
        <v>0.131</v>
      </c>
      <c r="AS416" s="380">
        <f t="array" aca="true" ref="AS416">INDEX(KM_PCT,MATCH($A416,'Knowledge - Percentages'!$B:$B,0),'Data - Knowledge'!AS$8)/100</f>
        <v>0.131</v>
      </c>
      <c r="AT416" s="380">
        <f t="array" aca="true" ref="AT416">INDEX(KM_PCT,MATCH($A416,'Knowledge - Percentages'!$B:$B,0),'Data - Knowledge'!AT$8)/100</f>
        <v>0.131</v>
      </c>
      <c r="AU416" s="380">
        <f t="array" aca="true" ref="AU416">INDEX(KM_PCT,MATCH($A416,'Knowledge - Percentages'!$B:$B,0),'Data - Knowledge'!AU$8)/100</f>
        <v>0.13</v>
      </c>
      <c r="AV416" s="380">
        <f t="array" aca="true" ref="AV416">INDEX(KM_PCT,MATCH($A416,'Knowledge - Percentages'!$B:$B,0),'Data - Knowledge'!AV$8)/100</f>
        <v>0.142</v>
      </c>
      <c r="AW416" s="380">
        <f t="array" aca="true" ref="AW416">INDEX(KM_PCT,MATCH($A416,'Knowledge - Percentages'!$B:$B,0),'Data - Knowledge'!AW$8)/100</f>
        <v>0.128</v>
      </c>
      <c r="AX416" s="380">
        <f t="array" aca="true" ref="AX416">INDEX(KM_PCT,MATCH($A416,'Knowledge - Percentages'!$B:$B,0),'Data - Knowledge'!AX$8)/100</f>
        <v>0.14</v>
      </c>
      <c r="AY416" s="380">
        <f t="array" aca="true" ref="AY416">INDEX(KM_PCT,MATCH($A416,'Knowledge - Percentages'!$B:$B,0),'Data - Knowledge'!AY$8)/100</f>
        <v>0.126</v>
      </c>
      <c r="AZ416" s="380">
        <f t="array" aca="true" ref="AZ416">INDEX(KM_PCT,MATCH($A416,'Knowledge - Percentages'!$B:$B,0),'Data - Knowledge'!AZ$8)/100</f>
        <v>0.126</v>
      </c>
      <c r="BA416" s="380">
        <f t="array" aca="true" ref="BA416">INDEX(KM_PCT,MATCH($A416,'Knowledge - Percentages'!$B:$B,0),'Data - Knowledge'!BA$8)/100</f>
        <v>0.126</v>
      </c>
      <c r="BB416" s="380">
        <f t="array" aca="true" ref="BB416">INDEX(KM_PCT,MATCH($A416,'Knowledge - Percentages'!$B:$B,0),'Data - Knowledge'!BB$8)/100</f>
        <v>0.126</v>
      </c>
      <c r="BC416" s="380">
        <f t="array" aca="true" ref="BC416">INDEX(KM_PCT,MATCH($A416,'Knowledge - Percentages'!$B:$B,0),'Data - Knowledge'!BC$8)/100</f>
        <v>0.131</v>
      </c>
      <c r="BD416" s="380">
        <f t="array" aca="true" ref="BD416">INDEX(KM_PCT,MATCH($A416,'Knowledge - Percentages'!$B:$B,0),'Data - Knowledge'!BD$8)/100</f>
        <v>0.131</v>
      </c>
      <c r="BE416" s="380">
        <f t="array" aca="true" ref="BE416">INDEX(KM_PCT,MATCH($A416,'Knowledge - Percentages'!$B:$B,0),'Data - Knowledge'!BE$8)/100</f>
        <v>0.122</v>
      </c>
      <c r="BF416" s="380">
        <f t="array" aca="true" ref="BF416">INDEX(KM_PCT,MATCH($A416,'Knowledge - Percentages'!$B:$B,0),'Data - Knowledge'!BF$8)/100</f>
        <v>0.131</v>
      </c>
      <c r="BG416" s="380">
        <f t="array" aca="true" ref="BG416">INDEX(KM_PCT,MATCH($A416,'Knowledge - Percentages'!$B:$B,0),'Data - Knowledge'!BG$8)/100</f>
        <v>0.147</v>
      </c>
      <c r="BH416" s="380">
        <f t="array" aca="true" ref="BH416">INDEX(KM_PCT,MATCH($A416,'Knowledge - Percentages'!$B:$B,0),'Data - Knowledge'!BH$8)/100</f>
        <v>0.147</v>
      </c>
      <c r="BI416" s="380">
        <f t="array" aca="true" ref="BI416">INDEX(KM_PCT,MATCH($A416,'Knowledge - Percentages'!$B:$B,0),'Data - Knowledge'!BI$8)/100</f>
        <v>0.15</v>
      </c>
      <c r="BJ416" s="380">
        <f t="array" aca="true" ref="BJ416">INDEX(KM_PCT,MATCH($A416,'Knowledge - Percentages'!$B:$B,0),'Data - Knowledge'!BJ$8)/100</f>
        <v>0.14400000000000002</v>
      </c>
      <c r="BK416" s="380">
        <f t="array" aca="true" ref="BK416">INDEX(KM_PCT,MATCH($A416,'Knowledge - Percentages'!$B:$B,0),'Data - Knowledge'!BK$8)/100</f>
        <v>0.14400000000000002</v>
      </c>
      <c r="BL416" s="380">
        <f t="array" aca="true" ref="BL416">INDEX(KM_PCT,MATCH($A416,'Knowledge - Percentages'!$B:$B,0),'Data - Knowledge'!BL$8)/100</f>
        <v>0.14400000000000002</v>
      </c>
      <c r="BM416" s="380">
        <f t="array" aca="true" ref="BM416">INDEX(KM_PCT,MATCH($A416,'Knowledge - Percentages'!$B:$B,0),'Data - Knowledge'!BM$8)/100</f>
        <v>0.14400000000000002</v>
      </c>
      <c r="BN416" s="380">
        <f t="array" aca="true" ref="BN416">INDEX(KM_PCT,MATCH($A416,'Knowledge - Percentages'!$B:$B,0),'Data - Knowledge'!BN$8)/100</f>
        <v>0.134</v>
      </c>
      <c r="BO416" s="380">
        <f t="array" aca="true" ref="BO416">INDEX(KM_PCT,MATCH($A416,'Knowledge - Percentages'!$B:$B,0),'Data - Knowledge'!BO$8)/100</f>
        <v>0.141</v>
      </c>
      <c r="BP416" s="380">
        <f t="array" aca="true" ref="BP416">INDEX(KM_PCT,MATCH($A416,'Knowledge - Percentages'!$B:$B,0),'Data - Knowledge'!BP$8)/100</f>
        <v>0.141</v>
      </c>
      <c r="BQ416" s="380">
        <f t="array" aca="true" ref="BQ416">INDEX(KM_PCT,MATCH($A416,'Knowledge - Percentages'!$B:$B,0),'Data - Knowledge'!BQ$8)/100</f>
        <v>0.141</v>
      </c>
    </row>
    <row r="417" spans="1:69">
      <c r="A417" t="s">
        <v>1377</v>
      </c>
      <c r="B417" t="s">
        <v>1195</v>
      </c>
      <c r="C417" t="s">
        <v>1367</v>
      </c>
      <c r="D417" t="s">
        <v>1378</v>
      </c>
      <c r="E417" s="373">
        <f>SUMPRODUCT($K$2:$BQ$2,$K417:$BQ417)/$J$2</f>
        <v>0.025363636363636363</v>
      </c>
      <c r="F417" s="379">
        <f>SUMPRODUCT($K$2:$BQ$2,$K417:$BQ417)</f>
        <v>6.696</v>
      </c>
      <c r="G417" s="373">
        <f>SUMPRODUCT($K$3:$BQ$3,$K417:$BQ417)/$J$3</f>
        <v>0.026203285420944567</v>
      </c>
      <c r="H417" s="379">
        <f>SUMPRODUCT($K$3:$BQ$3,$K417:$BQ417)</f>
        <v>255.22000000000008</v>
      </c>
      <c r="I417" s="373">
        <f>CORREL($K$4:$BQ$4,$K417:$BQ417)</f>
        <v>-0.222878613667522</v>
      </c>
      <c r="J417" s="379">
        <f>$E417/$G417*100</f>
        <v>96.795634425914145</v>
      </c>
      <c r="K417" s="380">
        <f t="array" aca="true" ref="K417">INDEX(KM_PCT,MATCH($A417,'Knowledge - Percentages'!$B:$B,0),'Data - Knowledge'!K$8)/100</f>
        <v>0.027000000000000003</v>
      </c>
      <c r="L417" s="380">
        <f t="array" aca="true" ref="L417">INDEX(KM_PCT,MATCH($A417,'Knowledge - Percentages'!$B:$B,0),'Data - Knowledge'!L$8)/100</f>
        <v>0.035</v>
      </c>
      <c r="M417" s="380">
        <f t="array" aca="true" ref="M417">INDEX(KM_PCT,MATCH($A417,'Knowledge - Percentages'!$B:$B,0),'Data - Knowledge'!M$8)/100</f>
        <v>0.027000000000000003</v>
      </c>
      <c r="N417" s="380">
        <f t="array" aca="true" ref="N417">INDEX(KM_PCT,MATCH($A417,'Knowledge - Percentages'!$B:$B,0),'Data - Knowledge'!N$8)/100</f>
        <v>0.027000000000000003</v>
      </c>
      <c r="O417" s="380">
        <f t="array" aca="true" ref="O417">INDEX(KM_PCT,MATCH($A417,'Knowledge - Percentages'!$B:$B,0),'Data - Knowledge'!O$8)/100</f>
        <v>0.027000000000000003</v>
      </c>
      <c r="P417" s="380">
        <f t="array" aca="true" ref="P417">INDEX(KM_PCT,MATCH($A417,'Knowledge - Percentages'!$B:$B,0),'Data - Knowledge'!P$8)/100</f>
        <v>0.027000000000000003</v>
      </c>
      <c r="Q417" s="380">
        <f t="array" aca="true" ref="Q417">INDEX(KM_PCT,MATCH($A417,'Knowledge - Percentages'!$B:$B,0),'Data - Knowledge'!Q$8)/100</f>
        <v>0.027000000000000003</v>
      </c>
      <c r="R417" s="380">
        <f t="array" aca="true" ref="R417">INDEX(KM_PCT,MATCH($A417,'Knowledge - Percentages'!$B:$B,0),'Data - Knowledge'!R$8)/100</f>
        <v>0.027000000000000003</v>
      </c>
      <c r="S417" s="380">
        <f t="array" aca="true" ref="S417">INDEX(KM_PCT,MATCH($A417,'Knowledge - Percentages'!$B:$B,0),'Data - Knowledge'!S$8)/100</f>
        <v>0.027000000000000003</v>
      </c>
      <c r="T417" s="380">
        <f t="array" aca="true" ref="T417">INDEX(KM_PCT,MATCH($A417,'Knowledge - Percentages'!$B:$B,0),'Data - Knowledge'!T$8)/100</f>
        <v>0.027000000000000003</v>
      </c>
      <c r="U417" s="380">
        <f t="array" aca="true" ref="U417">INDEX(KM_PCT,MATCH($A417,'Knowledge - Percentages'!$B:$B,0),'Data - Knowledge'!U$8)/100</f>
        <v>0.027000000000000003</v>
      </c>
      <c r="V417" s="380">
        <f t="array" aca="true" ref="V417">INDEX(KM_PCT,MATCH($A417,'Knowledge - Percentages'!$B:$B,0),'Data - Knowledge'!V$8)/100</f>
        <v>0.025</v>
      </c>
      <c r="W417" s="380">
        <f t="array" aca="true" ref="W417">INDEX(KM_PCT,MATCH($A417,'Knowledge - Percentages'!$B:$B,0),'Data - Knowledge'!W$8)/100</f>
        <v>0.027000000000000003</v>
      </c>
      <c r="X417" s="380">
        <f t="array" aca="true" ref="X417">INDEX(KM_PCT,MATCH($A417,'Knowledge - Percentages'!$B:$B,0),'Data - Knowledge'!X$8)/100</f>
        <v>0.034</v>
      </c>
      <c r="Y417" s="380">
        <f t="array" aca="true" ref="Y417">INDEX(KM_PCT,MATCH($A417,'Knowledge - Percentages'!$B:$B,0),'Data - Knowledge'!Y$8)/100</f>
        <v>0.034</v>
      </c>
      <c r="Z417" s="380">
        <f t="array" aca="true" ref="Z417">INDEX(KM_PCT,MATCH($A417,'Knowledge - Percentages'!$B:$B,0),'Data - Knowledge'!Z$8)/100</f>
        <v>0.034</v>
      </c>
      <c r="AA417" s="380">
        <f t="array" aca="true" ref="AA417">INDEX(KM_PCT,MATCH($A417,'Knowledge - Percentages'!$B:$B,0),'Data - Knowledge'!AA$8)/100</f>
        <v>0.034</v>
      </c>
      <c r="AB417" s="380">
        <f t="array" aca="true" ref="AB417">INDEX(KM_PCT,MATCH($A417,'Knowledge - Percentages'!$B:$B,0),'Data - Knowledge'!AB$8)/100</f>
        <v>0.027000000000000003</v>
      </c>
      <c r="AC417" s="380">
        <f t="array" aca="true" ref="AC417">INDEX(KM_PCT,MATCH($A417,'Knowledge - Percentages'!$B:$B,0),'Data - Knowledge'!AC$8)/100</f>
        <v>0.028999999999999998</v>
      </c>
      <c r="AD417" s="380">
        <f t="array" aca="true" ref="AD417">INDEX(KM_PCT,MATCH($A417,'Knowledge - Percentages'!$B:$B,0),'Data - Knowledge'!AD$8)/100</f>
        <v>0.028999999999999998</v>
      </c>
      <c r="AE417" s="380">
        <f t="array" aca="true" ref="AE417">INDEX(KM_PCT,MATCH($A417,'Knowledge - Percentages'!$B:$B,0),'Data - Knowledge'!AE$8)/100</f>
        <v>0.024</v>
      </c>
      <c r="AF417" s="380">
        <f t="array" aca="true" ref="AF417">INDEX(KM_PCT,MATCH($A417,'Knowledge - Percentages'!$B:$B,0),'Data - Knowledge'!AF$8)/100</f>
        <v>0.024</v>
      </c>
      <c r="AG417" s="380">
        <f t="array" aca="true" ref="AG417">INDEX(KM_PCT,MATCH($A417,'Knowledge - Percentages'!$B:$B,0),'Data - Knowledge'!AG$8)/100</f>
        <v>0.024</v>
      </c>
      <c r="AH417" s="380">
        <f t="array" aca="true" ref="AH417">INDEX(KM_PCT,MATCH($A417,'Knowledge - Percentages'!$B:$B,0),'Data - Knowledge'!AH$8)/100</f>
        <v>0.024</v>
      </c>
      <c r="AI417" s="380">
        <f t="array" aca="true" ref="AI417">INDEX(KM_PCT,MATCH($A417,'Knowledge - Percentages'!$B:$B,0),'Data - Knowledge'!AI$8)/100</f>
        <v>0.024</v>
      </c>
      <c r="AJ417" s="380">
        <f t="array" aca="true" ref="AJ417">INDEX(KM_PCT,MATCH($A417,'Knowledge - Percentages'!$B:$B,0),'Data - Knowledge'!AJ$8)/100</f>
        <v>0.024</v>
      </c>
      <c r="AK417" s="380">
        <f t="array" aca="true" ref="AK417">INDEX(KM_PCT,MATCH($A417,'Knowledge - Percentages'!$B:$B,0),'Data - Knowledge'!AK$8)/100</f>
        <v>0.02</v>
      </c>
      <c r="AL417" s="380">
        <f t="array" aca="true" ref="AL417">INDEX(KM_PCT,MATCH($A417,'Knowledge - Percentages'!$B:$B,0),'Data - Knowledge'!AL$8)/100</f>
        <v>0.02</v>
      </c>
      <c r="AM417" s="380">
        <f t="array" aca="true" ref="AM417">INDEX(KM_PCT,MATCH($A417,'Knowledge - Percentages'!$B:$B,0),'Data - Knowledge'!AM$8)/100</f>
        <v>0.02</v>
      </c>
      <c r="AN417" s="380">
        <f t="array" aca="true" ref="AN417">INDEX(KM_PCT,MATCH($A417,'Knowledge - Percentages'!$B:$B,0),'Data - Knowledge'!AN$8)/100</f>
        <v>0.024</v>
      </c>
      <c r="AO417" s="380">
        <f t="array" aca="true" ref="AO417">INDEX(KM_PCT,MATCH($A417,'Knowledge - Percentages'!$B:$B,0),'Data - Knowledge'!AO$8)/100</f>
        <v>0.024</v>
      </c>
      <c r="AP417" s="380">
        <f t="array" aca="true" ref="AP417">INDEX(KM_PCT,MATCH($A417,'Knowledge - Percentages'!$B:$B,0),'Data - Knowledge'!AP$8)/100</f>
        <v>0.021</v>
      </c>
      <c r="AQ417" s="380">
        <f t="array" aca="true" ref="AQ417">INDEX(KM_PCT,MATCH($A417,'Knowledge - Percentages'!$B:$B,0),'Data - Knowledge'!AQ$8)/100</f>
        <v>0.024</v>
      </c>
      <c r="AR417" s="380">
        <f t="array" aca="true" ref="AR417">INDEX(KM_PCT,MATCH($A417,'Knowledge - Percentages'!$B:$B,0),'Data - Knowledge'!AR$8)/100</f>
        <v>0.03</v>
      </c>
      <c r="AS417" s="380">
        <f t="array" aca="true" ref="AS417">INDEX(KM_PCT,MATCH($A417,'Knowledge - Percentages'!$B:$B,0),'Data - Knowledge'!AS$8)/100</f>
        <v>0.039</v>
      </c>
      <c r="AT417" s="380">
        <f t="array" aca="true" ref="AT417">INDEX(KM_PCT,MATCH($A417,'Knowledge - Percentages'!$B:$B,0),'Data - Knowledge'!AT$8)/100</f>
        <v>0.03</v>
      </c>
      <c r="AU417" s="380">
        <f t="array" aca="true" ref="AU417">INDEX(KM_PCT,MATCH($A417,'Knowledge - Percentages'!$B:$B,0),'Data - Knowledge'!AU$8)/100</f>
        <v>0.027000000000000003</v>
      </c>
      <c r="AV417" s="380">
        <f t="array" aca="true" ref="AV417">INDEX(KM_PCT,MATCH($A417,'Knowledge - Percentages'!$B:$B,0),'Data - Knowledge'!AV$8)/100</f>
        <v>0.027000000000000003</v>
      </c>
      <c r="AW417" s="380">
        <f t="array" aca="true" ref="AW417">INDEX(KM_PCT,MATCH($A417,'Knowledge - Percentages'!$B:$B,0),'Data - Knowledge'!AW$8)/100</f>
        <v>0.027000000000000003</v>
      </c>
      <c r="AX417" s="380">
        <f t="array" aca="true" ref="AX417">INDEX(KM_PCT,MATCH($A417,'Knowledge - Percentages'!$B:$B,0),'Data - Knowledge'!AX$8)/100</f>
        <v>0.027999999999999997</v>
      </c>
      <c r="AY417" s="380">
        <f t="array" aca="true" ref="AY417">INDEX(KM_PCT,MATCH($A417,'Knowledge - Percentages'!$B:$B,0),'Data - Knowledge'!AY$8)/100</f>
        <v>0.027000000000000003</v>
      </c>
      <c r="AZ417" s="380">
        <f t="array" aca="true" ref="AZ417">INDEX(KM_PCT,MATCH($A417,'Knowledge - Percentages'!$B:$B,0),'Data - Knowledge'!AZ$8)/100</f>
        <v>0.027000000000000003</v>
      </c>
      <c r="BA417" s="380">
        <f t="array" aca="true" ref="BA417">INDEX(KM_PCT,MATCH($A417,'Knowledge - Percentages'!$B:$B,0),'Data - Knowledge'!BA$8)/100</f>
        <v>0.027000000000000003</v>
      </c>
      <c r="BB417" s="380">
        <f t="array" aca="true" ref="BB417">INDEX(KM_PCT,MATCH($A417,'Knowledge - Percentages'!$B:$B,0),'Data - Knowledge'!BB$8)/100</f>
        <v>0.027000000000000003</v>
      </c>
      <c r="BC417" s="380">
        <f t="array" aca="true" ref="BC417">INDEX(KM_PCT,MATCH($A417,'Knowledge - Percentages'!$B:$B,0),'Data - Knowledge'!BC$8)/100</f>
        <v>0.027000000000000003</v>
      </c>
      <c r="BD417" s="380">
        <f t="array" aca="true" ref="BD417">INDEX(KM_PCT,MATCH($A417,'Knowledge - Percentages'!$B:$B,0),'Data - Knowledge'!BD$8)/100</f>
        <v>0.02</v>
      </c>
      <c r="BE417" s="380">
        <f t="array" aca="true" ref="BE417">INDEX(KM_PCT,MATCH($A417,'Knowledge - Percentages'!$B:$B,0),'Data - Knowledge'!BE$8)/100</f>
        <v>0.03</v>
      </c>
      <c r="BF417" s="380">
        <f t="array" aca="true" ref="BF417">INDEX(KM_PCT,MATCH($A417,'Knowledge - Percentages'!$B:$B,0),'Data - Knowledge'!BF$8)/100</f>
        <v>0.026000000000000002</v>
      </c>
      <c r="BG417" s="380">
        <f t="array" aca="true" ref="BG417">INDEX(KM_PCT,MATCH($A417,'Knowledge - Percentages'!$B:$B,0),'Data - Knowledge'!BG$8)/100</f>
        <v>0.032</v>
      </c>
      <c r="BH417" s="380">
        <f t="array" aca="true" ref="BH417">INDEX(KM_PCT,MATCH($A417,'Knowledge - Percentages'!$B:$B,0),'Data - Knowledge'!BH$8)/100</f>
        <v>0.032</v>
      </c>
      <c r="BI417" s="380">
        <f t="array" aca="true" ref="BI417">INDEX(KM_PCT,MATCH($A417,'Knowledge - Percentages'!$B:$B,0),'Data - Knowledge'!BI$8)/100</f>
        <v>0.038</v>
      </c>
      <c r="BJ417" s="380">
        <f t="array" aca="true" ref="BJ417">INDEX(KM_PCT,MATCH($A417,'Knowledge - Percentages'!$B:$B,0),'Data - Knowledge'!BJ$8)/100</f>
        <v>0.025</v>
      </c>
      <c r="BK417" s="380">
        <f t="array" aca="true" ref="BK417">INDEX(KM_PCT,MATCH($A417,'Knowledge - Percentages'!$B:$B,0),'Data - Knowledge'!BK$8)/100</f>
        <v>0.025</v>
      </c>
      <c r="BL417" s="380">
        <f t="array" aca="true" ref="BL417">INDEX(KM_PCT,MATCH($A417,'Knowledge - Percentages'!$B:$B,0),'Data - Knowledge'!BL$8)/100</f>
        <v>0.025</v>
      </c>
      <c r="BM417" s="380">
        <f t="array" aca="true" ref="BM417">INDEX(KM_PCT,MATCH($A417,'Knowledge - Percentages'!$B:$B,0),'Data - Knowledge'!BM$8)/100</f>
        <v>0.025</v>
      </c>
      <c r="BN417" s="380">
        <f t="array" aca="true" ref="BN417">INDEX(KM_PCT,MATCH($A417,'Knowledge - Percentages'!$B:$B,0),'Data - Knowledge'!BN$8)/100</f>
        <v>0.023</v>
      </c>
      <c r="BO417" s="380">
        <f t="array" aca="true" ref="BO417">INDEX(KM_PCT,MATCH($A417,'Knowledge - Percentages'!$B:$B,0),'Data - Knowledge'!BO$8)/100</f>
        <v>0.027000000000000003</v>
      </c>
      <c r="BP417" s="380">
        <f t="array" aca="true" ref="BP417">INDEX(KM_PCT,MATCH($A417,'Knowledge - Percentages'!$B:$B,0),'Data - Knowledge'!BP$8)/100</f>
        <v>0.027000000000000003</v>
      </c>
      <c r="BQ417" s="380">
        <f t="array" aca="true" ref="BQ417">INDEX(KM_PCT,MATCH($A417,'Knowledge - Percentages'!$B:$B,0),'Data - Knowledge'!BQ$8)/100</f>
        <v>0.027000000000000003</v>
      </c>
    </row>
    <row r="418" spans="1:69">
      <c r="A418" t="s">
        <v>1379</v>
      </c>
      <c r="B418" t="s">
        <v>1195</v>
      </c>
      <c r="C418" t="s">
        <v>1367</v>
      </c>
      <c r="D418" t="s">
        <v>1380</v>
      </c>
      <c r="E418" s="373">
        <f>SUMPRODUCT($K$2:$BQ$2,$K418:$BQ418)/$J$2</f>
        <v>0.020621212121212124</v>
      </c>
      <c r="F418" s="379">
        <f>SUMPRODUCT($K$2:$BQ$2,$K418:$BQ418)</f>
        <v>5.4440000000000008</v>
      </c>
      <c r="G418" s="373">
        <f>SUMPRODUCT($K$3:$BQ$3,$K418:$BQ418)/$J$3</f>
        <v>0.019541067761806974</v>
      </c>
      <c r="H418" s="379">
        <f>SUMPRODUCT($K$3:$BQ$3,$K418:$BQ418)</f>
        <v>190.32999999999993</v>
      </c>
      <c r="I418" s="373">
        <f>CORREL($K$4:$BQ$4,$K418:$BQ418)</f>
        <v>-0.0448175319162962</v>
      </c>
      <c r="J418" s="379">
        <f>$E418/$G418*100</f>
        <v>105.5275605845669</v>
      </c>
      <c r="K418" s="380">
        <f t="array" aca="true" ref="K418">INDEX(KM_PCT,MATCH($A418,'Knowledge - Percentages'!$B:$B,0),'Data - Knowledge'!K$8)/100</f>
        <v>0.018000000000000002</v>
      </c>
      <c r="L418" s="380">
        <f t="array" aca="true" ref="L418">INDEX(KM_PCT,MATCH($A418,'Knowledge - Percentages'!$B:$B,0),'Data - Knowledge'!L$8)/100</f>
        <v>0.018000000000000002</v>
      </c>
      <c r="M418" s="380">
        <f t="array" aca="true" ref="M418">INDEX(KM_PCT,MATCH($A418,'Knowledge - Percentages'!$B:$B,0),'Data - Knowledge'!M$8)/100</f>
        <v>0.018000000000000002</v>
      </c>
      <c r="N418" s="380">
        <f t="array" aca="true" ref="N418">INDEX(KM_PCT,MATCH($A418,'Knowledge - Percentages'!$B:$B,0),'Data - Knowledge'!N$8)/100</f>
        <v>0.017</v>
      </c>
      <c r="O418" s="380">
        <f t="array" aca="true" ref="O418">INDEX(KM_PCT,MATCH($A418,'Knowledge - Percentages'!$B:$B,0),'Data - Knowledge'!O$8)/100</f>
        <v>0.02</v>
      </c>
      <c r="P418" s="380">
        <f t="array" aca="true" ref="P418">INDEX(KM_PCT,MATCH($A418,'Knowledge - Percentages'!$B:$B,0),'Data - Knowledge'!P$8)/100</f>
        <v>0.02</v>
      </c>
      <c r="Q418" s="380">
        <f t="array" aca="true" ref="Q418">INDEX(KM_PCT,MATCH($A418,'Knowledge - Percentages'!$B:$B,0),'Data - Knowledge'!Q$8)/100</f>
        <v>0.017</v>
      </c>
      <c r="R418" s="380">
        <f t="array" aca="true" ref="R418">INDEX(KM_PCT,MATCH($A418,'Knowledge - Percentages'!$B:$B,0),'Data - Knowledge'!R$8)/100</f>
        <v>0.02</v>
      </c>
      <c r="S418" s="380">
        <f t="array" aca="true" ref="S418">INDEX(KM_PCT,MATCH($A418,'Knowledge - Percentages'!$B:$B,0),'Data - Knowledge'!S$8)/100</f>
        <v>0.02</v>
      </c>
      <c r="T418" s="380">
        <f t="array" aca="true" ref="T418">INDEX(KM_PCT,MATCH($A418,'Knowledge - Percentages'!$B:$B,0),'Data - Knowledge'!T$8)/100</f>
        <v>0.016</v>
      </c>
      <c r="U418" s="380">
        <f t="array" aca="true" ref="U418">INDEX(KM_PCT,MATCH($A418,'Knowledge - Percentages'!$B:$B,0),'Data - Knowledge'!U$8)/100</f>
        <v>0.02</v>
      </c>
      <c r="V418" s="380">
        <f t="array" aca="true" ref="V418">INDEX(KM_PCT,MATCH($A418,'Knowledge - Percentages'!$B:$B,0),'Data - Knowledge'!V$8)/100</f>
        <v>0.02</v>
      </c>
      <c r="W418" s="380">
        <f t="array" aca="true" ref="W418">INDEX(KM_PCT,MATCH($A418,'Knowledge - Percentages'!$B:$B,0),'Data - Knowledge'!W$8)/100</f>
        <v>0.02</v>
      </c>
      <c r="X418" s="380">
        <f t="array" aca="true" ref="X418">INDEX(KM_PCT,MATCH($A418,'Knowledge - Percentages'!$B:$B,0),'Data - Knowledge'!X$8)/100</f>
        <v>0.027000000000000003</v>
      </c>
      <c r="Y418" s="380">
        <f t="array" aca="true" ref="Y418">INDEX(KM_PCT,MATCH($A418,'Knowledge - Percentages'!$B:$B,0),'Data - Knowledge'!Y$8)/100</f>
        <v>0.027000000000000003</v>
      </c>
      <c r="Z418" s="380">
        <f t="array" aca="true" ref="Z418">INDEX(KM_PCT,MATCH($A418,'Knowledge - Percentages'!$B:$B,0),'Data - Knowledge'!Z$8)/100</f>
        <v>0.027000000000000003</v>
      </c>
      <c r="AA418" s="380">
        <f t="array" aca="true" ref="AA418">INDEX(KM_PCT,MATCH($A418,'Knowledge - Percentages'!$B:$B,0),'Data - Knowledge'!AA$8)/100</f>
        <v>0.027000000000000003</v>
      </c>
      <c r="AB418" s="380">
        <f t="array" aca="true" ref="AB418">INDEX(KM_PCT,MATCH($A418,'Knowledge - Percentages'!$B:$B,0),'Data - Knowledge'!AB$8)/100</f>
        <v>0.024</v>
      </c>
      <c r="AC418" s="380">
        <f t="array" aca="true" ref="AC418">INDEX(KM_PCT,MATCH($A418,'Knowledge - Percentages'!$B:$B,0),'Data - Knowledge'!AC$8)/100</f>
        <v>0.024</v>
      </c>
      <c r="AD418" s="380">
        <f t="array" aca="true" ref="AD418">INDEX(KM_PCT,MATCH($A418,'Knowledge - Percentages'!$B:$B,0),'Data - Knowledge'!AD$8)/100</f>
        <v>0.024</v>
      </c>
      <c r="AE418" s="380">
        <f t="array" aca="true" ref="AE418">INDEX(KM_PCT,MATCH($A418,'Knowledge - Percentages'!$B:$B,0),'Data - Knowledge'!AE$8)/100</f>
        <v>0.019</v>
      </c>
      <c r="AF418" s="380">
        <f t="array" aca="true" ref="AF418">INDEX(KM_PCT,MATCH($A418,'Knowledge - Percentages'!$B:$B,0),'Data - Knowledge'!AF$8)/100</f>
        <v>0.019</v>
      </c>
      <c r="AG418" s="380">
        <f t="array" aca="true" ref="AG418">INDEX(KM_PCT,MATCH($A418,'Knowledge - Percentages'!$B:$B,0),'Data - Knowledge'!AG$8)/100</f>
        <v>0.019</v>
      </c>
      <c r="AH418" s="380">
        <f t="array" aca="true" ref="AH418">INDEX(KM_PCT,MATCH($A418,'Knowledge - Percentages'!$B:$B,0),'Data - Knowledge'!AH$8)/100</f>
        <v>0.019</v>
      </c>
      <c r="AI418" s="380">
        <f t="array" aca="true" ref="AI418">INDEX(KM_PCT,MATCH($A418,'Knowledge - Percentages'!$B:$B,0),'Data - Knowledge'!AI$8)/100</f>
        <v>0.019</v>
      </c>
      <c r="AJ418" s="380">
        <f t="array" aca="true" ref="AJ418">INDEX(KM_PCT,MATCH($A418,'Knowledge - Percentages'!$B:$B,0),'Data - Knowledge'!AJ$8)/100</f>
        <v>0.019</v>
      </c>
      <c r="AK418" s="380">
        <f t="array" aca="true" ref="AK418">INDEX(KM_PCT,MATCH($A418,'Knowledge - Percentages'!$B:$B,0),'Data - Knowledge'!AK$8)/100</f>
        <v>0.019</v>
      </c>
      <c r="AL418" s="380">
        <f t="array" aca="true" ref="AL418">INDEX(KM_PCT,MATCH($A418,'Knowledge - Percentages'!$B:$B,0),'Data - Knowledge'!AL$8)/100</f>
        <v>0.019</v>
      </c>
      <c r="AM418" s="380">
        <f t="array" aca="true" ref="AM418">INDEX(KM_PCT,MATCH($A418,'Knowledge - Percentages'!$B:$B,0),'Data - Knowledge'!AM$8)/100</f>
        <v>0.019</v>
      </c>
      <c r="AN418" s="380">
        <f t="array" aca="true" ref="AN418">INDEX(KM_PCT,MATCH($A418,'Knowledge - Percentages'!$B:$B,0),'Data - Knowledge'!AN$8)/100</f>
        <v>0.018000000000000002</v>
      </c>
      <c r="AO418" s="380">
        <f t="array" aca="true" ref="AO418">INDEX(KM_PCT,MATCH($A418,'Knowledge - Percentages'!$B:$B,0),'Data - Knowledge'!AO$8)/100</f>
        <v>0.018000000000000002</v>
      </c>
      <c r="AP418" s="380">
        <f t="array" aca="true" ref="AP418">INDEX(KM_PCT,MATCH($A418,'Knowledge - Percentages'!$B:$B,0),'Data - Knowledge'!AP$8)/100</f>
        <v>0.019</v>
      </c>
      <c r="AQ418" s="380">
        <f t="array" aca="true" ref="AQ418">INDEX(KM_PCT,MATCH($A418,'Knowledge - Percentages'!$B:$B,0),'Data - Knowledge'!AQ$8)/100</f>
        <v>0.019</v>
      </c>
      <c r="AR418" s="380">
        <f t="array" aca="true" ref="AR418">INDEX(KM_PCT,MATCH($A418,'Knowledge - Percentages'!$B:$B,0),'Data - Knowledge'!AR$8)/100</f>
        <v>0.025</v>
      </c>
      <c r="AS418" s="380">
        <f t="array" aca="true" ref="AS418">INDEX(KM_PCT,MATCH($A418,'Knowledge - Percentages'!$B:$B,0),'Data - Knowledge'!AS$8)/100</f>
        <v>0.02</v>
      </c>
      <c r="AT418" s="380">
        <f t="array" aca="true" ref="AT418">INDEX(KM_PCT,MATCH($A418,'Knowledge - Percentages'!$B:$B,0),'Data - Knowledge'!AT$8)/100</f>
        <v>0.02</v>
      </c>
      <c r="AU418" s="380">
        <f t="array" aca="true" ref="AU418">INDEX(KM_PCT,MATCH($A418,'Knowledge - Percentages'!$B:$B,0),'Data - Knowledge'!AU$8)/100</f>
        <v>0.02</v>
      </c>
      <c r="AV418" s="380">
        <f t="array" aca="true" ref="AV418">INDEX(KM_PCT,MATCH($A418,'Knowledge - Percentages'!$B:$B,0),'Data - Knowledge'!AV$8)/100</f>
        <v>0.02</v>
      </c>
      <c r="AW418" s="380">
        <f t="array" aca="true" ref="AW418">INDEX(KM_PCT,MATCH($A418,'Knowledge - Percentages'!$B:$B,0),'Data - Knowledge'!AW$8)/100</f>
        <v>0.016</v>
      </c>
      <c r="AX418" s="380">
        <f t="array" aca="true" ref="AX418">INDEX(KM_PCT,MATCH($A418,'Knowledge - Percentages'!$B:$B,0),'Data - Knowledge'!AX$8)/100</f>
        <v>0.02</v>
      </c>
      <c r="AY418" s="380">
        <f t="array" aca="true" ref="AY418">INDEX(KM_PCT,MATCH($A418,'Knowledge - Percentages'!$B:$B,0),'Data - Knowledge'!AY$8)/100</f>
        <v>0.013000000000000001</v>
      </c>
      <c r="AZ418" s="380">
        <f t="array" aca="true" ref="AZ418">INDEX(KM_PCT,MATCH($A418,'Knowledge - Percentages'!$B:$B,0),'Data - Knowledge'!AZ$8)/100</f>
        <v>0.022000000000000002</v>
      </c>
      <c r="BA418" s="380">
        <f t="array" aca="true" ref="BA418">INDEX(KM_PCT,MATCH($A418,'Knowledge - Percentages'!$B:$B,0),'Data - Knowledge'!BA$8)/100</f>
        <v>0.02</v>
      </c>
      <c r="BB418" s="380">
        <f t="array" aca="true" ref="BB418">INDEX(KM_PCT,MATCH($A418,'Knowledge - Percentages'!$B:$B,0),'Data - Knowledge'!BB$8)/100</f>
        <v>0.017</v>
      </c>
      <c r="BC418" s="380">
        <f t="array" aca="true" ref="BC418">INDEX(KM_PCT,MATCH($A418,'Knowledge - Percentages'!$B:$B,0),'Data - Knowledge'!BC$8)/100</f>
        <v>0.022000000000000002</v>
      </c>
      <c r="BD418" s="380">
        <f t="array" aca="true" ref="BD418">INDEX(KM_PCT,MATCH($A418,'Knowledge - Percentages'!$B:$B,0),'Data - Knowledge'!BD$8)/100</f>
        <v>0.017</v>
      </c>
      <c r="BE418" s="380">
        <f t="array" aca="true" ref="BE418">INDEX(KM_PCT,MATCH($A418,'Knowledge - Percentages'!$B:$B,0),'Data - Knowledge'!BE$8)/100</f>
        <v>0.02</v>
      </c>
      <c r="BF418" s="380">
        <f t="array" aca="true" ref="BF418">INDEX(KM_PCT,MATCH($A418,'Knowledge - Percentages'!$B:$B,0),'Data - Knowledge'!BF$8)/100</f>
        <v>0.027999999999999997</v>
      </c>
      <c r="BG418" s="380">
        <f t="array" aca="true" ref="BG418">INDEX(KM_PCT,MATCH($A418,'Knowledge - Percentages'!$B:$B,0),'Data - Knowledge'!BG$8)/100</f>
        <v>0.027000000000000003</v>
      </c>
      <c r="BH418" s="380">
        <f t="array" aca="true" ref="BH418">INDEX(KM_PCT,MATCH($A418,'Knowledge - Percentages'!$B:$B,0),'Data - Knowledge'!BH$8)/100</f>
        <v>0.027000000000000003</v>
      </c>
      <c r="BI418" s="380">
        <f t="array" aca="true" ref="BI418">INDEX(KM_PCT,MATCH($A418,'Knowledge - Percentages'!$B:$B,0),'Data - Knowledge'!BI$8)/100</f>
        <v>0.027000000000000003</v>
      </c>
      <c r="BJ418" s="380">
        <f t="array" aca="true" ref="BJ418">INDEX(KM_PCT,MATCH($A418,'Knowledge - Percentages'!$B:$B,0),'Data - Knowledge'!BJ$8)/100</f>
        <v>0.023</v>
      </c>
      <c r="BK418" s="380">
        <f t="array" aca="true" ref="BK418">INDEX(KM_PCT,MATCH($A418,'Knowledge - Percentages'!$B:$B,0),'Data - Knowledge'!BK$8)/100</f>
        <v>0.023</v>
      </c>
      <c r="BL418" s="380">
        <f t="array" aca="true" ref="BL418">INDEX(KM_PCT,MATCH($A418,'Knowledge - Percentages'!$B:$B,0),'Data - Knowledge'!BL$8)/100</f>
        <v>0.023</v>
      </c>
      <c r="BM418" s="380">
        <f t="array" aca="true" ref="BM418">INDEX(KM_PCT,MATCH($A418,'Knowledge - Percentages'!$B:$B,0),'Data - Knowledge'!BM$8)/100</f>
        <v>0.023</v>
      </c>
      <c r="BN418" s="380">
        <f t="array" aca="true" ref="BN418">INDEX(KM_PCT,MATCH($A418,'Knowledge - Percentages'!$B:$B,0),'Data - Knowledge'!BN$8)/100</f>
        <v>0.021</v>
      </c>
      <c r="BO418" s="380">
        <f t="array" aca="true" ref="BO418">INDEX(KM_PCT,MATCH($A418,'Knowledge - Percentages'!$B:$B,0),'Data - Knowledge'!BO$8)/100</f>
        <v>0.023</v>
      </c>
      <c r="BP418" s="380">
        <f t="array" aca="true" ref="BP418">INDEX(KM_PCT,MATCH($A418,'Knowledge - Percentages'!$B:$B,0),'Data - Knowledge'!BP$8)/100</f>
        <v>0.023</v>
      </c>
      <c r="BQ418" s="380">
        <f t="array" aca="true" ref="BQ418">INDEX(KM_PCT,MATCH($A418,'Knowledge - Percentages'!$B:$B,0),'Data - Knowledge'!BQ$8)/100</f>
        <v>0.025</v>
      </c>
    </row>
    <row r="419" spans="1:69">
      <c r="A419" t="s">
        <v>781</v>
      </c>
      <c r="B419" t="s">
        <v>1195</v>
      </c>
      <c r="C419" t="s">
        <v>1367</v>
      </c>
      <c r="D419" t="s">
        <v>782</v>
      </c>
      <c r="E419" s="373">
        <f>SUMPRODUCT($K$2:$BQ$2,$K419:$BQ419)/$J$2</f>
        <v>0.10877651515151517</v>
      </c>
      <c r="F419" s="379">
        <f>SUMPRODUCT($K$2:$BQ$2,$K419:$BQ419)</f>
        <v>28.717000000000002</v>
      </c>
      <c r="G419" s="373">
        <f>SUMPRODUCT($K$3:$BQ$3,$K419:$BQ419)/$J$3</f>
        <v>0.10833716632443531</v>
      </c>
      <c r="H419" s="379">
        <f>SUMPRODUCT($K$3:$BQ$3,$K419:$BQ419)</f>
        <v>1055.204</v>
      </c>
      <c r="I419" s="373">
        <f>CORREL($K$4:$BQ$4,$K419:$BQ419)</f>
        <v>0.044917603870504488</v>
      </c>
      <c r="J419" s="379">
        <f>$E419/$G419*100</f>
        <v>100.40553841491861</v>
      </c>
      <c r="K419" s="380">
        <f t="array" aca="true" ref="K419">INDEX(KM_PCT,MATCH($A419,'Knowledge - Percentages'!$B:$B,0),'Data - Knowledge'!K$8)/100</f>
        <v>0.109</v>
      </c>
      <c r="L419" s="380">
        <f t="array" aca="true" ref="L419">INDEX(KM_PCT,MATCH($A419,'Knowledge - Percentages'!$B:$B,0),'Data - Knowledge'!L$8)/100</f>
        <v>0.105</v>
      </c>
      <c r="M419" s="380">
        <f t="array" aca="true" ref="M419">INDEX(KM_PCT,MATCH($A419,'Knowledge - Percentages'!$B:$B,0),'Data - Knowledge'!M$8)/100</f>
        <v>0.109</v>
      </c>
      <c r="N419" s="380">
        <f t="array" aca="true" ref="N419">INDEX(KM_PCT,MATCH($A419,'Knowledge - Percentages'!$B:$B,0),'Data - Knowledge'!N$8)/100</f>
        <v>0.109</v>
      </c>
      <c r="O419" s="380">
        <f t="array" aca="true" ref="O419">INDEX(KM_PCT,MATCH($A419,'Knowledge - Percentages'!$B:$B,0),'Data - Knowledge'!O$8)/100</f>
        <v>0.109</v>
      </c>
      <c r="P419" s="380">
        <f t="array" aca="true" ref="P419">INDEX(KM_PCT,MATCH($A419,'Knowledge - Percentages'!$B:$B,0),'Data - Knowledge'!P$8)/100</f>
        <v>0.109</v>
      </c>
      <c r="Q419" s="380">
        <f t="array" aca="true" ref="Q419">INDEX(KM_PCT,MATCH($A419,'Knowledge - Percentages'!$B:$B,0),'Data - Knowledge'!Q$8)/100</f>
        <v>0.109</v>
      </c>
      <c r="R419" s="380">
        <f t="array" aca="true" ref="R419">INDEX(KM_PCT,MATCH($A419,'Knowledge - Percentages'!$B:$B,0),'Data - Knowledge'!R$8)/100</f>
        <v>0.109</v>
      </c>
      <c r="S419" s="380">
        <f t="array" aca="true" ref="S419">INDEX(KM_PCT,MATCH($A419,'Knowledge - Percentages'!$B:$B,0),'Data - Knowledge'!S$8)/100</f>
        <v>0.109</v>
      </c>
      <c r="T419" s="380">
        <f t="array" aca="true" ref="T419">INDEX(KM_PCT,MATCH($A419,'Knowledge - Percentages'!$B:$B,0),'Data - Knowledge'!T$8)/100</f>
        <v>0.109</v>
      </c>
      <c r="U419" s="380">
        <f t="array" aca="true" ref="U419">INDEX(KM_PCT,MATCH($A419,'Knowledge - Percentages'!$B:$B,0),'Data - Knowledge'!U$8)/100</f>
        <v>0.109</v>
      </c>
      <c r="V419" s="380">
        <f t="array" aca="true" ref="V419">INDEX(KM_PCT,MATCH($A419,'Knowledge - Percentages'!$B:$B,0),'Data - Knowledge'!V$8)/100</f>
        <v>0.109</v>
      </c>
      <c r="W419" s="380">
        <f t="array" aca="true" ref="W419">INDEX(KM_PCT,MATCH($A419,'Knowledge - Percentages'!$B:$B,0),'Data - Knowledge'!W$8)/100</f>
        <v>0.109</v>
      </c>
      <c r="X419" s="380">
        <f t="array" aca="true" ref="X419">INDEX(KM_PCT,MATCH($A419,'Knowledge - Percentages'!$B:$B,0),'Data - Knowledge'!X$8)/100</f>
        <v>0.109</v>
      </c>
      <c r="Y419" s="380">
        <f t="array" aca="true" ref="Y419">INDEX(KM_PCT,MATCH($A419,'Knowledge - Percentages'!$B:$B,0),'Data - Knowledge'!Y$8)/100</f>
        <v>0.109</v>
      </c>
      <c r="Z419" s="380">
        <f t="array" aca="true" ref="Z419">INDEX(KM_PCT,MATCH($A419,'Knowledge - Percentages'!$B:$B,0),'Data - Knowledge'!Z$8)/100</f>
        <v>0.109</v>
      </c>
      <c r="AA419" s="380">
        <f t="array" aca="true" ref="AA419">INDEX(KM_PCT,MATCH($A419,'Knowledge - Percentages'!$B:$B,0),'Data - Knowledge'!AA$8)/100</f>
        <v>0.109</v>
      </c>
      <c r="AB419" s="380">
        <f t="array" aca="true" ref="AB419">INDEX(KM_PCT,MATCH($A419,'Knowledge - Percentages'!$B:$B,0),'Data - Knowledge'!AB$8)/100</f>
        <v>0.109</v>
      </c>
      <c r="AC419" s="380">
        <f t="array" aca="true" ref="AC419">INDEX(KM_PCT,MATCH($A419,'Knowledge - Percentages'!$B:$B,0),'Data - Knowledge'!AC$8)/100</f>
        <v>0.109</v>
      </c>
      <c r="AD419" s="380">
        <f t="array" aca="true" ref="AD419">INDEX(KM_PCT,MATCH($A419,'Knowledge - Percentages'!$B:$B,0),'Data - Knowledge'!AD$8)/100</f>
        <v>0.109</v>
      </c>
      <c r="AE419" s="380">
        <f t="array" aca="true" ref="AE419">INDEX(KM_PCT,MATCH($A419,'Knowledge - Percentages'!$B:$B,0),'Data - Knowledge'!AE$8)/100</f>
        <v>0.109</v>
      </c>
      <c r="AF419" s="380">
        <f t="array" aca="true" ref="AF419">INDEX(KM_PCT,MATCH($A419,'Knowledge - Percentages'!$B:$B,0),'Data - Knowledge'!AF$8)/100</f>
        <v>0.099</v>
      </c>
      <c r="AG419" s="380">
        <f t="array" aca="true" ref="AG419">INDEX(KM_PCT,MATCH($A419,'Knowledge - Percentages'!$B:$B,0),'Data - Knowledge'!AG$8)/100</f>
        <v>0.109</v>
      </c>
      <c r="AH419" s="380">
        <f t="array" aca="true" ref="AH419">INDEX(KM_PCT,MATCH($A419,'Knowledge - Percentages'!$B:$B,0),'Data - Knowledge'!AH$8)/100</f>
        <v>0.109</v>
      </c>
      <c r="AI419" s="380">
        <f t="array" aca="true" ref="AI419">INDEX(KM_PCT,MATCH($A419,'Knowledge - Percentages'!$B:$B,0),'Data - Knowledge'!AI$8)/100</f>
        <v>0.127</v>
      </c>
      <c r="AJ419" s="380">
        <f t="array" aca="true" ref="AJ419">INDEX(KM_PCT,MATCH($A419,'Knowledge - Percentages'!$B:$B,0),'Data - Knowledge'!AJ$8)/100</f>
        <v>0.109</v>
      </c>
      <c r="AK419" s="380">
        <f t="array" aca="true" ref="AK419">INDEX(KM_PCT,MATCH($A419,'Knowledge - Percentages'!$B:$B,0),'Data - Knowledge'!AK$8)/100</f>
        <v>0.109</v>
      </c>
      <c r="AL419" s="380">
        <f t="array" aca="true" ref="AL419">INDEX(KM_PCT,MATCH($A419,'Knowledge - Percentages'!$B:$B,0),'Data - Knowledge'!AL$8)/100</f>
        <v>0.109</v>
      </c>
      <c r="AM419" s="380">
        <f t="array" aca="true" ref="AM419">INDEX(KM_PCT,MATCH($A419,'Knowledge - Percentages'!$B:$B,0),'Data - Knowledge'!AM$8)/100</f>
        <v>0.109</v>
      </c>
      <c r="AN419" s="380">
        <f t="array" aca="true" ref="AN419">INDEX(KM_PCT,MATCH($A419,'Knowledge - Percentages'!$B:$B,0),'Data - Knowledge'!AN$8)/100</f>
        <v>0.109</v>
      </c>
      <c r="AO419" s="380">
        <f t="array" aca="true" ref="AO419">INDEX(KM_PCT,MATCH($A419,'Knowledge - Percentages'!$B:$B,0),'Data - Knowledge'!AO$8)/100</f>
        <v>0.109</v>
      </c>
      <c r="AP419" s="380">
        <f t="array" aca="true" ref="AP419">INDEX(KM_PCT,MATCH($A419,'Knowledge - Percentages'!$B:$B,0),'Data - Knowledge'!AP$8)/100</f>
        <v>0.099</v>
      </c>
      <c r="AQ419" s="380">
        <f t="array" aca="true" ref="AQ419">INDEX(KM_PCT,MATCH($A419,'Knowledge - Percentages'!$B:$B,0),'Data - Knowledge'!AQ$8)/100</f>
        <v>0.106</v>
      </c>
      <c r="AR419" s="380">
        <f t="array" aca="true" ref="AR419">INDEX(KM_PCT,MATCH($A419,'Knowledge - Percentages'!$B:$B,0),'Data - Knowledge'!AR$8)/100</f>
        <v>0.115</v>
      </c>
      <c r="AS419" s="380">
        <f t="array" aca="true" ref="AS419">INDEX(KM_PCT,MATCH($A419,'Knowledge - Percentages'!$B:$B,0),'Data - Knowledge'!AS$8)/100</f>
        <v>0.109</v>
      </c>
      <c r="AT419" s="380">
        <f t="array" aca="true" ref="AT419">INDEX(KM_PCT,MATCH($A419,'Knowledge - Percentages'!$B:$B,0),'Data - Knowledge'!AT$8)/100</f>
        <v>0.109</v>
      </c>
      <c r="AU419" s="380">
        <f t="array" aca="true" ref="AU419">INDEX(KM_PCT,MATCH($A419,'Knowledge - Percentages'!$B:$B,0),'Data - Knowledge'!AU$8)/100</f>
        <v>0.094</v>
      </c>
      <c r="AV419" s="380">
        <f t="array" aca="true" ref="AV419">INDEX(KM_PCT,MATCH($A419,'Knowledge - Percentages'!$B:$B,0),'Data - Knowledge'!AV$8)/100</f>
        <v>0.12300000000000001</v>
      </c>
      <c r="AW419" s="380">
        <f t="array" aca="true" ref="AW419">INDEX(KM_PCT,MATCH($A419,'Knowledge - Percentages'!$B:$B,0),'Data - Knowledge'!AW$8)/100</f>
        <v>0.115</v>
      </c>
      <c r="AX419" s="380">
        <f t="array" aca="true" ref="AX419">INDEX(KM_PCT,MATCH($A419,'Knowledge - Percentages'!$B:$B,0),'Data - Knowledge'!AX$8)/100</f>
        <v>0.131</v>
      </c>
      <c r="AY419" s="380">
        <f t="array" aca="true" ref="AY419">INDEX(KM_PCT,MATCH($A419,'Knowledge - Percentages'!$B:$B,0),'Data - Knowledge'!AY$8)/100</f>
        <v>0.114</v>
      </c>
      <c r="AZ419" s="380">
        <f t="array" aca="true" ref="AZ419">INDEX(KM_PCT,MATCH($A419,'Knowledge - Percentages'!$B:$B,0),'Data - Knowledge'!AZ$8)/100</f>
        <v>0.115</v>
      </c>
      <c r="BA419" s="380">
        <f t="array" aca="true" ref="BA419">INDEX(KM_PCT,MATCH($A419,'Knowledge - Percentages'!$B:$B,0),'Data - Knowledge'!BA$8)/100</f>
        <v>0.11800000000000001</v>
      </c>
      <c r="BB419" s="380">
        <f t="array" aca="true" ref="BB419">INDEX(KM_PCT,MATCH($A419,'Knowledge - Percentages'!$B:$B,0),'Data - Knowledge'!BB$8)/100</f>
        <v>0.114</v>
      </c>
      <c r="BC419" s="380">
        <f t="array" aca="true" ref="BC419">INDEX(KM_PCT,MATCH($A419,'Knowledge - Percentages'!$B:$B,0),'Data - Knowledge'!BC$8)/100</f>
        <v>0.08199999999999999</v>
      </c>
      <c r="BD419" s="380">
        <f t="array" aca="true" ref="BD419">INDEX(KM_PCT,MATCH($A419,'Knowledge - Percentages'!$B:$B,0),'Data - Knowledge'!BD$8)/100</f>
        <v>0.087</v>
      </c>
      <c r="BE419" s="380">
        <f t="array" aca="true" ref="BE419">INDEX(KM_PCT,MATCH($A419,'Knowledge - Percentages'!$B:$B,0),'Data - Knowledge'!BE$8)/100</f>
        <v>0.087</v>
      </c>
      <c r="BF419" s="380">
        <f t="array" aca="true" ref="BF419">INDEX(KM_PCT,MATCH($A419,'Knowledge - Percentages'!$B:$B,0),'Data - Knowledge'!BF$8)/100</f>
        <v>0.073</v>
      </c>
      <c r="BG419" s="380">
        <f t="array" aca="true" ref="BG419">INDEX(KM_PCT,MATCH($A419,'Knowledge - Percentages'!$B:$B,0),'Data - Knowledge'!BG$8)/100</f>
        <v>0.109</v>
      </c>
      <c r="BH419" s="380">
        <f t="array" aca="true" ref="BH419">INDEX(KM_PCT,MATCH($A419,'Knowledge - Percentages'!$B:$B,0),'Data - Knowledge'!BH$8)/100</f>
        <v>0.10800000000000001</v>
      </c>
      <c r="BI419" s="380">
        <f t="array" aca="true" ref="BI419">INDEX(KM_PCT,MATCH($A419,'Knowledge - Percentages'!$B:$B,0),'Data - Knowledge'!BI$8)/100</f>
        <v>0.109</v>
      </c>
      <c r="BJ419" s="380">
        <f t="array" aca="true" ref="BJ419">INDEX(KM_PCT,MATCH($A419,'Knowledge - Percentages'!$B:$B,0),'Data - Knowledge'!BJ$8)/100</f>
        <v>0.109</v>
      </c>
      <c r="BK419" s="380">
        <f t="array" aca="true" ref="BK419">INDEX(KM_PCT,MATCH($A419,'Knowledge - Percentages'!$B:$B,0),'Data - Knowledge'!BK$8)/100</f>
        <v>0.109</v>
      </c>
      <c r="BL419" s="380">
        <f t="array" aca="true" ref="BL419">INDEX(KM_PCT,MATCH($A419,'Knowledge - Percentages'!$B:$B,0),'Data - Knowledge'!BL$8)/100</f>
        <v>0.109</v>
      </c>
      <c r="BM419" s="380">
        <f t="array" aca="true" ref="BM419">INDEX(KM_PCT,MATCH($A419,'Knowledge - Percentages'!$B:$B,0),'Data - Knowledge'!BM$8)/100</f>
        <v>0.109</v>
      </c>
      <c r="BN419" s="380">
        <f t="array" aca="true" ref="BN419">INDEX(KM_PCT,MATCH($A419,'Knowledge - Percentages'!$B:$B,0),'Data - Knowledge'!BN$8)/100</f>
        <v>0.109</v>
      </c>
      <c r="BO419" s="380">
        <f t="array" aca="true" ref="BO419">INDEX(KM_PCT,MATCH($A419,'Knowledge - Percentages'!$B:$B,0),'Data - Knowledge'!BO$8)/100</f>
        <v>0.109</v>
      </c>
      <c r="BP419" s="380">
        <f t="array" aca="true" ref="BP419">INDEX(KM_PCT,MATCH($A419,'Knowledge - Percentages'!$B:$B,0),'Data - Knowledge'!BP$8)/100</f>
        <v>0.109</v>
      </c>
      <c r="BQ419" s="380">
        <f t="array" aca="true" ref="BQ419">INDEX(KM_PCT,MATCH($A419,'Knowledge - Percentages'!$B:$B,0),'Data - Knowledge'!BQ$8)/100</f>
        <v>0.109</v>
      </c>
    </row>
    <row r="420" spans="1:69">
      <c r="A420" t="s">
        <v>1381</v>
      </c>
      <c r="B420" t="s">
        <v>1195</v>
      </c>
      <c r="C420" t="s">
        <v>1367</v>
      </c>
      <c r="D420" t="s">
        <v>1382</v>
      </c>
      <c r="E420" s="373">
        <f>SUMPRODUCT($K$2:$BQ$2,$K420:$BQ420)/$J$2</f>
        <v>0.034333333333333341</v>
      </c>
      <c r="F420" s="379">
        <f>SUMPRODUCT($K$2:$BQ$2,$K420:$BQ420)</f>
        <v>9.0640000000000018</v>
      </c>
      <c r="G420" s="373">
        <f>SUMPRODUCT($K$3:$BQ$3,$K420:$BQ420)/$J$3</f>
        <v>0.033809548254620118</v>
      </c>
      <c r="H420" s="379">
        <f>SUMPRODUCT($K$3:$BQ$3,$K420:$BQ420)</f>
        <v>329.30499999999995</v>
      </c>
      <c r="I420" s="373">
        <f>CORREL($K$4:$BQ$4,$K420:$BQ420)</f>
        <v>-0.14813303164146632</v>
      </c>
      <c r="J420" s="379">
        <f>$E420/$G420*100</f>
        <v>101.54922235212547</v>
      </c>
      <c r="K420" s="380">
        <f t="array" aca="true" ref="K420">INDEX(KM_PCT,MATCH($A420,'Knowledge - Percentages'!$B:$B,0),'Data - Knowledge'!K$8)/100</f>
        <v>0.036000000000000004</v>
      </c>
      <c r="L420" s="380">
        <f t="array" aca="true" ref="L420">INDEX(KM_PCT,MATCH($A420,'Knowledge - Percentages'!$B:$B,0),'Data - Knowledge'!L$8)/100</f>
        <v>0.036000000000000004</v>
      </c>
      <c r="M420" s="380">
        <f t="array" aca="true" ref="M420">INDEX(KM_PCT,MATCH($A420,'Knowledge - Percentages'!$B:$B,0),'Data - Knowledge'!M$8)/100</f>
        <v>0.036000000000000004</v>
      </c>
      <c r="N420" s="380">
        <f t="array" aca="true" ref="N420">INDEX(KM_PCT,MATCH($A420,'Knowledge - Percentages'!$B:$B,0),'Data - Knowledge'!N$8)/100</f>
        <v>0.026000000000000002</v>
      </c>
      <c r="O420" s="380">
        <f t="array" aca="true" ref="O420">INDEX(KM_PCT,MATCH($A420,'Knowledge - Percentages'!$B:$B,0),'Data - Knowledge'!O$8)/100</f>
        <v>0.036000000000000004</v>
      </c>
      <c r="P420" s="380">
        <f t="array" aca="true" ref="P420">INDEX(KM_PCT,MATCH($A420,'Knowledge - Percentages'!$B:$B,0),'Data - Knowledge'!P$8)/100</f>
        <v>0.036000000000000004</v>
      </c>
      <c r="Q420" s="380">
        <f t="array" aca="true" ref="Q420">INDEX(KM_PCT,MATCH($A420,'Knowledge - Percentages'!$B:$B,0),'Data - Knowledge'!Q$8)/100</f>
        <v>0.036000000000000004</v>
      </c>
      <c r="R420" s="380">
        <f t="array" aca="true" ref="R420">INDEX(KM_PCT,MATCH($A420,'Knowledge - Percentages'!$B:$B,0),'Data - Knowledge'!R$8)/100</f>
        <v>0.036000000000000004</v>
      </c>
      <c r="S420" s="380">
        <f t="array" aca="true" ref="S420">INDEX(KM_PCT,MATCH($A420,'Knowledge - Percentages'!$B:$B,0),'Data - Knowledge'!S$8)/100</f>
        <v>0.036000000000000004</v>
      </c>
      <c r="T420" s="380">
        <f t="array" aca="true" ref="T420">INDEX(KM_PCT,MATCH($A420,'Knowledge - Percentages'!$B:$B,0),'Data - Knowledge'!T$8)/100</f>
        <v>0.028999999999999998</v>
      </c>
      <c r="U420" s="380">
        <f t="array" aca="true" ref="U420">INDEX(KM_PCT,MATCH($A420,'Knowledge - Percentages'!$B:$B,0),'Data - Knowledge'!U$8)/100</f>
        <v>0.027000000000000003</v>
      </c>
      <c r="V420" s="380">
        <f t="array" aca="true" ref="V420">INDEX(KM_PCT,MATCH($A420,'Knowledge - Percentages'!$B:$B,0),'Data - Knowledge'!V$8)/100</f>
        <v>0.028999999999999998</v>
      </c>
      <c r="W420" s="380">
        <f t="array" aca="true" ref="W420">INDEX(KM_PCT,MATCH($A420,'Knowledge - Percentages'!$B:$B,0),'Data - Knowledge'!W$8)/100</f>
        <v>0.026000000000000002</v>
      </c>
      <c r="X420" s="380">
        <f t="array" aca="true" ref="X420">INDEX(KM_PCT,MATCH($A420,'Knowledge - Percentages'!$B:$B,0),'Data - Knowledge'!X$8)/100</f>
        <v>0.044000000000000004</v>
      </c>
      <c r="Y420" s="380">
        <f t="array" aca="true" ref="Y420">INDEX(KM_PCT,MATCH($A420,'Knowledge - Percentages'!$B:$B,0),'Data - Knowledge'!Y$8)/100</f>
        <v>0.044000000000000004</v>
      </c>
      <c r="Z420" s="380">
        <f t="array" aca="true" ref="Z420">INDEX(KM_PCT,MATCH($A420,'Knowledge - Percentages'!$B:$B,0),'Data - Knowledge'!Z$8)/100</f>
        <v>0.044000000000000004</v>
      </c>
      <c r="AA420" s="380">
        <f t="array" aca="true" ref="AA420">INDEX(KM_PCT,MATCH($A420,'Knowledge - Percentages'!$B:$B,0),'Data - Knowledge'!AA$8)/100</f>
        <v>0.054000000000000006</v>
      </c>
      <c r="AB420" s="380">
        <f t="array" aca="true" ref="AB420">INDEX(KM_PCT,MATCH($A420,'Knowledge - Percentages'!$B:$B,0),'Data - Knowledge'!AB$8)/100</f>
        <v>0.04</v>
      </c>
      <c r="AC420" s="380">
        <f t="array" aca="true" ref="AC420">INDEX(KM_PCT,MATCH($A420,'Knowledge - Percentages'!$B:$B,0),'Data - Knowledge'!AC$8)/100</f>
        <v>0.04</v>
      </c>
      <c r="AD420" s="380">
        <f t="array" aca="true" ref="AD420">INDEX(KM_PCT,MATCH($A420,'Knowledge - Percentages'!$B:$B,0),'Data - Knowledge'!AD$8)/100</f>
        <v>0.04</v>
      </c>
      <c r="AE420" s="380">
        <f t="array" aca="true" ref="AE420">INDEX(KM_PCT,MATCH($A420,'Knowledge - Percentages'!$B:$B,0),'Data - Knowledge'!AE$8)/100</f>
        <v>0.037000000000000005</v>
      </c>
      <c r="AF420" s="380">
        <f t="array" aca="true" ref="AF420">INDEX(KM_PCT,MATCH($A420,'Knowledge - Percentages'!$B:$B,0),'Data - Knowledge'!AF$8)/100</f>
        <v>0.037000000000000005</v>
      </c>
      <c r="AG420" s="380">
        <f t="array" aca="true" ref="AG420">INDEX(KM_PCT,MATCH($A420,'Knowledge - Percentages'!$B:$B,0),'Data - Knowledge'!AG$8)/100</f>
        <v>0.037000000000000005</v>
      </c>
      <c r="AH420" s="380">
        <f t="array" aca="true" ref="AH420">INDEX(KM_PCT,MATCH($A420,'Knowledge - Percentages'!$B:$B,0),'Data - Knowledge'!AH$8)/100</f>
        <v>0.037000000000000005</v>
      </c>
      <c r="AI420" s="380">
        <f t="array" aca="true" ref="AI420">INDEX(KM_PCT,MATCH($A420,'Knowledge - Percentages'!$B:$B,0),'Data - Knowledge'!AI$8)/100</f>
        <v>0.037000000000000005</v>
      </c>
      <c r="AJ420" s="380">
        <f t="array" aca="true" ref="AJ420">INDEX(KM_PCT,MATCH($A420,'Knowledge - Percentages'!$B:$B,0),'Data - Knowledge'!AJ$8)/100</f>
        <v>0.037000000000000005</v>
      </c>
      <c r="AK420" s="380">
        <f t="array" aca="true" ref="AK420">INDEX(KM_PCT,MATCH($A420,'Knowledge - Percentages'!$B:$B,0),'Data - Knowledge'!AK$8)/100</f>
        <v>0.037000000000000005</v>
      </c>
      <c r="AL420" s="380">
        <f t="array" aca="true" ref="AL420">INDEX(KM_PCT,MATCH($A420,'Knowledge - Percentages'!$B:$B,0),'Data - Knowledge'!AL$8)/100</f>
        <v>0.037000000000000005</v>
      </c>
      <c r="AM420" s="380">
        <f t="array" aca="true" ref="AM420">INDEX(KM_PCT,MATCH($A420,'Knowledge - Percentages'!$B:$B,0),'Data - Knowledge'!AM$8)/100</f>
        <v>0.037000000000000005</v>
      </c>
      <c r="AN420" s="380">
        <f t="array" aca="true" ref="AN420">INDEX(KM_PCT,MATCH($A420,'Knowledge - Percentages'!$B:$B,0),'Data - Knowledge'!AN$8)/100</f>
        <v>0.019</v>
      </c>
      <c r="AO420" s="380">
        <f t="array" aca="true" ref="AO420">INDEX(KM_PCT,MATCH($A420,'Knowledge - Percentages'!$B:$B,0),'Data - Knowledge'!AO$8)/100</f>
        <v>0.019</v>
      </c>
      <c r="AP420" s="380">
        <f t="array" aca="true" ref="AP420">INDEX(KM_PCT,MATCH($A420,'Knowledge - Percentages'!$B:$B,0),'Data - Knowledge'!AP$8)/100</f>
        <v>0.04</v>
      </c>
      <c r="AQ420" s="380">
        <f t="array" aca="true" ref="AQ420">INDEX(KM_PCT,MATCH($A420,'Knowledge - Percentages'!$B:$B,0),'Data - Knowledge'!AQ$8)/100</f>
        <v>0.039</v>
      </c>
      <c r="AR420" s="380">
        <f t="array" aca="true" ref="AR420">INDEX(KM_PCT,MATCH($A420,'Knowledge - Percentages'!$B:$B,0),'Data - Knowledge'!AR$8)/100</f>
        <v>0.106</v>
      </c>
      <c r="AS420" s="380">
        <f t="array" aca="true" ref="AS420">INDEX(KM_PCT,MATCH($A420,'Knowledge - Percentages'!$B:$B,0),'Data - Knowledge'!AS$8)/100</f>
        <v>0.063</v>
      </c>
      <c r="AT420" s="380">
        <f t="array" aca="true" ref="AT420">INDEX(KM_PCT,MATCH($A420,'Knowledge - Percentages'!$B:$B,0),'Data - Knowledge'!AT$8)/100</f>
        <v>0.073</v>
      </c>
      <c r="AU420" s="380">
        <f t="array" aca="true" ref="AU420">INDEX(KM_PCT,MATCH($A420,'Knowledge - Percentages'!$B:$B,0),'Data - Knowledge'!AU$8)/100</f>
        <v>0.037000000000000005</v>
      </c>
      <c r="AV420" s="380">
        <f t="array" aca="true" ref="AV420">INDEX(KM_PCT,MATCH($A420,'Knowledge - Percentages'!$B:$B,0),'Data - Knowledge'!AV$8)/100</f>
        <v>0.03</v>
      </c>
      <c r="AW420" s="380">
        <f t="array" aca="true" ref="AW420">INDEX(KM_PCT,MATCH($A420,'Knowledge - Percentages'!$B:$B,0),'Data - Knowledge'!AW$8)/100</f>
        <v>0.037000000000000005</v>
      </c>
      <c r="AX420" s="380">
        <f t="array" aca="true" ref="AX420">INDEX(KM_PCT,MATCH($A420,'Knowledge - Percentages'!$B:$B,0),'Data - Knowledge'!AX$8)/100</f>
        <v>0.044000000000000004</v>
      </c>
      <c r="AY420" s="380">
        <f t="array" aca="true" ref="AY420">INDEX(KM_PCT,MATCH($A420,'Knowledge - Percentages'!$B:$B,0),'Data - Knowledge'!AY$8)/100</f>
        <v>0.037000000000000005</v>
      </c>
      <c r="AZ420" s="380">
        <f t="array" aca="true" ref="AZ420">INDEX(KM_PCT,MATCH($A420,'Knowledge - Percentages'!$B:$B,0),'Data - Knowledge'!AZ$8)/100</f>
        <v>0.037000000000000005</v>
      </c>
      <c r="BA420" s="380">
        <f t="array" aca="true" ref="BA420">INDEX(KM_PCT,MATCH($A420,'Knowledge - Percentages'!$B:$B,0),'Data - Knowledge'!BA$8)/100</f>
        <v>0.037000000000000005</v>
      </c>
      <c r="BB420" s="380">
        <f t="array" aca="true" ref="BB420">INDEX(KM_PCT,MATCH($A420,'Knowledge - Percentages'!$B:$B,0),'Data - Knowledge'!BB$8)/100</f>
        <v>0.037000000000000005</v>
      </c>
      <c r="BC420" s="380">
        <f t="array" aca="true" ref="BC420">INDEX(KM_PCT,MATCH($A420,'Knowledge - Percentages'!$B:$B,0),'Data - Knowledge'!BC$8)/100</f>
        <v>0.023</v>
      </c>
      <c r="BD420" s="380">
        <f t="array" aca="true" ref="BD420">INDEX(KM_PCT,MATCH($A420,'Knowledge - Percentages'!$B:$B,0),'Data - Knowledge'!BD$8)/100</f>
        <v>0.023</v>
      </c>
      <c r="BE420" s="380">
        <f t="array" aca="true" ref="BE420">INDEX(KM_PCT,MATCH($A420,'Knowledge - Percentages'!$B:$B,0),'Data - Knowledge'!BE$8)/100</f>
        <v>0.023</v>
      </c>
      <c r="BF420" s="380">
        <f t="array" aca="true" ref="BF420">INDEX(KM_PCT,MATCH($A420,'Knowledge - Percentages'!$B:$B,0),'Data - Knowledge'!BF$8)/100</f>
        <v>0.016</v>
      </c>
      <c r="BG420" s="380">
        <f t="array" aca="true" ref="BG420">INDEX(KM_PCT,MATCH($A420,'Knowledge - Percentages'!$B:$B,0),'Data - Knowledge'!BG$8)/100</f>
        <v>0.037000000000000005</v>
      </c>
      <c r="BH420" s="380">
        <f t="array" aca="true" ref="BH420">INDEX(KM_PCT,MATCH($A420,'Knowledge - Percentages'!$B:$B,0),'Data - Knowledge'!BH$8)/100</f>
        <v>0.037000000000000005</v>
      </c>
      <c r="BI420" s="380">
        <f t="array" aca="true" ref="BI420">INDEX(KM_PCT,MATCH($A420,'Knowledge - Percentages'!$B:$B,0),'Data - Knowledge'!BI$8)/100</f>
        <v>0.038</v>
      </c>
      <c r="BJ420" s="380">
        <f t="array" aca="true" ref="BJ420">INDEX(KM_PCT,MATCH($A420,'Knowledge - Percentages'!$B:$B,0),'Data - Knowledge'!BJ$8)/100</f>
        <v>0.032</v>
      </c>
      <c r="BK420" s="380">
        <f t="array" aca="true" ref="BK420">INDEX(KM_PCT,MATCH($A420,'Knowledge - Percentages'!$B:$B,0),'Data - Knowledge'!BK$8)/100</f>
        <v>0.045</v>
      </c>
      <c r="BL420" s="380">
        <f t="array" aca="true" ref="BL420">INDEX(KM_PCT,MATCH($A420,'Knowledge - Percentages'!$B:$B,0),'Data - Knowledge'!BL$8)/100</f>
        <v>0.057</v>
      </c>
      <c r="BM420" s="380">
        <f t="array" aca="true" ref="BM420">INDEX(KM_PCT,MATCH($A420,'Knowledge - Percentages'!$B:$B,0),'Data - Knowledge'!BM$8)/100</f>
        <v>0.048</v>
      </c>
      <c r="BN420" s="380">
        <f t="array" aca="true" ref="BN420">INDEX(KM_PCT,MATCH($A420,'Knowledge - Percentages'!$B:$B,0),'Data - Knowledge'!BN$8)/100</f>
        <v>0.040999999999999995</v>
      </c>
      <c r="BO420" s="380">
        <f t="array" aca="true" ref="BO420">INDEX(KM_PCT,MATCH($A420,'Knowledge - Percentages'!$B:$B,0),'Data - Knowledge'!BO$8)/100</f>
        <v>0.037000000000000005</v>
      </c>
      <c r="BP420" s="380">
        <f t="array" aca="true" ref="BP420">INDEX(KM_PCT,MATCH($A420,'Knowledge - Percentages'!$B:$B,0),'Data - Knowledge'!BP$8)/100</f>
        <v>0.035</v>
      </c>
      <c r="BQ420" s="380">
        <f t="array" aca="true" ref="BQ420">INDEX(KM_PCT,MATCH($A420,'Knowledge - Percentages'!$B:$B,0),'Data - Knowledge'!BQ$8)/100</f>
        <v>0.037000000000000005</v>
      </c>
    </row>
    <row r="421" spans="1:69">
      <c r="A421" t="s">
        <v>1383</v>
      </c>
      <c r="B421" t="s">
        <v>1195</v>
      </c>
      <c r="C421" t="s">
        <v>1367</v>
      </c>
      <c r="D421" t="s">
        <v>1384</v>
      </c>
      <c r="E421" s="373">
        <f>SUMPRODUCT($K$2:$BQ$2,$K421:$BQ421)/$J$2</f>
        <v>0.019488636363636364</v>
      </c>
      <c r="F421" s="379">
        <f>SUMPRODUCT($K$2:$BQ$2,$K421:$BQ421)</f>
        <v>5.1450000000000005</v>
      </c>
      <c r="G421" s="373">
        <f>SUMPRODUCT($K$3:$BQ$3,$K421:$BQ421)/$J$3</f>
        <v>0.016327002053388089</v>
      </c>
      <c r="H421" s="379">
        <f>SUMPRODUCT($K$3:$BQ$3,$K421:$BQ421)</f>
        <v>159.02499999999998</v>
      </c>
      <c r="I421" s="373">
        <f>CORREL($K$4:$BQ$4,$K421:$BQ421)</f>
        <v>0.06624826493930891</v>
      </c>
      <c r="J421" s="379">
        <f>$E421/$G421*100</f>
        <v>119.36445098683741</v>
      </c>
      <c r="K421" s="380">
        <f t="array" aca="true" ref="K421">INDEX(KM_PCT,MATCH($A421,'Knowledge - Percentages'!$B:$B,0),'Data - Knowledge'!K$8)/100</f>
        <v>0.016</v>
      </c>
      <c r="L421" s="380">
        <f t="array" aca="true" ref="L421">INDEX(KM_PCT,MATCH($A421,'Knowledge - Percentages'!$B:$B,0),'Data - Knowledge'!L$8)/100</f>
        <v>0.016</v>
      </c>
      <c r="M421" s="380">
        <f t="array" aca="true" ref="M421">INDEX(KM_PCT,MATCH($A421,'Knowledge - Percentages'!$B:$B,0),'Data - Knowledge'!M$8)/100</f>
        <v>0.016</v>
      </c>
      <c r="N421" s="380">
        <f t="array" aca="true" ref="N421">INDEX(KM_PCT,MATCH($A421,'Knowledge - Percentages'!$B:$B,0),'Data - Knowledge'!N$8)/100</f>
        <v>0.016</v>
      </c>
      <c r="O421" s="380">
        <f t="array" aca="true" ref="O421">INDEX(KM_PCT,MATCH($A421,'Knowledge - Percentages'!$B:$B,0),'Data - Knowledge'!O$8)/100</f>
        <v>0.011000000000000001</v>
      </c>
      <c r="P421" s="380">
        <f t="array" aca="true" ref="P421">INDEX(KM_PCT,MATCH($A421,'Knowledge - Percentages'!$B:$B,0),'Data - Knowledge'!P$8)/100</f>
        <v>0.013000000000000001</v>
      </c>
      <c r="Q421" s="380">
        <f t="array" aca="true" ref="Q421">INDEX(KM_PCT,MATCH($A421,'Knowledge - Percentages'!$B:$B,0),'Data - Knowledge'!Q$8)/100</f>
        <v>0.016</v>
      </c>
      <c r="R421" s="380">
        <f t="array" aca="true" ref="R421">INDEX(KM_PCT,MATCH($A421,'Knowledge - Percentages'!$B:$B,0),'Data - Knowledge'!R$8)/100</f>
        <v>0.016</v>
      </c>
      <c r="S421" s="380">
        <f t="array" aca="true" ref="S421">INDEX(KM_PCT,MATCH($A421,'Knowledge - Percentages'!$B:$B,0),'Data - Knowledge'!S$8)/100</f>
        <v>0.016</v>
      </c>
      <c r="T421" s="380">
        <f t="array" aca="true" ref="T421">INDEX(KM_PCT,MATCH($A421,'Knowledge - Percentages'!$B:$B,0),'Data - Knowledge'!T$8)/100</f>
        <v>0.016</v>
      </c>
      <c r="U421" s="380">
        <f t="array" aca="true" ref="U421">INDEX(KM_PCT,MATCH($A421,'Knowledge - Percentages'!$B:$B,0),'Data - Knowledge'!U$8)/100</f>
        <v>0.016</v>
      </c>
      <c r="V421" s="380">
        <f t="array" aca="true" ref="V421">INDEX(KM_PCT,MATCH($A421,'Knowledge - Percentages'!$B:$B,0),'Data - Knowledge'!V$8)/100</f>
        <v>0.016</v>
      </c>
      <c r="W421" s="380">
        <f t="array" aca="true" ref="W421">INDEX(KM_PCT,MATCH($A421,'Knowledge - Percentages'!$B:$B,0),'Data - Knowledge'!W$8)/100</f>
        <v>0.016</v>
      </c>
      <c r="X421" s="380">
        <f t="array" aca="true" ref="X421">INDEX(KM_PCT,MATCH($A421,'Knowledge - Percentages'!$B:$B,0),'Data - Knowledge'!X$8)/100</f>
        <v>0.018000000000000002</v>
      </c>
      <c r="Y421" s="380">
        <f t="array" aca="true" ref="Y421">INDEX(KM_PCT,MATCH($A421,'Knowledge - Percentages'!$B:$B,0),'Data - Knowledge'!Y$8)/100</f>
        <v>0.018000000000000002</v>
      </c>
      <c r="Z421" s="380">
        <f t="array" aca="true" ref="Z421">INDEX(KM_PCT,MATCH($A421,'Knowledge - Percentages'!$B:$B,0),'Data - Knowledge'!Z$8)/100</f>
        <v>0.018000000000000002</v>
      </c>
      <c r="AA421" s="380">
        <f t="array" aca="true" ref="AA421">INDEX(KM_PCT,MATCH($A421,'Knowledge - Percentages'!$B:$B,0),'Data - Knowledge'!AA$8)/100</f>
        <v>0.012</v>
      </c>
      <c r="AB421" s="380">
        <f t="array" aca="true" ref="AB421">INDEX(KM_PCT,MATCH($A421,'Knowledge - Percentages'!$B:$B,0),'Data - Knowledge'!AB$8)/100</f>
        <v>0.027999999999999997</v>
      </c>
      <c r="AC421" s="380">
        <f t="array" aca="true" ref="AC421">INDEX(KM_PCT,MATCH($A421,'Knowledge - Percentages'!$B:$B,0),'Data - Knowledge'!AC$8)/100</f>
        <v>0.013000000000000001</v>
      </c>
      <c r="AD421" s="380">
        <f t="array" aca="true" ref="AD421">INDEX(KM_PCT,MATCH($A421,'Knowledge - Percentages'!$B:$B,0),'Data - Knowledge'!AD$8)/100</f>
        <v>0.018000000000000002</v>
      </c>
      <c r="AE421" s="380">
        <f t="array" aca="true" ref="AE421">INDEX(KM_PCT,MATCH($A421,'Knowledge - Percentages'!$B:$B,0),'Data - Knowledge'!AE$8)/100</f>
        <v>0.017</v>
      </c>
      <c r="AF421" s="380">
        <f t="array" aca="true" ref="AF421">INDEX(KM_PCT,MATCH($A421,'Knowledge - Percentages'!$B:$B,0),'Data - Knowledge'!AF$8)/100</f>
        <v>0.017</v>
      </c>
      <c r="AG421" s="380">
        <f t="array" aca="true" ref="AG421">INDEX(KM_PCT,MATCH($A421,'Knowledge - Percentages'!$B:$B,0),'Data - Knowledge'!AG$8)/100</f>
        <v>0.017</v>
      </c>
      <c r="AH421" s="380">
        <f t="array" aca="true" ref="AH421">INDEX(KM_PCT,MATCH($A421,'Knowledge - Percentages'!$B:$B,0),'Data - Knowledge'!AH$8)/100</f>
        <v>0.02</v>
      </c>
      <c r="AI421" s="380">
        <f t="array" aca="true" ref="AI421">INDEX(KM_PCT,MATCH($A421,'Knowledge - Percentages'!$B:$B,0),'Data - Knowledge'!AI$8)/100</f>
        <v>0.053</v>
      </c>
      <c r="AJ421" s="380">
        <f t="array" aca="true" ref="AJ421">INDEX(KM_PCT,MATCH($A421,'Knowledge - Percentages'!$B:$B,0),'Data - Knowledge'!AJ$8)/100</f>
        <v>0.02</v>
      </c>
      <c r="AK421" s="380">
        <f t="array" aca="true" ref="AK421">INDEX(KM_PCT,MATCH($A421,'Knowledge - Percentages'!$B:$B,0),'Data - Knowledge'!AK$8)/100</f>
        <v>0.018000000000000002</v>
      </c>
      <c r="AL421" s="380">
        <f t="array" aca="true" ref="AL421">INDEX(KM_PCT,MATCH($A421,'Knowledge - Percentages'!$B:$B,0),'Data - Knowledge'!AL$8)/100</f>
        <v>0.018000000000000002</v>
      </c>
      <c r="AM421" s="380">
        <f t="array" aca="true" ref="AM421">INDEX(KM_PCT,MATCH($A421,'Knowledge - Percentages'!$B:$B,0),'Data - Knowledge'!AM$8)/100</f>
        <v>0.018000000000000002</v>
      </c>
      <c r="AN421" s="380">
        <f t="array" aca="true" ref="AN421">INDEX(KM_PCT,MATCH($A421,'Knowledge - Percentages'!$B:$B,0),'Data - Knowledge'!AN$8)/100</f>
        <v>0.011000000000000001</v>
      </c>
      <c r="AO421" s="380">
        <f t="array" aca="true" ref="AO421">INDEX(KM_PCT,MATCH($A421,'Knowledge - Percentages'!$B:$B,0),'Data - Knowledge'!AO$8)/100</f>
        <v>0.011000000000000001</v>
      </c>
      <c r="AP421" s="380">
        <f t="array" aca="true" ref="AP421">INDEX(KM_PCT,MATCH($A421,'Knowledge - Percentages'!$B:$B,0),'Data - Knowledge'!AP$8)/100</f>
        <v>0.016</v>
      </c>
      <c r="AQ421" s="380">
        <f t="array" aca="true" ref="AQ421">INDEX(KM_PCT,MATCH($A421,'Knowledge - Percentages'!$B:$B,0),'Data - Knowledge'!AQ$8)/100</f>
        <v>0.018000000000000002</v>
      </c>
      <c r="AR421" s="380">
        <f t="array" aca="true" ref="AR421">INDEX(KM_PCT,MATCH($A421,'Knowledge - Percentages'!$B:$B,0),'Data - Knowledge'!AR$8)/100</f>
        <v>0.021</v>
      </c>
      <c r="AS421" s="380">
        <f t="array" aca="true" ref="AS421">INDEX(KM_PCT,MATCH($A421,'Knowledge - Percentages'!$B:$B,0),'Data - Knowledge'!AS$8)/100</f>
        <v>0.021</v>
      </c>
      <c r="AT421" s="380">
        <f t="array" aca="true" ref="AT421">INDEX(KM_PCT,MATCH($A421,'Knowledge - Percentages'!$B:$B,0),'Data - Knowledge'!AT$8)/100</f>
        <v>0.022000000000000002</v>
      </c>
      <c r="AU421" s="380">
        <f t="array" aca="true" ref="AU421">INDEX(KM_PCT,MATCH($A421,'Knowledge - Percentages'!$B:$B,0),'Data - Knowledge'!AU$8)/100</f>
        <v>0.018000000000000002</v>
      </c>
      <c r="AV421" s="380">
        <f t="array" aca="true" ref="AV421">INDEX(KM_PCT,MATCH($A421,'Knowledge - Percentages'!$B:$B,0),'Data - Knowledge'!AV$8)/100</f>
        <v>0.013999999999999999</v>
      </c>
      <c r="AW421" s="380">
        <f t="array" aca="true" ref="AW421">INDEX(KM_PCT,MATCH($A421,'Knowledge - Percentages'!$B:$B,0),'Data - Knowledge'!AW$8)/100</f>
        <v>0.017</v>
      </c>
      <c r="AX421" s="380">
        <f t="array" aca="true" ref="AX421">INDEX(KM_PCT,MATCH($A421,'Knowledge - Percentages'!$B:$B,0),'Data - Knowledge'!AX$8)/100</f>
        <v>0.018000000000000002</v>
      </c>
      <c r="AY421" s="380">
        <f t="array" aca="true" ref="AY421">INDEX(KM_PCT,MATCH($A421,'Knowledge - Percentages'!$B:$B,0),'Data - Knowledge'!AY$8)/100</f>
        <v>0.018000000000000002</v>
      </c>
      <c r="AZ421" s="380">
        <f t="array" aca="true" ref="AZ421">INDEX(KM_PCT,MATCH($A421,'Knowledge - Percentages'!$B:$B,0),'Data - Knowledge'!AZ$8)/100</f>
        <v>0.018000000000000002</v>
      </c>
      <c r="BA421" s="380">
        <f t="array" aca="true" ref="BA421">INDEX(KM_PCT,MATCH($A421,'Knowledge - Percentages'!$B:$B,0),'Data - Knowledge'!BA$8)/100</f>
        <v>0.018000000000000002</v>
      </c>
      <c r="BB421" s="380">
        <f t="array" aca="true" ref="BB421">INDEX(KM_PCT,MATCH($A421,'Knowledge - Percentages'!$B:$B,0),'Data - Knowledge'!BB$8)/100</f>
        <v>0.018000000000000002</v>
      </c>
      <c r="BC421" s="380">
        <f t="array" aca="true" ref="BC421">INDEX(KM_PCT,MATCH($A421,'Knowledge - Percentages'!$B:$B,0),'Data - Knowledge'!BC$8)/100</f>
        <v>0.017</v>
      </c>
      <c r="BD421" s="380">
        <f t="array" aca="true" ref="BD421">INDEX(KM_PCT,MATCH($A421,'Knowledge - Percentages'!$B:$B,0),'Data - Knowledge'!BD$8)/100</f>
        <v>0.017</v>
      </c>
      <c r="BE421" s="380">
        <f t="array" aca="true" ref="BE421">INDEX(KM_PCT,MATCH($A421,'Knowledge - Percentages'!$B:$B,0),'Data - Knowledge'!BE$8)/100</f>
        <v>0.017</v>
      </c>
      <c r="BF421" s="380">
        <f t="array" aca="true" ref="BF421">INDEX(KM_PCT,MATCH($A421,'Knowledge - Percentages'!$B:$B,0),'Data - Knowledge'!BF$8)/100</f>
        <v>0.017</v>
      </c>
      <c r="BG421" s="380">
        <f t="array" aca="true" ref="BG421">INDEX(KM_PCT,MATCH($A421,'Knowledge - Percentages'!$B:$B,0),'Data - Knowledge'!BG$8)/100</f>
        <v>0.024</v>
      </c>
      <c r="BH421" s="380">
        <f t="array" aca="true" ref="BH421">INDEX(KM_PCT,MATCH($A421,'Knowledge - Percentages'!$B:$B,0),'Data - Knowledge'!BH$8)/100</f>
        <v>0.024</v>
      </c>
      <c r="BI421" s="380">
        <f t="array" aca="true" ref="BI421">INDEX(KM_PCT,MATCH($A421,'Knowledge - Percentages'!$B:$B,0),'Data - Knowledge'!BI$8)/100</f>
        <v>0.024</v>
      </c>
      <c r="BJ421" s="380">
        <f t="array" aca="true" ref="BJ421">INDEX(KM_PCT,MATCH($A421,'Knowledge - Percentages'!$B:$B,0),'Data - Knowledge'!BJ$8)/100</f>
        <v>0.023</v>
      </c>
      <c r="BK421" s="380">
        <f t="array" aca="true" ref="BK421">INDEX(KM_PCT,MATCH($A421,'Knowledge - Percentages'!$B:$B,0),'Data - Knowledge'!BK$8)/100</f>
        <v>0.023</v>
      </c>
      <c r="BL421" s="380">
        <f t="array" aca="true" ref="BL421">INDEX(KM_PCT,MATCH($A421,'Knowledge - Percentages'!$B:$B,0),'Data - Knowledge'!BL$8)/100</f>
        <v>0.023</v>
      </c>
      <c r="BM421" s="380">
        <f t="array" aca="true" ref="BM421">INDEX(KM_PCT,MATCH($A421,'Knowledge - Percentages'!$B:$B,0),'Data - Knowledge'!BM$8)/100</f>
        <v>0.023</v>
      </c>
      <c r="BN421" s="380">
        <f t="array" aca="true" ref="BN421">INDEX(KM_PCT,MATCH($A421,'Knowledge - Percentages'!$B:$B,0),'Data - Knowledge'!BN$8)/100</f>
        <v>0.023</v>
      </c>
      <c r="BO421" s="380">
        <f t="array" aca="true" ref="BO421">INDEX(KM_PCT,MATCH($A421,'Knowledge - Percentages'!$B:$B,0),'Data - Knowledge'!BO$8)/100</f>
        <v>0.023</v>
      </c>
      <c r="BP421" s="380">
        <f t="array" aca="true" ref="BP421">INDEX(KM_PCT,MATCH($A421,'Knowledge - Percentages'!$B:$B,0),'Data - Knowledge'!BP$8)/100</f>
        <v>0.023</v>
      </c>
      <c r="BQ421" s="380">
        <f t="array" aca="true" ref="BQ421">INDEX(KM_PCT,MATCH($A421,'Knowledge - Percentages'!$B:$B,0),'Data - Knowledge'!BQ$8)/100</f>
        <v>0.023</v>
      </c>
    </row>
    <row r="422" spans="1:69">
      <c r="A422" t="s">
        <v>1385</v>
      </c>
      <c r="B422" t="s">
        <v>1195</v>
      </c>
      <c r="C422" t="s">
        <v>1367</v>
      </c>
      <c r="D422" t="s">
        <v>791</v>
      </c>
      <c r="E422" s="373">
        <f>SUMPRODUCT($K$2:$BQ$2,$K422:$BQ422)/$J$2</f>
        <v>0.06732575757575758</v>
      </c>
      <c r="F422" s="379">
        <f>SUMPRODUCT($K$2:$BQ$2,$K422:$BQ422)</f>
        <v>17.774</v>
      </c>
      <c r="G422" s="373">
        <f>SUMPRODUCT($K$3:$BQ$3,$K422:$BQ422)/$J$3</f>
        <v>0.065786755646817269</v>
      </c>
      <c r="H422" s="379">
        <f>SUMPRODUCT($K$3:$BQ$3,$K422:$BQ422)</f>
        <v>640.76300000000026</v>
      </c>
      <c r="I422" s="373">
        <f>CORREL($K$4:$BQ$4,$K422:$BQ422)</f>
        <v>0.22574239166139545</v>
      </c>
      <c r="J422" s="379">
        <f>$E422/$G422*100</f>
        <v>102.3393795815112</v>
      </c>
      <c r="K422" s="380">
        <f t="array" aca="true" ref="K422">INDEX(KM_PCT,MATCH($A422,'Knowledge - Percentages'!$B:$B,0),'Data - Knowledge'!K$8)/100</f>
        <v>0.055999999999999994</v>
      </c>
      <c r="L422" s="380">
        <f t="array" aca="true" ref="L422">INDEX(KM_PCT,MATCH($A422,'Knowledge - Percentages'!$B:$B,0),'Data - Knowledge'!L$8)/100</f>
        <v>0.055999999999999994</v>
      </c>
      <c r="M422" s="380">
        <f t="array" aca="true" ref="M422">INDEX(KM_PCT,MATCH($A422,'Knowledge - Percentages'!$B:$B,0),'Data - Knowledge'!M$8)/100</f>
        <v>0.055999999999999994</v>
      </c>
      <c r="N422" s="380">
        <f t="array" aca="true" ref="N422">INDEX(KM_PCT,MATCH($A422,'Knowledge - Percentages'!$B:$B,0),'Data - Knowledge'!N$8)/100</f>
        <v>0.065</v>
      </c>
      <c r="O422" s="380">
        <f t="array" aca="true" ref="O422">INDEX(KM_PCT,MATCH($A422,'Knowledge - Percentages'!$B:$B,0),'Data - Knowledge'!O$8)/100</f>
        <v>0.065</v>
      </c>
      <c r="P422" s="380">
        <f t="array" aca="true" ref="P422">INDEX(KM_PCT,MATCH($A422,'Knowledge - Percentages'!$B:$B,0),'Data - Knowledge'!P$8)/100</f>
        <v>0.065</v>
      </c>
      <c r="Q422" s="380">
        <f t="array" aca="true" ref="Q422">INDEX(KM_PCT,MATCH($A422,'Knowledge - Percentages'!$B:$B,0),'Data - Knowledge'!Q$8)/100</f>
        <v>0.065</v>
      </c>
      <c r="R422" s="380">
        <f t="array" aca="true" ref="R422">INDEX(KM_PCT,MATCH($A422,'Knowledge - Percentages'!$B:$B,0),'Data - Knowledge'!R$8)/100</f>
        <v>0.065</v>
      </c>
      <c r="S422" s="380">
        <f t="array" aca="true" ref="S422">INDEX(KM_PCT,MATCH($A422,'Knowledge - Percentages'!$B:$B,0),'Data - Knowledge'!S$8)/100</f>
        <v>0.065</v>
      </c>
      <c r="T422" s="380">
        <f t="array" aca="true" ref="T422">INDEX(KM_PCT,MATCH($A422,'Knowledge - Percentages'!$B:$B,0),'Data - Knowledge'!T$8)/100</f>
        <v>0.065</v>
      </c>
      <c r="U422" s="380">
        <f t="array" aca="true" ref="U422">INDEX(KM_PCT,MATCH($A422,'Knowledge - Percentages'!$B:$B,0),'Data - Knowledge'!U$8)/100</f>
        <v>0.065</v>
      </c>
      <c r="V422" s="380">
        <f t="array" aca="true" ref="V422">INDEX(KM_PCT,MATCH($A422,'Knowledge - Percentages'!$B:$B,0),'Data - Knowledge'!V$8)/100</f>
        <v>0.065</v>
      </c>
      <c r="W422" s="380">
        <f t="array" aca="true" ref="W422">INDEX(KM_PCT,MATCH($A422,'Knowledge - Percentages'!$B:$B,0),'Data - Knowledge'!W$8)/100</f>
        <v>0.065</v>
      </c>
      <c r="X422" s="380">
        <f t="array" aca="true" ref="X422">INDEX(KM_PCT,MATCH($A422,'Knowledge - Percentages'!$B:$B,0),'Data - Knowledge'!X$8)/100</f>
        <v>0.065</v>
      </c>
      <c r="Y422" s="380">
        <f t="array" aca="true" ref="Y422">INDEX(KM_PCT,MATCH($A422,'Knowledge - Percentages'!$B:$B,0),'Data - Knowledge'!Y$8)/100</f>
        <v>0.072000000000000008</v>
      </c>
      <c r="Z422" s="380">
        <f t="array" aca="true" ref="Z422">INDEX(KM_PCT,MATCH($A422,'Knowledge - Percentages'!$B:$B,0),'Data - Knowledge'!Z$8)/100</f>
        <v>0.065</v>
      </c>
      <c r="AA422" s="380">
        <f t="array" aca="true" ref="AA422">INDEX(KM_PCT,MATCH($A422,'Knowledge - Percentages'!$B:$B,0),'Data - Knowledge'!AA$8)/100</f>
        <v>0.065</v>
      </c>
      <c r="AB422" s="380">
        <f t="array" aca="true" ref="AB422">INDEX(KM_PCT,MATCH($A422,'Knowledge - Percentages'!$B:$B,0),'Data - Knowledge'!AB$8)/100</f>
        <v>0.071</v>
      </c>
      <c r="AC422" s="380">
        <f t="array" aca="true" ref="AC422">INDEX(KM_PCT,MATCH($A422,'Knowledge - Percentages'!$B:$B,0),'Data - Knowledge'!AC$8)/100</f>
        <v>0.062</v>
      </c>
      <c r="AD422" s="380">
        <f t="array" aca="true" ref="AD422">INDEX(KM_PCT,MATCH($A422,'Knowledge - Percentages'!$B:$B,0),'Data - Knowledge'!AD$8)/100</f>
        <v>0.065</v>
      </c>
      <c r="AE422" s="380">
        <f t="array" aca="true" ref="AE422">INDEX(KM_PCT,MATCH($A422,'Knowledge - Percentages'!$B:$B,0),'Data - Knowledge'!AE$8)/100</f>
        <v>0.053</v>
      </c>
      <c r="AF422" s="380">
        <f t="array" aca="true" ref="AF422">INDEX(KM_PCT,MATCH($A422,'Knowledge - Percentages'!$B:$B,0),'Data - Knowledge'!AF$8)/100</f>
        <v>0.065</v>
      </c>
      <c r="AG422" s="380">
        <f t="array" aca="true" ref="AG422">INDEX(KM_PCT,MATCH($A422,'Knowledge - Percentages'!$B:$B,0),'Data - Knowledge'!AG$8)/100</f>
        <v>0.075</v>
      </c>
      <c r="AH422" s="380">
        <f t="array" aca="true" ref="AH422">INDEX(KM_PCT,MATCH($A422,'Knowledge - Percentages'!$B:$B,0),'Data - Knowledge'!AH$8)/100</f>
        <v>0.065</v>
      </c>
      <c r="AI422" s="380">
        <f t="array" aca="true" ref="AI422">INDEX(KM_PCT,MATCH($A422,'Knowledge - Percentages'!$B:$B,0),'Data - Knowledge'!AI$8)/100</f>
        <v>0.065</v>
      </c>
      <c r="AJ422" s="380">
        <f t="array" aca="true" ref="AJ422">INDEX(KM_PCT,MATCH($A422,'Knowledge - Percentages'!$B:$B,0),'Data - Knowledge'!AJ$8)/100</f>
        <v>0.063</v>
      </c>
      <c r="AK422" s="380">
        <f t="array" aca="true" ref="AK422">INDEX(KM_PCT,MATCH($A422,'Knowledge - Percentages'!$B:$B,0),'Data - Knowledge'!AK$8)/100</f>
        <v>0.065</v>
      </c>
      <c r="AL422" s="380">
        <f t="array" aca="true" ref="AL422">INDEX(KM_PCT,MATCH($A422,'Knowledge - Percentages'!$B:$B,0),'Data - Knowledge'!AL$8)/100</f>
        <v>0.062</v>
      </c>
      <c r="AM422" s="380">
        <f t="array" aca="true" ref="AM422">INDEX(KM_PCT,MATCH($A422,'Knowledge - Percentages'!$B:$B,0),'Data - Knowledge'!AM$8)/100</f>
        <v>0.065</v>
      </c>
      <c r="AN422" s="380">
        <f t="array" aca="true" ref="AN422">INDEX(KM_PCT,MATCH($A422,'Knowledge - Percentages'!$B:$B,0),'Data - Knowledge'!AN$8)/100</f>
        <v>0.065</v>
      </c>
      <c r="AO422" s="380">
        <f t="array" aca="true" ref="AO422">INDEX(KM_PCT,MATCH($A422,'Knowledge - Percentages'!$B:$B,0),'Data - Knowledge'!AO$8)/100</f>
        <v>0.065</v>
      </c>
      <c r="AP422" s="380">
        <f t="array" aca="true" ref="AP422">INDEX(KM_PCT,MATCH($A422,'Knowledge - Percentages'!$B:$B,0),'Data - Knowledge'!AP$8)/100</f>
        <v>0.065</v>
      </c>
      <c r="AQ422" s="380">
        <f t="array" aca="true" ref="AQ422">INDEX(KM_PCT,MATCH($A422,'Knowledge - Percentages'!$B:$B,0),'Data - Knowledge'!AQ$8)/100</f>
        <v>0.078</v>
      </c>
      <c r="AR422" s="380">
        <f t="array" aca="true" ref="AR422">INDEX(KM_PCT,MATCH($A422,'Knowledge - Percentages'!$B:$B,0),'Data - Knowledge'!AR$8)/100</f>
        <v>0.045</v>
      </c>
      <c r="AS422" s="380">
        <f t="array" aca="true" ref="AS422">INDEX(KM_PCT,MATCH($A422,'Knowledge - Percentages'!$B:$B,0),'Data - Knowledge'!AS$8)/100</f>
        <v>0.045</v>
      </c>
      <c r="AT422" s="380">
        <f t="array" aca="true" ref="AT422">INDEX(KM_PCT,MATCH($A422,'Knowledge - Percentages'!$B:$B,0),'Data - Knowledge'!AT$8)/100</f>
        <v>0.045</v>
      </c>
      <c r="AU422" s="380">
        <f t="array" aca="true" ref="AU422">INDEX(KM_PCT,MATCH($A422,'Knowledge - Percentages'!$B:$B,0),'Data - Knowledge'!AU$8)/100</f>
        <v>0.065</v>
      </c>
      <c r="AV422" s="380">
        <f t="array" aca="true" ref="AV422">INDEX(KM_PCT,MATCH($A422,'Knowledge - Percentages'!$B:$B,0),'Data - Knowledge'!AV$8)/100</f>
        <v>0.062</v>
      </c>
      <c r="AW422" s="380">
        <f t="array" aca="true" ref="AW422">INDEX(KM_PCT,MATCH($A422,'Knowledge - Percentages'!$B:$B,0),'Data - Knowledge'!AW$8)/100</f>
        <v>0.065</v>
      </c>
      <c r="AX422" s="380">
        <f t="array" aca="true" ref="AX422">INDEX(KM_PCT,MATCH($A422,'Knowledge - Percentages'!$B:$B,0),'Data - Knowledge'!AX$8)/100</f>
        <v>0.065</v>
      </c>
      <c r="AY422" s="380">
        <f t="array" aca="true" ref="AY422">INDEX(KM_PCT,MATCH($A422,'Knowledge - Percentages'!$B:$B,0),'Data - Knowledge'!AY$8)/100</f>
        <v>0.07400000000000001</v>
      </c>
      <c r="AZ422" s="380">
        <f t="array" aca="true" ref="AZ422">INDEX(KM_PCT,MATCH($A422,'Knowledge - Percentages'!$B:$B,0),'Data - Knowledge'!AZ$8)/100</f>
        <v>0.07400000000000001</v>
      </c>
      <c r="BA422" s="380">
        <f t="array" aca="true" ref="BA422">INDEX(KM_PCT,MATCH($A422,'Knowledge - Percentages'!$B:$B,0),'Data - Knowledge'!BA$8)/100</f>
        <v>0.08199999999999999</v>
      </c>
      <c r="BB422" s="380">
        <f t="array" aca="true" ref="BB422">INDEX(KM_PCT,MATCH($A422,'Knowledge - Percentages'!$B:$B,0),'Data - Knowledge'!BB$8)/100</f>
        <v>0.07400000000000001</v>
      </c>
      <c r="BC422" s="380">
        <f t="array" aca="true" ref="BC422">INDEX(KM_PCT,MATCH($A422,'Knowledge - Percentages'!$B:$B,0),'Data - Knowledge'!BC$8)/100</f>
        <v>0.065</v>
      </c>
      <c r="BD422" s="380">
        <f t="array" aca="true" ref="BD422">INDEX(KM_PCT,MATCH($A422,'Knowledge - Percentages'!$B:$B,0),'Data - Knowledge'!BD$8)/100</f>
        <v>0.065</v>
      </c>
      <c r="BE422" s="380">
        <f t="array" aca="true" ref="BE422">INDEX(KM_PCT,MATCH($A422,'Knowledge - Percentages'!$B:$B,0),'Data - Knowledge'!BE$8)/100</f>
        <v>0.065</v>
      </c>
      <c r="BF422" s="380">
        <f t="array" aca="true" ref="BF422">INDEX(KM_PCT,MATCH($A422,'Knowledge - Percentages'!$B:$B,0),'Data - Knowledge'!BF$8)/100</f>
        <v>0.065</v>
      </c>
      <c r="BG422" s="380">
        <f t="array" aca="true" ref="BG422">INDEX(KM_PCT,MATCH($A422,'Knowledge - Percentages'!$B:$B,0),'Data - Knowledge'!BG$8)/100</f>
        <v>0.065</v>
      </c>
      <c r="BH422" s="380">
        <f t="array" aca="true" ref="BH422">INDEX(KM_PCT,MATCH($A422,'Knowledge - Percentages'!$B:$B,0),'Data - Knowledge'!BH$8)/100</f>
        <v>0.063</v>
      </c>
      <c r="BI422" s="380">
        <f t="array" aca="true" ref="BI422">INDEX(KM_PCT,MATCH($A422,'Knowledge - Percentages'!$B:$B,0),'Data - Knowledge'!BI$8)/100</f>
        <v>0.079</v>
      </c>
      <c r="BJ422" s="380">
        <f t="array" aca="true" ref="BJ422">INDEX(KM_PCT,MATCH($A422,'Knowledge - Percentages'!$B:$B,0),'Data - Knowledge'!BJ$8)/100</f>
        <v>0.061</v>
      </c>
      <c r="BK422" s="380">
        <f t="array" aca="true" ref="BK422">INDEX(KM_PCT,MATCH($A422,'Knowledge - Percentages'!$B:$B,0),'Data - Knowledge'!BK$8)/100</f>
        <v>0.061</v>
      </c>
      <c r="BL422" s="380">
        <f t="array" aca="true" ref="BL422">INDEX(KM_PCT,MATCH($A422,'Knowledge - Percentages'!$B:$B,0),'Data - Knowledge'!BL$8)/100</f>
        <v>0.061</v>
      </c>
      <c r="BM422" s="380">
        <f t="array" aca="true" ref="BM422">INDEX(KM_PCT,MATCH($A422,'Knowledge - Percentages'!$B:$B,0),'Data - Knowledge'!BM$8)/100</f>
        <v>0.051</v>
      </c>
      <c r="BN422" s="380">
        <f t="array" aca="true" ref="BN422">INDEX(KM_PCT,MATCH($A422,'Knowledge - Percentages'!$B:$B,0),'Data - Knowledge'!BN$8)/100</f>
        <v>0.061</v>
      </c>
      <c r="BO422" s="380">
        <f t="array" aca="true" ref="BO422">INDEX(KM_PCT,MATCH($A422,'Knowledge - Percentages'!$B:$B,0),'Data - Knowledge'!BO$8)/100</f>
        <v>0.040999999999999995</v>
      </c>
      <c r="BP422" s="380">
        <f t="array" aca="true" ref="BP422">INDEX(KM_PCT,MATCH($A422,'Knowledge - Percentages'!$B:$B,0),'Data - Knowledge'!BP$8)/100</f>
        <v>0.073</v>
      </c>
      <c r="BQ422" s="380">
        <f t="array" aca="true" ref="BQ422">INDEX(KM_PCT,MATCH($A422,'Knowledge - Percentages'!$B:$B,0),'Data - Knowledge'!BQ$8)/100</f>
        <v>0.065</v>
      </c>
    </row>
    <row r="423" spans="1:69">
      <c r="A423" t="s">
        <v>1386</v>
      </c>
      <c r="B423" t="s">
        <v>1195</v>
      </c>
      <c r="C423" t="s">
        <v>1367</v>
      </c>
      <c r="D423" t="s">
        <v>1387</v>
      </c>
      <c r="E423" s="373">
        <f>SUMPRODUCT($K$2:$BQ$2,$K423:$BQ423)/$J$2</f>
        <v>0.026397727272727267</v>
      </c>
      <c r="F423" s="379">
        <f>SUMPRODUCT($K$2:$BQ$2,$K423:$BQ423)</f>
        <v>6.9689999999999985</v>
      </c>
      <c r="G423" s="373">
        <f>SUMPRODUCT($K$3:$BQ$3,$K423:$BQ423)/$J$3</f>
        <v>0.027197535934291587</v>
      </c>
      <c r="H423" s="379">
        <f>SUMPRODUCT($K$3:$BQ$3,$K423:$BQ423)</f>
        <v>264.90400000000005</v>
      </c>
      <c r="I423" s="373">
        <f>CORREL($K$4:$BQ$4,$K423:$BQ423)</f>
        <v>-0.22006946235079144</v>
      </c>
      <c r="J423" s="379">
        <f>$E423/$G423*100</f>
        <v>97.059260576043968</v>
      </c>
      <c r="K423" s="380">
        <f t="array" aca="true" ref="K423">INDEX(KM_PCT,MATCH($A423,'Knowledge - Percentages'!$B:$B,0),'Data - Knowledge'!K$8)/100</f>
        <v>0.027999999999999997</v>
      </c>
      <c r="L423" s="380">
        <f t="array" aca="true" ref="L423">INDEX(KM_PCT,MATCH($A423,'Knowledge - Percentages'!$B:$B,0),'Data - Knowledge'!L$8)/100</f>
        <v>0.027999999999999997</v>
      </c>
      <c r="M423" s="380">
        <f t="array" aca="true" ref="M423">INDEX(KM_PCT,MATCH($A423,'Knowledge - Percentages'!$B:$B,0),'Data - Knowledge'!M$8)/100</f>
        <v>0.027999999999999997</v>
      </c>
      <c r="N423" s="380">
        <f t="array" aca="true" ref="N423">INDEX(KM_PCT,MATCH($A423,'Knowledge - Percentages'!$B:$B,0),'Data - Knowledge'!N$8)/100</f>
        <v>0.027999999999999997</v>
      </c>
      <c r="O423" s="380">
        <f t="array" aca="true" ref="O423">INDEX(KM_PCT,MATCH($A423,'Knowledge - Percentages'!$B:$B,0),'Data - Knowledge'!O$8)/100</f>
        <v>0.027999999999999997</v>
      </c>
      <c r="P423" s="380">
        <f t="array" aca="true" ref="P423">INDEX(KM_PCT,MATCH($A423,'Knowledge - Percentages'!$B:$B,0),'Data - Knowledge'!P$8)/100</f>
        <v>0.027999999999999997</v>
      </c>
      <c r="Q423" s="380">
        <f t="array" aca="true" ref="Q423">INDEX(KM_PCT,MATCH($A423,'Knowledge - Percentages'!$B:$B,0),'Data - Knowledge'!Q$8)/100</f>
        <v>0.027999999999999997</v>
      </c>
      <c r="R423" s="380">
        <f t="array" aca="true" ref="R423">INDEX(KM_PCT,MATCH($A423,'Knowledge - Percentages'!$B:$B,0),'Data - Knowledge'!R$8)/100</f>
        <v>0.027999999999999997</v>
      </c>
      <c r="S423" s="380">
        <f t="array" aca="true" ref="S423">INDEX(KM_PCT,MATCH($A423,'Knowledge - Percentages'!$B:$B,0),'Data - Knowledge'!S$8)/100</f>
        <v>0.027999999999999997</v>
      </c>
      <c r="T423" s="380">
        <f t="array" aca="true" ref="T423">INDEX(KM_PCT,MATCH($A423,'Knowledge - Percentages'!$B:$B,0),'Data - Knowledge'!T$8)/100</f>
        <v>0.024</v>
      </c>
      <c r="U423" s="380">
        <f t="array" aca="true" ref="U423">INDEX(KM_PCT,MATCH($A423,'Knowledge - Percentages'!$B:$B,0),'Data - Knowledge'!U$8)/100</f>
        <v>0.027999999999999997</v>
      </c>
      <c r="V423" s="380">
        <f t="array" aca="true" ref="V423">INDEX(KM_PCT,MATCH($A423,'Knowledge - Percentages'!$B:$B,0),'Data - Knowledge'!V$8)/100</f>
        <v>0.027999999999999997</v>
      </c>
      <c r="W423" s="380">
        <f t="array" aca="true" ref="W423">INDEX(KM_PCT,MATCH($A423,'Knowledge - Percentages'!$B:$B,0),'Data - Knowledge'!W$8)/100</f>
        <v>0.027999999999999997</v>
      </c>
      <c r="X423" s="380">
        <f t="array" aca="true" ref="X423">INDEX(KM_PCT,MATCH($A423,'Knowledge - Percentages'!$B:$B,0),'Data - Knowledge'!X$8)/100</f>
        <v>0.027999999999999997</v>
      </c>
      <c r="Y423" s="380">
        <f t="array" aca="true" ref="Y423">INDEX(KM_PCT,MATCH($A423,'Knowledge - Percentages'!$B:$B,0),'Data - Knowledge'!Y$8)/100</f>
        <v>0.027999999999999997</v>
      </c>
      <c r="Z423" s="380">
        <f t="array" aca="true" ref="Z423">INDEX(KM_PCT,MATCH($A423,'Knowledge - Percentages'!$B:$B,0),'Data - Knowledge'!Z$8)/100</f>
        <v>0.027999999999999997</v>
      </c>
      <c r="AA423" s="380">
        <f t="array" aca="true" ref="AA423">INDEX(KM_PCT,MATCH($A423,'Knowledge - Percentages'!$B:$B,0),'Data - Knowledge'!AA$8)/100</f>
        <v>0.027999999999999997</v>
      </c>
      <c r="AB423" s="380">
        <f t="array" aca="true" ref="AB423">INDEX(KM_PCT,MATCH($A423,'Knowledge - Percentages'!$B:$B,0),'Data - Knowledge'!AB$8)/100</f>
        <v>0.026000000000000002</v>
      </c>
      <c r="AC423" s="380">
        <f t="array" aca="true" ref="AC423">INDEX(KM_PCT,MATCH($A423,'Knowledge - Percentages'!$B:$B,0),'Data - Knowledge'!AC$8)/100</f>
        <v>0.027999999999999997</v>
      </c>
      <c r="AD423" s="380">
        <f t="array" aca="true" ref="AD423">INDEX(KM_PCT,MATCH($A423,'Knowledge - Percentages'!$B:$B,0),'Data - Knowledge'!AD$8)/100</f>
        <v>0.027000000000000003</v>
      </c>
      <c r="AE423" s="380">
        <f t="array" aca="true" ref="AE423">INDEX(KM_PCT,MATCH($A423,'Knowledge - Percentages'!$B:$B,0),'Data - Knowledge'!AE$8)/100</f>
        <v>0.027000000000000003</v>
      </c>
      <c r="AF423" s="380">
        <f t="array" aca="true" ref="AF423">INDEX(KM_PCT,MATCH($A423,'Knowledge - Percentages'!$B:$B,0),'Data - Knowledge'!AF$8)/100</f>
        <v>0.027000000000000003</v>
      </c>
      <c r="AG423" s="380">
        <f t="array" aca="true" ref="AG423">INDEX(KM_PCT,MATCH($A423,'Knowledge - Percentages'!$B:$B,0),'Data - Knowledge'!AG$8)/100</f>
        <v>0.027000000000000003</v>
      </c>
      <c r="AH423" s="380">
        <f t="array" aca="true" ref="AH423">INDEX(KM_PCT,MATCH($A423,'Knowledge - Percentages'!$B:$B,0),'Data - Knowledge'!AH$8)/100</f>
        <v>0.027000000000000003</v>
      </c>
      <c r="AI423" s="380">
        <f t="array" aca="true" ref="AI423">INDEX(KM_PCT,MATCH($A423,'Knowledge - Percentages'!$B:$B,0),'Data - Knowledge'!AI$8)/100</f>
        <v>0.027000000000000003</v>
      </c>
      <c r="AJ423" s="380">
        <f t="array" aca="true" ref="AJ423">INDEX(KM_PCT,MATCH($A423,'Knowledge - Percentages'!$B:$B,0),'Data - Knowledge'!AJ$8)/100</f>
        <v>0.027000000000000003</v>
      </c>
      <c r="AK423" s="380">
        <f t="array" aca="true" ref="AK423">INDEX(KM_PCT,MATCH($A423,'Knowledge - Percentages'!$B:$B,0),'Data - Knowledge'!AK$8)/100</f>
        <v>0.026000000000000002</v>
      </c>
      <c r="AL423" s="380">
        <f t="array" aca="true" ref="AL423">INDEX(KM_PCT,MATCH($A423,'Knowledge - Percentages'!$B:$B,0),'Data - Knowledge'!AL$8)/100</f>
        <v>0.027000000000000003</v>
      </c>
      <c r="AM423" s="380">
        <f t="array" aca="true" ref="AM423">INDEX(KM_PCT,MATCH($A423,'Knowledge - Percentages'!$B:$B,0),'Data - Knowledge'!AM$8)/100</f>
        <v>0.027000000000000003</v>
      </c>
      <c r="AN423" s="380">
        <f t="array" aca="true" ref="AN423">INDEX(KM_PCT,MATCH($A423,'Knowledge - Percentages'!$B:$B,0),'Data - Knowledge'!AN$8)/100</f>
        <v>0.02</v>
      </c>
      <c r="AO423" s="380">
        <f t="array" aca="true" ref="AO423">INDEX(KM_PCT,MATCH($A423,'Knowledge - Percentages'!$B:$B,0),'Data - Knowledge'!AO$8)/100</f>
        <v>0.024</v>
      </c>
      <c r="AP423" s="380">
        <f t="array" aca="true" ref="AP423">INDEX(KM_PCT,MATCH($A423,'Knowledge - Percentages'!$B:$B,0),'Data - Knowledge'!AP$8)/100</f>
        <v>0.027000000000000003</v>
      </c>
      <c r="AQ423" s="380">
        <f t="array" aca="true" ref="AQ423">INDEX(KM_PCT,MATCH($A423,'Knowledge - Percentages'!$B:$B,0),'Data - Knowledge'!AQ$8)/100</f>
        <v>0.027000000000000003</v>
      </c>
      <c r="AR423" s="380">
        <f t="array" aca="true" ref="AR423">INDEX(KM_PCT,MATCH($A423,'Knowledge - Percentages'!$B:$B,0),'Data - Knowledge'!AR$8)/100</f>
        <v>0.024</v>
      </c>
      <c r="AS423" s="380">
        <f t="array" aca="true" ref="AS423">INDEX(KM_PCT,MATCH($A423,'Knowledge - Percentages'!$B:$B,0),'Data - Knowledge'!AS$8)/100</f>
        <v>0.027999999999999997</v>
      </c>
      <c r="AT423" s="380">
        <f t="array" aca="true" ref="AT423">INDEX(KM_PCT,MATCH($A423,'Knowledge - Percentages'!$B:$B,0),'Data - Knowledge'!AT$8)/100</f>
        <v>0.027999999999999997</v>
      </c>
      <c r="AU423" s="380">
        <f t="array" aca="true" ref="AU423">INDEX(KM_PCT,MATCH($A423,'Knowledge - Percentages'!$B:$B,0),'Data - Knowledge'!AU$8)/100</f>
        <v>0.027999999999999997</v>
      </c>
      <c r="AV423" s="380">
        <f t="array" aca="true" ref="AV423">INDEX(KM_PCT,MATCH($A423,'Knowledge - Percentages'!$B:$B,0),'Data - Knowledge'!AV$8)/100</f>
        <v>0.027999999999999997</v>
      </c>
      <c r="AW423" s="380">
        <f t="array" aca="true" ref="AW423">INDEX(KM_PCT,MATCH($A423,'Knowledge - Percentages'!$B:$B,0),'Data - Knowledge'!AW$8)/100</f>
        <v>0.027999999999999997</v>
      </c>
      <c r="AX423" s="380">
        <f t="array" aca="true" ref="AX423">INDEX(KM_PCT,MATCH($A423,'Knowledge - Percentages'!$B:$B,0),'Data - Knowledge'!AX$8)/100</f>
        <v>0.034</v>
      </c>
      <c r="AY423" s="380">
        <f t="array" aca="true" ref="AY423">INDEX(KM_PCT,MATCH($A423,'Knowledge - Percentages'!$B:$B,0),'Data - Knowledge'!AY$8)/100</f>
        <v>0.027999999999999997</v>
      </c>
      <c r="AZ423" s="380">
        <f t="array" aca="true" ref="AZ423">INDEX(KM_PCT,MATCH($A423,'Knowledge - Percentages'!$B:$B,0),'Data - Knowledge'!AZ$8)/100</f>
        <v>0.023</v>
      </c>
      <c r="BA423" s="380">
        <f t="array" aca="true" ref="BA423">INDEX(KM_PCT,MATCH($A423,'Knowledge - Percentages'!$B:$B,0),'Data - Knowledge'!BA$8)/100</f>
        <v>0.037000000000000005</v>
      </c>
      <c r="BB423" s="380">
        <f t="array" aca="true" ref="BB423">INDEX(KM_PCT,MATCH($A423,'Knowledge - Percentages'!$B:$B,0),'Data - Knowledge'!BB$8)/100</f>
        <v>0.027999999999999997</v>
      </c>
      <c r="BC423" s="380">
        <f t="array" aca="true" ref="BC423">INDEX(KM_PCT,MATCH($A423,'Knowledge - Percentages'!$B:$B,0),'Data - Knowledge'!BC$8)/100</f>
        <v>0.027999999999999997</v>
      </c>
      <c r="BD423" s="380">
        <f t="array" aca="true" ref="BD423">INDEX(KM_PCT,MATCH($A423,'Knowledge - Percentages'!$B:$B,0),'Data - Knowledge'!BD$8)/100</f>
        <v>0.027999999999999997</v>
      </c>
      <c r="BE423" s="380">
        <f t="array" aca="true" ref="BE423">INDEX(KM_PCT,MATCH($A423,'Knowledge - Percentages'!$B:$B,0),'Data - Knowledge'!BE$8)/100</f>
        <v>0.027999999999999997</v>
      </c>
      <c r="BF423" s="380">
        <f t="array" aca="true" ref="BF423">INDEX(KM_PCT,MATCH($A423,'Knowledge - Percentages'!$B:$B,0),'Data - Knowledge'!BF$8)/100</f>
        <v>0.027999999999999997</v>
      </c>
      <c r="BG423" s="380">
        <f t="array" aca="true" ref="BG423">INDEX(KM_PCT,MATCH($A423,'Knowledge - Percentages'!$B:$B,0),'Data - Knowledge'!BG$8)/100</f>
        <v>0.027999999999999997</v>
      </c>
      <c r="BH423" s="380">
        <f t="array" aca="true" ref="BH423">INDEX(KM_PCT,MATCH($A423,'Knowledge - Percentages'!$B:$B,0),'Data - Knowledge'!BH$8)/100</f>
        <v>0.027999999999999997</v>
      </c>
      <c r="BI423" s="380">
        <f t="array" aca="true" ref="BI423">INDEX(KM_PCT,MATCH($A423,'Knowledge - Percentages'!$B:$B,0),'Data - Knowledge'!BI$8)/100</f>
        <v>0.03</v>
      </c>
      <c r="BJ423" s="380">
        <f t="array" aca="true" ref="BJ423">INDEX(KM_PCT,MATCH($A423,'Knowledge - Percentages'!$B:$B,0),'Data - Knowledge'!BJ$8)/100</f>
        <v>0.018000000000000002</v>
      </c>
      <c r="BK423" s="380">
        <f t="array" aca="true" ref="BK423">INDEX(KM_PCT,MATCH($A423,'Knowledge - Percentages'!$B:$B,0),'Data - Knowledge'!BK$8)/100</f>
        <v>0.038</v>
      </c>
      <c r="BL423" s="380">
        <f t="array" aca="true" ref="BL423">INDEX(KM_PCT,MATCH($A423,'Knowledge - Percentages'!$B:$B,0),'Data - Knowledge'!BL$8)/100</f>
        <v>0.027999999999999997</v>
      </c>
      <c r="BM423" s="380">
        <f t="array" aca="true" ref="BM423">INDEX(KM_PCT,MATCH($A423,'Knowledge - Percentages'!$B:$B,0),'Data - Knowledge'!BM$8)/100</f>
        <v>0.027999999999999997</v>
      </c>
      <c r="BN423" s="380">
        <f t="array" aca="true" ref="BN423">INDEX(KM_PCT,MATCH($A423,'Knowledge - Percentages'!$B:$B,0),'Data - Knowledge'!BN$8)/100</f>
        <v>0.027000000000000003</v>
      </c>
      <c r="BO423" s="380">
        <f t="array" aca="true" ref="BO423">INDEX(KM_PCT,MATCH($A423,'Knowledge - Percentages'!$B:$B,0),'Data - Knowledge'!BO$8)/100</f>
        <v>0.027999999999999997</v>
      </c>
      <c r="BP423" s="380">
        <f t="array" aca="true" ref="BP423">INDEX(KM_PCT,MATCH($A423,'Knowledge - Percentages'!$B:$B,0),'Data - Knowledge'!BP$8)/100</f>
        <v>0.028999999999999998</v>
      </c>
      <c r="BQ423" s="380">
        <f t="array" aca="true" ref="BQ423">INDEX(KM_PCT,MATCH($A423,'Knowledge - Percentages'!$B:$B,0),'Data - Knowledge'!BQ$8)/100</f>
        <v>0.027999999999999997</v>
      </c>
    </row>
    <row r="424" spans="1:69">
      <c r="A424" t="s">
        <v>1388</v>
      </c>
      <c r="B424" t="s">
        <v>1195</v>
      </c>
      <c r="C424" t="s">
        <v>1367</v>
      </c>
      <c r="D424" t="s">
        <v>1389</v>
      </c>
      <c r="E424" s="373">
        <f>SUMPRODUCT($K$2:$BQ$2,$K424:$BQ424)/$J$2</f>
        <v>0.06293939393939392</v>
      </c>
      <c r="F424" s="379">
        <f>SUMPRODUCT($K$2:$BQ$2,$K424:$BQ424)</f>
        <v>16.615999999999996</v>
      </c>
      <c r="G424" s="373">
        <f>SUMPRODUCT($K$3:$BQ$3,$K424:$BQ424)/$J$3</f>
        <v>0.059683572895277204</v>
      </c>
      <c r="H424" s="379">
        <f>SUMPRODUCT($K$3:$BQ$3,$K424:$BQ424)</f>
        <v>581.318</v>
      </c>
      <c r="I424" s="373">
        <f>CORREL($K$4:$BQ$4,$K424:$BQ424)</f>
        <v>0.043036132771509507</v>
      </c>
      <c r="J424" s="379">
        <f>$E424/$G424*100</f>
        <v>105.4551376302982</v>
      </c>
      <c r="K424" s="380">
        <f t="array" aca="true" ref="K424">INDEX(KM_PCT,MATCH($A424,'Knowledge - Percentages'!$B:$B,0),'Data - Knowledge'!K$8)/100</f>
        <v>0.062</v>
      </c>
      <c r="L424" s="380">
        <f t="array" aca="true" ref="L424">INDEX(KM_PCT,MATCH($A424,'Knowledge - Percentages'!$B:$B,0),'Data - Knowledge'!L$8)/100</f>
        <v>0.062</v>
      </c>
      <c r="M424" s="380">
        <f t="array" aca="true" ref="M424">INDEX(KM_PCT,MATCH($A424,'Knowledge - Percentages'!$B:$B,0),'Data - Knowledge'!M$8)/100</f>
        <v>0.062</v>
      </c>
      <c r="N424" s="380">
        <f t="array" aca="true" ref="N424">INDEX(KM_PCT,MATCH($A424,'Knowledge - Percentages'!$B:$B,0),'Data - Knowledge'!N$8)/100</f>
        <v>0.062</v>
      </c>
      <c r="O424" s="380">
        <f t="array" aca="true" ref="O424">INDEX(KM_PCT,MATCH($A424,'Knowledge - Percentages'!$B:$B,0),'Data - Knowledge'!O$8)/100</f>
        <v>0.052000000000000005</v>
      </c>
      <c r="P424" s="380">
        <f t="array" aca="true" ref="P424">INDEX(KM_PCT,MATCH($A424,'Knowledge - Percentages'!$B:$B,0),'Data - Knowledge'!P$8)/100</f>
        <v>0.062</v>
      </c>
      <c r="Q424" s="380">
        <f t="array" aca="true" ref="Q424">INDEX(KM_PCT,MATCH($A424,'Knowledge - Percentages'!$B:$B,0),'Data - Knowledge'!Q$8)/100</f>
        <v>0.062</v>
      </c>
      <c r="R424" s="380">
        <f t="array" aca="true" ref="R424">INDEX(KM_PCT,MATCH($A424,'Knowledge - Percentages'!$B:$B,0),'Data - Knowledge'!R$8)/100</f>
        <v>0.062</v>
      </c>
      <c r="S424" s="380">
        <f t="array" aca="true" ref="S424">INDEX(KM_PCT,MATCH($A424,'Knowledge - Percentages'!$B:$B,0),'Data - Knowledge'!S$8)/100</f>
        <v>0.062</v>
      </c>
      <c r="T424" s="380">
        <f t="array" aca="true" ref="T424">INDEX(KM_PCT,MATCH($A424,'Knowledge - Percentages'!$B:$B,0),'Data - Knowledge'!T$8)/100</f>
        <v>0.062</v>
      </c>
      <c r="U424" s="380">
        <f t="array" aca="true" ref="U424">INDEX(KM_PCT,MATCH($A424,'Knowledge - Percentages'!$B:$B,0),'Data - Knowledge'!U$8)/100</f>
        <v>0.062</v>
      </c>
      <c r="V424" s="380">
        <f t="array" aca="true" ref="V424">INDEX(KM_PCT,MATCH($A424,'Knowledge - Percentages'!$B:$B,0),'Data - Knowledge'!V$8)/100</f>
        <v>0.062</v>
      </c>
      <c r="W424" s="380">
        <f t="array" aca="true" ref="W424">INDEX(KM_PCT,MATCH($A424,'Knowledge - Percentages'!$B:$B,0),'Data - Knowledge'!W$8)/100</f>
        <v>0.062</v>
      </c>
      <c r="X424" s="380">
        <f t="array" aca="true" ref="X424">INDEX(KM_PCT,MATCH($A424,'Knowledge - Percentages'!$B:$B,0),'Data - Knowledge'!X$8)/100</f>
        <v>0.047</v>
      </c>
      <c r="Y424" s="380">
        <f t="array" aca="true" ref="Y424">INDEX(KM_PCT,MATCH($A424,'Knowledge - Percentages'!$B:$B,0),'Data - Knowledge'!Y$8)/100</f>
        <v>0.047</v>
      </c>
      <c r="Z424" s="380">
        <f t="array" aca="true" ref="Z424">INDEX(KM_PCT,MATCH($A424,'Knowledge - Percentages'!$B:$B,0),'Data - Knowledge'!Z$8)/100</f>
        <v>0.028999999999999998</v>
      </c>
      <c r="AA424" s="380">
        <f t="array" aca="true" ref="AA424">INDEX(KM_PCT,MATCH($A424,'Knowledge - Percentages'!$B:$B,0),'Data - Knowledge'!AA$8)/100</f>
        <v>0.047</v>
      </c>
      <c r="AB424" s="380">
        <f t="array" aca="true" ref="AB424">INDEX(KM_PCT,MATCH($A424,'Knowledge - Percentages'!$B:$B,0),'Data - Knowledge'!AB$8)/100</f>
        <v>0.062</v>
      </c>
      <c r="AC424" s="380">
        <f t="array" aca="true" ref="AC424">INDEX(KM_PCT,MATCH($A424,'Knowledge - Percentages'!$B:$B,0),'Data - Knowledge'!AC$8)/100</f>
        <v>0.062</v>
      </c>
      <c r="AD424" s="380">
        <f t="array" aca="true" ref="AD424">INDEX(KM_PCT,MATCH($A424,'Knowledge - Percentages'!$B:$B,0),'Data - Knowledge'!AD$8)/100</f>
        <v>0.062</v>
      </c>
      <c r="AE424" s="380">
        <f t="array" aca="true" ref="AE424">INDEX(KM_PCT,MATCH($A424,'Knowledge - Percentages'!$B:$B,0),'Data - Knowledge'!AE$8)/100</f>
        <v>0.05</v>
      </c>
      <c r="AF424" s="380">
        <f t="array" aca="true" ref="AF424">INDEX(KM_PCT,MATCH($A424,'Knowledge - Percentages'!$B:$B,0),'Data - Knowledge'!AF$8)/100</f>
        <v>0.042</v>
      </c>
      <c r="AG424" s="380">
        <f t="array" aca="true" ref="AG424">INDEX(KM_PCT,MATCH($A424,'Knowledge - Percentages'!$B:$B,0),'Data - Knowledge'!AG$8)/100</f>
        <v>0.05</v>
      </c>
      <c r="AH424" s="380">
        <f t="array" aca="true" ref="AH424">INDEX(KM_PCT,MATCH($A424,'Knowledge - Percentages'!$B:$B,0),'Data - Knowledge'!AH$8)/100</f>
        <v>0.062</v>
      </c>
      <c r="AI424" s="380">
        <f t="array" aca="true" ref="AI424">INDEX(KM_PCT,MATCH($A424,'Knowledge - Percentages'!$B:$B,0),'Data - Knowledge'!AI$8)/100</f>
        <v>0.10300000000000001</v>
      </c>
      <c r="AJ424" s="380">
        <f t="array" aca="true" ref="AJ424">INDEX(KM_PCT,MATCH($A424,'Knowledge - Percentages'!$B:$B,0),'Data - Knowledge'!AJ$8)/100</f>
        <v>0.062</v>
      </c>
      <c r="AK424" s="380">
        <f t="array" aca="true" ref="AK424">INDEX(KM_PCT,MATCH($A424,'Knowledge - Percentages'!$B:$B,0),'Data - Knowledge'!AK$8)/100</f>
        <v>0.068</v>
      </c>
      <c r="AL424" s="380">
        <f t="array" aca="true" ref="AL424">INDEX(KM_PCT,MATCH($A424,'Knowledge - Percentages'!$B:$B,0),'Data - Knowledge'!AL$8)/100</f>
        <v>0.093000000000000013</v>
      </c>
      <c r="AM424" s="380">
        <f t="array" aca="true" ref="AM424">INDEX(KM_PCT,MATCH($A424,'Knowledge - Percentages'!$B:$B,0),'Data - Knowledge'!AM$8)/100</f>
        <v>0.057</v>
      </c>
      <c r="AN424" s="380">
        <f t="array" aca="true" ref="AN424">INDEX(KM_PCT,MATCH($A424,'Knowledge - Percentages'!$B:$B,0),'Data - Knowledge'!AN$8)/100</f>
        <v>0.062</v>
      </c>
      <c r="AO424" s="380">
        <f t="array" aca="true" ref="AO424">INDEX(KM_PCT,MATCH($A424,'Knowledge - Percentages'!$B:$B,0),'Data - Knowledge'!AO$8)/100</f>
        <v>0.062</v>
      </c>
      <c r="AP424" s="380">
        <f t="array" aca="true" ref="AP424">INDEX(KM_PCT,MATCH($A424,'Knowledge - Percentages'!$B:$B,0),'Data - Knowledge'!AP$8)/100</f>
        <v>0.062</v>
      </c>
      <c r="AQ424" s="380">
        <f t="array" aca="true" ref="AQ424">INDEX(KM_PCT,MATCH($A424,'Knowledge - Percentages'!$B:$B,0),'Data - Knowledge'!AQ$8)/100</f>
        <v>0.062</v>
      </c>
      <c r="AR424" s="380">
        <f t="array" aca="true" ref="AR424">INDEX(KM_PCT,MATCH($A424,'Knowledge - Percentages'!$B:$B,0),'Data - Knowledge'!AR$8)/100</f>
        <v>0.066</v>
      </c>
      <c r="AS424" s="380">
        <f t="array" aca="true" ref="AS424">INDEX(KM_PCT,MATCH($A424,'Knowledge - Percentages'!$B:$B,0),'Data - Knowledge'!AS$8)/100</f>
        <v>0.066</v>
      </c>
      <c r="AT424" s="380">
        <f t="array" aca="true" ref="AT424">INDEX(KM_PCT,MATCH($A424,'Knowledge - Percentages'!$B:$B,0),'Data - Knowledge'!AT$8)/100</f>
        <v>0.073</v>
      </c>
      <c r="AU424" s="380">
        <f t="array" aca="true" ref="AU424">INDEX(KM_PCT,MATCH($A424,'Knowledge - Percentages'!$B:$B,0),'Data - Knowledge'!AU$8)/100</f>
        <v>0.062</v>
      </c>
      <c r="AV424" s="380">
        <f t="array" aca="true" ref="AV424">INDEX(KM_PCT,MATCH($A424,'Knowledge - Percentages'!$B:$B,0),'Data - Knowledge'!AV$8)/100</f>
        <v>0.062</v>
      </c>
      <c r="AW424" s="380">
        <f t="array" aca="true" ref="AW424">INDEX(KM_PCT,MATCH($A424,'Knowledge - Percentages'!$B:$B,0),'Data - Knowledge'!AW$8)/100</f>
        <v>0.062</v>
      </c>
      <c r="AX424" s="380">
        <f t="array" aca="true" ref="AX424">INDEX(KM_PCT,MATCH($A424,'Knowledge - Percentages'!$B:$B,0),'Data - Knowledge'!AX$8)/100</f>
        <v>0.07</v>
      </c>
      <c r="AY424" s="380">
        <f t="array" aca="true" ref="AY424">INDEX(KM_PCT,MATCH($A424,'Knowledge - Percentages'!$B:$B,0),'Data - Knowledge'!AY$8)/100</f>
        <v>0.062</v>
      </c>
      <c r="AZ424" s="380">
        <f t="array" aca="true" ref="AZ424">INDEX(KM_PCT,MATCH($A424,'Knowledge - Percentages'!$B:$B,0),'Data - Knowledge'!AZ$8)/100</f>
        <v>0.062</v>
      </c>
      <c r="BA424" s="380">
        <f t="array" aca="true" ref="BA424">INDEX(KM_PCT,MATCH($A424,'Knowledge - Percentages'!$B:$B,0),'Data - Knowledge'!BA$8)/100</f>
        <v>0.062</v>
      </c>
      <c r="BB424" s="380">
        <f t="array" aca="true" ref="BB424">INDEX(KM_PCT,MATCH($A424,'Knowledge - Percentages'!$B:$B,0),'Data - Knowledge'!BB$8)/100</f>
        <v>0.045</v>
      </c>
      <c r="BC424" s="380">
        <f t="array" aca="true" ref="BC424">INDEX(KM_PCT,MATCH($A424,'Knowledge - Percentages'!$B:$B,0),'Data - Knowledge'!BC$8)/100</f>
        <v>0.062</v>
      </c>
      <c r="BD424" s="380">
        <f t="array" aca="true" ref="BD424">INDEX(KM_PCT,MATCH($A424,'Knowledge - Percentages'!$B:$B,0),'Data - Knowledge'!BD$8)/100</f>
        <v>0.055999999999999994</v>
      </c>
      <c r="BE424" s="380">
        <f t="array" aca="true" ref="BE424">INDEX(KM_PCT,MATCH($A424,'Knowledge - Percentages'!$B:$B,0),'Data - Knowledge'!BE$8)/100</f>
        <v>0.062</v>
      </c>
      <c r="BF424" s="380">
        <f t="array" aca="true" ref="BF424">INDEX(KM_PCT,MATCH($A424,'Knowledge - Percentages'!$B:$B,0),'Data - Knowledge'!BF$8)/100</f>
        <v>0.057999999999999996</v>
      </c>
      <c r="BG424" s="380">
        <f t="array" aca="true" ref="BG424">INDEX(KM_PCT,MATCH($A424,'Knowledge - Percentages'!$B:$B,0),'Data - Knowledge'!BG$8)/100</f>
        <v>0.065</v>
      </c>
      <c r="BH424" s="380">
        <f t="array" aca="true" ref="BH424">INDEX(KM_PCT,MATCH($A424,'Knowledge - Percentages'!$B:$B,0),'Data - Knowledge'!BH$8)/100</f>
        <v>0.065</v>
      </c>
      <c r="BI424" s="380">
        <f t="array" aca="true" ref="BI424">INDEX(KM_PCT,MATCH($A424,'Knowledge - Percentages'!$B:$B,0),'Data - Knowledge'!BI$8)/100</f>
        <v>0.065</v>
      </c>
      <c r="BJ424" s="380">
        <f t="array" aca="true" ref="BJ424">INDEX(KM_PCT,MATCH($A424,'Knowledge - Percentages'!$B:$B,0),'Data - Knowledge'!BJ$8)/100</f>
        <v>0.069</v>
      </c>
      <c r="BK424" s="380">
        <f t="array" aca="true" ref="BK424">INDEX(KM_PCT,MATCH($A424,'Knowledge - Percentages'!$B:$B,0),'Data - Knowledge'!BK$8)/100</f>
        <v>0.069</v>
      </c>
      <c r="BL424" s="380">
        <f t="array" aca="true" ref="BL424">INDEX(KM_PCT,MATCH($A424,'Knowledge - Percentages'!$B:$B,0),'Data - Knowledge'!BL$8)/100</f>
        <v>0.069</v>
      </c>
      <c r="BM424" s="380">
        <f t="array" aca="true" ref="BM424">INDEX(KM_PCT,MATCH($A424,'Knowledge - Percentages'!$B:$B,0),'Data - Knowledge'!BM$8)/100</f>
        <v>0.069</v>
      </c>
      <c r="BN424" s="380">
        <f t="array" aca="true" ref="BN424">INDEX(KM_PCT,MATCH($A424,'Knowledge - Percentages'!$B:$B,0),'Data - Knowledge'!BN$8)/100</f>
        <v>0.079</v>
      </c>
      <c r="BO424" s="380">
        <f t="array" aca="true" ref="BO424">INDEX(KM_PCT,MATCH($A424,'Knowledge - Percentages'!$B:$B,0),'Data - Knowledge'!BO$8)/100</f>
        <v>0.065</v>
      </c>
      <c r="BP424" s="380">
        <f t="array" aca="true" ref="BP424">INDEX(KM_PCT,MATCH($A424,'Knowledge - Percentages'!$B:$B,0),'Data - Knowledge'!BP$8)/100</f>
        <v>0.065</v>
      </c>
      <c r="BQ424" s="380">
        <f t="array" aca="true" ref="BQ424">INDEX(KM_PCT,MATCH($A424,'Knowledge - Percentages'!$B:$B,0),'Data - Knowledge'!BQ$8)/100</f>
        <v>0.065</v>
      </c>
    </row>
    <row r="425" spans="1:69">
      <c r="A425" t="s">
        <v>1390</v>
      </c>
      <c r="B425" t="s">
        <v>1195</v>
      </c>
      <c r="C425" t="s">
        <v>1367</v>
      </c>
      <c r="D425" t="s">
        <v>1391</v>
      </c>
      <c r="E425" s="373">
        <f>SUMPRODUCT($K$2:$BQ$2,$K425:$BQ425)/$J$2</f>
        <v>0.020784090909090908</v>
      </c>
      <c r="F425" s="379">
        <f>SUMPRODUCT($K$2:$BQ$2,$K425:$BQ425)</f>
        <v>5.487</v>
      </c>
      <c r="G425" s="373">
        <f>SUMPRODUCT($K$3:$BQ$3,$K425:$BQ425)/$J$3</f>
        <v>0.020868685831622189</v>
      </c>
      <c r="H425" s="379">
        <f>SUMPRODUCT($K$3:$BQ$3,$K425:$BQ425)</f>
        <v>203.26100000000011</v>
      </c>
      <c r="I425" s="373">
        <f>CORREL($K$4:$BQ$4,$K425:$BQ425)</f>
        <v>-0.045353975526833991</v>
      </c>
      <c r="J425" s="379">
        <f>$E425/$G425*100</f>
        <v>99.5946322484615</v>
      </c>
      <c r="K425" s="380">
        <f t="array" aca="true" ref="K425">INDEX(KM_PCT,MATCH($A425,'Knowledge - Percentages'!$B:$B,0),'Data - Knowledge'!K$8)/100</f>
        <v>0.021</v>
      </c>
      <c r="L425" s="380">
        <f t="array" aca="true" ref="L425">INDEX(KM_PCT,MATCH($A425,'Knowledge - Percentages'!$B:$B,0),'Data - Knowledge'!L$8)/100</f>
        <v>0.021</v>
      </c>
      <c r="M425" s="380">
        <f t="array" aca="true" ref="M425">INDEX(KM_PCT,MATCH($A425,'Knowledge - Percentages'!$B:$B,0),'Data - Knowledge'!M$8)/100</f>
        <v>0.021</v>
      </c>
      <c r="N425" s="380">
        <f t="array" aca="true" ref="N425">INDEX(KM_PCT,MATCH($A425,'Knowledge - Percentages'!$B:$B,0),'Data - Knowledge'!N$8)/100</f>
        <v>0.011000000000000001</v>
      </c>
      <c r="O425" s="380">
        <f t="array" aca="true" ref="O425">INDEX(KM_PCT,MATCH($A425,'Knowledge - Percentages'!$B:$B,0),'Data - Knowledge'!O$8)/100</f>
        <v>0.024</v>
      </c>
      <c r="P425" s="380">
        <f t="array" aca="true" ref="P425">INDEX(KM_PCT,MATCH($A425,'Knowledge - Percentages'!$B:$B,0),'Data - Knowledge'!P$8)/100</f>
        <v>0.024</v>
      </c>
      <c r="Q425" s="380">
        <f t="array" aca="true" ref="Q425">INDEX(KM_PCT,MATCH($A425,'Knowledge - Percentages'!$B:$B,0),'Data - Knowledge'!Q$8)/100</f>
        <v>0.036000000000000004</v>
      </c>
      <c r="R425" s="380">
        <f t="array" aca="true" ref="R425">INDEX(KM_PCT,MATCH($A425,'Knowledge - Percentages'!$B:$B,0),'Data - Knowledge'!R$8)/100</f>
        <v>0.024</v>
      </c>
      <c r="S425" s="380">
        <f t="array" aca="true" ref="S425">INDEX(KM_PCT,MATCH($A425,'Knowledge - Percentages'!$B:$B,0),'Data - Knowledge'!S$8)/100</f>
        <v>0.046</v>
      </c>
      <c r="T425" s="380">
        <f t="array" aca="true" ref="T425">INDEX(KM_PCT,MATCH($A425,'Knowledge - Percentages'!$B:$B,0),'Data - Knowledge'!T$8)/100</f>
        <v>0.018000000000000002</v>
      </c>
      <c r="U425" s="380">
        <f t="array" aca="true" ref="U425">INDEX(KM_PCT,MATCH($A425,'Knowledge - Percentages'!$B:$B,0),'Data - Knowledge'!U$8)/100</f>
        <v>0.018000000000000002</v>
      </c>
      <c r="V425" s="380">
        <f t="array" aca="true" ref="V425">INDEX(KM_PCT,MATCH($A425,'Knowledge - Percentages'!$B:$B,0),'Data - Knowledge'!V$8)/100</f>
        <v>0.018000000000000002</v>
      </c>
      <c r="W425" s="380">
        <f t="array" aca="true" ref="W425">INDEX(KM_PCT,MATCH($A425,'Knowledge - Percentages'!$B:$B,0),'Data - Knowledge'!W$8)/100</f>
        <v>0.018000000000000002</v>
      </c>
      <c r="X425" s="380">
        <f t="array" aca="true" ref="X425">INDEX(KM_PCT,MATCH($A425,'Knowledge - Percentages'!$B:$B,0),'Data - Knowledge'!X$8)/100</f>
        <v>0.021</v>
      </c>
      <c r="Y425" s="380">
        <f t="array" aca="true" ref="Y425">INDEX(KM_PCT,MATCH($A425,'Knowledge - Percentages'!$B:$B,0),'Data - Knowledge'!Y$8)/100</f>
        <v>0.021</v>
      </c>
      <c r="Z425" s="380">
        <f t="array" aca="true" ref="Z425">INDEX(KM_PCT,MATCH($A425,'Knowledge - Percentages'!$B:$B,0),'Data - Knowledge'!Z$8)/100</f>
        <v>0.018000000000000002</v>
      </c>
      <c r="AA425" s="380">
        <f t="array" aca="true" ref="AA425">INDEX(KM_PCT,MATCH($A425,'Knowledge - Percentages'!$B:$B,0),'Data - Knowledge'!AA$8)/100</f>
        <v>0.021</v>
      </c>
      <c r="AB425" s="380">
        <f t="array" aca="true" ref="AB425">INDEX(KM_PCT,MATCH($A425,'Knowledge - Percentages'!$B:$B,0),'Data - Knowledge'!AB$8)/100</f>
        <v>0.021</v>
      </c>
      <c r="AC425" s="380">
        <f t="array" aca="true" ref="AC425">INDEX(KM_PCT,MATCH($A425,'Knowledge - Percentages'!$B:$B,0),'Data - Knowledge'!AC$8)/100</f>
        <v>0.021</v>
      </c>
      <c r="AD425" s="380">
        <f t="array" aca="true" ref="AD425">INDEX(KM_PCT,MATCH($A425,'Knowledge - Percentages'!$B:$B,0),'Data - Knowledge'!AD$8)/100</f>
        <v>0.021</v>
      </c>
      <c r="AE425" s="380">
        <f t="array" aca="true" ref="AE425">INDEX(KM_PCT,MATCH($A425,'Knowledge - Percentages'!$B:$B,0),'Data - Knowledge'!AE$8)/100</f>
        <v>0.02</v>
      </c>
      <c r="AF425" s="380">
        <f t="array" aca="true" ref="AF425">INDEX(KM_PCT,MATCH($A425,'Knowledge - Percentages'!$B:$B,0),'Data - Knowledge'!AF$8)/100</f>
        <v>0.02</v>
      </c>
      <c r="AG425" s="380">
        <f t="array" aca="true" ref="AG425">INDEX(KM_PCT,MATCH($A425,'Knowledge - Percentages'!$B:$B,0),'Data - Knowledge'!AG$8)/100</f>
        <v>0.02</v>
      </c>
      <c r="AH425" s="380">
        <f t="array" aca="true" ref="AH425">INDEX(KM_PCT,MATCH($A425,'Knowledge - Percentages'!$B:$B,0),'Data - Knowledge'!AH$8)/100</f>
        <v>0.016</v>
      </c>
      <c r="AI425" s="380">
        <f t="array" aca="true" ref="AI425">INDEX(KM_PCT,MATCH($A425,'Knowledge - Percentages'!$B:$B,0),'Data - Knowledge'!AI$8)/100</f>
        <v>0.016</v>
      </c>
      <c r="AJ425" s="380">
        <f t="array" aca="true" ref="AJ425">INDEX(KM_PCT,MATCH($A425,'Knowledge - Percentages'!$B:$B,0),'Data - Knowledge'!AJ$8)/100</f>
        <v>0.016</v>
      </c>
      <c r="AK425" s="380">
        <f t="array" aca="true" ref="AK425">INDEX(KM_PCT,MATCH($A425,'Knowledge - Percentages'!$B:$B,0),'Data - Knowledge'!AK$8)/100</f>
        <v>0.02</v>
      </c>
      <c r="AL425" s="380">
        <f t="array" aca="true" ref="AL425">INDEX(KM_PCT,MATCH($A425,'Knowledge - Percentages'!$B:$B,0),'Data - Knowledge'!AL$8)/100</f>
        <v>0.023</v>
      </c>
      <c r="AM425" s="380">
        <f t="array" aca="true" ref="AM425">INDEX(KM_PCT,MATCH($A425,'Knowledge - Percentages'!$B:$B,0),'Data - Knowledge'!AM$8)/100</f>
        <v>0.02</v>
      </c>
      <c r="AN425" s="380">
        <f t="array" aca="true" ref="AN425">INDEX(KM_PCT,MATCH($A425,'Knowledge - Percentages'!$B:$B,0),'Data - Knowledge'!AN$8)/100</f>
        <v>0.02</v>
      </c>
      <c r="AO425" s="380">
        <f t="array" aca="true" ref="AO425">INDEX(KM_PCT,MATCH($A425,'Knowledge - Percentages'!$B:$B,0),'Data - Knowledge'!AO$8)/100</f>
        <v>0.02</v>
      </c>
      <c r="AP425" s="380">
        <f t="array" aca="true" ref="AP425">INDEX(KM_PCT,MATCH($A425,'Knowledge - Percentages'!$B:$B,0),'Data - Knowledge'!AP$8)/100</f>
        <v>0.02</v>
      </c>
      <c r="AQ425" s="380">
        <f t="array" aca="true" ref="AQ425">INDEX(KM_PCT,MATCH($A425,'Knowledge - Percentages'!$B:$B,0),'Data - Knowledge'!AQ$8)/100</f>
        <v>0.019</v>
      </c>
      <c r="AR425" s="380">
        <f t="array" aca="true" ref="AR425">INDEX(KM_PCT,MATCH($A425,'Knowledge - Percentages'!$B:$B,0),'Data - Knowledge'!AR$8)/100</f>
        <v>0.021</v>
      </c>
      <c r="AS425" s="380">
        <f t="array" aca="true" ref="AS425">INDEX(KM_PCT,MATCH($A425,'Knowledge - Percentages'!$B:$B,0),'Data - Knowledge'!AS$8)/100</f>
        <v>0.021</v>
      </c>
      <c r="AT425" s="380">
        <f t="array" aca="true" ref="AT425">INDEX(KM_PCT,MATCH($A425,'Knowledge - Percentages'!$B:$B,0),'Data - Knowledge'!AT$8)/100</f>
        <v>0.021</v>
      </c>
      <c r="AU425" s="380">
        <f t="array" aca="true" ref="AU425">INDEX(KM_PCT,MATCH($A425,'Knowledge - Percentages'!$B:$B,0),'Data - Knowledge'!AU$8)/100</f>
        <v>0.024</v>
      </c>
      <c r="AV425" s="380">
        <f t="array" aca="true" ref="AV425">INDEX(KM_PCT,MATCH($A425,'Knowledge - Percentages'!$B:$B,0),'Data - Knowledge'!AV$8)/100</f>
        <v>0.024</v>
      </c>
      <c r="AW425" s="380">
        <f t="array" aca="true" ref="AW425">INDEX(KM_PCT,MATCH($A425,'Knowledge - Percentages'!$B:$B,0),'Data - Knowledge'!AW$8)/100</f>
        <v>0.024</v>
      </c>
      <c r="AX425" s="380">
        <f t="array" aca="true" ref="AX425">INDEX(KM_PCT,MATCH($A425,'Knowledge - Percentages'!$B:$B,0),'Data - Knowledge'!AX$8)/100</f>
        <v>0.025</v>
      </c>
      <c r="AY425" s="380">
        <f t="array" aca="true" ref="AY425">INDEX(KM_PCT,MATCH($A425,'Knowledge - Percentages'!$B:$B,0),'Data - Knowledge'!AY$8)/100</f>
        <v>0.018000000000000002</v>
      </c>
      <c r="AZ425" s="380">
        <f t="array" aca="true" ref="AZ425">INDEX(KM_PCT,MATCH($A425,'Knowledge - Percentages'!$B:$B,0),'Data - Knowledge'!AZ$8)/100</f>
        <v>0.018000000000000002</v>
      </c>
      <c r="BA425" s="380">
        <f t="array" aca="true" ref="BA425">INDEX(KM_PCT,MATCH($A425,'Knowledge - Percentages'!$B:$B,0),'Data - Knowledge'!BA$8)/100</f>
        <v>0.015</v>
      </c>
      <c r="BB425" s="380">
        <f t="array" aca="true" ref="BB425">INDEX(KM_PCT,MATCH($A425,'Knowledge - Percentages'!$B:$B,0),'Data - Knowledge'!BB$8)/100</f>
        <v>0.018000000000000002</v>
      </c>
      <c r="BC425" s="380">
        <f t="array" aca="true" ref="BC425">INDEX(KM_PCT,MATCH($A425,'Knowledge - Percentages'!$B:$B,0),'Data - Knowledge'!BC$8)/100</f>
        <v>0.021</v>
      </c>
      <c r="BD425" s="380">
        <f t="array" aca="true" ref="BD425">INDEX(KM_PCT,MATCH($A425,'Knowledge - Percentages'!$B:$B,0),'Data - Knowledge'!BD$8)/100</f>
        <v>0.018000000000000002</v>
      </c>
      <c r="BE425" s="380">
        <f t="array" aca="true" ref="BE425">INDEX(KM_PCT,MATCH($A425,'Knowledge - Percentages'!$B:$B,0),'Data - Knowledge'!BE$8)/100</f>
        <v>0.021</v>
      </c>
      <c r="BF425" s="380">
        <f t="array" aca="true" ref="BF425">INDEX(KM_PCT,MATCH($A425,'Knowledge - Percentages'!$B:$B,0),'Data - Knowledge'!BF$8)/100</f>
        <v>0.024</v>
      </c>
      <c r="BG425" s="380">
        <f t="array" aca="true" ref="BG425">INDEX(KM_PCT,MATCH($A425,'Knowledge - Percentages'!$B:$B,0),'Data - Knowledge'!BG$8)/100</f>
        <v>0.022000000000000002</v>
      </c>
      <c r="BH425" s="380">
        <f t="array" aca="true" ref="BH425">INDEX(KM_PCT,MATCH($A425,'Knowledge - Percentages'!$B:$B,0),'Data - Knowledge'!BH$8)/100</f>
        <v>0.022000000000000002</v>
      </c>
      <c r="BI425" s="380">
        <f t="array" aca="true" ref="BI425">INDEX(KM_PCT,MATCH($A425,'Knowledge - Percentages'!$B:$B,0),'Data - Knowledge'!BI$8)/100</f>
        <v>0.022000000000000002</v>
      </c>
      <c r="BJ425" s="380">
        <f t="array" aca="true" ref="BJ425">INDEX(KM_PCT,MATCH($A425,'Knowledge - Percentages'!$B:$B,0),'Data - Knowledge'!BJ$8)/100</f>
        <v>0.022000000000000002</v>
      </c>
      <c r="BK425" s="380">
        <f t="array" aca="true" ref="BK425">INDEX(KM_PCT,MATCH($A425,'Knowledge - Percentages'!$B:$B,0),'Data - Knowledge'!BK$8)/100</f>
        <v>0.022000000000000002</v>
      </c>
      <c r="BL425" s="380">
        <f t="array" aca="true" ref="BL425">INDEX(KM_PCT,MATCH($A425,'Knowledge - Percentages'!$B:$B,0),'Data - Knowledge'!BL$8)/100</f>
        <v>0.022000000000000002</v>
      </c>
      <c r="BM425" s="380">
        <f t="array" aca="true" ref="BM425">INDEX(KM_PCT,MATCH($A425,'Knowledge - Percentages'!$B:$B,0),'Data - Knowledge'!BM$8)/100</f>
        <v>0.017</v>
      </c>
      <c r="BN425" s="380">
        <f t="array" aca="true" ref="BN425">INDEX(KM_PCT,MATCH($A425,'Knowledge - Percentages'!$B:$B,0),'Data - Knowledge'!BN$8)/100</f>
        <v>0.028999999999999998</v>
      </c>
      <c r="BO425" s="380">
        <f t="array" aca="true" ref="BO425">INDEX(KM_PCT,MATCH($A425,'Knowledge - Percentages'!$B:$B,0),'Data - Knowledge'!BO$8)/100</f>
        <v>0.022000000000000002</v>
      </c>
      <c r="BP425" s="380">
        <f t="array" aca="true" ref="BP425">INDEX(KM_PCT,MATCH($A425,'Knowledge - Percentages'!$B:$B,0),'Data - Knowledge'!BP$8)/100</f>
        <v>0.022000000000000002</v>
      </c>
      <c r="BQ425" s="380">
        <f t="array" aca="true" ref="BQ425">INDEX(KM_PCT,MATCH($A425,'Knowledge - Percentages'!$B:$B,0),'Data - Knowledge'!BQ$8)/100</f>
        <v>0.022000000000000002</v>
      </c>
    </row>
    <row r="426" spans="1:69">
      <c r="A426" t="s">
        <v>757</v>
      </c>
      <c r="B426" t="s">
        <v>1195</v>
      </c>
      <c r="C426" t="s">
        <v>1367</v>
      </c>
      <c r="D426" t="s">
        <v>758</v>
      </c>
      <c r="E426" s="373">
        <f>SUMPRODUCT($K$2:$BQ$2,$K426:$BQ426)/$J$2</f>
        <v>0.075731060606060607</v>
      </c>
      <c r="F426" s="379">
        <f>SUMPRODUCT($K$2:$BQ$2,$K426:$BQ426)</f>
        <v>19.993</v>
      </c>
      <c r="G426" s="373">
        <f>SUMPRODUCT($K$3:$BQ$3,$K426:$BQ426)/$J$3</f>
        <v>0.069374024640657075</v>
      </c>
      <c r="H426" s="379">
        <f>SUMPRODUCT($K$3:$BQ$3,$K426:$BQ426)</f>
        <v>675.703</v>
      </c>
      <c r="I426" s="373">
        <f>CORREL($K$4:$BQ$4,$K426:$BQ426)</f>
        <v>0.1753124441486493</v>
      </c>
      <c r="J426" s="379">
        <f>$E426/$G426*100</f>
        <v>109.16342391598535</v>
      </c>
      <c r="K426" s="380">
        <f t="array" aca="true" ref="K426">INDEX(KM_PCT,MATCH($A426,'Knowledge - Percentages'!$B:$B,0),'Data - Knowledge'!K$8)/100</f>
        <v>0.072000000000000008</v>
      </c>
      <c r="L426" s="380">
        <f t="array" aca="true" ref="L426">INDEX(KM_PCT,MATCH($A426,'Knowledge - Percentages'!$B:$B,0),'Data - Knowledge'!L$8)/100</f>
        <v>0.072000000000000008</v>
      </c>
      <c r="M426" s="380">
        <f t="array" aca="true" ref="M426">INDEX(KM_PCT,MATCH($A426,'Knowledge - Percentages'!$B:$B,0),'Data - Knowledge'!M$8)/100</f>
        <v>0.088000000000000009</v>
      </c>
      <c r="N426" s="380">
        <f t="array" aca="true" ref="N426">INDEX(KM_PCT,MATCH($A426,'Knowledge - Percentages'!$B:$B,0),'Data - Knowledge'!N$8)/100</f>
        <v>0.066</v>
      </c>
      <c r="O426" s="380">
        <f t="array" aca="true" ref="O426">INDEX(KM_PCT,MATCH($A426,'Knowledge - Percentages'!$B:$B,0),'Data - Knowledge'!O$8)/100</f>
        <v>0.047</v>
      </c>
      <c r="P426" s="380">
        <f t="array" aca="true" ref="P426">INDEX(KM_PCT,MATCH($A426,'Knowledge - Percentages'!$B:$B,0),'Data - Knowledge'!P$8)/100</f>
        <v>0.066</v>
      </c>
      <c r="Q426" s="380">
        <f t="array" aca="true" ref="Q426">INDEX(KM_PCT,MATCH($A426,'Knowledge - Percentages'!$B:$B,0),'Data - Knowledge'!Q$8)/100</f>
        <v>0.047</v>
      </c>
      <c r="R426" s="380">
        <f t="array" aca="true" ref="R426">INDEX(KM_PCT,MATCH($A426,'Knowledge - Percentages'!$B:$B,0),'Data - Knowledge'!R$8)/100</f>
        <v>0.069</v>
      </c>
      <c r="S426" s="380">
        <f t="array" aca="true" ref="S426">INDEX(KM_PCT,MATCH($A426,'Knowledge - Percentages'!$B:$B,0),'Data - Knowledge'!S$8)/100</f>
        <v>0.066</v>
      </c>
      <c r="T426" s="380">
        <f t="array" aca="true" ref="T426">INDEX(KM_PCT,MATCH($A426,'Knowledge - Percentages'!$B:$B,0),'Data - Knowledge'!T$8)/100</f>
        <v>0.072000000000000008</v>
      </c>
      <c r="U426" s="380">
        <f t="array" aca="true" ref="U426">INDEX(KM_PCT,MATCH($A426,'Knowledge - Percentages'!$B:$B,0),'Data - Knowledge'!U$8)/100</f>
        <v>0.072000000000000008</v>
      </c>
      <c r="V426" s="380">
        <f t="array" aca="true" ref="V426">INDEX(KM_PCT,MATCH($A426,'Knowledge - Percentages'!$B:$B,0),'Data - Knowledge'!V$8)/100</f>
        <v>0.072000000000000008</v>
      </c>
      <c r="W426" s="380">
        <f t="array" aca="true" ref="W426">INDEX(KM_PCT,MATCH($A426,'Knowledge - Percentages'!$B:$B,0),'Data - Knowledge'!W$8)/100</f>
        <v>0.072000000000000008</v>
      </c>
      <c r="X426" s="380">
        <f t="array" aca="true" ref="X426">INDEX(KM_PCT,MATCH($A426,'Knowledge - Percentages'!$B:$B,0),'Data - Knowledge'!X$8)/100</f>
        <v>0.073</v>
      </c>
      <c r="Y426" s="380">
        <f t="array" aca="true" ref="Y426">INDEX(KM_PCT,MATCH($A426,'Knowledge - Percentages'!$B:$B,0),'Data - Knowledge'!Y$8)/100</f>
        <v>0.073</v>
      </c>
      <c r="Z426" s="380">
        <f t="array" aca="true" ref="Z426">INDEX(KM_PCT,MATCH($A426,'Knowledge - Percentages'!$B:$B,0),'Data - Knowledge'!Z$8)/100</f>
        <v>0.042</v>
      </c>
      <c r="AA426" s="380">
        <f t="array" aca="true" ref="AA426">INDEX(KM_PCT,MATCH($A426,'Knowledge - Percentages'!$B:$B,0),'Data - Knowledge'!AA$8)/100</f>
        <v>0.093000000000000013</v>
      </c>
      <c r="AB426" s="380">
        <f t="array" aca="true" ref="AB426">INDEX(KM_PCT,MATCH($A426,'Knowledge - Percentages'!$B:$B,0),'Data - Knowledge'!AB$8)/100</f>
        <v>0.073</v>
      </c>
      <c r="AC426" s="380">
        <f t="array" aca="true" ref="AC426">INDEX(KM_PCT,MATCH($A426,'Knowledge - Percentages'!$B:$B,0),'Data - Knowledge'!AC$8)/100</f>
        <v>0.073</v>
      </c>
      <c r="AD426" s="380">
        <f t="array" aca="true" ref="AD426">INDEX(KM_PCT,MATCH($A426,'Knowledge - Percentages'!$B:$B,0),'Data - Knowledge'!AD$8)/100</f>
        <v>0.073</v>
      </c>
      <c r="AE426" s="380">
        <f t="array" aca="true" ref="AE426">INDEX(KM_PCT,MATCH($A426,'Knowledge - Percentages'!$B:$B,0),'Data - Knowledge'!AE$8)/100</f>
        <v>0.10300000000000001</v>
      </c>
      <c r="AF426" s="380">
        <f t="array" aca="true" ref="AF426">INDEX(KM_PCT,MATCH($A426,'Knowledge - Percentages'!$B:$B,0),'Data - Knowledge'!AF$8)/100</f>
        <v>0.073</v>
      </c>
      <c r="AG426" s="380">
        <f t="array" aca="true" ref="AG426">INDEX(KM_PCT,MATCH($A426,'Knowledge - Percentages'!$B:$B,0),'Data - Knowledge'!AG$8)/100</f>
        <v>0.073</v>
      </c>
      <c r="AH426" s="380">
        <f t="array" aca="true" ref="AH426">INDEX(KM_PCT,MATCH($A426,'Knowledge - Percentages'!$B:$B,0),'Data - Knowledge'!AH$8)/100</f>
        <v>0.073</v>
      </c>
      <c r="AI426" s="380">
        <f t="array" aca="true" ref="AI426">INDEX(KM_PCT,MATCH($A426,'Knowledge - Percentages'!$B:$B,0),'Data - Knowledge'!AI$8)/100</f>
        <v>0.093000000000000013</v>
      </c>
      <c r="AJ426" s="380">
        <f t="array" aca="true" ref="AJ426">INDEX(KM_PCT,MATCH($A426,'Knowledge - Percentages'!$B:$B,0),'Data - Knowledge'!AJ$8)/100</f>
        <v>0.073</v>
      </c>
      <c r="AK426" s="380">
        <f t="array" aca="true" ref="AK426">INDEX(KM_PCT,MATCH($A426,'Knowledge - Percentages'!$B:$B,0),'Data - Knowledge'!AK$8)/100</f>
        <v>0.073</v>
      </c>
      <c r="AL426" s="380">
        <f t="array" aca="true" ref="AL426">INDEX(KM_PCT,MATCH($A426,'Knowledge - Percentages'!$B:$B,0),'Data - Knowledge'!AL$8)/100</f>
        <v>0.073</v>
      </c>
      <c r="AM426" s="380">
        <f t="array" aca="true" ref="AM426">INDEX(KM_PCT,MATCH($A426,'Knowledge - Percentages'!$B:$B,0),'Data - Knowledge'!AM$8)/100</f>
        <v>0.073</v>
      </c>
      <c r="AN426" s="380">
        <f t="array" aca="true" ref="AN426">INDEX(KM_PCT,MATCH($A426,'Knowledge - Percentages'!$B:$B,0),'Data - Knowledge'!AN$8)/100</f>
        <v>0.073</v>
      </c>
      <c r="AO426" s="380">
        <f t="array" aca="true" ref="AO426">INDEX(KM_PCT,MATCH($A426,'Knowledge - Percentages'!$B:$B,0),'Data - Knowledge'!AO$8)/100</f>
        <v>0.073</v>
      </c>
      <c r="AP426" s="380">
        <f t="array" aca="true" ref="AP426">INDEX(KM_PCT,MATCH($A426,'Knowledge - Percentages'!$B:$B,0),'Data - Knowledge'!AP$8)/100</f>
        <v>0.063</v>
      </c>
      <c r="AQ426" s="380">
        <f t="array" aca="true" ref="AQ426">INDEX(KM_PCT,MATCH($A426,'Knowledge - Percentages'!$B:$B,0),'Data - Knowledge'!AQ$8)/100</f>
        <v>0.073</v>
      </c>
      <c r="AR426" s="380">
        <f t="array" aca="true" ref="AR426">INDEX(KM_PCT,MATCH($A426,'Knowledge - Percentages'!$B:$B,0),'Data - Knowledge'!AR$8)/100</f>
        <v>0.061</v>
      </c>
      <c r="AS426" s="380">
        <f t="array" aca="true" ref="AS426">INDEX(KM_PCT,MATCH($A426,'Knowledge - Percentages'!$B:$B,0),'Data - Knowledge'!AS$8)/100</f>
        <v>0.042</v>
      </c>
      <c r="AT426" s="380">
        <f t="array" aca="true" ref="AT426">INDEX(KM_PCT,MATCH($A426,'Knowledge - Percentages'!$B:$B,0),'Data - Knowledge'!AT$8)/100</f>
        <v>0.061</v>
      </c>
      <c r="AU426" s="380">
        <f t="array" aca="true" ref="AU426">INDEX(KM_PCT,MATCH($A426,'Knowledge - Percentages'!$B:$B,0),'Data - Knowledge'!AU$8)/100</f>
        <v>0.073</v>
      </c>
      <c r="AV426" s="380">
        <f t="array" aca="true" ref="AV426">INDEX(KM_PCT,MATCH($A426,'Knowledge - Percentages'!$B:$B,0),'Data - Knowledge'!AV$8)/100</f>
        <v>0.073</v>
      </c>
      <c r="AW426" s="380">
        <f t="array" aca="true" ref="AW426">INDEX(KM_PCT,MATCH($A426,'Knowledge - Percentages'!$B:$B,0),'Data - Knowledge'!AW$8)/100</f>
        <v>0.073</v>
      </c>
      <c r="AX426" s="380">
        <f t="array" aca="true" ref="AX426">INDEX(KM_PCT,MATCH($A426,'Knowledge - Percentages'!$B:$B,0),'Data - Knowledge'!AX$8)/100</f>
        <v>0.073</v>
      </c>
      <c r="AY426" s="380">
        <f t="array" aca="true" ref="AY426">INDEX(KM_PCT,MATCH($A426,'Knowledge - Percentages'!$B:$B,0),'Data - Knowledge'!AY$8)/100</f>
        <v>0.08</v>
      </c>
      <c r="AZ426" s="380">
        <f t="array" aca="true" ref="AZ426">INDEX(KM_PCT,MATCH($A426,'Knowledge - Percentages'!$B:$B,0),'Data - Knowledge'!AZ$8)/100</f>
        <v>0.08</v>
      </c>
      <c r="BA426" s="380">
        <f t="array" aca="true" ref="BA426">INDEX(KM_PCT,MATCH($A426,'Knowledge - Percentages'!$B:$B,0),'Data - Knowledge'!BA$8)/100</f>
        <v>0.094</v>
      </c>
      <c r="BB426" s="380">
        <f t="array" aca="true" ref="BB426">INDEX(KM_PCT,MATCH($A426,'Knowledge - Percentages'!$B:$B,0),'Data - Knowledge'!BB$8)/100</f>
        <v>0.085</v>
      </c>
      <c r="BC426" s="380">
        <f t="array" aca="true" ref="BC426">INDEX(KM_PCT,MATCH($A426,'Knowledge - Percentages'!$B:$B,0),'Data - Knowledge'!BC$8)/100</f>
        <v>0.073</v>
      </c>
      <c r="BD426" s="380">
        <f t="array" aca="true" ref="BD426">INDEX(KM_PCT,MATCH($A426,'Knowledge - Percentages'!$B:$B,0),'Data - Knowledge'!BD$8)/100</f>
        <v>0.072000000000000008</v>
      </c>
      <c r="BE426" s="380">
        <f t="array" aca="true" ref="BE426">INDEX(KM_PCT,MATCH($A426,'Knowledge - Percentages'!$B:$B,0),'Data - Knowledge'!BE$8)/100</f>
        <v>0.073</v>
      </c>
      <c r="BF426" s="380">
        <f t="array" aca="true" ref="BF426">INDEX(KM_PCT,MATCH($A426,'Knowledge - Percentages'!$B:$B,0),'Data - Knowledge'!BF$8)/100</f>
        <v>0.073</v>
      </c>
      <c r="BG426" s="380">
        <f t="array" aca="true" ref="BG426">INDEX(KM_PCT,MATCH($A426,'Knowledge - Percentages'!$B:$B,0),'Data - Knowledge'!BG$8)/100</f>
        <v>0.073</v>
      </c>
      <c r="BH426" s="380">
        <f t="array" aca="true" ref="BH426">INDEX(KM_PCT,MATCH($A426,'Knowledge - Percentages'!$B:$B,0),'Data - Knowledge'!BH$8)/100</f>
        <v>0.073</v>
      </c>
      <c r="BI426" s="380">
        <f t="array" aca="true" ref="BI426">INDEX(KM_PCT,MATCH($A426,'Knowledge - Percentages'!$B:$B,0),'Data - Knowledge'!BI$8)/100</f>
        <v>0.079</v>
      </c>
      <c r="BJ426" s="380">
        <f t="array" aca="true" ref="BJ426">INDEX(KM_PCT,MATCH($A426,'Knowledge - Percentages'!$B:$B,0),'Data - Knowledge'!BJ$8)/100</f>
        <v>0.073</v>
      </c>
      <c r="BK426" s="380">
        <f t="array" aca="true" ref="BK426">INDEX(KM_PCT,MATCH($A426,'Knowledge - Percentages'!$B:$B,0),'Data - Knowledge'!BK$8)/100</f>
        <v>0.071</v>
      </c>
      <c r="BL426" s="380">
        <f t="array" aca="true" ref="BL426">INDEX(KM_PCT,MATCH($A426,'Knowledge - Percentages'!$B:$B,0),'Data - Knowledge'!BL$8)/100</f>
        <v>0.05</v>
      </c>
      <c r="BM426" s="380">
        <f t="array" aca="true" ref="BM426">INDEX(KM_PCT,MATCH($A426,'Knowledge - Percentages'!$B:$B,0),'Data - Knowledge'!BM$8)/100</f>
        <v>0.073</v>
      </c>
      <c r="BN426" s="380">
        <f t="array" aca="true" ref="BN426">INDEX(KM_PCT,MATCH($A426,'Knowledge - Percentages'!$B:$B,0),'Data - Knowledge'!BN$8)/100</f>
        <v>0.081</v>
      </c>
      <c r="BO426" s="380">
        <f t="array" aca="true" ref="BO426">INDEX(KM_PCT,MATCH($A426,'Knowledge - Percentages'!$B:$B,0),'Data - Knowledge'!BO$8)/100</f>
        <v>0.073</v>
      </c>
      <c r="BP426" s="380">
        <f t="array" aca="true" ref="BP426">INDEX(KM_PCT,MATCH($A426,'Knowledge - Percentages'!$B:$B,0),'Data - Knowledge'!BP$8)/100</f>
        <v>0.073</v>
      </c>
      <c r="BQ426" s="380">
        <f t="array" aca="true" ref="BQ426">INDEX(KM_PCT,MATCH($A426,'Knowledge - Percentages'!$B:$B,0),'Data - Knowledge'!BQ$8)/100</f>
        <v>0.073</v>
      </c>
    </row>
    <row r="427" spans="1:69">
      <c r="A427" t="s">
        <v>755</v>
      </c>
      <c r="B427" t="s">
        <v>1195</v>
      </c>
      <c r="C427" t="s">
        <v>1367</v>
      </c>
      <c r="D427" t="s">
        <v>756</v>
      </c>
      <c r="E427" s="373">
        <f>SUMPRODUCT($K$2:$BQ$2,$K427:$BQ427)/$J$2</f>
        <v>0.30595833333333328</v>
      </c>
      <c r="F427" s="379">
        <f>SUMPRODUCT($K$2:$BQ$2,$K427:$BQ427)</f>
        <v>80.772999999999982</v>
      </c>
      <c r="G427" s="373">
        <f>SUMPRODUCT($K$3:$BQ$3,$K427:$BQ427)/$J$3</f>
        <v>0.2957397330595482</v>
      </c>
      <c r="H427" s="379">
        <f>SUMPRODUCT($K$3:$BQ$3,$K427:$BQ427)</f>
        <v>2880.5049999999997</v>
      </c>
      <c r="I427" s="373">
        <f>CORREL($K$4:$BQ$4,$K427:$BQ427)</f>
        <v>0.2928594463342184</v>
      </c>
      <c r="J427" s="379">
        <f>$E427/$G427*100</f>
        <v>103.45526797095187</v>
      </c>
      <c r="K427" s="380">
        <f t="array" aca="true" ref="K427">INDEX(KM_PCT,MATCH($A427,'Knowledge - Percentages'!$B:$B,0),'Data - Knowledge'!K$8)/100</f>
        <v>0.153</v>
      </c>
      <c r="L427" s="380">
        <f t="array" aca="true" ref="L427">INDEX(KM_PCT,MATCH($A427,'Knowledge - Percentages'!$B:$B,0),'Data - Knowledge'!L$8)/100</f>
        <v>0.243</v>
      </c>
      <c r="M427" s="380">
        <f t="array" aca="true" ref="M427">INDEX(KM_PCT,MATCH($A427,'Knowledge - Percentages'!$B:$B,0),'Data - Knowledge'!M$8)/100</f>
        <v>0.26899999999999996</v>
      </c>
      <c r="N427" s="380">
        <f t="array" aca="true" ref="N427">INDEX(KM_PCT,MATCH($A427,'Knowledge - Percentages'!$B:$B,0),'Data - Knowledge'!N$8)/100</f>
        <v>0.28600000000000003</v>
      </c>
      <c r="O427" s="380">
        <f t="array" aca="true" ref="O427">INDEX(KM_PCT,MATCH($A427,'Knowledge - Percentages'!$B:$B,0),'Data - Knowledge'!O$8)/100</f>
        <v>0.287</v>
      </c>
      <c r="P427" s="380">
        <f t="array" aca="true" ref="P427">INDEX(KM_PCT,MATCH($A427,'Knowledge - Percentages'!$B:$B,0),'Data - Knowledge'!P$8)/100</f>
        <v>0.287</v>
      </c>
      <c r="Q427" s="380">
        <f t="array" aca="true" ref="Q427">INDEX(KM_PCT,MATCH($A427,'Knowledge - Percentages'!$B:$B,0),'Data - Knowledge'!Q$8)/100</f>
        <v>0.235</v>
      </c>
      <c r="R427" s="380">
        <f t="array" aca="true" ref="R427">INDEX(KM_PCT,MATCH($A427,'Knowledge - Percentages'!$B:$B,0),'Data - Knowledge'!R$8)/100</f>
        <v>0.287</v>
      </c>
      <c r="S427" s="380">
        <f t="array" aca="true" ref="S427">INDEX(KM_PCT,MATCH($A427,'Knowledge - Percentages'!$B:$B,0),'Data - Knowledge'!S$8)/100</f>
        <v>0.287</v>
      </c>
      <c r="T427" s="380">
        <f t="array" aca="true" ref="T427">INDEX(KM_PCT,MATCH($A427,'Knowledge - Percentages'!$B:$B,0),'Data - Knowledge'!T$8)/100</f>
        <v>0.29</v>
      </c>
      <c r="U427" s="380">
        <f t="array" aca="true" ref="U427">INDEX(KM_PCT,MATCH($A427,'Knowledge - Percentages'!$B:$B,0),'Data - Knowledge'!U$8)/100</f>
        <v>0.295</v>
      </c>
      <c r="V427" s="380">
        <f t="array" aca="true" ref="V427">INDEX(KM_PCT,MATCH($A427,'Knowledge - Percentages'!$B:$B,0),'Data - Knowledge'!V$8)/100</f>
        <v>0.29</v>
      </c>
      <c r="W427" s="380">
        <f t="array" aca="true" ref="W427">INDEX(KM_PCT,MATCH($A427,'Knowledge - Percentages'!$B:$B,0),'Data - Knowledge'!W$8)/100</f>
        <v>0.29</v>
      </c>
      <c r="X427" s="380">
        <f t="array" aca="true" ref="X427">INDEX(KM_PCT,MATCH($A427,'Knowledge - Percentages'!$B:$B,0),'Data - Knowledge'!X$8)/100</f>
        <v>0.244</v>
      </c>
      <c r="Y427" s="380">
        <f t="array" aca="true" ref="Y427">INDEX(KM_PCT,MATCH($A427,'Knowledge - Percentages'!$B:$B,0),'Data - Knowledge'!Y$8)/100</f>
        <v>0.244</v>
      </c>
      <c r="Z427" s="380">
        <f t="array" aca="true" ref="Z427">INDEX(KM_PCT,MATCH($A427,'Knowledge - Percentages'!$B:$B,0),'Data - Knowledge'!Z$8)/100</f>
        <v>0.201</v>
      </c>
      <c r="AA427" s="380">
        <f t="array" aca="true" ref="AA427">INDEX(KM_PCT,MATCH($A427,'Knowledge - Percentages'!$B:$B,0),'Data - Knowledge'!AA$8)/100</f>
        <v>0.244</v>
      </c>
      <c r="AB427" s="380">
        <f t="array" aca="true" ref="AB427">INDEX(KM_PCT,MATCH($A427,'Knowledge - Percentages'!$B:$B,0),'Data - Knowledge'!AB$8)/100</f>
        <v>0.267</v>
      </c>
      <c r="AC427" s="380">
        <f t="array" aca="true" ref="AC427">INDEX(KM_PCT,MATCH($A427,'Knowledge - Percentages'!$B:$B,0),'Data - Knowledge'!AC$8)/100</f>
        <v>0.267</v>
      </c>
      <c r="AD427" s="380">
        <f t="array" aca="true" ref="AD427">INDEX(KM_PCT,MATCH($A427,'Knowledge - Percentages'!$B:$B,0),'Data - Knowledge'!AD$8)/100</f>
        <v>0.267</v>
      </c>
      <c r="AE427" s="380">
        <f t="array" aca="true" ref="AE427">INDEX(KM_PCT,MATCH($A427,'Knowledge - Percentages'!$B:$B,0),'Data - Knowledge'!AE$8)/100</f>
        <v>0.35</v>
      </c>
      <c r="AF427" s="380">
        <f t="array" aca="true" ref="AF427">INDEX(KM_PCT,MATCH($A427,'Knowledge - Percentages'!$B:$B,0),'Data - Knowledge'!AF$8)/100</f>
        <v>0.35</v>
      </c>
      <c r="AG427" s="380">
        <f t="array" aca="true" ref="AG427">INDEX(KM_PCT,MATCH($A427,'Knowledge - Percentages'!$B:$B,0),'Data - Knowledge'!AG$8)/100</f>
        <v>0.35</v>
      </c>
      <c r="AH427" s="380">
        <f t="array" aca="true" ref="AH427">INDEX(KM_PCT,MATCH($A427,'Knowledge - Percentages'!$B:$B,0),'Data - Knowledge'!AH$8)/100</f>
        <v>0.299</v>
      </c>
      <c r="AI427" s="380">
        <f t="array" aca="true" ref="AI427">INDEX(KM_PCT,MATCH($A427,'Knowledge - Percentages'!$B:$B,0),'Data - Knowledge'!AI$8)/100</f>
        <v>0.29100000000000004</v>
      </c>
      <c r="AJ427" s="380">
        <f t="array" aca="true" ref="AJ427">INDEX(KM_PCT,MATCH($A427,'Knowledge - Percentages'!$B:$B,0),'Data - Knowledge'!AJ$8)/100</f>
        <v>0.299</v>
      </c>
      <c r="AK427" s="380">
        <f t="array" aca="true" ref="AK427">INDEX(KM_PCT,MATCH($A427,'Knowledge - Percentages'!$B:$B,0),'Data - Knowledge'!AK$8)/100</f>
        <v>0.311</v>
      </c>
      <c r="AL427" s="380">
        <f t="array" aca="true" ref="AL427">INDEX(KM_PCT,MATCH($A427,'Knowledge - Percentages'!$B:$B,0),'Data - Knowledge'!AL$8)/100</f>
        <v>0.275</v>
      </c>
      <c r="AM427" s="380">
        <f t="array" aca="true" ref="AM427">INDEX(KM_PCT,MATCH($A427,'Knowledge - Percentages'!$B:$B,0),'Data - Knowledge'!AM$8)/100</f>
        <v>0.299</v>
      </c>
      <c r="AN427" s="380">
        <f t="array" aca="true" ref="AN427">INDEX(KM_PCT,MATCH($A427,'Knowledge - Percentages'!$B:$B,0),'Data - Knowledge'!AN$8)/100</f>
        <v>0.27899999999999997</v>
      </c>
      <c r="AO427" s="380">
        <f t="array" aca="true" ref="AO427">INDEX(KM_PCT,MATCH($A427,'Knowledge - Percentages'!$B:$B,0),'Data - Knowledge'!AO$8)/100</f>
        <v>0.28300000000000003</v>
      </c>
      <c r="AP427" s="380">
        <f t="array" aca="true" ref="AP427">INDEX(KM_PCT,MATCH($A427,'Knowledge - Percentages'!$B:$B,0),'Data - Knowledge'!AP$8)/100</f>
        <v>0.299</v>
      </c>
      <c r="AQ427" s="380">
        <f t="array" aca="true" ref="AQ427">INDEX(KM_PCT,MATCH($A427,'Knowledge - Percentages'!$B:$B,0),'Data - Knowledge'!AQ$8)/100</f>
        <v>0.299</v>
      </c>
      <c r="AR427" s="380">
        <f t="array" aca="true" ref="AR427">INDEX(KM_PCT,MATCH($A427,'Knowledge - Percentages'!$B:$B,0),'Data - Knowledge'!AR$8)/100</f>
        <v>0.25</v>
      </c>
      <c r="AS427" s="380">
        <f t="array" aca="true" ref="AS427">INDEX(KM_PCT,MATCH($A427,'Knowledge - Percentages'!$B:$B,0),'Data - Knowledge'!AS$8)/100</f>
        <v>0.272</v>
      </c>
      <c r="AT427" s="380">
        <f t="array" aca="true" ref="AT427">INDEX(KM_PCT,MATCH($A427,'Knowledge - Percentages'!$B:$B,0),'Data - Knowledge'!AT$8)/100</f>
        <v>0.272</v>
      </c>
      <c r="AU427" s="380">
        <f t="array" aca="true" ref="AU427">INDEX(KM_PCT,MATCH($A427,'Knowledge - Percentages'!$B:$B,0),'Data - Knowledge'!AU$8)/100</f>
        <v>0.292</v>
      </c>
      <c r="AV427" s="380">
        <f t="array" aca="true" ref="AV427">INDEX(KM_PCT,MATCH($A427,'Knowledge - Percentages'!$B:$B,0),'Data - Knowledge'!AV$8)/100</f>
        <v>0.28</v>
      </c>
      <c r="AW427" s="380">
        <f t="array" aca="true" ref="AW427">INDEX(KM_PCT,MATCH($A427,'Knowledge - Percentages'!$B:$B,0),'Data - Knowledge'!AW$8)/100</f>
        <v>0.292</v>
      </c>
      <c r="AX427" s="380">
        <f t="array" aca="true" ref="AX427">INDEX(KM_PCT,MATCH($A427,'Knowledge - Percentages'!$B:$B,0),'Data - Knowledge'!AX$8)/100</f>
        <v>0.292</v>
      </c>
      <c r="AY427" s="380">
        <f t="array" aca="true" ref="AY427">INDEX(KM_PCT,MATCH($A427,'Knowledge - Percentages'!$B:$B,0),'Data - Knowledge'!AY$8)/100</f>
        <v>0.3</v>
      </c>
      <c r="AZ427" s="380">
        <f t="array" aca="true" ref="AZ427">INDEX(KM_PCT,MATCH($A427,'Knowledge - Percentages'!$B:$B,0),'Data - Knowledge'!AZ$8)/100</f>
        <v>0.3</v>
      </c>
      <c r="BA427" s="380">
        <f t="array" aca="true" ref="BA427">INDEX(KM_PCT,MATCH($A427,'Knowledge - Percentages'!$B:$B,0),'Data - Knowledge'!BA$8)/100</f>
        <v>0.33299999999999996</v>
      </c>
      <c r="BB427" s="380">
        <f t="array" aca="true" ref="BB427">INDEX(KM_PCT,MATCH($A427,'Knowledge - Percentages'!$B:$B,0),'Data - Knowledge'!BB$8)/100</f>
        <v>0.3</v>
      </c>
      <c r="BC427" s="380">
        <f t="array" aca="true" ref="BC427">INDEX(KM_PCT,MATCH($A427,'Knowledge - Percentages'!$B:$B,0),'Data - Knowledge'!BC$8)/100</f>
        <v>0.292</v>
      </c>
      <c r="BD427" s="380">
        <f t="array" aca="true" ref="BD427">INDEX(KM_PCT,MATCH($A427,'Knowledge - Percentages'!$B:$B,0),'Data - Knowledge'!BD$8)/100</f>
        <v>0.292</v>
      </c>
      <c r="BE427" s="380">
        <f t="array" aca="true" ref="BE427">INDEX(KM_PCT,MATCH($A427,'Knowledge - Percentages'!$B:$B,0),'Data - Knowledge'!BE$8)/100</f>
        <v>0.293</v>
      </c>
      <c r="BF427" s="380">
        <f t="array" aca="true" ref="BF427">INDEX(KM_PCT,MATCH($A427,'Knowledge - Percentages'!$B:$B,0),'Data - Knowledge'!BF$8)/100</f>
        <v>0.292</v>
      </c>
      <c r="BG427" s="380">
        <f t="array" aca="true" ref="BG427">INDEX(KM_PCT,MATCH($A427,'Knowledge - Percentages'!$B:$B,0),'Data - Knowledge'!BG$8)/100</f>
        <v>0.302</v>
      </c>
      <c r="BH427" s="380">
        <f t="array" aca="true" ref="BH427">INDEX(KM_PCT,MATCH($A427,'Knowledge - Percentages'!$B:$B,0),'Data - Knowledge'!BH$8)/100</f>
        <v>0.312</v>
      </c>
      <c r="BI427" s="380">
        <f t="array" aca="true" ref="BI427">INDEX(KM_PCT,MATCH($A427,'Knowledge - Percentages'!$B:$B,0),'Data - Knowledge'!BI$8)/100</f>
        <v>0.302</v>
      </c>
      <c r="BJ427" s="380">
        <f t="array" aca="true" ref="BJ427">INDEX(KM_PCT,MATCH($A427,'Knowledge - Percentages'!$B:$B,0),'Data - Knowledge'!BJ$8)/100</f>
        <v>0.379</v>
      </c>
      <c r="BK427" s="380">
        <f t="array" aca="true" ref="BK427">INDEX(KM_PCT,MATCH($A427,'Knowledge - Percentages'!$B:$B,0),'Data - Knowledge'!BK$8)/100</f>
        <v>0.292</v>
      </c>
      <c r="BL427" s="380">
        <f t="array" aca="true" ref="BL427">INDEX(KM_PCT,MATCH($A427,'Knowledge - Percentages'!$B:$B,0),'Data - Knowledge'!BL$8)/100</f>
        <v>0.308</v>
      </c>
      <c r="BM427" s="380">
        <f t="array" aca="true" ref="BM427">INDEX(KM_PCT,MATCH($A427,'Knowledge - Percentages'!$B:$B,0),'Data - Knowledge'!BM$8)/100</f>
        <v>0.308</v>
      </c>
      <c r="BN427" s="380">
        <f t="array" aca="true" ref="BN427">INDEX(KM_PCT,MATCH($A427,'Knowledge - Percentages'!$B:$B,0),'Data - Knowledge'!BN$8)/100</f>
        <v>0.308</v>
      </c>
      <c r="BO427" s="380">
        <f t="array" aca="true" ref="BO427">INDEX(KM_PCT,MATCH($A427,'Knowledge - Percentages'!$B:$B,0),'Data - Knowledge'!BO$8)/100</f>
        <v>0.29100000000000004</v>
      </c>
      <c r="BP427" s="380">
        <f t="array" aca="true" ref="BP427">INDEX(KM_PCT,MATCH($A427,'Knowledge - Percentages'!$B:$B,0),'Data - Knowledge'!BP$8)/100</f>
        <v>0.245</v>
      </c>
      <c r="BQ427" s="380">
        <f t="array" aca="true" ref="BQ427">INDEX(KM_PCT,MATCH($A427,'Knowledge - Percentages'!$B:$B,0),'Data - Knowledge'!BQ$8)/100</f>
        <v>0.29100000000000004</v>
      </c>
    </row>
    <row r="428" spans="1:69">
      <c r="A428" t="s">
        <v>1392</v>
      </c>
      <c r="B428" t="s">
        <v>1195</v>
      </c>
      <c r="C428" t="s">
        <v>1367</v>
      </c>
      <c r="D428" t="s">
        <v>1393</v>
      </c>
      <c r="E428" s="373">
        <f>SUMPRODUCT($K$2:$BQ$2,$K428:$BQ428)/$J$2</f>
        <v>0.060284090909090912</v>
      </c>
      <c r="F428" s="379">
        <f>SUMPRODUCT($K$2:$BQ$2,$K428:$BQ428)</f>
        <v>15.915000000000001</v>
      </c>
      <c r="G428" s="373">
        <f>SUMPRODUCT($K$3:$BQ$3,$K428:$BQ428)/$J$3</f>
        <v>0.068933983572895277</v>
      </c>
      <c r="H428" s="379">
        <f>SUMPRODUCT($K$3:$BQ$3,$K428:$BQ428)</f>
        <v>671.417</v>
      </c>
      <c r="I428" s="373">
        <f>CORREL($K$4:$BQ$4,$K428:$BQ428)</f>
        <v>-0.28907424054371167</v>
      </c>
      <c r="J428" s="379">
        <f>$E428/$G428*100</f>
        <v>87.451918175224264</v>
      </c>
      <c r="K428" s="380">
        <f t="array" aca="true" ref="K428">INDEX(KM_PCT,MATCH($A428,'Knowledge - Percentages'!$B:$B,0),'Data - Knowledge'!K$8)/100</f>
        <v>0.07</v>
      </c>
      <c r="L428" s="380">
        <f t="array" aca="true" ref="L428">INDEX(KM_PCT,MATCH($A428,'Knowledge - Percentages'!$B:$B,0),'Data - Knowledge'!L$8)/100</f>
        <v>0.07</v>
      </c>
      <c r="M428" s="380">
        <f t="array" aca="true" ref="M428">INDEX(KM_PCT,MATCH($A428,'Knowledge - Percentages'!$B:$B,0),'Data - Knowledge'!M$8)/100</f>
        <v>0.087</v>
      </c>
      <c r="N428" s="380">
        <f t="array" aca="true" ref="N428">INDEX(KM_PCT,MATCH($A428,'Knowledge - Percentages'!$B:$B,0),'Data - Knowledge'!N$8)/100</f>
        <v>0.067</v>
      </c>
      <c r="O428" s="380">
        <f t="array" aca="true" ref="O428">INDEX(KM_PCT,MATCH($A428,'Knowledge - Percentages'!$B:$B,0),'Data - Knowledge'!O$8)/100</f>
        <v>0.07</v>
      </c>
      <c r="P428" s="380">
        <f t="array" aca="true" ref="P428">INDEX(KM_PCT,MATCH($A428,'Knowledge - Percentages'!$B:$B,0),'Data - Knowledge'!P$8)/100</f>
        <v>0.07</v>
      </c>
      <c r="Q428" s="380">
        <f t="array" aca="true" ref="Q428">INDEX(KM_PCT,MATCH($A428,'Knowledge - Percentages'!$B:$B,0),'Data - Knowledge'!Q$8)/100</f>
        <v>0.07</v>
      </c>
      <c r="R428" s="380">
        <f t="array" aca="true" ref="R428">INDEX(KM_PCT,MATCH($A428,'Knowledge - Percentages'!$B:$B,0),'Data - Knowledge'!R$8)/100</f>
        <v>0.07</v>
      </c>
      <c r="S428" s="380">
        <f t="array" aca="true" ref="S428">INDEX(KM_PCT,MATCH($A428,'Knowledge - Percentages'!$B:$B,0),'Data - Knowledge'!S$8)/100</f>
        <v>0.07</v>
      </c>
      <c r="T428" s="380">
        <f t="array" aca="true" ref="T428">INDEX(KM_PCT,MATCH($A428,'Knowledge - Percentages'!$B:$B,0),'Data - Knowledge'!T$8)/100</f>
        <v>0.07</v>
      </c>
      <c r="U428" s="380">
        <f t="array" aca="true" ref="U428">INDEX(KM_PCT,MATCH($A428,'Knowledge - Percentages'!$B:$B,0),'Data - Knowledge'!U$8)/100</f>
        <v>0.07</v>
      </c>
      <c r="V428" s="380">
        <f t="array" aca="true" ref="V428">INDEX(KM_PCT,MATCH($A428,'Knowledge - Percentages'!$B:$B,0),'Data - Knowledge'!V$8)/100</f>
        <v>0.037000000000000005</v>
      </c>
      <c r="W428" s="380">
        <f t="array" aca="true" ref="W428">INDEX(KM_PCT,MATCH($A428,'Knowledge - Percentages'!$B:$B,0),'Data - Knowledge'!W$8)/100</f>
        <v>0.07</v>
      </c>
      <c r="X428" s="380">
        <f t="array" aca="true" ref="X428">INDEX(KM_PCT,MATCH($A428,'Knowledge - Percentages'!$B:$B,0),'Data - Knowledge'!X$8)/100</f>
        <v>0.08199999999999999</v>
      </c>
      <c r="Y428" s="380">
        <f t="array" aca="true" ref="Y428">INDEX(KM_PCT,MATCH($A428,'Knowledge - Percentages'!$B:$B,0),'Data - Knowledge'!Y$8)/100</f>
        <v>0.08199999999999999</v>
      </c>
      <c r="Z428" s="380">
        <f t="array" aca="true" ref="Z428">INDEX(KM_PCT,MATCH($A428,'Knowledge - Percentages'!$B:$B,0),'Data - Knowledge'!Z$8)/100</f>
        <v>0.08199999999999999</v>
      </c>
      <c r="AA428" s="380">
        <f t="array" aca="true" ref="AA428">INDEX(KM_PCT,MATCH($A428,'Knowledge - Percentages'!$B:$B,0),'Data - Knowledge'!AA$8)/100</f>
        <v>0.098</v>
      </c>
      <c r="AB428" s="380">
        <f t="array" aca="true" ref="AB428">INDEX(KM_PCT,MATCH($A428,'Knowledge - Percentages'!$B:$B,0),'Data - Knowledge'!AB$8)/100</f>
        <v>0.08199999999999999</v>
      </c>
      <c r="AC428" s="380">
        <f t="array" aca="true" ref="AC428">INDEX(KM_PCT,MATCH($A428,'Knowledge - Percentages'!$B:$B,0),'Data - Knowledge'!AC$8)/100</f>
        <v>0.08199999999999999</v>
      </c>
      <c r="AD428" s="380">
        <f t="array" aca="true" ref="AD428">INDEX(KM_PCT,MATCH($A428,'Knowledge - Percentages'!$B:$B,0),'Data - Knowledge'!AD$8)/100</f>
        <v>0.08199999999999999</v>
      </c>
      <c r="AE428" s="380">
        <f t="array" aca="true" ref="AE428">INDEX(KM_PCT,MATCH($A428,'Knowledge - Percentages'!$B:$B,0),'Data - Knowledge'!AE$8)/100</f>
        <v>0.075</v>
      </c>
      <c r="AF428" s="380">
        <f t="array" aca="true" ref="AF428">INDEX(KM_PCT,MATCH($A428,'Knowledge - Percentages'!$B:$B,0),'Data - Knowledge'!AF$8)/100</f>
        <v>0.075</v>
      </c>
      <c r="AG428" s="380">
        <f t="array" aca="true" ref="AG428">INDEX(KM_PCT,MATCH($A428,'Knowledge - Percentages'!$B:$B,0),'Data - Knowledge'!AG$8)/100</f>
        <v>0.075</v>
      </c>
      <c r="AH428" s="380">
        <f t="array" aca="true" ref="AH428">INDEX(KM_PCT,MATCH($A428,'Knowledge - Percentages'!$B:$B,0),'Data - Knowledge'!AH$8)/100</f>
        <v>0.061</v>
      </c>
      <c r="AI428" s="380">
        <f t="array" aca="true" ref="AI428">INDEX(KM_PCT,MATCH($A428,'Knowledge - Percentages'!$B:$B,0),'Data - Knowledge'!AI$8)/100</f>
        <v>0.061</v>
      </c>
      <c r="AJ428" s="380">
        <f t="array" aca="true" ref="AJ428">INDEX(KM_PCT,MATCH($A428,'Knowledge - Percentages'!$B:$B,0),'Data - Knowledge'!AJ$8)/100</f>
        <v>0.06</v>
      </c>
      <c r="AK428" s="380">
        <f t="array" aca="true" ref="AK428">INDEX(KM_PCT,MATCH($A428,'Knowledge - Percentages'!$B:$B,0),'Data - Knowledge'!AK$8)/100</f>
        <v>0.07</v>
      </c>
      <c r="AL428" s="380">
        <f t="array" aca="true" ref="AL428">INDEX(KM_PCT,MATCH($A428,'Knowledge - Percentages'!$B:$B,0),'Data - Knowledge'!AL$8)/100</f>
        <v>0.07</v>
      </c>
      <c r="AM428" s="380">
        <f t="array" aca="true" ref="AM428">INDEX(KM_PCT,MATCH($A428,'Knowledge - Percentages'!$B:$B,0),'Data - Knowledge'!AM$8)/100</f>
        <v>0.07400000000000001</v>
      </c>
      <c r="AN428" s="380">
        <f t="array" aca="true" ref="AN428">INDEX(KM_PCT,MATCH($A428,'Knowledge - Percentages'!$B:$B,0),'Data - Knowledge'!AN$8)/100</f>
        <v>0.051</v>
      </c>
      <c r="AO428" s="380">
        <f t="array" aca="true" ref="AO428">INDEX(KM_PCT,MATCH($A428,'Knowledge - Percentages'!$B:$B,0),'Data - Knowledge'!AO$8)/100</f>
        <v>0.046</v>
      </c>
      <c r="AP428" s="380">
        <f t="array" aca="true" ref="AP428">INDEX(KM_PCT,MATCH($A428,'Knowledge - Percentages'!$B:$B,0),'Data - Knowledge'!AP$8)/100</f>
        <v>0.081</v>
      </c>
      <c r="AQ428" s="380">
        <f t="array" aca="true" ref="AQ428">INDEX(KM_PCT,MATCH($A428,'Knowledge - Percentages'!$B:$B,0),'Data - Knowledge'!AQ$8)/100</f>
        <v>0.081</v>
      </c>
      <c r="AR428" s="380">
        <f t="array" aca="true" ref="AR428">INDEX(KM_PCT,MATCH($A428,'Knowledge - Percentages'!$B:$B,0),'Data - Knowledge'!AR$8)/100</f>
        <v>0.076</v>
      </c>
      <c r="AS428" s="380">
        <f t="array" aca="true" ref="AS428">INDEX(KM_PCT,MATCH($A428,'Knowledge - Percentages'!$B:$B,0),'Data - Knowledge'!AS$8)/100</f>
        <v>0.07</v>
      </c>
      <c r="AT428" s="380">
        <f t="array" aca="true" ref="AT428">INDEX(KM_PCT,MATCH($A428,'Knowledge - Percentages'!$B:$B,0),'Data - Knowledge'!AT$8)/100</f>
        <v>0.07</v>
      </c>
      <c r="AU428" s="380">
        <f t="array" aca="true" ref="AU428">INDEX(KM_PCT,MATCH($A428,'Knowledge - Percentages'!$B:$B,0),'Data - Knowledge'!AU$8)/100</f>
        <v>0.078</v>
      </c>
      <c r="AV428" s="380">
        <f t="array" aca="true" ref="AV428">INDEX(KM_PCT,MATCH($A428,'Knowledge - Percentages'!$B:$B,0),'Data - Knowledge'!AV$8)/100</f>
        <v>0.078</v>
      </c>
      <c r="AW428" s="380">
        <f t="array" aca="true" ref="AW428">INDEX(KM_PCT,MATCH($A428,'Knowledge - Percentages'!$B:$B,0),'Data - Knowledge'!AW$8)/100</f>
        <v>0.078</v>
      </c>
      <c r="AX428" s="380">
        <f t="array" aca="true" ref="AX428">INDEX(KM_PCT,MATCH($A428,'Knowledge - Percentages'!$B:$B,0),'Data - Knowledge'!AX$8)/100</f>
        <v>0.078</v>
      </c>
      <c r="AY428" s="380">
        <f t="array" aca="true" ref="AY428">INDEX(KM_PCT,MATCH($A428,'Knowledge - Percentages'!$B:$B,0),'Data - Knowledge'!AY$8)/100</f>
        <v>0.07</v>
      </c>
      <c r="AZ428" s="380">
        <f t="array" aca="true" ref="AZ428">INDEX(KM_PCT,MATCH($A428,'Knowledge - Percentages'!$B:$B,0),'Data - Knowledge'!AZ$8)/100</f>
        <v>0.07</v>
      </c>
      <c r="BA428" s="380">
        <f t="array" aca="true" ref="BA428">INDEX(KM_PCT,MATCH($A428,'Knowledge - Percentages'!$B:$B,0),'Data - Knowledge'!BA$8)/100</f>
        <v>0.08199999999999999</v>
      </c>
      <c r="BB428" s="380">
        <f t="array" aca="true" ref="BB428">INDEX(KM_PCT,MATCH($A428,'Knowledge - Percentages'!$B:$B,0),'Data - Knowledge'!BB$8)/100</f>
        <v>0.062</v>
      </c>
      <c r="BC428" s="380">
        <f t="array" aca="true" ref="BC428">INDEX(KM_PCT,MATCH($A428,'Knowledge - Percentages'!$B:$B,0),'Data - Knowledge'!BC$8)/100</f>
        <v>0.048</v>
      </c>
      <c r="BD428" s="380">
        <f t="array" aca="true" ref="BD428">INDEX(KM_PCT,MATCH($A428,'Knowledge - Percentages'!$B:$B,0),'Data - Knowledge'!BD$8)/100</f>
        <v>0.048</v>
      </c>
      <c r="BE428" s="380">
        <f t="array" aca="true" ref="BE428">INDEX(KM_PCT,MATCH($A428,'Knowledge - Percentages'!$B:$B,0),'Data - Knowledge'!BE$8)/100</f>
        <v>0.048</v>
      </c>
      <c r="BF428" s="380">
        <f t="array" aca="true" ref="BF428">INDEX(KM_PCT,MATCH($A428,'Knowledge - Percentages'!$B:$B,0),'Data - Knowledge'!BF$8)/100</f>
        <v>0.04</v>
      </c>
      <c r="BG428" s="380">
        <f t="array" aca="true" ref="BG428">INDEX(KM_PCT,MATCH($A428,'Knowledge - Percentages'!$B:$B,0),'Data - Knowledge'!BG$8)/100</f>
        <v>0.076</v>
      </c>
      <c r="BH428" s="380">
        <f t="array" aca="true" ref="BH428">INDEX(KM_PCT,MATCH($A428,'Knowledge - Percentages'!$B:$B,0),'Data - Knowledge'!BH$8)/100</f>
        <v>0.076</v>
      </c>
      <c r="BI428" s="380">
        <f t="array" aca="true" ref="BI428">INDEX(KM_PCT,MATCH($A428,'Knowledge - Percentages'!$B:$B,0),'Data - Knowledge'!BI$8)/100</f>
        <v>0.076</v>
      </c>
      <c r="BJ428" s="380">
        <f t="array" aca="true" ref="BJ428">INDEX(KM_PCT,MATCH($A428,'Knowledge - Percentages'!$B:$B,0),'Data - Knowledge'!BJ$8)/100</f>
        <v>0.055</v>
      </c>
      <c r="BK428" s="380">
        <f t="array" aca="true" ref="BK428">INDEX(KM_PCT,MATCH($A428,'Knowledge - Percentages'!$B:$B,0),'Data - Knowledge'!BK$8)/100</f>
        <v>0.055</v>
      </c>
      <c r="BL428" s="380">
        <f t="array" aca="true" ref="BL428">INDEX(KM_PCT,MATCH($A428,'Knowledge - Percentages'!$B:$B,0),'Data - Knowledge'!BL$8)/100</f>
        <v>0.055</v>
      </c>
      <c r="BM428" s="380">
        <f t="array" aca="true" ref="BM428">INDEX(KM_PCT,MATCH($A428,'Knowledge - Percentages'!$B:$B,0),'Data - Knowledge'!BM$8)/100</f>
        <v>0.055</v>
      </c>
      <c r="BN428" s="380">
        <f t="array" aca="true" ref="BN428">INDEX(KM_PCT,MATCH($A428,'Knowledge - Percentages'!$B:$B,0),'Data - Knowledge'!BN$8)/100</f>
        <v>0.055</v>
      </c>
      <c r="BO428" s="380">
        <f t="array" aca="true" ref="BO428">INDEX(KM_PCT,MATCH($A428,'Knowledge - Percentages'!$B:$B,0),'Data - Knowledge'!BO$8)/100</f>
        <v>0.043</v>
      </c>
      <c r="BP428" s="380">
        <f t="array" aca="true" ref="BP428">INDEX(KM_PCT,MATCH($A428,'Knowledge - Percentages'!$B:$B,0),'Data - Knowledge'!BP$8)/100</f>
        <v>0.046</v>
      </c>
      <c r="BQ428" s="380">
        <f t="array" aca="true" ref="BQ428">INDEX(KM_PCT,MATCH($A428,'Knowledge - Percentages'!$B:$B,0),'Data - Knowledge'!BQ$8)/100</f>
        <v>0.046</v>
      </c>
    </row>
    <row r="429" spans="1:69">
      <c r="A429" t="s">
        <v>1394</v>
      </c>
      <c r="B429" t="s">
        <v>1195</v>
      </c>
      <c r="C429" t="s">
        <v>1367</v>
      </c>
      <c r="D429" t="s">
        <v>1395</v>
      </c>
      <c r="E429" s="373">
        <f>SUMPRODUCT($K$2:$BQ$2,$K429:$BQ429)/$J$2</f>
        <v>0.040590909090909094</v>
      </c>
      <c r="F429" s="379">
        <f>SUMPRODUCT($K$2:$BQ$2,$K429:$BQ429)</f>
        <v>10.716000000000001</v>
      </c>
      <c r="G429" s="373">
        <f>SUMPRODUCT($K$3:$BQ$3,$K429:$BQ429)/$J$3</f>
        <v>0.040028234086242287</v>
      </c>
      <c r="H429" s="379">
        <f>SUMPRODUCT($K$3:$BQ$3,$K429:$BQ429)</f>
        <v>389.87499999999989</v>
      </c>
      <c r="I429" s="373">
        <f>CORREL($K$4:$BQ$4,$K429:$BQ429)</f>
        <v>-0.14201877943237493</v>
      </c>
      <c r="J429" s="379">
        <f>$E429/$G429*100</f>
        <v>101.40569529860974</v>
      </c>
      <c r="K429" s="380">
        <f t="array" aca="true" ref="K429">INDEX(KM_PCT,MATCH($A429,'Knowledge - Percentages'!$B:$B,0),'Data - Knowledge'!K$8)/100</f>
        <v>0.04</v>
      </c>
      <c r="L429" s="380">
        <f t="array" aca="true" ref="L429">INDEX(KM_PCT,MATCH($A429,'Knowledge - Percentages'!$B:$B,0),'Data - Knowledge'!L$8)/100</f>
        <v>0.04</v>
      </c>
      <c r="M429" s="380">
        <f t="array" aca="true" ref="M429">INDEX(KM_PCT,MATCH($A429,'Knowledge - Percentages'!$B:$B,0),'Data - Knowledge'!M$8)/100</f>
        <v>0.04</v>
      </c>
      <c r="N429" s="380">
        <f t="array" aca="true" ref="N429">INDEX(KM_PCT,MATCH($A429,'Knowledge - Percentages'!$B:$B,0),'Data - Knowledge'!N$8)/100</f>
        <v>0.04</v>
      </c>
      <c r="O429" s="380">
        <f t="array" aca="true" ref="O429">INDEX(KM_PCT,MATCH($A429,'Knowledge - Percentages'!$B:$B,0),'Data - Knowledge'!O$8)/100</f>
        <v>0.04</v>
      </c>
      <c r="P429" s="380">
        <f t="array" aca="true" ref="P429">INDEX(KM_PCT,MATCH($A429,'Knowledge - Percentages'!$B:$B,0),'Data - Knowledge'!P$8)/100</f>
        <v>0.04</v>
      </c>
      <c r="Q429" s="380">
        <f t="array" aca="true" ref="Q429">INDEX(KM_PCT,MATCH($A429,'Knowledge - Percentages'!$B:$B,0),'Data - Knowledge'!Q$8)/100</f>
        <v>0.04</v>
      </c>
      <c r="R429" s="380">
        <f t="array" aca="true" ref="R429">INDEX(KM_PCT,MATCH($A429,'Knowledge - Percentages'!$B:$B,0),'Data - Knowledge'!R$8)/100</f>
        <v>0.04</v>
      </c>
      <c r="S429" s="380">
        <f t="array" aca="true" ref="S429">INDEX(KM_PCT,MATCH($A429,'Knowledge - Percentages'!$B:$B,0),'Data - Knowledge'!S$8)/100</f>
        <v>0.04</v>
      </c>
      <c r="T429" s="380">
        <f t="array" aca="true" ref="T429">INDEX(KM_PCT,MATCH($A429,'Knowledge - Percentages'!$B:$B,0),'Data - Knowledge'!T$8)/100</f>
        <v>0.04</v>
      </c>
      <c r="U429" s="380">
        <f t="array" aca="true" ref="U429">INDEX(KM_PCT,MATCH($A429,'Knowledge - Percentages'!$B:$B,0),'Data - Knowledge'!U$8)/100</f>
        <v>0.04</v>
      </c>
      <c r="V429" s="380">
        <f t="array" aca="true" ref="V429">INDEX(KM_PCT,MATCH($A429,'Knowledge - Percentages'!$B:$B,0),'Data - Knowledge'!V$8)/100</f>
        <v>0.04</v>
      </c>
      <c r="W429" s="380">
        <f t="array" aca="true" ref="W429">INDEX(KM_PCT,MATCH($A429,'Knowledge - Percentages'!$B:$B,0),'Data - Knowledge'!W$8)/100</f>
        <v>0.04</v>
      </c>
      <c r="X429" s="380">
        <f t="array" aca="true" ref="X429">INDEX(KM_PCT,MATCH($A429,'Knowledge - Percentages'!$B:$B,0),'Data - Knowledge'!X$8)/100</f>
        <v>0.052000000000000005</v>
      </c>
      <c r="Y429" s="380">
        <f t="array" aca="true" ref="Y429">INDEX(KM_PCT,MATCH($A429,'Knowledge - Percentages'!$B:$B,0),'Data - Knowledge'!Y$8)/100</f>
        <v>0.052000000000000005</v>
      </c>
      <c r="Z429" s="380">
        <f t="array" aca="true" ref="Z429">INDEX(KM_PCT,MATCH($A429,'Knowledge - Percentages'!$B:$B,0),'Data - Knowledge'!Z$8)/100</f>
        <v>0.08900000000000001</v>
      </c>
      <c r="AA429" s="380">
        <f t="array" aca="true" ref="AA429">INDEX(KM_PCT,MATCH($A429,'Knowledge - Percentages'!$B:$B,0),'Data - Knowledge'!AA$8)/100</f>
        <v>0.052000000000000005</v>
      </c>
      <c r="AB429" s="380">
        <f t="array" aca="true" ref="AB429">INDEX(KM_PCT,MATCH($A429,'Knowledge - Percentages'!$B:$B,0),'Data - Knowledge'!AB$8)/100</f>
        <v>0.049</v>
      </c>
      <c r="AC429" s="380">
        <f t="array" aca="true" ref="AC429">INDEX(KM_PCT,MATCH($A429,'Knowledge - Percentages'!$B:$B,0),'Data - Knowledge'!AC$8)/100</f>
        <v>0.05</v>
      </c>
      <c r="AD429" s="380">
        <f t="array" aca="true" ref="AD429">INDEX(KM_PCT,MATCH($A429,'Knowledge - Percentages'!$B:$B,0),'Data - Knowledge'!AD$8)/100</f>
        <v>0.069</v>
      </c>
      <c r="AE429" s="380">
        <f t="array" aca="true" ref="AE429">INDEX(KM_PCT,MATCH($A429,'Knowledge - Percentages'!$B:$B,0),'Data - Knowledge'!AE$8)/100</f>
        <v>0.027999999999999997</v>
      </c>
      <c r="AF429" s="380">
        <f t="array" aca="true" ref="AF429">INDEX(KM_PCT,MATCH($A429,'Knowledge - Percentages'!$B:$B,0),'Data - Knowledge'!AF$8)/100</f>
        <v>0.027999999999999997</v>
      </c>
      <c r="AG429" s="380">
        <f t="array" aca="true" ref="AG429">INDEX(KM_PCT,MATCH($A429,'Knowledge - Percentages'!$B:$B,0),'Data - Knowledge'!AG$8)/100</f>
        <v>0.027999999999999997</v>
      </c>
      <c r="AH429" s="380">
        <f t="array" aca="true" ref="AH429">INDEX(KM_PCT,MATCH($A429,'Knowledge - Percentages'!$B:$B,0),'Data - Knowledge'!AH$8)/100</f>
        <v>0.045</v>
      </c>
      <c r="AI429" s="380">
        <f t="array" aca="true" ref="AI429">INDEX(KM_PCT,MATCH($A429,'Knowledge - Percentages'!$B:$B,0),'Data - Knowledge'!AI$8)/100</f>
        <v>0.047</v>
      </c>
      <c r="AJ429" s="380">
        <f t="array" aca="true" ref="AJ429">INDEX(KM_PCT,MATCH($A429,'Knowledge - Percentages'!$B:$B,0),'Data - Knowledge'!AJ$8)/100</f>
        <v>0.045</v>
      </c>
      <c r="AK429" s="380">
        <f t="array" aca="true" ref="AK429">INDEX(KM_PCT,MATCH($A429,'Knowledge - Percentages'!$B:$B,0),'Data - Knowledge'!AK$8)/100</f>
        <v>0.042</v>
      </c>
      <c r="AL429" s="380">
        <f t="array" aca="true" ref="AL429">INDEX(KM_PCT,MATCH($A429,'Knowledge - Percentages'!$B:$B,0),'Data - Knowledge'!AL$8)/100</f>
        <v>0.049</v>
      </c>
      <c r="AM429" s="380">
        <f t="array" aca="true" ref="AM429">INDEX(KM_PCT,MATCH($A429,'Knowledge - Percentages'!$B:$B,0),'Data - Knowledge'!AM$8)/100</f>
        <v>0.042</v>
      </c>
      <c r="AN429" s="380">
        <f t="array" aca="true" ref="AN429">INDEX(KM_PCT,MATCH($A429,'Knowledge - Percentages'!$B:$B,0),'Data - Knowledge'!AN$8)/100</f>
        <v>0.042</v>
      </c>
      <c r="AO429" s="380">
        <f t="array" aca="true" ref="AO429">INDEX(KM_PCT,MATCH($A429,'Knowledge - Percentages'!$B:$B,0),'Data - Knowledge'!AO$8)/100</f>
        <v>0.042</v>
      </c>
      <c r="AP429" s="380">
        <f t="array" aca="true" ref="AP429">INDEX(KM_PCT,MATCH($A429,'Knowledge - Percentages'!$B:$B,0),'Data - Knowledge'!AP$8)/100</f>
        <v>0.045</v>
      </c>
      <c r="AQ429" s="380">
        <f t="array" aca="true" ref="AQ429">INDEX(KM_PCT,MATCH($A429,'Knowledge - Percentages'!$B:$B,0),'Data - Knowledge'!AQ$8)/100</f>
        <v>0.042</v>
      </c>
      <c r="AR429" s="380">
        <f t="array" aca="true" ref="AR429">INDEX(KM_PCT,MATCH($A429,'Knowledge - Percentages'!$B:$B,0),'Data - Knowledge'!AR$8)/100</f>
        <v>0.078</v>
      </c>
      <c r="AS429" s="380">
        <f t="array" aca="true" ref="AS429">INDEX(KM_PCT,MATCH($A429,'Knowledge - Percentages'!$B:$B,0),'Data - Knowledge'!AS$8)/100</f>
        <v>0.034</v>
      </c>
      <c r="AT429" s="380">
        <f t="array" aca="true" ref="AT429">INDEX(KM_PCT,MATCH($A429,'Knowledge - Percentages'!$B:$B,0),'Data - Knowledge'!AT$8)/100</f>
        <v>0.047</v>
      </c>
      <c r="AU429" s="380">
        <f t="array" aca="true" ref="AU429">INDEX(KM_PCT,MATCH($A429,'Knowledge - Percentages'!$B:$B,0),'Data - Knowledge'!AU$8)/100</f>
        <v>0.040999999999999995</v>
      </c>
      <c r="AV429" s="380">
        <f t="array" aca="true" ref="AV429">INDEX(KM_PCT,MATCH($A429,'Knowledge - Percentages'!$B:$B,0),'Data - Knowledge'!AV$8)/100</f>
        <v>0.040999999999999995</v>
      </c>
      <c r="AW429" s="380">
        <f t="array" aca="true" ref="AW429">INDEX(KM_PCT,MATCH($A429,'Knowledge - Percentages'!$B:$B,0),'Data - Knowledge'!AW$8)/100</f>
        <v>0.03</v>
      </c>
      <c r="AX429" s="380">
        <f t="array" aca="true" ref="AX429">INDEX(KM_PCT,MATCH($A429,'Knowledge - Percentages'!$B:$B,0),'Data - Knowledge'!AX$8)/100</f>
        <v>0.040999999999999995</v>
      </c>
      <c r="AY429" s="380">
        <f t="array" aca="true" ref="AY429">INDEX(KM_PCT,MATCH($A429,'Knowledge - Percentages'!$B:$B,0),'Data - Knowledge'!AY$8)/100</f>
        <v>0.037000000000000005</v>
      </c>
      <c r="AZ429" s="380">
        <f t="array" aca="true" ref="AZ429">INDEX(KM_PCT,MATCH($A429,'Knowledge - Percentages'!$B:$B,0),'Data - Knowledge'!AZ$8)/100</f>
        <v>0.038</v>
      </c>
      <c r="BA429" s="380">
        <f t="array" aca="true" ref="BA429">INDEX(KM_PCT,MATCH($A429,'Knowledge - Percentages'!$B:$B,0),'Data - Knowledge'!BA$8)/100</f>
        <v>0.038</v>
      </c>
      <c r="BB429" s="380">
        <f t="array" aca="true" ref="BB429">INDEX(KM_PCT,MATCH($A429,'Knowledge - Percentages'!$B:$B,0),'Data - Knowledge'!BB$8)/100</f>
        <v>0.038</v>
      </c>
      <c r="BC429" s="380">
        <f t="array" aca="true" ref="BC429">INDEX(KM_PCT,MATCH($A429,'Knowledge - Percentages'!$B:$B,0),'Data - Knowledge'!BC$8)/100</f>
        <v>0.040999999999999995</v>
      </c>
      <c r="BD429" s="380">
        <f t="array" aca="true" ref="BD429">INDEX(KM_PCT,MATCH($A429,'Knowledge - Percentages'!$B:$B,0),'Data - Knowledge'!BD$8)/100</f>
        <v>0.040999999999999995</v>
      </c>
      <c r="BE429" s="380">
        <f t="array" aca="true" ref="BE429">INDEX(KM_PCT,MATCH($A429,'Knowledge - Percentages'!$B:$B,0),'Data - Knowledge'!BE$8)/100</f>
        <v>0.039</v>
      </c>
      <c r="BF429" s="380">
        <f t="array" aca="true" ref="BF429">INDEX(KM_PCT,MATCH($A429,'Knowledge - Percentages'!$B:$B,0),'Data - Knowledge'!BF$8)/100</f>
        <v>0.040999999999999995</v>
      </c>
      <c r="BG429" s="380">
        <f t="array" aca="true" ref="BG429">INDEX(KM_PCT,MATCH($A429,'Knowledge - Percentages'!$B:$B,0),'Data - Knowledge'!BG$8)/100</f>
        <v>0.042</v>
      </c>
      <c r="BH429" s="380">
        <f t="array" aca="true" ref="BH429">INDEX(KM_PCT,MATCH($A429,'Knowledge - Percentages'!$B:$B,0),'Data - Knowledge'!BH$8)/100</f>
        <v>0.042</v>
      </c>
      <c r="BI429" s="380">
        <f t="array" aca="true" ref="BI429">INDEX(KM_PCT,MATCH($A429,'Knowledge - Percentages'!$B:$B,0),'Data - Knowledge'!BI$8)/100</f>
        <v>0.042</v>
      </c>
      <c r="BJ429" s="380">
        <f t="array" aca="true" ref="BJ429">INDEX(KM_PCT,MATCH($A429,'Knowledge - Percentages'!$B:$B,0),'Data - Knowledge'!BJ$8)/100</f>
        <v>0.042</v>
      </c>
      <c r="BK429" s="380">
        <f t="array" aca="true" ref="BK429">INDEX(KM_PCT,MATCH($A429,'Knowledge - Percentages'!$B:$B,0),'Data - Knowledge'!BK$8)/100</f>
        <v>0.053</v>
      </c>
      <c r="BL429" s="380">
        <f t="array" aca="true" ref="BL429">INDEX(KM_PCT,MATCH($A429,'Knowledge - Percentages'!$B:$B,0),'Data - Knowledge'!BL$8)/100</f>
        <v>0.042</v>
      </c>
      <c r="BM429" s="380">
        <f t="array" aca="true" ref="BM429">INDEX(KM_PCT,MATCH($A429,'Knowledge - Percentages'!$B:$B,0),'Data - Knowledge'!BM$8)/100</f>
        <v>0.042</v>
      </c>
      <c r="BN429" s="380">
        <f t="array" aca="true" ref="BN429">INDEX(KM_PCT,MATCH($A429,'Knowledge - Percentages'!$B:$B,0),'Data - Knowledge'!BN$8)/100</f>
        <v>0.042</v>
      </c>
      <c r="BO429" s="380">
        <f t="array" aca="true" ref="BO429">INDEX(KM_PCT,MATCH($A429,'Knowledge - Percentages'!$B:$B,0),'Data - Knowledge'!BO$8)/100</f>
        <v>0.042</v>
      </c>
      <c r="BP429" s="380">
        <f t="array" aca="true" ref="BP429">INDEX(KM_PCT,MATCH($A429,'Knowledge - Percentages'!$B:$B,0),'Data - Knowledge'!BP$8)/100</f>
        <v>0.042</v>
      </c>
      <c r="BQ429" s="380">
        <f t="array" aca="true" ref="BQ429">INDEX(KM_PCT,MATCH($A429,'Knowledge - Percentages'!$B:$B,0),'Data - Knowledge'!BQ$8)/100</f>
        <v>0.042</v>
      </c>
    </row>
    <row r="430" spans="1:69">
      <c r="A430" t="s">
        <v>1396</v>
      </c>
      <c r="B430" t="s">
        <v>1195</v>
      </c>
      <c r="C430" t="s">
        <v>1367</v>
      </c>
      <c r="D430" t="s">
        <v>1397</v>
      </c>
      <c r="E430" s="373">
        <f>SUMPRODUCT($K$2:$BQ$2,$K430:$BQ430)/$J$2</f>
        <v>0.026454545454545456</v>
      </c>
      <c r="F430" s="379">
        <f>SUMPRODUCT($K$2:$BQ$2,$K430:$BQ430)</f>
        <v>6.9840000000000009</v>
      </c>
      <c r="G430" s="373">
        <f>SUMPRODUCT($K$3:$BQ$3,$K430:$BQ430)/$J$3</f>
        <v>0.026650205338809043</v>
      </c>
      <c r="H430" s="379">
        <f>SUMPRODUCT($K$3:$BQ$3,$K430:$BQ430)</f>
        <v>259.57300000000009</v>
      </c>
      <c r="I430" s="373">
        <f>CORREL($K$4:$BQ$4,$K430:$BQ430)</f>
        <v>-0.0814742599166254</v>
      </c>
      <c r="J430" s="379">
        <f>$E430/$G430*100</f>
        <v>99.265822226222554</v>
      </c>
      <c r="K430" s="380">
        <f t="array" aca="true" ref="K430">INDEX(KM_PCT,MATCH($A430,'Knowledge - Percentages'!$B:$B,0),'Data - Knowledge'!K$8)/100</f>
        <v>0.027999999999999997</v>
      </c>
      <c r="L430" s="380">
        <f t="array" aca="true" ref="L430">INDEX(KM_PCT,MATCH($A430,'Knowledge - Percentages'!$B:$B,0),'Data - Knowledge'!L$8)/100</f>
        <v>0.027999999999999997</v>
      </c>
      <c r="M430" s="380">
        <f t="array" aca="true" ref="M430">INDEX(KM_PCT,MATCH($A430,'Knowledge - Percentages'!$B:$B,0),'Data - Knowledge'!M$8)/100</f>
        <v>0.040999999999999995</v>
      </c>
      <c r="N430" s="380">
        <f t="array" aca="true" ref="N430">INDEX(KM_PCT,MATCH($A430,'Knowledge - Percentages'!$B:$B,0),'Data - Knowledge'!N$8)/100</f>
        <v>0.027000000000000003</v>
      </c>
      <c r="O430" s="380">
        <f t="array" aca="true" ref="O430">INDEX(KM_PCT,MATCH($A430,'Knowledge - Percentages'!$B:$B,0),'Data - Knowledge'!O$8)/100</f>
        <v>0.027000000000000003</v>
      </c>
      <c r="P430" s="380">
        <f t="array" aca="true" ref="P430">INDEX(KM_PCT,MATCH($A430,'Knowledge - Percentages'!$B:$B,0),'Data - Knowledge'!P$8)/100</f>
        <v>0.027000000000000003</v>
      </c>
      <c r="Q430" s="380">
        <f t="array" aca="true" ref="Q430">INDEX(KM_PCT,MATCH($A430,'Knowledge - Percentages'!$B:$B,0),'Data - Knowledge'!Q$8)/100</f>
        <v>0.027000000000000003</v>
      </c>
      <c r="R430" s="380">
        <f t="array" aca="true" ref="R430">INDEX(KM_PCT,MATCH($A430,'Knowledge - Percentages'!$B:$B,0),'Data - Knowledge'!R$8)/100</f>
        <v>0.027000000000000003</v>
      </c>
      <c r="S430" s="380">
        <f t="array" aca="true" ref="S430">INDEX(KM_PCT,MATCH($A430,'Knowledge - Percentages'!$B:$B,0),'Data - Knowledge'!S$8)/100</f>
        <v>0.027000000000000003</v>
      </c>
      <c r="T430" s="380">
        <f t="array" aca="true" ref="T430">INDEX(KM_PCT,MATCH($A430,'Knowledge - Percentages'!$B:$B,0),'Data - Knowledge'!T$8)/100</f>
        <v>0.025</v>
      </c>
      <c r="U430" s="380">
        <f t="array" aca="true" ref="U430">INDEX(KM_PCT,MATCH($A430,'Knowledge - Percentages'!$B:$B,0),'Data - Knowledge'!U$8)/100</f>
        <v>0.025</v>
      </c>
      <c r="V430" s="380">
        <f t="array" aca="true" ref="V430">INDEX(KM_PCT,MATCH($A430,'Knowledge - Percentages'!$B:$B,0),'Data - Knowledge'!V$8)/100</f>
        <v>0.025</v>
      </c>
      <c r="W430" s="380">
        <f t="array" aca="true" ref="W430">INDEX(KM_PCT,MATCH($A430,'Knowledge - Percentages'!$B:$B,0),'Data - Knowledge'!W$8)/100</f>
        <v>0.025</v>
      </c>
      <c r="X430" s="380">
        <f t="array" aca="true" ref="X430">INDEX(KM_PCT,MATCH($A430,'Knowledge - Percentages'!$B:$B,0),'Data - Knowledge'!X$8)/100</f>
        <v>0.03</v>
      </c>
      <c r="Y430" s="380">
        <f t="array" aca="true" ref="Y430">INDEX(KM_PCT,MATCH($A430,'Knowledge - Percentages'!$B:$B,0),'Data - Knowledge'!Y$8)/100</f>
        <v>0.027999999999999997</v>
      </c>
      <c r="Z430" s="380">
        <f t="array" aca="true" ref="Z430">INDEX(KM_PCT,MATCH($A430,'Knowledge - Percentages'!$B:$B,0),'Data - Knowledge'!Z$8)/100</f>
        <v>0.027999999999999997</v>
      </c>
      <c r="AA430" s="380">
        <f t="array" aca="true" ref="AA430">INDEX(KM_PCT,MATCH($A430,'Knowledge - Percentages'!$B:$B,0),'Data - Knowledge'!AA$8)/100</f>
        <v>0.027999999999999997</v>
      </c>
      <c r="AB430" s="380">
        <f t="array" aca="true" ref="AB430">INDEX(KM_PCT,MATCH($A430,'Knowledge - Percentages'!$B:$B,0),'Data - Knowledge'!AB$8)/100</f>
        <v>0.031</v>
      </c>
      <c r="AC430" s="380">
        <f t="array" aca="true" ref="AC430">INDEX(KM_PCT,MATCH($A430,'Knowledge - Percentages'!$B:$B,0),'Data - Knowledge'!AC$8)/100</f>
        <v>0.031</v>
      </c>
      <c r="AD430" s="380">
        <f t="array" aca="true" ref="AD430">INDEX(KM_PCT,MATCH($A430,'Knowledge - Percentages'!$B:$B,0),'Data - Knowledge'!AD$8)/100</f>
        <v>0.031</v>
      </c>
      <c r="AE430" s="380">
        <f t="array" aca="true" ref="AE430">INDEX(KM_PCT,MATCH($A430,'Knowledge - Percentages'!$B:$B,0),'Data - Knowledge'!AE$8)/100</f>
        <v>0.027000000000000003</v>
      </c>
      <c r="AF430" s="380">
        <f t="array" aca="true" ref="AF430">INDEX(KM_PCT,MATCH($A430,'Knowledge - Percentages'!$B:$B,0),'Data - Knowledge'!AF$8)/100</f>
        <v>0.027000000000000003</v>
      </c>
      <c r="AG430" s="380">
        <f t="array" aca="true" ref="AG430">INDEX(KM_PCT,MATCH($A430,'Knowledge - Percentages'!$B:$B,0),'Data - Knowledge'!AG$8)/100</f>
        <v>0.027000000000000003</v>
      </c>
      <c r="AH430" s="380">
        <f t="array" aca="true" ref="AH430">INDEX(KM_PCT,MATCH($A430,'Knowledge - Percentages'!$B:$B,0),'Data - Knowledge'!AH$8)/100</f>
        <v>0.021</v>
      </c>
      <c r="AI430" s="380">
        <f t="array" aca="true" ref="AI430">INDEX(KM_PCT,MATCH($A430,'Knowledge - Percentages'!$B:$B,0),'Data - Knowledge'!AI$8)/100</f>
        <v>0.021</v>
      </c>
      <c r="AJ430" s="380">
        <f t="array" aca="true" ref="AJ430">INDEX(KM_PCT,MATCH($A430,'Knowledge - Percentages'!$B:$B,0),'Data - Knowledge'!AJ$8)/100</f>
        <v>0.021</v>
      </c>
      <c r="AK430" s="380">
        <f t="array" aca="true" ref="AK430">INDEX(KM_PCT,MATCH($A430,'Knowledge - Percentages'!$B:$B,0),'Data - Knowledge'!AK$8)/100</f>
        <v>0.027000000000000003</v>
      </c>
      <c r="AL430" s="380">
        <f t="array" aca="true" ref="AL430">INDEX(KM_PCT,MATCH($A430,'Knowledge - Percentages'!$B:$B,0),'Data - Knowledge'!AL$8)/100</f>
        <v>0.027000000000000003</v>
      </c>
      <c r="AM430" s="380">
        <f t="array" aca="true" ref="AM430">INDEX(KM_PCT,MATCH($A430,'Knowledge - Percentages'!$B:$B,0),'Data - Knowledge'!AM$8)/100</f>
        <v>0.027000000000000003</v>
      </c>
      <c r="AN430" s="380">
        <f t="array" aca="true" ref="AN430">INDEX(KM_PCT,MATCH($A430,'Knowledge - Percentages'!$B:$B,0),'Data - Knowledge'!AN$8)/100</f>
        <v>0.027000000000000003</v>
      </c>
      <c r="AO430" s="380">
        <f t="array" aca="true" ref="AO430">INDEX(KM_PCT,MATCH($A430,'Knowledge - Percentages'!$B:$B,0),'Data - Knowledge'!AO$8)/100</f>
        <v>0.027000000000000003</v>
      </c>
      <c r="AP430" s="380">
        <f t="array" aca="true" ref="AP430">INDEX(KM_PCT,MATCH($A430,'Knowledge - Percentages'!$B:$B,0),'Data - Knowledge'!AP$8)/100</f>
        <v>0.027000000000000003</v>
      </c>
      <c r="AQ430" s="380">
        <f t="array" aca="true" ref="AQ430">INDEX(KM_PCT,MATCH($A430,'Knowledge - Percentages'!$B:$B,0),'Data - Knowledge'!AQ$8)/100</f>
        <v>0.026000000000000002</v>
      </c>
      <c r="AR430" s="380">
        <f t="array" aca="true" ref="AR430">INDEX(KM_PCT,MATCH($A430,'Knowledge - Percentages'!$B:$B,0),'Data - Knowledge'!AR$8)/100</f>
        <v>0.027000000000000003</v>
      </c>
      <c r="AS430" s="380">
        <f t="array" aca="true" ref="AS430">INDEX(KM_PCT,MATCH($A430,'Knowledge - Percentages'!$B:$B,0),'Data - Knowledge'!AS$8)/100</f>
        <v>0.027000000000000003</v>
      </c>
      <c r="AT430" s="380">
        <f t="array" aca="true" ref="AT430">INDEX(KM_PCT,MATCH($A430,'Knowledge - Percentages'!$B:$B,0),'Data - Knowledge'!AT$8)/100</f>
        <v>0.027000000000000003</v>
      </c>
      <c r="AU430" s="380">
        <f t="array" aca="true" ref="AU430">INDEX(KM_PCT,MATCH($A430,'Knowledge - Percentages'!$B:$B,0),'Data - Knowledge'!AU$8)/100</f>
        <v>0.019</v>
      </c>
      <c r="AV430" s="380">
        <f t="array" aca="true" ref="AV430">INDEX(KM_PCT,MATCH($A430,'Knowledge - Percentages'!$B:$B,0),'Data - Knowledge'!AV$8)/100</f>
        <v>0.024</v>
      </c>
      <c r="AW430" s="380">
        <f t="array" aca="true" ref="AW430">INDEX(KM_PCT,MATCH($A430,'Knowledge - Percentages'!$B:$B,0),'Data - Knowledge'!AW$8)/100</f>
        <v>0.027000000000000003</v>
      </c>
      <c r="AX430" s="380">
        <f t="array" aca="true" ref="AX430">INDEX(KM_PCT,MATCH($A430,'Knowledge - Percentages'!$B:$B,0),'Data - Knowledge'!AX$8)/100</f>
        <v>0.027000000000000003</v>
      </c>
      <c r="AY430" s="380">
        <f t="array" aca="true" ref="AY430">INDEX(KM_PCT,MATCH($A430,'Knowledge - Percentages'!$B:$B,0),'Data - Knowledge'!AY$8)/100</f>
        <v>0.027000000000000003</v>
      </c>
      <c r="AZ430" s="380">
        <f t="array" aca="true" ref="AZ430">INDEX(KM_PCT,MATCH($A430,'Knowledge - Percentages'!$B:$B,0),'Data - Knowledge'!AZ$8)/100</f>
        <v>0.027000000000000003</v>
      </c>
      <c r="BA430" s="380">
        <f t="array" aca="true" ref="BA430">INDEX(KM_PCT,MATCH($A430,'Knowledge - Percentages'!$B:$B,0),'Data - Knowledge'!BA$8)/100</f>
        <v>0.027000000000000003</v>
      </c>
      <c r="BB430" s="380">
        <f t="array" aca="true" ref="BB430">INDEX(KM_PCT,MATCH($A430,'Knowledge - Percentages'!$B:$B,0),'Data - Knowledge'!BB$8)/100</f>
        <v>0.027000000000000003</v>
      </c>
      <c r="BC430" s="380">
        <f t="array" aca="true" ref="BC430">INDEX(KM_PCT,MATCH($A430,'Knowledge - Percentages'!$B:$B,0),'Data - Knowledge'!BC$8)/100</f>
        <v>0.027000000000000003</v>
      </c>
      <c r="BD430" s="380">
        <f t="array" aca="true" ref="BD430">INDEX(KM_PCT,MATCH($A430,'Knowledge - Percentages'!$B:$B,0),'Data - Knowledge'!BD$8)/100</f>
        <v>0.027000000000000003</v>
      </c>
      <c r="BE430" s="380">
        <f t="array" aca="true" ref="BE430">INDEX(KM_PCT,MATCH($A430,'Knowledge - Percentages'!$B:$B,0),'Data - Knowledge'!BE$8)/100</f>
        <v>0.025</v>
      </c>
      <c r="BF430" s="380">
        <f t="array" aca="true" ref="BF430">INDEX(KM_PCT,MATCH($A430,'Knowledge - Percentages'!$B:$B,0),'Data - Knowledge'!BF$8)/100</f>
        <v>0.027000000000000003</v>
      </c>
      <c r="BG430" s="380">
        <f t="array" aca="true" ref="BG430">INDEX(KM_PCT,MATCH($A430,'Knowledge - Percentages'!$B:$B,0),'Data - Knowledge'!BG$8)/100</f>
        <v>0.027000000000000003</v>
      </c>
      <c r="BH430" s="380">
        <f t="array" aca="true" ref="BH430">INDEX(KM_PCT,MATCH($A430,'Knowledge - Percentages'!$B:$B,0),'Data - Knowledge'!BH$8)/100</f>
        <v>0.027000000000000003</v>
      </c>
      <c r="BI430" s="380">
        <f t="array" aca="true" ref="BI430">INDEX(KM_PCT,MATCH($A430,'Knowledge - Percentages'!$B:$B,0),'Data - Knowledge'!BI$8)/100</f>
        <v>0.027000000000000003</v>
      </c>
      <c r="BJ430" s="380">
        <f t="array" aca="true" ref="BJ430">INDEX(KM_PCT,MATCH($A430,'Knowledge - Percentages'!$B:$B,0),'Data - Knowledge'!BJ$8)/100</f>
        <v>0.027000000000000003</v>
      </c>
      <c r="BK430" s="380">
        <f t="array" aca="true" ref="BK430">INDEX(KM_PCT,MATCH($A430,'Knowledge - Percentages'!$B:$B,0),'Data - Knowledge'!BK$8)/100</f>
        <v>0.027000000000000003</v>
      </c>
      <c r="BL430" s="380">
        <f t="array" aca="true" ref="BL430">INDEX(KM_PCT,MATCH($A430,'Knowledge - Percentages'!$B:$B,0),'Data - Knowledge'!BL$8)/100</f>
        <v>0.027000000000000003</v>
      </c>
      <c r="BM430" s="380">
        <f t="array" aca="true" ref="BM430">INDEX(KM_PCT,MATCH($A430,'Knowledge - Percentages'!$B:$B,0),'Data - Knowledge'!BM$8)/100</f>
        <v>0.027000000000000003</v>
      </c>
      <c r="BN430" s="380">
        <f t="array" aca="true" ref="BN430">INDEX(KM_PCT,MATCH($A430,'Knowledge - Percentages'!$B:$B,0),'Data - Knowledge'!BN$8)/100</f>
        <v>0.027000000000000003</v>
      </c>
      <c r="BO430" s="380">
        <f t="array" aca="true" ref="BO430">INDEX(KM_PCT,MATCH($A430,'Knowledge - Percentages'!$B:$B,0),'Data - Knowledge'!BO$8)/100</f>
        <v>0.027000000000000003</v>
      </c>
      <c r="BP430" s="380">
        <f t="array" aca="true" ref="BP430">INDEX(KM_PCT,MATCH($A430,'Knowledge - Percentages'!$B:$B,0),'Data - Knowledge'!BP$8)/100</f>
        <v>0.027000000000000003</v>
      </c>
      <c r="BQ430" s="380">
        <f t="array" aca="true" ref="BQ430">INDEX(KM_PCT,MATCH($A430,'Knowledge - Percentages'!$B:$B,0),'Data - Knowledge'!BQ$8)/100</f>
        <v>0.027000000000000003</v>
      </c>
    </row>
    <row r="431" spans="1:69">
      <c r="A431" t="s">
        <v>1398</v>
      </c>
      <c r="B431" t="s">
        <v>1195</v>
      </c>
      <c r="C431" t="s">
        <v>1367</v>
      </c>
      <c r="D431" t="s">
        <v>1399</v>
      </c>
      <c r="E431" s="373">
        <f>SUMPRODUCT($K$2:$BQ$2,$K431:$BQ431)/$J$2</f>
        <v>0.03579545454545454</v>
      </c>
      <c r="F431" s="379">
        <f>SUMPRODUCT($K$2:$BQ$2,$K431:$BQ431)</f>
        <v>9.45</v>
      </c>
      <c r="G431" s="373">
        <f>SUMPRODUCT($K$3:$BQ$3,$K431:$BQ431)/$J$3</f>
        <v>0.028827720739219735</v>
      </c>
      <c r="H431" s="379">
        <f>SUMPRODUCT($K$3:$BQ$3,$K431:$BQ431)</f>
        <v>280.78200000000021</v>
      </c>
      <c r="I431" s="373">
        <f>CORREL($K$4:$BQ$4,$K431:$BQ431)</f>
        <v>0.014403017876894254</v>
      </c>
      <c r="J431" s="379">
        <f>$E431/$G431*100</f>
        <v>124.17025566906959</v>
      </c>
      <c r="K431" s="380">
        <f t="array" aca="true" ref="K431">INDEX(KM_PCT,MATCH($A431,'Knowledge - Percentages'!$B:$B,0),'Data - Knowledge'!K$8)/100</f>
        <v>0.036000000000000004</v>
      </c>
      <c r="L431" s="380">
        <f t="array" aca="true" ref="L431">INDEX(KM_PCT,MATCH($A431,'Knowledge - Percentages'!$B:$B,0),'Data - Knowledge'!L$8)/100</f>
        <v>0.12</v>
      </c>
      <c r="M431" s="380">
        <f t="array" aca="true" ref="M431">INDEX(KM_PCT,MATCH($A431,'Knowledge - Percentages'!$B:$B,0),'Data - Knowledge'!M$8)/100</f>
        <v>0.036000000000000004</v>
      </c>
      <c r="N431" s="380">
        <f t="array" aca="true" ref="N431">INDEX(KM_PCT,MATCH($A431,'Knowledge - Percentages'!$B:$B,0),'Data - Knowledge'!N$8)/100</f>
        <v>0.026000000000000002</v>
      </c>
      <c r="O431" s="380">
        <f t="array" aca="true" ref="O431">INDEX(KM_PCT,MATCH($A431,'Knowledge - Percentages'!$B:$B,0),'Data - Knowledge'!O$8)/100</f>
        <v>0.026000000000000002</v>
      </c>
      <c r="P431" s="380">
        <f t="array" aca="true" ref="P431">INDEX(KM_PCT,MATCH($A431,'Knowledge - Percentages'!$B:$B,0),'Data - Knowledge'!P$8)/100</f>
        <v>0.026000000000000002</v>
      </c>
      <c r="Q431" s="380">
        <f t="array" aca="true" ref="Q431">INDEX(KM_PCT,MATCH($A431,'Knowledge - Percentages'!$B:$B,0),'Data - Knowledge'!Q$8)/100</f>
        <v>0.024</v>
      </c>
      <c r="R431" s="380">
        <f t="array" aca="true" ref="R431">INDEX(KM_PCT,MATCH($A431,'Knowledge - Percentages'!$B:$B,0),'Data - Knowledge'!R$8)/100</f>
        <v>0.026000000000000002</v>
      </c>
      <c r="S431" s="380">
        <f t="array" aca="true" ref="S431">INDEX(KM_PCT,MATCH($A431,'Knowledge - Percentages'!$B:$B,0),'Data - Knowledge'!S$8)/100</f>
        <v>0.026000000000000002</v>
      </c>
      <c r="T431" s="380">
        <f t="array" aca="true" ref="T431">INDEX(KM_PCT,MATCH($A431,'Knowledge - Percentages'!$B:$B,0),'Data - Knowledge'!T$8)/100</f>
        <v>0.026000000000000002</v>
      </c>
      <c r="U431" s="380">
        <f t="array" aca="true" ref="U431">INDEX(KM_PCT,MATCH($A431,'Knowledge - Percentages'!$B:$B,0),'Data - Knowledge'!U$8)/100</f>
        <v>0.026000000000000002</v>
      </c>
      <c r="V431" s="380">
        <f t="array" aca="true" ref="V431">INDEX(KM_PCT,MATCH($A431,'Knowledge - Percentages'!$B:$B,0),'Data - Knowledge'!V$8)/100</f>
        <v>0.025</v>
      </c>
      <c r="W431" s="380">
        <f t="array" aca="true" ref="W431">INDEX(KM_PCT,MATCH($A431,'Knowledge - Percentages'!$B:$B,0),'Data - Knowledge'!W$8)/100</f>
        <v>0.026000000000000002</v>
      </c>
      <c r="X431" s="380">
        <f t="array" aca="true" ref="X431">INDEX(KM_PCT,MATCH($A431,'Knowledge - Percentages'!$B:$B,0),'Data - Knowledge'!X$8)/100</f>
        <v>0.036000000000000004</v>
      </c>
      <c r="Y431" s="380">
        <f t="array" aca="true" ref="Y431">INDEX(KM_PCT,MATCH($A431,'Knowledge - Percentages'!$B:$B,0),'Data - Knowledge'!Y$8)/100</f>
        <v>0.036000000000000004</v>
      </c>
      <c r="Z431" s="380">
        <f t="array" aca="true" ref="Z431">INDEX(KM_PCT,MATCH($A431,'Knowledge - Percentages'!$B:$B,0),'Data - Knowledge'!Z$8)/100</f>
        <v>0.036000000000000004</v>
      </c>
      <c r="AA431" s="380">
        <f t="array" aca="true" ref="AA431">INDEX(KM_PCT,MATCH($A431,'Knowledge - Percentages'!$B:$B,0),'Data - Knowledge'!AA$8)/100</f>
        <v>0.04</v>
      </c>
      <c r="AB431" s="380">
        <f t="array" aca="true" ref="AB431">INDEX(KM_PCT,MATCH($A431,'Knowledge - Percentages'!$B:$B,0),'Data - Knowledge'!AB$8)/100</f>
        <v>0.036000000000000004</v>
      </c>
      <c r="AC431" s="380">
        <f t="array" aca="true" ref="AC431">INDEX(KM_PCT,MATCH($A431,'Knowledge - Percentages'!$B:$B,0),'Data - Knowledge'!AC$8)/100</f>
        <v>0.036000000000000004</v>
      </c>
      <c r="AD431" s="380">
        <f t="array" aca="true" ref="AD431">INDEX(KM_PCT,MATCH($A431,'Knowledge - Percentages'!$B:$B,0),'Data - Knowledge'!AD$8)/100</f>
        <v>0.043</v>
      </c>
      <c r="AE431" s="380">
        <f t="array" aca="true" ref="AE431">INDEX(KM_PCT,MATCH($A431,'Knowledge - Percentages'!$B:$B,0),'Data - Knowledge'!AE$8)/100</f>
        <v>0.025</v>
      </c>
      <c r="AF431" s="380">
        <f t="array" aca="true" ref="AF431">INDEX(KM_PCT,MATCH($A431,'Knowledge - Percentages'!$B:$B,0),'Data - Knowledge'!AF$8)/100</f>
        <v>0.025</v>
      </c>
      <c r="AG431" s="380">
        <f t="array" aca="true" ref="AG431">INDEX(KM_PCT,MATCH($A431,'Knowledge - Percentages'!$B:$B,0),'Data - Knowledge'!AG$8)/100</f>
        <v>0.025</v>
      </c>
      <c r="AH431" s="380">
        <f t="array" aca="true" ref="AH431">INDEX(KM_PCT,MATCH($A431,'Knowledge - Percentages'!$B:$B,0),'Data - Knowledge'!AH$8)/100</f>
        <v>0.025</v>
      </c>
      <c r="AI431" s="380">
        <f t="array" aca="true" ref="AI431">INDEX(KM_PCT,MATCH($A431,'Knowledge - Percentages'!$B:$B,0),'Data - Knowledge'!AI$8)/100</f>
        <v>0.051</v>
      </c>
      <c r="AJ431" s="380">
        <f t="array" aca="true" ref="AJ431">INDEX(KM_PCT,MATCH($A431,'Knowledge - Percentages'!$B:$B,0),'Data - Knowledge'!AJ$8)/100</f>
        <v>0.025</v>
      </c>
      <c r="AK431" s="380">
        <f t="array" aca="true" ref="AK431">INDEX(KM_PCT,MATCH($A431,'Knowledge - Percentages'!$B:$B,0),'Data - Knowledge'!AK$8)/100</f>
        <v>0.025</v>
      </c>
      <c r="AL431" s="380">
        <f t="array" aca="true" ref="AL431">INDEX(KM_PCT,MATCH($A431,'Knowledge - Percentages'!$B:$B,0),'Data - Knowledge'!AL$8)/100</f>
        <v>0.025</v>
      </c>
      <c r="AM431" s="380">
        <f t="array" aca="true" ref="AM431">INDEX(KM_PCT,MATCH($A431,'Knowledge - Percentages'!$B:$B,0),'Data - Knowledge'!AM$8)/100</f>
        <v>0.025</v>
      </c>
      <c r="AN431" s="380">
        <f t="array" aca="true" ref="AN431">INDEX(KM_PCT,MATCH($A431,'Knowledge - Percentages'!$B:$B,0),'Data - Knowledge'!AN$8)/100</f>
        <v>0.013000000000000001</v>
      </c>
      <c r="AO431" s="380">
        <f t="array" aca="true" ref="AO431">INDEX(KM_PCT,MATCH($A431,'Knowledge - Percentages'!$B:$B,0),'Data - Knowledge'!AO$8)/100</f>
        <v>0.017</v>
      </c>
      <c r="AP431" s="380">
        <f t="array" aca="true" ref="AP431">INDEX(KM_PCT,MATCH($A431,'Knowledge - Percentages'!$B:$B,0),'Data - Knowledge'!AP$8)/100</f>
        <v>0.025</v>
      </c>
      <c r="AQ431" s="380">
        <f t="array" aca="true" ref="AQ431">INDEX(KM_PCT,MATCH($A431,'Knowledge - Percentages'!$B:$B,0),'Data - Knowledge'!AQ$8)/100</f>
        <v>0.025</v>
      </c>
      <c r="AR431" s="380">
        <f t="array" aca="true" ref="AR431">INDEX(KM_PCT,MATCH($A431,'Knowledge - Percentages'!$B:$B,0),'Data - Knowledge'!AR$8)/100</f>
        <v>0.035</v>
      </c>
      <c r="AS431" s="380">
        <f t="array" aca="true" ref="AS431">INDEX(KM_PCT,MATCH($A431,'Knowledge - Percentages'!$B:$B,0),'Data - Knowledge'!AS$8)/100</f>
        <v>0.035</v>
      </c>
      <c r="AT431" s="380">
        <f t="array" aca="true" ref="AT431">INDEX(KM_PCT,MATCH($A431,'Knowledge - Percentages'!$B:$B,0),'Data - Knowledge'!AT$8)/100</f>
        <v>0.035</v>
      </c>
      <c r="AU431" s="380">
        <f t="array" aca="true" ref="AU431">INDEX(KM_PCT,MATCH($A431,'Knowledge - Percentages'!$B:$B,0),'Data - Knowledge'!AU$8)/100</f>
        <v>0.032</v>
      </c>
      <c r="AV431" s="380">
        <f t="array" aca="true" ref="AV431">INDEX(KM_PCT,MATCH($A431,'Knowledge - Percentages'!$B:$B,0),'Data - Knowledge'!AV$8)/100</f>
        <v>0.035</v>
      </c>
      <c r="AW431" s="380">
        <f t="array" aca="true" ref="AW431">INDEX(KM_PCT,MATCH($A431,'Knowledge - Percentages'!$B:$B,0),'Data - Knowledge'!AW$8)/100</f>
        <v>0.024</v>
      </c>
      <c r="AX431" s="380">
        <f t="array" aca="true" ref="AX431">INDEX(KM_PCT,MATCH($A431,'Knowledge - Percentages'!$B:$B,0),'Data - Knowledge'!AX$8)/100</f>
        <v>0.069</v>
      </c>
      <c r="AY431" s="380">
        <f t="array" aca="true" ref="AY431">INDEX(KM_PCT,MATCH($A431,'Knowledge - Percentages'!$B:$B,0),'Data - Knowledge'!AY$8)/100</f>
        <v>0.032</v>
      </c>
      <c r="AZ431" s="380">
        <f t="array" aca="true" ref="AZ431">INDEX(KM_PCT,MATCH($A431,'Knowledge - Percentages'!$B:$B,0),'Data - Knowledge'!AZ$8)/100</f>
        <v>0.052000000000000005</v>
      </c>
      <c r="BA431" s="380">
        <f t="array" aca="true" ref="BA431">INDEX(KM_PCT,MATCH($A431,'Knowledge - Percentages'!$B:$B,0),'Data - Knowledge'!BA$8)/100</f>
        <v>0.035</v>
      </c>
      <c r="BB431" s="380">
        <f t="array" aca="true" ref="BB431">INDEX(KM_PCT,MATCH($A431,'Knowledge - Percentages'!$B:$B,0),'Data - Knowledge'!BB$8)/100</f>
        <v>0.035</v>
      </c>
      <c r="BC431" s="380">
        <f t="array" aca="true" ref="BC431">INDEX(KM_PCT,MATCH($A431,'Knowledge - Percentages'!$B:$B,0),'Data - Knowledge'!BC$8)/100</f>
        <v>0.036000000000000004</v>
      </c>
      <c r="BD431" s="380">
        <f t="array" aca="true" ref="BD431">INDEX(KM_PCT,MATCH($A431,'Knowledge - Percentages'!$B:$B,0),'Data - Knowledge'!BD$8)/100</f>
        <v>0.036000000000000004</v>
      </c>
      <c r="BE431" s="380">
        <f t="array" aca="true" ref="BE431">INDEX(KM_PCT,MATCH($A431,'Knowledge - Percentages'!$B:$B,0),'Data - Knowledge'!BE$8)/100</f>
        <v>0.036000000000000004</v>
      </c>
      <c r="BF431" s="380">
        <f t="array" aca="true" ref="BF431">INDEX(KM_PCT,MATCH($A431,'Knowledge - Percentages'!$B:$B,0),'Data - Knowledge'!BF$8)/100</f>
        <v>0.036000000000000004</v>
      </c>
      <c r="BG431" s="380">
        <f t="array" aca="true" ref="BG431">INDEX(KM_PCT,MATCH($A431,'Knowledge - Percentages'!$B:$B,0),'Data - Knowledge'!BG$8)/100</f>
        <v>0.045</v>
      </c>
      <c r="BH431" s="380">
        <f t="array" aca="true" ref="BH431">INDEX(KM_PCT,MATCH($A431,'Knowledge - Percentages'!$B:$B,0),'Data - Knowledge'!BH$8)/100</f>
        <v>0.045</v>
      </c>
      <c r="BI431" s="380">
        <f t="array" aca="true" ref="BI431">INDEX(KM_PCT,MATCH($A431,'Knowledge - Percentages'!$B:$B,0),'Data - Knowledge'!BI$8)/100</f>
        <v>0.045</v>
      </c>
      <c r="BJ431" s="380">
        <f t="array" aca="true" ref="BJ431">INDEX(KM_PCT,MATCH($A431,'Knowledge - Percentages'!$B:$B,0),'Data - Knowledge'!BJ$8)/100</f>
        <v>0.048</v>
      </c>
      <c r="BK431" s="380">
        <f t="array" aca="true" ref="BK431">INDEX(KM_PCT,MATCH($A431,'Knowledge - Percentages'!$B:$B,0),'Data - Knowledge'!BK$8)/100</f>
        <v>0.045</v>
      </c>
      <c r="BL431" s="380">
        <f t="array" aca="true" ref="BL431">INDEX(KM_PCT,MATCH($A431,'Knowledge - Percentages'!$B:$B,0),'Data - Knowledge'!BL$8)/100</f>
        <v>0.059000000000000004</v>
      </c>
      <c r="BM431" s="380">
        <f t="array" aca="true" ref="BM431">INDEX(KM_PCT,MATCH($A431,'Knowledge - Percentages'!$B:$B,0),'Data - Knowledge'!BM$8)/100</f>
        <v>0.035</v>
      </c>
      <c r="BN431" s="380">
        <f t="array" aca="true" ref="BN431">INDEX(KM_PCT,MATCH($A431,'Knowledge - Percentages'!$B:$B,0),'Data - Knowledge'!BN$8)/100</f>
        <v>0.034</v>
      </c>
      <c r="BO431" s="380">
        <f t="array" aca="true" ref="BO431">INDEX(KM_PCT,MATCH($A431,'Knowledge - Percentages'!$B:$B,0),'Data - Knowledge'!BO$8)/100</f>
        <v>0.045</v>
      </c>
      <c r="BP431" s="380">
        <f t="array" aca="true" ref="BP431">INDEX(KM_PCT,MATCH($A431,'Knowledge - Percentages'!$B:$B,0),'Data - Knowledge'!BP$8)/100</f>
        <v>0.05</v>
      </c>
      <c r="BQ431" s="380">
        <f t="array" aca="true" ref="BQ431">INDEX(KM_PCT,MATCH($A431,'Knowledge - Percentages'!$B:$B,0),'Data - Knowledge'!BQ$8)/100</f>
        <v>0.03</v>
      </c>
    </row>
    <row r="432" spans="1:69">
      <c r="A432" t="s">
        <v>1400</v>
      </c>
      <c r="B432" t="s">
        <v>1195</v>
      </c>
      <c r="C432" t="s">
        <v>1367</v>
      </c>
      <c r="D432" t="s">
        <v>1401</v>
      </c>
      <c r="E432" s="373">
        <f>SUMPRODUCT($K$2:$BQ$2,$K432:$BQ432)/$J$2</f>
        <v>0.23273863636363634</v>
      </c>
      <c r="F432" s="379">
        <f>SUMPRODUCT($K$2:$BQ$2,$K432:$BQ432)</f>
        <v>61.443</v>
      </c>
      <c r="G432" s="373">
        <f>SUMPRODUCT($K$3:$BQ$3,$K432:$BQ432)/$J$3</f>
        <v>0.24045287474332636</v>
      </c>
      <c r="H432" s="379">
        <f>SUMPRODUCT($K$3:$BQ$3,$K432:$BQ432)</f>
        <v>2342.0109999999986</v>
      </c>
      <c r="I432" s="373">
        <f>CORREL($K$4:$BQ$4,$K432:$BQ432)</f>
        <v>-0.20659986915845571</v>
      </c>
      <c r="J432" s="379">
        <f>$E432/$G432*100</f>
        <v>96.791787834549851</v>
      </c>
      <c r="K432" s="380">
        <f t="array" aca="true" ref="K432">INDEX(KM_PCT,MATCH($A432,'Knowledge - Percentages'!$B:$B,0),'Data - Knowledge'!K$8)/100</f>
        <v>0.201</v>
      </c>
      <c r="L432" s="380">
        <f t="array" aca="true" ref="L432">INDEX(KM_PCT,MATCH($A432,'Knowledge - Percentages'!$B:$B,0),'Data - Knowledge'!L$8)/100</f>
        <v>0.228</v>
      </c>
      <c r="M432" s="380">
        <f t="array" aca="true" ref="M432">INDEX(KM_PCT,MATCH($A432,'Knowledge - Percentages'!$B:$B,0),'Data - Knowledge'!M$8)/100</f>
        <v>0.228</v>
      </c>
      <c r="N432" s="380">
        <f t="array" aca="true" ref="N432">INDEX(KM_PCT,MATCH($A432,'Knowledge - Percentages'!$B:$B,0),'Data - Knowledge'!N$8)/100</f>
        <v>0.247</v>
      </c>
      <c r="O432" s="380">
        <f t="array" aca="true" ref="O432">INDEX(KM_PCT,MATCH($A432,'Knowledge - Percentages'!$B:$B,0),'Data - Knowledge'!O$8)/100</f>
        <v>0.247</v>
      </c>
      <c r="P432" s="380">
        <f t="array" aca="true" ref="P432">INDEX(KM_PCT,MATCH($A432,'Knowledge - Percentages'!$B:$B,0),'Data - Knowledge'!P$8)/100</f>
        <v>0.247</v>
      </c>
      <c r="Q432" s="380">
        <f t="array" aca="true" ref="Q432">INDEX(KM_PCT,MATCH($A432,'Knowledge - Percentages'!$B:$B,0),'Data - Knowledge'!Q$8)/100</f>
        <v>0.247</v>
      </c>
      <c r="R432" s="380">
        <f t="array" aca="true" ref="R432">INDEX(KM_PCT,MATCH($A432,'Knowledge - Percentages'!$B:$B,0),'Data - Knowledge'!R$8)/100</f>
        <v>0.247</v>
      </c>
      <c r="S432" s="380">
        <f t="array" aca="true" ref="S432">INDEX(KM_PCT,MATCH($A432,'Knowledge - Percentages'!$B:$B,0),'Data - Knowledge'!S$8)/100</f>
        <v>0.247</v>
      </c>
      <c r="T432" s="380">
        <f t="array" aca="true" ref="T432">INDEX(KM_PCT,MATCH($A432,'Knowledge - Percentages'!$B:$B,0),'Data - Knowledge'!T$8)/100</f>
        <v>0.242</v>
      </c>
      <c r="U432" s="380">
        <f t="array" aca="true" ref="U432">INDEX(KM_PCT,MATCH($A432,'Knowledge - Percentages'!$B:$B,0),'Data - Knowledge'!U$8)/100</f>
        <v>0.247</v>
      </c>
      <c r="V432" s="380">
        <f t="array" aca="true" ref="V432">INDEX(KM_PCT,MATCH($A432,'Knowledge - Percentages'!$B:$B,0),'Data - Knowledge'!V$8)/100</f>
        <v>0.247</v>
      </c>
      <c r="W432" s="380">
        <f t="array" aca="true" ref="W432">INDEX(KM_PCT,MATCH($A432,'Knowledge - Percentages'!$B:$B,0),'Data - Knowledge'!W$8)/100</f>
        <v>0.257</v>
      </c>
      <c r="X432" s="380">
        <f t="array" aca="true" ref="X432">INDEX(KM_PCT,MATCH($A432,'Knowledge - Percentages'!$B:$B,0),'Data - Knowledge'!X$8)/100</f>
        <v>0.294</v>
      </c>
      <c r="Y432" s="380">
        <f t="array" aca="true" ref="Y432">INDEX(KM_PCT,MATCH($A432,'Knowledge - Percentages'!$B:$B,0),'Data - Knowledge'!Y$8)/100</f>
        <v>0.31</v>
      </c>
      <c r="Z432" s="380">
        <f t="array" aca="true" ref="Z432">INDEX(KM_PCT,MATCH($A432,'Knowledge - Percentages'!$B:$B,0),'Data - Knowledge'!Z$8)/100</f>
        <v>0.294</v>
      </c>
      <c r="AA432" s="380">
        <f t="array" aca="true" ref="AA432">INDEX(KM_PCT,MATCH($A432,'Knowledge - Percentages'!$B:$B,0),'Data - Knowledge'!AA$8)/100</f>
        <v>0.294</v>
      </c>
      <c r="AB432" s="380">
        <f t="array" aca="true" ref="AB432">INDEX(KM_PCT,MATCH($A432,'Knowledge - Percentages'!$B:$B,0),'Data - Knowledge'!AB$8)/100</f>
        <v>0.263</v>
      </c>
      <c r="AC432" s="380">
        <f t="array" aca="true" ref="AC432">INDEX(KM_PCT,MATCH($A432,'Knowledge - Percentages'!$B:$B,0),'Data - Knowledge'!AC$8)/100</f>
        <v>0.29</v>
      </c>
      <c r="AD432" s="380">
        <f t="array" aca="true" ref="AD432">INDEX(KM_PCT,MATCH($A432,'Knowledge - Percentages'!$B:$B,0),'Data - Knowledge'!AD$8)/100</f>
        <v>0.281</v>
      </c>
      <c r="AE432" s="380">
        <f t="array" aca="true" ref="AE432">INDEX(KM_PCT,MATCH($A432,'Knowledge - Percentages'!$B:$B,0),'Data - Knowledge'!AE$8)/100</f>
        <v>0.235</v>
      </c>
      <c r="AF432" s="380">
        <f t="array" aca="true" ref="AF432">INDEX(KM_PCT,MATCH($A432,'Knowledge - Percentages'!$B:$B,0),'Data - Knowledge'!AF$8)/100</f>
        <v>0.235</v>
      </c>
      <c r="AG432" s="380">
        <f t="array" aca="true" ref="AG432">INDEX(KM_PCT,MATCH($A432,'Knowledge - Percentages'!$B:$B,0),'Data - Knowledge'!AG$8)/100</f>
        <v>0.235</v>
      </c>
      <c r="AH432" s="380">
        <f t="array" aca="true" ref="AH432">INDEX(KM_PCT,MATCH($A432,'Knowledge - Percentages'!$B:$B,0),'Data - Knowledge'!AH$8)/100</f>
        <v>0.25</v>
      </c>
      <c r="AI432" s="380">
        <f t="array" aca="true" ref="AI432">INDEX(KM_PCT,MATCH($A432,'Knowledge - Percentages'!$B:$B,0),'Data - Knowledge'!AI$8)/100</f>
        <v>0.28300000000000003</v>
      </c>
      <c r="AJ432" s="380">
        <f t="array" aca="true" ref="AJ432">INDEX(KM_PCT,MATCH($A432,'Knowledge - Percentages'!$B:$B,0),'Data - Knowledge'!AJ$8)/100</f>
        <v>0.247</v>
      </c>
      <c r="AK432" s="380">
        <f t="array" aca="true" ref="AK432">INDEX(KM_PCT,MATCH($A432,'Knowledge - Percentages'!$B:$B,0),'Data - Knowledge'!AK$8)/100</f>
        <v>0.21899999999999997</v>
      </c>
      <c r="AL432" s="380">
        <f t="array" aca="true" ref="AL432">INDEX(KM_PCT,MATCH($A432,'Knowledge - Percentages'!$B:$B,0),'Data - Knowledge'!AL$8)/100</f>
        <v>0.22899999999999998</v>
      </c>
      <c r="AM432" s="380">
        <f t="array" aca="true" ref="AM432">INDEX(KM_PCT,MATCH($A432,'Knowledge - Percentages'!$B:$B,0),'Data - Knowledge'!AM$8)/100</f>
        <v>0.22899999999999998</v>
      </c>
      <c r="AN432" s="380">
        <f t="array" aca="true" ref="AN432">INDEX(KM_PCT,MATCH($A432,'Knowledge - Percentages'!$B:$B,0),'Data - Knowledge'!AN$8)/100</f>
        <v>0.195</v>
      </c>
      <c r="AO432" s="380">
        <f t="array" aca="true" ref="AO432">INDEX(KM_PCT,MATCH($A432,'Knowledge - Percentages'!$B:$B,0),'Data - Knowledge'!AO$8)/100</f>
        <v>0.20199999999999999</v>
      </c>
      <c r="AP432" s="380">
        <f t="array" aca="true" ref="AP432">INDEX(KM_PCT,MATCH($A432,'Knowledge - Percentages'!$B:$B,0),'Data - Knowledge'!AP$8)/100</f>
        <v>0.24100000000000002</v>
      </c>
      <c r="AQ432" s="380">
        <f t="array" aca="true" ref="AQ432">INDEX(KM_PCT,MATCH($A432,'Knowledge - Percentages'!$B:$B,0),'Data - Knowledge'!AQ$8)/100</f>
        <v>0.215</v>
      </c>
      <c r="AR432" s="380">
        <f t="array" aca="true" ref="AR432">INDEX(KM_PCT,MATCH($A432,'Knowledge - Percentages'!$B:$B,0),'Data - Knowledge'!AR$8)/100</f>
        <v>0.433</v>
      </c>
      <c r="AS432" s="380">
        <f t="array" aca="true" ref="AS432">INDEX(KM_PCT,MATCH($A432,'Knowledge - Percentages'!$B:$B,0),'Data - Knowledge'!AS$8)/100</f>
        <v>0.35200000000000004</v>
      </c>
      <c r="AT432" s="380">
        <f t="array" aca="true" ref="AT432">INDEX(KM_PCT,MATCH($A432,'Knowledge - Percentages'!$B:$B,0),'Data - Knowledge'!AT$8)/100</f>
        <v>0.35200000000000004</v>
      </c>
      <c r="AU432" s="380">
        <f t="array" aca="true" ref="AU432">INDEX(KM_PCT,MATCH($A432,'Knowledge - Percentages'!$B:$B,0),'Data - Knowledge'!AU$8)/100</f>
        <v>0.24100000000000002</v>
      </c>
      <c r="AV432" s="380">
        <f t="array" aca="true" ref="AV432">INDEX(KM_PCT,MATCH($A432,'Knowledge - Percentages'!$B:$B,0),'Data - Knowledge'!AV$8)/100</f>
        <v>0.24100000000000002</v>
      </c>
      <c r="AW432" s="380">
        <f t="array" aca="true" ref="AW432">INDEX(KM_PCT,MATCH($A432,'Knowledge - Percentages'!$B:$B,0),'Data - Knowledge'!AW$8)/100</f>
        <v>0.215</v>
      </c>
      <c r="AX432" s="380">
        <f t="array" aca="true" ref="AX432">INDEX(KM_PCT,MATCH($A432,'Knowledge - Percentages'!$B:$B,0),'Data - Knowledge'!AX$8)/100</f>
        <v>0.24100000000000002</v>
      </c>
      <c r="AY432" s="380">
        <f t="array" aca="true" ref="AY432">INDEX(KM_PCT,MATCH($A432,'Knowledge - Percentages'!$B:$B,0),'Data - Knowledge'!AY$8)/100</f>
        <v>0.22699999999999998</v>
      </c>
      <c r="AZ432" s="380">
        <f t="array" aca="true" ref="AZ432">INDEX(KM_PCT,MATCH($A432,'Knowledge - Percentages'!$B:$B,0),'Data - Knowledge'!AZ$8)/100</f>
        <v>0.22699999999999998</v>
      </c>
      <c r="BA432" s="380">
        <f t="array" aca="true" ref="BA432">INDEX(KM_PCT,MATCH($A432,'Knowledge - Percentages'!$B:$B,0),'Data - Knowledge'!BA$8)/100</f>
        <v>0.22699999999999998</v>
      </c>
      <c r="BB432" s="380">
        <f t="array" aca="true" ref="BB432">INDEX(KM_PCT,MATCH($A432,'Knowledge - Percentages'!$B:$B,0),'Data - Knowledge'!BB$8)/100</f>
        <v>0.20800000000000002</v>
      </c>
      <c r="BC432" s="380">
        <f t="array" aca="true" ref="BC432">INDEX(KM_PCT,MATCH($A432,'Knowledge - Percentages'!$B:$B,0),'Data - Knowledge'!BC$8)/100</f>
        <v>0.225</v>
      </c>
      <c r="BD432" s="380">
        <f t="array" aca="true" ref="BD432">INDEX(KM_PCT,MATCH($A432,'Knowledge - Percentages'!$B:$B,0),'Data - Knowledge'!BD$8)/100</f>
        <v>0.185</v>
      </c>
      <c r="BE432" s="380">
        <f t="array" aca="true" ref="BE432">INDEX(KM_PCT,MATCH($A432,'Knowledge - Percentages'!$B:$B,0),'Data - Knowledge'!BE$8)/100</f>
        <v>0.225</v>
      </c>
      <c r="BF432" s="380">
        <f t="array" aca="true" ref="BF432">INDEX(KM_PCT,MATCH($A432,'Knowledge - Percentages'!$B:$B,0),'Data - Knowledge'!BF$8)/100</f>
        <v>0.214</v>
      </c>
      <c r="BG432" s="380">
        <f t="array" aca="true" ref="BG432">INDEX(KM_PCT,MATCH($A432,'Knowledge - Percentages'!$B:$B,0),'Data - Knowledge'!BG$8)/100</f>
        <v>0.256</v>
      </c>
      <c r="BH432" s="380">
        <f t="array" aca="true" ref="BH432">INDEX(KM_PCT,MATCH($A432,'Knowledge - Percentages'!$B:$B,0),'Data - Knowledge'!BH$8)/100</f>
        <v>0.247</v>
      </c>
      <c r="BI432" s="380">
        <f t="array" aca="true" ref="BI432">INDEX(KM_PCT,MATCH($A432,'Knowledge - Percentages'!$B:$B,0),'Data - Knowledge'!BI$8)/100</f>
        <v>0.247</v>
      </c>
      <c r="BJ432" s="380">
        <f t="array" aca="true" ref="BJ432">INDEX(KM_PCT,MATCH($A432,'Knowledge - Percentages'!$B:$B,0),'Data - Knowledge'!BJ$8)/100</f>
        <v>0.263</v>
      </c>
      <c r="BK432" s="380">
        <f t="array" aca="true" ref="BK432">INDEX(KM_PCT,MATCH($A432,'Knowledge - Percentages'!$B:$B,0),'Data - Knowledge'!BK$8)/100</f>
        <v>0.247</v>
      </c>
      <c r="BL432" s="380">
        <f t="array" aca="true" ref="BL432">INDEX(KM_PCT,MATCH($A432,'Knowledge - Percentages'!$B:$B,0),'Data - Knowledge'!BL$8)/100</f>
        <v>0.251</v>
      </c>
      <c r="BM432" s="380">
        <f t="array" aca="true" ref="BM432">INDEX(KM_PCT,MATCH($A432,'Knowledge - Percentages'!$B:$B,0),'Data - Knowledge'!BM$8)/100</f>
        <v>0.247</v>
      </c>
      <c r="BN432" s="380">
        <f t="array" aca="true" ref="BN432">INDEX(KM_PCT,MATCH($A432,'Knowledge - Percentages'!$B:$B,0),'Data - Knowledge'!BN$8)/100</f>
        <v>0.209</v>
      </c>
      <c r="BO432" s="380">
        <f t="array" aca="true" ref="BO432">INDEX(KM_PCT,MATCH($A432,'Knowledge - Percentages'!$B:$B,0),'Data - Knowledge'!BO$8)/100</f>
        <v>0.247</v>
      </c>
      <c r="BP432" s="380">
        <f t="array" aca="true" ref="BP432">INDEX(KM_PCT,MATCH($A432,'Knowledge - Percentages'!$B:$B,0),'Data - Knowledge'!BP$8)/100</f>
        <v>0.247</v>
      </c>
      <c r="BQ432" s="380">
        <f t="array" aca="true" ref="BQ432">INDEX(KM_PCT,MATCH($A432,'Knowledge - Percentages'!$B:$B,0),'Data - Knowledge'!BQ$8)/100</f>
        <v>0.23399999999999999</v>
      </c>
    </row>
    <row r="433" spans="1:69">
      <c r="A433" t="s">
        <v>1402</v>
      </c>
      <c r="B433" t="s">
        <v>1195</v>
      </c>
      <c r="C433" t="s">
        <v>1367</v>
      </c>
      <c r="D433" t="s">
        <v>1403</v>
      </c>
      <c r="E433" s="373">
        <f>SUMPRODUCT($K$2:$BQ$2,$K433:$BQ433)/$J$2</f>
        <v>0.3818939393939394</v>
      </c>
      <c r="F433" s="379">
        <f>SUMPRODUCT($K$2:$BQ$2,$K433:$BQ433)</f>
        <v>100.82000000000001</v>
      </c>
      <c r="G433" s="373">
        <f>SUMPRODUCT($K$3:$BQ$3,$K433:$BQ433)/$J$3</f>
        <v>0.41196437371663247</v>
      </c>
      <c r="H433" s="379">
        <f>SUMPRODUCT($K$3:$BQ$3,$K433:$BQ433)</f>
        <v>4012.5330000000004</v>
      </c>
      <c r="I433" s="373">
        <f>CORREL($K$4:$BQ$4,$K433:$BQ433)</f>
        <v>-0.41033506803121356</v>
      </c>
      <c r="J433" s="379">
        <f>$E433/$G433*100</f>
        <v>92.7007197123854</v>
      </c>
      <c r="K433" s="380">
        <f t="array" aca="true" ref="K433">INDEX(KM_PCT,MATCH($A433,'Knowledge - Percentages'!$B:$B,0),'Data - Knowledge'!K$8)/100</f>
        <v>0.419</v>
      </c>
      <c r="L433" s="380">
        <f t="array" aca="true" ref="L433">INDEX(KM_PCT,MATCH($A433,'Knowledge - Percentages'!$B:$B,0),'Data - Knowledge'!L$8)/100</f>
        <v>0.419</v>
      </c>
      <c r="M433" s="380">
        <f t="array" aca="true" ref="M433">INDEX(KM_PCT,MATCH($A433,'Knowledge - Percentages'!$B:$B,0),'Data - Knowledge'!M$8)/100</f>
        <v>0.419</v>
      </c>
      <c r="N433" s="380">
        <f t="array" aca="true" ref="N433">INDEX(KM_PCT,MATCH($A433,'Knowledge - Percentages'!$B:$B,0),'Data - Knowledge'!N$8)/100</f>
        <v>0.436</v>
      </c>
      <c r="O433" s="380">
        <f t="array" aca="true" ref="O433">INDEX(KM_PCT,MATCH($A433,'Knowledge - Percentages'!$B:$B,0),'Data - Knowledge'!O$8)/100</f>
        <v>0.436</v>
      </c>
      <c r="P433" s="380">
        <f t="array" aca="true" ref="P433">INDEX(KM_PCT,MATCH($A433,'Knowledge - Percentages'!$B:$B,0),'Data - Knowledge'!P$8)/100</f>
        <v>0.436</v>
      </c>
      <c r="Q433" s="380">
        <f t="array" aca="true" ref="Q433">INDEX(KM_PCT,MATCH($A433,'Knowledge - Percentages'!$B:$B,0),'Data - Knowledge'!Q$8)/100</f>
        <v>0.436</v>
      </c>
      <c r="R433" s="380">
        <f t="array" aca="true" ref="R433">INDEX(KM_PCT,MATCH($A433,'Knowledge - Percentages'!$B:$B,0),'Data - Knowledge'!R$8)/100</f>
        <v>0.436</v>
      </c>
      <c r="S433" s="380">
        <f t="array" aca="true" ref="S433">INDEX(KM_PCT,MATCH($A433,'Knowledge - Percentages'!$B:$B,0),'Data - Knowledge'!S$8)/100</f>
        <v>0.436</v>
      </c>
      <c r="T433" s="380">
        <f t="array" aca="true" ref="T433">INDEX(KM_PCT,MATCH($A433,'Knowledge - Percentages'!$B:$B,0),'Data - Knowledge'!T$8)/100</f>
        <v>0.42</v>
      </c>
      <c r="U433" s="380">
        <f t="array" aca="true" ref="U433">INDEX(KM_PCT,MATCH($A433,'Knowledge - Percentages'!$B:$B,0),'Data - Knowledge'!U$8)/100</f>
        <v>0.419</v>
      </c>
      <c r="V433" s="380">
        <f t="array" aca="true" ref="V433">INDEX(KM_PCT,MATCH($A433,'Knowledge - Percentages'!$B:$B,0),'Data - Knowledge'!V$8)/100</f>
        <v>0.37200000000000005</v>
      </c>
      <c r="W433" s="380">
        <f t="array" aca="true" ref="W433">INDEX(KM_PCT,MATCH($A433,'Knowledge - Percentages'!$B:$B,0),'Data - Knowledge'!W$8)/100</f>
        <v>0.419</v>
      </c>
      <c r="X433" s="380">
        <f t="array" aca="true" ref="X433">INDEX(KM_PCT,MATCH($A433,'Knowledge - Percentages'!$B:$B,0),'Data - Knowledge'!X$8)/100</f>
        <v>0.445</v>
      </c>
      <c r="Y433" s="380">
        <f t="array" aca="true" ref="Y433">INDEX(KM_PCT,MATCH($A433,'Knowledge - Percentages'!$B:$B,0),'Data - Knowledge'!Y$8)/100</f>
        <v>0.512</v>
      </c>
      <c r="Z433" s="380">
        <f t="array" aca="true" ref="Z433">INDEX(KM_PCT,MATCH($A433,'Knowledge - Percentages'!$B:$B,0),'Data - Knowledge'!Z$8)/100</f>
        <v>0.405</v>
      </c>
      <c r="AA433" s="380">
        <f t="array" aca="true" ref="AA433">INDEX(KM_PCT,MATCH($A433,'Knowledge - Percentages'!$B:$B,0),'Data - Knowledge'!AA$8)/100</f>
        <v>0.457</v>
      </c>
      <c r="AB433" s="380">
        <f t="array" aca="true" ref="AB433">INDEX(KM_PCT,MATCH($A433,'Knowledge - Percentages'!$B:$B,0),'Data - Knowledge'!AB$8)/100</f>
        <v>0.436</v>
      </c>
      <c r="AC433" s="380">
        <f t="array" aca="true" ref="AC433">INDEX(KM_PCT,MATCH($A433,'Knowledge - Percentages'!$B:$B,0),'Data - Knowledge'!AC$8)/100</f>
        <v>0.436</v>
      </c>
      <c r="AD433" s="380">
        <f t="array" aca="true" ref="AD433">INDEX(KM_PCT,MATCH($A433,'Knowledge - Percentages'!$B:$B,0),'Data - Knowledge'!AD$8)/100</f>
        <v>0.436</v>
      </c>
      <c r="AE433" s="380">
        <f t="array" aca="true" ref="AE433">INDEX(KM_PCT,MATCH($A433,'Knowledge - Percentages'!$B:$B,0),'Data - Knowledge'!AE$8)/100</f>
        <v>0.41100000000000003</v>
      </c>
      <c r="AF433" s="380">
        <f t="array" aca="true" ref="AF433">INDEX(KM_PCT,MATCH($A433,'Knowledge - Percentages'!$B:$B,0),'Data - Knowledge'!AF$8)/100</f>
        <v>0.41100000000000003</v>
      </c>
      <c r="AG433" s="380">
        <f t="array" aca="true" ref="AG433">INDEX(KM_PCT,MATCH($A433,'Knowledge - Percentages'!$B:$B,0),'Data - Knowledge'!AG$8)/100</f>
        <v>0.41100000000000003</v>
      </c>
      <c r="AH433" s="380">
        <f t="array" aca="true" ref="AH433">INDEX(KM_PCT,MATCH($A433,'Knowledge - Percentages'!$B:$B,0),'Data - Knowledge'!AH$8)/100</f>
        <v>0.41200000000000003</v>
      </c>
      <c r="AI433" s="380">
        <f t="array" aca="true" ref="AI433">INDEX(KM_PCT,MATCH($A433,'Knowledge - Percentages'!$B:$B,0),'Data - Knowledge'!AI$8)/100</f>
        <v>0.41200000000000003</v>
      </c>
      <c r="AJ433" s="380">
        <f t="array" aca="true" ref="AJ433">INDEX(KM_PCT,MATCH($A433,'Knowledge - Percentages'!$B:$B,0),'Data - Knowledge'!AJ$8)/100</f>
        <v>0.41200000000000003</v>
      </c>
      <c r="AK433" s="380">
        <f t="array" aca="true" ref="AK433">INDEX(KM_PCT,MATCH($A433,'Knowledge - Percentages'!$B:$B,0),'Data - Knowledge'!AK$8)/100</f>
        <v>0.382</v>
      </c>
      <c r="AL433" s="380">
        <f t="array" aca="true" ref="AL433">INDEX(KM_PCT,MATCH($A433,'Knowledge - Percentages'!$B:$B,0),'Data - Knowledge'!AL$8)/100</f>
        <v>0.409</v>
      </c>
      <c r="AM433" s="380">
        <f t="array" aca="true" ref="AM433">INDEX(KM_PCT,MATCH($A433,'Knowledge - Percentages'!$B:$B,0),'Data - Knowledge'!AM$8)/100</f>
        <v>0.409</v>
      </c>
      <c r="AN433" s="380">
        <f t="array" aca="true" ref="AN433">INDEX(KM_PCT,MATCH($A433,'Knowledge - Percentages'!$B:$B,0),'Data - Knowledge'!AN$8)/100</f>
        <v>0.39399999999999996</v>
      </c>
      <c r="AO433" s="380">
        <f t="array" aca="true" ref="AO433">INDEX(KM_PCT,MATCH($A433,'Knowledge - Percentages'!$B:$B,0),'Data - Knowledge'!AO$8)/100</f>
        <v>0.331</v>
      </c>
      <c r="AP433" s="380">
        <f t="array" aca="true" ref="AP433">INDEX(KM_PCT,MATCH($A433,'Knowledge - Percentages'!$B:$B,0),'Data - Knowledge'!AP$8)/100</f>
        <v>0.418</v>
      </c>
      <c r="AQ433" s="380">
        <f t="array" aca="true" ref="AQ433">INDEX(KM_PCT,MATCH($A433,'Knowledge - Percentages'!$B:$B,0),'Data - Knowledge'!AQ$8)/100</f>
        <v>0.418</v>
      </c>
      <c r="AR433" s="380">
        <f t="array" aca="true" ref="AR433">INDEX(KM_PCT,MATCH($A433,'Knowledge - Percentages'!$B:$B,0),'Data - Knowledge'!AR$8)/100</f>
        <v>0.46</v>
      </c>
      <c r="AS433" s="380">
        <f t="array" aca="true" ref="AS433">INDEX(KM_PCT,MATCH($A433,'Knowledge - Percentages'!$B:$B,0),'Data - Knowledge'!AS$8)/100</f>
        <v>0.46</v>
      </c>
      <c r="AT433" s="380">
        <f t="array" aca="true" ref="AT433">INDEX(KM_PCT,MATCH($A433,'Knowledge - Percentages'!$B:$B,0),'Data - Knowledge'!AT$8)/100</f>
        <v>0.46</v>
      </c>
      <c r="AU433" s="380">
        <f t="array" aca="true" ref="AU433">INDEX(KM_PCT,MATCH($A433,'Knowledge - Percentages'!$B:$B,0),'Data - Knowledge'!AU$8)/100</f>
        <v>0.391</v>
      </c>
      <c r="AV433" s="380">
        <f t="array" aca="true" ref="AV433">INDEX(KM_PCT,MATCH($A433,'Knowledge - Percentages'!$B:$B,0),'Data - Knowledge'!AV$8)/100</f>
        <v>0.391</v>
      </c>
      <c r="AW433" s="380">
        <f t="array" aca="true" ref="AW433">INDEX(KM_PCT,MATCH($A433,'Knowledge - Percentages'!$B:$B,0),'Data - Knowledge'!AW$8)/100</f>
        <v>0.382</v>
      </c>
      <c r="AX433" s="380">
        <f t="array" aca="true" ref="AX433">INDEX(KM_PCT,MATCH($A433,'Knowledge - Percentages'!$B:$B,0),'Data - Knowledge'!AX$8)/100</f>
        <v>0.391</v>
      </c>
      <c r="AY433" s="380">
        <f t="array" aca="true" ref="AY433">INDEX(KM_PCT,MATCH($A433,'Knowledge - Percentages'!$B:$B,0),'Data - Knowledge'!AY$8)/100</f>
        <v>0.391</v>
      </c>
      <c r="AZ433" s="380">
        <f t="array" aca="true" ref="AZ433">INDEX(KM_PCT,MATCH($A433,'Knowledge - Percentages'!$B:$B,0),'Data - Knowledge'!AZ$8)/100</f>
        <v>0.391</v>
      </c>
      <c r="BA433" s="380">
        <f t="array" aca="true" ref="BA433">INDEX(KM_PCT,MATCH($A433,'Knowledge - Percentages'!$B:$B,0),'Data - Knowledge'!BA$8)/100</f>
        <v>0.391</v>
      </c>
      <c r="BB433" s="380">
        <f t="array" aca="true" ref="BB433">INDEX(KM_PCT,MATCH($A433,'Knowledge - Percentages'!$B:$B,0),'Data - Knowledge'!BB$8)/100</f>
        <v>0.37</v>
      </c>
      <c r="BC433" s="380">
        <f t="array" aca="true" ref="BC433">INDEX(KM_PCT,MATCH($A433,'Knowledge - Percentages'!$B:$B,0),'Data - Knowledge'!BC$8)/100</f>
        <v>0.363</v>
      </c>
      <c r="BD433" s="380">
        <f t="array" aca="true" ref="BD433">INDEX(KM_PCT,MATCH($A433,'Knowledge - Percentages'!$B:$B,0),'Data - Knowledge'!BD$8)/100</f>
        <v>0.335</v>
      </c>
      <c r="BE433" s="380">
        <f t="array" aca="true" ref="BE433">INDEX(KM_PCT,MATCH($A433,'Knowledge - Percentages'!$B:$B,0),'Data - Knowledge'!BE$8)/100</f>
        <v>0.363</v>
      </c>
      <c r="BF433" s="380">
        <f t="array" aca="true" ref="BF433">INDEX(KM_PCT,MATCH($A433,'Knowledge - Percentages'!$B:$B,0),'Data - Knowledge'!BF$8)/100</f>
        <v>0.363</v>
      </c>
      <c r="BG433" s="380">
        <f t="array" aca="true" ref="BG433">INDEX(KM_PCT,MATCH($A433,'Knowledge - Percentages'!$B:$B,0),'Data - Knowledge'!BG$8)/100</f>
        <v>0.401</v>
      </c>
      <c r="BH433" s="380">
        <f t="array" aca="true" ref="BH433">INDEX(KM_PCT,MATCH($A433,'Knowledge - Percentages'!$B:$B,0),'Data - Knowledge'!BH$8)/100</f>
        <v>0.401</v>
      </c>
      <c r="BI433" s="380">
        <f t="array" aca="true" ref="BI433">INDEX(KM_PCT,MATCH($A433,'Knowledge - Percentages'!$B:$B,0),'Data - Knowledge'!BI$8)/100</f>
        <v>0.401</v>
      </c>
      <c r="BJ433" s="380">
        <f t="array" aca="true" ref="BJ433">INDEX(KM_PCT,MATCH($A433,'Knowledge - Percentages'!$B:$B,0),'Data - Knowledge'!BJ$8)/100</f>
        <v>0.401</v>
      </c>
      <c r="BK433" s="380">
        <f t="array" aca="true" ref="BK433">INDEX(KM_PCT,MATCH($A433,'Knowledge - Percentages'!$B:$B,0),'Data - Knowledge'!BK$8)/100</f>
        <v>0.401</v>
      </c>
      <c r="BL433" s="380">
        <f t="array" aca="true" ref="BL433">INDEX(KM_PCT,MATCH($A433,'Knowledge - Percentages'!$B:$B,0),'Data - Knowledge'!BL$8)/100</f>
        <v>0.401</v>
      </c>
      <c r="BM433" s="380">
        <f t="array" aca="true" ref="BM433">INDEX(KM_PCT,MATCH($A433,'Knowledge - Percentages'!$B:$B,0),'Data - Knowledge'!BM$8)/100</f>
        <v>0.401</v>
      </c>
      <c r="BN433" s="380">
        <f t="array" aca="true" ref="BN433">INDEX(KM_PCT,MATCH($A433,'Knowledge - Percentages'!$B:$B,0),'Data - Knowledge'!BN$8)/100</f>
        <v>0.37799999999999995</v>
      </c>
      <c r="BO433" s="380">
        <f t="array" aca="true" ref="BO433">INDEX(KM_PCT,MATCH($A433,'Knowledge - Percentages'!$B:$B,0),'Data - Knowledge'!BO$8)/100</f>
        <v>0.381</v>
      </c>
      <c r="BP433" s="380">
        <f t="array" aca="true" ref="BP433">INDEX(KM_PCT,MATCH($A433,'Knowledge - Percentages'!$B:$B,0),'Data - Knowledge'!BP$8)/100</f>
        <v>0.34299999999999997</v>
      </c>
      <c r="BQ433" s="380">
        <f t="array" aca="true" ref="BQ433">INDEX(KM_PCT,MATCH($A433,'Knowledge - Percentages'!$B:$B,0),'Data - Knowledge'!BQ$8)/100</f>
        <v>0.381</v>
      </c>
    </row>
    <row r="434" spans="1:69">
      <c r="A434" t="s">
        <v>785</v>
      </c>
      <c r="B434" t="s">
        <v>1195</v>
      </c>
      <c r="C434" t="s">
        <v>1367</v>
      </c>
      <c r="D434" t="s">
        <v>786</v>
      </c>
      <c r="E434" s="373">
        <f>SUMPRODUCT($K$2:$BQ$2,$K434:$BQ434)/$J$2</f>
        <v>0.073731060606060619</v>
      </c>
      <c r="F434" s="379">
        <f>SUMPRODUCT($K$2:$BQ$2,$K434:$BQ434)</f>
        <v>19.465000000000003</v>
      </c>
      <c r="G434" s="373">
        <f>SUMPRODUCT($K$3:$BQ$3,$K434:$BQ434)/$J$3</f>
        <v>0.071342813141683753</v>
      </c>
      <c r="H434" s="379">
        <f>SUMPRODUCT($K$3:$BQ$3,$K434:$BQ434)</f>
        <v>694.87899999999979</v>
      </c>
      <c r="I434" s="373">
        <f>CORREL($K$4:$BQ$4,$K434:$BQ434)</f>
        <v>0.12404687027179957</v>
      </c>
      <c r="J434" s="379">
        <f>$E434/$G434*100</f>
        <v>103.3475655909922</v>
      </c>
      <c r="K434" s="380">
        <f t="array" aca="true" ref="K434">INDEX(KM_PCT,MATCH($A434,'Knowledge - Percentages'!$B:$B,0),'Data - Knowledge'!K$8)/100</f>
        <v>0.073</v>
      </c>
      <c r="L434" s="380">
        <f t="array" aca="true" ref="L434">INDEX(KM_PCT,MATCH($A434,'Knowledge - Percentages'!$B:$B,0),'Data - Knowledge'!L$8)/100</f>
        <v>0.073</v>
      </c>
      <c r="M434" s="380">
        <f t="array" aca="true" ref="M434">INDEX(KM_PCT,MATCH($A434,'Knowledge - Percentages'!$B:$B,0),'Data - Knowledge'!M$8)/100</f>
        <v>0.073</v>
      </c>
      <c r="N434" s="380">
        <f t="array" aca="true" ref="N434">INDEX(KM_PCT,MATCH($A434,'Knowledge - Percentages'!$B:$B,0),'Data - Knowledge'!N$8)/100</f>
        <v>0.069</v>
      </c>
      <c r="O434" s="380">
        <f t="array" aca="true" ref="O434">INDEX(KM_PCT,MATCH($A434,'Knowledge - Percentages'!$B:$B,0),'Data - Knowledge'!O$8)/100</f>
        <v>0.065</v>
      </c>
      <c r="P434" s="380">
        <f t="array" aca="true" ref="P434">INDEX(KM_PCT,MATCH($A434,'Knowledge - Percentages'!$B:$B,0),'Data - Knowledge'!P$8)/100</f>
        <v>0.077</v>
      </c>
      <c r="Q434" s="380">
        <f t="array" aca="true" ref="Q434">INDEX(KM_PCT,MATCH($A434,'Knowledge - Percentages'!$B:$B,0),'Data - Knowledge'!Q$8)/100</f>
        <v>0.073</v>
      </c>
      <c r="R434" s="380">
        <f t="array" aca="true" ref="R434">INDEX(KM_PCT,MATCH($A434,'Knowledge - Percentages'!$B:$B,0),'Data - Knowledge'!R$8)/100</f>
        <v>0.077</v>
      </c>
      <c r="S434" s="380">
        <f t="array" aca="true" ref="S434">INDEX(KM_PCT,MATCH($A434,'Knowledge - Percentages'!$B:$B,0),'Data - Knowledge'!S$8)/100</f>
        <v>0.073</v>
      </c>
      <c r="T434" s="380">
        <f t="array" aca="true" ref="T434">INDEX(KM_PCT,MATCH($A434,'Knowledge - Percentages'!$B:$B,0),'Data - Knowledge'!T$8)/100</f>
        <v>0.071</v>
      </c>
      <c r="U434" s="380">
        <f t="array" aca="true" ref="U434">INDEX(KM_PCT,MATCH($A434,'Knowledge - Percentages'!$B:$B,0),'Data - Knowledge'!U$8)/100</f>
        <v>0.071</v>
      </c>
      <c r="V434" s="380">
        <f t="array" aca="true" ref="V434">INDEX(KM_PCT,MATCH($A434,'Knowledge - Percentages'!$B:$B,0),'Data - Knowledge'!V$8)/100</f>
        <v>0.055</v>
      </c>
      <c r="W434" s="380">
        <f t="array" aca="true" ref="W434">INDEX(KM_PCT,MATCH($A434,'Knowledge - Percentages'!$B:$B,0),'Data - Knowledge'!W$8)/100</f>
        <v>0.071</v>
      </c>
      <c r="X434" s="380">
        <f t="array" aca="true" ref="X434">INDEX(KM_PCT,MATCH($A434,'Knowledge - Percentages'!$B:$B,0),'Data - Knowledge'!X$8)/100</f>
        <v>0.073</v>
      </c>
      <c r="Y434" s="380">
        <f t="array" aca="true" ref="Y434">INDEX(KM_PCT,MATCH($A434,'Knowledge - Percentages'!$B:$B,0),'Data - Knowledge'!Y$8)/100</f>
        <v>0.07400000000000001</v>
      </c>
      <c r="Z434" s="380">
        <f t="array" aca="true" ref="Z434">INDEX(KM_PCT,MATCH($A434,'Knowledge - Percentages'!$B:$B,0),'Data - Knowledge'!Z$8)/100</f>
        <v>0.085</v>
      </c>
      <c r="AA434" s="380">
        <f t="array" aca="true" ref="AA434">INDEX(KM_PCT,MATCH($A434,'Knowledge - Percentages'!$B:$B,0),'Data - Knowledge'!AA$8)/100</f>
        <v>0.07400000000000001</v>
      </c>
      <c r="AB434" s="380">
        <f t="array" aca="true" ref="AB434">INDEX(KM_PCT,MATCH($A434,'Knowledge - Percentages'!$B:$B,0),'Data - Knowledge'!AB$8)/100</f>
        <v>0.075</v>
      </c>
      <c r="AC434" s="380">
        <f t="array" aca="true" ref="AC434">INDEX(KM_PCT,MATCH($A434,'Knowledge - Percentages'!$B:$B,0),'Data - Knowledge'!AC$8)/100</f>
        <v>0.073</v>
      </c>
      <c r="AD434" s="380">
        <f t="array" aca="true" ref="AD434">INDEX(KM_PCT,MATCH($A434,'Knowledge - Percentages'!$B:$B,0),'Data - Knowledge'!AD$8)/100</f>
        <v>0.061</v>
      </c>
      <c r="AE434" s="380">
        <f t="array" aca="true" ref="AE434">INDEX(KM_PCT,MATCH($A434,'Knowledge - Percentages'!$B:$B,0),'Data - Knowledge'!AE$8)/100</f>
        <v>0.073</v>
      </c>
      <c r="AF434" s="380">
        <f t="array" aca="true" ref="AF434">INDEX(KM_PCT,MATCH($A434,'Knowledge - Percentages'!$B:$B,0),'Data - Knowledge'!AF$8)/100</f>
        <v>0.073</v>
      </c>
      <c r="AG434" s="380">
        <f t="array" aca="true" ref="AG434">INDEX(KM_PCT,MATCH($A434,'Knowledge - Percentages'!$B:$B,0),'Data - Knowledge'!AG$8)/100</f>
        <v>0.067</v>
      </c>
      <c r="AH434" s="380">
        <f t="array" aca="true" ref="AH434">INDEX(KM_PCT,MATCH($A434,'Knowledge - Percentages'!$B:$B,0),'Data - Knowledge'!AH$8)/100</f>
        <v>0.073</v>
      </c>
      <c r="AI434" s="380">
        <f t="array" aca="true" ref="AI434">INDEX(KM_PCT,MATCH($A434,'Knowledge - Percentages'!$B:$B,0),'Data - Knowledge'!AI$8)/100</f>
        <v>0.081</v>
      </c>
      <c r="AJ434" s="380">
        <f t="array" aca="true" ref="AJ434">INDEX(KM_PCT,MATCH($A434,'Knowledge - Percentages'!$B:$B,0),'Data - Knowledge'!AJ$8)/100</f>
        <v>0.071</v>
      </c>
      <c r="AK434" s="380">
        <f t="array" aca="true" ref="AK434">INDEX(KM_PCT,MATCH($A434,'Knowledge - Percentages'!$B:$B,0),'Data - Knowledge'!AK$8)/100</f>
        <v>0.073</v>
      </c>
      <c r="AL434" s="380">
        <f t="array" aca="true" ref="AL434">INDEX(KM_PCT,MATCH($A434,'Knowledge - Percentages'!$B:$B,0),'Data - Knowledge'!AL$8)/100</f>
        <v>0.073</v>
      </c>
      <c r="AM434" s="380">
        <f t="array" aca="true" ref="AM434">INDEX(KM_PCT,MATCH($A434,'Knowledge - Percentages'!$B:$B,0),'Data - Knowledge'!AM$8)/100</f>
        <v>0.073</v>
      </c>
      <c r="AN434" s="380">
        <f t="array" aca="true" ref="AN434">INDEX(KM_PCT,MATCH($A434,'Knowledge - Percentages'!$B:$B,0),'Data - Knowledge'!AN$8)/100</f>
        <v>0.078</v>
      </c>
      <c r="AO434" s="380">
        <f t="array" aca="true" ref="AO434">INDEX(KM_PCT,MATCH($A434,'Knowledge - Percentages'!$B:$B,0),'Data - Knowledge'!AO$8)/100</f>
        <v>0.075</v>
      </c>
      <c r="AP434" s="380">
        <f t="array" aca="true" ref="AP434">INDEX(KM_PCT,MATCH($A434,'Knowledge - Percentages'!$B:$B,0),'Data - Knowledge'!AP$8)/100</f>
        <v>0.069</v>
      </c>
      <c r="AQ434" s="380">
        <f t="array" aca="true" ref="AQ434">INDEX(KM_PCT,MATCH($A434,'Knowledge - Percentages'!$B:$B,0),'Data - Knowledge'!AQ$8)/100</f>
        <v>0.073</v>
      </c>
      <c r="AR434" s="380">
        <f t="array" aca="true" ref="AR434">INDEX(KM_PCT,MATCH($A434,'Knowledge - Percentages'!$B:$B,0),'Data - Knowledge'!AR$8)/100</f>
        <v>0.055999999999999994</v>
      </c>
      <c r="AS434" s="380">
        <f t="array" aca="true" ref="AS434">INDEX(KM_PCT,MATCH($A434,'Knowledge - Percentages'!$B:$B,0),'Data - Knowledge'!AS$8)/100</f>
        <v>0.042</v>
      </c>
      <c r="AT434" s="380">
        <f t="array" aca="true" ref="AT434">INDEX(KM_PCT,MATCH($A434,'Knowledge - Percentages'!$B:$B,0),'Data - Knowledge'!AT$8)/100</f>
        <v>0.055999999999999994</v>
      </c>
      <c r="AU434" s="380">
        <f t="array" aca="true" ref="AU434">INDEX(KM_PCT,MATCH($A434,'Knowledge - Percentages'!$B:$B,0),'Data - Knowledge'!AU$8)/100</f>
        <v>0.073</v>
      </c>
      <c r="AV434" s="380">
        <f t="array" aca="true" ref="AV434">INDEX(KM_PCT,MATCH($A434,'Knowledge - Percentages'!$B:$B,0),'Data - Knowledge'!AV$8)/100</f>
        <v>0.073</v>
      </c>
      <c r="AW434" s="380">
        <f t="array" aca="true" ref="AW434">INDEX(KM_PCT,MATCH($A434,'Knowledge - Percentages'!$B:$B,0),'Data - Knowledge'!AW$8)/100</f>
        <v>0.08</v>
      </c>
      <c r="AX434" s="380">
        <f t="array" aca="true" ref="AX434">INDEX(KM_PCT,MATCH($A434,'Knowledge - Percentages'!$B:$B,0),'Data - Knowledge'!AX$8)/100</f>
        <v>0.073</v>
      </c>
      <c r="AY434" s="380">
        <f t="array" aca="true" ref="AY434">INDEX(KM_PCT,MATCH($A434,'Knowledge - Percentages'!$B:$B,0),'Data - Knowledge'!AY$8)/100</f>
        <v>0.087</v>
      </c>
      <c r="AZ434" s="380">
        <f t="array" aca="true" ref="AZ434">INDEX(KM_PCT,MATCH($A434,'Knowledge - Percentages'!$B:$B,0),'Data - Knowledge'!AZ$8)/100</f>
        <v>0.077</v>
      </c>
      <c r="BA434" s="380">
        <f t="array" aca="true" ref="BA434">INDEX(KM_PCT,MATCH($A434,'Knowledge - Percentages'!$B:$B,0),'Data - Knowledge'!BA$8)/100</f>
        <v>0.088000000000000009</v>
      </c>
      <c r="BB434" s="380">
        <f t="array" aca="true" ref="BB434">INDEX(KM_PCT,MATCH($A434,'Knowledge - Percentages'!$B:$B,0),'Data - Knowledge'!BB$8)/100</f>
        <v>0.077</v>
      </c>
      <c r="BC434" s="380">
        <f t="array" aca="true" ref="BC434">INDEX(KM_PCT,MATCH($A434,'Knowledge - Percentages'!$B:$B,0),'Data - Knowledge'!BC$8)/100</f>
        <v>0.073</v>
      </c>
      <c r="BD434" s="380">
        <f t="array" aca="true" ref="BD434">INDEX(KM_PCT,MATCH($A434,'Knowledge - Percentages'!$B:$B,0),'Data - Knowledge'!BD$8)/100</f>
        <v>0.073</v>
      </c>
      <c r="BE434" s="380">
        <f t="array" aca="true" ref="BE434">INDEX(KM_PCT,MATCH($A434,'Knowledge - Percentages'!$B:$B,0),'Data - Knowledge'!BE$8)/100</f>
        <v>0.073</v>
      </c>
      <c r="BF434" s="380">
        <f t="array" aca="true" ref="BF434">INDEX(KM_PCT,MATCH($A434,'Knowledge - Percentages'!$B:$B,0),'Data - Knowledge'!BF$8)/100</f>
        <v>0.073</v>
      </c>
      <c r="BG434" s="380">
        <f t="array" aca="true" ref="BG434">INDEX(KM_PCT,MATCH($A434,'Knowledge - Percentages'!$B:$B,0),'Data - Knowledge'!BG$8)/100</f>
        <v>0.073</v>
      </c>
      <c r="BH434" s="380">
        <f t="array" aca="true" ref="BH434">INDEX(KM_PCT,MATCH($A434,'Knowledge - Percentages'!$B:$B,0),'Data - Knowledge'!BH$8)/100</f>
        <v>0.073</v>
      </c>
      <c r="BI434" s="380">
        <f t="array" aca="true" ref="BI434">INDEX(KM_PCT,MATCH($A434,'Knowledge - Percentages'!$B:$B,0),'Data - Knowledge'!BI$8)/100</f>
        <v>0.073</v>
      </c>
      <c r="BJ434" s="380">
        <f t="array" aca="true" ref="BJ434">INDEX(KM_PCT,MATCH($A434,'Knowledge - Percentages'!$B:$B,0),'Data - Knowledge'!BJ$8)/100</f>
        <v>0.073</v>
      </c>
      <c r="BK434" s="380">
        <f t="array" aca="true" ref="BK434">INDEX(KM_PCT,MATCH($A434,'Knowledge - Percentages'!$B:$B,0),'Data - Knowledge'!BK$8)/100</f>
        <v>0.073</v>
      </c>
      <c r="BL434" s="380">
        <f t="array" aca="true" ref="BL434">INDEX(KM_PCT,MATCH($A434,'Knowledge - Percentages'!$B:$B,0),'Data - Knowledge'!BL$8)/100</f>
        <v>0.063</v>
      </c>
      <c r="BM434" s="380">
        <f t="array" aca="true" ref="BM434">INDEX(KM_PCT,MATCH($A434,'Knowledge - Percentages'!$B:$B,0),'Data - Knowledge'!BM$8)/100</f>
        <v>0.073</v>
      </c>
      <c r="BN434" s="380">
        <f t="array" aca="true" ref="BN434">INDEX(KM_PCT,MATCH($A434,'Knowledge - Percentages'!$B:$B,0),'Data - Knowledge'!BN$8)/100</f>
        <v>0.073</v>
      </c>
      <c r="BO434" s="380">
        <f t="array" aca="true" ref="BO434">INDEX(KM_PCT,MATCH($A434,'Knowledge - Percentages'!$B:$B,0),'Data - Knowledge'!BO$8)/100</f>
        <v>0.073</v>
      </c>
      <c r="BP434" s="380">
        <f t="array" aca="true" ref="BP434">INDEX(KM_PCT,MATCH($A434,'Knowledge - Percentages'!$B:$B,0),'Data - Knowledge'!BP$8)/100</f>
        <v>0.075</v>
      </c>
      <c r="BQ434" s="380">
        <f t="array" aca="true" ref="BQ434">INDEX(KM_PCT,MATCH($A434,'Knowledge - Percentages'!$B:$B,0),'Data - Knowledge'!BQ$8)/100</f>
        <v>0.063</v>
      </c>
    </row>
    <row r="435" spans="1:69">
      <c r="A435" t="s">
        <v>1404</v>
      </c>
      <c r="B435" t="s">
        <v>1195</v>
      </c>
      <c r="C435" t="s">
        <v>1367</v>
      </c>
      <c r="D435" t="s">
        <v>1405</v>
      </c>
      <c r="E435" s="373">
        <f>SUMPRODUCT($K$2:$BQ$2,$K435:$BQ435)/$J$2</f>
        <v>0.075007575757575759</v>
      </c>
      <c r="F435" s="379">
        <f>SUMPRODUCT($K$2:$BQ$2,$K435:$BQ435)</f>
        <v>19.802</v>
      </c>
      <c r="G435" s="373">
        <f>SUMPRODUCT($K$3:$BQ$3,$K435:$BQ435)/$J$3</f>
        <v>0.062316940451745378</v>
      </c>
      <c r="H435" s="379">
        <f>SUMPRODUCT($K$3:$BQ$3,$K435:$BQ435)</f>
        <v>606.967</v>
      </c>
      <c r="I435" s="373">
        <f>CORREL($K$4:$BQ$4,$K435:$BQ435)</f>
        <v>0.21029098369857602</v>
      </c>
      <c r="J435" s="379">
        <f>$E435/$G435*100</f>
        <v>120.36466362731217</v>
      </c>
      <c r="K435" s="380">
        <f t="array" aca="true" ref="K435">INDEX(KM_PCT,MATCH($A435,'Knowledge - Percentages'!$B:$B,0),'Data - Knowledge'!K$8)/100</f>
        <v>0.052000000000000005</v>
      </c>
      <c r="L435" s="380">
        <f t="array" aca="true" ref="L435">INDEX(KM_PCT,MATCH($A435,'Knowledge - Percentages'!$B:$B,0),'Data - Knowledge'!L$8)/100</f>
        <v>0.052000000000000005</v>
      </c>
      <c r="M435" s="380">
        <f t="array" aca="true" ref="M435">INDEX(KM_PCT,MATCH($A435,'Knowledge - Percentages'!$B:$B,0),'Data - Knowledge'!M$8)/100</f>
        <v>0.052000000000000005</v>
      </c>
      <c r="N435" s="380">
        <f t="array" aca="true" ref="N435">INDEX(KM_PCT,MATCH($A435,'Knowledge - Percentages'!$B:$B,0),'Data - Knowledge'!N$8)/100</f>
        <v>0.05</v>
      </c>
      <c r="O435" s="380">
        <f t="array" aca="true" ref="O435">INDEX(KM_PCT,MATCH($A435,'Knowledge - Percentages'!$B:$B,0),'Data - Knowledge'!O$8)/100</f>
        <v>0.052000000000000005</v>
      </c>
      <c r="P435" s="380">
        <f t="array" aca="true" ref="P435">INDEX(KM_PCT,MATCH($A435,'Knowledge - Percentages'!$B:$B,0),'Data - Knowledge'!P$8)/100</f>
        <v>0.052000000000000005</v>
      </c>
      <c r="Q435" s="380">
        <f t="array" aca="true" ref="Q435">INDEX(KM_PCT,MATCH($A435,'Knowledge - Percentages'!$B:$B,0),'Data - Knowledge'!Q$8)/100</f>
        <v>0.052000000000000005</v>
      </c>
      <c r="R435" s="380">
        <f t="array" aca="true" ref="R435">INDEX(KM_PCT,MATCH($A435,'Knowledge - Percentages'!$B:$B,0),'Data - Knowledge'!R$8)/100</f>
        <v>0.052000000000000005</v>
      </c>
      <c r="S435" s="380">
        <f t="array" aca="true" ref="S435">INDEX(KM_PCT,MATCH($A435,'Knowledge - Percentages'!$B:$B,0),'Data - Knowledge'!S$8)/100</f>
        <v>0.052000000000000005</v>
      </c>
      <c r="T435" s="380">
        <f t="array" aca="true" ref="T435">INDEX(KM_PCT,MATCH($A435,'Knowledge - Percentages'!$B:$B,0),'Data - Knowledge'!T$8)/100</f>
        <v>0.040999999999999995</v>
      </c>
      <c r="U435" s="380">
        <f t="array" aca="true" ref="U435">INDEX(KM_PCT,MATCH($A435,'Knowledge - Percentages'!$B:$B,0),'Data - Knowledge'!U$8)/100</f>
        <v>0.052000000000000005</v>
      </c>
      <c r="V435" s="380">
        <f t="array" aca="true" ref="V435">INDEX(KM_PCT,MATCH($A435,'Knowledge - Percentages'!$B:$B,0),'Data - Knowledge'!V$8)/100</f>
        <v>0.052000000000000005</v>
      </c>
      <c r="W435" s="380">
        <f t="array" aca="true" ref="W435">INDEX(KM_PCT,MATCH($A435,'Knowledge - Percentages'!$B:$B,0),'Data - Knowledge'!W$8)/100</f>
        <v>0.052000000000000005</v>
      </c>
      <c r="X435" s="380">
        <f t="array" aca="true" ref="X435">INDEX(KM_PCT,MATCH($A435,'Knowledge - Percentages'!$B:$B,0),'Data - Knowledge'!X$8)/100</f>
        <v>0.071</v>
      </c>
      <c r="Y435" s="380">
        <f t="array" aca="true" ref="Y435">INDEX(KM_PCT,MATCH($A435,'Knowledge - Percentages'!$B:$B,0),'Data - Knowledge'!Y$8)/100</f>
        <v>0.071</v>
      </c>
      <c r="Z435" s="380">
        <f t="array" aca="true" ref="Z435">INDEX(KM_PCT,MATCH($A435,'Knowledge - Percentages'!$B:$B,0),'Data - Knowledge'!Z$8)/100</f>
        <v>0.067</v>
      </c>
      <c r="AA435" s="380">
        <f t="array" aca="true" ref="AA435">INDEX(KM_PCT,MATCH($A435,'Knowledge - Percentages'!$B:$B,0),'Data - Knowledge'!AA$8)/100</f>
        <v>0.077</v>
      </c>
      <c r="AB435" s="380">
        <f t="array" aca="true" ref="AB435">INDEX(KM_PCT,MATCH($A435,'Knowledge - Percentages'!$B:$B,0),'Data - Knowledge'!AB$8)/100</f>
        <v>0.071</v>
      </c>
      <c r="AC435" s="380">
        <f t="array" aca="true" ref="AC435">INDEX(KM_PCT,MATCH($A435,'Knowledge - Percentages'!$B:$B,0),'Data - Knowledge'!AC$8)/100</f>
        <v>0.073</v>
      </c>
      <c r="AD435" s="380">
        <f t="array" aca="true" ref="AD435">INDEX(KM_PCT,MATCH($A435,'Knowledge - Percentages'!$B:$B,0),'Data - Knowledge'!AD$8)/100</f>
        <v>0.071</v>
      </c>
      <c r="AE435" s="380">
        <f t="array" aca="true" ref="AE435">INDEX(KM_PCT,MATCH($A435,'Knowledge - Percentages'!$B:$B,0),'Data - Knowledge'!AE$8)/100</f>
        <v>0.077</v>
      </c>
      <c r="AF435" s="380">
        <f t="array" aca="true" ref="AF435">INDEX(KM_PCT,MATCH($A435,'Knowledge - Percentages'!$B:$B,0),'Data - Knowledge'!AF$8)/100</f>
        <v>0.077</v>
      </c>
      <c r="AG435" s="380">
        <f t="array" aca="true" ref="AG435">INDEX(KM_PCT,MATCH($A435,'Knowledge - Percentages'!$B:$B,0),'Data - Knowledge'!AG$8)/100</f>
        <v>0.077</v>
      </c>
      <c r="AH435" s="380">
        <f t="array" aca="true" ref="AH435">INDEX(KM_PCT,MATCH($A435,'Knowledge - Percentages'!$B:$B,0),'Data - Knowledge'!AH$8)/100</f>
        <v>0.063</v>
      </c>
      <c r="AI435" s="380">
        <f t="array" aca="true" ref="AI435">INDEX(KM_PCT,MATCH($A435,'Knowledge - Percentages'!$B:$B,0),'Data - Knowledge'!AI$8)/100</f>
        <v>0.071</v>
      </c>
      <c r="AJ435" s="380">
        <f t="array" aca="true" ref="AJ435">INDEX(KM_PCT,MATCH($A435,'Knowledge - Percentages'!$B:$B,0),'Data - Knowledge'!AJ$8)/100</f>
        <v>0.07</v>
      </c>
      <c r="AK435" s="380">
        <f t="array" aca="true" ref="AK435">INDEX(KM_PCT,MATCH($A435,'Knowledge - Percentages'!$B:$B,0),'Data - Knowledge'!AK$8)/100</f>
        <v>0.057</v>
      </c>
      <c r="AL435" s="380">
        <f t="array" aca="true" ref="AL435">INDEX(KM_PCT,MATCH($A435,'Knowledge - Percentages'!$B:$B,0),'Data - Knowledge'!AL$8)/100</f>
        <v>0.057</v>
      </c>
      <c r="AM435" s="380">
        <f t="array" aca="true" ref="AM435">INDEX(KM_PCT,MATCH($A435,'Knowledge - Percentages'!$B:$B,0),'Data - Knowledge'!AM$8)/100</f>
        <v>0.057</v>
      </c>
      <c r="AN435" s="380">
        <f t="array" aca="true" ref="AN435">INDEX(KM_PCT,MATCH($A435,'Knowledge - Percentages'!$B:$B,0),'Data - Knowledge'!AN$8)/100</f>
        <v>0.07400000000000001</v>
      </c>
      <c r="AO435" s="380">
        <f t="array" aca="true" ref="AO435">INDEX(KM_PCT,MATCH($A435,'Knowledge - Percentages'!$B:$B,0),'Data - Knowledge'!AO$8)/100</f>
        <v>0.11699999999999999</v>
      </c>
      <c r="AP435" s="380">
        <f t="array" aca="true" ref="AP435">INDEX(KM_PCT,MATCH($A435,'Knowledge - Percentages'!$B:$B,0),'Data - Knowledge'!AP$8)/100</f>
        <v>0.064</v>
      </c>
      <c r="AQ435" s="380">
        <f t="array" aca="true" ref="AQ435">INDEX(KM_PCT,MATCH($A435,'Knowledge - Percentages'!$B:$B,0),'Data - Knowledge'!AQ$8)/100</f>
        <v>0.066</v>
      </c>
      <c r="AR435" s="380">
        <f t="array" aca="true" ref="AR435">INDEX(KM_PCT,MATCH($A435,'Knowledge - Percentages'!$B:$B,0),'Data - Knowledge'!AR$8)/100</f>
        <v>0.073</v>
      </c>
      <c r="AS435" s="380">
        <f t="array" aca="true" ref="AS435">INDEX(KM_PCT,MATCH($A435,'Knowledge - Percentages'!$B:$B,0),'Data - Knowledge'!AS$8)/100</f>
        <v>0.077</v>
      </c>
      <c r="AT435" s="380">
        <f t="array" aca="true" ref="AT435">INDEX(KM_PCT,MATCH($A435,'Knowledge - Percentages'!$B:$B,0),'Data - Knowledge'!AT$8)/100</f>
        <v>0.077</v>
      </c>
      <c r="AU435" s="380">
        <f t="array" aca="true" ref="AU435">INDEX(KM_PCT,MATCH($A435,'Knowledge - Percentages'!$B:$B,0),'Data - Knowledge'!AU$8)/100</f>
        <v>0.077</v>
      </c>
      <c r="AV435" s="380">
        <f t="array" aca="true" ref="AV435">INDEX(KM_PCT,MATCH($A435,'Knowledge - Percentages'!$B:$B,0),'Data - Knowledge'!AV$8)/100</f>
        <v>0.077</v>
      </c>
      <c r="AW435" s="380">
        <f t="array" aca="true" ref="AW435">INDEX(KM_PCT,MATCH($A435,'Knowledge - Percentages'!$B:$B,0),'Data - Knowledge'!AW$8)/100</f>
        <v>0.077</v>
      </c>
      <c r="AX435" s="380">
        <f t="array" aca="true" ref="AX435">INDEX(KM_PCT,MATCH($A435,'Knowledge - Percentages'!$B:$B,0),'Data - Knowledge'!AX$8)/100</f>
        <v>0.077</v>
      </c>
      <c r="AY435" s="380">
        <f t="array" aca="true" ref="AY435">INDEX(KM_PCT,MATCH($A435,'Knowledge - Percentages'!$B:$B,0),'Data - Knowledge'!AY$8)/100</f>
        <v>0.08</v>
      </c>
      <c r="AZ435" s="380">
        <f t="array" aca="true" ref="AZ435">INDEX(KM_PCT,MATCH($A435,'Knowledge - Percentages'!$B:$B,0),'Data - Knowledge'!AZ$8)/100</f>
        <v>0.087</v>
      </c>
      <c r="BA435" s="380">
        <f t="array" aca="true" ref="BA435">INDEX(KM_PCT,MATCH($A435,'Knowledge - Percentages'!$B:$B,0),'Data - Knowledge'!BA$8)/100</f>
        <v>0.08</v>
      </c>
      <c r="BB435" s="380">
        <f t="array" aca="true" ref="BB435">INDEX(KM_PCT,MATCH($A435,'Knowledge - Percentages'!$B:$B,0),'Data - Knowledge'!BB$8)/100</f>
        <v>0.08</v>
      </c>
      <c r="BC435" s="380">
        <f t="array" aca="true" ref="BC435">INDEX(KM_PCT,MATCH($A435,'Knowledge - Percentages'!$B:$B,0),'Data - Knowledge'!BC$8)/100</f>
        <v>0.077</v>
      </c>
      <c r="BD435" s="380">
        <f t="array" aca="true" ref="BD435">INDEX(KM_PCT,MATCH($A435,'Knowledge - Percentages'!$B:$B,0),'Data - Knowledge'!BD$8)/100</f>
        <v>0.077</v>
      </c>
      <c r="BE435" s="380">
        <f t="array" aca="true" ref="BE435">INDEX(KM_PCT,MATCH($A435,'Knowledge - Percentages'!$B:$B,0),'Data - Knowledge'!BE$8)/100</f>
        <v>0.077</v>
      </c>
      <c r="BF435" s="380">
        <f t="array" aca="true" ref="BF435">INDEX(KM_PCT,MATCH($A435,'Knowledge - Percentages'!$B:$B,0),'Data - Knowledge'!BF$8)/100</f>
        <v>0.077</v>
      </c>
      <c r="BG435" s="380">
        <f t="array" aca="true" ref="BG435">INDEX(KM_PCT,MATCH($A435,'Knowledge - Percentages'!$B:$B,0),'Data - Knowledge'!BG$8)/100</f>
        <v>0.075</v>
      </c>
      <c r="BH435" s="380">
        <f t="array" aca="true" ref="BH435">INDEX(KM_PCT,MATCH($A435,'Knowledge - Percentages'!$B:$B,0),'Data - Knowledge'!BH$8)/100</f>
        <v>0.075</v>
      </c>
      <c r="BI435" s="380">
        <f t="array" aca="true" ref="BI435">INDEX(KM_PCT,MATCH($A435,'Knowledge - Percentages'!$B:$B,0),'Data - Knowledge'!BI$8)/100</f>
        <v>0.077</v>
      </c>
      <c r="BJ435" s="380">
        <f t="array" aca="true" ref="BJ435">INDEX(KM_PCT,MATCH($A435,'Knowledge - Percentages'!$B:$B,0),'Data - Knowledge'!BJ$8)/100</f>
        <v>0.086</v>
      </c>
      <c r="BK435" s="380">
        <f t="array" aca="true" ref="BK435">INDEX(KM_PCT,MATCH($A435,'Knowledge - Percentages'!$B:$B,0),'Data - Knowledge'!BK$8)/100</f>
        <v>0.079</v>
      </c>
      <c r="BL435" s="380">
        <f t="array" aca="true" ref="BL435">INDEX(KM_PCT,MATCH($A435,'Knowledge - Percentages'!$B:$B,0),'Data - Knowledge'!BL$8)/100</f>
        <v>0.079</v>
      </c>
      <c r="BM435" s="380">
        <f t="array" aca="true" ref="BM435">INDEX(KM_PCT,MATCH($A435,'Knowledge - Percentages'!$B:$B,0),'Data - Knowledge'!BM$8)/100</f>
        <v>0.079</v>
      </c>
      <c r="BN435" s="380">
        <f t="array" aca="true" ref="BN435">INDEX(KM_PCT,MATCH($A435,'Knowledge - Percentages'!$B:$B,0),'Data - Knowledge'!BN$8)/100</f>
        <v>0.079</v>
      </c>
      <c r="BO435" s="380">
        <f t="array" aca="true" ref="BO435">INDEX(KM_PCT,MATCH($A435,'Knowledge - Percentages'!$B:$B,0),'Data - Knowledge'!BO$8)/100</f>
        <v>0.075</v>
      </c>
      <c r="BP435" s="380">
        <f t="array" aca="true" ref="BP435">INDEX(KM_PCT,MATCH($A435,'Knowledge - Percentages'!$B:$B,0),'Data - Knowledge'!BP$8)/100</f>
        <v>0.075</v>
      </c>
      <c r="BQ435" s="380">
        <f t="array" aca="true" ref="BQ435">INDEX(KM_PCT,MATCH($A435,'Knowledge - Percentages'!$B:$B,0),'Data - Knowledge'!BQ$8)/100</f>
        <v>0.075</v>
      </c>
    </row>
    <row r="436" spans="1:69">
      <c r="A436" t="s">
        <v>1406</v>
      </c>
      <c r="B436" t="s">
        <v>1195</v>
      </c>
      <c r="C436" t="s">
        <v>1367</v>
      </c>
      <c r="D436" t="s">
        <v>1407</v>
      </c>
      <c r="E436" s="373">
        <f>SUMPRODUCT($K$2:$BQ$2,$K436:$BQ436)/$J$2</f>
        <v>0.011549242424242424</v>
      </c>
      <c r="F436" s="379">
        <f>SUMPRODUCT($K$2:$BQ$2,$K436:$BQ436)</f>
        <v>3.049</v>
      </c>
      <c r="G436" s="373">
        <f>SUMPRODUCT($K$3:$BQ$3,$K436:$BQ436)/$J$3</f>
        <v>0.01067700205338809</v>
      </c>
      <c r="H436" s="379">
        <f>SUMPRODUCT($K$3:$BQ$3,$K436:$BQ436)</f>
        <v>103.994</v>
      </c>
      <c r="I436" s="373">
        <f>CORREL($K$4:$BQ$4,$K436:$BQ436)</f>
        <v>-0.076946963769729163</v>
      </c>
      <c r="J436" s="379">
        <f>$E436/$G436*100</f>
        <v>108.16933785806991</v>
      </c>
      <c r="K436" s="380">
        <f t="array" aca="true" ref="K436">INDEX(KM_PCT,MATCH($A436,'Knowledge - Percentages'!$B:$B,0),'Data - Knowledge'!K$8)/100</f>
        <v>0.016</v>
      </c>
      <c r="L436" s="380">
        <f t="array" aca="true" ref="L436">INDEX(KM_PCT,MATCH($A436,'Knowledge - Percentages'!$B:$B,0),'Data - Knowledge'!L$8)/100</f>
        <v>0.012</v>
      </c>
      <c r="M436" s="380">
        <f t="array" aca="true" ref="M436">INDEX(KM_PCT,MATCH($A436,'Knowledge - Percentages'!$B:$B,0),'Data - Knowledge'!M$8)/100</f>
        <v>0.012</v>
      </c>
      <c r="N436" s="380">
        <f t="array" aca="true" ref="N436">INDEX(KM_PCT,MATCH($A436,'Knowledge - Percentages'!$B:$B,0),'Data - Knowledge'!N$8)/100</f>
        <v>0.008</v>
      </c>
      <c r="O436" s="380">
        <f t="array" aca="true" ref="O436">INDEX(KM_PCT,MATCH($A436,'Knowledge - Percentages'!$B:$B,0),'Data - Knowledge'!O$8)/100</f>
        <v>0.013000000000000001</v>
      </c>
      <c r="P436" s="380">
        <f t="array" aca="true" ref="P436">INDEX(KM_PCT,MATCH($A436,'Knowledge - Percentages'!$B:$B,0),'Data - Knowledge'!P$8)/100</f>
        <v>0.013000000000000001</v>
      </c>
      <c r="Q436" s="380">
        <f t="array" aca="true" ref="Q436">INDEX(KM_PCT,MATCH($A436,'Knowledge - Percentages'!$B:$B,0),'Data - Knowledge'!Q$8)/100</f>
        <v>0.013000000000000001</v>
      </c>
      <c r="R436" s="380">
        <f t="array" aca="true" ref="R436">INDEX(KM_PCT,MATCH($A436,'Knowledge - Percentages'!$B:$B,0),'Data - Knowledge'!R$8)/100</f>
        <v>0.022000000000000002</v>
      </c>
      <c r="S436" s="380">
        <f t="array" aca="true" ref="S436">INDEX(KM_PCT,MATCH($A436,'Knowledge - Percentages'!$B:$B,0),'Data - Knowledge'!S$8)/100</f>
        <v>0.015</v>
      </c>
      <c r="T436" s="380">
        <f t="array" aca="true" ref="T436">INDEX(KM_PCT,MATCH($A436,'Knowledge - Percentages'!$B:$B,0),'Data - Knowledge'!T$8)/100</f>
        <v>0.01</v>
      </c>
      <c r="U436" s="380">
        <f t="array" aca="true" ref="U436">INDEX(KM_PCT,MATCH($A436,'Knowledge - Percentages'!$B:$B,0),'Data - Knowledge'!U$8)/100</f>
        <v>0.006</v>
      </c>
      <c r="V436" s="380">
        <f t="array" aca="true" ref="V436">INDEX(KM_PCT,MATCH($A436,'Knowledge - Percentages'!$B:$B,0),'Data - Knowledge'!V$8)/100</f>
        <v>0.01</v>
      </c>
      <c r="W436" s="380">
        <f t="array" aca="true" ref="W436">INDEX(KM_PCT,MATCH($A436,'Knowledge - Percentages'!$B:$B,0),'Data - Knowledge'!W$8)/100</f>
        <v>0.01</v>
      </c>
      <c r="X436" s="380">
        <f t="array" aca="true" ref="X436">INDEX(KM_PCT,MATCH($A436,'Knowledge - Percentages'!$B:$B,0),'Data - Knowledge'!X$8)/100</f>
        <v>0.013999999999999999</v>
      </c>
      <c r="Y436" s="380">
        <f t="array" aca="true" ref="Y436">INDEX(KM_PCT,MATCH($A436,'Knowledge - Percentages'!$B:$B,0),'Data - Knowledge'!Y$8)/100</f>
        <v>0.017</v>
      </c>
      <c r="Z436" s="380">
        <f t="array" aca="true" ref="Z436">INDEX(KM_PCT,MATCH($A436,'Knowledge - Percentages'!$B:$B,0),'Data - Knowledge'!Z$8)/100</f>
        <v>0.038</v>
      </c>
      <c r="AA436" s="380">
        <f t="array" aca="true" ref="AA436">INDEX(KM_PCT,MATCH($A436,'Knowledge - Percentages'!$B:$B,0),'Data - Knowledge'!AA$8)/100</f>
        <v>0.017</v>
      </c>
      <c r="AB436" s="380">
        <f t="array" aca="true" ref="AB436">INDEX(KM_PCT,MATCH($A436,'Knowledge - Percentages'!$B:$B,0),'Data - Knowledge'!AB$8)/100</f>
        <v>0.013000000000000001</v>
      </c>
      <c r="AC436" s="380">
        <f t="array" aca="true" ref="AC436">INDEX(KM_PCT,MATCH($A436,'Knowledge - Percentages'!$B:$B,0),'Data - Knowledge'!AC$8)/100</f>
        <v>0.013000000000000001</v>
      </c>
      <c r="AD436" s="380">
        <f t="array" aca="true" ref="AD436">INDEX(KM_PCT,MATCH($A436,'Knowledge - Percentages'!$B:$B,0),'Data - Knowledge'!AD$8)/100</f>
        <v>0.013000000000000001</v>
      </c>
      <c r="AE436" s="380">
        <f t="array" aca="true" ref="AE436">INDEX(KM_PCT,MATCH($A436,'Knowledge - Percentages'!$B:$B,0),'Data - Knowledge'!AE$8)/100</f>
        <v>0.0090000000000000011</v>
      </c>
      <c r="AF436" s="380">
        <f t="array" aca="true" ref="AF436">INDEX(KM_PCT,MATCH($A436,'Knowledge - Percentages'!$B:$B,0),'Data - Knowledge'!AF$8)/100</f>
        <v>0.0090000000000000011</v>
      </c>
      <c r="AG436" s="380">
        <f t="array" aca="true" ref="AG436">INDEX(KM_PCT,MATCH($A436,'Knowledge - Percentages'!$B:$B,0),'Data - Knowledge'!AG$8)/100</f>
        <v>0.0090000000000000011</v>
      </c>
      <c r="AH436" s="380">
        <f t="array" aca="true" ref="AH436">INDEX(KM_PCT,MATCH($A436,'Knowledge - Percentages'!$B:$B,0),'Data - Knowledge'!AH$8)/100</f>
        <v>0.0069999999999999993</v>
      </c>
      <c r="AI436" s="380">
        <f t="array" aca="true" ref="AI436">INDEX(KM_PCT,MATCH($A436,'Knowledge - Percentages'!$B:$B,0),'Data - Knowledge'!AI$8)/100</f>
        <v>0.0090000000000000011</v>
      </c>
      <c r="AJ436" s="380">
        <f t="array" aca="true" ref="AJ436">INDEX(KM_PCT,MATCH($A436,'Knowledge - Percentages'!$B:$B,0),'Data - Knowledge'!AJ$8)/100</f>
        <v>0.0090000000000000011</v>
      </c>
      <c r="AK436" s="380">
        <f t="array" aca="true" ref="AK436">INDEX(KM_PCT,MATCH($A436,'Knowledge - Percentages'!$B:$B,0),'Data - Knowledge'!AK$8)/100</f>
        <v>0.0090000000000000011</v>
      </c>
      <c r="AL436" s="380">
        <f t="array" aca="true" ref="AL436">INDEX(KM_PCT,MATCH($A436,'Knowledge - Percentages'!$B:$B,0),'Data - Knowledge'!AL$8)/100</f>
        <v>0.0090000000000000011</v>
      </c>
      <c r="AM436" s="380">
        <f t="array" aca="true" ref="AM436">INDEX(KM_PCT,MATCH($A436,'Knowledge - Percentages'!$B:$B,0),'Data - Knowledge'!AM$8)/100</f>
        <v>0.0090000000000000011</v>
      </c>
      <c r="AN436" s="380">
        <f t="array" aca="true" ref="AN436">INDEX(KM_PCT,MATCH($A436,'Knowledge - Percentages'!$B:$B,0),'Data - Knowledge'!AN$8)/100</f>
        <v>0.0090000000000000011</v>
      </c>
      <c r="AO436" s="380">
        <f t="array" aca="true" ref="AO436">INDEX(KM_PCT,MATCH($A436,'Knowledge - Percentages'!$B:$B,0),'Data - Knowledge'!AO$8)/100</f>
        <v>0.0090000000000000011</v>
      </c>
      <c r="AP436" s="380">
        <f t="array" aca="true" ref="AP436">INDEX(KM_PCT,MATCH($A436,'Knowledge - Percentages'!$B:$B,0),'Data - Knowledge'!AP$8)/100</f>
        <v>0.0090000000000000011</v>
      </c>
      <c r="AQ436" s="380">
        <f t="array" aca="true" ref="AQ436">INDEX(KM_PCT,MATCH($A436,'Knowledge - Percentages'!$B:$B,0),'Data - Knowledge'!AQ$8)/100</f>
        <v>0.0090000000000000011</v>
      </c>
      <c r="AR436" s="380">
        <f t="array" aca="true" ref="AR436">INDEX(KM_PCT,MATCH($A436,'Knowledge - Percentages'!$B:$B,0),'Data - Knowledge'!AR$8)/100</f>
        <v>0.012</v>
      </c>
      <c r="AS436" s="380">
        <f t="array" aca="true" ref="AS436">INDEX(KM_PCT,MATCH($A436,'Knowledge - Percentages'!$B:$B,0),'Data - Knowledge'!AS$8)/100</f>
        <v>0.012</v>
      </c>
      <c r="AT436" s="380">
        <f t="array" aca="true" ref="AT436">INDEX(KM_PCT,MATCH($A436,'Knowledge - Percentages'!$B:$B,0),'Data - Knowledge'!AT$8)/100</f>
        <v>0.012</v>
      </c>
      <c r="AU436" s="380">
        <f t="array" aca="true" ref="AU436">INDEX(KM_PCT,MATCH($A436,'Knowledge - Percentages'!$B:$B,0),'Data - Knowledge'!AU$8)/100</f>
        <v>0.012</v>
      </c>
      <c r="AV436" s="380">
        <f t="array" aca="true" ref="AV436">INDEX(KM_PCT,MATCH($A436,'Knowledge - Percentages'!$B:$B,0),'Data - Knowledge'!AV$8)/100</f>
        <v>0.01</v>
      </c>
      <c r="AW436" s="380">
        <f t="array" aca="true" ref="AW436">INDEX(KM_PCT,MATCH($A436,'Knowledge - Percentages'!$B:$B,0),'Data - Knowledge'!AW$8)/100</f>
        <v>0.0069999999999999993</v>
      </c>
      <c r="AX436" s="380">
        <f t="array" aca="true" ref="AX436">INDEX(KM_PCT,MATCH($A436,'Knowledge - Percentages'!$B:$B,0),'Data - Knowledge'!AX$8)/100</f>
        <v>0.032</v>
      </c>
      <c r="AY436" s="380">
        <f t="array" aca="true" ref="AY436">INDEX(KM_PCT,MATCH($A436,'Knowledge - Percentages'!$B:$B,0),'Data - Knowledge'!AY$8)/100</f>
        <v>0.012</v>
      </c>
      <c r="AZ436" s="380">
        <f t="array" aca="true" ref="AZ436">INDEX(KM_PCT,MATCH($A436,'Knowledge - Percentages'!$B:$B,0),'Data - Knowledge'!AZ$8)/100</f>
        <v>0.012</v>
      </c>
      <c r="BA436" s="380">
        <f t="array" aca="true" ref="BA436">INDEX(KM_PCT,MATCH($A436,'Knowledge - Percentages'!$B:$B,0),'Data - Knowledge'!BA$8)/100</f>
        <v>0.012</v>
      </c>
      <c r="BB436" s="380">
        <f t="array" aca="true" ref="BB436">INDEX(KM_PCT,MATCH($A436,'Knowledge - Percentages'!$B:$B,0),'Data - Knowledge'!BB$8)/100</f>
        <v>0.01</v>
      </c>
      <c r="BC436" s="380">
        <f t="array" aca="true" ref="BC436">INDEX(KM_PCT,MATCH($A436,'Knowledge - Percentages'!$B:$B,0),'Data - Knowledge'!BC$8)/100</f>
        <v>0.008</v>
      </c>
      <c r="BD436" s="380">
        <f t="array" aca="true" ref="BD436">INDEX(KM_PCT,MATCH($A436,'Knowledge - Percentages'!$B:$B,0),'Data - Knowledge'!BD$8)/100</f>
        <v>0.008</v>
      </c>
      <c r="BE436" s="380">
        <f t="array" aca="true" ref="BE436">INDEX(KM_PCT,MATCH($A436,'Knowledge - Percentages'!$B:$B,0),'Data - Knowledge'!BE$8)/100</f>
        <v>0.008</v>
      </c>
      <c r="BF436" s="380">
        <f t="array" aca="true" ref="BF436">INDEX(KM_PCT,MATCH($A436,'Knowledge - Percentages'!$B:$B,0),'Data - Knowledge'!BF$8)/100</f>
        <v>0.008</v>
      </c>
      <c r="BG436" s="380">
        <f t="array" aca="true" ref="BG436">INDEX(KM_PCT,MATCH($A436,'Knowledge - Percentages'!$B:$B,0),'Data - Knowledge'!BG$8)/100</f>
        <v>0.013000000000000001</v>
      </c>
      <c r="BH436" s="380">
        <f t="array" aca="true" ref="BH436">INDEX(KM_PCT,MATCH($A436,'Knowledge - Percentages'!$B:$B,0),'Data - Knowledge'!BH$8)/100</f>
        <v>0.013000000000000001</v>
      </c>
      <c r="BI436" s="380">
        <f t="array" aca="true" ref="BI436">INDEX(KM_PCT,MATCH($A436,'Knowledge - Percentages'!$B:$B,0),'Data - Knowledge'!BI$8)/100</f>
        <v>0.013000000000000001</v>
      </c>
      <c r="BJ436" s="380">
        <f t="array" aca="true" ref="BJ436">INDEX(KM_PCT,MATCH($A436,'Knowledge - Percentages'!$B:$B,0),'Data - Knowledge'!BJ$8)/100</f>
        <v>0.013000000000000001</v>
      </c>
      <c r="BK436" s="380">
        <f t="array" aca="true" ref="BK436">INDEX(KM_PCT,MATCH($A436,'Knowledge - Percentages'!$B:$B,0),'Data - Knowledge'!BK$8)/100</f>
        <v>0.013000000000000001</v>
      </c>
      <c r="BL436" s="380">
        <f t="array" aca="true" ref="BL436">INDEX(KM_PCT,MATCH($A436,'Knowledge - Percentages'!$B:$B,0),'Data - Knowledge'!BL$8)/100</f>
        <v>0.013000000000000001</v>
      </c>
      <c r="BM436" s="380">
        <f t="array" aca="true" ref="BM436">INDEX(KM_PCT,MATCH($A436,'Knowledge - Percentages'!$B:$B,0),'Data - Knowledge'!BM$8)/100</f>
        <v>0.011000000000000001</v>
      </c>
      <c r="BN436" s="380">
        <f t="array" aca="true" ref="BN436">INDEX(KM_PCT,MATCH($A436,'Knowledge - Percentages'!$B:$B,0),'Data - Knowledge'!BN$8)/100</f>
        <v>0.013000000000000001</v>
      </c>
      <c r="BO436" s="380">
        <f t="array" aca="true" ref="BO436">INDEX(KM_PCT,MATCH($A436,'Knowledge - Percentages'!$B:$B,0),'Data - Knowledge'!BO$8)/100</f>
        <v>0.017</v>
      </c>
      <c r="BP436" s="380">
        <f t="array" aca="true" ref="BP436">INDEX(KM_PCT,MATCH($A436,'Knowledge - Percentages'!$B:$B,0),'Data - Knowledge'!BP$8)/100</f>
        <v>0.017</v>
      </c>
      <c r="BQ436" s="380">
        <f t="array" aca="true" ref="BQ436">INDEX(KM_PCT,MATCH($A436,'Knowledge - Percentages'!$B:$B,0),'Data - Knowledge'!BQ$8)/100</f>
        <v>0.017</v>
      </c>
    </row>
    <row r="437" spans="1:69">
      <c r="A437" t="s">
        <v>1408</v>
      </c>
      <c r="B437" t="s">
        <v>1195</v>
      </c>
      <c r="C437" t="s">
        <v>1367</v>
      </c>
      <c r="D437" t="s">
        <v>1409</v>
      </c>
      <c r="E437" s="373">
        <f>SUMPRODUCT($K$2:$BQ$2,$K437:$BQ437)/$J$2</f>
        <v>0.036810606060606058</v>
      </c>
      <c r="F437" s="379">
        <f>SUMPRODUCT($K$2:$BQ$2,$K437:$BQ437)</f>
        <v>9.718</v>
      </c>
      <c r="G437" s="373">
        <f>SUMPRODUCT($K$3:$BQ$3,$K437:$BQ437)/$J$3</f>
        <v>0.037055954825462</v>
      </c>
      <c r="H437" s="379">
        <f>SUMPRODUCT($K$3:$BQ$3,$K437:$BQ437)</f>
        <v>360.9249999999999</v>
      </c>
      <c r="I437" s="373">
        <f>CORREL($K$4:$BQ$4,$K437:$BQ437)</f>
        <v>-0.15538576663234852</v>
      </c>
      <c r="J437" s="379">
        <f>$E437/$G437*100</f>
        <v>99.337896524292617</v>
      </c>
      <c r="K437" s="380">
        <f t="array" aca="true" ref="K437">INDEX(KM_PCT,MATCH($A437,'Knowledge - Percentages'!$B:$B,0),'Data - Knowledge'!K$8)/100</f>
        <v>0.039</v>
      </c>
      <c r="L437" s="380">
        <f t="array" aca="true" ref="L437">INDEX(KM_PCT,MATCH($A437,'Knowledge - Percentages'!$B:$B,0),'Data - Knowledge'!L$8)/100</f>
        <v>0.039</v>
      </c>
      <c r="M437" s="380">
        <f t="array" aca="true" ref="M437">INDEX(KM_PCT,MATCH($A437,'Knowledge - Percentages'!$B:$B,0),'Data - Knowledge'!M$8)/100</f>
        <v>0.039</v>
      </c>
      <c r="N437" s="380">
        <f t="array" aca="true" ref="N437">INDEX(KM_PCT,MATCH($A437,'Knowledge - Percentages'!$B:$B,0),'Data - Knowledge'!N$8)/100</f>
        <v>0.039</v>
      </c>
      <c r="O437" s="380">
        <f t="array" aca="true" ref="O437">INDEX(KM_PCT,MATCH($A437,'Knowledge - Percentages'!$B:$B,0),'Data - Knowledge'!O$8)/100</f>
        <v>0.032</v>
      </c>
      <c r="P437" s="380">
        <f t="array" aca="true" ref="P437">INDEX(KM_PCT,MATCH($A437,'Knowledge - Percentages'!$B:$B,0),'Data - Knowledge'!P$8)/100</f>
        <v>0.039</v>
      </c>
      <c r="Q437" s="380">
        <f t="array" aca="true" ref="Q437">INDEX(KM_PCT,MATCH($A437,'Knowledge - Percentages'!$B:$B,0),'Data - Knowledge'!Q$8)/100</f>
        <v>0.024</v>
      </c>
      <c r="R437" s="380">
        <f t="array" aca="true" ref="R437">INDEX(KM_PCT,MATCH($A437,'Knowledge - Percentages'!$B:$B,0),'Data - Knowledge'!R$8)/100</f>
        <v>0.05</v>
      </c>
      <c r="S437" s="380">
        <f t="array" aca="true" ref="S437">INDEX(KM_PCT,MATCH($A437,'Knowledge - Percentages'!$B:$B,0),'Data - Knowledge'!S$8)/100</f>
        <v>0.039</v>
      </c>
      <c r="T437" s="380">
        <f t="array" aca="true" ref="T437">INDEX(KM_PCT,MATCH($A437,'Knowledge - Percentages'!$B:$B,0),'Data - Knowledge'!T$8)/100</f>
        <v>0.039</v>
      </c>
      <c r="U437" s="380">
        <f t="array" aca="true" ref="U437">INDEX(KM_PCT,MATCH($A437,'Knowledge - Percentages'!$B:$B,0),'Data - Knowledge'!U$8)/100</f>
        <v>0.039</v>
      </c>
      <c r="V437" s="380">
        <f t="array" aca="true" ref="V437">INDEX(KM_PCT,MATCH($A437,'Knowledge - Percentages'!$B:$B,0),'Data - Knowledge'!V$8)/100</f>
        <v>0.039</v>
      </c>
      <c r="W437" s="380">
        <f t="array" aca="true" ref="W437">INDEX(KM_PCT,MATCH($A437,'Knowledge - Percentages'!$B:$B,0),'Data - Knowledge'!W$8)/100</f>
        <v>0.039</v>
      </c>
      <c r="X437" s="380">
        <f t="array" aca="true" ref="X437">INDEX(KM_PCT,MATCH($A437,'Knowledge - Percentages'!$B:$B,0),'Data - Knowledge'!X$8)/100</f>
        <v>0.047</v>
      </c>
      <c r="Y437" s="380">
        <f t="array" aca="true" ref="Y437">INDEX(KM_PCT,MATCH($A437,'Knowledge - Percentages'!$B:$B,0),'Data - Knowledge'!Y$8)/100</f>
        <v>0.047</v>
      </c>
      <c r="Z437" s="380">
        <f t="array" aca="true" ref="Z437">INDEX(KM_PCT,MATCH($A437,'Knowledge - Percentages'!$B:$B,0),'Data - Knowledge'!Z$8)/100</f>
        <v>0.069</v>
      </c>
      <c r="AA437" s="380">
        <f t="array" aca="true" ref="AA437">INDEX(KM_PCT,MATCH($A437,'Knowledge - Percentages'!$B:$B,0),'Data - Knowledge'!AA$8)/100</f>
        <v>0.047</v>
      </c>
      <c r="AB437" s="380">
        <f t="array" aca="true" ref="AB437">INDEX(KM_PCT,MATCH($A437,'Knowledge - Percentages'!$B:$B,0),'Data - Knowledge'!AB$8)/100</f>
        <v>0.045</v>
      </c>
      <c r="AC437" s="380">
        <f t="array" aca="true" ref="AC437">INDEX(KM_PCT,MATCH($A437,'Knowledge - Percentages'!$B:$B,0),'Data - Knowledge'!AC$8)/100</f>
        <v>0.045</v>
      </c>
      <c r="AD437" s="380">
        <f t="array" aca="true" ref="AD437">INDEX(KM_PCT,MATCH($A437,'Knowledge - Percentages'!$B:$B,0),'Data - Knowledge'!AD$8)/100</f>
        <v>0.045</v>
      </c>
      <c r="AE437" s="380">
        <f t="array" aca="true" ref="AE437">INDEX(KM_PCT,MATCH($A437,'Knowledge - Percentages'!$B:$B,0),'Data - Knowledge'!AE$8)/100</f>
        <v>0.039</v>
      </c>
      <c r="AF437" s="380">
        <f t="array" aca="true" ref="AF437">INDEX(KM_PCT,MATCH($A437,'Knowledge - Percentages'!$B:$B,0),'Data - Knowledge'!AF$8)/100</f>
        <v>0.031</v>
      </c>
      <c r="AG437" s="380">
        <f t="array" aca="true" ref="AG437">INDEX(KM_PCT,MATCH($A437,'Knowledge - Percentages'!$B:$B,0),'Data - Knowledge'!AG$8)/100</f>
        <v>0.039</v>
      </c>
      <c r="AH437" s="380">
        <f t="array" aca="true" ref="AH437">INDEX(KM_PCT,MATCH($A437,'Knowledge - Percentages'!$B:$B,0),'Data - Knowledge'!AH$8)/100</f>
        <v>0.039</v>
      </c>
      <c r="AI437" s="380">
        <f t="array" aca="true" ref="AI437">INDEX(KM_PCT,MATCH($A437,'Knowledge - Percentages'!$B:$B,0),'Data - Knowledge'!AI$8)/100</f>
        <v>0.039</v>
      </c>
      <c r="AJ437" s="380">
        <f t="array" aca="true" ref="AJ437">INDEX(KM_PCT,MATCH($A437,'Knowledge - Percentages'!$B:$B,0),'Data - Knowledge'!AJ$8)/100</f>
        <v>0.039</v>
      </c>
      <c r="AK437" s="380">
        <f t="array" aca="true" ref="AK437">INDEX(KM_PCT,MATCH($A437,'Knowledge - Percentages'!$B:$B,0),'Data - Knowledge'!AK$8)/100</f>
        <v>0.036000000000000004</v>
      </c>
      <c r="AL437" s="380">
        <f t="array" aca="true" ref="AL437">INDEX(KM_PCT,MATCH($A437,'Knowledge - Percentages'!$B:$B,0),'Data - Knowledge'!AL$8)/100</f>
        <v>0.036000000000000004</v>
      </c>
      <c r="AM437" s="380">
        <f t="array" aca="true" ref="AM437">INDEX(KM_PCT,MATCH($A437,'Knowledge - Percentages'!$B:$B,0),'Data - Knowledge'!AM$8)/100</f>
        <v>0.036000000000000004</v>
      </c>
      <c r="AN437" s="380">
        <f t="array" aca="true" ref="AN437">INDEX(KM_PCT,MATCH($A437,'Knowledge - Percentages'!$B:$B,0),'Data - Knowledge'!AN$8)/100</f>
        <v>0.039</v>
      </c>
      <c r="AO437" s="380">
        <f t="array" aca="true" ref="AO437">INDEX(KM_PCT,MATCH($A437,'Knowledge - Percentages'!$B:$B,0),'Data - Knowledge'!AO$8)/100</f>
        <v>0.039</v>
      </c>
      <c r="AP437" s="380">
        <f t="array" aca="true" ref="AP437">INDEX(KM_PCT,MATCH($A437,'Knowledge - Percentages'!$B:$B,0),'Data - Knowledge'!AP$8)/100</f>
        <v>0.039</v>
      </c>
      <c r="AQ437" s="380">
        <f t="array" aca="true" ref="AQ437">INDEX(KM_PCT,MATCH($A437,'Knowledge - Percentages'!$B:$B,0),'Data - Knowledge'!AQ$8)/100</f>
        <v>0.039</v>
      </c>
      <c r="AR437" s="380">
        <f t="array" aca="true" ref="AR437">INDEX(KM_PCT,MATCH($A437,'Knowledge - Percentages'!$B:$B,0),'Data - Knowledge'!AR$8)/100</f>
        <v>0.035</v>
      </c>
      <c r="AS437" s="380">
        <f t="array" aca="true" ref="AS437">INDEX(KM_PCT,MATCH($A437,'Knowledge - Percentages'!$B:$B,0),'Data - Knowledge'!AS$8)/100</f>
        <v>0.035</v>
      </c>
      <c r="AT437" s="380">
        <f t="array" aca="true" ref="AT437">INDEX(KM_PCT,MATCH($A437,'Knowledge - Percentages'!$B:$B,0),'Data - Knowledge'!AT$8)/100</f>
        <v>0.035</v>
      </c>
      <c r="AU437" s="380">
        <f t="array" aca="true" ref="AU437">INDEX(KM_PCT,MATCH($A437,'Knowledge - Percentages'!$B:$B,0),'Data - Knowledge'!AU$8)/100</f>
        <v>0.03</v>
      </c>
      <c r="AV437" s="380">
        <f t="array" aca="true" ref="AV437">INDEX(KM_PCT,MATCH($A437,'Knowledge - Percentages'!$B:$B,0),'Data - Knowledge'!AV$8)/100</f>
        <v>0.03</v>
      </c>
      <c r="AW437" s="380">
        <f t="array" aca="true" ref="AW437">INDEX(KM_PCT,MATCH($A437,'Knowledge - Percentages'!$B:$B,0),'Data - Knowledge'!AW$8)/100</f>
        <v>0.03</v>
      </c>
      <c r="AX437" s="380">
        <f t="array" aca="true" ref="AX437">INDEX(KM_PCT,MATCH($A437,'Knowledge - Percentages'!$B:$B,0),'Data - Knowledge'!AX$8)/100</f>
        <v>0.03</v>
      </c>
      <c r="AY437" s="380">
        <f t="array" aca="true" ref="AY437">INDEX(KM_PCT,MATCH($A437,'Knowledge - Percentages'!$B:$B,0),'Data - Knowledge'!AY$8)/100</f>
        <v>0.035</v>
      </c>
      <c r="AZ437" s="380">
        <f t="array" aca="true" ref="AZ437">INDEX(KM_PCT,MATCH($A437,'Knowledge - Percentages'!$B:$B,0),'Data - Knowledge'!AZ$8)/100</f>
        <v>0.035</v>
      </c>
      <c r="BA437" s="380">
        <f t="array" aca="true" ref="BA437">INDEX(KM_PCT,MATCH($A437,'Knowledge - Percentages'!$B:$B,0),'Data - Knowledge'!BA$8)/100</f>
        <v>0.035</v>
      </c>
      <c r="BB437" s="380">
        <f t="array" aca="true" ref="BB437">INDEX(KM_PCT,MATCH($A437,'Knowledge - Percentages'!$B:$B,0),'Data - Knowledge'!BB$8)/100</f>
        <v>0.035</v>
      </c>
      <c r="BC437" s="380">
        <f t="array" aca="true" ref="BC437">INDEX(KM_PCT,MATCH($A437,'Knowledge - Percentages'!$B:$B,0),'Data - Knowledge'!BC$8)/100</f>
        <v>0.035</v>
      </c>
      <c r="BD437" s="380">
        <f t="array" aca="true" ref="BD437">INDEX(KM_PCT,MATCH($A437,'Knowledge - Percentages'!$B:$B,0),'Data - Knowledge'!BD$8)/100</f>
        <v>0.035</v>
      </c>
      <c r="BE437" s="380">
        <f t="array" aca="true" ref="BE437">INDEX(KM_PCT,MATCH($A437,'Knowledge - Percentages'!$B:$B,0),'Data - Knowledge'!BE$8)/100</f>
        <v>0.035</v>
      </c>
      <c r="BF437" s="380">
        <f t="array" aca="true" ref="BF437">INDEX(KM_PCT,MATCH($A437,'Knowledge - Percentages'!$B:$B,0),'Data - Knowledge'!BF$8)/100</f>
        <v>0.035</v>
      </c>
      <c r="BG437" s="380">
        <f t="array" aca="true" ref="BG437">INDEX(KM_PCT,MATCH($A437,'Knowledge - Percentages'!$B:$B,0),'Data - Knowledge'!BG$8)/100</f>
        <v>0.038</v>
      </c>
      <c r="BH437" s="380">
        <f t="array" aca="true" ref="BH437">INDEX(KM_PCT,MATCH($A437,'Knowledge - Percentages'!$B:$B,0),'Data - Knowledge'!BH$8)/100</f>
        <v>0.038</v>
      </c>
      <c r="BI437" s="380">
        <f t="array" aca="true" ref="BI437">INDEX(KM_PCT,MATCH($A437,'Knowledge - Percentages'!$B:$B,0),'Data - Knowledge'!BI$8)/100</f>
        <v>0.038</v>
      </c>
      <c r="BJ437" s="380">
        <f t="array" aca="true" ref="BJ437">INDEX(KM_PCT,MATCH($A437,'Knowledge - Percentages'!$B:$B,0),'Data - Knowledge'!BJ$8)/100</f>
        <v>0.039</v>
      </c>
      <c r="BK437" s="380">
        <f t="array" aca="true" ref="BK437">INDEX(KM_PCT,MATCH($A437,'Knowledge - Percentages'!$B:$B,0),'Data - Knowledge'!BK$8)/100</f>
        <v>0.039</v>
      </c>
      <c r="BL437" s="380">
        <f t="array" aca="true" ref="BL437">INDEX(KM_PCT,MATCH($A437,'Knowledge - Percentages'!$B:$B,0),'Data - Knowledge'!BL$8)/100</f>
        <v>0.05</v>
      </c>
      <c r="BM437" s="380">
        <f t="array" aca="true" ref="BM437">INDEX(KM_PCT,MATCH($A437,'Knowledge - Percentages'!$B:$B,0),'Data - Knowledge'!BM$8)/100</f>
        <v>0.06</v>
      </c>
      <c r="BN437" s="380">
        <f t="array" aca="true" ref="BN437">INDEX(KM_PCT,MATCH($A437,'Knowledge - Percentages'!$B:$B,0),'Data - Knowledge'!BN$8)/100</f>
        <v>0.039</v>
      </c>
      <c r="BO437" s="380">
        <f t="array" aca="true" ref="BO437">INDEX(KM_PCT,MATCH($A437,'Knowledge - Percentages'!$B:$B,0),'Data - Knowledge'!BO$8)/100</f>
        <v>0.039</v>
      </c>
      <c r="BP437" s="380">
        <f t="array" aca="true" ref="BP437">INDEX(KM_PCT,MATCH($A437,'Knowledge - Percentages'!$B:$B,0),'Data - Knowledge'!BP$8)/100</f>
        <v>0.039</v>
      </c>
      <c r="BQ437" s="380">
        <f t="array" aca="true" ref="BQ437">INDEX(KM_PCT,MATCH($A437,'Knowledge - Percentages'!$B:$B,0),'Data - Knowledge'!BQ$8)/100</f>
        <v>0.039</v>
      </c>
    </row>
    <row r="438" spans="1:69">
      <c r="A438" t="s">
        <v>1410</v>
      </c>
      <c r="B438" t="s">
        <v>1195</v>
      </c>
      <c r="C438" t="s">
        <v>1367</v>
      </c>
      <c r="D438" t="s">
        <v>1411</v>
      </c>
      <c r="E438" s="373">
        <f>SUMPRODUCT($K$2:$BQ$2,$K438:$BQ438)/$J$2</f>
        <v>0.043356060606060606</v>
      </c>
      <c r="F438" s="379">
        <f>SUMPRODUCT($K$2:$BQ$2,$K438:$BQ438)</f>
        <v>11.446</v>
      </c>
      <c r="G438" s="373">
        <f>SUMPRODUCT($K$3:$BQ$3,$K438:$BQ438)/$J$3</f>
        <v>0.04415462012320328</v>
      </c>
      <c r="H438" s="379">
        <f>SUMPRODUCT($K$3:$BQ$3,$K438:$BQ438)</f>
        <v>430.06599999999992</v>
      </c>
      <c r="I438" s="373">
        <f>CORREL($K$4:$BQ$4,$K438:$BQ438)</f>
        <v>-0.12795295834537304</v>
      </c>
      <c r="J438" s="379">
        <f>$E438/$G438*100</f>
        <v>98.1914474297039</v>
      </c>
      <c r="K438" s="380">
        <f t="array" aca="true" ref="K438">INDEX(KM_PCT,MATCH($A438,'Knowledge - Percentages'!$B:$B,0),'Data - Knowledge'!K$8)/100</f>
        <v>0.045</v>
      </c>
      <c r="L438" s="380">
        <f t="array" aca="true" ref="L438">INDEX(KM_PCT,MATCH($A438,'Knowledge - Percentages'!$B:$B,0),'Data - Knowledge'!L$8)/100</f>
        <v>0.045</v>
      </c>
      <c r="M438" s="380">
        <f t="array" aca="true" ref="M438">INDEX(KM_PCT,MATCH($A438,'Knowledge - Percentages'!$B:$B,0),'Data - Knowledge'!M$8)/100</f>
        <v>0.045</v>
      </c>
      <c r="N438" s="380">
        <f t="array" aca="true" ref="N438">INDEX(KM_PCT,MATCH($A438,'Knowledge - Percentages'!$B:$B,0),'Data - Knowledge'!N$8)/100</f>
        <v>0.033</v>
      </c>
      <c r="O438" s="380">
        <f t="array" aca="true" ref="O438">INDEX(KM_PCT,MATCH($A438,'Knowledge - Percentages'!$B:$B,0),'Data - Knowledge'!O$8)/100</f>
        <v>0.045</v>
      </c>
      <c r="P438" s="380">
        <f t="array" aca="true" ref="P438">INDEX(KM_PCT,MATCH($A438,'Knowledge - Percentages'!$B:$B,0),'Data - Knowledge'!P$8)/100</f>
        <v>0.052000000000000005</v>
      </c>
      <c r="Q438" s="380">
        <f t="array" aca="true" ref="Q438">INDEX(KM_PCT,MATCH($A438,'Knowledge - Percentages'!$B:$B,0),'Data - Knowledge'!Q$8)/100</f>
        <v>0.045</v>
      </c>
      <c r="R438" s="380">
        <f t="array" aca="true" ref="R438">INDEX(KM_PCT,MATCH($A438,'Knowledge - Percentages'!$B:$B,0),'Data - Knowledge'!R$8)/100</f>
        <v>0.045</v>
      </c>
      <c r="S438" s="380">
        <f t="array" aca="true" ref="S438">INDEX(KM_PCT,MATCH($A438,'Knowledge - Percentages'!$B:$B,0),'Data - Knowledge'!S$8)/100</f>
        <v>0.045</v>
      </c>
      <c r="T438" s="380">
        <f t="array" aca="true" ref="T438">INDEX(KM_PCT,MATCH($A438,'Knowledge - Percentages'!$B:$B,0),'Data - Knowledge'!T$8)/100</f>
        <v>0.045</v>
      </c>
      <c r="U438" s="380">
        <f t="array" aca="true" ref="U438">INDEX(KM_PCT,MATCH($A438,'Knowledge - Percentages'!$B:$B,0),'Data - Knowledge'!U$8)/100</f>
        <v>0.045</v>
      </c>
      <c r="V438" s="380">
        <f t="array" aca="true" ref="V438">INDEX(KM_PCT,MATCH($A438,'Knowledge - Percentages'!$B:$B,0),'Data - Knowledge'!V$8)/100</f>
        <v>0.045</v>
      </c>
      <c r="W438" s="380">
        <f t="array" aca="true" ref="W438">INDEX(KM_PCT,MATCH($A438,'Knowledge - Percentages'!$B:$B,0),'Data - Knowledge'!W$8)/100</f>
        <v>0.045</v>
      </c>
      <c r="X438" s="380">
        <f t="array" aca="true" ref="X438">INDEX(KM_PCT,MATCH($A438,'Knowledge - Percentages'!$B:$B,0),'Data - Knowledge'!X$8)/100</f>
        <v>0.045</v>
      </c>
      <c r="Y438" s="380">
        <f t="array" aca="true" ref="Y438">INDEX(KM_PCT,MATCH($A438,'Knowledge - Percentages'!$B:$B,0),'Data - Knowledge'!Y$8)/100</f>
        <v>0.045</v>
      </c>
      <c r="Z438" s="380">
        <f t="array" aca="true" ref="Z438">INDEX(KM_PCT,MATCH($A438,'Knowledge - Percentages'!$B:$B,0),'Data - Knowledge'!Z$8)/100</f>
        <v>0.045</v>
      </c>
      <c r="AA438" s="380">
        <f t="array" aca="true" ref="AA438">INDEX(KM_PCT,MATCH($A438,'Knowledge - Percentages'!$B:$B,0),'Data - Knowledge'!AA$8)/100</f>
        <v>0.045</v>
      </c>
      <c r="AB438" s="380">
        <f t="array" aca="true" ref="AB438">INDEX(KM_PCT,MATCH($A438,'Knowledge - Percentages'!$B:$B,0),'Data - Knowledge'!AB$8)/100</f>
        <v>0.055</v>
      </c>
      <c r="AC438" s="380">
        <f t="array" aca="true" ref="AC438">INDEX(KM_PCT,MATCH($A438,'Knowledge - Percentages'!$B:$B,0),'Data - Knowledge'!AC$8)/100</f>
        <v>0.045</v>
      </c>
      <c r="AD438" s="380">
        <f t="array" aca="true" ref="AD438">INDEX(KM_PCT,MATCH($A438,'Knowledge - Percentages'!$B:$B,0),'Data - Knowledge'!AD$8)/100</f>
        <v>0.045</v>
      </c>
      <c r="AE438" s="380">
        <f t="array" aca="true" ref="AE438">INDEX(KM_PCT,MATCH($A438,'Knowledge - Percentages'!$B:$B,0),'Data - Knowledge'!AE$8)/100</f>
        <v>0.045</v>
      </c>
      <c r="AF438" s="380">
        <f t="array" aca="true" ref="AF438">INDEX(KM_PCT,MATCH($A438,'Knowledge - Percentages'!$B:$B,0),'Data - Knowledge'!AF$8)/100</f>
        <v>0.045</v>
      </c>
      <c r="AG438" s="380">
        <f t="array" aca="true" ref="AG438">INDEX(KM_PCT,MATCH($A438,'Knowledge - Percentages'!$B:$B,0),'Data - Knowledge'!AG$8)/100</f>
        <v>0.045</v>
      </c>
      <c r="AH438" s="380">
        <f t="array" aca="true" ref="AH438">INDEX(KM_PCT,MATCH($A438,'Knowledge - Percentages'!$B:$B,0),'Data - Knowledge'!AH$8)/100</f>
        <v>0.045</v>
      </c>
      <c r="AI438" s="380">
        <f t="array" aca="true" ref="AI438">INDEX(KM_PCT,MATCH($A438,'Knowledge - Percentages'!$B:$B,0),'Data - Knowledge'!AI$8)/100</f>
        <v>0.054000000000000006</v>
      </c>
      <c r="AJ438" s="380">
        <f t="array" aca="true" ref="AJ438">INDEX(KM_PCT,MATCH($A438,'Knowledge - Percentages'!$B:$B,0),'Data - Knowledge'!AJ$8)/100</f>
        <v>0.045</v>
      </c>
      <c r="AK438" s="380">
        <f t="array" aca="true" ref="AK438">INDEX(KM_PCT,MATCH($A438,'Knowledge - Percentages'!$B:$B,0),'Data - Knowledge'!AK$8)/100</f>
        <v>0.045</v>
      </c>
      <c r="AL438" s="380">
        <f t="array" aca="true" ref="AL438">INDEX(KM_PCT,MATCH($A438,'Knowledge - Percentages'!$B:$B,0),'Data - Knowledge'!AL$8)/100</f>
        <v>0.045</v>
      </c>
      <c r="AM438" s="380">
        <f t="array" aca="true" ref="AM438">INDEX(KM_PCT,MATCH($A438,'Knowledge - Percentages'!$B:$B,0),'Data - Knowledge'!AM$8)/100</f>
        <v>0.045</v>
      </c>
      <c r="AN438" s="380">
        <f t="array" aca="true" ref="AN438">INDEX(KM_PCT,MATCH($A438,'Knowledge - Percentages'!$B:$B,0),'Data - Knowledge'!AN$8)/100</f>
        <v>0.039</v>
      </c>
      <c r="AO438" s="380">
        <f t="array" aca="true" ref="AO438">INDEX(KM_PCT,MATCH($A438,'Knowledge - Percentages'!$B:$B,0),'Data - Knowledge'!AO$8)/100</f>
        <v>0.039</v>
      </c>
      <c r="AP438" s="380">
        <f t="array" aca="true" ref="AP438">INDEX(KM_PCT,MATCH($A438,'Knowledge - Percentages'!$B:$B,0),'Data - Knowledge'!AP$8)/100</f>
        <v>0.040999999999999995</v>
      </c>
      <c r="AQ438" s="380">
        <f t="array" aca="true" ref="AQ438">INDEX(KM_PCT,MATCH($A438,'Knowledge - Percentages'!$B:$B,0),'Data - Knowledge'!AQ$8)/100</f>
        <v>0.043</v>
      </c>
      <c r="AR438" s="380">
        <f t="array" aca="true" ref="AR438">INDEX(KM_PCT,MATCH($A438,'Knowledge - Percentages'!$B:$B,0),'Data - Knowledge'!AR$8)/100</f>
        <v>0.045</v>
      </c>
      <c r="AS438" s="380">
        <f t="array" aca="true" ref="AS438">INDEX(KM_PCT,MATCH($A438,'Knowledge - Percentages'!$B:$B,0),'Data - Knowledge'!AS$8)/100</f>
        <v>0.045</v>
      </c>
      <c r="AT438" s="380">
        <f t="array" aca="true" ref="AT438">INDEX(KM_PCT,MATCH($A438,'Knowledge - Percentages'!$B:$B,0),'Data - Knowledge'!AT$8)/100</f>
        <v>0.045</v>
      </c>
      <c r="AU438" s="380">
        <f t="array" aca="true" ref="AU438">INDEX(KM_PCT,MATCH($A438,'Knowledge - Percentages'!$B:$B,0),'Data - Knowledge'!AU$8)/100</f>
        <v>0.031</v>
      </c>
      <c r="AV438" s="380">
        <f t="array" aca="true" ref="AV438">INDEX(KM_PCT,MATCH($A438,'Knowledge - Percentages'!$B:$B,0),'Data - Knowledge'!AV$8)/100</f>
        <v>0.045</v>
      </c>
      <c r="AW438" s="380">
        <f t="array" aca="true" ref="AW438">INDEX(KM_PCT,MATCH($A438,'Knowledge - Percentages'!$B:$B,0),'Data - Knowledge'!AW$8)/100</f>
        <v>0.045</v>
      </c>
      <c r="AX438" s="380">
        <f t="array" aca="true" ref="AX438">INDEX(KM_PCT,MATCH($A438,'Knowledge - Percentages'!$B:$B,0),'Data - Knowledge'!AX$8)/100</f>
        <v>0.045</v>
      </c>
      <c r="AY438" s="380">
        <f t="array" aca="true" ref="AY438">INDEX(KM_PCT,MATCH($A438,'Knowledge - Percentages'!$B:$B,0),'Data - Knowledge'!AY$8)/100</f>
        <v>0.045</v>
      </c>
      <c r="AZ438" s="380">
        <f t="array" aca="true" ref="AZ438">INDEX(KM_PCT,MATCH($A438,'Knowledge - Percentages'!$B:$B,0),'Data - Knowledge'!AZ$8)/100</f>
        <v>0.045</v>
      </c>
      <c r="BA438" s="380">
        <f t="array" aca="true" ref="BA438">INDEX(KM_PCT,MATCH($A438,'Knowledge - Percentages'!$B:$B,0),'Data - Knowledge'!BA$8)/100</f>
        <v>0.045</v>
      </c>
      <c r="BB438" s="380">
        <f t="array" aca="true" ref="BB438">INDEX(KM_PCT,MATCH($A438,'Knowledge - Percentages'!$B:$B,0),'Data - Knowledge'!BB$8)/100</f>
        <v>0.045</v>
      </c>
      <c r="BC438" s="380">
        <f t="array" aca="true" ref="BC438">INDEX(KM_PCT,MATCH($A438,'Knowledge - Percentages'!$B:$B,0),'Data - Knowledge'!BC$8)/100</f>
        <v>0.039</v>
      </c>
      <c r="BD438" s="380">
        <f t="array" aca="true" ref="BD438">INDEX(KM_PCT,MATCH($A438,'Knowledge - Percentages'!$B:$B,0),'Data - Knowledge'!BD$8)/100</f>
        <v>0.04</v>
      </c>
      <c r="BE438" s="380">
        <f t="array" aca="true" ref="BE438">INDEX(KM_PCT,MATCH($A438,'Knowledge - Percentages'!$B:$B,0),'Data - Knowledge'!BE$8)/100</f>
        <v>0.049</v>
      </c>
      <c r="BF438" s="380">
        <f t="array" aca="true" ref="BF438">INDEX(KM_PCT,MATCH($A438,'Knowledge - Percentages'!$B:$B,0),'Data - Knowledge'!BF$8)/100</f>
        <v>0.045</v>
      </c>
      <c r="BG438" s="380">
        <f t="array" aca="true" ref="BG438">INDEX(KM_PCT,MATCH($A438,'Knowledge - Percentages'!$B:$B,0),'Data - Knowledge'!BG$8)/100</f>
        <v>0.045</v>
      </c>
      <c r="BH438" s="380">
        <f t="array" aca="true" ref="BH438">INDEX(KM_PCT,MATCH($A438,'Knowledge - Percentages'!$B:$B,0),'Data - Knowledge'!BH$8)/100</f>
        <v>0.05</v>
      </c>
      <c r="BI438" s="380">
        <f t="array" aca="true" ref="BI438">INDEX(KM_PCT,MATCH($A438,'Knowledge - Percentages'!$B:$B,0),'Data - Knowledge'!BI$8)/100</f>
        <v>0.038</v>
      </c>
      <c r="BJ438" s="380">
        <f t="array" aca="true" ref="BJ438">INDEX(KM_PCT,MATCH($A438,'Knowledge - Percentages'!$B:$B,0),'Data - Knowledge'!BJ$8)/100</f>
        <v>0.045</v>
      </c>
      <c r="BK438" s="380">
        <f t="array" aca="true" ref="BK438">INDEX(KM_PCT,MATCH($A438,'Knowledge - Percentages'!$B:$B,0),'Data - Knowledge'!BK$8)/100</f>
        <v>0.045</v>
      </c>
      <c r="BL438" s="380">
        <f t="array" aca="true" ref="BL438">INDEX(KM_PCT,MATCH($A438,'Knowledge - Percentages'!$B:$B,0),'Data - Knowledge'!BL$8)/100</f>
        <v>0.055999999999999994</v>
      </c>
      <c r="BM438" s="380">
        <f t="array" aca="true" ref="BM438">INDEX(KM_PCT,MATCH($A438,'Knowledge - Percentages'!$B:$B,0),'Data - Knowledge'!BM$8)/100</f>
        <v>0.045</v>
      </c>
      <c r="BN438" s="380">
        <f t="array" aca="true" ref="BN438">INDEX(KM_PCT,MATCH($A438,'Knowledge - Percentages'!$B:$B,0),'Data - Knowledge'!BN$8)/100</f>
        <v>0.045</v>
      </c>
      <c r="BO438" s="380">
        <f t="array" aca="true" ref="BO438">INDEX(KM_PCT,MATCH($A438,'Knowledge - Percentages'!$B:$B,0),'Data - Knowledge'!BO$8)/100</f>
        <v>0.04</v>
      </c>
      <c r="BP438" s="380">
        <f t="array" aca="true" ref="BP438">INDEX(KM_PCT,MATCH($A438,'Knowledge - Percentages'!$B:$B,0),'Data - Knowledge'!BP$8)/100</f>
        <v>0.04</v>
      </c>
      <c r="BQ438" s="380">
        <f t="array" aca="true" ref="BQ438">INDEX(KM_PCT,MATCH($A438,'Knowledge - Percentages'!$B:$B,0),'Data - Knowledge'!BQ$8)/100</f>
        <v>0.036000000000000004</v>
      </c>
    </row>
    <row r="439" spans="1:69">
      <c r="A439" t="s">
        <v>1412</v>
      </c>
      <c r="B439" t="s">
        <v>1195</v>
      </c>
      <c r="C439" t="s">
        <v>1367</v>
      </c>
      <c r="D439" t="s">
        <v>1413</v>
      </c>
      <c r="E439" s="373">
        <f>SUMPRODUCT($K$2:$BQ$2,$K439:$BQ439)/$J$2</f>
        <v>0.024450757575757577</v>
      </c>
      <c r="F439" s="379">
        <f>SUMPRODUCT($K$2:$BQ$2,$K439:$BQ439)</f>
        <v>6.455</v>
      </c>
      <c r="G439" s="373">
        <f>SUMPRODUCT($K$3:$BQ$3,$K439:$BQ439)/$J$3</f>
        <v>0.025502156057494871</v>
      </c>
      <c r="H439" s="379">
        <f>SUMPRODUCT($K$3:$BQ$3,$K439:$BQ439)</f>
        <v>248.39100000000005</v>
      </c>
      <c r="I439" s="373">
        <f>CORREL($K$4:$BQ$4,$K439:$BQ439)</f>
        <v>-0.1275286618460649</v>
      </c>
      <c r="J439" s="379">
        <f>$E439/$G439*100</f>
        <v>95.877217285601631</v>
      </c>
      <c r="K439" s="380">
        <f t="array" aca="true" ref="K439">INDEX(KM_PCT,MATCH($A439,'Knowledge - Percentages'!$B:$B,0),'Data - Knowledge'!K$8)/100</f>
        <v>0.026000000000000002</v>
      </c>
      <c r="L439" s="380">
        <f t="array" aca="true" ref="L439">INDEX(KM_PCT,MATCH($A439,'Knowledge - Percentages'!$B:$B,0),'Data - Knowledge'!L$8)/100</f>
        <v>0.026000000000000002</v>
      </c>
      <c r="M439" s="380">
        <f t="array" aca="true" ref="M439">INDEX(KM_PCT,MATCH($A439,'Knowledge - Percentages'!$B:$B,0),'Data - Knowledge'!M$8)/100</f>
        <v>0.026000000000000002</v>
      </c>
      <c r="N439" s="380">
        <f t="array" aca="true" ref="N439">INDEX(KM_PCT,MATCH($A439,'Knowledge - Percentages'!$B:$B,0),'Data - Knowledge'!N$8)/100</f>
        <v>0.026000000000000002</v>
      </c>
      <c r="O439" s="380">
        <f t="array" aca="true" ref="O439">INDEX(KM_PCT,MATCH($A439,'Knowledge - Percentages'!$B:$B,0),'Data - Knowledge'!O$8)/100</f>
        <v>0.026000000000000002</v>
      </c>
      <c r="P439" s="380">
        <f t="array" aca="true" ref="P439">INDEX(KM_PCT,MATCH($A439,'Knowledge - Percentages'!$B:$B,0),'Data - Knowledge'!P$8)/100</f>
        <v>0.026000000000000002</v>
      </c>
      <c r="Q439" s="380">
        <f t="array" aca="true" ref="Q439">INDEX(KM_PCT,MATCH($A439,'Knowledge - Percentages'!$B:$B,0),'Data - Knowledge'!Q$8)/100</f>
        <v>0.053</v>
      </c>
      <c r="R439" s="380">
        <f t="array" aca="true" ref="R439">INDEX(KM_PCT,MATCH($A439,'Knowledge - Percentages'!$B:$B,0),'Data - Knowledge'!R$8)/100</f>
        <v>0.037000000000000005</v>
      </c>
      <c r="S439" s="380">
        <f t="array" aca="true" ref="S439">INDEX(KM_PCT,MATCH($A439,'Knowledge - Percentages'!$B:$B,0),'Data - Knowledge'!S$8)/100</f>
        <v>0.026000000000000002</v>
      </c>
      <c r="T439" s="380">
        <f t="array" aca="true" ref="T439">INDEX(KM_PCT,MATCH($A439,'Knowledge - Percentages'!$B:$B,0),'Data - Knowledge'!T$8)/100</f>
        <v>0.026000000000000002</v>
      </c>
      <c r="U439" s="380">
        <f t="array" aca="true" ref="U439">INDEX(KM_PCT,MATCH($A439,'Knowledge - Percentages'!$B:$B,0),'Data - Knowledge'!U$8)/100</f>
        <v>0.017</v>
      </c>
      <c r="V439" s="380">
        <f t="array" aca="true" ref="V439">INDEX(KM_PCT,MATCH($A439,'Knowledge - Percentages'!$B:$B,0),'Data - Knowledge'!V$8)/100</f>
        <v>0.026000000000000002</v>
      </c>
      <c r="W439" s="380">
        <f t="array" aca="true" ref="W439">INDEX(KM_PCT,MATCH($A439,'Knowledge - Percentages'!$B:$B,0),'Data - Knowledge'!W$8)/100</f>
        <v>0.045</v>
      </c>
      <c r="X439" s="380">
        <f t="array" aca="true" ref="X439">INDEX(KM_PCT,MATCH($A439,'Knowledge - Percentages'!$B:$B,0),'Data - Knowledge'!X$8)/100</f>
        <v>0.026000000000000002</v>
      </c>
      <c r="Y439" s="380">
        <f t="array" aca="true" ref="Y439">INDEX(KM_PCT,MATCH($A439,'Knowledge - Percentages'!$B:$B,0),'Data - Knowledge'!Y$8)/100</f>
        <v>0.026000000000000002</v>
      </c>
      <c r="Z439" s="380">
        <f t="array" aca="true" ref="Z439">INDEX(KM_PCT,MATCH($A439,'Knowledge - Percentages'!$B:$B,0),'Data - Knowledge'!Z$8)/100</f>
        <v>0.026000000000000002</v>
      </c>
      <c r="AA439" s="380">
        <f t="array" aca="true" ref="AA439">INDEX(KM_PCT,MATCH($A439,'Knowledge - Percentages'!$B:$B,0),'Data - Knowledge'!AA$8)/100</f>
        <v>0.021</v>
      </c>
      <c r="AB439" s="380">
        <f t="array" aca="true" ref="AB439">INDEX(KM_PCT,MATCH($A439,'Knowledge - Percentages'!$B:$B,0),'Data - Knowledge'!AB$8)/100</f>
        <v>0.017</v>
      </c>
      <c r="AC439" s="380">
        <f t="array" aca="true" ref="AC439">INDEX(KM_PCT,MATCH($A439,'Knowledge - Percentages'!$B:$B,0),'Data - Knowledge'!AC$8)/100</f>
        <v>0.024</v>
      </c>
      <c r="AD439" s="380">
        <f t="array" aca="true" ref="AD439">INDEX(KM_PCT,MATCH($A439,'Knowledge - Percentages'!$B:$B,0),'Data - Knowledge'!AD$8)/100</f>
        <v>0.025</v>
      </c>
      <c r="AE439" s="380">
        <f t="array" aca="true" ref="AE439">INDEX(KM_PCT,MATCH($A439,'Knowledge - Percentages'!$B:$B,0),'Data - Knowledge'!AE$8)/100</f>
        <v>0.033</v>
      </c>
      <c r="AF439" s="380">
        <f t="array" aca="true" ref="AF439">INDEX(KM_PCT,MATCH($A439,'Knowledge - Percentages'!$B:$B,0),'Data - Knowledge'!AF$8)/100</f>
        <v>0.03</v>
      </c>
      <c r="AG439" s="380">
        <f t="array" aca="true" ref="AG439">INDEX(KM_PCT,MATCH($A439,'Knowledge - Percentages'!$B:$B,0),'Data - Knowledge'!AG$8)/100</f>
        <v>0.03</v>
      </c>
      <c r="AH439" s="380">
        <f t="array" aca="true" ref="AH439">INDEX(KM_PCT,MATCH($A439,'Knowledge - Percentages'!$B:$B,0),'Data - Knowledge'!AH$8)/100</f>
        <v>0.022000000000000002</v>
      </c>
      <c r="AI439" s="380">
        <f t="array" aca="true" ref="AI439">INDEX(KM_PCT,MATCH($A439,'Knowledge - Percentages'!$B:$B,0),'Data - Knowledge'!AI$8)/100</f>
        <v>0.026000000000000002</v>
      </c>
      <c r="AJ439" s="380">
        <f t="array" aca="true" ref="AJ439">INDEX(KM_PCT,MATCH($A439,'Knowledge - Percentages'!$B:$B,0),'Data - Knowledge'!AJ$8)/100</f>
        <v>0.026000000000000002</v>
      </c>
      <c r="AK439" s="380">
        <f t="array" aca="true" ref="AK439">INDEX(KM_PCT,MATCH($A439,'Knowledge - Percentages'!$B:$B,0),'Data - Knowledge'!AK$8)/100</f>
        <v>0.026000000000000002</v>
      </c>
      <c r="AL439" s="380">
        <f t="array" aca="true" ref="AL439">INDEX(KM_PCT,MATCH($A439,'Knowledge - Percentages'!$B:$B,0),'Data - Knowledge'!AL$8)/100</f>
        <v>0.018000000000000002</v>
      </c>
      <c r="AM439" s="380">
        <f t="array" aca="true" ref="AM439">INDEX(KM_PCT,MATCH($A439,'Knowledge - Percentages'!$B:$B,0),'Data - Knowledge'!AM$8)/100</f>
        <v>0.026000000000000002</v>
      </c>
      <c r="AN439" s="380">
        <f t="array" aca="true" ref="AN439">INDEX(KM_PCT,MATCH($A439,'Knowledge - Percentages'!$B:$B,0),'Data - Knowledge'!AN$8)/100</f>
        <v>0.026000000000000002</v>
      </c>
      <c r="AO439" s="380">
        <f t="array" aca="true" ref="AO439">INDEX(KM_PCT,MATCH($A439,'Knowledge - Percentages'!$B:$B,0),'Data - Knowledge'!AO$8)/100</f>
        <v>0.026000000000000002</v>
      </c>
      <c r="AP439" s="380">
        <f t="array" aca="true" ref="AP439">INDEX(KM_PCT,MATCH($A439,'Knowledge - Percentages'!$B:$B,0),'Data - Knowledge'!AP$8)/100</f>
        <v>0.033</v>
      </c>
      <c r="AQ439" s="380">
        <f t="array" aca="true" ref="AQ439">INDEX(KM_PCT,MATCH($A439,'Knowledge - Percentages'!$B:$B,0),'Data - Knowledge'!AQ$8)/100</f>
        <v>0.026000000000000002</v>
      </c>
      <c r="AR439" s="380">
        <f t="array" aca="true" ref="AR439">INDEX(KM_PCT,MATCH($A439,'Knowledge - Percentages'!$B:$B,0),'Data - Knowledge'!AR$8)/100</f>
        <v>0.023</v>
      </c>
      <c r="AS439" s="380">
        <f t="array" aca="true" ref="AS439">INDEX(KM_PCT,MATCH($A439,'Knowledge - Percentages'!$B:$B,0),'Data - Knowledge'!AS$8)/100</f>
        <v>0.023</v>
      </c>
      <c r="AT439" s="380">
        <f t="array" aca="true" ref="AT439">INDEX(KM_PCT,MATCH($A439,'Knowledge - Percentages'!$B:$B,0),'Data - Knowledge'!AT$8)/100</f>
        <v>0.023</v>
      </c>
      <c r="AU439" s="380">
        <f t="array" aca="true" ref="AU439">INDEX(KM_PCT,MATCH($A439,'Knowledge - Percentages'!$B:$B,0),'Data - Knowledge'!AU$8)/100</f>
        <v>0.023</v>
      </c>
      <c r="AV439" s="380">
        <f t="array" aca="true" ref="AV439">INDEX(KM_PCT,MATCH($A439,'Knowledge - Percentages'!$B:$B,0),'Data - Knowledge'!AV$8)/100</f>
        <v>0.022000000000000002</v>
      </c>
      <c r="AW439" s="380">
        <f t="array" aca="true" ref="AW439">INDEX(KM_PCT,MATCH($A439,'Knowledge - Percentages'!$B:$B,0),'Data - Knowledge'!AW$8)/100</f>
        <v>0.023</v>
      </c>
      <c r="AX439" s="380">
        <f t="array" aca="true" ref="AX439">INDEX(KM_PCT,MATCH($A439,'Knowledge - Percentages'!$B:$B,0),'Data - Knowledge'!AX$8)/100</f>
        <v>0.023</v>
      </c>
      <c r="AY439" s="380">
        <f t="array" aca="true" ref="AY439">INDEX(KM_PCT,MATCH($A439,'Knowledge - Percentages'!$B:$B,0),'Data - Knowledge'!AY$8)/100</f>
        <v>0.023</v>
      </c>
      <c r="AZ439" s="380">
        <f t="array" aca="true" ref="AZ439">INDEX(KM_PCT,MATCH($A439,'Knowledge - Percentages'!$B:$B,0),'Data - Knowledge'!AZ$8)/100</f>
        <v>0.023</v>
      </c>
      <c r="BA439" s="380">
        <f t="array" aca="true" ref="BA439">INDEX(KM_PCT,MATCH($A439,'Knowledge - Percentages'!$B:$B,0),'Data - Knowledge'!BA$8)/100</f>
        <v>0.023</v>
      </c>
      <c r="BB439" s="380">
        <f t="array" aca="true" ref="BB439">INDEX(KM_PCT,MATCH($A439,'Knowledge - Percentages'!$B:$B,0),'Data - Knowledge'!BB$8)/100</f>
        <v>0.023</v>
      </c>
      <c r="BC439" s="380">
        <f t="array" aca="true" ref="BC439">INDEX(KM_PCT,MATCH($A439,'Knowledge - Percentages'!$B:$B,0),'Data - Knowledge'!BC$8)/100</f>
        <v>0.019</v>
      </c>
      <c r="BD439" s="380">
        <f t="array" aca="true" ref="BD439">INDEX(KM_PCT,MATCH($A439,'Knowledge - Percentages'!$B:$B,0),'Data - Knowledge'!BD$8)/100</f>
        <v>0.015</v>
      </c>
      <c r="BE439" s="380">
        <f t="array" aca="true" ref="BE439">INDEX(KM_PCT,MATCH($A439,'Knowledge - Percentages'!$B:$B,0),'Data - Knowledge'!BE$8)/100</f>
        <v>0.013999999999999999</v>
      </c>
      <c r="BF439" s="380">
        <f t="array" aca="true" ref="BF439">INDEX(KM_PCT,MATCH($A439,'Knowledge - Percentages'!$B:$B,0),'Data - Knowledge'!BF$8)/100</f>
        <v>0.012</v>
      </c>
      <c r="BG439" s="380">
        <f t="array" aca="true" ref="BG439">INDEX(KM_PCT,MATCH($A439,'Knowledge - Percentages'!$B:$B,0),'Data - Knowledge'!BG$8)/100</f>
        <v>0.028999999999999998</v>
      </c>
      <c r="BH439" s="380">
        <f t="array" aca="true" ref="BH439">INDEX(KM_PCT,MATCH($A439,'Knowledge - Percentages'!$B:$B,0),'Data - Knowledge'!BH$8)/100</f>
        <v>0.031</v>
      </c>
      <c r="BI439" s="380">
        <f t="array" aca="true" ref="BI439">INDEX(KM_PCT,MATCH($A439,'Knowledge - Percentages'!$B:$B,0),'Data - Knowledge'!BI$8)/100</f>
        <v>0.028999999999999998</v>
      </c>
      <c r="BJ439" s="380">
        <f t="array" aca="true" ref="BJ439">INDEX(KM_PCT,MATCH($A439,'Knowledge - Percentages'!$B:$B,0),'Data - Knowledge'!BJ$8)/100</f>
        <v>0.021</v>
      </c>
      <c r="BK439" s="380">
        <f t="array" aca="true" ref="BK439">INDEX(KM_PCT,MATCH($A439,'Knowledge - Percentages'!$B:$B,0),'Data - Knowledge'!BK$8)/100</f>
        <v>0.031</v>
      </c>
      <c r="BL439" s="380">
        <f t="array" aca="true" ref="BL439">INDEX(KM_PCT,MATCH($A439,'Knowledge - Percentages'!$B:$B,0),'Data - Knowledge'!BL$8)/100</f>
        <v>0.031</v>
      </c>
      <c r="BM439" s="380">
        <f t="array" aca="true" ref="BM439">INDEX(KM_PCT,MATCH($A439,'Knowledge - Percentages'!$B:$B,0),'Data - Knowledge'!BM$8)/100</f>
        <v>0.034</v>
      </c>
      <c r="BN439" s="380">
        <f t="array" aca="true" ref="BN439">INDEX(KM_PCT,MATCH($A439,'Knowledge - Percentages'!$B:$B,0),'Data - Knowledge'!BN$8)/100</f>
        <v>0.031</v>
      </c>
      <c r="BO439" s="380">
        <f t="array" aca="true" ref="BO439">INDEX(KM_PCT,MATCH($A439,'Knowledge - Percentages'!$B:$B,0),'Data - Knowledge'!BO$8)/100</f>
        <v>0.028999999999999998</v>
      </c>
      <c r="BP439" s="380">
        <f t="array" aca="true" ref="BP439">INDEX(KM_PCT,MATCH($A439,'Knowledge - Percentages'!$B:$B,0),'Data - Knowledge'!BP$8)/100</f>
        <v>0.028999999999999998</v>
      </c>
      <c r="BQ439" s="380">
        <f t="array" aca="true" ref="BQ439">INDEX(KM_PCT,MATCH($A439,'Knowledge - Percentages'!$B:$B,0),'Data - Knowledge'!BQ$8)/100</f>
        <v>0.032</v>
      </c>
    </row>
    <row r="440" spans="1:69">
      <c r="A440" t="s">
        <v>1414</v>
      </c>
      <c r="B440" t="s">
        <v>1195</v>
      </c>
      <c r="C440" t="s">
        <v>1367</v>
      </c>
      <c r="D440" t="s">
        <v>1415</v>
      </c>
      <c r="E440" s="373">
        <f>SUMPRODUCT($K$2:$BQ$2,$K440:$BQ440)/$J$2</f>
        <v>0.014075757575757577</v>
      </c>
      <c r="F440" s="379">
        <f>SUMPRODUCT($K$2:$BQ$2,$K440:$BQ440)</f>
        <v>3.716</v>
      </c>
      <c r="G440" s="373">
        <f>SUMPRODUCT($K$3:$BQ$3,$K440:$BQ440)/$J$3</f>
        <v>0.011720944558521563</v>
      </c>
      <c r="H440" s="379">
        <f>SUMPRODUCT($K$3:$BQ$3,$K440:$BQ440)</f>
        <v>114.16200000000002</v>
      </c>
      <c r="I440" s="373">
        <f>CORREL($K$4:$BQ$4,$K440:$BQ440)</f>
        <v>0.066672482834307434</v>
      </c>
      <c r="J440" s="379">
        <f>$E440/$G440*100</f>
        <v>120.09064205942326</v>
      </c>
      <c r="K440" s="380">
        <f t="array" aca="true" ref="K440">INDEX(KM_PCT,MATCH($A440,'Knowledge - Percentages'!$B:$B,0),'Data - Knowledge'!K$8)/100</f>
        <v>0.01</v>
      </c>
      <c r="L440" s="380">
        <f t="array" aca="true" ref="L440">INDEX(KM_PCT,MATCH($A440,'Knowledge - Percentages'!$B:$B,0),'Data - Knowledge'!L$8)/100</f>
        <v>0.01</v>
      </c>
      <c r="M440" s="380">
        <f t="array" aca="true" ref="M440">INDEX(KM_PCT,MATCH($A440,'Knowledge - Percentages'!$B:$B,0),'Data - Knowledge'!M$8)/100</f>
        <v>0.01</v>
      </c>
      <c r="N440" s="380">
        <f t="array" aca="true" ref="N440">INDEX(KM_PCT,MATCH($A440,'Knowledge - Percentages'!$B:$B,0),'Data - Knowledge'!N$8)/100</f>
        <v>0.008</v>
      </c>
      <c r="O440" s="380">
        <f t="array" aca="true" ref="O440">INDEX(KM_PCT,MATCH($A440,'Knowledge - Percentages'!$B:$B,0),'Data - Knowledge'!O$8)/100</f>
        <v>0.01</v>
      </c>
      <c r="P440" s="380">
        <f t="array" aca="true" ref="P440">INDEX(KM_PCT,MATCH($A440,'Knowledge - Percentages'!$B:$B,0),'Data - Knowledge'!P$8)/100</f>
        <v>0.01</v>
      </c>
      <c r="Q440" s="380">
        <f t="array" aca="true" ref="Q440">INDEX(KM_PCT,MATCH($A440,'Knowledge - Percentages'!$B:$B,0),'Data - Knowledge'!Q$8)/100</f>
        <v>0.012</v>
      </c>
      <c r="R440" s="380">
        <f t="array" aca="true" ref="R440">INDEX(KM_PCT,MATCH($A440,'Knowledge - Percentages'!$B:$B,0),'Data - Knowledge'!R$8)/100</f>
        <v>0.01</v>
      </c>
      <c r="S440" s="380">
        <f t="array" aca="true" ref="S440">INDEX(KM_PCT,MATCH($A440,'Knowledge - Percentages'!$B:$B,0),'Data - Knowledge'!S$8)/100</f>
        <v>0.01</v>
      </c>
      <c r="T440" s="380">
        <f t="array" aca="true" ref="T440">INDEX(KM_PCT,MATCH($A440,'Knowledge - Percentages'!$B:$B,0),'Data - Knowledge'!T$8)/100</f>
        <v>0.008</v>
      </c>
      <c r="U440" s="380">
        <f t="array" aca="true" ref="U440">INDEX(KM_PCT,MATCH($A440,'Knowledge - Percentages'!$B:$B,0),'Data - Knowledge'!U$8)/100</f>
        <v>0.008</v>
      </c>
      <c r="V440" s="380">
        <f t="array" aca="true" ref="V440">INDEX(KM_PCT,MATCH($A440,'Knowledge - Percentages'!$B:$B,0),'Data - Knowledge'!V$8)/100</f>
        <v>0.008</v>
      </c>
      <c r="W440" s="380">
        <f t="array" aca="true" ref="W440">INDEX(KM_PCT,MATCH($A440,'Knowledge - Percentages'!$B:$B,0),'Data - Knowledge'!W$8)/100</f>
        <v>0.008</v>
      </c>
      <c r="X440" s="380">
        <f t="array" aca="true" ref="X440">INDEX(KM_PCT,MATCH($A440,'Knowledge - Percentages'!$B:$B,0),'Data - Knowledge'!X$8)/100</f>
        <v>0.018000000000000002</v>
      </c>
      <c r="Y440" s="380">
        <f t="array" aca="true" ref="Y440">INDEX(KM_PCT,MATCH($A440,'Knowledge - Percentages'!$B:$B,0),'Data - Knowledge'!Y$8)/100</f>
        <v>0.018000000000000002</v>
      </c>
      <c r="Z440" s="380">
        <f t="array" aca="true" ref="Z440">INDEX(KM_PCT,MATCH($A440,'Knowledge - Percentages'!$B:$B,0),'Data - Knowledge'!Z$8)/100</f>
        <v>0.018000000000000002</v>
      </c>
      <c r="AA440" s="380">
        <f t="array" aca="true" ref="AA440">INDEX(KM_PCT,MATCH($A440,'Knowledge - Percentages'!$B:$B,0),'Data - Knowledge'!AA$8)/100</f>
        <v>0.019</v>
      </c>
      <c r="AB440" s="380">
        <f t="array" aca="true" ref="AB440">INDEX(KM_PCT,MATCH($A440,'Knowledge - Percentages'!$B:$B,0),'Data - Knowledge'!AB$8)/100</f>
        <v>0.017</v>
      </c>
      <c r="AC440" s="380">
        <f t="array" aca="true" ref="AC440">INDEX(KM_PCT,MATCH($A440,'Knowledge - Percentages'!$B:$B,0),'Data - Knowledge'!AC$8)/100</f>
        <v>0.017</v>
      </c>
      <c r="AD440" s="380">
        <f t="array" aca="true" ref="AD440">INDEX(KM_PCT,MATCH($A440,'Knowledge - Percentages'!$B:$B,0),'Data - Knowledge'!AD$8)/100</f>
        <v>0.02</v>
      </c>
      <c r="AE440" s="380">
        <f t="array" aca="true" ref="AE440">INDEX(KM_PCT,MATCH($A440,'Knowledge - Percentages'!$B:$B,0),'Data - Knowledge'!AE$8)/100</f>
        <v>0.01</v>
      </c>
      <c r="AF440" s="380">
        <f t="array" aca="true" ref="AF440">INDEX(KM_PCT,MATCH($A440,'Knowledge - Percentages'!$B:$B,0),'Data - Knowledge'!AF$8)/100</f>
        <v>0.01</v>
      </c>
      <c r="AG440" s="380">
        <f t="array" aca="true" ref="AG440">INDEX(KM_PCT,MATCH($A440,'Knowledge - Percentages'!$B:$B,0),'Data - Knowledge'!AG$8)/100</f>
        <v>0.01</v>
      </c>
      <c r="AH440" s="380">
        <f t="array" aca="true" ref="AH440">INDEX(KM_PCT,MATCH($A440,'Knowledge - Percentages'!$B:$B,0),'Data - Knowledge'!AH$8)/100</f>
        <v>0.013999999999999999</v>
      </c>
      <c r="AI440" s="380">
        <f t="array" aca="true" ref="AI440">INDEX(KM_PCT,MATCH($A440,'Knowledge - Percentages'!$B:$B,0),'Data - Knowledge'!AI$8)/100</f>
        <v>0.013999999999999999</v>
      </c>
      <c r="AJ440" s="380">
        <f t="array" aca="true" ref="AJ440">INDEX(KM_PCT,MATCH($A440,'Knowledge - Percentages'!$B:$B,0),'Data - Knowledge'!AJ$8)/100</f>
        <v>0.013999999999999999</v>
      </c>
      <c r="AK440" s="380">
        <f t="array" aca="true" ref="AK440">INDEX(KM_PCT,MATCH($A440,'Knowledge - Percentages'!$B:$B,0),'Data - Knowledge'!AK$8)/100</f>
        <v>0.011000000000000001</v>
      </c>
      <c r="AL440" s="380">
        <f t="array" aca="true" ref="AL440">INDEX(KM_PCT,MATCH($A440,'Knowledge - Percentages'!$B:$B,0),'Data - Knowledge'!AL$8)/100</f>
        <v>0.011000000000000001</v>
      </c>
      <c r="AM440" s="380">
        <f t="array" aca="true" ref="AM440">INDEX(KM_PCT,MATCH($A440,'Knowledge - Percentages'!$B:$B,0),'Data - Knowledge'!AM$8)/100</f>
        <v>0.011000000000000001</v>
      </c>
      <c r="AN440" s="380">
        <f t="array" aca="true" ref="AN440">INDEX(KM_PCT,MATCH($A440,'Knowledge - Percentages'!$B:$B,0),'Data - Knowledge'!AN$8)/100</f>
        <v>0.012</v>
      </c>
      <c r="AO440" s="380">
        <f t="array" aca="true" ref="AO440">INDEX(KM_PCT,MATCH($A440,'Knowledge - Percentages'!$B:$B,0),'Data - Knowledge'!AO$8)/100</f>
        <v>0.012</v>
      </c>
      <c r="AP440" s="380">
        <f t="array" aca="true" ref="AP440">INDEX(KM_PCT,MATCH($A440,'Knowledge - Percentages'!$B:$B,0),'Data - Knowledge'!AP$8)/100</f>
        <v>0.017</v>
      </c>
      <c r="AQ440" s="380">
        <f t="array" aca="true" ref="AQ440">INDEX(KM_PCT,MATCH($A440,'Knowledge - Percentages'!$B:$B,0),'Data - Knowledge'!AQ$8)/100</f>
        <v>0.017</v>
      </c>
      <c r="AR440" s="380">
        <f t="array" aca="true" ref="AR440">INDEX(KM_PCT,MATCH($A440,'Knowledge - Percentages'!$B:$B,0),'Data - Knowledge'!AR$8)/100</f>
        <v>0.015</v>
      </c>
      <c r="AS440" s="380">
        <f t="array" aca="true" ref="AS440">INDEX(KM_PCT,MATCH($A440,'Knowledge - Percentages'!$B:$B,0),'Data - Knowledge'!AS$8)/100</f>
        <v>0.015</v>
      </c>
      <c r="AT440" s="380">
        <f t="array" aca="true" ref="AT440">INDEX(KM_PCT,MATCH($A440,'Knowledge - Percentages'!$B:$B,0),'Data - Knowledge'!AT$8)/100</f>
        <v>0.015</v>
      </c>
      <c r="AU440" s="380">
        <f t="array" aca="true" ref="AU440">INDEX(KM_PCT,MATCH($A440,'Knowledge - Percentages'!$B:$B,0),'Data - Knowledge'!AU$8)/100</f>
        <v>0.015</v>
      </c>
      <c r="AV440" s="380">
        <f t="array" aca="true" ref="AV440">INDEX(KM_PCT,MATCH($A440,'Knowledge - Percentages'!$B:$B,0),'Data - Knowledge'!AV$8)/100</f>
        <v>0.015</v>
      </c>
      <c r="AW440" s="380">
        <f t="array" aca="true" ref="AW440">INDEX(KM_PCT,MATCH($A440,'Knowledge - Percentages'!$B:$B,0),'Data - Knowledge'!AW$8)/100</f>
        <v>0.015</v>
      </c>
      <c r="AX440" s="380">
        <f t="array" aca="true" ref="AX440">INDEX(KM_PCT,MATCH($A440,'Knowledge - Percentages'!$B:$B,0),'Data - Knowledge'!AX$8)/100</f>
        <v>0.018000000000000002</v>
      </c>
      <c r="AY440" s="380">
        <f t="array" aca="true" ref="AY440">INDEX(KM_PCT,MATCH($A440,'Knowledge - Percentages'!$B:$B,0),'Data - Knowledge'!AY$8)/100</f>
        <v>0.013000000000000001</v>
      </c>
      <c r="AZ440" s="380">
        <f t="array" aca="true" ref="AZ440">INDEX(KM_PCT,MATCH($A440,'Knowledge - Percentages'!$B:$B,0),'Data - Knowledge'!AZ$8)/100</f>
        <v>0.02</v>
      </c>
      <c r="BA440" s="380">
        <f t="array" aca="true" ref="BA440">INDEX(KM_PCT,MATCH($A440,'Knowledge - Percentages'!$B:$B,0),'Data - Knowledge'!BA$8)/100</f>
        <v>0.015</v>
      </c>
      <c r="BB440" s="380">
        <f t="array" aca="true" ref="BB440">INDEX(KM_PCT,MATCH($A440,'Knowledge - Percentages'!$B:$B,0),'Data - Knowledge'!BB$8)/100</f>
        <v>0.012</v>
      </c>
      <c r="BC440" s="380">
        <f t="array" aca="true" ref="BC440">INDEX(KM_PCT,MATCH($A440,'Knowledge - Percentages'!$B:$B,0),'Data - Knowledge'!BC$8)/100</f>
        <v>0.015</v>
      </c>
      <c r="BD440" s="380">
        <f t="array" aca="true" ref="BD440">INDEX(KM_PCT,MATCH($A440,'Knowledge - Percentages'!$B:$B,0),'Data - Knowledge'!BD$8)/100</f>
        <v>0.015</v>
      </c>
      <c r="BE440" s="380">
        <f t="array" aca="true" ref="BE440">INDEX(KM_PCT,MATCH($A440,'Knowledge - Percentages'!$B:$B,0),'Data - Knowledge'!BE$8)/100</f>
        <v>0.015</v>
      </c>
      <c r="BF440" s="380">
        <f t="array" aca="true" ref="BF440">INDEX(KM_PCT,MATCH($A440,'Knowledge - Percentages'!$B:$B,0),'Data - Knowledge'!BF$8)/100</f>
        <v>0.015</v>
      </c>
      <c r="BG440" s="380">
        <f t="array" aca="true" ref="BG440">INDEX(KM_PCT,MATCH($A440,'Knowledge - Percentages'!$B:$B,0),'Data - Knowledge'!BG$8)/100</f>
        <v>0.015</v>
      </c>
      <c r="BH440" s="380">
        <f t="array" aca="true" ref="BH440">INDEX(KM_PCT,MATCH($A440,'Knowledge - Percentages'!$B:$B,0),'Data - Knowledge'!BH$8)/100</f>
        <v>0.015</v>
      </c>
      <c r="BI440" s="380">
        <f t="array" aca="true" ref="BI440">INDEX(KM_PCT,MATCH($A440,'Knowledge - Percentages'!$B:$B,0),'Data - Knowledge'!BI$8)/100</f>
        <v>0.015</v>
      </c>
      <c r="BJ440" s="380">
        <f t="array" aca="true" ref="BJ440">INDEX(KM_PCT,MATCH($A440,'Knowledge - Percentages'!$B:$B,0),'Data - Knowledge'!BJ$8)/100</f>
        <v>0.016</v>
      </c>
      <c r="BK440" s="380">
        <f t="array" aca="true" ref="BK440">INDEX(KM_PCT,MATCH($A440,'Knowledge - Percentages'!$B:$B,0),'Data - Knowledge'!BK$8)/100</f>
        <v>0.015</v>
      </c>
      <c r="BL440" s="380">
        <f t="array" aca="true" ref="BL440">INDEX(KM_PCT,MATCH($A440,'Knowledge - Percentages'!$B:$B,0),'Data - Knowledge'!BL$8)/100</f>
        <v>0.015</v>
      </c>
      <c r="BM440" s="380">
        <f t="array" aca="true" ref="BM440">INDEX(KM_PCT,MATCH($A440,'Knowledge - Percentages'!$B:$B,0),'Data - Knowledge'!BM$8)/100</f>
        <v>0.015</v>
      </c>
      <c r="BN440" s="380">
        <f t="array" aca="true" ref="BN440">INDEX(KM_PCT,MATCH($A440,'Knowledge - Percentages'!$B:$B,0),'Data - Knowledge'!BN$8)/100</f>
        <v>0.015</v>
      </c>
      <c r="BO440" s="380">
        <f t="array" aca="true" ref="BO440">INDEX(KM_PCT,MATCH($A440,'Knowledge - Percentages'!$B:$B,0),'Data - Knowledge'!BO$8)/100</f>
        <v>0.015</v>
      </c>
      <c r="BP440" s="380">
        <f t="array" aca="true" ref="BP440">INDEX(KM_PCT,MATCH($A440,'Knowledge - Percentages'!$B:$B,0),'Data - Knowledge'!BP$8)/100</f>
        <v>0.015</v>
      </c>
      <c r="BQ440" s="380">
        <f t="array" aca="true" ref="BQ440">INDEX(KM_PCT,MATCH($A440,'Knowledge - Percentages'!$B:$B,0),'Data - Knowledge'!BQ$8)/100</f>
        <v>0.015</v>
      </c>
    </row>
    <row r="441" spans="1:69">
      <c r="A441" t="s">
        <v>1416</v>
      </c>
      <c r="B441" t="s">
        <v>1195</v>
      </c>
      <c r="C441" t="s">
        <v>1367</v>
      </c>
      <c r="D441" t="s">
        <v>1417</v>
      </c>
      <c r="E441" s="373">
        <f>SUMPRODUCT($K$2:$BQ$2,$K441:$BQ441)/$J$2</f>
        <v>0.073935606060606049</v>
      </c>
      <c r="F441" s="379">
        <f>SUMPRODUCT($K$2:$BQ$2,$K441:$BQ441)</f>
        <v>19.519</v>
      </c>
      <c r="G441" s="373">
        <f>SUMPRODUCT($K$3:$BQ$3,$K441:$BQ441)/$J$3</f>
        <v>0.078103285420944538</v>
      </c>
      <c r="H441" s="379">
        <f>SUMPRODUCT($K$3:$BQ$3,$K441:$BQ441)</f>
        <v>760.72599999999977</v>
      </c>
      <c r="I441" s="373">
        <f>CORREL($K$4:$BQ$4,$K441:$BQ441)</f>
        <v>-0.28402326115823845</v>
      </c>
      <c r="J441" s="379">
        <f>$E441/$G441*100</f>
        <v>94.663887264311072</v>
      </c>
      <c r="K441" s="380">
        <f t="array" aca="true" ref="K441">INDEX(KM_PCT,MATCH($A441,'Knowledge - Percentages'!$B:$B,0),'Data - Knowledge'!K$8)/100</f>
        <v>0.141</v>
      </c>
      <c r="L441" s="380">
        <f t="array" aca="true" ref="L441">INDEX(KM_PCT,MATCH($A441,'Knowledge - Percentages'!$B:$B,0),'Data - Knowledge'!L$8)/100</f>
        <v>0.107</v>
      </c>
      <c r="M441" s="380">
        <f t="array" aca="true" ref="M441">INDEX(KM_PCT,MATCH($A441,'Knowledge - Percentages'!$B:$B,0),'Data - Knowledge'!M$8)/100</f>
        <v>0.107</v>
      </c>
      <c r="N441" s="380">
        <f t="array" aca="true" ref="N441">INDEX(KM_PCT,MATCH($A441,'Knowledge - Percentages'!$B:$B,0),'Data - Knowledge'!N$8)/100</f>
        <v>0.081</v>
      </c>
      <c r="O441" s="380">
        <f t="array" aca="true" ref="O441">INDEX(KM_PCT,MATCH($A441,'Knowledge - Percentages'!$B:$B,0),'Data - Knowledge'!O$8)/100</f>
        <v>0.085</v>
      </c>
      <c r="P441" s="380">
        <f t="array" aca="true" ref="P441">INDEX(KM_PCT,MATCH($A441,'Knowledge - Percentages'!$B:$B,0),'Data - Knowledge'!P$8)/100</f>
        <v>0.085</v>
      </c>
      <c r="Q441" s="380">
        <f t="array" aca="true" ref="Q441">INDEX(KM_PCT,MATCH($A441,'Knowledge - Percentages'!$B:$B,0),'Data - Knowledge'!Q$8)/100</f>
        <v>0.085</v>
      </c>
      <c r="R441" s="380">
        <f t="array" aca="true" ref="R441">INDEX(KM_PCT,MATCH($A441,'Knowledge - Percentages'!$B:$B,0),'Data - Knowledge'!R$8)/100</f>
        <v>0.099</v>
      </c>
      <c r="S441" s="380">
        <f t="array" aca="true" ref="S441">INDEX(KM_PCT,MATCH($A441,'Knowledge - Percentages'!$B:$B,0),'Data - Knowledge'!S$8)/100</f>
        <v>0.085</v>
      </c>
      <c r="T441" s="380">
        <f t="array" aca="true" ref="T441">INDEX(KM_PCT,MATCH($A441,'Knowledge - Percentages'!$B:$B,0),'Data - Knowledge'!T$8)/100</f>
        <v>0.057</v>
      </c>
      <c r="U441" s="380">
        <f t="array" aca="true" ref="U441">INDEX(KM_PCT,MATCH($A441,'Knowledge - Percentages'!$B:$B,0),'Data - Knowledge'!U$8)/100</f>
        <v>0.075</v>
      </c>
      <c r="V441" s="380">
        <f t="array" aca="true" ref="V441">INDEX(KM_PCT,MATCH($A441,'Knowledge - Percentages'!$B:$B,0),'Data - Knowledge'!V$8)/100</f>
        <v>0.075</v>
      </c>
      <c r="W441" s="380">
        <f t="array" aca="true" ref="W441">INDEX(KM_PCT,MATCH($A441,'Knowledge - Percentages'!$B:$B,0),'Data - Knowledge'!W$8)/100</f>
        <v>0.075</v>
      </c>
      <c r="X441" s="380">
        <f t="array" aca="true" ref="X441">INDEX(KM_PCT,MATCH($A441,'Knowledge - Percentages'!$B:$B,0),'Data - Knowledge'!X$8)/100</f>
        <v>0.17600000000000002</v>
      </c>
      <c r="Y441" s="380">
        <f t="array" aca="true" ref="Y441">INDEX(KM_PCT,MATCH($A441,'Knowledge - Percentages'!$B:$B,0),'Data - Knowledge'!Y$8)/100</f>
        <v>0.17600000000000002</v>
      </c>
      <c r="Z441" s="380">
        <f t="array" aca="true" ref="Z441">INDEX(KM_PCT,MATCH($A441,'Knowledge - Percentages'!$B:$B,0),'Data - Knowledge'!Z$8)/100</f>
        <v>0.17600000000000002</v>
      </c>
      <c r="AA441" s="380">
        <f t="array" aca="true" ref="AA441">INDEX(KM_PCT,MATCH($A441,'Knowledge - Percentages'!$B:$B,0),'Data - Knowledge'!AA$8)/100</f>
        <v>0.19</v>
      </c>
      <c r="AB441" s="380">
        <f t="array" aca="true" ref="AB441">INDEX(KM_PCT,MATCH($A441,'Knowledge - Percentages'!$B:$B,0),'Data - Knowledge'!AB$8)/100</f>
        <v>0.11</v>
      </c>
      <c r="AC441" s="380">
        <f t="array" aca="true" ref="AC441">INDEX(KM_PCT,MATCH($A441,'Knowledge - Percentages'!$B:$B,0),'Data - Knowledge'!AC$8)/100</f>
        <v>0.115</v>
      </c>
      <c r="AD441" s="380">
        <f t="array" aca="true" ref="AD441">INDEX(KM_PCT,MATCH($A441,'Knowledge - Percentages'!$B:$B,0),'Data - Knowledge'!AD$8)/100</f>
        <v>0.115</v>
      </c>
      <c r="AE441" s="380">
        <f t="array" aca="true" ref="AE441">INDEX(KM_PCT,MATCH($A441,'Knowledge - Percentages'!$B:$B,0),'Data - Knowledge'!AE$8)/100</f>
        <v>0.066</v>
      </c>
      <c r="AF441" s="380">
        <f t="array" aca="true" ref="AF441">INDEX(KM_PCT,MATCH($A441,'Knowledge - Percentages'!$B:$B,0),'Data - Knowledge'!AF$8)/100</f>
        <v>0.067</v>
      </c>
      <c r="AG441" s="380">
        <f t="array" aca="true" ref="AG441">INDEX(KM_PCT,MATCH($A441,'Knowledge - Percentages'!$B:$B,0),'Data - Knowledge'!AG$8)/100</f>
        <v>0.07</v>
      </c>
      <c r="AH441" s="380">
        <f t="array" aca="true" ref="AH441">INDEX(KM_PCT,MATCH($A441,'Knowledge - Percentages'!$B:$B,0),'Data - Knowledge'!AH$8)/100</f>
        <v>0.07400000000000001</v>
      </c>
      <c r="AI441" s="380">
        <f t="array" aca="true" ref="AI441">INDEX(KM_PCT,MATCH($A441,'Knowledge - Percentages'!$B:$B,0),'Data - Knowledge'!AI$8)/100</f>
        <v>0.075</v>
      </c>
      <c r="AJ441" s="380">
        <f t="array" aca="true" ref="AJ441">INDEX(KM_PCT,MATCH($A441,'Knowledge - Percentages'!$B:$B,0),'Data - Knowledge'!AJ$8)/100</f>
        <v>0.07400000000000001</v>
      </c>
      <c r="AK441" s="380">
        <f t="array" aca="true" ref="AK441">INDEX(KM_PCT,MATCH($A441,'Knowledge - Percentages'!$B:$B,0),'Data - Knowledge'!AK$8)/100</f>
        <v>0.068</v>
      </c>
      <c r="AL441" s="380">
        <f t="array" aca="true" ref="AL441">INDEX(KM_PCT,MATCH($A441,'Knowledge - Percentages'!$B:$B,0),'Data - Knowledge'!AL$8)/100</f>
        <v>0.084</v>
      </c>
      <c r="AM441" s="380">
        <f t="array" aca="true" ref="AM441">INDEX(KM_PCT,MATCH($A441,'Knowledge - Percentages'!$B:$B,0),'Data - Knowledge'!AM$8)/100</f>
        <v>0.07400000000000001</v>
      </c>
      <c r="AN441" s="380">
        <f t="array" aca="true" ref="AN441">INDEX(KM_PCT,MATCH($A441,'Knowledge - Percentages'!$B:$B,0),'Data - Knowledge'!AN$8)/100</f>
        <v>0.055999999999999994</v>
      </c>
      <c r="AO441" s="380">
        <f t="array" aca="true" ref="AO441">INDEX(KM_PCT,MATCH($A441,'Knowledge - Percentages'!$B:$B,0),'Data - Knowledge'!AO$8)/100</f>
        <v>0.055999999999999994</v>
      </c>
      <c r="AP441" s="380">
        <f t="array" aca="true" ref="AP441">INDEX(KM_PCT,MATCH($A441,'Knowledge - Percentages'!$B:$B,0),'Data - Knowledge'!AP$8)/100</f>
        <v>0.083</v>
      </c>
      <c r="AQ441" s="380">
        <f t="array" aca="true" ref="AQ441">INDEX(KM_PCT,MATCH($A441,'Knowledge - Percentages'!$B:$B,0),'Data - Knowledge'!AQ$8)/100</f>
        <v>0.07400000000000001</v>
      </c>
      <c r="AR441" s="380">
        <f t="array" aca="true" ref="AR441">INDEX(KM_PCT,MATCH($A441,'Knowledge - Percentages'!$B:$B,0),'Data - Knowledge'!AR$8)/100</f>
        <v>0.146</v>
      </c>
      <c r="AS441" s="380">
        <f t="array" aca="true" ref="AS441">INDEX(KM_PCT,MATCH($A441,'Knowledge - Percentages'!$B:$B,0),'Data - Knowledge'!AS$8)/100</f>
        <v>0.139</v>
      </c>
      <c r="AT441" s="380">
        <f t="array" aca="true" ref="AT441">INDEX(KM_PCT,MATCH($A441,'Knowledge - Percentages'!$B:$B,0),'Data - Knowledge'!AT$8)/100</f>
        <v>0.139</v>
      </c>
      <c r="AU441" s="380">
        <f t="array" aca="true" ref="AU441">INDEX(KM_PCT,MATCH($A441,'Knowledge - Percentages'!$B:$B,0),'Data - Knowledge'!AU$8)/100</f>
        <v>0.084</v>
      </c>
      <c r="AV441" s="380">
        <f t="array" aca="true" ref="AV441">INDEX(KM_PCT,MATCH($A441,'Knowledge - Percentages'!$B:$B,0),'Data - Knowledge'!AV$8)/100</f>
        <v>0.084</v>
      </c>
      <c r="AW441" s="380">
        <f t="array" aca="true" ref="AW441">INDEX(KM_PCT,MATCH($A441,'Knowledge - Percentages'!$B:$B,0),'Data - Knowledge'!AW$8)/100</f>
        <v>0.084</v>
      </c>
      <c r="AX441" s="380">
        <f t="array" aca="true" ref="AX441">INDEX(KM_PCT,MATCH($A441,'Knowledge - Percentages'!$B:$B,0),'Data - Knowledge'!AX$8)/100</f>
        <v>0.11800000000000001</v>
      </c>
      <c r="AY441" s="380">
        <f t="array" aca="true" ref="AY441">INDEX(KM_PCT,MATCH($A441,'Knowledge - Percentages'!$B:$B,0),'Data - Knowledge'!AY$8)/100</f>
        <v>0.057999999999999996</v>
      </c>
      <c r="AZ441" s="380">
        <f t="array" aca="true" ref="AZ441">INDEX(KM_PCT,MATCH($A441,'Knowledge - Percentages'!$B:$B,0),'Data - Knowledge'!AZ$8)/100</f>
        <v>0.065</v>
      </c>
      <c r="BA441" s="380">
        <f t="array" aca="true" ref="BA441">INDEX(KM_PCT,MATCH($A441,'Knowledge - Percentages'!$B:$B,0),'Data - Knowledge'!BA$8)/100</f>
        <v>0.065</v>
      </c>
      <c r="BB441" s="380">
        <f t="array" aca="true" ref="BB441">INDEX(KM_PCT,MATCH($A441,'Knowledge - Percentages'!$B:$B,0),'Data - Knowledge'!BB$8)/100</f>
        <v>0.065</v>
      </c>
      <c r="BC441" s="380">
        <f t="array" aca="true" ref="BC441">INDEX(KM_PCT,MATCH($A441,'Knowledge - Percentages'!$B:$B,0),'Data - Knowledge'!BC$8)/100</f>
        <v>0.072000000000000008</v>
      </c>
      <c r="BD441" s="380">
        <f t="array" aca="true" ref="BD441">INDEX(KM_PCT,MATCH($A441,'Knowledge - Percentages'!$B:$B,0),'Data - Knowledge'!BD$8)/100</f>
        <v>0.072000000000000008</v>
      </c>
      <c r="BE441" s="380">
        <f t="array" aca="true" ref="BE441">INDEX(KM_PCT,MATCH($A441,'Knowledge - Percentages'!$B:$B,0),'Data - Knowledge'!BE$8)/100</f>
        <v>0.072000000000000008</v>
      </c>
      <c r="BF441" s="380">
        <f t="array" aca="true" ref="BF441">INDEX(KM_PCT,MATCH($A441,'Knowledge - Percentages'!$B:$B,0),'Data - Knowledge'!BF$8)/100</f>
        <v>0.072000000000000008</v>
      </c>
      <c r="BG441" s="380">
        <f t="array" aca="true" ref="BG441">INDEX(KM_PCT,MATCH($A441,'Knowledge - Percentages'!$B:$B,0),'Data - Knowledge'!BG$8)/100</f>
        <v>0.087</v>
      </c>
      <c r="BH441" s="380">
        <f t="array" aca="true" ref="BH441">INDEX(KM_PCT,MATCH($A441,'Knowledge - Percentages'!$B:$B,0),'Data - Knowledge'!BH$8)/100</f>
        <v>0.085</v>
      </c>
      <c r="BI441" s="380">
        <f t="array" aca="true" ref="BI441">INDEX(KM_PCT,MATCH($A441,'Knowledge - Percentages'!$B:$B,0),'Data - Knowledge'!BI$8)/100</f>
        <v>0.08199999999999999</v>
      </c>
      <c r="BJ441" s="380">
        <f t="array" aca="true" ref="BJ441">INDEX(KM_PCT,MATCH($A441,'Knowledge - Percentages'!$B:$B,0),'Data - Knowledge'!BJ$8)/100</f>
        <v>0.096</v>
      </c>
      <c r="BK441" s="380">
        <f t="array" aca="true" ref="BK441">INDEX(KM_PCT,MATCH($A441,'Knowledge - Percentages'!$B:$B,0),'Data - Knowledge'!BK$8)/100</f>
        <v>0.099</v>
      </c>
      <c r="BL441" s="380">
        <f t="array" aca="true" ref="BL441">INDEX(KM_PCT,MATCH($A441,'Knowledge - Percentages'!$B:$B,0),'Data - Knowledge'!BL$8)/100</f>
        <v>0.141</v>
      </c>
      <c r="BM441" s="380">
        <f t="array" aca="true" ref="BM441">INDEX(KM_PCT,MATCH($A441,'Knowledge - Percentages'!$B:$B,0),'Data - Knowledge'!BM$8)/100</f>
        <v>0.1</v>
      </c>
      <c r="BN441" s="380">
        <f t="array" aca="true" ref="BN441">INDEX(KM_PCT,MATCH($A441,'Knowledge - Percentages'!$B:$B,0),'Data - Knowledge'!BN$8)/100</f>
        <v>0.075</v>
      </c>
      <c r="BO441" s="380">
        <f t="array" aca="true" ref="BO441">INDEX(KM_PCT,MATCH($A441,'Knowledge - Percentages'!$B:$B,0),'Data - Knowledge'!BO$8)/100</f>
        <v>0.065</v>
      </c>
      <c r="BP441" s="380">
        <f t="array" aca="true" ref="BP441">INDEX(KM_PCT,MATCH($A441,'Knowledge - Percentages'!$B:$B,0),'Data - Knowledge'!BP$8)/100</f>
        <v>0.065</v>
      </c>
      <c r="BQ441" s="380">
        <f t="array" aca="true" ref="BQ441">INDEX(KM_PCT,MATCH($A441,'Knowledge - Percentages'!$B:$B,0),'Data - Knowledge'!BQ$8)/100</f>
        <v>0.062</v>
      </c>
    </row>
    <row r="442" spans="1:69">
      <c r="A442" t="s">
        <v>770</v>
      </c>
      <c r="B442" t="s">
        <v>1195</v>
      </c>
      <c r="C442" t="s">
        <v>1367</v>
      </c>
      <c r="D442" t="s">
        <v>1418</v>
      </c>
      <c r="E442" s="373">
        <f>SUMPRODUCT($K$2:$BQ$2,$K442:$BQ442)/$J$2</f>
        <v>0.052416666666666667</v>
      </c>
      <c r="F442" s="379">
        <f>SUMPRODUCT($K$2:$BQ$2,$K442:$BQ442)</f>
        <v>13.838000000000001</v>
      </c>
      <c r="G442" s="373">
        <f>SUMPRODUCT($K$3:$BQ$3,$K442:$BQ442)/$J$3</f>
        <v>0.052811704312114988</v>
      </c>
      <c r="H442" s="379">
        <f>SUMPRODUCT($K$3:$BQ$3,$K442:$BQ442)</f>
        <v>514.386</v>
      </c>
      <c r="I442" s="373">
        <f>CORREL($K$4:$BQ$4,$K442:$BQ442)</f>
        <v>-0.151782483190016</v>
      </c>
      <c r="J442" s="379">
        <f>$E442/$G442*100</f>
        <v>99.2519884548439</v>
      </c>
      <c r="K442" s="380">
        <f t="array" aca="true" ref="K442">INDEX(KM_PCT,MATCH($A442,'Knowledge - Percentages'!$B:$B,0),'Data - Knowledge'!K$8)/100</f>
        <v>0.07</v>
      </c>
      <c r="L442" s="380">
        <f t="array" aca="true" ref="L442">INDEX(KM_PCT,MATCH($A442,'Knowledge - Percentages'!$B:$B,0),'Data - Knowledge'!L$8)/100</f>
        <v>0.07</v>
      </c>
      <c r="M442" s="380">
        <f t="array" aca="true" ref="M442">INDEX(KM_PCT,MATCH($A442,'Knowledge - Percentages'!$B:$B,0),'Data - Knowledge'!M$8)/100</f>
        <v>0.07</v>
      </c>
      <c r="N442" s="380">
        <f t="array" aca="true" ref="N442">INDEX(KM_PCT,MATCH($A442,'Knowledge - Percentages'!$B:$B,0),'Data - Knowledge'!N$8)/100</f>
        <v>0.053</v>
      </c>
      <c r="O442" s="380">
        <f t="array" aca="true" ref="O442">INDEX(KM_PCT,MATCH($A442,'Knowledge - Percentages'!$B:$B,0),'Data - Knowledge'!O$8)/100</f>
        <v>0.054000000000000006</v>
      </c>
      <c r="P442" s="380">
        <f t="array" aca="true" ref="P442">INDEX(KM_PCT,MATCH($A442,'Knowledge - Percentages'!$B:$B,0),'Data - Knowledge'!P$8)/100</f>
        <v>0.054000000000000006</v>
      </c>
      <c r="Q442" s="380">
        <f t="array" aca="true" ref="Q442">INDEX(KM_PCT,MATCH($A442,'Knowledge - Percentages'!$B:$B,0),'Data - Knowledge'!Q$8)/100</f>
        <v>0.054000000000000006</v>
      </c>
      <c r="R442" s="380">
        <f t="array" aca="true" ref="R442">INDEX(KM_PCT,MATCH($A442,'Knowledge - Percentages'!$B:$B,0),'Data - Knowledge'!R$8)/100</f>
        <v>0.054000000000000006</v>
      </c>
      <c r="S442" s="380">
        <f t="array" aca="true" ref="S442">INDEX(KM_PCT,MATCH($A442,'Knowledge - Percentages'!$B:$B,0),'Data - Knowledge'!S$8)/100</f>
        <v>0.054000000000000006</v>
      </c>
      <c r="T442" s="380">
        <f t="array" aca="true" ref="T442">INDEX(KM_PCT,MATCH($A442,'Knowledge - Percentages'!$B:$B,0),'Data - Knowledge'!T$8)/100</f>
        <v>0.046</v>
      </c>
      <c r="U442" s="380">
        <f t="array" aca="true" ref="U442">INDEX(KM_PCT,MATCH($A442,'Knowledge - Percentages'!$B:$B,0),'Data - Knowledge'!U$8)/100</f>
        <v>0.046</v>
      </c>
      <c r="V442" s="380">
        <f t="array" aca="true" ref="V442">INDEX(KM_PCT,MATCH($A442,'Knowledge - Percentages'!$B:$B,0),'Data - Knowledge'!V$8)/100</f>
        <v>0.046</v>
      </c>
      <c r="W442" s="380">
        <f t="array" aca="true" ref="W442">INDEX(KM_PCT,MATCH($A442,'Knowledge - Percentages'!$B:$B,0),'Data - Knowledge'!W$8)/100</f>
        <v>0.046</v>
      </c>
      <c r="X442" s="380">
        <f t="array" aca="true" ref="X442">INDEX(KM_PCT,MATCH($A442,'Knowledge - Percentages'!$B:$B,0),'Data - Knowledge'!X$8)/100</f>
        <v>0.067</v>
      </c>
      <c r="Y442" s="380">
        <f t="array" aca="true" ref="Y442">INDEX(KM_PCT,MATCH($A442,'Knowledge - Percentages'!$B:$B,0),'Data - Knowledge'!Y$8)/100</f>
        <v>0.067</v>
      </c>
      <c r="Z442" s="380">
        <f t="array" aca="true" ref="Z442">INDEX(KM_PCT,MATCH($A442,'Knowledge - Percentages'!$B:$B,0),'Data - Knowledge'!Z$8)/100</f>
        <v>0.11</v>
      </c>
      <c r="AA442" s="380">
        <f t="array" aca="true" ref="AA442">INDEX(KM_PCT,MATCH($A442,'Knowledge - Percentages'!$B:$B,0),'Data - Knowledge'!AA$8)/100</f>
        <v>0.067</v>
      </c>
      <c r="AB442" s="380">
        <f t="array" aca="true" ref="AB442">INDEX(KM_PCT,MATCH($A442,'Knowledge - Percentages'!$B:$B,0),'Data - Knowledge'!AB$8)/100</f>
        <v>0.064</v>
      </c>
      <c r="AC442" s="380">
        <f t="array" aca="true" ref="AC442">INDEX(KM_PCT,MATCH($A442,'Knowledge - Percentages'!$B:$B,0),'Data - Knowledge'!AC$8)/100</f>
        <v>0.064</v>
      </c>
      <c r="AD442" s="380">
        <f t="array" aca="true" ref="AD442">INDEX(KM_PCT,MATCH($A442,'Knowledge - Percentages'!$B:$B,0),'Data - Knowledge'!AD$8)/100</f>
        <v>0.064</v>
      </c>
      <c r="AE442" s="380">
        <f t="array" aca="true" ref="AE442">INDEX(KM_PCT,MATCH($A442,'Knowledge - Percentages'!$B:$B,0),'Data - Knowledge'!AE$8)/100</f>
        <v>0.054000000000000006</v>
      </c>
      <c r="AF442" s="380">
        <f t="array" aca="true" ref="AF442">INDEX(KM_PCT,MATCH($A442,'Knowledge - Percentages'!$B:$B,0),'Data - Knowledge'!AF$8)/100</f>
        <v>0.054000000000000006</v>
      </c>
      <c r="AG442" s="380">
        <f t="array" aca="true" ref="AG442">INDEX(KM_PCT,MATCH($A442,'Knowledge - Percentages'!$B:$B,0),'Data - Knowledge'!AG$8)/100</f>
        <v>0.054000000000000006</v>
      </c>
      <c r="AH442" s="380">
        <f t="array" aca="true" ref="AH442">INDEX(KM_PCT,MATCH($A442,'Knowledge - Percentages'!$B:$B,0),'Data - Knowledge'!AH$8)/100</f>
        <v>0.054000000000000006</v>
      </c>
      <c r="AI442" s="380">
        <f t="array" aca="true" ref="AI442">INDEX(KM_PCT,MATCH($A442,'Knowledge - Percentages'!$B:$B,0),'Data - Knowledge'!AI$8)/100</f>
        <v>0.054000000000000006</v>
      </c>
      <c r="AJ442" s="380">
        <f t="array" aca="true" ref="AJ442">INDEX(KM_PCT,MATCH($A442,'Knowledge - Percentages'!$B:$B,0),'Data - Knowledge'!AJ$8)/100</f>
        <v>0.054000000000000006</v>
      </c>
      <c r="AK442" s="380">
        <f t="array" aca="true" ref="AK442">INDEX(KM_PCT,MATCH($A442,'Knowledge - Percentages'!$B:$B,0),'Data - Knowledge'!AK$8)/100</f>
        <v>0.051</v>
      </c>
      <c r="AL442" s="380">
        <f t="array" aca="true" ref="AL442">INDEX(KM_PCT,MATCH($A442,'Knowledge - Percentages'!$B:$B,0),'Data - Knowledge'!AL$8)/100</f>
        <v>0.054000000000000006</v>
      </c>
      <c r="AM442" s="380">
        <f t="array" aca="true" ref="AM442">INDEX(KM_PCT,MATCH($A442,'Knowledge - Percentages'!$B:$B,0),'Data - Knowledge'!AM$8)/100</f>
        <v>0.054000000000000006</v>
      </c>
      <c r="AN442" s="380">
        <f t="array" aca="true" ref="AN442">INDEX(KM_PCT,MATCH($A442,'Knowledge - Percentages'!$B:$B,0),'Data - Knowledge'!AN$8)/100</f>
        <v>0.027999999999999997</v>
      </c>
      <c r="AO442" s="380">
        <f t="array" aca="true" ref="AO442">INDEX(KM_PCT,MATCH($A442,'Knowledge - Percentages'!$B:$B,0),'Data - Knowledge'!AO$8)/100</f>
        <v>0.03</v>
      </c>
      <c r="AP442" s="380">
        <f t="array" aca="true" ref="AP442">INDEX(KM_PCT,MATCH($A442,'Knowledge - Percentages'!$B:$B,0),'Data - Knowledge'!AP$8)/100</f>
        <v>0.067</v>
      </c>
      <c r="AQ442" s="380">
        <f t="array" aca="true" ref="AQ442">INDEX(KM_PCT,MATCH($A442,'Knowledge - Percentages'!$B:$B,0),'Data - Knowledge'!AQ$8)/100</f>
        <v>0.067</v>
      </c>
      <c r="AR442" s="380">
        <f t="array" aca="true" ref="AR442">INDEX(KM_PCT,MATCH($A442,'Knowledge - Percentages'!$B:$B,0),'Data - Knowledge'!AR$8)/100</f>
        <v>0.053</v>
      </c>
      <c r="AS442" s="380">
        <f t="array" aca="true" ref="AS442">INDEX(KM_PCT,MATCH($A442,'Knowledge - Percentages'!$B:$B,0),'Data - Knowledge'!AS$8)/100</f>
        <v>0.053</v>
      </c>
      <c r="AT442" s="380">
        <f t="array" aca="true" ref="AT442">INDEX(KM_PCT,MATCH($A442,'Knowledge - Percentages'!$B:$B,0),'Data - Knowledge'!AT$8)/100</f>
        <v>0.053</v>
      </c>
      <c r="AU442" s="380">
        <f t="array" aca="true" ref="AU442">INDEX(KM_PCT,MATCH($A442,'Knowledge - Percentages'!$B:$B,0),'Data - Knowledge'!AU$8)/100</f>
        <v>0.052000000000000005</v>
      </c>
      <c r="AV442" s="380">
        <f t="array" aca="true" ref="AV442">INDEX(KM_PCT,MATCH($A442,'Knowledge - Percentages'!$B:$B,0),'Data - Knowledge'!AV$8)/100</f>
        <v>0.044000000000000004</v>
      </c>
      <c r="AW442" s="380">
        <f t="array" aca="true" ref="AW442">INDEX(KM_PCT,MATCH($A442,'Knowledge - Percentages'!$B:$B,0),'Data - Knowledge'!AW$8)/100</f>
        <v>0.052000000000000005</v>
      </c>
      <c r="AX442" s="380">
        <f t="array" aca="true" ref="AX442">INDEX(KM_PCT,MATCH($A442,'Knowledge - Percentages'!$B:$B,0),'Data - Knowledge'!AX$8)/100</f>
        <v>0.052000000000000005</v>
      </c>
      <c r="AY442" s="380">
        <f t="array" aca="true" ref="AY442">INDEX(KM_PCT,MATCH($A442,'Knowledge - Percentages'!$B:$B,0),'Data - Knowledge'!AY$8)/100</f>
        <v>0.053</v>
      </c>
      <c r="AZ442" s="380">
        <f t="array" aca="true" ref="AZ442">INDEX(KM_PCT,MATCH($A442,'Knowledge - Percentages'!$B:$B,0),'Data - Knowledge'!AZ$8)/100</f>
        <v>0.053</v>
      </c>
      <c r="BA442" s="380">
        <f t="array" aca="true" ref="BA442">INDEX(KM_PCT,MATCH($A442,'Knowledge - Percentages'!$B:$B,0),'Data - Knowledge'!BA$8)/100</f>
        <v>0.051</v>
      </c>
      <c r="BB442" s="380">
        <f t="array" aca="true" ref="BB442">INDEX(KM_PCT,MATCH($A442,'Knowledge - Percentages'!$B:$B,0),'Data - Knowledge'!BB$8)/100</f>
        <v>0.053</v>
      </c>
      <c r="BC442" s="380">
        <f t="array" aca="true" ref="BC442">INDEX(KM_PCT,MATCH($A442,'Knowledge - Percentages'!$B:$B,0),'Data - Knowledge'!BC$8)/100</f>
        <v>0.053</v>
      </c>
      <c r="BD442" s="380">
        <f t="array" aca="true" ref="BD442">INDEX(KM_PCT,MATCH($A442,'Knowledge - Percentages'!$B:$B,0),'Data - Knowledge'!BD$8)/100</f>
        <v>0.036000000000000004</v>
      </c>
      <c r="BE442" s="380">
        <f t="array" aca="true" ref="BE442">INDEX(KM_PCT,MATCH($A442,'Knowledge - Percentages'!$B:$B,0),'Data - Knowledge'!BE$8)/100</f>
        <v>0.053</v>
      </c>
      <c r="BF442" s="380">
        <f t="array" aca="true" ref="BF442">INDEX(KM_PCT,MATCH($A442,'Knowledge - Percentages'!$B:$B,0),'Data - Knowledge'!BF$8)/100</f>
        <v>0.053</v>
      </c>
      <c r="BG442" s="380">
        <f t="array" aca="true" ref="BG442">INDEX(KM_PCT,MATCH($A442,'Knowledge - Percentages'!$B:$B,0),'Data - Knowledge'!BG$8)/100</f>
        <v>0.055999999999999994</v>
      </c>
      <c r="BH442" s="380">
        <f t="array" aca="true" ref="BH442">INDEX(KM_PCT,MATCH($A442,'Knowledge - Percentages'!$B:$B,0),'Data - Knowledge'!BH$8)/100</f>
        <v>0.054000000000000006</v>
      </c>
      <c r="BI442" s="380">
        <f t="array" aca="true" ref="BI442">INDEX(KM_PCT,MATCH($A442,'Knowledge - Percentages'!$B:$B,0),'Data - Knowledge'!BI$8)/100</f>
        <v>0.047</v>
      </c>
      <c r="BJ442" s="380">
        <f t="array" aca="true" ref="BJ442">INDEX(KM_PCT,MATCH($A442,'Knowledge - Percentages'!$B:$B,0),'Data - Knowledge'!BJ$8)/100</f>
        <v>0.059000000000000004</v>
      </c>
      <c r="BK442" s="380">
        <f t="array" aca="true" ref="BK442">INDEX(KM_PCT,MATCH($A442,'Knowledge - Percentages'!$B:$B,0),'Data - Knowledge'!BK$8)/100</f>
        <v>0.077</v>
      </c>
      <c r="BL442" s="380">
        <f t="array" aca="true" ref="BL442">INDEX(KM_PCT,MATCH($A442,'Knowledge - Percentages'!$B:$B,0),'Data - Knowledge'!BL$8)/100</f>
        <v>0.064</v>
      </c>
      <c r="BM442" s="380">
        <f t="array" aca="true" ref="BM442">INDEX(KM_PCT,MATCH($A442,'Knowledge - Percentages'!$B:$B,0),'Data - Knowledge'!BM$8)/100</f>
        <v>0.059000000000000004</v>
      </c>
      <c r="BN442" s="380">
        <f t="array" aca="true" ref="BN442">INDEX(KM_PCT,MATCH($A442,'Knowledge - Percentages'!$B:$B,0),'Data - Knowledge'!BN$8)/100</f>
        <v>0.059000000000000004</v>
      </c>
      <c r="BO442" s="380">
        <f t="array" aca="true" ref="BO442">INDEX(KM_PCT,MATCH($A442,'Knowledge - Percentages'!$B:$B,0),'Data - Knowledge'!BO$8)/100</f>
        <v>0.053</v>
      </c>
      <c r="BP442" s="380">
        <f t="array" aca="true" ref="BP442">INDEX(KM_PCT,MATCH($A442,'Knowledge - Percentages'!$B:$B,0),'Data - Knowledge'!BP$8)/100</f>
        <v>0.051</v>
      </c>
      <c r="BQ442" s="380">
        <f t="array" aca="true" ref="BQ442">INDEX(KM_PCT,MATCH($A442,'Knowledge - Percentages'!$B:$B,0),'Data - Knowledge'!BQ$8)/100</f>
        <v>0.053</v>
      </c>
    </row>
    <row r="443" spans="1:69">
      <c r="A443" t="s">
        <v>1419</v>
      </c>
      <c r="B443" t="s">
        <v>1195</v>
      </c>
      <c r="C443" t="s">
        <v>1367</v>
      </c>
      <c r="D443" t="s">
        <v>1420</v>
      </c>
      <c r="E443" s="373">
        <f>SUMPRODUCT($K$2:$BQ$2,$K443:$BQ443)/$J$2</f>
        <v>0.018575757575757575</v>
      </c>
      <c r="F443" s="379">
        <f>SUMPRODUCT($K$2:$BQ$2,$K443:$BQ443)</f>
        <v>4.904</v>
      </c>
      <c r="G443" s="373">
        <f>SUMPRODUCT($K$3:$BQ$3,$K443:$BQ443)/$J$3</f>
        <v>0.019486755646817254</v>
      </c>
      <c r="H443" s="379">
        <f>SUMPRODUCT($K$3:$BQ$3,$K443:$BQ443)</f>
        <v>189.80100000000004</v>
      </c>
      <c r="I443" s="373">
        <f>CORREL($K$4:$BQ$4,$K443:$BQ443)</f>
        <v>-0.21007287160471402</v>
      </c>
      <c r="J443" s="379">
        <f>$E443/$G443*100</f>
        <v>95.32503979846193</v>
      </c>
      <c r="K443" s="380">
        <f t="array" aca="true" ref="K443">INDEX(KM_PCT,MATCH($A443,'Knowledge - Percentages'!$B:$B,0),'Data - Knowledge'!K$8)/100</f>
        <v>0.02</v>
      </c>
      <c r="L443" s="380">
        <f t="array" aca="true" ref="L443">INDEX(KM_PCT,MATCH($A443,'Knowledge - Percentages'!$B:$B,0),'Data - Knowledge'!L$8)/100</f>
        <v>0.02</v>
      </c>
      <c r="M443" s="380">
        <f t="array" aca="true" ref="M443">INDEX(KM_PCT,MATCH($A443,'Knowledge - Percentages'!$B:$B,0),'Data - Knowledge'!M$8)/100</f>
        <v>0.02</v>
      </c>
      <c r="N443" s="380">
        <f t="array" aca="true" ref="N443">INDEX(KM_PCT,MATCH($A443,'Knowledge - Percentages'!$B:$B,0),'Data - Knowledge'!N$8)/100</f>
        <v>0.02</v>
      </c>
      <c r="O443" s="380">
        <f t="array" aca="true" ref="O443">INDEX(KM_PCT,MATCH($A443,'Knowledge - Percentages'!$B:$B,0),'Data - Knowledge'!O$8)/100</f>
        <v>0.02</v>
      </c>
      <c r="P443" s="380">
        <f t="array" aca="true" ref="P443">INDEX(KM_PCT,MATCH($A443,'Knowledge - Percentages'!$B:$B,0),'Data - Knowledge'!P$8)/100</f>
        <v>0.02</v>
      </c>
      <c r="Q443" s="380">
        <f t="array" aca="true" ref="Q443">INDEX(KM_PCT,MATCH($A443,'Knowledge - Percentages'!$B:$B,0),'Data - Knowledge'!Q$8)/100</f>
        <v>0.02</v>
      </c>
      <c r="R443" s="380">
        <f t="array" aca="true" ref="R443">INDEX(KM_PCT,MATCH($A443,'Knowledge - Percentages'!$B:$B,0),'Data - Knowledge'!R$8)/100</f>
        <v>0.019</v>
      </c>
      <c r="S443" s="380">
        <f t="array" aca="true" ref="S443">INDEX(KM_PCT,MATCH($A443,'Knowledge - Percentages'!$B:$B,0),'Data - Knowledge'!S$8)/100</f>
        <v>0.02</v>
      </c>
      <c r="T443" s="380">
        <f t="array" aca="true" ref="T443">INDEX(KM_PCT,MATCH($A443,'Knowledge - Percentages'!$B:$B,0),'Data - Knowledge'!T$8)/100</f>
        <v>0.02</v>
      </c>
      <c r="U443" s="380">
        <f t="array" aca="true" ref="U443">INDEX(KM_PCT,MATCH($A443,'Knowledge - Percentages'!$B:$B,0),'Data - Knowledge'!U$8)/100</f>
        <v>0.018000000000000002</v>
      </c>
      <c r="V443" s="380">
        <f t="array" aca="true" ref="V443">INDEX(KM_PCT,MATCH($A443,'Knowledge - Percentages'!$B:$B,0),'Data - Knowledge'!V$8)/100</f>
        <v>0.02</v>
      </c>
      <c r="W443" s="380">
        <f t="array" aca="true" ref="W443">INDEX(KM_PCT,MATCH($A443,'Knowledge - Percentages'!$B:$B,0),'Data - Knowledge'!W$8)/100</f>
        <v>0.02</v>
      </c>
      <c r="X443" s="380">
        <f t="array" aca="true" ref="X443">INDEX(KM_PCT,MATCH($A443,'Knowledge - Percentages'!$B:$B,0),'Data - Knowledge'!X$8)/100</f>
        <v>0.036000000000000004</v>
      </c>
      <c r="Y443" s="380">
        <f t="array" aca="true" ref="Y443">INDEX(KM_PCT,MATCH($A443,'Knowledge - Percentages'!$B:$B,0),'Data - Knowledge'!Y$8)/100</f>
        <v>0.045</v>
      </c>
      <c r="Z443" s="380">
        <f t="array" aca="true" ref="Z443">INDEX(KM_PCT,MATCH($A443,'Knowledge - Percentages'!$B:$B,0),'Data - Knowledge'!Z$8)/100</f>
        <v>0.036000000000000004</v>
      </c>
      <c r="AA443" s="380">
        <f t="array" aca="true" ref="AA443">INDEX(KM_PCT,MATCH($A443,'Knowledge - Percentages'!$B:$B,0),'Data - Knowledge'!AA$8)/100</f>
        <v>0.036000000000000004</v>
      </c>
      <c r="AB443" s="380">
        <f t="array" aca="true" ref="AB443">INDEX(KM_PCT,MATCH($A443,'Knowledge - Percentages'!$B:$B,0),'Data - Knowledge'!AB$8)/100</f>
        <v>0.027000000000000003</v>
      </c>
      <c r="AC443" s="380">
        <f t="array" aca="true" ref="AC443">INDEX(KM_PCT,MATCH($A443,'Knowledge - Percentages'!$B:$B,0),'Data - Knowledge'!AC$8)/100</f>
        <v>0.027000000000000003</v>
      </c>
      <c r="AD443" s="380">
        <f t="array" aca="true" ref="AD443">INDEX(KM_PCT,MATCH($A443,'Knowledge - Percentages'!$B:$B,0),'Data - Knowledge'!AD$8)/100</f>
        <v>0.026000000000000002</v>
      </c>
      <c r="AE443" s="380">
        <f t="array" aca="true" ref="AE443">INDEX(KM_PCT,MATCH($A443,'Knowledge - Percentages'!$B:$B,0),'Data - Knowledge'!AE$8)/100</f>
        <v>0.02</v>
      </c>
      <c r="AF443" s="380">
        <f t="array" aca="true" ref="AF443">INDEX(KM_PCT,MATCH($A443,'Knowledge - Percentages'!$B:$B,0),'Data - Knowledge'!AF$8)/100</f>
        <v>0.02</v>
      </c>
      <c r="AG443" s="380">
        <f t="array" aca="true" ref="AG443">INDEX(KM_PCT,MATCH($A443,'Knowledge - Percentages'!$B:$B,0),'Data - Knowledge'!AG$8)/100</f>
        <v>0.018000000000000002</v>
      </c>
      <c r="AH443" s="380">
        <f t="array" aca="true" ref="AH443">INDEX(KM_PCT,MATCH($A443,'Knowledge - Percentages'!$B:$B,0),'Data - Knowledge'!AH$8)/100</f>
        <v>0.02</v>
      </c>
      <c r="AI443" s="380">
        <f t="array" aca="true" ref="AI443">INDEX(KM_PCT,MATCH($A443,'Knowledge - Percentages'!$B:$B,0),'Data - Knowledge'!AI$8)/100</f>
        <v>0.02</v>
      </c>
      <c r="AJ443" s="380">
        <f t="array" aca="true" ref="AJ443">INDEX(KM_PCT,MATCH($A443,'Knowledge - Percentages'!$B:$B,0),'Data - Knowledge'!AJ$8)/100</f>
        <v>0.02</v>
      </c>
      <c r="AK443" s="380">
        <f t="array" aca="true" ref="AK443">INDEX(KM_PCT,MATCH($A443,'Knowledge - Percentages'!$B:$B,0),'Data - Knowledge'!AK$8)/100</f>
        <v>0.018000000000000002</v>
      </c>
      <c r="AL443" s="380">
        <f t="array" aca="true" ref="AL443">INDEX(KM_PCT,MATCH($A443,'Knowledge - Percentages'!$B:$B,0),'Data - Knowledge'!AL$8)/100</f>
        <v>0.022000000000000002</v>
      </c>
      <c r="AM443" s="380">
        <f t="array" aca="true" ref="AM443">INDEX(KM_PCT,MATCH($A443,'Knowledge - Percentages'!$B:$B,0),'Data - Knowledge'!AM$8)/100</f>
        <v>0.02</v>
      </c>
      <c r="AN443" s="380">
        <f t="array" aca="true" ref="AN443">INDEX(KM_PCT,MATCH($A443,'Knowledge - Percentages'!$B:$B,0),'Data - Knowledge'!AN$8)/100</f>
        <v>0.02</v>
      </c>
      <c r="AO443" s="380">
        <f t="array" aca="true" ref="AO443">INDEX(KM_PCT,MATCH($A443,'Knowledge - Percentages'!$B:$B,0),'Data - Knowledge'!AO$8)/100</f>
        <v>0.02</v>
      </c>
      <c r="AP443" s="380">
        <f t="array" aca="true" ref="AP443">INDEX(KM_PCT,MATCH($A443,'Knowledge - Percentages'!$B:$B,0),'Data - Knowledge'!AP$8)/100</f>
        <v>0.02</v>
      </c>
      <c r="AQ443" s="380">
        <f t="array" aca="true" ref="AQ443">INDEX(KM_PCT,MATCH($A443,'Knowledge - Percentages'!$B:$B,0),'Data - Knowledge'!AQ$8)/100</f>
        <v>0.019</v>
      </c>
      <c r="AR443" s="380">
        <f t="array" aca="true" ref="AR443">INDEX(KM_PCT,MATCH($A443,'Knowledge - Percentages'!$B:$B,0),'Data - Knowledge'!AR$8)/100</f>
        <v>0.017</v>
      </c>
      <c r="AS443" s="380">
        <f t="array" aca="true" ref="AS443">INDEX(KM_PCT,MATCH($A443,'Knowledge - Percentages'!$B:$B,0),'Data - Knowledge'!AS$8)/100</f>
        <v>0.017</v>
      </c>
      <c r="AT443" s="380">
        <f t="array" aca="true" ref="AT443">INDEX(KM_PCT,MATCH($A443,'Knowledge - Percentages'!$B:$B,0),'Data - Knowledge'!AT$8)/100</f>
        <v>0.017</v>
      </c>
      <c r="AU443" s="380">
        <f t="array" aca="true" ref="AU443">INDEX(KM_PCT,MATCH($A443,'Knowledge - Percentages'!$B:$B,0),'Data - Knowledge'!AU$8)/100</f>
        <v>0.017</v>
      </c>
      <c r="AV443" s="380">
        <f t="array" aca="true" ref="AV443">INDEX(KM_PCT,MATCH($A443,'Knowledge - Percentages'!$B:$B,0),'Data - Knowledge'!AV$8)/100</f>
        <v>0.017</v>
      </c>
      <c r="AW443" s="380">
        <f t="array" aca="true" ref="AW443">INDEX(KM_PCT,MATCH($A443,'Knowledge - Percentages'!$B:$B,0),'Data - Knowledge'!AW$8)/100</f>
        <v>0.017</v>
      </c>
      <c r="AX443" s="380">
        <f t="array" aca="true" ref="AX443">INDEX(KM_PCT,MATCH($A443,'Knowledge - Percentages'!$B:$B,0),'Data - Knowledge'!AX$8)/100</f>
        <v>0.017</v>
      </c>
      <c r="AY443" s="380">
        <f t="array" aca="true" ref="AY443">INDEX(KM_PCT,MATCH($A443,'Knowledge - Percentages'!$B:$B,0),'Data - Knowledge'!AY$8)/100</f>
        <v>0.01</v>
      </c>
      <c r="AZ443" s="380">
        <f t="array" aca="true" ref="AZ443">INDEX(KM_PCT,MATCH($A443,'Knowledge - Percentages'!$B:$B,0),'Data - Knowledge'!AZ$8)/100</f>
        <v>0.017</v>
      </c>
      <c r="BA443" s="380">
        <f t="array" aca="true" ref="BA443">INDEX(KM_PCT,MATCH($A443,'Knowledge - Percentages'!$B:$B,0),'Data - Knowledge'!BA$8)/100</f>
        <v>0.017</v>
      </c>
      <c r="BB443" s="380">
        <f t="array" aca="true" ref="BB443">INDEX(KM_PCT,MATCH($A443,'Knowledge - Percentages'!$B:$B,0),'Data - Knowledge'!BB$8)/100</f>
        <v>0.017</v>
      </c>
      <c r="BC443" s="380">
        <f t="array" aca="true" ref="BC443">INDEX(KM_PCT,MATCH($A443,'Knowledge - Percentages'!$B:$B,0),'Data - Knowledge'!BC$8)/100</f>
        <v>0.017</v>
      </c>
      <c r="BD443" s="380">
        <f t="array" aca="true" ref="BD443">INDEX(KM_PCT,MATCH($A443,'Knowledge - Percentages'!$B:$B,0),'Data - Knowledge'!BD$8)/100</f>
        <v>0.017</v>
      </c>
      <c r="BE443" s="380">
        <f t="array" aca="true" ref="BE443">INDEX(KM_PCT,MATCH($A443,'Knowledge - Percentages'!$B:$B,0),'Data - Knowledge'!BE$8)/100</f>
        <v>0.013999999999999999</v>
      </c>
      <c r="BF443" s="380">
        <f t="array" aca="true" ref="BF443">INDEX(KM_PCT,MATCH($A443,'Knowledge - Percentages'!$B:$B,0),'Data - Knowledge'!BF$8)/100</f>
        <v>0.017</v>
      </c>
      <c r="BG443" s="380">
        <f t="array" aca="true" ref="BG443">INDEX(KM_PCT,MATCH($A443,'Knowledge - Percentages'!$B:$B,0),'Data - Knowledge'!BG$8)/100</f>
        <v>0.027999999999999997</v>
      </c>
      <c r="BH443" s="380">
        <f t="array" aca="true" ref="BH443">INDEX(KM_PCT,MATCH($A443,'Knowledge - Percentages'!$B:$B,0),'Data - Knowledge'!BH$8)/100</f>
        <v>0.022000000000000002</v>
      </c>
      <c r="BI443" s="380">
        <f t="array" aca="true" ref="BI443">INDEX(KM_PCT,MATCH($A443,'Knowledge - Percentages'!$B:$B,0),'Data - Knowledge'!BI$8)/100</f>
        <v>0.022000000000000002</v>
      </c>
      <c r="BJ443" s="380">
        <f t="array" aca="true" ref="BJ443">INDEX(KM_PCT,MATCH($A443,'Knowledge - Percentages'!$B:$B,0),'Data - Knowledge'!BJ$8)/100</f>
        <v>0.02</v>
      </c>
      <c r="BK443" s="380">
        <f t="array" aca="true" ref="BK443">INDEX(KM_PCT,MATCH($A443,'Knowledge - Percentages'!$B:$B,0),'Data - Knowledge'!BK$8)/100</f>
        <v>0.02</v>
      </c>
      <c r="BL443" s="380">
        <f t="array" aca="true" ref="BL443">INDEX(KM_PCT,MATCH($A443,'Knowledge - Percentages'!$B:$B,0),'Data - Knowledge'!BL$8)/100</f>
        <v>0.03</v>
      </c>
      <c r="BM443" s="380">
        <f t="array" aca="true" ref="BM443">INDEX(KM_PCT,MATCH($A443,'Knowledge - Percentages'!$B:$B,0),'Data - Knowledge'!BM$8)/100</f>
        <v>0.02</v>
      </c>
      <c r="BN443" s="380">
        <f t="array" aca="true" ref="BN443">INDEX(KM_PCT,MATCH($A443,'Knowledge - Percentages'!$B:$B,0),'Data - Knowledge'!BN$8)/100</f>
        <v>0.02</v>
      </c>
      <c r="BO443" s="380">
        <f t="array" aca="true" ref="BO443">INDEX(KM_PCT,MATCH($A443,'Knowledge - Percentages'!$B:$B,0),'Data - Knowledge'!BO$8)/100</f>
        <v>0.02</v>
      </c>
      <c r="BP443" s="380">
        <f t="array" aca="true" ref="BP443">INDEX(KM_PCT,MATCH($A443,'Knowledge - Percentages'!$B:$B,0),'Data - Knowledge'!BP$8)/100</f>
        <v>0.02</v>
      </c>
      <c r="BQ443" s="380">
        <f t="array" aca="true" ref="BQ443">INDEX(KM_PCT,MATCH($A443,'Knowledge - Percentages'!$B:$B,0),'Data - Knowledge'!BQ$8)/100</f>
        <v>0.02</v>
      </c>
    </row>
    <row r="444" spans="1:69">
      <c r="A444" t="s">
        <v>783</v>
      </c>
      <c r="B444" t="s">
        <v>1195</v>
      </c>
      <c r="C444" t="s">
        <v>1367</v>
      </c>
      <c r="D444" t="s">
        <v>784</v>
      </c>
      <c r="E444" s="373">
        <f>SUMPRODUCT($K$2:$BQ$2,$K444:$BQ444)/$J$2</f>
        <v>0.055568181818181822</v>
      </c>
      <c r="F444" s="379">
        <f>SUMPRODUCT($K$2:$BQ$2,$K444:$BQ444)</f>
        <v>14.670000000000002</v>
      </c>
      <c r="G444" s="373">
        <f>SUMPRODUCT($K$3:$BQ$3,$K444:$BQ444)/$J$3</f>
        <v>0.088417556468172509</v>
      </c>
      <c r="H444" s="379">
        <f>SUMPRODUCT($K$3:$BQ$3,$K444:$BQ444)</f>
        <v>861.18700000000024</v>
      </c>
      <c r="I444" s="373">
        <f>CORREL($K$4:$BQ$4,$K444:$BQ444)</f>
        <v>-0.39448761266764287</v>
      </c>
      <c r="J444" s="379">
        <f>$E444/$G444*100</f>
        <v>62.8474525171758</v>
      </c>
      <c r="K444" s="380">
        <f t="array" aca="true" ref="K444">INDEX(KM_PCT,MATCH($A444,'Knowledge - Percentages'!$B:$B,0),'Data - Knowledge'!K$8)/100</f>
        <v>0.177</v>
      </c>
      <c r="L444" s="380">
        <f t="array" aca="true" ref="L444">INDEX(KM_PCT,MATCH($A444,'Knowledge - Percentages'!$B:$B,0),'Data - Knowledge'!L$8)/100</f>
        <v>0.177</v>
      </c>
      <c r="M444" s="380">
        <f t="array" aca="true" ref="M444">INDEX(KM_PCT,MATCH($A444,'Knowledge - Percentages'!$B:$B,0),'Data - Knowledge'!M$8)/100</f>
        <v>0.184</v>
      </c>
      <c r="N444" s="380">
        <f t="array" aca="true" ref="N444">INDEX(KM_PCT,MATCH($A444,'Knowledge - Percentages'!$B:$B,0),'Data - Knowledge'!N$8)/100</f>
        <v>0.1</v>
      </c>
      <c r="O444" s="380">
        <f t="array" aca="true" ref="O444">INDEX(KM_PCT,MATCH($A444,'Knowledge - Percentages'!$B:$B,0),'Data - Knowledge'!O$8)/100</f>
        <v>0.113</v>
      </c>
      <c r="P444" s="380">
        <f t="array" aca="true" ref="P444">INDEX(KM_PCT,MATCH($A444,'Knowledge - Percentages'!$B:$B,0),'Data - Knowledge'!P$8)/100</f>
        <v>0.113</v>
      </c>
      <c r="Q444" s="380">
        <f t="array" aca="true" ref="Q444">INDEX(KM_PCT,MATCH($A444,'Knowledge - Percentages'!$B:$B,0),'Data - Knowledge'!Q$8)/100</f>
        <v>0.113</v>
      </c>
      <c r="R444" s="380">
        <f t="array" aca="true" ref="R444">INDEX(KM_PCT,MATCH($A444,'Knowledge - Percentages'!$B:$B,0),'Data - Knowledge'!R$8)/100</f>
        <v>0.163</v>
      </c>
      <c r="S444" s="380">
        <f t="array" aca="true" ref="S444">INDEX(KM_PCT,MATCH($A444,'Knowledge - Percentages'!$B:$B,0),'Data - Knowledge'!S$8)/100</f>
        <v>0.113</v>
      </c>
      <c r="T444" s="380">
        <f t="array" aca="true" ref="T444">INDEX(KM_PCT,MATCH($A444,'Knowledge - Percentages'!$B:$B,0),'Data - Knowledge'!T$8)/100</f>
        <v>0.11199999999999999</v>
      </c>
      <c r="U444" s="380">
        <f t="array" aca="true" ref="U444">INDEX(KM_PCT,MATCH($A444,'Knowledge - Percentages'!$B:$B,0),'Data - Knowledge'!U$8)/100</f>
        <v>0.11199999999999999</v>
      </c>
      <c r="V444" s="380">
        <f t="array" aca="true" ref="V444">INDEX(KM_PCT,MATCH($A444,'Knowledge - Percentages'!$B:$B,0),'Data - Knowledge'!V$8)/100</f>
        <v>0.11199999999999999</v>
      </c>
      <c r="W444" s="380">
        <f t="array" aca="true" ref="W444">INDEX(KM_PCT,MATCH($A444,'Knowledge - Percentages'!$B:$B,0),'Data - Knowledge'!W$8)/100</f>
        <v>0.11199999999999999</v>
      </c>
      <c r="X444" s="380">
        <f t="array" aca="true" ref="X444">INDEX(KM_PCT,MATCH($A444,'Knowledge - Percentages'!$B:$B,0),'Data - Knowledge'!X$8)/100</f>
        <v>0.17800000000000002</v>
      </c>
      <c r="Y444" s="380">
        <f t="array" aca="true" ref="Y444">INDEX(KM_PCT,MATCH($A444,'Knowledge - Percentages'!$B:$B,0),'Data - Knowledge'!Y$8)/100</f>
        <v>0.16899999999999998</v>
      </c>
      <c r="Z444" s="380">
        <f t="array" aca="true" ref="Z444">INDEX(KM_PCT,MATCH($A444,'Knowledge - Percentages'!$B:$B,0),'Data - Knowledge'!Z$8)/100</f>
        <v>0.16899999999999998</v>
      </c>
      <c r="AA444" s="380">
        <f t="array" aca="true" ref="AA444">INDEX(KM_PCT,MATCH($A444,'Knowledge - Percentages'!$B:$B,0),'Data - Knowledge'!AA$8)/100</f>
        <v>0.16899999999999998</v>
      </c>
      <c r="AB444" s="380">
        <f t="array" aca="true" ref="AB444">INDEX(KM_PCT,MATCH($A444,'Knowledge - Percentages'!$B:$B,0),'Data - Knowledge'!AB$8)/100</f>
        <v>0.088000000000000009</v>
      </c>
      <c r="AC444" s="380">
        <f t="array" aca="true" ref="AC444">INDEX(KM_PCT,MATCH($A444,'Knowledge - Percentages'!$B:$B,0),'Data - Knowledge'!AC$8)/100</f>
        <v>0.098</v>
      </c>
      <c r="AD444" s="380">
        <f t="array" aca="true" ref="AD444">INDEX(KM_PCT,MATCH($A444,'Knowledge - Percentages'!$B:$B,0),'Data - Knowledge'!AD$8)/100</f>
        <v>0.12300000000000001</v>
      </c>
      <c r="AE444" s="380">
        <f t="array" aca="true" ref="AE444">INDEX(KM_PCT,MATCH($A444,'Knowledge - Percentages'!$B:$B,0),'Data - Knowledge'!AE$8)/100</f>
        <v>0.076</v>
      </c>
      <c r="AF444" s="380">
        <f t="array" aca="true" ref="AF444">INDEX(KM_PCT,MATCH($A444,'Knowledge - Percentages'!$B:$B,0),'Data - Knowledge'!AF$8)/100</f>
        <v>0.077</v>
      </c>
      <c r="AG444" s="380">
        <f t="array" aca="true" ref="AG444">INDEX(KM_PCT,MATCH($A444,'Knowledge - Percentages'!$B:$B,0),'Data - Knowledge'!AG$8)/100</f>
        <v>0.073</v>
      </c>
      <c r="AH444" s="380">
        <f t="array" aca="true" ref="AH444">INDEX(KM_PCT,MATCH($A444,'Knowledge - Percentages'!$B:$B,0),'Data - Knowledge'!AH$8)/100</f>
        <v>0.086</v>
      </c>
      <c r="AI444" s="380">
        <f t="array" aca="true" ref="AI444">INDEX(KM_PCT,MATCH($A444,'Knowledge - Percentages'!$B:$B,0),'Data - Knowledge'!AI$8)/100</f>
        <v>0.098</v>
      </c>
      <c r="AJ444" s="380">
        <f t="array" aca="true" ref="AJ444">INDEX(KM_PCT,MATCH($A444,'Knowledge - Percentages'!$B:$B,0),'Data - Knowledge'!AJ$8)/100</f>
        <v>0.087</v>
      </c>
      <c r="AK444" s="380">
        <f t="array" aca="true" ref="AK444">INDEX(KM_PCT,MATCH($A444,'Knowledge - Percentages'!$B:$B,0),'Data - Knowledge'!AK$8)/100</f>
        <v>0.064</v>
      </c>
      <c r="AL444" s="380">
        <f t="array" aca="true" ref="AL444">INDEX(KM_PCT,MATCH($A444,'Knowledge - Percentages'!$B:$B,0),'Data - Knowledge'!AL$8)/100</f>
        <v>0.071</v>
      </c>
      <c r="AM444" s="380">
        <f t="array" aca="true" ref="AM444">INDEX(KM_PCT,MATCH($A444,'Knowledge - Percentages'!$B:$B,0),'Data - Knowledge'!AM$8)/100</f>
        <v>0.071</v>
      </c>
      <c r="AN444" s="380">
        <f t="array" aca="true" ref="AN444">INDEX(KM_PCT,MATCH($A444,'Knowledge - Percentages'!$B:$B,0),'Data - Knowledge'!AN$8)/100</f>
        <v>0.051</v>
      </c>
      <c r="AO444" s="380">
        <f t="array" aca="true" ref="AO444">INDEX(KM_PCT,MATCH($A444,'Knowledge - Percentages'!$B:$B,0),'Data - Knowledge'!AO$8)/100</f>
        <v>0.057</v>
      </c>
      <c r="AP444" s="380">
        <f t="array" aca="true" ref="AP444">INDEX(KM_PCT,MATCH($A444,'Knowledge - Percentages'!$B:$B,0),'Data - Knowledge'!AP$8)/100</f>
        <v>0.076</v>
      </c>
      <c r="AQ444" s="380">
        <f t="array" aca="true" ref="AQ444">INDEX(KM_PCT,MATCH($A444,'Knowledge - Percentages'!$B:$B,0),'Data - Knowledge'!AQ$8)/100</f>
        <v>0.069</v>
      </c>
      <c r="AR444" s="380">
        <f t="array" aca="true" ref="AR444">INDEX(KM_PCT,MATCH($A444,'Knowledge - Percentages'!$B:$B,0),'Data - Knowledge'!AR$8)/100</f>
        <v>0.08199999999999999</v>
      </c>
      <c r="AS444" s="380">
        <f t="array" aca="true" ref="AS444">INDEX(KM_PCT,MATCH($A444,'Knowledge - Percentages'!$B:$B,0),'Data - Knowledge'!AS$8)/100</f>
        <v>0.088000000000000009</v>
      </c>
      <c r="AT444" s="380">
        <f t="array" aca="true" ref="AT444">INDEX(KM_PCT,MATCH($A444,'Knowledge - Percentages'!$B:$B,0),'Data - Knowledge'!AT$8)/100</f>
        <v>0.08199999999999999</v>
      </c>
      <c r="AU444" s="380">
        <f t="array" aca="true" ref="AU444">INDEX(KM_PCT,MATCH($A444,'Knowledge - Percentages'!$B:$B,0),'Data - Knowledge'!AU$8)/100</f>
        <v>0.059000000000000004</v>
      </c>
      <c r="AV444" s="380">
        <f t="array" aca="true" ref="AV444">INDEX(KM_PCT,MATCH($A444,'Knowledge - Percentages'!$B:$B,0),'Data - Knowledge'!AV$8)/100</f>
        <v>0.059000000000000004</v>
      </c>
      <c r="AW444" s="380">
        <f t="array" aca="true" ref="AW444">INDEX(KM_PCT,MATCH($A444,'Knowledge - Percentages'!$B:$B,0),'Data - Knowledge'!AW$8)/100</f>
        <v>0.059000000000000004</v>
      </c>
      <c r="AX444" s="380">
        <f t="array" aca="true" ref="AX444">INDEX(KM_PCT,MATCH($A444,'Knowledge - Percentages'!$B:$B,0),'Data - Knowledge'!AX$8)/100</f>
        <v>0.059000000000000004</v>
      </c>
      <c r="AY444" s="380">
        <f t="array" aca="true" ref="AY444">INDEX(KM_PCT,MATCH($A444,'Knowledge - Percentages'!$B:$B,0),'Data - Knowledge'!AY$8)/100</f>
        <v>0.059000000000000004</v>
      </c>
      <c r="AZ444" s="380">
        <f t="array" aca="true" ref="AZ444">INDEX(KM_PCT,MATCH($A444,'Knowledge - Percentages'!$B:$B,0),'Data - Knowledge'!AZ$8)/100</f>
        <v>0.086</v>
      </c>
      <c r="BA444" s="380">
        <f t="array" aca="true" ref="BA444">INDEX(KM_PCT,MATCH($A444,'Knowledge - Percentages'!$B:$B,0),'Data - Knowledge'!BA$8)/100</f>
        <v>0.037000000000000005</v>
      </c>
      <c r="BB444" s="380">
        <f t="array" aca="true" ref="BB444">INDEX(KM_PCT,MATCH($A444,'Knowledge - Percentages'!$B:$B,0),'Data - Knowledge'!BB$8)/100</f>
        <v>0.053</v>
      </c>
      <c r="BC444" s="380">
        <f t="array" aca="true" ref="BC444">INDEX(KM_PCT,MATCH($A444,'Knowledge - Percentages'!$B:$B,0),'Data - Knowledge'!BC$8)/100</f>
        <v>0.028999999999999998</v>
      </c>
      <c r="BD444" s="380">
        <f t="array" aca="true" ref="BD444">INDEX(KM_PCT,MATCH($A444,'Knowledge - Percentages'!$B:$B,0),'Data - Knowledge'!BD$8)/100</f>
        <v>0.038</v>
      </c>
      <c r="BE444" s="380">
        <f t="array" aca="true" ref="BE444">INDEX(KM_PCT,MATCH($A444,'Knowledge - Percentages'!$B:$B,0),'Data - Knowledge'!BE$8)/100</f>
        <v>0.034</v>
      </c>
      <c r="BF444" s="380">
        <f t="array" aca="true" ref="BF444">INDEX(KM_PCT,MATCH($A444,'Knowledge - Percentages'!$B:$B,0),'Data - Knowledge'!BF$8)/100</f>
        <v>0.038</v>
      </c>
      <c r="BG444" s="380">
        <f t="array" aca="true" ref="BG444">INDEX(KM_PCT,MATCH($A444,'Knowledge - Percentages'!$B:$B,0),'Data - Knowledge'!BG$8)/100</f>
        <v>0.053</v>
      </c>
      <c r="BH444" s="380">
        <f t="array" aca="true" ref="BH444">INDEX(KM_PCT,MATCH($A444,'Knowledge - Percentages'!$B:$B,0),'Data - Knowledge'!BH$8)/100</f>
        <v>0.053</v>
      </c>
      <c r="BI444" s="380">
        <f t="array" aca="true" ref="BI444">INDEX(KM_PCT,MATCH($A444,'Knowledge - Percentages'!$B:$B,0),'Data - Knowledge'!BI$8)/100</f>
        <v>0.046</v>
      </c>
      <c r="BJ444" s="380">
        <f t="array" aca="true" ref="BJ444">INDEX(KM_PCT,MATCH($A444,'Knowledge - Percentages'!$B:$B,0),'Data - Knowledge'!BJ$8)/100</f>
        <v>0.05</v>
      </c>
      <c r="BK444" s="380">
        <f t="array" aca="true" ref="BK444">INDEX(KM_PCT,MATCH($A444,'Knowledge - Percentages'!$B:$B,0),'Data - Knowledge'!BK$8)/100</f>
        <v>0.064</v>
      </c>
      <c r="BL444" s="380">
        <f t="array" aca="true" ref="BL444">INDEX(KM_PCT,MATCH($A444,'Knowledge - Percentages'!$B:$B,0),'Data - Knowledge'!BL$8)/100</f>
        <v>0.11</v>
      </c>
      <c r="BM444" s="380">
        <f t="array" aca="true" ref="BM444">INDEX(KM_PCT,MATCH($A444,'Knowledge - Percentages'!$B:$B,0),'Data - Knowledge'!BM$8)/100</f>
        <v>0.069</v>
      </c>
      <c r="BN444" s="380">
        <f t="array" aca="true" ref="BN444">INDEX(KM_PCT,MATCH($A444,'Knowledge - Percentages'!$B:$B,0),'Data - Knowledge'!BN$8)/100</f>
        <v>0.064</v>
      </c>
      <c r="BO444" s="380">
        <f t="array" aca="true" ref="BO444">INDEX(KM_PCT,MATCH($A444,'Knowledge - Percentages'!$B:$B,0),'Data - Knowledge'!BO$8)/100</f>
        <v>0.048</v>
      </c>
      <c r="BP444" s="380">
        <f t="array" aca="true" ref="BP444">INDEX(KM_PCT,MATCH($A444,'Knowledge - Percentages'!$B:$B,0),'Data - Knowledge'!BP$8)/100</f>
        <v>0.048</v>
      </c>
      <c r="BQ444" s="380">
        <f t="array" aca="true" ref="BQ444">INDEX(KM_PCT,MATCH($A444,'Knowledge - Percentages'!$B:$B,0),'Data - Knowledge'!BQ$8)/100</f>
        <v>0.045</v>
      </c>
    </row>
    <row r="445" spans="1:69">
      <c r="A445" t="s">
        <v>1421</v>
      </c>
      <c r="B445" t="s">
        <v>1195</v>
      </c>
      <c r="C445" t="s">
        <v>1367</v>
      </c>
      <c r="D445" t="s">
        <v>1422</v>
      </c>
      <c r="E445" s="373">
        <f>SUMPRODUCT($K$2:$BQ$2,$K445:$BQ445)/$J$2</f>
        <v>0.13012121212121211</v>
      </c>
      <c r="F445" s="379">
        <f>SUMPRODUCT($K$2:$BQ$2,$K445:$BQ445)</f>
        <v>34.352</v>
      </c>
      <c r="G445" s="373">
        <f>SUMPRODUCT($K$3:$BQ$3,$K445:$BQ445)/$J$3</f>
        <v>0.1015251540041068</v>
      </c>
      <c r="H445" s="379">
        <f>SUMPRODUCT($K$3:$BQ$3,$K445:$BQ445)</f>
        <v>988.85500000000025</v>
      </c>
      <c r="I445" s="373">
        <f>CORREL($K$4:$BQ$4,$K445:$BQ445)</f>
        <v>0.22626443988503828</v>
      </c>
      <c r="J445" s="379">
        <f>$E445/$G445*100</f>
        <v>128.16647598086732</v>
      </c>
      <c r="K445" s="380">
        <f t="array" aca="true" ref="K445">INDEX(KM_PCT,MATCH($A445,'Knowledge - Percentages'!$B:$B,0),'Data - Knowledge'!K$8)/100</f>
        <v>0.084</v>
      </c>
      <c r="L445" s="380">
        <f t="array" aca="true" ref="L445">INDEX(KM_PCT,MATCH($A445,'Knowledge - Percentages'!$B:$B,0),'Data - Knowledge'!L$8)/100</f>
        <v>0.084</v>
      </c>
      <c r="M445" s="380">
        <f t="array" aca="true" ref="M445">INDEX(KM_PCT,MATCH($A445,'Knowledge - Percentages'!$B:$B,0),'Data - Knowledge'!M$8)/100</f>
        <v>0.084</v>
      </c>
      <c r="N445" s="380">
        <f t="array" aca="true" ref="N445">INDEX(KM_PCT,MATCH($A445,'Knowledge - Percentages'!$B:$B,0),'Data - Knowledge'!N$8)/100</f>
        <v>0.051</v>
      </c>
      <c r="O445" s="380">
        <f t="array" aca="true" ref="O445">INDEX(KM_PCT,MATCH($A445,'Knowledge - Percentages'!$B:$B,0),'Data - Knowledge'!O$8)/100</f>
        <v>0.084</v>
      </c>
      <c r="P445" s="380">
        <f t="array" aca="true" ref="P445">INDEX(KM_PCT,MATCH($A445,'Knowledge - Percentages'!$B:$B,0),'Data - Knowledge'!P$8)/100</f>
        <v>0.084</v>
      </c>
      <c r="Q445" s="380">
        <f t="array" aca="true" ref="Q445">INDEX(KM_PCT,MATCH($A445,'Knowledge - Percentages'!$B:$B,0),'Data - Knowledge'!Q$8)/100</f>
        <v>0.084</v>
      </c>
      <c r="R445" s="380">
        <f t="array" aca="true" ref="R445">INDEX(KM_PCT,MATCH($A445,'Knowledge - Percentages'!$B:$B,0),'Data - Knowledge'!R$8)/100</f>
        <v>0.126</v>
      </c>
      <c r="S445" s="380">
        <f t="array" aca="true" ref="S445">INDEX(KM_PCT,MATCH($A445,'Knowledge - Percentages'!$B:$B,0),'Data - Knowledge'!S$8)/100</f>
        <v>0.084</v>
      </c>
      <c r="T445" s="380">
        <f t="array" aca="true" ref="T445">INDEX(KM_PCT,MATCH($A445,'Knowledge - Percentages'!$B:$B,0),'Data - Knowledge'!T$8)/100</f>
        <v>0.084</v>
      </c>
      <c r="U445" s="380">
        <f t="array" aca="true" ref="U445">INDEX(KM_PCT,MATCH($A445,'Knowledge - Percentages'!$B:$B,0),'Data - Knowledge'!U$8)/100</f>
        <v>0.088000000000000009</v>
      </c>
      <c r="V445" s="380">
        <f t="array" aca="true" ref="V445">INDEX(KM_PCT,MATCH($A445,'Knowledge - Percentages'!$B:$B,0),'Data - Knowledge'!V$8)/100</f>
        <v>0.059000000000000004</v>
      </c>
      <c r="W445" s="380">
        <f t="array" aca="true" ref="W445">INDEX(KM_PCT,MATCH($A445,'Knowledge - Percentages'!$B:$B,0),'Data - Knowledge'!W$8)/100</f>
        <v>0.084</v>
      </c>
      <c r="X445" s="380">
        <f t="array" aca="true" ref="X445">INDEX(KM_PCT,MATCH($A445,'Knowledge - Percentages'!$B:$B,0),'Data - Knowledge'!X$8)/100</f>
        <v>0.109</v>
      </c>
      <c r="Y445" s="380">
        <f t="array" aca="true" ref="Y445">INDEX(KM_PCT,MATCH($A445,'Knowledge - Percentages'!$B:$B,0),'Data - Knowledge'!Y$8)/100</f>
        <v>0.12</v>
      </c>
      <c r="Z445" s="380">
        <f t="array" aca="true" ref="Z445">INDEX(KM_PCT,MATCH($A445,'Knowledge - Percentages'!$B:$B,0),'Data - Knowledge'!Z$8)/100</f>
        <v>0.12</v>
      </c>
      <c r="AA445" s="380">
        <f t="array" aca="true" ref="AA445">INDEX(KM_PCT,MATCH($A445,'Knowledge - Percentages'!$B:$B,0),'Data - Knowledge'!AA$8)/100</f>
        <v>0.12</v>
      </c>
      <c r="AB445" s="380">
        <f t="array" aca="true" ref="AB445">INDEX(KM_PCT,MATCH($A445,'Knowledge - Percentages'!$B:$B,0),'Data - Knowledge'!AB$8)/100</f>
        <v>0.13</v>
      </c>
      <c r="AC445" s="380">
        <f t="array" aca="true" ref="AC445">INDEX(KM_PCT,MATCH($A445,'Knowledge - Percentages'!$B:$B,0),'Data - Knowledge'!AC$8)/100</f>
        <v>0.136</v>
      </c>
      <c r="AD445" s="380">
        <f t="array" aca="true" ref="AD445">INDEX(KM_PCT,MATCH($A445,'Knowledge - Percentages'!$B:$B,0),'Data - Knowledge'!AD$8)/100</f>
        <v>0.13</v>
      </c>
      <c r="AE445" s="380">
        <f t="array" aca="true" ref="AE445">INDEX(KM_PCT,MATCH($A445,'Knowledge - Percentages'!$B:$B,0),'Data - Knowledge'!AE$8)/100</f>
        <v>0.071</v>
      </c>
      <c r="AF445" s="380">
        <f t="array" aca="true" ref="AF445">INDEX(KM_PCT,MATCH($A445,'Knowledge - Percentages'!$B:$B,0),'Data - Knowledge'!AF$8)/100</f>
        <v>0.078</v>
      </c>
      <c r="AG445" s="380">
        <f t="array" aca="true" ref="AG445">INDEX(KM_PCT,MATCH($A445,'Knowledge - Percentages'!$B:$B,0),'Data - Knowledge'!AG$8)/100</f>
        <v>0.078</v>
      </c>
      <c r="AH445" s="380">
        <f t="array" aca="true" ref="AH445">INDEX(KM_PCT,MATCH($A445,'Knowledge - Percentages'!$B:$B,0),'Data - Knowledge'!AH$8)/100</f>
        <v>0.11599999999999999</v>
      </c>
      <c r="AI445" s="380">
        <f t="array" aca="true" ref="AI445">INDEX(KM_PCT,MATCH($A445,'Knowledge - Percentages'!$B:$B,0),'Data - Knowledge'!AI$8)/100</f>
        <v>0.11599999999999999</v>
      </c>
      <c r="AJ445" s="380">
        <f t="array" aca="true" ref="AJ445">INDEX(KM_PCT,MATCH($A445,'Knowledge - Percentages'!$B:$B,0),'Data - Knowledge'!AJ$8)/100</f>
        <v>0.113</v>
      </c>
      <c r="AK445" s="380">
        <f t="array" aca="true" ref="AK445">INDEX(KM_PCT,MATCH($A445,'Knowledge - Percentages'!$B:$B,0),'Data - Knowledge'!AK$8)/100</f>
        <v>0.12</v>
      </c>
      <c r="AL445" s="380">
        <f t="array" aca="true" ref="AL445">INDEX(KM_PCT,MATCH($A445,'Knowledge - Percentages'!$B:$B,0),'Data - Knowledge'!AL$8)/100</f>
        <v>0.11599999999999999</v>
      </c>
      <c r="AM445" s="380">
        <f t="array" aca="true" ref="AM445">INDEX(KM_PCT,MATCH($A445,'Knowledge - Percentages'!$B:$B,0),'Data - Knowledge'!AM$8)/100</f>
        <v>0.11599999999999999</v>
      </c>
      <c r="AN445" s="380">
        <f t="array" aca="true" ref="AN445">INDEX(KM_PCT,MATCH($A445,'Knowledge - Percentages'!$B:$B,0),'Data - Knowledge'!AN$8)/100</f>
        <v>0.076</v>
      </c>
      <c r="AO445" s="380">
        <f t="array" aca="true" ref="AO445">INDEX(KM_PCT,MATCH($A445,'Knowledge - Percentages'!$B:$B,0),'Data - Knowledge'!AO$8)/100</f>
        <v>0.086</v>
      </c>
      <c r="AP445" s="380">
        <f t="array" aca="true" ref="AP445">INDEX(KM_PCT,MATCH($A445,'Knowledge - Percentages'!$B:$B,0),'Data - Knowledge'!AP$8)/100</f>
        <v>0.13699999999999998</v>
      </c>
      <c r="AQ445" s="380">
        <f t="array" aca="true" ref="AQ445">INDEX(KM_PCT,MATCH($A445,'Knowledge - Percentages'!$B:$B,0),'Data - Knowledge'!AQ$8)/100</f>
        <v>0.13699999999999998</v>
      </c>
      <c r="AR445" s="380">
        <f t="array" aca="true" ref="AR445">INDEX(KM_PCT,MATCH($A445,'Knowledge - Percentages'!$B:$B,0),'Data - Knowledge'!AR$8)/100</f>
        <v>0.151</v>
      </c>
      <c r="AS445" s="380">
        <f t="array" aca="true" ref="AS445">INDEX(KM_PCT,MATCH($A445,'Knowledge - Percentages'!$B:$B,0),'Data - Knowledge'!AS$8)/100</f>
        <v>0.16399999999999998</v>
      </c>
      <c r="AT445" s="380">
        <f t="array" aca="true" ref="AT445">INDEX(KM_PCT,MATCH($A445,'Knowledge - Percentages'!$B:$B,0),'Data - Knowledge'!AT$8)/100</f>
        <v>0.151</v>
      </c>
      <c r="AU445" s="380">
        <f t="array" aca="true" ref="AU445">INDEX(KM_PCT,MATCH($A445,'Knowledge - Percentages'!$B:$B,0),'Data - Knowledge'!AU$8)/100</f>
        <v>0.146</v>
      </c>
      <c r="AV445" s="380">
        <f t="array" aca="true" ref="AV445">INDEX(KM_PCT,MATCH($A445,'Knowledge - Percentages'!$B:$B,0),'Data - Knowledge'!AV$8)/100</f>
        <v>0.141</v>
      </c>
      <c r="AW445" s="380">
        <f t="array" aca="true" ref="AW445">INDEX(KM_PCT,MATCH($A445,'Knowledge - Percentages'!$B:$B,0),'Data - Knowledge'!AW$8)/100</f>
        <v>0.154</v>
      </c>
      <c r="AX445" s="380">
        <f t="array" aca="true" ref="AX445">INDEX(KM_PCT,MATCH($A445,'Knowledge - Percentages'!$B:$B,0),'Data - Knowledge'!AX$8)/100</f>
        <v>0.187</v>
      </c>
      <c r="AY445" s="380">
        <f t="array" aca="true" ref="AY445">INDEX(KM_PCT,MATCH($A445,'Knowledge - Percentages'!$B:$B,0),'Data - Knowledge'!AY$8)/100</f>
        <v>0.113</v>
      </c>
      <c r="AZ445" s="380">
        <f t="array" aca="true" ref="AZ445">INDEX(KM_PCT,MATCH($A445,'Knowledge - Percentages'!$B:$B,0),'Data - Knowledge'!AZ$8)/100</f>
        <v>0.132</v>
      </c>
      <c r="BA445" s="380">
        <f t="array" aca="true" ref="BA445">INDEX(KM_PCT,MATCH($A445,'Knowledge - Percentages'!$B:$B,0),'Data - Knowledge'!BA$8)/100</f>
        <v>0.147</v>
      </c>
      <c r="BB445" s="380">
        <f t="array" aca="true" ref="BB445">INDEX(KM_PCT,MATCH($A445,'Knowledge - Percentages'!$B:$B,0),'Data - Knowledge'!BB$8)/100</f>
        <v>0.132</v>
      </c>
      <c r="BC445" s="380">
        <f t="array" aca="true" ref="BC445">INDEX(KM_PCT,MATCH($A445,'Knowledge - Percentages'!$B:$B,0),'Data - Knowledge'!BC$8)/100</f>
        <v>0.063</v>
      </c>
      <c r="BD445" s="380">
        <f t="array" aca="true" ref="BD445">INDEX(KM_PCT,MATCH($A445,'Knowledge - Percentages'!$B:$B,0),'Data - Knowledge'!BD$8)/100</f>
        <v>0.08</v>
      </c>
      <c r="BE445" s="380">
        <f t="array" aca="true" ref="BE445">INDEX(KM_PCT,MATCH($A445,'Knowledge - Percentages'!$B:$B,0),'Data - Knowledge'!BE$8)/100</f>
        <v>0.11</v>
      </c>
      <c r="BF445" s="380">
        <f t="array" aca="true" ref="BF445">INDEX(KM_PCT,MATCH($A445,'Knowledge - Percentages'!$B:$B,0),'Data - Knowledge'!BF$8)/100</f>
        <v>0.11</v>
      </c>
      <c r="BG445" s="380">
        <f t="array" aca="true" ref="BG445">INDEX(KM_PCT,MATCH($A445,'Knowledge - Percentages'!$B:$B,0),'Data - Knowledge'!BG$8)/100</f>
        <v>0.14300000000000002</v>
      </c>
      <c r="BH445" s="380">
        <f t="array" aca="true" ref="BH445">INDEX(KM_PCT,MATCH($A445,'Knowledge - Percentages'!$B:$B,0),'Data - Knowledge'!BH$8)/100</f>
        <v>0.122</v>
      </c>
      <c r="BI445" s="380">
        <f t="array" aca="true" ref="BI445">INDEX(KM_PCT,MATCH($A445,'Knowledge - Percentages'!$B:$B,0),'Data - Knowledge'!BI$8)/100</f>
        <v>0.184</v>
      </c>
      <c r="BJ445" s="380">
        <f t="array" aca="true" ref="BJ445">INDEX(KM_PCT,MATCH($A445,'Knowledge - Percentages'!$B:$B,0),'Data - Knowledge'!BJ$8)/100</f>
        <v>0.149</v>
      </c>
      <c r="BK445" s="380">
        <f t="array" aca="true" ref="BK445">INDEX(KM_PCT,MATCH($A445,'Knowledge - Percentages'!$B:$B,0),'Data - Knowledge'!BK$8)/100</f>
        <v>0.14300000000000002</v>
      </c>
      <c r="BL445" s="380">
        <f t="array" aca="true" ref="BL445">INDEX(KM_PCT,MATCH($A445,'Knowledge - Percentages'!$B:$B,0),'Data - Knowledge'!BL$8)/100</f>
        <v>0.14300000000000002</v>
      </c>
      <c r="BM445" s="380">
        <f t="array" aca="true" ref="BM445">INDEX(KM_PCT,MATCH($A445,'Knowledge - Percentages'!$B:$B,0),'Data - Knowledge'!BM$8)/100</f>
        <v>0.127</v>
      </c>
      <c r="BN445" s="380">
        <f t="array" aca="true" ref="BN445">INDEX(KM_PCT,MATCH($A445,'Knowledge - Percentages'!$B:$B,0),'Data - Knowledge'!BN$8)/100</f>
        <v>0.14300000000000002</v>
      </c>
      <c r="BO445" s="380">
        <f t="array" aca="true" ref="BO445">INDEX(KM_PCT,MATCH($A445,'Knowledge - Percentages'!$B:$B,0),'Data - Knowledge'!BO$8)/100</f>
        <v>0.14400000000000002</v>
      </c>
      <c r="BP445" s="380">
        <f t="array" aca="true" ref="BP445">INDEX(KM_PCT,MATCH($A445,'Knowledge - Percentages'!$B:$B,0),'Data - Knowledge'!BP$8)/100</f>
        <v>0.14400000000000002</v>
      </c>
      <c r="BQ445" s="380">
        <f t="array" aca="true" ref="BQ445">INDEX(KM_PCT,MATCH($A445,'Knowledge - Percentages'!$B:$B,0),'Data - Knowledge'!BQ$8)/100</f>
        <v>0.14400000000000002</v>
      </c>
    </row>
    <row r="446" spans="1:69">
      <c r="A446" t="s">
        <v>1423</v>
      </c>
      <c r="B446" t="s">
        <v>1195</v>
      </c>
      <c r="C446" t="s">
        <v>1367</v>
      </c>
      <c r="D446" t="s">
        <v>1424</v>
      </c>
      <c r="E446" s="373">
        <f>SUMPRODUCT($K$2:$BQ$2,$K446:$BQ446)/$J$2</f>
        <v>0.027030303030303029</v>
      </c>
      <c r="F446" s="379">
        <f>SUMPRODUCT($K$2:$BQ$2,$K446:$BQ446)</f>
        <v>7.136</v>
      </c>
      <c r="G446" s="373">
        <f>SUMPRODUCT($K$3:$BQ$3,$K446:$BQ446)/$J$3</f>
        <v>0.029304825462012324</v>
      </c>
      <c r="H446" s="379">
        <f>SUMPRODUCT($K$3:$BQ$3,$K446:$BQ446)</f>
        <v>285.42900000000003</v>
      </c>
      <c r="I446" s="373">
        <f>CORREL($K$4:$BQ$4,$K446:$BQ446)</f>
        <v>-0.31438555901905746</v>
      </c>
      <c r="J446" s="379">
        <f>$E446/$G446*100</f>
        <v>92.238403075774173</v>
      </c>
      <c r="K446" s="380">
        <f t="array" aca="true" ref="K446">INDEX(KM_PCT,MATCH($A446,'Knowledge - Percentages'!$B:$B,0),'Data - Knowledge'!K$8)/100</f>
        <v>0.03</v>
      </c>
      <c r="L446" s="380">
        <f t="array" aca="true" ref="L446">INDEX(KM_PCT,MATCH($A446,'Knowledge - Percentages'!$B:$B,0),'Data - Knowledge'!L$8)/100</f>
        <v>0.03</v>
      </c>
      <c r="M446" s="380">
        <f t="array" aca="true" ref="M446">INDEX(KM_PCT,MATCH($A446,'Knowledge - Percentages'!$B:$B,0),'Data - Knowledge'!M$8)/100</f>
        <v>0.03</v>
      </c>
      <c r="N446" s="380">
        <f t="array" aca="true" ref="N446">INDEX(KM_PCT,MATCH($A446,'Knowledge - Percentages'!$B:$B,0),'Data - Knowledge'!N$8)/100</f>
        <v>0.027999999999999997</v>
      </c>
      <c r="O446" s="380">
        <f t="array" aca="true" ref="O446">INDEX(KM_PCT,MATCH($A446,'Knowledge - Percentages'!$B:$B,0),'Data - Knowledge'!O$8)/100</f>
        <v>0.03</v>
      </c>
      <c r="P446" s="380">
        <f t="array" aca="true" ref="P446">INDEX(KM_PCT,MATCH($A446,'Knowledge - Percentages'!$B:$B,0),'Data - Knowledge'!P$8)/100</f>
        <v>0.03</v>
      </c>
      <c r="Q446" s="380">
        <f t="array" aca="true" ref="Q446">INDEX(KM_PCT,MATCH($A446,'Knowledge - Percentages'!$B:$B,0),'Data - Knowledge'!Q$8)/100</f>
        <v>0.03</v>
      </c>
      <c r="R446" s="380">
        <f t="array" aca="true" ref="R446">INDEX(KM_PCT,MATCH($A446,'Knowledge - Percentages'!$B:$B,0),'Data - Knowledge'!R$8)/100</f>
        <v>0.03</v>
      </c>
      <c r="S446" s="380">
        <f t="array" aca="true" ref="S446">INDEX(KM_PCT,MATCH($A446,'Knowledge - Percentages'!$B:$B,0),'Data - Knowledge'!S$8)/100</f>
        <v>0.03</v>
      </c>
      <c r="T446" s="380">
        <f t="array" aca="true" ref="T446">INDEX(KM_PCT,MATCH($A446,'Knowledge - Percentages'!$B:$B,0),'Data - Knowledge'!T$8)/100</f>
        <v>0.028999999999999998</v>
      </c>
      <c r="U446" s="380">
        <f t="array" aca="true" ref="U446">INDEX(KM_PCT,MATCH($A446,'Knowledge - Percentages'!$B:$B,0),'Data - Knowledge'!U$8)/100</f>
        <v>0.027999999999999997</v>
      </c>
      <c r="V446" s="380">
        <f t="array" aca="true" ref="V446">INDEX(KM_PCT,MATCH($A446,'Knowledge - Percentages'!$B:$B,0),'Data - Knowledge'!V$8)/100</f>
        <v>0.02</v>
      </c>
      <c r="W446" s="380">
        <f t="array" aca="true" ref="W446">INDEX(KM_PCT,MATCH($A446,'Knowledge - Percentages'!$B:$B,0),'Data - Knowledge'!W$8)/100</f>
        <v>0.042</v>
      </c>
      <c r="X446" s="380">
        <f t="array" aca="true" ref="X446">INDEX(KM_PCT,MATCH($A446,'Knowledge - Percentages'!$B:$B,0),'Data - Knowledge'!X$8)/100</f>
        <v>0.057999999999999996</v>
      </c>
      <c r="Y446" s="380">
        <f t="array" aca="true" ref="Y446">INDEX(KM_PCT,MATCH($A446,'Knowledge - Percentages'!$B:$B,0),'Data - Knowledge'!Y$8)/100</f>
        <v>0.042</v>
      </c>
      <c r="Z446" s="380">
        <f t="array" aca="true" ref="Z446">INDEX(KM_PCT,MATCH($A446,'Knowledge - Percentages'!$B:$B,0),'Data - Knowledge'!Z$8)/100</f>
        <v>0.042</v>
      </c>
      <c r="AA446" s="380">
        <f t="array" aca="true" ref="AA446">INDEX(KM_PCT,MATCH($A446,'Knowledge - Percentages'!$B:$B,0),'Data - Knowledge'!AA$8)/100</f>
        <v>0.042</v>
      </c>
      <c r="AB446" s="380">
        <f t="array" aca="true" ref="AB446">INDEX(KM_PCT,MATCH($A446,'Knowledge - Percentages'!$B:$B,0),'Data - Knowledge'!AB$8)/100</f>
        <v>0.042</v>
      </c>
      <c r="AC446" s="380">
        <f t="array" aca="true" ref="AC446">INDEX(KM_PCT,MATCH($A446,'Knowledge - Percentages'!$B:$B,0),'Data - Knowledge'!AC$8)/100</f>
        <v>0.042</v>
      </c>
      <c r="AD446" s="380">
        <f t="array" aca="true" ref="AD446">INDEX(KM_PCT,MATCH($A446,'Knowledge - Percentages'!$B:$B,0),'Data - Knowledge'!AD$8)/100</f>
        <v>0.047</v>
      </c>
      <c r="AE446" s="380">
        <f t="array" aca="true" ref="AE446">INDEX(KM_PCT,MATCH($A446,'Knowledge - Percentages'!$B:$B,0),'Data - Knowledge'!AE$8)/100</f>
        <v>0.03</v>
      </c>
      <c r="AF446" s="380">
        <f t="array" aca="true" ref="AF446">INDEX(KM_PCT,MATCH($A446,'Knowledge - Percentages'!$B:$B,0),'Data - Knowledge'!AF$8)/100</f>
        <v>0.03</v>
      </c>
      <c r="AG446" s="380">
        <f t="array" aca="true" ref="AG446">INDEX(KM_PCT,MATCH($A446,'Knowledge - Percentages'!$B:$B,0),'Data - Knowledge'!AG$8)/100</f>
        <v>0.03</v>
      </c>
      <c r="AH446" s="380">
        <f t="array" aca="true" ref="AH446">INDEX(KM_PCT,MATCH($A446,'Knowledge - Percentages'!$B:$B,0),'Data - Knowledge'!AH$8)/100</f>
        <v>0.03</v>
      </c>
      <c r="AI446" s="380">
        <f t="array" aca="true" ref="AI446">INDEX(KM_PCT,MATCH($A446,'Knowledge - Percentages'!$B:$B,0),'Data - Knowledge'!AI$8)/100</f>
        <v>0.037000000000000005</v>
      </c>
      <c r="AJ446" s="380">
        <f t="array" aca="true" ref="AJ446">INDEX(KM_PCT,MATCH($A446,'Knowledge - Percentages'!$B:$B,0),'Data - Knowledge'!AJ$8)/100</f>
        <v>0.03</v>
      </c>
      <c r="AK446" s="380">
        <f t="array" aca="true" ref="AK446">INDEX(KM_PCT,MATCH($A446,'Knowledge - Percentages'!$B:$B,0),'Data - Knowledge'!AK$8)/100</f>
        <v>0.021</v>
      </c>
      <c r="AL446" s="380">
        <f t="array" aca="true" ref="AL446">INDEX(KM_PCT,MATCH($A446,'Knowledge - Percentages'!$B:$B,0),'Data - Knowledge'!AL$8)/100</f>
        <v>0.025</v>
      </c>
      <c r="AM446" s="380">
        <f t="array" aca="true" ref="AM446">INDEX(KM_PCT,MATCH($A446,'Knowledge - Percentages'!$B:$B,0),'Data - Knowledge'!AM$8)/100</f>
        <v>0.025</v>
      </c>
      <c r="AN446" s="380">
        <f t="array" aca="true" ref="AN446">INDEX(KM_PCT,MATCH($A446,'Knowledge - Percentages'!$B:$B,0),'Data - Knowledge'!AN$8)/100</f>
        <v>0.03</v>
      </c>
      <c r="AO446" s="380">
        <f t="array" aca="true" ref="AO446">INDEX(KM_PCT,MATCH($A446,'Knowledge - Percentages'!$B:$B,0),'Data - Knowledge'!AO$8)/100</f>
        <v>0.03</v>
      </c>
      <c r="AP446" s="380">
        <f t="array" aca="true" ref="AP446">INDEX(KM_PCT,MATCH($A446,'Knowledge - Percentages'!$B:$B,0),'Data - Knowledge'!AP$8)/100</f>
        <v>0.03</v>
      </c>
      <c r="AQ446" s="380">
        <f t="array" aca="true" ref="AQ446">INDEX(KM_PCT,MATCH($A446,'Knowledge - Percentages'!$B:$B,0),'Data - Knowledge'!AQ$8)/100</f>
        <v>0.03</v>
      </c>
      <c r="AR446" s="380">
        <f t="array" aca="true" ref="AR446">INDEX(KM_PCT,MATCH($A446,'Knowledge - Percentages'!$B:$B,0),'Data - Knowledge'!AR$8)/100</f>
        <v>0.034</v>
      </c>
      <c r="AS446" s="380">
        <f t="array" aca="true" ref="AS446">INDEX(KM_PCT,MATCH($A446,'Knowledge - Percentages'!$B:$B,0),'Data - Knowledge'!AS$8)/100</f>
        <v>0.034</v>
      </c>
      <c r="AT446" s="380">
        <f t="array" aca="true" ref="AT446">INDEX(KM_PCT,MATCH($A446,'Knowledge - Percentages'!$B:$B,0),'Data - Knowledge'!AT$8)/100</f>
        <v>0.039</v>
      </c>
      <c r="AU446" s="380">
        <f t="array" aca="true" ref="AU446">INDEX(KM_PCT,MATCH($A446,'Knowledge - Percentages'!$B:$B,0),'Data - Knowledge'!AU$8)/100</f>
        <v>0.028999999999999998</v>
      </c>
      <c r="AV446" s="380">
        <f t="array" aca="true" ref="AV446">INDEX(KM_PCT,MATCH($A446,'Knowledge - Percentages'!$B:$B,0),'Data - Knowledge'!AV$8)/100</f>
        <v>0.028999999999999998</v>
      </c>
      <c r="AW446" s="380">
        <f t="array" aca="true" ref="AW446">INDEX(KM_PCT,MATCH($A446,'Knowledge - Percentages'!$B:$B,0),'Data - Knowledge'!AW$8)/100</f>
        <v>0.028999999999999998</v>
      </c>
      <c r="AX446" s="380">
        <f t="array" aca="true" ref="AX446">INDEX(KM_PCT,MATCH($A446,'Knowledge - Percentages'!$B:$B,0),'Data - Knowledge'!AX$8)/100</f>
        <v>0.028999999999999998</v>
      </c>
      <c r="AY446" s="380">
        <f t="array" aca="true" ref="AY446">INDEX(KM_PCT,MATCH($A446,'Knowledge - Percentages'!$B:$B,0),'Data - Knowledge'!AY$8)/100</f>
        <v>0.027000000000000003</v>
      </c>
      <c r="AZ446" s="380">
        <f t="array" aca="true" ref="AZ446">INDEX(KM_PCT,MATCH($A446,'Knowledge - Percentages'!$B:$B,0),'Data - Knowledge'!AZ$8)/100</f>
        <v>0.039</v>
      </c>
      <c r="BA446" s="380">
        <f t="array" aca="true" ref="BA446">INDEX(KM_PCT,MATCH($A446,'Knowledge - Percentages'!$B:$B,0),'Data - Knowledge'!BA$8)/100</f>
        <v>0.03</v>
      </c>
      <c r="BB446" s="380">
        <f t="array" aca="true" ref="BB446">INDEX(KM_PCT,MATCH($A446,'Knowledge - Percentages'!$B:$B,0),'Data - Knowledge'!BB$8)/100</f>
        <v>0.03</v>
      </c>
      <c r="BC446" s="380">
        <f t="array" aca="true" ref="BC446">INDEX(KM_PCT,MATCH($A446,'Knowledge - Percentages'!$B:$B,0),'Data - Knowledge'!BC$8)/100</f>
        <v>0.019</v>
      </c>
      <c r="BD446" s="380">
        <f t="array" aca="true" ref="BD446">INDEX(KM_PCT,MATCH($A446,'Knowledge - Percentages'!$B:$B,0),'Data - Knowledge'!BD$8)/100</f>
        <v>0.023</v>
      </c>
      <c r="BE446" s="380">
        <f t="array" aca="true" ref="BE446">INDEX(KM_PCT,MATCH($A446,'Knowledge - Percentages'!$B:$B,0),'Data - Knowledge'!BE$8)/100</f>
        <v>0.023</v>
      </c>
      <c r="BF446" s="380">
        <f t="array" aca="true" ref="BF446">INDEX(KM_PCT,MATCH($A446,'Knowledge - Percentages'!$B:$B,0),'Data - Knowledge'!BF$8)/100</f>
        <v>0.023</v>
      </c>
      <c r="BG446" s="380">
        <f t="array" aca="true" ref="BG446">INDEX(KM_PCT,MATCH($A446,'Knowledge - Percentages'!$B:$B,0),'Data - Knowledge'!BG$8)/100</f>
        <v>0.03</v>
      </c>
      <c r="BH446" s="380">
        <f t="array" aca="true" ref="BH446">INDEX(KM_PCT,MATCH($A446,'Knowledge - Percentages'!$B:$B,0),'Data - Knowledge'!BH$8)/100</f>
        <v>0.03</v>
      </c>
      <c r="BI446" s="380">
        <f t="array" aca="true" ref="BI446">INDEX(KM_PCT,MATCH($A446,'Knowledge - Percentages'!$B:$B,0),'Data - Knowledge'!BI$8)/100</f>
        <v>0.03</v>
      </c>
      <c r="BJ446" s="380">
        <f t="array" aca="true" ref="BJ446">INDEX(KM_PCT,MATCH($A446,'Knowledge - Percentages'!$B:$B,0),'Data - Knowledge'!BJ$8)/100</f>
        <v>0.022000000000000002</v>
      </c>
      <c r="BK446" s="380">
        <f t="array" aca="true" ref="BK446">INDEX(KM_PCT,MATCH($A446,'Knowledge - Percentages'!$B:$B,0),'Data - Knowledge'!BK$8)/100</f>
        <v>0.03</v>
      </c>
      <c r="BL446" s="380">
        <f t="array" aca="true" ref="BL446">INDEX(KM_PCT,MATCH($A446,'Knowledge - Percentages'!$B:$B,0),'Data - Knowledge'!BL$8)/100</f>
        <v>0.03</v>
      </c>
      <c r="BM446" s="380">
        <f t="array" aca="true" ref="BM446">INDEX(KM_PCT,MATCH($A446,'Knowledge - Percentages'!$B:$B,0),'Data - Knowledge'!BM$8)/100</f>
        <v>0.03</v>
      </c>
      <c r="BN446" s="380">
        <f t="array" aca="true" ref="BN446">INDEX(KM_PCT,MATCH($A446,'Knowledge - Percentages'!$B:$B,0),'Data - Knowledge'!BN$8)/100</f>
        <v>0.03</v>
      </c>
      <c r="BO446" s="380">
        <f t="array" aca="true" ref="BO446">INDEX(KM_PCT,MATCH($A446,'Knowledge - Percentages'!$B:$B,0),'Data - Knowledge'!BO$8)/100</f>
        <v>0.03</v>
      </c>
      <c r="BP446" s="380">
        <f t="array" aca="true" ref="BP446">INDEX(KM_PCT,MATCH($A446,'Knowledge - Percentages'!$B:$B,0),'Data - Knowledge'!BP$8)/100</f>
        <v>0.03</v>
      </c>
      <c r="BQ446" s="380">
        <f t="array" aca="true" ref="BQ446">INDEX(KM_PCT,MATCH($A446,'Knowledge - Percentages'!$B:$B,0),'Data - Knowledge'!BQ$8)/100</f>
        <v>0.03</v>
      </c>
    </row>
    <row r="447" spans="1:69">
      <c r="A447" t="s">
        <v>1425</v>
      </c>
      <c r="B447" t="s">
        <v>1195</v>
      </c>
      <c r="C447" t="s">
        <v>1367</v>
      </c>
      <c r="D447" t="s">
        <v>1426</v>
      </c>
      <c r="E447" s="373">
        <f>SUMPRODUCT($K$2:$BQ$2,$K447:$BQ447)/$J$2</f>
        <v>0.096946969696969684</v>
      </c>
      <c r="F447" s="379">
        <f>SUMPRODUCT($K$2:$BQ$2,$K447:$BQ447)</f>
        <v>25.593999999999998</v>
      </c>
      <c r="G447" s="373">
        <f>SUMPRODUCT($K$3:$BQ$3,$K447:$BQ447)/$J$3</f>
        <v>0.12914527720739216</v>
      </c>
      <c r="H447" s="379">
        <f>SUMPRODUCT($K$3:$BQ$3,$K447:$BQ447)</f>
        <v>1257.8749999999995</v>
      </c>
      <c r="I447" s="373">
        <f>CORREL($K$4:$BQ$4,$K447:$BQ447)</f>
        <v>-0.28529554719675637</v>
      </c>
      <c r="J447" s="379">
        <f>$E447/$G447*100</f>
        <v>75.068149446366689</v>
      </c>
      <c r="K447" s="380">
        <f t="array" aca="true" ref="K447">INDEX(KM_PCT,MATCH($A447,'Knowledge - Percentages'!$B:$B,0),'Data - Knowledge'!K$8)/100</f>
        <v>0.128</v>
      </c>
      <c r="L447" s="380">
        <f t="array" aca="true" ref="L447">INDEX(KM_PCT,MATCH($A447,'Knowledge - Percentages'!$B:$B,0),'Data - Knowledge'!L$8)/100</f>
        <v>0.174</v>
      </c>
      <c r="M447" s="380">
        <f t="array" aca="true" ref="M447">INDEX(KM_PCT,MATCH($A447,'Knowledge - Percentages'!$B:$B,0),'Data - Knowledge'!M$8)/100</f>
        <v>0.23</v>
      </c>
      <c r="N447" s="380">
        <f t="array" aca="true" ref="N447">INDEX(KM_PCT,MATCH($A447,'Knowledge - Percentages'!$B:$B,0),'Data - Knowledge'!N$8)/100</f>
        <v>0.15</v>
      </c>
      <c r="O447" s="380">
        <f t="array" aca="true" ref="O447">INDEX(KM_PCT,MATCH($A447,'Knowledge - Percentages'!$B:$B,0),'Data - Knowledge'!O$8)/100</f>
        <v>0.159</v>
      </c>
      <c r="P447" s="380">
        <f t="array" aca="true" ref="P447">INDEX(KM_PCT,MATCH($A447,'Knowledge - Percentages'!$B:$B,0),'Data - Knowledge'!P$8)/100</f>
        <v>0.159</v>
      </c>
      <c r="Q447" s="380">
        <f t="array" aca="true" ref="Q447">INDEX(KM_PCT,MATCH($A447,'Knowledge - Percentages'!$B:$B,0),'Data - Knowledge'!Q$8)/100</f>
        <v>0.159</v>
      </c>
      <c r="R447" s="380">
        <f t="array" aca="true" ref="R447">INDEX(KM_PCT,MATCH($A447,'Knowledge - Percentages'!$B:$B,0),'Data - Knowledge'!R$8)/100</f>
        <v>0.187</v>
      </c>
      <c r="S447" s="380">
        <f t="array" aca="true" ref="S447">INDEX(KM_PCT,MATCH($A447,'Knowledge - Percentages'!$B:$B,0),'Data - Knowledge'!S$8)/100</f>
        <v>0.172</v>
      </c>
      <c r="T447" s="380">
        <f t="array" aca="true" ref="T447">INDEX(KM_PCT,MATCH($A447,'Knowledge - Percentages'!$B:$B,0),'Data - Knowledge'!T$8)/100</f>
        <v>0.142</v>
      </c>
      <c r="U447" s="380">
        <f t="array" aca="true" ref="U447">INDEX(KM_PCT,MATCH($A447,'Knowledge - Percentages'!$B:$B,0),'Data - Knowledge'!U$8)/100</f>
        <v>0.145</v>
      </c>
      <c r="V447" s="380">
        <f t="array" aca="true" ref="V447">INDEX(KM_PCT,MATCH($A447,'Knowledge - Percentages'!$B:$B,0),'Data - Knowledge'!V$8)/100</f>
        <v>0.145</v>
      </c>
      <c r="W447" s="380">
        <f t="array" aca="true" ref="W447">INDEX(KM_PCT,MATCH($A447,'Knowledge - Percentages'!$B:$B,0),'Data - Knowledge'!W$8)/100</f>
        <v>0.145</v>
      </c>
      <c r="X447" s="380">
        <f t="array" aca="true" ref="X447">INDEX(KM_PCT,MATCH($A447,'Knowledge - Percentages'!$B:$B,0),'Data - Knowledge'!X$8)/100</f>
        <v>0.11199999999999999</v>
      </c>
      <c r="Y447" s="380">
        <f t="array" aca="true" ref="Y447">INDEX(KM_PCT,MATCH($A447,'Knowledge - Percentages'!$B:$B,0),'Data - Knowledge'!Y$8)/100</f>
        <v>0.11199999999999999</v>
      </c>
      <c r="Z447" s="380">
        <f t="array" aca="true" ref="Z447">INDEX(KM_PCT,MATCH($A447,'Knowledge - Percentages'!$B:$B,0),'Data - Knowledge'!Z$8)/100</f>
        <v>0.158</v>
      </c>
      <c r="AA447" s="380">
        <f t="array" aca="true" ref="AA447">INDEX(KM_PCT,MATCH($A447,'Knowledge - Percentages'!$B:$B,0),'Data - Knowledge'!AA$8)/100</f>
        <v>0.11199999999999999</v>
      </c>
      <c r="AB447" s="380">
        <f t="array" aca="true" ref="AB447">INDEX(KM_PCT,MATCH($A447,'Knowledge - Percentages'!$B:$B,0),'Data - Knowledge'!AB$8)/100</f>
        <v>0.111</v>
      </c>
      <c r="AC447" s="380">
        <f t="array" aca="true" ref="AC447">INDEX(KM_PCT,MATCH($A447,'Knowledge - Percentages'!$B:$B,0),'Data - Knowledge'!AC$8)/100</f>
        <v>0.111</v>
      </c>
      <c r="AD447" s="380">
        <f t="array" aca="true" ref="AD447">INDEX(KM_PCT,MATCH($A447,'Knowledge - Percentages'!$B:$B,0),'Data - Knowledge'!AD$8)/100</f>
        <v>0.111</v>
      </c>
      <c r="AE447" s="380">
        <f t="array" aca="true" ref="AE447">INDEX(KM_PCT,MATCH($A447,'Knowledge - Percentages'!$B:$B,0),'Data - Knowledge'!AE$8)/100</f>
        <v>0.11900000000000001</v>
      </c>
      <c r="AF447" s="380">
        <f t="array" aca="true" ref="AF447">INDEX(KM_PCT,MATCH($A447,'Knowledge - Percentages'!$B:$B,0),'Data - Knowledge'!AF$8)/100</f>
        <v>0.11900000000000001</v>
      </c>
      <c r="AG447" s="380">
        <f t="array" aca="true" ref="AG447">INDEX(KM_PCT,MATCH($A447,'Knowledge - Percentages'!$B:$B,0),'Data - Knowledge'!AG$8)/100</f>
        <v>0.11900000000000001</v>
      </c>
      <c r="AH447" s="380">
        <f t="array" aca="true" ref="AH447">INDEX(KM_PCT,MATCH($A447,'Knowledge - Percentages'!$B:$B,0),'Data - Knowledge'!AH$8)/100</f>
        <v>0.11900000000000001</v>
      </c>
      <c r="AI447" s="380">
        <f t="array" aca="true" ref="AI447">INDEX(KM_PCT,MATCH($A447,'Knowledge - Percentages'!$B:$B,0),'Data - Knowledge'!AI$8)/100</f>
        <v>0.11900000000000001</v>
      </c>
      <c r="AJ447" s="380">
        <f t="array" aca="true" ref="AJ447">INDEX(KM_PCT,MATCH($A447,'Knowledge - Percentages'!$B:$B,0),'Data - Knowledge'!AJ$8)/100</f>
        <v>0.11900000000000001</v>
      </c>
      <c r="AK447" s="380">
        <f t="array" aca="true" ref="AK447">INDEX(KM_PCT,MATCH($A447,'Knowledge - Percentages'!$B:$B,0),'Data - Knowledge'!AK$8)/100</f>
        <v>0.11900000000000001</v>
      </c>
      <c r="AL447" s="380">
        <f t="array" aca="true" ref="AL447">INDEX(KM_PCT,MATCH($A447,'Knowledge - Percentages'!$B:$B,0),'Data - Knowledge'!AL$8)/100</f>
        <v>0.11900000000000001</v>
      </c>
      <c r="AM447" s="380">
        <f t="array" aca="true" ref="AM447">INDEX(KM_PCT,MATCH($A447,'Knowledge - Percentages'!$B:$B,0),'Data - Knowledge'!AM$8)/100</f>
        <v>0.11900000000000001</v>
      </c>
      <c r="AN447" s="380">
        <f t="array" aca="true" ref="AN447">INDEX(KM_PCT,MATCH($A447,'Knowledge - Percentages'!$B:$B,0),'Data - Knowledge'!AN$8)/100</f>
        <v>0.128</v>
      </c>
      <c r="AO447" s="380">
        <f t="array" aca="true" ref="AO447">INDEX(KM_PCT,MATCH($A447,'Knowledge - Percentages'!$B:$B,0),'Data - Knowledge'!AO$8)/100</f>
        <v>0.128</v>
      </c>
      <c r="AP447" s="380">
        <f t="array" aca="true" ref="AP447">INDEX(KM_PCT,MATCH($A447,'Knowledge - Percentages'!$B:$B,0),'Data - Knowledge'!AP$8)/100</f>
        <v>0.11900000000000001</v>
      </c>
      <c r="AQ447" s="380">
        <f t="array" aca="true" ref="AQ447">INDEX(KM_PCT,MATCH($A447,'Knowledge - Percentages'!$B:$B,0),'Data - Knowledge'!AQ$8)/100</f>
        <v>0.11900000000000001</v>
      </c>
      <c r="AR447" s="380">
        <f t="array" aca="true" ref="AR447">INDEX(KM_PCT,MATCH($A447,'Knowledge - Percentages'!$B:$B,0),'Data - Knowledge'!AR$8)/100</f>
        <v>0.091</v>
      </c>
      <c r="AS447" s="380">
        <f t="array" aca="true" ref="AS447">INDEX(KM_PCT,MATCH($A447,'Knowledge - Percentages'!$B:$B,0),'Data - Knowledge'!AS$8)/100</f>
        <v>0.091</v>
      </c>
      <c r="AT447" s="380">
        <f t="array" aca="true" ref="AT447">INDEX(KM_PCT,MATCH($A447,'Knowledge - Percentages'!$B:$B,0),'Data - Knowledge'!AT$8)/100</f>
        <v>0.091</v>
      </c>
      <c r="AU447" s="380">
        <f t="array" aca="true" ref="AU447">INDEX(KM_PCT,MATCH($A447,'Knowledge - Percentages'!$B:$B,0),'Data - Knowledge'!AU$8)/100</f>
        <v>0.096</v>
      </c>
      <c r="AV447" s="380">
        <f t="array" aca="true" ref="AV447">INDEX(KM_PCT,MATCH($A447,'Knowledge - Percentages'!$B:$B,0),'Data - Knowledge'!AV$8)/100</f>
        <v>0.1</v>
      </c>
      <c r="AW447" s="380">
        <f t="array" aca="true" ref="AW447">INDEX(KM_PCT,MATCH($A447,'Knowledge - Percentages'!$B:$B,0),'Data - Knowledge'!AW$8)/100</f>
        <v>0.096</v>
      </c>
      <c r="AX447" s="380">
        <f t="array" aca="true" ref="AX447">INDEX(KM_PCT,MATCH($A447,'Knowledge - Percentages'!$B:$B,0),'Data - Knowledge'!AX$8)/100</f>
        <v>0.096</v>
      </c>
      <c r="AY447" s="380">
        <f t="array" aca="true" ref="AY447">INDEX(KM_PCT,MATCH($A447,'Knowledge - Percentages'!$B:$B,0),'Data - Knowledge'!AY$8)/100</f>
        <v>0.095</v>
      </c>
      <c r="AZ447" s="380">
        <f t="array" aca="true" ref="AZ447">INDEX(KM_PCT,MATCH($A447,'Knowledge - Percentages'!$B:$B,0),'Data - Knowledge'!AZ$8)/100</f>
        <v>0.095</v>
      </c>
      <c r="BA447" s="380">
        <f t="array" aca="true" ref="BA447">INDEX(KM_PCT,MATCH($A447,'Knowledge - Percentages'!$B:$B,0),'Data - Knowledge'!BA$8)/100</f>
        <v>0.094</v>
      </c>
      <c r="BB447" s="380">
        <f t="array" aca="true" ref="BB447">INDEX(KM_PCT,MATCH($A447,'Knowledge - Percentages'!$B:$B,0),'Data - Knowledge'!BB$8)/100</f>
        <v>0.094</v>
      </c>
      <c r="BC447" s="380">
        <f t="array" aca="true" ref="BC447">INDEX(KM_PCT,MATCH($A447,'Knowledge - Percentages'!$B:$B,0),'Data - Knowledge'!BC$8)/100</f>
        <v>0.077</v>
      </c>
      <c r="BD447" s="380">
        <f t="array" aca="true" ref="BD447">INDEX(KM_PCT,MATCH($A447,'Knowledge - Percentages'!$B:$B,0),'Data - Knowledge'!BD$8)/100</f>
        <v>0.077</v>
      </c>
      <c r="BE447" s="380">
        <f t="array" aca="true" ref="BE447">INDEX(KM_PCT,MATCH($A447,'Knowledge - Percentages'!$B:$B,0),'Data - Knowledge'!BE$8)/100</f>
        <v>0.077</v>
      </c>
      <c r="BF447" s="380">
        <f t="array" aca="true" ref="BF447">INDEX(KM_PCT,MATCH($A447,'Knowledge - Percentages'!$B:$B,0),'Data - Knowledge'!BF$8)/100</f>
        <v>0.066</v>
      </c>
      <c r="BG447" s="380">
        <f t="array" aca="true" ref="BG447">INDEX(KM_PCT,MATCH($A447,'Knowledge - Percentages'!$B:$B,0),'Data - Knowledge'!BG$8)/100</f>
        <v>0.086</v>
      </c>
      <c r="BH447" s="380">
        <f t="array" aca="true" ref="BH447">INDEX(KM_PCT,MATCH($A447,'Knowledge - Percentages'!$B:$B,0),'Data - Knowledge'!BH$8)/100</f>
        <v>0.086</v>
      </c>
      <c r="BI447" s="380">
        <f t="array" aca="true" ref="BI447">INDEX(KM_PCT,MATCH($A447,'Knowledge - Percentages'!$B:$B,0),'Data - Knowledge'!BI$8)/100</f>
        <v>0.07400000000000001</v>
      </c>
      <c r="BJ447" s="380">
        <f t="array" aca="true" ref="BJ447">INDEX(KM_PCT,MATCH($A447,'Knowledge - Percentages'!$B:$B,0),'Data - Knowledge'!BJ$8)/100</f>
        <v>0.087</v>
      </c>
      <c r="BK447" s="380">
        <f t="array" aca="true" ref="BK447">INDEX(KM_PCT,MATCH($A447,'Knowledge - Percentages'!$B:$B,0),'Data - Knowledge'!BK$8)/100</f>
        <v>0.087</v>
      </c>
      <c r="BL447" s="380">
        <f t="array" aca="true" ref="BL447">INDEX(KM_PCT,MATCH($A447,'Knowledge - Percentages'!$B:$B,0),'Data - Knowledge'!BL$8)/100</f>
        <v>0.095</v>
      </c>
      <c r="BM447" s="380">
        <f t="array" aca="true" ref="BM447">INDEX(KM_PCT,MATCH($A447,'Knowledge - Percentages'!$B:$B,0),'Data - Knowledge'!BM$8)/100</f>
        <v>0.094</v>
      </c>
      <c r="BN447" s="380">
        <f t="array" aca="true" ref="BN447">INDEX(KM_PCT,MATCH($A447,'Knowledge - Percentages'!$B:$B,0),'Data - Knowledge'!BN$8)/100</f>
        <v>0.078</v>
      </c>
      <c r="BO447" s="380">
        <f t="array" aca="true" ref="BO447">INDEX(KM_PCT,MATCH($A447,'Knowledge - Percentages'!$B:$B,0),'Data - Knowledge'!BO$8)/100</f>
        <v>0.08</v>
      </c>
      <c r="BP447" s="380">
        <f t="array" aca="true" ref="BP447">INDEX(KM_PCT,MATCH($A447,'Knowledge - Percentages'!$B:$B,0),'Data - Knowledge'!BP$8)/100</f>
        <v>0.087</v>
      </c>
      <c r="BQ447" s="380">
        <f t="array" aca="true" ref="BQ447">INDEX(KM_PCT,MATCH($A447,'Knowledge - Percentages'!$B:$B,0),'Data - Knowledge'!BQ$8)/100</f>
        <v>0.087</v>
      </c>
    </row>
    <row r="448" spans="1:69">
      <c r="A448" t="s">
        <v>1427</v>
      </c>
      <c r="B448" t="s">
        <v>1195</v>
      </c>
      <c r="C448" t="s">
        <v>1367</v>
      </c>
      <c r="D448" t="s">
        <v>1428</v>
      </c>
      <c r="E448" s="373">
        <f>SUMPRODUCT($K$2:$BQ$2,$K448:$BQ448)/$J$2</f>
        <v>0.081159090909090917</v>
      </c>
      <c r="F448" s="379">
        <f>SUMPRODUCT($K$2:$BQ$2,$K448:$BQ448)</f>
        <v>21.426000000000002</v>
      </c>
      <c r="G448" s="373">
        <f>SUMPRODUCT($K$3:$BQ$3,$K448:$BQ448)/$J$3</f>
        <v>0.080365297741273142</v>
      </c>
      <c r="H448" s="379">
        <f>SUMPRODUCT($K$3:$BQ$3,$K448:$BQ448)</f>
        <v>782.75800000000038</v>
      </c>
      <c r="I448" s="373">
        <f>CORREL($K$4:$BQ$4,$K448:$BQ448)</f>
        <v>-0.1567959907811054</v>
      </c>
      <c r="J448" s="379">
        <f>$E448/$G448*100</f>
        <v>100.98773125979488</v>
      </c>
      <c r="K448" s="380">
        <f t="array" aca="true" ref="K448">INDEX(KM_PCT,MATCH($A448,'Knowledge - Percentages'!$B:$B,0),'Data - Knowledge'!K$8)/100</f>
        <v>0.085</v>
      </c>
      <c r="L448" s="380">
        <f t="array" aca="true" ref="L448">INDEX(KM_PCT,MATCH($A448,'Knowledge - Percentages'!$B:$B,0),'Data - Knowledge'!L$8)/100</f>
        <v>0.085</v>
      </c>
      <c r="M448" s="380">
        <f t="array" aca="true" ref="M448">INDEX(KM_PCT,MATCH($A448,'Knowledge - Percentages'!$B:$B,0),'Data - Knowledge'!M$8)/100</f>
        <v>0.125</v>
      </c>
      <c r="N448" s="380">
        <f t="array" aca="true" ref="N448">INDEX(KM_PCT,MATCH($A448,'Knowledge - Percentages'!$B:$B,0),'Data - Knowledge'!N$8)/100</f>
        <v>0.085</v>
      </c>
      <c r="O448" s="380">
        <f t="array" aca="true" ref="O448">INDEX(KM_PCT,MATCH($A448,'Knowledge - Percentages'!$B:$B,0),'Data - Knowledge'!O$8)/100</f>
        <v>0.085</v>
      </c>
      <c r="P448" s="380">
        <f t="array" aca="true" ref="P448">INDEX(KM_PCT,MATCH($A448,'Knowledge - Percentages'!$B:$B,0),'Data - Knowledge'!P$8)/100</f>
        <v>0.085</v>
      </c>
      <c r="Q448" s="380">
        <f t="array" aca="true" ref="Q448">INDEX(KM_PCT,MATCH($A448,'Knowledge - Percentages'!$B:$B,0),'Data - Knowledge'!Q$8)/100</f>
        <v>0.055999999999999994</v>
      </c>
      <c r="R448" s="380">
        <f t="array" aca="true" ref="R448">INDEX(KM_PCT,MATCH($A448,'Knowledge - Percentages'!$B:$B,0),'Data - Knowledge'!R$8)/100</f>
        <v>0.085</v>
      </c>
      <c r="S448" s="380">
        <f t="array" aca="true" ref="S448">INDEX(KM_PCT,MATCH($A448,'Knowledge - Percentages'!$B:$B,0),'Data - Knowledge'!S$8)/100</f>
        <v>0.114</v>
      </c>
      <c r="T448" s="380">
        <f t="array" aca="true" ref="T448">INDEX(KM_PCT,MATCH($A448,'Knowledge - Percentages'!$B:$B,0),'Data - Knowledge'!T$8)/100</f>
        <v>0.071</v>
      </c>
      <c r="U448" s="380">
        <f t="array" aca="true" ref="U448">INDEX(KM_PCT,MATCH($A448,'Knowledge - Percentages'!$B:$B,0),'Data - Knowledge'!U$8)/100</f>
        <v>0.071</v>
      </c>
      <c r="V448" s="380">
        <f t="array" aca="true" ref="V448">INDEX(KM_PCT,MATCH($A448,'Knowledge - Percentages'!$B:$B,0),'Data - Knowledge'!V$8)/100</f>
        <v>0.066</v>
      </c>
      <c r="W448" s="380">
        <f t="array" aca="true" ref="W448">INDEX(KM_PCT,MATCH($A448,'Knowledge - Percentages'!$B:$B,0),'Data - Knowledge'!W$8)/100</f>
        <v>0.071</v>
      </c>
      <c r="X448" s="380">
        <f t="array" aca="true" ref="X448">INDEX(KM_PCT,MATCH($A448,'Knowledge - Percentages'!$B:$B,0),'Data - Knowledge'!X$8)/100</f>
        <v>0.098</v>
      </c>
      <c r="Y448" s="380">
        <f t="array" aca="true" ref="Y448">INDEX(KM_PCT,MATCH($A448,'Knowledge - Percentages'!$B:$B,0),'Data - Knowledge'!Y$8)/100</f>
        <v>0.128</v>
      </c>
      <c r="Z448" s="380">
        <f t="array" aca="true" ref="Z448">INDEX(KM_PCT,MATCH($A448,'Knowledge - Percentages'!$B:$B,0),'Data - Knowledge'!Z$8)/100</f>
        <v>0.098</v>
      </c>
      <c r="AA448" s="380">
        <f t="array" aca="true" ref="AA448">INDEX(KM_PCT,MATCH($A448,'Knowledge - Percentages'!$B:$B,0),'Data - Knowledge'!AA$8)/100</f>
        <v>0.098</v>
      </c>
      <c r="AB448" s="380">
        <f t="array" aca="true" ref="AB448">INDEX(KM_PCT,MATCH($A448,'Knowledge - Percentages'!$B:$B,0),'Data - Knowledge'!AB$8)/100</f>
        <v>0.084</v>
      </c>
      <c r="AC448" s="380">
        <f t="array" aca="true" ref="AC448">INDEX(KM_PCT,MATCH($A448,'Knowledge - Percentages'!$B:$B,0),'Data - Knowledge'!AC$8)/100</f>
        <v>0.084</v>
      </c>
      <c r="AD448" s="380">
        <f t="array" aca="true" ref="AD448">INDEX(KM_PCT,MATCH($A448,'Knowledge - Percentages'!$B:$B,0),'Data - Knowledge'!AD$8)/100</f>
        <v>0.084</v>
      </c>
      <c r="AE448" s="380">
        <f t="array" aca="true" ref="AE448">INDEX(KM_PCT,MATCH($A448,'Knowledge - Percentages'!$B:$B,0),'Data - Knowledge'!AE$8)/100</f>
        <v>0.061</v>
      </c>
      <c r="AF448" s="380">
        <f t="array" aca="true" ref="AF448">INDEX(KM_PCT,MATCH($A448,'Knowledge - Percentages'!$B:$B,0),'Data - Knowledge'!AF$8)/100</f>
        <v>0.061</v>
      </c>
      <c r="AG448" s="380">
        <f t="array" aca="true" ref="AG448">INDEX(KM_PCT,MATCH($A448,'Knowledge - Percentages'!$B:$B,0),'Data - Knowledge'!AG$8)/100</f>
        <v>0.055</v>
      </c>
      <c r="AH448" s="380">
        <f t="array" aca="true" ref="AH448">INDEX(KM_PCT,MATCH($A448,'Knowledge - Percentages'!$B:$B,0),'Data - Knowledge'!AH$8)/100</f>
        <v>0.092</v>
      </c>
      <c r="AI448" s="380">
        <f t="array" aca="true" ref="AI448">INDEX(KM_PCT,MATCH($A448,'Knowledge - Percentages'!$B:$B,0),'Data - Knowledge'!AI$8)/100</f>
        <v>0.11699999999999999</v>
      </c>
      <c r="AJ448" s="380">
        <f t="array" aca="true" ref="AJ448">INDEX(KM_PCT,MATCH($A448,'Knowledge - Percentages'!$B:$B,0),'Data - Knowledge'!AJ$8)/100</f>
        <v>0.092</v>
      </c>
      <c r="AK448" s="380">
        <f t="array" aca="true" ref="AK448">INDEX(KM_PCT,MATCH($A448,'Knowledge - Percentages'!$B:$B,0),'Data - Knowledge'!AK$8)/100</f>
        <v>0.07400000000000001</v>
      </c>
      <c r="AL448" s="380">
        <f t="array" aca="true" ref="AL448">INDEX(KM_PCT,MATCH($A448,'Knowledge - Percentages'!$B:$B,0),'Data - Knowledge'!AL$8)/100</f>
        <v>0.07400000000000001</v>
      </c>
      <c r="AM448" s="380">
        <f t="array" aca="true" ref="AM448">INDEX(KM_PCT,MATCH($A448,'Knowledge - Percentages'!$B:$B,0),'Data - Knowledge'!AM$8)/100</f>
        <v>0.068</v>
      </c>
      <c r="AN448" s="380">
        <f t="array" aca="true" ref="AN448">INDEX(KM_PCT,MATCH($A448,'Knowledge - Percentages'!$B:$B,0),'Data - Knowledge'!AN$8)/100</f>
        <v>0.077</v>
      </c>
      <c r="AO448" s="380">
        <f t="array" aca="true" ref="AO448">INDEX(KM_PCT,MATCH($A448,'Knowledge - Percentages'!$B:$B,0),'Data - Knowledge'!AO$8)/100</f>
        <v>0.077</v>
      </c>
      <c r="AP448" s="380">
        <f t="array" aca="true" ref="AP448">INDEX(KM_PCT,MATCH($A448,'Knowledge - Percentages'!$B:$B,0),'Data - Knowledge'!AP$8)/100</f>
        <v>0.077</v>
      </c>
      <c r="AQ448" s="380">
        <f t="array" aca="true" ref="AQ448">INDEX(KM_PCT,MATCH($A448,'Knowledge - Percentages'!$B:$B,0),'Data - Knowledge'!AQ$8)/100</f>
        <v>0.077</v>
      </c>
      <c r="AR448" s="380">
        <f t="array" aca="true" ref="AR448">INDEX(KM_PCT,MATCH($A448,'Knowledge - Percentages'!$B:$B,0),'Data - Knowledge'!AR$8)/100</f>
        <v>0.163</v>
      </c>
      <c r="AS448" s="380">
        <f t="array" aca="true" ref="AS448">INDEX(KM_PCT,MATCH($A448,'Knowledge - Percentages'!$B:$B,0),'Data - Knowledge'!AS$8)/100</f>
        <v>0.125</v>
      </c>
      <c r="AT448" s="380">
        <f t="array" aca="true" ref="AT448">INDEX(KM_PCT,MATCH($A448,'Knowledge - Percentages'!$B:$B,0),'Data - Knowledge'!AT$8)/100</f>
        <v>0.125</v>
      </c>
      <c r="AU448" s="380">
        <f t="array" aca="true" ref="AU448">INDEX(KM_PCT,MATCH($A448,'Knowledge - Percentages'!$B:$B,0),'Data - Knowledge'!AU$8)/100</f>
        <v>0.08199999999999999</v>
      </c>
      <c r="AV448" s="380">
        <f t="array" aca="true" ref="AV448">INDEX(KM_PCT,MATCH($A448,'Knowledge - Percentages'!$B:$B,0),'Data - Knowledge'!AV$8)/100</f>
        <v>0.064</v>
      </c>
      <c r="AW448" s="380">
        <f t="array" aca="true" ref="AW448">INDEX(KM_PCT,MATCH($A448,'Knowledge - Percentages'!$B:$B,0),'Data - Knowledge'!AW$8)/100</f>
        <v>0.083</v>
      </c>
      <c r="AX448" s="380">
        <f t="array" aca="true" ref="AX448">INDEX(KM_PCT,MATCH($A448,'Knowledge - Percentages'!$B:$B,0),'Data - Knowledge'!AX$8)/100</f>
        <v>0.125</v>
      </c>
      <c r="AY448" s="380">
        <f t="array" aca="true" ref="AY448">INDEX(KM_PCT,MATCH($A448,'Knowledge - Percentages'!$B:$B,0),'Data - Knowledge'!AY$8)/100</f>
        <v>0.075</v>
      </c>
      <c r="AZ448" s="380">
        <f t="array" aca="true" ref="AZ448">INDEX(KM_PCT,MATCH($A448,'Knowledge - Percentages'!$B:$B,0),'Data - Knowledge'!AZ$8)/100</f>
        <v>0.075</v>
      </c>
      <c r="BA448" s="380">
        <f t="array" aca="true" ref="BA448">INDEX(KM_PCT,MATCH($A448,'Knowledge - Percentages'!$B:$B,0),'Data - Knowledge'!BA$8)/100</f>
        <v>0.075</v>
      </c>
      <c r="BB448" s="380">
        <f t="array" aca="true" ref="BB448">INDEX(KM_PCT,MATCH($A448,'Knowledge - Percentages'!$B:$B,0),'Data - Knowledge'!BB$8)/100</f>
        <v>0.066</v>
      </c>
      <c r="BC448" s="380">
        <f t="array" aca="true" ref="BC448">INDEX(KM_PCT,MATCH($A448,'Knowledge - Percentages'!$B:$B,0),'Data - Knowledge'!BC$8)/100</f>
        <v>0.084</v>
      </c>
      <c r="BD448" s="380">
        <f t="array" aca="true" ref="BD448">INDEX(KM_PCT,MATCH($A448,'Knowledge - Percentages'!$B:$B,0),'Data - Knowledge'!BD$8)/100</f>
        <v>0.084</v>
      </c>
      <c r="BE448" s="380">
        <f t="array" aca="true" ref="BE448">INDEX(KM_PCT,MATCH($A448,'Knowledge - Percentages'!$B:$B,0),'Data - Knowledge'!BE$8)/100</f>
        <v>0.084</v>
      </c>
      <c r="BF448" s="380">
        <f t="array" aca="true" ref="BF448">INDEX(KM_PCT,MATCH($A448,'Knowledge - Percentages'!$B:$B,0),'Data - Knowledge'!BF$8)/100</f>
        <v>0.079</v>
      </c>
      <c r="BG448" s="380">
        <f t="array" aca="true" ref="BG448">INDEX(KM_PCT,MATCH($A448,'Knowledge - Percentages'!$B:$B,0),'Data - Knowledge'!BG$8)/100</f>
        <v>0.08900000000000001</v>
      </c>
      <c r="BH448" s="380">
        <f t="array" aca="true" ref="BH448">INDEX(KM_PCT,MATCH($A448,'Knowledge - Percentages'!$B:$B,0),'Data - Knowledge'!BH$8)/100</f>
        <v>0.08900000000000001</v>
      </c>
      <c r="BI448" s="380">
        <f t="array" aca="true" ref="BI448">INDEX(KM_PCT,MATCH($A448,'Knowledge - Percentages'!$B:$B,0),'Data - Knowledge'!BI$8)/100</f>
        <v>0.08900000000000001</v>
      </c>
      <c r="BJ448" s="380">
        <f t="array" aca="true" ref="BJ448">INDEX(KM_PCT,MATCH($A448,'Knowledge - Percentages'!$B:$B,0),'Data - Knowledge'!BJ$8)/100</f>
        <v>0.08900000000000001</v>
      </c>
      <c r="BK448" s="380">
        <f t="array" aca="true" ref="BK448">INDEX(KM_PCT,MATCH($A448,'Knowledge - Percentages'!$B:$B,0),'Data - Knowledge'!BK$8)/100</f>
        <v>0.08900000000000001</v>
      </c>
      <c r="BL448" s="380">
        <f t="array" aca="true" ref="BL448">INDEX(KM_PCT,MATCH($A448,'Knowledge - Percentages'!$B:$B,0),'Data - Knowledge'!BL$8)/100</f>
        <v>0.08900000000000001</v>
      </c>
      <c r="BM448" s="380">
        <f t="array" aca="true" ref="BM448">INDEX(KM_PCT,MATCH($A448,'Knowledge - Percentages'!$B:$B,0),'Data - Knowledge'!BM$8)/100</f>
        <v>0.09</v>
      </c>
      <c r="BN448" s="380">
        <f t="array" aca="true" ref="BN448">INDEX(KM_PCT,MATCH($A448,'Knowledge - Percentages'!$B:$B,0),'Data - Knowledge'!BN$8)/100</f>
        <v>0.08900000000000001</v>
      </c>
      <c r="BO448" s="380">
        <f t="array" aca="true" ref="BO448">INDEX(KM_PCT,MATCH($A448,'Knowledge - Percentages'!$B:$B,0),'Data - Knowledge'!BO$8)/100</f>
        <v>0.09</v>
      </c>
      <c r="BP448" s="380">
        <f t="array" aca="true" ref="BP448">INDEX(KM_PCT,MATCH($A448,'Knowledge - Percentages'!$B:$B,0),'Data - Knowledge'!BP$8)/100</f>
        <v>0.09</v>
      </c>
      <c r="BQ448" s="380">
        <f t="array" aca="true" ref="BQ448">INDEX(KM_PCT,MATCH($A448,'Knowledge - Percentages'!$B:$B,0),'Data - Knowledge'!BQ$8)/100</f>
        <v>0.10099999999999999</v>
      </c>
    </row>
    <row r="449" spans="1:69">
      <c r="A449" t="s">
        <v>788</v>
      </c>
      <c r="B449" t="s">
        <v>1195</v>
      </c>
      <c r="C449" t="s">
        <v>1367</v>
      </c>
      <c r="D449" t="s">
        <v>789</v>
      </c>
      <c r="E449" s="373">
        <f>SUMPRODUCT($K$2:$BQ$2,$K449:$BQ449)/$J$2</f>
        <v>0.14453787878787883</v>
      </c>
      <c r="F449" s="379">
        <f>SUMPRODUCT($K$2:$BQ$2,$K449:$BQ449)</f>
        <v>38.158000000000008</v>
      </c>
      <c r="G449" s="373">
        <f>SUMPRODUCT($K$3:$BQ$3,$K449:$BQ449)/$J$3</f>
        <v>0.17549496919917867</v>
      </c>
      <c r="H449" s="379">
        <f>SUMPRODUCT($K$3:$BQ$3,$K449:$BQ449)</f>
        <v>1709.3210000000004</v>
      </c>
      <c r="I449" s="373">
        <f>CORREL($K$4:$BQ$4,$K449:$BQ449)</f>
        <v>-0.27022410269463615</v>
      </c>
      <c r="J449" s="379">
        <f>$E449/$G449*100</f>
        <v>82.360126587922309</v>
      </c>
      <c r="K449" s="380">
        <f t="array" aca="true" ref="K449">INDEX(KM_PCT,MATCH($A449,'Knowledge - Percentages'!$B:$B,0),'Data - Knowledge'!K$8)/100</f>
        <v>0.18899999999999997</v>
      </c>
      <c r="L449" s="380">
        <f t="array" aca="true" ref="L449">INDEX(KM_PCT,MATCH($A449,'Knowledge - Percentages'!$B:$B,0),'Data - Knowledge'!L$8)/100</f>
        <v>0.131</v>
      </c>
      <c r="M449" s="380">
        <f t="array" aca="true" ref="M449">INDEX(KM_PCT,MATCH($A449,'Knowledge - Percentages'!$B:$B,0),'Data - Knowledge'!M$8)/100</f>
        <v>0.18899999999999997</v>
      </c>
      <c r="N449" s="380">
        <f t="array" aca="true" ref="N449">INDEX(KM_PCT,MATCH($A449,'Knowledge - Percentages'!$B:$B,0),'Data - Knowledge'!N$8)/100</f>
        <v>0.18899999999999997</v>
      </c>
      <c r="O449" s="380">
        <f t="array" aca="true" ref="O449">INDEX(KM_PCT,MATCH($A449,'Knowledge - Percentages'!$B:$B,0),'Data - Knowledge'!O$8)/100</f>
        <v>0.18899999999999997</v>
      </c>
      <c r="P449" s="380">
        <f t="array" aca="true" ref="P449">INDEX(KM_PCT,MATCH($A449,'Knowledge - Percentages'!$B:$B,0),'Data - Knowledge'!P$8)/100</f>
        <v>0.18899999999999997</v>
      </c>
      <c r="Q449" s="380">
        <f t="array" aca="true" ref="Q449">INDEX(KM_PCT,MATCH($A449,'Knowledge - Percentages'!$B:$B,0),'Data - Knowledge'!Q$8)/100</f>
        <v>0.18899999999999997</v>
      </c>
      <c r="R449" s="380">
        <f t="array" aca="true" ref="R449">INDEX(KM_PCT,MATCH($A449,'Knowledge - Percentages'!$B:$B,0),'Data - Knowledge'!R$8)/100</f>
        <v>0.18899999999999997</v>
      </c>
      <c r="S449" s="380">
        <f t="array" aca="true" ref="S449">INDEX(KM_PCT,MATCH($A449,'Knowledge - Percentages'!$B:$B,0),'Data - Knowledge'!S$8)/100</f>
        <v>0.22399999999999998</v>
      </c>
      <c r="T449" s="380">
        <f t="array" aca="true" ref="T449">INDEX(KM_PCT,MATCH($A449,'Knowledge - Percentages'!$B:$B,0),'Data - Knowledge'!T$8)/100</f>
        <v>0.18899999999999997</v>
      </c>
      <c r="U449" s="380">
        <f t="array" aca="true" ref="U449">INDEX(KM_PCT,MATCH($A449,'Knowledge - Percentages'!$B:$B,0),'Data - Knowledge'!U$8)/100</f>
        <v>0.18899999999999997</v>
      </c>
      <c r="V449" s="380">
        <f t="array" aca="true" ref="V449">INDEX(KM_PCT,MATCH($A449,'Knowledge - Percentages'!$B:$B,0),'Data - Knowledge'!V$8)/100</f>
        <v>0.18899999999999997</v>
      </c>
      <c r="W449" s="380">
        <f t="array" aca="true" ref="W449">INDEX(KM_PCT,MATCH($A449,'Knowledge - Percentages'!$B:$B,0),'Data - Knowledge'!W$8)/100</f>
        <v>0.18899999999999997</v>
      </c>
      <c r="X449" s="380">
        <f t="array" aca="true" ref="X449">INDEX(KM_PCT,MATCH($A449,'Knowledge - Percentages'!$B:$B,0),'Data - Knowledge'!X$8)/100</f>
        <v>0.158</v>
      </c>
      <c r="Y449" s="380">
        <f t="array" aca="true" ref="Y449">INDEX(KM_PCT,MATCH($A449,'Knowledge - Percentages'!$B:$B,0),'Data - Knowledge'!Y$8)/100</f>
        <v>0.157</v>
      </c>
      <c r="Z449" s="380">
        <f t="array" aca="true" ref="Z449">INDEX(KM_PCT,MATCH($A449,'Knowledge - Percentages'!$B:$B,0),'Data - Knowledge'!Z$8)/100</f>
        <v>0.158</v>
      </c>
      <c r="AA449" s="380">
        <f t="array" aca="true" ref="AA449">INDEX(KM_PCT,MATCH($A449,'Knowledge - Percentages'!$B:$B,0),'Data - Knowledge'!AA$8)/100</f>
        <v>0.158</v>
      </c>
      <c r="AB449" s="380">
        <f t="array" aca="true" ref="AB449">INDEX(KM_PCT,MATCH($A449,'Knowledge - Percentages'!$B:$B,0),'Data - Knowledge'!AB$8)/100</f>
        <v>0.158</v>
      </c>
      <c r="AC449" s="380">
        <f t="array" aca="true" ref="AC449">INDEX(KM_PCT,MATCH($A449,'Knowledge - Percentages'!$B:$B,0),'Data - Knowledge'!AC$8)/100</f>
        <v>0.158</v>
      </c>
      <c r="AD449" s="380">
        <f t="array" aca="true" ref="AD449">INDEX(KM_PCT,MATCH($A449,'Knowledge - Percentages'!$B:$B,0),'Data - Knowledge'!AD$8)/100</f>
        <v>0.158</v>
      </c>
      <c r="AE449" s="380">
        <f t="array" aca="true" ref="AE449">INDEX(KM_PCT,MATCH($A449,'Knowledge - Percentages'!$B:$B,0),'Data - Knowledge'!AE$8)/100</f>
        <v>0.18899999999999997</v>
      </c>
      <c r="AF449" s="380">
        <f t="array" aca="true" ref="AF449">INDEX(KM_PCT,MATCH($A449,'Knowledge - Percentages'!$B:$B,0),'Data - Knowledge'!AF$8)/100</f>
        <v>0.18899999999999997</v>
      </c>
      <c r="AG449" s="380">
        <f t="array" aca="true" ref="AG449">INDEX(KM_PCT,MATCH($A449,'Knowledge - Percentages'!$B:$B,0),'Data - Knowledge'!AG$8)/100</f>
        <v>0.203</v>
      </c>
      <c r="AH449" s="380">
        <f t="array" aca="true" ref="AH449">INDEX(KM_PCT,MATCH($A449,'Knowledge - Percentages'!$B:$B,0),'Data - Knowledge'!AH$8)/100</f>
        <v>0.191</v>
      </c>
      <c r="AI449" s="380">
        <f t="array" aca="true" ref="AI449">INDEX(KM_PCT,MATCH($A449,'Knowledge - Percentages'!$B:$B,0),'Data - Knowledge'!AI$8)/100</f>
        <v>0.157</v>
      </c>
      <c r="AJ449" s="380">
        <f t="array" aca="true" ref="AJ449">INDEX(KM_PCT,MATCH($A449,'Knowledge - Percentages'!$B:$B,0),'Data - Knowledge'!AJ$8)/100</f>
        <v>0.184</v>
      </c>
      <c r="AK449" s="380">
        <f t="array" aca="true" ref="AK449">INDEX(KM_PCT,MATCH($A449,'Knowledge - Percentages'!$B:$B,0),'Data - Knowledge'!AK$8)/100</f>
        <v>0.18100000000000002</v>
      </c>
      <c r="AL449" s="380">
        <f t="array" aca="true" ref="AL449">INDEX(KM_PCT,MATCH($A449,'Knowledge - Percentages'!$B:$B,0),'Data - Knowledge'!AL$8)/100</f>
        <v>0.156</v>
      </c>
      <c r="AM449" s="380">
        <f t="array" aca="true" ref="AM449">INDEX(KM_PCT,MATCH($A449,'Knowledge - Percentages'!$B:$B,0),'Data - Knowledge'!AM$8)/100</f>
        <v>0.201</v>
      </c>
      <c r="AN449" s="380">
        <f t="array" aca="true" ref="AN449">INDEX(KM_PCT,MATCH($A449,'Knowledge - Percentages'!$B:$B,0),'Data - Knowledge'!AN$8)/100</f>
        <v>0.18100000000000002</v>
      </c>
      <c r="AO449" s="380">
        <f t="array" aca="true" ref="AO449">INDEX(KM_PCT,MATCH($A449,'Knowledge - Percentages'!$B:$B,0),'Data - Knowledge'!AO$8)/100</f>
        <v>0.18100000000000002</v>
      </c>
      <c r="AP449" s="380">
        <f t="array" aca="true" ref="AP449">INDEX(KM_PCT,MATCH($A449,'Knowledge - Percentages'!$B:$B,0),'Data - Knowledge'!AP$8)/100</f>
        <v>0.18100000000000002</v>
      </c>
      <c r="AQ449" s="380">
        <f t="array" aca="true" ref="AQ449">INDEX(KM_PCT,MATCH($A449,'Knowledge - Percentages'!$B:$B,0),'Data - Knowledge'!AQ$8)/100</f>
        <v>0.18100000000000002</v>
      </c>
      <c r="AR449" s="380">
        <f t="array" aca="true" ref="AR449">INDEX(KM_PCT,MATCH($A449,'Knowledge - Percentages'!$B:$B,0),'Data - Knowledge'!AR$8)/100</f>
        <v>0.133</v>
      </c>
      <c r="AS449" s="380">
        <f t="array" aca="true" ref="AS449">INDEX(KM_PCT,MATCH($A449,'Knowledge - Percentages'!$B:$B,0),'Data - Knowledge'!AS$8)/100</f>
        <v>0.136</v>
      </c>
      <c r="AT449" s="380">
        <f t="array" aca="true" ref="AT449">INDEX(KM_PCT,MATCH($A449,'Knowledge - Percentages'!$B:$B,0),'Data - Knowledge'!AT$8)/100</f>
        <v>0.136</v>
      </c>
      <c r="AU449" s="380">
        <f t="array" aca="true" ref="AU449">INDEX(KM_PCT,MATCH($A449,'Knowledge - Percentages'!$B:$B,0),'Data - Knowledge'!AU$8)/100</f>
        <v>0.145</v>
      </c>
      <c r="AV449" s="380">
        <f t="array" aca="true" ref="AV449">INDEX(KM_PCT,MATCH($A449,'Knowledge - Percentages'!$B:$B,0),'Data - Knowledge'!AV$8)/100</f>
        <v>0.149</v>
      </c>
      <c r="AW449" s="380">
        <f t="array" aca="true" ref="AW449">INDEX(KM_PCT,MATCH($A449,'Knowledge - Percentages'!$B:$B,0),'Data - Knowledge'!AW$8)/100</f>
        <v>0.145</v>
      </c>
      <c r="AX449" s="380">
        <f t="array" aca="true" ref="AX449">INDEX(KM_PCT,MATCH($A449,'Knowledge - Percentages'!$B:$B,0),'Data - Knowledge'!AX$8)/100</f>
        <v>0.142</v>
      </c>
      <c r="AY449" s="380">
        <f t="array" aca="true" ref="AY449">INDEX(KM_PCT,MATCH($A449,'Knowledge - Percentages'!$B:$B,0),'Data - Knowledge'!AY$8)/100</f>
        <v>0.13699999999999998</v>
      </c>
      <c r="AZ449" s="380">
        <f t="array" aca="true" ref="AZ449">INDEX(KM_PCT,MATCH($A449,'Knowledge - Percentages'!$B:$B,0),'Data - Knowledge'!AZ$8)/100</f>
        <v>0.13699999999999998</v>
      </c>
      <c r="BA449" s="380">
        <f t="array" aca="true" ref="BA449">INDEX(KM_PCT,MATCH($A449,'Knowledge - Percentages'!$B:$B,0),'Data - Knowledge'!BA$8)/100</f>
        <v>0.13699999999999998</v>
      </c>
      <c r="BB449" s="380">
        <f t="array" aca="true" ref="BB449">INDEX(KM_PCT,MATCH($A449,'Knowledge - Percentages'!$B:$B,0),'Data - Knowledge'!BB$8)/100</f>
        <v>0.115</v>
      </c>
      <c r="BC449" s="380">
        <f t="array" aca="true" ref="BC449">INDEX(KM_PCT,MATCH($A449,'Knowledge - Percentages'!$B:$B,0),'Data - Knowledge'!BC$8)/100</f>
        <v>0.133</v>
      </c>
      <c r="BD449" s="380">
        <f t="array" aca="true" ref="BD449">INDEX(KM_PCT,MATCH($A449,'Knowledge - Percentages'!$B:$B,0),'Data - Knowledge'!BD$8)/100</f>
        <v>0.133</v>
      </c>
      <c r="BE449" s="380">
        <f t="array" aca="true" ref="BE449">INDEX(KM_PCT,MATCH($A449,'Knowledge - Percentages'!$B:$B,0),'Data - Knowledge'!BE$8)/100</f>
        <v>0.131</v>
      </c>
      <c r="BF449" s="380">
        <f t="array" aca="true" ref="BF449">INDEX(KM_PCT,MATCH($A449,'Knowledge - Percentages'!$B:$B,0),'Data - Knowledge'!BF$8)/100</f>
        <v>0.133</v>
      </c>
      <c r="BG449" s="380">
        <f t="array" aca="true" ref="BG449">INDEX(KM_PCT,MATCH($A449,'Knowledge - Percentages'!$B:$B,0),'Data - Knowledge'!BG$8)/100</f>
        <v>0.135</v>
      </c>
      <c r="BH449" s="380">
        <f t="array" aca="true" ref="BH449">INDEX(KM_PCT,MATCH($A449,'Knowledge - Percentages'!$B:$B,0),'Data - Knowledge'!BH$8)/100</f>
        <v>0.135</v>
      </c>
      <c r="BI449" s="380">
        <f t="array" aca="true" ref="BI449">INDEX(KM_PCT,MATCH($A449,'Knowledge - Percentages'!$B:$B,0),'Data - Knowledge'!BI$8)/100</f>
        <v>0.135</v>
      </c>
      <c r="BJ449" s="380">
        <f t="array" aca="true" ref="BJ449">INDEX(KM_PCT,MATCH($A449,'Knowledge - Percentages'!$B:$B,0),'Data - Knowledge'!BJ$8)/100</f>
        <v>0.132</v>
      </c>
      <c r="BK449" s="380">
        <f t="array" aca="true" ref="BK449">INDEX(KM_PCT,MATCH($A449,'Knowledge - Percentages'!$B:$B,0),'Data - Knowledge'!BK$8)/100</f>
        <v>0.124</v>
      </c>
      <c r="BL449" s="380">
        <f t="array" aca="true" ref="BL449">INDEX(KM_PCT,MATCH($A449,'Knowledge - Percentages'!$B:$B,0),'Data - Knowledge'!BL$8)/100</f>
        <v>0.132</v>
      </c>
      <c r="BM449" s="380">
        <f t="array" aca="true" ref="BM449">INDEX(KM_PCT,MATCH($A449,'Knowledge - Percentages'!$B:$B,0),'Data - Knowledge'!BM$8)/100</f>
        <v>0.132</v>
      </c>
      <c r="BN449" s="380">
        <f t="array" aca="true" ref="BN449">INDEX(KM_PCT,MATCH($A449,'Knowledge - Percentages'!$B:$B,0),'Data - Knowledge'!BN$8)/100</f>
        <v>0.132</v>
      </c>
      <c r="BO449" s="380">
        <f t="array" aca="true" ref="BO449">INDEX(KM_PCT,MATCH($A449,'Knowledge - Percentages'!$B:$B,0),'Data - Knowledge'!BO$8)/100</f>
        <v>0.10800000000000001</v>
      </c>
      <c r="BP449" s="380">
        <f t="array" aca="true" ref="BP449">INDEX(KM_PCT,MATCH($A449,'Knowledge - Percentages'!$B:$B,0),'Data - Knowledge'!BP$8)/100</f>
        <v>0.127</v>
      </c>
      <c r="BQ449" s="380">
        <f t="array" aca="true" ref="BQ449">INDEX(KM_PCT,MATCH($A449,'Knowledge - Percentages'!$B:$B,0),'Data - Knowledge'!BQ$8)/100</f>
        <v>0.127</v>
      </c>
    </row>
    <row r="450" spans="1:69">
      <c r="A450" t="s">
        <v>1429</v>
      </c>
      <c r="B450" t="s">
        <v>1195</v>
      </c>
      <c r="C450" t="s">
        <v>1367</v>
      </c>
      <c r="D450" t="s">
        <v>793</v>
      </c>
      <c r="E450" s="373">
        <f>SUMPRODUCT($K$2:$BQ$2,$K450:$BQ450)/$J$2</f>
        <v>0.071704545454545437</v>
      </c>
      <c r="F450" s="379">
        <f>SUMPRODUCT($K$2:$BQ$2,$K450:$BQ450)</f>
        <v>18.929999999999996</v>
      </c>
      <c r="G450" s="373">
        <f>SUMPRODUCT($K$3:$BQ$3,$K450:$BQ450)/$J$3</f>
        <v>0.082123408624229982</v>
      </c>
      <c r="H450" s="379">
        <f>SUMPRODUCT($K$3:$BQ$3,$K450:$BQ450)</f>
        <v>799.88200000000006</v>
      </c>
      <c r="I450" s="373">
        <f>CORREL($K$4:$BQ$4,$K450:$BQ450)</f>
        <v>-0.10773279377996953</v>
      </c>
      <c r="J450" s="379">
        <f>$E450/$G450*100</f>
        <v>87.313162782419468</v>
      </c>
      <c r="K450" s="380">
        <f t="array" aca="true" ref="K450">INDEX(KM_PCT,MATCH($A450,'Knowledge - Percentages'!$B:$B,0),'Data - Knowledge'!K$8)/100</f>
        <v>0.08</v>
      </c>
      <c r="L450" s="380">
        <f t="array" aca="true" ref="L450">INDEX(KM_PCT,MATCH($A450,'Knowledge - Percentages'!$B:$B,0),'Data - Knowledge'!L$8)/100</f>
        <v>0.08</v>
      </c>
      <c r="M450" s="380">
        <f t="array" aca="true" ref="M450">INDEX(KM_PCT,MATCH($A450,'Knowledge - Percentages'!$B:$B,0),'Data - Knowledge'!M$8)/100</f>
        <v>0.08</v>
      </c>
      <c r="N450" s="380">
        <f t="array" aca="true" ref="N450">INDEX(KM_PCT,MATCH($A450,'Knowledge - Percentages'!$B:$B,0),'Data - Knowledge'!N$8)/100</f>
        <v>0.087</v>
      </c>
      <c r="O450" s="380">
        <f t="array" aca="true" ref="O450">INDEX(KM_PCT,MATCH($A450,'Knowledge - Percentages'!$B:$B,0),'Data - Knowledge'!O$8)/100</f>
        <v>0.10400000000000001</v>
      </c>
      <c r="P450" s="380">
        <f t="array" aca="true" ref="P450">INDEX(KM_PCT,MATCH($A450,'Knowledge - Percentages'!$B:$B,0),'Data - Knowledge'!P$8)/100</f>
        <v>0.087</v>
      </c>
      <c r="Q450" s="380">
        <f t="array" aca="true" ref="Q450">INDEX(KM_PCT,MATCH($A450,'Knowledge - Percentages'!$B:$B,0),'Data - Knowledge'!Q$8)/100</f>
        <v>0.08</v>
      </c>
      <c r="R450" s="380">
        <f t="array" aca="true" ref="R450">INDEX(KM_PCT,MATCH($A450,'Knowledge - Percentages'!$B:$B,0),'Data - Knowledge'!R$8)/100</f>
        <v>0.096</v>
      </c>
      <c r="S450" s="380">
        <f t="array" aca="true" ref="S450">INDEX(KM_PCT,MATCH($A450,'Knowledge - Percentages'!$B:$B,0),'Data - Knowledge'!S$8)/100</f>
        <v>0.087</v>
      </c>
      <c r="T450" s="380">
        <f t="array" aca="true" ref="T450">INDEX(KM_PCT,MATCH($A450,'Knowledge - Percentages'!$B:$B,0),'Data - Knowledge'!T$8)/100</f>
        <v>0.08</v>
      </c>
      <c r="U450" s="380">
        <f t="array" aca="true" ref="U450">INDEX(KM_PCT,MATCH($A450,'Knowledge - Percentages'!$B:$B,0),'Data - Knowledge'!U$8)/100</f>
        <v>0.08</v>
      </c>
      <c r="V450" s="380">
        <f t="array" aca="true" ref="V450">INDEX(KM_PCT,MATCH($A450,'Knowledge - Percentages'!$B:$B,0),'Data - Knowledge'!V$8)/100</f>
        <v>0.08</v>
      </c>
      <c r="W450" s="380">
        <f t="array" aca="true" ref="W450">INDEX(KM_PCT,MATCH($A450,'Knowledge - Percentages'!$B:$B,0),'Data - Knowledge'!W$8)/100</f>
        <v>0.08</v>
      </c>
      <c r="X450" s="380">
        <f t="array" aca="true" ref="X450">INDEX(KM_PCT,MATCH($A450,'Knowledge - Percentages'!$B:$B,0),'Data - Knowledge'!X$8)/100</f>
        <v>0.075</v>
      </c>
      <c r="Y450" s="380">
        <f t="array" aca="true" ref="Y450">INDEX(KM_PCT,MATCH($A450,'Knowledge - Percentages'!$B:$B,0),'Data - Knowledge'!Y$8)/100</f>
        <v>0.075</v>
      </c>
      <c r="Z450" s="380">
        <f t="array" aca="true" ref="Z450">INDEX(KM_PCT,MATCH($A450,'Knowledge - Percentages'!$B:$B,0),'Data - Knowledge'!Z$8)/100</f>
        <v>0.075</v>
      </c>
      <c r="AA450" s="380">
        <f t="array" aca="true" ref="AA450">INDEX(KM_PCT,MATCH($A450,'Knowledge - Percentages'!$B:$B,0),'Data - Knowledge'!AA$8)/100</f>
        <v>0.075</v>
      </c>
      <c r="AB450" s="380">
        <f t="array" aca="true" ref="AB450">INDEX(KM_PCT,MATCH($A450,'Knowledge - Percentages'!$B:$B,0),'Data - Knowledge'!AB$8)/100</f>
        <v>0.075</v>
      </c>
      <c r="AC450" s="380">
        <f t="array" aca="true" ref="AC450">INDEX(KM_PCT,MATCH($A450,'Knowledge - Percentages'!$B:$B,0),'Data - Knowledge'!AC$8)/100</f>
        <v>0.075</v>
      </c>
      <c r="AD450" s="380">
        <f t="array" aca="true" ref="AD450">INDEX(KM_PCT,MATCH($A450,'Knowledge - Percentages'!$B:$B,0),'Data - Knowledge'!AD$8)/100</f>
        <v>0.08</v>
      </c>
      <c r="AE450" s="380">
        <f t="array" aca="true" ref="AE450">INDEX(KM_PCT,MATCH($A450,'Knowledge - Percentages'!$B:$B,0),'Data - Knowledge'!AE$8)/100</f>
        <v>0.075</v>
      </c>
      <c r="AF450" s="380">
        <f t="array" aca="true" ref="AF450">INDEX(KM_PCT,MATCH($A450,'Knowledge - Percentages'!$B:$B,0),'Data - Knowledge'!AF$8)/100</f>
        <v>0.08</v>
      </c>
      <c r="AG450" s="380">
        <f t="array" aca="true" ref="AG450">INDEX(KM_PCT,MATCH($A450,'Knowledge - Percentages'!$B:$B,0),'Data - Knowledge'!AG$8)/100</f>
        <v>0.079</v>
      </c>
      <c r="AH450" s="380">
        <f t="array" aca="true" ref="AH450">INDEX(KM_PCT,MATCH($A450,'Knowledge - Percentages'!$B:$B,0),'Data - Knowledge'!AH$8)/100</f>
        <v>0.078</v>
      </c>
      <c r="AI450" s="380">
        <f t="array" aca="true" ref="AI450">INDEX(KM_PCT,MATCH($A450,'Knowledge - Percentages'!$B:$B,0),'Data - Knowledge'!AI$8)/100</f>
        <v>0.079</v>
      </c>
      <c r="AJ450" s="380">
        <f t="array" aca="true" ref="AJ450">INDEX(KM_PCT,MATCH($A450,'Knowledge - Percentages'!$B:$B,0),'Data - Knowledge'!AJ$8)/100</f>
        <v>0.079</v>
      </c>
      <c r="AK450" s="380">
        <f t="array" aca="true" ref="AK450">INDEX(KM_PCT,MATCH($A450,'Knowledge - Percentages'!$B:$B,0),'Data - Knowledge'!AK$8)/100</f>
        <v>0.079</v>
      </c>
      <c r="AL450" s="380">
        <f t="array" aca="true" ref="AL450">INDEX(KM_PCT,MATCH($A450,'Knowledge - Percentages'!$B:$B,0),'Data - Knowledge'!AL$8)/100</f>
        <v>0.067</v>
      </c>
      <c r="AM450" s="380">
        <f t="array" aca="true" ref="AM450">INDEX(KM_PCT,MATCH($A450,'Knowledge - Percentages'!$B:$B,0),'Data - Knowledge'!AM$8)/100</f>
        <v>0.081</v>
      </c>
      <c r="AN450" s="380">
        <f t="array" aca="true" ref="AN450">INDEX(KM_PCT,MATCH($A450,'Knowledge - Percentages'!$B:$B,0),'Data - Knowledge'!AN$8)/100</f>
        <v>0.079</v>
      </c>
      <c r="AO450" s="380">
        <f t="array" aca="true" ref="AO450">INDEX(KM_PCT,MATCH($A450,'Knowledge - Percentages'!$B:$B,0),'Data - Knowledge'!AO$8)/100</f>
        <v>0.079</v>
      </c>
      <c r="AP450" s="380">
        <f t="array" aca="true" ref="AP450">INDEX(KM_PCT,MATCH($A450,'Knowledge - Percentages'!$B:$B,0),'Data - Knowledge'!AP$8)/100</f>
        <v>0.095</v>
      </c>
      <c r="AQ450" s="380">
        <f t="array" aca="true" ref="AQ450">INDEX(KM_PCT,MATCH($A450,'Knowledge - Percentages'!$B:$B,0),'Data - Knowledge'!AQ$8)/100</f>
        <v>0.095</v>
      </c>
      <c r="AR450" s="380">
        <f t="array" aca="true" ref="AR450">INDEX(KM_PCT,MATCH($A450,'Knowledge - Percentages'!$B:$B,0),'Data - Knowledge'!AR$8)/100</f>
        <v>0.057</v>
      </c>
      <c r="AS450" s="380">
        <f t="array" aca="true" ref="AS450">INDEX(KM_PCT,MATCH($A450,'Knowledge - Percentages'!$B:$B,0),'Data - Knowledge'!AS$8)/100</f>
        <v>0.043</v>
      </c>
      <c r="AT450" s="380">
        <f t="array" aca="true" ref="AT450">INDEX(KM_PCT,MATCH($A450,'Knowledge - Percentages'!$B:$B,0),'Data - Knowledge'!AT$8)/100</f>
        <v>0.057</v>
      </c>
      <c r="AU450" s="380">
        <f t="array" aca="true" ref="AU450">INDEX(KM_PCT,MATCH($A450,'Knowledge - Percentages'!$B:$B,0),'Data - Knowledge'!AU$8)/100</f>
        <v>0.073</v>
      </c>
      <c r="AV450" s="380">
        <f t="array" aca="true" ref="AV450">INDEX(KM_PCT,MATCH($A450,'Knowledge - Percentages'!$B:$B,0),'Data - Knowledge'!AV$8)/100</f>
        <v>0.073</v>
      </c>
      <c r="AW450" s="380">
        <f t="array" aca="true" ref="AW450">INDEX(KM_PCT,MATCH($A450,'Knowledge - Percentages'!$B:$B,0),'Data - Knowledge'!AW$8)/100</f>
        <v>0.073</v>
      </c>
      <c r="AX450" s="380">
        <f t="array" aca="true" ref="AX450">INDEX(KM_PCT,MATCH($A450,'Knowledge - Percentages'!$B:$B,0),'Data - Knowledge'!AX$8)/100</f>
        <v>0.073</v>
      </c>
      <c r="AY450" s="380">
        <f t="array" aca="true" ref="AY450">INDEX(KM_PCT,MATCH($A450,'Knowledge - Percentages'!$B:$B,0),'Data - Knowledge'!AY$8)/100</f>
        <v>0.048</v>
      </c>
      <c r="AZ450" s="380">
        <f t="array" aca="true" ref="AZ450">INDEX(KM_PCT,MATCH($A450,'Knowledge - Percentages'!$B:$B,0),'Data - Knowledge'!AZ$8)/100</f>
        <v>0.073</v>
      </c>
      <c r="BA450" s="380">
        <f t="array" aca="true" ref="BA450">INDEX(KM_PCT,MATCH($A450,'Knowledge - Percentages'!$B:$B,0),'Data - Knowledge'!BA$8)/100</f>
        <v>0.08199999999999999</v>
      </c>
      <c r="BB450" s="380">
        <f t="array" aca="true" ref="BB450">INDEX(KM_PCT,MATCH($A450,'Knowledge - Percentages'!$B:$B,0),'Data - Knowledge'!BB$8)/100</f>
        <v>0.08199999999999999</v>
      </c>
      <c r="BC450" s="380">
        <f t="array" aca="true" ref="BC450">INDEX(KM_PCT,MATCH($A450,'Knowledge - Percentages'!$B:$B,0),'Data - Knowledge'!BC$8)/100</f>
        <v>0.073</v>
      </c>
      <c r="BD450" s="380">
        <f t="array" aca="true" ref="BD450">INDEX(KM_PCT,MATCH($A450,'Knowledge - Percentages'!$B:$B,0),'Data - Knowledge'!BD$8)/100</f>
        <v>0.064</v>
      </c>
      <c r="BE450" s="380">
        <f t="array" aca="true" ref="BE450">INDEX(KM_PCT,MATCH($A450,'Knowledge - Percentages'!$B:$B,0),'Data - Knowledge'!BE$8)/100</f>
        <v>0.073</v>
      </c>
      <c r="BF450" s="380">
        <f t="array" aca="true" ref="BF450">INDEX(KM_PCT,MATCH($A450,'Knowledge - Percentages'!$B:$B,0),'Data - Knowledge'!BF$8)/100</f>
        <v>0.068</v>
      </c>
      <c r="BG450" s="380">
        <f t="array" aca="true" ref="BG450">INDEX(KM_PCT,MATCH($A450,'Knowledge - Percentages'!$B:$B,0),'Data - Knowledge'!BG$8)/100</f>
        <v>0.065</v>
      </c>
      <c r="BH450" s="380">
        <f t="array" aca="true" ref="BH450">INDEX(KM_PCT,MATCH($A450,'Knowledge - Percentages'!$B:$B,0),'Data - Knowledge'!BH$8)/100</f>
        <v>0.065</v>
      </c>
      <c r="BI450" s="380">
        <f t="array" aca="true" ref="BI450">INDEX(KM_PCT,MATCH($A450,'Knowledge - Percentages'!$B:$B,0),'Data - Knowledge'!BI$8)/100</f>
        <v>0.065</v>
      </c>
      <c r="BJ450" s="380">
        <f t="array" aca="true" ref="BJ450">INDEX(KM_PCT,MATCH($A450,'Knowledge - Percentages'!$B:$B,0),'Data - Knowledge'!BJ$8)/100</f>
        <v>0.065</v>
      </c>
      <c r="BK450" s="380">
        <f t="array" aca="true" ref="BK450">INDEX(KM_PCT,MATCH($A450,'Knowledge - Percentages'!$B:$B,0),'Data - Knowledge'!BK$8)/100</f>
        <v>0.065</v>
      </c>
      <c r="BL450" s="380">
        <f t="array" aca="true" ref="BL450">INDEX(KM_PCT,MATCH($A450,'Knowledge - Percentages'!$B:$B,0),'Data - Knowledge'!BL$8)/100</f>
        <v>0.065</v>
      </c>
      <c r="BM450" s="380">
        <f t="array" aca="true" ref="BM450">INDEX(KM_PCT,MATCH($A450,'Knowledge - Percentages'!$B:$B,0),'Data - Knowledge'!BM$8)/100</f>
        <v>0.073</v>
      </c>
      <c r="BN450" s="380">
        <f t="array" aca="true" ref="BN450">INDEX(KM_PCT,MATCH($A450,'Knowledge - Percentages'!$B:$B,0),'Data - Knowledge'!BN$8)/100</f>
        <v>0.065</v>
      </c>
      <c r="BO450" s="380">
        <f t="array" aca="true" ref="BO450">INDEX(KM_PCT,MATCH($A450,'Knowledge - Percentages'!$B:$B,0),'Data - Knowledge'!BO$8)/100</f>
        <v>0.040999999999999995</v>
      </c>
      <c r="BP450" s="380">
        <f t="array" aca="true" ref="BP450">INDEX(KM_PCT,MATCH($A450,'Knowledge - Percentages'!$B:$B,0),'Data - Knowledge'!BP$8)/100</f>
        <v>0.059000000000000004</v>
      </c>
      <c r="BQ450" s="380">
        <f t="array" aca="true" ref="BQ450">INDEX(KM_PCT,MATCH($A450,'Knowledge - Percentages'!$B:$B,0),'Data - Knowledge'!BQ$8)/100</f>
        <v>0.059000000000000004</v>
      </c>
    </row>
    <row r="451" spans="1:69">
      <c r="A451" t="s">
        <v>1430</v>
      </c>
      <c r="B451" t="s">
        <v>1195</v>
      </c>
      <c r="C451" t="s">
        <v>1367</v>
      </c>
      <c r="D451" t="s">
        <v>1431</v>
      </c>
      <c r="E451" s="373">
        <f>SUMPRODUCT($K$2:$BQ$2,$K451:$BQ451)/$J$2</f>
        <v>0.036390151515151514</v>
      </c>
      <c r="F451" s="379">
        <f>SUMPRODUCT($K$2:$BQ$2,$K451:$BQ451)</f>
        <v>9.607</v>
      </c>
      <c r="G451" s="373">
        <f>SUMPRODUCT($K$3:$BQ$3,$K451:$BQ451)/$J$3</f>
        <v>0.031606570841889121</v>
      </c>
      <c r="H451" s="379">
        <f>SUMPRODUCT($K$3:$BQ$3,$K451:$BQ451)</f>
        <v>307.848</v>
      </c>
      <c r="I451" s="373">
        <f>CORREL($K$4:$BQ$4,$K451:$BQ451)</f>
        <v>0.1847795181005393</v>
      </c>
      <c r="J451" s="379">
        <f>$E451/$G451*100</f>
        <v>115.13476642939881</v>
      </c>
      <c r="K451" s="380">
        <f t="array" aca="true" ref="K451">INDEX(KM_PCT,MATCH($A451,'Knowledge - Percentages'!$B:$B,0),'Data - Knowledge'!K$8)/100</f>
        <v>0.031</v>
      </c>
      <c r="L451" s="380">
        <f t="array" aca="true" ref="L451">INDEX(KM_PCT,MATCH($A451,'Knowledge - Percentages'!$B:$B,0),'Data - Knowledge'!L$8)/100</f>
        <v>0.031</v>
      </c>
      <c r="M451" s="380">
        <f t="array" aca="true" ref="M451">INDEX(KM_PCT,MATCH($A451,'Knowledge - Percentages'!$B:$B,0),'Data - Knowledge'!M$8)/100</f>
        <v>0.027999999999999997</v>
      </c>
      <c r="N451" s="380">
        <f t="array" aca="true" ref="N451">INDEX(KM_PCT,MATCH($A451,'Knowledge - Percentages'!$B:$B,0),'Data - Knowledge'!N$8)/100</f>
        <v>0.031</v>
      </c>
      <c r="O451" s="380">
        <f t="array" aca="true" ref="O451">INDEX(KM_PCT,MATCH($A451,'Knowledge - Percentages'!$B:$B,0),'Data - Knowledge'!O$8)/100</f>
        <v>0.031</v>
      </c>
      <c r="P451" s="380">
        <f t="array" aca="true" ref="P451">INDEX(KM_PCT,MATCH($A451,'Knowledge - Percentages'!$B:$B,0),'Data - Knowledge'!P$8)/100</f>
        <v>0.031</v>
      </c>
      <c r="Q451" s="380">
        <f t="array" aca="true" ref="Q451">INDEX(KM_PCT,MATCH($A451,'Knowledge - Percentages'!$B:$B,0),'Data - Knowledge'!Q$8)/100</f>
        <v>0.031</v>
      </c>
      <c r="R451" s="380">
        <f t="array" aca="true" ref="R451">INDEX(KM_PCT,MATCH($A451,'Knowledge - Percentages'!$B:$B,0),'Data - Knowledge'!R$8)/100</f>
        <v>0.031</v>
      </c>
      <c r="S451" s="380">
        <f t="array" aca="true" ref="S451">INDEX(KM_PCT,MATCH($A451,'Knowledge - Percentages'!$B:$B,0),'Data - Knowledge'!S$8)/100</f>
        <v>0.034</v>
      </c>
      <c r="T451" s="380">
        <f t="array" aca="true" ref="T451">INDEX(KM_PCT,MATCH($A451,'Knowledge - Percentages'!$B:$B,0),'Data - Knowledge'!T$8)/100</f>
        <v>0.025</v>
      </c>
      <c r="U451" s="380">
        <f t="array" aca="true" ref="U451">INDEX(KM_PCT,MATCH($A451,'Knowledge - Percentages'!$B:$B,0),'Data - Knowledge'!U$8)/100</f>
        <v>0.027000000000000003</v>
      </c>
      <c r="V451" s="380">
        <f t="array" aca="true" ref="V451">INDEX(KM_PCT,MATCH($A451,'Knowledge - Percentages'!$B:$B,0),'Data - Knowledge'!V$8)/100</f>
        <v>0.028999999999999998</v>
      </c>
      <c r="W451" s="380">
        <f t="array" aca="true" ref="W451">INDEX(KM_PCT,MATCH($A451,'Knowledge - Percentages'!$B:$B,0),'Data - Knowledge'!W$8)/100</f>
        <v>0.028999999999999998</v>
      </c>
      <c r="X451" s="380">
        <f t="array" aca="true" ref="X451">INDEX(KM_PCT,MATCH($A451,'Knowledge - Percentages'!$B:$B,0),'Data - Knowledge'!X$8)/100</f>
        <v>0.034</v>
      </c>
      <c r="Y451" s="380">
        <f t="array" aca="true" ref="Y451">INDEX(KM_PCT,MATCH($A451,'Knowledge - Percentages'!$B:$B,0),'Data - Knowledge'!Y$8)/100</f>
        <v>0.034</v>
      </c>
      <c r="Z451" s="380">
        <f t="array" aca="true" ref="Z451">INDEX(KM_PCT,MATCH($A451,'Knowledge - Percentages'!$B:$B,0),'Data - Knowledge'!Z$8)/100</f>
        <v>0.035</v>
      </c>
      <c r="AA451" s="380">
        <f t="array" aca="true" ref="AA451">INDEX(KM_PCT,MATCH($A451,'Knowledge - Percentages'!$B:$B,0),'Data - Knowledge'!AA$8)/100</f>
        <v>0.032</v>
      </c>
      <c r="AB451" s="380">
        <f t="array" aca="true" ref="AB451">INDEX(KM_PCT,MATCH($A451,'Knowledge - Percentages'!$B:$B,0),'Data - Knowledge'!AB$8)/100</f>
        <v>0.031</v>
      </c>
      <c r="AC451" s="380">
        <f t="array" aca="true" ref="AC451">INDEX(KM_PCT,MATCH($A451,'Knowledge - Percentages'!$B:$B,0),'Data - Knowledge'!AC$8)/100</f>
        <v>0.034</v>
      </c>
      <c r="AD451" s="380">
        <f t="array" aca="true" ref="AD451">INDEX(KM_PCT,MATCH($A451,'Knowledge - Percentages'!$B:$B,0),'Data - Knowledge'!AD$8)/100</f>
        <v>0.034</v>
      </c>
      <c r="AE451" s="380">
        <f t="array" aca="true" ref="AE451">INDEX(KM_PCT,MATCH($A451,'Knowledge - Percentages'!$B:$B,0),'Data - Knowledge'!AE$8)/100</f>
        <v>0.034</v>
      </c>
      <c r="AF451" s="380">
        <f t="array" aca="true" ref="AF451">INDEX(KM_PCT,MATCH($A451,'Knowledge - Percentages'!$B:$B,0),'Data - Knowledge'!AF$8)/100</f>
        <v>0.034</v>
      </c>
      <c r="AG451" s="380">
        <f t="array" aca="true" ref="AG451">INDEX(KM_PCT,MATCH($A451,'Knowledge - Percentages'!$B:$B,0),'Data - Knowledge'!AG$8)/100</f>
        <v>0.034</v>
      </c>
      <c r="AH451" s="380">
        <f t="array" aca="true" ref="AH451">INDEX(KM_PCT,MATCH($A451,'Knowledge - Percentages'!$B:$B,0),'Data - Knowledge'!AH$8)/100</f>
        <v>0.031</v>
      </c>
      <c r="AI451" s="380">
        <f t="array" aca="true" ref="AI451">INDEX(KM_PCT,MATCH($A451,'Knowledge - Percentages'!$B:$B,0),'Data - Knowledge'!AI$8)/100</f>
        <v>0.037000000000000005</v>
      </c>
      <c r="AJ451" s="380">
        <f t="array" aca="true" ref="AJ451">INDEX(KM_PCT,MATCH($A451,'Knowledge - Percentages'!$B:$B,0),'Data - Knowledge'!AJ$8)/100</f>
        <v>0.034</v>
      </c>
      <c r="AK451" s="380">
        <f t="array" aca="true" ref="AK451">INDEX(KM_PCT,MATCH($A451,'Knowledge - Percentages'!$B:$B,0),'Data - Knowledge'!AK$8)/100</f>
        <v>0.034</v>
      </c>
      <c r="AL451" s="380">
        <f t="array" aca="true" ref="AL451">INDEX(KM_PCT,MATCH($A451,'Knowledge - Percentages'!$B:$B,0),'Data - Knowledge'!AL$8)/100</f>
        <v>0.034</v>
      </c>
      <c r="AM451" s="380">
        <f t="array" aca="true" ref="AM451">INDEX(KM_PCT,MATCH($A451,'Knowledge - Percentages'!$B:$B,0),'Data - Knowledge'!AM$8)/100</f>
        <v>0.034</v>
      </c>
      <c r="AN451" s="380">
        <f t="array" aca="true" ref="AN451">INDEX(KM_PCT,MATCH($A451,'Knowledge - Percentages'!$B:$B,0),'Data - Knowledge'!AN$8)/100</f>
        <v>0.034</v>
      </c>
      <c r="AO451" s="380">
        <f t="array" aca="true" ref="AO451">INDEX(KM_PCT,MATCH($A451,'Knowledge - Percentages'!$B:$B,0),'Data - Knowledge'!AO$8)/100</f>
        <v>0.034</v>
      </c>
      <c r="AP451" s="380">
        <f t="array" aca="true" ref="AP451">INDEX(KM_PCT,MATCH($A451,'Knowledge - Percentages'!$B:$B,0),'Data - Knowledge'!AP$8)/100</f>
        <v>0.034</v>
      </c>
      <c r="AQ451" s="380">
        <f t="array" aca="true" ref="AQ451">INDEX(KM_PCT,MATCH($A451,'Knowledge - Percentages'!$B:$B,0),'Data - Knowledge'!AQ$8)/100</f>
        <v>0.031</v>
      </c>
      <c r="AR451" s="380">
        <f t="array" aca="true" ref="AR451">INDEX(KM_PCT,MATCH($A451,'Knowledge - Percentages'!$B:$B,0),'Data - Knowledge'!AR$8)/100</f>
        <v>0.032</v>
      </c>
      <c r="AS451" s="380">
        <f t="array" aca="true" ref="AS451">INDEX(KM_PCT,MATCH($A451,'Knowledge - Percentages'!$B:$B,0),'Data - Knowledge'!AS$8)/100</f>
        <v>0.028999999999999998</v>
      </c>
      <c r="AT451" s="380">
        <f t="array" aca="true" ref="AT451">INDEX(KM_PCT,MATCH($A451,'Knowledge - Percentages'!$B:$B,0),'Data - Knowledge'!AT$8)/100</f>
        <v>0.032</v>
      </c>
      <c r="AU451" s="380">
        <f t="array" aca="true" ref="AU451">INDEX(KM_PCT,MATCH($A451,'Knowledge - Percentages'!$B:$B,0),'Data - Knowledge'!AU$8)/100</f>
        <v>0.027000000000000003</v>
      </c>
      <c r="AV451" s="380">
        <f t="array" aca="true" ref="AV451">INDEX(KM_PCT,MATCH($A451,'Knowledge - Percentages'!$B:$B,0),'Data - Knowledge'!AV$8)/100</f>
        <v>0.02</v>
      </c>
      <c r="AW451" s="380">
        <f t="array" aca="true" ref="AW451">INDEX(KM_PCT,MATCH($A451,'Knowledge - Percentages'!$B:$B,0),'Data - Knowledge'!AW$8)/100</f>
        <v>0.027000000000000003</v>
      </c>
      <c r="AX451" s="380">
        <f t="array" aca="true" ref="AX451">INDEX(KM_PCT,MATCH($A451,'Knowledge - Percentages'!$B:$B,0),'Data - Knowledge'!AX$8)/100</f>
        <v>0.027000000000000003</v>
      </c>
      <c r="AY451" s="380">
        <f t="array" aca="true" ref="AY451">INDEX(KM_PCT,MATCH($A451,'Knowledge - Percentages'!$B:$B,0),'Data - Knowledge'!AY$8)/100</f>
        <v>0.032</v>
      </c>
      <c r="AZ451" s="380">
        <f t="array" aca="true" ref="AZ451">INDEX(KM_PCT,MATCH($A451,'Knowledge - Percentages'!$B:$B,0),'Data - Knowledge'!AZ$8)/100</f>
        <v>0.032</v>
      </c>
      <c r="BA451" s="380">
        <f t="array" aca="true" ref="BA451">INDEX(KM_PCT,MATCH($A451,'Knowledge - Percentages'!$B:$B,0),'Data - Knowledge'!BA$8)/100</f>
        <v>0.032</v>
      </c>
      <c r="BB451" s="380">
        <f t="array" aca="true" ref="BB451">INDEX(KM_PCT,MATCH($A451,'Knowledge - Percentages'!$B:$B,0),'Data - Knowledge'!BB$8)/100</f>
        <v>0.032</v>
      </c>
      <c r="BC451" s="380">
        <f t="array" aca="true" ref="BC451">INDEX(KM_PCT,MATCH($A451,'Knowledge - Percentages'!$B:$B,0),'Data - Knowledge'!BC$8)/100</f>
        <v>0.032</v>
      </c>
      <c r="BD451" s="380">
        <f t="array" aca="true" ref="BD451">INDEX(KM_PCT,MATCH($A451,'Knowledge - Percentages'!$B:$B,0),'Data - Knowledge'!BD$8)/100</f>
        <v>0.032</v>
      </c>
      <c r="BE451" s="380">
        <f t="array" aca="true" ref="BE451">INDEX(KM_PCT,MATCH($A451,'Knowledge - Percentages'!$B:$B,0),'Data - Knowledge'!BE$8)/100</f>
        <v>0.032</v>
      </c>
      <c r="BF451" s="380">
        <f t="array" aca="true" ref="BF451">INDEX(KM_PCT,MATCH($A451,'Knowledge - Percentages'!$B:$B,0),'Data - Knowledge'!BF$8)/100</f>
        <v>0.032</v>
      </c>
      <c r="BG451" s="380">
        <f t="array" aca="true" ref="BG451">INDEX(KM_PCT,MATCH($A451,'Knowledge - Percentages'!$B:$B,0),'Data - Knowledge'!BG$8)/100</f>
        <v>0.044000000000000004</v>
      </c>
      <c r="BH451" s="380">
        <f t="array" aca="true" ref="BH451">INDEX(KM_PCT,MATCH($A451,'Knowledge - Percentages'!$B:$B,0),'Data - Knowledge'!BH$8)/100</f>
        <v>0.044000000000000004</v>
      </c>
      <c r="BI451" s="380">
        <f t="array" aca="true" ref="BI451">INDEX(KM_PCT,MATCH($A451,'Knowledge - Percentages'!$B:$B,0),'Data - Knowledge'!BI$8)/100</f>
        <v>0.044000000000000004</v>
      </c>
      <c r="BJ451" s="380">
        <f t="array" aca="true" ref="BJ451">INDEX(KM_PCT,MATCH($A451,'Knowledge - Percentages'!$B:$B,0),'Data - Knowledge'!BJ$8)/100</f>
        <v>0.045</v>
      </c>
      <c r="BK451" s="380">
        <f t="array" aca="true" ref="BK451">INDEX(KM_PCT,MATCH($A451,'Knowledge - Percentages'!$B:$B,0),'Data - Knowledge'!BK$8)/100</f>
        <v>0.057</v>
      </c>
      <c r="BL451" s="380">
        <f t="array" aca="true" ref="BL451">INDEX(KM_PCT,MATCH($A451,'Knowledge - Percentages'!$B:$B,0),'Data - Knowledge'!BL$8)/100</f>
        <v>0.045</v>
      </c>
      <c r="BM451" s="380">
        <f t="array" aca="true" ref="BM451">INDEX(KM_PCT,MATCH($A451,'Knowledge - Percentages'!$B:$B,0),'Data - Knowledge'!BM$8)/100</f>
        <v>0.045</v>
      </c>
      <c r="BN451" s="380">
        <f t="array" aca="true" ref="BN451">INDEX(KM_PCT,MATCH($A451,'Knowledge - Percentages'!$B:$B,0),'Data - Knowledge'!BN$8)/100</f>
        <v>0.045</v>
      </c>
      <c r="BO451" s="380">
        <f t="array" aca="true" ref="BO451">INDEX(KM_PCT,MATCH($A451,'Knowledge - Percentages'!$B:$B,0),'Data - Knowledge'!BO$8)/100</f>
        <v>0.044000000000000004</v>
      </c>
      <c r="BP451" s="380">
        <f t="array" aca="true" ref="BP451">INDEX(KM_PCT,MATCH($A451,'Knowledge - Percentages'!$B:$B,0),'Data - Knowledge'!BP$8)/100</f>
        <v>0.044000000000000004</v>
      </c>
      <c r="BQ451" s="380">
        <f t="array" aca="true" ref="BQ451">INDEX(KM_PCT,MATCH($A451,'Knowledge - Percentages'!$B:$B,0),'Data - Knowledge'!BQ$8)/100</f>
        <v>0.044000000000000004</v>
      </c>
    </row>
    <row r="452" spans="1:69">
      <c r="A452" t="s">
        <v>1432</v>
      </c>
      <c r="B452" t="s">
        <v>1195</v>
      </c>
      <c r="C452" t="s">
        <v>1367</v>
      </c>
      <c r="D452" t="s">
        <v>1433</v>
      </c>
      <c r="E452" s="373">
        <f>SUMPRODUCT($K$2:$BQ$2,$K452:$BQ452)/$J$2</f>
        <v>0.019295454545454546</v>
      </c>
      <c r="F452" s="379">
        <f>SUMPRODUCT($K$2:$BQ$2,$K452:$BQ452)</f>
        <v>5.094</v>
      </c>
      <c r="G452" s="373">
        <f>SUMPRODUCT($K$3:$BQ$3,$K452:$BQ452)/$J$3</f>
        <v>0.018643737166324427</v>
      </c>
      <c r="H452" s="379">
        <f>SUMPRODUCT($K$3:$BQ$3,$K452:$BQ452)</f>
        <v>181.58999999999992</v>
      </c>
      <c r="I452" s="373">
        <f>CORREL($K$4:$BQ$4,$K452:$BQ452)</f>
        <v>-0.093326955799454991</v>
      </c>
      <c r="J452" s="379">
        <f>$E452/$G452*100</f>
        <v>103.49563702446576</v>
      </c>
      <c r="K452" s="380">
        <f t="array" aca="true" ref="K452">INDEX(KM_PCT,MATCH($A452,'Knowledge - Percentages'!$B:$B,0),'Data - Knowledge'!K$8)/100</f>
        <v>0.02</v>
      </c>
      <c r="L452" s="380">
        <f t="array" aca="true" ref="L452">INDEX(KM_PCT,MATCH($A452,'Knowledge - Percentages'!$B:$B,0),'Data - Knowledge'!L$8)/100</f>
        <v>0.02</v>
      </c>
      <c r="M452" s="380">
        <f t="array" aca="true" ref="M452">INDEX(KM_PCT,MATCH($A452,'Knowledge - Percentages'!$B:$B,0),'Data - Knowledge'!M$8)/100</f>
        <v>0.02</v>
      </c>
      <c r="N452" s="380">
        <f t="array" aca="true" ref="N452">INDEX(KM_PCT,MATCH($A452,'Knowledge - Percentages'!$B:$B,0),'Data - Knowledge'!N$8)/100</f>
        <v>0.02</v>
      </c>
      <c r="O452" s="380">
        <f t="array" aca="true" ref="O452">INDEX(KM_PCT,MATCH($A452,'Knowledge - Percentages'!$B:$B,0),'Data - Knowledge'!O$8)/100</f>
        <v>0.02</v>
      </c>
      <c r="P452" s="380">
        <f t="array" aca="true" ref="P452">INDEX(KM_PCT,MATCH($A452,'Knowledge - Percentages'!$B:$B,0),'Data - Knowledge'!P$8)/100</f>
        <v>0.02</v>
      </c>
      <c r="Q452" s="380">
        <f t="array" aca="true" ref="Q452">INDEX(KM_PCT,MATCH($A452,'Knowledge - Percentages'!$B:$B,0),'Data - Knowledge'!Q$8)/100</f>
        <v>0.02</v>
      </c>
      <c r="R452" s="380">
        <f t="array" aca="true" ref="R452">INDEX(KM_PCT,MATCH($A452,'Knowledge - Percentages'!$B:$B,0),'Data - Knowledge'!R$8)/100</f>
        <v>0.02</v>
      </c>
      <c r="S452" s="380">
        <f t="array" aca="true" ref="S452">INDEX(KM_PCT,MATCH($A452,'Knowledge - Percentages'!$B:$B,0),'Data - Knowledge'!S$8)/100</f>
        <v>0.02</v>
      </c>
      <c r="T452" s="380">
        <f t="array" aca="true" ref="T452">INDEX(KM_PCT,MATCH($A452,'Knowledge - Percentages'!$B:$B,0),'Data - Knowledge'!T$8)/100</f>
        <v>0.01</v>
      </c>
      <c r="U452" s="380">
        <f t="array" aca="true" ref="U452">INDEX(KM_PCT,MATCH($A452,'Knowledge - Percentages'!$B:$B,0),'Data - Knowledge'!U$8)/100</f>
        <v>0.013999999999999999</v>
      </c>
      <c r="V452" s="380">
        <f t="array" aca="true" ref="V452">INDEX(KM_PCT,MATCH($A452,'Knowledge - Percentages'!$B:$B,0),'Data - Knowledge'!V$8)/100</f>
        <v>0.013999999999999999</v>
      </c>
      <c r="W452" s="380">
        <f t="array" aca="true" ref="W452">INDEX(KM_PCT,MATCH($A452,'Knowledge - Percentages'!$B:$B,0),'Data - Knowledge'!W$8)/100</f>
        <v>0.013999999999999999</v>
      </c>
      <c r="X452" s="380">
        <f t="array" aca="true" ref="X452">INDEX(KM_PCT,MATCH($A452,'Knowledge - Percentages'!$B:$B,0),'Data - Knowledge'!X$8)/100</f>
        <v>0.031</v>
      </c>
      <c r="Y452" s="380">
        <f t="array" aca="true" ref="Y452">INDEX(KM_PCT,MATCH($A452,'Knowledge - Percentages'!$B:$B,0),'Data - Knowledge'!Y$8)/100</f>
        <v>0.031</v>
      </c>
      <c r="Z452" s="380">
        <f t="array" aca="true" ref="Z452">INDEX(KM_PCT,MATCH($A452,'Knowledge - Percentages'!$B:$B,0),'Data - Knowledge'!Z$8)/100</f>
        <v>0.027999999999999997</v>
      </c>
      <c r="AA452" s="380">
        <f t="array" aca="true" ref="AA452">INDEX(KM_PCT,MATCH($A452,'Knowledge - Percentages'!$B:$B,0),'Data - Knowledge'!AA$8)/100</f>
        <v>0.031</v>
      </c>
      <c r="AB452" s="380">
        <f t="array" aca="true" ref="AB452">INDEX(KM_PCT,MATCH($A452,'Knowledge - Percentages'!$B:$B,0),'Data - Knowledge'!AB$8)/100</f>
        <v>0.031</v>
      </c>
      <c r="AC452" s="380">
        <f t="array" aca="true" ref="AC452">INDEX(KM_PCT,MATCH($A452,'Knowledge - Percentages'!$B:$B,0),'Data - Knowledge'!AC$8)/100</f>
        <v>0.031</v>
      </c>
      <c r="AD452" s="380">
        <f t="array" aca="true" ref="AD452">INDEX(KM_PCT,MATCH($A452,'Knowledge - Percentages'!$B:$B,0),'Data - Knowledge'!AD$8)/100</f>
        <v>0.035</v>
      </c>
      <c r="AE452" s="380">
        <f t="array" aca="true" ref="AE452">INDEX(KM_PCT,MATCH($A452,'Knowledge - Percentages'!$B:$B,0),'Data - Knowledge'!AE$8)/100</f>
        <v>0.019</v>
      </c>
      <c r="AF452" s="380">
        <f t="array" aca="true" ref="AF452">INDEX(KM_PCT,MATCH($A452,'Knowledge - Percentages'!$B:$B,0),'Data - Knowledge'!AF$8)/100</f>
        <v>0.019</v>
      </c>
      <c r="AG452" s="380">
        <f t="array" aca="true" ref="AG452">INDEX(KM_PCT,MATCH($A452,'Knowledge - Percentages'!$B:$B,0),'Data - Knowledge'!AG$8)/100</f>
        <v>0.017</v>
      </c>
      <c r="AH452" s="380">
        <f t="array" aca="true" ref="AH452">INDEX(KM_PCT,MATCH($A452,'Knowledge - Percentages'!$B:$B,0),'Data - Knowledge'!AH$8)/100</f>
        <v>0.02</v>
      </c>
      <c r="AI452" s="380">
        <f t="array" aca="true" ref="AI452">INDEX(KM_PCT,MATCH($A452,'Knowledge - Percentages'!$B:$B,0),'Data - Knowledge'!AI$8)/100</f>
        <v>0.02</v>
      </c>
      <c r="AJ452" s="380">
        <f t="array" aca="true" ref="AJ452">INDEX(KM_PCT,MATCH($A452,'Knowledge - Percentages'!$B:$B,0),'Data - Knowledge'!AJ$8)/100</f>
        <v>0.018000000000000002</v>
      </c>
      <c r="AK452" s="380">
        <f t="array" aca="true" ref="AK452">INDEX(KM_PCT,MATCH($A452,'Knowledge - Percentages'!$B:$B,0),'Data - Knowledge'!AK$8)/100</f>
        <v>0.018000000000000002</v>
      </c>
      <c r="AL452" s="380">
        <f t="array" aca="true" ref="AL452">INDEX(KM_PCT,MATCH($A452,'Knowledge - Percentages'!$B:$B,0),'Data - Knowledge'!AL$8)/100</f>
        <v>0.02</v>
      </c>
      <c r="AM452" s="380">
        <f t="array" aca="true" ref="AM452">INDEX(KM_PCT,MATCH($A452,'Knowledge - Percentages'!$B:$B,0),'Data - Knowledge'!AM$8)/100</f>
        <v>0.02</v>
      </c>
      <c r="AN452" s="380">
        <f t="array" aca="true" ref="AN452">INDEX(KM_PCT,MATCH($A452,'Knowledge - Percentages'!$B:$B,0),'Data - Knowledge'!AN$8)/100</f>
        <v>0.02</v>
      </c>
      <c r="AO452" s="380">
        <f t="array" aca="true" ref="AO452">INDEX(KM_PCT,MATCH($A452,'Knowledge - Percentages'!$B:$B,0),'Data - Knowledge'!AO$8)/100</f>
        <v>0.02</v>
      </c>
      <c r="AP452" s="380">
        <f t="array" aca="true" ref="AP452">INDEX(KM_PCT,MATCH($A452,'Knowledge - Percentages'!$B:$B,0),'Data - Knowledge'!AP$8)/100</f>
        <v>0.02</v>
      </c>
      <c r="AQ452" s="380">
        <f t="array" aca="true" ref="AQ452">INDEX(KM_PCT,MATCH($A452,'Knowledge - Percentages'!$B:$B,0),'Data - Knowledge'!AQ$8)/100</f>
        <v>0.02</v>
      </c>
      <c r="AR452" s="380">
        <f t="array" aca="true" ref="AR452">INDEX(KM_PCT,MATCH($A452,'Knowledge - Percentages'!$B:$B,0),'Data - Knowledge'!AR$8)/100</f>
        <v>0.017</v>
      </c>
      <c r="AS452" s="380">
        <f t="array" aca="true" ref="AS452">INDEX(KM_PCT,MATCH($A452,'Knowledge - Percentages'!$B:$B,0),'Data - Knowledge'!AS$8)/100</f>
        <v>0.017</v>
      </c>
      <c r="AT452" s="380">
        <f t="array" aca="true" ref="AT452">INDEX(KM_PCT,MATCH($A452,'Knowledge - Percentages'!$B:$B,0),'Data - Knowledge'!AT$8)/100</f>
        <v>0.017</v>
      </c>
      <c r="AU452" s="380">
        <f t="array" aca="true" ref="AU452">INDEX(KM_PCT,MATCH($A452,'Knowledge - Percentages'!$B:$B,0),'Data - Knowledge'!AU$8)/100</f>
        <v>0.019</v>
      </c>
      <c r="AV452" s="380">
        <f t="array" aca="true" ref="AV452">INDEX(KM_PCT,MATCH($A452,'Knowledge - Percentages'!$B:$B,0),'Data - Knowledge'!AV$8)/100</f>
        <v>0.019</v>
      </c>
      <c r="AW452" s="380">
        <f t="array" aca="true" ref="AW452">INDEX(KM_PCT,MATCH($A452,'Knowledge - Percentages'!$B:$B,0),'Data - Knowledge'!AW$8)/100</f>
        <v>0.015</v>
      </c>
      <c r="AX452" s="380">
        <f t="array" aca="true" ref="AX452">INDEX(KM_PCT,MATCH($A452,'Knowledge - Percentages'!$B:$B,0),'Data - Knowledge'!AX$8)/100</f>
        <v>0.019</v>
      </c>
      <c r="AY452" s="380">
        <f t="array" aca="true" ref="AY452">INDEX(KM_PCT,MATCH($A452,'Knowledge - Percentages'!$B:$B,0),'Data - Knowledge'!AY$8)/100</f>
        <v>0.019</v>
      </c>
      <c r="AZ452" s="380">
        <f t="array" aca="true" ref="AZ452">INDEX(KM_PCT,MATCH($A452,'Knowledge - Percentages'!$B:$B,0),'Data - Knowledge'!AZ$8)/100</f>
        <v>0.019</v>
      </c>
      <c r="BA452" s="380">
        <f t="array" aca="true" ref="BA452">INDEX(KM_PCT,MATCH($A452,'Knowledge - Percentages'!$B:$B,0),'Data - Knowledge'!BA$8)/100</f>
        <v>0.024</v>
      </c>
      <c r="BB452" s="380">
        <f t="array" aca="true" ref="BB452">INDEX(KM_PCT,MATCH($A452,'Knowledge - Percentages'!$B:$B,0),'Data - Knowledge'!BB$8)/100</f>
        <v>0.019</v>
      </c>
      <c r="BC452" s="380">
        <f t="array" aca="true" ref="BC452">INDEX(KM_PCT,MATCH($A452,'Knowledge - Percentages'!$B:$B,0),'Data - Knowledge'!BC$8)/100</f>
        <v>0.017</v>
      </c>
      <c r="BD452" s="380">
        <f t="array" aca="true" ref="BD452">INDEX(KM_PCT,MATCH($A452,'Knowledge - Percentages'!$B:$B,0),'Data - Knowledge'!BD$8)/100</f>
        <v>0.017</v>
      </c>
      <c r="BE452" s="380">
        <f t="array" aca="true" ref="BE452">INDEX(KM_PCT,MATCH($A452,'Knowledge - Percentages'!$B:$B,0),'Data - Knowledge'!BE$8)/100</f>
        <v>0.017</v>
      </c>
      <c r="BF452" s="380">
        <f t="array" aca="true" ref="BF452">INDEX(KM_PCT,MATCH($A452,'Knowledge - Percentages'!$B:$B,0),'Data - Knowledge'!BF$8)/100</f>
        <v>0.017</v>
      </c>
      <c r="BG452" s="380">
        <f t="array" aca="true" ref="BG452">INDEX(KM_PCT,MATCH($A452,'Knowledge - Percentages'!$B:$B,0),'Data - Knowledge'!BG$8)/100</f>
        <v>0.015</v>
      </c>
      <c r="BH452" s="380">
        <f t="array" aca="true" ref="BH452">INDEX(KM_PCT,MATCH($A452,'Knowledge - Percentages'!$B:$B,0),'Data - Knowledge'!BH$8)/100</f>
        <v>0.02</v>
      </c>
      <c r="BI452" s="380">
        <f t="array" aca="true" ref="BI452">INDEX(KM_PCT,MATCH($A452,'Knowledge - Percentages'!$B:$B,0),'Data - Knowledge'!BI$8)/100</f>
        <v>0.02</v>
      </c>
      <c r="BJ452" s="380">
        <f t="array" aca="true" ref="BJ452">INDEX(KM_PCT,MATCH($A452,'Knowledge - Percentages'!$B:$B,0),'Data - Knowledge'!BJ$8)/100</f>
        <v>0.02</v>
      </c>
      <c r="BK452" s="380">
        <f t="array" aca="true" ref="BK452">INDEX(KM_PCT,MATCH($A452,'Knowledge - Percentages'!$B:$B,0),'Data - Knowledge'!BK$8)/100</f>
        <v>0.02</v>
      </c>
      <c r="BL452" s="380">
        <f t="array" aca="true" ref="BL452">INDEX(KM_PCT,MATCH($A452,'Knowledge - Percentages'!$B:$B,0),'Data - Knowledge'!BL$8)/100</f>
        <v>0.02</v>
      </c>
      <c r="BM452" s="380">
        <f t="array" aca="true" ref="BM452">INDEX(KM_PCT,MATCH($A452,'Knowledge - Percentages'!$B:$B,0),'Data - Knowledge'!BM$8)/100</f>
        <v>0.02</v>
      </c>
      <c r="BN452" s="380">
        <f t="array" aca="true" ref="BN452">INDEX(KM_PCT,MATCH($A452,'Knowledge - Percentages'!$B:$B,0),'Data - Knowledge'!BN$8)/100</f>
        <v>0.02</v>
      </c>
      <c r="BO452" s="380">
        <f t="array" aca="true" ref="BO452">INDEX(KM_PCT,MATCH($A452,'Knowledge - Percentages'!$B:$B,0),'Data - Knowledge'!BO$8)/100</f>
        <v>0.02</v>
      </c>
      <c r="BP452" s="380">
        <f t="array" aca="true" ref="BP452">INDEX(KM_PCT,MATCH($A452,'Knowledge - Percentages'!$B:$B,0),'Data - Knowledge'!BP$8)/100</f>
        <v>0.02</v>
      </c>
      <c r="BQ452" s="380">
        <f t="array" aca="true" ref="BQ452">INDEX(KM_PCT,MATCH($A452,'Knowledge - Percentages'!$B:$B,0),'Data - Knowledge'!BQ$8)/100</f>
        <v>0.02</v>
      </c>
    </row>
    <row r="453" spans="1:69">
      <c r="A453" t="s">
        <v>1434</v>
      </c>
      <c r="B453" t="s">
        <v>1195</v>
      </c>
      <c r="C453" t="s">
        <v>1367</v>
      </c>
      <c r="D453" t="s">
        <v>1435</v>
      </c>
      <c r="E453" s="373">
        <f>SUMPRODUCT($K$2:$BQ$2,$K453:$BQ453)/$J$2</f>
        <v>0.10748863636363637</v>
      </c>
      <c r="F453" s="379">
        <f>SUMPRODUCT($K$2:$BQ$2,$K453:$BQ453)</f>
        <v>28.377000000000002</v>
      </c>
      <c r="G453" s="373">
        <f>SUMPRODUCT($K$3:$BQ$3,$K453:$BQ453)/$J$3</f>
        <v>0.10718367556468178</v>
      </c>
      <c r="H453" s="379">
        <f>SUMPRODUCT($K$3:$BQ$3,$K453:$BQ453)</f>
        <v>1043.9690000000005</v>
      </c>
      <c r="I453" s="373">
        <f>CORREL($K$4:$BQ$4,$K453:$BQ453)</f>
        <v>0.113302541671433</v>
      </c>
      <c r="J453" s="379">
        <f>$E453/$G453*100</f>
        <v>100.28452168424711</v>
      </c>
      <c r="K453" s="380">
        <f t="array" aca="true" ref="K453">INDEX(KM_PCT,MATCH($A453,'Knowledge - Percentages'!$B:$B,0),'Data - Knowledge'!K$8)/100</f>
        <v>0.085</v>
      </c>
      <c r="L453" s="380">
        <f t="array" aca="true" ref="L453">INDEX(KM_PCT,MATCH($A453,'Knowledge - Percentages'!$B:$B,0),'Data - Knowledge'!L$8)/100</f>
        <v>0.085</v>
      </c>
      <c r="M453" s="380">
        <f t="array" aca="true" ref="M453">INDEX(KM_PCT,MATCH($A453,'Knowledge - Percentages'!$B:$B,0),'Data - Knowledge'!M$8)/100</f>
        <v>0.085</v>
      </c>
      <c r="N453" s="380">
        <f t="array" aca="true" ref="N453">INDEX(KM_PCT,MATCH($A453,'Knowledge - Percentages'!$B:$B,0),'Data - Knowledge'!N$8)/100</f>
        <v>0.106</v>
      </c>
      <c r="O453" s="380">
        <f t="array" aca="true" ref="O453">INDEX(KM_PCT,MATCH($A453,'Knowledge - Percentages'!$B:$B,0),'Data - Knowledge'!O$8)/100</f>
        <v>0.11</v>
      </c>
      <c r="P453" s="380">
        <f t="array" aca="true" ref="P453">INDEX(KM_PCT,MATCH($A453,'Knowledge - Percentages'!$B:$B,0),'Data - Knowledge'!P$8)/100</f>
        <v>0.106</v>
      </c>
      <c r="Q453" s="380">
        <f t="array" aca="true" ref="Q453">INDEX(KM_PCT,MATCH($A453,'Knowledge - Percentages'!$B:$B,0),'Data - Knowledge'!Q$8)/100</f>
        <v>0.078</v>
      </c>
      <c r="R453" s="380">
        <f t="array" aca="true" ref="R453">INDEX(KM_PCT,MATCH($A453,'Knowledge - Percentages'!$B:$B,0),'Data - Knowledge'!R$8)/100</f>
        <v>0.10800000000000001</v>
      </c>
      <c r="S453" s="380">
        <f t="array" aca="true" ref="S453">INDEX(KM_PCT,MATCH($A453,'Knowledge - Percentages'!$B:$B,0),'Data - Knowledge'!S$8)/100</f>
        <v>0.106</v>
      </c>
      <c r="T453" s="380">
        <f t="array" aca="true" ref="T453">INDEX(KM_PCT,MATCH($A453,'Knowledge - Percentages'!$B:$B,0),'Data - Knowledge'!T$8)/100</f>
        <v>0.106</v>
      </c>
      <c r="U453" s="380">
        <f t="array" aca="true" ref="U453">INDEX(KM_PCT,MATCH($A453,'Knowledge - Percentages'!$B:$B,0),'Data - Knowledge'!U$8)/100</f>
        <v>0.106</v>
      </c>
      <c r="V453" s="380">
        <f t="array" aca="true" ref="V453">INDEX(KM_PCT,MATCH($A453,'Knowledge - Percentages'!$B:$B,0),'Data - Knowledge'!V$8)/100</f>
        <v>0.106</v>
      </c>
      <c r="W453" s="380">
        <f t="array" aca="true" ref="W453">INDEX(KM_PCT,MATCH($A453,'Knowledge - Percentages'!$B:$B,0),'Data - Knowledge'!W$8)/100</f>
        <v>0.129</v>
      </c>
      <c r="X453" s="380">
        <f t="array" aca="true" ref="X453">INDEX(KM_PCT,MATCH($A453,'Knowledge - Percentages'!$B:$B,0),'Data - Knowledge'!X$8)/100</f>
        <v>0.099</v>
      </c>
      <c r="Y453" s="380">
        <f t="array" aca="true" ref="Y453">INDEX(KM_PCT,MATCH($A453,'Knowledge - Percentages'!$B:$B,0),'Data - Knowledge'!Y$8)/100</f>
        <v>0.099</v>
      </c>
      <c r="Z453" s="380">
        <f t="array" aca="true" ref="Z453">INDEX(KM_PCT,MATCH($A453,'Knowledge - Percentages'!$B:$B,0),'Data - Knowledge'!Z$8)/100</f>
        <v>0.099</v>
      </c>
      <c r="AA453" s="380">
        <f t="array" aca="true" ref="AA453">INDEX(KM_PCT,MATCH($A453,'Knowledge - Percentages'!$B:$B,0),'Data - Knowledge'!AA$8)/100</f>
        <v>0.099</v>
      </c>
      <c r="AB453" s="380">
        <f t="array" aca="true" ref="AB453">INDEX(KM_PCT,MATCH($A453,'Knowledge - Percentages'!$B:$B,0),'Data - Knowledge'!AB$8)/100</f>
        <v>0.106</v>
      </c>
      <c r="AC453" s="380">
        <f t="array" aca="true" ref="AC453">INDEX(KM_PCT,MATCH($A453,'Knowledge - Percentages'!$B:$B,0),'Data - Knowledge'!AC$8)/100</f>
        <v>0.106</v>
      </c>
      <c r="AD453" s="380">
        <f t="array" aca="true" ref="AD453">INDEX(KM_PCT,MATCH($A453,'Knowledge - Percentages'!$B:$B,0),'Data - Knowledge'!AD$8)/100</f>
        <v>0.106</v>
      </c>
      <c r="AE453" s="380">
        <f t="array" aca="true" ref="AE453">INDEX(KM_PCT,MATCH($A453,'Knowledge - Percentages'!$B:$B,0),'Data - Knowledge'!AE$8)/100</f>
        <v>0.115</v>
      </c>
      <c r="AF453" s="380">
        <f t="array" aca="true" ref="AF453">INDEX(KM_PCT,MATCH($A453,'Knowledge - Percentages'!$B:$B,0),'Data - Knowledge'!AF$8)/100</f>
        <v>0.127</v>
      </c>
      <c r="AG453" s="380">
        <f t="array" aca="true" ref="AG453">INDEX(KM_PCT,MATCH($A453,'Knowledge - Percentages'!$B:$B,0),'Data - Knowledge'!AG$8)/100</f>
        <v>0.115</v>
      </c>
      <c r="AH453" s="380">
        <f t="array" aca="true" ref="AH453">INDEX(KM_PCT,MATCH($A453,'Knowledge - Percentages'!$B:$B,0),'Data - Knowledge'!AH$8)/100</f>
        <v>0.106</v>
      </c>
      <c r="AI453" s="380">
        <f t="array" aca="true" ref="AI453">INDEX(KM_PCT,MATCH($A453,'Knowledge - Percentages'!$B:$B,0),'Data - Knowledge'!AI$8)/100</f>
        <v>0.106</v>
      </c>
      <c r="AJ453" s="380">
        <f t="array" aca="true" ref="AJ453">INDEX(KM_PCT,MATCH($A453,'Knowledge - Percentages'!$B:$B,0),'Data - Knowledge'!AJ$8)/100</f>
        <v>0.088000000000000009</v>
      </c>
      <c r="AK453" s="380">
        <f t="array" aca="true" ref="AK453">INDEX(KM_PCT,MATCH($A453,'Knowledge - Percentages'!$B:$B,0),'Data - Knowledge'!AK$8)/100</f>
        <v>0.10300000000000001</v>
      </c>
      <c r="AL453" s="380">
        <f t="array" aca="true" ref="AL453">INDEX(KM_PCT,MATCH($A453,'Knowledge - Percentages'!$B:$B,0),'Data - Knowledge'!AL$8)/100</f>
        <v>0.10300000000000001</v>
      </c>
      <c r="AM453" s="380">
        <f t="array" aca="true" ref="AM453">INDEX(KM_PCT,MATCH($A453,'Knowledge - Percentages'!$B:$B,0),'Data - Knowledge'!AM$8)/100</f>
        <v>0.10300000000000001</v>
      </c>
      <c r="AN453" s="380">
        <f t="array" aca="true" ref="AN453">INDEX(KM_PCT,MATCH($A453,'Knowledge - Percentages'!$B:$B,0),'Data - Knowledge'!AN$8)/100</f>
        <v>0.128</v>
      </c>
      <c r="AO453" s="380">
        <f t="array" aca="true" ref="AO453">INDEX(KM_PCT,MATCH($A453,'Knowledge - Percentages'!$B:$B,0),'Data - Knowledge'!AO$8)/100</f>
        <v>0.122</v>
      </c>
      <c r="AP453" s="380">
        <f t="array" aca="true" ref="AP453">INDEX(KM_PCT,MATCH($A453,'Knowledge - Percentages'!$B:$B,0),'Data - Knowledge'!AP$8)/100</f>
        <v>0.106</v>
      </c>
      <c r="AQ453" s="380">
        <f t="array" aca="true" ref="AQ453">INDEX(KM_PCT,MATCH($A453,'Knowledge - Percentages'!$B:$B,0),'Data - Knowledge'!AQ$8)/100</f>
        <v>0.106</v>
      </c>
      <c r="AR453" s="380">
        <f t="array" aca="true" ref="AR453">INDEX(KM_PCT,MATCH($A453,'Knowledge - Percentages'!$B:$B,0),'Data - Knowledge'!AR$8)/100</f>
        <v>0.09</v>
      </c>
      <c r="AS453" s="380">
        <f t="array" aca="true" ref="AS453">INDEX(KM_PCT,MATCH($A453,'Knowledge - Percentages'!$B:$B,0),'Data - Knowledge'!AS$8)/100</f>
        <v>0.071</v>
      </c>
      <c r="AT453" s="380">
        <f t="array" aca="true" ref="AT453">INDEX(KM_PCT,MATCH($A453,'Knowledge - Percentages'!$B:$B,0),'Data - Knowledge'!AT$8)/100</f>
        <v>0.095</v>
      </c>
      <c r="AU453" s="380">
        <f t="array" aca="true" ref="AU453">INDEX(KM_PCT,MATCH($A453,'Knowledge - Percentages'!$B:$B,0),'Data - Knowledge'!AU$8)/100</f>
        <v>0.106</v>
      </c>
      <c r="AV453" s="380">
        <f t="array" aca="true" ref="AV453">INDEX(KM_PCT,MATCH($A453,'Knowledge - Percentages'!$B:$B,0),'Data - Knowledge'!AV$8)/100</f>
        <v>0.106</v>
      </c>
      <c r="AW453" s="380">
        <f t="array" aca="true" ref="AW453">INDEX(KM_PCT,MATCH($A453,'Knowledge - Percentages'!$B:$B,0),'Data - Knowledge'!AW$8)/100</f>
        <v>0.106</v>
      </c>
      <c r="AX453" s="380">
        <f t="array" aca="true" ref="AX453">INDEX(KM_PCT,MATCH($A453,'Knowledge - Percentages'!$B:$B,0),'Data - Knowledge'!AX$8)/100</f>
        <v>0.085</v>
      </c>
      <c r="AY453" s="380">
        <f t="array" aca="true" ref="AY453">INDEX(KM_PCT,MATCH($A453,'Knowledge - Percentages'!$B:$B,0),'Data - Knowledge'!AY$8)/100</f>
        <v>0.098</v>
      </c>
      <c r="AZ453" s="380">
        <f t="array" aca="true" ref="AZ453">INDEX(KM_PCT,MATCH($A453,'Knowledge - Percentages'!$B:$B,0),'Data - Knowledge'!AZ$8)/100</f>
        <v>0.141</v>
      </c>
      <c r="BA453" s="380">
        <f t="array" aca="true" ref="BA453">INDEX(KM_PCT,MATCH($A453,'Knowledge - Percentages'!$B:$B,0),'Data - Knowledge'!BA$8)/100</f>
        <v>0.10800000000000001</v>
      </c>
      <c r="BB453" s="380">
        <f t="array" aca="true" ref="BB453">INDEX(KM_PCT,MATCH($A453,'Knowledge - Percentages'!$B:$B,0),'Data - Knowledge'!BB$8)/100</f>
        <v>0.10800000000000001</v>
      </c>
      <c r="BC453" s="380">
        <f t="array" aca="true" ref="BC453">INDEX(KM_PCT,MATCH($A453,'Knowledge - Percentages'!$B:$B,0),'Data - Knowledge'!BC$8)/100</f>
        <v>0.106</v>
      </c>
      <c r="BD453" s="380">
        <f t="array" aca="true" ref="BD453">INDEX(KM_PCT,MATCH($A453,'Knowledge - Percentages'!$B:$B,0),'Data - Knowledge'!BD$8)/100</f>
        <v>0.124</v>
      </c>
      <c r="BE453" s="380">
        <f t="array" aca="true" ref="BE453">INDEX(KM_PCT,MATCH($A453,'Knowledge - Percentages'!$B:$B,0),'Data - Knowledge'!BE$8)/100</f>
        <v>0.114</v>
      </c>
      <c r="BF453" s="380">
        <f t="array" aca="true" ref="BF453">INDEX(KM_PCT,MATCH($A453,'Knowledge - Percentages'!$B:$B,0),'Data - Knowledge'!BF$8)/100</f>
        <v>0.106</v>
      </c>
      <c r="BG453" s="380">
        <f t="array" aca="true" ref="BG453">INDEX(KM_PCT,MATCH($A453,'Knowledge - Percentages'!$B:$B,0),'Data - Knowledge'!BG$8)/100</f>
        <v>0.106</v>
      </c>
      <c r="BH453" s="380">
        <f t="array" aca="true" ref="BH453">INDEX(KM_PCT,MATCH($A453,'Knowledge - Percentages'!$B:$B,0),'Data - Knowledge'!BH$8)/100</f>
        <v>0.106</v>
      </c>
      <c r="BI453" s="380">
        <f t="array" aca="true" ref="BI453">INDEX(KM_PCT,MATCH($A453,'Knowledge - Percentages'!$B:$B,0),'Data - Knowledge'!BI$8)/100</f>
        <v>0.106</v>
      </c>
      <c r="BJ453" s="380">
        <f t="array" aca="true" ref="BJ453">INDEX(KM_PCT,MATCH($A453,'Knowledge - Percentages'!$B:$B,0),'Data - Knowledge'!BJ$8)/100</f>
        <v>0.106</v>
      </c>
      <c r="BK453" s="380">
        <f t="array" aca="true" ref="BK453">INDEX(KM_PCT,MATCH($A453,'Knowledge - Percentages'!$B:$B,0),'Data - Knowledge'!BK$8)/100</f>
        <v>0.106</v>
      </c>
      <c r="BL453" s="380">
        <f t="array" aca="true" ref="BL453">INDEX(KM_PCT,MATCH($A453,'Knowledge - Percentages'!$B:$B,0),'Data - Knowledge'!BL$8)/100</f>
        <v>0.106</v>
      </c>
      <c r="BM453" s="380">
        <f t="array" aca="true" ref="BM453">INDEX(KM_PCT,MATCH($A453,'Knowledge - Percentages'!$B:$B,0),'Data - Knowledge'!BM$8)/100</f>
        <v>0.106</v>
      </c>
      <c r="BN453" s="380">
        <f t="array" aca="true" ref="BN453">INDEX(KM_PCT,MATCH($A453,'Knowledge - Percentages'!$B:$B,0),'Data - Knowledge'!BN$8)/100</f>
        <v>0.106</v>
      </c>
      <c r="BO453" s="380">
        <f t="array" aca="true" ref="BO453">INDEX(KM_PCT,MATCH($A453,'Knowledge - Percentages'!$B:$B,0),'Data - Knowledge'!BO$8)/100</f>
        <v>0.106</v>
      </c>
      <c r="BP453" s="380">
        <f t="array" aca="true" ref="BP453">INDEX(KM_PCT,MATCH($A453,'Knowledge - Percentages'!$B:$B,0),'Data - Knowledge'!BP$8)/100</f>
        <v>0.106</v>
      </c>
      <c r="BQ453" s="380">
        <f t="array" aca="true" ref="BQ453">INDEX(KM_PCT,MATCH($A453,'Knowledge - Percentages'!$B:$B,0),'Data - Knowledge'!BQ$8)/100</f>
        <v>0.106</v>
      </c>
    </row>
    <row r="454" spans="1:69">
      <c r="A454" t="s">
        <v>1436</v>
      </c>
      <c r="B454" t="s">
        <v>1195</v>
      </c>
      <c r="C454" t="s">
        <v>1367</v>
      </c>
      <c r="D454" t="s">
        <v>1437</v>
      </c>
      <c r="E454" s="373">
        <f>SUMPRODUCT($K$2:$BQ$2,$K454:$BQ454)/$J$2</f>
        <v>0.0490719696969697</v>
      </c>
      <c r="F454" s="379">
        <f>SUMPRODUCT($K$2:$BQ$2,$K454:$BQ454)</f>
        <v>12.955</v>
      </c>
      <c r="G454" s="373">
        <f>SUMPRODUCT($K$3:$BQ$3,$K454:$BQ454)/$J$3</f>
        <v>0.05255082135523613</v>
      </c>
      <c r="H454" s="379">
        <f>SUMPRODUCT($K$3:$BQ$3,$K454:$BQ454)</f>
        <v>511.84499999999991</v>
      </c>
      <c r="I454" s="373">
        <f>CORREL($K$4:$BQ$4,$K454:$BQ454)</f>
        <v>-0.2757234394907021</v>
      </c>
      <c r="J454" s="379">
        <f>$E454/$G454*100</f>
        <v>93.380024196482324</v>
      </c>
      <c r="K454" s="380">
        <f t="array" aca="true" ref="K454">INDEX(KM_PCT,MATCH($A454,'Knowledge - Percentages'!$B:$B,0),'Data - Knowledge'!K$8)/100</f>
        <v>0.054000000000000006</v>
      </c>
      <c r="L454" s="380">
        <f t="array" aca="true" ref="L454">INDEX(KM_PCT,MATCH($A454,'Knowledge - Percentages'!$B:$B,0),'Data - Knowledge'!L$8)/100</f>
        <v>0.054000000000000006</v>
      </c>
      <c r="M454" s="380">
        <f t="array" aca="true" ref="M454">INDEX(KM_PCT,MATCH($A454,'Knowledge - Percentages'!$B:$B,0),'Data - Knowledge'!M$8)/100</f>
        <v>0.054000000000000006</v>
      </c>
      <c r="N454" s="380">
        <f t="array" aca="true" ref="N454">INDEX(KM_PCT,MATCH($A454,'Knowledge - Percentages'!$B:$B,0),'Data - Knowledge'!N$8)/100</f>
        <v>0.054000000000000006</v>
      </c>
      <c r="O454" s="380">
        <f t="array" aca="true" ref="O454">INDEX(KM_PCT,MATCH($A454,'Knowledge - Percentages'!$B:$B,0),'Data - Knowledge'!O$8)/100</f>
        <v>0.054000000000000006</v>
      </c>
      <c r="P454" s="380">
        <f t="array" aca="true" ref="P454">INDEX(KM_PCT,MATCH($A454,'Knowledge - Percentages'!$B:$B,0),'Data - Knowledge'!P$8)/100</f>
        <v>0.054000000000000006</v>
      </c>
      <c r="Q454" s="380">
        <f t="array" aca="true" ref="Q454">INDEX(KM_PCT,MATCH($A454,'Knowledge - Percentages'!$B:$B,0),'Data - Knowledge'!Q$8)/100</f>
        <v>0.054000000000000006</v>
      </c>
      <c r="R454" s="380">
        <f t="array" aca="true" ref="R454">INDEX(KM_PCT,MATCH($A454,'Knowledge - Percentages'!$B:$B,0),'Data - Knowledge'!R$8)/100</f>
        <v>0.055999999999999994</v>
      </c>
      <c r="S454" s="380">
        <f t="array" aca="true" ref="S454">INDEX(KM_PCT,MATCH($A454,'Knowledge - Percentages'!$B:$B,0),'Data - Knowledge'!S$8)/100</f>
        <v>0.054000000000000006</v>
      </c>
      <c r="T454" s="380">
        <f t="array" aca="true" ref="T454">INDEX(KM_PCT,MATCH($A454,'Knowledge - Percentages'!$B:$B,0),'Data - Knowledge'!T$8)/100</f>
        <v>0.049</v>
      </c>
      <c r="U454" s="380">
        <f t="array" aca="true" ref="U454">INDEX(KM_PCT,MATCH($A454,'Knowledge - Percentages'!$B:$B,0),'Data - Knowledge'!U$8)/100</f>
        <v>0.049</v>
      </c>
      <c r="V454" s="380">
        <f t="array" aca="true" ref="V454">INDEX(KM_PCT,MATCH($A454,'Knowledge - Percentages'!$B:$B,0),'Data - Knowledge'!V$8)/100</f>
        <v>0.039</v>
      </c>
      <c r="W454" s="380">
        <f t="array" aca="true" ref="W454">INDEX(KM_PCT,MATCH($A454,'Knowledge - Percentages'!$B:$B,0),'Data - Knowledge'!W$8)/100</f>
        <v>0.049</v>
      </c>
      <c r="X454" s="380">
        <f t="array" aca="true" ref="X454">INDEX(KM_PCT,MATCH($A454,'Knowledge - Percentages'!$B:$B,0),'Data - Knowledge'!X$8)/100</f>
        <v>0.09</v>
      </c>
      <c r="Y454" s="380">
        <f t="array" aca="true" ref="Y454">INDEX(KM_PCT,MATCH($A454,'Knowledge - Percentages'!$B:$B,0),'Data - Knowledge'!Y$8)/100</f>
        <v>0.085</v>
      </c>
      <c r="Z454" s="380">
        <f t="array" aca="true" ref="Z454">INDEX(KM_PCT,MATCH($A454,'Knowledge - Percentages'!$B:$B,0),'Data - Knowledge'!Z$8)/100</f>
        <v>0.076</v>
      </c>
      <c r="AA454" s="380">
        <f t="array" aca="true" ref="AA454">INDEX(KM_PCT,MATCH($A454,'Knowledge - Percentages'!$B:$B,0),'Data - Knowledge'!AA$8)/100</f>
        <v>0.076</v>
      </c>
      <c r="AB454" s="380">
        <f t="array" aca="true" ref="AB454">INDEX(KM_PCT,MATCH($A454,'Knowledge - Percentages'!$B:$B,0),'Data - Knowledge'!AB$8)/100</f>
        <v>0.055999999999999994</v>
      </c>
      <c r="AC454" s="380">
        <f t="array" aca="true" ref="AC454">INDEX(KM_PCT,MATCH($A454,'Knowledge - Percentages'!$B:$B,0),'Data - Knowledge'!AC$8)/100</f>
        <v>0.076</v>
      </c>
      <c r="AD454" s="380">
        <f t="array" aca="true" ref="AD454">INDEX(KM_PCT,MATCH($A454,'Knowledge - Percentages'!$B:$B,0),'Data - Knowledge'!AD$8)/100</f>
        <v>0.093000000000000013</v>
      </c>
      <c r="AE454" s="380">
        <f t="array" aca="true" ref="AE454">INDEX(KM_PCT,MATCH($A454,'Knowledge - Percentages'!$B:$B,0),'Data - Knowledge'!AE$8)/100</f>
        <v>0.05</v>
      </c>
      <c r="AF454" s="380">
        <f t="array" aca="true" ref="AF454">INDEX(KM_PCT,MATCH($A454,'Knowledge - Percentages'!$B:$B,0),'Data - Knowledge'!AF$8)/100</f>
        <v>0.044000000000000004</v>
      </c>
      <c r="AG454" s="380">
        <f t="array" aca="true" ref="AG454">INDEX(KM_PCT,MATCH($A454,'Knowledge - Percentages'!$B:$B,0),'Data - Knowledge'!AG$8)/100</f>
        <v>0.05</v>
      </c>
      <c r="AH454" s="380">
        <f t="array" aca="true" ref="AH454">INDEX(KM_PCT,MATCH($A454,'Knowledge - Percentages'!$B:$B,0),'Data - Knowledge'!AH$8)/100</f>
        <v>0.057999999999999996</v>
      </c>
      <c r="AI454" s="380">
        <f t="array" aca="true" ref="AI454">INDEX(KM_PCT,MATCH($A454,'Knowledge - Percentages'!$B:$B,0),'Data - Knowledge'!AI$8)/100</f>
        <v>0.057999999999999996</v>
      </c>
      <c r="AJ454" s="380">
        <f t="array" aca="true" ref="AJ454">INDEX(KM_PCT,MATCH($A454,'Knowledge - Percentages'!$B:$B,0),'Data - Knowledge'!AJ$8)/100</f>
        <v>0.057999999999999996</v>
      </c>
      <c r="AK454" s="380">
        <f t="array" aca="true" ref="AK454">INDEX(KM_PCT,MATCH($A454,'Knowledge - Percentages'!$B:$B,0),'Data - Knowledge'!AK$8)/100</f>
        <v>0.055</v>
      </c>
      <c r="AL454" s="380">
        <f t="array" aca="true" ref="AL454">INDEX(KM_PCT,MATCH($A454,'Knowledge - Percentages'!$B:$B,0),'Data - Knowledge'!AL$8)/100</f>
        <v>0.062</v>
      </c>
      <c r="AM454" s="380">
        <f t="array" aca="true" ref="AM454">INDEX(KM_PCT,MATCH($A454,'Knowledge - Percentages'!$B:$B,0),'Data - Knowledge'!AM$8)/100</f>
        <v>0.054000000000000006</v>
      </c>
      <c r="AN454" s="380">
        <f t="array" aca="true" ref="AN454">INDEX(KM_PCT,MATCH($A454,'Knowledge - Percentages'!$B:$B,0),'Data - Knowledge'!AN$8)/100</f>
        <v>0.039</v>
      </c>
      <c r="AO454" s="380">
        <f t="array" aca="true" ref="AO454">INDEX(KM_PCT,MATCH($A454,'Knowledge - Percentages'!$B:$B,0),'Data - Knowledge'!AO$8)/100</f>
        <v>0.04</v>
      </c>
      <c r="AP454" s="380">
        <f t="array" aca="true" ref="AP454">INDEX(KM_PCT,MATCH($A454,'Knowledge - Percentages'!$B:$B,0),'Data - Knowledge'!AP$8)/100</f>
        <v>0.068</v>
      </c>
      <c r="AQ454" s="380">
        <f t="array" aca="true" ref="AQ454">INDEX(KM_PCT,MATCH($A454,'Knowledge - Percentages'!$B:$B,0),'Data - Knowledge'!AQ$8)/100</f>
        <v>0.063</v>
      </c>
      <c r="AR454" s="380">
        <f t="array" aca="true" ref="AR454">INDEX(KM_PCT,MATCH($A454,'Knowledge - Percentages'!$B:$B,0),'Data - Knowledge'!AR$8)/100</f>
        <v>0.054000000000000006</v>
      </c>
      <c r="AS454" s="380">
        <f t="array" aca="true" ref="AS454">INDEX(KM_PCT,MATCH($A454,'Knowledge - Percentages'!$B:$B,0),'Data - Knowledge'!AS$8)/100</f>
        <v>0.054000000000000006</v>
      </c>
      <c r="AT454" s="380">
        <f t="array" aca="true" ref="AT454">INDEX(KM_PCT,MATCH($A454,'Knowledge - Percentages'!$B:$B,0),'Data - Knowledge'!AT$8)/100</f>
        <v>0.059000000000000004</v>
      </c>
      <c r="AU454" s="380">
        <f t="array" aca="true" ref="AU454">INDEX(KM_PCT,MATCH($A454,'Knowledge - Percentages'!$B:$B,0),'Data - Knowledge'!AU$8)/100</f>
        <v>0.049</v>
      </c>
      <c r="AV454" s="380">
        <f t="array" aca="true" ref="AV454">INDEX(KM_PCT,MATCH($A454,'Knowledge - Percentages'!$B:$B,0),'Data - Knowledge'!AV$8)/100</f>
        <v>0.049</v>
      </c>
      <c r="AW454" s="380">
        <f t="array" aca="true" ref="AW454">INDEX(KM_PCT,MATCH($A454,'Knowledge - Percentages'!$B:$B,0),'Data - Knowledge'!AW$8)/100</f>
        <v>0.049</v>
      </c>
      <c r="AX454" s="380">
        <f t="array" aca="true" ref="AX454">INDEX(KM_PCT,MATCH($A454,'Knowledge - Percentages'!$B:$B,0),'Data - Knowledge'!AX$8)/100</f>
        <v>0.049</v>
      </c>
      <c r="AY454" s="380">
        <f t="array" aca="true" ref="AY454">INDEX(KM_PCT,MATCH($A454,'Knowledge - Percentages'!$B:$B,0),'Data - Knowledge'!AY$8)/100</f>
        <v>0.049</v>
      </c>
      <c r="AZ454" s="380">
        <f t="array" aca="true" ref="AZ454">INDEX(KM_PCT,MATCH($A454,'Knowledge - Percentages'!$B:$B,0),'Data - Knowledge'!AZ$8)/100</f>
        <v>0.071</v>
      </c>
      <c r="BA454" s="380">
        <f t="array" aca="true" ref="BA454">INDEX(KM_PCT,MATCH($A454,'Knowledge - Percentages'!$B:$B,0),'Data - Knowledge'!BA$8)/100</f>
        <v>0.049</v>
      </c>
      <c r="BB454" s="380">
        <f t="array" aca="true" ref="BB454">INDEX(KM_PCT,MATCH($A454,'Knowledge - Percentages'!$B:$B,0),'Data - Knowledge'!BB$8)/100</f>
        <v>0.034</v>
      </c>
      <c r="BC454" s="380">
        <f t="array" aca="true" ref="BC454">INDEX(KM_PCT,MATCH($A454,'Knowledge - Percentages'!$B:$B,0),'Data - Knowledge'!BC$8)/100</f>
        <v>0.042</v>
      </c>
      <c r="BD454" s="380">
        <f t="array" aca="true" ref="BD454">INDEX(KM_PCT,MATCH($A454,'Knowledge - Percentages'!$B:$B,0),'Data - Knowledge'!BD$8)/100</f>
        <v>0.055</v>
      </c>
      <c r="BE454" s="380">
        <f t="array" aca="true" ref="BE454">INDEX(KM_PCT,MATCH($A454,'Knowledge - Percentages'!$B:$B,0),'Data - Knowledge'!BE$8)/100</f>
        <v>0.038</v>
      </c>
      <c r="BF454" s="380">
        <f t="array" aca="true" ref="BF454">INDEX(KM_PCT,MATCH($A454,'Knowledge - Percentages'!$B:$B,0),'Data - Knowledge'!BF$8)/100</f>
        <v>0.04</v>
      </c>
      <c r="BG454" s="380">
        <f t="array" aca="true" ref="BG454">INDEX(KM_PCT,MATCH($A454,'Knowledge - Percentages'!$B:$B,0),'Data - Knowledge'!BG$8)/100</f>
        <v>0.055</v>
      </c>
      <c r="BH454" s="380">
        <f t="array" aca="true" ref="BH454">INDEX(KM_PCT,MATCH($A454,'Knowledge - Percentages'!$B:$B,0),'Data - Knowledge'!BH$8)/100</f>
        <v>0.055</v>
      </c>
      <c r="BI454" s="380">
        <f t="array" aca="true" ref="BI454">INDEX(KM_PCT,MATCH($A454,'Knowledge - Percentages'!$B:$B,0),'Data - Knowledge'!BI$8)/100</f>
        <v>0.055</v>
      </c>
      <c r="BJ454" s="380">
        <f t="array" aca="true" ref="BJ454">INDEX(KM_PCT,MATCH($A454,'Knowledge - Percentages'!$B:$B,0),'Data - Knowledge'!BJ$8)/100</f>
        <v>0.055</v>
      </c>
      <c r="BK454" s="380">
        <f t="array" aca="true" ref="BK454">INDEX(KM_PCT,MATCH($A454,'Knowledge - Percentages'!$B:$B,0),'Data - Knowledge'!BK$8)/100</f>
        <v>0.054000000000000006</v>
      </c>
      <c r="BL454" s="380">
        <f t="array" aca="true" ref="BL454">INDEX(KM_PCT,MATCH($A454,'Knowledge - Percentages'!$B:$B,0),'Data - Knowledge'!BL$8)/100</f>
        <v>0.063</v>
      </c>
      <c r="BM454" s="380">
        <f t="array" aca="true" ref="BM454">INDEX(KM_PCT,MATCH($A454,'Knowledge - Percentages'!$B:$B,0),'Data - Knowledge'!BM$8)/100</f>
        <v>0.055</v>
      </c>
      <c r="BN454" s="380">
        <f t="array" aca="true" ref="BN454">INDEX(KM_PCT,MATCH($A454,'Knowledge - Percentages'!$B:$B,0),'Data - Knowledge'!BN$8)/100</f>
        <v>0.055</v>
      </c>
      <c r="BO454" s="380">
        <f t="array" aca="true" ref="BO454">INDEX(KM_PCT,MATCH($A454,'Knowledge - Percentages'!$B:$B,0),'Data - Knowledge'!BO$8)/100</f>
        <v>0.055</v>
      </c>
      <c r="BP454" s="380">
        <f t="array" aca="true" ref="BP454">INDEX(KM_PCT,MATCH($A454,'Knowledge - Percentages'!$B:$B,0),'Data - Knowledge'!BP$8)/100</f>
        <v>0.043</v>
      </c>
      <c r="BQ454" s="380">
        <f t="array" aca="true" ref="BQ454">INDEX(KM_PCT,MATCH($A454,'Knowledge - Percentages'!$B:$B,0),'Data - Knowledge'!BQ$8)/100</f>
        <v>0.055</v>
      </c>
    </row>
    <row r="455" spans="1:69">
      <c r="A455" t="s">
        <v>1438</v>
      </c>
      <c r="B455" t="s">
        <v>1195</v>
      </c>
      <c r="C455" t="s">
        <v>1367</v>
      </c>
      <c r="D455" t="s">
        <v>1439</v>
      </c>
      <c r="E455" s="373">
        <f>SUMPRODUCT($K$2:$BQ$2,$K455:$BQ455)/$J$2</f>
        <v>0.016087121212121216</v>
      </c>
      <c r="F455" s="379">
        <f>SUMPRODUCT($K$2:$BQ$2,$K455:$BQ455)</f>
        <v>4.2470000000000008</v>
      </c>
      <c r="G455" s="373">
        <f>SUMPRODUCT($K$3:$BQ$3,$K455:$BQ455)/$J$3</f>
        <v>0.013675051334702258</v>
      </c>
      <c r="H455" s="379">
        <f>SUMPRODUCT($K$3:$BQ$3,$K455:$BQ455)</f>
        <v>133.195</v>
      </c>
      <c r="I455" s="373">
        <f>CORREL($K$4:$BQ$4,$K455:$BQ455)</f>
        <v>0.15883437656016883</v>
      </c>
      <c r="J455" s="379">
        <f>$E455/$G455*100</f>
        <v>117.63847036755182</v>
      </c>
      <c r="K455" s="380">
        <f t="array" aca="true" ref="K455">INDEX(KM_PCT,MATCH($A455,'Knowledge - Percentages'!$B:$B,0),'Data - Knowledge'!K$8)/100</f>
        <v>0.011000000000000001</v>
      </c>
      <c r="L455" s="380">
        <f t="array" aca="true" ref="L455">INDEX(KM_PCT,MATCH($A455,'Knowledge - Percentages'!$B:$B,0),'Data - Knowledge'!L$8)/100</f>
        <v>0.011000000000000001</v>
      </c>
      <c r="M455" s="380">
        <f t="array" aca="true" ref="M455">INDEX(KM_PCT,MATCH($A455,'Knowledge - Percentages'!$B:$B,0),'Data - Knowledge'!M$8)/100</f>
        <v>0.011000000000000001</v>
      </c>
      <c r="N455" s="380">
        <f t="array" aca="true" ref="N455">INDEX(KM_PCT,MATCH($A455,'Knowledge - Percentages'!$B:$B,0),'Data - Knowledge'!N$8)/100</f>
        <v>0.011000000000000001</v>
      </c>
      <c r="O455" s="380">
        <f t="array" aca="true" ref="O455">INDEX(KM_PCT,MATCH($A455,'Knowledge - Percentages'!$B:$B,0),'Data - Knowledge'!O$8)/100</f>
        <v>0.011000000000000001</v>
      </c>
      <c r="P455" s="380">
        <f t="array" aca="true" ref="P455">INDEX(KM_PCT,MATCH($A455,'Knowledge - Percentages'!$B:$B,0),'Data - Knowledge'!P$8)/100</f>
        <v>0.011000000000000001</v>
      </c>
      <c r="Q455" s="380">
        <f t="array" aca="true" ref="Q455">INDEX(KM_PCT,MATCH($A455,'Knowledge - Percentages'!$B:$B,0),'Data - Knowledge'!Q$8)/100</f>
        <v>0.011000000000000001</v>
      </c>
      <c r="R455" s="380">
        <f t="array" aca="true" ref="R455">INDEX(KM_PCT,MATCH($A455,'Knowledge - Percentages'!$B:$B,0),'Data - Knowledge'!R$8)/100</f>
        <v>0.011000000000000001</v>
      </c>
      <c r="S455" s="380">
        <f t="array" aca="true" ref="S455">INDEX(KM_PCT,MATCH($A455,'Knowledge - Percentages'!$B:$B,0),'Data - Knowledge'!S$8)/100</f>
        <v>0.01</v>
      </c>
      <c r="T455" s="380">
        <f t="array" aca="true" ref="T455">INDEX(KM_PCT,MATCH($A455,'Knowledge - Percentages'!$B:$B,0),'Data - Knowledge'!T$8)/100</f>
        <v>0.011000000000000001</v>
      </c>
      <c r="U455" s="380">
        <f t="array" aca="true" ref="U455">INDEX(KM_PCT,MATCH($A455,'Knowledge - Percentages'!$B:$B,0),'Data - Knowledge'!U$8)/100</f>
        <v>0.011000000000000001</v>
      </c>
      <c r="V455" s="380">
        <f t="array" aca="true" ref="V455">INDEX(KM_PCT,MATCH($A455,'Knowledge - Percentages'!$B:$B,0),'Data - Knowledge'!V$8)/100</f>
        <v>0.0090000000000000011</v>
      </c>
      <c r="W455" s="380">
        <f t="array" aca="true" ref="W455">INDEX(KM_PCT,MATCH($A455,'Knowledge - Percentages'!$B:$B,0),'Data - Knowledge'!W$8)/100</f>
        <v>0.011000000000000001</v>
      </c>
      <c r="X455" s="380">
        <f t="array" aca="true" ref="X455">INDEX(KM_PCT,MATCH($A455,'Knowledge - Percentages'!$B:$B,0),'Data - Knowledge'!X$8)/100</f>
        <v>0.018000000000000002</v>
      </c>
      <c r="Y455" s="380">
        <f t="array" aca="true" ref="Y455">INDEX(KM_PCT,MATCH($A455,'Knowledge - Percentages'!$B:$B,0),'Data - Knowledge'!Y$8)/100</f>
        <v>0.018000000000000002</v>
      </c>
      <c r="Z455" s="380">
        <f t="array" aca="true" ref="Z455">INDEX(KM_PCT,MATCH($A455,'Knowledge - Percentages'!$B:$B,0),'Data - Knowledge'!Z$8)/100</f>
        <v>0.018000000000000002</v>
      </c>
      <c r="AA455" s="380">
        <f t="array" aca="true" ref="AA455">INDEX(KM_PCT,MATCH($A455,'Knowledge - Percentages'!$B:$B,0),'Data - Knowledge'!AA$8)/100</f>
        <v>0.012</v>
      </c>
      <c r="AB455" s="380">
        <f t="array" aca="true" ref="AB455">INDEX(KM_PCT,MATCH($A455,'Knowledge - Percentages'!$B:$B,0),'Data - Knowledge'!AB$8)/100</f>
        <v>0.019</v>
      </c>
      <c r="AC455" s="380">
        <f t="array" aca="true" ref="AC455">INDEX(KM_PCT,MATCH($A455,'Knowledge - Percentages'!$B:$B,0),'Data - Knowledge'!AC$8)/100</f>
        <v>0.019</v>
      </c>
      <c r="AD455" s="380">
        <f t="array" aca="true" ref="AD455">INDEX(KM_PCT,MATCH($A455,'Knowledge - Percentages'!$B:$B,0),'Data - Knowledge'!AD$8)/100</f>
        <v>0.021</v>
      </c>
      <c r="AE455" s="380">
        <f t="array" aca="true" ref="AE455">INDEX(KM_PCT,MATCH($A455,'Knowledge - Percentages'!$B:$B,0),'Data - Knowledge'!AE$8)/100</f>
        <v>0.016</v>
      </c>
      <c r="AF455" s="380">
        <f t="array" aca="true" ref="AF455">INDEX(KM_PCT,MATCH($A455,'Knowledge - Percentages'!$B:$B,0),'Data - Knowledge'!AF$8)/100</f>
        <v>0.016</v>
      </c>
      <c r="AG455" s="380">
        <f t="array" aca="true" ref="AG455">INDEX(KM_PCT,MATCH($A455,'Knowledge - Percentages'!$B:$B,0),'Data - Knowledge'!AG$8)/100</f>
        <v>0.016</v>
      </c>
      <c r="AH455" s="380">
        <f t="array" aca="true" ref="AH455">INDEX(KM_PCT,MATCH($A455,'Knowledge - Percentages'!$B:$B,0),'Data - Knowledge'!AH$8)/100</f>
        <v>0.018000000000000002</v>
      </c>
      <c r="AI455" s="380">
        <f t="array" aca="true" ref="AI455">INDEX(KM_PCT,MATCH($A455,'Knowledge - Percentages'!$B:$B,0),'Data - Knowledge'!AI$8)/100</f>
        <v>0.018000000000000002</v>
      </c>
      <c r="AJ455" s="380">
        <f t="array" aca="true" ref="AJ455">INDEX(KM_PCT,MATCH($A455,'Knowledge - Percentages'!$B:$B,0),'Data - Knowledge'!AJ$8)/100</f>
        <v>0.018000000000000002</v>
      </c>
      <c r="AK455" s="380">
        <f t="array" aca="true" ref="AK455">INDEX(KM_PCT,MATCH($A455,'Knowledge - Percentages'!$B:$B,0),'Data - Knowledge'!AK$8)/100</f>
        <v>0.016</v>
      </c>
      <c r="AL455" s="380">
        <f t="array" aca="true" ref="AL455">INDEX(KM_PCT,MATCH($A455,'Knowledge - Percentages'!$B:$B,0),'Data - Knowledge'!AL$8)/100</f>
        <v>0.016</v>
      </c>
      <c r="AM455" s="380">
        <f t="array" aca="true" ref="AM455">INDEX(KM_PCT,MATCH($A455,'Knowledge - Percentages'!$B:$B,0),'Data - Knowledge'!AM$8)/100</f>
        <v>0.016</v>
      </c>
      <c r="AN455" s="380">
        <f t="array" aca="true" ref="AN455">INDEX(KM_PCT,MATCH($A455,'Knowledge - Percentages'!$B:$B,0),'Data - Knowledge'!AN$8)/100</f>
        <v>0.0090000000000000011</v>
      </c>
      <c r="AO455" s="380">
        <f t="array" aca="true" ref="AO455">INDEX(KM_PCT,MATCH($A455,'Knowledge - Percentages'!$B:$B,0),'Data - Knowledge'!AO$8)/100</f>
        <v>0.0090000000000000011</v>
      </c>
      <c r="AP455" s="380">
        <f t="array" aca="true" ref="AP455">INDEX(KM_PCT,MATCH($A455,'Knowledge - Percentages'!$B:$B,0),'Data - Knowledge'!AP$8)/100</f>
        <v>0.016</v>
      </c>
      <c r="AQ455" s="380">
        <f t="array" aca="true" ref="AQ455">INDEX(KM_PCT,MATCH($A455,'Knowledge - Percentages'!$B:$B,0),'Data - Knowledge'!AQ$8)/100</f>
        <v>0.016</v>
      </c>
      <c r="AR455" s="380">
        <f t="array" aca="true" ref="AR455">INDEX(KM_PCT,MATCH($A455,'Knowledge - Percentages'!$B:$B,0),'Data - Knowledge'!AR$8)/100</f>
        <v>0.016</v>
      </c>
      <c r="AS455" s="380">
        <f t="array" aca="true" ref="AS455">INDEX(KM_PCT,MATCH($A455,'Knowledge - Percentages'!$B:$B,0),'Data - Knowledge'!AS$8)/100</f>
        <v>0.016</v>
      </c>
      <c r="AT455" s="380">
        <f t="array" aca="true" ref="AT455">INDEX(KM_PCT,MATCH($A455,'Knowledge - Percentages'!$B:$B,0),'Data - Knowledge'!AT$8)/100</f>
        <v>0.013000000000000001</v>
      </c>
      <c r="AU455" s="380">
        <f t="array" aca="true" ref="AU455">INDEX(KM_PCT,MATCH($A455,'Knowledge - Percentages'!$B:$B,0),'Data - Knowledge'!AU$8)/100</f>
        <v>0.013999999999999999</v>
      </c>
      <c r="AV455" s="380">
        <f t="array" aca="true" ref="AV455">INDEX(KM_PCT,MATCH($A455,'Knowledge - Percentages'!$B:$B,0),'Data - Knowledge'!AV$8)/100</f>
        <v>0.013999999999999999</v>
      </c>
      <c r="AW455" s="380">
        <f t="array" aca="true" ref="AW455">INDEX(KM_PCT,MATCH($A455,'Knowledge - Percentages'!$B:$B,0),'Data - Knowledge'!AW$8)/100</f>
        <v>0.013999999999999999</v>
      </c>
      <c r="AX455" s="380">
        <f t="array" aca="true" ref="AX455">INDEX(KM_PCT,MATCH($A455,'Knowledge - Percentages'!$B:$B,0),'Data - Knowledge'!AX$8)/100</f>
        <v>0.013999999999999999</v>
      </c>
      <c r="AY455" s="380">
        <f t="array" aca="true" ref="AY455">INDEX(KM_PCT,MATCH($A455,'Knowledge - Percentages'!$B:$B,0),'Data - Knowledge'!AY$8)/100</f>
        <v>0.018000000000000002</v>
      </c>
      <c r="AZ455" s="380">
        <f t="array" aca="true" ref="AZ455">INDEX(KM_PCT,MATCH($A455,'Knowledge - Percentages'!$B:$B,0),'Data - Knowledge'!AZ$8)/100</f>
        <v>0.018000000000000002</v>
      </c>
      <c r="BA455" s="380">
        <f t="array" aca="true" ref="BA455">INDEX(KM_PCT,MATCH($A455,'Knowledge - Percentages'!$B:$B,0),'Data - Knowledge'!BA$8)/100</f>
        <v>0.021</v>
      </c>
      <c r="BB455" s="380">
        <f t="array" aca="true" ref="BB455">INDEX(KM_PCT,MATCH($A455,'Knowledge - Percentages'!$B:$B,0),'Data - Knowledge'!BB$8)/100</f>
        <v>0.018000000000000002</v>
      </c>
      <c r="BC455" s="380">
        <f t="array" aca="true" ref="BC455">INDEX(KM_PCT,MATCH($A455,'Knowledge - Percentages'!$B:$B,0),'Data - Knowledge'!BC$8)/100</f>
        <v>0.016</v>
      </c>
      <c r="BD455" s="380">
        <f t="array" aca="true" ref="BD455">INDEX(KM_PCT,MATCH($A455,'Knowledge - Percentages'!$B:$B,0),'Data - Knowledge'!BD$8)/100</f>
        <v>0.016</v>
      </c>
      <c r="BE455" s="380">
        <f t="array" aca="true" ref="BE455">INDEX(KM_PCT,MATCH($A455,'Knowledge - Percentages'!$B:$B,0),'Data - Knowledge'!BE$8)/100</f>
        <v>0.016</v>
      </c>
      <c r="BF455" s="380">
        <f t="array" aca="true" ref="BF455">INDEX(KM_PCT,MATCH($A455,'Knowledge - Percentages'!$B:$B,0),'Data - Knowledge'!BF$8)/100</f>
        <v>0.016</v>
      </c>
      <c r="BG455" s="380">
        <f t="array" aca="true" ref="BG455">INDEX(KM_PCT,MATCH($A455,'Knowledge - Percentages'!$B:$B,0),'Data - Knowledge'!BG$8)/100</f>
        <v>0.016</v>
      </c>
      <c r="BH455" s="380">
        <f t="array" aca="true" ref="BH455">INDEX(KM_PCT,MATCH($A455,'Knowledge - Percentages'!$B:$B,0),'Data - Knowledge'!BH$8)/100</f>
        <v>0.01</v>
      </c>
      <c r="BI455" s="380">
        <f t="array" aca="true" ref="BI455">INDEX(KM_PCT,MATCH($A455,'Knowledge - Percentages'!$B:$B,0),'Data - Knowledge'!BI$8)/100</f>
        <v>0.016</v>
      </c>
      <c r="BJ455" s="380">
        <f t="array" aca="true" ref="BJ455">INDEX(KM_PCT,MATCH($A455,'Knowledge - Percentages'!$B:$B,0),'Data - Knowledge'!BJ$8)/100</f>
        <v>0.016</v>
      </c>
      <c r="BK455" s="380">
        <f t="array" aca="true" ref="BK455">INDEX(KM_PCT,MATCH($A455,'Knowledge - Percentages'!$B:$B,0),'Data - Knowledge'!BK$8)/100</f>
        <v>0.016</v>
      </c>
      <c r="BL455" s="380">
        <f t="array" aca="true" ref="BL455">INDEX(KM_PCT,MATCH($A455,'Knowledge - Percentages'!$B:$B,0),'Data - Knowledge'!BL$8)/100</f>
        <v>0.016</v>
      </c>
      <c r="BM455" s="380">
        <f t="array" aca="true" ref="BM455">INDEX(KM_PCT,MATCH($A455,'Knowledge - Percentages'!$B:$B,0),'Data - Knowledge'!BM$8)/100</f>
        <v>0.027000000000000003</v>
      </c>
      <c r="BN455" s="380">
        <f t="array" aca="true" ref="BN455">INDEX(KM_PCT,MATCH($A455,'Knowledge - Percentages'!$B:$B,0),'Data - Knowledge'!BN$8)/100</f>
        <v>0.016</v>
      </c>
      <c r="BO455" s="380">
        <f t="array" aca="true" ref="BO455">INDEX(KM_PCT,MATCH($A455,'Knowledge - Percentages'!$B:$B,0),'Data - Knowledge'!BO$8)/100</f>
        <v>0.016</v>
      </c>
      <c r="BP455" s="380">
        <f t="array" aca="true" ref="BP455">INDEX(KM_PCT,MATCH($A455,'Knowledge - Percentages'!$B:$B,0),'Data - Knowledge'!BP$8)/100</f>
        <v>0.016</v>
      </c>
      <c r="BQ455" s="380">
        <f t="array" aca="true" ref="BQ455">INDEX(KM_PCT,MATCH($A455,'Knowledge - Percentages'!$B:$B,0),'Data - Knowledge'!BQ$8)/100</f>
        <v>0.016</v>
      </c>
    </row>
    <row r="456" spans="1:69">
      <c r="A456" t="s">
        <v>1440</v>
      </c>
      <c r="B456" t="s">
        <v>1195</v>
      </c>
      <c r="C456" t="s">
        <v>1367</v>
      </c>
      <c r="D456" t="s">
        <v>1441</v>
      </c>
      <c r="E456" s="373">
        <f>SUMPRODUCT($K$2:$BQ$2,$K456:$BQ456)/$J$2</f>
        <v>0.067469696969696971</v>
      </c>
      <c r="F456" s="379">
        <f>SUMPRODUCT($K$2:$BQ$2,$K456:$BQ456)</f>
        <v>17.812</v>
      </c>
      <c r="G456" s="373">
        <f>SUMPRODUCT($K$3:$BQ$3,$K456:$BQ456)/$J$3</f>
        <v>0.059929055441478425</v>
      </c>
      <c r="H456" s="379">
        <f>SUMPRODUCT($K$3:$BQ$3,$K456:$BQ456)</f>
        <v>583.70899999999983</v>
      </c>
      <c r="I456" s="373">
        <f>CORREL($K$4:$BQ$4,$K456:$BQ456)</f>
        <v>0.12859603167243974</v>
      </c>
      <c r="J456" s="379">
        <f>$E456/$G456*100</f>
        <v>112.58261367990706</v>
      </c>
      <c r="K456" s="380">
        <f t="array" aca="true" ref="K456">INDEX(KM_PCT,MATCH($A456,'Knowledge - Percentages'!$B:$B,0),'Data - Knowledge'!K$8)/100</f>
        <v>0.055999999999999994</v>
      </c>
      <c r="L456" s="380">
        <f t="array" aca="true" ref="L456">INDEX(KM_PCT,MATCH($A456,'Knowledge - Percentages'!$B:$B,0),'Data - Knowledge'!L$8)/100</f>
        <v>0.055999999999999994</v>
      </c>
      <c r="M456" s="380">
        <f t="array" aca="true" ref="M456">INDEX(KM_PCT,MATCH($A456,'Knowledge - Percentages'!$B:$B,0),'Data - Knowledge'!M$8)/100</f>
        <v>0.055999999999999994</v>
      </c>
      <c r="N456" s="380">
        <f t="array" aca="true" ref="N456">INDEX(KM_PCT,MATCH($A456,'Knowledge - Percentages'!$B:$B,0),'Data - Knowledge'!N$8)/100</f>
        <v>0.040999999999999995</v>
      </c>
      <c r="O456" s="380">
        <f t="array" aca="true" ref="O456">INDEX(KM_PCT,MATCH($A456,'Knowledge - Percentages'!$B:$B,0),'Data - Knowledge'!O$8)/100</f>
        <v>0.051</v>
      </c>
      <c r="P456" s="380">
        <f t="array" aca="true" ref="P456">INDEX(KM_PCT,MATCH($A456,'Knowledge - Percentages'!$B:$B,0),'Data - Knowledge'!P$8)/100</f>
        <v>0.055999999999999994</v>
      </c>
      <c r="Q456" s="380">
        <f t="array" aca="true" ref="Q456">INDEX(KM_PCT,MATCH($A456,'Knowledge - Percentages'!$B:$B,0),'Data - Knowledge'!Q$8)/100</f>
        <v>0.037000000000000005</v>
      </c>
      <c r="R456" s="380">
        <f t="array" aca="true" ref="R456">INDEX(KM_PCT,MATCH($A456,'Knowledge - Percentages'!$B:$B,0),'Data - Knowledge'!R$8)/100</f>
        <v>0.055999999999999994</v>
      </c>
      <c r="S456" s="380">
        <f t="array" aca="true" ref="S456">INDEX(KM_PCT,MATCH($A456,'Knowledge - Percentages'!$B:$B,0),'Data - Knowledge'!S$8)/100</f>
        <v>0.055999999999999994</v>
      </c>
      <c r="T456" s="380">
        <f t="array" aca="true" ref="T456">INDEX(KM_PCT,MATCH($A456,'Knowledge - Percentages'!$B:$B,0),'Data - Knowledge'!T$8)/100</f>
        <v>0.049</v>
      </c>
      <c r="U456" s="380">
        <f t="array" aca="true" ref="U456">INDEX(KM_PCT,MATCH($A456,'Knowledge - Percentages'!$B:$B,0),'Data - Knowledge'!U$8)/100</f>
        <v>0.055999999999999994</v>
      </c>
      <c r="V456" s="380">
        <f t="array" aca="true" ref="V456">INDEX(KM_PCT,MATCH($A456,'Knowledge - Percentages'!$B:$B,0),'Data - Knowledge'!V$8)/100</f>
        <v>0.055999999999999994</v>
      </c>
      <c r="W456" s="380">
        <f t="array" aca="true" ref="W456">INDEX(KM_PCT,MATCH($A456,'Knowledge - Percentages'!$B:$B,0),'Data - Knowledge'!W$8)/100</f>
        <v>0.055999999999999994</v>
      </c>
      <c r="X456" s="380">
        <f t="array" aca="true" ref="X456">INDEX(KM_PCT,MATCH($A456,'Knowledge - Percentages'!$B:$B,0),'Data - Knowledge'!X$8)/100</f>
        <v>0.067</v>
      </c>
      <c r="Y456" s="380">
        <f t="array" aca="true" ref="Y456">INDEX(KM_PCT,MATCH($A456,'Knowledge - Percentages'!$B:$B,0),'Data - Knowledge'!Y$8)/100</f>
        <v>0.075</v>
      </c>
      <c r="Z456" s="380">
        <f t="array" aca="true" ref="Z456">INDEX(KM_PCT,MATCH($A456,'Knowledge - Percentages'!$B:$B,0),'Data - Knowledge'!Z$8)/100</f>
        <v>0.067</v>
      </c>
      <c r="AA456" s="380">
        <f t="array" aca="true" ref="AA456">INDEX(KM_PCT,MATCH($A456,'Knowledge - Percentages'!$B:$B,0),'Data - Knowledge'!AA$8)/100</f>
        <v>0.067</v>
      </c>
      <c r="AB456" s="380">
        <f t="array" aca="true" ref="AB456">INDEX(KM_PCT,MATCH($A456,'Knowledge - Percentages'!$B:$B,0),'Data - Knowledge'!AB$8)/100</f>
        <v>0.067</v>
      </c>
      <c r="AC456" s="380">
        <f t="array" aca="true" ref="AC456">INDEX(KM_PCT,MATCH($A456,'Knowledge - Percentages'!$B:$B,0),'Data - Knowledge'!AC$8)/100</f>
        <v>0.067</v>
      </c>
      <c r="AD456" s="380">
        <f t="array" aca="true" ref="AD456">INDEX(KM_PCT,MATCH($A456,'Knowledge - Percentages'!$B:$B,0),'Data - Knowledge'!AD$8)/100</f>
        <v>0.067</v>
      </c>
      <c r="AE456" s="380">
        <f t="array" aca="true" ref="AE456">INDEX(KM_PCT,MATCH($A456,'Knowledge - Percentages'!$B:$B,0),'Data - Knowledge'!AE$8)/100</f>
        <v>0.067</v>
      </c>
      <c r="AF456" s="380">
        <f t="array" aca="true" ref="AF456">INDEX(KM_PCT,MATCH($A456,'Knowledge - Percentages'!$B:$B,0),'Data - Knowledge'!AF$8)/100</f>
        <v>0.07400000000000001</v>
      </c>
      <c r="AG456" s="380">
        <f t="array" aca="true" ref="AG456">INDEX(KM_PCT,MATCH($A456,'Knowledge - Percentages'!$B:$B,0),'Data - Knowledge'!AG$8)/100</f>
        <v>0.067</v>
      </c>
      <c r="AH456" s="380">
        <f t="array" aca="true" ref="AH456">INDEX(KM_PCT,MATCH($A456,'Knowledge - Percentages'!$B:$B,0),'Data - Knowledge'!AH$8)/100</f>
        <v>0.067</v>
      </c>
      <c r="AI456" s="380">
        <f t="array" aca="true" ref="AI456">INDEX(KM_PCT,MATCH($A456,'Knowledge - Percentages'!$B:$B,0),'Data - Knowledge'!AI$8)/100</f>
        <v>0.083</v>
      </c>
      <c r="AJ456" s="380">
        <f t="array" aca="true" ref="AJ456">INDEX(KM_PCT,MATCH($A456,'Knowledge - Percentages'!$B:$B,0),'Data - Knowledge'!AJ$8)/100</f>
        <v>0.067</v>
      </c>
      <c r="AK456" s="380">
        <f t="array" aca="true" ref="AK456">INDEX(KM_PCT,MATCH($A456,'Knowledge - Percentages'!$B:$B,0),'Data - Knowledge'!AK$8)/100</f>
        <v>0.067</v>
      </c>
      <c r="AL456" s="380">
        <f t="array" aca="true" ref="AL456">INDEX(KM_PCT,MATCH($A456,'Knowledge - Percentages'!$B:$B,0),'Data - Knowledge'!AL$8)/100</f>
        <v>0.066</v>
      </c>
      <c r="AM456" s="380">
        <f t="array" aca="true" ref="AM456">INDEX(KM_PCT,MATCH($A456,'Knowledge - Percentages'!$B:$B,0),'Data - Knowledge'!AM$8)/100</f>
        <v>0.067</v>
      </c>
      <c r="AN456" s="380">
        <f t="array" aca="true" ref="AN456">INDEX(KM_PCT,MATCH($A456,'Knowledge - Percentages'!$B:$B,0),'Data - Knowledge'!AN$8)/100</f>
        <v>0.072000000000000008</v>
      </c>
      <c r="AO456" s="380">
        <f t="array" aca="true" ref="AO456">INDEX(KM_PCT,MATCH($A456,'Knowledge - Percentages'!$B:$B,0),'Data - Knowledge'!AO$8)/100</f>
        <v>0.045</v>
      </c>
      <c r="AP456" s="380">
        <f t="array" aca="true" ref="AP456">INDEX(KM_PCT,MATCH($A456,'Knowledge - Percentages'!$B:$B,0),'Data - Knowledge'!AP$8)/100</f>
        <v>0.067</v>
      </c>
      <c r="AQ456" s="380">
        <f t="array" aca="true" ref="AQ456">INDEX(KM_PCT,MATCH($A456,'Knowledge - Percentages'!$B:$B,0),'Data - Knowledge'!AQ$8)/100</f>
        <v>0.067</v>
      </c>
      <c r="AR456" s="380">
        <f t="array" aca="true" ref="AR456">INDEX(KM_PCT,MATCH($A456,'Knowledge - Percentages'!$B:$B,0),'Data - Knowledge'!AR$8)/100</f>
        <v>0.095</v>
      </c>
      <c r="AS456" s="380">
        <f t="array" aca="true" ref="AS456">INDEX(KM_PCT,MATCH($A456,'Knowledge - Percentages'!$B:$B,0),'Data - Knowledge'!AS$8)/100</f>
        <v>0.067</v>
      </c>
      <c r="AT456" s="380">
        <f t="array" aca="true" ref="AT456">INDEX(KM_PCT,MATCH($A456,'Knowledge - Percentages'!$B:$B,0),'Data - Knowledge'!AT$8)/100</f>
        <v>0.067</v>
      </c>
      <c r="AU456" s="380">
        <f t="array" aca="true" ref="AU456">INDEX(KM_PCT,MATCH($A456,'Knowledge - Percentages'!$B:$B,0),'Data - Knowledge'!AU$8)/100</f>
        <v>0.067</v>
      </c>
      <c r="AV456" s="380">
        <f t="array" aca="true" ref="AV456">INDEX(KM_PCT,MATCH($A456,'Knowledge - Percentages'!$B:$B,0),'Data - Knowledge'!AV$8)/100</f>
        <v>0.064</v>
      </c>
      <c r="AW456" s="380">
        <f t="array" aca="true" ref="AW456">INDEX(KM_PCT,MATCH($A456,'Knowledge - Percentages'!$B:$B,0),'Data - Knowledge'!AW$8)/100</f>
        <v>0.067</v>
      </c>
      <c r="AX456" s="380">
        <f t="array" aca="true" ref="AX456">INDEX(KM_PCT,MATCH($A456,'Knowledge - Percentages'!$B:$B,0),'Data - Knowledge'!AX$8)/100</f>
        <v>0.067</v>
      </c>
      <c r="AY456" s="380">
        <f t="array" aca="true" ref="AY456">INDEX(KM_PCT,MATCH($A456,'Knowledge - Percentages'!$B:$B,0),'Data - Knowledge'!AY$8)/100</f>
        <v>0.07</v>
      </c>
      <c r="AZ456" s="380">
        <f t="array" aca="true" ref="AZ456">INDEX(KM_PCT,MATCH($A456,'Knowledge - Percentages'!$B:$B,0),'Data - Knowledge'!AZ$8)/100</f>
        <v>0.07</v>
      </c>
      <c r="BA456" s="380">
        <f t="array" aca="true" ref="BA456">INDEX(KM_PCT,MATCH($A456,'Knowledge - Percentages'!$B:$B,0),'Data - Knowledge'!BA$8)/100</f>
        <v>0.07</v>
      </c>
      <c r="BB456" s="380">
        <f t="array" aca="true" ref="BB456">INDEX(KM_PCT,MATCH($A456,'Knowledge - Percentages'!$B:$B,0),'Data - Knowledge'!BB$8)/100</f>
        <v>0.07</v>
      </c>
      <c r="BC456" s="380">
        <f t="array" aca="true" ref="BC456">INDEX(KM_PCT,MATCH($A456,'Knowledge - Percentages'!$B:$B,0),'Data - Knowledge'!BC$8)/100</f>
        <v>0.067</v>
      </c>
      <c r="BD456" s="380">
        <f t="array" aca="true" ref="BD456">INDEX(KM_PCT,MATCH($A456,'Knowledge - Percentages'!$B:$B,0),'Data - Knowledge'!BD$8)/100</f>
        <v>0.067</v>
      </c>
      <c r="BE456" s="380">
        <f t="array" aca="true" ref="BE456">INDEX(KM_PCT,MATCH($A456,'Knowledge - Percentages'!$B:$B,0),'Data - Knowledge'!BE$8)/100</f>
        <v>0.067</v>
      </c>
      <c r="BF456" s="380">
        <f t="array" aca="true" ref="BF456">INDEX(KM_PCT,MATCH($A456,'Knowledge - Percentages'!$B:$B,0),'Data - Knowledge'!BF$8)/100</f>
        <v>0.067</v>
      </c>
      <c r="BG456" s="380">
        <f t="array" aca="true" ref="BG456">INDEX(KM_PCT,MATCH($A456,'Knowledge - Percentages'!$B:$B,0),'Data - Knowledge'!BG$8)/100</f>
        <v>0.072000000000000008</v>
      </c>
      <c r="BH456" s="380">
        <f t="array" aca="true" ref="BH456">INDEX(KM_PCT,MATCH($A456,'Knowledge - Percentages'!$B:$B,0),'Data - Knowledge'!BH$8)/100</f>
        <v>0.072000000000000008</v>
      </c>
      <c r="BI456" s="380">
        <f t="array" aca="true" ref="BI456">INDEX(KM_PCT,MATCH($A456,'Knowledge - Percentages'!$B:$B,0),'Data - Knowledge'!BI$8)/100</f>
        <v>0.072000000000000008</v>
      </c>
      <c r="BJ456" s="380">
        <f t="array" aca="true" ref="BJ456">INDEX(KM_PCT,MATCH($A456,'Knowledge - Percentages'!$B:$B,0),'Data - Knowledge'!BJ$8)/100</f>
        <v>0.067</v>
      </c>
      <c r="BK456" s="380">
        <f t="array" aca="true" ref="BK456">INDEX(KM_PCT,MATCH($A456,'Knowledge - Percentages'!$B:$B,0),'Data - Knowledge'!BK$8)/100</f>
        <v>0.067</v>
      </c>
      <c r="BL456" s="380">
        <f t="array" aca="true" ref="BL456">INDEX(KM_PCT,MATCH($A456,'Knowledge - Percentages'!$B:$B,0),'Data - Knowledge'!BL$8)/100</f>
        <v>0.052000000000000005</v>
      </c>
      <c r="BM456" s="380">
        <f t="array" aca="true" ref="BM456">INDEX(KM_PCT,MATCH($A456,'Knowledge - Percentages'!$B:$B,0),'Data - Knowledge'!BM$8)/100</f>
        <v>0.088000000000000009</v>
      </c>
      <c r="BN456" s="380">
        <f t="array" aca="true" ref="BN456">INDEX(KM_PCT,MATCH($A456,'Knowledge - Percentages'!$B:$B,0),'Data - Knowledge'!BN$8)/100</f>
        <v>0.067</v>
      </c>
      <c r="BO456" s="380">
        <f t="array" aca="true" ref="BO456">INDEX(KM_PCT,MATCH($A456,'Knowledge - Percentages'!$B:$B,0),'Data - Knowledge'!BO$8)/100</f>
        <v>0.067</v>
      </c>
      <c r="BP456" s="380">
        <f t="array" aca="true" ref="BP456">INDEX(KM_PCT,MATCH($A456,'Knowledge - Percentages'!$B:$B,0),'Data - Knowledge'!BP$8)/100</f>
        <v>0.067</v>
      </c>
      <c r="BQ456" s="380">
        <f t="array" aca="true" ref="BQ456">INDEX(KM_PCT,MATCH($A456,'Knowledge - Percentages'!$B:$B,0),'Data - Knowledge'!BQ$8)/100</f>
        <v>0.07</v>
      </c>
    </row>
    <row r="457" spans="1:69">
      <c r="A457" t="s">
        <v>1442</v>
      </c>
      <c r="B457" t="s">
        <v>1195</v>
      </c>
      <c r="C457" t="s">
        <v>1367</v>
      </c>
      <c r="D457" t="s">
        <v>1443</v>
      </c>
      <c r="E457" s="373">
        <f>SUMPRODUCT($K$2:$BQ$2,$K457:$BQ457)/$J$2</f>
        <v>0.041704545454545446</v>
      </c>
      <c r="F457" s="379">
        <f>SUMPRODUCT($K$2:$BQ$2,$K457:$BQ457)</f>
        <v>11.009999999999998</v>
      </c>
      <c r="G457" s="373">
        <f>SUMPRODUCT($K$3:$BQ$3,$K457:$BQ457)/$J$3</f>
        <v>0.046090554414784393</v>
      </c>
      <c r="H457" s="379">
        <f>SUMPRODUCT($K$3:$BQ$3,$K457:$BQ457)</f>
        <v>448.92199999999997</v>
      </c>
      <c r="I457" s="373">
        <f>CORREL($K$4:$BQ$4,$K457:$BQ457)</f>
        <v>-0.24466150435287012</v>
      </c>
      <c r="J457" s="379">
        <f>$E457/$G457*100</f>
        <v>90.4839310007691</v>
      </c>
      <c r="K457" s="380">
        <f t="array" aca="true" ref="K457">INDEX(KM_PCT,MATCH($A457,'Knowledge - Percentages'!$B:$B,0),'Data - Knowledge'!K$8)/100</f>
        <v>0.046</v>
      </c>
      <c r="L457" s="380">
        <f t="array" aca="true" ref="L457">INDEX(KM_PCT,MATCH($A457,'Knowledge - Percentages'!$B:$B,0),'Data - Knowledge'!L$8)/100</f>
        <v>0.046</v>
      </c>
      <c r="M457" s="380">
        <f t="array" aca="true" ref="M457">INDEX(KM_PCT,MATCH($A457,'Knowledge - Percentages'!$B:$B,0),'Data - Knowledge'!M$8)/100</f>
        <v>0.046</v>
      </c>
      <c r="N457" s="380">
        <f t="array" aca="true" ref="N457">INDEX(KM_PCT,MATCH($A457,'Knowledge - Percentages'!$B:$B,0),'Data - Knowledge'!N$8)/100</f>
        <v>0.046</v>
      </c>
      <c r="O457" s="380">
        <f t="array" aca="true" ref="O457">INDEX(KM_PCT,MATCH($A457,'Knowledge - Percentages'!$B:$B,0),'Data - Knowledge'!O$8)/100</f>
        <v>0.046</v>
      </c>
      <c r="P457" s="380">
        <f t="array" aca="true" ref="P457">INDEX(KM_PCT,MATCH($A457,'Knowledge - Percentages'!$B:$B,0),'Data - Knowledge'!P$8)/100</f>
        <v>0.048</v>
      </c>
      <c r="Q457" s="380">
        <f t="array" aca="true" ref="Q457">INDEX(KM_PCT,MATCH($A457,'Knowledge - Percentages'!$B:$B,0),'Data - Knowledge'!Q$8)/100</f>
        <v>0.046</v>
      </c>
      <c r="R457" s="380">
        <f t="array" aca="true" ref="R457">INDEX(KM_PCT,MATCH($A457,'Knowledge - Percentages'!$B:$B,0),'Data - Knowledge'!R$8)/100</f>
        <v>0.046</v>
      </c>
      <c r="S457" s="380">
        <f t="array" aca="true" ref="S457">INDEX(KM_PCT,MATCH($A457,'Knowledge - Percentages'!$B:$B,0),'Data - Knowledge'!S$8)/100</f>
        <v>0.038</v>
      </c>
      <c r="T457" s="380">
        <f t="array" aca="true" ref="T457">INDEX(KM_PCT,MATCH($A457,'Knowledge - Percentages'!$B:$B,0),'Data - Knowledge'!T$8)/100</f>
        <v>0.046</v>
      </c>
      <c r="U457" s="380">
        <f t="array" aca="true" ref="U457">INDEX(KM_PCT,MATCH($A457,'Knowledge - Percentages'!$B:$B,0),'Data - Knowledge'!U$8)/100</f>
        <v>0.046</v>
      </c>
      <c r="V457" s="380">
        <f t="array" aca="true" ref="V457">INDEX(KM_PCT,MATCH($A457,'Knowledge - Percentages'!$B:$B,0),'Data - Knowledge'!V$8)/100</f>
        <v>0.046</v>
      </c>
      <c r="W457" s="380">
        <f t="array" aca="true" ref="W457">INDEX(KM_PCT,MATCH($A457,'Knowledge - Percentages'!$B:$B,0),'Data - Knowledge'!W$8)/100</f>
        <v>0.046</v>
      </c>
      <c r="X457" s="380">
        <f t="array" aca="true" ref="X457">INDEX(KM_PCT,MATCH($A457,'Knowledge - Percentages'!$B:$B,0),'Data - Knowledge'!X$8)/100</f>
        <v>0.05</v>
      </c>
      <c r="Y457" s="380">
        <f t="array" aca="true" ref="Y457">INDEX(KM_PCT,MATCH($A457,'Knowledge - Percentages'!$B:$B,0),'Data - Knowledge'!Y$8)/100</f>
        <v>0.062</v>
      </c>
      <c r="Z457" s="380">
        <f t="array" aca="true" ref="Z457">INDEX(KM_PCT,MATCH($A457,'Knowledge - Percentages'!$B:$B,0),'Data - Knowledge'!Z$8)/100</f>
        <v>0.05</v>
      </c>
      <c r="AA457" s="380">
        <f t="array" aca="true" ref="AA457">INDEX(KM_PCT,MATCH($A457,'Knowledge - Percentages'!$B:$B,0),'Data - Knowledge'!AA$8)/100</f>
        <v>0.044000000000000004</v>
      </c>
      <c r="AB457" s="380">
        <f t="array" aca="true" ref="AB457">INDEX(KM_PCT,MATCH($A457,'Knowledge - Percentages'!$B:$B,0),'Data - Knowledge'!AB$8)/100</f>
        <v>0.05</v>
      </c>
      <c r="AC457" s="380">
        <f t="array" aca="true" ref="AC457">INDEX(KM_PCT,MATCH($A457,'Knowledge - Percentages'!$B:$B,0),'Data - Knowledge'!AC$8)/100</f>
        <v>0.05</v>
      </c>
      <c r="AD457" s="380">
        <f t="array" aca="true" ref="AD457">INDEX(KM_PCT,MATCH($A457,'Knowledge - Percentages'!$B:$B,0),'Data - Knowledge'!AD$8)/100</f>
        <v>0.05</v>
      </c>
      <c r="AE457" s="380">
        <f t="array" aca="true" ref="AE457">INDEX(KM_PCT,MATCH($A457,'Knowledge - Percentages'!$B:$B,0),'Data - Knowledge'!AE$8)/100</f>
        <v>0.055</v>
      </c>
      <c r="AF457" s="380">
        <f t="array" aca="true" ref="AF457">INDEX(KM_PCT,MATCH($A457,'Knowledge - Percentages'!$B:$B,0),'Data - Knowledge'!AF$8)/100</f>
        <v>0.055</v>
      </c>
      <c r="AG457" s="380">
        <f t="array" aca="true" ref="AG457">INDEX(KM_PCT,MATCH($A457,'Knowledge - Percentages'!$B:$B,0),'Data - Knowledge'!AG$8)/100</f>
        <v>0.055</v>
      </c>
      <c r="AH457" s="380">
        <f t="array" aca="true" ref="AH457">INDEX(KM_PCT,MATCH($A457,'Knowledge - Percentages'!$B:$B,0),'Data - Knowledge'!AH$8)/100</f>
        <v>0.047</v>
      </c>
      <c r="AI457" s="380">
        <f t="array" aca="true" ref="AI457">INDEX(KM_PCT,MATCH($A457,'Knowledge - Percentages'!$B:$B,0),'Data - Knowledge'!AI$8)/100</f>
        <v>0.047</v>
      </c>
      <c r="AJ457" s="380">
        <f t="array" aca="true" ref="AJ457">INDEX(KM_PCT,MATCH($A457,'Knowledge - Percentages'!$B:$B,0),'Data - Knowledge'!AJ$8)/100</f>
        <v>0.047</v>
      </c>
      <c r="AK457" s="380">
        <f t="array" aca="true" ref="AK457">INDEX(KM_PCT,MATCH($A457,'Knowledge - Percentages'!$B:$B,0),'Data - Knowledge'!AK$8)/100</f>
        <v>0.046</v>
      </c>
      <c r="AL457" s="380">
        <f t="array" aca="true" ref="AL457">INDEX(KM_PCT,MATCH($A457,'Knowledge - Percentages'!$B:$B,0),'Data - Knowledge'!AL$8)/100</f>
        <v>0.047</v>
      </c>
      <c r="AM457" s="380">
        <f t="array" aca="true" ref="AM457">INDEX(KM_PCT,MATCH($A457,'Knowledge - Percentages'!$B:$B,0),'Data - Knowledge'!AM$8)/100</f>
        <v>0.047</v>
      </c>
      <c r="AN457" s="380">
        <f t="array" aca="true" ref="AN457">INDEX(KM_PCT,MATCH($A457,'Knowledge - Percentages'!$B:$B,0),'Data - Knowledge'!AN$8)/100</f>
        <v>0.047</v>
      </c>
      <c r="AO457" s="380">
        <f t="array" aca="true" ref="AO457">INDEX(KM_PCT,MATCH($A457,'Knowledge - Percentages'!$B:$B,0),'Data - Knowledge'!AO$8)/100</f>
        <v>0.049</v>
      </c>
      <c r="AP457" s="380">
        <f t="array" aca="true" ref="AP457">INDEX(KM_PCT,MATCH($A457,'Knowledge - Percentages'!$B:$B,0),'Data - Knowledge'!AP$8)/100</f>
        <v>0.047</v>
      </c>
      <c r="AQ457" s="380">
        <f t="array" aca="true" ref="AQ457">INDEX(KM_PCT,MATCH($A457,'Knowledge - Percentages'!$B:$B,0),'Data - Knowledge'!AQ$8)/100</f>
        <v>0.047</v>
      </c>
      <c r="AR457" s="380">
        <f t="array" aca="true" ref="AR457">INDEX(KM_PCT,MATCH($A457,'Knowledge - Percentages'!$B:$B,0),'Data - Knowledge'!AR$8)/100</f>
        <v>0.046</v>
      </c>
      <c r="AS457" s="380">
        <f t="array" aca="true" ref="AS457">INDEX(KM_PCT,MATCH($A457,'Knowledge - Percentages'!$B:$B,0),'Data - Knowledge'!AS$8)/100</f>
        <v>0.046</v>
      </c>
      <c r="AT457" s="380">
        <f t="array" aca="true" ref="AT457">INDEX(KM_PCT,MATCH($A457,'Knowledge - Percentages'!$B:$B,0),'Data - Knowledge'!AT$8)/100</f>
        <v>0.046</v>
      </c>
      <c r="AU457" s="380">
        <f t="array" aca="true" ref="AU457">INDEX(KM_PCT,MATCH($A457,'Knowledge - Percentages'!$B:$B,0),'Data - Knowledge'!AU$8)/100</f>
        <v>0.05</v>
      </c>
      <c r="AV457" s="380">
        <f t="array" aca="true" ref="AV457">INDEX(KM_PCT,MATCH($A457,'Knowledge - Percentages'!$B:$B,0),'Data - Knowledge'!AV$8)/100</f>
        <v>0.046</v>
      </c>
      <c r="AW457" s="380">
        <f t="array" aca="true" ref="AW457">INDEX(KM_PCT,MATCH($A457,'Knowledge - Percentages'!$B:$B,0),'Data - Knowledge'!AW$8)/100</f>
        <v>0.046</v>
      </c>
      <c r="AX457" s="380">
        <f t="array" aca="true" ref="AX457">INDEX(KM_PCT,MATCH($A457,'Knowledge - Percentages'!$B:$B,0),'Data - Knowledge'!AX$8)/100</f>
        <v>0.046</v>
      </c>
      <c r="AY457" s="380">
        <f t="array" aca="true" ref="AY457">INDEX(KM_PCT,MATCH($A457,'Knowledge - Percentages'!$B:$B,0),'Data - Knowledge'!AY$8)/100</f>
        <v>0.051</v>
      </c>
      <c r="AZ457" s="380">
        <f t="array" aca="true" ref="AZ457">INDEX(KM_PCT,MATCH($A457,'Knowledge - Percentages'!$B:$B,0),'Data - Knowledge'!AZ$8)/100</f>
        <v>0.053</v>
      </c>
      <c r="BA457" s="380">
        <f t="array" aca="true" ref="BA457">INDEX(KM_PCT,MATCH($A457,'Knowledge - Percentages'!$B:$B,0),'Data - Knowledge'!BA$8)/100</f>
        <v>0.051</v>
      </c>
      <c r="BB457" s="380">
        <f t="array" aca="true" ref="BB457">INDEX(KM_PCT,MATCH($A457,'Knowledge - Percentages'!$B:$B,0),'Data - Knowledge'!BB$8)/100</f>
        <v>0.051</v>
      </c>
      <c r="BC457" s="380">
        <f t="array" aca="true" ref="BC457">INDEX(KM_PCT,MATCH($A457,'Knowledge - Percentages'!$B:$B,0),'Data - Knowledge'!BC$8)/100</f>
        <v>0.044000000000000004</v>
      </c>
      <c r="BD457" s="380">
        <f t="array" aca="true" ref="BD457">INDEX(KM_PCT,MATCH($A457,'Knowledge - Percentages'!$B:$B,0),'Data - Knowledge'!BD$8)/100</f>
        <v>0.044000000000000004</v>
      </c>
      <c r="BE457" s="380">
        <f t="array" aca="true" ref="BE457">INDEX(KM_PCT,MATCH($A457,'Knowledge - Percentages'!$B:$B,0),'Data - Knowledge'!BE$8)/100</f>
        <v>0.044000000000000004</v>
      </c>
      <c r="BF457" s="380">
        <f t="array" aca="true" ref="BF457">INDEX(KM_PCT,MATCH($A457,'Knowledge - Percentages'!$B:$B,0),'Data - Knowledge'!BF$8)/100</f>
        <v>0.039</v>
      </c>
      <c r="BG457" s="380">
        <f t="array" aca="true" ref="BG457">INDEX(KM_PCT,MATCH($A457,'Knowledge - Percentages'!$B:$B,0),'Data - Knowledge'!BG$8)/100</f>
        <v>0.036000000000000004</v>
      </c>
      <c r="BH457" s="380">
        <f t="array" aca="true" ref="BH457">INDEX(KM_PCT,MATCH($A457,'Knowledge - Percentages'!$B:$B,0),'Data - Knowledge'!BH$8)/100</f>
        <v>0.036000000000000004</v>
      </c>
      <c r="BI457" s="380">
        <f t="array" aca="true" ref="BI457">INDEX(KM_PCT,MATCH($A457,'Knowledge - Percentages'!$B:$B,0),'Data - Knowledge'!BI$8)/100</f>
        <v>0.036000000000000004</v>
      </c>
      <c r="BJ457" s="380">
        <f t="array" aca="true" ref="BJ457">INDEX(KM_PCT,MATCH($A457,'Knowledge - Percentages'!$B:$B,0),'Data - Knowledge'!BJ$8)/100</f>
        <v>0.036000000000000004</v>
      </c>
      <c r="BK457" s="380">
        <f t="array" aca="true" ref="BK457">INDEX(KM_PCT,MATCH($A457,'Knowledge - Percentages'!$B:$B,0),'Data - Knowledge'!BK$8)/100</f>
        <v>0.044000000000000004</v>
      </c>
      <c r="BL457" s="380">
        <f t="array" aca="true" ref="BL457">INDEX(KM_PCT,MATCH($A457,'Knowledge - Percentages'!$B:$B,0),'Data - Knowledge'!BL$8)/100</f>
        <v>0.036000000000000004</v>
      </c>
      <c r="BM457" s="380">
        <f t="array" aca="true" ref="BM457">INDEX(KM_PCT,MATCH($A457,'Knowledge - Percentages'!$B:$B,0),'Data - Knowledge'!BM$8)/100</f>
        <v>0.036000000000000004</v>
      </c>
      <c r="BN457" s="380">
        <f t="array" aca="true" ref="BN457">INDEX(KM_PCT,MATCH($A457,'Knowledge - Percentages'!$B:$B,0),'Data - Knowledge'!BN$8)/100</f>
        <v>0.036000000000000004</v>
      </c>
      <c r="BO457" s="380">
        <f t="array" aca="true" ref="BO457">INDEX(KM_PCT,MATCH($A457,'Knowledge - Percentages'!$B:$B,0),'Data - Knowledge'!BO$8)/100</f>
        <v>0.019</v>
      </c>
      <c r="BP457" s="380">
        <f t="array" aca="true" ref="BP457">INDEX(KM_PCT,MATCH($A457,'Knowledge - Percentages'!$B:$B,0),'Data - Knowledge'!BP$8)/100</f>
        <v>0.027999999999999997</v>
      </c>
      <c r="BQ457" s="380">
        <f t="array" aca="true" ref="BQ457">INDEX(KM_PCT,MATCH($A457,'Knowledge - Percentages'!$B:$B,0),'Data - Knowledge'!BQ$8)/100</f>
        <v>0.027999999999999997</v>
      </c>
    </row>
    <row r="458" spans="1:69">
      <c r="A458" t="s">
        <v>1444</v>
      </c>
      <c r="B458" t="s">
        <v>1195</v>
      </c>
      <c r="C458" t="s">
        <v>1367</v>
      </c>
      <c r="D458" t="s">
        <v>1445</v>
      </c>
      <c r="E458" s="373">
        <f>SUMPRODUCT($K$2:$BQ$2,$K458:$BQ458)/$J$2</f>
        <v>0.060189393939393945</v>
      </c>
      <c r="F458" s="379">
        <f>SUMPRODUCT($K$2:$BQ$2,$K458:$BQ458)</f>
        <v>15.890000000000002</v>
      </c>
      <c r="G458" s="373">
        <f>SUMPRODUCT($K$3:$BQ$3,$K458:$BQ458)/$J$3</f>
        <v>0.05770030800821354</v>
      </c>
      <c r="H458" s="379">
        <f>SUMPRODUCT($K$3:$BQ$3,$K458:$BQ458)</f>
        <v>562.00099999999986</v>
      </c>
      <c r="I458" s="373">
        <f>CORREL($K$4:$BQ$4,$K458:$BQ458)</f>
        <v>0.0094132098660315716</v>
      </c>
      <c r="J458" s="379">
        <f>$E458/$G458*100</f>
        <v>104.31381740774432</v>
      </c>
      <c r="K458" s="380">
        <f t="array" aca="true" ref="K458">INDEX(KM_PCT,MATCH($A458,'Knowledge - Percentages'!$B:$B,0),'Data - Knowledge'!K$8)/100</f>
        <v>0.068</v>
      </c>
      <c r="L458" s="380">
        <f t="array" aca="true" ref="L458">INDEX(KM_PCT,MATCH($A458,'Knowledge - Percentages'!$B:$B,0),'Data - Knowledge'!L$8)/100</f>
        <v>0.068</v>
      </c>
      <c r="M458" s="380">
        <f t="array" aca="true" ref="M458">INDEX(KM_PCT,MATCH($A458,'Knowledge - Percentages'!$B:$B,0),'Data - Knowledge'!M$8)/100</f>
        <v>0.07</v>
      </c>
      <c r="N458" s="380">
        <f t="array" aca="true" ref="N458">INDEX(KM_PCT,MATCH($A458,'Knowledge - Percentages'!$B:$B,0),'Data - Knowledge'!N$8)/100</f>
        <v>0.061</v>
      </c>
      <c r="O458" s="380">
        <f t="array" aca="true" ref="O458">INDEX(KM_PCT,MATCH($A458,'Knowledge - Percentages'!$B:$B,0),'Data - Knowledge'!O$8)/100</f>
        <v>0.061</v>
      </c>
      <c r="P458" s="380">
        <f t="array" aca="true" ref="P458">INDEX(KM_PCT,MATCH($A458,'Knowledge - Percentages'!$B:$B,0),'Data - Knowledge'!P$8)/100</f>
        <v>0.061</v>
      </c>
      <c r="Q458" s="380">
        <f t="array" aca="true" ref="Q458">INDEX(KM_PCT,MATCH($A458,'Knowledge - Percentages'!$B:$B,0),'Data - Knowledge'!Q$8)/100</f>
        <v>0.05</v>
      </c>
      <c r="R458" s="380">
        <f t="array" aca="true" ref="R458">INDEX(KM_PCT,MATCH($A458,'Knowledge - Percentages'!$B:$B,0),'Data - Knowledge'!R$8)/100</f>
        <v>0.061</v>
      </c>
      <c r="S458" s="380">
        <f t="array" aca="true" ref="S458">INDEX(KM_PCT,MATCH($A458,'Knowledge - Percentages'!$B:$B,0),'Data - Knowledge'!S$8)/100</f>
        <v>0.061</v>
      </c>
      <c r="T458" s="380">
        <f t="array" aca="true" ref="T458">INDEX(KM_PCT,MATCH($A458,'Knowledge - Percentages'!$B:$B,0),'Data - Knowledge'!T$8)/100</f>
        <v>0.055999999999999994</v>
      </c>
      <c r="U458" s="380">
        <f t="array" aca="true" ref="U458">INDEX(KM_PCT,MATCH($A458,'Knowledge - Percentages'!$B:$B,0),'Data - Knowledge'!U$8)/100</f>
        <v>0.054000000000000006</v>
      </c>
      <c r="V458" s="380">
        <f t="array" aca="true" ref="V458">INDEX(KM_PCT,MATCH($A458,'Knowledge - Percentages'!$B:$B,0),'Data - Knowledge'!V$8)/100</f>
        <v>0.027999999999999997</v>
      </c>
      <c r="W458" s="380">
        <f t="array" aca="true" ref="W458">INDEX(KM_PCT,MATCH($A458,'Knowledge - Percentages'!$B:$B,0),'Data - Knowledge'!W$8)/100</f>
        <v>0.054000000000000006</v>
      </c>
      <c r="X458" s="380">
        <f t="array" aca="true" ref="X458">INDEX(KM_PCT,MATCH($A458,'Knowledge - Percentages'!$B:$B,0),'Data - Knowledge'!X$8)/100</f>
        <v>0.053</v>
      </c>
      <c r="Y458" s="380">
        <f t="array" aca="true" ref="Y458">INDEX(KM_PCT,MATCH($A458,'Knowledge - Percentages'!$B:$B,0),'Data - Knowledge'!Y$8)/100</f>
        <v>0.061</v>
      </c>
      <c r="Z458" s="380">
        <f t="array" aca="true" ref="Z458">INDEX(KM_PCT,MATCH($A458,'Knowledge - Percentages'!$B:$B,0),'Data - Knowledge'!Z$8)/100</f>
        <v>0.061</v>
      </c>
      <c r="AA458" s="380">
        <f t="array" aca="true" ref="AA458">INDEX(KM_PCT,MATCH($A458,'Knowledge - Percentages'!$B:$B,0),'Data - Knowledge'!AA$8)/100</f>
        <v>0.061</v>
      </c>
      <c r="AB458" s="380">
        <f t="array" aca="true" ref="AB458">INDEX(KM_PCT,MATCH($A458,'Knowledge - Percentages'!$B:$B,0),'Data - Knowledge'!AB$8)/100</f>
        <v>0.055</v>
      </c>
      <c r="AC458" s="380">
        <f t="array" aca="true" ref="AC458">INDEX(KM_PCT,MATCH($A458,'Knowledge - Percentages'!$B:$B,0),'Data - Knowledge'!AC$8)/100</f>
        <v>0.061</v>
      </c>
      <c r="AD458" s="380">
        <f t="array" aca="true" ref="AD458">INDEX(KM_PCT,MATCH($A458,'Knowledge - Percentages'!$B:$B,0),'Data - Knowledge'!AD$8)/100</f>
        <v>0.067</v>
      </c>
      <c r="AE458" s="380">
        <f t="array" aca="true" ref="AE458">INDEX(KM_PCT,MATCH($A458,'Knowledge - Percentages'!$B:$B,0),'Data - Knowledge'!AE$8)/100</f>
        <v>0.049</v>
      </c>
      <c r="AF458" s="380">
        <f t="array" aca="true" ref="AF458">INDEX(KM_PCT,MATCH($A458,'Knowledge - Percentages'!$B:$B,0),'Data - Knowledge'!AF$8)/100</f>
        <v>0.049</v>
      </c>
      <c r="AG458" s="380">
        <f t="array" aca="true" ref="AG458">INDEX(KM_PCT,MATCH($A458,'Knowledge - Percentages'!$B:$B,0),'Data - Knowledge'!AG$8)/100</f>
        <v>0.044000000000000004</v>
      </c>
      <c r="AH458" s="380">
        <f t="array" aca="true" ref="AH458">INDEX(KM_PCT,MATCH($A458,'Knowledge - Percentages'!$B:$B,0),'Data - Knowledge'!AH$8)/100</f>
        <v>0.047</v>
      </c>
      <c r="AI458" s="380">
        <f t="array" aca="true" ref="AI458">INDEX(KM_PCT,MATCH($A458,'Knowledge - Percentages'!$B:$B,0),'Data - Knowledge'!AI$8)/100</f>
        <v>0.105</v>
      </c>
      <c r="AJ458" s="380">
        <f t="array" aca="true" ref="AJ458">INDEX(KM_PCT,MATCH($A458,'Knowledge - Percentages'!$B:$B,0),'Data - Knowledge'!AJ$8)/100</f>
        <v>0.068</v>
      </c>
      <c r="AK458" s="380">
        <f t="array" aca="true" ref="AK458">INDEX(KM_PCT,MATCH($A458,'Knowledge - Percentages'!$B:$B,0),'Data - Knowledge'!AK$8)/100</f>
        <v>0.061</v>
      </c>
      <c r="AL458" s="380">
        <f t="array" aca="true" ref="AL458">INDEX(KM_PCT,MATCH($A458,'Knowledge - Percentages'!$B:$B,0),'Data - Knowledge'!AL$8)/100</f>
        <v>0.061</v>
      </c>
      <c r="AM458" s="380">
        <f t="array" aca="true" ref="AM458">INDEX(KM_PCT,MATCH($A458,'Knowledge - Percentages'!$B:$B,0),'Data - Knowledge'!AM$8)/100</f>
        <v>0.061</v>
      </c>
      <c r="AN458" s="380">
        <f t="array" aca="true" ref="AN458">INDEX(KM_PCT,MATCH($A458,'Knowledge - Percentages'!$B:$B,0),'Data - Knowledge'!AN$8)/100</f>
        <v>0.061</v>
      </c>
      <c r="AO458" s="380">
        <f t="array" aca="true" ref="AO458">INDEX(KM_PCT,MATCH($A458,'Knowledge - Percentages'!$B:$B,0),'Data - Knowledge'!AO$8)/100</f>
        <v>0.061</v>
      </c>
      <c r="AP458" s="380">
        <f t="array" aca="true" ref="AP458">INDEX(KM_PCT,MATCH($A458,'Knowledge - Percentages'!$B:$B,0),'Data - Knowledge'!AP$8)/100</f>
        <v>0.061</v>
      </c>
      <c r="AQ458" s="380">
        <f t="array" aca="true" ref="AQ458">INDEX(KM_PCT,MATCH($A458,'Knowledge - Percentages'!$B:$B,0),'Data - Knowledge'!AQ$8)/100</f>
        <v>0.061</v>
      </c>
      <c r="AR458" s="380">
        <f t="array" aca="true" ref="AR458">INDEX(KM_PCT,MATCH($A458,'Knowledge - Percentages'!$B:$B,0),'Data - Knowledge'!AR$8)/100</f>
        <v>0.057999999999999996</v>
      </c>
      <c r="AS458" s="380">
        <f t="array" aca="true" ref="AS458">INDEX(KM_PCT,MATCH($A458,'Knowledge - Percentages'!$B:$B,0),'Data - Knowledge'!AS$8)/100</f>
        <v>0.057999999999999996</v>
      </c>
      <c r="AT458" s="380">
        <f t="array" aca="true" ref="AT458">INDEX(KM_PCT,MATCH($A458,'Knowledge - Percentages'!$B:$B,0),'Data - Knowledge'!AT$8)/100</f>
        <v>0.057999999999999996</v>
      </c>
      <c r="AU458" s="380">
        <f t="array" aca="true" ref="AU458">INDEX(KM_PCT,MATCH($A458,'Knowledge - Percentages'!$B:$B,0),'Data - Knowledge'!AU$8)/100</f>
        <v>0.057999999999999996</v>
      </c>
      <c r="AV458" s="380">
        <f t="array" aca="true" ref="AV458">INDEX(KM_PCT,MATCH($A458,'Knowledge - Percentages'!$B:$B,0),'Data - Knowledge'!AV$8)/100</f>
        <v>0.057999999999999996</v>
      </c>
      <c r="AW458" s="380">
        <f t="array" aca="true" ref="AW458">INDEX(KM_PCT,MATCH($A458,'Knowledge - Percentages'!$B:$B,0),'Data - Knowledge'!AW$8)/100</f>
        <v>0.043</v>
      </c>
      <c r="AX458" s="380">
        <f t="array" aca="true" ref="AX458">INDEX(KM_PCT,MATCH($A458,'Knowledge - Percentages'!$B:$B,0),'Data - Knowledge'!AX$8)/100</f>
        <v>0.076</v>
      </c>
      <c r="AY458" s="380">
        <f t="array" aca="true" ref="AY458">INDEX(KM_PCT,MATCH($A458,'Knowledge - Percentages'!$B:$B,0),'Data - Knowledge'!AY$8)/100</f>
        <v>0.057999999999999996</v>
      </c>
      <c r="AZ458" s="380">
        <f t="array" aca="true" ref="AZ458">INDEX(KM_PCT,MATCH($A458,'Knowledge - Percentages'!$B:$B,0),'Data - Knowledge'!AZ$8)/100</f>
        <v>0.057999999999999996</v>
      </c>
      <c r="BA458" s="380">
        <f t="array" aca="true" ref="BA458">INDEX(KM_PCT,MATCH($A458,'Knowledge - Percentages'!$B:$B,0),'Data - Knowledge'!BA$8)/100</f>
        <v>0.057999999999999996</v>
      </c>
      <c r="BB458" s="380">
        <f t="array" aca="true" ref="BB458">INDEX(KM_PCT,MATCH($A458,'Knowledge - Percentages'!$B:$B,0),'Data - Knowledge'!BB$8)/100</f>
        <v>0.055999999999999994</v>
      </c>
      <c r="BC458" s="380">
        <f t="array" aca="true" ref="BC458">INDEX(KM_PCT,MATCH($A458,'Knowledge - Percentages'!$B:$B,0),'Data - Knowledge'!BC$8)/100</f>
        <v>0.057999999999999996</v>
      </c>
      <c r="BD458" s="380">
        <f t="array" aca="true" ref="BD458">INDEX(KM_PCT,MATCH($A458,'Knowledge - Percentages'!$B:$B,0),'Data - Knowledge'!BD$8)/100</f>
        <v>0.057999999999999996</v>
      </c>
      <c r="BE458" s="380">
        <f t="array" aca="true" ref="BE458">INDEX(KM_PCT,MATCH($A458,'Knowledge - Percentages'!$B:$B,0),'Data - Knowledge'!BE$8)/100</f>
        <v>0.057999999999999996</v>
      </c>
      <c r="BF458" s="380">
        <f t="array" aca="true" ref="BF458">INDEX(KM_PCT,MATCH($A458,'Knowledge - Percentages'!$B:$B,0),'Data - Knowledge'!BF$8)/100</f>
        <v>0.057999999999999996</v>
      </c>
      <c r="BG458" s="380">
        <f t="array" aca="true" ref="BG458">INDEX(KM_PCT,MATCH($A458,'Knowledge - Percentages'!$B:$B,0),'Data - Knowledge'!BG$8)/100</f>
        <v>0.063</v>
      </c>
      <c r="BH458" s="380">
        <f t="array" aca="true" ref="BH458">INDEX(KM_PCT,MATCH($A458,'Knowledge - Percentages'!$B:$B,0),'Data - Knowledge'!BH$8)/100</f>
        <v>0.064</v>
      </c>
      <c r="BI458" s="380">
        <f t="array" aca="true" ref="BI458">INDEX(KM_PCT,MATCH($A458,'Knowledge - Percentages'!$B:$B,0),'Data - Knowledge'!BI$8)/100</f>
        <v>0.064</v>
      </c>
      <c r="BJ458" s="380">
        <f t="array" aca="true" ref="BJ458">INDEX(KM_PCT,MATCH($A458,'Knowledge - Percentages'!$B:$B,0),'Data - Knowledge'!BJ$8)/100</f>
        <v>0.064</v>
      </c>
      <c r="BK458" s="380">
        <f t="array" aca="true" ref="BK458">INDEX(KM_PCT,MATCH($A458,'Knowledge - Percentages'!$B:$B,0),'Data - Knowledge'!BK$8)/100</f>
        <v>0.064</v>
      </c>
      <c r="BL458" s="380">
        <f t="array" aca="true" ref="BL458">INDEX(KM_PCT,MATCH($A458,'Knowledge - Percentages'!$B:$B,0),'Data - Knowledge'!BL$8)/100</f>
        <v>0.064</v>
      </c>
      <c r="BM458" s="380">
        <f t="array" aca="true" ref="BM458">INDEX(KM_PCT,MATCH($A458,'Knowledge - Percentages'!$B:$B,0),'Data - Knowledge'!BM$8)/100</f>
        <v>0.064</v>
      </c>
      <c r="BN458" s="380">
        <f t="array" aca="true" ref="BN458">INDEX(KM_PCT,MATCH($A458,'Knowledge - Percentages'!$B:$B,0),'Data - Knowledge'!BN$8)/100</f>
        <v>0.064</v>
      </c>
      <c r="BO458" s="380">
        <f t="array" aca="true" ref="BO458">INDEX(KM_PCT,MATCH($A458,'Knowledge - Percentages'!$B:$B,0),'Data - Knowledge'!BO$8)/100</f>
        <v>0.064</v>
      </c>
      <c r="BP458" s="380">
        <f t="array" aca="true" ref="BP458">INDEX(KM_PCT,MATCH($A458,'Knowledge - Percentages'!$B:$B,0),'Data - Knowledge'!BP$8)/100</f>
        <v>0.07</v>
      </c>
      <c r="BQ458" s="380">
        <f t="array" aca="true" ref="BQ458">INDEX(KM_PCT,MATCH($A458,'Knowledge - Percentages'!$B:$B,0),'Data - Knowledge'!BQ$8)/100</f>
        <v>0.064</v>
      </c>
    </row>
    <row r="459" spans="1:69">
      <c r="A459" t="s">
        <v>1446</v>
      </c>
      <c r="B459" t="s">
        <v>1195</v>
      </c>
      <c r="C459" t="s">
        <v>1367</v>
      </c>
      <c r="D459" t="s">
        <v>1447</v>
      </c>
      <c r="E459" s="373">
        <f>SUMPRODUCT($K$2:$BQ$2,$K459:$BQ459)/$J$2</f>
        <v>0.031878787878787875</v>
      </c>
      <c r="F459" s="379">
        <f>SUMPRODUCT($K$2:$BQ$2,$K459:$BQ459)</f>
        <v>8.4159999999999986</v>
      </c>
      <c r="G459" s="373">
        <f>SUMPRODUCT($K$3:$BQ$3,$K459:$BQ459)/$J$3</f>
        <v>0.036493634496919926</v>
      </c>
      <c r="H459" s="379">
        <f>SUMPRODUCT($K$3:$BQ$3,$K459:$BQ459)</f>
        <v>355.44800000000009</v>
      </c>
      <c r="I459" s="373">
        <f>CORREL($K$4:$BQ$4,$K459:$BQ459)</f>
        <v>-0.22312798897863528</v>
      </c>
      <c r="J459" s="379">
        <f>$E459/$G459*100</f>
        <v>87.35437924517619</v>
      </c>
      <c r="K459" s="380">
        <f t="array" aca="true" ref="K459">INDEX(KM_PCT,MATCH($A459,'Knowledge - Percentages'!$B:$B,0),'Data - Knowledge'!K$8)/100</f>
        <v>0.038</v>
      </c>
      <c r="L459" s="380">
        <f t="array" aca="true" ref="L459">INDEX(KM_PCT,MATCH($A459,'Knowledge - Percentages'!$B:$B,0),'Data - Knowledge'!L$8)/100</f>
        <v>0.038</v>
      </c>
      <c r="M459" s="380">
        <f t="array" aca="true" ref="M459">INDEX(KM_PCT,MATCH($A459,'Knowledge - Percentages'!$B:$B,0),'Data - Knowledge'!M$8)/100</f>
        <v>0.038</v>
      </c>
      <c r="N459" s="380">
        <f t="array" aca="true" ref="N459">INDEX(KM_PCT,MATCH($A459,'Knowledge - Percentages'!$B:$B,0),'Data - Knowledge'!N$8)/100</f>
        <v>0.038</v>
      </c>
      <c r="O459" s="380">
        <f t="array" aca="true" ref="O459">INDEX(KM_PCT,MATCH($A459,'Knowledge - Percentages'!$B:$B,0),'Data - Knowledge'!O$8)/100</f>
        <v>0.038</v>
      </c>
      <c r="P459" s="380">
        <f t="array" aca="true" ref="P459">INDEX(KM_PCT,MATCH($A459,'Knowledge - Percentages'!$B:$B,0),'Data - Knowledge'!P$8)/100</f>
        <v>0.038</v>
      </c>
      <c r="Q459" s="380">
        <f t="array" aca="true" ref="Q459">INDEX(KM_PCT,MATCH($A459,'Knowledge - Percentages'!$B:$B,0),'Data - Knowledge'!Q$8)/100</f>
        <v>0.038</v>
      </c>
      <c r="R459" s="380">
        <f t="array" aca="true" ref="R459">INDEX(KM_PCT,MATCH($A459,'Knowledge - Percentages'!$B:$B,0),'Data - Knowledge'!R$8)/100</f>
        <v>0.038</v>
      </c>
      <c r="S459" s="380">
        <f t="array" aca="true" ref="S459">INDEX(KM_PCT,MATCH($A459,'Knowledge - Percentages'!$B:$B,0),'Data - Knowledge'!S$8)/100</f>
        <v>0.038</v>
      </c>
      <c r="T459" s="380">
        <f t="array" aca="true" ref="T459">INDEX(KM_PCT,MATCH($A459,'Knowledge - Percentages'!$B:$B,0),'Data - Knowledge'!T$8)/100</f>
        <v>0.042</v>
      </c>
      <c r="U459" s="380">
        <f t="array" aca="true" ref="U459">INDEX(KM_PCT,MATCH($A459,'Knowledge - Percentages'!$B:$B,0),'Data - Knowledge'!U$8)/100</f>
        <v>0.05</v>
      </c>
      <c r="V459" s="380">
        <f t="array" aca="true" ref="V459">INDEX(KM_PCT,MATCH($A459,'Knowledge - Percentages'!$B:$B,0),'Data - Knowledge'!V$8)/100</f>
        <v>0.042</v>
      </c>
      <c r="W459" s="380">
        <f t="array" aca="true" ref="W459">INDEX(KM_PCT,MATCH($A459,'Knowledge - Percentages'!$B:$B,0),'Data - Knowledge'!W$8)/100</f>
        <v>0.042</v>
      </c>
      <c r="X459" s="380">
        <f t="array" aca="true" ref="X459">INDEX(KM_PCT,MATCH($A459,'Knowledge - Percentages'!$B:$B,0),'Data - Knowledge'!X$8)/100</f>
        <v>0.043</v>
      </c>
      <c r="Y459" s="380">
        <f t="array" aca="true" ref="Y459">INDEX(KM_PCT,MATCH($A459,'Knowledge - Percentages'!$B:$B,0),'Data - Knowledge'!Y$8)/100</f>
        <v>0.049</v>
      </c>
      <c r="Z459" s="380">
        <f t="array" aca="true" ref="Z459">INDEX(KM_PCT,MATCH($A459,'Knowledge - Percentages'!$B:$B,0),'Data - Knowledge'!Z$8)/100</f>
        <v>0.043</v>
      </c>
      <c r="AA459" s="380">
        <f t="array" aca="true" ref="AA459">INDEX(KM_PCT,MATCH($A459,'Knowledge - Percentages'!$B:$B,0),'Data - Knowledge'!AA$8)/100</f>
        <v>0.043</v>
      </c>
      <c r="AB459" s="380">
        <f t="array" aca="true" ref="AB459">INDEX(KM_PCT,MATCH($A459,'Knowledge - Percentages'!$B:$B,0),'Data - Knowledge'!AB$8)/100</f>
        <v>0.034</v>
      </c>
      <c r="AC459" s="380">
        <f t="array" aca="true" ref="AC459">INDEX(KM_PCT,MATCH($A459,'Knowledge - Percentages'!$B:$B,0),'Data - Knowledge'!AC$8)/100</f>
        <v>0.034</v>
      </c>
      <c r="AD459" s="380">
        <f t="array" aca="true" ref="AD459">INDEX(KM_PCT,MATCH($A459,'Knowledge - Percentages'!$B:$B,0),'Data - Knowledge'!AD$8)/100</f>
        <v>0.034</v>
      </c>
      <c r="AE459" s="380">
        <f t="array" aca="true" ref="AE459">INDEX(KM_PCT,MATCH($A459,'Knowledge - Percentages'!$B:$B,0),'Data - Knowledge'!AE$8)/100</f>
        <v>0.037000000000000005</v>
      </c>
      <c r="AF459" s="380">
        <f t="array" aca="true" ref="AF459">INDEX(KM_PCT,MATCH($A459,'Knowledge - Percentages'!$B:$B,0),'Data - Knowledge'!AF$8)/100</f>
        <v>0.034</v>
      </c>
      <c r="AG459" s="380">
        <f t="array" aca="true" ref="AG459">INDEX(KM_PCT,MATCH($A459,'Knowledge - Percentages'!$B:$B,0),'Data - Knowledge'!AG$8)/100</f>
        <v>0.034</v>
      </c>
      <c r="AH459" s="380">
        <f t="array" aca="true" ref="AH459">INDEX(KM_PCT,MATCH($A459,'Knowledge - Percentages'!$B:$B,0),'Data - Knowledge'!AH$8)/100</f>
        <v>0.045</v>
      </c>
      <c r="AI459" s="380">
        <f t="array" aca="true" ref="AI459">INDEX(KM_PCT,MATCH($A459,'Knowledge - Percentages'!$B:$B,0),'Data - Knowledge'!AI$8)/100</f>
        <v>0.045</v>
      </c>
      <c r="AJ459" s="380">
        <f t="array" aca="true" ref="AJ459">INDEX(KM_PCT,MATCH($A459,'Knowledge - Percentages'!$B:$B,0),'Data - Knowledge'!AJ$8)/100</f>
        <v>0.045</v>
      </c>
      <c r="AK459" s="380">
        <f t="array" aca="true" ref="AK459">INDEX(KM_PCT,MATCH($A459,'Knowledge - Percentages'!$B:$B,0),'Data - Knowledge'!AK$8)/100</f>
        <v>0.034</v>
      </c>
      <c r="AL459" s="380">
        <f t="array" aca="true" ref="AL459">INDEX(KM_PCT,MATCH($A459,'Knowledge - Percentages'!$B:$B,0),'Data - Knowledge'!AL$8)/100</f>
        <v>0.034</v>
      </c>
      <c r="AM459" s="380">
        <f t="array" aca="true" ref="AM459">INDEX(KM_PCT,MATCH($A459,'Knowledge - Percentages'!$B:$B,0),'Data - Knowledge'!AM$8)/100</f>
        <v>0.034</v>
      </c>
      <c r="AN459" s="380">
        <f t="array" aca="true" ref="AN459">INDEX(KM_PCT,MATCH($A459,'Knowledge - Percentages'!$B:$B,0),'Data - Knowledge'!AN$8)/100</f>
        <v>0.034</v>
      </c>
      <c r="AO459" s="380">
        <f t="array" aca="true" ref="AO459">INDEX(KM_PCT,MATCH($A459,'Knowledge - Percentages'!$B:$B,0),'Data - Knowledge'!AO$8)/100</f>
        <v>0.034</v>
      </c>
      <c r="AP459" s="380">
        <f t="array" aca="true" ref="AP459">INDEX(KM_PCT,MATCH($A459,'Knowledge - Percentages'!$B:$B,0),'Data - Knowledge'!AP$8)/100</f>
        <v>0.034</v>
      </c>
      <c r="AQ459" s="380">
        <f t="array" aca="true" ref="AQ459">INDEX(KM_PCT,MATCH($A459,'Knowledge - Percentages'!$B:$B,0),'Data - Knowledge'!AQ$8)/100</f>
        <v>0.034</v>
      </c>
      <c r="AR459" s="380">
        <f t="array" aca="true" ref="AR459">INDEX(KM_PCT,MATCH($A459,'Knowledge - Percentages'!$B:$B,0),'Data - Knowledge'!AR$8)/100</f>
        <v>0.03</v>
      </c>
      <c r="AS459" s="380">
        <f t="array" aca="true" ref="AS459">INDEX(KM_PCT,MATCH($A459,'Knowledge - Percentages'!$B:$B,0),'Data - Knowledge'!AS$8)/100</f>
        <v>0.03</v>
      </c>
      <c r="AT459" s="380">
        <f t="array" aca="true" ref="AT459">INDEX(KM_PCT,MATCH($A459,'Knowledge - Percentages'!$B:$B,0),'Data - Knowledge'!AT$8)/100</f>
        <v>0.027999999999999997</v>
      </c>
      <c r="AU459" s="380">
        <f t="array" aca="true" ref="AU459">INDEX(KM_PCT,MATCH($A459,'Knowledge - Percentages'!$B:$B,0),'Data - Knowledge'!AU$8)/100</f>
        <v>0.017</v>
      </c>
      <c r="AV459" s="380">
        <f t="array" aca="true" ref="AV459">INDEX(KM_PCT,MATCH($A459,'Knowledge - Percentages'!$B:$B,0),'Data - Knowledge'!AV$8)/100</f>
        <v>0.03</v>
      </c>
      <c r="AW459" s="380">
        <f t="array" aca="true" ref="AW459">INDEX(KM_PCT,MATCH($A459,'Knowledge - Percentages'!$B:$B,0),'Data - Knowledge'!AW$8)/100</f>
        <v>0.03</v>
      </c>
      <c r="AX459" s="380">
        <f t="array" aca="true" ref="AX459">INDEX(KM_PCT,MATCH($A459,'Knowledge - Percentages'!$B:$B,0),'Data - Knowledge'!AX$8)/100</f>
        <v>0.03</v>
      </c>
      <c r="AY459" s="380">
        <f t="array" aca="true" ref="AY459">INDEX(KM_PCT,MATCH($A459,'Knowledge - Percentages'!$B:$B,0),'Data - Knowledge'!AY$8)/100</f>
        <v>0.031</v>
      </c>
      <c r="AZ459" s="380">
        <f t="array" aca="true" ref="AZ459">INDEX(KM_PCT,MATCH($A459,'Knowledge - Percentages'!$B:$B,0),'Data - Knowledge'!AZ$8)/100</f>
        <v>0.031</v>
      </c>
      <c r="BA459" s="380">
        <f t="array" aca="true" ref="BA459">INDEX(KM_PCT,MATCH($A459,'Knowledge - Percentages'!$B:$B,0),'Data - Knowledge'!BA$8)/100</f>
        <v>0.031</v>
      </c>
      <c r="BB459" s="380">
        <f t="array" aca="true" ref="BB459">INDEX(KM_PCT,MATCH($A459,'Knowledge - Percentages'!$B:$B,0),'Data - Knowledge'!BB$8)/100</f>
        <v>0.031</v>
      </c>
      <c r="BC459" s="380">
        <f t="array" aca="true" ref="BC459">INDEX(KM_PCT,MATCH($A459,'Knowledge - Percentages'!$B:$B,0),'Data - Knowledge'!BC$8)/100</f>
        <v>0.031</v>
      </c>
      <c r="BD459" s="380">
        <f t="array" aca="true" ref="BD459">INDEX(KM_PCT,MATCH($A459,'Knowledge - Percentages'!$B:$B,0),'Data - Knowledge'!BD$8)/100</f>
        <v>0.031</v>
      </c>
      <c r="BE459" s="380">
        <f t="array" aca="true" ref="BE459">INDEX(KM_PCT,MATCH($A459,'Knowledge - Percentages'!$B:$B,0),'Data - Knowledge'!BE$8)/100</f>
        <v>0.031</v>
      </c>
      <c r="BF459" s="380">
        <f t="array" aca="true" ref="BF459">INDEX(KM_PCT,MATCH($A459,'Knowledge - Percentages'!$B:$B,0),'Data - Knowledge'!BF$8)/100</f>
        <v>0.02</v>
      </c>
      <c r="BG459" s="380">
        <f t="array" aca="true" ref="BG459">INDEX(KM_PCT,MATCH($A459,'Knowledge - Percentages'!$B:$B,0),'Data - Knowledge'!BG$8)/100</f>
        <v>0.031</v>
      </c>
      <c r="BH459" s="380">
        <f t="array" aca="true" ref="BH459">INDEX(KM_PCT,MATCH($A459,'Knowledge - Percentages'!$B:$B,0),'Data - Knowledge'!BH$8)/100</f>
        <v>0.031</v>
      </c>
      <c r="BI459" s="380">
        <f t="array" aca="true" ref="BI459">INDEX(KM_PCT,MATCH($A459,'Knowledge - Percentages'!$B:$B,0),'Data - Knowledge'!BI$8)/100</f>
        <v>0.026000000000000002</v>
      </c>
      <c r="BJ459" s="380">
        <f t="array" aca="true" ref="BJ459">INDEX(KM_PCT,MATCH($A459,'Knowledge - Percentages'!$B:$B,0),'Data - Knowledge'!BJ$8)/100</f>
        <v>0.031</v>
      </c>
      <c r="BK459" s="380">
        <f t="array" aca="true" ref="BK459">INDEX(KM_PCT,MATCH($A459,'Knowledge - Percentages'!$B:$B,0),'Data - Knowledge'!BK$8)/100</f>
        <v>0.031</v>
      </c>
      <c r="BL459" s="380">
        <f t="array" aca="true" ref="BL459">INDEX(KM_PCT,MATCH($A459,'Knowledge - Percentages'!$B:$B,0),'Data - Knowledge'!BL$8)/100</f>
        <v>0.055999999999999994</v>
      </c>
      <c r="BM459" s="380">
        <f t="array" aca="true" ref="BM459">INDEX(KM_PCT,MATCH($A459,'Knowledge - Percentages'!$B:$B,0),'Data - Knowledge'!BM$8)/100</f>
        <v>0.024</v>
      </c>
      <c r="BN459" s="380">
        <f t="array" aca="true" ref="BN459">INDEX(KM_PCT,MATCH($A459,'Knowledge - Percentages'!$B:$B,0),'Data - Knowledge'!BN$8)/100</f>
        <v>0.027999999999999997</v>
      </c>
      <c r="BO459" s="380">
        <f t="array" aca="true" ref="BO459">INDEX(KM_PCT,MATCH($A459,'Knowledge - Percentages'!$B:$B,0),'Data - Knowledge'!BO$8)/100</f>
        <v>0.03</v>
      </c>
      <c r="BP459" s="380">
        <f t="array" aca="true" ref="BP459">INDEX(KM_PCT,MATCH($A459,'Knowledge - Percentages'!$B:$B,0),'Data - Knowledge'!BP$8)/100</f>
        <v>0.031</v>
      </c>
      <c r="BQ459" s="380">
        <f t="array" aca="true" ref="BQ459">INDEX(KM_PCT,MATCH($A459,'Knowledge - Percentages'!$B:$B,0),'Data - Knowledge'!BQ$8)/100</f>
        <v>0.031</v>
      </c>
    </row>
    <row r="460" spans="1:69">
      <c r="A460" t="s">
        <v>1448</v>
      </c>
      <c r="B460" t="s">
        <v>1195</v>
      </c>
      <c r="C460" t="s">
        <v>1367</v>
      </c>
      <c r="D460" t="s">
        <v>1449</v>
      </c>
      <c r="E460" s="373">
        <f>SUMPRODUCT($K$2:$BQ$2,$K460:$BQ460)/$J$2</f>
        <v>0.017321969696969697</v>
      </c>
      <c r="F460" s="379">
        <f>SUMPRODUCT($K$2:$BQ$2,$K460:$BQ460)</f>
        <v>4.573</v>
      </c>
      <c r="G460" s="373">
        <f>SUMPRODUCT($K$3:$BQ$3,$K460:$BQ460)/$J$3</f>
        <v>0.017349178644763853</v>
      </c>
      <c r="H460" s="379">
        <f>SUMPRODUCT($K$3:$BQ$3,$K460:$BQ460)</f>
        <v>168.98099999999994</v>
      </c>
      <c r="I460" s="373">
        <f>CORREL($K$4:$BQ$4,$K460:$BQ460)</f>
        <v>-0.21046459134744214</v>
      </c>
      <c r="J460" s="379">
        <f>$E460/$G460*100</f>
        <v>99.843168668953851</v>
      </c>
      <c r="K460" s="380">
        <f t="array" aca="true" ref="K460">INDEX(KM_PCT,MATCH($A460,'Knowledge - Percentages'!$B:$B,0),'Data - Knowledge'!K$8)/100</f>
        <v>0.018000000000000002</v>
      </c>
      <c r="L460" s="380">
        <f t="array" aca="true" ref="L460">INDEX(KM_PCT,MATCH($A460,'Knowledge - Percentages'!$B:$B,0),'Data - Knowledge'!L$8)/100</f>
        <v>0.018000000000000002</v>
      </c>
      <c r="M460" s="380">
        <f t="array" aca="true" ref="M460">INDEX(KM_PCT,MATCH($A460,'Knowledge - Percentages'!$B:$B,0),'Data - Knowledge'!M$8)/100</f>
        <v>0.018000000000000002</v>
      </c>
      <c r="N460" s="380">
        <f t="array" aca="true" ref="N460">INDEX(KM_PCT,MATCH($A460,'Knowledge - Percentages'!$B:$B,0),'Data - Knowledge'!N$8)/100</f>
        <v>0.019</v>
      </c>
      <c r="O460" s="380">
        <f t="array" aca="true" ref="O460">INDEX(KM_PCT,MATCH($A460,'Knowledge - Percentages'!$B:$B,0),'Data - Knowledge'!O$8)/100</f>
        <v>0.015</v>
      </c>
      <c r="P460" s="380">
        <f t="array" aca="true" ref="P460">INDEX(KM_PCT,MATCH($A460,'Knowledge - Percentages'!$B:$B,0),'Data - Knowledge'!P$8)/100</f>
        <v>0.019</v>
      </c>
      <c r="Q460" s="380">
        <f t="array" aca="true" ref="Q460">INDEX(KM_PCT,MATCH($A460,'Knowledge - Percentages'!$B:$B,0),'Data - Knowledge'!Q$8)/100</f>
        <v>0.019</v>
      </c>
      <c r="R460" s="380">
        <f t="array" aca="true" ref="R460">INDEX(KM_PCT,MATCH($A460,'Knowledge - Percentages'!$B:$B,0),'Data - Knowledge'!R$8)/100</f>
        <v>0.019</v>
      </c>
      <c r="S460" s="380">
        <f t="array" aca="true" ref="S460">INDEX(KM_PCT,MATCH($A460,'Knowledge - Percentages'!$B:$B,0),'Data - Knowledge'!S$8)/100</f>
        <v>0.019</v>
      </c>
      <c r="T460" s="380">
        <f t="array" aca="true" ref="T460">INDEX(KM_PCT,MATCH($A460,'Knowledge - Percentages'!$B:$B,0),'Data - Knowledge'!T$8)/100</f>
        <v>0.019</v>
      </c>
      <c r="U460" s="380">
        <f t="array" aca="true" ref="U460">INDEX(KM_PCT,MATCH($A460,'Knowledge - Percentages'!$B:$B,0),'Data - Knowledge'!U$8)/100</f>
        <v>0.019</v>
      </c>
      <c r="V460" s="380">
        <f t="array" aca="true" ref="V460">INDEX(KM_PCT,MATCH($A460,'Knowledge - Percentages'!$B:$B,0),'Data - Knowledge'!V$8)/100</f>
        <v>0.019</v>
      </c>
      <c r="W460" s="380">
        <f t="array" aca="true" ref="W460">INDEX(KM_PCT,MATCH($A460,'Knowledge - Percentages'!$B:$B,0),'Data - Knowledge'!W$8)/100</f>
        <v>0.019</v>
      </c>
      <c r="X460" s="380">
        <f t="array" aca="true" ref="X460">INDEX(KM_PCT,MATCH($A460,'Knowledge - Percentages'!$B:$B,0),'Data - Knowledge'!X$8)/100</f>
        <v>0.023</v>
      </c>
      <c r="Y460" s="380">
        <f t="array" aca="true" ref="Y460">INDEX(KM_PCT,MATCH($A460,'Knowledge - Percentages'!$B:$B,0),'Data - Knowledge'!Y$8)/100</f>
        <v>0.025</v>
      </c>
      <c r="Z460" s="380">
        <f t="array" aca="true" ref="Z460">INDEX(KM_PCT,MATCH($A460,'Knowledge - Percentages'!$B:$B,0),'Data - Knowledge'!Z$8)/100</f>
        <v>0.025</v>
      </c>
      <c r="AA460" s="380">
        <f t="array" aca="true" ref="AA460">INDEX(KM_PCT,MATCH($A460,'Knowledge - Percentages'!$B:$B,0),'Data - Knowledge'!AA$8)/100</f>
        <v>0.028999999999999998</v>
      </c>
      <c r="AB460" s="380">
        <f t="array" aca="true" ref="AB460">INDEX(KM_PCT,MATCH($A460,'Knowledge - Percentages'!$B:$B,0),'Data - Knowledge'!AB$8)/100</f>
        <v>0.025</v>
      </c>
      <c r="AC460" s="380">
        <f t="array" aca="true" ref="AC460">INDEX(KM_PCT,MATCH($A460,'Knowledge - Percentages'!$B:$B,0),'Data - Knowledge'!AC$8)/100</f>
        <v>0.027000000000000003</v>
      </c>
      <c r="AD460" s="380">
        <f t="array" aca="true" ref="AD460">INDEX(KM_PCT,MATCH($A460,'Knowledge - Percentages'!$B:$B,0),'Data - Knowledge'!AD$8)/100</f>
        <v>0.025</v>
      </c>
      <c r="AE460" s="380">
        <f t="array" aca="true" ref="AE460">INDEX(KM_PCT,MATCH($A460,'Knowledge - Percentages'!$B:$B,0),'Data - Knowledge'!AE$8)/100</f>
        <v>0.013000000000000001</v>
      </c>
      <c r="AF460" s="380">
        <f t="array" aca="true" ref="AF460">INDEX(KM_PCT,MATCH($A460,'Knowledge - Percentages'!$B:$B,0),'Data - Knowledge'!AF$8)/100</f>
        <v>0.012</v>
      </c>
      <c r="AG460" s="380">
        <f t="array" aca="true" ref="AG460">INDEX(KM_PCT,MATCH($A460,'Knowledge - Percentages'!$B:$B,0),'Data - Knowledge'!AG$8)/100</f>
        <v>0.013000000000000001</v>
      </c>
      <c r="AH460" s="380">
        <f t="array" aca="true" ref="AH460">INDEX(KM_PCT,MATCH($A460,'Knowledge - Percentages'!$B:$B,0),'Data - Knowledge'!AH$8)/100</f>
        <v>0.018000000000000002</v>
      </c>
      <c r="AI460" s="380">
        <f t="array" aca="true" ref="AI460">INDEX(KM_PCT,MATCH($A460,'Knowledge - Percentages'!$B:$B,0),'Data - Knowledge'!AI$8)/100</f>
        <v>0.037000000000000005</v>
      </c>
      <c r="AJ460" s="380">
        <f t="array" aca="true" ref="AJ460">INDEX(KM_PCT,MATCH($A460,'Knowledge - Percentages'!$B:$B,0),'Data - Knowledge'!AJ$8)/100</f>
        <v>0.018000000000000002</v>
      </c>
      <c r="AK460" s="380">
        <f t="array" aca="true" ref="AK460">INDEX(KM_PCT,MATCH($A460,'Knowledge - Percentages'!$B:$B,0),'Data - Knowledge'!AK$8)/100</f>
        <v>0.0069999999999999993</v>
      </c>
      <c r="AL460" s="380">
        <f t="array" aca="true" ref="AL460">INDEX(KM_PCT,MATCH($A460,'Knowledge - Percentages'!$B:$B,0),'Data - Knowledge'!AL$8)/100</f>
        <v>0.015</v>
      </c>
      <c r="AM460" s="380">
        <f t="array" aca="true" ref="AM460">INDEX(KM_PCT,MATCH($A460,'Knowledge - Percentages'!$B:$B,0),'Data - Knowledge'!AM$8)/100</f>
        <v>0.015</v>
      </c>
      <c r="AN460" s="380">
        <f t="array" aca="true" ref="AN460">INDEX(KM_PCT,MATCH($A460,'Knowledge - Percentages'!$B:$B,0),'Data - Knowledge'!AN$8)/100</f>
        <v>0.015</v>
      </c>
      <c r="AO460" s="380">
        <f t="array" aca="true" ref="AO460">INDEX(KM_PCT,MATCH($A460,'Knowledge - Percentages'!$B:$B,0),'Data - Knowledge'!AO$8)/100</f>
        <v>0.015</v>
      </c>
      <c r="AP460" s="380">
        <f t="array" aca="true" ref="AP460">INDEX(KM_PCT,MATCH($A460,'Knowledge - Percentages'!$B:$B,0),'Data - Knowledge'!AP$8)/100</f>
        <v>0.015</v>
      </c>
      <c r="AQ460" s="380">
        <f t="array" aca="true" ref="AQ460">INDEX(KM_PCT,MATCH($A460,'Knowledge - Percentages'!$B:$B,0),'Data - Knowledge'!AQ$8)/100</f>
        <v>0.01</v>
      </c>
      <c r="AR460" s="380">
        <f t="array" aca="true" ref="AR460">INDEX(KM_PCT,MATCH($A460,'Knowledge - Percentages'!$B:$B,0),'Data - Knowledge'!AR$8)/100</f>
        <v>0.059000000000000004</v>
      </c>
      <c r="AS460" s="380">
        <f t="array" aca="true" ref="AS460">INDEX(KM_PCT,MATCH($A460,'Knowledge - Percentages'!$B:$B,0),'Data - Knowledge'!AS$8)/100</f>
        <v>0.036000000000000004</v>
      </c>
      <c r="AT460" s="380">
        <f t="array" aca="true" ref="AT460">INDEX(KM_PCT,MATCH($A460,'Knowledge - Percentages'!$B:$B,0),'Data - Knowledge'!AT$8)/100</f>
        <v>0.036000000000000004</v>
      </c>
      <c r="AU460" s="380">
        <f t="array" aca="true" ref="AU460">INDEX(KM_PCT,MATCH($A460,'Knowledge - Percentages'!$B:$B,0),'Data - Knowledge'!AU$8)/100</f>
        <v>0.019</v>
      </c>
      <c r="AV460" s="380">
        <f t="array" aca="true" ref="AV460">INDEX(KM_PCT,MATCH($A460,'Knowledge - Percentages'!$B:$B,0),'Data - Knowledge'!AV$8)/100</f>
        <v>0.019</v>
      </c>
      <c r="AW460" s="380">
        <f t="array" aca="true" ref="AW460">INDEX(KM_PCT,MATCH($A460,'Knowledge - Percentages'!$B:$B,0),'Data - Knowledge'!AW$8)/100</f>
        <v>0.016</v>
      </c>
      <c r="AX460" s="380">
        <f t="array" aca="true" ref="AX460">INDEX(KM_PCT,MATCH($A460,'Knowledge - Percentages'!$B:$B,0),'Data - Knowledge'!AX$8)/100</f>
        <v>0.019</v>
      </c>
      <c r="AY460" s="380">
        <f t="array" aca="true" ref="AY460">INDEX(KM_PCT,MATCH($A460,'Knowledge - Percentages'!$B:$B,0),'Data - Knowledge'!AY$8)/100</f>
        <v>0.013000000000000001</v>
      </c>
      <c r="AZ460" s="380">
        <f t="array" aca="true" ref="AZ460">INDEX(KM_PCT,MATCH($A460,'Knowledge - Percentages'!$B:$B,0),'Data - Knowledge'!AZ$8)/100</f>
        <v>0.019</v>
      </c>
      <c r="BA460" s="380">
        <f t="array" aca="true" ref="BA460">INDEX(KM_PCT,MATCH($A460,'Knowledge - Percentages'!$B:$B,0),'Data - Knowledge'!BA$8)/100</f>
        <v>0.019</v>
      </c>
      <c r="BB460" s="380">
        <f t="array" aca="true" ref="BB460">INDEX(KM_PCT,MATCH($A460,'Knowledge - Percentages'!$B:$B,0),'Data - Knowledge'!BB$8)/100</f>
        <v>0.019</v>
      </c>
      <c r="BC460" s="380">
        <f t="array" aca="true" ref="BC460">INDEX(KM_PCT,MATCH($A460,'Knowledge - Percentages'!$B:$B,0),'Data - Knowledge'!BC$8)/100</f>
        <v>0.024</v>
      </c>
      <c r="BD460" s="380">
        <f t="array" aca="true" ref="BD460">INDEX(KM_PCT,MATCH($A460,'Knowledge - Percentages'!$B:$B,0),'Data - Knowledge'!BD$8)/100</f>
        <v>0.027000000000000003</v>
      </c>
      <c r="BE460" s="380">
        <f t="array" aca="true" ref="BE460">INDEX(KM_PCT,MATCH($A460,'Knowledge - Percentages'!$B:$B,0),'Data - Knowledge'!BE$8)/100</f>
        <v>0.019</v>
      </c>
      <c r="BF460" s="380">
        <f t="array" aca="true" ref="BF460">INDEX(KM_PCT,MATCH($A460,'Knowledge - Percentages'!$B:$B,0),'Data - Knowledge'!BF$8)/100</f>
        <v>0.019</v>
      </c>
      <c r="BG460" s="380">
        <f t="array" aca="true" ref="BG460">INDEX(KM_PCT,MATCH($A460,'Knowledge - Percentages'!$B:$B,0),'Data - Knowledge'!BG$8)/100</f>
        <v>0.019</v>
      </c>
      <c r="BH460" s="380">
        <f t="array" aca="true" ref="BH460">INDEX(KM_PCT,MATCH($A460,'Knowledge - Percentages'!$B:$B,0),'Data - Knowledge'!BH$8)/100</f>
        <v>0.019</v>
      </c>
      <c r="BI460" s="380">
        <f t="array" aca="true" ref="BI460">INDEX(KM_PCT,MATCH($A460,'Knowledge - Percentages'!$B:$B,0),'Data - Knowledge'!BI$8)/100</f>
        <v>0.019</v>
      </c>
      <c r="BJ460" s="380">
        <f t="array" aca="true" ref="BJ460">INDEX(KM_PCT,MATCH($A460,'Knowledge - Percentages'!$B:$B,0),'Data - Knowledge'!BJ$8)/100</f>
        <v>0.018000000000000002</v>
      </c>
      <c r="BK460" s="380">
        <f t="array" aca="true" ref="BK460">INDEX(KM_PCT,MATCH($A460,'Knowledge - Percentages'!$B:$B,0),'Data - Knowledge'!BK$8)/100</f>
        <v>0.04</v>
      </c>
      <c r="BL460" s="380">
        <f t="array" aca="true" ref="BL460">INDEX(KM_PCT,MATCH($A460,'Knowledge - Percentages'!$B:$B,0),'Data - Knowledge'!BL$8)/100</f>
        <v>0.019</v>
      </c>
      <c r="BM460" s="380">
        <f t="array" aca="true" ref="BM460">INDEX(KM_PCT,MATCH($A460,'Knowledge - Percentages'!$B:$B,0),'Data - Knowledge'!BM$8)/100</f>
        <v>0.019</v>
      </c>
      <c r="BN460" s="380">
        <f t="array" aca="true" ref="BN460">INDEX(KM_PCT,MATCH($A460,'Knowledge - Percentages'!$B:$B,0),'Data - Knowledge'!BN$8)/100</f>
        <v>0.019</v>
      </c>
      <c r="BO460" s="380">
        <f t="array" aca="true" ref="BO460">INDEX(KM_PCT,MATCH($A460,'Knowledge - Percentages'!$B:$B,0),'Data - Knowledge'!BO$8)/100</f>
        <v>0.019</v>
      </c>
      <c r="BP460" s="380">
        <f t="array" aca="true" ref="BP460">INDEX(KM_PCT,MATCH($A460,'Knowledge - Percentages'!$B:$B,0),'Data - Knowledge'!BP$8)/100</f>
        <v>0.019</v>
      </c>
      <c r="BQ460" s="380">
        <f t="array" aca="true" ref="BQ460">INDEX(KM_PCT,MATCH($A460,'Knowledge - Percentages'!$B:$B,0),'Data - Knowledge'!BQ$8)/100</f>
        <v>0.019</v>
      </c>
    </row>
    <row r="461" spans="1:69">
      <c r="A461" t="s">
        <v>796</v>
      </c>
      <c r="B461" t="s">
        <v>1195</v>
      </c>
      <c r="C461" t="s">
        <v>1367</v>
      </c>
      <c r="D461" t="s">
        <v>797</v>
      </c>
      <c r="E461" s="373">
        <f>SUMPRODUCT($K$2:$BQ$2,$K461:$BQ461)/$J$2</f>
        <v>0.0634280303030303</v>
      </c>
      <c r="F461" s="379">
        <f>SUMPRODUCT($K$2:$BQ$2,$K461:$BQ461)</f>
        <v>16.745</v>
      </c>
      <c r="G461" s="373">
        <f>SUMPRODUCT($K$3:$BQ$3,$K461:$BQ461)/$J$3</f>
        <v>0.087844455852156056</v>
      </c>
      <c r="H461" s="379">
        <f>SUMPRODUCT($K$3:$BQ$3,$K461:$BQ461)</f>
        <v>855.605</v>
      </c>
      <c r="I461" s="373">
        <f>CORREL($K$4:$BQ$4,$K461:$BQ461)</f>
        <v>-0.38434190252007622</v>
      </c>
      <c r="J461" s="379">
        <f>$E461/$G461*100</f>
        <v>72.2049327845811</v>
      </c>
      <c r="K461" s="380">
        <f t="array" aca="true" ref="K461">INDEX(KM_PCT,MATCH($A461,'Knowledge - Percentages'!$B:$B,0),'Data - Knowledge'!K$8)/100</f>
        <v>0.091</v>
      </c>
      <c r="L461" s="380">
        <f t="array" aca="true" ref="L461">INDEX(KM_PCT,MATCH($A461,'Knowledge - Percentages'!$B:$B,0),'Data - Knowledge'!L$8)/100</f>
        <v>0.091</v>
      </c>
      <c r="M461" s="380">
        <f t="array" aca="true" ref="M461">INDEX(KM_PCT,MATCH($A461,'Knowledge - Percentages'!$B:$B,0),'Data - Knowledge'!M$8)/100</f>
        <v>0.113</v>
      </c>
      <c r="N461" s="380">
        <f t="array" aca="true" ref="N461">INDEX(KM_PCT,MATCH($A461,'Knowledge - Percentages'!$B:$B,0),'Data - Knowledge'!N$8)/100</f>
        <v>0.092</v>
      </c>
      <c r="O461" s="380">
        <f t="array" aca="true" ref="O461">INDEX(KM_PCT,MATCH($A461,'Knowledge - Percentages'!$B:$B,0),'Data - Knowledge'!O$8)/100</f>
        <v>0.121</v>
      </c>
      <c r="P461" s="380">
        <f t="array" aca="true" ref="P461">INDEX(KM_PCT,MATCH($A461,'Knowledge - Percentages'!$B:$B,0),'Data - Knowledge'!P$8)/100</f>
        <v>0.092</v>
      </c>
      <c r="Q461" s="380">
        <f t="array" aca="true" ref="Q461">INDEX(KM_PCT,MATCH($A461,'Knowledge - Percentages'!$B:$B,0),'Data - Knowledge'!Q$8)/100</f>
        <v>0.071</v>
      </c>
      <c r="R461" s="380">
        <f t="array" aca="true" ref="R461">INDEX(KM_PCT,MATCH($A461,'Knowledge - Percentages'!$B:$B,0),'Data - Knowledge'!R$8)/100</f>
        <v>0.092</v>
      </c>
      <c r="S461" s="380">
        <f t="array" aca="true" ref="S461">INDEX(KM_PCT,MATCH($A461,'Knowledge - Percentages'!$B:$B,0),'Data - Knowledge'!S$8)/100</f>
        <v>0.096</v>
      </c>
      <c r="T461" s="380">
        <f t="array" aca="true" ref="T461">INDEX(KM_PCT,MATCH($A461,'Knowledge - Percentages'!$B:$B,0),'Data - Knowledge'!T$8)/100</f>
        <v>0.091</v>
      </c>
      <c r="U461" s="380">
        <f t="array" aca="true" ref="U461">INDEX(KM_PCT,MATCH($A461,'Knowledge - Percentages'!$B:$B,0),'Data - Knowledge'!U$8)/100</f>
        <v>0.072000000000000008</v>
      </c>
      <c r="V461" s="380">
        <f t="array" aca="true" ref="V461">INDEX(KM_PCT,MATCH($A461,'Knowledge - Percentages'!$B:$B,0),'Data - Knowledge'!V$8)/100</f>
        <v>0.1</v>
      </c>
      <c r="W461" s="380">
        <f t="array" aca="true" ref="W461">INDEX(KM_PCT,MATCH($A461,'Knowledge - Percentages'!$B:$B,0),'Data - Knowledge'!W$8)/100</f>
        <v>0.091</v>
      </c>
      <c r="X461" s="380">
        <f t="array" aca="true" ref="X461">INDEX(KM_PCT,MATCH($A461,'Knowledge - Percentages'!$B:$B,0),'Data - Knowledge'!X$8)/100</f>
        <v>0.08900000000000001</v>
      </c>
      <c r="Y461" s="380">
        <f t="array" aca="true" ref="Y461">INDEX(KM_PCT,MATCH($A461,'Knowledge - Percentages'!$B:$B,0),'Data - Knowledge'!Y$8)/100</f>
        <v>0.08900000000000001</v>
      </c>
      <c r="Z461" s="380">
        <f t="array" aca="true" ref="Z461">INDEX(KM_PCT,MATCH($A461,'Knowledge - Percentages'!$B:$B,0),'Data - Knowledge'!Z$8)/100</f>
        <v>0.08900000000000001</v>
      </c>
      <c r="AA461" s="380">
        <f t="array" aca="true" ref="AA461">INDEX(KM_PCT,MATCH($A461,'Knowledge - Percentages'!$B:$B,0),'Data - Knowledge'!AA$8)/100</f>
        <v>0.09</v>
      </c>
      <c r="AB461" s="380">
        <f t="array" aca="true" ref="AB461">INDEX(KM_PCT,MATCH($A461,'Knowledge - Percentages'!$B:$B,0),'Data - Knowledge'!AB$8)/100</f>
        <v>0.077</v>
      </c>
      <c r="AC461" s="380">
        <f t="array" aca="true" ref="AC461">INDEX(KM_PCT,MATCH($A461,'Knowledge - Percentages'!$B:$B,0),'Data - Knowledge'!AC$8)/100</f>
        <v>0.077</v>
      </c>
      <c r="AD461" s="380">
        <f t="array" aca="true" ref="AD461">INDEX(KM_PCT,MATCH($A461,'Knowledge - Percentages'!$B:$B,0),'Data - Knowledge'!AD$8)/100</f>
        <v>0.077</v>
      </c>
      <c r="AE461" s="380">
        <f t="array" aca="true" ref="AE461">INDEX(KM_PCT,MATCH($A461,'Knowledge - Percentages'!$B:$B,0),'Data - Knowledge'!AE$8)/100</f>
        <v>0.086</v>
      </c>
      <c r="AF461" s="380">
        <f t="array" aca="true" ref="AF461">INDEX(KM_PCT,MATCH($A461,'Knowledge - Percentages'!$B:$B,0),'Data - Knowledge'!AF$8)/100</f>
        <v>0.086</v>
      </c>
      <c r="AG461" s="380">
        <f t="array" aca="true" ref="AG461">INDEX(KM_PCT,MATCH($A461,'Knowledge - Percentages'!$B:$B,0),'Data - Knowledge'!AG$8)/100</f>
        <v>0.087</v>
      </c>
      <c r="AH461" s="380">
        <f t="array" aca="true" ref="AH461">INDEX(KM_PCT,MATCH($A461,'Knowledge - Percentages'!$B:$B,0),'Data - Knowledge'!AH$8)/100</f>
        <v>0.091</v>
      </c>
      <c r="AI461" s="380">
        <f t="array" aca="true" ref="AI461">INDEX(KM_PCT,MATCH($A461,'Knowledge - Percentages'!$B:$B,0),'Data - Knowledge'!AI$8)/100</f>
        <v>0.086</v>
      </c>
      <c r="AJ461" s="380">
        <f t="array" aca="true" ref="AJ461">INDEX(KM_PCT,MATCH($A461,'Knowledge - Percentages'!$B:$B,0),'Data - Knowledge'!AJ$8)/100</f>
        <v>0.086</v>
      </c>
      <c r="AK461" s="380">
        <f t="array" aca="true" ref="AK461">INDEX(KM_PCT,MATCH($A461,'Knowledge - Percentages'!$B:$B,0),'Data - Knowledge'!AK$8)/100</f>
        <v>0.086</v>
      </c>
      <c r="AL461" s="380">
        <f t="array" aca="true" ref="AL461">INDEX(KM_PCT,MATCH($A461,'Knowledge - Percentages'!$B:$B,0),'Data - Knowledge'!AL$8)/100</f>
        <v>0.084</v>
      </c>
      <c r="AM461" s="380">
        <f t="array" aca="true" ref="AM461">INDEX(KM_PCT,MATCH($A461,'Knowledge - Percentages'!$B:$B,0),'Data - Knowledge'!AM$8)/100</f>
        <v>0.086</v>
      </c>
      <c r="AN461" s="380">
        <f t="array" aca="true" ref="AN461">INDEX(KM_PCT,MATCH($A461,'Knowledge - Percentages'!$B:$B,0),'Data - Knowledge'!AN$8)/100</f>
        <v>0.086</v>
      </c>
      <c r="AO461" s="380">
        <f t="array" aca="true" ref="AO461">INDEX(KM_PCT,MATCH($A461,'Knowledge - Percentages'!$B:$B,0),'Data - Knowledge'!AO$8)/100</f>
        <v>0.086</v>
      </c>
      <c r="AP461" s="380">
        <f t="array" aca="true" ref="AP461">INDEX(KM_PCT,MATCH($A461,'Knowledge - Percentages'!$B:$B,0),'Data - Knowledge'!AP$8)/100</f>
        <v>0.10800000000000001</v>
      </c>
      <c r="AQ461" s="380">
        <f t="array" aca="true" ref="AQ461">INDEX(KM_PCT,MATCH($A461,'Knowledge - Percentages'!$B:$B,0),'Data - Knowledge'!AQ$8)/100</f>
        <v>0.094</v>
      </c>
      <c r="AR461" s="380">
        <f t="array" aca="true" ref="AR461">INDEX(KM_PCT,MATCH($A461,'Knowledge - Percentages'!$B:$B,0),'Data - Knowledge'!AR$8)/100</f>
        <v>0.069</v>
      </c>
      <c r="AS461" s="380">
        <f t="array" aca="true" ref="AS461">INDEX(KM_PCT,MATCH($A461,'Knowledge - Percentages'!$B:$B,0),'Data - Knowledge'!AS$8)/100</f>
        <v>0.069</v>
      </c>
      <c r="AT461" s="380">
        <f t="array" aca="true" ref="AT461">INDEX(KM_PCT,MATCH($A461,'Knowledge - Percentages'!$B:$B,0),'Data - Knowledge'!AT$8)/100</f>
        <v>0.069</v>
      </c>
      <c r="AU461" s="380">
        <f t="array" aca="true" ref="AU461">INDEX(KM_PCT,MATCH($A461,'Knowledge - Percentages'!$B:$B,0),'Data - Knowledge'!AU$8)/100</f>
        <v>0.073</v>
      </c>
      <c r="AV461" s="380">
        <f t="array" aca="true" ref="AV461">INDEX(KM_PCT,MATCH($A461,'Knowledge - Percentages'!$B:$B,0),'Data - Knowledge'!AV$8)/100</f>
        <v>0.08199999999999999</v>
      </c>
      <c r="AW461" s="380">
        <f t="array" aca="true" ref="AW461">INDEX(KM_PCT,MATCH($A461,'Knowledge - Percentages'!$B:$B,0),'Data - Knowledge'!AW$8)/100</f>
        <v>0.073</v>
      </c>
      <c r="AX461" s="380">
        <f t="array" aca="true" ref="AX461">INDEX(KM_PCT,MATCH($A461,'Knowledge - Percentages'!$B:$B,0),'Data - Knowledge'!AX$8)/100</f>
        <v>0.073</v>
      </c>
      <c r="AY461" s="380">
        <f t="array" aca="true" ref="AY461">INDEX(KM_PCT,MATCH($A461,'Knowledge - Percentages'!$B:$B,0),'Data - Knowledge'!AY$8)/100</f>
        <v>0.067</v>
      </c>
      <c r="AZ461" s="380">
        <f t="array" aca="true" ref="AZ461">INDEX(KM_PCT,MATCH($A461,'Knowledge - Percentages'!$B:$B,0),'Data - Knowledge'!AZ$8)/100</f>
        <v>0.067</v>
      </c>
      <c r="BA461" s="380">
        <f t="array" aca="true" ref="BA461">INDEX(KM_PCT,MATCH($A461,'Knowledge - Percentages'!$B:$B,0),'Data - Knowledge'!BA$8)/100</f>
        <v>0.067</v>
      </c>
      <c r="BB461" s="380">
        <f t="array" aca="true" ref="BB461">INDEX(KM_PCT,MATCH($A461,'Knowledge - Percentages'!$B:$B,0),'Data - Knowledge'!BB$8)/100</f>
        <v>0.05</v>
      </c>
      <c r="BC461" s="380">
        <f t="array" aca="true" ref="BC461">INDEX(KM_PCT,MATCH($A461,'Knowledge - Percentages'!$B:$B,0),'Data - Knowledge'!BC$8)/100</f>
        <v>0.061</v>
      </c>
      <c r="BD461" s="380">
        <f t="array" aca="true" ref="BD461">INDEX(KM_PCT,MATCH($A461,'Knowledge - Percentages'!$B:$B,0),'Data - Knowledge'!BD$8)/100</f>
        <v>0.061</v>
      </c>
      <c r="BE461" s="380">
        <f t="array" aca="true" ref="BE461">INDEX(KM_PCT,MATCH($A461,'Knowledge - Percentages'!$B:$B,0),'Data - Knowledge'!BE$8)/100</f>
        <v>0.057999999999999996</v>
      </c>
      <c r="BF461" s="380">
        <f t="array" aca="true" ref="BF461">INDEX(KM_PCT,MATCH($A461,'Knowledge - Percentages'!$B:$B,0),'Data - Knowledge'!BF$8)/100</f>
        <v>0.061</v>
      </c>
      <c r="BG461" s="380">
        <f t="array" aca="true" ref="BG461">INDEX(KM_PCT,MATCH($A461,'Knowledge - Percentages'!$B:$B,0),'Data - Knowledge'!BG$8)/100</f>
        <v>0.062</v>
      </c>
      <c r="BH461" s="380">
        <f t="array" aca="true" ref="BH461">INDEX(KM_PCT,MATCH($A461,'Knowledge - Percentages'!$B:$B,0),'Data - Knowledge'!BH$8)/100</f>
        <v>0.062</v>
      </c>
      <c r="BI461" s="380">
        <f t="array" aca="true" ref="BI461">INDEX(KM_PCT,MATCH($A461,'Knowledge - Percentages'!$B:$B,0),'Data - Knowledge'!BI$8)/100</f>
        <v>0.062</v>
      </c>
      <c r="BJ461" s="380">
        <f t="array" aca="true" ref="BJ461">INDEX(KM_PCT,MATCH($A461,'Knowledge - Percentages'!$B:$B,0),'Data - Knowledge'!BJ$8)/100</f>
        <v>0.044000000000000004</v>
      </c>
      <c r="BK461" s="380">
        <f t="array" aca="true" ref="BK461">INDEX(KM_PCT,MATCH($A461,'Knowledge - Percentages'!$B:$B,0),'Data - Knowledge'!BK$8)/100</f>
        <v>0.047</v>
      </c>
      <c r="BL461" s="380">
        <f t="array" aca="true" ref="BL461">INDEX(KM_PCT,MATCH($A461,'Knowledge - Percentages'!$B:$B,0),'Data - Knowledge'!BL$8)/100</f>
        <v>0.047</v>
      </c>
      <c r="BM461" s="380">
        <f t="array" aca="true" ref="BM461">INDEX(KM_PCT,MATCH($A461,'Knowledge - Percentages'!$B:$B,0),'Data - Knowledge'!BM$8)/100</f>
        <v>0.047</v>
      </c>
      <c r="BN461" s="380">
        <f t="array" aca="true" ref="BN461">INDEX(KM_PCT,MATCH($A461,'Knowledge - Percentages'!$B:$B,0),'Data - Knowledge'!BN$8)/100</f>
        <v>0.047</v>
      </c>
      <c r="BO461" s="380">
        <f t="array" aca="true" ref="BO461">INDEX(KM_PCT,MATCH($A461,'Knowledge - Percentages'!$B:$B,0),'Data - Knowledge'!BO$8)/100</f>
        <v>0.048</v>
      </c>
      <c r="BP461" s="380">
        <f t="array" aca="true" ref="BP461">INDEX(KM_PCT,MATCH($A461,'Knowledge - Percentages'!$B:$B,0),'Data - Knowledge'!BP$8)/100</f>
        <v>0.052000000000000005</v>
      </c>
      <c r="BQ461" s="380">
        <f t="array" aca="true" ref="BQ461">INDEX(KM_PCT,MATCH($A461,'Knowledge - Percentages'!$B:$B,0),'Data - Knowledge'!BQ$8)/100</f>
        <v>0.052000000000000005</v>
      </c>
    </row>
    <row r="462" spans="1:69">
      <c r="A462" t="s">
        <v>1450</v>
      </c>
      <c r="B462" t="s">
        <v>1195</v>
      </c>
      <c r="C462" t="s">
        <v>1367</v>
      </c>
      <c r="D462" t="s">
        <v>1451</v>
      </c>
      <c r="E462" s="373">
        <f>SUMPRODUCT($K$2:$BQ$2,$K462:$BQ462)/$J$2</f>
        <v>0.065340909090909088</v>
      </c>
      <c r="F462" s="379">
        <f>SUMPRODUCT($K$2:$BQ$2,$K462:$BQ462)</f>
        <v>17.25</v>
      </c>
      <c r="G462" s="373">
        <f>SUMPRODUCT($K$3:$BQ$3,$K462:$BQ462)/$J$3</f>
        <v>0.0691393223819302</v>
      </c>
      <c r="H462" s="379">
        <f>SUMPRODUCT($K$3:$BQ$3,$K462:$BQ462)</f>
        <v>673.41700000000014</v>
      </c>
      <c r="I462" s="373">
        <f>CORREL($K$4:$BQ$4,$K462:$BQ462)</f>
        <v>-0.1682265098214599</v>
      </c>
      <c r="J462" s="379">
        <f>$E462/$G462*100</f>
        <v>94.5061461984854</v>
      </c>
      <c r="K462" s="380">
        <f t="array" aca="true" ref="K462">INDEX(KM_PCT,MATCH($A462,'Knowledge - Percentages'!$B:$B,0),'Data - Knowledge'!K$8)/100</f>
        <v>0.07</v>
      </c>
      <c r="L462" s="380">
        <f t="array" aca="true" ref="L462">INDEX(KM_PCT,MATCH($A462,'Knowledge - Percentages'!$B:$B,0),'Data - Knowledge'!L$8)/100</f>
        <v>0.07</v>
      </c>
      <c r="M462" s="380">
        <f t="array" aca="true" ref="M462">INDEX(KM_PCT,MATCH($A462,'Knowledge - Percentages'!$B:$B,0),'Data - Knowledge'!M$8)/100</f>
        <v>0.07</v>
      </c>
      <c r="N462" s="380">
        <f t="array" aca="true" ref="N462">INDEX(KM_PCT,MATCH($A462,'Knowledge - Percentages'!$B:$B,0),'Data - Knowledge'!N$8)/100</f>
        <v>0.07400000000000001</v>
      </c>
      <c r="O462" s="380">
        <f t="array" aca="true" ref="O462">INDEX(KM_PCT,MATCH($A462,'Knowledge - Percentages'!$B:$B,0),'Data - Knowledge'!O$8)/100</f>
        <v>0.07400000000000001</v>
      </c>
      <c r="P462" s="380">
        <f t="array" aca="true" ref="P462">INDEX(KM_PCT,MATCH($A462,'Knowledge - Percentages'!$B:$B,0),'Data - Knowledge'!P$8)/100</f>
        <v>0.07400000000000001</v>
      </c>
      <c r="Q462" s="380">
        <f t="array" aca="true" ref="Q462">INDEX(KM_PCT,MATCH($A462,'Knowledge - Percentages'!$B:$B,0),'Data - Knowledge'!Q$8)/100</f>
        <v>0.07400000000000001</v>
      </c>
      <c r="R462" s="380">
        <f t="array" aca="true" ref="R462">INDEX(KM_PCT,MATCH($A462,'Knowledge - Percentages'!$B:$B,0),'Data - Knowledge'!R$8)/100</f>
        <v>0.07400000000000001</v>
      </c>
      <c r="S462" s="380">
        <f t="array" aca="true" ref="S462">INDEX(KM_PCT,MATCH($A462,'Knowledge - Percentages'!$B:$B,0),'Data - Knowledge'!S$8)/100</f>
        <v>0.07400000000000001</v>
      </c>
      <c r="T462" s="380">
        <f t="array" aca="true" ref="T462">INDEX(KM_PCT,MATCH($A462,'Knowledge - Percentages'!$B:$B,0),'Data - Knowledge'!T$8)/100</f>
        <v>0.075</v>
      </c>
      <c r="U462" s="380">
        <f t="array" aca="true" ref="U462">INDEX(KM_PCT,MATCH($A462,'Knowledge - Percentages'!$B:$B,0),'Data - Knowledge'!U$8)/100</f>
        <v>0.055</v>
      </c>
      <c r="V462" s="380">
        <f t="array" aca="true" ref="V462">INDEX(KM_PCT,MATCH($A462,'Knowledge - Percentages'!$B:$B,0),'Data - Knowledge'!V$8)/100</f>
        <v>0.065</v>
      </c>
      <c r="W462" s="380">
        <f t="array" aca="true" ref="W462">INDEX(KM_PCT,MATCH($A462,'Knowledge - Percentages'!$B:$B,0),'Data - Knowledge'!W$8)/100</f>
        <v>0.067</v>
      </c>
      <c r="X462" s="380">
        <f t="array" aca="true" ref="X462">INDEX(KM_PCT,MATCH($A462,'Knowledge - Percentages'!$B:$B,0),'Data - Knowledge'!X$8)/100</f>
        <v>0.073</v>
      </c>
      <c r="Y462" s="380">
        <f t="array" aca="true" ref="Y462">INDEX(KM_PCT,MATCH($A462,'Knowledge - Percentages'!$B:$B,0),'Data - Knowledge'!Y$8)/100</f>
        <v>0.07</v>
      </c>
      <c r="Z462" s="380">
        <f t="array" aca="true" ref="Z462">INDEX(KM_PCT,MATCH($A462,'Knowledge - Percentages'!$B:$B,0),'Data - Knowledge'!Z$8)/100</f>
        <v>0.07</v>
      </c>
      <c r="AA462" s="380">
        <f t="array" aca="true" ref="AA462">INDEX(KM_PCT,MATCH($A462,'Knowledge - Percentages'!$B:$B,0),'Data - Knowledge'!AA$8)/100</f>
        <v>0.07</v>
      </c>
      <c r="AB462" s="380">
        <f t="array" aca="true" ref="AB462">INDEX(KM_PCT,MATCH($A462,'Knowledge - Percentages'!$B:$B,0),'Data - Knowledge'!AB$8)/100</f>
        <v>0.07</v>
      </c>
      <c r="AC462" s="380">
        <f t="array" aca="true" ref="AC462">INDEX(KM_PCT,MATCH($A462,'Knowledge - Percentages'!$B:$B,0),'Data - Knowledge'!AC$8)/100</f>
        <v>0.07</v>
      </c>
      <c r="AD462" s="380">
        <f t="array" aca="true" ref="AD462">INDEX(KM_PCT,MATCH($A462,'Knowledge - Percentages'!$B:$B,0),'Data - Knowledge'!AD$8)/100</f>
        <v>0.07</v>
      </c>
      <c r="AE462" s="380">
        <f t="array" aca="true" ref="AE462">INDEX(KM_PCT,MATCH($A462,'Knowledge - Percentages'!$B:$B,0),'Data - Knowledge'!AE$8)/100</f>
        <v>0.07</v>
      </c>
      <c r="AF462" s="380">
        <f t="array" aca="true" ref="AF462">INDEX(KM_PCT,MATCH($A462,'Knowledge - Percentages'!$B:$B,0),'Data - Knowledge'!AF$8)/100</f>
        <v>0.07</v>
      </c>
      <c r="AG462" s="380">
        <f t="array" aca="true" ref="AG462">INDEX(KM_PCT,MATCH($A462,'Knowledge - Percentages'!$B:$B,0),'Data - Knowledge'!AG$8)/100</f>
        <v>0.07</v>
      </c>
      <c r="AH462" s="380">
        <f t="array" aca="true" ref="AH462">INDEX(KM_PCT,MATCH($A462,'Knowledge - Percentages'!$B:$B,0),'Data - Knowledge'!AH$8)/100</f>
        <v>0.078</v>
      </c>
      <c r="AI462" s="380">
        <f t="array" aca="true" ref="AI462">INDEX(KM_PCT,MATCH($A462,'Knowledge - Percentages'!$B:$B,0),'Data - Knowledge'!AI$8)/100</f>
        <v>0.07400000000000001</v>
      </c>
      <c r="AJ462" s="380">
        <f t="array" aca="true" ref="AJ462">INDEX(KM_PCT,MATCH($A462,'Knowledge - Percentages'!$B:$B,0),'Data - Knowledge'!AJ$8)/100</f>
        <v>0.07400000000000001</v>
      </c>
      <c r="AK462" s="380">
        <f t="array" aca="true" ref="AK462">INDEX(KM_PCT,MATCH($A462,'Knowledge - Percentages'!$B:$B,0),'Data - Knowledge'!AK$8)/100</f>
        <v>0.071</v>
      </c>
      <c r="AL462" s="380">
        <f t="array" aca="true" ref="AL462">INDEX(KM_PCT,MATCH($A462,'Knowledge - Percentages'!$B:$B,0),'Data - Knowledge'!AL$8)/100</f>
        <v>0.071</v>
      </c>
      <c r="AM462" s="380">
        <f t="array" aca="true" ref="AM462">INDEX(KM_PCT,MATCH($A462,'Knowledge - Percentages'!$B:$B,0),'Data - Knowledge'!AM$8)/100</f>
        <v>0.073</v>
      </c>
      <c r="AN462" s="380">
        <f t="array" aca="true" ref="AN462">INDEX(KM_PCT,MATCH($A462,'Knowledge - Percentages'!$B:$B,0),'Data - Knowledge'!AN$8)/100</f>
        <v>0.055999999999999994</v>
      </c>
      <c r="AO462" s="380">
        <f t="array" aca="true" ref="AO462">INDEX(KM_PCT,MATCH($A462,'Knowledge - Percentages'!$B:$B,0),'Data - Knowledge'!AO$8)/100</f>
        <v>0.057999999999999996</v>
      </c>
      <c r="AP462" s="380">
        <f t="array" aca="true" ref="AP462">INDEX(KM_PCT,MATCH($A462,'Knowledge - Percentages'!$B:$B,0),'Data - Knowledge'!AP$8)/100</f>
        <v>0.07</v>
      </c>
      <c r="AQ462" s="380">
        <f t="array" aca="true" ref="AQ462">INDEX(KM_PCT,MATCH($A462,'Knowledge - Percentages'!$B:$B,0),'Data - Knowledge'!AQ$8)/100</f>
        <v>0.07</v>
      </c>
      <c r="AR462" s="380">
        <f t="array" aca="true" ref="AR462">INDEX(KM_PCT,MATCH($A462,'Knowledge - Percentages'!$B:$B,0),'Data - Knowledge'!AR$8)/100</f>
        <v>0.11199999999999999</v>
      </c>
      <c r="AS462" s="380">
        <f t="array" aca="true" ref="AS462">INDEX(KM_PCT,MATCH($A462,'Knowledge - Percentages'!$B:$B,0),'Data - Knowledge'!AS$8)/100</f>
        <v>0.072000000000000008</v>
      </c>
      <c r="AT462" s="380">
        <f t="array" aca="true" ref="AT462">INDEX(KM_PCT,MATCH($A462,'Knowledge - Percentages'!$B:$B,0),'Data - Knowledge'!AT$8)/100</f>
        <v>0.072000000000000008</v>
      </c>
      <c r="AU462" s="380">
        <f t="array" aca="true" ref="AU462">INDEX(KM_PCT,MATCH($A462,'Knowledge - Percentages'!$B:$B,0),'Data - Knowledge'!AU$8)/100</f>
        <v>0.063</v>
      </c>
      <c r="AV462" s="380">
        <f t="array" aca="true" ref="AV462">INDEX(KM_PCT,MATCH($A462,'Knowledge - Percentages'!$B:$B,0),'Data - Knowledge'!AV$8)/100</f>
        <v>0.066</v>
      </c>
      <c r="AW462" s="380">
        <f t="array" aca="true" ref="AW462">INDEX(KM_PCT,MATCH($A462,'Knowledge - Percentages'!$B:$B,0),'Data - Knowledge'!AW$8)/100</f>
        <v>0.063</v>
      </c>
      <c r="AX462" s="380">
        <f t="array" aca="true" ref="AX462">INDEX(KM_PCT,MATCH($A462,'Knowledge - Percentages'!$B:$B,0),'Data - Knowledge'!AX$8)/100</f>
        <v>0.063</v>
      </c>
      <c r="AY462" s="380">
        <f t="array" aca="true" ref="AY462">INDEX(KM_PCT,MATCH($A462,'Knowledge - Percentages'!$B:$B,0),'Data - Knowledge'!AY$8)/100</f>
        <v>0.063</v>
      </c>
      <c r="AZ462" s="380">
        <f t="array" aca="true" ref="AZ462">INDEX(KM_PCT,MATCH($A462,'Knowledge - Percentages'!$B:$B,0),'Data - Knowledge'!AZ$8)/100</f>
        <v>0.063</v>
      </c>
      <c r="BA462" s="380">
        <f t="array" aca="true" ref="BA462">INDEX(KM_PCT,MATCH($A462,'Knowledge - Percentages'!$B:$B,0),'Data - Knowledge'!BA$8)/100</f>
        <v>0.063</v>
      </c>
      <c r="BB462" s="380">
        <f t="array" aca="true" ref="BB462">INDEX(KM_PCT,MATCH($A462,'Knowledge - Percentages'!$B:$B,0),'Data - Knowledge'!BB$8)/100</f>
        <v>0.06</v>
      </c>
      <c r="BC462" s="380">
        <f t="array" aca="true" ref="BC462">INDEX(KM_PCT,MATCH($A462,'Knowledge - Percentages'!$B:$B,0),'Data - Knowledge'!BC$8)/100</f>
        <v>0.052000000000000005</v>
      </c>
      <c r="BD462" s="380">
        <f t="array" aca="true" ref="BD462">INDEX(KM_PCT,MATCH($A462,'Knowledge - Percentages'!$B:$B,0),'Data - Knowledge'!BD$8)/100</f>
        <v>0.052000000000000005</v>
      </c>
      <c r="BE462" s="380">
        <f t="array" aca="true" ref="BE462">INDEX(KM_PCT,MATCH($A462,'Knowledge - Percentages'!$B:$B,0),'Data - Knowledge'!BE$8)/100</f>
        <v>0.051</v>
      </c>
      <c r="BF462" s="380">
        <f t="array" aca="true" ref="BF462">INDEX(KM_PCT,MATCH($A462,'Knowledge - Percentages'!$B:$B,0),'Data - Knowledge'!BF$8)/100</f>
        <v>0.052000000000000005</v>
      </c>
      <c r="BG462" s="380">
        <f t="array" aca="true" ref="BG462">INDEX(KM_PCT,MATCH($A462,'Knowledge - Percentages'!$B:$B,0),'Data - Knowledge'!BG$8)/100</f>
        <v>0.07</v>
      </c>
      <c r="BH462" s="380">
        <f t="array" aca="true" ref="BH462">INDEX(KM_PCT,MATCH($A462,'Knowledge - Percentages'!$B:$B,0),'Data - Knowledge'!BH$8)/100</f>
        <v>0.07</v>
      </c>
      <c r="BI462" s="380">
        <f t="array" aca="true" ref="BI462">INDEX(KM_PCT,MATCH($A462,'Knowledge - Percentages'!$B:$B,0),'Data - Knowledge'!BI$8)/100</f>
        <v>0.07</v>
      </c>
      <c r="BJ462" s="380">
        <f t="array" aca="true" ref="BJ462">INDEX(KM_PCT,MATCH($A462,'Knowledge - Percentages'!$B:$B,0),'Data - Knowledge'!BJ$8)/100</f>
        <v>0.07</v>
      </c>
      <c r="BK462" s="380">
        <f t="array" aca="true" ref="BK462">INDEX(KM_PCT,MATCH($A462,'Knowledge - Percentages'!$B:$B,0),'Data - Knowledge'!BK$8)/100</f>
        <v>0.07</v>
      </c>
      <c r="BL462" s="380">
        <f t="array" aca="true" ref="BL462">INDEX(KM_PCT,MATCH($A462,'Knowledge - Percentages'!$B:$B,0),'Data - Knowledge'!BL$8)/100</f>
        <v>0.071</v>
      </c>
      <c r="BM462" s="380">
        <f t="array" aca="true" ref="BM462">INDEX(KM_PCT,MATCH($A462,'Knowledge - Percentages'!$B:$B,0),'Data - Knowledge'!BM$8)/100</f>
        <v>0.07</v>
      </c>
      <c r="BN462" s="380">
        <f t="array" aca="true" ref="BN462">INDEX(KM_PCT,MATCH($A462,'Knowledge - Percentages'!$B:$B,0),'Data - Knowledge'!BN$8)/100</f>
        <v>0.07</v>
      </c>
      <c r="BO462" s="380">
        <f t="array" aca="true" ref="BO462">INDEX(KM_PCT,MATCH($A462,'Knowledge - Percentages'!$B:$B,0),'Data - Knowledge'!BO$8)/100</f>
        <v>0.055</v>
      </c>
      <c r="BP462" s="380">
        <f t="array" aca="true" ref="BP462">INDEX(KM_PCT,MATCH($A462,'Knowledge - Percentages'!$B:$B,0),'Data - Knowledge'!BP$8)/100</f>
        <v>0.066</v>
      </c>
      <c r="BQ462" s="380">
        <f t="array" aca="true" ref="BQ462">INDEX(KM_PCT,MATCH($A462,'Knowledge - Percentages'!$B:$B,0),'Data - Knowledge'!BQ$8)/100</f>
        <v>0.061</v>
      </c>
    </row>
    <row r="463" spans="1:69">
      <c r="A463" t="s">
        <v>1452</v>
      </c>
      <c r="B463" t="s">
        <v>1195</v>
      </c>
      <c r="C463" t="s">
        <v>1367</v>
      </c>
      <c r="D463" t="s">
        <v>1453</v>
      </c>
      <c r="E463" s="373">
        <f>SUMPRODUCT($K$2:$BQ$2,$K463:$BQ463)/$J$2</f>
        <v>0.020147727272727275</v>
      </c>
      <c r="F463" s="379">
        <f>SUMPRODUCT($K$2:$BQ$2,$K463:$BQ463)</f>
        <v>5.3190000000000008</v>
      </c>
      <c r="G463" s="373">
        <f>SUMPRODUCT($K$3:$BQ$3,$K463:$BQ463)/$J$3</f>
        <v>0.019364373716632431</v>
      </c>
      <c r="H463" s="379">
        <f>SUMPRODUCT($K$3:$BQ$3,$K463:$BQ463)</f>
        <v>188.6089999999999</v>
      </c>
      <c r="I463" s="373">
        <f>CORREL($K$4:$BQ$4,$K463:$BQ463)</f>
        <v>-0.14911157431587735</v>
      </c>
      <c r="J463" s="379">
        <f>$E463/$G463*100</f>
        <v>104.04533380504843</v>
      </c>
      <c r="K463" s="380">
        <f t="array" aca="true" ref="K463">INDEX(KM_PCT,MATCH($A463,'Knowledge - Percentages'!$B:$B,0),'Data - Knowledge'!K$8)/100</f>
        <v>0.02</v>
      </c>
      <c r="L463" s="380">
        <f t="array" aca="true" ref="L463">INDEX(KM_PCT,MATCH($A463,'Knowledge - Percentages'!$B:$B,0),'Data - Knowledge'!L$8)/100</f>
        <v>0.02</v>
      </c>
      <c r="M463" s="380">
        <f t="array" aca="true" ref="M463">INDEX(KM_PCT,MATCH($A463,'Knowledge - Percentages'!$B:$B,0),'Data - Knowledge'!M$8)/100</f>
        <v>0.02</v>
      </c>
      <c r="N463" s="380">
        <f t="array" aca="true" ref="N463">INDEX(KM_PCT,MATCH($A463,'Knowledge - Percentages'!$B:$B,0),'Data - Knowledge'!N$8)/100</f>
        <v>0.02</v>
      </c>
      <c r="O463" s="380">
        <f t="array" aca="true" ref="O463">INDEX(KM_PCT,MATCH($A463,'Knowledge - Percentages'!$B:$B,0),'Data - Knowledge'!O$8)/100</f>
        <v>0.02</v>
      </c>
      <c r="P463" s="380">
        <f t="array" aca="true" ref="P463">INDEX(KM_PCT,MATCH($A463,'Knowledge - Percentages'!$B:$B,0),'Data - Knowledge'!P$8)/100</f>
        <v>0.02</v>
      </c>
      <c r="Q463" s="380">
        <f t="array" aca="true" ref="Q463">INDEX(KM_PCT,MATCH($A463,'Knowledge - Percentages'!$B:$B,0),'Data - Knowledge'!Q$8)/100</f>
        <v>0.02</v>
      </c>
      <c r="R463" s="380">
        <f t="array" aca="true" ref="R463">INDEX(KM_PCT,MATCH($A463,'Knowledge - Percentages'!$B:$B,0),'Data - Knowledge'!R$8)/100</f>
        <v>0.02</v>
      </c>
      <c r="S463" s="380">
        <f t="array" aca="true" ref="S463">INDEX(KM_PCT,MATCH($A463,'Knowledge - Percentages'!$B:$B,0),'Data - Knowledge'!S$8)/100</f>
        <v>0.02</v>
      </c>
      <c r="T463" s="380">
        <f t="array" aca="true" ref="T463">INDEX(KM_PCT,MATCH($A463,'Knowledge - Percentages'!$B:$B,0),'Data - Knowledge'!T$8)/100</f>
        <v>0.016</v>
      </c>
      <c r="U463" s="380">
        <f t="array" aca="true" ref="U463">INDEX(KM_PCT,MATCH($A463,'Knowledge - Percentages'!$B:$B,0),'Data - Knowledge'!U$8)/100</f>
        <v>0.016</v>
      </c>
      <c r="V463" s="380">
        <f t="array" aca="true" ref="V463">INDEX(KM_PCT,MATCH($A463,'Knowledge - Percentages'!$B:$B,0),'Data - Knowledge'!V$8)/100</f>
        <v>0.016</v>
      </c>
      <c r="W463" s="380">
        <f t="array" aca="true" ref="W463">INDEX(KM_PCT,MATCH($A463,'Knowledge - Percentages'!$B:$B,0),'Data - Knowledge'!W$8)/100</f>
        <v>0.016</v>
      </c>
      <c r="X463" s="380">
        <f t="array" aca="true" ref="X463">INDEX(KM_PCT,MATCH($A463,'Knowledge - Percentages'!$B:$B,0),'Data - Knowledge'!X$8)/100</f>
        <v>0.032</v>
      </c>
      <c r="Y463" s="380">
        <f t="array" aca="true" ref="Y463">INDEX(KM_PCT,MATCH($A463,'Knowledge - Percentages'!$B:$B,0),'Data - Knowledge'!Y$8)/100</f>
        <v>0.032</v>
      </c>
      <c r="Z463" s="380">
        <f t="array" aca="true" ref="Z463">INDEX(KM_PCT,MATCH($A463,'Knowledge - Percentages'!$B:$B,0),'Data - Knowledge'!Z$8)/100</f>
        <v>0.032</v>
      </c>
      <c r="AA463" s="380">
        <f t="array" aca="true" ref="AA463">INDEX(KM_PCT,MATCH($A463,'Knowledge - Percentages'!$B:$B,0),'Data - Knowledge'!AA$8)/100</f>
        <v>0.032</v>
      </c>
      <c r="AB463" s="380">
        <f t="array" aca="true" ref="AB463">INDEX(KM_PCT,MATCH($A463,'Knowledge - Percentages'!$B:$B,0),'Data - Knowledge'!AB$8)/100</f>
        <v>0.017</v>
      </c>
      <c r="AC463" s="380">
        <f t="array" aca="true" ref="AC463">INDEX(KM_PCT,MATCH($A463,'Knowledge - Percentages'!$B:$B,0),'Data - Knowledge'!AC$8)/100</f>
        <v>0.026000000000000002</v>
      </c>
      <c r="AD463" s="380">
        <f t="array" aca="true" ref="AD463">INDEX(KM_PCT,MATCH($A463,'Knowledge - Percentages'!$B:$B,0),'Data - Knowledge'!AD$8)/100</f>
        <v>0.026000000000000002</v>
      </c>
      <c r="AE463" s="380">
        <f t="array" aca="true" ref="AE463">INDEX(KM_PCT,MATCH($A463,'Knowledge - Percentages'!$B:$B,0),'Data - Knowledge'!AE$8)/100</f>
        <v>0.019</v>
      </c>
      <c r="AF463" s="380">
        <f t="array" aca="true" ref="AF463">INDEX(KM_PCT,MATCH($A463,'Knowledge - Percentages'!$B:$B,0),'Data - Knowledge'!AF$8)/100</f>
        <v>0.019</v>
      </c>
      <c r="AG463" s="380">
        <f t="array" aca="true" ref="AG463">INDEX(KM_PCT,MATCH($A463,'Knowledge - Percentages'!$B:$B,0),'Data - Knowledge'!AG$8)/100</f>
        <v>0.019</v>
      </c>
      <c r="AH463" s="380">
        <f t="array" aca="true" ref="AH463">INDEX(KM_PCT,MATCH($A463,'Knowledge - Percentages'!$B:$B,0),'Data - Knowledge'!AH$8)/100</f>
        <v>0.019</v>
      </c>
      <c r="AI463" s="380">
        <f t="array" aca="true" ref="AI463">INDEX(KM_PCT,MATCH($A463,'Knowledge - Percentages'!$B:$B,0),'Data - Knowledge'!AI$8)/100</f>
        <v>0.027000000000000003</v>
      </c>
      <c r="AJ463" s="380">
        <f t="array" aca="true" ref="AJ463">INDEX(KM_PCT,MATCH($A463,'Knowledge - Percentages'!$B:$B,0),'Data - Knowledge'!AJ$8)/100</f>
        <v>0.015</v>
      </c>
      <c r="AK463" s="380">
        <f t="array" aca="true" ref="AK463">INDEX(KM_PCT,MATCH($A463,'Knowledge - Percentages'!$B:$B,0),'Data - Knowledge'!AK$8)/100</f>
        <v>0.019</v>
      </c>
      <c r="AL463" s="380">
        <f t="array" aca="true" ref="AL463">INDEX(KM_PCT,MATCH($A463,'Knowledge - Percentages'!$B:$B,0),'Data - Knowledge'!AL$8)/100</f>
        <v>0.019</v>
      </c>
      <c r="AM463" s="380">
        <f t="array" aca="true" ref="AM463">INDEX(KM_PCT,MATCH($A463,'Knowledge - Percentages'!$B:$B,0),'Data - Knowledge'!AM$8)/100</f>
        <v>0.016</v>
      </c>
      <c r="AN463" s="380">
        <f t="array" aca="true" ref="AN463">INDEX(KM_PCT,MATCH($A463,'Knowledge - Percentages'!$B:$B,0),'Data - Knowledge'!AN$8)/100</f>
        <v>0.019</v>
      </c>
      <c r="AO463" s="380">
        <f t="array" aca="true" ref="AO463">INDEX(KM_PCT,MATCH($A463,'Knowledge - Percentages'!$B:$B,0),'Data - Knowledge'!AO$8)/100</f>
        <v>0.019</v>
      </c>
      <c r="AP463" s="380">
        <f t="array" aca="true" ref="AP463">INDEX(KM_PCT,MATCH($A463,'Knowledge - Percentages'!$B:$B,0),'Data - Knowledge'!AP$8)/100</f>
        <v>0.019</v>
      </c>
      <c r="AQ463" s="380">
        <f t="array" aca="true" ref="AQ463">INDEX(KM_PCT,MATCH($A463,'Knowledge - Percentages'!$B:$B,0),'Data - Knowledge'!AQ$8)/100</f>
        <v>0.019</v>
      </c>
      <c r="AR463" s="380">
        <f t="array" aca="true" ref="AR463">INDEX(KM_PCT,MATCH($A463,'Knowledge - Percentages'!$B:$B,0),'Data - Knowledge'!AR$8)/100</f>
        <v>0.027000000000000003</v>
      </c>
      <c r="AS463" s="380">
        <f t="array" aca="true" ref="AS463">INDEX(KM_PCT,MATCH($A463,'Knowledge - Percentages'!$B:$B,0),'Data - Knowledge'!AS$8)/100</f>
        <v>0.025</v>
      </c>
      <c r="AT463" s="380">
        <f t="array" aca="true" ref="AT463">INDEX(KM_PCT,MATCH($A463,'Knowledge - Percentages'!$B:$B,0),'Data - Knowledge'!AT$8)/100</f>
        <v>0.025</v>
      </c>
      <c r="AU463" s="380">
        <f t="array" aca="true" ref="AU463">INDEX(KM_PCT,MATCH($A463,'Knowledge - Percentages'!$B:$B,0),'Data - Knowledge'!AU$8)/100</f>
        <v>0.021</v>
      </c>
      <c r="AV463" s="380">
        <f t="array" aca="true" ref="AV463">INDEX(KM_PCT,MATCH($A463,'Knowledge - Percentages'!$B:$B,0),'Data - Knowledge'!AV$8)/100</f>
        <v>0.021</v>
      </c>
      <c r="AW463" s="380">
        <f t="array" aca="true" ref="AW463">INDEX(KM_PCT,MATCH($A463,'Knowledge - Percentages'!$B:$B,0),'Data - Knowledge'!AW$8)/100</f>
        <v>0.021</v>
      </c>
      <c r="AX463" s="380">
        <f t="array" aca="true" ref="AX463">INDEX(KM_PCT,MATCH($A463,'Knowledge - Percentages'!$B:$B,0),'Data - Knowledge'!AX$8)/100</f>
        <v>0.021</v>
      </c>
      <c r="AY463" s="380">
        <f t="array" aca="true" ref="AY463">INDEX(KM_PCT,MATCH($A463,'Knowledge - Percentages'!$B:$B,0),'Data - Knowledge'!AY$8)/100</f>
        <v>0.033</v>
      </c>
      <c r="AZ463" s="380">
        <f t="array" aca="true" ref="AZ463">INDEX(KM_PCT,MATCH($A463,'Knowledge - Percentages'!$B:$B,0),'Data - Knowledge'!AZ$8)/100</f>
        <v>0.02</v>
      </c>
      <c r="BA463" s="380">
        <f t="array" aca="true" ref="BA463">INDEX(KM_PCT,MATCH($A463,'Knowledge - Percentages'!$B:$B,0),'Data - Knowledge'!BA$8)/100</f>
        <v>0.021</v>
      </c>
      <c r="BB463" s="380">
        <f t="array" aca="true" ref="BB463">INDEX(KM_PCT,MATCH($A463,'Knowledge - Percentages'!$B:$B,0),'Data - Knowledge'!BB$8)/100</f>
        <v>0.013000000000000001</v>
      </c>
      <c r="BC463" s="380">
        <f t="array" aca="true" ref="BC463">INDEX(KM_PCT,MATCH($A463,'Knowledge - Percentages'!$B:$B,0),'Data - Knowledge'!BC$8)/100</f>
        <v>0.016</v>
      </c>
      <c r="BD463" s="380">
        <f t="array" aca="true" ref="BD463">INDEX(KM_PCT,MATCH($A463,'Knowledge - Percentages'!$B:$B,0),'Data - Knowledge'!BD$8)/100</f>
        <v>0.021</v>
      </c>
      <c r="BE463" s="380">
        <f t="array" aca="true" ref="BE463">INDEX(KM_PCT,MATCH($A463,'Knowledge - Percentages'!$B:$B,0),'Data - Knowledge'!BE$8)/100</f>
        <v>0.021</v>
      </c>
      <c r="BF463" s="380">
        <f t="array" aca="true" ref="BF463">INDEX(KM_PCT,MATCH($A463,'Knowledge - Percentages'!$B:$B,0),'Data - Knowledge'!BF$8)/100</f>
        <v>0.021</v>
      </c>
      <c r="BG463" s="380">
        <f t="array" aca="true" ref="BG463">INDEX(KM_PCT,MATCH($A463,'Knowledge - Percentages'!$B:$B,0),'Data - Knowledge'!BG$8)/100</f>
        <v>0.019</v>
      </c>
      <c r="BH463" s="380">
        <f t="array" aca="true" ref="BH463">INDEX(KM_PCT,MATCH($A463,'Knowledge - Percentages'!$B:$B,0),'Data - Knowledge'!BH$8)/100</f>
        <v>0.019</v>
      </c>
      <c r="BI463" s="380">
        <f t="array" aca="true" ref="BI463">INDEX(KM_PCT,MATCH($A463,'Knowledge - Percentages'!$B:$B,0),'Data - Knowledge'!BI$8)/100</f>
        <v>0.019</v>
      </c>
      <c r="BJ463" s="380">
        <f t="array" aca="true" ref="BJ463">INDEX(KM_PCT,MATCH($A463,'Knowledge - Percentages'!$B:$B,0),'Data - Knowledge'!BJ$8)/100</f>
        <v>0.025</v>
      </c>
      <c r="BK463" s="380">
        <f t="array" aca="true" ref="BK463">INDEX(KM_PCT,MATCH($A463,'Knowledge - Percentages'!$B:$B,0),'Data - Knowledge'!BK$8)/100</f>
        <v>0.043</v>
      </c>
      <c r="BL463" s="380">
        <f t="array" aca="true" ref="BL463">INDEX(KM_PCT,MATCH($A463,'Knowledge - Percentages'!$B:$B,0),'Data - Knowledge'!BL$8)/100</f>
        <v>0.025</v>
      </c>
      <c r="BM463" s="380">
        <f t="array" aca="true" ref="BM463">INDEX(KM_PCT,MATCH($A463,'Knowledge - Percentages'!$B:$B,0),'Data - Knowledge'!BM$8)/100</f>
        <v>0.025</v>
      </c>
      <c r="BN463" s="380">
        <f t="array" aca="true" ref="BN463">INDEX(KM_PCT,MATCH($A463,'Knowledge - Percentages'!$B:$B,0),'Data - Knowledge'!BN$8)/100</f>
        <v>0.025</v>
      </c>
      <c r="BO463" s="380">
        <f t="array" aca="true" ref="BO463">INDEX(KM_PCT,MATCH($A463,'Knowledge - Percentages'!$B:$B,0),'Data - Knowledge'!BO$8)/100</f>
        <v>0.021</v>
      </c>
      <c r="BP463" s="380">
        <f t="array" aca="true" ref="BP463">INDEX(KM_PCT,MATCH($A463,'Knowledge - Percentages'!$B:$B,0),'Data - Knowledge'!BP$8)/100</f>
        <v>0.021</v>
      </c>
      <c r="BQ463" s="380">
        <f t="array" aca="true" ref="BQ463">INDEX(KM_PCT,MATCH($A463,'Knowledge - Percentages'!$B:$B,0),'Data - Knowledge'!BQ$8)/100</f>
        <v>0.021</v>
      </c>
    </row>
    <row r="464" spans="1:69">
      <c r="A464" t="s">
        <v>1454</v>
      </c>
      <c r="B464" t="s">
        <v>1195</v>
      </c>
      <c r="C464" t="s">
        <v>1367</v>
      </c>
      <c r="D464" t="s">
        <v>1455</v>
      </c>
      <c r="E464" s="373">
        <f>SUMPRODUCT($K$2:$BQ$2,$K464:$BQ464)/$J$2</f>
        <v>0.087375</v>
      </c>
      <c r="F464" s="379">
        <f>SUMPRODUCT($K$2:$BQ$2,$K464:$BQ464)</f>
        <v>23.067</v>
      </c>
      <c r="G464" s="373">
        <f>SUMPRODUCT($K$3:$BQ$3,$K464:$BQ464)/$J$3</f>
        <v>0.087033675564681737</v>
      </c>
      <c r="H464" s="379">
        <f>SUMPRODUCT($K$3:$BQ$3,$K464:$BQ464)</f>
        <v>847.70800000000008</v>
      </c>
      <c r="I464" s="373">
        <f>CORREL($K$4:$BQ$4,$K464:$BQ464)</f>
        <v>-0.027676552404669683</v>
      </c>
      <c r="J464" s="379">
        <f>$E464/$G464*100</f>
        <v>100.39217513577788</v>
      </c>
      <c r="K464" s="380">
        <f t="array" aca="true" ref="K464">INDEX(KM_PCT,MATCH($A464,'Knowledge - Percentages'!$B:$B,0),'Data - Knowledge'!K$8)/100</f>
        <v>0.088000000000000009</v>
      </c>
      <c r="L464" s="380">
        <f t="array" aca="true" ref="L464">INDEX(KM_PCT,MATCH($A464,'Knowledge - Percentages'!$B:$B,0),'Data - Knowledge'!L$8)/100</f>
        <v>0.088000000000000009</v>
      </c>
      <c r="M464" s="380">
        <f t="array" aca="true" ref="M464">INDEX(KM_PCT,MATCH($A464,'Knowledge - Percentages'!$B:$B,0),'Data - Knowledge'!M$8)/100</f>
        <v>0.088000000000000009</v>
      </c>
      <c r="N464" s="380">
        <f t="array" aca="true" ref="N464">INDEX(KM_PCT,MATCH($A464,'Knowledge - Percentages'!$B:$B,0),'Data - Knowledge'!N$8)/100</f>
        <v>0.08900000000000001</v>
      </c>
      <c r="O464" s="380">
        <f t="array" aca="true" ref="O464">INDEX(KM_PCT,MATCH($A464,'Knowledge - Percentages'!$B:$B,0),'Data - Knowledge'!O$8)/100</f>
        <v>0.08900000000000001</v>
      </c>
      <c r="P464" s="380">
        <f t="array" aca="true" ref="P464">INDEX(KM_PCT,MATCH($A464,'Knowledge - Percentages'!$B:$B,0),'Data - Knowledge'!P$8)/100</f>
        <v>0.092</v>
      </c>
      <c r="Q464" s="380">
        <f t="array" aca="true" ref="Q464">INDEX(KM_PCT,MATCH($A464,'Knowledge - Percentages'!$B:$B,0),'Data - Knowledge'!Q$8)/100</f>
        <v>0.06</v>
      </c>
      <c r="R464" s="380">
        <f t="array" aca="true" ref="R464">INDEX(KM_PCT,MATCH($A464,'Knowledge - Percentages'!$B:$B,0),'Data - Knowledge'!R$8)/100</f>
        <v>0.091</v>
      </c>
      <c r="S464" s="380">
        <f t="array" aca="true" ref="S464">INDEX(KM_PCT,MATCH($A464,'Knowledge - Percentages'!$B:$B,0),'Data - Knowledge'!S$8)/100</f>
        <v>0.11800000000000001</v>
      </c>
      <c r="T464" s="380">
        <f t="array" aca="true" ref="T464">INDEX(KM_PCT,MATCH($A464,'Knowledge - Percentages'!$B:$B,0),'Data - Knowledge'!T$8)/100</f>
        <v>0.081</v>
      </c>
      <c r="U464" s="380">
        <f t="array" aca="true" ref="U464">INDEX(KM_PCT,MATCH($A464,'Knowledge - Percentages'!$B:$B,0),'Data - Knowledge'!U$8)/100</f>
        <v>0.086</v>
      </c>
      <c r="V464" s="380">
        <f t="array" aca="true" ref="V464">INDEX(KM_PCT,MATCH($A464,'Knowledge - Percentages'!$B:$B,0),'Data - Knowledge'!V$8)/100</f>
        <v>0.08</v>
      </c>
      <c r="W464" s="380">
        <f t="array" aca="true" ref="W464">INDEX(KM_PCT,MATCH($A464,'Knowledge - Percentages'!$B:$B,0),'Data - Knowledge'!W$8)/100</f>
        <v>0.086</v>
      </c>
      <c r="X464" s="380">
        <f t="array" aca="true" ref="X464">INDEX(KM_PCT,MATCH($A464,'Knowledge - Percentages'!$B:$B,0),'Data - Knowledge'!X$8)/100</f>
        <v>0.088000000000000009</v>
      </c>
      <c r="Y464" s="380">
        <f t="array" aca="true" ref="Y464">INDEX(KM_PCT,MATCH($A464,'Knowledge - Percentages'!$B:$B,0),'Data - Knowledge'!Y$8)/100</f>
        <v>0.092</v>
      </c>
      <c r="Z464" s="380">
        <f t="array" aca="true" ref="Z464">INDEX(KM_PCT,MATCH($A464,'Knowledge - Percentages'!$B:$B,0),'Data - Knowledge'!Z$8)/100</f>
        <v>0.088000000000000009</v>
      </c>
      <c r="AA464" s="380">
        <f t="array" aca="true" ref="AA464">INDEX(KM_PCT,MATCH($A464,'Knowledge - Percentages'!$B:$B,0),'Data - Knowledge'!AA$8)/100</f>
        <v>0.088000000000000009</v>
      </c>
      <c r="AB464" s="380">
        <f t="array" aca="true" ref="AB464">INDEX(KM_PCT,MATCH($A464,'Knowledge - Percentages'!$B:$B,0),'Data - Knowledge'!AB$8)/100</f>
        <v>0.088000000000000009</v>
      </c>
      <c r="AC464" s="380">
        <f t="array" aca="true" ref="AC464">INDEX(KM_PCT,MATCH($A464,'Knowledge - Percentages'!$B:$B,0),'Data - Knowledge'!AC$8)/100</f>
        <v>0.10099999999999999</v>
      </c>
      <c r="AD464" s="380">
        <f t="array" aca="true" ref="AD464">INDEX(KM_PCT,MATCH($A464,'Knowledge - Percentages'!$B:$B,0),'Data - Knowledge'!AD$8)/100</f>
        <v>0.088000000000000009</v>
      </c>
      <c r="AE464" s="380">
        <f t="array" aca="true" ref="AE464">INDEX(KM_PCT,MATCH($A464,'Knowledge - Percentages'!$B:$B,0),'Data - Knowledge'!AE$8)/100</f>
        <v>0.079</v>
      </c>
      <c r="AF464" s="380">
        <f t="array" aca="true" ref="AF464">INDEX(KM_PCT,MATCH($A464,'Knowledge - Percentages'!$B:$B,0),'Data - Knowledge'!AF$8)/100</f>
        <v>0.079</v>
      </c>
      <c r="AG464" s="380">
        <f t="array" aca="true" ref="AG464">INDEX(KM_PCT,MATCH($A464,'Knowledge - Percentages'!$B:$B,0),'Data - Knowledge'!AG$8)/100</f>
        <v>0.071</v>
      </c>
      <c r="AH464" s="380">
        <f t="array" aca="true" ref="AH464">INDEX(KM_PCT,MATCH($A464,'Knowledge - Percentages'!$B:$B,0),'Data - Knowledge'!AH$8)/100</f>
        <v>0.088000000000000009</v>
      </c>
      <c r="AI464" s="380">
        <f t="array" aca="true" ref="AI464">INDEX(KM_PCT,MATCH($A464,'Knowledge - Percentages'!$B:$B,0),'Data - Knowledge'!AI$8)/100</f>
        <v>0.096999999999999989</v>
      </c>
      <c r="AJ464" s="380">
        <f t="array" aca="true" ref="AJ464">INDEX(KM_PCT,MATCH($A464,'Knowledge - Percentages'!$B:$B,0),'Data - Knowledge'!AJ$8)/100</f>
        <v>0.088000000000000009</v>
      </c>
      <c r="AK464" s="380">
        <f t="array" aca="true" ref="AK464">INDEX(KM_PCT,MATCH($A464,'Knowledge - Percentages'!$B:$B,0),'Data - Knowledge'!AK$8)/100</f>
        <v>0.088000000000000009</v>
      </c>
      <c r="AL464" s="380">
        <f t="array" aca="true" ref="AL464">INDEX(KM_PCT,MATCH($A464,'Knowledge - Percentages'!$B:$B,0),'Data - Knowledge'!AL$8)/100</f>
        <v>0.096</v>
      </c>
      <c r="AM464" s="380">
        <f t="array" aca="true" ref="AM464">INDEX(KM_PCT,MATCH($A464,'Knowledge - Percentages'!$B:$B,0),'Data - Knowledge'!AM$8)/100</f>
        <v>0.088000000000000009</v>
      </c>
      <c r="AN464" s="380">
        <f t="array" aca="true" ref="AN464">INDEX(KM_PCT,MATCH($A464,'Knowledge - Percentages'!$B:$B,0),'Data - Knowledge'!AN$8)/100</f>
        <v>0.088000000000000009</v>
      </c>
      <c r="AO464" s="380">
        <f t="array" aca="true" ref="AO464">INDEX(KM_PCT,MATCH($A464,'Knowledge - Percentages'!$B:$B,0),'Data - Knowledge'!AO$8)/100</f>
        <v>0.088000000000000009</v>
      </c>
      <c r="AP464" s="380">
        <f t="array" aca="true" ref="AP464">INDEX(KM_PCT,MATCH($A464,'Knowledge - Percentages'!$B:$B,0),'Data - Knowledge'!AP$8)/100</f>
        <v>0.088000000000000009</v>
      </c>
      <c r="AQ464" s="380">
        <f t="array" aca="true" ref="AQ464">INDEX(KM_PCT,MATCH($A464,'Knowledge - Percentages'!$B:$B,0),'Data - Knowledge'!AQ$8)/100</f>
        <v>0.088000000000000009</v>
      </c>
      <c r="AR464" s="380">
        <f t="array" aca="true" ref="AR464">INDEX(KM_PCT,MATCH($A464,'Knowledge - Percentages'!$B:$B,0),'Data - Knowledge'!AR$8)/100</f>
        <v>0.088000000000000009</v>
      </c>
      <c r="AS464" s="380">
        <f t="array" aca="true" ref="AS464">INDEX(KM_PCT,MATCH($A464,'Knowledge - Percentages'!$B:$B,0),'Data - Knowledge'!AS$8)/100</f>
        <v>0.088000000000000009</v>
      </c>
      <c r="AT464" s="380">
        <f t="array" aca="true" ref="AT464">INDEX(KM_PCT,MATCH($A464,'Knowledge - Percentages'!$B:$B,0),'Data - Knowledge'!AT$8)/100</f>
        <v>0.088000000000000009</v>
      </c>
      <c r="AU464" s="380">
        <f t="array" aca="true" ref="AU464">INDEX(KM_PCT,MATCH($A464,'Knowledge - Percentages'!$B:$B,0),'Data - Knowledge'!AU$8)/100</f>
        <v>0.088000000000000009</v>
      </c>
      <c r="AV464" s="380">
        <f t="array" aca="true" ref="AV464">INDEX(KM_PCT,MATCH($A464,'Knowledge - Percentages'!$B:$B,0),'Data - Knowledge'!AV$8)/100</f>
        <v>0.088000000000000009</v>
      </c>
      <c r="AW464" s="380">
        <f t="array" aca="true" ref="AW464">INDEX(KM_PCT,MATCH($A464,'Knowledge - Percentages'!$B:$B,0),'Data - Knowledge'!AW$8)/100</f>
        <v>0.071</v>
      </c>
      <c r="AX464" s="380">
        <f t="array" aca="true" ref="AX464">INDEX(KM_PCT,MATCH($A464,'Knowledge - Percentages'!$B:$B,0),'Data - Knowledge'!AX$8)/100</f>
        <v>0.107</v>
      </c>
      <c r="AY464" s="380">
        <f t="array" aca="true" ref="AY464">INDEX(KM_PCT,MATCH($A464,'Knowledge - Percentages'!$B:$B,0),'Data - Knowledge'!AY$8)/100</f>
        <v>0.088000000000000009</v>
      </c>
      <c r="AZ464" s="380">
        <f t="array" aca="true" ref="AZ464">INDEX(KM_PCT,MATCH($A464,'Knowledge - Percentages'!$B:$B,0),'Data - Knowledge'!AZ$8)/100</f>
        <v>0.078</v>
      </c>
      <c r="BA464" s="380">
        <f t="array" aca="true" ref="BA464">INDEX(KM_PCT,MATCH($A464,'Knowledge - Percentages'!$B:$B,0),'Data - Knowledge'!BA$8)/100</f>
        <v>0.088000000000000009</v>
      </c>
      <c r="BB464" s="380">
        <f t="array" aca="true" ref="BB464">INDEX(KM_PCT,MATCH($A464,'Knowledge - Percentages'!$B:$B,0),'Data - Knowledge'!BB$8)/100</f>
        <v>0.088000000000000009</v>
      </c>
      <c r="BC464" s="380">
        <f t="array" aca="true" ref="BC464">INDEX(KM_PCT,MATCH($A464,'Knowledge - Percentages'!$B:$B,0),'Data - Knowledge'!BC$8)/100</f>
        <v>0.088000000000000009</v>
      </c>
      <c r="BD464" s="380">
        <f t="array" aca="true" ref="BD464">INDEX(KM_PCT,MATCH($A464,'Knowledge - Percentages'!$B:$B,0),'Data - Knowledge'!BD$8)/100</f>
        <v>0.078</v>
      </c>
      <c r="BE464" s="380">
        <f t="array" aca="true" ref="BE464">INDEX(KM_PCT,MATCH($A464,'Knowledge - Percentages'!$B:$B,0),'Data - Knowledge'!BE$8)/100</f>
        <v>0.088000000000000009</v>
      </c>
      <c r="BF464" s="380">
        <f t="array" aca="true" ref="BF464">INDEX(KM_PCT,MATCH($A464,'Knowledge - Percentages'!$B:$B,0),'Data - Knowledge'!BF$8)/100</f>
        <v>0.088000000000000009</v>
      </c>
      <c r="BG464" s="380">
        <f t="array" aca="true" ref="BG464">INDEX(KM_PCT,MATCH($A464,'Knowledge - Percentages'!$B:$B,0),'Data - Knowledge'!BG$8)/100</f>
        <v>0.088000000000000009</v>
      </c>
      <c r="BH464" s="380">
        <f t="array" aca="true" ref="BH464">INDEX(KM_PCT,MATCH($A464,'Knowledge - Percentages'!$B:$B,0),'Data - Knowledge'!BH$8)/100</f>
        <v>0.088000000000000009</v>
      </c>
      <c r="BI464" s="380">
        <f t="array" aca="true" ref="BI464">INDEX(KM_PCT,MATCH($A464,'Knowledge - Percentages'!$B:$B,0),'Data - Knowledge'!BI$8)/100</f>
        <v>0.088000000000000009</v>
      </c>
      <c r="BJ464" s="380">
        <f t="array" aca="true" ref="BJ464">INDEX(KM_PCT,MATCH($A464,'Knowledge - Percentages'!$B:$B,0),'Data - Knowledge'!BJ$8)/100</f>
        <v>0.091</v>
      </c>
      <c r="BK464" s="380">
        <f t="array" aca="true" ref="BK464">INDEX(KM_PCT,MATCH($A464,'Knowledge - Percentages'!$B:$B,0),'Data - Knowledge'!BK$8)/100</f>
        <v>0.092</v>
      </c>
      <c r="BL464" s="380">
        <f t="array" aca="true" ref="BL464">INDEX(KM_PCT,MATCH($A464,'Knowledge - Percentages'!$B:$B,0),'Data - Knowledge'!BL$8)/100</f>
        <v>0.091</v>
      </c>
      <c r="BM464" s="380">
        <f t="array" aca="true" ref="BM464">INDEX(KM_PCT,MATCH($A464,'Knowledge - Percentages'!$B:$B,0),'Data - Knowledge'!BM$8)/100</f>
        <v>0.091</v>
      </c>
      <c r="BN464" s="380">
        <f t="array" aca="true" ref="BN464">INDEX(KM_PCT,MATCH($A464,'Knowledge - Percentages'!$B:$B,0),'Data - Knowledge'!BN$8)/100</f>
        <v>0.093000000000000013</v>
      </c>
      <c r="BO464" s="380">
        <f t="array" aca="true" ref="BO464">INDEX(KM_PCT,MATCH($A464,'Knowledge - Percentages'!$B:$B,0),'Data - Knowledge'!BO$8)/100</f>
        <v>0.092</v>
      </c>
      <c r="BP464" s="380">
        <f t="array" aca="true" ref="BP464">INDEX(KM_PCT,MATCH($A464,'Knowledge - Percentages'!$B:$B,0),'Data - Knowledge'!BP$8)/100</f>
        <v>0.088000000000000009</v>
      </c>
      <c r="BQ464" s="380">
        <f t="array" aca="true" ref="BQ464">INDEX(KM_PCT,MATCH($A464,'Knowledge - Percentages'!$B:$B,0),'Data - Knowledge'!BQ$8)/100</f>
        <v>0.081</v>
      </c>
    </row>
    <row r="465" spans="1:69">
      <c r="A465" t="s">
        <v>764</v>
      </c>
      <c r="B465" t="s">
        <v>1195</v>
      </c>
      <c r="C465" t="s">
        <v>1367</v>
      </c>
      <c r="D465" t="s">
        <v>765</v>
      </c>
      <c r="E465" s="373">
        <f>SUMPRODUCT($K$2:$BQ$2,$K465:$BQ465)/$J$2</f>
        <v>0.094613636363636372</v>
      </c>
      <c r="F465" s="379">
        <f>SUMPRODUCT($K$2:$BQ$2,$K465:$BQ465)</f>
        <v>24.978</v>
      </c>
      <c r="G465" s="373">
        <f>SUMPRODUCT($K$3:$BQ$3,$K465:$BQ465)/$J$3</f>
        <v>0.0919451745379877</v>
      </c>
      <c r="H465" s="379">
        <f>SUMPRODUCT($K$3:$BQ$3,$K465:$BQ465)</f>
        <v>895.54600000000016</v>
      </c>
      <c r="I465" s="373">
        <f>CORREL($K$4:$BQ$4,$K465:$BQ465)</f>
        <v>0.12699861643091465</v>
      </c>
      <c r="J465" s="379">
        <f>$E465/$G465*100</f>
        <v>102.90223150813225</v>
      </c>
      <c r="K465" s="380">
        <f t="array" aca="true" ref="K465">INDEX(KM_PCT,MATCH($A465,'Knowledge - Percentages'!$B:$B,0),'Data - Knowledge'!K$8)/100</f>
        <v>0.093000000000000013</v>
      </c>
      <c r="L465" s="380">
        <f t="array" aca="true" ref="L465">INDEX(KM_PCT,MATCH($A465,'Knowledge - Percentages'!$B:$B,0),'Data - Knowledge'!L$8)/100</f>
        <v>0.093000000000000013</v>
      </c>
      <c r="M465" s="380">
        <f t="array" aca="true" ref="M465">INDEX(KM_PCT,MATCH($A465,'Knowledge - Percentages'!$B:$B,0),'Data - Knowledge'!M$8)/100</f>
        <v>0.093000000000000013</v>
      </c>
      <c r="N465" s="380">
        <f t="array" aca="true" ref="N465">INDEX(KM_PCT,MATCH($A465,'Knowledge - Percentages'!$B:$B,0),'Data - Knowledge'!N$8)/100</f>
        <v>0.093000000000000013</v>
      </c>
      <c r="O465" s="380">
        <f t="array" aca="true" ref="O465">INDEX(KM_PCT,MATCH($A465,'Knowledge - Percentages'!$B:$B,0),'Data - Knowledge'!O$8)/100</f>
        <v>0.091</v>
      </c>
      <c r="P465" s="380">
        <f t="array" aca="true" ref="P465">INDEX(KM_PCT,MATCH($A465,'Knowledge - Percentages'!$B:$B,0),'Data - Knowledge'!P$8)/100</f>
        <v>0.093000000000000013</v>
      </c>
      <c r="Q465" s="380">
        <f t="array" aca="true" ref="Q465">INDEX(KM_PCT,MATCH($A465,'Knowledge - Percentages'!$B:$B,0),'Data - Knowledge'!Q$8)/100</f>
        <v>0.078</v>
      </c>
      <c r="R465" s="380">
        <f t="array" aca="true" ref="R465">INDEX(KM_PCT,MATCH($A465,'Knowledge - Percentages'!$B:$B,0),'Data - Knowledge'!R$8)/100</f>
        <v>0.093000000000000013</v>
      </c>
      <c r="S465" s="380">
        <f t="array" aca="true" ref="S465">INDEX(KM_PCT,MATCH($A465,'Knowledge - Percentages'!$B:$B,0),'Data - Knowledge'!S$8)/100</f>
        <v>0.114</v>
      </c>
      <c r="T465" s="380">
        <f t="array" aca="true" ref="T465">INDEX(KM_PCT,MATCH($A465,'Knowledge - Percentages'!$B:$B,0),'Data - Knowledge'!T$8)/100</f>
        <v>0.087</v>
      </c>
      <c r="U465" s="380">
        <f t="array" aca="true" ref="U465">INDEX(KM_PCT,MATCH($A465,'Knowledge - Percentages'!$B:$B,0),'Data - Knowledge'!U$8)/100</f>
        <v>0.087</v>
      </c>
      <c r="V465" s="380">
        <f t="array" aca="true" ref="V465">INDEX(KM_PCT,MATCH($A465,'Knowledge - Percentages'!$B:$B,0),'Data - Knowledge'!V$8)/100</f>
        <v>0.086</v>
      </c>
      <c r="W465" s="380">
        <f t="array" aca="true" ref="W465">INDEX(KM_PCT,MATCH($A465,'Knowledge - Percentages'!$B:$B,0),'Data - Knowledge'!W$8)/100</f>
        <v>0.087</v>
      </c>
      <c r="X465" s="380">
        <f t="array" aca="true" ref="X465">INDEX(KM_PCT,MATCH($A465,'Knowledge - Percentages'!$B:$B,0),'Data - Knowledge'!X$8)/100</f>
        <v>0.09</v>
      </c>
      <c r="Y465" s="380">
        <f t="array" aca="true" ref="Y465">INDEX(KM_PCT,MATCH($A465,'Knowledge - Percentages'!$B:$B,0),'Data - Knowledge'!Y$8)/100</f>
        <v>0.084</v>
      </c>
      <c r="Z465" s="380">
        <f t="array" aca="true" ref="Z465">INDEX(KM_PCT,MATCH($A465,'Knowledge - Percentages'!$B:$B,0),'Data - Knowledge'!Z$8)/100</f>
        <v>0.09</v>
      </c>
      <c r="AA465" s="380">
        <f t="array" aca="true" ref="AA465">INDEX(KM_PCT,MATCH($A465,'Knowledge - Percentages'!$B:$B,0),'Data - Knowledge'!AA$8)/100</f>
        <v>0.09</v>
      </c>
      <c r="AB465" s="380">
        <f t="array" aca="true" ref="AB465">INDEX(KM_PCT,MATCH($A465,'Knowledge - Percentages'!$B:$B,0),'Data - Knowledge'!AB$8)/100</f>
        <v>0.092</v>
      </c>
      <c r="AC465" s="380">
        <f t="array" aca="true" ref="AC465">INDEX(KM_PCT,MATCH($A465,'Knowledge - Percentages'!$B:$B,0),'Data - Knowledge'!AC$8)/100</f>
        <v>0.092</v>
      </c>
      <c r="AD465" s="380">
        <f t="array" aca="true" ref="AD465">INDEX(KM_PCT,MATCH($A465,'Knowledge - Percentages'!$B:$B,0),'Data - Knowledge'!AD$8)/100</f>
        <v>0.092</v>
      </c>
      <c r="AE465" s="380">
        <f t="array" aca="true" ref="AE465">INDEX(KM_PCT,MATCH($A465,'Knowledge - Percentages'!$B:$B,0),'Data - Knowledge'!AE$8)/100</f>
        <v>0.087</v>
      </c>
      <c r="AF465" s="380">
        <f t="array" aca="true" ref="AF465">INDEX(KM_PCT,MATCH($A465,'Knowledge - Percentages'!$B:$B,0),'Data - Knowledge'!AF$8)/100</f>
        <v>0.087</v>
      </c>
      <c r="AG465" s="380">
        <f t="array" aca="true" ref="AG465">INDEX(KM_PCT,MATCH($A465,'Knowledge - Percentages'!$B:$B,0),'Data - Knowledge'!AG$8)/100</f>
        <v>0.087</v>
      </c>
      <c r="AH465" s="380">
        <f t="array" aca="true" ref="AH465">INDEX(KM_PCT,MATCH($A465,'Knowledge - Percentages'!$B:$B,0),'Data - Knowledge'!AH$8)/100</f>
        <v>0.10800000000000001</v>
      </c>
      <c r="AI465" s="380">
        <f t="array" aca="true" ref="AI465">INDEX(KM_PCT,MATCH($A465,'Knowledge - Percentages'!$B:$B,0),'Data - Knowledge'!AI$8)/100</f>
        <v>0.10400000000000001</v>
      </c>
      <c r="AJ465" s="380">
        <f t="array" aca="true" ref="AJ465">INDEX(KM_PCT,MATCH($A465,'Knowledge - Percentages'!$B:$B,0),'Data - Knowledge'!AJ$8)/100</f>
        <v>0.10400000000000001</v>
      </c>
      <c r="AK465" s="380">
        <f t="array" aca="true" ref="AK465">INDEX(KM_PCT,MATCH($A465,'Knowledge - Percentages'!$B:$B,0),'Data - Knowledge'!AK$8)/100</f>
        <v>0.093000000000000013</v>
      </c>
      <c r="AL465" s="380">
        <f t="array" aca="true" ref="AL465">INDEX(KM_PCT,MATCH($A465,'Knowledge - Percentages'!$B:$B,0),'Data - Knowledge'!AL$8)/100</f>
        <v>0.093000000000000013</v>
      </c>
      <c r="AM465" s="380">
        <f t="array" aca="true" ref="AM465">INDEX(KM_PCT,MATCH($A465,'Knowledge - Percentages'!$B:$B,0),'Data - Knowledge'!AM$8)/100</f>
        <v>0.093000000000000013</v>
      </c>
      <c r="AN465" s="380">
        <f t="array" aca="true" ref="AN465">INDEX(KM_PCT,MATCH($A465,'Knowledge - Percentages'!$B:$B,0),'Data - Knowledge'!AN$8)/100</f>
        <v>0.091</v>
      </c>
      <c r="AO465" s="380">
        <f t="array" aca="true" ref="AO465">INDEX(KM_PCT,MATCH($A465,'Knowledge - Percentages'!$B:$B,0),'Data - Knowledge'!AO$8)/100</f>
        <v>0.091</v>
      </c>
      <c r="AP465" s="380">
        <f t="array" aca="true" ref="AP465">INDEX(KM_PCT,MATCH($A465,'Knowledge - Percentages'!$B:$B,0),'Data - Knowledge'!AP$8)/100</f>
        <v>0.087</v>
      </c>
      <c r="AQ465" s="380">
        <f t="array" aca="true" ref="AQ465">INDEX(KM_PCT,MATCH($A465,'Knowledge - Percentages'!$B:$B,0),'Data - Knowledge'!AQ$8)/100</f>
        <v>0.09</v>
      </c>
      <c r="AR465" s="380">
        <f t="array" aca="true" ref="AR465">INDEX(KM_PCT,MATCH($A465,'Knowledge - Percentages'!$B:$B,0),'Data - Knowledge'!AR$8)/100</f>
        <v>0.10400000000000001</v>
      </c>
      <c r="AS465" s="380">
        <f t="array" aca="true" ref="AS465">INDEX(KM_PCT,MATCH($A465,'Knowledge - Percentages'!$B:$B,0),'Data - Knowledge'!AS$8)/100</f>
        <v>0.10300000000000001</v>
      </c>
      <c r="AT465" s="380">
        <f t="array" aca="true" ref="AT465">INDEX(KM_PCT,MATCH($A465,'Knowledge - Percentages'!$B:$B,0),'Data - Knowledge'!AT$8)/100</f>
        <v>0.10300000000000001</v>
      </c>
      <c r="AU465" s="380">
        <f t="array" aca="true" ref="AU465">INDEX(KM_PCT,MATCH($A465,'Knowledge - Percentages'!$B:$B,0),'Data - Knowledge'!AU$8)/100</f>
        <v>0.092</v>
      </c>
      <c r="AV465" s="380">
        <f t="array" aca="true" ref="AV465">INDEX(KM_PCT,MATCH($A465,'Knowledge - Percentages'!$B:$B,0),'Data - Knowledge'!AV$8)/100</f>
        <v>0.092</v>
      </c>
      <c r="AW465" s="380">
        <f t="array" aca="true" ref="AW465">INDEX(KM_PCT,MATCH($A465,'Knowledge - Percentages'!$B:$B,0),'Data - Knowledge'!AW$8)/100</f>
        <v>0.087</v>
      </c>
      <c r="AX465" s="380">
        <f t="array" aca="true" ref="AX465">INDEX(KM_PCT,MATCH($A465,'Knowledge - Percentages'!$B:$B,0),'Data - Knowledge'!AX$8)/100</f>
        <v>0.093000000000000013</v>
      </c>
      <c r="AY465" s="380">
        <f t="array" aca="true" ref="AY465">INDEX(KM_PCT,MATCH($A465,'Knowledge - Percentages'!$B:$B,0),'Data - Knowledge'!AY$8)/100</f>
        <v>0.086</v>
      </c>
      <c r="AZ465" s="380">
        <f t="array" aca="true" ref="AZ465">INDEX(KM_PCT,MATCH($A465,'Knowledge - Percentages'!$B:$B,0),'Data - Knowledge'!AZ$8)/100</f>
        <v>0.08199999999999999</v>
      </c>
      <c r="BA465" s="380">
        <f t="array" aca="true" ref="BA465">INDEX(KM_PCT,MATCH($A465,'Knowledge - Percentages'!$B:$B,0),'Data - Knowledge'!BA$8)/100</f>
        <v>0.086</v>
      </c>
      <c r="BB465" s="380">
        <f t="array" aca="true" ref="BB465">INDEX(KM_PCT,MATCH($A465,'Knowledge - Percentages'!$B:$B,0),'Data - Knowledge'!BB$8)/100</f>
        <v>0.086</v>
      </c>
      <c r="BC465" s="380">
        <f t="array" aca="true" ref="BC465">INDEX(KM_PCT,MATCH($A465,'Knowledge - Percentages'!$B:$B,0),'Data - Knowledge'!BC$8)/100</f>
        <v>0.092</v>
      </c>
      <c r="BD465" s="380">
        <f t="array" aca="true" ref="BD465">INDEX(KM_PCT,MATCH($A465,'Knowledge - Percentages'!$B:$B,0),'Data - Knowledge'!BD$8)/100</f>
        <v>0.092</v>
      </c>
      <c r="BE465" s="380">
        <f t="array" aca="true" ref="BE465">INDEX(KM_PCT,MATCH($A465,'Knowledge - Percentages'!$B:$B,0),'Data - Knowledge'!BE$8)/100</f>
        <v>0.092</v>
      </c>
      <c r="BF465" s="380">
        <f t="array" aca="true" ref="BF465">INDEX(KM_PCT,MATCH($A465,'Knowledge - Percentages'!$B:$B,0),'Data - Knowledge'!BF$8)/100</f>
        <v>0.092</v>
      </c>
      <c r="BG465" s="380">
        <f t="array" aca="true" ref="BG465">INDEX(KM_PCT,MATCH($A465,'Knowledge - Percentages'!$B:$B,0),'Data - Knowledge'!BG$8)/100</f>
        <v>0.096</v>
      </c>
      <c r="BH465" s="380">
        <f t="array" aca="true" ref="BH465">INDEX(KM_PCT,MATCH($A465,'Knowledge - Percentages'!$B:$B,0),'Data - Knowledge'!BH$8)/100</f>
        <v>0.096</v>
      </c>
      <c r="BI465" s="380">
        <f t="array" aca="true" ref="BI465">INDEX(KM_PCT,MATCH($A465,'Knowledge - Percentages'!$B:$B,0),'Data - Knowledge'!BI$8)/100</f>
        <v>0.096</v>
      </c>
      <c r="BJ465" s="380">
        <f t="array" aca="true" ref="BJ465">INDEX(KM_PCT,MATCH($A465,'Knowledge - Percentages'!$B:$B,0),'Data - Knowledge'!BJ$8)/100</f>
        <v>0.106</v>
      </c>
      <c r="BK465" s="380">
        <f t="array" aca="true" ref="BK465">INDEX(KM_PCT,MATCH($A465,'Knowledge - Percentages'!$B:$B,0),'Data - Knowledge'!BK$8)/100</f>
        <v>0.096999999999999989</v>
      </c>
      <c r="BL465" s="380">
        <f t="array" aca="true" ref="BL465">INDEX(KM_PCT,MATCH($A465,'Knowledge - Percentages'!$B:$B,0),'Data - Knowledge'!BL$8)/100</f>
        <v>0.096999999999999989</v>
      </c>
      <c r="BM465" s="380">
        <f t="array" aca="true" ref="BM465">INDEX(KM_PCT,MATCH($A465,'Knowledge - Percentages'!$B:$B,0),'Data - Knowledge'!BM$8)/100</f>
        <v>0.096999999999999989</v>
      </c>
      <c r="BN465" s="380">
        <f t="array" aca="true" ref="BN465">INDEX(KM_PCT,MATCH($A465,'Knowledge - Percentages'!$B:$B,0),'Data - Knowledge'!BN$8)/100</f>
        <v>0.096999999999999989</v>
      </c>
      <c r="BO465" s="380">
        <f t="array" aca="true" ref="BO465">INDEX(KM_PCT,MATCH($A465,'Knowledge - Percentages'!$B:$B,0),'Data - Knowledge'!BO$8)/100</f>
        <v>0.096</v>
      </c>
      <c r="BP465" s="380">
        <f t="array" aca="true" ref="BP465">INDEX(KM_PCT,MATCH($A465,'Knowledge - Percentages'!$B:$B,0),'Data - Knowledge'!BP$8)/100</f>
        <v>0.098</v>
      </c>
      <c r="BQ465" s="380">
        <f t="array" aca="true" ref="BQ465">INDEX(KM_PCT,MATCH($A465,'Knowledge - Percentages'!$B:$B,0),'Data - Knowledge'!BQ$8)/100</f>
        <v>0.096</v>
      </c>
    </row>
    <row r="466" spans="1:69">
      <c r="A466" t="s">
        <v>1456</v>
      </c>
      <c r="B466" t="s">
        <v>1195</v>
      </c>
      <c r="C466" t="s">
        <v>1367</v>
      </c>
      <c r="D466" t="s">
        <v>1457</v>
      </c>
      <c r="E466" s="373">
        <f>SUMPRODUCT($K$2:$BQ$2,$K466:$BQ466)/$J$2</f>
        <v>0.03114393939393939</v>
      </c>
      <c r="F466" s="379">
        <f>SUMPRODUCT($K$2:$BQ$2,$K466:$BQ466)</f>
        <v>8.222</v>
      </c>
      <c r="G466" s="373">
        <f>SUMPRODUCT($K$3:$BQ$3,$K466:$BQ466)/$J$3</f>
        <v>0.025142299794661194</v>
      </c>
      <c r="H466" s="379">
        <f>SUMPRODUCT($K$3:$BQ$3,$K466:$BQ466)</f>
        <v>244.88600000000002</v>
      </c>
      <c r="I466" s="373">
        <f>CORREL($K$4:$BQ$4,$K466:$BQ466)</f>
        <v>-0.03165301388005852</v>
      </c>
      <c r="J466" s="379">
        <f>$E466/$G466*100</f>
        <v>123.87068664479375</v>
      </c>
      <c r="K466" s="380">
        <f t="array" aca="true" ref="K466">INDEX(KM_PCT,MATCH($A466,'Knowledge - Percentages'!$B:$B,0),'Data - Knowledge'!K$8)/100</f>
        <v>0.024</v>
      </c>
      <c r="L466" s="380">
        <f t="array" aca="true" ref="L466">INDEX(KM_PCT,MATCH($A466,'Knowledge - Percentages'!$B:$B,0),'Data - Knowledge'!L$8)/100</f>
        <v>0.024</v>
      </c>
      <c r="M466" s="380">
        <f t="array" aca="true" ref="M466">INDEX(KM_PCT,MATCH($A466,'Knowledge - Percentages'!$B:$B,0),'Data - Knowledge'!M$8)/100</f>
        <v>0.024</v>
      </c>
      <c r="N466" s="380">
        <f t="array" aca="true" ref="N466">INDEX(KM_PCT,MATCH($A466,'Knowledge - Percentages'!$B:$B,0),'Data - Knowledge'!N$8)/100</f>
        <v>0.024</v>
      </c>
      <c r="O466" s="380">
        <f t="array" aca="true" ref="O466">INDEX(KM_PCT,MATCH($A466,'Knowledge - Percentages'!$B:$B,0),'Data - Knowledge'!O$8)/100</f>
        <v>0.024</v>
      </c>
      <c r="P466" s="380">
        <f t="array" aca="true" ref="P466">INDEX(KM_PCT,MATCH($A466,'Knowledge - Percentages'!$B:$B,0),'Data - Knowledge'!P$8)/100</f>
        <v>0.024</v>
      </c>
      <c r="Q466" s="380">
        <f t="array" aca="true" ref="Q466">INDEX(KM_PCT,MATCH($A466,'Knowledge - Percentages'!$B:$B,0),'Data - Knowledge'!Q$8)/100</f>
        <v>0.024</v>
      </c>
      <c r="R466" s="380">
        <f t="array" aca="true" ref="R466">INDEX(KM_PCT,MATCH($A466,'Knowledge - Percentages'!$B:$B,0),'Data - Knowledge'!R$8)/100</f>
        <v>0.028999999999999998</v>
      </c>
      <c r="S466" s="380">
        <f t="array" aca="true" ref="S466">INDEX(KM_PCT,MATCH($A466,'Knowledge - Percentages'!$B:$B,0),'Data - Knowledge'!S$8)/100</f>
        <v>0.024</v>
      </c>
      <c r="T466" s="380">
        <f t="array" aca="true" ref="T466">INDEX(KM_PCT,MATCH($A466,'Knowledge - Percentages'!$B:$B,0),'Data - Knowledge'!T$8)/100</f>
        <v>0.015</v>
      </c>
      <c r="U466" s="380">
        <f t="array" aca="true" ref="U466">INDEX(KM_PCT,MATCH($A466,'Knowledge - Percentages'!$B:$B,0),'Data - Knowledge'!U$8)/100</f>
        <v>0.013999999999999999</v>
      </c>
      <c r="V466" s="380">
        <f t="array" aca="true" ref="V466">INDEX(KM_PCT,MATCH($A466,'Knowledge - Percentages'!$B:$B,0),'Data - Knowledge'!V$8)/100</f>
        <v>0.015</v>
      </c>
      <c r="W466" s="380">
        <f t="array" aca="true" ref="W466">INDEX(KM_PCT,MATCH($A466,'Knowledge - Percentages'!$B:$B,0),'Data - Knowledge'!W$8)/100</f>
        <v>0.015</v>
      </c>
      <c r="X466" s="380">
        <f t="array" aca="true" ref="X466">INDEX(KM_PCT,MATCH($A466,'Knowledge - Percentages'!$B:$B,0),'Data - Knowledge'!X$8)/100</f>
        <v>0.04</v>
      </c>
      <c r="Y466" s="380">
        <f t="array" aca="true" ref="Y466">INDEX(KM_PCT,MATCH($A466,'Knowledge - Percentages'!$B:$B,0),'Data - Knowledge'!Y$8)/100</f>
        <v>0.042</v>
      </c>
      <c r="Z466" s="380">
        <f t="array" aca="true" ref="Z466">INDEX(KM_PCT,MATCH($A466,'Knowledge - Percentages'!$B:$B,0),'Data - Knowledge'!Z$8)/100</f>
        <v>0.04</v>
      </c>
      <c r="AA466" s="380">
        <f t="array" aca="true" ref="AA466">INDEX(KM_PCT,MATCH($A466,'Knowledge - Percentages'!$B:$B,0),'Data - Knowledge'!AA$8)/100</f>
        <v>0.04</v>
      </c>
      <c r="AB466" s="380">
        <f t="array" aca="true" ref="AB466">INDEX(KM_PCT,MATCH($A466,'Knowledge - Percentages'!$B:$B,0),'Data - Knowledge'!AB$8)/100</f>
        <v>0.034</v>
      </c>
      <c r="AC466" s="380">
        <f t="array" aca="true" ref="AC466">INDEX(KM_PCT,MATCH($A466,'Knowledge - Percentages'!$B:$B,0),'Data - Knowledge'!AC$8)/100</f>
        <v>0.034</v>
      </c>
      <c r="AD466" s="380">
        <f t="array" aca="true" ref="AD466">INDEX(KM_PCT,MATCH($A466,'Knowledge - Percentages'!$B:$B,0),'Data - Knowledge'!AD$8)/100</f>
        <v>0.046</v>
      </c>
      <c r="AE466" s="380">
        <f t="array" aca="true" ref="AE466">INDEX(KM_PCT,MATCH($A466,'Knowledge - Percentages'!$B:$B,0),'Data - Knowledge'!AE$8)/100</f>
        <v>0.025</v>
      </c>
      <c r="AF466" s="380">
        <f t="array" aca="true" ref="AF466">INDEX(KM_PCT,MATCH($A466,'Knowledge - Percentages'!$B:$B,0),'Data - Knowledge'!AF$8)/100</f>
        <v>0.025</v>
      </c>
      <c r="AG466" s="380">
        <f t="array" aca="true" ref="AG466">INDEX(KM_PCT,MATCH($A466,'Knowledge - Percentages'!$B:$B,0),'Data - Knowledge'!AG$8)/100</f>
        <v>0.022000000000000002</v>
      </c>
      <c r="AH466" s="380">
        <f t="array" aca="true" ref="AH466">INDEX(KM_PCT,MATCH($A466,'Knowledge - Percentages'!$B:$B,0),'Data - Knowledge'!AH$8)/100</f>
        <v>0.026000000000000002</v>
      </c>
      <c r="AI466" s="380">
        <f t="array" aca="true" ref="AI466">INDEX(KM_PCT,MATCH($A466,'Knowledge - Percentages'!$B:$B,0),'Data - Knowledge'!AI$8)/100</f>
        <v>0.026000000000000002</v>
      </c>
      <c r="AJ466" s="380">
        <f t="array" aca="true" ref="AJ466">INDEX(KM_PCT,MATCH($A466,'Knowledge - Percentages'!$B:$B,0),'Data - Knowledge'!AJ$8)/100</f>
        <v>0.026000000000000002</v>
      </c>
      <c r="AK466" s="380">
        <f t="array" aca="true" ref="AK466">INDEX(KM_PCT,MATCH($A466,'Knowledge - Percentages'!$B:$B,0),'Data - Knowledge'!AK$8)/100</f>
        <v>0.026000000000000002</v>
      </c>
      <c r="AL466" s="380">
        <f t="array" aca="true" ref="AL466">INDEX(KM_PCT,MATCH($A466,'Knowledge - Percentages'!$B:$B,0),'Data - Knowledge'!AL$8)/100</f>
        <v>0.026000000000000002</v>
      </c>
      <c r="AM466" s="380">
        <f t="array" aca="true" ref="AM466">INDEX(KM_PCT,MATCH($A466,'Knowledge - Percentages'!$B:$B,0),'Data - Knowledge'!AM$8)/100</f>
        <v>0.026000000000000002</v>
      </c>
      <c r="AN466" s="380">
        <f t="array" aca="true" ref="AN466">INDEX(KM_PCT,MATCH($A466,'Knowledge - Percentages'!$B:$B,0),'Data - Knowledge'!AN$8)/100</f>
        <v>0.019</v>
      </c>
      <c r="AO466" s="380">
        <f t="array" aca="true" ref="AO466">INDEX(KM_PCT,MATCH($A466,'Knowledge - Percentages'!$B:$B,0),'Data - Knowledge'!AO$8)/100</f>
        <v>0.019</v>
      </c>
      <c r="AP466" s="380">
        <f t="array" aca="true" ref="AP466">INDEX(KM_PCT,MATCH($A466,'Knowledge - Percentages'!$B:$B,0),'Data - Knowledge'!AP$8)/100</f>
        <v>0.026000000000000002</v>
      </c>
      <c r="AQ466" s="380">
        <f t="array" aca="true" ref="AQ466">INDEX(KM_PCT,MATCH($A466,'Knowledge - Percentages'!$B:$B,0),'Data - Knowledge'!AQ$8)/100</f>
        <v>0.026000000000000002</v>
      </c>
      <c r="AR466" s="380">
        <f t="array" aca="true" ref="AR466">INDEX(KM_PCT,MATCH($A466,'Knowledge - Percentages'!$B:$B,0),'Data - Knowledge'!AR$8)/100</f>
        <v>0.073</v>
      </c>
      <c r="AS466" s="380">
        <f t="array" aca="true" ref="AS466">INDEX(KM_PCT,MATCH($A466,'Knowledge - Percentages'!$B:$B,0),'Data - Knowledge'!AS$8)/100</f>
        <v>0.076</v>
      </c>
      <c r="AT466" s="380">
        <f t="array" aca="true" ref="AT466">INDEX(KM_PCT,MATCH($A466,'Knowledge - Percentages'!$B:$B,0),'Data - Knowledge'!AT$8)/100</f>
        <v>0.073</v>
      </c>
      <c r="AU466" s="380">
        <f t="array" aca="true" ref="AU466">INDEX(KM_PCT,MATCH($A466,'Knowledge - Percentages'!$B:$B,0),'Data - Knowledge'!AU$8)/100</f>
        <v>0.031</v>
      </c>
      <c r="AV466" s="380">
        <f t="array" aca="true" ref="AV466">INDEX(KM_PCT,MATCH($A466,'Knowledge - Percentages'!$B:$B,0),'Data - Knowledge'!AV$8)/100</f>
        <v>0.031</v>
      </c>
      <c r="AW466" s="380">
        <f t="array" aca="true" ref="AW466">INDEX(KM_PCT,MATCH($A466,'Knowledge - Percentages'!$B:$B,0),'Data - Knowledge'!AW$8)/100</f>
        <v>0.031</v>
      </c>
      <c r="AX466" s="380">
        <f t="array" aca="true" ref="AX466">INDEX(KM_PCT,MATCH($A466,'Knowledge - Percentages'!$B:$B,0),'Data - Knowledge'!AX$8)/100</f>
        <v>0.053</v>
      </c>
      <c r="AY466" s="380">
        <f t="array" aca="true" ref="AY466">INDEX(KM_PCT,MATCH($A466,'Knowledge - Percentages'!$B:$B,0),'Data - Knowledge'!AY$8)/100</f>
        <v>0.021</v>
      </c>
      <c r="AZ466" s="380">
        <f t="array" aca="true" ref="AZ466">INDEX(KM_PCT,MATCH($A466,'Knowledge - Percentages'!$B:$B,0),'Data - Knowledge'!AZ$8)/100</f>
        <v>0.028999999999999998</v>
      </c>
      <c r="BA466" s="380">
        <f t="array" aca="true" ref="BA466">INDEX(KM_PCT,MATCH($A466,'Knowledge - Percentages'!$B:$B,0),'Data - Knowledge'!BA$8)/100</f>
        <v>0.028999999999999998</v>
      </c>
      <c r="BB466" s="380">
        <f t="array" aca="true" ref="BB466">INDEX(KM_PCT,MATCH($A466,'Knowledge - Percentages'!$B:$B,0),'Data - Knowledge'!BB$8)/100</f>
        <v>0.022000000000000002</v>
      </c>
      <c r="BC466" s="380">
        <f t="array" aca="true" ref="BC466">INDEX(KM_PCT,MATCH($A466,'Knowledge - Percentages'!$B:$B,0),'Data - Knowledge'!BC$8)/100</f>
        <v>0.031</v>
      </c>
      <c r="BD466" s="380">
        <f t="array" aca="true" ref="BD466">INDEX(KM_PCT,MATCH($A466,'Knowledge - Percentages'!$B:$B,0),'Data - Knowledge'!BD$8)/100</f>
        <v>0.031</v>
      </c>
      <c r="BE466" s="380">
        <f t="array" aca="true" ref="BE466">INDEX(KM_PCT,MATCH($A466,'Knowledge - Percentages'!$B:$B,0),'Data - Knowledge'!BE$8)/100</f>
        <v>0.031</v>
      </c>
      <c r="BF466" s="380">
        <f t="array" aca="true" ref="BF466">INDEX(KM_PCT,MATCH($A466,'Knowledge - Percentages'!$B:$B,0),'Data - Knowledge'!BF$8)/100</f>
        <v>0.028999999999999998</v>
      </c>
      <c r="BG466" s="380">
        <f t="array" aca="true" ref="BG466">INDEX(KM_PCT,MATCH($A466,'Knowledge - Percentages'!$B:$B,0),'Data - Knowledge'!BG$8)/100</f>
        <v>0.034</v>
      </c>
      <c r="BH466" s="380">
        <f t="array" aca="true" ref="BH466">INDEX(KM_PCT,MATCH($A466,'Knowledge - Percentages'!$B:$B,0),'Data - Knowledge'!BH$8)/100</f>
        <v>0.031</v>
      </c>
      <c r="BI466" s="380">
        <f t="array" aca="true" ref="BI466">INDEX(KM_PCT,MATCH($A466,'Knowledge - Percentages'!$B:$B,0),'Data - Knowledge'!BI$8)/100</f>
        <v>0.040999999999999995</v>
      </c>
      <c r="BJ466" s="380">
        <f t="array" aca="true" ref="BJ466">INDEX(KM_PCT,MATCH($A466,'Knowledge - Percentages'!$B:$B,0),'Data - Knowledge'!BJ$8)/100</f>
        <v>0.04</v>
      </c>
      <c r="BK466" s="380">
        <f t="array" aca="true" ref="BK466">INDEX(KM_PCT,MATCH($A466,'Knowledge - Percentages'!$B:$B,0),'Data - Knowledge'!BK$8)/100</f>
        <v>0.04</v>
      </c>
      <c r="BL466" s="380">
        <f t="array" aca="true" ref="BL466">INDEX(KM_PCT,MATCH($A466,'Knowledge - Percentages'!$B:$B,0),'Data - Knowledge'!BL$8)/100</f>
        <v>0.04</v>
      </c>
      <c r="BM466" s="380">
        <f t="array" aca="true" ref="BM466">INDEX(KM_PCT,MATCH($A466,'Knowledge - Percentages'!$B:$B,0),'Data - Knowledge'!BM$8)/100</f>
        <v>0.046</v>
      </c>
      <c r="BN466" s="380">
        <f t="array" aca="true" ref="BN466">INDEX(KM_PCT,MATCH($A466,'Knowledge - Percentages'!$B:$B,0),'Data - Knowledge'!BN$8)/100</f>
        <v>0.04</v>
      </c>
      <c r="BO466" s="380">
        <f t="array" aca="true" ref="BO466">INDEX(KM_PCT,MATCH($A466,'Knowledge - Percentages'!$B:$B,0),'Data - Knowledge'!BO$8)/100</f>
        <v>0.036000000000000004</v>
      </c>
      <c r="BP466" s="380">
        <f t="array" aca="true" ref="BP466">INDEX(KM_PCT,MATCH($A466,'Knowledge - Percentages'!$B:$B,0),'Data - Knowledge'!BP$8)/100</f>
        <v>0.035</v>
      </c>
      <c r="BQ466" s="380">
        <f t="array" aca="true" ref="BQ466">INDEX(KM_PCT,MATCH($A466,'Knowledge - Percentages'!$B:$B,0),'Data - Knowledge'!BQ$8)/100</f>
        <v>0.036000000000000004</v>
      </c>
    </row>
    <row r="467" spans="1:69">
      <c r="A467" t="s">
        <v>768</v>
      </c>
      <c r="B467" t="s">
        <v>1195</v>
      </c>
      <c r="C467" t="s">
        <v>1367</v>
      </c>
      <c r="D467" t="s">
        <v>769</v>
      </c>
      <c r="E467" s="373">
        <f>SUMPRODUCT($K$2:$BQ$2,$K467:$BQ467)/$J$2</f>
        <v>0.16472348484848487</v>
      </c>
      <c r="F467" s="379">
        <f>SUMPRODUCT($K$2:$BQ$2,$K467:$BQ467)</f>
        <v>43.487000000000009</v>
      </c>
      <c r="G467" s="373">
        <f>SUMPRODUCT($K$3:$BQ$3,$K467:$BQ467)/$J$3</f>
        <v>0.1715082135523614</v>
      </c>
      <c r="H467" s="379">
        <f>SUMPRODUCT($K$3:$BQ$3,$K467:$BQ467)</f>
        <v>1670.49</v>
      </c>
      <c r="I467" s="373">
        <f>CORREL($K$4:$BQ$4,$K467:$BQ467)</f>
        <v>-0.17807592929724445</v>
      </c>
      <c r="J467" s="379">
        <f>$E467/$G467*100</f>
        <v>96.044079427248448</v>
      </c>
      <c r="K467" s="380">
        <f t="array" aca="true" ref="K467">INDEX(KM_PCT,MATCH($A467,'Knowledge - Percentages'!$B:$B,0),'Data - Knowledge'!K$8)/100</f>
        <v>0.182</v>
      </c>
      <c r="L467" s="380">
        <f t="array" aca="true" ref="L467">INDEX(KM_PCT,MATCH($A467,'Knowledge - Percentages'!$B:$B,0),'Data - Knowledge'!L$8)/100</f>
        <v>0.182</v>
      </c>
      <c r="M467" s="380">
        <f t="array" aca="true" ref="M467">INDEX(KM_PCT,MATCH($A467,'Knowledge - Percentages'!$B:$B,0),'Data - Knowledge'!M$8)/100</f>
        <v>0.182</v>
      </c>
      <c r="N467" s="380">
        <f t="array" aca="true" ref="N467">INDEX(KM_PCT,MATCH($A467,'Knowledge - Percentages'!$B:$B,0),'Data - Knowledge'!N$8)/100</f>
        <v>0.182</v>
      </c>
      <c r="O467" s="380">
        <f t="array" aca="true" ref="O467">INDEX(KM_PCT,MATCH($A467,'Knowledge - Percentages'!$B:$B,0),'Data - Knowledge'!O$8)/100</f>
        <v>0.182</v>
      </c>
      <c r="P467" s="380">
        <f t="array" aca="true" ref="P467">INDEX(KM_PCT,MATCH($A467,'Knowledge - Percentages'!$B:$B,0),'Data - Knowledge'!P$8)/100</f>
        <v>0.19</v>
      </c>
      <c r="Q467" s="380">
        <f t="array" aca="true" ref="Q467">INDEX(KM_PCT,MATCH($A467,'Knowledge - Percentages'!$B:$B,0),'Data - Knowledge'!Q$8)/100</f>
        <v>0.182</v>
      </c>
      <c r="R467" s="380">
        <f t="array" aca="true" ref="R467">INDEX(KM_PCT,MATCH($A467,'Knowledge - Percentages'!$B:$B,0),'Data - Knowledge'!R$8)/100</f>
        <v>0.182</v>
      </c>
      <c r="S467" s="380">
        <f t="array" aca="true" ref="S467">INDEX(KM_PCT,MATCH($A467,'Knowledge - Percentages'!$B:$B,0),'Data - Knowledge'!S$8)/100</f>
        <v>0.192</v>
      </c>
      <c r="T467" s="380">
        <f t="array" aca="true" ref="T467">INDEX(KM_PCT,MATCH($A467,'Knowledge - Percentages'!$B:$B,0),'Data - Knowledge'!T$8)/100</f>
        <v>0.171</v>
      </c>
      <c r="U467" s="380">
        <f t="array" aca="true" ref="U467">INDEX(KM_PCT,MATCH($A467,'Knowledge - Percentages'!$B:$B,0),'Data - Knowledge'!U$8)/100</f>
        <v>0.177</v>
      </c>
      <c r="V467" s="380">
        <f t="array" aca="true" ref="V467">INDEX(KM_PCT,MATCH($A467,'Knowledge - Percentages'!$B:$B,0),'Data - Knowledge'!V$8)/100</f>
        <v>0.11</v>
      </c>
      <c r="W467" s="380">
        <f t="array" aca="true" ref="W467">INDEX(KM_PCT,MATCH($A467,'Knowledge - Percentages'!$B:$B,0),'Data - Knowledge'!W$8)/100</f>
        <v>0.171</v>
      </c>
      <c r="X467" s="380">
        <f t="array" aca="true" ref="X467">INDEX(KM_PCT,MATCH($A467,'Knowledge - Percentages'!$B:$B,0),'Data - Knowledge'!X$8)/100</f>
        <v>0.273</v>
      </c>
      <c r="Y467" s="380">
        <f t="array" aca="true" ref="Y467">INDEX(KM_PCT,MATCH($A467,'Knowledge - Percentages'!$B:$B,0),'Data - Knowledge'!Y$8)/100</f>
        <v>0.273</v>
      </c>
      <c r="Z467" s="380">
        <f t="array" aca="true" ref="Z467">INDEX(KM_PCT,MATCH($A467,'Knowledge - Percentages'!$B:$B,0),'Data - Knowledge'!Z$8)/100</f>
        <v>0.273</v>
      </c>
      <c r="AA467" s="380">
        <f t="array" aca="true" ref="AA467">INDEX(KM_PCT,MATCH($A467,'Knowledge - Percentages'!$B:$B,0),'Data - Knowledge'!AA$8)/100</f>
        <v>0.301</v>
      </c>
      <c r="AB467" s="380">
        <f t="array" aca="true" ref="AB467">INDEX(KM_PCT,MATCH($A467,'Knowledge - Percentages'!$B:$B,0),'Data - Knowledge'!AB$8)/100</f>
        <v>0.231</v>
      </c>
      <c r="AC467" s="380">
        <f t="array" aca="true" ref="AC467">INDEX(KM_PCT,MATCH($A467,'Knowledge - Percentages'!$B:$B,0),'Data - Knowledge'!AC$8)/100</f>
        <v>0.214</v>
      </c>
      <c r="AD467" s="380">
        <f t="array" aca="true" ref="AD467">INDEX(KM_PCT,MATCH($A467,'Knowledge - Percentages'!$B:$B,0),'Data - Knowledge'!AD$8)/100</f>
        <v>0.231</v>
      </c>
      <c r="AE467" s="380">
        <f t="array" aca="true" ref="AE467">INDEX(KM_PCT,MATCH($A467,'Knowledge - Percentages'!$B:$B,0),'Data - Knowledge'!AE$8)/100</f>
        <v>0.122</v>
      </c>
      <c r="AF467" s="380">
        <f t="array" aca="true" ref="AF467">INDEX(KM_PCT,MATCH($A467,'Knowledge - Percentages'!$B:$B,0),'Data - Knowledge'!AF$8)/100</f>
        <v>0.163</v>
      </c>
      <c r="AG467" s="380">
        <f t="array" aca="true" ref="AG467">INDEX(KM_PCT,MATCH($A467,'Knowledge - Percentages'!$B:$B,0),'Data - Knowledge'!AG$8)/100</f>
        <v>0.163</v>
      </c>
      <c r="AH467" s="380">
        <f t="array" aca="true" ref="AH467">INDEX(KM_PCT,MATCH($A467,'Knowledge - Percentages'!$B:$B,0),'Data - Knowledge'!AH$8)/100</f>
        <v>0.154</v>
      </c>
      <c r="AI467" s="380">
        <f t="array" aca="true" ref="AI467">INDEX(KM_PCT,MATCH($A467,'Knowledge - Percentages'!$B:$B,0),'Data - Knowledge'!AI$8)/100</f>
        <v>0.163</v>
      </c>
      <c r="AJ467" s="380">
        <f t="array" aca="true" ref="AJ467">INDEX(KM_PCT,MATCH($A467,'Knowledge - Percentages'!$B:$B,0),'Data - Knowledge'!AJ$8)/100</f>
        <v>0.163</v>
      </c>
      <c r="AK467" s="380">
        <f t="array" aca="true" ref="AK467">INDEX(KM_PCT,MATCH($A467,'Knowledge - Percentages'!$B:$B,0),'Data - Knowledge'!AK$8)/100</f>
        <v>0.163</v>
      </c>
      <c r="AL467" s="380">
        <f t="array" aca="true" ref="AL467">INDEX(KM_PCT,MATCH($A467,'Knowledge - Percentages'!$B:$B,0),'Data - Knowledge'!AL$8)/100</f>
        <v>0.163</v>
      </c>
      <c r="AM467" s="380">
        <f t="array" aca="true" ref="AM467">INDEX(KM_PCT,MATCH($A467,'Knowledge - Percentages'!$B:$B,0),'Data - Knowledge'!AM$8)/100</f>
        <v>0.163</v>
      </c>
      <c r="AN467" s="380">
        <f t="array" aca="true" ref="AN467">INDEX(KM_PCT,MATCH($A467,'Knowledge - Percentages'!$B:$B,0),'Data - Knowledge'!AN$8)/100</f>
        <v>0.095</v>
      </c>
      <c r="AO467" s="380">
        <f t="array" aca="true" ref="AO467">INDEX(KM_PCT,MATCH($A467,'Knowledge - Percentages'!$B:$B,0),'Data - Knowledge'!AO$8)/100</f>
        <v>0.098</v>
      </c>
      <c r="AP467" s="380">
        <f t="array" aca="true" ref="AP467">INDEX(KM_PCT,MATCH($A467,'Knowledge - Percentages'!$B:$B,0),'Data - Knowledge'!AP$8)/100</f>
        <v>0.204</v>
      </c>
      <c r="AQ467" s="380">
        <f t="array" aca="true" ref="AQ467">INDEX(KM_PCT,MATCH($A467,'Knowledge - Percentages'!$B:$B,0),'Data - Knowledge'!AQ$8)/100</f>
        <v>0.185</v>
      </c>
      <c r="AR467" s="380">
        <f t="array" aca="true" ref="AR467">INDEX(KM_PCT,MATCH($A467,'Knowledge - Percentages'!$B:$B,0),'Data - Knowledge'!AR$8)/100</f>
        <v>0.44299999999999995</v>
      </c>
      <c r="AS467" s="380">
        <f t="array" aca="true" ref="AS467">INDEX(KM_PCT,MATCH($A467,'Knowledge - Percentages'!$B:$B,0),'Data - Knowledge'!AS$8)/100</f>
        <v>0.35100000000000003</v>
      </c>
      <c r="AT467" s="380">
        <f t="array" aca="true" ref="AT467">INDEX(KM_PCT,MATCH($A467,'Knowledge - Percentages'!$B:$B,0),'Data - Knowledge'!AT$8)/100</f>
        <v>0.317</v>
      </c>
      <c r="AU467" s="380">
        <f t="array" aca="true" ref="AU467">INDEX(KM_PCT,MATCH($A467,'Knowledge - Percentages'!$B:$B,0),'Data - Knowledge'!AU$8)/100</f>
        <v>0.171</v>
      </c>
      <c r="AV467" s="380">
        <f t="array" aca="true" ref="AV467">INDEX(KM_PCT,MATCH($A467,'Knowledge - Percentages'!$B:$B,0),'Data - Knowledge'!AV$8)/100</f>
        <v>0.171</v>
      </c>
      <c r="AW467" s="380">
        <f t="array" aca="true" ref="AW467">INDEX(KM_PCT,MATCH($A467,'Knowledge - Percentages'!$B:$B,0),'Data - Knowledge'!AW$8)/100</f>
        <v>0.166</v>
      </c>
      <c r="AX467" s="380">
        <f t="array" aca="true" ref="AX467">INDEX(KM_PCT,MATCH($A467,'Knowledge - Percentages'!$B:$B,0),'Data - Knowledge'!AX$8)/100</f>
        <v>0.171</v>
      </c>
      <c r="AY467" s="380">
        <f t="array" aca="true" ref="AY467">INDEX(KM_PCT,MATCH($A467,'Knowledge - Percentages'!$B:$B,0),'Data - Knowledge'!AY$8)/100</f>
        <v>0.157</v>
      </c>
      <c r="AZ467" s="380">
        <f t="array" aca="true" ref="AZ467">INDEX(KM_PCT,MATCH($A467,'Knowledge - Percentages'!$B:$B,0),'Data - Knowledge'!AZ$8)/100</f>
        <v>0.161</v>
      </c>
      <c r="BA467" s="380">
        <f t="array" aca="true" ref="BA467">INDEX(KM_PCT,MATCH($A467,'Knowledge - Percentages'!$B:$B,0),'Data - Knowledge'!BA$8)/100</f>
        <v>0.161</v>
      </c>
      <c r="BB467" s="380">
        <f t="array" aca="true" ref="BB467">INDEX(KM_PCT,MATCH($A467,'Knowledge - Percentages'!$B:$B,0),'Data - Knowledge'!BB$8)/100</f>
        <v>0.161</v>
      </c>
      <c r="BC467" s="380">
        <f t="array" aca="true" ref="BC467">INDEX(KM_PCT,MATCH($A467,'Knowledge - Percentages'!$B:$B,0),'Data - Knowledge'!BC$8)/100</f>
        <v>0.11699999999999999</v>
      </c>
      <c r="BD467" s="380">
        <f t="array" aca="true" ref="BD467">INDEX(KM_PCT,MATCH($A467,'Knowledge - Percentages'!$B:$B,0),'Data - Knowledge'!BD$8)/100</f>
        <v>0.106</v>
      </c>
      <c r="BE467" s="380">
        <f t="array" aca="true" ref="BE467">INDEX(KM_PCT,MATCH($A467,'Knowledge - Percentages'!$B:$B,0),'Data - Knowledge'!BE$8)/100</f>
        <v>0.128</v>
      </c>
      <c r="BF467" s="380">
        <f t="array" aca="true" ref="BF467">INDEX(KM_PCT,MATCH($A467,'Knowledge - Percentages'!$B:$B,0),'Data - Knowledge'!BF$8)/100</f>
        <v>0.128</v>
      </c>
      <c r="BG467" s="380">
        <f t="array" aca="true" ref="BG467">INDEX(KM_PCT,MATCH($A467,'Knowledge - Percentages'!$B:$B,0),'Data - Knowledge'!BG$8)/100</f>
        <v>0.18600000000000003</v>
      </c>
      <c r="BH467" s="380">
        <f t="array" aca="true" ref="BH467">INDEX(KM_PCT,MATCH($A467,'Knowledge - Percentages'!$B:$B,0),'Data - Knowledge'!BH$8)/100</f>
        <v>0.182</v>
      </c>
      <c r="BI467" s="380">
        <f t="array" aca="true" ref="BI467">INDEX(KM_PCT,MATCH($A467,'Knowledge - Percentages'!$B:$B,0),'Data - Knowledge'!BI$8)/100</f>
        <v>0.182</v>
      </c>
      <c r="BJ467" s="380">
        <f t="array" aca="true" ref="BJ467">INDEX(KM_PCT,MATCH($A467,'Knowledge - Percentages'!$B:$B,0),'Data - Knowledge'!BJ$8)/100</f>
        <v>0.195</v>
      </c>
      <c r="BK467" s="380">
        <f t="array" aca="true" ref="BK467">INDEX(KM_PCT,MATCH($A467,'Knowledge - Percentages'!$B:$B,0),'Data - Knowledge'!BK$8)/100</f>
        <v>0.182</v>
      </c>
      <c r="BL467" s="380">
        <f t="array" aca="true" ref="BL467">INDEX(KM_PCT,MATCH($A467,'Knowledge - Percentages'!$B:$B,0),'Data - Knowledge'!BL$8)/100</f>
        <v>0.18899999999999997</v>
      </c>
      <c r="BM467" s="380">
        <f t="array" aca="true" ref="BM467">INDEX(KM_PCT,MATCH($A467,'Knowledge - Percentages'!$B:$B,0),'Data - Knowledge'!BM$8)/100</f>
        <v>0.182</v>
      </c>
      <c r="BN467" s="380">
        <f t="array" aca="true" ref="BN467">INDEX(KM_PCT,MATCH($A467,'Knowledge - Percentages'!$B:$B,0),'Data - Knowledge'!BN$8)/100</f>
        <v>0.155</v>
      </c>
      <c r="BO467" s="380">
        <f t="array" aca="true" ref="BO467">INDEX(KM_PCT,MATCH($A467,'Knowledge - Percentages'!$B:$B,0),'Data - Knowledge'!BO$8)/100</f>
        <v>0.182</v>
      </c>
      <c r="BP467" s="380">
        <f t="array" aca="true" ref="BP467">INDEX(KM_PCT,MATCH($A467,'Knowledge - Percentages'!$B:$B,0),'Data - Knowledge'!BP$8)/100</f>
        <v>0.182</v>
      </c>
      <c r="BQ467" s="380">
        <f t="array" aca="true" ref="BQ467">INDEX(KM_PCT,MATCH($A467,'Knowledge - Percentages'!$B:$B,0),'Data - Knowledge'!BQ$8)/100</f>
        <v>0.132</v>
      </c>
    </row>
    <row r="468" spans="1:69">
      <c r="A468" t="s">
        <v>779</v>
      </c>
      <c r="B468" t="s">
        <v>1195</v>
      </c>
      <c r="C468" t="s">
        <v>1367</v>
      </c>
      <c r="D468" t="s">
        <v>780</v>
      </c>
      <c r="E468" s="373">
        <f>SUMPRODUCT($K$2:$BQ$2,$K468:$BQ468)/$J$2</f>
        <v>0.14959090909090911</v>
      </c>
      <c r="F468" s="379">
        <f>SUMPRODUCT($K$2:$BQ$2,$K468:$BQ468)</f>
        <v>39.492000000000004</v>
      </c>
      <c r="G468" s="373">
        <f>SUMPRODUCT($K$3:$BQ$3,$K468:$BQ468)/$J$3</f>
        <v>0.14707197125256674</v>
      </c>
      <c r="H468" s="379">
        <f>SUMPRODUCT($K$3:$BQ$3,$K468:$BQ468)</f>
        <v>1432.481</v>
      </c>
      <c r="I468" s="373">
        <f>CORREL($K$4:$BQ$4,$K468:$BQ468)</f>
        <v>0.0011441545758869636</v>
      </c>
      <c r="J468" s="379">
        <f>$E468/$G468*100</f>
        <v>101.712724604756</v>
      </c>
      <c r="K468" s="380">
        <f t="array" aca="true" ref="K468">INDEX(KM_PCT,MATCH($A468,'Knowledge - Percentages'!$B:$B,0),'Data - Knowledge'!K$8)/100</f>
        <v>0.121</v>
      </c>
      <c r="L468" s="380">
        <f t="array" aca="true" ref="L468">INDEX(KM_PCT,MATCH($A468,'Knowledge - Percentages'!$B:$B,0),'Data - Knowledge'!L$8)/100</f>
        <v>0.149</v>
      </c>
      <c r="M468" s="380">
        <f t="array" aca="true" ref="M468">INDEX(KM_PCT,MATCH($A468,'Knowledge - Percentages'!$B:$B,0),'Data - Knowledge'!M$8)/100</f>
        <v>0.149</v>
      </c>
      <c r="N468" s="380">
        <f t="array" aca="true" ref="N468">INDEX(KM_PCT,MATCH($A468,'Knowledge - Percentages'!$B:$B,0),'Data - Knowledge'!N$8)/100</f>
        <v>0.146</v>
      </c>
      <c r="O468" s="380">
        <f t="array" aca="true" ref="O468">INDEX(KM_PCT,MATCH($A468,'Knowledge - Percentages'!$B:$B,0),'Data - Knowledge'!O$8)/100</f>
        <v>0.149</v>
      </c>
      <c r="P468" s="380">
        <f t="array" aca="true" ref="P468">INDEX(KM_PCT,MATCH($A468,'Knowledge - Percentages'!$B:$B,0),'Data - Knowledge'!P$8)/100</f>
        <v>0.157</v>
      </c>
      <c r="Q468" s="380">
        <f t="array" aca="true" ref="Q468">INDEX(KM_PCT,MATCH($A468,'Knowledge - Percentages'!$B:$B,0),'Data - Knowledge'!Q$8)/100</f>
        <v>0.129</v>
      </c>
      <c r="R468" s="380">
        <f t="array" aca="true" ref="R468">INDEX(KM_PCT,MATCH($A468,'Knowledge - Percentages'!$B:$B,0),'Data - Knowledge'!R$8)/100</f>
        <v>0.149</v>
      </c>
      <c r="S468" s="380">
        <f t="array" aca="true" ref="S468">INDEX(KM_PCT,MATCH($A468,'Knowledge - Percentages'!$B:$B,0),'Data - Knowledge'!S$8)/100</f>
        <v>0.149</v>
      </c>
      <c r="T468" s="380">
        <f t="array" aca="true" ref="T468">INDEX(KM_PCT,MATCH($A468,'Knowledge - Percentages'!$B:$B,0),'Data - Knowledge'!T$8)/100</f>
        <v>0.149</v>
      </c>
      <c r="U468" s="380">
        <f t="array" aca="true" ref="U468">INDEX(KM_PCT,MATCH($A468,'Knowledge - Percentages'!$B:$B,0),'Data - Knowledge'!U$8)/100</f>
        <v>0.136</v>
      </c>
      <c r="V468" s="380">
        <f t="array" aca="true" ref="V468">INDEX(KM_PCT,MATCH($A468,'Knowledge - Percentages'!$B:$B,0),'Data - Knowledge'!V$8)/100</f>
        <v>0.149</v>
      </c>
      <c r="W468" s="380">
        <f t="array" aca="true" ref="W468">INDEX(KM_PCT,MATCH($A468,'Knowledge - Percentages'!$B:$B,0),'Data - Knowledge'!W$8)/100</f>
        <v>0.149</v>
      </c>
      <c r="X468" s="380">
        <f t="array" aca="true" ref="X468">INDEX(KM_PCT,MATCH($A468,'Knowledge - Percentages'!$B:$B,0),'Data - Knowledge'!X$8)/100</f>
        <v>0.149</v>
      </c>
      <c r="Y468" s="380">
        <f t="array" aca="true" ref="Y468">INDEX(KM_PCT,MATCH($A468,'Knowledge - Percentages'!$B:$B,0),'Data - Knowledge'!Y$8)/100</f>
        <v>0.149</v>
      </c>
      <c r="Z468" s="380">
        <f t="array" aca="true" ref="Z468">INDEX(KM_PCT,MATCH($A468,'Knowledge - Percentages'!$B:$B,0),'Data - Knowledge'!Z$8)/100</f>
        <v>0.149</v>
      </c>
      <c r="AA468" s="380">
        <f t="array" aca="true" ref="AA468">INDEX(KM_PCT,MATCH($A468,'Knowledge - Percentages'!$B:$B,0),'Data - Knowledge'!AA$8)/100</f>
        <v>0.13699999999999998</v>
      </c>
      <c r="AB468" s="380">
        <f t="array" aca="true" ref="AB468">INDEX(KM_PCT,MATCH($A468,'Knowledge - Percentages'!$B:$B,0),'Data - Knowledge'!AB$8)/100</f>
        <v>0.149</v>
      </c>
      <c r="AC468" s="380">
        <f t="array" aca="true" ref="AC468">INDEX(KM_PCT,MATCH($A468,'Knowledge - Percentages'!$B:$B,0),'Data - Knowledge'!AC$8)/100</f>
        <v>0.14400000000000002</v>
      </c>
      <c r="AD468" s="380">
        <f t="array" aca="true" ref="AD468">INDEX(KM_PCT,MATCH($A468,'Knowledge - Percentages'!$B:$B,0),'Data - Knowledge'!AD$8)/100</f>
        <v>0.149</v>
      </c>
      <c r="AE468" s="380">
        <f t="array" aca="true" ref="AE468">INDEX(KM_PCT,MATCH($A468,'Knowledge - Percentages'!$B:$B,0),'Data - Knowledge'!AE$8)/100</f>
        <v>0.165</v>
      </c>
      <c r="AF468" s="380">
        <f t="array" aca="true" ref="AF468">INDEX(KM_PCT,MATCH($A468,'Knowledge - Percentages'!$B:$B,0),'Data - Knowledge'!AF$8)/100</f>
        <v>0.153</v>
      </c>
      <c r="AG468" s="380">
        <f t="array" aca="true" ref="AG468">INDEX(KM_PCT,MATCH($A468,'Knowledge - Percentages'!$B:$B,0),'Data - Knowledge'!AG$8)/100</f>
        <v>0.153</v>
      </c>
      <c r="AH468" s="380">
        <f t="array" aca="true" ref="AH468">INDEX(KM_PCT,MATCH($A468,'Knowledge - Percentages'!$B:$B,0),'Data - Knowledge'!AH$8)/100</f>
        <v>0.149</v>
      </c>
      <c r="AI468" s="380">
        <f t="array" aca="true" ref="AI468">INDEX(KM_PCT,MATCH($A468,'Knowledge - Percentages'!$B:$B,0),'Data - Knowledge'!AI$8)/100</f>
        <v>0.149</v>
      </c>
      <c r="AJ468" s="380">
        <f t="array" aca="true" ref="AJ468">INDEX(KM_PCT,MATCH($A468,'Knowledge - Percentages'!$B:$B,0),'Data - Knowledge'!AJ$8)/100</f>
        <v>0.149</v>
      </c>
      <c r="AK468" s="380">
        <f t="array" aca="true" ref="AK468">INDEX(KM_PCT,MATCH($A468,'Knowledge - Percentages'!$B:$B,0),'Data - Knowledge'!AK$8)/100</f>
        <v>0.149</v>
      </c>
      <c r="AL468" s="380">
        <f t="array" aca="true" ref="AL468">INDEX(KM_PCT,MATCH($A468,'Knowledge - Percentages'!$B:$B,0),'Data - Knowledge'!AL$8)/100</f>
        <v>0.149</v>
      </c>
      <c r="AM468" s="380">
        <f t="array" aca="true" ref="AM468">INDEX(KM_PCT,MATCH($A468,'Knowledge - Percentages'!$B:$B,0),'Data - Knowledge'!AM$8)/100</f>
        <v>0.149</v>
      </c>
      <c r="AN468" s="380">
        <f t="array" aca="true" ref="AN468">INDEX(KM_PCT,MATCH($A468,'Knowledge - Percentages'!$B:$B,0),'Data - Knowledge'!AN$8)/100</f>
        <v>0.132</v>
      </c>
      <c r="AO468" s="380">
        <f t="array" aca="true" ref="AO468">INDEX(KM_PCT,MATCH($A468,'Knowledge - Percentages'!$B:$B,0),'Data - Knowledge'!AO$8)/100</f>
        <v>0.141</v>
      </c>
      <c r="AP468" s="380">
        <f t="array" aca="true" ref="AP468">INDEX(KM_PCT,MATCH($A468,'Knowledge - Percentages'!$B:$B,0),'Data - Knowledge'!AP$8)/100</f>
        <v>0.149</v>
      </c>
      <c r="AQ468" s="380">
        <f t="array" aca="true" ref="AQ468">INDEX(KM_PCT,MATCH($A468,'Knowledge - Percentages'!$B:$B,0),'Data - Knowledge'!AQ$8)/100</f>
        <v>0.132</v>
      </c>
      <c r="AR468" s="380">
        <f t="array" aca="true" ref="AR468">INDEX(KM_PCT,MATCH($A468,'Knowledge - Percentages'!$B:$B,0),'Data - Knowledge'!AR$8)/100</f>
        <v>0.177</v>
      </c>
      <c r="AS468" s="380">
        <f t="array" aca="true" ref="AS468">INDEX(KM_PCT,MATCH($A468,'Knowledge - Percentages'!$B:$B,0),'Data - Knowledge'!AS$8)/100</f>
        <v>0.159</v>
      </c>
      <c r="AT468" s="380">
        <f t="array" aca="true" ref="AT468">INDEX(KM_PCT,MATCH($A468,'Knowledge - Percentages'!$B:$B,0),'Data - Knowledge'!AT$8)/100</f>
        <v>0.159</v>
      </c>
      <c r="AU468" s="380">
        <f t="array" aca="true" ref="AU468">INDEX(KM_PCT,MATCH($A468,'Knowledge - Percentages'!$B:$B,0),'Data - Knowledge'!AU$8)/100</f>
        <v>0.145</v>
      </c>
      <c r="AV468" s="380">
        <f t="array" aca="true" ref="AV468">INDEX(KM_PCT,MATCH($A468,'Knowledge - Percentages'!$B:$B,0),'Data - Knowledge'!AV$8)/100</f>
        <v>0.145</v>
      </c>
      <c r="AW468" s="380">
        <f t="array" aca="true" ref="AW468">INDEX(KM_PCT,MATCH($A468,'Knowledge - Percentages'!$B:$B,0),'Data - Knowledge'!AW$8)/100</f>
        <v>0.132</v>
      </c>
      <c r="AX468" s="380">
        <f t="array" aca="true" ref="AX468">INDEX(KM_PCT,MATCH($A468,'Knowledge - Percentages'!$B:$B,0),'Data - Knowledge'!AX$8)/100</f>
        <v>0.145</v>
      </c>
      <c r="AY468" s="380">
        <f t="array" aca="true" ref="AY468">INDEX(KM_PCT,MATCH($A468,'Knowledge - Percentages'!$B:$B,0),'Data - Knowledge'!AY$8)/100</f>
        <v>0.147</v>
      </c>
      <c r="AZ468" s="380">
        <f t="array" aca="true" ref="AZ468">INDEX(KM_PCT,MATCH($A468,'Knowledge - Percentages'!$B:$B,0),'Data - Knowledge'!AZ$8)/100</f>
        <v>0.147</v>
      </c>
      <c r="BA468" s="380">
        <f t="array" aca="true" ref="BA468">INDEX(KM_PCT,MATCH($A468,'Knowledge - Percentages'!$B:$B,0),'Data - Knowledge'!BA$8)/100</f>
        <v>0.147</v>
      </c>
      <c r="BB468" s="380">
        <f t="array" aca="true" ref="BB468">INDEX(KM_PCT,MATCH($A468,'Knowledge - Percentages'!$B:$B,0),'Data - Knowledge'!BB$8)/100</f>
        <v>0.131</v>
      </c>
      <c r="BC468" s="380">
        <f t="array" aca="true" ref="BC468">INDEX(KM_PCT,MATCH($A468,'Knowledge - Percentages'!$B:$B,0),'Data - Knowledge'!BC$8)/100</f>
        <v>0.14</v>
      </c>
      <c r="BD468" s="380">
        <f t="array" aca="true" ref="BD468">INDEX(KM_PCT,MATCH($A468,'Knowledge - Percentages'!$B:$B,0),'Data - Knowledge'!BD$8)/100</f>
        <v>0.14</v>
      </c>
      <c r="BE468" s="380">
        <f t="array" aca="true" ref="BE468">INDEX(KM_PCT,MATCH($A468,'Knowledge - Percentages'!$B:$B,0),'Data - Knowledge'!BE$8)/100</f>
        <v>0.13</v>
      </c>
      <c r="BF468" s="380">
        <f t="array" aca="true" ref="BF468">INDEX(KM_PCT,MATCH($A468,'Knowledge - Percentages'!$B:$B,0),'Data - Knowledge'!BF$8)/100</f>
        <v>0.14</v>
      </c>
      <c r="BG468" s="380">
        <f t="array" aca="true" ref="BG468">INDEX(KM_PCT,MATCH($A468,'Knowledge - Percentages'!$B:$B,0),'Data - Knowledge'!BG$8)/100</f>
        <v>0.149</v>
      </c>
      <c r="BH468" s="380">
        <f t="array" aca="true" ref="BH468">INDEX(KM_PCT,MATCH($A468,'Knowledge - Percentages'!$B:$B,0),'Data - Knowledge'!BH$8)/100</f>
        <v>0.149</v>
      </c>
      <c r="BI468" s="380">
        <f t="array" aca="true" ref="BI468">INDEX(KM_PCT,MATCH($A468,'Knowledge - Percentages'!$B:$B,0),'Data - Knowledge'!BI$8)/100</f>
        <v>0.14300000000000002</v>
      </c>
      <c r="BJ468" s="380">
        <f t="array" aca="true" ref="BJ468">INDEX(KM_PCT,MATCH($A468,'Knowledge - Percentages'!$B:$B,0),'Data - Knowledge'!BJ$8)/100</f>
        <v>0.168</v>
      </c>
      <c r="BK468" s="380">
        <f t="array" aca="true" ref="BK468">INDEX(KM_PCT,MATCH($A468,'Knowledge - Percentages'!$B:$B,0),'Data - Knowledge'!BK$8)/100</f>
        <v>0.218</v>
      </c>
      <c r="BL468" s="380">
        <f t="array" aca="true" ref="BL468">INDEX(KM_PCT,MATCH($A468,'Knowledge - Percentages'!$B:$B,0),'Data - Knowledge'!BL$8)/100</f>
        <v>0.172</v>
      </c>
      <c r="BM468" s="380">
        <f t="array" aca="true" ref="BM468">INDEX(KM_PCT,MATCH($A468,'Knowledge - Percentages'!$B:$B,0),'Data - Knowledge'!BM$8)/100</f>
        <v>0.172</v>
      </c>
      <c r="BN468" s="380">
        <f t="array" aca="true" ref="BN468">INDEX(KM_PCT,MATCH($A468,'Knowledge - Percentages'!$B:$B,0),'Data - Knowledge'!BN$8)/100</f>
        <v>0.174</v>
      </c>
      <c r="BO468" s="380">
        <f t="array" aca="true" ref="BO468">INDEX(KM_PCT,MATCH($A468,'Knowledge - Percentages'!$B:$B,0),'Data - Knowledge'!BO$8)/100</f>
        <v>0.161</v>
      </c>
      <c r="BP468" s="380">
        <f t="array" aca="true" ref="BP468">INDEX(KM_PCT,MATCH($A468,'Knowledge - Percentages'!$B:$B,0),'Data - Knowledge'!BP$8)/100</f>
        <v>0.154</v>
      </c>
      <c r="BQ468" s="380">
        <f t="array" aca="true" ref="BQ468">INDEX(KM_PCT,MATCH($A468,'Knowledge - Percentages'!$B:$B,0),'Data - Knowledge'!BQ$8)/100</f>
        <v>0.154</v>
      </c>
    </row>
    <row r="469" spans="1:69">
      <c r="A469" t="s">
        <v>1458</v>
      </c>
      <c r="B469" t="s">
        <v>1195</v>
      </c>
      <c r="C469" t="s">
        <v>1367</v>
      </c>
      <c r="D469" t="s">
        <v>1459</v>
      </c>
      <c r="E469" s="373">
        <f>SUMPRODUCT($K$2:$BQ$2,$K469:$BQ469)/$J$2</f>
        <v>0.036193181818181819</v>
      </c>
      <c r="F469" s="379">
        <f>SUMPRODUCT($K$2:$BQ$2,$K469:$BQ469)</f>
        <v>9.555</v>
      </c>
      <c r="G469" s="373">
        <f>SUMPRODUCT($K$3:$BQ$3,$K469:$BQ469)/$J$3</f>
        <v>0.034228028747433283</v>
      </c>
      <c r="H469" s="379">
        <f>SUMPRODUCT($K$3:$BQ$3,$K469:$BQ469)</f>
        <v>333.38100000000014</v>
      </c>
      <c r="I469" s="373">
        <f>CORREL($K$4:$BQ$4,$K469:$BQ469)</f>
        <v>0.10671263936430074</v>
      </c>
      <c r="J469" s="379">
        <f>$E469/$G469*100</f>
        <v>105.7413562587822</v>
      </c>
      <c r="K469" s="380">
        <f t="array" aca="true" ref="K469">INDEX(KM_PCT,MATCH($A469,'Knowledge - Percentages'!$B:$B,0),'Data - Knowledge'!K$8)/100</f>
        <v>0.032</v>
      </c>
      <c r="L469" s="380">
        <f t="array" aca="true" ref="L469">INDEX(KM_PCT,MATCH($A469,'Knowledge - Percentages'!$B:$B,0),'Data - Knowledge'!L$8)/100</f>
        <v>0.032</v>
      </c>
      <c r="M469" s="380">
        <f t="array" aca="true" ref="M469">INDEX(KM_PCT,MATCH($A469,'Knowledge - Percentages'!$B:$B,0),'Data - Knowledge'!M$8)/100</f>
        <v>0.032</v>
      </c>
      <c r="N469" s="380">
        <f t="array" aca="true" ref="N469">INDEX(KM_PCT,MATCH($A469,'Knowledge - Percentages'!$B:$B,0),'Data - Knowledge'!N$8)/100</f>
        <v>0.038</v>
      </c>
      <c r="O469" s="380">
        <f t="array" aca="true" ref="O469">INDEX(KM_PCT,MATCH($A469,'Knowledge - Percentages'!$B:$B,0),'Data - Knowledge'!O$8)/100</f>
        <v>0.036000000000000004</v>
      </c>
      <c r="P469" s="380">
        <f t="array" aca="true" ref="P469">INDEX(KM_PCT,MATCH($A469,'Knowledge - Percentages'!$B:$B,0),'Data - Knowledge'!P$8)/100</f>
        <v>0.038</v>
      </c>
      <c r="Q469" s="380">
        <f t="array" aca="true" ref="Q469">INDEX(KM_PCT,MATCH($A469,'Knowledge - Percentages'!$B:$B,0),'Data - Knowledge'!Q$8)/100</f>
        <v>0.024</v>
      </c>
      <c r="R469" s="380">
        <f t="array" aca="true" ref="R469">INDEX(KM_PCT,MATCH($A469,'Knowledge - Percentages'!$B:$B,0),'Data - Knowledge'!R$8)/100</f>
        <v>0.055999999999999994</v>
      </c>
      <c r="S469" s="380">
        <f t="array" aca="true" ref="S469">INDEX(KM_PCT,MATCH($A469,'Knowledge - Percentages'!$B:$B,0),'Data - Knowledge'!S$8)/100</f>
        <v>0.04</v>
      </c>
      <c r="T469" s="380">
        <f t="array" aca="true" ref="T469">INDEX(KM_PCT,MATCH($A469,'Knowledge - Percentages'!$B:$B,0),'Data - Knowledge'!T$8)/100</f>
        <v>0.024</v>
      </c>
      <c r="U469" s="380">
        <f t="array" aca="true" ref="U469">INDEX(KM_PCT,MATCH($A469,'Knowledge - Percentages'!$B:$B,0),'Data - Knowledge'!U$8)/100</f>
        <v>0.024</v>
      </c>
      <c r="V469" s="380">
        <f t="array" aca="true" ref="V469">INDEX(KM_PCT,MATCH($A469,'Knowledge - Percentages'!$B:$B,0),'Data - Knowledge'!V$8)/100</f>
        <v>0.024</v>
      </c>
      <c r="W469" s="380">
        <f t="array" aca="true" ref="W469">INDEX(KM_PCT,MATCH($A469,'Knowledge - Percentages'!$B:$B,0),'Data - Knowledge'!W$8)/100</f>
        <v>0.024</v>
      </c>
      <c r="X469" s="380">
        <f t="array" aca="true" ref="X469">INDEX(KM_PCT,MATCH($A469,'Knowledge - Percentages'!$B:$B,0),'Data - Knowledge'!X$8)/100</f>
        <v>0.03</v>
      </c>
      <c r="Y469" s="380">
        <f t="array" aca="true" ref="Y469">INDEX(KM_PCT,MATCH($A469,'Knowledge - Percentages'!$B:$B,0),'Data - Knowledge'!Y$8)/100</f>
        <v>0.042</v>
      </c>
      <c r="Z469" s="380">
        <f t="array" aca="true" ref="Z469">INDEX(KM_PCT,MATCH($A469,'Knowledge - Percentages'!$B:$B,0),'Data - Knowledge'!Z$8)/100</f>
        <v>0.035</v>
      </c>
      <c r="AA469" s="380">
        <f t="array" aca="true" ref="AA469">INDEX(KM_PCT,MATCH($A469,'Knowledge - Percentages'!$B:$B,0),'Data - Knowledge'!AA$8)/100</f>
        <v>0.035</v>
      </c>
      <c r="AB469" s="380">
        <f t="array" aca="true" ref="AB469">INDEX(KM_PCT,MATCH($A469,'Knowledge - Percentages'!$B:$B,0),'Data - Knowledge'!AB$8)/100</f>
        <v>0.035</v>
      </c>
      <c r="AC469" s="380">
        <f t="array" aca="true" ref="AC469">INDEX(KM_PCT,MATCH($A469,'Knowledge - Percentages'!$B:$B,0),'Data - Knowledge'!AC$8)/100</f>
        <v>0.035</v>
      </c>
      <c r="AD469" s="380">
        <f t="array" aca="true" ref="AD469">INDEX(KM_PCT,MATCH($A469,'Knowledge - Percentages'!$B:$B,0),'Data - Knowledge'!AD$8)/100</f>
        <v>0.035</v>
      </c>
      <c r="AE469" s="380">
        <f t="array" aca="true" ref="AE469">INDEX(KM_PCT,MATCH($A469,'Knowledge - Percentages'!$B:$B,0),'Data - Knowledge'!AE$8)/100</f>
        <v>0.035</v>
      </c>
      <c r="AF469" s="380">
        <f t="array" aca="true" ref="AF469">INDEX(KM_PCT,MATCH($A469,'Knowledge - Percentages'!$B:$B,0),'Data - Knowledge'!AF$8)/100</f>
        <v>0.035</v>
      </c>
      <c r="AG469" s="380">
        <f t="array" aca="true" ref="AG469">INDEX(KM_PCT,MATCH($A469,'Knowledge - Percentages'!$B:$B,0),'Data - Knowledge'!AG$8)/100</f>
        <v>0.035</v>
      </c>
      <c r="AH469" s="380">
        <f t="array" aca="true" ref="AH469">INDEX(KM_PCT,MATCH($A469,'Knowledge - Percentages'!$B:$B,0),'Data - Knowledge'!AH$8)/100</f>
        <v>0.035</v>
      </c>
      <c r="AI469" s="380">
        <f t="array" aca="true" ref="AI469">INDEX(KM_PCT,MATCH($A469,'Knowledge - Percentages'!$B:$B,0),'Data - Knowledge'!AI$8)/100</f>
        <v>0.035</v>
      </c>
      <c r="AJ469" s="380">
        <f t="array" aca="true" ref="AJ469">INDEX(KM_PCT,MATCH($A469,'Knowledge - Percentages'!$B:$B,0),'Data - Knowledge'!AJ$8)/100</f>
        <v>0.035</v>
      </c>
      <c r="AK469" s="380">
        <f t="array" aca="true" ref="AK469">INDEX(KM_PCT,MATCH($A469,'Knowledge - Percentages'!$B:$B,0),'Data - Knowledge'!AK$8)/100</f>
        <v>0.035</v>
      </c>
      <c r="AL469" s="380">
        <f t="array" aca="true" ref="AL469">INDEX(KM_PCT,MATCH($A469,'Knowledge - Percentages'!$B:$B,0),'Data - Knowledge'!AL$8)/100</f>
        <v>0.035</v>
      </c>
      <c r="AM469" s="380">
        <f t="array" aca="true" ref="AM469">INDEX(KM_PCT,MATCH($A469,'Knowledge - Percentages'!$B:$B,0),'Data - Knowledge'!AM$8)/100</f>
        <v>0.035</v>
      </c>
      <c r="AN469" s="380">
        <f t="array" aca="true" ref="AN469">INDEX(KM_PCT,MATCH($A469,'Knowledge - Percentages'!$B:$B,0),'Data - Knowledge'!AN$8)/100</f>
        <v>0.027000000000000003</v>
      </c>
      <c r="AO469" s="380">
        <f t="array" aca="true" ref="AO469">INDEX(KM_PCT,MATCH($A469,'Knowledge - Percentages'!$B:$B,0),'Data - Knowledge'!AO$8)/100</f>
        <v>0.027000000000000003</v>
      </c>
      <c r="AP469" s="380">
        <f t="array" aca="true" ref="AP469">INDEX(KM_PCT,MATCH($A469,'Knowledge - Percentages'!$B:$B,0),'Data - Knowledge'!AP$8)/100</f>
        <v>0.036000000000000004</v>
      </c>
      <c r="AQ469" s="380">
        <f t="array" aca="true" ref="AQ469">INDEX(KM_PCT,MATCH($A469,'Knowledge - Percentages'!$B:$B,0),'Data - Knowledge'!AQ$8)/100</f>
        <v>0.036000000000000004</v>
      </c>
      <c r="AR469" s="380">
        <f t="array" aca="true" ref="AR469">INDEX(KM_PCT,MATCH($A469,'Knowledge - Percentages'!$B:$B,0),'Data - Knowledge'!AR$8)/100</f>
        <v>0.035</v>
      </c>
      <c r="AS469" s="380">
        <f t="array" aca="true" ref="AS469">INDEX(KM_PCT,MATCH($A469,'Knowledge - Percentages'!$B:$B,0),'Data - Knowledge'!AS$8)/100</f>
        <v>0.042</v>
      </c>
      <c r="AT469" s="380">
        <f t="array" aca="true" ref="AT469">INDEX(KM_PCT,MATCH($A469,'Knowledge - Percentages'!$B:$B,0),'Data - Knowledge'!AT$8)/100</f>
        <v>0.035</v>
      </c>
      <c r="AU469" s="380">
        <f t="array" aca="true" ref="AU469">INDEX(KM_PCT,MATCH($A469,'Knowledge - Percentages'!$B:$B,0),'Data - Knowledge'!AU$8)/100</f>
        <v>0.028999999999999998</v>
      </c>
      <c r="AV469" s="380">
        <f t="array" aca="true" ref="AV469">INDEX(KM_PCT,MATCH($A469,'Knowledge - Percentages'!$B:$B,0),'Data - Knowledge'!AV$8)/100</f>
        <v>0.033</v>
      </c>
      <c r="AW469" s="380">
        <f t="array" aca="true" ref="AW469">INDEX(KM_PCT,MATCH($A469,'Knowledge - Percentages'!$B:$B,0),'Data - Knowledge'!AW$8)/100</f>
        <v>0.033</v>
      </c>
      <c r="AX469" s="380">
        <f t="array" aca="true" ref="AX469">INDEX(KM_PCT,MATCH($A469,'Knowledge - Percentages'!$B:$B,0),'Data - Knowledge'!AX$8)/100</f>
        <v>0.033</v>
      </c>
      <c r="AY469" s="380">
        <f t="array" aca="true" ref="AY469">INDEX(KM_PCT,MATCH($A469,'Knowledge - Percentages'!$B:$B,0),'Data - Knowledge'!AY$8)/100</f>
        <v>0.040999999999999995</v>
      </c>
      <c r="AZ469" s="380">
        <f t="array" aca="true" ref="AZ469">INDEX(KM_PCT,MATCH($A469,'Knowledge - Percentages'!$B:$B,0),'Data - Knowledge'!AZ$8)/100</f>
        <v>0.035</v>
      </c>
      <c r="BA469" s="380">
        <f t="array" aca="true" ref="BA469">INDEX(KM_PCT,MATCH($A469,'Knowledge - Percentages'!$B:$B,0),'Data - Knowledge'!BA$8)/100</f>
        <v>0.022000000000000002</v>
      </c>
      <c r="BB469" s="380">
        <f t="array" aca="true" ref="BB469">INDEX(KM_PCT,MATCH($A469,'Knowledge - Percentages'!$B:$B,0),'Data - Knowledge'!BB$8)/100</f>
        <v>0.035</v>
      </c>
      <c r="BC469" s="380">
        <f t="array" aca="true" ref="BC469">INDEX(KM_PCT,MATCH($A469,'Knowledge - Percentages'!$B:$B,0),'Data - Knowledge'!BC$8)/100</f>
        <v>0.046</v>
      </c>
      <c r="BD469" s="380">
        <f t="array" aca="true" ref="BD469">INDEX(KM_PCT,MATCH($A469,'Knowledge - Percentages'!$B:$B,0),'Data - Knowledge'!BD$8)/100</f>
        <v>0.048</v>
      </c>
      <c r="BE469" s="380">
        <f t="array" aca="true" ref="BE469">INDEX(KM_PCT,MATCH($A469,'Knowledge - Percentages'!$B:$B,0),'Data - Knowledge'!BE$8)/100</f>
        <v>0.046</v>
      </c>
      <c r="BF469" s="380">
        <f t="array" aca="true" ref="BF469">INDEX(KM_PCT,MATCH($A469,'Knowledge - Percentages'!$B:$B,0),'Data - Knowledge'!BF$8)/100</f>
        <v>0.046</v>
      </c>
      <c r="BG469" s="380">
        <f t="array" aca="true" ref="BG469">INDEX(KM_PCT,MATCH($A469,'Knowledge - Percentages'!$B:$B,0),'Data - Knowledge'!BG$8)/100</f>
        <v>0.036000000000000004</v>
      </c>
      <c r="BH469" s="380">
        <f t="array" aca="true" ref="BH469">INDEX(KM_PCT,MATCH($A469,'Knowledge - Percentages'!$B:$B,0),'Data - Knowledge'!BH$8)/100</f>
        <v>0.036000000000000004</v>
      </c>
      <c r="BI469" s="380">
        <f t="array" aca="true" ref="BI469">INDEX(KM_PCT,MATCH($A469,'Knowledge - Percentages'!$B:$B,0),'Data - Knowledge'!BI$8)/100</f>
        <v>0.036000000000000004</v>
      </c>
      <c r="BJ469" s="380">
        <f t="array" aca="true" ref="BJ469">INDEX(KM_PCT,MATCH($A469,'Knowledge - Percentages'!$B:$B,0),'Data - Knowledge'!BJ$8)/100</f>
        <v>0.046</v>
      </c>
      <c r="BK469" s="380">
        <f t="array" aca="true" ref="BK469">INDEX(KM_PCT,MATCH($A469,'Knowledge - Percentages'!$B:$B,0),'Data - Knowledge'!BK$8)/100</f>
        <v>0.028999999999999998</v>
      </c>
      <c r="BL469" s="380">
        <f t="array" aca="true" ref="BL469">INDEX(KM_PCT,MATCH($A469,'Knowledge - Percentages'!$B:$B,0),'Data - Knowledge'!BL$8)/100</f>
        <v>0.035</v>
      </c>
      <c r="BM469" s="380">
        <f t="array" aca="true" ref="BM469">INDEX(KM_PCT,MATCH($A469,'Knowledge - Percentages'!$B:$B,0),'Data - Knowledge'!BM$8)/100</f>
        <v>0.034</v>
      </c>
      <c r="BN469" s="380">
        <f t="array" aca="true" ref="BN469">INDEX(KM_PCT,MATCH($A469,'Knowledge - Percentages'!$B:$B,0),'Data - Knowledge'!BN$8)/100</f>
        <v>0.035</v>
      </c>
      <c r="BO469" s="380">
        <f t="array" aca="true" ref="BO469">INDEX(KM_PCT,MATCH($A469,'Knowledge - Percentages'!$B:$B,0),'Data - Knowledge'!BO$8)/100</f>
        <v>0.03</v>
      </c>
      <c r="BP469" s="380">
        <f t="array" aca="true" ref="BP469">INDEX(KM_PCT,MATCH($A469,'Knowledge - Percentages'!$B:$B,0),'Data - Knowledge'!BP$8)/100</f>
        <v>0.035</v>
      </c>
      <c r="BQ469" s="380">
        <f t="array" aca="true" ref="BQ469">INDEX(KM_PCT,MATCH($A469,'Knowledge - Percentages'!$B:$B,0),'Data - Knowledge'!BQ$8)/100</f>
        <v>0.035</v>
      </c>
    </row>
    <row r="470" spans="1:69">
      <c r="A470" t="s">
        <v>1460</v>
      </c>
      <c r="B470" t="s">
        <v>1195</v>
      </c>
      <c r="C470" t="s">
        <v>1367</v>
      </c>
      <c r="D470" t="s">
        <v>1461</v>
      </c>
      <c r="E470" s="373">
        <f>SUMPRODUCT($K$2:$BQ$2,$K470:$BQ470)/$J$2</f>
        <v>0.03218560606060606</v>
      </c>
      <c r="F470" s="379">
        <f>SUMPRODUCT($K$2:$BQ$2,$K470:$BQ470)</f>
        <v>8.497</v>
      </c>
      <c r="G470" s="373">
        <f>SUMPRODUCT($K$3:$BQ$3,$K470:$BQ470)/$J$3</f>
        <v>0.032943121149897323</v>
      </c>
      <c r="H470" s="379">
        <f>SUMPRODUCT($K$3:$BQ$3,$K470:$BQ470)</f>
        <v>320.86599999999993</v>
      </c>
      <c r="I470" s="373">
        <f>CORREL($K$4:$BQ$4,$K470:$BQ470)</f>
        <v>-0.20155550808878639</v>
      </c>
      <c r="J470" s="379">
        <f>$E470/$G470*100</f>
        <v>97.700536370417282</v>
      </c>
      <c r="K470" s="380">
        <f t="array" aca="true" ref="K470">INDEX(KM_PCT,MATCH($A470,'Knowledge - Percentages'!$B:$B,0),'Data - Knowledge'!K$8)/100</f>
        <v>0.033</v>
      </c>
      <c r="L470" s="380">
        <f t="array" aca="true" ref="L470">INDEX(KM_PCT,MATCH($A470,'Knowledge - Percentages'!$B:$B,0),'Data - Knowledge'!L$8)/100</f>
        <v>0.033</v>
      </c>
      <c r="M470" s="380">
        <f t="array" aca="true" ref="M470">INDEX(KM_PCT,MATCH($A470,'Knowledge - Percentages'!$B:$B,0),'Data - Knowledge'!M$8)/100</f>
        <v>0.033</v>
      </c>
      <c r="N470" s="380">
        <f t="array" aca="true" ref="N470">INDEX(KM_PCT,MATCH($A470,'Knowledge - Percentages'!$B:$B,0),'Data - Knowledge'!N$8)/100</f>
        <v>0.033</v>
      </c>
      <c r="O470" s="380">
        <f t="array" aca="true" ref="O470">INDEX(KM_PCT,MATCH($A470,'Knowledge - Percentages'!$B:$B,0),'Data - Knowledge'!O$8)/100</f>
        <v>0.033</v>
      </c>
      <c r="P470" s="380">
        <f t="array" aca="true" ref="P470">INDEX(KM_PCT,MATCH($A470,'Knowledge - Percentages'!$B:$B,0),'Data - Knowledge'!P$8)/100</f>
        <v>0.033</v>
      </c>
      <c r="Q470" s="380">
        <f t="array" aca="true" ref="Q470">INDEX(KM_PCT,MATCH($A470,'Knowledge - Percentages'!$B:$B,0),'Data - Knowledge'!Q$8)/100</f>
        <v>0.033</v>
      </c>
      <c r="R470" s="380">
        <f t="array" aca="true" ref="R470">INDEX(KM_PCT,MATCH($A470,'Knowledge - Percentages'!$B:$B,0),'Data - Knowledge'!R$8)/100</f>
        <v>0.033</v>
      </c>
      <c r="S470" s="380">
        <f t="array" aca="true" ref="S470">INDEX(KM_PCT,MATCH($A470,'Knowledge - Percentages'!$B:$B,0),'Data - Knowledge'!S$8)/100</f>
        <v>0.033</v>
      </c>
      <c r="T470" s="380">
        <f t="array" aca="true" ref="T470">INDEX(KM_PCT,MATCH($A470,'Knowledge - Percentages'!$B:$B,0),'Data - Knowledge'!T$8)/100</f>
        <v>0.033</v>
      </c>
      <c r="U470" s="380">
        <f t="array" aca="true" ref="U470">INDEX(KM_PCT,MATCH($A470,'Knowledge - Percentages'!$B:$B,0),'Data - Knowledge'!U$8)/100</f>
        <v>0.033</v>
      </c>
      <c r="V470" s="380">
        <f t="array" aca="true" ref="V470">INDEX(KM_PCT,MATCH($A470,'Knowledge - Percentages'!$B:$B,0),'Data - Knowledge'!V$8)/100</f>
        <v>0.031</v>
      </c>
      <c r="W470" s="380">
        <f t="array" aca="true" ref="W470">INDEX(KM_PCT,MATCH($A470,'Knowledge - Percentages'!$B:$B,0),'Data - Knowledge'!W$8)/100</f>
        <v>0.033</v>
      </c>
      <c r="X470" s="380">
        <f t="array" aca="true" ref="X470">INDEX(KM_PCT,MATCH($A470,'Knowledge - Percentages'!$B:$B,0),'Data - Knowledge'!X$8)/100</f>
        <v>0.046</v>
      </c>
      <c r="Y470" s="380">
        <f t="array" aca="true" ref="Y470">INDEX(KM_PCT,MATCH($A470,'Knowledge - Percentages'!$B:$B,0),'Data - Knowledge'!Y$8)/100</f>
        <v>0.046</v>
      </c>
      <c r="Z470" s="380">
        <f t="array" aca="true" ref="Z470">INDEX(KM_PCT,MATCH($A470,'Knowledge - Percentages'!$B:$B,0),'Data - Knowledge'!Z$8)/100</f>
        <v>0.046</v>
      </c>
      <c r="AA470" s="380">
        <f t="array" aca="true" ref="AA470">INDEX(KM_PCT,MATCH($A470,'Knowledge - Percentages'!$B:$B,0),'Data - Knowledge'!AA$8)/100</f>
        <v>0.049</v>
      </c>
      <c r="AB470" s="380">
        <f t="array" aca="true" ref="AB470">INDEX(KM_PCT,MATCH($A470,'Knowledge - Percentages'!$B:$B,0),'Data - Knowledge'!AB$8)/100</f>
        <v>0.048</v>
      </c>
      <c r="AC470" s="380">
        <f t="array" aca="true" ref="AC470">INDEX(KM_PCT,MATCH($A470,'Knowledge - Percentages'!$B:$B,0),'Data - Knowledge'!AC$8)/100</f>
        <v>0.043</v>
      </c>
      <c r="AD470" s="380">
        <f t="array" aca="true" ref="AD470">INDEX(KM_PCT,MATCH($A470,'Knowledge - Percentages'!$B:$B,0),'Data - Knowledge'!AD$8)/100</f>
        <v>0.043</v>
      </c>
      <c r="AE470" s="380">
        <f t="array" aca="true" ref="AE470">INDEX(KM_PCT,MATCH($A470,'Knowledge - Percentages'!$B:$B,0),'Data - Knowledge'!AE$8)/100</f>
        <v>0.03</v>
      </c>
      <c r="AF470" s="380">
        <f t="array" aca="true" ref="AF470">INDEX(KM_PCT,MATCH($A470,'Knowledge - Percentages'!$B:$B,0),'Data - Knowledge'!AF$8)/100</f>
        <v>0.016</v>
      </c>
      <c r="AG470" s="380">
        <f t="array" aca="true" ref="AG470">INDEX(KM_PCT,MATCH($A470,'Knowledge - Percentages'!$B:$B,0),'Data - Knowledge'!AG$8)/100</f>
        <v>0.03</v>
      </c>
      <c r="AH470" s="380">
        <f t="array" aca="true" ref="AH470">INDEX(KM_PCT,MATCH($A470,'Knowledge - Percentages'!$B:$B,0),'Data - Knowledge'!AH$8)/100</f>
        <v>0.027000000000000003</v>
      </c>
      <c r="AI470" s="380">
        <f t="array" aca="true" ref="AI470">INDEX(KM_PCT,MATCH($A470,'Knowledge - Percentages'!$B:$B,0),'Data - Knowledge'!AI$8)/100</f>
        <v>0.032</v>
      </c>
      <c r="AJ470" s="380">
        <f t="array" aca="true" ref="AJ470">INDEX(KM_PCT,MATCH($A470,'Knowledge - Percentages'!$B:$B,0),'Data - Knowledge'!AJ$8)/100</f>
        <v>0.032</v>
      </c>
      <c r="AK470" s="380">
        <f t="array" aca="true" ref="AK470">INDEX(KM_PCT,MATCH($A470,'Knowledge - Percentages'!$B:$B,0),'Data - Knowledge'!AK$8)/100</f>
        <v>0.032</v>
      </c>
      <c r="AL470" s="380">
        <f t="array" aca="true" ref="AL470">INDEX(KM_PCT,MATCH($A470,'Knowledge - Percentages'!$B:$B,0),'Data - Knowledge'!AL$8)/100</f>
        <v>0.032</v>
      </c>
      <c r="AM470" s="380">
        <f t="array" aca="true" ref="AM470">INDEX(KM_PCT,MATCH($A470,'Knowledge - Percentages'!$B:$B,0),'Data - Knowledge'!AM$8)/100</f>
        <v>0.032</v>
      </c>
      <c r="AN470" s="380">
        <f t="array" aca="true" ref="AN470">INDEX(KM_PCT,MATCH($A470,'Knowledge - Percentages'!$B:$B,0),'Data - Knowledge'!AN$8)/100</f>
        <v>0.032</v>
      </c>
      <c r="AO470" s="380">
        <f t="array" aca="true" ref="AO470">INDEX(KM_PCT,MATCH($A470,'Knowledge - Percentages'!$B:$B,0),'Data - Knowledge'!AO$8)/100</f>
        <v>0.032</v>
      </c>
      <c r="AP470" s="380">
        <f t="array" aca="true" ref="AP470">INDEX(KM_PCT,MATCH($A470,'Knowledge - Percentages'!$B:$B,0),'Data - Knowledge'!AP$8)/100</f>
        <v>0.032</v>
      </c>
      <c r="AQ470" s="380">
        <f t="array" aca="true" ref="AQ470">INDEX(KM_PCT,MATCH($A470,'Knowledge - Percentages'!$B:$B,0),'Data - Knowledge'!AQ$8)/100</f>
        <v>0.032</v>
      </c>
      <c r="AR470" s="380">
        <f t="array" aca="true" ref="AR470">INDEX(KM_PCT,MATCH($A470,'Knowledge - Percentages'!$B:$B,0),'Data - Knowledge'!AR$8)/100</f>
        <v>0.043</v>
      </c>
      <c r="AS470" s="380">
        <f t="array" aca="true" ref="AS470">INDEX(KM_PCT,MATCH($A470,'Knowledge - Percentages'!$B:$B,0),'Data - Knowledge'!AS$8)/100</f>
        <v>0.040999999999999995</v>
      </c>
      <c r="AT470" s="380">
        <f t="array" aca="true" ref="AT470">INDEX(KM_PCT,MATCH($A470,'Knowledge - Percentages'!$B:$B,0),'Data - Knowledge'!AT$8)/100</f>
        <v>0.040999999999999995</v>
      </c>
      <c r="AU470" s="380">
        <f t="array" aca="true" ref="AU470">INDEX(KM_PCT,MATCH($A470,'Knowledge - Percentages'!$B:$B,0),'Data - Knowledge'!AU$8)/100</f>
        <v>0.033</v>
      </c>
      <c r="AV470" s="380">
        <f t="array" aca="true" ref="AV470">INDEX(KM_PCT,MATCH($A470,'Knowledge - Percentages'!$B:$B,0),'Data - Knowledge'!AV$8)/100</f>
        <v>0.035</v>
      </c>
      <c r="AW470" s="380">
        <f t="array" aca="true" ref="AW470">INDEX(KM_PCT,MATCH($A470,'Knowledge - Percentages'!$B:$B,0),'Data - Knowledge'!AW$8)/100</f>
        <v>0.033</v>
      </c>
      <c r="AX470" s="380">
        <f t="array" aca="true" ref="AX470">INDEX(KM_PCT,MATCH($A470,'Knowledge - Percentages'!$B:$B,0),'Data - Knowledge'!AX$8)/100</f>
        <v>0.033</v>
      </c>
      <c r="AY470" s="380">
        <f t="array" aca="true" ref="AY470">INDEX(KM_PCT,MATCH($A470,'Knowledge - Percentages'!$B:$B,0),'Data - Knowledge'!AY$8)/100</f>
        <v>0.033</v>
      </c>
      <c r="AZ470" s="380">
        <f t="array" aca="true" ref="AZ470">INDEX(KM_PCT,MATCH($A470,'Knowledge - Percentages'!$B:$B,0),'Data - Knowledge'!AZ$8)/100</f>
        <v>0.033</v>
      </c>
      <c r="BA470" s="380">
        <f t="array" aca="true" ref="BA470">INDEX(KM_PCT,MATCH($A470,'Knowledge - Percentages'!$B:$B,0),'Data - Knowledge'!BA$8)/100</f>
        <v>0.03</v>
      </c>
      <c r="BB470" s="380">
        <f t="array" aca="true" ref="BB470">INDEX(KM_PCT,MATCH($A470,'Knowledge - Percentages'!$B:$B,0),'Data - Knowledge'!BB$8)/100</f>
        <v>0.033</v>
      </c>
      <c r="BC470" s="380">
        <f t="array" aca="true" ref="BC470">INDEX(KM_PCT,MATCH($A470,'Knowledge - Percentages'!$B:$B,0),'Data - Knowledge'!BC$8)/100</f>
        <v>0.033</v>
      </c>
      <c r="BD470" s="380">
        <f t="array" aca="true" ref="BD470">INDEX(KM_PCT,MATCH($A470,'Knowledge - Percentages'!$B:$B,0),'Data - Knowledge'!BD$8)/100</f>
        <v>0.033</v>
      </c>
      <c r="BE470" s="380">
        <f t="array" aca="true" ref="BE470">INDEX(KM_PCT,MATCH($A470,'Knowledge - Percentages'!$B:$B,0),'Data - Knowledge'!BE$8)/100</f>
        <v>0.033</v>
      </c>
      <c r="BF470" s="380">
        <f t="array" aca="true" ref="BF470">INDEX(KM_PCT,MATCH($A470,'Knowledge - Percentages'!$B:$B,0),'Data - Knowledge'!BF$8)/100</f>
        <v>0.033</v>
      </c>
      <c r="BG470" s="380">
        <f t="array" aca="true" ref="BG470">INDEX(KM_PCT,MATCH($A470,'Knowledge - Percentages'!$B:$B,0),'Data - Knowledge'!BG$8)/100</f>
        <v>0.033</v>
      </c>
      <c r="BH470" s="380">
        <f t="array" aca="true" ref="BH470">INDEX(KM_PCT,MATCH($A470,'Knowledge - Percentages'!$B:$B,0),'Data - Knowledge'!BH$8)/100</f>
        <v>0.033</v>
      </c>
      <c r="BI470" s="380">
        <f t="array" aca="true" ref="BI470">INDEX(KM_PCT,MATCH($A470,'Knowledge - Percentages'!$B:$B,0),'Data - Knowledge'!BI$8)/100</f>
        <v>0.033</v>
      </c>
      <c r="BJ470" s="380">
        <f t="array" aca="true" ref="BJ470">INDEX(KM_PCT,MATCH($A470,'Knowledge - Percentages'!$B:$B,0),'Data - Knowledge'!BJ$8)/100</f>
        <v>0.033</v>
      </c>
      <c r="BK470" s="380">
        <f t="array" aca="true" ref="BK470">INDEX(KM_PCT,MATCH($A470,'Knowledge - Percentages'!$B:$B,0),'Data - Knowledge'!BK$8)/100</f>
        <v>0.033</v>
      </c>
      <c r="BL470" s="380">
        <f t="array" aca="true" ref="BL470">INDEX(KM_PCT,MATCH($A470,'Knowledge - Percentages'!$B:$B,0),'Data - Knowledge'!BL$8)/100</f>
        <v>0.033</v>
      </c>
      <c r="BM470" s="380">
        <f t="array" aca="true" ref="BM470">INDEX(KM_PCT,MATCH($A470,'Knowledge - Percentages'!$B:$B,0),'Data - Knowledge'!BM$8)/100</f>
        <v>0.046</v>
      </c>
      <c r="BN470" s="380">
        <f t="array" aca="true" ref="BN470">INDEX(KM_PCT,MATCH($A470,'Knowledge - Percentages'!$B:$B,0),'Data - Knowledge'!BN$8)/100</f>
        <v>0.033</v>
      </c>
      <c r="BO470" s="380">
        <f t="array" aca="true" ref="BO470">INDEX(KM_PCT,MATCH($A470,'Knowledge - Percentages'!$B:$B,0),'Data - Knowledge'!BO$8)/100</f>
        <v>0.031</v>
      </c>
      <c r="BP470" s="380">
        <f t="array" aca="true" ref="BP470">INDEX(KM_PCT,MATCH($A470,'Knowledge - Percentages'!$B:$B,0),'Data - Knowledge'!BP$8)/100</f>
        <v>0.031</v>
      </c>
      <c r="BQ470" s="380">
        <f t="array" aca="true" ref="BQ470">INDEX(KM_PCT,MATCH($A470,'Knowledge - Percentages'!$B:$B,0),'Data - Knowledge'!BQ$8)/100</f>
        <v>0.031</v>
      </c>
    </row>
    <row r="471" spans="1:69">
      <c r="A471" t="s">
        <v>1462</v>
      </c>
      <c r="B471" t="s">
        <v>1195</v>
      </c>
      <c r="C471" t="s">
        <v>1367</v>
      </c>
      <c r="D471" t="s">
        <v>1463</v>
      </c>
      <c r="E471" s="373">
        <f>SUMPRODUCT($K$2:$BQ$2,$K471:$BQ471)/$J$2</f>
        <v>0.028727272727272723</v>
      </c>
      <c r="F471" s="379">
        <f>SUMPRODUCT($K$2:$BQ$2,$K471:$BQ471)</f>
        <v>7.5839999999999987</v>
      </c>
      <c r="G471" s="373">
        <f>SUMPRODUCT($K$3:$BQ$3,$K471:$BQ471)/$J$3</f>
        <v>0.030248254620123198</v>
      </c>
      <c r="H471" s="379">
        <f>SUMPRODUCT($K$3:$BQ$3,$K471:$BQ471)</f>
        <v>294.61799999999994</v>
      </c>
      <c r="I471" s="373">
        <f>CORREL($K$4:$BQ$4,$K471:$BQ471)</f>
        <v>-0.284967058150404</v>
      </c>
      <c r="J471" s="379">
        <f>$E471/$G471*100</f>
        <v>94.971670557683623</v>
      </c>
      <c r="K471" s="380">
        <f t="array" aca="true" ref="K471">INDEX(KM_PCT,MATCH($A471,'Knowledge - Percentages'!$B:$B,0),'Data - Knowledge'!K$8)/100</f>
        <v>0.031</v>
      </c>
      <c r="L471" s="380">
        <f t="array" aca="true" ref="L471">INDEX(KM_PCT,MATCH($A471,'Knowledge - Percentages'!$B:$B,0),'Data - Knowledge'!L$8)/100</f>
        <v>0.031</v>
      </c>
      <c r="M471" s="380">
        <f t="array" aca="true" ref="M471">INDEX(KM_PCT,MATCH($A471,'Knowledge - Percentages'!$B:$B,0),'Data - Knowledge'!M$8)/100</f>
        <v>0.031</v>
      </c>
      <c r="N471" s="380">
        <f t="array" aca="true" ref="N471">INDEX(KM_PCT,MATCH($A471,'Knowledge - Percentages'!$B:$B,0),'Data - Knowledge'!N$8)/100</f>
        <v>0.031</v>
      </c>
      <c r="O471" s="380">
        <f t="array" aca="true" ref="O471">INDEX(KM_PCT,MATCH($A471,'Knowledge - Percentages'!$B:$B,0),'Data - Knowledge'!O$8)/100</f>
        <v>0.031</v>
      </c>
      <c r="P471" s="380">
        <f t="array" aca="true" ref="P471">INDEX(KM_PCT,MATCH($A471,'Knowledge - Percentages'!$B:$B,0),'Data - Knowledge'!P$8)/100</f>
        <v>0.031</v>
      </c>
      <c r="Q471" s="380">
        <f t="array" aca="true" ref="Q471">INDEX(KM_PCT,MATCH($A471,'Knowledge - Percentages'!$B:$B,0),'Data - Knowledge'!Q$8)/100</f>
        <v>0.031</v>
      </c>
      <c r="R471" s="380">
        <f t="array" aca="true" ref="R471">INDEX(KM_PCT,MATCH($A471,'Knowledge - Percentages'!$B:$B,0),'Data - Knowledge'!R$8)/100</f>
        <v>0.031</v>
      </c>
      <c r="S471" s="380">
        <f t="array" aca="true" ref="S471">INDEX(KM_PCT,MATCH($A471,'Knowledge - Percentages'!$B:$B,0),'Data - Knowledge'!S$8)/100</f>
        <v>0.031</v>
      </c>
      <c r="T471" s="380">
        <f t="array" aca="true" ref="T471">INDEX(KM_PCT,MATCH($A471,'Knowledge - Percentages'!$B:$B,0),'Data - Knowledge'!T$8)/100</f>
        <v>0.031</v>
      </c>
      <c r="U471" s="380">
        <f t="array" aca="true" ref="U471">INDEX(KM_PCT,MATCH($A471,'Knowledge - Percentages'!$B:$B,0),'Data - Knowledge'!U$8)/100</f>
        <v>0.031</v>
      </c>
      <c r="V471" s="380">
        <f t="array" aca="true" ref="V471">INDEX(KM_PCT,MATCH($A471,'Knowledge - Percentages'!$B:$B,0),'Data - Knowledge'!V$8)/100</f>
        <v>0.03</v>
      </c>
      <c r="W471" s="380">
        <f t="array" aca="true" ref="W471">INDEX(KM_PCT,MATCH($A471,'Knowledge - Percentages'!$B:$B,0),'Data - Knowledge'!W$8)/100</f>
        <v>0.027999999999999997</v>
      </c>
      <c r="X471" s="380">
        <f t="array" aca="true" ref="X471">INDEX(KM_PCT,MATCH($A471,'Knowledge - Percentages'!$B:$B,0),'Data - Knowledge'!X$8)/100</f>
        <v>0.052000000000000005</v>
      </c>
      <c r="Y471" s="380">
        <f t="array" aca="true" ref="Y471">INDEX(KM_PCT,MATCH($A471,'Knowledge - Percentages'!$B:$B,0),'Data - Knowledge'!Y$8)/100</f>
        <v>0.053</v>
      </c>
      <c r="Z471" s="380">
        <f t="array" aca="true" ref="Z471">INDEX(KM_PCT,MATCH($A471,'Knowledge - Percentages'!$B:$B,0),'Data - Knowledge'!Z$8)/100</f>
        <v>0.052000000000000005</v>
      </c>
      <c r="AA471" s="380">
        <f t="array" aca="true" ref="AA471">INDEX(KM_PCT,MATCH($A471,'Knowledge - Percentages'!$B:$B,0),'Data - Knowledge'!AA$8)/100</f>
        <v>0.052000000000000005</v>
      </c>
      <c r="AB471" s="380">
        <f t="array" aca="true" ref="AB471">INDEX(KM_PCT,MATCH($A471,'Knowledge - Percentages'!$B:$B,0),'Data - Knowledge'!AB$8)/100</f>
        <v>0.034</v>
      </c>
      <c r="AC471" s="380">
        <f t="array" aca="true" ref="AC471">INDEX(KM_PCT,MATCH($A471,'Knowledge - Percentages'!$B:$B,0),'Data - Knowledge'!AC$8)/100</f>
        <v>0.034</v>
      </c>
      <c r="AD471" s="380">
        <f t="array" aca="true" ref="AD471">INDEX(KM_PCT,MATCH($A471,'Knowledge - Percentages'!$B:$B,0),'Data - Knowledge'!AD$8)/100</f>
        <v>0.034</v>
      </c>
      <c r="AE471" s="380">
        <f t="array" aca="true" ref="AE471">INDEX(KM_PCT,MATCH($A471,'Knowledge - Percentages'!$B:$B,0),'Data - Knowledge'!AE$8)/100</f>
        <v>0.028999999999999998</v>
      </c>
      <c r="AF471" s="380">
        <f t="array" aca="true" ref="AF471">INDEX(KM_PCT,MATCH($A471,'Knowledge - Percentages'!$B:$B,0),'Data - Knowledge'!AF$8)/100</f>
        <v>0.028999999999999998</v>
      </c>
      <c r="AG471" s="380">
        <f t="array" aca="true" ref="AG471">INDEX(KM_PCT,MATCH($A471,'Knowledge - Percentages'!$B:$B,0),'Data - Knowledge'!AG$8)/100</f>
        <v>0.028999999999999998</v>
      </c>
      <c r="AH471" s="380">
        <f t="array" aca="true" ref="AH471">INDEX(KM_PCT,MATCH($A471,'Knowledge - Percentages'!$B:$B,0),'Data - Knowledge'!AH$8)/100</f>
        <v>0.031</v>
      </c>
      <c r="AI471" s="380">
        <f t="array" aca="true" ref="AI471">INDEX(KM_PCT,MATCH($A471,'Knowledge - Percentages'!$B:$B,0),'Data - Knowledge'!AI$8)/100</f>
        <v>0.031</v>
      </c>
      <c r="AJ471" s="380">
        <f t="array" aca="true" ref="AJ471">INDEX(KM_PCT,MATCH($A471,'Knowledge - Percentages'!$B:$B,0),'Data - Knowledge'!AJ$8)/100</f>
        <v>0.031</v>
      </c>
      <c r="AK471" s="380">
        <f t="array" aca="true" ref="AK471">INDEX(KM_PCT,MATCH($A471,'Knowledge - Percentages'!$B:$B,0),'Data - Knowledge'!AK$8)/100</f>
        <v>0.031</v>
      </c>
      <c r="AL471" s="380">
        <f t="array" aca="true" ref="AL471">INDEX(KM_PCT,MATCH($A471,'Knowledge - Percentages'!$B:$B,0),'Data - Knowledge'!AL$8)/100</f>
        <v>0.037000000000000005</v>
      </c>
      <c r="AM471" s="380">
        <f t="array" aca="true" ref="AM471">INDEX(KM_PCT,MATCH($A471,'Knowledge - Percentages'!$B:$B,0),'Data - Knowledge'!AM$8)/100</f>
        <v>0.031</v>
      </c>
      <c r="AN471" s="380">
        <f t="array" aca="true" ref="AN471">INDEX(KM_PCT,MATCH($A471,'Knowledge - Percentages'!$B:$B,0),'Data - Knowledge'!AN$8)/100</f>
        <v>0.031</v>
      </c>
      <c r="AO471" s="380">
        <f t="array" aca="true" ref="AO471">INDEX(KM_PCT,MATCH($A471,'Knowledge - Percentages'!$B:$B,0),'Data - Knowledge'!AO$8)/100</f>
        <v>0.031</v>
      </c>
      <c r="AP471" s="380">
        <f t="array" aca="true" ref="AP471">INDEX(KM_PCT,MATCH($A471,'Knowledge - Percentages'!$B:$B,0),'Data - Knowledge'!AP$8)/100</f>
        <v>0.023</v>
      </c>
      <c r="AQ471" s="380">
        <f t="array" aca="true" ref="AQ471">INDEX(KM_PCT,MATCH($A471,'Knowledge - Percentages'!$B:$B,0),'Data - Knowledge'!AQ$8)/100</f>
        <v>0.021</v>
      </c>
      <c r="AR471" s="380">
        <f t="array" aca="true" ref="AR471">INDEX(KM_PCT,MATCH($A471,'Knowledge - Percentages'!$B:$B,0),'Data - Knowledge'!AR$8)/100</f>
        <v>0.045</v>
      </c>
      <c r="AS471" s="380">
        <f t="array" aca="true" ref="AS471">INDEX(KM_PCT,MATCH($A471,'Knowledge - Percentages'!$B:$B,0),'Data - Knowledge'!AS$8)/100</f>
        <v>0.039</v>
      </c>
      <c r="AT471" s="380">
        <f t="array" aca="true" ref="AT471">INDEX(KM_PCT,MATCH($A471,'Knowledge - Percentages'!$B:$B,0),'Data - Knowledge'!AT$8)/100</f>
        <v>0.039</v>
      </c>
      <c r="AU471" s="380">
        <f t="array" aca="true" ref="AU471">INDEX(KM_PCT,MATCH($A471,'Knowledge - Percentages'!$B:$B,0),'Data - Knowledge'!AU$8)/100</f>
        <v>0.031</v>
      </c>
      <c r="AV471" s="380">
        <f t="array" aca="true" ref="AV471">INDEX(KM_PCT,MATCH($A471,'Knowledge - Percentages'!$B:$B,0),'Data - Knowledge'!AV$8)/100</f>
        <v>0.031</v>
      </c>
      <c r="AW471" s="380">
        <f t="array" aca="true" ref="AW471">INDEX(KM_PCT,MATCH($A471,'Knowledge - Percentages'!$B:$B,0),'Data - Knowledge'!AW$8)/100</f>
        <v>0.031</v>
      </c>
      <c r="AX471" s="380">
        <f t="array" aca="true" ref="AX471">INDEX(KM_PCT,MATCH($A471,'Knowledge - Percentages'!$B:$B,0),'Data - Knowledge'!AX$8)/100</f>
        <v>0.037000000000000005</v>
      </c>
      <c r="AY471" s="380">
        <f t="array" aca="true" ref="AY471">INDEX(KM_PCT,MATCH($A471,'Knowledge - Percentages'!$B:$B,0),'Data - Knowledge'!AY$8)/100</f>
        <v>0.03</v>
      </c>
      <c r="AZ471" s="380">
        <f t="array" aca="true" ref="AZ471">INDEX(KM_PCT,MATCH($A471,'Knowledge - Percentages'!$B:$B,0),'Data - Knowledge'!AZ$8)/100</f>
        <v>0.028999999999999998</v>
      </c>
      <c r="BA471" s="380">
        <f t="array" aca="true" ref="BA471">INDEX(KM_PCT,MATCH($A471,'Knowledge - Percentages'!$B:$B,0),'Data - Knowledge'!BA$8)/100</f>
        <v>0.03</v>
      </c>
      <c r="BB471" s="380">
        <f t="array" aca="true" ref="BB471">INDEX(KM_PCT,MATCH($A471,'Knowledge - Percentages'!$B:$B,0),'Data - Knowledge'!BB$8)/100</f>
        <v>0.03</v>
      </c>
      <c r="BC471" s="380">
        <f t="array" aca="true" ref="BC471">INDEX(KM_PCT,MATCH($A471,'Knowledge - Percentages'!$B:$B,0),'Data - Knowledge'!BC$8)/100</f>
        <v>0.019</v>
      </c>
      <c r="BD471" s="380">
        <f t="array" aca="true" ref="BD471">INDEX(KM_PCT,MATCH($A471,'Knowledge - Percentages'!$B:$B,0),'Data - Knowledge'!BD$8)/100</f>
        <v>0.031</v>
      </c>
      <c r="BE471" s="380">
        <f t="array" aca="true" ref="BE471">INDEX(KM_PCT,MATCH($A471,'Knowledge - Percentages'!$B:$B,0),'Data - Knowledge'!BE$8)/100</f>
        <v>0.031</v>
      </c>
      <c r="BF471" s="380">
        <f t="array" aca="true" ref="BF471">INDEX(KM_PCT,MATCH($A471,'Knowledge - Percentages'!$B:$B,0),'Data - Knowledge'!BF$8)/100</f>
        <v>0.03</v>
      </c>
      <c r="BG471" s="380">
        <f t="array" aca="true" ref="BG471">INDEX(KM_PCT,MATCH($A471,'Knowledge - Percentages'!$B:$B,0),'Data - Knowledge'!BG$8)/100</f>
        <v>0.031</v>
      </c>
      <c r="BH471" s="380">
        <f t="array" aca="true" ref="BH471">INDEX(KM_PCT,MATCH($A471,'Knowledge - Percentages'!$B:$B,0),'Data - Knowledge'!BH$8)/100</f>
        <v>0.031</v>
      </c>
      <c r="BI471" s="380">
        <f t="array" aca="true" ref="BI471">INDEX(KM_PCT,MATCH($A471,'Knowledge - Percentages'!$B:$B,0),'Data - Knowledge'!BI$8)/100</f>
        <v>0.031</v>
      </c>
      <c r="BJ471" s="380">
        <f t="array" aca="true" ref="BJ471">INDEX(KM_PCT,MATCH($A471,'Knowledge - Percentages'!$B:$B,0),'Data - Knowledge'!BJ$8)/100</f>
        <v>0.021</v>
      </c>
      <c r="BK471" s="380">
        <f t="array" aca="true" ref="BK471">INDEX(KM_PCT,MATCH($A471,'Knowledge - Percentages'!$B:$B,0),'Data - Knowledge'!BK$8)/100</f>
        <v>0.031</v>
      </c>
      <c r="BL471" s="380">
        <f t="array" aca="true" ref="BL471">INDEX(KM_PCT,MATCH($A471,'Knowledge - Percentages'!$B:$B,0),'Data - Knowledge'!BL$8)/100</f>
        <v>0.031</v>
      </c>
      <c r="BM471" s="380">
        <f t="array" aca="true" ref="BM471">INDEX(KM_PCT,MATCH($A471,'Knowledge - Percentages'!$B:$B,0),'Data - Knowledge'!BM$8)/100</f>
        <v>0.033</v>
      </c>
      <c r="BN471" s="380">
        <f t="array" aca="true" ref="BN471">INDEX(KM_PCT,MATCH($A471,'Knowledge - Percentages'!$B:$B,0),'Data - Knowledge'!BN$8)/100</f>
        <v>0.031</v>
      </c>
      <c r="BO471" s="380">
        <f t="array" aca="true" ref="BO471">INDEX(KM_PCT,MATCH($A471,'Knowledge - Percentages'!$B:$B,0),'Data - Knowledge'!BO$8)/100</f>
        <v>0.031</v>
      </c>
      <c r="BP471" s="380">
        <f t="array" aca="true" ref="BP471">INDEX(KM_PCT,MATCH($A471,'Knowledge - Percentages'!$B:$B,0),'Data - Knowledge'!BP$8)/100</f>
        <v>0.031</v>
      </c>
      <c r="BQ471" s="380">
        <f t="array" aca="true" ref="BQ471">INDEX(KM_PCT,MATCH($A471,'Knowledge - Percentages'!$B:$B,0),'Data - Knowledge'!BQ$8)/100</f>
        <v>0.031</v>
      </c>
    </row>
    <row r="472" spans="1:69">
      <c r="A472" t="s">
        <v>766</v>
      </c>
      <c r="B472" t="s">
        <v>1195</v>
      </c>
      <c r="C472" t="s">
        <v>1367</v>
      </c>
      <c r="D472" t="s">
        <v>1464</v>
      </c>
      <c r="E472" s="373">
        <f>SUMPRODUCT($K$2:$BQ$2,$K472:$BQ472)/$J$2</f>
        <v>0.093488636363636371</v>
      </c>
      <c r="F472" s="379">
        <f>SUMPRODUCT($K$2:$BQ$2,$K472:$BQ472)</f>
        <v>24.681</v>
      </c>
      <c r="G472" s="373">
        <f>SUMPRODUCT($K$3:$BQ$3,$K472:$BQ472)/$J$3</f>
        <v>0.11271570841889121</v>
      </c>
      <c r="H472" s="379">
        <f>SUMPRODUCT($K$3:$BQ$3,$K472:$BQ472)</f>
        <v>1097.8510000000003</v>
      </c>
      <c r="I472" s="373">
        <f>CORREL($K$4:$BQ$4,$K472:$BQ472)</f>
        <v>-0.31182652047856579</v>
      </c>
      <c r="J472" s="379">
        <f>$E472/$G472*100</f>
        <v>82.9419764778479</v>
      </c>
      <c r="K472" s="380">
        <f t="array" aca="true" ref="K472">INDEX(KM_PCT,MATCH($A472,'Knowledge - Percentages'!$B:$B,0),'Data - Knowledge'!K$8)/100</f>
        <v>0.11599999999999999</v>
      </c>
      <c r="L472" s="380">
        <f t="array" aca="true" ref="L472">INDEX(KM_PCT,MATCH($A472,'Knowledge - Percentages'!$B:$B,0),'Data - Knowledge'!L$8)/100</f>
        <v>0.11599999999999999</v>
      </c>
      <c r="M472" s="380">
        <f t="array" aca="true" ref="M472">INDEX(KM_PCT,MATCH($A472,'Knowledge - Percentages'!$B:$B,0),'Data - Knowledge'!M$8)/100</f>
        <v>0.11599999999999999</v>
      </c>
      <c r="N472" s="380">
        <f t="array" aca="true" ref="N472">INDEX(KM_PCT,MATCH($A472,'Knowledge - Percentages'!$B:$B,0),'Data - Knowledge'!N$8)/100</f>
        <v>0.121</v>
      </c>
      <c r="O472" s="380">
        <f t="array" aca="true" ref="O472">INDEX(KM_PCT,MATCH($A472,'Knowledge - Percentages'!$B:$B,0),'Data - Knowledge'!O$8)/100</f>
        <v>0.135</v>
      </c>
      <c r="P472" s="380">
        <f t="array" aca="true" ref="P472">INDEX(KM_PCT,MATCH($A472,'Knowledge - Percentages'!$B:$B,0),'Data - Knowledge'!P$8)/100</f>
        <v>0.127</v>
      </c>
      <c r="Q472" s="380">
        <f t="array" aca="true" ref="Q472">INDEX(KM_PCT,MATCH($A472,'Knowledge - Percentages'!$B:$B,0),'Data - Knowledge'!Q$8)/100</f>
        <v>0.127</v>
      </c>
      <c r="R472" s="380">
        <f t="array" aca="true" ref="R472">INDEX(KM_PCT,MATCH($A472,'Knowledge - Percentages'!$B:$B,0),'Data - Knowledge'!R$8)/100</f>
        <v>0.13699999999999998</v>
      </c>
      <c r="S472" s="380">
        <f t="array" aca="true" ref="S472">INDEX(KM_PCT,MATCH($A472,'Knowledge - Percentages'!$B:$B,0),'Data - Knowledge'!S$8)/100</f>
        <v>0.127</v>
      </c>
      <c r="T472" s="380">
        <f t="array" aca="true" ref="T472">INDEX(KM_PCT,MATCH($A472,'Knowledge - Percentages'!$B:$B,0),'Data - Knowledge'!T$8)/100</f>
        <v>0.11199999999999999</v>
      </c>
      <c r="U472" s="380">
        <f t="array" aca="true" ref="U472">INDEX(KM_PCT,MATCH($A472,'Knowledge - Percentages'!$B:$B,0),'Data - Knowledge'!U$8)/100</f>
        <v>0.11599999999999999</v>
      </c>
      <c r="V472" s="380">
        <f t="array" aca="true" ref="V472">INDEX(KM_PCT,MATCH($A472,'Knowledge - Percentages'!$B:$B,0),'Data - Knowledge'!V$8)/100</f>
        <v>0.11599999999999999</v>
      </c>
      <c r="W472" s="380">
        <f t="array" aca="true" ref="W472">INDEX(KM_PCT,MATCH($A472,'Knowledge - Percentages'!$B:$B,0),'Data - Knowledge'!W$8)/100</f>
        <v>0.11599999999999999</v>
      </c>
      <c r="X472" s="380">
        <f t="array" aca="true" ref="X472">INDEX(KM_PCT,MATCH($A472,'Knowledge - Percentages'!$B:$B,0),'Data - Knowledge'!X$8)/100</f>
        <v>0.109</v>
      </c>
      <c r="Y472" s="380">
        <f t="array" aca="true" ref="Y472">INDEX(KM_PCT,MATCH($A472,'Knowledge - Percentages'!$B:$B,0),'Data - Knowledge'!Y$8)/100</f>
        <v>0.109</v>
      </c>
      <c r="Z472" s="380">
        <f t="array" aca="true" ref="Z472">INDEX(KM_PCT,MATCH($A472,'Knowledge - Percentages'!$B:$B,0),'Data - Knowledge'!Z$8)/100</f>
        <v>0.109</v>
      </c>
      <c r="AA472" s="380">
        <f t="array" aca="true" ref="AA472">INDEX(KM_PCT,MATCH($A472,'Knowledge - Percentages'!$B:$B,0),'Data - Knowledge'!AA$8)/100</f>
        <v>0.109</v>
      </c>
      <c r="AB472" s="380">
        <f t="array" aca="true" ref="AB472">INDEX(KM_PCT,MATCH($A472,'Knowledge - Percentages'!$B:$B,0),'Data - Knowledge'!AB$8)/100</f>
        <v>0.111</v>
      </c>
      <c r="AC472" s="380">
        <f t="array" aca="true" ref="AC472">INDEX(KM_PCT,MATCH($A472,'Knowledge - Percentages'!$B:$B,0),'Data - Knowledge'!AC$8)/100</f>
        <v>0.111</v>
      </c>
      <c r="AD472" s="380">
        <f t="array" aca="true" ref="AD472">INDEX(KM_PCT,MATCH($A472,'Knowledge - Percentages'!$B:$B,0),'Data - Knowledge'!AD$8)/100</f>
        <v>0.128</v>
      </c>
      <c r="AE472" s="380">
        <f t="array" aca="true" ref="AE472">INDEX(KM_PCT,MATCH($A472,'Knowledge - Percentages'!$B:$B,0),'Data - Knowledge'!AE$8)/100</f>
        <v>0.109</v>
      </c>
      <c r="AF472" s="380">
        <f t="array" aca="true" ref="AF472">INDEX(KM_PCT,MATCH($A472,'Knowledge - Percentages'!$B:$B,0),'Data - Knowledge'!AF$8)/100</f>
        <v>0.109</v>
      </c>
      <c r="AG472" s="380">
        <f t="array" aca="true" ref="AG472">INDEX(KM_PCT,MATCH($A472,'Knowledge - Percentages'!$B:$B,0),'Data - Knowledge'!AG$8)/100</f>
        <v>0.109</v>
      </c>
      <c r="AH472" s="380">
        <f t="array" aca="true" ref="AH472">INDEX(KM_PCT,MATCH($A472,'Knowledge - Percentages'!$B:$B,0),'Data - Knowledge'!AH$8)/100</f>
        <v>0.109</v>
      </c>
      <c r="AI472" s="380">
        <f t="array" aca="true" ref="AI472">INDEX(KM_PCT,MATCH($A472,'Knowledge - Percentages'!$B:$B,0),'Data - Knowledge'!AI$8)/100</f>
        <v>0.109</v>
      </c>
      <c r="AJ472" s="380">
        <f t="array" aca="true" ref="AJ472">INDEX(KM_PCT,MATCH($A472,'Knowledge - Percentages'!$B:$B,0),'Data - Knowledge'!AJ$8)/100</f>
        <v>0.129</v>
      </c>
      <c r="AK472" s="380">
        <f t="array" aca="true" ref="AK472">INDEX(KM_PCT,MATCH($A472,'Knowledge - Percentages'!$B:$B,0),'Data - Knowledge'!AK$8)/100</f>
        <v>0.109</v>
      </c>
      <c r="AL472" s="380">
        <f t="array" aca="true" ref="AL472">INDEX(KM_PCT,MATCH($A472,'Knowledge - Percentages'!$B:$B,0),'Data - Knowledge'!AL$8)/100</f>
        <v>0.109</v>
      </c>
      <c r="AM472" s="380">
        <f t="array" aca="true" ref="AM472">INDEX(KM_PCT,MATCH($A472,'Knowledge - Percentages'!$B:$B,0),'Data - Knowledge'!AM$8)/100</f>
        <v>0.109</v>
      </c>
      <c r="AN472" s="380">
        <f t="array" aca="true" ref="AN472">INDEX(KM_PCT,MATCH($A472,'Knowledge - Percentages'!$B:$B,0),'Data - Knowledge'!AN$8)/100</f>
        <v>0.11699999999999999</v>
      </c>
      <c r="AO472" s="380">
        <f t="array" aca="true" ref="AO472">INDEX(KM_PCT,MATCH($A472,'Knowledge - Percentages'!$B:$B,0),'Data - Knowledge'!AO$8)/100</f>
        <v>0.11599999999999999</v>
      </c>
      <c r="AP472" s="380">
        <f t="array" aca="true" ref="AP472">INDEX(KM_PCT,MATCH($A472,'Knowledge - Percentages'!$B:$B,0),'Data - Knowledge'!AP$8)/100</f>
        <v>0.109</v>
      </c>
      <c r="AQ472" s="380">
        <f t="array" aca="true" ref="AQ472">INDEX(KM_PCT,MATCH($A472,'Knowledge - Percentages'!$B:$B,0),'Data - Knowledge'!AQ$8)/100</f>
        <v>0.109</v>
      </c>
      <c r="AR472" s="380">
        <f t="array" aca="true" ref="AR472">INDEX(KM_PCT,MATCH($A472,'Knowledge - Percentages'!$B:$B,0),'Data - Knowledge'!AR$8)/100</f>
        <v>0.08900000000000001</v>
      </c>
      <c r="AS472" s="380">
        <f t="array" aca="true" ref="AS472">INDEX(KM_PCT,MATCH($A472,'Knowledge - Percentages'!$B:$B,0),'Data - Knowledge'!AS$8)/100</f>
        <v>0.07400000000000001</v>
      </c>
      <c r="AT472" s="380">
        <f t="array" aca="true" ref="AT472">INDEX(KM_PCT,MATCH($A472,'Knowledge - Percentages'!$B:$B,0),'Data - Knowledge'!AT$8)/100</f>
        <v>0.08900000000000001</v>
      </c>
      <c r="AU472" s="380">
        <f t="array" aca="true" ref="AU472">INDEX(KM_PCT,MATCH($A472,'Knowledge - Percentages'!$B:$B,0),'Data - Knowledge'!AU$8)/100</f>
        <v>0.094</v>
      </c>
      <c r="AV472" s="380">
        <f t="array" aca="true" ref="AV472">INDEX(KM_PCT,MATCH($A472,'Knowledge - Percentages'!$B:$B,0),'Data - Knowledge'!AV$8)/100</f>
        <v>0.127</v>
      </c>
      <c r="AW472" s="380">
        <f t="array" aca="true" ref="AW472">INDEX(KM_PCT,MATCH($A472,'Knowledge - Percentages'!$B:$B,0),'Data - Knowledge'!AW$8)/100</f>
        <v>0.094</v>
      </c>
      <c r="AX472" s="380">
        <f t="array" aca="true" ref="AX472">INDEX(KM_PCT,MATCH($A472,'Knowledge - Percentages'!$B:$B,0),'Data - Knowledge'!AX$8)/100</f>
        <v>0.094</v>
      </c>
      <c r="AY472" s="380">
        <f t="array" aca="true" ref="AY472">INDEX(KM_PCT,MATCH($A472,'Knowledge - Percentages'!$B:$B,0),'Data - Knowledge'!AY$8)/100</f>
        <v>0.084</v>
      </c>
      <c r="AZ472" s="380">
        <f t="array" aca="true" ref="AZ472">INDEX(KM_PCT,MATCH($A472,'Knowledge - Percentages'!$B:$B,0),'Data - Knowledge'!AZ$8)/100</f>
        <v>0.084</v>
      </c>
      <c r="BA472" s="380">
        <f t="array" aca="true" ref="BA472">INDEX(KM_PCT,MATCH($A472,'Knowledge - Percentages'!$B:$B,0),'Data - Knowledge'!BA$8)/100</f>
        <v>0.084</v>
      </c>
      <c r="BB472" s="380">
        <f t="array" aca="true" ref="BB472">INDEX(KM_PCT,MATCH($A472,'Knowledge - Percentages'!$B:$B,0),'Data - Knowledge'!BB$8)/100</f>
        <v>0.077</v>
      </c>
      <c r="BC472" s="380">
        <f t="array" aca="true" ref="BC472">INDEX(KM_PCT,MATCH($A472,'Knowledge - Percentages'!$B:$B,0),'Data - Knowledge'!BC$8)/100</f>
        <v>0.079</v>
      </c>
      <c r="BD472" s="380">
        <f t="array" aca="true" ref="BD472">INDEX(KM_PCT,MATCH($A472,'Knowledge - Percentages'!$B:$B,0),'Data - Knowledge'!BD$8)/100</f>
        <v>0.079</v>
      </c>
      <c r="BE472" s="380">
        <f t="array" aca="true" ref="BE472">INDEX(KM_PCT,MATCH($A472,'Knowledge - Percentages'!$B:$B,0),'Data - Knowledge'!BE$8)/100</f>
        <v>0.079</v>
      </c>
      <c r="BF472" s="380">
        <f t="array" aca="true" ref="BF472">INDEX(KM_PCT,MATCH($A472,'Knowledge - Percentages'!$B:$B,0),'Data - Knowledge'!BF$8)/100</f>
        <v>0.055</v>
      </c>
      <c r="BG472" s="380">
        <f t="array" aca="true" ref="BG472">INDEX(KM_PCT,MATCH($A472,'Knowledge - Percentages'!$B:$B,0),'Data - Knowledge'!BG$8)/100</f>
        <v>0.105</v>
      </c>
      <c r="BH472" s="380">
        <f t="array" aca="true" ref="BH472">INDEX(KM_PCT,MATCH($A472,'Knowledge - Percentages'!$B:$B,0),'Data - Knowledge'!BH$8)/100</f>
        <v>0.109</v>
      </c>
      <c r="BI472" s="380">
        <f t="array" aca="true" ref="BI472">INDEX(KM_PCT,MATCH($A472,'Knowledge - Percentages'!$B:$B,0),'Data - Knowledge'!BI$8)/100</f>
        <v>0.098</v>
      </c>
      <c r="BJ472" s="380">
        <f t="array" aca="true" ref="BJ472">INDEX(KM_PCT,MATCH($A472,'Knowledge - Percentages'!$B:$B,0),'Data - Knowledge'!BJ$8)/100</f>
        <v>0.07400000000000001</v>
      </c>
      <c r="BK472" s="380">
        <f t="array" aca="true" ref="BK472">INDEX(KM_PCT,MATCH($A472,'Knowledge - Percentages'!$B:$B,0),'Data - Knowledge'!BK$8)/100</f>
        <v>0.095</v>
      </c>
      <c r="BL472" s="380">
        <f t="array" aca="true" ref="BL472">INDEX(KM_PCT,MATCH($A472,'Knowledge - Percentages'!$B:$B,0),'Data - Knowledge'!BL$8)/100</f>
        <v>0.091</v>
      </c>
      <c r="BM472" s="380">
        <f t="array" aca="true" ref="BM472">INDEX(KM_PCT,MATCH($A472,'Knowledge - Percentages'!$B:$B,0),'Data - Knowledge'!BM$8)/100</f>
        <v>0.072000000000000008</v>
      </c>
      <c r="BN472" s="380">
        <f t="array" aca="true" ref="BN472">INDEX(KM_PCT,MATCH($A472,'Knowledge - Percentages'!$B:$B,0),'Data - Knowledge'!BN$8)/100</f>
        <v>0.091</v>
      </c>
      <c r="BO472" s="380">
        <f t="array" aca="true" ref="BO472">INDEX(KM_PCT,MATCH($A472,'Knowledge - Percentages'!$B:$B,0),'Data - Knowledge'!BO$8)/100</f>
        <v>0.1</v>
      </c>
      <c r="BP472" s="380">
        <f t="array" aca="true" ref="BP472">INDEX(KM_PCT,MATCH($A472,'Knowledge - Percentages'!$B:$B,0),'Data - Knowledge'!BP$8)/100</f>
        <v>0.1</v>
      </c>
      <c r="BQ472" s="380">
        <f t="array" aca="true" ref="BQ472">INDEX(KM_PCT,MATCH($A472,'Knowledge - Percentages'!$B:$B,0),'Data - Knowledge'!BQ$8)/100</f>
        <v>0.1</v>
      </c>
    </row>
    <row r="473" spans="1:69">
      <c r="A473" t="s">
        <v>1465</v>
      </c>
      <c r="B473" t="s">
        <v>1195</v>
      </c>
      <c r="C473" t="s">
        <v>1367</v>
      </c>
      <c r="D473" t="s">
        <v>1466</v>
      </c>
      <c r="E473" s="373">
        <f>SUMPRODUCT($K$2:$BQ$2,$K473:$BQ473)/$J$2</f>
        <v>0.034776515151515149</v>
      </c>
      <c r="F473" s="379">
        <f>SUMPRODUCT($K$2:$BQ$2,$K473:$BQ473)</f>
        <v>9.181</v>
      </c>
      <c r="G473" s="373">
        <f>SUMPRODUCT($K$3:$BQ$3,$K473:$BQ473)/$J$3</f>
        <v>0.035160985626283371</v>
      </c>
      <c r="H473" s="379">
        <f>SUMPRODUCT($K$3:$BQ$3,$K473:$BQ473)</f>
        <v>342.468</v>
      </c>
      <c r="I473" s="373">
        <f>CORREL($K$4:$BQ$4,$K473:$BQ473)</f>
        <v>-0.10814826726680439</v>
      </c>
      <c r="J473" s="379">
        <f>$E473/$G473*100</f>
        <v>98.906542385203139</v>
      </c>
      <c r="K473" s="380">
        <f t="array" aca="true" ref="K473">INDEX(KM_PCT,MATCH($A473,'Knowledge - Percentages'!$B:$B,0),'Data - Knowledge'!K$8)/100</f>
        <v>0.033</v>
      </c>
      <c r="L473" s="380">
        <f t="array" aca="true" ref="L473">INDEX(KM_PCT,MATCH($A473,'Knowledge - Percentages'!$B:$B,0),'Data - Knowledge'!L$8)/100</f>
        <v>0.033</v>
      </c>
      <c r="M473" s="380">
        <f t="array" aca="true" ref="M473">INDEX(KM_PCT,MATCH($A473,'Knowledge - Percentages'!$B:$B,0),'Data - Knowledge'!M$8)/100</f>
        <v>0.03</v>
      </c>
      <c r="N473" s="380">
        <f t="array" aca="true" ref="N473">INDEX(KM_PCT,MATCH($A473,'Knowledge - Percentages'!$B:$B,0),'Data - Knowledge'!N$8)/100</f>
        <v>0.025</v>
      </c>
      <c r="O473" s="380">
        <f t="array" aca="true" ref="O473">INDEX(KM_PCT,MATCH($A473,'Knowledge - Percentages'!$B:$B,0),'Data - Knowledge'!O$8)/100</f>
        <v>0.037000000000000005</v>
      </c>
      <c r="P473" s="380">
        <f t="array" aca="true" ref="P473">INDEX(KM_PCT,MATCH($A473,'Knowledge - Percentages'!$B:$B,0),'Data - Knowledge'!P$8)/100</f>
        <v>0.037000000000000005</v>
      </c>
      <c r="Q473" s="380">
        <f t="array" aca="true" ref="Q473">INDEX(KM_PCT,MATCH($A473,'Knowledge - Percentages'!$B:$B,0),'Data - Knowledge'!Q$8)/100</f>
        <v>0.037000000000000005</v>
      </c>
      <c r="R473" s="380">
        <f t="array" aca="true" ref="R473">INDEX(KM_PCT,MATCH($A473,'Knowledge - Percentages'!$B:$B,0),'Data - Knowledge'!R$8)/100</f>
        <v>0.037000000000000005</v>
      </c>
      <c r="S473" s="380">
        <f t="array" aca="true" ref="S473">INDEX(KM_PCT,MATCH($A473,'Knowledge - Percentages'!$B:$B,0),'Data - Knowledge'!S$8)/100</f>
        <v>0.047</v>
      </c>
      <c r="T473" s="380">
        <f t="array" aca="true" ref="T473">INDEX(KM_PCT,MATCH($A473,'Knowledge - Percentages'!$B:$B,0),'Data - Knowledge'!T$8)/100</f>
        <v>0.034</v>
      </c>
      <c r="U473" s="380">
        <f t="array" aca="true" ref="U473">INDEX(KM_PCT,MATCH($A473,'Knowledge - Percentages'!$B:$B,0),'Data - Knowledge'!U$8)/100</f>
        <v>0.031</v>
      </c>
      <c r="V473" s="380">
        <f t="array" aca="true" ref="V473">INDEX(KM_PCT,MATCH($A473,'Knowledge - Percentages'!$B:$B,0),'Data - Knowledge'!V$8)/100</f>
        <v>0.034</v>
      </c>
      <c r="W473" s="380">
        <f t="array" aca="true" ref="W473">INDEX(KM_PCT,MATCH($A473,'Knowledge - Percentages'!$B:$B,0),'Data - Knowledge'!W$8)/100</f>
        <v>0.034</v>
      </c>
      <c r="X473" s="380">
        <f t="array" aca="true" ref="X473">INDEX(KM_PCT,MATCH($A473,'Knowledge - Percentages'!$B:$B,0),'Data - Knowledge'!X$8)/100</f>
        <v>0.037000000000000005</v>
      </c>
      <c r="Y473" s="380">
        <f t="array" aca="true" ref="Y473">INDEX(KM_PCT,MATCH($A473,'Knowledge - Percentages'!$B:$B,0),'Data - Knowledge'!Y$8)/100</f>
        <v>0.037000000000000005</v>
      </c>
      <c r="Z473" s="380">
        <f t="array" aca="true" ref="Z473">INDEX(KM_PCT,MATCH($A473,'Knowledge - Percentages'!$B:$B,0),'Data - Knowledge'!Z$8)/100</f>
        <v>0.037000000000000005</v>
      </c>
      <c r="AA473" s="380">
        <f t="array" aca="true" ref="AA473">INDEX(KM_PCT,MATCH($A473,'Knowledge - Percentages'!$B:$B,0),'Data - Knowledge'!AA$8)/100</f>
        <v>0.062</v>
      </c>
      <c r="AB473" s="380">
        <f t="array" aca="true" ref="AB473">INDEX(KM_PCT,MATCH($A473,'Knowledge - Percentages'!$B:$B,0),'Data - Knowledge'!AB$8)/100</f>
        <v>0.037000000000000005</v>
      </c>
      <c r="AC473" s="380">
        <f t="array" aca="true" ref="AC473">INDEX(KM_PCT,MATCH($A473,'Knowledge - Percentages'!$B:$B,0),'Data - Knowledge'!AC$8)/100</f>
        <v>0.038</v>
      </c>
      <c r="AD473" s="380">
        <f t="array" aca="true" ref="AD473">INDEX(KM_PCT,MATCH($A473,'Knowledge - Percentages'!$B:$B,0),'Data - Knowledge'!AD$8)/100</f>
        <v>0.037000000000000005</v>
      </c>
      <c r="AE473" s="380">
        <f t="array" aca="true" ref="AE473">INDEX(KM_PCT,MATCH($A473,'Knowledge - Percentages'!$B:$B,0),'Data - Knowledge'!AE$8)/100</f>
        <v>0.037000000000000005</v>
      </c>
      <c r="AF473" s="380">
        <f t="array" aca="true" ref="AF473">INDEX(KM_PCT,MATCH($A473,'Knowledge - Percentages'!$B:$B,0),'Data - Knowledge'!AF$8)/100</f>
        <v>0.037000000000000005</v>
      </c>
      <c r="AG473" s="380">
        <f t="array" aca="true" ref="AG473">INDEX(KM_PCT,MATCH($A473,'Knowledge - Percentages'!$B:$B,0),'Data - Knowledge'!AG$8)/100</f>
        <v>0.037000000000000005</v>
      </c>
      <c r="AH473" s="380">
        <f t="array" aca="true" ref="AH473">INDEX(KM_PCT,MATCH($A473,'Knowledge - Percentages'!$B:$B,0),'Data - Knowledge'!AH$8)/100</f>
        <v>0.036000000000000004</v>
      </c>
      <c r="AI473" s="380">
        <f t="array" aca="true" ref="AI473">INDEX(KM_PCT,MATCH($A473,'Knowledge - Percentages'!$B:$B,0),'Data - Knowledge'!AI$8)/100</f>
        <v>0.047</v>
      </c>
      <c r="AJ473" s="380">
        <f t="array" aca="true" ref="AJ473">INDEX(KM_PCT,MATCH($A473,'Knowledge - Percentages'!$B:$B,0),'Data - Knowledge'!AJ$8)/100</f>
        <v>0.037000000000000005</v>
      </c>
      <c r="AK473" s="380">
        <f t="array" aca="true" ref="AK473">INDEX(KM_PCT,MATCH($A473,'Knowledge - Percentages'!$B:$B,0),'Data - Knowledge'!AK$8)/100</f>
        <v>0.039</v>
      </c>
      <c r="AL473" s="380">
        <f t="array" aca="true" ref="AL473">INDEX(KM_PCT,MATCH($A473,'Knowledge - Percentages'!$B:$B,0),'Data - Knowledge'!AL$8)/100</f>
        <v>0.037000000000000005</v>
      </c>
      <c r="AM473" s="380">
        <f t="array" aca="true" ref="AM473">INDEX(KM_PCT,MATCH($A473,'Knowledge - Percentages'!$B:$B,0),'Data - Knowledge'!AM$8)/100</f>
        <v>0.037000000000000005</v>
      </c>
      <c r="AN473" s="380">
        <f t="array" aca="true" ref="AN473">INDEX(KM_PCT,MATCH($A473,'Knowledge - Percentages'!$B:$B,0),'Data - Knowledge'!AN$8)/100</f>
        <v>0.037000000000000005</v>
      </c>
      <c r="AO473" s="380">
        <f t="array" aca="true" ref="AO473">INDEX(KM_PCT,MATCH($A473,'Knowledge - Percentages'!$B:$B,0),'Data - Knowledge'!AO$8)/100</f>
        <v>0.037000000000000005</v>
      </c>
      <c r="AP473" s="380">
        <f t="array" aca="true" ref="AP473">INDEX(KM_PCT,MATCH($A473,'Knowledge - Percentages'!$B:$B,0),'Data - Knowledge'!AP$8)/100</f>
        <v>0.037000000000000005</v>
      </c>
      <c r="AQ473" s="380">
        <f t="array" aca="true" ref="AQ473">INDEX(KM_PCT,MATCH($A473,'Knowledge - Percentages'!$B:$B,0),'Data - Knowledge'!AQ$8)/100</f>
        <v>0.037000000000000005</v>
      </c>
      <c r="AR473" s="380">
        <f t="array" aca="true" ref="AR473">INDEX(KM_PCT,MATCH($A473,'Knowledge - Percentages'!$B:$B,0),'Data - Knowledge'!AR$8)/100</f>
        <v>0.034</v>
      </c>
      <c r="AS473" s="380">
        <f t="array" aca="true" ref="AS473">INDEX(KM_PCT,MATCH($A473,'Knowledge - Percentages'!$B:$B,0),'Data - Knowledge'!AS$8)/100</f>
        <v>0.034</v>
      </c>
      <c r="AT473" s="380">
        <f t="array" aca="true" ref="AT473">INDEX(KM_PCT,MATCH($A473,'Knowledge - Percentages'!$B:$B,0),'Data - Knowledge'!AT$8)/100</f>
        <v>0.035</v>
      </c>
      <c r="AU473" s="380">
        <f t="array" aca="true" ref="AU473">INDEX(KM_PCT,MATCH($A473,'Knowledge - Percentages'!$B:$B,0),'Data - Knowledge'!AU$8)/100</f>
        <v>0.034</v>
      </c>
      <c r="AV473" s="380">
        <f t="array" aca="true" ref="AV473">INDEX(KM_PCT,MATCH($A473,'Knowledge - Percentages'!$B:$B,0),'Data - Knowledge'!AV$8)/100</f>
        <v>0.038</v>
      </c>
      <c r="AW473" s="380">
        <f t="array" aca="true" ref="AW473">INDEX(KM_PCT,MATCH($A473,'Knowledge - Percentages'!$B:$B,0),'Data - Knowledge'!AW$8)/100</f>
        <v>0.032</v>
      </c>
      <c r="AX473" s="380">
        <f t="array" aca="true" ref="AX473">INDEX(KM_PCT,MATCH($A473,'Knowledge - Percentages'!$B:$B,0),'Data - Knowledge'!AX$8)/100</f>
        <v>0.034</v>
      </c>
      <c r="AY473" s="380">
        <f t="array" aca="true" ref="AY473">INDEX(KM_PCT,MATCH($A473,'Knowledge - Percentages'!$B:$B,0),'Data - Knowledge'!AY$8)/100</f>
        <v>0.031</v>
      </c>
      <c r="AZ473" s="380">
        <f t="array" aca="true" ref="AZ473">INDEX(KM_PCT,MATCH($A473,'Knowledge - Percentages'!$B:$B,0),'Data - Knowledge'!AZ$8)/100</f>
        <v>0.031</v>
      </c>
      <c r="BA473" s="380">
        <f t="array" aca="true" ref="BA473">INDEX(KM_PCT,MATCH($A473,'Knowledge - Percentages'!$B:$B,0),'Data - Knowledge'!BA$8)/100</f>
        <v>0.031</v>
      </c>
      <c r="BB473" s="380">
        <f t="array" aca="true" ref="BB473">INDEX(KM_PCT,MATCH($A473,'Knowledge - Percentages'!$B:$B,0),'Data - Knowledge'!BB$8)/100</f>
        <v>0.023</v>
      </c>
      <c r="BC473" s="380">
        <f t="array" aca="true" ref="BC473">INDEX(KM_PCT,MATCH($A473,'Knowledge - Percentages'!$B:$B,0),'Data - Knowledge'!BC$8)/100</f>
        <v>0.033</v>
      </c>
      <c r="BD473" s="380">
        <f t="array" aca="true" ref="BD473">INDEX(KM_PCT,MATCH($A473,'Knowledge - Percentages'!$B:$B,0),'Data - Knowledge'!BD$8)/100</f>
        <v>0.033</v>
      </c>
      <c r="BE473" s="380">
        <f t="array" aca="true" ref="BE473">INDEX(KM_PCT,MATCH($A473,'Knowledge - Percentages'!$B:$B,0),'Data - Knowledge'!BE$8)/100</f>
        <v>0.033</v>
      </c>
      <c r="BF473" s="380">
        <f t="array" aca="true" ref="BF473">INDEX(KM_PCT,MATCH($A473,'Knowledge - Percentages'!$B:$B,0),'Data - Knowledge'!BF$8)/100</f>
        <v>0.033</v>
      </c>
      <c r="BG473" s="380">
        <f t="array" aca="true" ref="BG473">INDEX(KM_PCT,MATCH($A473,'Knowledge - Percentages'!$B:$B,0),'Data - Knowledge'!BG$8)/100</f>
        <v>0.039</v>
      </c>
      <c r="BH473" s="380">
        <f t="array" aca="true" ref="BH473">INDEX(KM_PCT,MATCH($A473,'Knowledge - Percentages'!$B:$B,0),'Data - Knowledge'!BH$8)/100</f>
        <v>0.039</v>
      </c>
      <c r="BI473" s="380">
        <f t="array" aca="true" ref="BI473">INDEX(KM_PCT,MATCH($A473,'Knowledge - Percentages'!$B:$B,0),'Data - Knowledge'!BI$8)/100</f>
        <v>0.039</v>
      </c>
      <c r="BJ473" s="380">
        <f t="array" aca="true" ref="BJ473">INDEX(KM_PCT,MATCH($A473,'Knowledge - Percentages'!$B:$B,0),'Data - Knowledge'!BJ$8)/100</f>
        <v>0.037000000000000005</v>
      </c>
      <c r="BK473" s="380">
        <f t="array" aca="true" ref="BK473">INDEX(KM_PCT,MATCH($A473,'Knowledge - Percentages'!$B:$B,0),'Data - Knowledge'!BK$8)/100</f>
        <v>0.037000000000000005</v>
      </c>
      <c r="BL473" s="380">
        <f t="array" aca="true" ref="BL473">INDEX(KM_PCT,MATCH($A473,'Knowledge - Percentages'!$B:$B,0),'Data - Knowledge'!BL$8)/100</f>
        <v>0.037000000000000005</v>
      </c>
      <c r="BM473" s="380">
        <f t="array" aca="true" ref="BM473">INDEX(KM_PCT,MATCH($A473,'Knowledge - Percentages'!$B:$B,0),'Data - Knowledge'!BM$8)/100</f>
        <v>0.033</v>
      </c>
      <c r="BN473" s="380">
        <f t="array" aca="true" ref="BN473">INDEX(KM_PCT,MATCH($A473,'Knowledge - Percentages'!$B:$B,0),'Data - Knowledge'!BN$8)/100</f>
        <v>0.037000000000000005</v>
      </c>
      <c r="BO473" s="380">
        <f t="array" aca="true" ref="BO473">INDEX(KM_PCT,MATCH($A473,'Knowledge - Percentages'!$B:$B,0),'Data - Knowledge'!BO$8)/100</f>
        <v>0.027000000000000003</v>
      </c>
      <c r="BP473" s="380">
        <f t="array" aca="true" ref="BP473">INDEX(KM_PCT,MATCH($A473,'Knowledge - Percentages'!$B:$B,0),'Data - Knowledge'!BP$8)/100</f>
        <v>0.037000000000000005</v>
      </c>
      <c r="BQ473" s="380">
        <f t="array" aca="true" ref="BQ473">INDEX(KM_PCT,MATCH($A473,'Knowledge - Percentages'!$B:$B,0),'Data - Knowledge'!BQ$8)/100</f>
        <v>0.04</v>
      </c>
    </row>
    <row r="474" spans="1:69">
      <c r="A474" t="s">
        <v>1467</v>
      </c>
      <c r="B474" t="s">
        <v>1195</v>
      </c>
      <c r="C474" t="s">
        <v>1367</v>
      </c>
      <c r="D474" t="s">
        <v>1468</v>
      </c>
      <c r="E474" s="373">
        <f>SUMPRODUCT($K$2:$BQ$2,$K474:$BQ474)/$J$2</f>
        <v>0.0274280303030303</v>
      </c>
      <c r="F474" s="379">
        <f>SUMPRODUCT($K$2:$BQ$2,$K474:$BQ474)</f>
        <v>7.241</v>
      </c>
      <c r="G474" s="373">
        <f>SUMPRODUCT($K$3:$BQ$3,$K474:$BQ474)/$J$3</f>
        <v>0.028979260780287466</v>
      </c>
      <c r="H474" s="379">
        <f>SUMPRODUCT($K$3:$BQ$3,$K474:$BQ474)</f>
        <v>282.25799999999992</v>
      </c>
      <c r="I474" s="373">
        <f>CORREL($K$4:$BQ$4,$K474:$BQ474)</f>
        <v>0.015024092223248998</v>
      </c>
      <c r="J474" s="379">
        <f>$E474/$G474*100</f>
        <v>94.647101287302831</v>
      </c>
      <c r="K474" s="380">
        <f t="array" aca="true" ref="K474">INDEX(KM_PCT,MATCH($A474,'Knowledge - Percentages'!$B:$B,0),'Data - Knowledge'!K$8)/100</f>
        <v>0.032</v>
      </c>
      <c r="L474" s="380">
        <f t="array" aca="true" ref="L474">INDEX(KM_PCT,MATCH($A474,'Knowledge - Percentages'!$B:$B,0),'Data - Knowledge'!L$8)/100</f>
        <v>0.032</v>
      </c>
      <c r="M474" s="380">
        <f t="array" aca="true" ref="M474">INDEX(KM_PCT,MATCH($A474,'Knowledge - Percentages'!$B:$B,0),'Data - Knowledge'!M$8)/100</f>
        <v>0.032</v>
      </c>
      <c r="N474" s="380">
        <f t="array" aca="true" ref="N474">INDEX(KM_PCT,MATCH($A474,'Knowledge - Percentages'!$B:$B,0),'Data - Knowledge'!N$8)/100</f>
        <v>0.027999999999999997</v>
      </c>
      <c r="O474" s="380">
        <f t="array" aca="true" ref="O474">INDEX(KM_PCT,MATCH($A474,'Knowledge - Percentages'!$B:$B,0),'Data - Knowledge'!O$8)/100</f>
        <v>0.027999999999999997</v>
      </c>
      <c r="P474" s="380">
        <f t="array" aca="true" ref="P474">INDEX(KM_PCT,MATCH($A474,'Knowledge - Percentages'!$B:$B,0),'Data - Knowledge'!P$8)/100</f>
        <v>0.040999999999999995</v>
      </c>
      <c r="Q474" s="380">
        <f t="array" aca="true" ref="Q474">INDEX(KM_PCT,MATCH($A474,'Knowledge - Percentages'!$B:$B,0),'Data - Knowledge'!Q$8)/100</f>
        <v>0.02</v>
      </c>
      <c r="R474" s="380">
        <f t="array" aca="true" ref="R474">INDEX(KM_PCT,MATCH($A474,'Knowledge - Percentages'!$B:$B,0),'Data - Knowledge'!R$8)/100</f>
        <v>0.027999999999999997</v>
      </c>
      <c r="S474" s="380">
        <f t="array" aca="true" ref="S474">INDEX(KM_PCT,MATCH($A474,'Knowledge - Percentages'!$B:$B,0),'Data - Knowledge'!S$8)/100</f>
        <v>0.027999999999999997</v>
      </c>
      <c r="T474" s="380">
        <f t="array" aca="true" ref="T474">INDEX(KM_PCT,MATCH($A474,'Knowledge - Percentages'!$B:$B,0),'Data - Knowledge'!T$8)/100</f>
        <v>0.027000000000000003</v>
      </c>
      <c r="U474" s="380">
        <f t="array" aca="true" ref="U474">INDEX(KM_PCT,MATCH($A474,'Knowledge - Percentages'!$B:$B,0),'Data - Knowledge'!U$8)/100</f>
        <v>0.027000000000000003</v>
      </c>
      <c r="V474" s="380">
        <f t="array" aca="true" ref="V474">INDEX(KM_PCT,MATCH($A474,'Knowledge - Percentages'!$B:$B,0),'Data - Knowledge'!V$8)/100</f>
        <v>0.027000000000000003</v>
      </c>
      <c r="W474" s="380">
        <f t="array" aca="true" ref="W474">INDEX(KM_PCT,MATCH($A474,'Knowledge - Percentages'!$B:$B,0),'Data - Knowledge'!W$8)/100</f>
        <v>0.027000000000000003</v>
      </c>
      <c r="X474" s="380">
        <f t="array" aca="true" ref="X474">INDEX(KM_PCT,MATCH($A474,'Knowledge - Percentages'!$B:$B,0),'Data - Knowledge'!X$8)/100</f>
        <v>0.018000000000000002</v>
      </c>
      <c r="Y474" s="380">
        <f t="array" aca="true" ref="Y474">INDEX(KM_PCT,MATCH($A474,'Knowledge - Percentages'!$B:$B,0),'Data - Knowledge'!Y$8)/100</f>
        <v>0.018000000000000002</v>
      </c>
      <c r="Z474" s="380">
        <f t="array" aca="true" ref="Z474">INDEX(KM_PCT,MATCH($A474,'Knowledge - Percentages'!$B:$B,0),'Data - Knowledge'!Z$8)/100</f>
        <v>0.018000000000000002</v>
      </c>
      <c r="AA474" s="380">
        <f t="array" aca="true" ref="AA474">INDEX(KM_PCT,MATCH($A474,'Knowledge - Percentages'!$B:$B,0),'Data - Knowledge'!AA$8)/100</f>
        <v>0.018000000000000002</v>
      </c>
      <c r="AB474" s="380">
        <f t="array" aca="true" ref="AB474">INDEX(KM_PCT,MATCH($A474,'Knowledge - Percentages'!$B:$B,0),'Data - Knowledge'!AB$8)/100</f>
        <v>0.027000000000000003</v>
      </c>
      <c r="AC474" s="380">
        <f t="array" aca="true" ref="AC474">INDEX(KM_PCT,MATCH($A474,'Knowledge - Percentages'!$B:$B,0),'Data - Knowledge'!AC$8)/100</f>
        <v>0.027000000000000003</v>
      </c>
      <c r="AD474" s="380">
        <f t="array" aca="true" ref="AD474">INDEX(KM_PCT,MATCH($A474,'Knowledge - Percentages'!$B:$B,0),'Data - Knowledge'!AD$8)/100</f>
        <v>0.027000000000000003</v>
      </c>
      <c r="AE474" s="380">
        <f t="array" aca="true" ref="AE474">INDEX(KM_PCT,MATCH($A474,'Knowledge - Percentages'!$B:$B,0),'Data - Knowledge'!AE$8)/100</f>
        <v>0.031</v>
      </c>
      <c r="AF474" s="380">
        <f t="array" aca="true" ref="AF474">INDEX(KM_PCT,MATCH($A474,'Knowledge - Percentages'!$B:$B,0),'Data - Knowledge'!AF$8)/100</f>
        <v>0.018000000000000002</v>
      </c>
      <c r="AG474" s="380">
        <f t="array" aca="true" ref="AG474">INDEX(KM_PCT,MATCH($A474,'Knowledge - Percentages'!$B:$B,0),'Data - Knowledge'!AG$8)/100</f>
        <v>0.031</v>
      </c>
      <c r="AH474" s="380">
        <f t="array" aca="true" ref="AH474">INDEX(KM_PCT,MATCH($A474,'Knowledge - Percentages'!$B:$B,0),'Data - Knowledge'!AH$8)/100</f>
        <v>0.033</v>
      </c>
      <c r="AI474" s="380">
        <f t="array" aca="true" ref="AI474">INDEX(KM_PCT,MATCH($A474,'Knowledge - Percentages'!$B:$B,0),'Data - Knowledge'!AI$8)/100</f>
        <v>0.031</v>
      </c>
      <c r="AJ474" s="380">
        <f t="array" aca="true" ref="AJ474">INDEX(KM_PCT,MATCH($A474,'Knowledge - Percentages'!$B:$B,0),'Data - Knowledge'!AJ$8)/100</f>
        <v>0.031</v>
      </c>
      <c r="AK474" s="380">
        <f t="array" aca="true" ref="AK474">INDEX(KM_PCT,MATCH($A474,'Knowledge - Percentages'!$B:$B,0),'Data - Knowledge'!AK$8)/100</f>
        <v>0.031</v>
      </c>
      <c r="AL474" s="380">
        <f t="array" aca="true" ref="AL474">INDEX(KM_PCT,MATCH($A474,'Knowledge - Percentages'!$B:$B,0),'Data - Knowledge'!AL$8)/100</f>
        <v>0.031</v>
      </c>
      <c r="AM474" s="380">
        <f t="array" aca="true" ref="AM474">INDEX(KM_PCT,MATCH($A474,'Knowledge - Percentages'!$B:$B,0),'Data - Knowledge'!AM$8)/100</f>
        <v>0.031</v>
      </c>
      <c r="AN474" s="380">
        <f t="array" aca="true" ref="AN474">INDEX(KM_PCT,MATCH($A474,'Knowledge - Percentages'!$B:$B,0),'Data - Knowledge'!AN$8)/100</f>
        <v>0.031</v>
      </c>
      <c r="AO474" s="380">
        <f t="array" aca="true" ref="AO474">INDEX(KM_PCT,MATCH($A474,'Knowledge - Percentages'!$B:$B,0),'Data - Knowledge'!AO$8)/100</f>
        <v>0.031</v>
      </c>
      <c r="AP474" s="380">
        <f t="array" aca="true" ref="AP474">INDEX(KM_PCT,MATCH($A474,'Knowledge - Percentages'!$B:$B,0),'Data - Knowledge'!AP$8)/100</f>
        <v>0.035</v>
      </c>
      <c r="AQ474" s="380">
        <f t="array" aca="true" ref="AQ474">INDEX(KM_PCT,MATCH($A474,'Knowledge - Percentages'!$B:$B,0),'Data - Knowledge'!AQ$8)/100</f>
        <v>0.042</v>
      </c>
      <c r="AR474" s="380">
        <f t="array" aca="true" ref="AR474">INDEX(KM_PCT,MATCH($A474,'Knowledge - Percentages'!$B:$B,0),'Data - Knowledge'!AR$8)/100</f>
        <v>0.023</v>
      </c>
      <c r="AS474" s="380">
        <f t="array" aca="true" ref="AS474">INDEX(KM_PCT,MATCH($A474,'Knowledge - Percentages'!$B:$B,0),'Data - Knowledge'!AS$8)/100</f>
        <v>0.023</v>
      </c>
      <c r="AT474" s="380">
        <f t="array" aca="true" ref="AT474">INDEX(KM_PCT,MATCH($A474,'Knowledge - Percentages'!$B:$B,0),'Data - Knowledge'!AT$8)/100</f>
        <v>0.023</v>
      </c>
      <c r="AU474" s="380">
        <f t="array" aca="true" ref="AU474">INDEX(KM_PCT,MATCH($A474,'Knowledge - Percentages'!$B:$B,0),'Data - Knowledge'!AU$8)/100</f>
        <v>0.04</v>
      </c>
      <c r="AV474" s="380">
        <f t="array" aca="true" ref="AV474">INDEX(KM_PCT,MATCH($A474,'Knowledge - Percentages'!$B:$B,0),'Data - Knowledge'!AV$8)/100</f>
        <v>0.032</v>
      </c>
      <c r="AW474" s="380">
        <f t="array" aca="true" ref="AW474">INDEX(KM_PCT,MATCH($A474,'Knowledge - Percentages'!$B:$B,0),'Data - Knowledge'!AW$8)/100</f>
        <v>0.031</v>
      </c>
      <c r="AX474" s="380">
        <f t="array" aca="true" ref="AX474">INDEX(KM_PCT,MATCH($A474,'Knowledge - Percentages'!$B:$B,0),'Data - Knowledge'!AX$8)/100</f>
        <v>0.031</v>
      </c>
      <c r="AY474" s="380">
        <f t="array" aca="true" ref="AY474">INDEX(KM_PCT,MATCH($A474,'Knowledge - Percentages'!$B:$B,0),'Data - Knowledge'!AY$8)/100</f>
        <v>0.027999999999999997</v>
      </c>
      <c r="AZ474" s="380">
        <f t="array" aca="true" ref="AZ474">INDEX(KM_PCT,MATCH($A474,'Knowledge - Percentages'!$B:$B,0),'Data - Knowledge'!AZ$8)/100</f>
        <v>0.027999999999999997</v>
      </c>
      <c r="BA474" s="380">
        <f t="array" aca="true" ref="BA474">INDEX(KM_PCT,MATCH($A474,'Knowledge - Percentages'!$B:$B,0),'Data - Knowledge'!BA$8)/100</f>
        <v>0.027999999999999997</v>
      </c>
      <c r="BB474" s="380">
        <f t="array" aca="true" ref="BB474">INDEX(KM_PCT,MATCH($A474,'Knowledge - Percentages'!$B:$B,0),'Data - Knowledge'!BB$8)/100</f>
        <v>0.027999999999999997</v>
      </c>
      <c r="BC474" s="380">
        <f t="array" aca="true" ref="BC474">INDEX(KM_PCT,MATCH($A474,'Knowledge - Percentages'!$B:$B,0),'Data - Knowledge'!BC$8)/100</f>
        <v>0.027000000000000003</v>
      </c>
      <c r="BD474" s="380">
        <f t="array" aca="true" ref="BD474">INDEX(KM_PCT,MATCH($A474,'Knowledge - Percentages'!$B:$B,0),'Data - Knowledge'!BD$8)/100</f>
        <v>0.027000000000000003</v>
      </c>
      <c r="BE474" s="380">
        <f t="array" aca="true" ref="BE474">INDEX(KM_PCT,MATCH($A474,'Knowledge - Percentages'!$B:$B,0),'Data - Knowledge'!BE$8)/100</f>
        <v>0.027000000000000003</v>
      </c>
      <c r="BF474" s="380">
        <f t="array" aca="true" ref="BF474">INDEX(KM_PCT,MATCH($A474,'Knowledge - Percentages'!$B:$B,0),'Data - Knowledge'!BF$8)/100</f>
        <v>0.021</v>
      </c>
      <c r="BG474" s="380">
        <f t="array" aca="true" ref="BG474">INDEX(KM_PCT,MATCH($A474,'Knowledge - Percentages'!$B:$B,0),'Data - Knowledge'!BG$8)/100</f>
        <v>0.023</v>
      </c>
      <c r="BH474" s="380">
        <f t="array" aca="true" ref="BH474">INDEX(KM_PCT,MATCH($A474,'Knowledge - Percentages'!$B:$B,0),'Data - Knowledge'!BH$8)/100</f>
        <v>0.021</v>
      </c>
      <c r="BI474" s="380">
        <f t="array" aca="true" ref="BI474">INDEX(KM_PCT,MATCH($A474,'Knowledge - Percentages'!$B:$B,0),'Data - Knowledge'!BI$8)/100</f>
        <v>0.023</v>
      </c>
      <c r="BJ474" s="380">
        <f t="array" aca="true" ref="BJ474">INDEX(KM_PCT,MATCH($A474,'Knowledge - Percentages'!$B:$B,0),'Data - Knowledge'!BJ$8)/100</f>
        <v>0.024</v>
      </c>
      <c r="BK474" s="380">
        <f t="array" aca="true" ref="BK474">INDEX(KM_PCT,MATCH($A474,'Knowledge - Percentages'!$B:$B,0),'Data - Knowledge'!BK$8)/100</f>
        <v>0.024</v>
      </c>
      <c r="BL474" s="380">
        <f t="array" aca="true" ref="BL474">INDEX(KM_PCT,MATCH($A474,'Knowledge - Percentages'!$B:$B,0),'Data - Knowledge'!BL$8)/100</f>
        <v>0.024</v>
      </c>
      <c r="BM474" s="380">
        <f t="array" aca="true" ref="BM474">INDEX(KM_PCT,MATCH($A474,'Knowledge - Percentages'!$B:$B,0),'Data - Knowledge'!BM$8)/100</f>
        <v>0.024</v>
      </c>
      <c r="BN474" s="380">
        <f t="array" aca="true" ref="BN474">INDEX(KM_PCT,MATCH($A474,'Knowledge - Percentages'!$B:$B,0),'Data - Knowledge'!BN$8)/100</f>
        <v>0.024</v>
      </c>
      <c r="BO474" s="380">
        <f t="array" aca="true" ref="BO474">INDEX(KM_PCT,MATCH($A474,'Knowledge - Percentages'!$B:$B,0),'Data - Knowledge'!BO$8)/100</f>
        <v>0.024</v>
      </c>
      <c r="BP474" s="380">
        <f t="array" aca="true" ref="BP474">INDEX(KM_PCT,MATCH($A474,'Knowledge - Percentages'!$B:$B,0),'Data - Knowledge'!BP$8)/100</f>
        <v>0.024</v>
      </c>
      <c r="BQ474" s="380">
        <f t="array" aca="true" ref="BQ474">INDEX(KM_PCT,MATCH($A474,'Knowledge - Percentages'!$B:$B,0),'Data - Knowledge'!BQ$8)/100</f>
        <v>0.02</v>
      </c>
    </row>
    <row r="475" spans="1:69">
      <c r="A475" t="s">
        <v>1469</v>
      </c>
      <c r="B475" t="s">
        <v>1195</v>
      </c>
      <c r="C475" t="s">
        <v>1367</v>
      </c>
      <c r="D475" t="s">
        <v>1470</v>
      </c>
      <c r="E475" s="373">
        <f>SUMPRODUCT($K$2:$BQ$2,$K475:$BQ475)/$J$2</f>
        <v>0.029556818181818177</v>
      </c>
      <c r="F475" s="379">
        <f>SUMPRODUCT($K$2:$BQ$2,$K475:$BQ475)</f>
        <v>7.802999999999999</v>
      </c>
      <c r="G475" s="373">
        <f>SUMPRODUCT($K$3:$BQ$3,$K475:$BQ475)/$J$3</f>
        <v>0.028067248459958938</v>
      </c>
      <c r="H475" s="379">
        <f>SUMPRODUCT($K$3:$BQ$3,$K475:$BQ475)</f>
        <v>273.37500000000006</v>
      </c>
      <c r="I475" s="373">
        <f>CORREL($K$4:$BQ$4,$K475:$BQ475)</f>
        <v>-0.0097151713800604864</v>
      </c>
      <c r="J475" s="379">
        <f>$E475/$G475*100</f>
        <v>105.3071455293677</v>
      </c>
      <c r="K475" s="380">
        <f t="array" aca="true" ref="K475">INDEX(KM_PCT,MATCH($A475,'Knowledge - Percentages'!$B:$B,0),'Data - Knowledge'!K$8)/100</f>
        <v>0.03</v>
      </c>
      <c r="L475" s="380">
        <f t="array" aca="true" ref="L475">INDEX(KM_PCT,MATCH($A475,'Knowledge - Percentages'!$B:$B,0),'Data - Knowledge'!L$8)/100</f>
        <v>0.03</v>
      </c>
      <c r="M475" s="380">
        <f t="array" aca="true" ref="M475">INDEX(KM_PCT,MATCH($A475,'Knowledge - Percentages'!$B:$B,0),'Data - Knowledge'!M$8)/100</f>
        <v>0.03</v>
      </c>
      <c r="N475" s="380">
        <f t="array" aca="true" ref="N475">INDEX(KM_PCT,MATCH($A475,'Knowledge - Percentages'!$B:$B,0),'Data - Knowledge'!N$8)/100</f>
        <v>0.03</v>
      </c>
      <c r="O475" s="380">
        <f t="array" aca="true" ref="O475">INDEX(KM_PCT,MATCH($A475,'Knowledge - Percentages'!$B:$B,0),'Data - Knowledge'!O$8)/100</f>
        <v>0.03</v>
      </c>
      <c r="P475" s="380">
        <f t="array" aca="true" ref="P475">INDEX(KM_PCT,MATCH($A475,'Knowledge - Percentages'!$B:$B,0),'Data - Knowledge'!P$8)/100</f>
        <v>0.03</v>
      </c>
      <c r="Q475" s="380">
        <f t="array" aca="true" ref="Q475">INDEX(KM_PCT,MATCH($A475,'Knowledge - Percentages'!$B:$B,0),'Data - Knowledge'!Q$8)/100</f>
        <v>0.03</v>
      </c>
      <c r="R475" s="380">
        <f t="array" aca="true" ref="R475">INDEX(KM_PCT,MATCH($A475,'Knowledge - Percentages'!$B:$B,0),'Data - Knowledge'!R$8)/100</f>
        <v>0.03</v>
      </c>
      <c r="S475" s="380">
        <f t="array" aca="true" ref="S475">INDEX(KM_PCT,MATCH($A475,'Knowledge - Percentages'!$B:$B,0),'Data - Knowledge'!S$8)/100</f>
        <v>0.03</v>
      </c>
      <c r="T475" s="380">
        <f t="array" aca="true" ref="T475">INDEX(KM_PCT,MATCH($A475,'Knowledge - Percentages'!$B:$B,0),'Data - Knowledge'!T$8)/100</f>
        <v>0.03</v>
      </c>
      <c r="U475" s="380">
        <f t="array" aca="true" ref="U475">INDEX(KM_PCT,MATCH($A475,'Knowledge - Percentages'!$B:$B,0),'Data - Knowledge'!U$8)/100</f>
        <v>0.031</v>
      </c>
      <c r="V475" s="380">
        <f t="array" aca="true" ref="V475">INDEX(KM_PCT,MATCH($A475,'Knowledge - Percentages'!$B:$B,0),'Data - Knowledge'!V$8)/100</f>
        <v>0.013999999999999999</v>
      </c>
      <c r="W475" s="380">
        <f t="array" aca="true" ref="W475">INDEX(KM_PCT,MATCH($A475,'Knowledge - Percentages'!$B:$B,0),'Data - Knowledge'!W$8)/100</f>
        <v>0.019</v>
      </c>
      <c r="X475" s="380">
        <f t="array" aca="true" ref="X475">INDEX(KM_PCT,MATCH($A475,'Knowledge - Percentages'!$B:$B,0),'Data - Knowledge'!X$8)/100</f>
        <v>0.031</v>
      </c>
      <c r="Y475" s="380">
        <f t="array" aca="true" ref="Y475">INDEX(KM_PCT,MATCH($A475,'Knowledge - Percentages'!$B:$B,0),'Data - Knowledge'!Y$8)/100</f>
        <v>0.031</v>
      </c>
      <c r="Z475" s="380">
        <f t="array" aca="true" ref="Z475">INDEX(KM_PCT,MATCH($A475,'Knowledge - Percentages'!$B:$B,0),'Data - Knowledge'!Z$8)/100</f>
        <v>0.031</v>
      </c>
      <c r="AA475" s="380">
        <f t="array" aca="true" ref="AA475">INDEX(KM_PCT,MATCH($A475,'Knowledge - Percentages'!$B:$B,0),'Data - Knowledge'!AA$8)/100</f>
        <v>0.031</v>
      </c>
      <c r="AB475" s="380">
        <f t="array" aca="true" ref="AB475">INDEX(KM_PCT,MATCH($A475,'Knowledge - Percentages'!$B:$B,0),'Data - Knowledge'!AB$8)/100</f>
        <v>0.031</v>
      </c>
      <c r="AC475" s="380">
        <f t="array" aca="true" ref="AC475">INDEX(KM_PCT,MATCH($A475,'Knowledge - Percentages'!$B:$B,0),'Data - Knowledge'!AC$8)/100</f>
        <v>0.031</v>
      </c>
      <c r="AD475" s="380">
        <f t="array" aca="true" ref="AD475">INDEX(KM_PCT,MATCH($A475,'Knowledge - Percentages'!$B:$B,0),'Data - Knowledge'!AD$8)/100</f>
        <v>0.031</v>
      </c>
      <c r="AE475" s="380">
        <f t="array" aca="true" ref="AE475">INDEX(KM_PCT,MATCH($A475,'Knowledge - Percentages'!$B:$B,0),'Data - Knowledge'!AE$8)/100</f>
        <v>0.027000000000000003</v>
      </c>
      <c r="AF475" s="380">
        <f t="array" aca="true" ref="AF475">INDEX(KM_PCT,MATCH($A475,'Knowledge - Percentages'!$B:$B,0),'Data - Knowledge'!AF$8)/100</f>
        <v>0.031</v>
      </c>
      <c r="AG475" s="380">
        <f t="array" aca="true" ref="AG475">INDEX(KM_PCT,MATCH($A475,'Knowledge - Percentages'!$B:$B,0),'Data - Knowledge'!AG$8)/100</f>
        <v>0.027000000000000003</v>
      </c>
      <c r="AH475" s="380">
        <f t="array" aca="true" ref="AH475">INDEX(KM_PCT,MATCH($A475,'Knowledge - Percentages'!$B:$B,0),'Data - Knowledge'!AH$8)/100</f>
        <v>0.023</v>
      </c>
      <c r="AI475" s="380">
        <f t="array" aca="true" ref="AI475">INDEX(KM_PCT,MATCH($A475,'Knowledge - Percentages'!$B:$B,0),'Data - Knowledge'!AI$8)/100</f>
        <v>0.027999999999999997</v>
      </c>
      <c r="AJ475" s="380">
        <f t="array" aca="true" ref="AJ475">INDEX(KM_PCT,MATCH($A475,'Knowledge - Percentages'!$B:$B,0),'Data - Knowledge'!AJ$8)/100</f>
        <v>0.015</v>
      </c>
      <c r="AK475" s="380">
        <f t="array" aca="true" ref="AK475">INDEX(KM_PCT,MATCH($A475,'Knowledge - Percentages'!$B:$B,0),'Data - Knowledge'!AK$8)/100</f>
        <v>0.027000000000000003</v>
      </c>
      <c r="AL475" s="380">
        <f t="array" aca="true" ref="AL475">INDEX(KM_PCT,MATCH($A475,'Knowledge - Percentages'!$B:$B,0),'Data - Knowledge'!AL$8)/100</f>
        <v>0.03</v>
      </c>
      <c r="AM475" s="380">
        <f t="array" aca="true" ref="AM475">INDEX(KM_PCT,MATCH($A475,'Knowledge - Percentages'!$B:$B,0),'Data - Knowledge'!AM$8)/100</f>
        <v>0.027000000000000003</v>
      </c>
      <c r="AN475" s="380">
        <f t="array" aca="true" ref="AN475">INDEX(KM_PCT,MATCH($A475,'Knowledge - Percentages'!$B:$B,0),'Data - Knowledge'!AN$8)/100</f>
        <v>0.013999999999999999</v>
      </c>
      <c r="AO475" s="380">
        <f t="array" aca="true" ref="AO475">INDEX(KM_PCT,MATCH($A475,'Knowledge - Percentages'!$B:$B,0),'Data - Knowledge'!AO$8)/100</f>
        <v>0.013999999999999999</v>
      </c>
      <c r="AP475" s="380">
        <f t="array" aca="true" ref="AP475">INDEX(KM_PCT,MATCH($A475,'Knowledge - Percentages'!$B:$B,0),'Data - Knowledge'!AP$8)/100</f>
        <v>0.027000000000000003</v>
      </c>
      <c r="AQ475" s="380">
        <f t="array" aca="true" ref="AQ475">INDEX(KM_PCT,MATCH($A475,'Knowledge - Percentages'!$B:$B,0),'Data - Knowledge'!AQ$8)/100</f>
        <v>0.033</v>
      </c>
      <c r="AR475" s="380">
        <f t="array" aca="true" ref="AR475">INDEX(KM_PCT,MATCH($A475,'Knowledge - Percentages'!$B:$B,0),'Data - Knowledge'!AR$8)/100</f>
        <v>0.061</v>
      </c>
      <c r="AS475" s="380">
        <f t="array" aca="true" ref="AS475">INDEX(KM_PCT,MATCH($A475,'Knowledge - Percentages'!$B:$B,0),'Data - Knowledge'!AS$8)/100</f>
        <v>0.036000000000000004</v>
      </c>
      <c r="AT475" s="380">
        <f t="array" aca="true" ref="AT475">INDEX(KM_PCT,MATCH($A475,'Knowledge - Percentages'!$B:$B,0),'Data - Knowledge'!AT$8)/100</f>
        <v>0.036000000000000004</v>
      </c>
      <c r="AU475" s="380">
        <f t="array" aca="true" ref="AU475">INDEX(KM_PCT,MATCH($A475,'Knowledge - Percentages'!$B:$B,0),'Data - Knowledge'!AU$8)/100</f>
        <v>0.031</v>
      </c>
      <c r="AV475" s="380">
        <f t="array" aca="true" ref="AV475">INDEX(KM_PCT,MATCH($A475,'Knowledge - Percentages'!$B:$B,0),'Data - Knowledge'!AV$8)/100</f>
        <v>0.031</v>
      </c>
      <c r="AW475" s="380">
        <f t="array" aca="true" ref="AW475">INDEX(KM_PCT,MATCH($A475,'Knowledge - Percentages'!$B:$B,0),'Data - Knowledge'!AW$8)/100</f>
        <v>0.022000000000000002</v>
      </c>
      <c r="AX475" s="380">
        <f t="array" aca="true" ref="AX475">INDEX(KM_PCT,MATCH($A475,'Knowledge - Percentages'!$B:$B,0),'Data - Knowledge'!AX$8)/100</f>
        <v>0.06</v>
      </c>
      <c r="AY475" s="380">
        <f t="array" aca="true" ref="AY475">INDEX(KM_PCT,MATCH($A475,'Knowledge - Percentages'!$B:$B,0),'Data - Knowledge'!AY$8)/100</f>
        <v>0.031</v>
      </c>
      <c r="AZ475" s="380">
        <f t="array" aca="true" ref="AZ475">INDEX(KM_PCT,MATCH($A475,'Knowledge - Percentages'!$B:$B,0),'Data - Knowledge'!AZ$8)/100</f>
        <v>0.036000000000000004</v>
      </c>
      <c r="BA475" s="380">
        <f t="array" aca="true" ref="BA475">INDEX(KM_PCT,MATCH($A475,'Knowledge - Percentages'!$B:$B,0),'Data - Knowledge'!BA$8)/100</f>
        <v>0.031</v>
      </c>
      <c r="BB475" s="380">
        <f t="array" aca="true" ref="BB475">INDEX(KM_PCT,MATCH($A475,'Knowledge - Percentages'!$B:$B,0),'Data - Knowledge'!BB$8)/100</f>
        <v>0.031</v>
      </c>
      <c r="BC475" s="380">
        <f t="array" aca="true" ref="BC475">INDEX(KM_PCT,MATCH($A475,'Knowledge - Percentages'!$B:$B,0),'Data - Knowledge'!BC$8)/100</f>
        <v>0.02</v>
      </c>
      <c r="BD475" s="380">
        <f t="array" aca="true" ref="BD475">INDEX(KM_PCT,MATCH($A475,'Knowledge - Percentages'!$B:$B,0),'Data - Knowledge'!BD$8)/100</f>
        <v>0.02</v>
      </c>
      <c r="BE475" s="380">
        <f t="array" aca="true" ref="BE475">INDEX(KM_PCT,MATCH($A475,'Knowledge - Percentages'!$B:$B,0),'Data - Knowledge'!BE$8)/100</f>
        <v>0.02</v>
      </c>
      <c r="BF475" s="380">
        <f t="array" aca="true" ref="BF475">INDEX(KM_PCT,MATCH($A475,'Knowledge - Percentages'!$B:$B,0),'Data - Knowledge'!BF$8)/100</f>
        <v>0.02</v>
      </c>
      <c r="BG475" s="380">
        <f t="array" aca="true" ref="BG475">INDEX(KM_PCT,MATCH($A475,'Knowledge - Percentages'!$B:$B,0),'Data - Knowledge'!BG$8)/100</f>
        <v>0.027000000000000003</v>
      </c>
      <c r="BH475" s="380">
        <f t="array" aca="true" ref="BH475">INDEX(KM_PCT,MATCH($A475,'Knowledge - Percentages'!$B:$B,0),'Data - Knowledge'!BH$8)/100</f>
        <v>0.025</v>
      </c>
      <c r="BI475" s="380">
        <f t="array" aca="true" ref="BI475">INDEX(KM_PCT,MATCH($A475,'Knowledge - Percentages'!$B:$B,0),'Data - Knowledge'!BI$8)/100</f>
        <v>0.038</v>
      </c>
      <c r="BJ475" s="380">
        <f t="array" aca="true" ref="BJ475">INDEX(KM_PCT,MATCH($A475,'Knowledge - Percentages'!$B:$B,0),'Data - Knowledge'!BJ$8)/100</f>
        <v>0.036000000000000004</v>
      </c>
      <c r="BK475" s="380">
        <f t="array" aca="true" ref="BK475">INDEX(KM_PCT,MATCH($A475,'Knowledge - Percentages'!$B:$B,0),'Data - Knowledge'!BK$8)/100</f>
        <v>0.036000000000000004</v>
      </c>
      <c r="BL475" s="380">
        <f t="array" aca="true" ref="BL475">INDEX(KM_PCT,MATCH($A475,'Knowledge - Percentages'!$B:$B,0),'Data - Knowledge'!BL$8)/100</f>
        <v>0.036000000000000004</v>
      </c>
      <c r="BM475" s="380">
        <f t="array" aca="true" ref="BM475">INDEX(KM_PCT,MATCH($A475,'Knowledge - Percentages'!$B:$B,0),'Data - Knowledge'!BM$8)/100</f>
        <v>0.036000000000000004</v>
      </c>
      <c r="BN475" s="380">
        <f t="array" aca="true" ref="BN475">INDEX(KM_PCT,MATCH($A475,'Knowledge - Percentages'!$B:$B,0),'Data - Knowledge'!BN$8)/100</f>
        <v>0.036000000000000004</v>
      </c>
      <c r="BO475" s="380">
        <f t="array" aca="true" ref="BO475">INDEX(KM_PCT,MATCH($A475,'Knowledge - Percentages'!$B:$B,0),'Data - Knowledge'!BO$8)/100</f>
        <v>0.031</v>
      </c>
      <c r="BP475" s="380">
        <f t="array" aca="true" ref="BP475">INDEX(KM_PCT,MATCH($A475,'Knowledge - Percentages'!$B:$B,0),'Data - Knowledge'!BP$8)/100</f>
        <v>0.031</v>
      </c>
      <c r="BQ475" s="380">
        <f t="array" aca="true" ref="BQ475">INDEX(KM_PCT,MATCH($A475,'Knowledge - Percentages'!$B:$B,0),'Data - Knowledge'!BQ$8)/100</f>
        <v>0.031</v>
      </c>
    </row>
    <row r="476" spans="1:69">
      <c r="A476" t="s">
        <v>1471</v>
      </c>
      <c r="B476" t="s">
        <v>1195</v>
      </c>
      <c r="C476" t="s">
        <v>1367</v>
      </c>
      <c r="D476" t="s">
        <v>1472</v>
      </c>
      <c r="E476" s="373">
        <f>SUMPRODUCT($K$2:$BQ$2,$K476:$BQ476)/$J$2</f>
        <v>0.04278030303030303</v>
      </c>
      <c r="F476" s="379">
        <f>SUMPRODUCT($K$2:$BQ$2,$K476:$BQ476)</f>
        <v>11.294</v>
      </c>
      <c r="G476" s="373">
        <f>SUMPRODUCT($K$3:$BQ$3,$K476:$BQ476)/$J$3</f>
        <v>0.032561601642710464</v>
      </c>
      <c r="H476" s="379">
        <f>SUMPRODUCT($K$3:$BQ$3,$K476:$BQ476)</f>
        <v>317.14999999999992</v>
      </c>
      <c r="I476" s="373">
        <f>CORREL($K$4:$BQ$4,$K476:$BQ476)</f>
        <v>0.30899607995464817</v>
      </c>
      <c r="J476" s="379">
        <f>$E476/$G476*100</f>
        <v>131.38267429139259</v>
      </c>
      <c r="K476" s="380">
        <f t="array" aca="true" ref="K476">INDEX(KM_PCT,MATCH($A476,'Knowledge - Percentages'!$B:$B,0),'Data - Knowledge'!K$8)/100</f>
        <v>0.024</v>
      </c>
      <c r="L476" s="380">
        <f t="array" aca="true" ref="L476">INDEX(KM_PCT,MATCH($A476,'Knowledge - Percentages'!$B:$B,0),'Data - Knowledge'!L$8)/100</f>
        <v>0.024</v>
      </c>
      <c r="M476" s="380">
        <f t="array" aca="true" ref="M476">INDEX(KM_PCT,MATCH($A476,'Knowledge - Percentages'!$B:$B,0),'Data - Knowledge'!M$8)/100</f>
        <v>0.024</v>
      </c>
      <c r="N476" s="380">
        <f t="array" aca="true" ref="N476">INDEX(KM_PCT,MATCH($A476,'Knowledge - Percentages'!$B:$B,0),'Data - Knowledge'!N$8)/100</f>
        <v>0.018000000000000002</v>
      </c>
      <c r="O476" s="380">
        <f t="array" aca="true" ref="O476">INDEX(KM_PCT,MATCH($A476,'Knowledge - Percentages'!$B:$B,0),'Data - Knowledge'!O$8)/100</f>
        <v>0.024</v>
      </c>
      <c r="P476" s="380">
        <f t="array" aca="true" ref="P476">INDEX(KM_PCT,MATCH($A476,'Knowledge - Percentages'!$B:$B,0),'Data - Knowledge'!P$8)/100</f>
        <v>0.024</v>
      </c>
      <c r="Q476" s="380">
        <f t="array" aca="true" ref="Q476">INDEX(KM_PCT,MATCH($A476,'Knowledge - Percentages'!$B:$B,0),'Data - Knowledge'!Q$8)/100</f>
        <v>0.024</v>
      </c>
      <c r="R476" s="380">
        <f t="array" aca="true" ref="R476">INDEX(KM_PCT,MATCH($A476,'Knowledge - Percentages'!$B:$B,0),'Data - Knowledge'!R$8)/100</f>
        <v>0.024</v>
      </c>
      <c r="S476" s="380">
        <f t="array" aca="true" ref="S476">INDEX(KM_PCT,MATCH($A476,'Knowledge - Percentages'!$B:$B,0),'Data - Knowledge'!S$8)/100</f>
        <v>0.025</v>
      </c>
      <c r="T476" s="380">
        <f t="array" aca="true" ref="T476">INDEX(KM_PCT,MATCH($A476,'Knowledge - Percentages'!$B:$B,0),'Data - Knowledge'!T$8)/100</f>
        <v>0.024</v>
      </c>
      <c r="U476" s="380">
        <f t="array" aca="true" ref="U476">INDEX(KM_PCT,MATCH($A476,'Knowledge - Percentages'!$B:$B,0),'Data - Knowledge'!U$8)/100</f>
        <v>0.024</v>
      </c>
      <c r="V476" s="380">
        <f t="array" aca="true" ref="V476">INDEX(KM_PCT,MATCH($A476,'Knowledge - Percentages'!$B:$B,0),'Data - Knowledge'!V$8)/100</f>
        <v>0.024</v>
      </c>
      <c r="W476" s="380">
        <f t="array" aca="true" ref="W476">INDEX(KM_PCT,MATCH($A476,'Knowledge - Percentages'!$B:$B,0),'Data - Knowledge'!W$8)/100</f>
        <v>0.024</v>
      </c>
      <c r="X476" s="380">
        <f t="array" aca="true" ref="X476">INDEX(KM_PCT,MATCH($A476,'Knowledge - Percentages'!$B:$B,0),'Data - Knowledge'!X$8)/100</f>
        <v>0.039</v>
      </c>
      <c r="Y476" s="380">
        <f t="array" aca="true" ref="Y476">INDEX(KM_PCT,MATCH($A476,'Knowledge - Percentages'!$B:$B,0),'Data - Knowledge'!Y$8)/100</f>
        <v>0.042</v>
      </c>
      <c r="Z476" s="380">
        <f t="array" aca="true" ref="Z476">INDEX(KM_PCT,MATCH($A476,'Knowledge - Percentages'!$B:$B,0),'Data - Knowledge'!Z$8)/100</f>
        <v>0.039</v>
      </c>
      <c r="AA476" s="380">
        <f t="array" aca="true" ref="AA476">INDEX(KM_PCT,MATCH($A476,'Knowledge - Percentages'!$B:$B,0),'Data - Knowledge'!AA$8)/100</f>
        <v>0.039</v>
      </c>
      <c r="AB476" s="380">
        <f t="array" aca="true" ref="AB476">INDEX(KM_PCT,MATCH($A476,'Knowledge - Percentages'!$B:$B,0),'Data - Knowledge'!AB$8)/100</f>
        <v>0.039</v>
      </c>
      <c r="AC476" s="380">
        <f t="array" aca="true" ref="AC476">INDEX(KM_PCT,MATCH($A476,'Knowledge - Percentages'!$B:$B,0),'Data - Knowledge'!AC$8)/100</f>
        <v>0.039</v>
      </c>
      <c r="AD476" s="380">
        <f t="array" aca="true" ref="AD476">INDEX(KM_PCT,MATCH($A476,'Knowledge - Percentages'!$B:$B,0),'Data - Knowledge'!AD$8)/100</f>
        <v>0.039</v>
      </c>
      <c r="AE476" s="380">
        <f t="array" aca="true" ref="AE476">INDEX(KM_PCT,MATCH($A476,'Knowledge - Percentages'!$B:$B,0),'Data - Knowledge'!AE$8)/100</f>
        <v>0.039</v>
      </c>
      <c r="AF476" s="380">
        <f t="array" aca="true" ref="AF476">INDEX(KM_PCT,MATCH($A476,'Knowledge - Percentages'!$B:$B,0),'Data - Knowledge'!AF$8)/100</f>
        <v>0.039</v>
      </c>
      <c r="AG476" s="380">
        <f t="array" aca="true" ref="AG476">INDEX(KM_PCT,MATCH($A476,'Knowledge - Percentages'!$B:$B,0),'Data - Knowledge'!AG$8)/100</f>
        <v>0.039</v>
      </c>
      <c r="AH476" s="380">
        <f t="array" aca="true" ref="AH476">INDEX(KM_PCT,MATCH($A476,'Knowledge - Percentages'!$B:$B,0),'Data - Knowledge'!AH$8)/100</f>
        <v>0.039</v>
      </c>
      <c r="AI476" s="380">
        <f t="array" aca="true" ref="AI476">INDEX(KM_PCT,MATCH($A476,'Knowledge - Percentages'!$B:$B,0),'Data - Knowledge'!AI$8)/100</f>
        <v>0.039</v>
      </c>
      <c r="AJ476" s="380">
        <f t="array" aca="true" ref="AJ476">INDEX(KM_PCT,MATCH($A476,'Knowledge - Percentages'!$B:$B,0),'Data - Knowledge'!AJ$8)/100</f>
        <v>0.051</v>
      </c>
      <c r="AK476" s="380">
        <f t="array" aca="true" ref="AK476">INDEX(KM_PCT,MATCH($A476,'Knowledge - Percentages'!$B:$B,0),'Data - Knowledge'!AK$8)/100</f>
        <v>0.039</v>
      </c>
      <c r="AL476" s="380">
        <f t="array" aca="true" ref="AL476">INDEX(KM_PCT,MATCH($A476,'Knowledge - Percentages'!$B:$B,0),'Data - Knowledge'!AL$8)/100</f>
        <v>0.039</v>
      </c>
      <c r="AM476" s="380">
        <f t="array" aca="true" ref="AM476">INDEX(KM_PCT,MATCH($A476,'Knowledge - Percentages'!$B:$B,0),'Data - Knowledge'!AM$8)/100</f>
        <v>0.033</v>
      </c>
      <c r="AN476" s="380">
        <f t="array" aca="true" ref="AN476">INDEX(KM_PCT,MATCH($A476,'Knowledge - Percentages'!$B:$B,0),'Data - Knowledge'!AN$8)/100</f>
        <v>0.027000000000000003</v>
      </c>
      <c r="AO476" s="380">
        <f t="array" aca="true" ref="AO476">INDEX(KM_PCT,MATCH($A476,'Knowledge - Percentages'!$B:$B,0),'Data - Knowledge'!AO$8)/100</f>
        <v>0.027000000000000003</v>
      </c>
      <c r="AP476" s="380">
        <f t="array" aca="true" ref="AP476">INDEX(KM_PCT,MATCH($A476,'Knowledge - Percentages'!$B:$B,0),'Data - Knowledge'!AP$8)/100</f>
        <v>0.039</v>
      </c>
      <c r="AQ476" s="380">
        <f t="array" aca="true" ref="AQ476">INDEX(KM_PCT,MATCH($A476,'Knowledge - Percentages'!$B:$B,0),'Data - Knowledge'!AQ$8)/100</f>
        <v>0.039</v>
      </c>
      <c r="AR476" s="380">
        <f t="array" aca="true" ref="AR476">INDEX(KM_PCT,MATCH($A476,'Knowledge - Percentages'!$B:$B,0),'Data - Knowledge'!AR$8)/100</f>
        <v>0.03</v>
      </c>
      <c r="AS476" s="380">
        <f t="array" aca="true" ref="AS476">INDEX(KM_PCT,MATCH($A476,'Knowledge - Percentages'!$B:$B,0),'Data - Knowledge'!AS$8)/100</f>
        <v>0.03</v>
      </c>
      <c r="AT476" s="380">
        <f t="array" aca="true" ref="AT476">INDEX(KM_PCT,MATCH($A476,'Knowledge - Percentages'!$B:$B,0),'Data - Knowledge'!AT$8)/100</f>
        <v>0.03</v>
      </c>
      <c r="AU476" s="380">
        <f t="array" aca="true" ref="AU476">INDEX(KM_PCT,MATCH($A476,'Knowledge - Percentages'!$B:$B,0),'Data - Knowledge'!AU$8)/100</f>
        <v>0.045</v>
      </c>
      <c r="AV476" s="380">
        <f t="array" aca="true" ref="AV476">INDEX(KM_PCT,MATCH($A476,'Knowledge - Percentages'!$B:$B,0),'Data - Knowledge'!AV$8)/100</f>
        <v>0.04</v>
      </c>
      <c r="AW476" s="380">
        <f t="array" aca="true" ref="AW476">INDEX(KM_PCT,MATCH($A476,'Knowledge - Percentages'!$B:$B,0),'Data - Knowledge'!AW$8)/100</f>
        <v>0.046</v>
      </c>
      <c r="AX476" s="380">
        <f t="array" aca="true" ref="AX476">INDEX(KM_PCT,MATCH($A476,'Knowledge - Percentages'!$B:$B,0),'Data - Knowledge'!AX$8)/100</f>
        <v>0.040999999999999995</v>
      </c>
      <c r="AY476" s="380">
        <f t="array" aca="true" ref="AY476">INDEX(KM_PCT,MATCH($A476,'Knowledge - Percentages'!$B:$B,0),'Data - Knowledge'!AY$8)/100</f>
        <v>0.035</v>
      </c>
      <c r="AZ476" s="380">
        <f t="array" aca="true" ref="AZ476">INDEX(KM_PCT,MATCH($A476,'Knowledge - Percentages'!$B:$B,0),'Data - Knowledge'!AZ$8)/100</f>
        <v>0.07</v>
      </c>
      <c r="BA476" s="380">
        <f t="array" aca="true" ref="BA476">INDEX(KM_PCT,MATCH($A476,'Knowledge - Percentages'!$B:$B,0),'Data - Knowledge'!BA$8)/100</f>
        <v>0.045</v>
      </c>
      <c r="BB476" s="380">
        <f t="array" aca="true" ref="BB476">INDEX(KM_PCT,MATCH($A476,'Knowledge - Percentages'!$B:$B,0),'Data - Knowledge'!BB$8)/100</f>
        <v>0.044000000000000004</v>
      </c>
      <c r="BC476" s="380">
        <f t="array" aca="true" ref="BC476">INDEX(KM_PCT,MATCH($A476,'Knowledge - Percentages'!$B:$B,0),'Data - Knowledge'!BC$8)/100</f>
        <v>0.027000000000000003</v>
      </c>
      <c r="BD476" s="380">
        <f t="array" aca="true" ref="BD476">INDEX(KM_PCT,MATCH($A476,'Knowledge - Percentages'!$B:$B,0),'Data - Knowledge'!BD$8)/100</f>
        <v>0.039</v>
      </c>
      <c r="BE476" s="380">
        <f t="array" aca="true" ref="BE476">INDEX(KM_PCT,MATCH($A476,'Knowledge - Percentages'!$B:$B,0),'Data - Knowledge'!BE$8)/100</f>
        <v>0.039</v>
      </c>
      <c r="BF476" s="380">
        <f t="array" aca="true" ref="BF476">INDEX(KM_PCT,MATCH($A476,'Knowledge - Percentages'!$B:$B,0),'Data - Knowledge'!BF$8)/100</f>
        <v>0.031</v>
      </c>
      <c r="BG476" s="380">
        <f t="array" aca="true" ref="BG476">INDEX(KM_PCT,MATCH($A476,'Knowledge - Percentages'!$B:$B,0),'Data - Knowledge'!BG$8)/100</f>
        <v>0.045</v>
      </c>
      <c r="BH476" s="380">
        <f t="array" aca="true" ref="BH476">INDEX(KM_PCT,MATCH($A476,'Knowledge - Percentages'!$B:$B,0),'Data - Knowledge'!BH$8)/100</f>
        <v>0.045</v>
      </c>
      <c r="BI476" s="380">
        <f t="array" aca="true" ref="BI476">INDEX(KM_PCT,MATCH($A476,'Knowledge - Percentages'!$B:$B,0),'Data - Knowledge'!BI$8)/100</f>
        <v>0.045</v>
      </c>
      <c r="BJ476" s="380">
        <f t="array" aca="true" ref="BJ476">INDEX(KM_PCT,MATCH($A476,'Knowledge - Percentages'!$B:$B,0),'Data - Knowledge'!BJ$8)/100</f>
        <v>0.049</v>
      </c>
      <c r="BK476" s="380">
        <f t="array" aca="true" ref="BK476">INDEX(KM_PCT,MATCH($A476,'Knowledge - Percentages'!$B:$B,0),'Data - Knowledge'!BK$8)/100</f>
        <v>0.047</v>
      </c>
      <c r="BL476" s="380">
        <f t="array" aca="true" ref="BL476">INDEX(KM_PCT,MATCH($A476,'Knowledge - Percentages'!$B:$B,0),'Data - Knowledge'!BL$8)/100</f>
        <v>0.047</v>
      </c>
      <c r="BM476" s="380">
        <f t="array" aca="true" ref="BM476">INDEX(KM_PCT,MATCH($A476,'Knowledge - Percentages'!$B:$B,0),'Data - Knowledge'!BM$8)/100</f>
        <v>0.047</v>
      </c>
      <c r="BN476" s="380">
        <f t="array" aca="true" ref="BN476">INDEX(KM_PCT,MATCH($A476,'Knowledge - Percentages'!$B:$B,0),'Data - Knowledge'!BN$8)/100</f>
        <v>0.053</v>
      </c>
      <c r="BO476" s="380">
        <f t="array" aca="true" ref="BO476">INDEX(KM_PCT,MATCH($A476,'Knowledge - Percentages'!$B:$B,0),'Data - Knowledge'!BO$8)/100</f>
        <v>0.045</v>
      </c>
      <c r="BP476" s="380">
        <f t="array" aca="true" ref="BP476">INDEX(KM_PCT,MATCH($A476,'Knowledge - Percentages'!$B:$B,0),'Data - Knowledge'!BP$8)/100</f>
        <v>0.045</v>
      </c>
      <c r="BQ476" s="380">
        <f t="array" aca="true" ref="BQ476">INDEX(KM_PCT,MATCH($A476,'Knowledge - Percentages'!$B:$B,0),'Data - Knowledge'!BQ$8)/100</f>
        <v>0.045</v>
      </c>
    </row>
    <row r="477" spans="1:69">
      <c r="A477" t="s">
        <v>1473</v>
      </c>
      <c r="B477" t="s">
        <v>1195</v>
      </c>
      <c r="C477" t="s">
        <v>1367</v>
      </c>
      <c r="D477" t="s">
        <v>1474</v>
      </c>
      <c r="E477" s="373">
        <f>SUMPRODUCT($K$2:$BQ$2,$K477:$BQ477)/$J$2</f>
        <v>0.014723484848484849</v>
      </c>
      <c r="F477" s="379">
        <f>SUMPRODUCT($K$2:$BQ$2,$K477:$BQ477)</f>
        <v>3.887</v>
      </c>
      <c r="G477" s="373">
        <f>SUMPRODUCT($K$3:$BQ$3,$K477:$BQ477)/$J$3</f>
        <v>0.012570636550308007</v>
      </c>
      <c r="H477" s="379">
        <f>SUMPRODUCT($K$3:$BQ$3,$K477:$BQ477)</f>
        <v>122.43799999999999</v>
      </c>
      <c r="I477" s="373">
        <f>CORREL($K$4:$BQ$4,$K477:$BQ477)</f>
        <v>-0.15413529096943354</v>
      </c>
      <c r="J477" s="379">
        <f>$E477/$G477*100</f>
        <v>117.12600861190352</v>
      </c>
      <c r="K477" s="380">
        <f t="array" aca="true" ref="K477">INDEX(KM_PCT,MATCH($A477,'Knowledge - Percentages'!$B:$B,0),'Data - Knowledge'!K$8)/100</f>
        <v>0.026000000000000002</v>
      </c>
      <c r="L477" s="380">
        <f t="array" aca="true" ref="L477">INDEX(KM_PCT,MATCH($A477,'Knowledge - Percentages'!$B:$B,0),'Data - Knowledge'!L$8)/100</f>
        <v>0.026000000000000002</v>
      </c>
      <c r="M477" s="380">
        <f t="array" aca="true" ref="M477">INDEX(KM_PCT,MATCH($A477,'Knowledge - Percentages'!$B:$B,0),'Data - Knowledge'!M$8)/100</f>
        <v>0.026000000000000002</v>
      </c>
      <c r="N477" s="380">
        <f t="array" aca="true" ref="N477">INDEX(KM_PCT,MATCH($A477,'Knowledge - Percentages'!$B:$B,0),'Data - Knowledge'!N$8)/100</f>
        <v>0.011000000000000001</v>
      </c>
      <c r="O477" s="380">
        <f t="array" aca="true" ref="O477">INDEX(KM_PCT,MATCH($A477,'Knowledge - Percentages'!$B:$B,0),'Data - Knowledge'!O$8)/100</f>
        <v>0.013000000000000001</v>
      </c>
      <c r="P477" s="380">
        <f t="array" aca="true" ref="P477">INDEX(KM_PCT,MATCH($A477,'Knowledge - Percentages'!$B:$B,0),'Data - Knowledge'!P$8)/100</f>
        <v>0.013000000000000001</v>
      </c>
      <c r="Q477" s="380">
        <f t="array" aca="true" ref="Q477">INDEX(KM_PCT,MATCH($A477,'Knowledge - Percentages'!$B:$B,0),'Data - Knowledge'!Q$8)/100</f>
        <v>0.013000000000000001</v>
      </c>
      <c r="R477" s="380">
        <f t="array" aca="true" ref="R477">INDEX(KM_PCT,MATCH($A477,'Knowledge - Percentages'!$B:$B,0),'Data - Knowledge'!R$8)/100</f>
        <v>0.025</v>
      </c>
      <c r="S477" s="380">
        <f t="array" aca="true" ref="S477">INDEX(KM_PCT,MATCH($A477,'Knowledge - Percentages'!$B:$B,0),'Data - Knowledge'!S$8)/100</f>
        <v>0.013000000000000001</v>
      </c>
      <c r="T477" s="380">
        <f t="array" aca="true" ref="T477">INDEX(KM_PCT,MATCH($A477,'Knowledge - Percentages'!$B:$B,0),'Data - Knowledge'!T$8)/100</f>
        <v>0.0090000000000000011</v>
      </c>
      <c r="U477" s="380">
        <f t="array" aca="true" ref="U477">INDEX(KM_PCT,MATCH($A477,'Knowledge - Percentages'!$B:$B,0),'Data - Knowledge'!U$8)/100</f>
        <v>0.0090000000000000011</v>
      </c>
      <c r="V477" s="380">
        <f t="array" aca="true" ref="V477">INDEX(KM_PCT,MATCH($A477,'Knowledge - Percentages'!$B:$B,0),'Data - Knowledge'!V$8)/100</f>
        <v>0.008</v>
      </c>
      <c r="W477" s="380">
        <f t="array" aca="true" ref="W477">INDEX(KM_PCT,MATCH($A477,'Knowledge - Percentages'!$B:$B,0),'Data - Knowledge'!W$8)/100</f>
        <v>0.0090000000000000011</v>
      </c>
      <c r="X477" s="380">
        <f t="array" aca="true" ref="X477">INDEX(KM_PCT,MATCH($A477,'Knowledge - Percentages'!$B:$B,0),'Data - Knowledge'!X$8)/100</f>
        <v>0.026000000000000002</v>
      </c>
      <c r="Y477" s="380">
        <f t="array" aca="true" ref="Y477">INDEX(KM_PCT,MATCH($A477,'Knowledge - Percentages'!$B:$B,0),'Data - Knowledge'!Y$8)/100</f>
        <v>0.035</v>
      </c>
      <c r="Z477" s="380">
        <f t="array" aca="true" ref="Z477">INDEX(KM_PCT,MATCH($A477,'Knowledge - Percentages'!$B:$B,0),'Data - Knowledge'!Z$8)/100</f>
        <v>0.028999999999999998</v>
      </c>
      <c r="AA477" s="380">
        <f t="array" aca="true" ref="AA477">INDEX(KM_PCT,MATCH($A477,'Knowledge - Percentages'!$B:$B,0),'Data - Knowledge'!AA$8)/100</f>
        <v>0.028999999999999998</v>
      </c>
      <c r="AB477" s="380">
        <f t="array" aca="true" ref="AB477">INDEX(KM_PCT,MATCH($A477,'Knowledge - Percentages'!$B:$B,0),'Data - Knowledge'!AB$8)/100</f>
        <v>0.013999999999999999</v>
      </c>
      <c r="AC477" s="380">
        <f t="array" aca="true" ref="AC477">INDEX(KM_PCT,MATCH($A477,'Knowledge - Percentages'!$B:$B,0),'Data - Knowledge'!AC$8)/100</f>
        <v>0.016</v>
      </c>
      <c r="AD477" s="380">
        <f t="array" aca="true" ref="AD477">INDEX(KM_PCT,MATCH($A477,'Knowledge - Percentages'!$B:$B,0),'Data - Knowledge'!AD$8)/100</f>
        <v>0.023</v>
      </c>
      <c r="AE477" s="380">
        <f t="array" aca="true" ref="AE477">INDEX(KM_PCT,MATCH($A477,'Knowledge - Percentages'!$B:$B,0),'Data - Knowledge'!AE$8)/100</f>
        <v>0.011000000000000001</v>
      </c>
      <c r="AF477" s="380">
        <f t="array" aca="true" ref="AF477">INDEX(KM_PCT,MATCH($A477,'Knowledge - Percentages'!$B:$B,0),'Data - Knowledge'!AF$8)/100</f>
        <v>0.011000000000000001</v>
      </c>
      <c r="AG477" s="380">
        <f t="array" aca="true" ref="AG477">INDEX(KM_PCT,MATCH($A477,'Knowledge - Percentages'!$B:$B,0),'Data - Knowledge'!AG$8)/100</f>
        <v>0.0069999999999999993</v>
      </c>
      <c r="AH477" s="380">
        <f t="array" aca="true" ref="AH477">INDEX(KM_PCT,MATCH($A477,'Knowledge - Percentages'!$B:$B,0),'Data - Knowledge'!AH$8)/100</f>
        <v>0.013999999999999999</v>
      </c>
      <c r="AI477" s="380">
        <f t="array" aca="true" ref="AI477">INDEX(KM_PCT,MATCH($A477,'Knowledge - Percentages'!$B:$B,0),'Data - Knowledge'!AI$8)/100</f>
        <v>0.02</v>
      </c>
      <c r="AJ477" s="380">
        <f t="array" aca="true" ref="AJ477">INDEX(KM_PCT,MATCH($A477,'Knowledge - Percentages'!$B:$B,0),'Data - Knowledge'!AJ$8)/100</f>
        <v>0.013999999999999999</v>
      </c>
      <c r="AK477" s="380">
        <f t="array" aca="true" ref="AK477">INDEX(KM_PCT,MATCH($A477,'Knowledge - Percentages'!$B:$B,0),'Data - Knowledge'!AK$8)/100</f>
        <v>0.0090000000000000011</v>
      </c>
      <c r="AL477" s="380">
        <f t="array" aca="true" ref="AL477">INDEX(KM_PCT,MATCH($A477,'Knowledge - Percentages'!$B:$B,0),'Data - Knowledge'!AL$8)/100</f>
        <v>0.0090000000000000011</v>
      </c>
      <c r="AM477" s="380">
        <f t="array" aca="true" ref="AM477">INDEX(KM_PCT,MATCH($A477,'Knowledge - Percentages'!$B:$B,0),'Data - Knowledge'!AM$8)/100</f>
        <v>0.0069999999999999993</v>
      </c>
      <c r="AN477" s="380">
        <f t="array" aca="true" ref="AN477">INDEX(KM_PCT,MATCH($A477,'Knowledge - Percentages'!$B:$B,0),'Data - Knowledge'!AN$8)/100</f>
        <v>0.011000000000000001</v>
      </c>
      <c r="AO477" s="380">
        <f t="array" aca="true" ref="AO477">INDEX(KM_PCT,MATCH($A477,'Knowledge - Percentages'!$B:$B,0),'Data - Knowledge'!AO$8)/100</f>
        <v>0.011000000000000001</v>
      </c>
      <c r="AP477" s="380">
        <f t="array" aca="true" ref="AP477">INDEX(KM_PCT,MATCH($A477,'Knowledge - Percentages'!$B:$B,0),'Data - Knowledge'!AP$8)/100</f>
        <v>0.011000000000000001</v>
      </c>
      <c r="AQ477" s="380">
        <f t="array" aca="true" ref="AQ477">INDEX(KM_PCT,MATCH($A477,'Knowledge - Percentages'!$B:$B,0),'Data - Knowledge'!AQ$8)/100</f>
        <v>0.011000000000000001</v>
      </c>
      <c r="AR477" s="380">
        <f t="array" aca="true" ref="AR477">INDEX(KM_PCT,MATCH($A477,'Knowledge - Percentages'!$B:$B,0),'Data - Knowledge'!AR$8)/100</f>
        <v>0.06</v>
      </c>
      <c r="AS477" s="380">
        <f t="array" aca="true" ref="AS477">INDEX(KM_PCT,MATCH($A477,'Knowledge - Percentages'!$B:$B,0),'Data - Knowledge'!AS$8)/100</f>
        <v>0.026000000000000002</v>
      </c>
      <c r="AT477" s="380">
        <f t="array" aca="true" ref="AT477">INDEX(KM_PCT,MATCH($A477,'Knowledge - Percentages'!$B:$B,0),'Data - Knowledge'!AT$8)/100</f>
        <v>0.027000000000000003</v>
      </c>
      <c r="AU477" s="380">
        <f t="array" aca="true" ref="AU477">INDEX(KM_PCT,MATCH($A477,'Knowledge - Percentages'!$B:$B,0),'Data - Knowledge'!AU$8)/100</f>
        <v>0.011000000000000001</v>
      </c>
      <c r="AV477" s="380">
        <f t="array" aca="true" ref="AV477">INDEX(KM_PCT,MATCH($A477,'Knowledge - Percentages'!$B:$B,0),'Data - Knowledge'!AV$8)/100</f>
        <v>0.012</v>
      </c>
      <c r="AW477" s="380">
        <f t="array" aca="true" ref="AW477">INDEX(KM_PCT,MATCH($A477,'Knowledge - Percentages'!$B:$B,0),'Data - Knowledge'!AW$8)/100</f>
        <v>0.01</v>
      </c>
      <c r="AX477" s="380">
        <f t="array" aca="true" ref="AX477">INDEX(KM_PCT,MATCH($A477,'Knowledge - Percentages'!$B:$B,0),'Data - Knowledge'!AX$8)/100</f>
        <v>0.03</v>
      </c>
      <c r="AY477" s="380">
        <f t="array" aca="true" ref="AY477">INDEX(KM_PCT,MATCH($A477,'Knowledge - Percentages'!$B:$B,0),'Data - Knowledge'!AY$8)/100</f>
        <v>0.013000000000000001</v>
      </c>
      <c r="AZ477" s="380">
        <f t="array" aca="true" ref="AZ477">INDEX(KM_PCT,MATCH($A477,'Knowledge - Percentages'!$B:$B,0),'Data - Knowledge'!AZ$8)/100</f>
        <v>0.013000000000000001</v>
      </c>
      <c r="BA477" s="380">
        <f t="array" aca="true" ref="BA477">INDEX(KM_PCT,MATCH($A477,'Knowledge - Percentages'!$B:$B,0),'Data - Knowledge'!BA$8)/100</f>
        <v>0.013000000000000001</v>
      </c>
      <c r="BB477" s="380">
        <f t="array" aca="true" ref="BB477">INDEX(KM_PCT,MATCH($A477,'Knowledge - Percentages'!$B:$B,0),'Data - Knowledge'!BB$8)/100</f>
        <v>0.013000000000000001</v>
      </c>
      <c r="BC477" s="380">
        <f t="array" aca="true" ref="BC477">INDEX(KM_PCT,MATCH($A477,'Knowledge - Percentages'!$B:$B,0),'Data - Knowledge'!BC$8)/100</f>
        <v>0.015</v>
      </c>
      <c r="BD477" s="380">
        <f t="array" aca="true" ref="BD477">INDEX(KM_PCT,MATCH($A477,'Knowledge - Percentages'!$B:$B,0),'Data - Knowledge'!BD$8)/100</f>
        <v>0.015</v>
      </c>
      <c r="BE477" s="380">
        <f t="array" aca="true" ref="BE477">INDEX(KM_PCT,MATCH($A477,'Knowledge - Percentages'!$B:$B,0),'Data - Knowledge'!BE$8)/100</f>
        <v>0.015</v>
      </c>
      <c r="BF477" s="380">
        <f t="array" aca="true" ref="BF477">INDEX(KM_PCT,MATCH($A477,'Knowledge - Percentages'!$B:$B,0),'Data - Knowledge'!BF$8)/100</f>
        <v>0.015</v>
      </c>
      <c r="BG477" s="380">
        <f t="array" aca="true" ref="BG477">INDEX(KM_PCT,MATCH($A477,'Knowledge - Percentages'!$B:$B,0),'Data - Knowledge'!BG$8)/100</f>
        <v>0.017</v>
      </c>
      <c r="BH477" s="380">
        <f t="array" aca="true" ref="BH477">INDEX(KM_PCT,MATCH($A477,'Knowledge - Percentages'!$B:$B,0),'Data - Knowledge'!BH$8)/100</f>
        <v>0.017</v>
      </c>
      <c r="BI477" s="380">
        <f t="array" aca="true" ref="BI477">INDEX(KM_PCT,MATCH($A477,'Knowledge - Percentages'!$B:$B,0),'Data - Knowledge'!BI$8)/100</f>
        <v>0.017</v>
      </c>
      <c r="BJ477" s="380">
        <f t="array" aca="true" ref="BJ477">INDEX(KM_PCT,MATCH($A477,'Knowledge - Percentages'!$B:$B,0),'Data - Knowledge'!BJ$8)/100</f>
        <v>0.021</v>
      </c>
      <c r="BK477" s="380">
        <f t="array" aca="true" ref="BK477">INDEX(KM_PCT,MATCH($A477,'Knowledge - Percentages'!$B:$B,0),'Data - Knowledge'!BK$8)/100</f>
        <v>0.038</v>
      </c>
      <c r="BL477" s="380">
        <f t="array" aca="true" ref="BL477">INDEX(KM_PCT,MATCH($A477,'Knowledge - Percentages'!$B:$B,0),'Data - Knowledge'!BL$8)/100</f>
        <v>0.021</v>
      </c>
      <c r="BM477" s="380">
        <f t="array" aca="true" ref="BM477">INDEX(KM_PCT,MATCH($A477,'Knowledge - Percentages'!$B:$B,0),'Data - Knowledge'!BM$8)/100</f>
        <v>0.021</v>
      </c>
      <c r="BN477" s="380">
        <f t="array" aca="true" ref="BN477">INDEX(KM_PCT,MATCH($A477,'Knowledge - Percentages'!$B:$B,0),'Data - Knowledge'!BN$8)/100</f>
        <v>0.021</v>
      </c>
      <c r="BO477" s="380">
        <f t="array" aca="true" ref="BO477">INDEX(KM_PCT,MATCH($A477,'Knowledge - Percentages'!$B:$B,0),'Data - Knowledge'!BO$8)/100</f>
        <v>0.016</v>
      </c>
      <c r="BP477" s="380">
        <f t="array" aca="true" ref="BP477">INDEX(KM_PCT,MATCH($A477,'Knowledge - Percentages'!$B:$B,0),'Data - Knowledge'!BP$8)/100</f>
        <v>0.017</v>
      </c>
      <c r="BQ477" s="380">
        <f t="array" aca="true" ref="BQ477">INDEX(KM_PCT,MATCH($A477,'Knowledge - Percentages'!$B:$B,0),'Data - Knowledge'!BQ$8)/100</f>
        <v>0.017</v>
      </c>
    </row>
    <row r="478" spans="1:69">
      <c r="A478" t="s">
        <v>1475</v>
      </c>
      <c r="B478" t="s">
        <v>1195</v>
      </c>
      <c r="C478" t="s">
        <v>1367</v>
      </c>
      <c r="D478" t="s">
        <v>1476</v>
      </c>
      <c r="E478" s="373">
        <f>SUMPRODUCT($K$2:$BQ$2,$K478:$BQ478)/$J$2</f>
        <v>0.01153787878787879</v>
      </c>
      <c r="F478" s="379">
        <f>SUMPRODUCT($K$2:$BQ$2,$K478:$BQ478)</f>
        <v>3.0460000000000003</v>
      </c>
      <c r="G478" s="373">
        <f>SUMPRODUCT($K$3:$BQ$3,$K478:$BQ478)/$J$3</f>
        <v>0.010461909650924021</v>
      </c>
      <c r="H478" s="379">
        <f>SUMPRODUCT($K$3:$BQ$3,$K478:$BQ478)</f>
        <v>101.89899999999997</v>
      </c>
      <c r="I478" s="373">
        <f>CORREL($K$4:$BQ$4,$K478:$BQ478)</f>
        <v>-0.053421737340736776</v>
      </c>
      <c r="J478" s="379">
        <f>$E478/$G478*100</f>
        <v>110.28463419065883</v>
      </c>
      <c r="K478" s="380">
        <f t="array" aca="true" ref="K478">INDEX(KM_PCT,MATCH($A478,'Knowledge - Percentages'!$B:$B,0),'Data - Knowledge'!K$8)/100</f>
        <v>0.011000000000000001</v>
      </c>
      <c r="L478" s="380">
        <f t="array" aca="true" ref="L478">INDEX(KM_PCT,MATCH($A478,'Knowledge - Percentages'!$B:$B,0),'Data - Knowledge'!L$8)/100</f>
        <v>0.011000000000000001</v>
      </c>
      <c r="M478" s="380">
        <f t="array" aca="true" ref="M478">INDEX(KM_PCT,MATCH($A478,'Knowledge - Percentages'!$B:$B,0),'Data - Knowledge'!M$8)/100</f>
        <v>0.011000000000000001</v>
      </c>
      <c r="N478" s="380">
        <f t="array" aca="true" ref="N478">INDEX(KM_PCT,MATCH($A478,'Knowledge - Percentages'!$B:$B,0),'Data - Knowledge'!N$8)/100</f>
        <v>0.011000000000000001</v>
      </c>
      <c r="O478" s="380">
        <f t="array" aca="true" ref="O478">INDEX(KM_PCT,MATCH($A478,'Knowledge - Percentages'!$B:$B,0),'Data - Knowledge'!O$8)/100</f>
        <v>0.011000000000000001</v>
      </c>
      <c r="P478" s="380">
        <f t="array" aca="true" ref="P478">INDEX(KM_PCT,MATCH($A478,'Knowledge - Percentages'!$B:$B,0),'Data - Knowledge'!P$8)/100</f>
        <v>0.011000000000000001</v>
      </c>
      <c r="Q478" s="380">
        <f t="array" aca="true" ref="Q478">INDEX(KM_PCT,MATCH($A478,'Knowledge - Percentages'!$B:$B,0),'Data - Knowledge'!Q$8)/100</f>
        <v>0.011000000000000001</v>
      </c>
      <c r="R478" s="380">
        <f t="array" aca="true" ref="R478">INDEX(KM_PCT,MATCH($A478,'Knowledge - Percentages'!$B:$B,0),'Data - Knowledge'!R$8)/100</f>
        <v>0.011000000000000001</v>
      </c>
      <c r="S478" s="380">
        <f t="array" aca="true" ref="S478">INDEX(KM_PCT,MATCH($A478,'Knowledge - Percentages'!$B:$B,0),'Data - Knowledge'!S$8)/100</f>
        <v>0.011000000000000001</v>
      </c>
      <c r="T478" s="380">
        <f t="array" aca="true" ref="T478">INDEX(KM_PCT,MATCH($A478,'Knowledge - Percentages'!$B:$B,0),'Data - Knowledge'!T$8)/100</f>
        <v>0.01</v>
      </c>
      <c r="U478" s="380">
        <f t="array" aca="true" ref="U478">INDEX(KM_PCT,MATCH($A478,'Knowledge - Percentages'!$B:$B,0),'Data - Knowledge'!U$8)/100</f>
        <v>0.01</v>
      </c>
      <c r="V478" s="380">
        <f t="array" aca="true" ref="V478">INDEX(KM_PCT,MATCH($A478,'Knowledge - Percentages'!$B:$B,0),'Data - Knowledge'!V$8)/100</f>
        <v>0.008</v>
      </c>
      <c r="W478" s="380">
        <f t="array" aca="true" ref="W478">INDEX(KM_PCT,MATCH($A478,'Knowledge - Percentages'!$B:$B,0),'Data - Knowledge'!W$8)/100</f>
        <v>0.01</v>
      </c>
      <c r="X478" s="380">
        <f t="array" aca="true" ref="X478">INDEX(KM_PCT,MATCH($A478,'Knowledge - Percentages'!$B:$B,0),'Data - Knowledge'!X$8)/100</f>
        <v>0.013999999999999999</v>
      </c>
      <c r="Y478" s="380">
        <f t="array" aca="true" ref="Y478">INDEX(KM_PCT,MATCH($A478,'Knowledge - Percentages'!$B:$B,0),'Data - Knowledge'!Y$8)/100</f>
        <v>0.013999999999999999</v>
      </c>
      <c r="Z478" s="380">
        <f t="array" aca="true" ref="Z478">INDEX(KM_PCT,MATCH($A478,'Knowledge - Percentages'!$B:$B,0),'Data - Knowledge'!Z$8)/100</f>
        <v>0.015</v>
      </c>
      <c r="AA478" s="380">
        <f t="array" aca="true" ref="AA478">INDEX(KM_PCT,MATCH($A478,'Knowledge - Percentages'!$B:$B,0),'Data - Knowledge'!AA$8)/100</f>
        <v>0.013999999999999999</v>
      </c>
      <c r="AB478" s="380">
        <f t="array" aca="true" ref="AB478">INDEX(KM_PCT,MATCH($A478,'Knowledge - Percentages'!$B:$B,0),'Data - Knowledge'!AB$8)/100</f>
        <v>0.013000000000000001</v>
      </c>
      <c r="AC478" s="380">
        <f t="array" aca="true" ref="AC478">INDEX(KM_PCT,MATCH($A478,'Knowledge - Percentages'!$B:$B,0),'Data - Knowledge'!AC$8)/100</f>
        <v>0.013000000000000001</v>
      </c>
      <c r="AD478" s="380">
        <f t="array" aca="true" ref="AD478">INDEX(KM_PCT,MATCH($A478,'Knowledge - Percentages'!$B:$B,0),'Data - Knowledge'!AD$8)/100</f>
        <v>0.016</v>
      </c>
      <c r="AE478" s="380">
        <f t="array" aca="true" ref="AE478">INDEX(KM_PCT,MATCH($A478,'Knowledge - Percentages'!$B:$B,0),'Data - Knowledge'!AE$8)/100</f>
        <v>0.008</v>
      </c>
      <c r="AF478" s="380">
        <f t="array" aca="true" ref="AF478">INDEX(KM_PCT,MATCH($A478,'Knowledge - Percentages'!$B:$B,0),'Data - Knowledge'!AF$8)/100</f>
        <v>0.008</v>
      </c>
      <c r="AG478" s="380">
        <f t="array" aca="true" ref="AG478">INDEX(KM_PCT,MATCH($A478,'Knowledge - Percentages'!$B:$B,0),'Data - Knowledge'!AG$8)/100</f>
        <v>0.008</v>
      </c>
      <c r="AH478" s="380">
        <f t="array" aca="true" ref="AH478">INDEX(KM_PCT,MATCH($A478,'Knowledge - Percentages'!$B:$B,0),'Data - Knowledge'!AH$8)/100</f>
        <v>0.008</v>
      </c>
      <c r="AI478" s="380">
        <f t="array" aca="true" ref="AI478">INDEX(KM_PCT,MATCH($A478,'Knowledge - Percentages'!$B:$B,0),'Data - Knowledge'!AI$8)/100</f>
        <v>0.008</v>
      </c>
      <c r="AJ478" s="380">
        <f t="array" aca="true" ref="AJ478">INDEX(KM_PCT,MATCH($A478,'Knowledge - Percentages'!$B:$B,0),'Data - Knowledge'!AJ$8)/100</f>
        <v>0.0069999999999999993</v>
      </c>
      <c r="AK478" s="380">
        <f t="array" aca="true" ref="AK478">INDEX(KM_PCT,MATCH($A478,'Knowledge - Percentages'!$B:$B,0),'Data - Knowledge'!AK$8)/100</f>
        <v>0.006</v>
      </c>
      <c r="AL478" s="380">
        <f t="array" aca="true" ref="AL478">INDEX(KM_PCT,MATCH($A478,'Knowledge - Percentages'!$B:$B,0),'Data - Knowledge'!AL$8)/100</f>
        <v>0.0069999999999999993</v>
      </c>
      <c r="AM478" s="380">
        <f t="array" aca="true" ref="AM478">INDEX(KM_PCT,MATCH($A478,'Knowledge - Percentages'!$B:$B,0),'Data - Knowledge'!AM$8)/100</f>
        <v>0.0069999999999999993</v>
      </c>
      <c r="AN478" s="380">
        <f t="array" aca="true" ref="AN478">INDEX(KM_PCT,MATCH($A478,'Knowledge - Percentages'!$B:$B,0),'Data - Knowledge'!AN$8)/100</f>
        <v>0.008</v>
      </c>
      <c r="AO478" s="380">
        <f t="array" aca="true" ref="AO478">INDEX(KM_PCT,MATCH($A478,'Knowledge - Percentages'!$B:$B,0),'Data - Knowledge'!AO$8)/100</f>
        <v>0.008</v>
      </c>
      <c r="AP478" s="380">
        <f t="array" aca="true" ref="AP478">INDEX(KM_PCT,MATCH($A478,'Knowledge - Percentages'!$B:$B,0),'Data - Knowledge'!AP$8)/100</f>
        <v>0.0090000000000000011</v>
      </c>
      <c r="AQ478" s="380">
        <f t="array" aca="true" ref="AQ478">INDEX(KM_PCT,MATCH($A478,'Knowledge - Percentages'!$B:$B,0),'Data - Knowledge'!AQ$8)/100</f>
        <v>0.0090000000000000011</v>
      </c>
      <c r="AR478" s="380">
        <f t="array" aca="true" ref="AR478">INDEX(KM_PCT,MATCH($A478,'Knowledge - Percentages'!$B:$B,0),'Data - Knowledge'!AR$8)/100</f>
        <v>0.013999999999999999</v>
      </c>
      <c r="AS478" s="380">
        <f t="array" aca="true" ref="AS478">INDEX(KM_PCT,MATCH($A478,'Knowledge - Percentages'!$B:$B,0),'Data - Knowledge'!AS$8)/100</f>
        <v>0.038</v>
      </c>
      <c r="AT478" s="380">
        <f t="array" aca="true" ref="AT478">INDEX(KM_PCT,MATCH($A478,'Knowledge - Percentages'!$B:$B,0),'Data - Knowledge'!AT$8)/100</f>
        <v>0.013999999999999999</v>
      </c>
      <c r="AU478" s="380">
        <f t="array" aca="true" ref="AU478">INDEX(KM_PCT,MATCH($A478,'Knowledge - Percentages'!$B:$B,0),'Data - Knowledge'!AU$8)/100</f>
        <v>0.012</v>
      </c>
      <c r="AV478" s="380">
        <f t="array" aca="true" ref="AV478">INDEX(KM_PCT,MATCH($A478,'Knowledge - Percentages'!$B:$B,0),'Data - Knowledge'!AV$8)/100</f>
        <v>0.012</v>
      </c>
      <c r="AW478" s="380">
        <f t="array" aca="true" ref="AW478">INDEX(KM_PCT,MATCH($A478,'Knowledge - Percentages'!$B:$B,0),'Data - Knowledge'!AW$8)/100</f>
        <v>0.012</v>
      </c>
      <c r="AX478" s="380">
        <f t="array" aca="true" ref="AX478">INDEX(KM_PCT,MATCH($A478,'Knowledge - Percentages'!$B:$B,0),'Data - Knowledge'!AX$8)/100</f>
        <v>0.012</v>
      </c>
      <c r="AY478" s="380">
        <f t="array" aca="true" ref="AY478">INDEX(KM_PCT,MATCH($A478,'Knowledge - Percentages'!$B:$B,0),'Data - Knowledge'!AY$8)/100</f>
        <v>0.011000000000000001</v>
      </c>
      <c r="AZ478" s="380">
        <f t="array" aca="true" ref="AZ478">INDEX(KM_PCT,MATCH($A478,'Knowledge - Percentages'!$B:$B,0),'Data - Knowledge'!AZ$8)/100</f>
        <v>0.012</v>
      </c>
      <c r="BA478" s="380">
        <f t="array" aca="true" ref="BA478">INDEX(KM_PCT,MATCH($A478,'Knowledge - Percentages'!$B:$B,0),'Data - Knowledge'!BA$8)/100</f>
        <v>0.012</v>
      </c>
      <c r="BB478" s="380">
        <f t="array" aca="true" ref="BB478">INDEX(KM_PCT,MATCH($A478,'Knowledge - Percentages'!$B:$B,0),'Data - Knowledge'!BB$8)/100</f>
        <v>0.012</v>
      </c>
      <c r="BC478" s="380">
        <f t="array" aca="true" ref="BC478">INDEX(KM_PCT,MATCH($A478,'Knowledge - Percentages'!$B:$B,0),'Data - Knowledge'!BC$8)/100</f>
        <v>0.013000000000000001</v>
      </c>
      <c r="BD478" s="380">
        <f t="array" aca="true" ref="BD478">INDEX(KM_PCT,MATCH($A478,'Knowledge - Percentages'!$B:$B,0),'Data - Knowledge'!BD$8)/100</f>
        <v>0.017</v>
      </c>
      <c r="BE478" s="380">
        <f t="array" aca="true" ref="BE478">INDEX(KM_PCT,MATCH($A478,'Knowledge - Percentages'!$B:$B,0),'Data - Knowledge'!BE$8)/100</f>
        <v>0.012</v>
      </c>
      <c r="BF478" s="380">
        <f t="array" aca="true" ref="BF478">INDEX(KM_PCT,MATCH($A478,'Knowledge - Percentages'!$B:$B,0),'Data - Knowledge'!BF$8)/100</f>
        <v>0.012</v>
      </c>
      <c r="BG478" s="380">
        <f t="array" aca="true" ref="BG478">INDEX(KM_PCT,MATCH($A478,'Knowledge - Percentages'!$B:$B,0),'Data - Knowledge'!BG$8)/100</f>
        <v>0.012</v>
      </c>
      <c r="BH478" s="380">
        <f t="array" aca="true" ref="BH478">INDEX(KM_PCT,MATCH($A478,'Knowledge - Percentages'!$B:$B,0),'Data - Knowledge'!BH$8)/100</f>
        <v>0.012</v>
      </c>
      <c r="BI478" s="380">
        <f t="array" aca="true" ref="BI478">INDEX(KM_PCT,MATCH($A478,'Knowledge - Percentages'!$B:$B,0),'Data - Knowledge'!BI$8)/100</f>
        <v>0.012</v>
      </c>
      <c r="BJ478" s="380">
        <f t="array" aca="true" ref="BJ478">INDEX(KM_PCT,MATCH($A478,'Knowledge - Percentages'!$B:$B,0),'Data - Knowledge'!BJ$8)/100</f>
        <v>0.018000000000000002</v>
      </c>
      <c r="BK478" s="380">
        <f t="array" aca="true" ref="BK478">INDEX(KM_PCT,MATCH($A478,'Knowledge - Percentages'!$B:$B,0),'Data - Knowledge'!BK$8)/100</f>
        <v>0.03</v>
      </c>
      <c r="BL478" s="380">
        <f t="array" aca="true" ref="BL478">INDEX(KM_PCT,MATCH($A478,'Knowledge - Percentages'!$B:$B,0),'Data - Knowledge'!BL$8)/100</f>
        <v>0.018000000000000002</v>
      </c>
      <c r="BM478" s="380">
        <f t="array" aca="true" ref="BM478">INDEX(KM_PCT,MATCH($A478,'Knowledge - Percentages'!$B:$B,0),'Data - Knowledge'!BM$8)/100</f>
        <v>0.018000000000000002</v>
      </c>
      <c r="BN478" s="380">
        <f t="array" aca="true" ref="BN478">INDEX(KM_PCT,MATCH($A478,'Knowledge - Percentages'!$B:$B,0),'Data - Knowledge'!BN$8)/100</f>
        <v>0.016</v>
      </c>
      <c r="BO478" s="380">
        <f t="array" aca="true" ref="BO478">INDEX(KM_PCT,MATCH($A478,'Knowledge - Percentages'!$B:$B,0),'Data - Knowledge'!BO$8)/100</f>
        <v>0.008</v>
      </c>
      <c r="BP478" s="380">
        <f t="array" aca="true" ref="BP478">INDEX(KM_PCT,MATCH($A478,'Knowledge - Percentages'!$B:$B,0),'Data - Knowledge'!BP$8)/100</f>
        <v>0.008</v>
      </c>
      <c r="BQ478" s="380">
        <f t="array" aca="true" ref="BQ478">INDEX(KM_PCT,MATCH($A478,'Knowledge - Percentages'!$B:$B,0),'Data - Knowledge'!BQ$8)/100</f>
        <v>0.008</v>
      </c>
    </row>
    <row r="479" spans="1:69">
      <c r="A479" t="s">
        <v>1477</v>
      </c>
      <c r="B479" t="s">
        <v>1195</v>
      </c>
      <c r="C479" t="s">
        <v>1367</v>
      </c>
      <c r="D479" t="s">
        <v>1478</v>
      </c>
      <c r="E479" s="373">
        <f>SUMPRODUCT($K$2:$BQ$2,$K479:$BQ479)/$J$2</f>
        <v>0.0231969696969697</v>
      </c>
      <c r="F479" s="379">
        <f>SUMPRODUCT($K$2:$BQ$2,$K479:$BQ479)</f>
        <v>6.1240000000000006</v>
      </c>
      <c r="G479" s="373">
        <f>SUMPRODUCT($K$3:$BQ$3,$K479:$BQ479)/$J$3</f>
        <v>0.022005852156057493</v>
      </c>
      <c r="H479" s="379">
        <f>SUMPRODUCT($K$3:$BQ$3,$K479:$BQ479)</f>
        <v>214.337</v>
      </c>
      <c r="I479" s="373">
        <f>CORREL($K$4:$BQ$4,$K479:$BQ479)</f>
        <v>-0.13387703366279996</v>
      </c>
      <c r="J479" s="379">
        <f>$E479/$G479*100</f>
        <v>105.41273081571771</v>
      </c>
      <c r="K479" s="380">
        <f t="array" aca="true" ref="K479">INDEX(KM_PCT,MATCH($A479,'Knowledge - Percentages'!$B:$B,0),'Data - Knowledge'!K$8)/100</f>
        <v>0.021</v>
      </c>
      <c r="L479" s="380">
        <f t="array" aca="true" ref="L479">INDEX(KM_PCT,MATCH($A479,'Knowledge - Percentages'!$B:$B,0),'Data - Knowledge'!L$8)/100</f>
        <v>0.021</v>
      </c>
      <c r="M479" s="380">
        <f t="array" aca="true" ref="M479">INDEX(KM_PCT,MATCH($A479,'Knowledge - Percentages'!$B:$B,0),'Data - Knowledge'!M$8)/100</f>
        <v>0.021</v>
      </c>
      <c r="N479" s="380">
        <f t="array" aca="true" ref="N479">INDEX(KM_PCT,MATCH($A479,'Knowledge - Percentages'!$B:$B,0),'Data - Knowledge'!N$8)/100</f>
        <v>0.021</v>
      </c>
      <c r="O479" s="380">
        <f t="array" aca="true" ref="O479">INDEX(KM_PCT,MATCH($A479,'Knowledge - Percentages'!$B:$B,0),'Data - Knowledge'!O$8)/100</f>
        <v>0.021</v>
      </c>
      <c r="P479" s="380">
        <f t="array" aca="true" ref="P479">INDEX(KM_PCT,MATCH($A479,'Knowledge - Percentages'!$B:$B,0),'Data - Knowledge'!P$8)/100</f>
        <v>0.021</v>
      </c>
      <c r="Q479" s="380">
        <f t="array" aca="true" ref="Q479">INDEX(KM_PCT,MATCH($A479,'Knowledge - Percentages'!$B:$B,0),'Data - Knowledge'!Q$8)/100</f>
        <v>0.021</v>
      </c>
      <c r="R479" s="380">
        <f t="array" aca="true" ref="R479">INDEX(KM_PCT,MATCH($A479,'Knowledge - Percentages'!$B:$B,0),'Data - Knowledge'!R$8)/100</f>
        <v>0.021</v>
      </c>
      <c r="S479" s="380">
        <f t="array" aca="true" ref="S479">INDEX(KM_PCT,MATCH($A479,'Knowledge - Percentages'!$B:$B,0),'Data - Knowledge'!S$8)/100</f>
        <v>0.021</v>
      </c>
      <c r="T479" s="380">
        <f t="array" aca="true" ref="T479">INDEX(KM_PCT,MATCH($A479,'Knowledge - Percentages'!$B:$B,0),'Data - Knowledge'!T$8)/100</f>
        <v>0.021</v>
      </c>
      <c r="U479" s="380">
        <f t="array" aca="true" ref="U479">INDEX(KM_PCT,MATCH($A479,'Knowledge - Percentages'!$B:$B,0),'Data - Knowledge'!U$8)/100</f>
        <v>0.021</v>
      </c>
      <c r="V479" s="380">
        <f t="array" aca="true" ref="V479">INDEX(KM_PCT,MATCH($A479,'Knowledge - Percentages'!$B:$B,0),'Data - Knowledge'!V$8)/100</f>
        <v>0.021</v>
      </c>
      <c r="W479" s="380">
        <f t="array" aca="true" ref="W479">INDEX(KM_PCT,MATCH($A479,'Knowledge - Percentages'!$B:$B,0),'Data - Knowledge'!W$8)/100</f>
        <v>0.016</v>
      </c>
      <c r="X479" s="380">
        <f t="array" aca="true" ref="X479">INDEX(KM_PCT,MATCH($A479,'Knowledge - Percentages'!$B:$B,0),'Data - Knowledge'!X$8)/100</f>
        <v>0.040999999999999995</v>
      </c>
      <c r="Y479" s="380">
        <f t="array" aca="true" ref="Y479">INDEX(KM_PCT,MATCH($A479,'Knowledge - Percentages'!$B:$B,0),'Data - Knowledge'!Y$8)/100</f>
        <v>0.040999999999999995</v>
      </c>
      <c r="Z479" s="380">
        <f t="array" aca="true" ref="Z479">INDEX(KM_PCT,MATCH($A479,'Knowledge - Percentages'!$B:$B,0),'Data - Knowledge'!Z$8)/100</f>
        <v>0.076</v>
      </c>
      <c r="AA479" s="380">
        <f t="array" aca="true" ref="AA479">INDEX(KM_PCT,MATCH($A479,'Knowledge - Percentages'!$B:$B,0),'Data - Knowledge'!AA$8)/100</f>
        <v>0.040999999999999995</v>
      </c>
      <c r="AB479" s="380">
        <f t="array" aca="true" ref="AB479">INDEX(KM_PCT,MATCH($A479,'Knowledge - Percentages'!$B:$B,0),'Data - Knowledge'!AB$8)/100</f>
        <v>0.022000000000000002</v>
      </c>
      <c r="AC479" s="380">
        <f t="array" aca="true" ref="AC479">INDEX(KM_PCT,MATCH($A479,'Knowledge - Percentages'!$B:$B,0),'Data - Knowledge'!AC$8)/100</f>
        <v>0.03</v>
      </c>
      <c r="AD479" s="380">
        <f t="array" aca="true" ref="AD479">INDEX(KM_PCT,MATCH($A479,'Knowledge - Percentages'!$B:$B,0),'Data - Knowledge'!AD$8)/100</f>
        <v>0.03</v>
      </c>
      <c r="AE479" s="380">
        <f t="array" aca="true" ref="AE479">INDEX(KM_PCT,MATCH($A479,'Knowledge - Percentages'!$B:$B,0),'Data - Knowledge'!AE$8)/100</f>
        <v>0.02</v>
      </c>
      <c r="AF479" s="380">
        <f t="array" aca="true" ref="AF479">INDEX(KM_PCT,MATCH($A479,'Knowledge - Percentages'!$B:$B,0),'Data - Knowledge'!AF$8)/100</f>
        <v>0.02</v>
      </c>
      <c r="AG479" s="380">
        <f t="array" aca="true" ref="AG479">INDEX(KM_PCT,MATCH($A479,'Knowledge - Percentages'!$B:$B,0),'Data - Knowledge'!AG$8)/100</f>
        <v>0.02</v>
      </c>
      <c r="AH479" s="380">
        <f t="array" aca="true" ref="AH479">INDEX(KM_PCT,MATCH($A479,'Knowledge - Percentages'!$B:$B,0),'Data - Knowledge'!AH$8)/100</f>
        <v>0.023</v>
      </c>
      <c r="AI479" s="380">
        <f t="array" aca="true" ref="AI479">INDEX(KM_PCT,MATCH($A479,'Knowledge - Percentages'!$B:$B,0),'Data - Knowledge'!AI$8)/100</f>
        <v>0.042</v>
      </c>
      <c r="AJ479" s="380">
        <f t="array" aca="true" ref="AJ479">INDEX(KM_PCT,MATCH($A479,'Knowledge - Percentages'!$B:$B,0),'Data - Knowledge'!AJ$8)/100</f>
        <v>0.024</v>
      </c>
      <c r="AK479" s="380">
        <f t="array" aca="true" ref="AK479">INDEX(KM_PCT,MATCH($A479,'Knowledge - Percentages'!$B:$B,0),'Data - Knowledge'!AK$8)/100</f>
        <v>0.024</v>
      </c>
      <c r="AL479" s="380">
        <f t="array" aca="true" ref="AL479">INDEX(KM_PCT,MATCH($A479,'Knowledge - Percentages'!$B:$B,0),'Data - Knowledge'!AL$8)/100</f>
        <v>0.026000000000000002</v>
      </c>
      <c r="AM479" s="380">
        <f t="array" aca="true" ref="AM479">INDEX(KM_PCT,MATCH($A479,'Knowledge - Percentages'!$B:$B,0),'Data - Knowledge'!AM$8)/100</f>
        <v>0.024</v>
      </c>
      <c r="AN479" s="380">
        <f t="array" aca="true" ref="AN479">INDEX(KM_PCT,MATCH($A479,'Knowledge - Percentages'!$B:$B,0),'Data - Knowledge'!AN$8)/100</f>
        <v>0.022000000000000002</v>
      </c>
      <c r="AO479" s="380">
        <f t="array" aca="true" ref="AO479">INDEX(KM_PCT,MATCH($A479,'Knowledge - Percentages'!$B:$B,0),'Data - Knowledge'!AO$8)/100</f>
        <v>0.022000000000000002</v>
      </c>
      <c r="AP479" s="380">
        <f t="array" aca="true" ref="AP479">INDEX(KM_PCT,MATCH($A479,'Knowledge - Percentages'!$B:$B,0),'Data - Knowledge'!AP$8)/100</f>
        <v>0.024</v>
      </c>
      <c r="AQ479" s="380">
        <f t="array" aca="true" ref="AQ479">INDEX(KM_PCT,MATCH($A479,'Knowledge - Percentages'!$B:$B,0),'Data - Knowledge'!AQ$8)/100</f>
        <v>0.024</v>
      </c>
      <c r="AR479" s="380">
        <f t="array" aca="true" ref="AR479">INDEX(KM_PCT,MATCH($A479,'Knowledge - Percentages'!$B:$B,0),'Data - Knowledge'!AR$8)/100</f>
        <v>0.054000000000000006</v>
      </c>
      <c r="AS479" s="380">
        <f t="array" aca="true" ref="AS479">INDEX(KM_PCT,MATCH($A479,'Knowledge - Percentages'!$B:$B,0),'Data - Knowledge'!AS$8)/100</f>
        <v>0.036000000000000004</v>
      </c>
      <c r="AT479" s="380">
        <f t="array" aca="true" ref="AT479">INDEX(KM_PCT,MATCH($A479,'Knowledge - Percentages'!$B:$B,0),'Data - Knowledge'!AT$8)/100</f>
        <v>0.036000000000000004</v>
      </c>
      <c r="AU479" s="380">
        <f t="array" aca="true" ref="AU479">INDEX(KM_PCT,MATCH($A479,'Knowledge - Percentages'!$B:$B,0),'Data - Knowledge'!AU$8)/100</f>
        <v>0.024</v>
      </c>
      <c r="AV479" s="380">
        <f t="array" aca="true" ref="AV479">INDEX(KM_PCT,MATCH($A479,'Knowledge - Percentages'!$B:$B,0),'Data - Knowledge'!AV$8)/100</f>
        <v>0.024</v>
      </c>
      <c r="AW479" s="380">
        <f t="array" aca="true" ref="AW479">INDEX(KM_PCT,MATCH($A479,'Knowledge - Percentages'!$B:$B,0),'Data - Knowledge'!AW$8)/100</f>
        <v>0.024</v>
      </c>
      <c r="AX479" s="380">
        <f t="array" aca="true" ref="AX479">INDEX(KM_PCT,MATCH($A479,'Knowledge - Percentages'!$B:$B,0),'Data - Knowledge'!AX$8)/100</f>
        <v>0.024</v>
      </c>
      <c r="AY479" s="380">
        <f t="array" aca="true" ref="AY479">INDEX(KM_PCT,MATCH($A479,'Knowledge - Percentages'!$B:$B,0),'Data - Knowledge'!AY$8)/100</f>
        <v>0.024</v>
      </c>
      <c r="AZ479" s="380">
        <f t="array" aca="true" ref="AZ479">INDEX(KM_PCT,MATCH($A479,'Knowledge - Percentages'!$B:$B,0),'Data - Knowledge'!AZ$8)/100</f>
        <v>0.038</v>
      </c>
      <c r="BA479" s="380">
        <f t="array" aca="true" ref="BA479">INDEX(KM_PCT,MATCH($A479,'Knowledge - Percentages'!$B:$B,0),'Data - Knowledge'!BA$8)/100</f>
        <v>0.024</v>
      </c>
      <c r="BB479" s="380">
        <f t="array" aca="true" ref="BB479">INDEX(KM_PCT,MATCH($A479,'Knowledge - Percentages'!$B:$B,0),'Data - Knowledge'!BB$8)/100</f>
        <v>0.02</v>
      </c>
      <c r="BC479" s="380">
        <f t="array" aca="true" ref="BC479">INDEX(KM_PCT,MATCH($A479,'Knowledge - Percentages'!$B:$B,0),'Data - Knowledge'!BC$8)/100</f>
        <v>0.015</v>
      </c>
      <c r="BD479" s="380">
        <f t="array" aca="true" ref="BD479">INDEX(KM_PCT,MATCH($A479,'Knowledge - Percentages'!$B:$B,0),'Data - Knowledge'!BD$8)/100</f>
        <v>0.015</v>
      </c>
      <c r="BE479" s="380">
        <f t="array" aca="true" ref="BE479">INDEX(KM_PCT,MATCH($A479,'Knowledge - Percentages'!$B:$B,0),'Data - Knowledge'!BE$8)/100</f>
        <v>0.013000000000000001</v>
      </c>
      <c r="BF479" s="380">
        <f t="array" aca="true" ref="BF479">INDEX(KM_PCT,MATCH($A479,'Knowledge - Percentages'!$B:$B,0),'Data - Knowledge'!BF$8)/100</f>
        <v>0.015</v>
      </c>
      <c r="BG479" s="380">
        <f t="array" aca="true" ref="BG479">INDEX(KM_PCT,MATCH($A479,'Knowledge - Percentages'!$B:$B,0),'Data - Knowledge'!BG$8)/100</f>
        <v>0.017</v>
      </c>
      <c r="BH479" s="380">
        <f t="array" aca="true" ref="BH479">INDEX(KM_PCT,MATCH($A479,'Knowledge - Percentages'!$B:$B,0),'Data - Knowledge'!BH$8)/100</f>
        <v>0.024</v>
      </c>
      <c r="BI479" s="380">
        <f t="array" aca="true" ref="BI479">INDEX(KM_PCT,MATCH($A479,'Knowledge - Percentages'!$B:$B,0),'Data - Knowledge'!BI$8)/100</f>
        <v>0.024</v>
      </c>
      <c r="BJ479" s="380">
        <f t="array" aca="true" ref="BJ479">INDEX(KM_PCT,MATCH($A479,'Knowledge - Percentages'!$B:$B,0),'Data - Knowledge'!BJ$8)/100</f>
        <v>0.025</v>
      </c>
      <c r="BK479" s="380">
        <f t="array" aca="true" ref="BK479">INDEX(KM_PCT,MATCH($A479,'Knowledge - Percentages'!$B:$B,0),'Data - Knowledge'!BK$8)/100</f>
        <v>0.037000000000000005</v>
      </c>
      <c r="BL479" s="380">
        <f t="array" aca="true" ref="BL479">INDEX(KM_PCT,MATCH($A479,'Knowledge - Percentages'!$B:$B,0),'Data - Knowledge'!BL$8)/100</f>
        <v>0.025</v>
      </c>
      <c r="BM479" s="380">
        <f t="array" aca="true" ref="BM479">INDEX(KM_PCT,MATCH($A479,'Knowledge - Percentages'!$B:$B,0),'Data - Knowledge'!BM$8)/100</f>
        <v>0.025</v>
      </c>
      <c r="BN479" s="380">
        <f t="array" aca="true" ref="BN479">INDEX(KM_PCT,MATCH($A479,'Knowledge - Percentages'!$B:$B,0),'Data - Knowledge'!BN$8)/100</f>
        <v>0.025</v>
      </c>
      <c r="BO479" s="380">
        <f t="array" aca="true" ref="BO479">INDEX(KM_PCT,MATCH($A479,'Knowledge - Percentages'!$B:$B,0),'Data - Knowledge'!BO$8)/100</f>
        <v>0.024</v>
      </c>
      <c r="BP479" s="380">
        <f t="array" aca="true" ref="BP479">INDEX(KM_PCT,MATCH($A479,'Knowledge - Percentages'!$B:$B,0),'Data - Knowledge'!BP$8)/100</f>
        <v>0.024</v>
      </c>
      <c r="BQ479" s="380">
        <f t="array" aca="true" ref="BQ479">INDEX(KM_PCT,MATCH($A479,'Knowledge - Percentages'!$B:$B,0),'Data - Knowledge'!BQ$8)/100</f>
        <v>0.024</v>
      </c>
    </row>
    <row r="480" spans="1:69">
      <c r="A480" t="s">
        <v>751</v>
      </c>
      <c r="B480" t="s">
        <v>1195</v>
      </c>
      <c r="C480" t="s">
        <v>1367</v>
      </c>
      <c r="D480" t="s">
        <v>752</v>
      </c>
      <c r="E480" s="373">
        <f>SUMPRODUCT($K$2:$BQ$2,$K480:$BQ480)/$J$2</f>
        <v>0.16421212121212117</v>
      </c>
      <c r="F480" s="379">
        <f>SUMPRODUCT($K$2:$BQ$2,$K480:$BQ480)</f>
        <v>43.35199999999999</v>
      </c>
      <c r="G480" s="373">
        <f>SUMPRODUCT($K$3:$BQ$3,$K480:$BQ480)/$J$3</f>
        <v>0.18163870636550306</v>
      </c>
      <c r="H480" s="379">
        <f>SUMPRODUCT($K$3:$BQ$3,$K480:$BQ480)</f>
        <v>1769.1609999999998</v>
      </c>
      <c r="I480" s="373">
        <f>CORREL($K$4:$BQ$4,$K480:$BQ480)</f>
        <v>-0.39620795218670929</v>
      </c>
      <c r="J480" s="379">
        <f>$E480/$G480*100</f>
        <v>90.40590769331115</v>
      </c>
      <c r="K480" s="380">
        <f t="array" aca="true" ref="K480">INDEX(KM_PCT,MATCH($A480,'Knowledge - Percentages'!$B:$B,0),'Data - Knowledge'!K$8)/100</f>
        <v>0.205</v>
      </c>
      <c r="L480" s="380">
        <f t="array" aca="true" ref="L480">INDEX(KM_PCT,MATCH($A480,'Knowledge - Percentages'!$B:$B,0),'Data - Knowledge'!L$8)/100</f>
        <v>0.205</v>
      </c>
      <c r="M480" s="380">
        <f t="array" aca="true" ref="M480">INDEX(KM_PCT,MATCH($A480,'Knowledge - Percentages'!$B:$B,0),'Data - Knowledge'!M$8)/100</f>
        <v>0.249</v>
      </c>
      <c r="N480" s="380">
        <f t="array" aca="true" ref="N480">INDEX(KM_PCT,MATCH($A480,'Knowledge - Percentages'!$B:$B,0),'Data - Knowledge'!N$8)/100</f>
        <v>0.198</v>
      </c>
      <c r="O480" s="380">
        <f t="array" aca="true" ref="O480">INDEX(KM_PCT,MATCH($A480,'Knowledge - Percentages'!$B:$B,0),'Data - Knowledge'!O$8)/100</f>
        <v>0.18</v>
      </c>
      <c r="P480" s="380">
        <f t="array" aca="true" ref="P480">INDEX(KM_PCT,MATCH($A480,'Knowledge - Percentages'!$B:$B,0),'Data - Knowledge'!P$8)/100</f>
        <v>0.204</v>
      </c>
      <c r="Q480" s="380">
        <f t="array" aca="true" ref="Q480">INDEX(KM_PCT,MATCH($A480,'Knowledge - Percentages'!$B:$B,0),'Data - Knowledge'!Q$8)/100</f>
        <v>0.198</v>
      </c>
      <c r="R480" s="380">
        <f t="array" aca="true" ref="R480">INDEX(KM_PCT,MATCH($A480,'Knowledge - Percentages'!$B:$B,0),'Data - Knowledge'!R$8)/100</f>
        <v>0.218</v>
      </c>
      <c r="S480" s="380">
        <f t="array" aca="true" ref="S480">INDEX(KM_PCT,MATCH($A480,'Knowledge - Percentages'!$B:$B,0),'Data - Knowledge'!S$8)/100</f>
        <v>0.198</v>
      </c>
      <c r="T480" s="380">
        <f t="array" aca="true" ref="T480">INDEX(KM_PCT,MATCH($A480,'Knowledge - Percentages'!$B:$B,0),'Data - Knowledge'!T$8)/100</f>
        <v>0.188</v>
      </c>
      <c r="U480" s="380">
        <f t="array" aca="true" ref="U480">INDEX(KM_PCT,MATCH($A480,'Knowledge - Percentages'!$B:$B,0),'Data - Knowledge'!U$8)/100</f>
        <v>0.188</v>
      </c>
      <c r="V480" s="380">
        <f t="array" aca="true" ref="V480">INDEX(KM_PCT,MATCH($A480,'Knowledge - Percentages'!$B:$B,0),'Data - Knowledge'!V$8)/100</f>
        <v>0.188</v>
      </c>
      <c r="W480" s="380">
        <f t="array" aca="true" ref="W480">INDEX(KM_PCT,MATCH($A480,'Knowledge - Percentages'!$B:$B,0),'Data - Knowledge'!W$8)/100</f>
        <v>0.188</v>
      </c>
      <c r="X480" s="380">
        <f t="array" aca="true" ref="X480">INDEX(KM_PCT,MATCH($A480,'Knowledge - Percentages'!$B:$B,0),'Data - Knowledge'!X$8)/100</f>
        <v>0.237</v>
      </c>
      <c r="Y480" s="380">
        <f t="array" aca="true" ref="Y480">INDEX(KM_PCT,MATCH($A480,'Knowledge - Percentages'!$B:$B,0),'Data - Knowledge'!Y$8)/100</f>
        <v>0.237</v>
      </c>
      <c r="Z480" s="380">
        <f t="array" aca="true" ref="Z480">INDEX(KM_PCT,MATCH($A480,'Knowledge - Percentages'!$B:$B,0),'Data - Knowledge'!Z$8)/100</f>
        <v>0.237</v>
      </c>
      <c r="AA480" s="380">
        <f t="array" aca="true" ref="AA480">INDEX(KM_PCT,MATCH($A480,'Knowledge - Percentages'!$B:$B,0),'Data - Knowledge'!AA$8)/100</f>
        <v>0.257</v>
      </c>
      <c r="AB480" s="380">
        <f t="array" aca="true" ref="AB480">INDEX(KM_PCT,MATCH($A480,'Knowledge - Percentages'!$B:$B,0),'Data - Knowledge'!AB$8)/100</f>
        <v>0.18899999999999997</v>
      </c>
      <c r="AC480" s="380">
        <f t="array" aca="true" ref="AC480">INDEX(KM_PCT,MATCH($A480,'Knowledge - Percentages'!$B:$B,0),'Data - Knowledge'!AC$8)/100</f>
        <v>0.21600000000000003</v>
      </c>
      <c r="AD480" s="380">
        <f t="array" aca="true" ref="AD480">INDEX(KM_PCT,MATCH($A480,'Knowledge - Percentages'!$B:$B,0),'Data - Knowledge'!AD$8)/100</f>
        <v>0.21600000000000003</v>
      </c>
      <c r="AE480" s="380">
        <f t="array" aca="true" ref="AE480">INDEX(KM_PCT,MATCH($A480,'Knowledge - Percentages'!$B:$B,0),'Data - Knowledge'!AE$8)/100</f>
        <v>0.18</v>
      </c>
      <c r="AF480" s="380">
        <f t="array" aca="true" ref="AF480">INDEX(KM_PCT,MATCH($A480,'Knowledge - Percentages'!$B:$B,0),'Data - Knowledge'!AF$8)/100</f>
        <v>0.18</v>
      </c>
      <c r="AG480" s="380">
        <f t="array" aca="true" ref="AG480">INDEX(KM_PCT,MATCH($A480,'Knowledge - Percentages'!$B:$B,0),'Data - Knowledge'!AG$8)/100</f>
        <v>0.18</v>
      </c>
      <c r="AH480" s="380">
        <f t="array" aca="true" ref="AH480">INDEX(KM_PCT,MATCH($A480,'Knowledge - Percentages'!$B:$B,0),'Data - Knowledge'!AH$8)/100</f>
        <v>0.18</v>
      </c>
      <c r="AI480" s="380">
        <f t="array" aca="true" ref="AI480">INDEX(KM_PCT,MATCH($A480,'Knowledge - Percentages'!$B:$B,0),'Data - Knowledge'!AI$8)/100</f>
        <v>0.18</v>
      </c>
      <c r="AJ480" s="380">
        <f t="array" aca="true" ref="AJ480">INDEX(KM_PCT,MATCH($A480,'Knowledge - Percentages'!$B:$B,0),'Data - Knowledge'!AJ$8)/100</f>
        <v>0.18</v>
      </c>
      <c r="AK480" s="380">
        <f t="array" aca="true" ref="AK480">INDEX(KM_PCT,MATCH($A480,'Knowledge - Percentages'!$B:$B,0),'Data - Knowledge'!AK$8)/100</f>
        <v>0.161</v>
      </c>
      <c r="AL480" s="380">
        <f t="array" aca="true" ref="AL480">INDEX(KM_PCT,MATCH($A480,'Knowledge - Percentages'!$B:$B,0),'Data - Knowledge'!AL$8)/100</f>
        <v>0.16699999999999998</v>
      </c>
      <c r="AM480" s="380">
        <f t="array" aca="true" ref="AM480">INDEX(KM_PCT,MATCH($A480,'Knowledge - Percentages'!$B:$B,0),'Data - Knowledge'!AM$8)/100</f>
        <v>0.16699999999999998</v>
      </c>
      <c r="AN480" s="380">
        <f t="array" aca="true" ref="AN480">INDEX(KM_PCT,MATCH($A480,'Knowledge - Percentages'!$B:$B,0),'Data - Knowledge'!AN$8)/100</f>
        <v>0.154</v>
      </c>
      <c r="AO480" s="380">
        <f t="array" aca="true" ref="AO480">INDEX(KM_PCT,MATCH($A480,'Knowledge - Percentages'!$B:$B,0),'Data - Knowledge'!AO$8)/100</f>
        <v>0.159</v>
      </c>
      <c r="AP480" s="380">
        <f t="array" aca="true" ref="AP480">INDEX(KM_PCT,MATCH($A480,'Knowledge - Percentages'!$B:$B,0),'Data - Knowledge'!AP$8)/100</f>
        <v>0.20199999999999999</v>
      </c>
      <c r="AQ480" s="380">
        <f t="array" aca="true" ref="AQ480">INDEX(KM_PCT,MATCH($A480,'Knowledge - Percentages'!$B:$B,0),'Data - Knowledge'!AQ$8)/100</f>
        <v>0.191</v>
      </c>
      <c r="AR480" s="380">
        <f t="array" aca="true" ref="AR480">INDEX(KM_PCT,MATCH($A480,'Knowledge - Percentages'!$B:$B,0),'Data - Knowledge'!AR$8)/100</f>
        <v>0.22699999999999998</v>
      </c>
      <c r="AS480" s="380">
        <f t="array" aca="true" ref="AS480">INDEX(KM_PCT,MATCH($A480,'Knowledge - Percentages'!$B:$B,0),'Data - Knowledge'!AS$8)/100</f>
        <v>0.22699999999999998</v>
      </c>
      <c r="AT480" s="380">
        <f t="array" aca="true" ref="AT480">INDEX(KM_PCT,MATCH($A480,'Knowledge - Percentages'!$B:$B,0),'Data - Knowledge'!AT$8)/100</f>
        <v>0.22699999999999998</v>
      </c>
      <c r="AU480" s="380">
        <f t="array" aca="true" ref="AU480">INDEX(KM_PCT,MATCH($A480,'Knowledge - Percentages'!$B:$B,0),'Data - Knowledge'!AU$8)/100</f>
        <v>0.165</v>
      </c>
      <c r="AV480" s="380">
        <f t="array" aca="true" ref="AV480">INDEX(KM_PCT,MATCH($A480,'Knowledge - Percentages'!$B:$B,0),'Data - Knowledge'!AV$8)/100</f>
        <v>0.16</v>
      </c>
      <c r="AW480" s="380">
        <f t="array" aca="true" ref="AW480">INDEX(KM_PCT,MATCH($A480,'Knowledge - Percentages'!$B:$B,0),'Data - Knowledge'!AW$8)/100</f>
        <v>0.165</v>
      </c>
      <c r="AX480" s="380">
        <f t="array" aca="true" ref="AX480">INDEX(KM_PCT,MATCH($A480,'Knowledge - Percentages'!$B:$B,0),'Data - Knowledge'!AX$8)/100</f>
        <v>0.165</v>
      </c>
      <c r="AY480" s="380">
        <f t="array" aca="true" ref="AY480">INDEX(KM_PCT,MATCH($A480,'Knowledge - Percentages'!$B:$B,0),'Data - Knowledge'!AY$8)/100</f>
        <v>0.138</v>
      </c>
      <c r="AZ480" s="380">
        <f t="array" aca="true" ref="AZ480">INDEX(KM_PCT,MATCH($A480,'Knowledge - Percentages'!$B:$B,0),'Data - Knowledge'!AZ$8)/100</f>
        <v>0.165</v>
      </c>
      <c r="BA480" s="380">
        <f t="array" aca="true" ref="BA480">INDEX(KM_PCT,MATCH($A480,'Knowledge - Percentages'!$B:$B,0),'Data - Knowledge'!BA$8)/100</f>
        <v>0.158</v>
      </c>
      <c r="BB480" s="380">
        <f t="array" aca="true" ref="BB480">INDEX(KM_PCT,MATCH($A480,'Knowledge - Percentages'!$B:$B,0),'Data - Knowledge'!BB$8)/100</f>
        <v>0.158</v>
      </c>
      <c r="BC480" s="380">
        <f t="array" aca="true" ref="BC480">INDEX(KM_PCT,MATCH($A480,'Knowledge - Percentages'!$B:$B,0),'Data - Knowledge'!BC$8)/100</f>
        <v>0.149</v>
      </c>
      <c r="BD480" s="380">
        <f t="array" aca="true" ref="BD480">INDEX(KM_PCT,MATCH($A480,'Knowledge - Percentages'!$B:$B,0),'Data - Knowledge'!BD$8)/100</f>
        <v>0.149</v>
      </c>
      <c r="BE480" s="380">
        <f t="array" aca="true" ref="BE480">INDEX(KM_PCT,MATCH($A480,'Knowledge - Percentages'!$B:$B,0),'Data - Knowledge'!BE$8)/100</f>
        <v>0.149</v>
      </c>
      <c r="BF480" s="380">
        <f t="array" aca="true" ref="BF480">INDEX(KM_PCT,MATCH($A480,'Knowledge - Percentages'!$B:$B,0),'Data - Knowledge'!BF$8)/100</f>
        <v>0.149</v>
      </c>
      <c r="BG480" s="380">
        <f t="array" aca="true" ref="BG480">INDEX(KM_PCT,MATCH($A480,'Knowledge - Percentages'!$B:$B,0),'Data - Knowledge'!BG$8)/100</f>
        <v>0.192</v>
      </c>
      <c r="BH480" s="380">
        <f t="array" aca="true" ref="BH480">INDEX(KM_PCT,MATCH($A480,'Knowledge - Percentages'!$B:$B,0),'Data - Knowledge'!BH$8)/100</f>
        <v>0.182</v>
      </c>
      <c r="BI480" s="380">
        <f t="array" aca="true" ref="BI480">INDEX(KM_PCT,MATCH($A480,'Knowledge - Percentages'!$B:$B,0),'Data - Knowledge'!BI$8)/100</f>
        <v>0.182</v>
      </c>
      <c r="BJ480" s="380">
        <f t="array" aca="true" ref="BJ480">INDEX(KM_PCT,MATCH($A480,'Knowledge - Percentages'!$B:$B,0),'Data - Knowledge'!BJ$8)/100</f>
        <v>0.174</v>
      </c>
      <c r="BK480" s="380">
        <f t="array" aca="true" ref="BK480">INDEX(KM_PCT,MATCH($A480,'Knowledge - Percentages'!$B:$B,0),'Data - Knowledge'!BK$8)/100</f>
        <v>0.196</v>
      </c>
      <c r="BL480" s="380">
        <f t="array" aca="true" ref="BL480">INDEX(KM_PCT,MATCH($A480,'Knowledge - Percentages'!$B:$B,0),'Data - Knowledge'!BL$8)/100</f>
        <v>0.201</v>
      </c>
      <c r="BM480" s="380">
        <f t="array" aca="true" ref="BM480">INDEX(KM_PCT,MATCH($A480,'Knowledge - Percentages'!$B:$B,0),'Data - Knowledge'!BM$8)/100</f>
        <v>0.15</v>
      </c>
      <c r="BN480" s="380">
        <f t="array" aca="true" ref="BN480">INDEX(KM_PCT,MATCH($A480,'Knowledge - Percentages'!$B:$B,0),'Data - Knowledge'!BN$8)/100</f>
        <v>0.149</v>
      </c>
      <c r="BO480" s="380">
        <f t="array" aca="true" ref="BO480">INDEX(KM_PCT,MATCH($A480,'Knowledge - Percentages'!$B:$B,0),'Data - Knowledge'!BO$8)/100</f>
        <v>0.175</v>
      </c>
      <c r="BP480" s="380">
        <f t="array" aca="true" ref="BP480">INDEX(KM_PCT,MATCH($A480,'Knowledge - Percentages'!$B:$B,0),'Data - Knowledge'!BP$8)/100</f>
        <v>0.157</v>
      </c>
      <c r="BQ480" s="380">
        <f t="array" aca="true" ref="BQ480">INDEX(KM_PCT,MATCH($A480,'Knowledge - Percentages'!$B:$B,0),'Data - Knowledge'!BQ$8)/100</f>
        <v>0.175</v>
      </c>
    </row>
    <row r="481" spans="1:69">
      <c r="A481" t="s">
        <v>1479</v>
      </c>
      <c r="B481" t="s">
        <v>1195</v>
      </c>
      <c r="C481" t="s">
        <v>1367</v>
      </c>
      <c r="D481" t="s">
        <v>1480</v>
      </c>
      <c r="E481" s="373">
        <f>SUMPRODUCT($K$2:$BQ$2,$K481:$BQ481)/$J$2</f>
        <v>0.027022727272727271</v>
      </c>
      <c r="F481" s="379">
        <f>SUMPRODUCT($K$2:$BQ$2,$K481:$BQ481)</f>
        <v>7.1339999999999995</v>
      </c>
      <c r="G481" s="373">
        <f>SUMPRODUCT($K$3:$BQ$3,$K481:$BQ481)/$J$3</f>
        <v>0.025944558521560575</v>
      </c>
      <c r="H481" s="379">
        <f>SUMPRODUCT($K$3:$BQ$3,$K481:$BQ481)</f>
        <v>252.70000000000002</v>
      </c>
      <c r="I481" s="373">
        <f>CORREL($K$4:$BQ$4,$K481:$BQ481)</f>
        <v>0.10645559000037431</v>
      </c>
      <c r="J481" s="379">
        <f>$E481/$G481*100</f>
        <v>104.15566428031802</v>
      </c>
      <c r="K481" s="380">
        <f t="array" aca="true" ref="K481">INDEX(KM_PCT,MATCH($A481,'Knowledge - Percentages'!$B:$B,0),'Data - Knowledge'!K$8)/100</f>
        <v>0.026000000000000002</v>
      </c>
      <c r="L481" s="380">
        <f t="array" aca="true" ref="L481">INDEX(KM_PCT,MATCH($A481,'Knowledge - Percentages'!$B:$B,0),'Data - Knowledge'!L$8)/100</f>
        <v>0.026000000000000002</v>
      </c>
      <c r="M481" s="380">
        <f t="array" aca="true" ref="M481">INDEX(KM_PCT,MATCH($A481,'Knowledge - Percentages'!$B:$B,0),'Data - Knowledge'!M$8)/100</f>
        <v>0.026000000000000002</v>
      </c>
      <c r="N481" s="380">
        <f t="array" aca="true" ref="N481">INDEX(KM_PCT,MATCH($A481,'Knowledge - Percentages'!$B:$B,0),'Data - Knowledge'!N$8)/100</f>
        <v>0.026000000000000002</v>
      </c>
      <c r="O481" s="380">
        <f t="array" aca="true" ref="O481">INDEX(KM_PCT,MATCH($A481,'Knowledge - Percentages'!$B:$B,0),'Data - Knowledge'!O$8)/100</f>
        <v>0.026000000000000002</v>
      </c>
      <c r="P481" s="380">
        <f t="array" aca="true" ref="P481">INDEX(KM_PCT,MATCH($A481,'Knowledge - Percentages'!$B:$B,0),'Data - Knowledge'!P$8)/100</f>
        <v>0.026000000000000002</v>
      </c>
      <c r="Q481" s="380">
        <f t="array" aca="true" ref="Q481">INDEX(KM_PCT,MATCH($A481,'Knowledge - Percentages'!$B:$B,0),'Data - Knowledge'!Q$8)/100</f>
        <v>0.02</v>
      </c>
      <c r="R481" s="380">
        <f t="array" aca="true" ref="R481">INDEX(KM_PCT,MATCH($A481,'Knowledge - Percentages'!$B:$B,0),'Data - Knowledge'!R$8)/100</f>
        <v>0.026000000000000002</v>
      </c>
      <c r="S481" s="380">
        <f t="array" aca="true" ref="S481">INDEX(KM_PCT,MATCH($A481,'Knowledge - Percentages'!$B:$B,0),'Data - Knowledge'!S$8)/100</f>
        <v>0.026000000000000002</v>
      </c>
      <c r="T481" s="380">
        <f t="array" aca="true" ref="T481">INDEX(KM_PCT,MATCH($A481,'Knowledge - Percentages'!$B:$B,0),'Data - Knowledge'!T$8)/100</f>
        <v>0.024</v>
      </c>
      <c r="U481" s="380">
        <f t="array" aca="true" ref="U481">INDEX(KM_PCT,MATCH($A481,'Knowledge - Percentages'!$B:$B,0),'Data - Knowledge'!U$8)/100</f>
        <v>0.026000000000000002</v>
      </c>
      <c r="V481" s="380">
        <f t="array" aca="true" ref="V481">INDEX(KM_PCT,MATCH($A481,'Knowledge - Percentages'!$B:$B,0),'Data - Knowledge'!V$8)/100</f>
        <v>0.025</v>
      </c>
      <c r="W481" s="380">
        <f t="array" aca="true" ref="W481">INDEX(KM_PCT,MATCH($A481,'Knowledge - Percentages'!$B:$B,0),'Data - Knowledge'!W$8)/100</f>
        <v>0.026000000000000002</v>
      </c>
      <c r="X481" s="380">
        <f t="array" aca="true" ref="X481">INDEX(KM_PCT,MATCH($A481,'Knowledge - Percentages'!$B:$B,0),'Data - Knowledge'!X$8)/100</f>
        <v>0.026000000000000002</v>
      </c>
      <c r="Y481" s="380">
        <f t="array" aca="true" ref="Y481">INDEX(KM_PCT,MATCH($A481,'Knowledge - Percentages'!$B:$B,0),'Data - Knowledge'!Y$8)/100</f>
        <v>0.026000000000000002</v>
      </c>
      <c r="Z481" s="380">
        <f t="array" aca="true" ref="Z481">INDEX(KM_PCT,MATCH($A481,'Knowledge - Percentages'!$B:$B,0),'Data - Knowledge'!Z$8)/100</f>
        <v>0.026000000000000002</v>
      </c>
      <c r="AA481" s="380">
        <f t="array" aca="true" ref="AA481">INDEX(KM_PCT,MATCH($A481,'Knowledge - Percentages'!$B:$B,0),'Data - Knowledge'!AA$8)/100</f>
        <v>0.026000000000000002</v>
      </c>
      <c r="AB481" s="380">
        <f t="array" aca="true" ref="AB481">INDEX(KM_PCT,MATCH($A481,'Knowledge - Percentages'!$B:$B,0),'Data - Knowledge'!AB$8)/100</f>
        <v>0.023</v>
      </c>
      <c r="AC481" s="380">
        <f t="array" aca="true" ref="AC481">INDEX(KM_PCT,MATCH($A481,'Knowledge - Percentages'!$B:$B,0),'Data - Knowledge'!AC$8)/100</f>
        <v>0.026000000000000002</v>
      </c>
      <c r="AD481" s="380">
        <f t="array" aca="true" ref="AD481">INDEX(KM_PCT,MATCH($A481,'Knowledge - Percentages'!$B:$B,0),'Data - Knowledge'!AD$8)/100</f>
        <v>0.026000000000000002</v>
      </c>
      <c r="AE481" s="380">
        <f t="array" aca="true" ref="AE481">INDEX(KM_PCT,MATCH($A481,'Knowledge - Percentages'!$B:$B,0),'Data - Knowledge'!AE$8)/100</f>
        <v>0.026000000000000002</v>
      </c>
      <c r="AF481" s="380">
        <f t="array" aca="true" ref="AF481">INDEX(KM_PCT,MATCH($A481,'Knowledge - Percentages'!$B:$B,0),'Data - Knowledge'!AF$8)/100</f>
        <v>0.017</v>
      </c>
      <c r="AG481" s="380">
        <f t="array" aca="true" ref="AG481">INDEX(KM_PCT,MATCH($A481,'Knowledge - Percentages'!$B:$B,0),'Data - Knowledge'!AG$8)/100</f>
        <v>0.032</v>
      </c>
      <c r="AH481" s="380">
        <f t="array" aca="true" ref="AH481">INDEX(KM_PCT,MATCH($A481,'Knowledge - Percentages'!$B:$B,0),'Data - Knowledge'!AH$8)/100</f>
        <v>0.026000000000000002</v>
      </c>
      <c r="AI481" s="380">
        <f t="array" aca="true" ref="AI481">INDEX(KM_PCT,MATCH($A481,'Knowledge - Percentages'!$B:$B,0),'Data - Knowledge'!AI$8)/100</f>
        <v>0.026000000000000002</v>
      </c>
      <c r="AJ481" s="380">
        <f t="array" aca="true" ref="AJ481">INDEX(KM_PCT,MATCH($A481,'Knowledge - Percentages'!$B:$B,0),'Data - Knowledge'!AJ$8)/100</f>
        <v>0.023</v>
      </c>
      <c r="AK481" s="380">
        <f t="array" aca="true" ref="AK481">INDEX(KM_PCT,MATCH($A481,'Knowledge - Percentages'!$B:$B,0),'Data - Knowledge'!AK$8)/100</f>
        <v>0.021</v>
      </c>
      <c r="AL481" s="380">
        <f t="array" aca="true" ref="AL481">INDEX(KM_PCT,MATCH($A481,'Knowledge - Percentages'!$B:$B,0),'Data - Knowledge'!AL$8)/100</f>
        <v>0.021</v>
      </c>
      <c r="AM481" s="380">
        <f t="array" aca="true" ref="AM481">INDEX(KM_PCT,MATCH($A481,'Knowledge - Percentages'!$B:$B,0),'Data - Knowledge'!AM$8)/100</f>
        <v>0.021</v>
      </c>
      <c r="AN481" s="380">
        <f t="array" aca="true" ref="AN481">INDEX(KM_PCT,MATCH($A481,'Knowledge - Percentages'!$B:$B,0),'Data - Knowledge'!AN$8)/100</f>
        <v>0.026000000000000002</v>
      </c>
      <c r="AO481" s="380">
        <f t="array" aca="true" ref="AO481">INDEX(KM_PCT,MATCH($A481,'Knowledge - Percentages'!$B:$B,0),'Data - Knowledge'!AO$8)/100</f>
        <v>0.026000000000000002</v>
      </c>
      <c r="AP481" s="380">
        <f t="array" aca="true" ref="AP481">INDEX(KM_PCT,MATCH($A481,'Knowledge - Percentages'!$B:$B,0),'Data - Knowledge'!AP$8)/100</f>
        <v>0.026000000000000002</v>
      </c>
      <c r="AQ481" s="380">
        <f t="array" aca="true" ref="AQ481">INDEX(KM_PCT,MATCH($A481,'Knowledge - Percentages'!$B:$B,0),'Data - Knowledge'!AQ$8)/100</f>
        <v>0.026000000000000002</v>
      </c>
      <c r="AR481" s="380">
        <f t="array" aca="true" ref="AR481">INDEX(KM_PCT,MATCH($A481,'Knowledge - Percentages'!$B:$B,0),'Data - Knowledge'!AR$8)/100</f>
        <v>0.019</v>
      </c>
      <c r="AS481" s="380">
        <f t="array" aca="true" ref="AS481">INDEX(KM_PCT,MATCH($A481,'Knowledge - Percentages'!$B:$B,0),'Data - Knowledge'!AS$8)/100</f>
        <v>0.026000000000000002</v>
      </c>
      <c r="AT481" s="380">
        <f t="array" aca="true" ref="AT481">INDEX(KM_PCT,MATCH($A481,'Knowledge - Percentages'!$B:$B,0),'Data - Knowledge'!AT$8)/100</f>
        <v>0.026000000000000002</v>
      </c>
      <c r="AU481" s="380">
        <f t="array" aca="true" ref="AU481">INDEX(KM_PCT,MATCH($A481,'Knowledge - Percentages'!$B:$B,0),'Data - Knowledge'!AU$8)/100</f>
        <v>0.026000000000000002</v>
      </c>
      <c r="AV481" s="380">
        <f t="array" aca="true" ref="AV481">INDEX(KM_PCT,MATCH($A481,'Knowledge - Percentages'!$B:$B,0),'Data - Knowledge'!AV$8)/100</f>
        <v>0.026000000000000002</v>
      </c>
      <c r="AW481" s="380">
        <f t="array" aca="true" ref="AW481">INDEX(KM_PCT,MATCH($A481,'Knowledge - Percentages'!$B:$B,0),'Data - Knowledge'!AW$8)/100</f>
        <v>0.026000000000000002</v>
      </c>
      <c r="AX481" s="380">
        <f t="array" aca="true" ref="AX481">INDEX(KM_PCT,MATCH($A481,'Knowledge - Percentages'!$B:$B,0),'Data - Knowledge'!AX$8)/100</f>
        <v>0.038</v>
      </c>
      <c r="AY481" s="380">
        <f t="array" aca="true" ref="AY481">INDEX(KM_PCT,MATCH($A481,'Knowledge - Percentages'!$B:$B,0),'Data - Knowledge'!AY$8)/100</f>
        <v>0.026000000000000002</v>
      </c>
      <c r="AZ481" s="380">
        <f t="array" aca="true" ref="AZ481">INDEX(KM_PCT,MATCH($A481,'Knowledge - Percentages'!$B:$B,0),'Data - Knowledge'!AZ$8)/100</f>
        <v>0.026000000000000002</v>
      </c>
      <c r="BA481" s="380">
        <f t="array" aca="true" ref="BA481">INDEX(KM_PCT,MATCH($A481,'Knowledge - Percentages'!$B:$B,0),'Data - Knowledge'!BA$8)/100</f>
        <v>0.026000000000000002</v>
      </c>
      <c r="BB481" s="380">
        <f t="array" aca="true" ref="BB481">INDEX(KM_PCT,MATCH($A481,'Knowledge - Percentages'!$B:$B,0),'Data - Knowledge'!BB$8)/100</f>
        <v>0.026000000000000002</v>
      </c>
      <c r="BC481" s="380">
        <f t="array" aca="true" ref="BC481">INDEX(KM_PCT,MATCH($A481,'Knowledge - Percentages'!$B:$B,0),'Data - Knowledge'!BC$8)/100</f>
        <v>0.026000000000000002</v>
      </c>
      <c r="BD481" s="380">
        <f t="array" aca="true" ref="BD481">INDEX(KM_PCT,MATCH($A481,'Knowledge - Percentages'!$B:$B,0),'Data - Knowledge'!BD$8)/100</f>
        <v>0.026000000000000002</v>
      </c>
      <c r="BE481" s="380">
        <f t="array" aca="true" ref="BE481">INDEX(KM_PCT,MATCH($A481,'Knowledge - Percentages'!$B:$B,0),'Data - Knowledge'!BE$8)/100</f>
        <v>0.026000000000000002</v>
      </c>
      <c r="BF481" s="380">
        <f t="array" aca="true" ref="BF481">INDEX(KM_PCT,MATCH($A481,'Knowledge - Percentages'!$B:$B,0),'Data - Knowledge'!BF$8)/100</f>
        <v>0.026000000000000002</v>
      </c>
      <c r="BG481" s="380">
        <f t="array" aca="true" ref="BG481">INDEX(KM_PCT,MATCH($A481,'Knowledge - Percentages'!$B:$B,0),'Data - Knowledge'!BG$8)/100</f>
        <v>0.032</v>
      </c>
      <c r="BH481" s="380">
        <f t="array" aca="true" ref="BH481">INDEX(KM_PCT,MATCH($A481,'Knowledge - Percentages'!$B:$B,0),'Data - Knowledge'!BH$8)/100</f>
        <v>0.032</v>
      </c>
      <c r="BI481" s="380">
        <f t="array" aca="true" ref="BI481">INDEX(KM_PCT,MATCH($A481,'Knowledge - Percentages'!$B:$B,0),'Data - Knowledge'!BI$8)/100</f>
        <v>0.032</v>
      </c>
      <c r="BJ481" s="380">
        <f t="array" aca="true" ref="BJ481">INDEX(KM_PCT,MATCH($A481,'Knowledge - Percentages'!$B:$B,0),'Data - Knowledge'!BJ$8)/100</f>
        <v>0.03</v>
      </c>
      <c r="BK481" s="380">
        <f t="array" aca="true" ref="BK481">INDEX(KM_PCT,MATCH($A481,'Knowledge - Percentages'!$B:$B,0),'Data - Knowledge'!BK$8)/100</f>
        <v>0.03</v>
      </c>
      <c r="BL481" s="380">
        <f t="array" aca="true" ref="BL481">INDEX(KM_PCT,MATCH($A481,'Knowledge - Percentages'!$B:$B,0),'Data - Knowledge'!BL$8)/100</f>
        <v>0.03</v>
      </c>
      <c r="BM481" s="380">
        <f t="array" aca="true" ref="BM481">INDEX(KM_PCT,MATCH($A481,'Knowledge - Percentages'!$B:$B,0),'Data - Knowledge'!BM$8)/100</f>
        <v>0.03</v>
      </c>
      <c r="BN481" s="380">
        <f t="array" aca="true" ref="BN481">INDEX(KM_PCT,MATCH($A481,'Knowledge - Percentages'!$B:$B,0),'Data - Knowledge'!BN$8)/100</f>
        <v>0.028999999999999998</v>
      </c>
      <c r="BO481" s="380">
        <f t="array" aca="true" ref="BO481">INDEX(KM_PCT,MATCH($A481,'Knowledge - Percentages'!$B:$B,0),'Data - Knowledge'!BO$8)/100</f>
        <v>0.026000000000000002</v>
      </c>
      <c r="BP481" s="380">
        <f t="array" aca="true" ref="BP481">INDEX(KM_PCT,MATCH($A481,'Knowledge - Percentages'!$B:$B,0),'Data - Knowledge'!BP$8)/100</f>
        <v>0.03</v>
      </c>
      <c r="BQ481" s="380">
        <f t="array" aca="true" ref="BQ481">INDEX(KM_PCT,MATCH($A481,'Knowledge - Percentages'!$B:$B,0),'Data - Knowledge'!BQ$8)/100</f>
        <v>0.032</v>
      </c>
    </row>
    <row r="482" spans="1:69">
      <c r="A482" t="s">
        <v>749</v>
      </c>
      <c r="B482" t="s">
        <v>1195</v>
      </c>
      <c r="C482" t="s">
        <v>1367</v>
      </c>
      <c r="D482" t="s">
        <v>750</v>
      </c>
      <c r="E482" s="373">
        <f>SUMPRODUCT($K$2:$BQ$2,$K482:$BQ482)/$J$2</f>
        <v>0.067946969696969686</v>
      </c>
      <c r="F482" s="379">
        <f>SUMPRODUCT($K$2:$BQ$2,$K482:$BQ482)</f>
        <v>17.938</v>
      </c>
      <c r="G482" s="373">
        <f>SUMPRODUCT($K$3:$BQ$3,$K482:$BQ482)/$J$3</f>
        <v>0.067638398357289534</v>
      </c>
      <c r="H482" s="379">
        <f>SUMPRODUCT($K$3:$BQ$3,$K482:$BQ482)</f>
        <v>658.79800000000012</v>
      </c>
      <c r="I482" s="373">
        <f>CORREL($K$4:$BQ$4,$K482:$BQ482)</f>
        <v>-0.17557482345713687</v>
      </c>
      <c r="J482" s="379">
        <f>$E482/$G482*100</f>
        <v>100.45620734253666</v>
      </c>
      <c r="K482" s="380">
        <f t="array" aca="true" ref="K482">INDEX(KM_PCT,MATCH($A482,'Knowledge - Percentages'!$B:$B,0),'Data - Knowledge'!K$8)/100</f>
        <v>0.066</v>
      </c>
      <c r="L482" s="380">
        <f t="array" aca="true" ref="L482">INDEX(KM_PCT,MATCH($A482,'Knowledge - Percentages'!$B:$B,0),'Data - Knowledge'!L$8)/100</f>
        <v>0.066</v>
      </c>
      <c r="M482" s="380">
        <f t="array" aca="true" ref="M482">INDEX(KM_PCT,MATCH($A482,'Knowledge - Percentages'!$B:$B,0),'Data - Knowledge'!M$8)/100</f>
        <v>0.066</v>
      </c>
      <c r="N482" s="380">
        <f t="array" aca="true" ref="N482">INDEX(KM_PCT,MATCH($A482,'Knowledge - Percentages'!$B:$B,0),'Data - Knowledge'!N$8)/100</f>
        <v>0.069</v>
      </c>
      <c r="O482" s="380">
        <f t="array" aca="true" ref="O482">INDEX(KM_PCT,MATCH($A482,'Knowledge - Percentages'!$B:$B,0),'Data - Knowledge'!O$8)/100</f>
        <v>0.066</v>
      </c>
      <c r="P482" s="380">
        <f t="array" aca="true" ref="P482">INDEX(KM_PCT,MATCH($A482,'Knowledge - Percentages'!$B:$B,0),'Data - Knowledge'!P$8)/100</f>
        <v>0.064</v>
      </c>
      <c r="Q482" s="380">
        <f t="array" aca="true" ref="Q482">INDEX(KM_PCT,MATCH($A482,'Knowledge - Percentages'!$B:$B,0),'Data - Knowledge'!Q$8)/100</f>
        <v>0.055999999999999994</v>
      </c>
      <c r="R482" s="380">
        <f t="array" aca="true" ref="R482">INDEX(KM_PCT,MATCH($A482,'Knowledge - Percentages'!$B:$B,0),'Data - Knowledge'!R$8)/100</f>
        <v>0.066</v>
      </c>
      <c r="S482" s="380">
        <f t="array" aca="true" ref="S482">INDEX(KM_PCT,MATCH($A482,'Knowledge - Percentages'!$B:$B,0),'Data - Knowledge'!S$8)/100</f>
        <v>0.066</v>
      </c>
      <c r="T482" s="380">
        <f t="array" aca="true" ref="T482">INDEX(KM_PCT,MATCH($A482,'Knowledge - Percentages'!$B:$B,0),'Data - Knowledge'!T$8)/100</f>
        <v>0.066</v>
      </c>
      <c r="U482" s="380">
        <f t="array" aca="true" ref="U482">INDEX(KM_PCT,MATCH($A482,'Knowledge - Percentages'!$B:$B,0),'Data - Knowledge'!U$8)/100</f>
        <v>0.066</v>
      </c>
      <c r="V482" s="380">
        <f t="array" aca="true" ref="V482">INDEX(KM_PCT,MATCH($A482,'Knowledge - Percentages'!$B:$B,0),'Data - Knowledge'!V$8)/100</f>
        <v>0.054000000000000006</v>
      </c>
      <c r="W482" s="380">
        <f t="array" aca="true" ref="W482">INDEX(KM_PCT,MATCH($A482,'Knowledge - Percentages'!$B:$B,0),'Data - Knowledge'!W$8)/100</f>
        <v>0.066</v>
      </c>
      <c r="X482" s="380">
        <f t="array" aca="true" ref="X482">INDEX(KM_PCT,MATCH($A482,'Knowledge - Percentages'!$B:$B,0),'Data - Knowledge'!X$8)/100</f>
        <v>0.09</v>
      </c>
      <c r="Y482" s="380">
        <f t="array" aca="true" ref="Y482">INDEX(KM_PCT,MATCH($A482,'Knowledge - Percentages'!$B:$B,0),'Data - Knowledge'!Y$8)/100</f>
        <v>0.071</v>
      </c>
      <c r="Z482" s="380">
        <f t="array" aca="true" ref="Z482">INDEX(KM_PCT,MATCH($A482,'Knowledge - Percentages'!$B:$B,0),'Data - Knowledge'!Z$8)/100</f>
        <v>0.071</v>
      </c>
      <c r="AA482" s="380">
        <f t="array" aca="true" ref="AA482">INDEX(KM_PCT,MATCH($A482,'Knowledge - Percentages'!$B:$B,0),'Data - Knowledge'!AA$8)/100</f>
        <v>0.064</v>
      </c>
      <c r="AB482" s="380">
        <f t="array" aca="true" ref="AB482">INDEX(KM_PCT,MATCH($A482,'Knowledge - Percentages'!$B:$B,0),'Data - Knowledge'!AB$8)/100</f>
        <v>0.057999999999999996</v>
      </c>
      <c r="AC482" s="380">
        <f t="array" aca="true" ref="AC482">INDEX(KM_PCT,MATCH($A482,'Knowledge - Percentages'!$B:$B,0),'Data - Knowledge'!AC$8)/100</f>
        <v>0.071</v>
      </c>
      <c r="AD482" s="380">
        <f t="array" aca="true" ref="AD482">INDEX(KM_PCT,MATCH($A482,'Knowledge - Percentages'!$B:$B,0),'Data - Knowledge'!AD$8)/100</f>
        <v>0.11199999999999999</v>
      </c>
      <c r="AE482" s="380">
        <f t="array" aca="true" ref="AE482">INDEX(KM_PCT,MATCH($A482,'Knowledge - Percentages'!$B:$B,0),'Data - Knowledge'!AE$8)/100</f>
        <v>0.071</v>
      </c>
      <c r="AF482" s="380">
        <f t="array" aca="true" ref="AF482">INDEX(KM_PCT,MATCH($A482,'Knowledge - Percentages'!$B:$B,0),'Data - Knowledge'!AF$8)/100</f>
        <v>0.071</v>
      </c>
      <c r="AG482" s="380">
        <f t="array" aca="true" ref="AG482">INDEX(KM_PCT,MATCH($A482,'Knowledge - Percentages'!$B:$B,0),'Data - Knowledge'!AG$8)/100</f>
        <v>0.071</v>
      </c>
      <c r="AH482" s="380">
        <f t="array" aca="true" ref="AH482">INDEX(KM_PCT,MATCH($A482,'Knowledge - Percentages'!$B:$B,0),'Data - Knowledge'!AH$8)/100</f>
        <v>0.065</v>
      </c>
      <c r="AI482" s="380">
        <f t="array" aca="true" ref="AI482">INDEX(KM_PCT,MATCH($A482,'Knowledge - Percentages'!$B:$B,0),'Data - Knowledge'!AI$8)/100</f>
        <v>0.071</v>
      </c>
      <c r="AJ482" s="380">
        <f t="array" aca="true" ref="AJ482">INDEX(KM_PCT,MATCH($A482,'Knowledge - Percentages'!$B:$B,0),'Data - Knowledge'!AJ$8)/100</f>
        <v>0.071</v>
      </c>
      <c r="AK482" s="380">
        <f t="array" aca="true" ref="AK482">INDEX(KM_PCT,MATCH($A482,'Knowledge - Percentages'!$B:$B,0),'Data - Knowledge'!AK$8)/100</f>
        <v>0.071</v>
      </c>
      <c r="AL482" s="380">
        <f t="array" aca="true" ref="AL482">INDEX(KM_PCT,MATCH($A482,'Knowledge - Percentages'!$B:$B,0),'Data - Knowledge'!AL$8)/100</f>
        <v>0.071</v>
      </c>
      <c r="AM482" s="380">
        <f t="array" aca="true" ref="AM482">INDEX(KM_PCT,MATCH($A482,'Knowledge - Percentages'!$B:$B,0),'Data - Knowledge'!AM$8)/100</f>
        <v>0.071</v>
      </c>
      <c r="AN482" s="380">
        <f t="array" aca="true" ref="AN482">INDEX(KM_PCT,MATCH($A482,'Knowledge - Percentages'!$B:$B,0),'Data - Knowledge'!AN$8)/100</f>
        <v>0.071</v>
      </c>
      <c r="AO482" s="380">
        <f t="array" aca="true" ref="AO482">INDEX(KM_PCT,MATCH($A482,'Knowledge - Percentages'!$B:$B,0),'Data - Knowledge'!AO$8)/100</f>
        <v>0.071</v>
      </c>
      <c r="AP482" s="380">
        <f t="array" aca="true" ref="AP482">INDEX(KM_PCT,MATCH($A482,'Knowledge - Percentages'!$B:$B,0),'Data - Knowledge'!AP$8)/100</f>
        <v>0.071</v>
      </c>
      <c r="AQ482" s="380">
        <f t="array" aca="true" ref="AQ482">INDEX(KM_PCT,MATCH($A482,'Knowledge - Percentages'!$B:$B,0),'Data - Knowledge'!AQ$8)/100</f>
        <v>0.071</v>
      </c>
      <c r="AR482" s="380">
        <f t="array" aca="true" ref="AR482">INDEX(KM_PCT,MATCH($A482,'Knowledge - Percentages'!$B:$B,0),'Data - Knowledge'!AR$8)/100</f>
        <v>0.093000000000000013</v>
      </c>
      <c r="AS482" s="380">
        <f t="array" aca="true" ref="AS482">INDEX(KM_PCT,MATCH($A482,'Knowledge - Percentages'!$B:$B,0),'Data - Knowledge'!AS$8)/100</f>
        <v>0.066</v>
      </c>
      <c r="AT482" s="380">
        <f t="array" aca="true" ref="AT482">INDEX(KM_PCT,MATCH($A482,'Knowledge - Percentages'!$B:$B,0),'Data - Knowledge'!AT$8)/100</f>
        <v>0.071</v>
      </c>
      <c r="AU482" s="380">
        <f t="array" aca="true" ref="AU482">INDEX(KM_PCT,MATCH($A482,'Knowledge - Percentages'!$B:$B,0),'Data - Knowledge'!AU$8)/100</f>
        <v>0.071</v>
      </c>
      <c r="AV482" s="380">
        <f t="array" aca="true" ref="AV482">INDEX(KM_PCT,MATCH($A482,'Knowledge - Percentages'!$B:$B,0),'Data - Knowledge'!AV$8)/100</f>
        <v>0.055999999999999994</v>
      </c>
      <c r="AW482" s="380">
        <f t="array" aca="true" ref="AW482">INDEX(KM_PCT,MATCH($A482,'Knowledge - Percentages'!$B:$B,0),'Data - Knowledge'!AW$8)/100</f>
        <v>0.071</v>
      </c>
      <c r="AX482" s="380">
        <f t="array" aca="true" ref="AX482">INDEX(KM_PCT,MATCH($A482,'Knowledge - Percentages'!$B:$B,0),'Data - Knowledge'!AX$8)/100</f>
        <v>0.09</v>
      </c>
      <c r="AY482" s="380">
        <f t="array" aca="true" ref="AY482">INDEX(KM_PCT,MATCH($A482,'Knowledge - Percentages'!$B:$B,0),'Data - Knowledge'!AY$8)/100</f>
        <v>0.071</v>
      </c>
      <c r="AZ482" s="380">
        <f t="array" aca="true" ref="AZ482">INDEX(KM_PCT,MATCH($A482,'Knowledge - Percentages'!$B:$B,0),'Data - Knowledge'!AZ$8)/100</f>
        <v>0.067</v>
      </c>
      <c r="BA482" s="380">
        <f t="array" aca="true" ref="BA482">INDEX(KM_PCT,MATCH($A482,'Knowledge - Percentages'!$B:$B,0),'Data - Knowledge'!BA$8)/100</f>
        <v>0.077</v>
      </c>
      <c r="BB482" s="380">
        <f t="array" aca="true" ref="BB482">INDEX(KM_PCT,MATCH($A482,'Knowledge - Percentages'!$B:$B,0),'Data - Knowledge'!BB$8)/100</f>
        <v>0.054000000000000006</v>
      </c>
      <c r="BC482" s="380">
        <f t="array" aca="true" ref="BC482">INDEX(KM_PCT,MATCH($A482,'Knowledge - Percentages'!$B:$B,0),'Data - Knowledge'!BC$8)/100</f>
        <v>0.071</v>
      </c>
      <c r="BD482" s="380">
        <f t="array" aca="true" ref="BD482">INDEX(KM_PCT,MATCH($A482,'Knowledge - Percentages'!$B:$B,0),'Data - Knowledge'!BD$8)/100</f>
        <v>0.071</v>
      </c>
      <c r="BE482" s="380">
        <f t="array" aca="true" ref="BE482">INDEX(KM_PCT,MATCH($A482,'Knowledge - Percentages'!$B:$B,0),'Data - Knowledge'!BE$8)/100</f>
        <v>0.071</v>
      </c>
      <c r="BF482" s="380">
        <f t="array" aca="true" ref="BF482">INDEX(KM_PCT,MATCH($A482,'Knowledge - Percentages'!$B:$B,0),'Data - Knowledge'!BF$8)/100</f>
        <v>0.071</v>
      </c>
      <c r="BG482" s="380">
        <f t="array" aca="true" ref="BG482">INDEX(KM_PCT,MATCH($A482,'Knowledge - Percentages'!$B:$B,0),'Data - Knowledge'!BG$8)/100</f>
        <v>0.075</v>
      </c>
      <c r="BH482" s="380">
        <f t="array" aca="true" ref="BH482">INDEX(KM_PCT,MATCH($A482,'Knowledge - Percentages'!$B:$B,0),'Data - Knowledge'!BH$8)/100</f>
        <v>0.075</v>
      </c>
      <c r="BI482" s="380">
        <f t="array" aca="true" ref="BI482">INDEX(KM_PCT,MATCH($A482,'Knowledge - Percentages'!$B:$B,0),'Data - Knowledge'!BI$8)/100</f>
        <v>0.075</v>
      </c>
      <c r="BJ482" s="380">
        <f t="array" aca="true" ref="BJ482">INDEX(KM_PCT,MATCH($A482,'Knowledge - Percentages'!$B:$B,0),'Data - Knowledge'!BJ$8)/100</f>
        <v>0.064</v>
      </c>
      <c r="BK482" s="380">
        <f t="array" aca="true" ref="BK482">INDEX(KM_PCT,MATCH($A482,'Knowledge - Percentages'!$B:$B,0),'Data - Knowledge'!BK$8)/100</f>
        <v>0.08</v>
      </c>
      <c r="BL482" s="380">
        <f t="array" aca="true" ref="BL482">INDEX(KM_PCT,MATCH($A482,'Knowledge - Percentages'!$B:$B,0),'Data - Knowledge'!BL$8)/100</f>
        <v>0.087</v>
      </c>
      <c r="BM482" s="380">
        <f t="array" aca="true" ref="BM482">INDEX(KM_PCT,MATCH($A482,'Knowledge - Percentages'!$B:$B,0),'Data - Knowledge'!BM$8)/100</f>
        <v>0.122</v>
      </c>
      <c r="BN482" s="380">
        <f t="array" aca="true" ref="BN482">INDEX(KM_PCT,MATCH($A482,'Knowledge - Percentages'!$B:$B,0),'Data - Knowledge'!BN$8)/100</f>
        <v>0.072000000000000008</v>
      </c>
      <c r="BO482" s="380">
        <f t="array" aca="true" ref="BO482">INDEX(KM_PCT,MATCH($A482,'Knowledge - Percentages'!$B:$B,0),'Data - Knowledge'!BO$8)/100</f>
        <v>0.075</v>
      </c>
      <c r="BP482" s="380">
        <f t="array" aca="true" ref="BP482">INDEX(KM_PCT,MATCH($A482,'Knowledge - Percentages'!$B:$B,0),'Data - Knowledge'!BP$8)/100</f>
        <v>0.075</v>
      </c>
      <c r="BQ482" s="380">
        <f t="array" aca="true" ref="BQ482">INDEX(KM_PCT,MATCH($A482,'Knowledge - Percentages'!$B:$B,0),'Data - Knowledge'!BQ$8)/100</f>
        <v>0.076</v>
      </c>
    </row>
    <row r="483" spans="1:69">
      <c r="A483" t="s">
        <v>798</v>
      </c>
      <c r="B483" t="s">
        <v>1195</v>
      </c>
      <c r="C483" t="s">
        <v>1367</v>
      </c>
      <c r="D483" t="s">
        <v>799</v>
      </c>
      <c r="E483" s="373">
        <f>SUMPRODUCT($K$2:$BQ$2,$K483:$BQ483)/$J$2</f>
        <v>0.040280303030303034</v>
      </c>
      <c r="F483" s="379">
        <f>SUMPRODUCT($K$2:$BQ$2,$K483:$BQ483)</f>
        <v>10.634</v>
      </c>
      <c r="G483" s="373">
        <f>SUMPRODUCT($K$3:$BQ$3,$K483:$BQ483)/$J$3</f>
        <v>0.042971663244353177</v>
      </c>
      <c r="H483" s="379">
        <f>SUMPRODUCT($K$3:$BQ$3,$K483:$BQ483)</f>
        <v>418.54399999999993</v>
      </c>
      <c r="I483" s="373">
        <f>CORREL($K$4:$BQ$4,$K483:$BQ483)</f>
        <v>-0.30622915380980958</v>
      </c>
      <c r="J483" s="379">
        <f>$E483/$G483*100</f>
        <v>93.7368954076875</v>
      </c>
      <c r="K483" s="380">
        <f t="array" aca="true" ref="K483">INDEX(KM_PCT,MATCH($A483,'Knowledge - Percentages'!$B:$B,0),'Data - Knowledge'!K$8)/100</f>
        <v>0.06</v>
      </c>
      <c r="L483" s="380">
        <f t="array" aca="true" ref="L483">INDEX(KM_PCT,MATCH($A483,'Knowledge - Percentages'!$B:$B,0),'Data - Knowledge'!L$8)/100</f>
        <v>0.044000000000000004</v>
      </c>
      <c r="M483" s="380">
        <f t="array" aca="true" ref="M483">INDEX(KM_PCT,MATCH($A483,'Knowledge - Percentages'!$B:$B,0),'Data - Knowledge'!M$8)/100</f>
        <v>0.044000000000000004</v>
      </c>
      <c r="N483" s="380">
        <f t="array" aca="true" ref="N483">INDEX(KM_PCT,MATCH($A483,'Knowledge - Percentages'!$B:$B,0),'Data - Knowledge'!N$8)/100</f>
        <v>0.03</v>
      </c>
      <c r="O483" s="380">
        <f t="array" aca="true" ref="O483">INDEX(KM_PCT,MATCH($A483,'Knowledge - Percentages'!$B:$B,0),'Data - Knowledge'!O$8)/100</f>
        <v>0.04</v>
      </c>
      <c r="P483" s="380">
        <f t="array" aca="true" ref="P483">INDEX(KM_PCT,MATCH($A483,'Knowledge - Percentages'!$B:$B,0),'Data - Knowledge'!P$8)/100</f>
        <v>0.044000000000000004</v>
      </c>
      <c r="Q483" s="380">
        <f t="array" aca="true" ref="Q483">INDEX(KM_PCT,MATCH($A483,'Knowledge - Percentages'!$B:$B,0),'Data - Knowledge'!Q$8)/100</f>
        <v>0.044000000000000004</v>
      </c>
      <c r="R483" s="380">
        <f t="array" aca="true" ref="R483">INDEX(KM_PCT,MATCH($A483,'Knowledge - Percentages'!$B:$B,0),'Data - Knowledge'!R$8)/100</f>
        <v>0.066</v>
      </c>
      <c r="S483" s="380">
        <f t="array" aca="true" ref="S483">INDEX(KM_PCT,MATCH($A483,'Knowledge - Percentages'!$B:$B,0),'Data - Knowledge'!S$8)/100</f>
        <v>0.040999999999999995</v>
      </c>
      <c r="T483" s="380">
        <f t="array" aca="true" ref="T483">INDEX(KM_PCT,MATCH($A483,'Knowledge - Percentages'!$B:$B,0),'Data - Knowledge'!T$8)/100</f>
        <v>0.044000000000000004</v>
      </c>
      <c r="U483" s="380">
        <f t="array" aca="true" ref="U483">INDEX(KM_PCT,MATCH($A483,'Knowledge - Percentages'!$B:$B,0),'Data - Knowledge'!U$8)/100</f>
        <v>0.044000000000000004</v>
      </c>
      <c r="V483" s="380">
        <f t="array" aca="true" ref="V483">INDEX(KM_PCT,MATCH($A483,'Knowledge - Percentages'!$B:$B,0),'Data - Knowledge'!V$8)/100</f>
        <v>0.040999999999999995</v>
      </c>
      <c r="W483" s="380">
        <f t="array" aca="true" ref="W483">INDEX(KM_PCT,MATCH($A483,'Knowledge - Percentages'!$B:$B,0),'Data - Knowledge'!W$8)/100</f>
        <v>0.044000000000000004</v>
      </c>
      <c r="X483" s="380">
        <f t="array" aca="true" ref="X483">INDEX(KM_PCT,MATCH($A483,'Knowledge - Percentages'!$B:$B,0),'Data - Knowledge'!X$8)/100</f>
        <v>0.061</v>
      </c>
      <c r="Y483" s="380">
        <f t="array" aca="true" ref="Y483">INDEX(KM_PCT,MATCH($A483,'Knowledge - Percentages'!$B:$B,0),'Data - Knowledge'!Y$8)/100</f>
        <v>0.062</v>
      </c>
      <c r="Z483" s="380">
        <f t="array" aca="true" ref="Z483">INDEX(KM_PCT,MATCH($A483,'Knowledge - Percentages'!$B:$B,0),'Data - Knowledge'!Z$8)/100</f>
        <v>0.061</v>
      </c>
      <c r="AA483" s="380">
        <f t="array" aca="true" ref="AA483">INDEX(KM_PCT,MATCH($A483,'Knowledge - Percentages'!$B:$B,0),'Data - Knowledge'!AA$8)/100</f>
        <v>0.061</v>
      </c>
      <c r="AB483" s="380">
        <f t="array" aca="true" ref="AB483">INDEX(KM_PCT,MATCH($A483,'Knowledge - Percentages'!$B:$B,0),'Data - Knowledge'!AB$8)/100</f>
        <v>0.061</v>
      </c>
      <c r="AC483" s="380">
        <f t="array" aca="true" ref="AC483">INDEX(KM_PCT,MATCH($A483,'Knowledge - Percentages'!$B:$B,0),'Data - Knowledge'!AC$8)/100</f>
        <v>0.061</v>
      </c>
      <c r="AD483" s="380">
        <f t="array" aca="true" ref="AD483">INDEX(KM_PCT,MATCH($A483,'Knowledge - Percentages'!$B:$B,0),'Data - Knowledge'!AD$8)/100</f>
        <v>0.061</v>
      </c>
      <c r="AE483" s="380">
        <f t="array" aca="true" ref="AE483">INDEX(KM_PCT,MATCH($A483,'Knowledge - Percentages'!$B:$B,0),'Data - Knowledge'!AE$8)/100</f>
        <v>0.046</v>
      </c>
      <c r="AF483" s="380">
        <f t="array" aca="true" ref="AF483">INDEX(KM_PCT,MATCH($A483,'Knowledge - Percentages'!$B:$B,0),'Data - Knowledge'!AF$8)/100</f>
        <v>0.045</v>
      </c>
      <c r="AG483" s="380">
        <f t="array" aca="true" ref="AG483">INDEX(KM_PCT,MATCH($A483,'Knowledge - Percentages'!$B:$B,0),'Data - Knowledge'!AG$8)/100</f>
        <v>0.045</v>
      </c>
      <c r="AH483" s="380">
        <f t="array" aca="true" ref="AH483">INDEX(KM_PCT,MATCH($A483,'Knowledge - Percentages'!$B:$B,0),'Data - Knowledge'!AH$8)/100</f>
        <v>0.036000000000000004</v>
      </c>
      <c r="AI483" s="380">
        <f t="array" aca="true" ref="AI483">INDEX(KM_PCT,MATCH($A483,'Knowledge - Percentages'!$B:$B,0),'Data - Knowledge'!AI$8)/100</f>
        <v>0.037000000000000005</v>
      </c>
      <c r="AJ483" s="380">
        <f t="array" aca="true" ref="AJ483">INDEX(KM_PCT,MATCH($A483,'Knowledge - Percentages'!$B:$B,0),'Data - Knowledge'!AJ$8)/100</f>
        <v>0.037000000000000005</v>
      </c>
      <c r="AK483" s="380">
        <f t="array" aca="true" ref="AK483">INDEX(KM_PCT,MATCH($A483,'Knowledge - Percentages'!$B:$B,0),'Data - Knowledge'!AK$8)/100</f>
        <v>0.044000000000000004</v>
      </c>
      <c r="AL483" s="380">
        <f t="array" aca="true" ref="AL483">INDEX(KM_PCT,MATCH($A483,'Knowledge - Percentages'!$B:$B,0),'Data - Knowledge'!AL$8)/100</f>
        <v>0.053</v>
      </c>
      <c r="AM483" s="380">
        <f t="array" aca="true" ref="AM483">INDEX(KM_PCT,MATCH($A483,'Knowledge - Percentages'!$B:$B,0),'Data - Knowledge'!AM$8)/100</f>
        <v>0.045</v>
      </c>
      <c r="AN483" s="380">
        <f t="array" aca="true" ref="AN483">INDEX(KM_PCT,MATCH($A483,'Knowledge - Percentages'!$B:$B,0),'Data - Knowledge'!AN$8)/100</f>
        <v>0.045</v>
      </c>
      <c r="AO483" s="380">
        <f t="array" aca="true" ref="AO483">INDEX(KM_PCT,MATCH($A483,'Knowledge - Percentages'!$B:$B,0),'Data - Knowledge'!AO$8)/100</f>
        <v>0.045</v>
      </c>
      <c r="AP483" s="380">
        <f t="array" aca="true" ref="AP483">INDEX(KM_PCT,MATCH($A483,'Knowledge - Percentages'!$B:$B,0),'Data - Knowledge'!AP$8)/100</f>
        <v>0.057</v>
      </c>
      <c r="AQ483" s="380">
        <f t="array" aca="true" ref="AQ483">INDEX(KM_PCT,MATCH($A483,'Knowledge - Percentages'!$B:$B,0),'Data - Knowledge'!AQ$8)/100</f>
        <v>0.053</v>
      </c>
      <c r="AR483" s="380">
        <f t="array" aca="true" ref="AR483">INDEX(KM_PCT,MATCH($A483,'Knowledge - Percentages'!$B:$B,0),'Data - Knowledge'!AR$8)/100</f>
        <v>0.044000000000000004</v>
      </c>
      <c r="AS483" s="380">
        <f t="array" aca="true" ref="AS483">INDEX(KM_PCT,MATCH($A483,'Knowledge - Percentages'!$B:$B,0),'Data - Knowledge'!AS$8)/100</f>
        <v>0.044000000000000004</v>
      </c>
      <c r="AT483" s="380">
        <f t="array" aca="true" ref="AT483">INDEX(KM_PCT,MATCH($A483,'Knowledge - Percentages'!$B:$B,0),'Data - Knowledge'!AT$8)/100</f>
        <v>0.044000000000000004</v>
      </c>
      <c r="AU483" s="380">
        <f t="array" aca="true" ref="AU483">INDEX(KM_PCT,MATCH($A483,'Knowledge - Percentages'!$B:$B,0),'Data - Knowledge'!AU$8)/100</f>
        <v>0.044000000000000004</v>
      </c>
      <c r="AV483" s="380">
        <f t="array" aca="true" ref="AV483">INDEX(KM_PCT,MATCH($A483,'Knowledge - Percentages'!$B:$B,0),'Data - Knowledge'!AV$8)/100</f>
        <v>0.044000000000000004</v>
      </c>
      <c r="AW483" s="380">
        <f t="array" aca="true" ref="AW483">INDEX(KM_PCT,MATCH($A483,'Knowledge - Percentages'!$B:$B,0),'Data - Knowledge'!AW$8)/100</f>
        <v>0.044000000000000004</v>
      </c>
      <c r="AX483" s="380">
        <f t="array" aca="true" ref="AX483">INDEX(KM_PCT,MATCH($A483,'Knowledge - Percentages'!$B:$B,0),'Data - Knowledge'!AX$8)/100</f>
        <v>0.044000000000000004</v>
      </c>
      <c r="AY483" s="380">
        <f t="array" aca="true" ref="AY483">INDEX(KM_PCT,MATCH($A483,'Knowledge - Percentages'!$B:$B,0),'Data - Knowledge'!AY$8)/100</f>
        <v>0.038</v>
      </c>
      <c r="AZ483" s="380">
        <f t="array" aca="true" ref="AZ483">INDEX(KM_PCT,MATCH($A483,'Knowledge - Percentages'!$B:$B,0),'Data - Knowledge'!AZ$8)/100</f>
        <v>0.044000000000000004</v>
      </c>
      <c r="BA483" s="380">
        <f t="array" aca="true" ref="BA483">INDEX(KM_PCT,MATCH($A483,'Knowledge - Percentages'!$B:$B,0),'Data - Knowledge'!BA$8)/100</f>
        <v>0.047</v>
      </c>
      <c r="BB483" s="380">
        <f t="array" aca="true" ref="BB483">INDEX(KM_PCT,MATCH($A483,'Knowledge - Percentages'!$B:$B,0),'Data - Knowledge'!BB$8)/100</f>
        <v>0.044000000000000004</v>
      </c>
      <c r="BC483" s="380">
        <f t="array" aca="true" ref="BC483">INDEX(KM_PCT,MATCH($A483,'Knowledge - Percentages'!$B:$B,0),'Data - Knowledge'!BC$8)/100</f>
        <v>0.032</v>
      </c>
      <c r="BD483" s="380">
        <f t="array" aca="true" ref="BD483">INDEX(KM_PCT,MATCH($A483,'Knowledge - Percentages'!$B:$B,0),'Data - Knowledge'!BD$8)/100</f>
        <v>0.032</v>
      </c>
      <c r="BE483" s="380">
        <f t="array" aca="true" ref="BE483">INDEX(KM_PCT,MATCH($A483,'Knowledge - Percentages'!$B:$B,0),'Data - Knowledge'!BE$8)/100</f>
        <v>0.027000000000000003</v>
      </c>
      <c r="BF483" s="380">
        <f t="array" aca="true" ref="BF483">INDEX(KM_PCT,MATCH($A483,'Knowledge - Percentages'!$B:$B,0),'Data - Knowledge'!BF$8)/100</f>
        <v>0.032</v>
      </c>
      <c r="BG483" s="380">
        <f t="array" aca="true" ref="BG483">INDEX(KM_PCT,MATCH($A483,'Knowledge - Percentages'!$B:$B,0),'Data - Knowledge'!BG$8)/100</f>
        <v>0.061</v>
      </c>
      <c r="BH483" s="380">
        <f t="array" aca="true" ref="BH483">INDEX(KM_PCT,MATCH($A483,'Knowledge - Percentages'!$B:$B,0),'Data - Knowledge'!BH$8)/100</f>
        <v>0.047</v>
      </c>
      <c r="BI483" s="380">
        <f t="array" aca="true" ref="BI483">INDEX(KM_PCT,MATCH($A483,'Knowledge - Percentages'!$B:$B,0),'Data - Knowledge'!BI$8)/100</f>
        <v>0.049</v>
      </c>
      <c r="BJ483" s="380">
        <f t="array" aca="true" ref="BJ483">INDEX(KM_PCT,MATCH($A483,'Knowledge - Percentages'!$B:$B,0),'Data - Knowledge'!BJ$8)/100</f>
        <v>0.03</v>
      </c>
      <c r="BK483" s="380">
        <f t="array" aca="true" ref="BK483">INDEX(KM_PCT,MATCH($A483,'Knowledge - Percentages'!$B:$B,0),'Data - Knowledge'!BK$8)/100</f>
        <v>0.087</v>
      </c>
      <c r="BL483" s="380">
        <f t="array" aca="true" ref="BL483">INDEX(KM_PCT,MATCH($A483,'Knowledge - Percentages'!$B:$B,0),'Data - Knowledge'!BL$8)/100</f>
        <v>0.045</v>
      </c>
      <c r="BM483" s="380">
        <f t="array" aca="true" ref="BM483">INDEX(KM_PCT,MATCH($A483,'Knowledge - Percentages'!$B:$B,0),'Data - Knowledge'!BM$8)/100</f>
        <v>0.057999999999999996</v>
      </c>
      <c r="BN483" s="380">
        <f t="array" aca="true" ref="BN483">INDEX(KM_PCT,MATCH($A483,'Knowledge - Percentages'!$B:$B,0),'Data - Knowledge'!BN$8)/100</f>
        <v>0.040999999999999995</v>
      </c>
      <c r="BO483" s="380">
        <f t="array" aca="true" ref="BO483">INDEX(KM_PCT,MATCH($A483,'Knowledge - Percentages'!$B:$B,0),'Data - Knowledge'!BO$8)/100</f>
        <v>0.040999999999999995</v>
      </c>
      <c r="BP483" s="380">
        <f t="array" aca="true" ref="BP483">INDEX(KM_PCT,MATCH($A483,'Knowledge - Percentages'!$B:$B,0),'Data - Knowledge'!BP$8)/100</f>
        <v>0.040999999999999995</v>
      </c>
      <c r="BQ483" s="380">
        <f t="array" aca="true" ref="BQ483">INDEX(KM_PCT,MATCH($A483,'Knowledge - Percentages'!$B:$B,0),'Data - Knowledge'!BQ$8)/100</f>
        <v>0.040999999999999995</v>
      </c>
    </row>
    <row r="484" spans="1:69">
      <c r="A484" t="s">
        <v>1481</v>
      </c>
      <c r="B484" t="s">
        <v>179</v>
      </c>
      <c r="C484" t="s">
        <v>1482</v>
      </c>
      <c r="D484" t="s">
        <v>1483</v>
      </c>
      <c r="E484" s="373">
        <f>SUMPRODUCT($K$2:$BQ$2,$K484:$BQ484)/$J$2</f>
        <v>0.414965909090909</v>
      </c>
      <c r="F484" s="379">
        <f>SUMPRODUCT($K$2:$BQ$2,$K484:$BQ484)</f>
        <v>109.55099999999999</v>
      </c>
      <c r="G484" s="373">
        <f>SUMPRODUCT($K$3:$BQ$3,$K484:$BQ484)/$J$3</f>
        <v>0.39569548254620129</v>
      </c>
      <c r="H484" s="379">
        <f>SUMPRODUCT($K$3:$BQ$3,$K484:$BQ484)</f>
        <v>3854.0740000000005</v>
      </c>
      <c r="I484" s="373">
        <f>CORREL($K$4:$BQ$4,$K484:$BQ484)</f>
        <v>0.38041051703570772</v>
      </c>
      <c r="J484" s="379">
        <f>$E484/$G484*100</f>
        <v>104.87001428995532</v>
      </c>
      <c r="K484" s="380">
        <f t="array" aca="true" ref="K484">INDEX(KM_PCT,MATCH($A484,'Knowledge - Percentages'!$B:$B,0),'Data - Knowledge'!K$8)/100</f>
        <v>0.322</v>
      </c>
      <c r="L484" s="380">
        <f t="array" aca="true" ref="L484">INDEX(KM_PCT,MATCH($A484,'Knowledge - Percentages'!$B:$B,0),'Data - Knowledge'!L$8)/100</f>
        <v>0.24</v>
      </c>
      <c r="M484" s="380">
        <f t="array" aca="true" ref="M484">INDEX(KM_PCT,MATCH($A484,'Knowledge - Percentages'!$B:$B,0),'Data - Knowledge'!M$8)/100</f>
        <v>0.32</v>
      </c>
      <c r="N484" s="380">
        <f t="array" aca="true" ref="N484">INDEX(KM_PCT,MATCH($A484,'Knowledge - Percentages'!$B:$B,0),'Data - Knowledge'!N$8)/100</f>
        <v>0.366</v>
      </c>
      <c r="O484" s="380">
        <f t="array" aca="true" ref="O484">INDEX(KM_PCT,MATCH($A484,'Knowledge - Percentages'!$B:$B,0),'Data - Knowledge'!O$8)/100</f>
        <v>0.38299999999999995</v>
      </c>
      <c r="P484" s="380">
        <f t="array" aca="true" ref="P484">INDEX(KM_PCT,MATCH($A484,'Knowledge - Percentages'!$B:$B,0),'Data - Knowledge'!P$8)/100</f>
        <v>0.415</v>
      </c>
      <c r="Q484" s="380">
        <f t="array" aca="true" ref="Q484">INDEX(KM_PCT,MATCH($A484,'Knowledge - Percentages'!$B:$B,0),'Data - Knowledge'!Q$8)/100</f>
        <v>0.292</v>
      </c>
      <c r="R484" s="380">
        <f t="array" aca="true" ref="R484">INDEX(KM_PCT,MATCH($A484,'Knowledge - Percentages'!$B:$B,0),'Data - Knowledge'!R$8)/100</f>
        <v>0.375</v>
      </c>
      <c r="S484" s="380">
        <f t="array" aca="true" ref="S484">INDEX(KM_PCT,MATCH($A484,'Knowledge - Percentages'!$B:$B,0),'Data - Knowledge'!S$8)/100</f>
        <v>0.391</v>
      </c>
      <c r="T484" s="380">
        <f t="array" aca="true" ref="T484">INDEX(KM_PCT,MATCH($A484,'Knowledge - Percentages'!$B:$B,0),'Data - Knowledge'!T$8)/100</f>
        <v>0.387</v>
      </c>
      <c r="U484" s="380">
        <f t="array" aca="true" ref="U484">INDEX(KM_PCT,MATCH($A484,'Knowledge - Percentages'!$B:$B,0),'Data - Knowledge'!U$8)/100</f>
        <v>0.42700000000000005</v>
      </c>
      <c r="V484" s="380">
        <f t="array" aca="true" ref="V484">INDEX(KM_PCT,MATCH($A484,'Knowledge - Percentages'!$B:$B,0),'Data - Knowledge'!V$8)/100</f>
        <v>0.389</v>
      </c>
      <c r="W484" s="380">
        <f t="array" aca="true" ref="W484">INDEX(KM_PCT,MATCH($A484,'Knowledge - Percentages'!$B:$B,0),'Data - Knowledge'!W$8)/100</f>
        <v>0.35700000000000004</v>
      </c>
      <c r="X484" s="380">
        <f t="array" aca="true" ref="X484">INDEX(KM_PCT,MATCH($A484,'Knowledge - Percentages'!$B:$B,0),'Data - Knowledge'!X$8)/100</f>
        <v>0.18899999999999997</v>
      </c>
      <c r="Y484" s="380">
        <f t="array" aca="true" ref="Y484">INDEX(KM_PCT,MATCH($A484,'Knowledge - Percentages'!$B:$B,0),'Data - Knowledge'!Y$8)/100</f>
        <v>0.207</v>
      </c>
      <c r="Z484" s="380">
        <f t="array" aca="true" ref="Z484">INDEX(KM_PCT,MATCH($A484,'Knowledge - Percentages'!$B:$B,0),'Data - Knowledge'!Z$8)/100</f>
        <v>0.20600000000000002</v>
      </c>
      <c r="AA484" s="380">
        <f t="array" aca="true" ref="AA484">INDEX(KM_PCT,MATCH($A484,'Knowledge - Percentages'!$B:$B,0),'Data - Knowledge'!AA$8)/100</f>
        <v>0.207</v>
      </c>
      <c r="AB484" s="380">
        <f t="array" aca="true" ref="AB484">INDEX(KM_PCT,MATCH($A484,'Knowledge - Percentages'!$B:$B,0),'Data - Knowledge'!AB$8)/100</f>
        <v>0.405</v>
      </c>
      <c r="AC484" s="380">
        <f t="array" aca="true" ref="AC484">INDEX(KM_PCT,MATCH($A484,'Knowledge - Percentages'!$B:$B,0),'Data - Knowledge'!AC$8)/100</f>
        <v>0.313</v>
      </c>
      <c r="AD484" s="380">
        <f t="array" aca="true" ref="AD484">INDEX(KM_PCT,MATCH($A484,'Knowledge - Percentages'!$B:$B,0),'Data - Knowledge'!AD$8)/100</f>
        <v>0.182</v>
      </c>
      <c r="AE484" s="380">
        <f t="array" aca="true" ref="AE484">INDEX(KM_PCT,MATCH($A484,'Knowledge - Percentages'!$B:$B,0),'Data - Knowledge'!AE$8)/100</f>
        <v>0.405</v>
      </c>
      <c r="AF484" s="380">
        <f t="array" aca="true" ref="AF484">INDEX(KM_PCT,MATCH($A484,'Knowledge - Percentages'!$B:$B,0),'Data - Knowledge'!AF$8)/100</f>
        <v>0.385</v>
      </c>
      <c r="AG484" s="380">
        <f t="array" aca="true" ref="AG484">INDEX(KM_PCT,MATCH($A484,'Knowledge - Percentages'!$B:$B,0),'Data - Knowledge'!AG$8)/100</f>
        <v>0.405</v>
      </c>
      <c r="AH484" s="380">
        <f t="array" aca="true" ref="AH484">INDEX(KM_PCT,MATCH($A484,'Knowledge - Percentages'!$B:$B,0),'Data - Knowledge'!AH$8)/100</f>
        <v>0.42200000000000004</v>
      </c>
      <c r="AI484" s="380">
        <f t="array" aca="true" ref="AI484">INDEX(KM_PCT,MATCH($A484,'Knowledge - Percentages'!$B:$B,0),'Data - Knowledge'!AI$8)/100</f>
        <v>0.303</v>
      </c>
      <c r="AJ484" s="380">
        <f t="array" aca="true" ref="AJ484">INDEX(KM_PCT,MATCH($A484,'Knowledge - Percentages'!$B:$B,0),'Data - Knowledge'!AJ$8)/100</f>
        <v>0.396</v>
      </c>
      <c r="AK484" s="380">
        <f t="array" aca="true" ref="AK484">INDEX(KM_PCT,MATCH($A484,'Knowledge - Percentages'!$B:$B,0),'Data - Knowledge'!AK$8)/100</f>
        <v>0.47700000000000004</v>
      </c>
      <c r="AL484" s="380">
        <f t="array" aca="true" ref="AL484">INDEX(KM_PCT,MATCH($A484,'Knowledge - Percentages'!$B:$B,0),'Data - Knowledge'!AL$8)/100</f>
        <v>0.34299999999999997</v>
      </c>
      <c r="AM484" s="380">
        <f t="array" aca="true" ref="AM484">INDEX(KM_PCT,MATCH($A484,'Knowledge - Percentages'!$B:$B,0),'Data - Knowledge'!AM$8)/100</f>
        <v>0.419</v>
      </c>
      <c r="AN484" s="380">
        <f t="array" aca="true" ref="AN484">INDEX(KM_PCT,MATCH($A484,'Knowledge - Percentages'!$B:$B,0),'Data - Knowledge'!AN$8)/100</f>
        <v>0.41</v>
      </c>
      <c r="AO484" s="380">
        <f t="array" aca="true" ref="AO484">INDEX(KM_PCT,MATCH($A484,'Knowledge - Percentages'!$B:$B,0),'Data - Knowledge'!AO$8)/100</f>
        <v>0.39799999999999996</v>
      </c>
      <c r="AP484" s="380">
        <f t="array" aca="true" ref="AP484">INDEX(KM_PCT,MATCH($A484,'Knowledge - Percentages'!$B:$B,0),'Data - Knowledge'!AP$8)/100</f>
        <v>0.39399999999999996</v>
      </c>
      <c r="AQ484" s="380">
        <f t="array" aca="true" ref="AQ484">INDEX(KM_PCT,MATCH($A484,'Knowledge - Percentages'!$B:$B,0),'Data - Knowledge'!AQ$8)/100</f>
        <v>0.435</v>
      </c>
      <c r="AR484" s="380">
        <f t="array" aca="true" ref="AR484">INDEX(KM_PCT,MATCH($A484,'Knowledge - Percentages'!$B:$B,0),'Data - Knowledge'!AR$8)/100</f>
        <v>0.4</v>
      </c>
      <c r="AS484" s="380">
        <f t="array" aca="true" ref="AS484">INDEX(KM_PCT,MATCH($A484,'Knowledge - Percentages'!$B:$B,0),'Data - Knowledge'!AS$8)/100</f>
        <v>0.376</v>
      </c>
      <c r="AT484" s="380">
        <f t="array" aca="true" ref="AT484">INDEX(KM_PCT,MATCH($A484,'Knowledge - Percentages'!$B:$B,0),'Data - Knowledge'!AT$8)/100</f>
        <v>0.341</v>
      </c>
      <c r="AU484" s="380">
        <f t="array" aca="true" ref="AU484">INDEX(KM_PCT,MATCH($A484,'Knowledge - Percentages'!$B:$B,0),'Data - Knowledge'!AU$8)/100</f>
        <v>0.385</v>
      </c>
      <c r="AV484" s="380">
        <f t="array" aca="true" ref="AV484">INDEX(KM_PCT,MATCH($A484,'Knowledge - Percentages'!$B:$B,0),'Data - Knowledge'!AV$8)/100</f>
        <v>0.429</v>
      </c>
      <c r="AW484" s="380">
        <f t="array" aca="true" ref="AW484">INDEX(KM_PCT,MATCH($A484,'Knowledge - Percentages'!$B:$B,0),'Data - Knowledge'!AW$8)/100</f>
        <v>0.435</v>
      </c>
      <c r="AX484" s="380">
        <f t="array" aca="true" ref="AX484">INDEX(KM_PCT,MATCH($A484,'Knowledge - Percentages'!$B:$B,0),'Data - Knowledge'!AX$8)/100</f>
        <v>0.231</v>
      </c>
      <c r="AY484" s="380">
        <f t="array" aca="true" ref="AY484">INDEX(KM_PCT,MATCH($A484,'Knowledge - Percentages'!$B:$B,0),'Data - Knowledge'!AY$8)/100</f>
        <v>0.37</v>
      </c>
      <c r="AZ484" s="380">
        <f t="array" aca="true" ref="AZ484">INDEX(KM_PCT,MATCH($A484,'Knowledge - Percentages'!$B:$B,0),'Data - Knowledge'!AZ$8)/100</f>
        <v>0.332</v>
      </c>
      <c r="BA484" s="380">
        <f t="array" aca="true" ref="BA484">INDEX(KM_PCT,MATCH($A484,'Knowledge - Percentages'!$B:$B,0),'Data - Knowledge'!BA$8)/100</f>
        <v>0.451</v>
      </c>
      <c r="BB484" s="380">
        <f t="array" aca="true" ref="BB484">INDEX(KM_PCT,MATCH($A484,'Knowledge - Percentages'!$B:$B,0),'Data - Knowledge'!BB$8)/100</f>
        <v>0.392</v>
      </c>
      <c r="BC484" s="380">
        <f t="array" aca="true" ref="BC484">INDEX(KM_PCT,MATCH($A484,'Knowledge - Percentages'!$B:$B,0),'Data - Knowledge'!BC$8)/100</f>
        <v>0.302</v>
      </c>
      <c r="BD484" s="380">
        <f t="array" aca="true" ref="BD484">INDEX(KM_PCT,MATCH($A484,'Knowledge - Percentages'!$B:$B,0),'Data - Knowledge'!BD$8)/100</f>
        <v>0.305</v>
      </c>
      <c r="BE484" s="380">
        <f t="array" aca="true" ref="BE484">INDEX(KM_PCT,MATCH($A484,'Knowledge - Percentages'!$B:$B,0),'Data - Knowledge'!BE$8)/100</f>
        <v>0.425</v>
      </c>
      <c r="BF484" s="380">
        <f t="array" aca="true" ref="BF484">INDEX(KM_PCT,MATCH($A484,'Knowledge - Percentages'!$B:$B,0),'Data - Knowledge'!BF$8)/100</f>
        <v>0.382</v>
      </c>
      <c r="BG484" s="380">
        <f t="array" aca="true" ref="BG484">INDEX(KM_PCT,MATCH($A484,'Knowledge - Percentages'!$B:$B,0),'Data - Knowledge'!BG$8)/100</f>
        <v>0.408</v>
      </c>
      <c r="BH484" s="380">
        <f t="array" aca="true" ref="BH484">INDEX(KM_PCT,MATCH($A484,'Knowledge - Percentages'!$B:$B,0),'Data - Knowledge'!BH$8)/100</f>
        <v>0.42200000000000004</v>
      </c>
      <c r="BI484" s="380">
        <f t="array" aca="true" ref="BI484">INDEX(KM_PCT,MATCH($A484,'Knowledge - Percentages'!$B:$B,0),'Data - Knowledge'!BI$8)/100</f>
        <v>0.44799999999999995</v>
      </c>
      <c r="BJ484" s="380">
        <f t="array" aca="true" ref="BJ484">INDEX(KM_PCT,MATCH($A484,'Knowledge - Percentages'!$B:$B,0),'Data - Knowledge'!BJ$8)/100</f>
        <v>0.43</v>
      </c>
      <c r="BK484" s="380">
        <f t="array" aca="true" ref="BK484">INDEX(KM_PCT,MATCH($A484,'Knowledge - Percentages'!$B:$B,0),'Data - Knowledge'!BK$8)/100</f>
        <v>0.203</v>
      </c>
      <c r="BL484" s="380">
        <f t="array" aca="true" ref="BL484">INDEX(KM_PCT,MATCH($A484,'Knowledge - Percentages'!$B:$B,0),'Data - Knowledge'!BL$8)/100</f>
        <v>0.138</v>
      </c>
      <c r="BM484" s="380">
        <f t="array" aca="true" ref="BM484">INDEX(KM_PCT,MATCH($A484,'Knowledge - Percentages'!$B:$B,0),'Data - Knowledge'!BM$8)/100</f>
        <v>0.177</v>
      </c>
      <c r="BN484" s="380">
        <f t="array" aca="true" ref="BN484">INDEX(KM_PCT,MATCH($A484,'Knowledge - Percentages'!$B:$B,0),'Data - Knowledge'!BN$8)/100</f>
        <v>0.441</v>
      </c>
      <c r="BO484" s="380">
        <f t="array" aca="true" ref="BO484">INDEX(KM_PCT,MATCH($A484,'Knowledge - Percentages'!$B:$B,0),'Data - Knowledge'!BO$8)/100</f>
        <v>0.355</v>
      </c>
      <c r="BP484" s="380">
        <f t="array" aca="true" ref="BP484">INDEX(KM_PCT,MATCH($A484,'Knowledge - Percentages'!$B:$B,0),'Data - Knowledge'!BP$8)/100</f>
        <v>0.41100000000000003</v>
      </c>
      <c r="BQ484" s="380">
        <f t="array" aca="true" ref="BQ484">INDEX(KM_PCT,MATCH($A484,'Knowledge - Percentages'!$B:$B,0),'Data - Knowledge'!BQ$8)/100</f>
        <v>0.34600000000000003</v>
      </c>
    </row>
    <row r="485" spans="1:69">
      <c r="A485" t="s">
        <v>1484</v>
      </c>
      <c r="B485" t="s">
        <v>179</v>
      </c>
      <c r="C485" t="s">
        <v>1482</v>
      </c>
      <c r="D485" t="s">
        <v>1485</v>
      </c>
      <c r="E485" s="373">
        <f>SUMPRODUCT($K$2:$BQ$2,$K485:$BQ485)/$J$2</f>
        <v>0.49004545454545462</v>
      </c>
      <c r="F485" s="379">
        <f>SUMPRODUCT($K$2:$BQ$2,$K485:$BQ485)</f>
        <v>129.372</v>
      </c>
      <c r="G485" s="373">
        <f>SUMPRODUCT($K$3:$BQ$3,$K485:$BQ485)/$J$3</f>
        <v>0.39313388090349072</v>
      </c>
      <c r="H485" s="379">
        <f>SUMPRODUCT($K$3:$BQ$3,$K485:$BQ485)</f>
        <v>3829.124</v>
      </c>
      <c r="I485" s="373">
        <f>CORREL($K$4:$BQ$4,$K485:$BQ485)</f>
        <v>0.49952034528573924</v>
      </c>
      <c r="J485" s="379">
        <f>$E485/$G485*100</f>
        <v>124.65103577927297</v>
      </c>
      <c r="K485" s="380">
        <f t="array" aca="true" ref="K485">INDEX(KM_PCT,MATCH($A485,'Knowledge - Percentages'!$B:$B,0),'Data - Knowledge'!K$8)/100</f>
        <v>0.326</v>
      </c>
      <c r="L485" s="380">
        <f t="array" aca="true" ref="L485">INDEX(KM_PCT,MATCH($A485,'Knowledge - Percentages'!$B:$B,0),'Data - Knowledge'!L$8)/100</f>
        <v>0.266</v>
      </c>
      <c r="M485" s="380">
        <f t="array" aca="true" ref="M485">INDEX(KM_PCT,MATCH($A485,'Knowledge - Percentages'!$B:$B,0),'Data - Knowledge'!M$8)/100</f>
        <v>0.326</v>
      </c>
      <c r="N485" s="380">
        <f t="array" aca="true" ref="N485">INDEX(KM_PCT,MATCH($A485,'Knowledge - Percentages'!$B:$B,0),'Data - Knowledge'!N$8)/100</f>
        <v>0.358</v>
      </c>
      <c r="O485" s="380">
        <f t="array" aca="true" ref="O485">INDEX(KM_PCT,MATCH($A485,'Knowledge - Percentages'!$B:$B,0),'Data - Knowledge'!O$8)/100</f>
        <v>0.309</v>
      </c>
      <c r="P485" s="380">
        <f t="array" aca="true" ref="P485">INDEX(KM_PCT,MATCH($A485,'Knowledge - Percentages'!$B:$B,0),'Data - Knowledge'!P$8)/100</f>
        <v>0.475</v>
      </c>
      <c r="Q485" s="380">
        <f t="array" aca="true" ref="Q485">INDEX(KM_PCT,MATCH($A485,'Knowledge - Percentages'!$B:$B,0),'Data - Knowledge'!Q$8)/100</f>
        <v>0.315</v>
      </c>
      <c r="R485" s="380">
        <f t="array" aca="true" ref="R485">INDEX(KM_PCT,MATCH($A485,'Knowledge - Percentages'!$B:$B,0),'Data - Knowledge'!R$8)/100</f>
        <v>0.311</v>
      </c>
      <c r="S485" s="380">
        <f t="array" aca="true" ref="S485">INDEX(KM_PCT,MATCH($A485,'Knowledge - Percentages'!$B:$B,0),'Data - Knowledge'!S$8)/100</f>
        <v>0.396</v>
      </c>
      <c r="T485" s="380">
        <f t="array" aca="true" ref="T485">INDEX(KM_PCT,MATCH($A485,'Knowledge - Percentages'!$B:$B,0),'Data - Knowledge'!T$8)/100</f>
        <v>0.301</v>
      </c>
      <c r="U485" s="380">
        <f t="array" aca="true" ref="U485">INDEX(KM_PCT,MATCH($A485,'Knowledge - Percentages'!$B:$B,0),'Data - Knowledge'!U$8)/100</f>
        <v>0.409</v>
      </c>
      <c r="V485" s="380">
        <f t="array" aca="true" ref="V485">INDEX(KM_PCT,MATCH($A485,'Knowledge - Percentages'!$B:$B,0),'Data - Knowledge'!V$8)/100</f>
        <v>0.324</v>
      </c>
      <c r="W485" s="380">
        <f t="array" aca="true" ref="W485">INDEX(KM_PCT,MATCH($A485,'Knowledge - Percentages'!$B:$B,0),'Data - Knowledge'!W$8)/100</f>
        <v>0.358</v>
      </c>
      <c r="X485" s="380">
        <f t="array" aca="true" ref="X485">INDEX(KM_PCT,MATCH($A485,'Knowledge - Percentages'!$B:$B,0),'Data - Knowledge'!X$8)/100</f>
        <v>0.231</v>
      </c>
      <c r="Y485" s="380">
        <f t="array" aca="true" ref="Y485">INDEX(KM_PCT,MATCH($A485,'Knowledge - Percentages'!$B:$B,0),'Data - Knowledge'!Y$8)/100</f>
        <v>0.299</v>
      </c>
      <c r="Z485" s="380">
        <f t="array" aca="true" ref="Z485">INDEX(KM_PCT,MATCH($A485,'Knowledge - Percentages'!$B:$B,0),'Data - Knowledge'!Z$8)/100</f>
        <v>0.278</v>
      </c>
      <c r="AA485" s="380">
        <f t="array" aca="true" ref="AA485">INDEX(KM_PCT,MATCH($A485,'Knowledge - Percentages'!$B:$B,0),'Data - Knowledge'!AA$8)/100</f>
        <v>0.24</v>
      </c>
      <c r="AB485" s="380">
        <f t="array" aca="true" ref="AB485">INDEX(KM_PCT,MATCH($A485,'Knowledge - Percentages'!$B:$B,0),'Data - Knowledge'!AB$8)/100</f>
        <v>0.42200000000000004</v>
      </c>
      <c r="AC485" s="380">
        <f t="array" aca="true" ref="AC485">INDEX(KM_PCT,MATCH($A485,'Knowledge - Percentages'!$B:$B,0),'Data - Knowledge'!AC$8)/100</f>
        <v>0.382</v>
      </c>
      <c r="AD485" s="380">
        <f t="array" aca="true" ref="AD485">INDEX(KM_PCT,MATCH($A485,'Knowledge - Percentages'!$B:$B,0),'Data - Knowledge'!AD$8)/100</f>
        <v>0.444</v>
      </c>
      <c r="AE485" s="380">
        <f t="array" aca="true" ref="AE485">INDEX(KM_PCT,MATCH($A485,'Knowledge - Percentages'!$B:$B,0),'Data - Knowledge'!AE$8)/100</f>
        <v>0.33299999999999996</v>
      </c>
      <c r="AF485" s="380">
        <f t="array" aca="true" ref="AF485">INDEX(KM_PCT,MATCH($A485,'Knowledge - Percentages'!$B:$B,0),'Data - Knowledge'!AF$8)/100</f>
        <v>0.37</v>
      </c>
      <c r="AG485" s="380">
        <f t="array" aca="true" ref="AG485">INDEX(KM_PCT,MATCH($A485,'Knowledge - Percentages'!$B:$B,0),'Data - Knowledge'!AG$8)/100</f>
        <v>0.37</v>
      </c>
      <c r="AH485" s="380">
        <f t="array" aca="true" ref="AH485">INDEX(KM_PCT,MATCH($A485,'Knowledge - Percentages'!$B:$B,0),'Data - Knowledge'!AH$8)/100</f>
        <v>0.46799999999999997</v>
      </c>
      <c r="AI485" s="380">
        <f t="array" aca="true" ref="AI485">INDEX(KM_PCT,MATCH($A485,'Knowledge - Percentages'!$B:$B,0),'Data - Knowledge'!AI$8)/100</f>
        <v>0.44</v>
      </c>
      <c r="AJ485" s="380">
        <f t="array" aca="true" ref="AJ485">INDEX(KM_PCT,MATCH($A485,'Knowledge - Percentages'!$B:$B,0),'Data - Knowledge'!AJ$8)/100</f>
        <v>0.38</v>
      </c>
      <c r="AK485" s="380">
        <f t="array" aca="true" ref="AK485">INDEX(KM_PCT,MATCH($A485,'Knowledge - Percentages'!$B:$B,0),'Data - Knowledge'!AK$8)/100</f>
        <v>0.52</v>
      </c>
      <c r="AL485" s="380">
        <f t="array" aca="true" ref="AL485">INDEX(KM_PCT,MATCH($A485,'Knowledge - Percentages'!$B:$B,0),'Data - Knowledge'!AL$8)/100</f>
        <v>0.429</v>
      </c>
      <c r="AM485" s="380">
        <f t="array" aca="true" ref="AM485">INDEX(KM_PCT,MATCH($A485,'Knowledge - Percentages'!$B:$B,0),'Data - Knowledge'!AM$8)/100</f>
        <v>0.45299999999999996</v>
      </c>
      <c r="AN485" s="380">
        <f t="array" aca="true" ref="AN485">INDEX(KM_PCT,MATCH($A485,'Knowledge - Percentages'!$B:$B,0),'Data - Knowledge'!AN$8)/100</f>
        <v>0.39899999999999997</v>
      </c>
      <c r="AO485" s="380">
        <f t="array" aca="true" ref="AO485">INDEX(KM_PCT,MATCH($A485,'Knowledge - Percentages'!$B:$B,0),'Data - Knowledge'!AO$8)/100</f>
        <v>0.369</v>
      </c>
      <c r="AP485" s="380">
        <f t="array" aca="true" ref="AP485">INDEX(KM_PCT,MATCH($A485,'Knowledge - Percentages'!$B:$B,0),'Data - Knowledge'!AP$8)/100</f>
        <v>0.40399999999999997</v>
      </c>
      <c r="AQ485" s="380">
        <f t="array" aca="true" ref="AQ485">INDEX(KM_PCT,MATCH($A485,'Knowledge - Percentages'!$B:$B,0),'Data - Knowledge'!AQ$8)/100</f>
        <v>0.46299999999999997</v>
      </c>
      <c r="AR485" s="380">
        <f t="array" aca="true" ref="AR485">INDEX(KM_PCT,MATCH($A485,'Knowledge - Percentages'!$B:$B,0),'Data - Knowledge'!AR$8)/100</f>
        <v>0.40700000000000003</v>
      </c>
      <c r="AS485" s="380">
        <f t="array" aca="true" ref="AS485">INDEX(KM_PCT,MATCH($A485,'Knowledge - Percentages'!$B:$B,0),'Data - Knowledge'!AS$8)/100</f>
        <v>0.37799999999999995</v>
      </c>
      <c r="AT485" s="380">
        <f t="array" aca="true" ref="AT485">INDEX(KM_PCT,MATCH($A485,'Knowledge - Percentages'!$B:$B,0),'Data - Knowledge'!AT$8)/100</f>
        <v>0.40700000000000003</v>
      </c>
      <c r="AU485" s="380">
        <f t="array" aca="true" ref="AU485">INDEX(KM_PCT,MATCH($A485,'Knowledge - Percentages'!$B:$B,0),'Data - Knowledge'!AU$8)/100</f>
        <v>0.445</v>
      </c>
      <c r="AV485" s="380">
        <f t="array" aca="true" ref="AV485">INDEX(KM_PCT,MATCH($A485,'Knowledge - Percentages'!$B:$B,0),'Data - Knowledge'!AV$8)/100</f>
        <v>0.478</v>
      </c>
      <c r="AW485" s="380">
        <f t="array" aca="true" ref="AW485">INDEX(KM_PCT,MATCH($A485,'Knowledge - Percentages'!$B:$B,0),'Data - Knowledge'!AW$8)/100</f>
        <v>0.502</v>
      </c>
      <c r="AX485" s="380">
        <f t="array" aca="true" ref="AX485">INDEX(KM_PCT,MATCH($A485,'Knowledge - Percentages'!$B:$B,0),'Data - Knowledge'!AX$8)/100</f>
        <v>0.589</v>
      </c>
      <c r="AY485" s="380">
        <f t="array" aca="true" ref="AY485">INDEX(KM_PCT,MATCH($A485,'Knowledge - Percentages'!$B:$B,0),'Data - Knowledge'!AY$8)/100</f>
        <v>0.34</v>
      </c>
      <c r="AZ485" s="380">
        <f t="array" aca="true" ref="AZ485">INDEX(KM_PCT,MATCH($A485,'Knowledge - Percentages'!$B:$B,0),'Data - Knowledge'!AZ$8)/100</f>
        <v>0.42100000000000004</v>
      </c>
      <c r="BA485" s="380">
        <f t="array" aca="true" ref="BA485">INDEX(KM_PCT,MATCH($A485,'Knowledge - Percentages'!$B:$B,0),'Data - Knowledge'!BA$8)/100</f>
        <v>0.504</v>
      </c>
      <c r="BB485" s="380">
        <f t="array" aca="true" ref="BB485">INDEX(KM_PCT,MATCH($A485,'Knowledge - Percentages'!$B:$B,0),'Data - Knowledge'!BB$8)/100</f>
        <v>0.5</v>
      </c>
      <c r="BC485" s="380">
        <f t="array" aca="true" ref="BC485">INDEX(KM_PCT,MATCH($A485,'Knowledge - Percentages'!$B:$B,0),'Data - Knowledge'!BC$8)/100</f>
        <v>0.34299999999999997</v>
      </c>
      <c r="BD485" s="380">
        <f t="array" aca="true" ref="BD485">INDEX(KM_PCT,MATCH($A485,'Knowledge - Percentages'!$B:$B,0),'Data - Knowledge'!BD$8)/100</f>
        <v>0.40700000000000003</v>
      </c>
      <c r="BE485" s="380">
        <f t="array" aca="true" ref="BE485">INDEX(KM_PCT,MATCH($A485,'Knowledge - Percentages'!$B:$B,0),'Data - Knowledge'!BE$8)/100</f>
        <v>0.43799999999999994</v>
      </c>
      <c r="BF485" s="380">
        <f t="array" aca="true" ref="BF485">INDEX(KM_PCT,MATCH($A485,'Knowledge - Percentages'!$B:$B,0),'Data - Knowledge'!BF$8)/100</f>
        <v>0.447</v>
      </c>
      <c r="BG485" s="380">
        <f t="array" aca="true" ref="BG485">INDEX(KM_PCT,MATCH($A485,'Knowledge - Percentages'!$B:$B,0),'Data - Knowledge'!BG$8)/100</f>
        <v>0.485</v>
      </c>
      <c r="BH485" s="380">
        <f t="array" aca="true" ref="BH485">INDEX(KM_PCT,MATCH($A485,'Knowledge - Percentages'!$B:$B,0),'Data - Knowledge'!BH$8)/100</f>
        <v>0.47700000000000004</v>
      </c>
      <c r="BI485" s="380">
        <f t="array" aca="true" ref="BI485">INDEX(KM_PCT,MATCH($A485,'Knowledge - Percentages'!$B:$B,0),'Data - Knowledge'!BI$8)/100</f>
        <v>0.54299999999999993</v>
      </c>
      <c r="BJ485" s="380">
        <f t="array" aca="true" ref="BJ485">INDEX(KM_PCT,MATCH($A485,'Knowledge - Percentages'!$B:$B,0),'Data - Knowledge'!BJ$8)/100</f>
        <v>0.547</v>
      </c>
      <c r="BK485" s="380">
        <f t="array" aca="true" ref="BK485">INDEX(KM_PCT,MATCH($A485,'Knowledge - Percentages'!$B:$B,0),'Data - Knowledge'!BK$8)/100</f>
        <v>0.505</v>
      </c>
      <c r="BL485" s="380">
        <f t="array" aca="true" ref="BL485">INDEX(KM_PCT,MATCH($A485,'Knowledge - Percentages'!$B:$B,0),'Data - Knowledge'!BL$8)/100</f>
        <v>0.342</v>
      </c>
      <c r="BM485" s="380">
        <f t="array" aca="true" ref="BM485">INDEX(KM_PCT,MATCH($A485,'Knowledge - Percentages'!$B:$B,0),'Data - Knowledge'!BM$8)/100</f>
        <v>0.489</v>
      </c>
      <c r="BN485" s="380">
        <f t="array" aca="true" ref="BN485">INDEX(KM_PCT,MATCH($A485,'Knowledge - Percentages'!$B:$B,0),'Data - Knowledge'!BN$8)/100</f>
        <v>0.56600000000000006</v>
      </c>
      <c r="BO485" s="380">
        <f t="array" aca="true" ref="BO485">INDEX(KM_PCT,MATCH($A485,'Knowledge - Percentages'!$B:$B,0),'Data - Knowledge'!BO$8)/100</f>
        <v>0.456</v>
      </c>
      <c r="BP485" s="380">
        <f t="array" aca="true" ref="BP485">INDEX(KM_PCT,MATCH($A485,'Knowledge - Percentages'!$B:$B,0),'Data - Knowledge'!BP$8)/100</f>
        <v>0.526</v>
      </c>
      <c r="BQ485" s="380">
        <f t="array" aca="true" ref="BQ485">INDEX(KM_PCT,MATCH($A485,'Knowledge - Percentages'!$B:$B,0),'Data - Knowledge'!BQ$8)/100</f>
        <v>0.449</v>
      </c>
    </row>
    <row r="486" spans="1:69">
      <c r="A486" t="s">
        <v>1486</v>
      </c>
      <c r="B486" t="s">
        <v>179</v>
      </c>
      <c r="C486" t="s">
        <v>1482</v>
      </c>
      <c r="D486" t="s">
        <v>1487</v>
      </c>
      <c r="E486" s="373">
        <f>SUMPRODUCT($K$2:$BQ$2,$K486:$BQ486)/$J$2</f>
        <v>0.20856818181818187</v>
      </c>
      <c r="F486" s="379">
        <f>SUMPRODUCT($K$2:$BQ$2,$K486:$BQ486)</f>
        <v>55.062000000000012</v>
      </c>
      <c r="G486" s="373">
        <f>SUMPRODUCT($K$3:$BQ$3,$K486:$BQ486)/$J$3</f>
        <v>0.2584640657084189</v>
      </c>
      <c r="H486" s="379">
        <f>SUMPRODUCT($K$3:$BQ$3,$K486:$BQ486)</f>
        <v>2517.44</v>
      </c>
      <c r="I486" s="373">
        <f>CORREL($K$4:$BQ$4,$K486:$BQ486)</f>
        <v>-0.22517788957474941</v>
      </c>
      <c r="J486" s="379">
        <f>$E486/$G486*100</f>
        <v>80.695233686168947</v>
      </c>
      <c r="K486" s="380">
        <f t="array" aca="true" ref="K486">INDEX(KM_PCT,MATCH($A486,'Knowledge - Percentages'!$B:$B,0),'Data - Knowledge'!K$8)/100</f>
        <v>0.24600000000000002</v>
      </c>
      <c r="L486" s="380">
        <f t="array" aca="true" ref="L486">INDEX(KM_PCT,MATCH($A486,'Knowledge - Percentages'!$B:$B,0),'Data - Knowledge'!L$8)/100</f>
        <v>0.171</v>
      </c>
      <c r="M486" s="380">
        <f t="array" aca="true" ref="M486">INDEX(KM_PCT,MATCH($A486,'Knowledge - Percentages'!$B:$B,0),'Data - Knowledge'!M$8)/100</f>
        <v>0.263</v>
      </c>
      <c r="N486" s="380">
        <f t="array" aca="true" ref="N486">INDEX(KM_PCT,MATCH($A486,'Knowledge - Percentages'!$B:$B,0),'Data - Knowledge'!N$8)/100</f>
        <v>0.263</v>
      </c>
      <c r="O486" s="380">
        <f t="array" aca="true" ref="O486">INDEX(KM_PCT,MATCH($A486,'Knowledge - Percentages'!$B:$B,0),'Data - Knowledge'!O$8)/100</f>
        <v>0.266</v>
      </c>
      <c r="P486" s="380">
        <f t="array" aca="true" ref="P486">INDEX(KM_PCT,MATCH($A486,'Knowledge - Percentages'!$B:$B,0),'Data - Knowledge'!P$8)/100</f>
        <v>0.263</v>
      </c>
      <c r="Q486" s="380">
        <f t="array" aca="true" ref="Q486">INDEX(KM_PCT,MATCH($A486,'Knowledge - Percentages'!$B:$B,0),'Data - Knowledge'!Q$8)/100</f>
        <v>0.237</v>
      </c>
      <c r="R486" s="380">
        <f t="array" aca="true" ref="R486">INDEX(KM_PCT,MATCH($A486,'Knowledge - Percentages'!$B:$B,0),'Data - Knowledge'!R$8)/100</f>
        <v>0.263</v>
      </c>
      <c r="S486" s="380">
        <f t="array" aca="true" ref="S486">INDEX(KM_PCT,MATCH($A486,'Knowledge - Percentages'!$B:$B,0),'Data - Knowledge'!S$8)/100</f>
        <v>0.263</v>
      </c>
      <c r="T486" s="380">
        <f t="array" aca="true" ref="T486">INDEX(KM_PCT,MATCH($A486,'Knowledge - Percentages'!$B:$B,0),'Data - Knowledge'!T$8)/100</f>
        <v>0.29100000000000004</v>
      </c>
      <c r="U486" s="380">
        <f t="array" aca="true" ref="U486">INDEX(KM_PCT,MATCH($A486,'Knowledge - Percentages'!$B:$B,0),'Data - Knowledge'!U$8)/100</f>
        <v>0.281</v>
      </c>
      <c r="V486" s="380">
        <f t="array" aca="true" ref="V486">INDEX(KM_PCT,MATCH($A486,'Knowledge - Percentages'!$B:$B,0),'Data - Knowledge'!V$8)/100</f>
        <v>0.322</v>
      </c>
      <c r="W486" s="380">
        <f t="array" aca="true" ref="W486">INDEX(KM_PCT,MATCH($A486,'Knowledge - Percentages'!$B:$B,0),'Data - Knowledge'!W$8)/100</f>
        <v>0.29100000000000004</v>
      </c>
      <c r="X486" s="380">
        <f t="array" aca="true" ref="X486">INDEX(KM_PCT,MATCH($A486,'Knowledge - Percentages'!$B:$B,0),'Data - Knowledge'!X$8)/100</f>
        <v>0.226</v>
      </c>
      <c r="Y486" s="380">
        <f t="array" aca="true" ref="Y486">INDEX(KM_PCT,MATCH($A486,'Knowledge - Percentages'!$B:$B,0),'Data - Knowledge'!Y$8)/100</f>
        <v>0.226</v>
      </c>
      <c r="Z486" s="380">
        <f t="array" aca="true" ref="Z486">INDEX(KM_PCT,MATCH($A486,'Knowledge - Percentages'!$B:$B,0),'Data - Knowledge'!Z$8)/100</f>
        <v>0.226</v>
      </c>
      <c r="AA486" s="380">
        <f t="array" aca="true" ref="AA486">INDEX(KM_PCT,MATCH($A486,'Knowledge - Percentages'!$B:$B,0),'Data - Knowledge'!AA$8)/100</f>
        <v>0.231</v>
      </c>
      <c r="AB486" s="380">
        <f t="array" aca="true" ref="AB486">INDEX(KM_PCT,MATCH($A486,'Knowledge - Percentages'!$B:$B,0),'Data - Knowledge'!AB$8)/100</f>
        <v>0.245</v>
      </c>
      <c r="AC486" s="380">
        <f t="array" aca="true" ref="AC486">INDEX(KM_PCT,MATCH($A486,'Knowledge - Percentages'!$B:$B,0),'Data - Knowledge'!AC$8)/100</f>
        <v>0.221</v>
      </c>
      <c r="AD486" s="380">
        <f t="array" aca="true" ref="AD486">INDEX(KM_PCT,MATCH($A486,'Knowledge - Percentages'!$B:$B,0),'Data - Knowledge'!AD$8)/100</f>
        <v>0.17</v>
      </c>
      <c r="AE486" s="380">
        <f t="array" aca="true" ref="AE486">INDEX(KM_PCT,MATCH($A486,'Knowledge - Percentages'!$B:$B,0),'Data - Knowledge'!AE$8)/100</f>
        <v>0.322</v>
      </c>
      <c r="AF486" s="380">
        <f t="array" aca="true" ref="AF486">INDEX(KM_PCT,MATCH($A486,'Knowledge - Percentages'!$B:$B,0),'Data - Knowledge'!AF$8)/100</f>
        <v>0.322</v>
      </c>
      <c r="AG486" s="380">
        <f t="array" aca="true" ref="AG486">INDEX(KM_PCT,MATCH($A486,'Knowledge - Percentages'!$B:$B,0),'Data - Knowledge'!AG$8)/100</f>
        <v>0.32299999999999995</v>
      </c>
      <c r="AH486" s="380">
        <f t="array" aca="true" ref="AH486">INDEX(KM_PCT,MATCH($A486,'Knowledge - Percentages'!$B:$B,0),'Data - Knowledge'!AH$8)/100</f>
        <v>0.256</v>
      </c>
      <c r="AI486" s="380">
        <f t="array" aca="true" ref="AI486">INDEX(KM_PCT,MATCH($A486,'Knowledge - Percentages'!$B:$B,0),'Data - Knowledge'!AI$8)/100</f>
        <v>0.125</v>
      </c>
      <c r="AJ486" s="380">
        <f t="array" aca="true" ref="AJ486">INDEX(KM_PCT,MATCH($A486,'Knowledge - Percentages'!$B:$B,0),'Data - Knowledge'!AJ$8)/100</f>
        <v>0.298</v>
      </c>
      <c r="AK486" s="380">
        <f t="array" aca="true" ref="AK486">INDEX(KM_PCT,MATCH($A486,'Knowledge - Percentages'!$B:$B,0),'Data - Knowledge'!AK$8)/100</f>
        <v>0.231</v>
      </c>
      <c r="AL486" s="380">
        <f t="array" aca="true" ref="AL486">INDEX(KM_PCT,MATCH($A486,'Knowledge - Percentages'!$B:$B,0),'Data - Knowledge'!AL$8)/100</f>
        <v>0.226</v>
      </c>
      <c r="AM486" s="380">
        <f t="array" aca="true" ref="AM486">INDEX(KM_PCT,MATCH($A486,'Knowledge - Percentages'!$B:$B,0),'Data - Knowledge'!AM$8)/100</f>
        <v>0.258</v>
      </c>
      <c r="AN486" s="380">
        <f t="array" aca="true" ref="AN486">INDEX(KM_PCT,MATCH($A486,'Knowledge - Percentages'!$B:$B,0),'Data - Knowledge'!AN$8)/100</f>
        <v>0.256</v>
      </c>
      <c r="AO486" s="380">
        <f t="array" aca="true" ref="AO486">INDEX(KM_PCT,MATCH($A486,'Knowledge - Percentages'!$B:$B,0),'Data - Knowledge'!AO$8)/100</f>
        <v>0.252</v>
      </c>
      <c r="AP486" s="380">
        <f t="array" aca="true" ref="AP486">INDEX(KM_PCT,MATCH($A486,'Knowledge - Percentages'!$B:$B,0),'Data - Knowledge'!AP$8)/100</f>
        <v>0.254</v>
      </c>
      <c r="AQ486" s="380">
        <f t="array" aca="true" ref="AQ486">INDEX(KM_PCT,MATCH($A486,'Knowledge - Percentages'!$B:$B,0),'Data - Knowledge'!AQ$8)/100</f>
        <v>0.254</v>
      </c>
      <c r="AR486" s="380">
        <f t="array" aca="true" ref="AR486">INDEX(KM_PCT,MATCH($A486,'Knowledge - Percentages'!$B:$B,0),'Data - Knowledge'!AR$8)/100</f>
        <v>0.243</v>
      </c>
      <c r="AS486" s="380">
        <f t="array" aca="true" ref="AS486">INDEX(KM_PCT,MATCH($A486,'Knowledge - Percentages'!$B:$B,0),'Data - Knowledge'!AS$8)/100</f>
        <v>0.271</v>
      </c>
      <c r="AT486" s="380">
        <f t="array" aca="true" ref="AT486">INDEX(KM_PCT,MATCH($A486,'Knowledge - Percentages'!$B:$B,0),'Data - Knowledge'!AT$8)/100</f>
        <v>0.191</v>
      </c>
      <c r="AU486" s="380">
        <f t="array" aca="true" ref="AU486">INDEX(KM_PCT,MATCH($A486,'Knowledge - Percentages'!$B:$B,0),'Data - Knowledge'!AU$8)/100</f>
        <v>0.23199999999999998</v>
      </c>
      <c r="AV486" s="380">
        <f t="array" aca="true" ref="AV486">INDEX(KM_PCT,MATCH($A486,'Knowledge - Percentages'!$B:$B,0),'Data - Knowledge'!AV$8)/100</f>
        <v>0.24600000000000002</v>
      </c>
      <c r="AW486" s="380">
        <f t="array" aca="true" ref="AW486">INDEX(KM_PCT,MATCH($A486,'Knowledge - Percentages'!$B:$B,0),'Data - Knowledge'!AW$8)/100</f>
        <v>0.195</v>
      </c>
      <c r="AX486" s="380">
        <f t="array" aca="true" ref="AX486">INDEX(KM_PCT,MATCH($A486,'Knowledge - Percentages'!$B:$B,0),'Data - Knowledge'!AX$8)/100</f>
        <v>0.08199999999999999</v>
      </c>
      <c r="AY486" s="380">
        <f t="array" aca="true" ref="AY486">INDEX(KM_PCT,MATCH($A486,'Knowledge - Percentages'!$B:$B,0),'Data - Knowledge'!AY$8)/100</f>
        <v>0.29</v>
      </c>
      <c r="AZ486" s="380">
        <f t="array" aca="true" ref="AZ486">INDEX(KM_PCT,MATCH($A486,'Knowledge - Percentages'!$B:$B,0),'Data - Knowledge'!AZ$8)/100</f>
        <v>0.223</v>
      </c>
      <c r="BA486" s="380">
        <f t="array" aca="true" ref="BA486">INDEX(KM_PCT,MATCH($A486,'Knowledge - Percentages'!$B:$B,0),'Data - Knowledge'!BA$8)/100</f>
        <v>0.213</v>
      </c>
      <c r="BB486" s="380">
        <f t="array" aca="true" ref="BB486">INDEX(KM_PCT,MATCH($A486,'Knowledge - Percentages'!$B:$B,0),'Data - Knowledge'!BB$8)/100</f>
        <v>0.198</v>
      </c>
      <c r="BC486" s="380">
        <f t="array" aca="true" ref="BC486">INDEX(KM_PCT,MATCH($A486,'Knowledge - Percentages'!$B:$B,0),'Data - Knowledge'!BC$8)/100</f>
        <v>0.268</v>
      </c>
      <c r="BD486" s="380">
        <f t="array" aca="true" ref="BD486">INDEX(KM_PCT,MATCH($A486,'Knowledge - Percentages'!$B:$B,0),'Data - Knowledge'!BD$8)/100</f>
        <v>0.19399999999999998</v>
      </c>
      <c r="BE486" s="380">
        <f t="array" aca="true" ref="BE486">INDEX(KM_PCT,MATCH($A486,'Knowledge - Percentages'!$B:$B,0),'Data - Knowledge'!BE$8)/100</f>
        <v>0.23600000000000002</v>
      </c>
      <c r="BF486" s="380">
        <f t="array" aca="true" ref="BF486">INDEX(KM_PCT,MATCH($A486,'Knowledge - Percentages'!$B:$B,0),'Data - Knowledge'!BF$8)/100</f>
        <v>0.235</v>
      </c>
      <c r="BG486" s="380">
        <f t="array" aca="true" ref="BG486">INDEX(KM_PCT,MATCH($A486,'Knowledge - Percentages'!$B:$B,0),'Data - Knowledge'!BG$8)/100</f>
        <v>0.21899999999999997</v>
      </c>
      <c r="BH486" s="380">
        <f t="array" aca="true" ref="BH486">INDEX(KM_PCT,MATCH($A486,'Knowledge - Percentages'!$B:$B,0),'Data - Knowledge'!BH$8)/100</f>
        <v>0.201</v>
      </c>
      <c r="BI486" s="380">
        <f t="array" aca="true" ref="BI486">INDEX(KM_PCT,MATCH($A486,'Knowledge - Percentages'!$B:$B,0),'Data - Knowledge'!BI$8)/100</f>
        <v>0.168</v>
      </c>
      <c r="BJ486" s="380">
        <f t="array" aca="true" ref="BJ486">INDEX(KM_PCT,MATCH($A486,'Knowledge - Percentages'!$B:$B,0),'Data - Knowledge'!BJ$8)/100</f>
        <v>0.165</v>
      </c>
      <c r="BK486" s="380">
        <f t="array" aca="true" ref="BK486">INDEX(KM_PCT,MATCH($A486,'Knowledge - Percentages'!$B:$B,0),'Data - Knowledge'!BK$8)/100</f>
        <v>0.149</v>
      </c>
      <c r="BL486" s="380">
        <f t="array" aca="true" ref="BL486">INDEX(KM_PCT,MATCH($A486,'Knowledge - Percentages'!$B:$B,0),'Data - Knowledge'!BL$8)/100</f>
        <v>0.16699999999999998</v>
      </c>
      <c r="BM486" s="380">
        <f t="array" aca="true" ref="BM486">INDEX(KM_PCT,MATCH($A486,'Knowledge - Percentages'!$B:$B,0),'Data - Knowledge'!BM$8)/100</f>
        <v>0.165</v>
      </c>
      <c r="BN486" s="380">
        <f t="array" aca="true" ref="BN486">INDEX(KM_PCT,MATCH($A486,'Knowledge - Percentages'!$B:$B,0),'Data - Knowledge'!BN$8)/100</f>
        <v>0.165</v>
      </c>
      <c r="BO486" s="380">
        <f t="array" aca="true" ref="BO486">INDEX(KM_PCT,MATCH($A486,'Knowledge - Percentages'!$B:$B,0),'Data - Knowledge'!BO$8)/100</f>
        <v>0.19899999999999998</v>
      </c>
      <c r="BP486" s="380">
        <f t="array" aca="true" ref="BP486">INDEX(KM_PCT,MATCH($A486,'Knowledge - Percentages'!$B:$B,0),'Data - Knowledge'!BP$8)/100</f>
        <v>0.168</v>
      </c>
      <c r="BQ486" s="380">
        <f t="array" aca="true" ref="BQ486">INDEX(KM_PCT,MATCH($A486,'Knowledge - Percentages'!$B:$B,0),'Data - Knowledge'!BQ$8)/100</f>
        <v>0.179</v>
      </c>
    </row>
    <row r="487" spans="1:69">
      <c r="A487" t="s">
        <v>1488</v>
      </c>
      <c r="B487" t="s">
        <v>179</v>
      </c>
      <c r="C487" t="s">
        <v>1482</v>
      </c>
      <c r="D487" t="s">
        <v>1489</v>
      </c>
      <c r="E487" s="373">
        <f>SUMPRODUCT($K$2:$BQ$2,$K487:$BQ487)/$J$2</f>
        <v>0.29598106060606066</v>
      </c>
      <c r="F487" s="379">
        <f>SUMPRODUCT($K$2:$BQ$2,$K487:$BQ487)</f>
        <v>78.13900000000001</v>
      </c>
      <c r="G487" s="373">
        <f>SUMPRODUCT($K$3:$BQ$3,$K487:$BQ487)/$J$3</f>
        <v>0.3079071868583162</v>
      </c>
      <c r="H487" s="379">
        <f>SUMPRODUCT($K$3:$BQ$3,$K487:$BQ487)</f>
        <v>2999.0159999999996</v>
      </c>
      <c r="I487" s="373">
        <f>CORREL($K$4:$BQ$4,$K487:$BQ487)</f>
        <v>-0.27330975897417048</v>
      </c>
      <c r="J487" s="379">
        <f>$E487/$G487*100</f>
        <v>96.126713905595409</v>
      </c>
      <c r="K487" s="380">
        <f t="array" aca="true" ref="K487">INDEX(KM_PCT,MATCH($A487,'Knowledge - Percentages'!$B:$B,0),'Data - Knowledge'!K$8)/100</f>
        <v>0.304</v>
      </c>
      <c r="L487" s="380">
        <f t="array" aca="true" ref="L487">INDEX(KM_PCT,MATCH($A487,'Knowledge - Percentages'!$B:$B,0),'Data - Knowledge'!L$8)/100</f>
        <v>0.304</v>
      </c>
      <c r="M487" s="380">
        <f t="array" aca="true" ref="M487">INDEX(KM_PCT,MATCH($A487,'Knowledge - Percentages'!$B:$B,0),'Data - Knowledge'!M$8)/100</f>
        <v>0.304</v>
      </c>
      <c r="N487" s="380">
        <f t="array" aca="true" ref="N487">INDEX(KM_PCT,MATCH($A487,'Knowledge - Percentages'!$B:$B,0),'Data - Knowledge'!N$8)/100</f>
        <v>0.298</v>
      </c>
      <c r="O487" s="380">
        <f t="array" aca="true" ref="O487">INDEX(KM_PCT,MATCH($A487,'Knowledge - Percentages'!$B:$B,0),'Data - Knowledge'!O$8)/100</f>
        <v>0.303</v>
      </c>
      <c r="P487" s="380">
        <f t="array" aca="true" ref="P487">INDEX(KM_PCT,MATCH($A487,'Knowledge - Percentages'!$B:$B,0),'Data - Knowledge'!P$8)/100</f>
        <v>0.303</v>
      </c>
      <c r="Q487" s="380">
        <f t="array" aca="true" ref="Q487">INDEX(KM_PCT,MATCH($A487,'Knowledge - Percentages'!$B:$B,0),'Data - Knowledge'!Q$8)/100</f>
        <v>0.303</v>
      </c>
      <c r="R487" s="380">
        <f t="array" aca="true" ref="R487">INDEX(KM_PCT,MATCH($A487,'Knowledge - Percentages'!$B:$B,0),'Data - Knowledge'!R$8)/100</f>
        <v>0.292</v>
      </c>
      <c r="S487" s="380">
        <f t="array" aca="true" ref="S487">INDEX(KM_PCT,MATCH($A487,'Knowledge - Percentages'!$B:$B,0),'Data - Knowledge'!S$8)/100</f>
        <v>0.305</v>
      </c>
      <c r="T487" s="380">
        <f t="array" aca="true" ref="T487">INDEX(KM_PCT,MATCH($A487,'Knowledge - Percentages'!$B:$B,0),'Data - Knowledge'!T$8)/100</f>
        <v>0.306</v>
      </c>
      <c r="U487" s="380">
        <f t="array" aca="true" ref="U487">INDEX(KM_PCT,MATCH($A487,'Knowledge - Percentages'!$B:$B,0),'Data - Knowledge'!U$8)/100</f>
        <v>0.309</v>
      </c>
      <c r="V487" s="380">
        <f t="array" aca="true" ref="V487">INDEX(KM_PCT,MATCH($A487,'Knowledge - Percentages'!$B:$B,0),'Data - Knowledge'!V$8)/100</f>
        <v>0.33899999999999997</v>
      </c>
      <c r="W487" s="380">
        <f t="array" aca="true" ref="W487">INDEX(KM_PCT,MATCH($A487,'Knowledge - Percentages'!$B:$B,0),'Data - Knowledge'!W$8)/100</f>
        <v>0.309</v>
      </c>
      <c r="X487" s="380">
        <f t="array" aca="true" ref="X487">INDEX(KM_PCT,MATCH($A487,'Knowledge - Percentages'!$B:$B,0),'Data - Knowledge'!X$8)/100</f>
        <v>0.268</v>
      </c>
      <c r="Y487" s="380">
        <f t="array" aca="true" ref="Y487">INDEX(KM_PCT,MATCH($A487,'Knowledge - Percentages'!$B:$B,0),'Data - Knowledge'!Y$8)/100</f>
        <v>0.31</v>
      </c>
      <c r="Z487" s="380">
        <f t="array" aca="true" ref="Z487">INDEX(KM_PCT,MATCH($A487,'Knowledge - Percentages'!$B:$B,0),'Data - Knowledge'!Z$8)/100</f>
        <v>0.312</v>
      </c>
      <c r="AA487" s="380">
        <f t="array" aca="true" ref="AA487">INDEX(KM_PCT,MATCH($A487,'Knowledge - Percentages'!$B:$B,0),'Data - Knowledge'!AA$8)/100</f>
        <v>0.31</v>
      </c>
      <c r="AB487" s="380">
        <f t="array" aca="true" ref="AB487">INDEX(KM_PCT,MATCH($A487,'Knowledge - Percentages'!$B:$B,0),'Data - Knowledge'!AB$8)/100</f>
        <v>0.31</v>
      </c>
      <c r="AC487" s="380">
        <f t="array" aca="true" ref="AC487">INDEX(KM_PCT,MATCH($A487,'Knowledge - Percentages'!$B:$B,0),'Data - Knowledge'!AC$8)/100</f>
        <v>0.31</v>
      </c>
      <c r="AD487" s="380">
        <f t="array" aca="true" ref="AD487">INDEX(KM_PCT,MATCH($A487,'Knowledge - Percentages'!$B:$B,0),'Data - Knowledge'!AD$8)/100</f>
        <v>0.31</v>
      </c>
      <c r="AE487" s="380">
        <f t="array" aca="true" ref="AE487">INDEX(KM_PCT,MATCH($A487,'Knowledge - Percentages'!$B:$B,0),'Data - Knowledge'!AE$8)/100</f>
        <v>0.363</v>
      </c>
      <c r="AF487" s="380">
        <f t="array" aca="true" ref="AF487">INDEX(KM_PCT,MATCH($A487,'Knowledge - Percentages'!$B:$B,0),'Data - Knowledge'!AF$8)/100</f>
        <v>0.33299999999999996</v>
      </c>
      <c r="AG487" s="380">
        <f t="array" aca="true" ref="AG487">INDEX(KM_PCT,MATCH($A487,'Knowledge - Percentages'!$B:$B,0),'Data - Knowledge'!AG$8)/100</f>
        <v>0.315</v>
      </c>
      <c r="AH487" s="380">
        <f t="array" aca="true" ref="AH487">INDEX(KM_PCT,MATCH($A487,'Knowledge - Percentages'!$B:$B,0),'Data - Knowledge'!AH$8)/100</f>
        <v>0.32</v>
      </c>
      <c r="AI487" s="380">
        <f t="array" aca="true" ref="AI487">INDEX(KM_PCT,MATCH($A487,'Knowledge - Percentages'!$B:$B,0),'Data - Knowledge'!AI$8)/100</f>
        <v>0.32</v>
      </c>
      <c r="AJ487" s="380">
        <f t="array" aca="true" ref="AJ487">INDEX(KM_PCT,MATCH($A487,'Knowledge - Percentages'!$B:$B,0),'Data - Knowledge'!AJ$8)/100</f>
        <v>0.32</v>
      </c>
      <c r="AK487" s="380">
        <f t="array" aca="true" ref="AK487">INDEX(KM_PCT,MATCH($A487,'Knowledge - Percentages'!$B:$B,0),'Data - Knowledge'!AK$8)/100</f>
        <v>0.307</v>
      </c>
      <c r="AL487" s="380">
        <f t="array" aca="true" ref="AL487">INDEX(KM_PCT,MATCH($A487,'Knowledge - Percentages'!$B:$B,0),'Data - Knowledge'!AL$8)/100</f>
        <v>0.332</v>
      </c>
      <c r="AM487" s="380">
        <f t="array" aca="true" ref="AM487">INDEX(KM_PCT,MATCH($A487,'Knowledge - Percentages'!$B:$B,0),'Data - Knowledge'!AM$8)/100</f>
        <v>0.32</v>
      </c>
      <c r="AN487" s="380">
        <f t="array" aca="true" ref="AN487">INDEX(KM_PCT,MATCH($A487,'Knowledge - Percentages'!$B:$B,0),'Data - Knowledge'!AN$8)/100</f>
        <v>0.318</v>
      </c>
      <c r="AO487" s="380">
        <f t="array" aca="true" ref="AO487">INDEX(KM_PCT,MATCH($A487,'Knowledge - Percentages'!$B:$B,0),'Data - Knowledge'!AO$8)/100</f>
        <v>0.32</v>
      </c>
      <c r="AP487" s="380">
        <f t="array" aca="true" ref="AP487">INDEX(KM_PCT,MATCH($A487,'Knowledge - Percentages'!$B:$B,0),'Data - Knowledge'!AP$8)/100</f>
        <v>0.32</v>
      </c>
      <c r="AQ487" s="380">
        <f t="array" aca="true" ref="AQ487">INDEX(KM_PCT,MATCH($A487,'Knowledge - Percentages'!$B:$B,0),'Data - Knowledge'!AQ$8)/100</f>
        <v>0.32</v>
      </c>
      <c r="AR487" s="380">
        <f t="array" aca="true" ref="AR487">INDEX(KM_PCT,MATCH($A487,'Knowledge - Percentages'!$B:$B,0),'Data - Knowledge'!AR$8)/100</f>
        <v>0.369</v>
      </c>
      <c r="AS487" s="380">
        <f t="array" aca="true" ref="AS487">INDEX(KM_PCT,MATCH($A487,'Knowledge - Percentages'!$B:$B,0),'Data - Knowledge'!AS$8)/100</f>
        <v>0.331</v>
      </c>
      <c r="AT487" s="380">
        <f t="array" aca="true" ref="AT487">INDEX(KM_PCT,MATCH($A487,'Knowledge - Percentages'!$B:$B,0),'Data - Knowledge'!AT$8)/100</f>
        <v>0.402</v>
      </c>
      <c r="AU487" s="380">
        <f t="array" aca="true" ref="AU487">INDEX(KM_PCT,MATCH($A487,'Knowledge - Percentages'!$B:$B,0),'Data - Knowledge'!AU$8)/100</f>
        <v>0.326</v>
      </c>
      <c r="AV487" s="380">
        <f t="array" aca="true" ref="AV487">INDEX(KM_PCT,MATCH($A487,'Knowledge - Percentages'!$B:$B,0),'Data - Knowledge'!AV$8)/100</f>
        <v>0.32</v>
      </c>
      <c r="AW487" s="380">
        <f t="array" aca="true" ref="AW487">INDEX(KM_PCT,MATCH($A487,'Knowledge - Percentages'!$B:$B,0),'Data - Knowledge'!AW$8)/100</f>
        <v>0.317</v>
      </c>
      <c r="AX487" s="380">
        <f t="array" aca="true" ref="AX487">INDEX(KM_PCT,MATCH($A487,'Knowledge - Percentages'!$B:$B,0),'Data - Knowledge'!AX$8)/100</f>
        <v>0.316</v>
      </c>
      <c r="AY487" s="380">
        <f t="array" aca="true" ref="AY487">INDEX(KM_PCT,MATCH($A487,'Knowledge - Percentages'!$B:$B,0),'Data - Knowledge'!AY$8)/100</f>
        <v>0.27</v>
      </c>
      <c r="AZ487" s="380">
        <f t="array" aca="true" ref="AZ487">INDEX(KM_PCT,MATCH($A487,'Knowledge - Percentages'!$B:$B,0),'Data - Knowledge'!AZ$8)/100</f>
        <v>0.28</v>
      </c>
      <c r="BA487" s="380">
        <f t="array" aca="true" ref="BA487">INDEX(KM_PCT,MATCH($A487,'Knowledge - Percentages'!$B:$B,0),'Data - Knowledge'!BA$8)/100</f>
        <v>0.293</v>
      </c>
      <c r="BB487" s="380">
        <f t="array" aca="true" ref="BB487">INDEX(KM_PCT,MATCH($A487,'Knowledge - Percentages'!$B:$B,0),'Data - Knowledge'!BB$8)/100</f>
        <v>0.293</v>
      </c>
      <c r="BC487" s="380">
        <f t="array" aca="true" ref="BC487">INDEX(KM_PCT,MATCH($A487,'Knowledge - Percentages'!$B:$B,0),'Data - Knowledge'!BC$8)/100</f>
        <v>0.226</v>
      </c>
      <c r="BD487" s="380">
        <f t="array" aca="true" ref="BD487">INDEX(KM_PCT,MATCH($A487,'Knowledge - Percentages'!$B:$B,0),'Data - Knowledge'!BD$8)/100</f>
        <v>0.27399999999999997</v>
      </c>
      <c r="BE487" s="380">
        <f t="array" aca="true" ref="BE487">INDEX(KM_PCT,MATCH($A487,'Knowledge - Percentages'!$B:$B,0),'Data - Knowledge'!BE$8)/100</f>
        <v>0.27399999999999997</v>
      </c>
      <c r="BF487" s="380">
        <f t="array" aca="true" ref="BF487">INDEX(KM_PCT,MATCH($A487,'Knowledge - Percentages'!$B:$B,0),'Data - Knowledge'!BF$8)/100</f>
        <v>0.28600000000000003</v>
      </c>
      <c r="BG487" s="380">
        <f t="array" aca="true" ref="BG487">INDEX(KM_PCT,MATCH($A487,'Knowledge - Percentages'!$B:$B,0),'Data - Knowledge'!BG$8)/100</f>
        <v>0.35700000000000004</v>
      </c>
      <c r="BH487" s="380">
        <f t="array" aca="true" ref="BH487">INDEX(KM_PCT,MATCH($A487,'Knowledge - Percentages'!$B:$B,0),'Data - Knowledge'!BH$8)/100</f>
        <v>0.34</v>
      </c>
      <c r="BI487" s="380">
        <f t="array" aca="true" ref="BI487">INDEX(KM_PCT,MATCH($A487,'Knowledge - Percentages'!$B:$B,0),'Data - Knowledge'!BI$8)/100</f>
        <v>0.32799999999999996</v>
      </c>
      <c r="BJ487" s="380">
        <f t="array" aca="true" ref="BJ487">INDEX(KM_PCT,MATCH($A487,'Knowledge - Percentages'!$B:$B,0),'Data - Knowledge'!BJ$8)/100</f>
        <v>0.284</v>
      </c>
      <c r="BK487" s="380">
        <f t="array" aca="true" ref="BK487">INDEX(KM_PCT,MATCH($A487,'Knowledge - Percentages'!$B:$B,0),'Data - Knowledge'!BK$8)/100</f>
        <v>0.28800000000000003</v>
      </c>
      <c r="BL487" s="380">
        <f t="array" aca="true" ref="BL487">INDEX(KM_PCT,MATCH($A487,'Knowledge - Percentages'!$B:$B,0),'Data - Knowledge'!BL$8)/100</f>
        <v>0.297</v>
      </c>
      <c r="BM487" s="380">
        <f t="array" aca="true" ref="BM487">INDEX(KM_PCT,MATCH($A487,'Knowledge - Percentages'!$B:$B,0),'Data - Knowledge'!BM$8)/100</f>
        <v>0.324</v>
      </c>
      <c r="BN487" s="380">
        <f t="array" aca="true" ref="BN487">INDEX(KM_PCT,MATCH($A487,'Knowledge - Percentages'!$B:$B,0),'Data - Knowledge'!BN$8)/100</f>
        <v>0.27699999999999997</v>
      </c>
      <c r="BO487" s="380">
        <f t="array" aca="true" ref="BO487">INDEX(KM_PCT,MATCH($A487,'Knowledge - Percentages'!$B:$B,0),'Data - Knowledge'!BO$8)/100</f>
        <v>0.304</v>
      </c>
      <c r="BP487" s="380">
        <f t="array" aca="true" ref="BP487">INDEX(KM_PCT,MATCH($A487,'Knowledge - Percentages'!$B:$B,0),'Data - Knowledge'!BP$8)/100</f>
        <v>0.285</v>
      </c>
      <c r="BQ487" s="380">
        <f t="array" aca="true" ref="BQ487">INDEX(KM_PCT,MATCH($A487,'Knowledge - Percentages'!$B:$B,0),'Data - Knowledge'!BQ$8)/100</f>
        <v>0.313</v>
      </c>
    </row>
    <row r="488" spans="1:69">
      <c r="A488" t="s">
        <v>1490</v>
      </c>
      <c r="B488" t="s">
        <v>179</v>
      </c>
      <c r="C488" t="s">
        <v>1482</v>
      </c>
      <c r="D488" t="s">
        <v>1491</v>
      </c>
      <c r="E488" s="373">
        <f>SUMPRODUCT($K$2:$BQ$2,$K488:$BQ488)/$J$2</f>
        <v>0.15346969696969695</v>
      </c>
      <c r="F488" s="379">
        <f>SUMPRODUCT($K$2:$BQ$2,$K488:$BQ488)</f>
        <v>40.516</v>
      </c>
      <c r="G488" s="373">
        <f>SUMPRODUCT($K$3:$BQ$3,$K488:$BQ488)/$J$3</f>
        <v>0.26157248459958926</v>
      </c>
      <c r="H488" s="379">
        <f>SUMPRODUCT($K$3:$BQ$3,$K488:$BQ488)</f>
        <v>2547.7159999999994</v>
      </c>
      <c r="I488" s="373">
        <f>CORREL($K$4:$BQ$4,$K488:$BQ488)</f>
        <v>-0.42737055152625558</v>
      </c>
      <c r="J488" s="379">
        <f>$E488/$G488*100</f>
        <v>58.671957489957613</v>
      </c>
      <c r="K488" s="380">
        <f t="array" aca="true" ref="K488">INDEX(KM_PCT,MATCH($A488,'Knowledge - Percentages'!$B:$B,0),'Data - Knowledge'!K$8)/100</f>
        <v>0.457</v>
      </c>
      <c r="L488" s="380">
        <f t="array" aca="true" ref="L488">INDEX(KM_PCT,MATCH($A488,'Knowledge - Percentages'!$B:$B,0),'Data - Knowledge'!L$8)/100</f>
        <v>0.457</v>
      </c>
      <c r="M488" s="380">
        <f t="array" aca="true" ref="M488">INDEX(KM_PCT,MATCH($A488,'Knowledge - Percentages'!$B:$B,0),'Data - Knowledge'!M$8)/100</f>
        <v>0.46</v>
      </c>
      <c r="N488" s="380">
        <f t="array" aca="true" ref="N488">INDEX(KM_PCT,MATCH($A488,'Knowledge - Percentages'!$B:$B,0),'Data - Knowledge'!N$8)/100</f>
        <v>0.35</v>
      </c>
      <c r="O488" s="380">
        <f t="array" aca="true" ref="O488">INDEX(KM_PCT,MATCH($A488,'Knowledge - Percentages'!$B:$B,0),'Data - Knowledge'!O$8)/100</f>
        <v>0.349</v>
      </c>
      <c r="P488" s="380">
        <f t="array" aca="true" ref="P488">INDEX(KM_PCT,MATCH($A488,'Knowledge - Percentages'!$B:$B,0),'Data - Knowledge'!P$8)/100</f>
        <v>0.32299999999999995</v>
      </c>
      <c r="Q488" s="380">
        <f t="array" aca="true" ref="Q488">INDEX(KM_PCT,MATCH($A488,'Knowledge - Percentages'!$B:$B,0),'Data - Knowledge'!Q$8)/100</f>
        <v>0.374</v>
      </c>
      <c r="R488" s="380">
        <f t="array" aca="true" ref="R488">INDEX(KM_PCT,MATCH($A488,'Knowledge - Percentages'!$B:$B,0),'Data - Knowledge'!R$8)/100</f>
        <v>0.35700000000000004</v>
      </c>
      <c r="S488" s="380">
        <f t="array" aca="true" ref="S488">INDEX(KM_PCT,MATCH($A488,'Knowledge - Percentages'!$B:$B,0),'Data - Knowledge'!S$8)/100</f>
        <v>0.39899999999999997</v>
      </c>
      <c r="T488" s="380">
        <f t="array" aca="true" ref="T488">INDEX(KM_PCT,MATCH($A488,'Knowledge - Percentages'!$B:$B,0),'Data - Knowledge'!T$8)/100</f>
        <v>0.306</v>
      </c>
      <c r="U488" s="380">
        <f t="array" aca="true" ref="U488">INDEX(KM_PCT,MATCH($A488,'Knowledge - Percentages'!$B:$B,0),'Data - Knowledge'!U$8)/100</f>
        <v>0.304</v>
      </c>
      <c r="V488" s="380">
        <f t="array" aca="true" ref="V488">INDEX(KM_PCT,MATCH($A488,'Knowledge - Percentages'!$B:$B,0),'Data - Knowledge'!V$8)/100</f>
        <v>0.306</v>
      </c>
      <c r="W488" s="380">
        <f t="array" aca="true" ref="W488">INDEX(KM_PCT,MATCH($A488,'Knowledge - Percentages'!$B:$B,0),'Data - Knowledge'!W$8)/100</f>
        <v>0.306</v>
      </c>
      <c r="X488" s="380">
        <f t="array" aca="true" ref="X488">INDEX(KM_PCT,MATCH($A488,'Knowledge - Percentages'!$B:$B,0),'Data - Knowledge'!X$8)/100</f>
        <v>0.38</v>
      </c>
      <c r="Y488" s="380">
        <f t="array" aca="true" ref="Y488">INDEX(KM_PCT,MATCH($A488,'Knowledge - Percentages'!$B:$B,0),'Data - Knowledge'!Y$8)/100</f>
        <v>0.39399999999999996</v>
      </c>
      <c r="Z488" s="380">
        <f t="array" aca="true" ref="Z488">INDEX(KM_PCT,MATCH($A488,'Knowledge - Percentages'!$B:$B,0),'Data - Knowledge'!Z$8)/100</f>
        <v>0.397</v>
      </c>
      <c r="AA488" s="380">
        <f t="array" aca="true" ref="AA488">INDEX(KM_PCT,MATCH($A488,'Knowledge - Percentages'!$B:$B,0),'Data - Knowledge'!AA$8)/100</f>
        <v>0.37200000000000005</v>
      </c>
      <c r="AB488" s="380">
        <f t="array" aca="true" ref="AB488">INDEX(KM_PCT,MATCH($A488,'Knowledge - Percentages'!$B:$B,0),'Data - Knowledge'!AB$8)/100</f>
        <v>0.276</v>
      </c>
      <c r="AC488" s="380">
        <f t="array" aca="true" ref="AC488">INDEX(KM_PCT,MATCH($A488,'Knowledge - Percentages'!$B:$B,0),'Data - Knowledge'!AC$8)/100</f>
        <v>0.28600000000000003</v>
      </c>
      <c r="AD488" s="380">
        <f t="array" aca="true" ref="AD488">INDEX(KM_PCT,MATCH($A488,'Knowledge - Percentages'!$B:$B,0),'Data - Knowledge'!AD$8)/100</f>
        <v>0.231</v>
      </c>
      <c r="AE488" s="380">
        <f t="array" aca="true" ref="AE488">INDEX(KM_PCT,MATCH($A488,'Knowledge - Percentages'!$B:$B,0),'Data - Knowledge'!AE$8)/100</f>
        <v>0.222</v>
      </c>
      <c r="AF488" s="380">
        <f t="array" aca="true" ref="AF488">INDEX(KM_PCT,MATCH($A488,'Knowledge - Percentages'!$B:$B,0),'Data - Knowledge'!AF$8)/100</f>
        <v>0.214</v>
      </c>
      <c r="AG488" s="380">
        <f t="array" aca="true" ref="AG488">INDEX(KM_PCT,MATCH($A488,'Knowledge - Percentages'!$B:$B,0),'Data - Knowledge'!AG$8)/100</f>
        <v>0.2</v>
      </c>
      <c r="AH488" s="380">
        <f t="array" aca="true" ref="AH488">INDEX(KM_PCT,MATCH($A488,'Knowledge - Percentages'!$B:$B,0),'Data - Knowledge'!AH$8)/100</f>
        <v>0.24600000000000002</v>
      </c>
      <c r="AI488" s="380">
        <f t="array" aca="true" ref="AI488">INDEX(KM_PCT,MATCH($A488,'Knowledge - Percentages'!$B:$B,0),'Data - Knowledge'!AI$8)/100</f>
        <v>0.205</v>
      </c>
      <c r="AJ488" s="380">
        <f t="array" aca="true" ref="AJ488">INDEX(KM_PCT,MATCH($A488,'Knowledge - Percentages'!$B:$B,0),'Data - Knowledge'!AJ$8)/100</f>
        <v>0.22899999999999998</v>
      </c>
      <c r="AK488" s="380">
        <f t="array" aca="true" ref="AK488">INDEX(KM_PCT,MATCH($A488,'Knowledge - Percentages'!$B:$B,0),'Data - Knowledge'!AK$8)/100</f>
        <v>0.22699999999999998</v>
      </c>
      <c r="AL488" s="380">
        <f t="array" aca="true" ref="AL488">INDEX(KM_PCT,MATCH($A488,'Knowledge - Percentages'!$B:$B,0),'Data - Knowledge'!AL$8)/100</f>
        <v>0.25</v>
      </c>
      <c r="AM488" s="380">
        <f t="array" aca="true" ref="AM488">INDEX(KM_PCT,MATCH($A488,'Knowledge - Percentages'!$B:$B,0),'Data - Knowledge'!AM$8)/100</f>
        <v>0.22699999999999998</v>
      </c>
      <c r="AN488" s="380">
        <f t="array" aca="true" ref="AN488">INDEX(KM_PCT,MATCH($A488,'Knowledge - Percentages'!$B:$B,0),'Data - Knowledge'!AN$8)/100</f>
        <v>0.233</v>
      </c>
      <c r="AO488" s="380">
        <f t="array" aca="true" ref="AO488">INDEX(KM_PCT,MATCH($A488,'Knowledge - Percentages'!$B:$B,0),'Data - Knowledge'!AO$8)/100</f>
        <v>0.26</v>
      </c>
      <c r="AP488" s="380">
        <f t="array" aca="true" ref="AP488">INDEX(KM_PCT,MATCH($A488,'Knowledge - Percentages'!$B:$B,0),'Data - Knowledge'!AP$8)/100</f>
        <v>0.231</v>
      </c>
      <c r="AQ488" s="380">
        <f t="array" aca="true" ref="AQ488">INDEX(KM_PCT,MATCH($A488,'Knowledge - Percentages'!$B:$B,0),'Data - Knowledge'!AQ$8)/100</f>
        <v>0.22699999999999998</v>
      </c>
      <c r="AR488" s="380">
        <f t="array" aca="true" ref="AR488">INDEX(KM_PCT,MATCH($A488,'Knowledge - Percentages'!$B:$B,0),'Data - Knowledge'!AR$8)/100</f>
        <v>0.271</v>
      </c>
      <c r="AS488" s="380">
        <f t="array" aca="true" ref="AS488">INDEX(KM_PCT,MATCH($A488,'Knowledge - Percentages'!$B:$B,0),'Data - Knowledge'!AS$8)/100</f>
        <v>0.19899999999999998</v>
      </c>
      <c r="AT488" s="380">
        <f t="array" aca="true" ref="AT488">INDEX(KM_PCT,MATCH($A488,'Knowledge - Percentages'!$B:$B,0),'Data - Knowledge'!AT$8)/100</f>
        <v>0.22899999999999998</v>
      </c>
      <c r="AU488" s="380">
        <f t="array" aca="true" ref="AU488">INDEX(KM_PCT,MATCH($A488,'Knowledge - Percentages'!$B:$B,0),'Data - Knowledge'!AU$8)/100</f>
        <v>0.191</v>
      </c>
      <c r="AV488" s="380">
        <f t="array" aca="true" ref="AV488">INDEX(KM_PCT,MATCH($A488,'Knowledge - Percentages'!$B:$B,0),'Data - Knowledge'!AV$8)/100</f>
        <v>0.156</v>
      </c>
      <c r="AW488" s="380">
        <f t="array" aca="true" ref="AW488">INDEX(KM_PCT,MATCH($A488,'Knowledge - Percentages'!$B:$B,0),'Data - Knowledge'!AW$8)/100</f>
        <v>0.151</v>
      </c>
      <c r="AX488" s="380">
        <f t="array" aca="true" ref="AX488">INDEX(KM_PCT,MATCH($A488,'Knowledge - Percentages'!$B:$B,0),'Data - Knowledge'!AX$8)/100</f>
        <v>0.09</v>
      </c>
      <c r="AY488" s="380">
        <f t="array" aca="true" ref="AY488">INDEX(KM_PCT,MATCH($A488,'Knowledge - Percentages'!$B:$B,0),'Data - Knowledge'!AY$8)/100</f>
        <v>0.14400000000000002</v>
      </c>
      <c r="AZ488" s="380">
        <f t="array" aca="true" ref="AZ488">INDEX(KM_PCT,MATCH($A488,'Knowledge - Percentages'!$B:$B,0),'Data - Knowledge'!AZ$8)/100</f>
        <v>0.14400000000000002</v>
      </c>
      <c r="BA488" s="380">
        <f t="array" aca="true" ref="BA488">INDEX(KM_PCT,MATCH($A488,'Knowledge - Percentages'!$B:$B,0),'Data - Knowledge'!BA$8)/100</f>
        <v>0.14400000000000002</v>
      </c>
      <c r="BB488" s="380">
        <f t="array" aca="true" ref="BB488">INDEX(KM_PCT,MATCH($A488,'Knowledge - Percentages'!$B:$B,0),'Data - Knowledge'!BB$8)/100</f>
        <v>0.142</v>
      </c>
      <c r="BC488" s="380">
        <f t="array" aca="true" ref="BC488">INDEX(KM_PCT,MATCH($A488,'Knowledge - Percentages'!$B:$B,0),'Data - Knowledge'!BC$8)/100</f>
        <v>0.136</v>
      </c>
      <c r="BD488" s="380">
        <f t="array" aca="true" ref="BD488">INDEX(KM_PCT,MATCH($A488,'Knowledge - Percentages'!$B:$B,0),'Data - Knowledge'!BD$8)/100</f>
        <v>0.14</v>
      </c>
      <c r="BE488" s="380">
        <f t="array" aca="true" ref="BE488">INDEX(KM_PCT,MATCH($A488,'Knowledge - Percentages'!$B:$B,0),'Data - Knowledge'!BE$8)/100</f>
        <v>0.122</v>
      </c>
      <c r="BF488" s="380">
        <f t="array" aca="true" ref="BF488">INDEX(KM_PCT,MATCH($A488,'Knowledge - Percentages'!$B:$B,0),'Data - Knowledge'!BF$8)/100</f>
        <v>0.13699999999999998</v>
      </c>
      <c r="BG488" s="380">
        <f t="array" aca="true" ref="BG488">INDEX(KM_PCT,MATCH($A488,'Knowledge - Percentages'!$B:$B,0),'Data - Knowledge'!BG$8)/100</f>
        <v>0.172</v>
      </c>
      <c r="BH488" s="380">
        <f t="array" aca="true" ref="BH488">INDEX(KM_PCT,MATCH($A488,'Knowledge - Percentages'!$B:$B,0),'Data - Knowledge'!BH$8)/100</f>
        <v>0.16699999999999998</v>
      </c>
      <c r="BI488" s="380">
        <f t="array" aca="true" ref="BI488">INDEX(KM_PCT,MATCH($A488,'Knowledge - Percentages'!$B:$B,0),'Data - Knowledge'!BI$8)/100</f>
        <v>0.13699999999999998</v>
      </c>
      <c r="BJ488" s="380">
        <f t="array" aca="true" ref="BJ488">INDEX(KM_PCT,MATCH($A488,'Knowledge - Percentages'!$B:$B,0),'Data - Knowledge'!BJ$8)/100</f>
        <v>0.096</v>
      </c>
      <c r="BK488" s="380">
        <f t="array" aca="true" ref="BK488">INDEX(KM_PCT,MATCH($A488,'Knowledge - Percentages'!$B:$B,0),'Data - Knowledge'!BK$8)/100</f>
        <v>0.133</v>
      </c>
      <c r="BL488" s="380">
        <f t="array" aca="true" ref="BL488">INDEX(KM_PCT,MATCH($A488,'Knowledge - Percentages'!$B:$B,0),'Data - Knowledge'!BL$8)/100</f>
        <v>0.249</v>
      </c>
      <c r="BM488" s="380">
        <f t="array" aca="true" ref="BM488">INDEX(KM_PCT,MATCH($A488,'Knowledge - Percentages'!$B:$B,0),'Data - Knowledge'!BM$8)/100</f>
        <v>0.133</v>
      </c>
      <c r="BN488" s="380">
        <f t="array" aca="true" ref="BN488">INDEX(KM_PCT,MATCH($A488,'Knowledge - Percentages'!$B:$B,0),'Data - Knowledge'!BN$8)/100</f>
        <v>0.106</v>
      </c>
      <c r="BO488" s="380">
        <f t="array" aca="true" ref="BO488">INDEX(KM_PCT,MATCH($A488,'Knowledge - Percentages'!$B:$B,0),'Data - Knowledge'!BO$8)/100</f>
        <v>0.11900000000000001</v>
      </c>
      <c r="BP488" s="380">
        <f t="array" aca="true" ref="BP488">INDEX(KM_PCT,MATCH($A488,'Knowledge - Percentages'!$B:$B,0),'Data - Knowledge'!BP$8)/100</f>
        <v>0.11199999999999999</v>
      </c>
      <c r="BQ488" s="380">
        <f t="array" aca="true" ref="BQ488">INDEX(KM_PCT,MATCH($A488,'Knowledge - Percentages'!$B:$B,0),'Data - Knowledge'!BQ$8)/100</f>
        <v>0.11900000000000001</v>
      </c>
    </row>
    <row r="489" spans="1:69">
      <c r="A489" t="s">
        <v>1492</v>
      </c>
      <c r="B489" t="s">
        <v>179</v>
      </c>
      <c r="C489" t="s">
        <v>1482</v>
      </c>
      <c r="D489" t="s">
        <v>1493</v>
      </c>
      <c r="E489" s="373">
        <f>SUMPRODUCT($K$2:$BQ$2,$K489:$BQ489)/$J$2</f>
        <v>0.35328787878787882</v>
      </c>
      <c r="F489" s="379">
        <f>SUMPRODUCT($K$2:$BQ$2,$K489:$BQ489)</f>
        <v>93.268</v>
      </c>
      <c r="G489" s="373">
        <f>SUMPRODUCT($K$3:$BQ$3,$K489:$BQ489)/$J$3</f>
        <v>0.33784989733059545</v>
      </c>
      <c r="H489" s="379">
        <f>SUMPRODUCT($K$3:$BQ$3,$K489:$BQ489)</f>
        <v>3290.6579999999994</v>
      </c>
      <c r="I489" s="373">
        <f>CORREL($K$4:$BQ$4,$K489:$BQ489)</f>
        <v>0.35318303949464031</v>
      </c>
      <c r="J489" s="379">
        <f>$E489/$G489*100</f>
        <v>104.56947939876888</v>
      </c>
      <c r="K489" s="380">
        <f t="array" aca="true" ref="K489">INDEX(KM_PCT,MATCH($A489,'Knowledge - Percentages'!$B:$B,0),'Data - Knowledge'!K$8)/100</f>
        <v>0.309</v>
      </c>
      <c r="L489" s="380">
        <f t="array" aca="true" ref="L489">INDEX(KM_PCT,MATCH($A489,'Knowledge - Percentages'!$B:$B,0),'Data - Knowledge'!L$8)/100</f>
        <v>0.306</v>
      </c>
      <c r="M489" s="380">
        <f t="array" aca="true" ref="M489">INDEX(KM_PCT,MATCH($A489,'Knowledge - Percentages'!$B:$B,0),'Data - Knowledge'!M$8)/100</f>
        <v>0.309</v>
      </c>
      <c r="N489" s="380">
        <f t="array" aca="true" ref="N489">INDEX(KM_PCT,MATCH($A489,'Knowledge - Percentages'!$B:$B,0),'Data - Knowledge'!N$8)/100</f>
        <v>0.33299999999999996</v>
      </c>
      <c r="O489" s="380">
        <f t="array" aca="true" ref="O489">INDEX(KM_PCT,MATCH($A489,'Knowledge - Percentages'!$B:$B,0),'Data - Knowledge'!O$8)/100</f>
        <v>0.311</v>
      </c>
      <c r="P489" s="380">
        <f t="array" aca="true" ref="P489">INDEX(KM_PCT,MATCH($A489,'Knowledge - Percentages'!$B:$B,0),'Data - Knowledge'!P$8)/100</f>
        <v>0.375</v>
      </c>
      <c r="Q489" s="380">
        <f t="array" aca="true" ref="Q489">INDEX(KM_PCT,MATCH($A489,'Knowledge - Percentages'!$B:$B,0),'Data - Knowledge'!Q$8)/100</f>
        <v>0.28800000000000003</v>
      </c>
      <c r="R489" s="380">
        <f t="array" aca="true" ref="R489">INDEX(KM_PCT,MATCH($A489,'Knowledge - Percentages'!$B:$B,0),'Data - Knowledge'!R$8)/100</f>
        <v>0.314</v>
      </c>
      <c r="S489" s="380">
        <f t="array" aca="true" ref="S489">INDEX(KM_PCT,MATCH($A489,'Knowledge - Percentages'!$B:$B,0),'Data - Knowledge'!S$8)/100</f>
        <v>0.33299999999999996</v>
      </c>
      <c r="T489" s="380">
        <f t="array" aca="true" ref="T489">INDEX(KM_PCT,MATCH($A489,'Knowledge - Percentages'!$B:$B,0),'Data - Knowledge'!T$8)/100</f>
        <v>0.325</v>
      </c>
      <c r="U489" s="380">
        <f t="array" aca="true" ref="U489">INDEX(KM_PCT,MATCH($A489,'Knowledge - Percentages'!$B:$B,0),'Data - Knowledge'!U$8)/100</f>
        <v>0.33299999999999996</v>
      </c>
      <c r="V489" s="380">
        <f t="array" aca="true" ref="V489">INDEX(KM_PCT,MATCH($A489,'Knowledge - Percentages'!$B:$B,0),'Data - Knowledge'!V$8)/100</f>
        <v>0.373</v>
      </c>
      <c r="W489" s="380">
        <f t="array" aca="true" ref="W489">INDEX(KM_PCT,MATCH($A489,'Knowledge - Percentages'!$B:$B,0),'Data - Knowledge'!W$8)/100</f>
        <v>0.33299999999999996</v>
      </c>
      <c r="X489" s="380">
        <f t="array" aca="true" ref="X489">INDEX(KM_PCT,MATCH($A489,'Knowledge - Percentages'!$B:$B,0),'Data - Knowledge'!X$8)/100</f>
        <v>0.247</v>
      </c>
      <c r="Y489" s="380">
        <f t="array" aca="true" ref="Y489">INDEX(KM_PCT,MATCH($A489,'Knowledge - Percentages'!$B:$B,0),'Data - Knowledge'!Y$8)/100</f>
        <v>0.24600000000000002</v>
      </c>
      <c r="Z489" s="380">
        <f t="array" aca="true" ref="Z489">INDEX(KM_PCT,MATCH($A489,'Knowledge - Percentages'!$B:$B,0),'Data - Knowledge'!Z$8)/100</f>
        <v>0.247</v>
      </c>
      <c r="AA489" s="380">
        <f t="array" aca="true" ref="AA489">INDEX(KM_PCT,MATCH($A489,'Knowledge - Percentages'!$B:$B,0),'Data - Knowledge'!AA$8)/100</f>
        <v>0.235</v>
      </c>
      <c r="AB489" s="380">
        <f t="array" aca="true" ref="AB489">INDEX(KM_PCT,MATCH($A489,'Knowledge - Percentages'!$B:$B,0),'Data - Knowledge'!AB$8)/100</f>
        <v>0.29600000000000004</v>
      </c>
      <c r="AC489" s="380">
        <f t="array" aca="true" ref="AC489">INDEX(KM_PCT,MATCH($A489,'Knowledge - Percentages'!$B:$B,0),'Data - Knowledge'!AC$8)/100</f>
        <v>0.29600000000000004</v>
      </c>
      <c r="AD489" s="380">
        <f t="array" aca="true" ref="AD489">INDEX(KM_PCT,MATCH($A489,'Knowledge - Percentages'!$B:$B,0),'Data - Knowledge'!AD$8)/100</f>
        <v>0.298</v>
      </c>
      <c r="AE489" s="380">
        <f t="array" aca="true" ref="AE489">INDEX(KM_PCT,MATCH($A489,'Knowledge - Percentages'!$B:$B,0),'Data - Knowledge'!AE$8)/100</f>
        <v>0.405</v>
      </c>
      <c r="AF489" s="380">
        <f t="array" aca="true" ref="AF489">INDEX(KM_PCT,MATCH($A489,'Knowledge - Percentages'!$B:$B,0),'Data - Knowledge'!AF$8)/100</f>
        <v>0.374</v>
      </c>
      <c r="AG489" s="380">
        <f t="array" aca="true" ref="AG489">INDEX(KM_PCT,MATCH($A489,'Knowledge - Percentages'!$B:$B,0),'Data - Knowledge'!AG$8)/100</f>
        <v>0.374</v>
      </c>
      <c r="AH489" s="380">
        <f t="array" aca="true" ref="AH489">INDEX(KM_PCT,MATCH($A489,'Knowledge - Percentages'!$B:$B,0),'Data - Knowledge'!AH$8)/100</f>
        <v>0.33799999999999997</v>
      </c>
      <c r="AI489" s="380">
        <f t="array" aca="true" ref="AI489">INDEX(KM_PCT,MATCH($A489,'Knowledge - Percentages'!$B:$B,0),'Data - Knowledge'!AI$8)/100</f>
        <v>0.335</v>
      </c>
      <c r="AJ489" s="380">
        <f t="array" aca="true" ref="AJ489">INDEX(KM_PCT,MATCH($A489,'Knowledge - Percentages'!$B:$B,0),'Data - Knowledge'!AJ$8)/100</f>
        <v>0.33299999999999996</v>
      </c>
      <c r="AK489" s="380">
        <f t="array" aca="true" ref="AK489">INDEX(KM_PCT,MATCH($A489,'Knowledge - Percentages'!$B:$B,0),'Data - Knowledge'!AK$8)/100</f>
        <v>0.396</v>
      </c>
      <c r="AL489" s="380">
        <f t="array" aca="true" ref="AL489">INDEX(KM_PCT,MATCH($A489,'Knowledge - Percentages'!$B:$B,0),'Data - Knowledge'!AL$8)/100</f>
        <v>0.321</v>
      </c>
      <c r="AM489" s="380">
        <f t="array" aca="true" ref="AM489">INDEX(KM_PCT,MATCH($A489,'Knowledge - Percentages'!$B:$B,0),'Data - Knowledge'!AM$8)/100</f>
        <v>0.355</v>
      </c>
      <c r="AN489" s="380">
        <f t="array" aca="true" ref="AN489">INDEX(KM_PCT,MATCH($A489,'Knowledge - Percentages'!$B:$B,0),'Data - Knowledge'!AN$8)/100</f>
        <v>0.35600000000000004</v>
      </c>
      <c r="AO489" s="380">
        <f t="array" aca="true" ref="AO489">INDEX(KM_PCT,MATCH($A489,'Knowledge - Percentages'!$B:$B,0),'Data - Knowledge'!AO$8)/100</f>
        <v>0.355</v>
      </c>
      <c r="AP489" s="380">
        <f t="array" aca="true" ref="AP489">INDEX(KM_PCT,MATCH($A489,'Knowledge - Percentages'!$B:$B,0),'Data - Knowledge'!AP$8)/100</f>
        <v>0.311</v>
      </c>
      <c r="AQ489" s="380">
        <f t="array" aca="true" ref="AQ489">INDEX(KM_PCT,MATCH($A489,'Knowledge - Percentages'!$B:$B,0),'Data - Knowledge'!AQ$8)/100</f>
        <v>0.326</v>
      </c>
      <c r="AR489" s="380">
        <f t="array" aca="true" ref="AR489">INDEX(KM_PCT,MATCH($A489,'Knowledge - Percentages'!$B:$B,0),'Data - Knowledge'!AR$8)/100</f>
        <v>0.26</v>
      </c>
      <c r="AS489" s="380">
        <f t="array" aca="true" ref="AS489">INDEX(KM_PCT,MATCH($A489,'Knowledge - Percentages'!$B:$B,0),'Data - Knowledge'!AS$8)/100</f>
        <v>0.26</v>
      </c>
      <c r="AT489" s="380">
        <f t="array" aca="true" ref="AT489">INDEX(KM_PCT,MATCH($A489,'Knowledge - Percentages'!$B:$B,0),'Data - Knowledge'!AT$8)/100</f>
        <v>0.26</v>
      </c>
      <c r="AU489" s="380">
        <f t="array" aca="true" ref="AU489">INDEX(KM_PCT,MATCH($A489,'Knowledge - Percentages'!$B:$B,0),'Data - Knowledge'!AU$8)/100</f>
        <v>0.353</v>
      </c>
      <c r="AV489" s="380">
        <f t="array" aca="true" ref="AV489">INDEX(KM_PCT,MATCH($A489,'Knowledge - Percentages'!$B:$B,0),'Data - Knowledge'!AV$8)/100</f>
        <v>0.373</v>
      </c>
      <c r="AW489" s="380">
        <f t="array" aca="true" ref="AW489">INDEX(KM_PCT,MATCH($A489,'Knowledge - Percentages'!$B:$B,0),'Data - Knowledge'!AW$8)/100</f>
        <v>0.389</v>
      </c>
      <c r="AX489" s="380">
        <f t="array" aca="true" ref="AX489">INDEX(KM_PCT,MATCH($A489,'Knowledge - Percentages'!$B:$B,0),'Data - Knowledge'!AX$8)/100</f>
        <v>0.373</v>
      </c>
      <c r="AY489" s="380">
        <f t="array" aca="true" ref="AY489">INDEX(KM_PCT,MATCH($A489,'Knowledge - Percentages'!$B:$B,0),'Data - Knowledge'!AY$8)/100</f>
        <v>0.306</v>
      </c>
      <c r="AZ489" s="380">
        <f t="array" aca="true" ref="AZ489">INDEX(KM_PCT,MATCH($A489,'Knowledge - Percentages'!$B:$B,0),'Data - Knowledge'!AZ$8)/100</f>
        <v>0.344</v>
      </c>
      <c r="BA489" s="380">
        <f t="array" aca="true" ref="BA489">INDEX(KM_PCT,MATCH($A489,'Knowledge - Percentages'!$B:$B,0),'Data - Knowledge'!BA$8)/100</f>
        <v>0.344</v>
      </c>
      <c r="BB489" s="380">
        <f t="array" aca="true" ref="BB489">INDEX(KM_PCT,MATCH($A489,'Knowledge - Percentages'!$B:$B,0),'Data - Knowledge'!BB$8)/100</f>
        <v>0.39299999999999996</v>
      </c>
      <c r="BC489" s="380">
        <f t="array" aca="true" ref="BC489">INDEX(KM_PCT,MATCH($A489,'Knowledge - Percentages'!$B:$B,0),'Data - Knowledge'!BC$8)/100</f>
        <v>0.344</v>
      </c>
      <c r="BD489" s="380">
        <f t="array" aca="true" ref="BD489">INDEX(KM_PCT,MATCH($A489,'Knowledge - Percentages'!$B:$B,0),'Data - Knowledge'!BD$8)/100</f>
        <v>0.344</v>
      </c>
      <c r="BE489" s="380">
        <f t="array" aca="true" ref="BE489">INDEX(KM_PCT,MATCH($A489,'Knowledge - Percentages'!$B:$B,0),'Data - Knowledge'!BE$8)/100</f>
        <v>0.344</v>
      </c>
      <c r="BF489" s="380">
        <f t="array" aca="true" ref="BF489">INDEX(KM_PCT,MATCH($A489,'Knowledge - Percentages'!$B:$B,0),'Data - Knowledge'!BF$8)/100</f>
        <v>0.324</v>
      </c>
      <c r="BG489" s="380">
        <f t="array" aca="true" ref="BG489">INDEX(KM_PCT,MATCH($A489,'Knowledge - Percentages'!$B:$B,0),'Data - Knowledge'!BG$8)/100</f>
        <v>0.32899999999999996</v>
      </c>
      <c r="BH489" s="380">
        <f t="array" aca="true" ref="BH489">INDEX(KM_PCT,MATCH($A489,'Knowledge - Percentages'!$B:$B,0),'Data - Knowledge'!BH$8)/100</f>
        <v>0.34</v>
      </c>
      <c r="BI489" s="380">
        <f t="array" aca="true" ref="BI489">INDEX(KM_PCT,MATCH($A489,'Knowledge - Percentages'!$B:$B,0),'Data - Knowledge'!BI$8)/100</f>
        <v>0.373</v>
      </c>
      <c r="BJ489" s="380">
        <f t="array" aca="true" ref="BJ489">INDEX(KM_PCT,MATCH($A489,'Knowledge - Percentages'!$B:$B,0),'Data - Knowledge'!BJ$8)/100</f>
        <v>0.364</v>
      </c>
      <c r="BK489" s="380">
        <f t="array" aca="true" ref="BK489">INDEX(KM_PCT,MATCH($A489,'Knowledge - Percentages'!$B:$B,0),'Data - Knowledge'!BK$8)/100</f>
        <v>0.302</v>
      </c>
      <c r="BL489" s="380">
        <f t="array" aca="true" ref="BL489">INDEX(KM_PCT,MATCH($A489,'Knowledge - Percentages'!$B:$B,0),'Data - Knowledge'!BL$8)/100</f>
        <v>0.299</v>
      </c>
      <c r="BM489" s="380">
        <f t="array" aca="true" ref="BM489">INDEX(KM_PCT,MATCH($A489,'Knowledge - Percentages'!$B:$B,0),'Data - Knowledge'!BM$8)/100</f>
        <v>0.264</v>
      </c>
      <c r="BN489" s="380">
        <f t="array" aca="true" ref="BN489">INDEX(KM_PCT,MATCH($A489,'Knowledge - Percentages'!$B:$B,0),'Data - Knowledge'!BN$8)/100</f>
        <v>0.32299999999999995</v>
      </c>
      <c r="BO489" s="380">
        <f t="array" aca="true" ref="BO489">INDEX(KM_PCT,MATCH($A489,'Knowledge - Percentages'!$B:$B,0),'Data - Knowledge'!BO$8)/100</f>
        <v>0.304</v>
      </c>
      <c r="BP489" s="380">
        <f t="array" aca="true" ref="BP489">INDEX(KM_PCT,MATCH($A489,'Knowledge - Percentages'!$B:$B,0),'Data - Knowledge'!BP$8)/100</f>
        <v>0.32299999999999995</v>
      </c>
      <c r="BQ489" s="380">
        <f t="array" aca="true" ref="BQ489">INDEX(KM_PCT,MATCH($A489,'Knowledge - Percentages'!$B:$B,0),'Data - Knowledge'!BQ$8)/100</f>
        <v>0.284</v>
      </c>
    </row>
    <row r="490" spans="1:69">
      <c r="A490" t="s">
        <v>1494</v>
      </c>
      <c r="B490" t="s">
        <v>179</v>
      </c>
      <c r="C490" t="s">
        <v>1482</v>
      </c>
      <c r="D490" t="s">
        <v>1495</v>
      </c>
      <c r="E490" s="373">
        <f>SUMPRODUCT($K$2:$BQ$2,$K490:$BQ490)/$J$2</f>
        <v>0.33435984848484851</v>
      </c>
      <c r="F490" s="379">
        <f>SUMPRODUCT($K$2:$BQ$2,$K490:$BQ490)</f>
        <v>88.271</v>
      </c>
      <c r="G490" s="373">
        <f>SUMPRODUCT($K$3:$BQ$3,$K490:$BQ490)/$J$3</f>
        <v>0.45559650924024653</v>
      </c>
      <c r="H490" s="379">
        <f>SUMPRODUCT($K$3:$BQ$3,$K490:$BQ490)</f>
        <v>4437.5100000000011</v>
      </c>
      <c r="I490" s="373">
        <f>CORREL($K$4:$BQ$4,$K490:$BQ490)</f>
        <v>-0.51508596807838947</v>
      </c>
      <c r="J490" s="379">
        <f>$E490/$G490*100</f>
        <v>73.38946671089019</v>
      </c>
      <c r="K490" s="380">
        <f t="array" aca="true" ref="K490">INDEX(KM_PCT,MATCH($A490,'Knowledge - Percentages'!$B:$B,0),'Data - Knowledge'!K$8)/100</f>
        <v>0.65599999999999992</v>
      </c>
      <c r="L490" s="380">
        <f t="array" aca="true" ref="L490">INDEX(KM_PCT,MATCH($A490,'Knowledge - Percentages'!$B:$B,0),'Data - Knowledge'!L$8)/100</f>
        <v>0.65599999999999992</v>
      </c>
      <c r="M490" s="380">
        <f t="array" aca="true" ref="M490">INDEX(KM_PCT,MATCH($A490,'Knowledge - Percentages'!$B:$B,0),'Data - Knowledge'!M$8)/100</f>
        <v>0.65599999999999992</v>
      </c>
      <c r="N490" s="380">
        <f t="array" aca="true" ref="N490">INDEX(KM_PCT,MATCH($A490,'Knowledge - Percentages'!$B:$B,0),'Data - Knowledge'!N$8)/100</f>
        <v>0.54299999999999993</v>
      </c>
      <c r="O490" s="380">
        <f t="array" aca="true" ref="O490">INDEX(KM_PCT,MATCH($A490,'Knowledge - Percentages'!$B:$B,0),'Data - Knowledge'!O$8)/100</f>
        <v>0.54299999999999993</v>
      </c>
      <c r="P490" s="380">
        <f t="array" aca="true" ref="P490">INDEX(KM_PCT,MATCH($A490,'Knowledge - Percentages'!$B:$B,0),'Data - Knowledge'!P$8)/100</f>
        <v>0.483</v>
      </c>
      <c r="Q490" s="380">
        <f t="array" aca="true" ref="Q490">INDEX(KM_PCT,MATCH($A490,'Knowledge - Percentages'!$B:$B,0),'Data - Knowledge'!Q$8)/100</f>
        <v>0.642</v>
      </c>
      <c r="R490" s="380">
        <f t="array" aca="true" ref="R490">INDEX(KM_PCT,MATCH($A490,'Knowledge - Percentages'!$B:$B,0),'Data - Knowledge'!R$8)/100</f>
        <v>0.608</v>
      </c>
      <c r="S490" s="380">
        <f t="array" aca="true" ref="S490">INDEX(KM_PCT,MATCH($A490,'Knowledge - Percentages'!$B:$B,0),'Data - Knowledge'!S$8)/100</f>
        <v>0.54799999999999993</v>
      </c>
      <c r="T490" s="380">
        <f t="array" aca="true" ref="T490">INDEX(KM_PCT,MATCH($A490,'Knowledge - Percentages'!$B:$B,0),'Data - Knowledge'!T$8)/100</f>
        <v>0.49</v>
      </c>
      <c r="U490" s="380">
        <f t="array" aca="true" ref="U490">INDEX(KM_PCT,MATCH($A490,'Knowledge - Percentages'!$B:$B,0),'Data - Knowledge'!U$8)/100</f>
        <v>0.49200000000000005</v>
      </c>
      <c r="V490" s="380">
        <f t="array" aca="true" ref="V490">INDEX(KM_PCT,MATCH($A490,'Knowledge - Percentages'!$B:$B,0),'Data - Knowledge'!V$8)/100</f>
        <v>0.467</v>
      </c>
      <c r="W490" s="380">
        <f t="array" aca="true" ref="W490">INDEX(KM_PCT,MATCH($A490,'Knowledge - Percentages'!$B:$B,0),'Data - Knowledge'!W$8)/100</f>
        <v>0.49200000000000005</v>
      </c>
      <c r="X490" s="380">
        <f t="array" aca="true" ref="X490">INDEX(KM_PCT,MATCH($A490,'Knowledge - Percentages'!$B:$B,0),'Data - Knowledge'!X$8)/100</f>
        <v>0.711</v>
      </c>
      <c r="Y490" s="380">
        <f t="array" aca="true" ref="Y490">INDEX(KM_PCT,MATCH($A490,'Knowledge - Percentages'!$B:$B,0),'Data - Knowledge'!Y$8)/100</f>
        <v>0.711</v>
      </c>
      <c r="Z490" s="380">
        <f t="array" aca="true" ref="Z490">INDEX(KM_PCT,MATCH($A490,'Knowledge - Percentages'!$B:$B,0),'Data - Knowledge'!Z$8)/100</f>
        <v>0.72900000000000009</v>
      </c>
      <c r="AA490" s="380">
        <f t="array" aca="true" ref="AA490">INDEX(KM_PCT,MATCH($A490,'Knowledge - Percentages'!$B:$B,0),'Data - Knowledge'!AA$8)/100</f>
        <v>0.711</v>
      </c>
      <c r="AB490" s="380">
        <f t="array" aca="true" ref="AB490">INDEX(KM_PCT,MATCH($A490,'Knowledge - Percentages'!$B:$B,0),'Data - Knowledge'!AB$8)/100</f>
        <v>0.503</v>
      </c>
      <c r="AC490" s="380">
        <f t="array" aca="true" ref="AC490">INDEX(KM_PCT,MATCH($A490,'Knowledge - Percentages'!$B:$B,0),'Data - Knowledge'!AC$8)/100</f>
        <v>0.546</v>
      </c>
      <c r="AD490" s="380">
        <f t="array" aca="true" ref="AD490">INDEX(KM_PCT,MATCH($A490,'Knowledge - Percentages'!$B:$B,0),'Data - Knowledge'!AD$8)/100</f>
        <v>0.634</v>
      </c>
      <c r="AE490" s="380">
        <f t="array" aca="true" ref="AE490">INDEX(KM_PCT,MATCH($A490,'Knowledge - Percentages'!$B:$B,0),'Data - Knowledge'!AE$8)/100</f>
        <v>0.39</v>
      </c>
      <c r="AF490" s="380">
        <f t="array" aca="true" ref="AF490">INDEX(KM_PCT,MATCH($A490,'Knowledge - Percentages'!$B:$B,0),'Data - Knowledge'!AF$8)/100</f>
        <v>0.39</v>
      </c>
      <c r="AG490" s="380">
        <f t="array" aca="true" ref="AG490">INDEX(KM_PCT,MATCH($A490,'Knowledge - Percentages'!$B:$B,0),'Data - Knowledge'!AG$8)/100</f>
        <v>0.386</v>
      </c>
      <c r="AH490" s="380">
        <f t="array" aca="true" ref="AH490">INDEX(KM_PCT,MATCH($A490,'Knowledge - Percentages'!$B:$B,0),'Data - Knowledge'!AH$8)/100</f>
        <v>0.467</v>
      </c>
      <c r="AI490" s="380">
        <f t="array" aca="true" ref="AI490">INDEX(KM_PCT,MATCH($A490,'Knowledge - Percentages'!$B:$B,0),'Data - Knowledge'!AI$8)/100</f>
        <v>0.42700000000000005</v>
      </c>
      <c r="AJ490" s="380">
        <f t="array" aca="true" ref="AJ490">INDEX(KM_PCT,MATCH($A490,'Knowledge - Percentages'!$B:$B,0),'Data - Knowledge'!AJ$8)/100</f>
        <v>0.46399999999999997</v>
      </c>
      <c r="AK490" s="380">
        <f t="array" aca="true" ref="AK490">INDEX(KM_PCT,MATCH($A490,'Knowledge - Percentages'!$B:$B,0),'Data - Knowledge'!AK$8)/100</f>
        <v>0.405</v>
      </c>
      <c r="AL490" s="380">
        <f t="array" aca="true" ref="AL490">INDEX(KM_PCT,MATCH($A490,'Knowledge - Percentages'!$B:$B,0),'Data - Knowledge'!AL$8)/100</f>
        <v>0.519</v>
      </c>
      <c r="AM490" s="380">
        <f t="array" aca="true" ref="AM490">INDEX(KM_PCT,MATCH($A490,'Knowledge - Percentages'!$B:$B,0),'Data - Knowledge'!AM$8)/100</f>
        <v>0.45</v>
      </c>
      <c r="AN490" s="380">
        <f t="array" aca="true" ref="AN490">INDEX(KM_PCT,MATCH($A490,'Knowledge - Percentages'!$B:$B,0),'Data - Knowledge'!AN$8)/100</f>
        <v>0.395</v>
      </c>
      <c r="AO490" s="380">
        <f t="array" aca="true" ref="AO490">INDEX(KM_PCT,MATCH($A490,'Knowledge - Percentages'!$B:$B,0),'Data - Knowledge'!AO$8)/100</f>
        <v>0.43799999999999994</v>
      </c>
      <c r="AP490" s="380">
        <f t="array" aca="true" ref="AP490">INDEX(KM_PCT,MATCH($A490,'Knowledge - Percentages'!$B:$B,0),'Data - Knowledge'!AP$8)/100</f>
        <v>0.475</v>
      </c>
      <c r="AQ490" s="380">
        <f t="array" aca="true" ref="AQ490">INDEX(KM_PCT,MATCH($A490,'Knowledge - Percentages'!$B:$B,0),'Data - Knowledge'!AQ$8)/100</f>
        <v>0.45899999999999996</v>
      </c>
      <c r="AR490" s="380">
        <f t="array" aca="true" ref="AR490">INDEX(KM_PCT,MATCH($A490,'Knowledge - Percentages'!$B:$B,0),'Data - Knowledge'!AR$8)/100</f>
        <v>0.624</v>
      </c>
      <c r="AS490" s="380">
        <f t="array" aca="true" ref="AS490">INDEX(KM_PCT,MATCH($A490,'Knowledge - Percentages'!$B:$B,0),'Data - Knowledge'!AS$8)/100</f>
        <v>0.54299999999999993</v>
      </c>
      <c r="AT490" s="380">
        <f t="array" aca="true" ref="AT490">INDEX(KM_PCT,MATCH($A490,'Knowledge - Percentages'!$B:$B,0),'Data - Knowledge'!AT$8)/100</f>
        <v>0.524</v>
      </c>
      <c r="AU490" s="380">
        <f t="array" aca="true" ref="AU490">INDEX(KM_PCT,MATCH($A490,'Knowledge - Percentages'!$B:$B,0),'Data - Knowledge'!AU$8)/100</f>
        <v>0.386</v>
      </c>
      <c r="AV490" s="380">
        <f t="array" aca="true" ref="AV490">INDEX(KM_PCT,MATCH($A490,'Knowledge - Percentages'!$B:$B,0),'Data - Knowledge'!AV$8)/100</f>
        <v>0.33399999999999996</v>
      </c>
      <c r="AW490" s="380">
        <f t="array" aca="true" ref="AW490">INDEX(KM_PCT,MATCH($A490,'Knowledge - Percentages'!$B:$B,0),'Data - Knowledge'!AW$8)/100</f>
        <v>0.327</v>
      </c>
      <c r="AX490" s="380">
        <f t="array" aca="true" ref="AX490">INDEX(KM_PCT,MATCH($A490,'Knowledge - Percentages'!$B:$B,0),'Data - Knowledge'!AX$8)/100</f>
        <v>0.462</v>
      </c>
      <c r="AY490" s="380">
        <f t="array" aca="true" ref="AY490">INDEX(KM_PCT,MATCH($A490,'Knowledge - Percentages'!$B:$B,0),'Data - Knowledge'!AY$8)/100</f>
        <v>0.38299999999999995</v>
      </c>
      <c r="AZ490" s="380">
        <f t="array" aca="true" ref="AZ490">INDEX(KM_PCT,MATCH($A490,'Knowledge - Percentages'!$B:$B,0),'Data - Knowledge'!AZ$8)/100</f>
        <v>0.40399999999999997</v>
      </c>
      <c r="BA490" s="380">
        <f t="array" aca="true" ref="BA490">INDEX(KM_PCT,MATCH($A490,'Knowledge - Percentages'!$B:$B,0),'Data - Knowledge'!BA$8)/100</f>
        <v>0.331</v>
      </c>
      <c r="BB490" s="380">
        <f t="array" aca="true" ref="BB490">INDEX(KM_PCT,MATCH($A490,'Knowledge - Percentages'!$B:$B,0),'Data - Knowledge'!BB$8)/100</f>
        <v>0.275</v>
      </c>
      <c r="BC490" s="380">
        <f t="array" aca="true" ref="BC490">INDEX(KM_PCT,MATCH($A490,'Knowledge - Percentages'!$B:$B,0),'Data - Knowledge'!BC$8)/100</f>
        <v>0.287</v>
      </c>
      <c r="BD490" s="380">
        <f t="array" aca="true" ref="BD490">INDEX(KM_PCT,MATCH($A490,'Knowledge - Percentages'!$B:$B,0),'Data - Knowledge'!BD$8)/100</f>
        <v>0.319</v>
      </c>
      <c r="BE490" s="380">
        <f t="array" aca="true" ref="BE490">INDEX(KM_PCT,MATCH($A490,'Knowledge - Percentages'!$B:$B,0),'Data - Knowledge'!BE$8)/100</f>
        <v>0.287</v>
      </c>
      <c r="BF490" s="380">
        <f t="array" aca="true" ref="BF490">INDEX(KM_PCT,MATCH($A490,'Knowledge - Percentages'!$B:$B,0),'Data - Knowledge'!BF$8)/100</f>
        <v>0.265</v>
      </c>
      <c r="BG490" s="380">
        <f t="array" aca="true" ref="BG490">INDEX(KM_PCT,MATCH($A490,'Knowledge - Percentages'!$B:$B,0),'Data - Knowledge'!BG$8)/100</f>
        <v>0.345</v>
      </c>
      <c r="BH490" s="380">
        <f t="array" aca="true" ref="BH490">INDEX(KM_PCT,MATCH($A490,'Knowledge - Percentages'!$B:$B,0),'Data - Knowledge'!BH$8)/100</f>
        <v>0.38799999999999996</v>
      </c>
      <c r="BI490" s="380">
        <f t="array" aca="true" ref="BI490">INDEX(KM_PCT,MATCH($A490,'Knowledge - Percentages'!$B:$B,0),'Data - Knowledge'!BI$8)/100</f>
        <v>0.327</v>
      </c>
      <c r="BJ490" s="380">
        <f t="array" aca="true" ref="BJ490">INDEX(KM_PCT,MATCH($A490,'Knowledge - Percentages'!$B:$B,0),'Data - Knowledge'!BJ$8)/100</f>
        <v>0.292</v>
      </c>
      <c r="BK490" s="380">
        <f t="array" aca="true" ref="BK490">INDEX(KM_PCT,MATCH($A490,'Knowledge - Percentages'!$B:$B,0),'Data - Knowledge'!BK$8)/100</f>
        <v>0.46799999999999997</v>
      </c>
      <c r="BL490" s="380">
        <f t="array" aca="true" ref="BL490">INDEX(KM_PCT,MATCH($A490,'Knowledge - Percentages'!$B:$B,0),'Data - Knowledge'!BL$8)/100</f>
        <v>0.62</v>
      </c>
      <c r="BM490" s="380">
        <f t="array" aca="true" ref="BM490">INDEX(KM_PCT,MATCH($A490,'Knowledge - Percentages'!$B:$B,0),'Data - Knowledge'!BM$8)/100</f>
        <v>0.43</v>
      </c>
      <c r="BN490" s="380">
        <f t="array" aca="true" ref="BN490">INDEX(KM_PCT,MATCH($A490,'Knowledge - Percentages'!$B:$B,0),'Data - Knowledge'!BN$8)/100</f>
        <v>0.295</v>
      </c>
      <c r="BO490" s="380">
        <f t="array" aca="true" ref="BO490">INDEX(KM_PCT,MATCH($A490,'Knowledge - Percentages'!$B:$B,0),'Data - Knowledge'!BO$8)/100</f>
        <v>0.348</v>
      </c>
      <c r="BP490" s="380">
        <f t="array" aca="true" ref="BP490">INDEX(KM_PCT,MATCH($A490,'Knowledge - Percentages'!$B:$B,0),'Data - Knowledge'!BP$8)/100</f>
        <v>0.28</v>
      </c>
      <c r="BQ490" s="380">
        <f t="array" aca="true" ref="BQ490">INDEX(KM_PCT,MATCH($A490,'Knowledge - Percentages'!$B:$B,0),'Data - Knowledge'!BQ$8)/100</f>
        <v>0.29600000000000004</v>
      </c>
    </row>
    <row r="491" spans="1:69">
      <c r="A491" t="s">
        <v>1496</v>
      </c>
      <c r="B491" t="s">
        <v>179</v>
      </c>
      <c r="C491" t="s">
        <v>1482</v>
      </c>
      <c r="D491" t="s">
        <v>780</v>
      </c>
      <c r="E491" s="373">
        <f>SUMPRODUCT($K$2:$BQ$2,$K491:$BQ491)/$J$2</f>
        <v>0.55492803030303017</v>
      </c>
      <c r="F491" s="379">
        <f>SUMPRODUCT($K$2:$BQ$2,$K491:$BQ491)</f>
        <v>146.50099999999998</v>
      </c>
      <c r="G491" s="373">
        <f>SUMPRODUCT($K$3:$BQ$3,$K491:$BQ491)/$J$3</f>
        <v>0.622254517453799</v>
      </c>
      <c r="H491" s="379">
        <f>SUMPRODUCT($K$3:$BQ$3,$K491:$BQ491)</f>
        <v>6060.7590000000018</v>
      </c>
      <c r="I491" s="373">
        <f>CORREL($K$4:$BQ$4,$K491:$BQ491)</f>
        <v>-0.55311386466448942</v>
      </c>
      <c r="J491" s="379">
        <f>$E491/$G491*100</f>
        <v>89.18023328681295</v>
      </c>
      <c r="K491" s="380">
        <f t="array" aca="true" ref="K491">INDEX(KM_PCT,MATCH($A491,'Knowledge - Percentages'!$B:$B,0),'Data - Knowledge'!K$8)/100</f>
        <v>0.69700000000000006</v>
      </c>
      <c r="L491" s="380">
        <f t="array" aca="true" ref="L491">INDEX(KM_PCT,MATCH($A491,'Knowledge - Percentages'!$B:$B,0),'Data - Knowledge'!L$8)/100</f>
        <v>0.69700000000000006</v>
      </c>
      <c r="M491" s="380">
        <f t="array" aca="true" ref="M491">INDEX(KM_PCT,MATCH($A491,'Knowledge - Percentages'!$B:$B,0),'Data - Knowledge'!M$8)/100</f>
        <v>0.7</v>
      </c>
      <c r="N491" s="380">
        <f t="array" aca="true" ref="N491">INDEX(KM_PCT,MATCH($A491,'Knowledge - Percentages'!$B:$B,0),'Data - Knowledge'!N$8)/100</f>
        <v>0.65099999999999991</v>
      </c>
      <c r="O491" s="380">
        <f t="array" aca="true" ref="O491">INDEX(KM_PCT,MATCH($A491,'Knowledge - Percentages'!$B:$B,0),'Data - Knowledge'!O$8)/100</f>
        <v>0.65099999999999991</v>
      </c>
      <c r="P491" s="380">
        <f t="array" aca="true" ref="P491">INDEX(KM_PCT,MATCH($A491,'Knowledge - Percentages'!$B:$B,0),'Data - Knowledge'!P$8)/100</f>
        <v>0.659</v>
      </c>
      <c r="Q491" s="380">
        <f t="array" aca="true" ref="Q491">INDEX(KM_PCT,MATCH($A491,'Knowledge - Percentages'!$B:$B,0),'Data - Knowledge'!Q$8)/100</f>
        <v>0.638</v>
      </c>
      <c r="R491" s="380">
        <f t="array" aca="true" ref="R491">INDEX(KM_PCT,MATCH($A491,'Knowledge - Percentages'!$B:$B,0),'Data - Knowledge'!R$8)/100</f>
        <v>0.65099999999999991</v>
      </c>
      <c r="S491" s="380">
        <f t="array" aca="true" ref="S491">INDEX(KM_PCT,MATCH($A491,'Knowledge - Percentages'!$B:$B,0),'Data - Knowledge'!S$8)/100</f>
        <v>0.677</v>
      </c>
      <c r="T491" s="380">
        <f t="array" aca="true" ref="T491">INDEX(KM_PCT,MATCH($A491,'Knowledge - Percentages'!$B:$B,0),'Data - Knowledge'!T$8)/100</f>
        <v>0.633</v>
      </c>
      <c r="U491" s="380">
        <f t="array" aca="true" ref="U491">INDEX(KM_PCT,MATCH($A491,'Knowledge - Percentages'!$B:$B,0),'Data - Knowledge'!U$8)/100</f>
        <v>0.621</v>
      </c>
      <c r="V491" s="380">
        <f t="array" aca="true" ref="V491">INDEX(KM_PCT,MATCH($A491,'Knowledge - Percentages'!$B:$B,0),'Data - Knowledge'!V$8)/100</f>
        <v>0.629</v>
      </c>
      <c r="W491" s="380">
        <f t="array" aca="true" ref="W491">INDEX(KM_PCT,MATCH($A491,'Knowledge - Percentages'!$B:$B,0),'Data - Knowledge'!W$8)/100</f>
        <v>0.629</v>
      </c>
      <c r="X491" s="380">
        <f t="array" aca="true" ref="X491">INDEX(KM_PCT,MATCH($A491,'Knowledge - Percentages'!$B:$B,0),'Data - Knowledge'!X$8)/100</f>
        <v>0.642</v>
      </c>
      <c r="Y491" s="380">
        <f t="array" aca="true" ref="Y491">INDEX(KM_PCT,MATCH($A491,'Knowledge - Percentages'!$B:$B,0),'Data - Knowledge'!Y$8)/100</f>
        <v>0.723</v>
      </c>
      <c r="Z491" s="380">
        <f t="array" aca="true" ref="Z491">INDEX(KM_PCT,MATCH($A491,'Knowledge - Percentages'!$B:$B,0),'Data - Knowledge'!Z$8)/100</f>
        <v>0.67099999999999993</v>
      </c>
      <c r="AA491" s="380">
        <f t="array" aca="true" ref="AA491">INDEX(KM_PCT,MATCH($A491,'Knowledge - Percentages'!$B:$B,0),'Data - Knowledge'!AA$8)/100</f>
        <v>0.67099999999999993</v>
      </c>
      <c r="AB491" s="380">
        <f t="array" aca="true" ref="AB491">INDEX(KM_PCT,MATCH($A491,'Knowledge - Percentages'!$B:$B,0),'Data - Knowledge'!AB$8)/100</f>
        <v>0.67299999999999993</v>
      </c>
      <c r="AC491" s="380">
        <f t="array" aca="true" ref="AC491">INDEX(KM_PCT,MATCH($A491,'Knowledge - Percentages'!$B:$B,0),'Data - Knowledge'!AC$8)/100</f>
        <v>0.66599999999999993</v>
      </c>
      <c r="AD491" s="380">
        <f t="array" aca="true" ref="AD491">INDEX(KM_PCT,MATCH($A491,'Knowledge - Percentages'!$B:$B,0),'Data - Knowledge'!AD$8)/100</f>
        <v>0.693</v>
      </c>
      <c r="AE491" s="380">
        <f t="array" aca="true" ref="AE491">INDEX(KM_PCT,MATCH($A491,'Knowledge - Percentages'!$B:$B,0),'Data - Knowledge'!AE$8)/100</f>
        <v>0.69200000000000006</v>
      </c>
      <c r="AF491" s="380">
        <f t="array" aca="true" ref="AF491">INDEX(KM_PCT,MATCH($A491,'Knowledge - Percentages'!$B:$B,0),'Data - Knowledge'!AF$8)/100</f>
        <v>0.68099999999999994</v>
      </c>
      <c r="AG491" s="380">
        <f t="array" aca="true" ref="AG491">INDEX(KM_PCT,MATCH($A491,'Knowledge - Percentages'!$B:$B,0),'Data - Knowledge'!AG$8)/100</f>
        <v>0.637</v>
      </c>
      <c r="AH491" s="380">
        <f t="array" aca="true" ref="AH491">INDEX(KM_PCT,MATCH($A491,'Knowledge - Percentages'!$B:$B,0),'Data - Knowledge'!AH$8)/100</f>
        <v>0.628</v>
      </c>
      <c r="AI491" s="380">
        <f t="array" aca="true" ref="AI491">INDEX(KM_PCT,MATCH($A491,'Knowledge - Percentages'!$B:$B,0),'Data - Knowledge'!AI$8)/100</f>
        <v>0.654</v>
      </c>
      <c r="AJ491" s="380">
        <f t="array" aca="true" ref="AJ491">INDEX(KM_PCT,MATCH($A491,'Knowledge - Percentages'!$B:$B,0),'Data - Knowledge'!AJ$8)/100</f>
        <v>0.628</v>
      </c>
      <c r="AK491" s="380">
        <f t="array" aca="true" ref="AK491">INDEX(KM_PCT,MATCH($A491,'Knowledge - Percentages'!$B:$B,0),'Data - Knowledge'!AK$8)/100</f>
        <v>0.578</v>
      </c>
      <c r="AL491" s="380">
        <f t="array" aca="true" ref="AL491">INDEX(KM_PCT,MATCH($A491,'Knowledge - Percentages'!$B:$B,0),'Data - Knowledge'!AL$8)/100</f>
        <v>0.66799999999999993</v>
      </c>
      <c r="AM491" s="380">
        <f t="array" aca="true" ref="AM491">INDEX(KM_PCT,MATCH($A491,'Knowledge - Percentages'!$B:$B,0),'Data - Knowledge'!AM$8)/100</f>
        <v>0.639</v>
      </c>
      <c r="AN491" s="380">
        <f t="array" aca="true" ref="AN491">INDEX(KM_PCT,MATCH($A491,'Knowledge - Percentages'!$B:$B,0),'Data - Knowledge'!AN$8)/100</f>
        <v>0.597</v>
      </c>
      <c r="AO491" s="380">
        <f t="array" aca="true" ref="AO491">INDEX(KM_PCT,MATCH($A491,'Knowledge - Percentages'!$B:$B,0),'Data - Knowledge'!AO$8)/100</f>
        <v>0.612</v>
      </c>
      <c r="AP491" s="380">
        <f t="array" aca="true" ref="AP491">INDEX(KM_PCT,MATCH($A491,'Knowledge - Percentages'!$B:$B,0),'Data - Knowledge'!AP$8)/100</f>
        <v>0.622</v>
      </c>
      <c r="AQ491" s="380">
        <f t="array" aca="true" ref="AQ491">INDEX(KM_PCT,MATCH($A491,'Knowledge - Percentages'!$B:$B,0),'Data - Knowledge'!AQ$8)/100</f>
        <v>0.622</v>
      </c>
      <c r="AR491" s="380">
        <f t="array" aca="true" ref="AR491">INDEX(KM_PCT,MATCH($A491,'Knowledge - Percentages'!$B:$B,0),'Data - Knowledge'!AR$8)/100</f>
        <v>0.79</v>
      </c>
      <c r="AS491" s="380">
        <f t="array" aca="true" ref="AS491">INDEX(KM_PCT,MATCH($A491,'Knowledge - Percentages'!$B:$B,0),'Data - Knowledge'!AS$8)/100</f>
        <v>0.693</v>
      </c>
      <c r="AT491" s="380">
        <f t="array" aca="true" ref="AT491">INDEX(KM_PCT,MATCH($A491,'Knowledge - Percentages'!$B:$B,0),'Data - Knowledge'!AT$8)/100</f>
        <v>0.67799999999999994</v>
      </c>
      <c r="AU491" s="380">
        <f t="array" aca="true" ref="AU491">INDEX(KM_PCT,MATCH($A491,'Knowledge - Percentages'!$B:$B,0),'Data - Knowledge'!AU$8)/100</f>
        <v>0.627</v>
      </c>
      <c r="AV491" s="380">
        <f t="array" aca="true" ref="AV491">INDEX(KM_PCT,MATCH($A491,'Knowledge - Percentages'!$B:$B,0),'Data - Knowledge'!AV$8)/100</f>
        <v>0.584</v>
      </c>
      <c r="AW491" s="380">
        <f t="array" aca="true" ref="AW491">INDEX(KM_PCT,MATCH($A491,'Knowledge - Percentages'!$B:$B,0),'Data - Knowledge'!AW$8)/100</f>
        <v>0.584</v>
      </c>
      <c r="AX491" s="380">
        <f t="array" aca="true" ref="AX491">INDEX(KM_PCT,MATCH($A491,'Knowledge - Percentages'!$B:$B,0),'Data - Knowledge'!AX$8)/100</f>
        <v>0.598</v>
      </c>
      <c r="AY491" s="380">
        <f t="array" aca="true" ref="AY491">INDEX(KM_PCT,MATCH($A491,'Knowledge - Percentages'!$B:$B,0),'Data - Knowledge'!AY$8)/100</f>
        <v>0.613</v>
      </c>
      <c r="AZ491" s="380">
        <f t="array" aca="true" ref="AZ491">INDEX(KM_PCT,MATCH($A491,'Knowledge - Percentages'!$B:$B,0),'Data - Knowledge'!AZ$8)/100</f>
        <v>0.617</v>
      </c>
      <c r="BA491" s="380">
        <f t="array" aca="true" ref="BA491">INDEX(KM_PCT,MATCH($A491,'Knowledge - Percentages'!$B:$B,0),'Data - Knowledge'!BA$8)/100</f>
        <v>0.561</v>
      </c>
      <c r="BB491" s="380">
        <f t="array" aca="true" ref="BB491">INDEX(KM_PCT,MATCH($A491,'Knowledge - Percentages'!$B:$B,0),'Data - Knowledge'!BB$8)/100</f>
        <v>0.547</v>
      </c>
      <c r="BC491" s="380">
        <f t="array" aca="true" ref="BC491">INDEX(KM_PCT,MATCH($A491,'Knowledge - Percentages'!$B:$B,0),'Data - Knowledge'!BC$8)/100</f>
        <v>0.485</v>
      </c>
      <c r="BD491" s="380">
        <f t="array" aca="true" ref="BD491">INDEX(KM_PCT,MATCH($A491,'Knowledge - Percentages'!$B:$B,0),'Data - Knowledge'!BD$8)/100</f>
        <v>0.49200000000000005</v>
      </c>
      <c r="BE491" s="380">
        <f t="array" aca="true" ref="BE491">INDEX(KM_PCT,MATCH($A491,'Knowledge - Percentages'!$B:$B,0),'Data - Knowledge'!BE$8)/100</f>
        <v>0.518</v>
      </c>
      <c r="BF491" s="380">
        <f t="array" aca="true" ref="BF491">INDEX(KM_PCT,MATCH($A491,'Knowledge - Percentages'!$B:$B,0),'Data - Knowledge'!BF$8)/100</f>
        <v>0.513</v>
      </c>
      <c r="BG491" s="380">
        <f t="array" aca="true" ref="BG491">INDEX(KM_PCT,MATCH($A491,'Knowledge - Percentages'!$B:$B,0),'Data - Knowledge'!BG$8)/100</f>
        <v>0.599</v>
      </c>
      <c r="BH491" s="380">
        <f t="array" aca="true" ref="BH491">INDEX(KM_PCT,MATCH($A491,'Knowledge - Percentages'!$B:$B,0),'Data - Knowledge'!BH$8)/100</f>
        <v>0.58</v>
      </c>
      <c r="BI491" s="380">
        <f t="array" aca="true" ref="BI491">INDEX(KM_PCT,MATCH($A491,'Knowledge - Percentages'!$B:$B,0),'Data - Knowledge'!BI$8)/100</f>
        <v>0.537</v>
      </c>
      <c r="BJ491" s="380">
        <f t="array" aca="true" ref="BJ491">INDEX(KM_PCT,MATCH($A491,'Knowledge - Percentages'!$B:$B,0),'Data - Knowledge'!BJ$8)/100</f>
        <v>0.511</v>
      </c>
      <c r="BK491" s="380">
        <f t="array" aca="true" ref="BK491">INDEX(KM_PCT,MATCH($A491,'Knowledge - Percentages'!$B:$B,0),'Data - Knowledge'!BK$8)/100</f>
        <v>0.633</v>
      </c>
      <c r="BL491" s="380">
        <f t="array" aca="true" ref="BL491">INDEX(KM_PCT,MATCH($A491,'Knowledge - Percentages'!$B:$B,0),'Data - Knowledge'!BL$8)/100</f>
        <v>0.65099999999999991</v>
      </c>
      <c r="BM491" s="380">
        <f t="array" aca="true" ref="BM491">INDEX(KM_PCT,MATCH($A491,'Knowledge - Percentages'!$B:$B,0),'Data - Knowledge'!BM$8)/100</f>
        <v>0.67</v>
      </c>
      <c r="BN491" s="380">
        <f t="array" aca="true" ref="BN491">INDEX(KM_PCT,MATCH($A491,'Knowledge - Percentages'!$B:$B,0),'Data - Knowledge'!BN$8)/100</f>
        <v>0.532</v>
      </c>
      <c r="BO491" s="380">
        <f t="array" aca="true" ref="BO491">INDEX(KM_PCT,MATCH($A491,'Knowledge - Percentages'!$B:$B,0),'Data - Knowledge'!BO$8)/100</f>
        <v>0.547</v>
      </c>
      <c r="BP491" s="380">
        <f t="array" aca="true" ref="BP491">INDEX(KM_PCT,MATCH($A491,'Knowledge - Percentages'!$B:$B,0),'Data - Knowledge'!BP$8)/100</f>
        <v>0.532</v>
      </c>
      <c r="BQ491" s="380">
        <f t="array" aca="true" ref="BQ491">INDEX(KM_PCT,MATCH($A491,'Knowledge - Percentages'!$B:$B,0),'Data - Knowledge'!BQ$8)/100</f>
        <v>0.51</v>
      </c>
    </row>
    <row r="492" spans="1:69">
      <c r="A492" t="s">
        <v>1497</v>
      </c>
      <c r="B492" t="s">
        <v>179</v>
      </c>
      <c r="C492" t="s">
        <v>1482</v>
      </c>
      <c r="D492" t="s">
        <v>1498</v>
      </c>
      <c r="E492" s="373">
        <f>SUMPRODUCT($K$2:$BQ$2,$K492:$BQ492)/$J$2</f>
        <v>0.063939393939393935</v>
      </c>
      <c r="F492" s="379">
        <f>SUMPRODUCT($K$2:$BQ$2,$K492:$BQ492)</f>
        <v>16.88</v>
      </c>
      <c r="G492" s="373">
        <f>SUMPRODUCT($K$3:$BQ$3,$K492:$BQ492)/$J$3</f>
        <v>0.19400215605749485</v>
      </c>
      <c r="H492" s="379">
        <f>SUMPRODUCT($K$3:$BQ$3,$K492:$BQ492)</f>
        <v>1889.581</v>
      </c>
      <c r="I492" s="373">
        <f>CORREL($K$4:$BQ$4,$K492:$BQ492)</f>
        <v>-0.44721778618319979</v>
      </c>
      <c r="J492" s="379">
        <f>$E492/$G492*100</f>
        <v>32.958084198015172</v>
      </c>
      <c r="K492" s="380">
        <f t="array" aca="true" ref="K492">INDEX(KM_PCT,MATCH($A492,'Knowledge - Percentages'!$B:$B,0),'Data - Knowledge'!K$8)/100</f>
        <v>0.42100000000000004</v>
      </c>
      <c r="L492" s="380">
        <f t="array" aca="true" ref="L492">INDEX(KM_PCT,MATCH($A492,'Knowledge - Percentages'!$B:$B,0),'Data - Knowledge'!L$8)/100</f>
        <v>0.525</v>
      </c>
      <c r="M492" s="380">
        <f t="array" aca="true" ref="M492">INDEX(KM_PCT,MATCH($A492,'Knowledge - Percentages'!$B:$B,0),'Data - Knowledge'!M$8)/100</f>
        <v>0.42100000000000004</v>
      </c>
      <c r="N492" s="380">
        <f t="array" aca="true" ref="N492">INDEX(KM_PCT,MATCH($A492,'Knowledge - Percentages'!$B:$B,0),'Data - Knowledge'!N$8)/100</f>
        <v>0.287</v>
      </c>
      <c r="O492" s="380">
        <f t="array" aca="true" ref="O492">INDEX(KM_PCT,MATCH($A492,'Knowledge - Percentages'!$B:$B,0),'Data - Knowledge'!O$8)/100</f>
        <v>0.341</v>
      </c>
      <c r="P492" s="380">
        <f t="array" aca="true" ref="P492">INDEX(KM_PCT,MATCH($A492,'Knowledge - Percentages'!$B:$B,0),'Data - Knowledge'!P$8)/100</f>
        <v>0.185</v>
      </c>
      <c r="Q492" s="380">
        <f t="array" aca="true" ref="Q492">INDEX(KM_PCT,MATCH($A492,'Knowledge - Percentages'!$B:$B,0),'Data - Knowledge'!Q$8)/100</f>
        <v>0.397</v>
      </c>
      <c r="R492" s="380">
        <f t="array" aca="true" ref="R492">INDEX(KM_PCT,MATCH($A492,'Knowledge - Percentages'!$B:$B,0),'Data - Knowledge'!R$8)/100</f>
        <v>0.34700000000000003</v>
      </c>
      <c r="S492" s="380">
        <f t="array" aca="true" ref="S492">INDEX(KM_PCT,MATCH($A492,'Knowledge - Percentages'!$B:$B,0),'Data - Knowledge'!S$8)/100</f>
        <v>0.287</v>
      </c>
      <c r="T492" s="380">
        <f t="array" aca="true" ref="T492">INDEX(KM_PCT,MATCH($A492,'Knowledge - Percentages'!$B:$B,0),'Data - Knowledge'!T$8)/100</f>
        <v>0.27</v>
      </c>
      <c r="U492" s="380">
        <f t="array" aca="true" ref="U492">INDEX(KM_PCT,MATCH($A492,'Knowledge - Percentages'!$B:$B,0),'Data - Knowledge'!U$8)/100</f>
        <v>0.182</v>
      </c>
      <c r="V492" s="380">
        <f t="array" aca="true" ref="V492">INDEX(KM_PCT,MATCH($A492,'Knowledge - Percentages'!$B:$B,0),'Data - Knowledge'!V$8)/100</f>
        <v>0.187</v>
      </c>
      <c r="W492" s="380">
        <f t="array" aca="true" ref="W492">INDEX(KM_PCT,MATCH($A492,'Knowledge - Percentages'!$B:$B,0),'Data - Knowledge'!W$8)/100</f>
        <v>0.214</v>
      </c>
      <c r="X492" s="380">
        <f t="array" aca="true" ref="X492">INDEX(KM_PCT,MATCH($A492,'Knowledge - Percentages'!$B:$B,0),'Data - Knowledge'!X$8)/100</f>
        <v>0.431</v>
      </c>
      <c r="Y492" s="380">
        <f t="array" aca="true" ref="Y492">INDEX(KM_PCT,MATCH($A492,'Knowledge - Percentages'!$B:$B,0),'Data - Knowledge'!Y$8)/100</f>
        <v>0.45299999999999996</v>
      </c>
      <c r="Z492" s="380">
        <f t="array" aca="true" ref="Z492">INDEX(KM_PCT,MATCH($A492,'Knowledge - Percentages'!$B:$B,0),'Data - Knowledge'!Z$8)/100</f>
        <v>0.488</v>
      </c>
      <c r="AA492" s="380">
        <f t="array" aca="true" ref="AA492">INDEX(KM_PCT,MATCH($A492,'Knowledge - Percentages'!$B:$B,0),'Data - Knowledge'!AA$8)/100</f>
        <v>0.41200000000000003</v>
      </c>
      <c r="AB492" s="380">
        <f t="array" aca="true" ref="AB492">INDEX(KM_PCT,MATCH($A492,'Knowledge - Percentages'!$B:$B,0),'Data - Knowledge'!AB$8)/100</f>
        <v>0.225</v>
      </c>
      <c r="AC492" s="380">
        <f t="array" aca="true" ref="AC492">INDEX(KM_PCT,MATCH($A492,'Knowledge - Percentages'!$B:$B,0),'Data - Knowledge'!AC$8)/100</f>
        <v>0.242</v>
      </c>
      <c r="AD492" s="380">
        <f t="array" aca="true" ref="AD492">INDEX(KM_PCT,MATCH($A492,'Knowledge - Percentages'!$B:$B,0),'Data - Knowledge'!AD$8)/100</f>
        <v>0.218</v>
      </c>
      <c r="AE492" s="380">
        <f t="array" aca="true" ref="AE492">INDEX(KM_PCT,MATCH($A492,'Knowledge - Percentages'!$B:$B,0),'Data - Knowledge'!AE$8)/100</f>
        <v>0.168</v>
      </c>
      <c r="AF492" s="380">
        <f t="array" aca="true" ref="AF492">INDEX(KM_PCT,MATCH($A492,'Knowledge - Percentages'!$B:$B,0),'Data - Knowledge'!AF$8)/100</f>
        <v>0.14300000000000002</v>
      </c>
      <c r="AG492" s="380">
        <f t="array" aca="true" ref="AG492">INDEX(KM_PCT,MATCH($A492,'Knowledge - Percentages'!$B:$B,0),'Data - Knowledge'!AG$8)/100</f>
        <v>0.121</v>
      </c>
      <c r="AH492" s="380">
        <f t="array" aca="true" ref="AH492">INDEX(KM_PCT,MATCH($A492,'Knowledge - Percentages'!$B:$B,0),'Data - Knowledge'!AH$8)/100</f>
        <v>0.154</v>
      </c>
      <c r="AI492" s="380">
        <f t="array" aca="true" ref="AI492">INDEX(KM_PCT,MATCH($A492,'Knowledge - Percentages'!$B:$B,0),'Data - Knowledge'!AI$8)/100</f>
        <v>0.146</v>
      </c>
      <c r="AJ492" s="380">
        <f t="array" aca="true" ref="AJ492">INDEX(KM_PCT,MATCH($A492,'Knowledge - Percentages'!$B:$B,0),'Data - Knowledge'!AJ$8)/100</f>
        <v>0.177</v>
      </c>
      <c r="AK492" s="380">
        <f t="array" aca="true" ref="AK492">INDEX(KM_PCT,MATCH($A492,'Knowledge - Percentages'!$B:$B,0),'Data - Knowledge'!AK$8)/100</f>
        <v>0.062</v>
      </c>
      <c r="AL492" s="380">
        <f t="array" aca="true" ref="AL492">INDEX(KM_PCT,MATCH($A492,'Knowledge - Percentages'!$B:$B,0),'Data - Knowledge'!AL$8)/100</f>
        <v>0.161</v>
      </c>
      <c r="AM492" s="380">
        <f t="array" aca="true" ref="AM492">INDEX(KM_PCT,MATCH($A492,'Knowledge - Percentages'!$B:$B,0),'Data - Knowledge'!AM$8)/100</f>
        <v>0.151</v>
      </c>
      <c r="AN492" s="380">
        <f t="array" aca="true" ref="AN492">INDEX(KM_PCT,MATCH($A492,'Knowledge - Percentages'!$B:$B,0),'Data - Knowledge'!AN$8)/100</f>
        <v>0.107</v>
      </c>
      <c r="AO492" s="380">
        <f t="array" aca="true" ref="AO492">INDEX(KM_PCT,MATCH($A492,'Knowledge - Percentages'!$B:$B,0),'Data - Knowledge'!AO$8)/100</f>
        <v>0.177</v>
      </c>
      <c r="AP492" s="380">
        <f t="array" aca="true" ref="AP492">INDEX(KM_PCT,MATCH($A492,'Knowledge - Percentages'!$B:$B,0),'Data - Knowledge'!AP$8)/100</f>
        <v>0.16699999999999998</v>
      </c>
      <c r="AQ492" s="380">
        <f t="array" aca="true" ref="AQ492">INDEX(KM_PCT,MATCH($A492,'Knowledge - Percentages'!$B:$B,0),'Data - Knowledge'!AQ$8)/100</f>
        <v>0.13</v>
      </c>
      <c r="AR492" s="380">
        <f t="array" aca="true" ref="AR492">INDEX(KM_PCT,MATCH($A492,'Knowledge - Percentages'!$B:$B,0),'Data - Knowledge'!AR$8)/100</f>
        <v>0.16399999999999998</v>
      </c>
      <c r="AS492" s="380">
        <f t="array" aca="true" ref="AS492">INDEX(KM_PCT,MATCH($A492,'Knowledge - Percentages'!$B:$B,0),'Data - Knowledge'!AS$8)/100</f>
        <v>0.11599999999999999</v>
      </c>
      <c r="AT492" s="380">
        <f t="array" aca="true" ref="AT492">INDEX(KM_PCT,MATCH($A492,'Knowledge - Percentages'!$B:$B,0),'Data - Knowledge'!AT$8)/100</f>
        <v>0.139</v>
      </c>
      <c r="AU492" s="380">
        <f t="array" aca="true" ref="AU492">INDEX(KM_PCT,MATCH($A492,'Knowledge - Percentages'!$B:$B,0),'Data - Knowledge'!AU$8)/100</f>
        <v>0.091</v>
      </c>
      <c r="AV492" s="380">
        <f t="array" aca="true" ref="AV492">INDEX(KM_PCT,MATCH($A492,'Knowledge - Percentages'!$B:$B,0),'Data - Knowledge'!AV$8)/100</f>
        <v>0.063</v>
      </c>
      <c r="AW492" s="380">
        <f t="array" aca="true" ref="AW492">INDEX(KM_PCT,MATCH($A492,'Knowledge - Percentages'!$B:$B,0),'Data - Knowledge'!AW$8)/100</f>
        <v>0.057</v>
      </c>
      <c r="AX492" s="380">
        <f t="array" aca="true" ref="AX492">INDEX(KM_PCT,MATCH($A492,'Knowledge - Percentages'!$B:$B,0),'Data - Knowledge'!AX$8)/100</f>
        <v>0.039</v>
      </c>
      <c r="AY492" s="380">
        <f t="array" aca="true" ref="AY492">INDEX(KM_PCT,MATCH($A492,'Knowledge - Percentages'!$B:$B,0),'Data - Knowledge'!AY$8)/100</f>
        <v>0.12</v>
      </c>
      <c r="AZ492" s="380">
        <f t="array" aca="true" ref="AZ492">INDEX(KM_PCT,MATCH($A492,'Knowledge - Percentages'!$B:$B,0),'Data - Knowledge'!AZ$8)/100</f>
        <v>0.099</v>
      </c>
      <c r="BA492" s="380">
        <f t="array" aca="true" ref="BA492">INDEX(KM_PCT,MATCH($A492,'Knowledge - Percentages'!$B:$B,0),'Data - Knowledge'!BA$8)/100</f>
        <v>0.049</v>
      </c>
      <c r="BB492" s="380">
        <f t="array" aca="true" ref="BB492">INDEX(KM_PCT,MATCH($A492,'Knowledge - Percentages'!$B:$B,0),'Data - Knowledge'!BB$8)/100</f>
        <v>0.04</v>
      </c>
      <c r="BC492" s="380">
        <f t="array" aca="true" ref="BC492">INDEX(KM_PCT,MATCH($A492,'Knowledge - Percentages'!$B:$B,0),'Data - Knowledge'!BC$8)/100</f>
        <v>0.06</v>
      </c>
      <c r="BD492" s="380">
        <f t="array" aca="true" ref="BD492">INDEX(KM_PCT,MATCH($A492,'Knowledge - Percentages'!$B:$B,0),'Data - Knowledge'!BD$8)/100</f>
        <v>0.091</v>
      </c>
      <c r="BE492" s="380">
        <f t="array" aca="true" ref="BE492">INDEX(KM_PCT,MATCH($A492,'Knowledge - Percentages'!$B:$B,0),'Data - Knowledge'!BE$8)/100</f>
        <v>0.047</v>
      </c>
      <c r="BF492" s="380">
        <f t="array" aca="true" ref="BF492">INDEX(KM_PCT,MATCH($A492,'Knowledge - Percentages'!$B:$B,0),'Data - Knowledge'!BF$8)/100</f>
        <v>0.06</v>
      </c>
      <c r="BG492" s="380">
        <f t="array" aca="true" ref="BG492">INDEX(KM_PCT,MATCH($A492,'Knowledge - Percentages'!$B:$B,0),'Data - Knowledge'!BG$8)/100</f>
        <v>0.07400000000000001</v>
      </c>
      <c r="BH492" s="380">
        <f t="array" aca="true" ref="BH492">INDEX(KM_PCT,MATCH($A492,'Knowledge - Percentages'!$B:$B,0),'Data - Knowledge'!BH$8)/100</f>
        <v>0.07</v>
      </c>
      <c r="BI492" s="380">
        <f t="array" aca="true" ref="BI492">INDEX(KM_PCT,MATCH($A492,'Knowledge - Percentages'!$B:$B,0),'Data - Knowledge'!BI$8)/100</f>
        <v>0.047</v>
      </c>
      <c r="BJ492" s="380">
        <f t="array" aca="true" ref="BJ492">INDEX(KM_PCT,MATCH($A492,'Knowledge - Percentages'!$B:$B,0),'Data - Knowledge'!BJ$8)/100</f>
        <v>0.039</v>
      </c>
      <c r="BK492" s="380">
        <f t="array" aca="true" ref="BK492">INDEX(KM_PCT,MATCH($A492,'Knowledge - Percentages'!$B:$B,0),'Data - Knowledge'!BK$8)/100</f>
        <v>0.085</v>
      </c>
      <c r="BL492" s="380">
        <f t="array" aca="true" ref="BL492">INDEX(KM_PCT,MATCH($A492,'Knowledge - Percentages'!$B:$B,0),'Data - Knowledge'!BL$8)/100</f>
        <v>0.201</v>
      </c>
      <c r="BM492" s="380">
        <f t="array" aca="true" ref="BM492">INDEX(KM_PCT,MATCH($A492,'Knowledge - Percentages'!$B:$B,0),'Data - Knowledge'!BM$8)/100</f>
        <v>0.10800000000000001</v>
      </c>
      <c r="BN492" s="380">
        <f t="array" aca="true" ref="BN492">INDEX(KM_PCT,MATCH($A492,'Knowledge - Percentages'!$B:$B,0),'Data - Knowledge'!BN$8)/100</f>
        <v>0.048</v>
      </c>
      <c r="BO492" s="380">
        <f t="array" aca="true" ref="BO492">INDEX(KM_PCT,MATCH($A492,'Knowledge - Percentages'!$B:$B,0),'Data - Knowledge'!BO$8)/100</f>
        <v>0.07</v>
      </c>
      <c r="BP492" s="380">
        <f t="array" aca="true" ref="BP492">INDEX(KM_PCT,MATCH($A492,'Knowledge - Percentages'!$B:$B,0),'Data - Knowledge'!BP$8)/100</f>
        <v>0.037000000000000005</v>
      </c>
      <c r="BQ492" s="380">
        <f t="array" aca="true" ref="BQ492">INDEX(KM_PCT,MATCH($A492,'Knowledge - Percentages'!$B:$B,0),'Data - Knowledge'!BQ$8)/100</f>
        <v>0.055</v>
      </c>
    </row>
    <row r="493" spans="1:69">
      <c r="A493" t="s">
        <v>1499</v>
      </c>
      <c r="B493" t="s">
        <v>179</v>
      </c>
      <c r="C493" t="s">
        <v>1500</v>
      </c>
      <c r="D493" t="s">
        <v>1501</v>
      </c>
      <c r="E493" s="373">
        <f>SUMPRODUCT($K$2:$BQ$2,$K493:$BQ493)/$J$2</f>
        <v>0.1510189393939394</v>
      </c>
      <c r="F493" s="379">
        <f>SUMPRODUCT($K$2:$BQ$2,$K493:$BQ493)</f>
        <v>39.869</v>
      </c>
      <c r="G493" s="373">
        <f>SUMPRODUCT($K$3:$BQ$3,$K493:$BQ493)/$J$3</f>
        <v>0.18037597535934291</v>
      </c>
      <c r="H493" s="379">
        <f>SUMPRODUCT($K$3:$BQ$3,$K493:$BQ493)</f>
        <v>1756.862</v>
      </c>
      <c r="I493" s="373">
        <f>CORREL($K$4:$BQ$4,$K493:$BQ493)</f>
        <v>-0.48994173091241916</v>
      </c>
      <c r="J493" s="379">
        <f>$E493/$G493*100</f>
        <v>83.7245309931554</v>
      </c>
      <c r="K493" s="380">
        <f t="array" aca="true" ref="K493">INDEX(KM_PCT,MATCH($A493,'Knowledge - Percentages'!$B:$B,0),'Data - Knowledge'!K$8)/100</f>
        <v>0.18899999999999997</v>
      </c>
      <c r="L493" s="380">
        <f t="array" aca="true" ref="L493">INDEX(KM_PCT,MATCH($A493,'Knowledge - Percentages'!$B:$B,0),'Data - Knowledge'!L$8)/100</f>
        <v>0.18899999999999997</v>
      </c>
      <c r="M493" s="380">
        <f t="array" aca="true" ref="M493">INDEX(KM_PCT,MATCH($A493,'Knowledge - Percentages'!$B:$B,0),'Data - Knowledge'!M$8)/100</f>
        <v>0.18899999999999997</v>
      </c>
      <c r="N493" s="380">
        <f t="array" aca="true" ref="N493">INDEX(KM_PCT,MATCH($A493,'Knowledge - Percentages'!$B:$B,0),'Data - Knowledge'!N$8)/100</f>
        <v>0.198</v>
      </c>
      <c r="O493" s="380">
        <f t="array" aca="true" ref="O493">INDEX(KM_PCT,MATCH($A493,'Knowledge - Percentages'!$B:$B,0),'Data - Knowledge'!O$8)/100</f>
        <v>0.198</v>
      </c>
      <c r="P493" s="380">
        <f t="array" aca="true" ref="P493">INDEX(KM_PCT,MATCH($A493,'Knowledge - Percentages'!$B:$B,0),'Data - Knowledge'!P$8)/100</f>
        <v>0.193</v>
      </c>
      <c r="Q493" s="380">
        <f t="array" aca="true" ref="Q493">INDEX(KM_PCT,MATCH($A493,'Knowledge - Percentages'!$B:$B,0),'Data - Knowledge'!Q$8)/100</f>
        <v>0.254</v>
      </c>
      <c r="R493" s="380">
        <f t="array" aca="true" ref="R493">INDEX(KM_PCT,MATCH($A493,'Knowledge - Percentages'!$B:$B,0),'Data - Knowledge'!R$8)/100</f>
        <v>0.20199999999999999</v>
      </c>
      <c r="S493" s="380">
        <f t="array" aca="true" ref="S493">INDEX(KM_PCT,MATCH($A493,'Knowledge - Percentages'!$B:$B,0),'Data - Knowledge'!S$8)/100</f>
        <v>0.198</v>
      </c>
      <c r="T493" s="380">
        <f t="array" aca="true" ref="T493">INDEX(KM_PCT,MATCH($A493,'Knowledge - Percentages'!$B:$B,0),'Data - Knowledge'!T$8)/100</f>
        <v>0.21</v>
      </c>
      <c r="U493" s="380">
        <f t="array" aca="true" ref="U493">INDEX(KM_PCT,MATCH($A493,'Knowledge - Percentages'!$B:$B,0),'Data - Knowledge'!U$8)/100</f>
        <v>0.16399999999999998</v>
      </c>
      <c r="V493" s="380">
        <f t="array" aca="true" ref="V493">INDEX(KM_PCT,MATCH($A493,'Knowledge - Percentages'!$B:$B,0),'Data - Knowledge'!V$8)/100</f>
        <v>0.187</v>
      </c>
      <c r="W493" s="380">
        <f t="array" aca="true" ref="W493">INDEX(KM_PCT,MATCH($A493,'Knowledge - Percentages'!$B:$B,0),'Data - Knowledge'!W$8)/100</f>
        <v>0.187</v>
      </c>
      <c r="X493" s="380">
        <f t="array" aca="true" ref="X493">INDEX(KM_PCT,MATCH($A493,'Knowledge - Percentages'!$B:$B,0),'Data - Knowledge'!X$8)/100</f>
        <v>0.218</v>
      </c>
      <c r="Y493" s="380">
        <f t="array" aca="true" ref="Y493">INDEX(KM_PCT,MATCH($A493,'Knowledge - Percentages'!$B:$B,0),'Data - Knowledge'!Y$8)/100</f>
        <v>0.193</v>
      </c>
      <c r="Z493" s="380">
        <f t="array" aca="true" ref="Z493">INDEX(KM_PCT,MATCH($A493,'Knowledge - Percentages'!$B:$B,0),'Data - Knowledge'!Z$8)/100</f>
        <v>0.193</v>
      </c>
      <c r="AA493" s="380">
        <f t="array" aca="true" ref="AA493">INDEX(KM_PCT,MATCH($A493,'Knowledge - Percentages'!$B:$B,0),'Data - Knowledge'!AA$8)/100</f>
        <v>0.193</v>
      </c>
      <c r="AB493" s="380">
        <f t="array" aca="true" ref="AB493">INDEX(KM_PCT,MATCH($A493,'Knowledge - Percentages'!$B:$B,0),'Data - Knowledge'!AB$8)/100</f>
        <v>0.183</v>
      </c>
      <c r="AC493" s="380">
        <f t="array" aca="true" ref="AC493">INDEX(KM_PCT,MATCH($A493,'Knowledge - Percentages'!$B:$B,0),'Data - Knowledge'!AC$8)/100</f>
        <v>0.183</v>
      </c>
      <c r="AD493" s="380">
        <f t="array" aca="true" ref="AD493">INDEX(KM_PCT,MATCH($A493,'Knowledge - Percentages'!$B:$B,0),'Data - Knowledge'!AD$8)/100</f>
        <v>0.183</v>
      </c>
      <c r="AE493" s="380">
        <f t="array" aca="true" ref="AE493">INDEX(KM_PCT,MATCH($A493,'Knowledge - Percentages'!$B:$B,0),'Data - Knowledge'!AE$8)/100</f>
        <v>0.205</v>
      </c>
      <c r="AF493" s="380">
        <f t="array" aca="true" ref="AF493">INDEX(KM_PCT,MATCH($A493,'Knowledge - Percentages'!$B:$B,0),'Data - Knowledge'!AF$8)/100</f>
        <v>0.185</v>
      </c>
      <c r="AG493" s="380">
        <f t="array" aca="true" ref="AG493">INDEX(KM_PCT,MATCH($A493,'Knowledge - Percentages'!$B:$B,0),'Data - Knowledge'!AG$8)/100</f>
        <v>0.185</v>
      </c>
      <c r="AH493" s="380">
        <f t="array" aca="true" ref="AH493">INDEX(KM_PCT,MATCH($A493,'Knowledge - Percentages'!$B:$B,0),'Data - Knowledge'!AH$8)/100</f>
        <v>0.16899999999999998</v>
      </c>
      <c r="AI493" s="380">
        <f t="array" aca="true" ref="AI493">INDEX(KM_PCT,MATCH($A493,'Knowledge - Percentages'!$B:$B,0),'Data - Knowledge'!AI$8)/100</f>
        <v>0.171</v>
      </c>
      <c r="AJ493" s="380">
        <f t="array" aca="true" ref="AJ493">INDEX(KM_PCT,MATCH($A493,'Knowledge - Percentages'!$B:$B,0),'Data - Knowledge'!AJ$8)/100</f>
        <v>0.193</v>
      </c>
      <c r="AK493" s="380">
        <f t="array" aca="true" ref="AK493">INDEX(KM_PCT,MATCH($A493,'Knowledge - Percentages'!$B:$B,0),'Data - Knowledge'!AK$8)/100</f>
        <v>0.162</v>
      </c>
      <c r="AL493" s="380">
        <f t="array" aca="true" ref="AL493">INDEX(KM_PCT,MATCH($A493,'Knowledge - Percentages'!$B:$B,0),'Data - Knowledge'!AL$8)/100</f>
        <v>0.179</v>
      </c>
      <c r="AM493" s="380">
        <f t="array" aca="true" ref="AM493">INDEX(KM_PCT,MATCH($A493,'Knowledge - Percentages'!$B:$B,0),'Data - Knowledge'!AM$8)/100</f>
        <v>0.171</v>
      </c>
      <c r="AN493" s="380">
        <f t="array" aca="true" ref="AN493">INDEX(KM_PCT,MATCH($A493,'Knowledge - Percentages'!$B:$B,0),'Data - Knowledge'!AN$8)/100</f>
        <v>0.16399999999999998</v>
      </c>
      <c r="AO493" s="380">
        <f t="array" aca="true" ref="AO493">INDEX(KM_PCT,MATCH($A493,'Knowledge - Percentages'!$B:$B,0),'Data - Knowledge'!AO$8)/100</f>
        <v>0.16899999999999998</v>
      </c>
      <c r="AP493" s="380">
        <f t="array" aca="true" ref="AP493">INDEX(KM_PCT,MATCH($A493,'Knowledge - Percentages'!$B:$B,0),'Data - Knowledge'!AP$8)/100</f>
        <v>0.177</v>
      </c>
      <c r="AQ493" s="380">
        <f t="array" aca="true" ref="AQ493">INDEX(KM_PCT,MATCH($A493,'Knowledge - Percentages'!$B:$B,0),'Data - Knowledge'!AQ$8)/100</f>
        <v>0.171</v>
      </c>
      <c r="AR493" s="380">
        <f t="array" aca="true" ref="AR493">INDEX(KM_PCT,MATCH($A493,'Knowledge - Percentages'!$B:$B,0),'Data - Knowledge'!AR$8)/100</f>
        <v>0.185</v>
      </c>
      <c r="AS493" s="380">
        <f t="array" aca="true" ref="AS493">INDEX(KM_PCT,MATCH($A493,'Knowledge - Percentages'!$B:$B,0),'Data - Knowledge'!AS$8)/100</f>
        <v>0.193</v>
      </c>
      <c r="AT493" s="380">
        <f t="array" aca="true" ref="AT493">INDEX(KM_PCT,MATCH($A493,'Knowledge - Percentages'!$B:$B,0),'Data - Knowledge'!AT$8)/100</f>
        <v>0.171</v>
      </c>
      <c r="AU493" s="380">
        <f t="array" aca="true" ref="AU493">INDEX(KM_PCT,MATCH($A493,'Knowledge - Percentages'!$B:$B,0),'Data - Knowledge'!AU$8)/100</f>
        <v>0.16399999999999998</v>
      </c>
      <c r="AV493" s="380">
        <f t="array" aca="true" ref="AV493">INDEX(KM_PCT,MATCH($A493,'Knowledge - Percentages'!$B:$B,0),'Data - Knowledge'!AV$8)/100</f>
        <v>0.159</v>
      </c>
      <c r="AW493" s="380">
        <f t="array" aca="true" ref="AW493">INDEX(KM_PCT,MATCH($A493,'Knowledge - Percentages'!$B:$B,0),'Data - Knowledge'!AW$8)/100</f>
        <v>0.152</v>
      </c>
      <c r="AX493" s="380">
        <f t="array" aca="true" ref="AX493">INDEX(KM_PCT,MATCH($A493,'Knowledge - Percentages'!$B:$B,0),'Data - Knowledge'!AX$8)/100</f>
        <v>0.157</v>
      </c>
      <c r="AY493" s="380">
        <f t="array" aca="true" ref="AY493">INDEX(KM_PCT,MATCH($A493,'Knowledge - Percentages'!$B:$B,0),'Data - Knowledge'!AY$8)/100</f>
        <v>0.161</v>
      </c>
      <c r="AZ493" s="380">
        <f t="array" aca="true" ref="AZ493">INDEX(KM_PCT,MATCH($A493,'Knowledge - Percentages'!$B:$B,0),'Data - Knowledge'!AZ$8)/100</f>
        <v>0.155</v>
      </c>
      <c r="BA493" s="380">
        <f t="array" aca="true" ref="BA493">INDEX(KM_PCT,MATCH($A493,'Knowledge - Percentages'!$B:$B,0),'Data - Knowledge'!BA$8)/100</f>
        <v>0.134</v>
      </c>
      <c r="BB493" s="380">
        <f t="array" aca="true" ref="BB493">INDEX(KM_PCT,MATCH($A493,'Knowledge - Percentages'!$B:$B,0),'Data - Knowledge'!BB$8)/100</f>
        <v>0.155</v>
      </c>
      <c r="BC493" s="380">
        <f t="array" aca="true" ref="BC493">INDEX(KM_PCT,MATCH($A493,'Knowledge - Percentages'!$B:$B,0),'Data - Knowledge'!BC$8)/100</f>
        <v>0.188</v>
      </c>
      <c r="BD493" s="380">
        <f t="array" aca="true" ref="BD493">INDEX(KM_PCT,MATCH($A493,'Knowledge - Percentages'!$B:$B,0),'Data - Knowledge'!BD$8)/100</f>
        <v>0.159</v>
      </c>
      <c r="BE493" s="380">
        <f t="array" aca="true" ref="BE493">INDEX(KM_PCT,MATCH($A493,'Knowledge - Percentages'!$B:$B,0),'Data - Knowledge'!BE$8)/100</f>
        <v>0.159</v>
      </c>
      <c r="BF493" s="380">
        <f t="array" aca="true" ref="BF493">INDEX(KM_PCT,MATCH($A493,'Knowledge - Percentages'!$B:$B,0),'Data - Knowledge'!BF$8)/100</f>
        <v>0.149</v>
      </c>
      <c r="BG493" s="380">
        <f t="array" aca="true" ref="BG493">INDEX(KM_PCT,MATCH($A493,'Knowledge - Percentages'!$B:$B,0),'Data - Knowledge'!BG$8)/100</f>
        <v>0.141</v>
      </c>
      <c r="BH493" s="380">
        <f t="array" aca="true" ref="BH493">INDEX(KM_PCT,MATCH($A493,'Knowledge - Percentages'!$B:$B,0),'Data - Knowledge'!BH$8)/100</f>
        <v>0.14400000000000002</v>
      </c>
      <c r="BI493" s="380">
        <f t="array" aca="true" ref="BI493">INDEX(KM_PCT,MATCH($A493,'Knowledge - Percentages'!$B:$B,0),'Data - Knowledge'!BI$8)/100</f>
        <v>0.14400000000000002</v>
      </c>
      <c r="BJ493" s="380">
        <f t="array" aca="true" ref="BJ493">INDEX(KM_PCT,MATCH($A493,'Knowledge - Percentages'!$B:$B,0),'Data - Knowledge'!BJ$8)/100</f>
        <v>0.129</v>
      </c>
      <c r="BK493" s="380">
        <f t="array" aca="true" ref="BK493">INDEX(KM_PCT,MATCH($A493,'Knowledge - Percentages'!$B:$B,0),'Data - Knowledge'!BK$8)/100</f>
        <v>0.145</v>
      </c>
      <c r="BL493" s="380">
        <f t="array" aca="true" ref="BL493">INDEX(KM_PCT,MATCH($A493,'Knowledge - Percentages'!$B:$B,0),'Data - Knowledge'!BL$8)/100</f>
        <v>0.18100000000000002</v>
      </c>
      <c r="BM493" s="380">
        <f t="array" aca="true" ref="BM493">INDEX(KM_PCT,MATCH($A493,'Knowledge - Percentages'!$B:$B,0),'Data - Knowledge'!BM$8)/100</f>
        <v>0.145</v>
      </c>
      <c r="BN493" s="380">
        <f t="array" aca="true" ref="BN493">INDEX(KM_PCT,MATCH($A493,'Knowledge - Percentages'!$B:$B,0),'Data - Knowledge'!BN$8)/100</f>
        <v>0.145</v>
      </c>
      <c r="BO493" s="380">
        <f t="array" aca="true" ref="BO493">INDEX(KM_PCT,MATCH($A493,'Knowledge - Percentages'!$B:$B,0),'Data - Knowledge'!BO$8)/100</f>
        <v>0.145</v>
      </c>
      <c r="BP493" s="380">
        <f t="array" aca="true" ref="BP493">INDEX(KM_PCT,MATCH($A493,'Knowledge - Percentages'!$B:$B,0),'Data - Knowledge'!BP$8)/100</f>
        <v>0.134</v>
      </c>
      <c r="BQ493" s="380">
        <f t="array" aca="true" ref="BQ493">INDEX(KM_PCT,MATCH($A493,'Knowledge - Percentages'!$B:$B,0),'Data - Knowledge'!BQ$8)/100</f>
        <v>0.145</v>
      </c>
    </row>
    <row r="494" spans="1:69">
      <c r="A494" t="s">
        <v>1502</v>
      </c>
      <c r="B494" t="s">
        <v>179</v>
      </c>
      <c r="C494" t="s">
        <v>1500</v>
      </c>
      <c r="D494" t="s">
        <v>1503</v>
      </c>
      <c r="E494" s="373">
        <f>SUMPRODUCT($K$2:$BQ$2,$K494:$BQ494)/$J$2</f>
        <v>0.14003787878787882</v>
      </c>
      <c r="F494" s="379">
        <f>SUMPRODUCT($K$2:$BQ$2,$K494:$BQ494)</f>
        <v>36.970000000000006</v>
      </c>
      <c r="G494" s="373">
        <f>SUMPRODUCT($K$3:$BQ$3,$K494:$BQ494)/$J$3</f>
        <v>0.19758685831622175</v>
      </c>
      <c r="H494" s="379">
        <f>SUMPRODUCT($K$3:$BQ$3,$K494:$BQ494)</f>
        <v>1924.4959999999999</v>
      </c>
      <c r="I494" s="373">
        <f>CORREL($K$4:$BQ$4,$K494:$BQ494)</f>
        <v>-0.29521852033719659</v>
      </c>
      <c r="J494" s="379">
        <f>$E494/$G494*100</f>
        <v>70.874085443354517</v>
      </c>
      <c r="K494" s="380">
        <f t="array" aca="true" ref="K494">INDEX(KM_PCT,MATCH($A494,'Knowledge - Percentages'!$B:$B,0),'Data - Knowledge'!K$8)/100</f>
        <v>0.36700000000000005</v>
      </c>
      <c r="L494" s="380">
        <f t="array" aca="true" ref="L494">INDEX(KM_PCT,MATCH($A494,'Knowledge - Percentages'!$B:$B,0),'Data - Knowledge'!L$8)/100</f>
        <v>0.237</v>
      </c>
      <c r="M494" s="380">
        <f t="array" aca="true" ref="M494">INDEX(KM_PCT,MATCH($A494,'Knowledge - Percentages'!$B:$B,0),'Data - Knowledge'!M$8)/100</f>
        <v>0.237</v>
      </c>
      <c r="N494" s="380">
        <f t="array" aca="true" ref="N494">INDEX(KM_PCT,MATCH($A494,'Knowledge - Percentages'!$B:$B,0),'Data - Knowledge'!N$8)/100</f>
        <v>0.242</v>
      </c>
      <c r="O494" s="380">
        <f t="array" aca="true" ref="O494">INDEX(KM_PCT,MATCH($A494,'Knowledge - Percentages'!$B:$B,0),'Data - Knowledge'!O$8)/100</f>
        <v>0.258</v>
      </c>
      <c r="P494" s="380">
        <f t="array" aca="true" ref="P494">INDEX(KM_PCT,MATCH($A494,'Knowledge - Percentages'!$B:$B,0),'Data - Knowledge'!P$8)/100</f>
        <v>0.231</v>
      </c>
      <c r="Q494" s="380">
        <f t="array" aca="true" ref="Q494">INDEX(KM_PCT,MATCH($A494,'Knowledge - Percentages'!$B:$B,0),'Data - Knowledge'!Q$8)/100</f>
        <v>0.265</v>
      </c>
      <c r="R494" s="380">
        <f t="array" aca="true" ref="R494">INDEX(KM_PCT,MATCH($A494,'Knowledge - Percentages'!$B:$B,0),'Data - Knowledge'!R$8)/100</f>
        <v>0.242</v>
      </c>
      <c r="S494" s="380">
        <f t="array" aca="true" ref="S494">INDEX(KM_PCT,MATCH($A494,'Knowledge - Percentages'!$B:$B,0),'Data - Knowledge'!S$8)/100</f>
        <v>0.258</v>
      </c>
      <c r="T494" s="380">
        <f t="array" aca="true" ref="T494">INDEX(KM_PCT,MATCH($A494,'Knowledge - Percentages'!$B:$B,0),'Data - Knowledge'!T$8)/100</f>
        <v>0.24100000000000002</v>
      </c>
      <c r="U494" s="380">
        <f t="array" aca="true" ref="U494">INDEX(KM_PCT,MATCH($A494,'Knowledge - Percentages'!$B:$B,0),'Data - Knowledge'!U$8)/100</f>
        <v>0.205</v>
      </c>
      <c r="V494" s="380">
        <f t="array" aca="true" ref="V494">INDEX(KM_PCT,MATCH($A494,'Knowledge - Percentages'!$B:$B,0),'Data - Knowledge'!V$8)/100</f>
        <v>0.19</v>
      </c>
      <c r="W494" s="380">
        <f t="array" aca="true" ref="W494">INDEX(KM_PCT,MATCH($A494,'Knowledge - Percentages'!$B:$B,0),'Data - Knowledge'!W$8)/100</f>
        <v>0.212</v>
      </c>
      <c r="X494" s="380">
        <f t="array" aca="true" ref="X494">INDEX(KM_PCT,MATCH($A494,'Knowledge - Percentages'!$B:$B,0),'Data - Knowledge'!X$8)/100</f>
        <v>0.21899999999999997</v>
      </c>
      <c r="Y494" s="380">
        <f t="array" aca="true" ref="Y494">INDEX(KM_PCT,MATCH($A494,'Knowledge - Percentages'!$B:$B,0),'Data - Knowledge'!Y$8)/100</f>
        <v>0.17300000000000001</v>
      </c>
      <c r="Z494" s="380">
        <f t="array" aca="true" ref="Z494">INDEX(KM_PCT,MATCH($A494,'Knowledge - Percentages'!$B:$B,0),'Data - Knowledge'!Z$8)/100</f>
        <v>0.174</v>
      </c>
      <c r="AA494" s="380">
        <f t="array" aca="true" ref="AA494">INDEX(KM_PCT,MATCH($A494,'Knowledge - Percentages'!$B:$B,0),'Data - Knowledge'!AA$8)/100</f>
        <v>0.174</v>
      </c>
      <c r="AB494" s="380">
        <f t="array" aca="true" ref="AB494">INDEX(KM_PCT,MATCH($A494,'Knowledge - Percentages'!$B:$B,0),'Data - Knowledge'!AB$8)/100</f>
        <v>0.21</v>
      </c>
      <c r="AC494" s="380">
        <f t="array" aca="true" ref="AC494">INDEX(KM_PCT,MATCH($A494,'Knowledge - Percentages'!$B:$B,0),'Data - Knowledge'!AC$8)/100</f>
        <v>0.174</v>
      </c>
      <c r="AD494" s="380">
        <f t="array" aca="true" ref="AD494">INDEX(KM_PCT,MATCH($A494,'Knowledge - Percentages'!$B:$B,0),'Data - Knowledge'!AD$8)/100</f>
        <v>0.149</v>
      </c>
      <c r="AE494" s="380">
        <f t="array" aca="true" ref="AE494">INDEX(KM_PCT,MATCH($A494,'Knowledge - Percentages'!$B:$B,0),'Data - Knowledge'!AE$8)/100</f>
        <v>0.18899999999999997</v>
      </c>
      <c r="AF494" s="380">
        <f t="array" aca="true" ref="AF494">INDEX(KM_PCT,MATCH($A494,'Knowledge - Percentages'!$B:$B,0),'Data - Knowledge'!AF$8)/100</f>
        <v>0.198</v>
      </c>
      <c r="AG494" s="380">
        <f t="array" aca="true" ref="AG494">INDEX(KM_PCT,MATCH($A494,'Knowledge - Percentages'!$B:$B,0),'Data - Knowledge'!AG$8)/100</f>
        <v>0.18899999999999997</v>
      </c>
      <c r="AH494" s="380">
        <f t="array" aca="true" ref="AH494">INDEX(KM_PCT,MATCH($A494,'Knowledge - Percentages'!$B:$B,0),'Data - Knowledge'!AH$8)/100</f>
        <v>0.201</v>
      </c>
      <c r="AI494" s="380">
        <f t="array" aca="true" ref="AI494">INDEX(KM_PCT,MATCH($A494,'Knowledge - Percentages'!$B:$B,0),'Data - Knowledge'!AI$8)/100</f>
        <v>0.147</v>
      </c>
      <c r="AJ494" s="380">
        <f t="array" aca="true" ref="AJ494">INDEX(KM_PCT,MATCH($A494,'Knowledge - Percentages'!$B:$B,0),'Data - Knowledge'!AJ$8)/100</f>
        <v>0.182</v>
      </c>
      <c r="AK494" s="380">
        <f t="array" aca="true" ref="AK494">INDEX(KM_PCT,MATCH($A494,'Knowledge - Percentages'!$B:$B,0),'Data - Knowledge'!AK$8)/100</f>
        <v>0.177</v>
      </c>
      <c r="AL494" s="380">
        <f t="array" aca="true" ref="AL494">INDEX(KM_PCT,MATCH($A494,'Knowledge - Percentages'!$B:$B,0),'Data - Knowledge'!AL$8)/100</f>
        <v>0.177</v>
      </c>
      <c r="AM494" s="380">
        <f t="array" aca="true" ref="AM494">INDEX(KM_PCT,MATCH($A494,'Knowledge - Percentages'!$B:$B,0),'Data - Knowledge'!AM$8)/100</f>
        <v>0.177</v>
      </c>
      <c r="AN494" s="380">
        <f t="array" aca="true" ref="AN494">INDEX(KM_PCT,MATCH($A494,'Knowledge - Percentages'!$B:$B,0),'Data - Knowledge'!AN$8)/100</f>
        <v>0.16399999999999998</v>
      </c>
      <c r="AO494" s="380">
        <f t="array" aca="true" ref="AO494">INDEX(KM_PCT,MATCH($A494,'Knowledge - Percentages'!$B:$B,0),'Data - Knowledge'!AO$8)/100</f>
        <v>0.16399999999999998</v>
      </c>
      <c r="AP494" s="380">
        <f t="array" aca="true" ref="AP494">INDEX(KM_PCT,MATCH($A494,'Knowledge - Percentages'!$B:$B,0),'Data - Knowledge'!AP$8)/100</f>
        <v>0.177</v>
      </c>
      <c r="AQ494" s="380">
        <f t="array" aca="true" ref="AQ494">INDEX(KM_PCT,MATCH($A494,'Knowledge - Percentages'!$B:$B,0),'Data - Knowledge'!AQ$8)/100</f>
        <v>0.17600000000000002</v>
      </c>
      <c r="AR494" s="380">
        <f t="array" aca="true" ref="AR494">INDEX(KM_PCT,MATCH($A494,'Knowledge - Percentages'!$B:$B,0),'Data - Knowledge'!AR$8)/100</f>
        <v>0.11699999999999999</v>
      </c>
      <c r="AS494" s="380">
        <f t="array" aca="true" ref="AS494">INDEX(KM_PCT,MATCH($A494,'Knowledge - Percentages'!$B:$B,0),'Data - Knowledge'!AS$8)/100</f>
        <v>0.10099999999999999</v>
      </c>
      <c r="AT494" s="380">
        <f t="array" aca="true" ref="AT494">INDEX(KM_PCT,MATCH($A494,'Knowledge - Percentages'!$B:$B,0),'Data - Knowledge'!AT$8)/100</f>
        <v>0.12</v>
      </c>
      <c r="AU494" s="380">
        <f t="array" aca="true" ref="AU494">INDEX(KM_PCT,MATCH($A494,'Knowledge - Percentages'!$B:$B,0),'Data - Knowledge'!AU$8)/100</f>
        <v>0.136</v>
      </c>
      <c r="AV494" s="380">
        <f t="array" aca="true" ref="AV494">INDEX(KM_PCT,MATCH($A494,'Knowledge - Percentages'!$B:$B,0),'Data - Knowledge'!AV$8)/100</f>
        <v>0.14300000000000002</v>
      </c>
      <c r="AW494" s="380">
        <f t="array" aca="true" ref="AW494">INDEX(KM_PCT,MATCH($A494,'Knowledge - Percentages'!$B:$B,0),'Data - Knowledge'!AW$8)/100</f>
        <v>0.136</v>
      </c>
      <c r="AX494" s="380">
        <f t="array" aca="true" ref="AX494">INDEX(KM_PCT,MATCH($A494,'Knowledge - Percentages'!$B:$B,0),'Data - Knowledge'!AX$8)/100</f>
        <v>0.1</v>
      </c>
      <c r="AY494" s="380">
        <f t="array" aca="true" ref="AY494">INDEX(KM_PCT,MATCH($A494,'Knowledge - Percentages'!$B:$B,0),'Data - Knowledge'!AY$8)/100</f>
        <v>0.13699999999999998</v>
      </c>
      <c r="AZ494" s="380">
        <f t="array" aca="true" ref="AZ494">INDEX(KM_PCT,MATCH($A494,'Knowledge - Percentages'!$B:$B,0),'Data - Knowledge'!AZ$8)/100</f>
        <v>0.136</v>
      </c>
      <c r="BA494" s="380">
        <f t="array" aca="true" ref="BA494">INDEX(KM_PCT,MATCH($A494,'Knowledge - Percentages'!$B:$B,0),'Data - Knowledge'!BA$8)/100</f>
        <v>0.128</v>
      </c>
      <c r="BB494" s="380">
        <f t="array" aca="true" ref="BB494">INDEX(KM_PCT,MATCH($A494,'Knowledge - Percentages'!$B:$B,0),'Data - Knowledge'!BB$8)/100</f>
        <v>0.136</v>
      </c>
      <c r="BC494" s="380">
        <f t="array" aca="true" ref="BC494">INDEX(KM_PCT,MATCH($A494,'Knowledge - Percentages'!$B:$B,0),'Data - Knowledge'!BC$8)/100</f>
        <v>0.136</v>
      </c>
      <c r="BD494" s="380">
        <f t="array" aca="true" ref="BD494">INDEX(KM_PCT,MATCH($A494,'Knowledge - Percentages'!$B:$B,0),'Data - Knowledge'!BD$8)/100</f>
        <v>0.136</v>
      </c>
      <c r="BE494" s="380">
        <f t="array" aca="true" ref="BE494">INDEX(KM_PCT,MATCH($A494,'Knowledge - Percentages'!$B:$B,0),'Data - Knowledge'!BE$8)/100</f>
        <v>0.136</v>
      </c>
      <c r="BF494" s="380">
        <f t="array" aca="true" ref="BF494">INDEX(KM_PCT,MATCH($A494,'Knowledge - Percentages'!$B:$B,0),'Data - Knowledge'!BF$8)/100</f>
        <v>0.136</v>
      </c>
      <c r="BG494" s="380">
        <f t="array" aca="true" ref="BG494">INDEX(KM_PCT,MATCH($A494,'Knowledge - Percentages'!$B:$B,0),'Data - Knowledge'!BG$8)/100</f>
        <v>0.12300000000000001</v>
      </c>
      <c r="BH494" s="380">
        <f t="array" aca="true" ref="BH494">INDEX(KM_PCT,MATCH($A494,'Knowledge - Percentages'!$B:$B,0),'Data - Knowledge'!BH$8)/100</f>
        <v>0.12300000000000001</v>
      </c>
      <c r="BI494" s="380">
        <f t="array" aca="true" ref="BI494">INDEX(KM_PCT,MATCH($A494,'Knowledge - Percentages'!$B:$B,0),'Data - Knowledge'!BI$8)/100</f>
        <v>0.127</v>
      </c>
      <c r="BJ494" s="380">
        <f t="array" aca="true" ref="BJ494">INDEX(KM_PCT,MATCH($A494,'Knowledge - Percentages'!$B:$B,0),'Data - Knowledge'!BJ$8)/100</f>
        <v>0.11699999999999999</v>
      </c>
      <c r="BK494" s="380">
        <f t="array" aca="true" ref="BK494">INDEX(KM_PCT,MATCH($A494,'Knowledge - Percentages'!$B:$B,0),'Data - Knowledge'!BK$8)/100</f>
        <v>0.11699999999999999</v>
      </c>
      <c r="BL494" s="380">
        <f t="array" aca="true" ref="BL494">INDEX(KM_PCT,MATCH($A494,'Knowledge - Percentages'!$B:$B,0),'Data - Knowledge'!BL$8)/100</f>
        <v>0.11699999999999999</v>
      </c>
      <c r="BM494" s="380">
        <f t="array" aca="true" ref="BM494">INDEX(KM_PCT,MATCH($A494,'Knowledge - Percentages'!$B:$B,0),'Data - Knowledge'!BM$8)/100</f>
        <v>0.11699999999999999</v>
      </c>
      <c r="BN494" s="380">
        <f t="array" aca="true" ref="BN494">INDEX(KM_PCT,MATCH($A494,'Knowledge - Percentages'!$B:$B,0),'Data - Knowledge'!BN$8)/100</f>
        <v>0.106</v>
      </c>
      <c r="BO494" s="380">
        <f t="array" aca="true" ref="BO494">INDEX(KM_PCT,MATCH($A494,'Knowledge - Percentages'!$B:$B,0),'Data - Knowledge'!BO$8)/100</f>
        <v>0.12300000000000001</v>
      </c>
      <c r="BP494" s="380">
        <f t="array" aca="true" ref="BP494">INDEX(KM_PCT,MATCH($A494,'Knowledge - Percentages'!$B:$B,0),'Data - Knowledge'!BP$8)/100</f>
        <v>0.12300000000000001</v>
      </c>
      <c r="BQ494" s="380">
        <f t="array" aca="true" ref="BQ494">INDEX(KM_PCT,MATCH($A494,'Knowledge - Percentages'!$B:$B,0),'Data - Knowledge'!BQ$8)/100</f>
        <v>0.12300000000000001</v>
      </c>
    </row>
    <row r="495" spans="1:69">
      <c r="A495" t="s">
        <v>1504</v>
      </c>
      <c r="B495" t="s">
        <v>179</v>
      </c>
      <c r="C495" t="s">
        <v>1500</v>
      </c>
      <c r="D495" t="s">
        <v>1505</v>
      </c>
      <c r="E495" s="373">
        <f>SUMPRODUCT($K$2:$BQ$2,$K495:$BQ495)/$J$2</f>
        <v>0.2886439393939394</v>
      </c>
      <c r="F495" s="379">
        <f>SUMPRODUCT($K$2:$BQ$2,$K495:$BQ495)</f>
        <v>76.202</v>
      </c>
      <c r="G495" s="373">
        <f>SUMPRODUCT($K$3:$BQ$3,$K495:$BQ495)/$J$3</f>
        <v>0.24092443531827518</v>
      </c>
      <c r="H495" s="379">
        <f>SUMPRODUCT($K$3:$BQ$3,$K495:$BQ495)</f>
        <v>2346.6040000000003</v>
      </c>
      <c r="I495" s="373">
        <f>CORREL($K$4:$BQ$4,$K495:$BQ495)</f>
        <v>0.39422454503060206</v>
      </c>
      <c r="J495" s="379">
        <f>$E495/$G495*100</f>
        <v>119.80683445937062</v>
      </c>
      <c r="K495" s="380">
        <f t="array" aca="true" ref="K495">INDEX(KM_PCT,MATCH($A495,'Knowledge - Percentages'!$B:$B,0),'Data - Knowledge'!K$8)/100</f>
        <v>0.231</v>
      </c>
      <c r="L495" s="380">
        <f t="array" aca="true" ref="L495">INDEX(KM_PCT,MATCH($A495,'Knowledge - Percentages'!$B:$B,0),'Data - Knowledge'!L$8)/100</f>
        <v>0.14400000000000002</v>
      </c>
      <c r="M495" s="380">
        <f t="array" aca="true" ref="M495">INDEX(KM_PCT,MATCH($A495,'Knowledge - Percentages'!$B:$B,0),'Data - Knowledge'!M$8)/100</f>
        <v>0.217</v>
      </c>
      <c r="N495" s="380">
        <f t="array" aca="true" ref="N495">INDEX(KM_PCT,MATCH($A495,'Knowledge - Percentages'!$B:$B,0),'Data - Knowledge'!N$8)/100</f>
        <v>0.20800000000000002</v>
      </c>
      <c r="O495" s="380">
        <f t="array" aca="true" ref="O495">INDEX(KM_PCT,MATCH($A495,'Knowledge - Percentages'!$B:$B,0),'Data - Knowledge'!O$8)/100</f>
        <v>0.18899999999999997</v>
      </c>
      <c r="P495" s="380">
        <f t="array" aca="true" ref="P495">INDEX(KM_PCT,MATCH($A495,'Knowledge - Percentages'!$B:$B,0),'Data - Knowledge'!P$8)/100</f>
        <v>0.21100000000000002</v>
      </c>
      <c r="Q495" s="380">
        <f t="array" aca="true" ref="Q495">INDEX(KM_PCT,MATCH($A495,'Knowledge - Percentages'!$B:$B,0),'Data - Knowledge'!Q$8)/100</f>
        <v>0.20600000000000002</v>
      </c>
      <c r="R495" s="380">
        <f t="array" aca="true" ref="R495">INDEX(KM_PCT,MATCH($A495,'Knowledge - Percentages'!$B:$B,0),'Data - Knowledge'!R$8)/100</f>
        <v>0.20600000000000002</v>
      </c>
      <c r="S495" s="380">
        <f t="array" aca="true" ref="S495">INDEX(KM_PCT,MATCH($A495,'Knowledge - Percentages'!$B:$B,0),'Data - Knowledge'!S$8)/100</f>
        <v>0.20800000000000002</v>
      </c>
      <c r="T495" s="380">
        <f t="array" aca="true" ref="T495">INDEX(KM_PCT,MATCH($A495,'Knowledge - Percentages'!$B:$B,0),'Data - Knowledge'!T$8)/100</f>
        <v>0.23</v>
      </c>
      <c r="U495" s="380">
        <f t="array" aca="true" ref="U495">INDEX(KM_PCT,MATCH($A495,'Knowledge - Percentages'!$B:$B,0),'Data - Knowledge'!U$8)/100</f>
        <v>0.21600000000000003</v>
      </c>
      <c r="V495" s="380">
        <f t="array" aca="true" ref="V495">INDEX(KM_PCT,MATCH($A495,'Knowledge - Percentages'!$B:$B,0),'Data - Knowledge'!V$8)/100</f>
        <v>0.217</v>
      </c>
      <c r="W495" s="380">
        <f t="array" aca="true" ref="W495">INDEX(KM_PCT,MATCH($A495,'Knowledge - Percentages'!$B:$B,0),'Data - Knowledge'!W$8)/100</f>
        <v>0.23</v>
      </c>
      <c r="X495" s="380">
        <f t="array" aca="true" ref="X495">INDEX(KM_PCT,MATCH($A495,'Knowledge - Percentages'!$B:$B,0),'Data - Knowledge'!X$8)/100</f>
        <v>0.231</v>
      </c>
      <c r="Y495" s="380">
        <f t="array" aca="true" ref="Y495">INDEX(KM_PCT,MATCH($A495,'Knowledge - Percentages'!$B:$B,0),'Data - Knowledge'!Y$8)/100</f>
        <v>0.231</v>
      </c>
      <c r="Z495" s="380">
        <f t="array" aca="true" ref="Z495">INDEX(KM_PCT,MATCH($A495,'Knowledge - Percentages'!$B:$B,0),'Data - Knowledge'!Z$8)/100</f>
        <v>0.22899999999999998</v>
      </c>
      <c r="AA495" s="380">
        <f t="array" aca="true" ref="AA495">INDEX(KM_PCT,MATCH($A495,'Knowledge - Percentages'!$B:$B,0),'Data - Knowledge'!AA$8)/100</f>
        <v>0.231</v>
      </c>
      <c r="AB495" s="380">
        <f t="array" aca="true" ref="AB495">INDEX(KM_PCT,MATCH($A495,'Knowledge - Percentages'!$B:$B,0),'Data - Knowledge'!AB$8)/100</f>
        <v>0.244</v>
      </c>
      <c r="AC495" s="380">
        <f t="array" aca="true" ref="AC495">INDEX(KM_PCT,MATCH($A495,'Knowledge - Percentages'!$B:$B,0),'Data - Knowledge'!AC$8)/100</f>
        <v>0.245</v>
      </c>
      <c r="AD495" s="380">
        <f t="array" aca="true" ref="AD495">INDEX(KM_PCT,MATCH($A495,'Knowledge - Percentages'!$B:$B,0),'Data - Knowledge'!AD$8)/100</f>
        <v>0.23</v>
      </c>
      <c r="AE495" s="380">
        <f t="array" aca="true" ref="AE495">INDEX(KM_PCT,MATCH($A495,'Knowledge - Percentages'!$B:$B,0),'Data - Knowledge'!AE$8)/100</f>
        <v>0.251</v>
      </c>
      <c r="AF495" s="380">
        <f t="array" aca="true" ref="AF495">INDEX(KM_PCT,MATCH($A495,'Knowledge - Percentages'!$B:$B,0),'Data - Knowledge'!AF$8)/100</f>
        <v>0.22899999999999998</v>
      </c>
      <c r="AG495" s="380">
        <f t="array" aca="true" ref="AG495">INDEX(KM_PCT,MATCH($A495,'Knowledge - Percentages'!$B:$B,0),'Data - Knowledge'!AG$8)/100</f>
        <v>0.256</v>
      </c>
      <c r="AH495" s="380">
        <f t="array" aca="true" ref="AH495">INDEX(KM_PCT,MATCH($A495,'Knowledge - Percentages'!$B:$B,0),'Data - Knowledge'!AH$8)/100</f>
        <v>0.235</v>
      </c>
      <c r="AI495" s="380">
        <f t="array" aca="true" ref="AI495">INDEX(KM_PCT,MATCH($A495,'Knowledge - Percentages'!$B:$B,0),'Data - Knowledge'!AI$8)/100</f>
        <v>0.218</v>
      </c>
      <c r="AJ495" s="380">
        <f t="array" aca="true" ref="AJ495">INDEX(KM_PCT,MATCH($A495,'Knowledge - Percentages'!$B:$B,0),'Data - Knowledge'!AJ$8)/100</f>
        <v>0.235</v>
      </c>
      <c r="AK495" s="380">
        <f t="array" aca="true" ref="AK495">INDEX(KM_PCT,MATCH($A495,'Knowledge - Percentages'!$B:$B,0),'Data - Knowledge'!AK$8)/100</f>
        <v>0.251</v>
      </c>
      <c r="AL495" s="380">
        <f t="array" aca="true" ref="AL495">INDEX(KM_PCT,MATCH($A495,'Knowledge - Percentages'!$B:$B,0),'Data - Knowledge'!AL$8)/100</f>
        <v>0.235</v>
      </c>
      <c r="AM495" s="380">
        <f t="array" aca="true" ref="AM495">INDEX(KM_PCT,MATCH($A495,'Knowledge - Percentages'!$B:$B,0),'Data - Knowledge'!AM$8)/100</f>
        <v>0.251</v>
      </c>
      <c r="AN495" s="380">
        <f t="array" aca="true" ref="AN495">INDEX(KM_PCT,MATCH($A495,'Knowledge - Percentages'!$B:$B,0),'Data - Knowledge'!AN$8)/100</f>
        <v>0.251</v>
      </c>
      <c r="AO495" s="380">
        <f t="array" aca="true" ref="AO495">INDEX(KM_PCT,MATCH($A495,'Knowledge - Percentages'!$B:$B,0),'Data - Knowledge'!AO$8)/100</f>
        <v>0.251</v>
      </c>
      <c r="AP495" s="380">
        <f t="array" aca="true" ref="AP495">INDEX(KM_PCT,MATCH($A495,'Knowledge - Percentages'!$B:$B,0),'Data - Knowledge'!AP$8)/100</f>
        <v>0.258</v>
      </c>
      <c r="AQ495" s="380">
        <f t="array" aca="true" ref="AQ495">INDEX(KM_PCT,MATCH($A495,'Knowledge - Percentages'!$B:$B,0),'Data - Knowledge'!AQ$8)/100</f>
        <v>0.258</v>
      </c>
      <c r="AR495" s="380">
        <f t="array" aca="true" ref="AR495">INDEX(KM_PCT,MATCH($A495,'Knowledge - Percentages'!$B:$B,0),'Data - Knowledge'!AR$8)/100</f>
        <v>0.308</v>
      </c>
      <c r="AS495" s="380">
        <f t="array" aca="true" ref="AS495">INDEX(KM_PCT,MATCH($A495,'Knowledge - Percentages'!$B:$B,0),'Data - Knowledge'!AS$8)/100</f>
        <v>0.37200000000000005</v>
      </c>
      <c r="AT495" s="380">
        <f t="array" aca="true" ref="AT495">INDEX(KM_PCT,MATCH($A495,'Knowledge - Percentages'!$B:$B,0),'Data - Knowledge'!AT$8)/100</f>
        <v>0.302</v>
      </c>
      <c r="AU495" s="380">
        <f t="array" aca="true" ref="AU495">INDEX(KM_PCT,MATCH($A495,'Knowledge - Percentages'!$B:$B,0),'Data - Knowledge'!AU$8)/100</f>
        <v>0.287</v>
      </c>
      <c r="AV495" s="380">
        <f t="array" aca="true" ref="AV495">INDEX(KM_PCT,MATCH($A495,'Knowledge - Percentages'!$B:$B,0),'Data - Knowledge'!AV$8)/100</f>
        <v>0.273</v>
      </c>
      <c r="AW495" s="380">
        <f t="array" aca="true" ref="AW495">INDEX(KM_PCT,MATCH($A495,'Knowledge - Percentages'!$B:$B,0),'Data - Knowledge'!AW$8)/100</f>
        <v>0.299</v>
      </c>
      <c r="AX495" s="380">
        <f t="array" aca="true" ref="AX495">INDEX(KM_PCT,MATCH($A495,'Knowledge - Percentages'!$B:$B,0),'Data - Knowledge'!AX$8)/100</f>
        <v>0.258</v>
      </c>
      <c r="AY495" s="380">
        <f t="array" aca="true" ref="AY495">INDEX(KM_PCT,MATCH($A495,'Knowledge - Percentages'!$B:$B,0),'Data - Knowledge'!AY$8)/100</f>
        <v>0.29100000000000004</v>
      </c>
      <c r="AZ495" s="380">
        <f t="array" aca="true" ref="AZ495">INDEX(KM_PCT,MATCH($A495,'Knowledge - Percentages'!$B:$B,0),'Data - Knowledge'!AZ$8)/100</f>
        <v>0.297</v>
      </c>
      <c r="BA495" s="380">
        <f t="array" aca="true" ref="BA495">INDEX(KM_PCT,MATCH($A495,'Knowledge - Percentages'!$B:$B,0),'Data - Knowledge'!BA$8)/100</f>
        <v>0.29100000000000004</v>
      </c>
      <c r="BB495" s="380">
        <f t="array" aca="true" ref="BB495">INDEX(KM_PCT,MATCH($A495,'Knowledge - Percentages'!$B:$B,0),'Data - Knowledge'!BB$8)/100</f>
        <v>0.29100000000000004</v>
      </c>
      <c r="BC495" s="380">
        <f t="array" aca="true" ref="BC495">INDEX(KM_PCT,MATCH($A495,'Knowledge - Percentages'!$B:$B,0),'Data - Knowledge'!BC$8)/100</f>
        <v>0.29</v>
      </c>
      <c r="BD495" s="380">
        <f t="array" aca="true" ref="BD495">INDEX(KM_PCT,MATCH($A495,'Knowledge - Percentages'!$B:$B,0),'Data - Knowledge'!BD$8)/100</f>
        <v>0.29600000000000004</v>
      </c>
      <c r="BE495" s="380">
        <f t="array" aca="true" ref="BE495">INDEX(KM_PCT,MATCH($A495,'Knowledge - Percentages'!$B:$B,0),'Data - Knowledge'!BE$8)/100</f>
        <v>0.293</v>
      </c>
      <c r="BF495" s="380">
        <f t="array" aca="true" ref="BF495">INDEX(KM_PCT,MATCH($A495,'Knowledge - Percentages'!$B:$B,0),'Data - Knowledge'!BF$8)/100</f>
        <v>0.29</v>
      </c>
      <c r="BG495" s="380">
        <f t="array" aca="true" ref="BG495">INDEX(KM_PCT,MATCH($A495,'Knowledge - Percentages'!$B:$B,0),'Data - Knowledge'!BG$8)/100</f>
        <v>0.297</v>
      </c>
      <c r="BH495" s="380">
        <f t="array" aca="true" ref="BH495">INDEX(KM_PCT,MATCH($A495,'Knowledge - Percentages'!$B:$B,0),'Data - Knowledge'!BH$8)/100</f>
        <v>0.297</v>
      </c>
      <c r="BI495" s="380">
        <f t="array" aca="true" ref="BI495">INDEX(KM_PCT,MATCH($A495,'Knowledge - Percentages'!$B:$B,0),'Data - Knowledge'!BI$8)/100</f>
        <v>0.299</v>
      </c>
      <c r="BJ495" s="380">
        <f t="array" aca="true" ref="BJ495">INDEX(KM_PCT,MATCH($A495,'Knowledge - Percentages'!$B:$B,0),'Data - Knowledge'!BJ$8)/100</f>
        <v>0.322</v>
      </c>
      <c r="BK495" s="380">
        <f t="array" aca="true" ref="BK495">INDEX(KM_PCT,MATCH($A495,'Knowledge - Percentages'!$B:$B,0),'Data - Knowledge'!BK$8)/100</f>
        <v>0.258</v>
      </c>
      <c r="BL495" s="380">
        <f t="array" aca="true" ref="BL495">INDEX(KM_PCT,MATCH($A495,'Knowledge - Percentages'!$B:$B,0),'Data - Knowledge'!BL$8)/100</f>
        <v>0.29600000000000004</v>
      </c>
      <c r="BM495" s="380">
        <f t="array" aca="true" ref="BM495">INDEX(KM_PCT,MATCH($A495,'Knowledge - Percentages'!$B:$B,0),'Data - Knowledge'!BM$8)/100</f>
        <v>0.247</v>
      </c>
      <c r="BN495" s="380">
        <f t="array" aca="true" ref="BN495">INDEX(KM_PCT,MATCH($A495,'Knowledge - Percentages'!$B:$B,0),'Data - Knowledge'!BN$8)/100</f>
        <v>0.314</v>
      </c>
      <c r="BO495" s="380">
        <f t="array" aca="true" ref="BO495">INDEX(KM_PCT,MATCH($A495,'Knowledge - Percentages'!$B:$B,0),'Data - Knowledge'!BO$8)/100</f>
        <v>0.298</v>
      </c>
      <c r="BP495" s="380">
        <f t="array" aca="true" ref="BP495">INDEX(KM_PCT,MATCH($A495,'Knowledge - Percentages'!$B:$B,0),'Data - Knowledge'!BP$8)/100</f>
        <v>0.308</v>
      </c>
      <c r="BQ495" s="380">
        <f t="array" aca="true" ref="BQ495">INDEX(KM_PCT,MATCH($A495,'Knowledge - Percentages'!$B:$B,0),'Data - Knowledge'!BQ$8)/100</f>
        <v>0.299</v>
      </c>
    </row>
    <row r="496" spans="1:69">
      <c r="A496" t="s">
        <v>1506</v>
      </c>
      <c r="B496" t="s">
        <v>179</v>
      </c>
      <c r="C496" t="s">
        <v>1500</v>
      </c>
      <c r="D496" t="s">
        <v>1507</v>
      </c>
      <c r="E496" s="373">
        <f>SUMPRODUCT($K$2:$BQ$2,$K496:$BQ496)/$J$2</f>
        <v>0.20063636363636358</v>
      </c>
      <c r="F496" s="379">
        <f>SUMPRODUCT($K$2:$BQ$2,$K496:$BQ496)</f>
        <v>52.967999999999989</v>
      </c>
      <c r="G496" s="373">
        <f>SUMPRODUCT($K$3:$BQ$3,$K496:$BQ496)/$J$3</f>
        <v>0.2132562628336756</v>
      </c>
      <c r="H496" s="379">
        <f>SUMPRODUCT($K$3:$BQ$3,$K496:$BQ496)</f>
        <v>2077.1160000000004</v>
      </c>
      <c r="I496" s="373">
        <f>CORREL($K$4:$BQ$4,$K496:$BQ496)</f>
        <v>-0.02410930729221893</v>
      </c>
      <c r="J496" s="379">
        <f>$E496/$G496*100</f>
        <v>94.08228437016426</v>
      </c>
      <c r="K496" s="380">
        <f t="array" aca="true" ref="K496">INDEX(KM_PCT,MATCH($A496,'Knowledge - Percentages'!$B:$B,0),'Data - Knowledge'!K$8)/100</f>
        <v>0.152</v>
      </c>
      <c r="L496" s="380">
        <f t="array" aca="true" ref="L496">INDEX(KM_PCT,MATCH($A496,'Knowledge - Percentages'!$B:$B,0),'Data - Knowledge'!L$8)/100</f>
        <v>0.19699999999999998</v>
      </c>
      <c r="M496" s="380">
        <f t="array" aca="true" ref="M496">INDEX(KM_PCT,MATCH($A496,'Knowledge - Percentages'!$B:$B,0),'Data - Knowledge'!M$8)/100</f>
        <v>0.19699999999999998</v>
      </c>
      <c r="N496" s="380">
        <f t="array" aca="true" ref="N496">INDEX(KM_PCT,MATCH($A496,'Knowledge - Percentages'!$B:$B,0),'Data - Knowledge'!N$8)/100</f>
        <v>0.223</v>
      </c>
      <c r="O496" s="380">
        <f t="array" aca="true" ref="O496">INDEX(KM_PCT,MATCH($A496,'Knowledge - Percentages'!$B:$B,0),'Data - Knowledge'!O$8)/100</f>
        <v>0.217</v>
      </c>
      <c r="P496" s="380">
        <f t="array" aca="true" ref="P496">INDEX(KM_PCT,MATCH($A496,'Knowledge - Percentages'!$B:$B,0),'Data - Knowledge'!P$8)/100</f>
        <v>0.217</v>
      </c>
      <c r="Q496" s="380">
        <f t="array" aca="true" ref="Q496">INDEX(KM_PCT,MATCH($A496,'Knowledge - Percentages'!$B:$B,0),'Data - Knowledge'!Q$8)/100</f>
        <v>0.19699999999999998</v>
      </c>
      <c r="R496" s="380">
        <f t="array" aca="true" ref="R496">INDEX(KM_PCT,MATCH($A496,'Knowledge - Percentages'!$B:$B,0),'Data - Knowledge'!R$8)/100</f>
        <v>0.217</v>
      </c>
      <c r="S496" s="380">
        <f t="array" aca="true" ref="S496">INDEX(KM_PCT,MATCH($A496,'Knowledge - Percentages'!$B:$B,0),'Data - Knowledge'!S$8)/100</f>
        <v>0.223</v>
      </c>
      <c r="T496" s="380">
        <f t="array" aca="true" ref="T496">INDEX(KM_PCT,MATCH($A496,'Knowledge - Percentages'!$B:$B,0),'Data - Knowledge'!T$8)/100</f>
        <v>0.218</v>
      </c>
      <c r="U496" s="380">
        <f t="array" aca="true" ref="U496">INDEX(KM_PCT,MATCH($A496,'Knowledge - Percentages'!$B:$B,0),'Data - Knowledge'!U$8)/100</f>
        <v>0.218</v>
      </c>
      <c r="V496" s="380">
        <f t="array" aca="true" ref="V496">INDEX(KM_PCT,MATCH($A496,'Knowledge - Percentages'!$B:$B,0),'Data - Knowledge'!V$8)/100</f>
        <v>0.242</v>
      </c>
      <c r="W496" s="380">
        <f t="array" aca="true" ref="W496">INDEX(KM_PCT,MATCH($A496,'Knowledge - Percentages'!$B:$B,0),'Data - Knowledge'!W$8)/100</f>
        <v>0.218</v>
      </c>
      <c r="X496" s="380">
        <f t="array" aca="true" ref="X496">INDEX(KM_PCT,MATCH($A496,'Knowledge - Percentages'!$B:$B,0),'Data - Knowledge'!X$8)/100</f>
        <v>0.183</v>
      </c>
      <c r="Y496" s="380">
        <f t="array" aca="true" ref="Y496">INDEX(KM_PCT,MATCH($A496,'Knowledge - Percentages'!$B:$B,0),'Data - Knowledge'!Y$8)/100</f>
        <v>0.183</v>
      </c>
      <c r="Z496" s="380">
        <f t="array" aca="true" ref="Z496">INDEX(KM_PCT,MATCH($A496,'Knowledge - Percentages'!$B:$B,0),'Data - Knowledge'!Z$8)/100</f>
        <v>0.146</v>
      </c>
      <c r="AA496" s="380">
        <f t="array" aca="true" ref="AA496">INDEX(KM_PCT,MATCH($A496,'Knowledge - Percentages'!$B:$B,0),'Data - Knowledge'!AA$8)/100</f>
        <v>0.183</v>
      </c>
      <c r="AB496" s="380">
        <f t="array" aca="true" ref="AB496">INDEX(KM_PCT,MATCH($A496,'Knowledge - Percentages'!$B:$B,0),'Data - Knowledge'!AB$8)/100</f>
        <v>0.222</v>
      </c>
      <c r="AC496" s="380">
        <f t="array" aca="true" ref="AC496">INDEX(KM_PCT,MATCH($A496,'Knowledge - Percentages'!$B:$B,0),'Data - Knowledge'!AC$8)/100</f>
        <v>0.203</v>
      </c>
      <c r="AD496" s="380">
        <f t="array" aca="true" ref="AD496">INDEX(KM_PCT,MATCH($A496,'Knowledge - Percentages'!$B:$B,0),'Data - Knowledge'!AD$8)/100</f>
        <v>0.203</v>
      </c>
      <c r="AE496" s="380">
        <f t="array" aca="true" ref="AE496">INDEX(KM_PCT,MATCH($A496,'Knowledge - Percentages'!$B:$B,0),'Data - Knowledge'!AE$8)/100</f>
        <v>0.213</v>
      </c>
      <c r="AF496" s="380">
        <f t="array" aca="true" ref="AF496">INDEX(KM_PCT,MATCH($A496,'Knowledge - Percentages'!$B:$B,0),'Data - Knowledge'!AF$8)/100</f>
        <v>0.213</v>
      </c>
      <c r="AG496" s="380">
        <f t="array" aca="true" ref="AG496">INDEX(KM_PCT,MATCH($A496,'Knowledge - Percentages'!$B:$B,0),'Data - Knowledge'!AG$8)/100</f>
        <v>0.213</v>
      </c>
      <c r="AH496" s="380">
        <f t="array" aca="true" ref="AH496">INDEX(KM_PCT,MATCH($A496,'Knowledge - Percentages'!$B:$B,0),'Data - Knowledge'!AH$8)/100</f>
        <v>0.245</v>
      </c>
      <c r="AI496" s="380">
        <f t="array" aca="true" ref="AI496">INDEX(KM_PCT,MATCH($A496,'Knowledge - Percentages'!$B:$B,0),'Data - Knowledge'!AI$8)/100</f>
        <v>0.21</v>
      </c>
      <c r="AJ496" s="380">
        <f t="array" aca="true" ref="AJ496">INDEX(KM_PCT,MATCH($A496,'Knowledge - Percentages'!$B:$B,0),'Data - Knowledge'!AJ$8)/100</f>
        <v>0.22699999999999998</v>
      </c>
      <c r="AK496" s="380">
        <f t="array" aca="true" ref="AK496">INDEX(KM_PCT,MATCH($A496,'Knowledge - Percentages'!$B:$B,0),'Data - Knowledge'!AK$8)/100</f>
        <v>0.213</v>
      </c>
      <c r="AL496" s="380">
        <f t="array" aca="true" ref="AL496">INDEX(KM_PCT,MATCH($A496,'Knowledge - Percentages'!$B:$B,0),'Data - Knowledge'!AL$8)/100</f>
        <v>0.205</v>
      </c>
      <c r="AM496" s="380">
        <f t="array" aca="true" ref="AM496">INDEX(KM_PCT,MATCH($A496,'Knowledge - Percentages'!$B:$B,0),'Data - Knowledge'!AM$8)/100</f>
        <v>0.213</v>
      </c>
      <c r="AN496" s="380">
        <f t="array" aca="true" ref="AN496">INDEX(KM_PCT,MATCH($A496,'Knowledge - Percentages'!$B:$B,0),'Data - Knowledge'!AN$8)/100</f>
        <v>0.228</v>
      </c>
      <c r="AO496" s="380">
        <f t="array" aca="true" ref="AO496">INDEX(KM_PCT,MATCH($A496,'Knowledge - Percentages'!$B:$B,0),'Data - Knowledge'!AO$8)/100</f>
        <v>0.22</v>
      </c>
      <c r="AP496" s="380">
        <f t="array" aca="true" ref="AP496">INDEX(KM_PCT,MATCH($A496,'Knowledge - Percentages'!$B:$B,0),'Data - Knowledge'!AP$8)/100</f>
        <v>0.203</v>
      </c>
      <c r="AQ496" s="380">
        <f t="array" aca="true" ref="AQ496">INDEX(KM_PCT,MATCH($A496,'Knowledge - Percentages'!$B:$B,0),'Data - Knowledge'!AQ$8)/100</f>
        <v>0.207</v>
      </c>
      <c r="AR496" s="380">
        <f t="array" aca="true" ref="AR496">INDEX(KM_PCT,MATCH($A496,'Knowledge - Percentages'!$B:$B,0),'Data - Knowledge'!AR$8)/100</f>
        <v>0.157</v>
      </c>
      <c r="AS496" s="380">
        <f t="array" aca="true" ref="AS496">INDEX(KM_PCT,MATCH($A496,'Knowledge - Percentages'!$B:$B,0),'Data - Knowledge'!AS$8)/100</f>
        <v>0.203</v>
      </c>
      <c r="AT496" s="380">
        <f t="array" aca="true" ref="AT496">INDEX(KM_PCT,MATCH($A496,'Knowledge - Percentages'!$B:$B,0),'Data - Knowledge'!AT$8)/100</f>
        <v>0.175</v>
      </c>
      <c r="AU496" s="380">
        <f t="array" aca="true" ref="AU496">INDEX(KM_PCT,MATCH($A496,'Knowledge - Percentages'!$B:$B,0),'Data - Knowledge'!AU$8)/100</f>
        <v>0.20800000000000002</v>
      </c>
      <c r="AV496" s="380">
        <f t="array" aca="true" ref="AV496">INDEX(KM_PCT,MATCH($A496,'Knowledge - Percentages'!$B:$B,0),'Data - Knowledge'!AV$8)/100</f>
        <v>0.215</v>
      </c>
      <c r="AW496" s="380">
        <f t="array" aca="true" ref="AW496">INDEX(KM_PCT,MATCH($A496,'Knowledge - Percentages'!$B:$B,0),'Data - Knowledge'!AW$8)/100</f>
        <v>0.20800000000000002</v>
      </c>
      <c r="AX496" s="380">
        <f t="array" aca="true" ref="AX496">INDEX(KM_PCT,MATCH($A496,'Knowledge - Percentages'!$B:$B,0),'Data - Knowledge'!AX$8)/100</f>
        <v>0.20800000000000002</v>
      </c>
      <c r="AY496" s="380">
        <f t="array" aca="true" ref="AY496">INDEX(KM_PCT,MATCH($A496,'Knowledge - Percentages'!$B:$B,0),'Data - Knowledge'!AY$8)/100</f>
        <v>0.205</v>
      </c>
      <c r="AZ496" s="380">
        <f t="array" aca="true" ref="AZ496">INDEX(KM_PCT,MATCH($A496,'Knowledge - Percentages'!$B:$B,0),'Data - Knowledge'!AZ$8)/100</f>
        <v>0.205</v>
      </c>
      <c r="BA496" s="380">
        <f t="array" aca="true" ref="BA496">INDEX(KM_PCT,MATCH($A496,'Knowledge - Percentages'!$B:$B,0),'Data - Knowledge'!BA$8)/100</f>
        <v>0.21</v>
      </c>
      <c r="BB496" s="380">
        <f t="array" aca="true" ref="BB496">INDEX(KM_PCT,MATCH($A496,'Knowledge - Percentages'!$B:$B,0),'Data - Knowledge'!BB$8)/100</f>
        <v>0.205</v>
      </c>
      <c r="BC496" s="380">
        <f t="array" aca="true" ref="BC496">INDEX(KM_PCT,MATCH($A496,'Knowledge - Percentages'!$B:$B,0),'Data - Knowledge'!BC$8)/100</f>
        <v>0.20600000000000002</v>
      </c>
      <c r="BD496" s="380">
        <f t="array" aca="true" ref="BD496">INDEX(KM_PCT,MATCH($A496,'Knowledge - Percentages'!$B:$B,0),'Data - Knowledge'!BD$8)/100</f>
        <v>0.205</v>
      </c>
      <c r="BE496" s="380">
        <f t="array" aca="true" ref="BE496">INDEX(KM_PCT,MATCH($A496,'Knowledge - Percentages'!$B:$B,0),'Data - Knowledge'!BE$8)/100</f>
        <v>0.2</v>
      </c>
      <c r="BF496" s="380">
        <f t="array" aca="true" ref="BF496">INDEX(KM_PCT,MATCH($A496,'Knowledge - Percentages'!$B:$B,0),'Data - Knowledge'!BF$8)/100</f>
        <v>0.205</v>
      </c>
      <c r="BG496" s="380">
        <f t="array" aca="true" ref="BG496">INDEX(KM_PCT,MATCH($A496,'Knowledge - Percentages'!$B:$B,0),'Data - Knowledge'!BG$8)/100</f>
        <v>0.185</v>
      </c>
      <c r="BH496" s="380">
        <f t="array" aca="true" ref="BH496">INDEX(KM_PCT,MATCH($A496,'Knowledge - Percentages'!$B:$B,0),'Data - Knowledge'!BH$8)/100</f>
        <v>0.185</v>
      </c>
      <c r="BI496" s="380">
        <f t="array" aca="true" ref="BI496">INDEX(KM_PCT,MATCH($A496,'Knowledge - Percentages'!$B:$B,0),'Data - Knowledge'!BI$8)/100</f>
        <v>0.185</v>
      </c>
      <c r="BJ496" s="380">
        <f t="array" aca="true" ref="BJ496">INDEX(KM_PCT,MATCH($A496,'Knowledge - Percentages'!$B:$B,0),'Data - Knowledge'!BJ$8)/100</f>
        <v>0.18</v>
      </c>
      <c r="BK496" s="380">
        <f t="array" aca="true" ref="BK496">INDEX(KM_PCT,MATCH($A496,'Knowledge - Percentages'!$B:$B,0),'Data - Knowledge'!BK$8)/100</f>
        <v>0.18</v>
      </c>
      <c r="BL496" s="380">
        <f t="array" aca="true" ref="BL496">INDEX(KM_PCT,MATCH($A496,'Knowledge - Percentages'!$B:$B,0),'Data - Knowledge'!BL$8)/100</f>
        <v>0.18</v>
      </c>
      <c r="BM496" s="380">
        <f t="array" aca="true" ref="BM496">INDEX(KM_PCT,MATCH($A496,'Knowledge - Percentages'!$B:$B,0),'Data - Knowledge'!BM$8)/100</f>
        <v>0.18</v>
      </c>
      <c r="BN496" s="380">
        <f t="array" aca="true" ref="BN496">INDEX(KM_PCT,MATCH($A496,'Knowledge - Percentages'!$B:$B,0),'Data - Knowledge'!BN$8)/100</f>
        <v>0.17800000000000002</v>
      </c>
      <c r="BO496" s="380">
        <f t="array" aca="true" ref="BO496">INDEX(KM_PCT,MATCH($A496,'Knowledge - Percentages'!$B:$B,0),'Data - Knowledge'!BO$8)/100</f>
        <v>0.185</v>
      </c>
      <c r="BP496" s="380">
        <f t="array" aca="true" ref="BP496">INDEX(KM_PCT,MATCH($A496,'Knowledge - Percentages'!$B:$B,0),'Data - Knowledge'!BP$8)/100</f>
        <v>0.185</v>
      </c>
      <c r="BQ496" s="380">
        <f t="array" aca="true" ref="BQ496">INDEX(KM_PCT,MATCH($A496,'Knowledge - Percentages'!$B:$B,0),'Data - Knowledge'!BQ$8)/100</f>
        <v>0.185</v>
      </c>
    </row>
    <row r="497" spans="1:69">
      <c r="A497" t="s">
        <v>1508</v>
      </c>
      <c r="B497" t="s">
        <v>179</v>
      </c>
      <c r="C497" t="s">
        <v>1509</v>
      </c>
      <c r="D497" t="s">
        <v>1510</v>
      </c>
      <c r="E497" s="373">
        <f>SUMPRODUCT($K$2:$BQ$2,$K497:$BQ497)/$J$2</f>
        <v>0.43369696969696964</v>
      </c>
      <c r="F497" s="379">
        <f>SUMPRODUCT($K$2:$BQ$2,$K497:$BQ497)</f>
        <v>114.49599999999998</v>
      </c>
      <c r="G497" s="373">
        <f>SUMPRODUCT($K$3:$BQ$3,$K497:$BQ497)/$J$3</f>
        <v>0.33728377823408634</v>
      </c>
      <c r="H497" s="379">
        <f>SUMPRODUCT($K$3:$BQ$3,$K497:$BQ497)</f>
        <v>3285.1440000000011</v>
      </c>
      <c r="I497" s="373">
        <f>CORREL($K$4:$BQ$4,$K497:$BQ497)</f>
        <v>0.15222041739862463</v>
      </c>
      <c r="J497" s="379">
        <f>$E497/$G497*100</f>
        <v>128.58518484573227</v>
      </c>
      <c r="K497" s="380">
        <f t="array" aca="true" ref="K497">INDEX(KM_PCT,MATCH($A497,'Knowledge - Percentages'!$B:$B,0),'Data - Knowledge'!K$8)/100</f>
        <v>0.271</v>
      </c>
      <c r="L497" s="380">
        <f t="array" aca="true" ref="L497">INDEX(KM_PCT,MATCH($A497,'Knowledge - Percentages'!$B:$B,0),'Data - Knowledge'!L$8)/100</f>
        <v>0.239</v>
      </c>
      <c r="M497" s="380">
        <f t="array" aca="true" ref="M497">INDEX(KM_PCT,MATCH($A497,'Knowledge - Percentages'!$B:$B,0),'Data - Knowledge'!M$8)/100</f>
        <v>0.27399999999999997</v>
      </c>
      <c r="N497" s="380">
        <f t="array" aca="true" ref="N497">INDEX(KM_PCT,MATCH($A497,'Knowledge - Percentages'!$B:$B,0),'Data - Knowledge'!N$8)/100</f>
        <v>0.247</v>
      </c>
      <c r="O497" s="380">
        <f t="array" aca="true" ref="O497">INDEX(KM_PCT,MATCH($A497,'Knowledge - Percentages'!$B:$B,0),'Data - Knowledge'!O$8)/100</f>
        <v>0.21100000000000002</v>
      </c>
      <c r="P497" s="380">
        <f t="array" aca="true" ref="P497">INDEX(KM_PCT,MATCH($A497,'Knowledge - Percentages'!$B:$B,0),'Data - Knowledge'!P$8)/100</f>
        <v>0.247</v>
      </c>
      <c r="Q497" s="380">
        <f t="array" aca="true" ref="Q497">INDEX(KM_PCT,MATCH($A497,'Knowledge - Percentages'!$B:$B,0),'Data - Knowledge'!Q$8)/100</f>
        <v>0.307</v>
      </c>
      <c r="R497" s="380">
        <f t="array" aca="true" ref="R497">INDEX(KM_PCT,MATCH($A497,'Knowledge - Percentages'!$B:$B,0),'Data - Knowledge'!R$8)/100</f>
        <v>0.248</v>
      </c>
      <c r="S497" s="380">
        <f t="array" aca="true" ref="S497">INDEX(KM_PCT,MATCH($A497,'Knowledge - Percentages'!$B:$B,0),'Data - Knowledge'!S$8)/100</f>
        <v>0.24</v>
      </c>
      <c r="T497" s="380">
        <f t="array" aca="true" ref="T497">INDEX(KM_PCT,MATCH($A497,'Knowledge - Percentages'!$B:$B,0),'Data - Knowledge'!T$8)/100</f>
        <v>0.305</v>
      </c>
      <c r="U497" s="380">
        <f t="array" aca="true" ref="U497">INDEX(KM_PCT,MATCH($A497,'Knowledge - Percentages'!$B:$B,0),'Data - Knowledge'!U$8)/100</f>
        <v>0.305</v>
      </c>
      <c r="V497" s="380">
        <f t="array" aca="true" ref="V497">INDEX(KM_PCT,MATCH($A497,'Knowledge - Percentages'!$B:$B,0),'Data - Knowledge'!V$8)/100</f>
        <v>0.304</v>
      </c>
      <c r="W497" s="380">
        <f t="array" aca="true" ref="W497">INDEX(KM_PCT,MATCH($A497,'Knowledge - Percentages'!$B:$B,0),'Data - Knowledge'!W$8)/100</f>
        <v>0.376</v>
      </c>
      <c r="X497" s="380">
        <f t="array" aca="true" ref="X497">INDEX(KM_PCT,MATCH($A497,'Knowledge - Percentages'!$B:$B,0),'Data - Knowledge'!X$8)/100</f>
        <v>0.428</v>
      </c>
      <c r="Y497" s="380">
        <f t="array" aca="true" ref="Y497">INDEX(KM_PCT,MATCH($A497,'Knowledge - Percentages'!$B:$B,0),'Data - Knowledge'!Y$8)/100</f>
        <v>0.466</v>
      </c>
      <c r="Z497" s="380">
        <f t="array" aca="true" ref="Z497">INDEX(KM_PCT,MATCH($A497,'Knowledge - Percentages'!$B:$B,0),'Data - Knowledge'!Z$8)/100</f>
        <v>0.466</v>
      </c>
      <c r="AA497" s="380">
        <f t="array" aca="true" ref="AA497">INDEX(KM_PCT,MATCH($A497,'Knowledge - Percentages'!$B:$B,0),'Data - Knowledge'!AA$8)/100</f>
        <v>0.516</v>
      </c>
      <c r="AB497" s="380">
        <f t="array" aca="true" ref="AB497">INDEX(KM_PCT,MATCH($A497,'Knowledge - Percentages'!$B:$B,0),'Data - Knowledge'!AB$8)/100</f>
        <v>0.317</v>
      </c>
      <c r="AC497" s="380">
        <f t="array" aca="true" ref="AC497">INDEX(KM_PCT,MATCH($A497,'Knowledge - Percentages'!$B:$B,0),'Data - Knowledge'!AC$8)/100</f>
        <v>0.436</v>
      </c>
      <c r="AD497" s="380">
        <f t="array" aca="true" ref="AD497">INDEX(KM_PCT,MATCH($A497,'Knowledge - Percentages'!$B:$B,0),'Data - Knowledge'!AD$8)/100</f>
        <v>0.414</v>
      </c>
      <c r="AE497" s="380">
        <f t="array" aca="true" ref="AE497">INDEX(KM_PCT,MATCH($A497,'Knowledge - Percentages'!$B:$B,0),'Data - Knowledge'!AE$8)/100</f>
        <v>0.349</v>
      </c>
      <c r="AF497" s="380">
        <f t="array" aca="true" ref="AF497">INDEX(KM_PCT,MATCH($A497,'Knowledge - Percentages'!$B:$B,0),'Data - Knowledge'!AF$8)/100</f>
        <v>0.298</v>
      </c>
      <c r="AG497" s="380">
        <f t="array" aca="true" ref="AG497">INDEX(KM_PCT,MATCH($A497,'Knowledge - Percentages'!$B:$B,0),'Data - Knowledge'!AG$8)/100</f>
        <v>0.349</v>
      </c>
      <c r="AH497" s="380">
        <f t="array" aca="true" ref="AH497">INDEX(KM_PCT,MATCH($A497,'Knowledge - Percentages'!$B:$B,0),'Data - Knowledge'!AH$8)/100</f>
        <v>0.35700000000000004</v>
      </c>
      <c r="AI497" s="380">
        <f t="array" aca="true" ref="AI497">INDEX(KM_PCT,MATCH($A497,'Knowledge - Percentages'!$B:$B,0),'Data - Knowledge'!AI$8)/100</f>
        <v>0.37</v>
      </c>
      <c r="AJ497" s="380">
        <f t="array" aca="true" ref="AJ497">INDEX(KM_PCT,MATCH($A497,'Knowledge - Percentages'!$B:$B,0),'Data - Knowledge'!AJ$8)/100</f>
        <v>0.344</v>
      </c>
      <c r="AK497" s="380">
        <f t="array" aca="true" ref="AK497">INDEX(KM_PCT,MATCH($A497,'Knowledge - Percentages'!$B:$B,0),'Data - Knowledge'!AK$8)/100</f>
        <v>0.332</v>
      </c>
      <c r="AL497" s="380">
        <f t="array" aca="true" ref="AL497">INDEX(KM_PCT,MATCH($A497,'Knowledge - Percentages'!$B:$B,0),'Data - Knowledge'!AL$8)/100</f>
        <v>0.325</v>
      </c>
      <c r="AM497" s="380">
        <f t="array" aca="true" ref="AM497">INDEX(KM_PCT,MATCH($A497,'Knowledge - Percentages'!$B:$B,0),'Data - Knowledge'!AM$8)/100</f>
        <v>0.313</v>
      </c>
      <c r="AN497" s="380">
        <f t="array" aca="true" ref="AN497">INDEX(KM_PCT,MATCH($A497,'Knowledge - Percentages'!$B:$B,0),'Data - Knowledge'!AN$8)/100</f>
        <v>0.413</v>
      </c>
      <c r="AO497" s="380">
        <f t="array" aca="true" ref="AO497">INDEX(KM_PCT,MATCH($A497,'Knowledge - Percentages'!$B:$B,0),'Data - Knowledge'!AO$8)/100</f>
        <v>0.517</v>
      </c>
      <c r="AP497" s="380">
        <f t="array" aca="true" ref="AP497">INDEX(KM_PCT,MATCH($A497,'Knowledge - Percentages'!$B:$B,0),'Data - Knowledge'!AP$8)/100</f>
        <v>0.37799999999999995</v>
      </c>
      <c r="AQ497" s="380">
        <f t="array" aca="true" ref="AQ497">INDEX(KM_PCT,MATCH($A497,'Knowledge - Percentages'!$B:$B,0),'Data - Knowledge'!AQ$8)/100</f>
        <v>0.36700000000000005</v>
      </c>
      <c r="AR497" s="380">
        <f t="array" aca="true" ref="AR497">INDEX(KM_PCT,MATCH($A497,'Knowledge - Percentages'!$B:$B,0),'Data - Knowledge'!AR$8)/100</f>
        <v>0.568</v>
      </c>
      <c r="AS497" s="380">
        <f t="array" aca="true" ref="AS497">INDEX(KM_PCT,MATCH($A497,'Knowledge - Percentages'!$B:$B,0),'Data - Knowledge'!AS$8)/100</f>
        <v>0.574</v>
      </c>
      <c r="AT497" s="380">
        <f t="array" aca="true" ref="AT497">INDEX(KM_PCT,MATCH($A497,'Knowledge - Percentages'!$B:$B,0),'Data - Knowledge'!AT$8)/100</f>
        <v>0.555</v>
      </c>
      <c r="AU497" s="380">
        <f t="array" aca="true" ref="AU497">INDEX(KM_PCT,MATCH($A497,'Knowledge - Percentages'!$B:$B,0),'Data - Knowledge'!AU$8)/100</f>
        <v>0.45</v>
      </c>
      <c r="AV497" s="380">
        <f t="array" aca="true" ref="AV497">INDEX(KM_PCT,MATCH($A497,'Knowledge - Percentages'!$B:$B,0),'Data - Knowledge'!AV$8)/100</f>
        <v>0.45</v>
      </c>
      <c r="AW497" s="380">
        <f t="array" aca="true" ref="AW497">INDEX(KM_PCT,MATCH($A497,'Knowledge - Percentages'!$B:$B,0),'Data - Knowledge'!AW$8)/100</f>
        <v>0.45</v>
      </c>
      <c r="AX497" s="380">
        <f t="array" aca="true" ref="AX497">INDEX(KM_PCT,MATCH($A497,'Knowledge - Percentages'!$B:$B,0),'Data - Knowledge'!AX$8)/100</f>
        <v>0.446</v>
      </c>
      <c r="AY497" s="380">
        <f t="array" aca="true" ref="AY497">INDEX(KM_PCT,MATCH($A497,'Knowledge - Percentages'!$B:$B,0),'Data - Knowledge'!AY$8)/100</f>
        <v>0.379</v>
      </c>
      <c r="AZ497" s="380">
        <f t="array" aca="true" ref="AZ497">INDEX(KM_PCT,MATCH($A497,'Knowledge - Percentages'!$B:$B,0),'Data - Knowledge'!AZ$8)/100</f>
        <v>0.397</v>
      </c>
      <c r="BA497" s="380">
        <f t="array" aca="true" ref="BA497">INDEX(KM_PCT,MATCH($A497,'Knowledge - Percentages'!$B:$B,0),'Data - Knowledge'!BA$8)/100</f>
        <v>0.38299999999999995</v>
      </c>
      <c r="BB497" s="380">
        <f t="array" aca="true" ref="BB497">INDEX(KM_PCT,MATCH($A497,'Knowledge - Percentages'!$B:$B,0),'Data - Knowledge'!BB$8)/100</f>
        <v>0.434</v>
      </c>
      <c r="BC497" s="380">
        <f t="array" aca="true" ref="BC497">INDEX(KM_PCT,MATCH($A497,'Knowledge - Percentages'!$B:$B,0),'Data - Knowledge'!BC$8)/100</f>
        <v>0.496</v>
      </c>
      <c r="BD497" s="380">
        <f t="array" aca="true" ref="BD497">INDEX(KM_PCT,MATCH($A497,'Knowledge - Percentages'!$B:$B,0),'Data - Knowledge'!BD$8)/100</f>
        <v>0.545</v>
      </c>
      <c r="BE497" s="380">
        <f t="array" aca="true" ref="BE497">INDEX(KM_PCT,MATCH($A497,'Knowledge - Percentages'!$B:$B,0),'Data - Knowledge'!BE$8)/100</f>
        <v>0.474</v>
      </c>
      <c r="BF497" s="380">
        <f t="array" aca="true" ref="BF497">INDEX(KM_PCT,MATCH($A497,'Knowledge - Percentages'!$B:$B,0),'Data - Knowledge'!BF$8)/100</f>
        <v>0.555</v>
      </c>
      <c r="BG497" s="380">
        <f t="array" aca="true" ref="BG497">INDEX(KM_PCT,MATCH($A497,'Knowledge - Percentages'!$B:$B,0),'Data - Knowledge'!BG$8)/100</f>
        <v>0.529</v>
      </c>
      <c r="BH497" s="380">
        <f t="array" aca="true" ref="BH497">INDEX(KM_PCT,MATCH($A497,'Knowledge - Percentages'!$B:$B,0),'Data - Knowledge'!BH$8)/100</f>
        <v>0.47600000000000003</v>
      </c>
      <c r="BI497" s="380">
        <f t="array" aca="true" ref="BI497">INDEX(KM_PCT,MATCH($A497,'Knowledge - Percentages'!$B:$B,0),'Data - Knowledge'!BI$8)/100</f>
        <v>0.542</v>
      </c>
      <c r="BJ497" s="380">
        <f t="array" aca="true" ref="BJ497">INDEX(KM_PCT,MATCH($A497,'Knowledge - Percentages'!$B:$B,0),'Data - Knowledge'!BJ$8)/100</f>
        <v>0.45899999999999996</v>
      </c>
      <c r="BK497" s="380">
        <f t="array" aca="true" ref="BK497">INDEX(KM_PCT,MATCH($A497,'Knowledge - Percentages'!$B:$B,0),'Data - Knowledge'!BK$8)/100</f>
        <v>0.46</v>
      </c>
      <c r="BL497" s="380">
        <f t="array" aca="true" ref="BL497">INDEX(KM_PCT,MATCH($A497,'Knowledge - Percentages'!$B:$B,0),'Data - Knowledge'!BL$8)/100</f>
        <v>0.47100000000000003</v>
      </c>
      <c r="BM497" s="380">
        <f t="array" aca="true" ref="BM497">INDEX(KM_PCT,MATCH($A497,'Knowledge - Percentages'!$B:$B,0),'Data - Knowledge'!BM$8)/100</f>
        <v>0.473</v>
      </c>
      <c r="BN497" s="380">
        <f t="array" aca="true" ref="BN497">INDEX(KM_PCT,MATCH($A497,'Knowledge - Percentages'!$B:$B,0),'Data - Knowledge'!BN$8)/100</f>
        <v>0.38299999999999995</v>
      </c>
      <c r="BO497" s="380">
        <f t="array" aca="true" ref="BO497">INDEX(KM_PCT,MATCH($A497,'Knowledge - Percentages'!$B:$B,0),'Data - Knowledge'!BO$8)/100</f>
        <v>0.508</v>
      </c>
      <c r="BP497" s="380">
        <f t="array" aca="true" ref="BP497">INDEX(KM_PCT,MATCH($A497,'Knowledge - Percentages'!$B:$B,0),'Data - Knowledge'!BP$8)/100</f>
        <v>0.506</v>
      </c>
      <c r="BQ497" s="380">
        <f t="array" aca="true" ref="BQ497">INDEX(KM_PCT,MATCH($A497,'Knowledge - Percentages'!$B:$B,0),'Data - Knowledge'!BQ$8)/100</f>
        <v>0.565</v>
      </c>
    </row>
    <row r="498" spans="1:69">
      <c r="A498" t="s">
        <v>1511</v>
      </c>
      <c r="B498" t="s">
        <v>179</v>
      </c>
      <c r="C498" t="s">
        <v>1509</v>
      </c>
      <c r="D498" t="s">
        <v>1512</v>
      </c>
      <c r="E498" s="373">
        <f>SUMPRODUCT($K$2:$BQ$2,$K498:$BQ498)/$J$2</f>
        <v>0.29098484848484851</v>
      </c>
      <c r="F498" s="379">
        <f>SUMPRODUCT($K$2:$BQ$2,$K498:$BQ498)</f>
        <v>76.820000000000007</v>
      </c>
      <c r="G498" s="373">
        <f>SUMPRODUCT($K$3:$BQ$3,$K498:$BQ498)/$J$3</f>
        <v>0.29914332648870628</v>
      </c>
      <c r="H498" s="379">
        <f>SUMPRODUCT($K$3:$BQ$3,$K498:$BQ498)</f>
        <v>2913.655999999999</v>
      </c>
      <c r="I498" s="373">
        <f>CORREL($K$4:$BQ$4,$K498:$BQ498)</f>
        <v>0.083479666927632021</v>
      </c>
      <c r="J498" s="379">
        <f>$E498/$G498*100</f>
        <v>97.272719368464408</v>
      </c>
      <c r="K498" s="380">
        <f t="array" aca="true" ref="K498">INDEX(KM_PCT,MATCH($A498,'Knowledge - Percentages'!$B:$B,0),'Data - Knowledge'!K$8)/100</f>
        <v>0.244</v>
      </c>
      <c r="L498" s="380">
        <f t="array" aca="true" ref="L498">INDEX(KM_PCT,MATCH($A498,'Knowledge - Percentages'!$B:$B,0),'Data - Knowledge'!L$8)/100</f>
        <v>0.243</v>
      </c>
      <c r="M498" s="380">
        <f t="array" aca="true" ref="M498">INDEX(KM_PCT,MATCH($A498,'Knowledge - Percentages'!$B:$B,0),'Data - Knowledge'!M$8)/100</f>
        <v>0.23399999999999999</v>
      </c>
      <c r="N498" s="380">
        <f t="array" aca="true" ref="N498">INDEX(KM_PCT,MATCH($A498,'Knowledge - Percentages'!$B:$B,0),'Data - Knowledge'!N$8)/100</f>
        <v>0.293</v>
      </c>
      <c r="O498" s="380">
        <f t="array" aca="true" ref="O498">INDEX(KM_PCT,MATCH($A498,'Knowledge - Percentages'!$B:$B,0),'Data - Knowledge'!O$8)/100</f>
        <v>0.292</v>
      </c>
      <c r="P498" s="380">
        <f t="array" aca="true" ref="P498">INDEX(KM_PCT,MATCH($A498,'Knowledge - Percentages'!$B:$B,0),'Data - Knowledge'!P$8)/100</f>
        <v>0.292</v>
      </c>
      <c r="Q498" s="380">
        <f t="array" aca="true" ref="Q498">INDEX(KM_PCT,MATCH($A498,'Knowledge - Percentages'!$B:$B,0),'Data - Knowledge'!Q$8)/100</f>
        <v>0.22399999999999998</v>
      </c>
      <c r="R498" s="380">
        <f t="array" aca="true" ref="R498">INDEX(KM_PCT,MATCH($A498,'Knowledge - Percentages'!$B:$B,0),'Data - Knowledge'!R$8)/100</f>
        <v>0.294</v>
      </c>
      <c r="S498" s="380">
        <f t="array" aca="true" ref="S498">INDEX(KM_PCT,MATCH($A498,'Knowledge - Percentages'!$B:$B,0),'Data - Knowledge'!S$8)/100</f>
        <v>0.284</v>
      </c>
      <c r="T498" s="380">
        <f t="array" aca="true" ref="T498">INDEX(KM_PCT,MATCH($A498,'Knowledge - Percentages'!$B:$B,0),'Data - Knowledge'!T$8)/100</f>
        <v>0.3</v>
      </c>
      <c r="U498" s="380">
        <f t="array" aca="true" ref="U498">INDEX(KM_PCT,MATCH($A498,'Knowledge - Percentages'!$B:$B,0),'Data - Knowledge'!U$8)/100</f>
        <v>0.3</v>
      </c>
      <c r="V498" s="380">
        <f t="array" aca="true" ref="V498">INDEX(KM_PCT,MATCH($A498,'Knowledge - Percentages'!$B:$B,0),'Data - Knowledge'!V$8)/100</f>
        <v>0.305</v>
      </c>
      <c r="W498" s="380">
        <f t="array" aca="true" ref="W498">INDEX(KM_PCT,MATCH($A498,'Knowledge - Percentages'!$B:$B,0),'Data - Knowledge'!W$8)/100</f>
        <v>0.289</v>
      </c>
      <c r="X498" s="380">
        <f t="array" aca="true" ref="X498">INDEX(KM_PCT,MATCH($A498,'Knowledge - Percentages'!$B:$B,0),'Data - Knowledge'!X$8)/100</f>
        <v>0.245</v>
      </c>
      <c r="Y498" s="380">
        <f t="array" aca="true" ref="Y498">INDEX(KM_PCT,MATCH($A498,'Knowledge - Percentages'!$B:$B,0),'Data - Knowledge'!Y$8)/100</f>
        <v>0.25</v>
      </c>
      <c r="Z498" s="380">
        <f t="array" aca="true" ref="Z498">INDEX(KM_PCT,MATCH($A498,'Knowledge - Percentages'!$B:$B,0),'Data - Knowledge'!Z$8)/100</f>
        <v>0.25</v>
      </c>
      <c r="AA498" s="380">
        <f t="array" aca="true" ref="AA498">INDEX(KM_PCT,MATCH($A498,'Knowledge - Percentages'!$B:$B,0),'Data - Knowledge'!AA$8)/100</f>
        <v>0.245</v>
      </c>
      <c r="AB498" s="380">
        <f t="array" aca="true" ref="AB498">INDEX(KM_PCT,MATCH($A498,'Knowledge - Percentages'!$B:$B,0),'Data - Knowledge'!AB$8)/100</f>
        <v>0.332</v>
      </c>
      <c r="AC498" s="380">
        <f t="array" aca="true" ref="AC498">INDEX(KM_PCT,MATCH($A498,'Knowledge - Percentages'!$B:$B,0),'Data - Knowledge'!AC$8)/100</f>
        <v>0.284</v>
      </c>
      <c r="AD498" s="380">
        <f t="array" aca="true" ref="AD498">INDEX(KM_PCT,MATCH($A498,'Knowledge - Percentages'!$B:$B,0),'Data - Knowledge'!AD$8)/100</f>
        <v>0.29</v>
      </c>
      <c r="AE498" s="380">
        <f t="array" aca="true" ref="AE498">INDEX(KM_PCT,MATCH($A498,'Knowledge - Percentages'!$B:$B,0),'Data - Knowledge'!AE$8)/100</f>
        <v>0.33299999999999996</v>
      </c>
      <c r="AF498" s="380">
        <f t="array" aca="true" ref="AF498">INDEX(KM_PCT,MATCH($A498,'Knowledge - Percentages'!$B:$B,0),'Data - Knowledge'!AF$8)/100</f>
        <v>0.345</v>
      </c>
      <c r="AG498" s="380">
        <f t="array" aca="true" ref="AG498">INDEX(KM_PCT,MATCH($A498,'Knowledge - Percentages'!$B:$B,0),'Data - Knowledge'!AG$8)/100</f>
        <v>0.33399999999999996</v>
      </c>
      <c r="AH498" s="380">
        <f t="array" aca="true" ref="AH498">INDEX(KM_PCT,MATCH($A498,'Knowledge - Percentages'!$B:$B,0),'Data - Knowledge'!AH$8)/100</f>
        <v>0.324</v>
      </c>
      <c r="AI498" s="380">
        <f t="array" aca="true" ref="AI498">INDEX(KM_PCT,MATCH($A498,'Knowledge - Percentages'!$B:$B,0),'Data - Knowledge'!AI$8)/100</f>
        <v>0.326</v>
      </c>
      <c r="AJ498" s="380">
        <f t="array" aca="true" ref="AJ498">INDEX(KM_PCT,MATCH($A498,'Knowledge - Percentages'!$B:$B,0),'Data - Knowledge'!AJ$8)/100</f>
        <v>0.331</v>
      </c>
      <c r="AK498" s="380">
        <f t="array" aca="true" ref="AK498">INDEX(KM_PCT,MATCH($A498,'Knowledge - Percentages'!$B:$B,0),'Data - Knowledge'!AK$8)/100</f>
        <v>0.32799999999999996</v>
      </c>
      <c r="AL498" s="380">
        <f t="array" aca="true" ref="AL498">INDEX(KM_PCT,MATCH($A498,'Knowledge - Percentages'!$B:$B,0),'Data - Knowledge'!AL$8)/100</f>
        <v>0.321</v>
      </c>
      <c r="AM498" s="380">
        <f t="array" aca="true" ref="AM498">INDEX(KM_PCT,MATCH($A498,'Knowledge - Percentages'!$B:$B,0),'Data - Knowledge'!AM$8)/100</f>
        <v>0.335</v>
      </c>
      <c r="AN498" s="380">
        <f t="array" aca="true" ref="AN498">INDEX(KM_PCT,MATCH($A498,'Knowledge - Percentages'!$B:$B,0),'Data - Knowledge'!AN$8)/100</f>
        <v>0.321</v>
      </c>
      <c r="AO498" s="380">
        <f t="array" aca="true" ref="AO498">INDEX(KM_PCT,MATCH($A498,'Knowledge - Percentages'!$B:$B,0),'Data - Knowledge'!AO$8)/100</f>
        <v>0.24100000000000002</v>
      </c>
      <c r="AP498" s="380">
        <f t="array" aca="true" ref="AP498">INDEX(KM_PCT,MATCH($A498,'Knowledge - Percentages'!$B:$B,0),'Data - Knowledge'!AP$8)/100</f>
        <v>0.314</v>
      </c>
      <c r="AQ498" s="380">
        <f t="array" aca="true" ref="AQ498">INDEX(KM_PCT,MATCH($A498,'Knowledge - Percentages'!$B:$B,0),'Data - Knowledge'!AQ$8)/100</f>
        <v>0.32</v>
      </c>
      <c r="AR498" s="380">
        <f t="array" aca="true" ref="AR498">INDEX(KM_PCT,MATCH($A498,'Knowledge - Percentages'!$B:$B,0),'Data - Knowledge'!AR$8)/100</f>
        <v>0.235</v>
      </c>
      <c r="AS498" s="380">
        <f t="array" aca="true" ref="AS498">INDEX(KM_PCT,MATCH($A498,'Knowledge - Percentages'!$B:$B,0),'Data - Knowledge'!AS$8)/100</f>
        <v>0.254</v>
      </c>
      <c r="AT498" s="380">
        <f t="array" aca="true" ref="AT498">INDEX(KM_PCT,MATCH($A498,'Knowledge - Percentages'!$B:$B,0),'Data - Knowledge'!AT$8)/100</f>
        <v>0.249</v>
      </c>
      <c r="AU498" s="380">
        <f t="array" aca="true" ref="AU498">INDEX(KM_PCT,MATCH($A498,'Knowledge - Percentages'!$B:$B,0),'Data - Knowledge'!AU$8)/100</f>
        <v>0.299</v>
      </c>
      <c r="AV498" s="380">
        <f t="array" aca="true" ref="AV498">INDEX(KM_PCT,MATCH($A498,'Knowledge - Percentages'!$B:$B,0),'Data - Knowledge'!AV$8)/100</f>
        <v>0.299</v>
      </c>
      <c r="AW498" s="380">
        <f t="array" aca="true" ref="AW498">INDEX(KM_PCT,MATCH($A498,'Knowledge - Percentages'!$B:$B,0),'Data - Knowledge'!AW$8)/100</f>
        <v>0.299</v>
      </c>
      <c r="AX498" s="380">
        <f t="array" aca="true" ref="AX498">INDEX(KM_PCT,MATCH($A498,'Knowledge - Percentages'!$B:$B,0),'Data - Knowledge'!AX$8)/100</f>
        <v>0.297</v>
      </c>
      <c r="AY498" s="380">
        <f t="array" aca="true" ref="AY498">INDEX(KM_PCT,MATCH($A498,'Knowledge - Percentages'!$B:$B,0),'Data - Knowledge'!AY$8)/100</f>
        <v>0.298</v>
      </c>
      <c r="AZ498" s="380">
        <f t="array" aca="true" ref="AZ498">INDEX(KM_PCT,MATCH($A498,'Knowledge - Percentages'!$B:$B,0),'Data - Knowledge'!AZ$8)/100</f>
        <v>0.295</v>
      </c>
      <c r="BA498" s="380">
        <f t="array" aca="true" ref="BA498">INDEX(KM_PCT,MATCH($A498,'Knowledge - Percentages'!$B:$B,0),'Data - Knowledge'!BA$8)/100</f>
        <v>0.313</v>
      </c>
      <c r="BB498" s="380">
        <f t="array" aca="true" ref="BB498">INDEX(KM_PCT,MATCH($A498,'Knowledge - Percentages'!$B:$B,0),'Data - Knowledge'!BB$8)/100</f>
        <v>0.299</v>
      </c>
      <c r="BC498" s="380">
        <f t="array" aca="true" ref="BC498">INDEX(KM_PCT,MATCH($A498,'Knowledge - Percentages'!$B:$B,0),'Data - Knowledge'!BC$8)/100</f>
        <v>0.302</v>
      </c>
      <c r="BD498" s="380">
        <f t="array" aca="true" ref="BD498">INDEX(KM_PCT,MATCH($A498,'Knowledge - Percentages'!$B:$B,0),'Data - Knowledge'!BD$8)/100</f>
        <v>0.278</v>
      </c>
      <c r="BE498" s="380">
        <f t="array" aca="true" ref="BE498">INDEX(KM_PCT,MATCH($A498,'Knowledge - Percentages'!$B:$B,0),'Data - Knowledge'!BE$8)/100</f>
        <v>0.301</v>
      </c>
      <c r="BF498" s="380">
        <f t="array" aca="true" ref="BF498">INDEX(KM_PCT,MATCH($A498,'Knowledge - Percentages'!$B:$B,0),'Data - Knowledge'!BF$8)/100</f>
        <v>0.27699999999999997</v>
      </c>
      <c r="BG498" s="380">
        <f t="array" aca="true" ref="BG498">INDEX(KM_PCT,MATCH($A498,'Knowledge - Percentages'!$B:$B,0),'Data - Knowledge'!BG$8)/100</f>
        <v>0.257</v>
      </c>
      <c r="BH498" s="380">
        <f t="array" aca="true" ref="BH498">INDEX(KM_PCT,MATCH($A498,'Knowledge - Percentages'!$B:$B,0),'Data - Knowledge'!BH$8)/100</f>
        <v>0.266</v>
      </c>
      <c r="BI498" s="380">
        <f t="array" aca="true" ref="BI498">INDEX(KM_PCT,MATCH($A498,'Knowledge - Percentages'!$B:$B,0),'Data - Knowledge'!BI$8)/100</f>
        <v>0.237</v>
      </c>
      <c r="BJ498" s="380">
        <f t="array" aca="true" ref="BJ498">INDEX(KM_PCT,MATCH($A498,'Knowledge - Percentages'!$B:$B,0),'Data - Knowledge'!BJ$8)/100</f>
        <v>0.271</v>
      </c>
      <c r="BK498" s="380">
        <f t="array" aca="true" ref="BK498">INDEX(KM_PCT,MATCH($A498,'Knowledge - Percentages'!$B:$B,0),'Data - Knowledge'!BK$8)/100</f>
        <v>0.272</v>
      </c>
      <c r="BL498" s="380">
        <f t="array" aca="true" ref="BL498">INDEX(KM_PCT,MATCH($A498,'Knowledge - Percentages'!$B:$B,0),'Data - Knowledge'!BL$8)/100</f>
        <v>0.285</v>
      </c>
      <c r="BM498" s="380">
        <f t="array" aca="true" ref="BM498">INDEX(KM_PCT,MATCH($A498,'Knowledge - Percentages'!$B:$B,0),'Data - Knowledge'!BM$8)/100</f>
        <v>0.266</v>
      </c>
      <c r="BN498" s="380">
        <f t="array" aca="true" ref="BN498">INDEX(KM_PCT,MATCH($A498,'Knowledge - Percentages'!$B:$B,0),'Data - Knowledge'!BN$8)/100</f>
        <v>0.258</v>
      </c>
      <c r="BO498" s="380">
        <f t="array" aca="true" ref="BO498">INDEX(KM_PCT,MATCH($A498,'Knowledge - Percentages'!$B:$B,0),'Data - Knowledge'!BO$8)/100</f>
        <v>0.29600000000000004</v>
      </c>
      <c r="BP498" s="380">
        <f t="array" aca="true" ref="BP498">INDEX(KM_PCT,MATCH($A498,'Knowledge - Percentages'!$B:$B,0),'Data - Knowledge'!BP$8)/100</f>
        <v>0.264</v>
      </c>
      <c r="BQ498" s="380">
        <f t="array" aca="true" ref="BQ498">INDEX(KM_PCT,MATCH($A498,'Knowledge - Percentages'!$B:$B,0),'Data - Knowledge'!BQ$8)/100</f>
        <v>0.235</v>
      </c>
    </row>
    <row r="499" spans="1:69">
      <c r="A499" t="s">
        <v>1513</v>
      </c>
      <c r="B499" t="s">
        <v>179</v>
      </c>
      <c r="C499" t="s">
        <v>1509</v>
      </c>
      <c r="D499" t="s">
        <v>1514</v>
      </c>
      <c r="E499" s="373">
        <f>SUMPRODUCT($K$2:$BQ$2,$K499:$BQ499)/$J$2</f>
        <v>0.14158333333333334</v>
      </c>
      <c r="F499" s="379">
        <f>SUMPRODUCT($K$2:$BQ$2,$K499:$BQ499)</f>
        <v>37.378</v>
      </c>
      <c r="G499" s="373">
        <f>SUMPRODUCT($K$3:$BQ$3,$K499:$BQ499)/$J$3</f>
        <v>0.16178121149897334</v>
      </c>
      <c r="H499" s="379">
        <f>SUMPRODUCT($K$3:$BQ$3,$K499:$BQ499)</f>
        <v>1575.7490000000003</v>
      </c>
      <c r="I499" s="373">
        <f>CORREL($K$4:$BQ$4,$K499:$BQ499)</f>
        <v>-0.063591214672721275</v>
      </c>
      <c r="J499" s="379">
        <f>$E499/$G499*100</f>
        <v>87.5153128237217</v>
      </c>
      <c r="K499" s="380">
        <f t="array" aca="true" ref="K499">INDEX(KM_PCT,MATCH($A499,'Knowledge - Percentages'!$B:$B,0),'Data - Knowledge'!K$8)/100</f>
        <v>0.166</v>
      </c>
      <c r="L499" s="380">
        <f t="array" aca="true" ref="L499">INDEX(KM_PCT,MATCH($A499,'Knowledge - Percentages'!$B:$B,0),'Data - Knowledge'!L$8)/100</f>
        <v>0.166</v>
      </c>
      <c r="M499" s="380">
        <f t="array" aca="true" ref="M499">INDEX(KM_PCT,MATCH($A499,'Knowledge - Percentages'!$B:$B,0),'Data - Knowledge'!M$8)/100</f>
        <v>0.16899999999999998</v>
      </c>
      <c r="N499" s="380">
        <f t="array" aca="true" ref="N499">INDEX(KM_PCT,MATCH($A499,'Knowledge - Percentages'!$B:$B,0),'Data - Knowledge'!N$8)/100</f>
        <v>0.188</v>
      </c>
      <c r="O499" s="380">
        <f t="array" aca="true" ref="O499">INDEX(KM_PCT,MATCH($A499,'Knowledge - Percentages'!$B:$B,0),'Data - Knowledge'!O$8)/100</f>
        <v>0.185</v>
      </c>
      <c r="P499" s="380">
        <f t="array" aca="true" ref="P499">INDEX(KM_PCT,MATCH($A499,'Knowledge - Percentages'!$B:$B,0),'Data - Knowledge'!P$8)/100</f>
        <v>0.19</v>
      </c>
      <c r="Q499" s="380">
        <f t="array" aca="true" ref="Q499">INDEX(KM_PCT,MATCH($A499,'Knowledge - Percentages'!$B:$B,0),'Data - Knowledge'!Q$8)/100</f>
        <v>0.19</v>
      </c>
      <c r="R499" s="380">
        <f t="array" aca="true" ref="R499">INDEX(KM_PCT,MATCH($A499,'Knowledge - Percentages'!$B:$B,0),'Data - Knowledge'!R$8)/100</f>
        <v>0.18600000000000003</v>
      </c>
      <c r="S499" s="380">
        <f t="array" aca="true" ref="S499">INDEX(KM_PCT,MATCH($A499,'Knowledge - Percentages'!$B:$B,0),'Data - Knowledge'!S$8)/100</f>
        <v>0.18</v>
      </c>
      <c r="T499" s="380">
        <f t="array" aca="true" ref="T499">INDEX(KM_PCT,MATCH($A499,'Knowledge - Percentages'!$B:$B,0),'Data - Knowledge'!T$8)/100</f>
        <v>0.17600000000000002</v>
      </c>
      <c r="U499" s="380">
        <f t="array" aca="true" ref="U499">INDEX(KM_PCT,MATCH($A499,'Knowledge - Percentages'!$B:$B,0),'Data - Knowledge'!U$8)/100</f>
        <v>0.17600000000000002</v>
      </c>
      <c r="V499" s="380">
        <f t="array" aca="true" ref="V499">INDEX(KM_PCT,MATCH($A499,'Knowledge - Percentages'!$B:$B,0),'Data - Knowledge'!V$8)/100</f>
        <v>0.172</v>
      </c>
      <c r="W499" s="380">
        <f t="array" aca="true" ref="W499">INDEX(KM_PCT,MATCH($A499,'Knowledge - Percentages'!$B:$B,0),'Data - Knowledge'!W$8)/100</f>
        <v>0.16899999999999998</v>
      </c>
      <c r="X499" s="380">
        <f t="array" aca="true" ref="X499">INDEX(KM_PCT,MATCH($A499,'Knowledge - Percentages'!$B:$B,0),'Data - Knowledge'!X$8)/100</f>
        <v>0.121</v>
      </c>
      <c r="Y499" s="380">
        <f t="array" aca="true" ref="Y499">INDEX(KM_PCT,MATCH($A499,'Knowledge - Percentages'!$B:$B,0),'Data - Knowledge'!Y$8)/100</f>
        <v>0.12300000000000001</v>
      </c>
      <c r="Z499" s="380">
        <f t="array" aca="true" ref="Z499">INDEX(KM_PCT,MATCH($A499,'Knowledge - Percentages'!$B:$B,0),'Data - Knowledge'!Z$8)/100</f>
        <v>0.12300000000000001</v>
      </c>
      <c r="AA499" s="380">
        <f t="array" aca="true" ref="AA499">INDEX(KM_PCT,MATCH($A499,'Knowledge - Percentages'!$B:$B,0),'Data - Knowledge'!AA$8)/100</f>
        <v>0.121</v>
      </c>
      <c r="AB499" s="380">
        <f t="array" aca="true" ref="AB499">INDEX(KM_PCT,MATCH($A499,'Knowledge - Percentages'!$B:$B,0),'Data - Knowledge'!AB$8)/100</f>
        <v>0.16699999999999998</v>
      </c>
      <c r="AC499" s="380">
        <f t="array" aca="true" ref="AC499">INDEX(KM_PCT,MATCH($A499,'Knowledge - Percentages'!$B:$B,0),'Data - Knowledge'!AC$8)/100</f>
        <v>0.121</v>
      </c>
      <c r="AD499" s="380">
        <f t="array" aca="true" ref="AD499">INDEX(KM_PCT,MATCH($A499,'Knowledge - Percentages'!$B:$B,0),'Data - Knowledge'!AD$8)/100</f>
        <v>0.134</v>
      </c>
      <c r="AE499" s="380">
        <f t="array" aca="true" ref="AE499">INDEX(KM_PCT,MATCH($A499,'Knowledge - Percentages'!$B:$B,0),'Data - Knowledge'!AE$8)/100</f>
        <v>0.155</v>
      </c>
      <c r="AF499" s="380">
        <f t="array" aca="true" ref="AF499">INDEX(KM_PCT,MATCH($A499,'Knowledge - Percentages'!$B:$B,0),'Data - Knowledge'!AF$8)/100</f>
        <v>0.192</v>
      </c>
      <c r="AG499" s="380">
        <f t="array" aca="true" ref="AG499">INDEX(KM_PCT,MATCH($A499,'Knowledge - Percentages'!$B:$B,0),'Data - Knowledge'!AG$8)/100</f>
        <v>0.155</v>
      </c>
      <c r="AH499" s="380">
        <f t="array" aca="true" ref="AH499">INDEX(KM_PCT,MATCH($A499,'Knowledge - Percentages'!$B:$B,0),'Data - Knowledge'!AH$8)/100</f>
        <v>0.156</v>
      </c>
      <c r="AI499" s="380">
        <f t="array" aca="true" ref="AI499">INDEX(KM_PCT,MATCH($A499,'Knowledge - Percentages'!$B:$B,0),'Data - Knowledge'!AI$8)/100</f>
        <v>0.141</v>
      </c>
      <c r="AJ499" s="380">
        <f t="array" aca="true" ref="AJ499">INDEX(KM_PCT,MATCH($A499,'Knowledge - Percentages'!$B:$B,0),'Data - Knowledge'!AJ$8)/100</f>
        <v>0.158</v>
      </c>
      <c r="AK499" s="380">
        <f t="array" aca="true" ref="AK499">INDEX(KM_PCT,MATCH($A499,'Knowledge - Percentages'!$B:$B,0),'Data - Knowledge'!AK$8)/100</f>
        <v>0.16699999999999998</v>
      </c>
      <c r="AL499" s="380">
        <f t="array" aca="true" ref="AL499">INDEX(KM_PCT,MATCH($A499,'Knowledge - Percentages'!$B:$B,0),'Data - Knowledge'!AL$8)/100</f>
        <v>0.16399999999999998</v>
      </c>
      <c r="AM499" s="380">
        <f t="array" aca="true" ref="AM499">INDEX(KM_PCT,MATCH($A499,'Knowledge - Percentages'!$B:$B,0),'Data - Knowledge'!AM$8)/100</f>
        <v>0.17600000000000002</v>
      </c>
      <c r="AN499" s="380">
        <f t="array" aca="true" ref="AN499">INDEX(KM_PCT,MATCH($A499,'Knowledge - Percentages'!$B:$B,0),'Data - Knowledge'!AN$8)/100</f>
        <v>0.145</v>
      </c>
      <c r="AO499" s="380">
        <f t="array" aca="true" ref="AO499">INDEX(KM_PCT,MATCH($A499,'Knowledge - Percentages'!$B:$B,0),'Data - Knowledge'!AO$8)/100</f>
        <v>0.134</v>
      </c>
      <c r="AP499" s="380">
        <f t="array" aca="true" ref="AP499">INDEX(KM_PCT,MATCH($A499,'Knowledge - Percentages'!$B:$B,0),'Data - Knowledge'!AP$8)/100</f>
        <v>0.15</v>
      </c>
      <c r="AQ499" s="380">
        <f t="array" aca="true" ref="AQ499">INDEX(KM_PCT,MATCH($A499,'Knowledge - Percentages'!$B:$B,0),'Data - Knowledge'!AQ$8)/100</f>
        <v>0.152</v>
      </c>
      <c r="AR499" s="380">
        <f t="array" aca="true" ref="AR499">INDEX(KM_PCT,MATCH($A499,'Knowledge - Percentages'!$B:$B,0),'Data - Knowledge'!AR$8)/100</f>
        <v>0.086</v>
      </c>
      <c r="AS499" s="380">
        <f t="array" aca="true" ref="AS499">INDEX(KM_PCT,MATCH($A499,'Knowledge - Percentages'!$B:$B,0),'Data - Knowledge'!AS$8)/100</f>
        <v>0.08900000000000001</v>
      </c>
      <c r="AT499" s="380">
        <f t="array" aca="true" ref="AT499">INDEX(KM_PCT,MATCH($A499,'Knowledge - Percentages'!$B:$B,0),'Data - Knowledge'!AT$8)/100</f>
        <v>0.087</v>
      </c>
      <c r="AU499" s="380">
        <f t="array" aca="true" ref="AU499">INDEX(KM_PCT,MATCH($A499,'Knowledge - Percentages'!$B:$B,0),'Data - Knowledge'!AU$8)/100</f>
        <v>0.14300000000000002</v>
      </c>
      <c r="AV499" s="380">
        <f t="array" aca="true" ref="AV499">INDEX(KM_PCT,MATCH($A499,'Knowledge - Percentages'!$B:$B,0),'Data - Knowledge'!AV$8)/100</f>
        <v>0.14300000000000002</v>
      </c>
      <c r="AW499" s="380">
        <f t="array" aca="true" ref="AW499">INDEX(KM_PCT,MATCH($A499,'Knowledge - Percentages'!$B:$B,0),'Data - Knowledge'!AW$8)/100</f>
        <v>0.14300000000000002</v>
      </c>
      <c r="AX499" s="380">
        <f t="array" aca="true" ref="AX499">INDEX(KM_PCT,MATCH($A499,'Knowledge - Percentages'!$B:$B,0),'Data - Knowledge'!AX$8)/100</f>
        <v>0.155</v>
      </c>
      <c r="AY499" s="380">
        <f t="array" aca="true" ref="AY499">INDEX(KM_PCT,MATCH($A499,'Knowledge - Percentages'!$B:$B,0),'Data - Knowledge'!AY$8)/100</f>
        <v>0.14300000000000002</v>
      </c>
      <c r="AZ499" s="380">
        <f t="array" aca="true" ref="AZ499">INDEX(KM_PCT,MATCH($A499,'Knowledge - Percentages'!$B:$B,0),'Data - Knowledge'!AZ$8)/100</f>
        <v>0.166</v>
      </c>
      <c r="BA499" s="380">
        <f t="array" aca="true" ref="BA499">INDEX(KM_PCT,MATCH($A499,'Knowledge - Percentages'!$B:$B,0),'Data - Knowledge'!BA$8)/100</f>
        <v>0.15</v>
      </c>
      <c r="BB499" s="380">
        <f t="array" aca="true" ref="BB499">INDEX(KM_PCT,MATCH($A499,'Knowledge - Percentages'!$B:$B,0),'Data - Knowledge'!BB$8)/100</f>
        <v>0.124</v>
      </c>
      <c r="BC499" s="380">
        <f t="array" aca="true" ref="BC499">INDEX(KM_PCT,MATCH($A499,'Knowledge - Percentages'!$B:$B,0),'Data - Knowledge'!BC$8)/100</f>
        <v>0.121</v>
      </c>
      <c r="BD499" s="380">
        <f t="array" aca="true" ref="BD499">INDEX(KM_PCT,MATCH($A499,'Knowledge - Percentages'!$B:$B,0),'Data - Knowledge'!BD$8)/100</f>
        <v>0.109</v>
      </c>
      <c r="BE499" s="380">
        <f t="array" aca="true" ref="BE499">INDEX(KM_PCT,MATCH($A499,'Knowledge - Percentages'!$B:$B,0),'Data - Knowledge'!BE$8)/100</f>
        <v>0.12300000000000001</v>
      </c>
      <c r="BF499" s="380">
        <f t="array" aca="true" ref="BF499">INDEX(KM_PCT,MATCH($A499,'Knowledge - Percentages'!$B:$B,0),'Data - Knowledge'!BF$8)/100</f>
        <v>0.096999999999999989</v>
      </c>
      <c r="BG499" s="380">
        <f t="array" aca="true" ref="BG499">INDEX(KM_PCT,MATCH($A499,'Knowledge - Percentages'!$B:$B,0),'Data - Knowledge'!BG$8)/100</f>
        <v>0.11699999999999999</v>
      </c>
      <c r="BH499" s="380">
        <f t="array" aca="true" ref="BH499">INDEX(KM_PCT,MATCH($A499,'Knowledge - Percentages'!$B:$B,0),'Data - Knowledge'!BH$8)/100</f>
        <v>0.122</v>
      </c>
      <c r="BI499" s="380">
        <f t="array" aca="true" ref="BI499">INDEX(KM_PCT,MATCH($A499,'Knowledge - Percentages'!$B:$B,0),'Data - Knowledge'!BI$8)/100</f>
        <v>0.113</v>
      </c>
      <c r="BJ499" s="380">
        <f t="array" aca="true" ref="BJ499">INDEX(KM_PCT,MATCH($A499,'Knowledge - Percentages'!$B:$B,0),'Data - Knowledge'!BJ$8)/100</f>
        <v>0.129</v>
      </c>
      <c r="BK499" s="380">
        <f t="array" aca="true" ref="BK499">INDEX(KM_PCT,MATCH($A499,'Knowledge - Percentages'!$B:$B,0),'Data - Knowledge'!BK$8)/100</f>
        <v>0.129</v>
      </c>
      <c r="BL499" s="380">
        <f t="array" aca="true" ref="BL499">INDEX(KM_PCT,MATCH($A499,'Knowledge - Percentages'!$B:$B,0),'Data - Knowledge'!BL$8)/100</f>
        <v>0.10300000000000001</v>
      </c>
      <c r="BM499" s="380">
        <f t="array" aca="true" ref="BM499">INDEX(KM_PCT,MATCH($A499,'Knowledge - Percentages'!$B:$B,0),'Data - Knowledge'!BM$8)/100</f>
        <v>0.126</v>
      </c>
      <c r="BN499" s="380">
        <f t="array" aca="true" ref="BN499">INDEX(KM_PCT,MATCH($A499,'Knowledge - Percentages'!$B:$B,0),'Data - Knowledge'!BN$8)/100</f>
        <v>0.209</v>
      </c>
      <c r="BO499" s="380">
        <f t="array" aca="true" ref="BO499">INDEX(KM_PCT,MATCH($A499,'Knowledge - Percentages'!$B:$B,0),'Data - Knowledge'!BO$8)/100</f>
        <v>0.124</v>
      </c>
      <c r="BP499" s="380">
        <f t="array" aca="true" ref="BP499">INDEX(KM_PCT,MATCH($A499,'Knowledge - Percentages'!$B:$B,0),'Data - Knowledge'!BP$8)/100</f>
        <v>0.12300000000000001</v>
      </c>
      <c r="BQ499" s="380">
        <f t="array" aca="true" ref="BQ499">INDEX(KM_PCT,MATCH($A499,'Knowledge - Percentages'!$B:$B,0),'Data - Knowledge'!BQ$8)/100</f>
        <v>0.12300000000000001</v>
      </c>
    </row>
    <row r="500" spans="1:69">
      <c r="A500" t="s">
        <v>1515</v>
      </c>
      <c r="B500" t="s">
        <v>179</v>
      </c>
      <c r="C500" t="s">
        <v>1509</v>
      </c>
      <c r="D500" t="s">
        <v>1516</v>
      </c>
      <c r="E500" s="373">
        <f>SUMPRODUCT($K$2:$BQ$2,$K500:$BQ500)/$J$2</f>
        <v>0.13366287878787877</v>
      </c>
      <c r="F500" s="379">
        <f>SUMPRODUCT($K$2:$BQ$2,$K500:$BQ500)</f>
        <v>35.287</v>
      </c>
      <c r="G500" s="373">
        <f>SUMPRODUCT($K$3:$BQ$3,$K500:$BQ500)/$J$3</f>
        <v>0.20195708418891165</v>
      </c>
      <c r="H500" s="379">
        <f>SUMPRODUCT($K$3:$BQ$3,$K500:$BQ500)</f>
        <v>1967.0619999999994</v>
      </c>
      <c r="I500" s="373">
        <f>CORREL($K$4:$BQ$4,$K500:$BQ500)</f>
        <v>-0.23168488454304542</v>
      </c>
      <c r="J500" s="379">
        <f>$E500/$G500*100</f>
        <v>66.183803021660708</v>
      </c>
      <c r="K500" s="380">
        <f t="array" aca="true" ref="K500">INDEX(KM_PCT,MATCH($A500,'Knowledge - Percentages'!$B:$B,0),'Data - Knowledge'!K$8)/100</f>
        <v>0.319</v>
      </c>
      <c r="L500" s="380">
        <f t="array" aca="true" ref="L500">INDEX(KM_PCT,MATCH($A500,'Knowledge - Percentages'!$B:$B,0),'Data - Knowledge'!L$8)/100</f>
        <v>0.35200000000000004</v>
      </c>
      <c r="M500" s="380">
        <f t="array" aca="true" ref="M500">INDEX(KM_PCT,MATCH($A500,'Knowledge - Percentages'!$B:$B,0),'Data - Knowledge'!M$8)/100</f>
        <v>0.32299999999999995</v>
      </c>
      <c r="N500" s="380">
        <f t="array" aca="true" ref="N500">INDEX(KM_PCT,MATCH($A500,'Knowledge - Percentages'!$B:$B,0),'Data - Knowledge'!N$8)/100</f>
        <v>0.272</v>
      </c>
      <c r="O500" s="380">
        <f t="array" aca="true" ref="O500">INDEX(KM_PCT,MATCH($A500,'Knowledge - Percentages'!$B:$B,0),'Data - Knowledge'!O$8)/100</f>
        <v>0.312</v>
      </c>
      <c r="P500" s="380">
        <f t="array" aca="true" ref="P500">INDEX(KM_PCT,MATCH($A500,'Knowledge - Percentages'!$B:$B,0),'Data - Knowledge'!P$8)/100</f>
        <v>0.271</v>
      </c>
      <c r="Q500" s="380">
        <f t="array" aca="true" ref="Q500">INDEX(KM_PCT,MATCH($A500,'Knowledge - Percentages'!$B:$B,0),'Data - Knowledge'!Q$8)/100</f>
        <v>0.27899999999999997</v>
      </c>
      <c r="R500" s="380">
        <f t="array" aca="true" ref="R500">INDEX(KM_PCT,MATCH($A500,'Knowledge - Percentages'!$B:$B,0),'Data - Knowledge'!R$8)/100</f>
        <v>0.273</v>
      </c>
      <c r="S500" s="380">
        <f t="array" aca="true" ref="S500">INDEX(KM_PCT,MATCH($A500,'Knowledge - Percentages'!$B:$B,0),'Data - Knowledge'!S$8)/100</f>
        <v>0.29600000000000004</v>
      </c>
      <c r="T500" s="380">
        <f t="array" aca="true" ref="T500">INDEX(KM_PCT,MATCH($A500,'Knowledge - Percentages'!$B:$B,0),'Data - Knowledge'!T$8)/100</f>
        <v>0.22</v>
      </c>
      <c r="U500" s="380">
        <f t="array" aca="true" ref="U500">INDEX(KM_PCT,MATCH($A500,'Knowledge - Percentages'!$B:$B,0),'Data - Knowledge'!U$8)/100</f>
        <v>0.22</v>
      </c>
      <c r="V500" s="380">
        <f t="array" aca="true" ref="V500">INDEX(KM_PCT,MATCH($A500,'Knowledge - Percentages'!$B:$B,0),'Data - Knowledge'!V$8)/100</f>
        <v>0.21899999999999997</v>
      </c>
      <c r="W500" s="380">
        <f t="array" aca="true" ref="W500">INDEX(KM_PCT,MATCH($A500,'Knowledge - Percentages'!$B:$B,0),'Data - Knowledge'!W$8)/100</f>
        <v>0.165</v>
      </c>
      <c r="X500" s="380">
        <f t="array" aca="true" ref="X500">INDEX(KM_PCT,MATCH($A500,'Knowledge - Percentages'!$B:$B,0),'Data - Knowledge'!X$8)/100</f>
        <v>0.20600000000000002</v>
      </c>
      <c r="Y500" s="380">
        <f t="array" aca="true" ref="Y500">INDEX(KM_PCT,MATCH($A500,'Knowledge - Percentages'!$B:$B,0),'Data - Knowledge'!Y$8)/100</f>
        <v>0.161</v>
      </c>
      <c r="Z500" s="380">
        <f t="array" aca="true" ref="Z500">INDEX(KM_PCT,MATCH($A500,'Knowledge - Percentages'!$B:$B,0),'Data - Knowledge'!Z$8)/100</f>
        <v>0.161</v>
      </c>
      <c r="AA500" s="380">
        <f t="array" aca="true" ref="AA500">INDEX(KM_PCT,MATCH($A500,'Knowledge - Percentages'!$B:$B,0),'Data - Knowledge'!AA$8)/100</f>
        <v>0.11800000000000001</v>
      </c>
      <c r="AB500" s="380">
        <f t="array" aca="true" ref="AB500">INDEX(KM_PCT,MATCH($A500,'Knowledge - Percentages'!$B:$B,0),'Data - Knowledge'!AB$8)/100</f>
        <v>0.184</v>
      </c>
      <c r="AC500" s="380">
        <f t="array" aca="true" ref="AC500">INDEX(KM_PCT,MATCH($A500,'Knowledge - Percentages'!$B:$B,0),'Data - Knowledge'!AC$8)/100</f>
        <v>0.159</v>
      </c>
      <c r="AD500" s="380">
        <f t="array" aca="true" ref="AD500">INDEX(KM_PCT,MATCH($A500,'Knowledge - Percentages'!$B:$B,0),'Data - Knowledge'!AD$8)/100</f>
        <v>0.162</v>
      </c>
      <c r="AE500" s="380">
        <f t="array" aca="true" ref="AE500">INDEX(KM_PCT,MATCH($A500,'Knowledge - Percentages'!$B:$B,0),'Data - Knowledge'!AE$8)/100</f>
        <v>0.163</v>
      </c>
      <c r="AF500" s="380">
        <f t="array" aca="true" ref="AF500">INDEX(KM_PCT,MATCH($A500,'Knowledge - Percentages'!$B:$B,0),'Data - Knowledge'!AF$8)/100</f>
        <v>0.165</v>
      </c>
      <c r="AG500" s="380">
        <f t="array" aca="true" ref="AG500">INDEX(KM_PCT,MATCH($A500,'Knowledge - Percentages'!$B:$B,0),'Data - Knowledge'!AG$8)/100</f>
        <v>0.163</v>
      </c>
      <c r="AH500" s="380">
        <f t="array" aca="true" ref="AH500">INDEX(KM_PCT,MATCH($A500,'Knowledge - Percentages'!$B:$B,0),'Data - Knowledge'!AH$8)/100</f>
        <v>0.163</v>
      </c>
      <c r="AI500" s="380">
        <f t="array" aca="true" ref="AI500">INDEX(KM_PCT,MATCH($A500,'Knowledge - Percentages'!$B:$B,0),'Data - Knowledge'!AI$8)/100</f>
        <v>0.16399999999999998</v>
      </c>
      <c r="AJ500" s="380">
        <f t="array" aca="true" ref="AJ500">INDEX(KM_PCT,MATCH($A500,'Knowledge - Percentages'!$B:$B,0),'Data - Knowledge'!AJ$8)/100</f>
        <v>0.16699999999999998</v>
      </c>
      <c r="AK500" s="380">
        <f t="array" aca="true" ref="AK500">INDEX(KM_PCT,MATCH($A500,'Knowledge - Percentages'!$B:$B,0),'Data - Knowledge'!AK$8)/100</f>
        <v>0.172</v>
      </c>
      <c r="AL500" s="380">
        <f t="array" aca="true" ref="AL500">INDEX(KM_PCT,MATCH($A500,'Knowledge - Percentages'!$B:$B,0),'Data - Knowledge'!AL$8)/100</f>
        <v>0.191</v>
      </c>
      <c r="AM500" s="380">
        <f t="array" aca="true" ref="AM500">INDEX(KM_PCT,MATCH($A500,'Knowledge - Percentages'!$B:$B,0),'Data - Knowledge'!AM$8)/100</f>
        <v>0.17600000000000002</v>
      </c>
      <c r="AN500" s="380">
        <f t="array" aca="true" ref="AN500">INDEX(KM_PCT,MATCH($A500,'Knowledge - Percentages'!$B:$B,0),'Data - Knowledge'!AN$8)/100</f>
        <v>0.122</v>
      </c>
      <c r="AO500" s="380">
        <f t="array" aca="true" ref="AO500">INDEX(KM_PCT,MATCH($A500,'Knowledge - Percentages'!$B:$B,0),'Data - Knowledge'!AO$8)/100</f>
        <v>0.10800000000000001</v>
      </c>
      <c r="AP500" s="380">
        <f t="array" aca="true" ref="AP500">INDEX(KM_PCT,MATCH($A500,'Knowledge - Percentages'!$B:$B,0),'Data - Knowledge'!AP$8)/100</f>
        <v>0.158</v>
      </c>
      <c r="AQ500" s="380">
        <f t="array" aca="true" ref="AQ500">INDEX(KM_PCT,MATCH($A500,'Knowledge - Percentages'!$B:$B,0),'Data - Knowledge'!AQ$8)/100</f>
        <v>0.161</v>
      </c>
      <c r="AR500" s="380">
        <f t="array" aca="true" ref="AR500">INDEX(KM_PCT,MATCH($A500,'Knowledge - Percentages'!$B:$B,0),'Data - Knowledge'!AR$8)/100</f>
        <v>0.11</v>
      </c>
      <c r="AS500" s="380">
        <f t="array" aca="true" ref="AS500">INDEX(KM_PCT,MATCH($A500,'Knowledge - Percentages'!$B:$B,0),'Data - Knowledge'!AS$8)/100</f>
        <v>0.083</v>
      </c>
      <c r="AT500" s="380">
        <f t="array" aca="true" ref="AT500">INDEX(KM_PCT,MATCH($A500,'Knowledge - Percentages'!$B:$B,0),'Data - Knowledge'!AT$8)/100</f>
        <v>0.109</v>
      </c>
      <c r="AU500" s="380">
        <f t="array" aca="true" ref="AU500">INDEX(KM_PCT,MATCH($A500,'Knowledge - Percentages'!$B:$B,0),'Data - Knowledge'!AU$8)/100</f>
        <v>0.10800000000000001</v>
      </c>
      <c r="AV500" s="380">
        <f t="array" aca="true" ref="AV500">INDEX(KM_PCT,MATCH($A500,'Knowledge - Percentages'!$B:$B,0),'Data - Knowledge'!AV$8)/100</f>
        <v>0.10800000000000001</v>
      </c>
      <c r="AW500" s="380">
        <f t="array" aca="true" ref="AW500">INDEX(KM_PCT,MATCH($A500,'Knowledge - Percentages'!$B:$B,0),'Data - Knowledge'!AW$8)/100</f>
        <v>0.10800000000000001</v>
      </c>
      <c r="AX500" s="380">
        <f t="array" aca="true" ref="AX500">INDEX(KM_PCT,MATCH($A500,'Knowledge - Percentages'!$B:$B,0),'Data - Knowledge'!AX$8)/100</f>
        <v>0.102</v>
      </c>
      <c r="AY500" s="380">
        <f t="array" aca="true" ref="AY500">INDEX(KM_PCT,MATCH($A500,'Knowledge - Percentages'!$B:$B,0),'Data - Knowledge'!AY$8)/100</f>
        <v>0.18</v>
      </c>
      <c r="AZ500" s="380">
        <f t="array" aca="true" ref="AZ500">INDEX(KM_PCT,MATCH($A500,'Knowledge - Percentages'!$B:$B,0),'Data - Knowledge'!AZ$8)/100</f>
        <v>0.142</v>
      </c>
      <c r="BA500" s="380">
        <f t="array" aca="true" ref="BA500">INDEX(KM_PCT,MATCH($A500,'Knowledge - Percentages'!$B:$B,0),'Data - Knowledge'!BA$8)/100</f>
        <v>0.154</v>
      </c>
      <c r="BB500" s="380">
        <f t="array" aca="true" ref="BB500">INDEX(KM_PCT,MATCH($A500,'Knowledge - Percentages'!$B:$B,0),'Data - Knowledge'!BB$8)/100</f>
        <v>0.14400000000000002</v>
      </c>
      <c r="BC500" s="380">
        <f t="array" aca="true" ref="BC500">INDEX(KM_PCT,MATCH($A500,'Knowledge - Percentages'!$B:$B,0),'Data - Knowledge'!BC$8)/100</f>
        <v>0.081</v>
      </c>
      <c r="BD500" s="380">
        <f t="array" aca="true" ref="BD500">INDEX(KM_PCT,MATCH($A500,'Knowledge - Percentages'!$B:$B,0),'Data - Knowledge'!BD$8)/100</f>
        <v>0.068</v>
      </c>
      <c r="BE500" s="380">
        <f t="array" aca="true" ref="BE500">INDEX(KM_PCT,MATCH($A500,'Knowledge - Percentages'!$B:$B,0),'Data - Knowledge'!BE$8)/100</f>
        <v>0.102</v>
      </c>
      <c r="BF500" s="380">
        <f t="array" aca="true" ref="BF500">INDEX(KM_PCT,MATCH($A500,'Knowledge - Percentages'!$B:$B,0),'Data - Knowledge'!BF$8)/100</f>
        <v>0.071</v>
      </c>
      <c r="BG500" s="380">
        <f t="array" aca="true" ref="BG500">INDEX(KM_PCT,MATCH($A500,'Knowledge - Percentages'!$B:$B,0),'Data - Knowledge'!BG$8)/100</f>
        <v>0.096999999999999989</v>
      </c>
      <c r="BH500" s="380">
        <f t="array" aca="true" ref="BH500">INDEX(KM_PCT,MATCH($A500,'Knowledge - Percentages'!$B:$B,0),'Data - Knowledge'!BH$8)/100</f>
        <v>0.136</v>
      </c>
      <c r="BI500" s="380">
        <f t="array" aca="true" ref="BI500">INDEX(KM_PCT,MATCH($A500,'Knowledge - Percentages'!$B:$B,0),'Data - Knowledge'!BI$8)/100</f>
        <v>0.10800000000000001</v>
      </c>
      <c r="BJ500" s="380">
        <f t="array" aca="true" ref="BJ500">INDEX(KM_PCT,MATCH($A500,'Knowledge - Percentages'!$B:$B,0),'Data - Knowledge'!BJ$8)/100</f>
        <v>0.141</v>
      </c>
      <c r="BK500" s="380">
        <f t="array" aca="true" ref="BK500">INDEX(KM_PCT,MATCH($A500,'Knowledge - Percentages'!$B:$B,0),'Data - Knowledge'!BK$8)/100</f>
        <v>0.138</v>
      </c>
      <c r="BL500" s="380">
        <f t="array" aca="true" ref="BL500">INDEX(KM_PCT,MATCH($A500,'Knowledge - Percentages'!$B:$B,0),'Data - Knowledge'!BL$8)/100</f>
        <v>0.142</v>
      </c>
      <c r="BM500" s="380">
        <f t="array" aca="true" ref="BM500">INDEX(KM_PCT,MATCH($A500,'Knowledge - Percentages'!$B:$B,0),'Data - Knowledge'!BM$8)/100</f>
        <v>0.135</v>
      </c>
      <c r="BN500" s="380">
        <f t="array" aca="true" ref="BN500">INDEX(KM_PCT,MATCH($A500,'Knowledge - Percentages'!$B:$B,0),'Data - Knowledge'!BN$8)/100</f>
        <v>0.15</v>
      </c>
      <c r="BO500" s="380">
        <f t="array" aca="true" ref="BO500">INDEX(KM_PCT,MATCH($A500,'Knowledge - Percentages'!$B:$B,0),'Data - Knowledge'!BO$8)/100</f>
        <v>0.072000000000000008</v>
      </c>
      <c r="BP500" s="380">
        <f t="array" aca="true" ref="BP500">INDEX(KM_PCT,MATCH($A500,'Knowledge - Percentages'!$B:$B,0),'Data - Knowledge'!BP$8)/100</f>
        <v>0.106</v>
      </c>
      <c r="BQ500" s="380">
        <f t="array" aca="true" ref="BQ500">INDEX(KM_PCT,MATCH($A500,'Knowledge - Percentages'!$B:$B,0),'Data - Knowledge'!BQ$8)/100</f>
        <v>0.077</v>
      </c>
    </row>
    <row r="501" spans="1:69">
      <c r="A501" t="s">
        <v>1517</v>
      </c>
      <c r="B501" t="s">
        <v>179</v>
      </c>
      <c r="C501" t="s">
        <v>1518</v>
      </c>
      <c r="D501" t="s">
        <v>1519</v>
      </c>
      <c r="E501" s="373">
        <f>SUMPRODUCT($K$2:$BQ$2,$K501:$BQ501)/$J$2</f>
        <v>0.15814772727272727</v>
      </c>
      <c r="F501" s="379">
        <f>SUMPRODUCT($K$2:$BQ$2,$K501:$BQ501)</f>
        <v>41.751</v>
      </c>
      <c r="G501" s="373">
        <f>SUMPRODUCT($K$3:$BQ$3,$K501:$BQ501)/$J$3</f>
        <v>0.19531991786447636</v>
      </c>
      <c r="H501" s="379">
        <f>SUMPRODUCT($K$3:$BQ$3,$K501:$BQ501)</f>
        <v>1902.4159999999997</v>
      </c>
      <c r="I501" s="373">
        <f>CORREL($K$4:$BQ$4,$K501:$BQ501)</f>
        <v>-0.31425075870488861</v>
      </c>
      <c r="J501" s="379">
        <f>$E501/$G501*100</f>
        <v>80.968561220908768</v>
      </c>
      <c r="K501" s="380">
        <f t="array" aca="true" ref="K501">INDEX(KM_PCT,MATCH($A501,'Knowledge - Percentages'!$B:$B,0),'Data - Knowledge'!K$8)/100</f>
        <v>0.603</v>
      </c>
      <c r="L501" s="380">
        <f t="array" aca="true" ref="L501">INDEX(KM_PCT,MATCH($A501,'Knowledge - Percentages'!$B:$B,0),'Data - Knowledge'!L$8)/100</f>
        <v>0.392</v>
      </c>
      <c r="M501" s="380">
        <f t="array" aca="true" ref="M501">INDEX(KM_PCT,MATCH($A501,'Knowledge - Percentages'!$B:$B,0),'Data - Knowledge'!M$8)/100</f>
        <v>0.292</v>
      </c>
      <c r="N501" s="380">
        <f t="array" aca="true" ref="N501">INDEX(KM_PCT,MATCH($A501,'Knowledge - Percentages'!$B:$B,0),'Data - Knowledge'!N$8)/100</f>
        <v>0.23399999999999999</v>
      </c>
      <c r="O501" s="380">
        <f t="array" aca="true" ref="O501">INDEX(KM_PCT,MATCH($A501,'Knowledge - Percentages'!$B:$B,0),'Data - Knowledge'!O$8)/100</f>
        <v>0.239</v>
      </c>
      <c r="P501" s="380">
        <f t="array" aca="true" ref="P501">INDEX(KM_PCT,MATCH($A501,'Knowledge - Percentages'!$B:$B,0),'Data - Knowledge'!P$8)/100</f>
        <v>0.225</v>
      </c>
      <c r="Q501" s="380">
        <f t="array" aca="true" ref="Q501">INDEX(KM_PCT,MATCH($A501,'Knowledge - Percentages'!$B:$B,0),'Data - Knowledge'!Q$8)/100</f>
        <v>0.29600000000000004</v>
      </c>
      <c r="R501" s="380">
        <f t="array" aca="true" ref="R501">INDEX(KM_PCT,MATCH($A501,'Knowledge - Percentages'!$B:$B,0),'Data - Knowledge'!R$8)/100</f>
        <v>0.24600000000000002</v>
      </c>
      <c r="S501" s="380">
        <f t="array" aca="true" ref="S501">INDEX(KM_PCT,MATCH($A501,'Knowledge - Percentages'!$B:$B,0),'Data - Knowledge'!S$8)/100</f>
        <v>0.264</v>
      </c>
      <c r="T501" s="380">
        <f t="array" aca="true" ref="T501">INDEX(KM_PCT,MATCH($A501,'Knowledge - Percentages'!$B:$B,0),'Data - Knowledge'!T$8)/100</f>
        <v>0.21</v>
      </c>
      <c r="U501" s="380">
        <f t="array" aca="true" ref="U501">INDEX(KM_PCT,MATCH($A501,'Knowledge - Percentages'!$B:$B,0),'Data - Knowledge'!U$8)/100</f>
        <v>0.19899999999999998</v>
      </c>
      <c r="V501" s="380">
        <f t="array" aca="true" ref="V501">INDEX(KM_PCT,MATCH($A501,'Knowledge - Percentages'!$B:$B,0),'Data - Knowledge'!V$8)/100</f>
        <v>0.149</v>
      </c>
      <c r="W501" s="380">
        <f t="array" aca="true" ref="W501">INDEX(KM_PCT,MATCH($A501,'Knowledge - Percentages'!$B:$B,0),'Data - Knowledge'!W$8)/100</f>
        <v>0.21600000000000003</v>
      </c>
      <c r="X501" s="380">
        <f t="array" aca="true" ref="X501">INDEX(KM_PCT,MATCH($A501,'Knowledge - Percentages'!$B:$B,0),'Data - Knowledge'!X$8)/100</f>
        <v>0.309</v>
      </c>
      <c r="Y501" s="380">
        <f t="array" aca="true" ref="Y501">INDEX(KM_PCT,MATCH($A501,'Knowledge - Percentages'!$B:$B,0),'Data - Knowledge'!Y$8)/100</f>
        <v>0.298</v>
      </c>
      <c r="Z501" s="380">
        <f t="array" aca="true" ref="Z501">INDEX(KM_PCT,MATCH($A501,'Knowledge - Percentages'!$B:$B,0),'Data - Knowledge'!Z$8)/100</f>
        <v>0.344</v>
      </c>
      <c r="AA501" s="380">
        <f t="array" aca="true" ref="AA501">INDEX(KM_PCT,MATCH($A501,'Knowledge - Percentages'!$B:$B,0),'Data - Knowledge'!AA$8)/100</f>
        <v>0.267</v>
      </c>
      <c r="AB501" s="380">
        <f t="array" aca="true" ref="AB501">INDEX(KM_PCT,MATCH($A501,'Knowledge - Percentages'!$B:$B,0),'Data - Knowledge'!AB$8)/100</f>
        <v>0.237</v>
      </c>
      <c r="AC501" s="380">
        <f t="array" aca="true" ref="AC501">INDEX(KM_PCT,MATCH($A501,'Knowledge - Percentages'!$B:$B,0),'Data - Knowledge'!AC$8)/100</f>
        <v>0.226</v>
      </c>
      <c r="AD501" s="380">
        <f t="array" aca="true" ref="AD501">INDEX(KM_PCT,MATCH($A501,'Knowledge - Percentages'!$B:$B,0),'Data - Knowledge'!AD$8)/100</f>
        <v>0.24100000000000002</v>
      </c>
      <c r="AE501" s="380">
        <f t="array" aca="true" ref="AE501">INDEX(KM_PCT,MATCH($A501,'Knowledge - Percentages'!$B:$B,0),'Data - Knowledge'!AE$8)/100</f>
        <v>0.151</v>
      </c>
      <c r="AF501" s="380">
        <f t="array" aca="true" ref="AF501">INDEX(KM_PCT,MATCH($A501,'Knowledge - Percentages'!$B:$B,0),'Data - Knowledge'!AF$8)/100</f>
        <v>0.151</v>
      </c>
      <c r="AG501" s="380">
        <f t="array" aca="true" ref="AG501">INDEX(KM_PCT,MATCH($A501,'Knowledge - Percentages'!$B:$B,0),'Data - Knowledge'!AG$8)/100</f>
        <v>0.14800000000000002</v>
      </c>
      <c r="AH501" s="380">
        <f t="array" aca="true" ref="AH501">INDEX(KM_PCT,MATCH($A501,'Knowledge - Percentages'!$B:$B,0),'Data - Knowledge'!AH$8)/100</f>
        <v>0.183</v>
      </c>
      <c r="AI501" s="380">
        <f t="array" aca="true" ref="AI501">INDEX(KM_PCT,MATCH($A501,'Knowledge - Percentages'!$B:$B,0),'Data - Knowledge'!AI$8)/100</f>
        <v>0.245</v>
      </c>
      <c r="AJ501" s="380">
        <f t="array" aca="true" ref="AJ501">INDEX(KM_PCT,MATCH($A501,'Knowledge - Percentages'!$B:$B,0),'Data - Knowledge'!AJ$8)/100</f>
        <v>0.183</v>
      </c>
      <c r="AK501" s="380">
        <f t="array" aca="true" ref="AK501">INDEX(KM_PCT,MATCH($A501,'Knowledge - Percentages'!$B:$B,0),'Data - Knowledge'!AK$8)/100</f>
        <v>0.177</v>
      </c>
      <c r="AL501" s="380">
        <f t="array" aca="true" ref="AL501">INDEX(KM_PCT,MATCH($A501,'Knowledge - Percentages'!$B:$B,0),'Data - Knowledge'!AL$8)/100</f>
        <v>0.223</v>
      </c>
      <c r="AM501" s="380">
        <f t="array" aca="true" ref="AM501">INDEX(KM_PCT,MATCH($A501,'Knowledge - Percentages'!$B:$B,0),'Data - Knowledge'!AM$8)/100</f>
        <v>0.16899999999999998</v>
      </c>
      <c r="AN501" s="380">
        <f t="array" aca="true" ref="AN501">INDEX(KM_PCT,MATCH($A501,'Knowledge - Percentages'!$B:$B,0),'Data - Knowledge'!AN$8)/100</f>
        <v>0.14300000000000002</v>
      </c>
      <c r="AO501" s="380">
        <f t="array" aca="true" ref="AO501">INDEX(KM_PCT,MATCH($A501,'Knowledge - Percentages'!$B:$B,0),'Data - Knowledge'!AO$8)/100</f>
        <v>0.14300000000000002</v>
      </c>
      <c r="AP501" s="380">
        <f t="array" aca="true" ref="AP501">INDEX(KM_PCT,MATCH($A501,'Knowledge - Percentages'!$B:$B,0),'Data - Knowledge'!AP$8)/100</f>
        <v>0.17800000000000002</v>
      </c>
      <c r="AQ501" s="380">
        <f t="array" aca="true" ref="AQ501">INDEX(KM_PCT,MATCH($A501,'Knowledge - Percentages'!$B:$B,0),'Data - Knowledge'!AQ$8)/100</f>
        <v>0.179</v>
      </c>
      <c r="AR501" s="380">
        <f t="array" aca="true" ref="AR501">INDEX(KM_PCT,MATCH($A501,'Knowledge - Percentages'!$B:$B,0),'Data - Knowledge'!AR$8)/100</f>
        <v>0.203</v>
      </c>
      <c r="AS501" s="380">
        <f t="array" aca="true" ref="AS501">INDEX(KM_PCT,MATCH($A501,'Knowledge - Percentages'!$B:$B,0),'Data - Knowledge'!AS$8)/100</f>
        <v>0.157</v>
      </c>
      <c r="AT501" s="380">
        <f t="array" aca="true" ref="AT501">INDEX(KM_PCT,MATCH($A501,'Knowledge - Percentages'!$B:$B,0),'Data - Knowledge'!AT$8)/100</f>
        <v>0.23600000000000002</v>
      </c>
      <c r="AU501" s="380">
        <f t="array" aca="true" ref="AU501">INDEX(KM_PCT,MATCH($A501,'Knowledge - Percentages'!$B:$B,0),'Data - Knowledge'!AU$8)/100</f>
        <v>0.155</v>
      </c>
      <c r="AV501" s="380">
        <f t="array" aca="true" ref="AV501">INDEX(KM_PCT,MATCH($A501,'Knowledge - Percentages'!$B:$B,0),'Data - Knowledge'!AV$8)/100</f>
        <v>0.153</v>
      </c>
      <c r="AW501" s="380">
        <f t="array" aca="true" ref="AW501">INDEX(KM_PCT,MATCH($A501,'Knowledge - Percentages'!$B:$B,0),'Data - Knowledge'!AW$8)/100</f>
        <v>0.136</v>
      </c>
      <c r="AX501" s="380">
        <f t="array" aca="true" ref="AX501">INDEX(KM_PCT,MATCH($A501,'Knowledge - Percentages'!$B:$B,0),'Data - Knowledge'!AX$8)/100</f>
        <v>0.225</v>
      </c>
      <c r="AY501" s="380">
        <f t="array" aca="true" ref="AY501">INDEX(KM_PCT,MATCH($A501,'Knowledge - Percentages'!$B:$B,0),'Data - Knowledge'!AY$8)/100</f>
        <v>0.159</v>
      </c>
      <c r="AZ501" s="380">
        <f t="array" aca="true" ref="AZ501">INDEX(KM_PCT,MATCH($A501,'Knowledge - Percentages'!$B:$B,0),'Data - Knowledge'!AZ$8)/100</f>
        <v>0.18899999999999997</v>
      </c>
      <c r="BA501" s="380">
        <f t="array" aca="true" ref="BA501">INDEX(KM_PCT,MATCH($A501,'Knowledge - Percentages'!$B:$B,0),'Data - Knowledge'!BA$8)/100</f>
        <v>0.163</v>
      </c>
      <c r="BB501" s="380">
        <f t="array" aca="true" ref="BB501">INDEX(KM_PCT,MATCH($A501,'Knowledge - Percentages'!$B:$B,0),'Data - Knowledge'!BB$8)/100</f>
        <v>0.163</v>
      </c>
      <c r="BC501" s="380">
        <f t="array" aca="true" ref="BC501">INDEX(KM_PCT,MATCH($A501,'Knowledge - Percentages'!$B:$B,0),'Data - Knowledge'!BC$8)/100</f>
        <v>0.11699999999999999</v>
      </c>
      <c r="BD501" s="380">
        <f t="array" aca="true" ref="BD501">INDEX(KM_PCT,MATCH($A501,'Knowledge - Percentages'!$B:$B,0),'Data - Knowledge'!BD$8)/100</f>
        <v>0.132</v>
      </c>
      <c r="BE501" s="380">
        <f t="array" aca="true" ref="BE501">INDEX(KM_PCT,MATCH($A501,'Knowledge - Percentages'!$B:$B,0),'Data - Knowledge'!BE$8)/100</f>
        <v>0.139</v>
      </c>
      <c r="BF501" s="380">
        <f t="array" aca="true" ref="BF501">INDEX(KM_PCT,MATCH($A501,'Knowledge - Percentages'!$B:$B,0),'Data - Knowledge'!BF$8)/100</f>
        <v>0.139</v>
      </c>
      <c r="BG501" s="380">
        <f t="array" aca="true" ref="BG501">INDEX(KM_PCT,MATCH($A501,'Knowledge - Percentages'!$B:$B,0),'Data - Knowledge'!BG$8)/100</f>
        <v>0.16</v>
      </c>
      <c r="BH501" s="380">
        <f t="array" aca="true" ref="BH501">INDEX(KM_PCT,MATCH($A501,'Knowledge - Percentages'!$B:$B,0),'Data - Knowledge'!BH$8)/100</f>
        <v>0.165</v>
      </c>
      <c r="BI501" s="380">
        <f t="array" aca="true" ref="BI501">INDEX(KM_PCT,MATCH($A501,'Knowledge - Percentages'!$B:$B,0),'Data - Knowledge'!BI$8)/100</f>
        <v>0.165</v>
      </c>
      <c r="BJ501" s="380">
        <f t="array" aca="true" ref="BJ501">INDEX(KM_PCT,MATCH($A501,'Knowledge - Percentages'!$B:$B,0),'Data - Knowledge'!BJ$8)/100</f>
        <v>0.156</v>
      </c>
      <c r="BK501" s="380">
        <f t="array" aca="true" ref="BK501">INDEX(KM_PCT,MATCH($A501,'Knowledge - Percentages'!$B:$B,0),'Data - Knowledge'!BK$8)/100</f>
        <v>0.19899999999999998</v>
      </c>
      <c r="BL501" s="380">
        <f t="array" aca="true" ref="BL501">INDEX(KM_PCT,MATCH($A501,'Knowledge - Percentages'!$B:$B,0),'Data - Knowledge'!BL$8)/100</f>
        <v>0.225</v>
      </c>
      <c r="BM501" s="380">
        <f t="array" aca="true" ref="BM501">INDEX(KM_PCT,MATCH($A501,'Knowledge - Percentages'!$B:$B,0),'Data - Knowledge'!BM$8)/100</f>
        <v>0.195</v>
      </c>
      <c r="BN501" s="380">
        <f t="array" aca="true" ref="BN501">INDEX(KM_PCT,MATCH($A501,'Knowledge - Percentages'!$B:$B,0),'Data - Knowledge'!BN$8)/100</f>
        <v>0.151</v>
      </c>
      <c r="BO501" s="380">
        <f t="array" aca="true" ref="BO501">INDEX(KM_PCT,MATCH($A501,'Knowledge - Percentages'!$B:$B,0),'Data - Knowledge'!BO$8)/100</f>
        <v>0.16</v>
      </c>
      <c r="BP501" s="380">
        <f t="array" aca="true" ref="BP501">INDEX(KM_PCT,MATCH($A501,'Knowledge - Percentages'!$B:$B,0),'Data - Knowledge'!BP$8)/100</f>
        <v>0.149</v>
      </c>
      <c r="BQ501" s="380">
        <f t="array" aca="true" ref="BQ501">INDEX(KM_PCT,MATCH($A501,'Knowledge - Percentages'!$B:$B,0),'Data - Knowledge'!BQ$8)/100</f>
        <v>0.16</v>
      </c>
    </row>
    <row r="502" spans="1:69">
      <c r="A502" t="s">
        <v>1520</v>
      </c>
      <c r="B502" t="s">
        <v>179</v>
      </c>
      <c r="C502" t="s">
        <v>1518</v>
      </c>
      <c r="D502" t="s">
        <v>1521</v>
      </c>
      <c r="E502" s="373">
        <f>SUMPRODUCT($K$2:$BQ$2,$K502:$BQ502)/$J$2</f>
        <v>0.524246212121212</v>
      </c>
      <c r="F502" s="379">
        <f>SUMPRODUCT($K$2:$BQ$2,$K502:$BQ502)</f>
        <v>138.40099999999998</v>
      </c>
      <c r="G502" s="373">
        <f>SUMPRODUCT($K$3:$BQ$3,$K502:$BQ502)/$J$3</f>
        <v>0.59868613963039</v>
      </c>
      <c r="H502" s="379">
        <f>SUMPRODUCT($K$3:$BQ$3,$K502:$BQ502)</f>
        <v>5831.2029999999986</v>
      </c>
      <c r="I502" s="373">
        <f>CORREL($K$4:$BQ$4,$K502:$BQ502)</f>
        <v>-0.46846857945910347</v>
      </c>
      <c r="J502" s="379">
        <f>$E502/$G502*100</f>
        <v>87.566118107371778</v>
      </c>
      <c r="K502" s="380">
        <f t="array" aca="true" ref="K502">INDEX(KM_PCT,MATCH($A502,'Knowledge - Percentages'!$B:$B,0),'Data - Knowledge'!K$8)/100</f>
        <v>0.743</v>
      </c>
      <c r="L502" s="380">
        <f t="array" aca="true" ref="L502">INDEX(KM_PCT,MATCH($A502,'Knowledge - Percentages'!$B:$B,0),'Data - Knowledge'!L$8)/100</f>
        <v>0.643</v>
      </c>
      <c r="M502" s="380">
        <f t="array" aca="true" ref="M502">INDEX(KM_PCT,MATCH($A502,'Knowledge - Percentages'!$B:$B,0),'Data - Knowledge'!M$8)/100</f>
        <v>0.643</v>
      </c>
      <c r="N502" s="380">
        <f t="array" aca="true" ref="N502">INDEX(KM_PCT,MATCH($A502,'Knowledge - Percentages'!$B:$B,0),'Data - Knowledge'!N$8)/100</f>
        <v>0.65</v>
      </c>
      <c r="O502" s="380">
        <f t="array" aca="true" ref="O502">INDEX(KM_PCT,MATCH($A502,'Knowledge - Percentages'!$B:$B,0),'Data - Knowledge'!O$8)/100</f>
        <v>0.65</v>
      </c>
      <c r="P502" s="380">
        <f t="array" aca="true" ref="P502">INDEX(KM_PCT,MATCH($A502,'Knowledge - Percentages'!$B:$B,0),'Data - Knowledge'!P$8)/100</f>
        <v>0.65</v>
      </c>
      <c r="Q502" s="380">
        <f t="array" aca="true" ref="Q502">INDEX(KM_PCT,MATCH($A502,'Knowledge - Percentages'!$B:$B,0),'Data - Knowledge'!Q$8)/100</f>
        <v>0.664</v>
      </c>
      <c r="R502" s="380">
        <f t="array" aca="true" ref="R502">INDEX(KM_PCT,MATCH($A502,'Knowledge - Percentages'!$B:$B,0),'Data - Knowledge'!R$8)/100</f>
        <v>0.65</v>
      </c>
      <c r="S502" s="380">
        <f t="array" aca="true" ref="S502">INDEX(KM_PCT,MATCH($A502,'Knowledge - Percentages'!$B:$B,0),'Data - Knowledge'!S$8)/100</f>
        <v>0.675</v>
      </c>
      <c r="T502" s="380">
        <f t="array" aca="true" ref="T502">INDEX(KM_PCT,MATCH($A502,'Knowledge - Percentages'!$B:$B,0),'Data - Knowledge'!T$8)/100</f>
        <v>0.643</v>
      </c>
      <c r="U502" s="380">
        <f t="array" aca="true" ref="U502">INDEX(KM_PCT,MATCH($A502,'Knowledge - Percentages'!$B:$B,0),'Data - Knowledge'!U$8)/100</f>
        <v>0.65799999999999992</v>
      </c>
      <c r="V502" s="380">
        <f t="array" aca="true" ref="V502">INDEX(KM_PCT,MATCH($A502,'Knowledge - Percentages'!$B:$B,0),'Data - Knowledge'!V$8)/100</f>
        <v>0.611</v>
      </c>
      <c r="W502" s="380">
        <f t="array" aca="true" ref="W502">INDEX(KM_PCT,MATCH($A502,'Knowledge - Percentages'!$B:$B,0),'Data - Knowledge'!W$8)/100</f>
        <v>0.64</v>
      </c>
      <c r="X502" s="380">
        <f t="array" aca="true" ref="X502">INDEX(KM_PCT,MATCH($A502,'Knowledge - Percentages'!$B:$B,0),'Data - Knowledge'!X$8)/100</f>
        <v>0.634</v>
      </c>
      <c r="Y502" s="380">
        <f t="array" aca="true" ref="Y502">INDEX(KM_PCT,MATCH($A502,'Knowledge - Percentages'!$B:$B,0),'Data - Knowledge'!Y$8)/100</f>
        <v>0.647</v>
      </c>
      <c r="Z502" s="380">
        <f t="array" aca="true" ref="Z502">INDEX(KM_PCT,MATCH($A502,'Knowledge - Percentages'!$B:$B,0),'Data - Knowledge'!Z$8)/100</f>
        <v>0.631</v>
      </c>
      <c r="AA502" s="380">
        <f t="array" aca="true" ref="AA502">INDEX(KM_PCT,MATCH($A502,'Knowledge - Percentages'!$B:$B,0),'Data - Knowledge'!AA$8)/100</f>
        <v>0.62</v>
      </c>
      <c r="AB502" s="380">
        <f t="array" aca="true" ref="AB502">INDEX(KM_PCT,MATCH($A502,'Knowledge - Percentages'!$B:$B,0),'Data - Knowledge'!AB$8)/100</f>
        <v>0.619</v>
      </c>
      <c r="AC502" s="380">
        <f t="array" aca="true" ref="AC502">INDEX(KM_PCT,MATCH($A502,'Knowledge - Percentages'!$B:$B,0),'Data - Knowledge'!AC$8)/100</f>
        <v>0.619</v>
      </c>
      <c r="AD502" s="380">
        <f t="array" aca="true" ref="AD502">INDEX(KM_PCT,MATCH($A502,'Knowledge - Percentages'!$B:$B,0),'Data - Knowledge'!AD$8)/100</f>
        <v>0.619</v>
      </c>
      <c r="AE502" s="380">
        <f t="array" aca="true" ref="AE502">INDEX(KM_PCT,MATCH($A502,'Knowledge - Percentages'!$B:$B,0),'Data - Knowledge'!AE$8)/100</f>
        <v>0.54899999999999993</v>
      </c>
      <c r="AF502" s="380">
        <f t="array" aca="true" ref="AF502">INDEX(KM_PCT,MATCH($A502,'Knowledge - Percentages'!$B:$B,0),'Data - Knowledge'!AF$8)/100</f>
        <v>0.551</v>
      </c>
      <c r="AG502" s="380">
        <f t="array" aca="true" ref="AG502">INDEX(KM_PCT,MATCH($A502,'Knowledge - Percentages'!$B:$B,0),'Data - Knowledge'!AG$8)/100</f>
        <v>0.551</v>
      </c>
      <c r="AH502" s="380">
        <f t="array" aca="true" ref="AH502">INDEX(KM_PCT,MATCH($A502,'Knowledge - Percentages'!$B:$B,0),'Data - Knowledge'!AH$8)/100</f>
        <v>0.607</v>
      </c>
      <c r="AI502" s="380">
        <f t="array" aca="true" ref="AI502">INDEX(KM_PCT,MATCH($A502,'Knowledge - Percentages'!$B:$B,0),'Data - Knowledge'!AI$8)/100</f>
        <v>0.602</v>
      </c>
      <c r="AJ502" s="380">
        <f t="array" aca="true" ref="AJ502">INDEX(KM_PCT,MATCH($A502,'Knowledge - Percentages'!$B:$B,0),'Data - Knowledge'!AJ$8)/100</f>
        <v>0.602</v>
      </c>
      <c r="AK502" s="380">
        <f t="array" aca="true" ref="AK502">INDEX(KM_PCT,MATCH($A502,'Knowledge - Percentages'!$B:$B,0),'Data - Knowledge'!AK$8)/100</f>
        <v>0.593</v>
      </c>
      <c r="AL502" s="380">
        <f t="array" aca="true" ref="AL502">INDEX(KM_PCT,MATCH($A502,'Knowledge - Percentages'!$B:$B,0),'Data - Knowledge'!AL$8)/100</f>
        <v>0.635</v>
      </c>
      <c r="AM502" s="380">
        <f t="array" aca="true" ref="AM502">INDEX(KM_PCT,MATCH($A502,'Knowledge - Percentages'!$B:$B,0),'Data - Knowledge'!AM$8)/100</f>
        <v>0.593</v>
      </c>
      <c r="AN502" s="380">
        <f t="array" aca="true" ref="AN502">INDEX(KM_PCT,MATCH($A502,'Knowledge - Percentages'!$B:$B,0),'Data - Knowledge'!AN$8)/100</f>
        <v>0.579</v>
      </c>
      <c r="AO502" s="380">
        <f t="array" aca="true" ref="AO502">INDEX(KM_PCT,MATCH($A502,'Knowledge - Percentages'!$B:$B,0),'Data - Knowledge'!AO$8)/100</f>
        <v>0.579</v>
      </c>
      <c r="AP502" s="380">
        <f t="array" aca="true" ref="AP502">INDEX(KM_PCT,MATCH($A502,'Knowledge - Percentages'!$B:$B,0),'Data - Knowledge'!AP$8)/100</f>
        <v>0.594</v>
      </c>
      <c r="AQ502" s="380">
        <f t="array" aca="true" ref="AQ502">INDEX(KM_PCT,MATCH($A502,'Knowledge - Percentages'!$B:$B,0),'Data - Knowledge'!AQ$8)/100</f>
        <v>0.59</v>
      </c>
      <c r="AR502" s="380">
        <f t="array" aca="true" ref="AR502">INDEX(KM_PCT,MATCH($A502,'Knowledge - Percentages'!$B:$B,0),'Data - Knowledge'!AR$8)/100</f>
        <v>0.611</v>
      </c>
      <c r="AS502" s="380">
        <f t="array" aca="true" ref="AS502">INDEX(KM_PCT,MATCH($A502,'Knowledge - Percentages'!$B:$B,0),'Data - Knowledge'!AS$8)/100</f>
        <v>0.611</v>
      </c>
      <c r="AT502" s="380">
        <f t="array" aca="true" ref="AT502">INDEX(KM_PCT,MATCH($A502,'Knowledge - Percentages'!$B:$B,0),'Data - Knowledge'!AT$8)/100</f>
        <v>0.612</v>
      </c>
      <c r="AU502" s="380">
        <f t="array" aca="true" ref="AU502">INDEX(KM_PCT,MATCH($A502,'Knowledge - Percentages'!$B:$B,0),'Data - Knowledge'!AU$8)/100</f>
        <v>0.541</v>
      </c>
      <c r="AV502" s="380">
        <f t="array" aca="true" ref="AV502">INDEX(KM_PCT,MATCH($A502,'Knowledge - Percentages'!$B:$B,0),'Data - Knowledge'!AV$8)/100</f>
        <v>0.541</v>
      </c>
      <c r="AW502" s="380">
        <f t="array" aca="true" ref="AW502">INDEX(KM_PCT,MATCH($A502,'Knowledge - Percentages'!$B:$B,0),'Data - Knowledge'!AW$8)/100</f>
        <v>0.541</v>
      </c>
      <c r="AX502" s="380">
        <f t="array" aca="true" ref="AX502">INDEX(KM_PCT,MATCH($A502,'Knowledge - Percentages'!$B:$B,0),'Data - Knowledge'!AX$8)/100</f>
        <v>0.575</v>
      </c>
      <c r="AY502" s="380">
        <f t="array" aca="true" ref="AY502">INDEX(KM_PCT,MATCH($A502,'Knowledge - Percentages'!$B:$B,0),'Data - Knowledge'!AY$8)/100</f>
        <v>0.54</v>
      </c>
      <c r="AZ502" s="380">
        <f t="array" aca="true" ref="AZ502">INDEX(KM_PCT,MATCH($A502,'Knowledge - Percentages'!$B:$B,0),'Data - Knowledge'!AZ$8)/100</f>
        <v>0.54</v>
      </c>
      <c r="BA502" s="380">
        <f t="array" aca="true" ref="BA502">INDEX(KM_PCT,MATCH($A502,'Knowledge - Percentages'!$B:$B,0),'Data - Knowledge'!BA$8)/100</f>
        <v>0.54</v>
      </c>
      <c r="BB502" s="380">
        <f t="array" aca="true" ref="BB502">INDEX(KM_PCT,MATCH($A502,'Knowledge - Percentages'!$B:$B,0),'Data - Knowledge'!BB$8)/100</f>
        <v>0.527</v>
      </c>
      <c r="BC502" s="380">
        <f t="array" aca="true" ref="BC502">INDEX(KM_PCT,MATCH($A502,'Knowledge - Percentages'!$B:$B,0),'Data - Knowledge'!BC$8)/100</f>
        <v>0.49</v>
      </c>
      <c r="BD502" s="380">
        <f t="array" aca="true" ref="BD502">INDEX(KM_PCT,MATCH($A502,'Knowledge - Percentages'!$B:$B,0),'Data - Knowledge'!BD$8)/100</f>
        <v>0.475</v>
      </c>
      <c r="BE502" s="380">
        <f t="array" aca="true" ref="BE502">INDEX(KM_PCT,MATCH($A502,'Knowledge - Percentages'!$B:$B,0),'Data - Knowledge'!BE$8)/100</f>
        <v>0.49</v>
      </c>
      <c r="BF502" s="380">
        <f t="array" aca="true" ref="BF502">INDEX(KM_PCT,MATCH($A502,'Knowledge - Percentages'!$B:$B,0),'Data - Knowledge'!BF$8)/100</f>
        <v>0.48</v>
      </c>
      <c r="BG502" s="380">
        <f t="array" aca="true" ref="BG502">INDEX(KM_PCT,MATCH($A502,'Knowledge - Percentages'!$B:$B,0),'Data - Knowledge'!BG$8)/100</f>
        <v>0.507</v>
      </c>
      <c r="BH502" s="380">
        <f t="array" aca="true" ref="BH502">INDEX(KM_PCT,MATCH($A502,'Knowledge - Percentages'!$B:$B,0),'Data - Knowledge'!BH$8)/100</f>
        <v>0.519</v>
      </c>
      <c r="BI502" s="380">
        <f t="array" aca="true" ref="BI502">INDEX(KM_PCT,MATCH($A502,'Knowledge - Percentages'!$B:$B,0),'Data - Knowledge'!BI$8)/100</f>
        <v>0.502</v>
      </c>
      <c r="BJ502" s="380">
        <f t="array" aca="true" ref="BJ502">INDEX(KM_PCT,MATCH($A502,'Knowledge - Percentages'!$B:$B,0),'Data - Knowledge'!BJ$8)/100</f>
        <v>0.478</v>
      </c>
      <c r="BK502" s="380">
        <f t="array" aca="true" ref="BK502">INDEX(KM_PCT,MATCH($A502,'Knowledge - Percentages'!$B:$B,0),'Data - Knowledge'!BK$8)/100</f>
        <v>0.568</v>
      </c>
      <c r="BL502" s="380">
        <f t="array" aca="true" ref="BL502">INDEX(KM_PCT,MATCH($A502,'Knowledge - Percentages'!$B:$B,0),'Data - Knowledge'!BL$8)/100</f>
        <v>0.604</v>
      </c>
      <c r="BM502" s="380">
        <f t="array" aca="true" ref="BM502">INDEX(KM_PCT,MATCH($A502,'Knowledge - Percentages'!$B:$B,0),'Data - Knowledge'!BM$8)/100</f>
        <v>0.601</v>
      </c>
      <c r="BN502" s="380">
        <f t="array" aca="true" ref="BN502">INDEX(KM_PCT,MATCH($A502,'Knowledge - Percentages'!$B:$B,0),'Data - Knowledge'!BN$8)/100</f>
        <v>0.456</v>
      </c>
      <c r="BO502" s="380">
        <f t="array" aca="true" ref="BO502">INDEX(KM_PCT,MATCH($A502,'Knowledge - Percentages'!$B:$B,0),'Data - Knowledge'!BO$8)/100</f>
        <v>0.483</v>
      </c>
      <c r="BP502" s="380">
        <f t="array" aca="true" ref="BP502">INDEX(KM_PCT,MATCH($A502,'Knowledge - Percentages'!$B:$B,0),'Data - Knowledge'!BP$8)/100</f>
        <v>0.483</v>
      </c>
      <c r="BQ502" s="380">
        <f t="array" aca="true" ref="BQ502">INDEX(KM_PCT,MATCH($A502,'Knowledge - Percentages'!$B:$B,0),'Data - Knowledge'!BQ$8)/100</f>
        <v>0.474</v>
      </c>
    </row>
    <row r="503" spans="1:69">
      <c r="A503" t="s">
        <v>1522</v>
      </c>
      <c r="B503" t="s">
        <v>179</v>
      </c>
      <c r="C503" t="s">
        <v>1518</v>
      </c>
      <c r="D503" t="s">
        <v>1523</v>
      </c>
      <c r="E503" s="373">
        <f>SUMPRODUCT($K$2:$BQ$2,$K503:$BQ503)/$J$2</f>
        <v>0.631159090909091</v>
      </c>
      <c r="F503" s="379">
        <f>SUMPRODUCT($K$2:$BQ$2,$K503:$BQ503)</f>
        <v>166.626</v>
      </c>
      <c r="G503" s="373">
        <f>SUMPRODUCT($K$3:$BQ$3,$K503:$BQ503)/$J$3</f>
        <v>0.51814353182751527</v>
      </c>
      <c r="H503" s="379">
        <f>SUMPRODUCT($K$3:$BQ$3,$K503:$BQ503)</f>
        <v>5046.7179999999989</v>
      </c>
      <c r="I503" s="373">
        <f>CORREL($K$4:$BQ$4,$K503:$BQ503)</f>
        <v>0.50164098239633792</v>
      </c>
      <c r="J503" s="379">
        <f>$E503/$G503*100</f>
        <v>121.81163174670246</v>
      </c>
      <c r="K503" s="380">
        <f t="array" aca="true" ref="K503">INDEX(KM_PCT,MATCH($A503,'Knowledge - Percentages'!$B:$B,0),'Data - Knowledge'!K$8)/100</f>
        <v>0.39799999999999996</v>
      </c>
      <c r="L503" s="380">
        <f t="array" aca="true" ref="L503">INDEX(KM_PCT,MATCH($A503,'Knowledge - Percentages'!$B:$B,0),'Data - Knowledge'!L$8)/100</f>
        <v>0.39799999999999996</v>
      </c>
      <c r="M503" s="380">
        <f t="array" aca="true" ref="M503">INDEX(KM_PCT,MATCH($A503,'Knowledge - Percentages'!$B:$B,0),'Data - Knowledge'!M$8)/100</f>
        <v>0.386</v>
      </c>
      <c r="N503" s="380">
        <f t="array" aca="true" ref="N503">INDEX(KM_PCT,MATCH($A503,'Knowledge - Percentages'!$B:$B,0),'Data - Knowledge'!N$8)/100</f>
        <v>0.425</v>
      </c>
      <c r="O503" s="380">
        <f t="array" aca="true" ref="O503">INDEX(KM_PCT,MATCH($A503,'Knowledge - Percentages'!$B:$B,0),'Data - Knowledge'!O$8)/100</f>
        <v>0.41600000000000004</v>
      </c>
      <c r="P503" s="380">
        <f t="array" aca="true" ref="P503">INDEX(KM_PCT,MATCH($A503,'Knowledge - Percentages'!$B:$B,0),'Data - Knowledge'!P$8)/100</f>
        <v>0.514</v>
      </c>
      <c r="Q503" s="380">
        <f t="array" aca="true" ref="Q503">INDEX(KM_PCT,MATCH($A503,'Knowledge - Percentages'!$B:$B,0),'Data - Knowledge'!Q$8)/100</f>
        <v>0.46799999999999997</v>
      </c>
      <c r="R503" s="380">
        <f t="array" aca="true" ref="R503">INDEX(KM_PCT,MATCH($A503,'Knowledge - Percentages'!$B:$B,0),'Data - Knowledge'!R$8)/100</f>
        <v>0.456</v>
      </c>
      <c r="S503" s="380">
        <f t="array" aca="true" ref="S503">INDEX(KM_PCT,MATCH($A503,'Knowledge - Percentages'!$B:$B,0),'Data - Knowledge'!S$8)/100</f>
        <v>0.484</v>
      </c>
      <c r="T503" s="380">
        <f t="array" aca="true" ref="T503">INDEX(KM_PCT,MATCH($A503,'Knowledge - Percentages'!$B:$B,0),'Data - Knowledge'!T$8)/100</f>
        <v>0.452</v>
      </c>
      <c r="U503" s="380">
        <f t="array" aca="true" ref="U503">INDEX(KM_PCT,MATCH($A503,'Knowledge - Percentages'!$B:$B,0),'Data - Knowledge'!U$8)/100</f>
        <v>0.475</v>
      </c>
      <c r="V503" s="380">
        <f t="array" aca="true" ref="V503">INDEX(KM_PCT,MATCH($A503,'Knowledge - Percentages'!$B:$B,0),'Data - Knowledge'!V$8)/100</f>
        <v>0.474</v>
      </c>
      <c r="W503" s="380">
        <f t="array" aca="true" ref="W503">INDEX(KM_PCT,MATCH($A503,'Knowledge - Percentages'!$B:$B,0),'Data - Knowledge'!W$8)/100</f>
        <v>0.484</v>
      </c>
      <c r="X503" s="380">
        <f t="array" aca="true" ref="X503">INDEX(KM_PCT,MATCH($A503,'Knowledge - Percentages'!$B:$B,0),'Data - Knowledge'!X$8)/100</f>
        <v>0.442</v>
      </c>
      <c r="Y503" s="380">
        <f t="array" aca="true" ref="Y503">INDEX(KM_PCT,MATCH($A503,'Knowledge - Percentages'!$B:$B,0),'Data - Knowledge'!Y$8)/100</f>
        <v>0.48</v>
      </c>
      <c r="Z503" s="380">
        <f t="array" aca="true" ref="Z503">INDEX(KM_PCT,MATCH($A503,'Knowledge - Percentages'!$B:$B,0),'Data - Knowledge'!Z$8)/100</f>
        <v>0.45</v>
      </c>
      <c r="AA503" s="380">
        <f t="array" aca="true" ref="AA503">INDEX(KM_PCT,MATCH($A503,'Knowledge - Percentages'!$B:$B,0),'Data - Knowledge'!AA$8)/100</f>
        <v>0.488</v>
      </c>
      <c r="AB503" s="380">
        <f t="array" aca="true" ref="AB503">INDEX(KM_PCT,MATCH($A503,'Knowledge - Percentages'!$B:$B,0),'Data - Knowledge'!AB$8)/100</f>
        <v>0.521</v>
      </c>
      <c r="AC503" s="380">
        <f t="array" aca="true" ref="AC503">INDEX(KM_PCT,MATCH($A503,'Knowledge - Percentages'!$B:$B,0),'Data - Knowledge'!AC$8)/100</f>
        <v>0.519</v>
      </c>
      <c r="AD503" s="380">
        <f t="array" aca="true" ref="AD503">INDEX(KM_PCT,MATCH($A503,'Knowledge - Percentages'!$B:$B,0),'Data - Knowledge'!AD$8)/100</f>
        <v>0.519</v>
      </c>
      <c r="AE503" s="380">
        <f t="array" aca="true" ref="AE503">INDEX(KM_PCT,MATCH($A503,'Knowledge - Percentages'!$B:$B,0),'Data - Knowledge'!AE$8)/100</f>
        <v>0.42100000000000004</v>
      </c>
      <c r="AF503" s="380">
        <f t="array" aca="true" ref="AF503">INDEX(KM_PCT,MATCH($A503,'Knowledge - Percentages'!$B:$B,0),'Data - Knowledge'!AF$8)/100</f>
        <v>0.489</v>
      </c>
      <c r="AG503" s="380">
        <f t="array" aca="true" ref="AG503">INDEX(KM_PCT,MATCH($A503,'Knowledge - Percentages'!$B:$B,0),'Data - Knowledge'!AG$8)/100</f>
        <v>0.542</v>
      </c>
      <c r="AH503" s="380">
        <f t="array" aca="true" ref="AH503">INDEX(KM_PCT,MATCH($A503,'Knowledge - Percentages'!$B:$B,0),'Data - Knowledge'!AH$8)/100</f>
        <v>0.551</v>
      </c>
      <c r="AI503" s="380">
        <f t="array" aca="true" ref="AI503">INDEX(KM_PCT,MATCH($A503,'Knowledge - Percentages'!$B:$B,0),'Data - Knowledge'!AI$8)/100</f>
        <v>0.551</v>
      </c>
      <c r="AJ503" s="380">
        <f t="array" aca="true" ref="AJ503">INDEX(KM_PCT,MATCH($A503,'Knowledge - Percentages'!$B:$B,0),'Data - Knowledge'!AJ$8)/100</f>
        <v>0.551</v>
      </c>
      <c r="AK503" s="380">
        <f t="array" aca="true" ref="AK503">INDEX(KM_PCT,MATCH($A503,'Knowledge - Percentages'!$B:$B,0),'Data - Knowledge'!AK$8)/100</f>
        <v>0.565</v>
      </c>
      <c r="AL503" s="380">
        <f t="array" aca="true" ref="AL503">INDEX(KM_PCT,MATCH($A503,'Knowledge - Percentages'!$B:$B,0),'Data - Knowledge'!AL$8)/100</f>
        <v>0.556</v>
      </c>
      <c r="AM503" s="380">
        <f t="array" aca="true" ref="AM503">INDEX(KM_PCT,MATCH($A503,'Knowledge - Percentages'!$B:$B,0),'Data - Knowledge'!AM$8)/100</f>
        <v>0.556</v>
      </c>
      <c r="AN503" s="380">
        <f t="array" aca="true" ref="AN503">INDEX(KM_PCT,MATCH($A503,'Knowledge - Percentages'!$B:$B,0),'Data - Knowledge'!AN$8)/100</f>
        <v>0.55899999999999994</v>
      </c>
      <c r="AO503" s="380">
        <f t="array" aca="true" ref="AO503">INDEX(KM_PCT,MATCH($A503,'Knowledge - Percentages'!$B:$B,0),'Data - Knowledge'!AO$8)/100</f>
        <v>0.55799999999999994</v>
      </c>
      <c r="AP503" s="380">
        <f t="array" aca="true" ref="AP503">INDEX(KM_PCT,MATCH($A503,'Knowledge - Percentages'!$B:$B,0),'Data - Knowledge'!AP$8)/100</f>
        <v>0.528</v>
      </c>
      <c r="AQ503" s="380">
        <f t="array" aca="true" ref="AQ503">INDEX(KM_PCT,MATCH($A503,'Knowledge - Percentages'!$B:$B,0),'Data - Knowledge'!AQ$8)/100</f>
        <v>0.56700000000000006</v>
      </c>
      <c r="AR503" s="380">
        <f t="array" aca="true" ref="AR503">INDEX(KM_PCT,MATCH($A503,'Knowledge - Percentages'!$B:$B,0),'Data - Knowledge'!AR$8)/100</f>
        <v>0.532</v>
      </c>
      <c r="AS503" s="380">
        <f t="array" aca="true" ref="AS503">INDEX(KM_PCT,MATCH($A503,'Knowledge - Percentages'!$B:$B,0),'Data - Knowledge'!AS$8)/100</f>
        <v>0.57600000000000007</v>
      </c>
      <c r="AT503" s="380">
        <f t="array" aca="true" ref="AT503">INDEX(KM_PCT,MATCH($A503,'Knowledge - Percentages'!$B:$B,0),'Data - Knowledge'!AT$8)/100</f>
        <v>0.57600000000000007</v>
      </c>
      <c r="AU503" s="380">
        <f t="array" aca="true" ref="AU503">INDEX(KM_PCT,MATCH($A503,'Knowledge - Percentages'!$B:$B,0),'Data - Knowledge'!AU$8)/100</f>
        <v>0.583</v>
      </c>
      <c r="AV503" s="380">
        <f t="array" aca="true" ref="AV503">INDEX(KM_PCT,MATCH($A503,'Knowledge - Percentages'!$B:$B,0),'Data - Knowledge'!AV$8)/100</f>
        <v>0.626</v>
      </c>
      <c r="AW503" s="380">
        <f t="array" aca="true" ref="AW503">INDEX(KM_PCT,MATCH($A503,'Knowledge - Percentages'!$B:$B,0),'Data - Knowledge'!AW$8)/100</f>
        <v>0.635</v>
      </c>
      <c r="AX503" s="380">
        <f t="array" aca="true" ref="AX503">INDEX(KM_PCT,MATCH($A503,'Knowledge - Percentages'!$B:$B,0),'Data - Knowledge'!AX$8)/100</f>
        <v>0.627</v>
      </c>
      <c r="AY503" s="380">
        <f t="array" aca="true" ref="AY503">INDEX(KM_PCT,MATCH($A503,'Knowledge - Percentages'!$B:$B,0),'Data - Knowledge'!AY$8)/100</f>
        <v>0.647</v>
      </c>
      <c r="AZ503" s="380">
        <f t="array" aca="true" ref="AZ503">INDEX(KM_PCT,MATCH($A503,'Knowledge - Percentages'!$B:$B,0),'Data - Knowledge'!AZ$8)/100</f>
        <v>0.65</v>
      </c>
      <c r="BA503" s="380">
        <f t="array" aca="true" ref="BA503">INDEX(KM_PCT,MATCH($A503,'Knowledge - Percentages'!$B:$B,0),'Data - Knowledge'!BA$8)/100</f>
        <v>0.667</v>
      </c>
      <c r="BB503" s="380">
        <f t="array" aca="true" ref="BB503">INDEX(KM_PCT,MATCH($A503,'Knowledge - Percentages'!$B:$B,0),'Data - Knowledge'!BB$8)/100</f>
        <v>0.655</v>
      </c>
      <c r="BC503" s="380">
        <f t="array" aca="true" ref="BC503">INDEX(KM_PCT,MATCH($A503,'Knowledge - Percentages'!$B:$B,0),'Data - Knowledge'!BC$8)/100</f>
        <v>0.635</v>
      </c>
      <c r="BD503" s="380">
        <f t="array" aca="true" ref="BD503">INDEX(KM_PCT,MATCH($A503,'Knowledge - Percentages'!$B:$B,0),'Data - Knowledge'!BD$8)/100</f>
        <v>0.635</v>
      </c>
      <c r="BE503" s="380">
        <f t="array" aca="true" ref="BE503">INDEX(KM_PCT,MATCH($A503,'Knowledge - Percentages'!$B:$B,0),'Data - Knowledge'!BE$8)/100</f>
        <v>0.65</v>
      </c>
      <c r="BF503" s="380">
        <f t="array" aca="true" ref="BF503">INDEX(KM_PCT,MATCH($A503,'Knowledge - Percentages'!$B:$B,0),'Data - Knowledge'!BF$8)/100</f>
        <v>0.635</v>
      </c>
      <c r="BG503" s="380">
        <f t="array" aca="true" ref="BG503">INDEX(KM_PCT,MATCH($A503,'Knowledge - Percentages'!$B:$B,0),'Data - Knowledge'!BG$8)/100</f>
        <v>0.613</v>
      </c>
      <c r="BH503" s="380">
        <f t="array" aca="true" ref="BH503">INDEX(KM_PCT,MATCH($A503,'Knowledge - Percentages'!$B:$B,0),'Data - Knowledge'!BH$8)/100</f>
        <v>0.634</v>
      </c>
      <c r="BI503" s="380">
        <f t="array" aca="true" ref="BI503">INDEX(KM_PCT,MATCH($A503,'Knowledge - Percentages'!$B:$B,0),'Data - Knowledge'!BI$8)/100</f>
        <v>0.637</v>
      </c>
      <c r="BJ503" s="380">
        <f t="array" aca="true" ref="BJ503">INDEX(KM_PCT,MATCH($A503,'Knowledge - Percentages'!$B:$B,0),'Data - Knowledge'!BJ$8)/100</f>
        <v>0.672</v>
      </c>
      <c r="BK503" s="380">
        <f t="array" aca="true" ref="BK503">INDEX(KM_PCT,MATCH($A503,'Knowledge - Percentages'!$B:$B,0),'Data - Knowledge'!BK$8)/100</f>
        <v>0.57700000000000007</v>
      </c>
      <c r="BL503" s="380">
        <f t="array" aca="true" ref="BL503">INDEX(KM_PCT,MATCH($A503,'Knowledge - Percentages'!$B:$B,0),'Data - Knowledge'!BL$8)/100</f>
        <v>0.57600000000000007</v>
      </c>
      <c r="BM503" s="380">
        <f t="array" aca="true" ref="BM503">INDEX(KM_PCT,MATCH($A503,'Knowledge - Percentages'!$B:$B,0),'Data - Knowledge'!BM$8)/100</f>
        <v>0.6</v>
      </c>
      <c r="BN503" s="380">
        <f t="array" aca="true" ref="BN503">INDEX(KM_PCT,MATCH($A503,'Knowledge - Percentages'!$B:$B,0),'Data - Knowledge'!BN$8)/100</f>
        <v>0.691</v>
      </c>
      <c r="BO503" s="380">
        <f t="array" aca="true" ref="BO503">INDEX(KM_PCT,MATCH($A503,'Knowledge - Percentages'!$B:$B,0),'Data - Knowledge'!BO$8)/100</f>
        <v>0.638</v>
      </c>
      <c r="BP503" s="380">
        <f t="array" aca="true" ref="BP503">INDEX(KM_PCT,MATCH($A503,'Knowledge - Percentages'!$B:$B,0),'Data - Knowledge'!BP$8)/100</f>
        <v>0.68099999999999994</v>
      </c>
      <c r="BQ503" s="380">
        <f t="array" aca="true" ref="BQ503">INDEX(KM_PCT,MATCH($A503,'Knowledge - Percentages'!$B:$B,0),'Data - Knowledge'!BQ$8)/100</f>
        <v>0.628</v>
      </c>
    </row>
    <row r="504" spans="1:69">
      <c r="A504" t="s">
        <v>1524</v>
      </c>
      <c r="B504" t="s">
        <v>179</v>
      </c>
      <c r="C504" t="s">
        <v>1525</v>
      </c>
      <c r="D504" t="s">
        <v>1519</v>
      </c>
      <c r="E504" s="373">
        <f>SUMPRODUCT($K$2:$BQ$2,$K504:$BQ504)/$J$2</f>
        <v>0.038257575757575754</v>
      </c>
      <c r="F504" s="379">
        <f>SUMPRODUCT($K$2:$BQ$2,$K504:$BQ504)</f>
        <v>10.1</v>
      </c>
      <c r="G504" s="373">
        <f>SUMPRODUCT($K$3:$BQ$3,$K504:$BQ504)/$J$3</f>
        <v>0.074538090349076</v>
      </c>
      <c r="H504" s="379">
        <f>SUMPRODUCT($K$3:$BQ$3,$K504:$BQ504)</f>
        <v>726.00100000000032</v>
      </c>
      <c r="I504" s="373">
        <f>CORREL($K$4:$BQ$4,$K504:$BQ504)</f>
        <v>-0.34534894686733353</v>
      </c>
      <c r="J504" s="379">
        <f>$E504/$G504*100</f>
        <v>51.32620862489</v>
      </c>
      <c r="K504" s="380">
        <f t="array" aca="true" ref="K504">INDEX(KM_PCT,MATCH($A504,'Knowledge - Percentages'!$B:$B,0),'Data - Knowledge'!K$8)/100</f>
        <v>0.129</v>
      </c>
      <c r="L504" s="380">
        <f t="array" aca="true" ref="L504">INDEX(KM_PCT,MATCH($A504,'Knowledge - Percentages'!$B:$B,0),'Data - Knowledge'!L$8)/100</f>
        <v>0.306</v>
      </c>
      <c r="M504" s="380">
        <f t="array" aca="true" ref="M504">INDEX(KM_PCT,MATCH($A504,'Knowledge - Percentages'!$B:$B,0),'Data - Knowledge'!M$8)/100</f>
        <v>0.145</v>
      </c>
      <c r="N504" s="380">
        <f t="array" aca="true" ref="N504">INDEX(KM_PCT,MATCH($A504,'Knowledge - Percentages'!$B:$B,0),'Data - Knowledge'!N$8)/100</f>
        <v>0.11</v>
      </c>
      <c r="O504" s="380">
        <f t="array" aca="true" ref="O504">INDEX(KM_PCT,MATCH($A504,'Knowledge - Percentages'!$B:$B,0),'Data - Knowledge'!O$8)/100</f>
        <v>0.11199999999999999</v>
      </c>
      <c r="P504" s="380">
        <f t="array" aca="true" ref="P504">INDEX(KM_PCT,MATCH($A504,'Knowledge - Percentages'!$B:$B,0),'Data - Knowledge'!P$8)/100</f>
        <v>0.085</v>
      </c>
      <c r="Q504" s="380">
        <f t="array" aca="true" ref="Q504">INDEX(KM_PCT,MATCH($A504,'Knowledge - Percentages'!$B:$B,0),'Data - Knowledge'!Q$8)/100</f>
        <v>0.162</v>
      </c>
      <c r="R504" s="380">
        <f t="array" aca="true" ref="R504">INDEX(KM_PCT,MATCH($A504,'Knowledge - Percentages'!$B:$B,0),'Data - Knowledge'!R$8)/100</f>
        <v>0.122</v>
      </c>
      <c r="S504" s="380">
        <f t="array" aca="true" ref="S504">INDEX(KM_PCT,MATCH($A504,'Knowledge - Percentages'!$B:$B,0),'Data - Knowledge'!S$8)/100</f>
        <v>0.11</v>
      </c>
      <c r="T504" s="380">
        <f t="array" aca="true" ref="T504">INDEX(KM_PCT,MATCH($A504,'Knowledge - Percentages'!$B:$B,0),'Data - Knowledge'!T$8)/100</f>
        <v>0.094</v>
      </c>
      <c r="U504" s="380">
        <f t="array" aca="true" ref="U504">INDEX(KM_PCT,MATCH($A504,'Knowledge - Percentages'!$B:$B,0),'Data - Knowledge'!U$8)/100</f>
        <v>0.08</v>
      </c>
      <c r="V504" s="380">
        <f t="array" aca="true" ref="V504">INDEX(KM_PCT,MATCH($A504,'Knowledge - Percentages'!$B:$B,0),'Data - Knowledge'!V$8)/100</f>
        <v>0.072000000000000008</v>
      </c>
      <c r="W504" s="380">
        <f t="array" aca="true" ref="W504">INDEX(KM_PCT,MATCH($A504,'Knowledge - Percentages'!$B:$B,0),'Data - Knowledge'!W$8)/100</f>
        <v>0.083</v>
      </c>
      <c r="X504" s="380">
        <f t="array" aca="true" ref="X504">INDEX(KM_PCT,MATCH($A504,'Knowledge - Percentages'!$B:$B,0),'Data - Knowledge'!X$8)/100</f>
        <v>0.177</v>
      </c>
      <c r="Y504" s="380">
        <f t="array" aca="true" ref="Y504">INDEX(KM_PCT,MATCH($A504,'Knowledge - Percentages'!$B:$B,0),'Data - Knowledge'!Y$8)/100</f>
        <v>0.131</v>
      </c>
      <c r="Z504" s="380">
        <f t="array" aca="true" ref="Z504">INDEX(KM_PCT,MATCH($A504,'Knowledge - Percentages'!$B:$B,0),'Data - Knowledge'!Z$8)/100</f>
        <v>0.153</v>
      </c>
      <c r="AA504" s="380">
        <f t="array" aca="true" ref="AA504">INDEX(KM_PCT,MATCH($A504,'Knowledge - Percentages'!$B:$B,0),'Data - Knowledge'!AA$8)/100</f>
        <v>0.11</v>
      </c>
      <c r="AB504" s="380">
        <f t="array" aca="true" ref="AB504">INDEX(KM_PCT,MATCH($A504,'Knowledge - Percentages'!$B:$B,0),'Data - Knowledge'!AB$8)/100</f>
        <v>0.08199999999999999</v>
      </c>
      <c r="AC504" s="380">
        <f t="array" aca="true" ref="AC504">INDEX(KM_PCT,MATCH($A504,'Knowledge - Percentages'!$B:$B,0),'Data - Knowledge'!AC$8)/100</f>
        <v>0.073</v>
      </c>
      <c r="AD504" s="380">
        <f t="array" aca="true" ref="AD504">INDEX(KM_PCT,MATCH($A504,'Knowledge - Percentages'!$B:$B,0),'Data - Knowledge'!AD$8)/100</f>
        <v>0.08199999999999999</v>
      </c>
      <c r="AE504" s="380">
        <f t="array" aca="true" ref="AE504">INDEX(KM_PCT,MATCH($A504,'Knowledge - Percentages'!$B:$B,0),'Data - Knowledge'!AE$8)/100</f>
        <v>0.059000000000000004</v>
      </c>
      <c r="AF504" s="380">
        <f t="array" aca="true" ref="AF504">INDEX(KM_PCT,MATCH($A504,'Knowledge - Percentages'!$B:$B,0),'Data - Knowledge'!AF$8)/100</f>
        <v>0.059000000000000004</v>
      </c>
      <c r="AG504" s="380">
        <f t="array" aca="true" ref="AG504">INDEX(KM_PCT,MATCH($A504,'Knowledge - Percentages'!$B:$B,0),'Data - Knowledge'!AG$8)/100</f>
        <v>0.057999999999999996</v>
      </c>
      <c r="AH504" s="380">
        <f t="array" aca="true" ref="AH504">INDEX(KM_PCT,MATCH($A504,'Knowledge - Percentages'!$B:$B,0),'Data - Knowledge'!AH$8)/100</f>
        <v>0.068</v>
      </c>
      <c r="AI504" s="380">
        <f t="array" aca="true" ref="AI504">INDEX(KM_PCT,MATCH($A504,'Knowledge - Percentages'!$B:$B,0),'Data - Knowledge'!AI$8)/100</f>
        <v>0.07</v>
      </c>
      <c r="AJ504" s="380">
        <f t="array" aca="true" ref="AJ504">INDEX(KM_PCT,MATCH($A504,'Knowledge - Percentages'!$B:$B,0),'Data - Knowledge'!AJ$8)/100</f>
        <v>0.068</v>
      </c>
      <c r="AK504" s="380">
        <f t="array" aca="true" ref="AK504">INDEX(KM_PCT,MATCH($A504,'Knowledge - Percentages'!$B:$B,0),'Data - Knowledge'!AK$8)/100</f>
        <v>0.05</v>
      </c>
      <c r="AL504" s="380">
        <f t="array" aca="true" ref="AL504">INDEX(KM_PCT,MATCH($A504,'Knowledge - Percentages'!$B:$B,0),'Data - Knowledge'!AL$8)/100</f>
        <v>0.079</v>
      </c>
      <c r="AM504" s="380">
        <f t="array" aca="true" ref="AM504">INDEX(KM_PCT,MATCH($A504,'Knowledge - Percentages'!$B:$B,0),'Data - Knowledge'!AM$8)/100</f>
        <v>0.053</v>
      </c>
      <c r="AN504" s="380">
        <f t="array" aca="true" ref="AN504">INDEX(KM_PCT,MATCH($A504,'Knowledge - Percentages'!$B:$B,0),'Data - Knowledge'!AN$8)/100</f>
        <v>0.047</v>
      </c>
      <c r="AO504" s="380">
        <f t="array" aca="true" ref="AO504">INDEX(KM_PCT,MATCH($A504,'Knowledge - Percentages'!$B:$B,0),'Data - Knowledge'!AO$8)/100</f>
        <v>0.048</v>
      </c>
      <c r="AP504" s="380">
        <f t="array" aca="true" ref="AP504">INDEX(KM_PCT,MATCH($A504,'Knowledge - Percentages'!$B:$B,0),'Data - Knowledge'!AP$8)/100</f>
        <v>0.063</v>
      </c>
      <c r="AQ504" s="380">
        <f t="array" aca="true" ref="AQ504">INDEX(KM_PCT,MATCH($A504,'Knowledge - Percentages'!$B:$B,0),'Data - Knowledge'!AQ$8)/100</f>
        <v>0.059000000000000004</v>
      </c>
      <c r="AR504" s="380">
        <f t="array" aca="true" ref="AR504">INDEX(KM_PCT,MATCH($A504,'Knowledge - Percentages'!$B:$B,0),'Data - Knowledge'!AR$8)/100</f>
        <v>0.044000000000000004</v>
      </c>
      <c r="AS504" s="380">
        <f t="array" aca="true" ref="AS504">INDEX(KM_PCT,MATCH($A504,'Knowledge - Percentages'!$B:$B,0),'Data - Knowledge'!AS$8)/100</f>
        <v>0.044000000000000004</v>
      </c>
      <c r="AT504" s="380">
        <f t="array" aca="true" ref="AT504">INDEX(KM_PCT,MATCH($A504,'Knowledge - Percentages'!$B:$B,0),'Data - Knowledge'!AT$8)/100</f>
        <v>0.055</v>
      </c>
      <c r="AU504" s="380">
        <f t="array" aca="true" ref="AU504">INDEX(KM_PCT,MATCH($A504,'Knowledge - Percentages'!$B:$B,0),'Data - Knowledge'!AU$8)/100</f>
        <v>0.036000000000000004</v>
      </c>
      <c r="AV504" s="380">
        <f t="array" aca="true" ref="AV504">INDEX(KM_PCT,MATCH($A504,'Knowledge - Percentages'!$B:$B,0),'Data - Knowledge'!AV$8)/100</f>
        <v>0.036000000000000004</v>
      </c>
      <c r="AW504" s="380">
        <f t="array" aca="true" ref="AW504">INDEX(KM_PCT,MATCH($A504,'Knowledge - Percentages'!$B:$B,0),'Data - Knowledge'!AW$8)/100</f>
        <v>0.034</v>
      </c>
      <c r="AX504" s="380">
        <f t="array" aca="true" ref="AX504">INDEX(KM_PCT,MATCH($A504,'Knowledge - Percentages'!$B:$B,0),'Data - Knowledge'!AX$8)/100</f>
        <v>0.036000000000000004</v>
      </c>
      <c r="AY504" s="380">
        <f t="array" aca="true" ref="AY504">INDEX(KM_PCT,MATCH($A504,'Knowledge - Percentages'!$B:$B,0),'Data - Knowledge'!AY$8)/100</f>
        <v>0.039</v>
      </c>
      <c r="AZ504" s="380">
        <f t="array" aca="true" ref="AZ504">INDEX(KM_PCT,MATCH($A504,'Knowledge - Percentages'!$B:$B,0),'Data - Knowledge'!AZ$8)/100</f>
        <v>0.037000000000000005</v>
      </c>
      <c r="BA504" s="380">
        <f t="array" aca="true" ref="BA504">INDEX(KM_PCT,MATCH($A504,'Knowledge - Percentages'!$B:$B,0),'Data - Knowledge'!BA$8)/100</f>
        <v>0.034</v>
      </c>
      <c r="BB504" s="380">
        <f t="array" aca="true" ref="BB504">INDEX(KM_PCT,MATCH($A504,'Knowledge - Percentages'!$B:$B,0),'Data - Knowledge'!BB$8)/100</f>
        <v>0.037000000000000005</v>
      </c>
      <c r="BC504" s="380">
        <f t="array" aca="true" ref="BC504">INDEX(KM_PCT,MATCH($A504,'Knowledge - Percentages'!$B:$B,0),'Data - Knowledge'!BC$8)/100</f>
        <v>0.032</v>
      </c>
      <c r="BD504" s="380">
        <f t="array" aca="true" ref="BD504">INDEX(KM_PCT,MATCH($A504,'Knowledge - Percentages'!$B:$B,0),'Data - Knowledge'!BD$8)/100</f>
        <v>0.032</v>
      </c>
      <c r="BE504" s="380">
        <f t="array" aca="true" ref="BE504">INDEX(KM_PCT,MATCH($A504,'Knowledge - Percentages'!$B:$B,0),'Data - Knowledge'!BE$8)/100</f>
        <v>0.027999999999999997</v>
      </c>
      <c r="BF504" s="380">
        <f t="array" aca="true" ref="BF504">INDEX(KM_PCT,MATCH($A504,'Knowledge - Percentages'!$B:$B,0),'Data - Knowledge'!BF$8)/100</f>
        <v>0.032</v>
      </c>
      <c r="BG504" s="380">
        <f t="array" aca="true" ref="BG504">INDEX(KM_PCT,MATCH($A504,'Knowledge - Percentages'!$B:$B,0),'Data - Knowledge'!BG$8)/100</f>
        <v>0.037000000000000005</v>
      </c>
      <c r="BH504" s="380">
        <f t="array" aca="true" ref="BH504">INDEX(KM_PCT,MATCH($A504,'Knowledge - Percentages'!$B:$B,0),'Data - Knowledge'!BH$8)/100</f>
        <v>0.037000000000000005</v>
      </c>
      <c r="BI504" s="380">
        <f t="array" aca="true" ref="BI504">INDEX(KM_PCT,MATCH($A504,'Knowledge - Percentages'!$B:$B,0),'Data - Knowledge'!BI$8)/100</f>
        <v>0.036000000000000004</v>
      </c>
      <c r="BJ504" s="380">
        <f t="array" aca="true" ref="BJ504">INDEX(KM_PCT,MATCH($A504,'Knowledge - Percentages'!$B:$B,0),'Data - Knowledge'!BJ$8)/100</f>
        <v>0.026000000000000002</v>
      </c>
      <c r="BK504" s="380">
        <f t="array" aca="true" ref="BK504">INDEX(KM_PCT,MATCH($A504,'Knowledge - Percentages'!$B:$B,0),'Data - Knowledge'!BK$8)/100</f>
        <v>0.037000000000000005</v>
      </c>
      <c r="BL504" s="380">
        <f t="array" aca="true" ref="BL504">INDEX(KM_PCT,MATCH($A504,'Knowledge - Percentages'!$B:$B,0),'Data - Knowledge'!BL$8)/100</f>
        <v>0.076</v>
      </c>
      <c r="BM504" s="380">
        <f t="array" aca="true" ref="BM504">INDEX(KM_PCT,MATCH($A504,'Knowledge - Percentages'!$B:$B,0),'Data - Knowledge'!BM$8)/100</f>
        <v>0.043</v>
      </c>
      <c r="BN504" s="380">
        <f t="array" aca="true" ref="BN504">INDEX(KM_PCT,MATCH($A504,'Knowledge - Percentages'!$B:$B,0),'Data - Knowledge'!BN$8)/100</f>
        <v>0.03</v>
      </c>
      <c r="BO504" s="380">
        <f t="array" aca="true" ref="BO504">INDEX(KM_PCT,MATCH($A504,'Knowledge - Percentages'!$B:$B,0),'Data - Knowledge'!BO$8)/100</f>
        <v>0.035</v>
      </c>
      <c r="BP504" s="380">
        <f t="array" aca="true" ref="BP504">INDEX(KM_PCT,MATCH($A504,'Knowledge - Percentages'!$B:$B,0),'Data - Knowledge'!BP$8)/100</f>
        <v>0.032</v>
      </c>
      <c r="BQ504" s="380">
        <f t="array" aca="true" ref="BQ504">INDEX(KM_PCT,MATCH($A504,'Knowledge - Percentages'!$B:$B,0),'Data - Knowledge'!BQ$8)/100</f>
        <v>0.035</v>
      </c>
    </row>
    <row r="505" spans="1:69">
      <c r="A505" t="s">
        <v>1526</v>
      </c>
      <c r="B505" t="s">
        <v>179</v>
      </c>
      <c r="C505" t="s">
        <v>1525</v>
      </c>
      <c r="D505" t="s">
        <v>1521</v>
      </c>
      <c r="E505" s="373">
        <f>SUMPRODUCT($K$2:$BQ$2,$K505:$BQ505)/$J$2</f>
        <v>0.26104166666666662</v>
      </c>
      <c r="F505" s="379">
        <f>SUMPRODUCT($K$2:$BQ$2,$K505:$BQ505)</f>
        <v>68.914999999999992</v>
      </c>
      <c r="G505" s="373">
        <f>SUMPRODUCT($K$3:$BQ$3,$K505:$BQ505)/$J$3</f>
        <v>0.29159815195071881</v>
      </c>
      <c r="H505" s="379">
        <f>SUMPRODUCT($K$3:$BQ$3,$K505:$BQ505)</f>
        <v>2840.1660000000011</v>
      </c>
      <c r="I505" s="373">
        <f>CORREL($K$4:$BQ$4,$K505:$BQ505)</f>
        <v>-0.25250902868427644</v>
      </c>
      <c r="J505" s="379">
        <f>$E505/$G505*100</f>
        <v>89.5210291698912</v>
      </c>
      <c r="K505" s="380">
        <f t="array" aca="true" ref="K505">INDEX(KM_PCT,MATCH($A505,'Knowledge - Percentages'!$B:$B,0),'Data - Knowledge'!K$8)/100</f>
        <v>0.265</v>
      </c>
      <c r="L505" s="380">
        <f t="array" aca="true" ref="L505">INDEX(KM_PCT,MATCH($A505,'Knowledge - Percentages'!$B:$B,0),'Data - Knowledge'!L$8)/100</f>
        <v>0.289</v>
      </c>
      <c r="M505" s="380">
        <f t="array" aca="true" ref="M505">INDEX(KM_PCT,MATCH($A505,'Knowledge - Percentages'!$B:$B,0),'Data - Knowledge'!M$8)/100</f>
        <v>0.289</v>
      </c>
      <c r="N505" s="380">
        <f t="array" aca="true" ref="N505">INDEX(KM_PCT,MATCH($A505,'Knowledge - Percentages'!$B:$B,0),'Data - Knowledge'!N$8)/100</f>
        <v>0.308</v>
      </c>
      <c r="O505" s="380">
        <f t="array" aca="true" ref="O505">INDEX(KM_PCT,MATCH($A505,'Knowledge - Percentages'!$B:$B,0),'Data - Knowledge'!O$8)/100</f>
        <v>0.308</v>
      </c>
      <c r="P505" s="380">
        <f t="array" aca="true" ref="P505">INDEX(KM_PCT,MATCH($A505,'Knowledge - Percentages'!$B:$B,0),'Data - Knowledge'!P$8)/100</f>
        <v>0.331</v>
      </c>
      <c r="Q505" s="380">
        <f t="array" aca="true" ref="Q505">INDEX(KM_PCT,MATCH($A505,'Knowledge - Percentages'!$B:$B,0),'Data - Knowledge'!Q$8)/100</f>
        <v>0.308</v>
      </c>
      <c r="R505" s="380">
        <f t="array" aca="true" ref="R505">INDEX(KM_PCT,MATCH($A505,'Knowledge - Percentages'!$B:$B,0),'Data - Knowledge'!R$8)/100</f>
        <v>0.314</v>
      </c>
      <c r="S505" s="380">
        <f t="array" aca="true" ref="S505">INDEX(KM_PCT,MATCH($A505,'Knowledge - Percentages'!$B:$B,0),'Data - Knowledge'!S$8)/100</f>
        <v>0.308</v>
      </c>
      <c r="T505" s="380">
        <f t="array" aca="true" ref="T505">INDEX(KM_PCT,MATCH($A505,'Knowledge - Percentages'!$B:$B,0),'Data - Knowledge'!T$8)/100</f>
        <v>0.302</v>
      </c>
      <c r="U505" s="380">
        <f t="array" aca="true" ref="U505">INDEX(KM_PCT,MATCH($A505,'Knowledge - Percentages'!$B:$B,0),'Data - Knowledge'!U$8)/100</f>
        <v>0.304</v>
      </c>
      <c r="V505" s="380">
        <f t="array" aca="true" ref="V505">INDEX(KM_PCT,MATCH($A505,'Knowledge - Percentages'!$B:$B,0),'Data - Knowledge'!V$8)/100</f>
        <v>0.302</v>
      </c>
      <c r="W505" s="380">
        <f t="array" aca="true" ref="W505">INDEX(KM_PCT,MATCH($A505,'Knowledge - Percentages'!$B:$B,0),'Data - Knowledge'!W$8)/100</f>
        <v>0.289</v>
      </c>
      <c r="X505" s="380">
        <f t="array" aca="true" ref="X505">INDEX(KM_PCT,MATCH($A505,'Knowledge - Percentages'!$B:$B,0),'Data - Knowledge'!X$8)/100</f>
        <v>0.29100000000000004</v>
      </c>
      <c r="Y505" s="380">
        <f t="array" aca="true" ref="Y505">INDEX(KM_PCT,MATCH($A505,'Knowledge - Percentages'!$B:$B,0),'Data - Knowledge'!Y$8)/100</f>
        <v>0.287</v>
      </c>
      <c r="Z505" s="380">
        <f t="array" aca="true" ref="Z505">INDEX(KM_PCT,MATCH($A505,'Knowledge - Percentages'!$B:$B,0),'Data - Knowledge'!Z$8)/100</f>
        <v>0.282</v>
      </c>
      <c r="AA505" s="380">
        <f t="array" aca="true" ref="AA505">INDEX(KM_PCT,MATCH($A505,'Knowledge - Percentages'!$B:$B,0),'Data - Knowledge'!AA$8)/100</f>
        <v>0.287</v>
      </c>
      <c r="AB505" s="380">
        <f t="array" aca="true" ref="AB505">INDEX(KM_PCT,MATCH($A505,'Knowledge - Percentages'!$B:$B,0),'Data - Knowledge'!AB$8)/100</f>
        <v>0.299</v>
      </c>
      <c r="AC505" s="380">
        <f t="array" aca="true" ref="AC505">INDEX(KM_PCT,MATCH($A505,'Knowledge - Percentages'!$B:$B,0),'Data - Knowledge'!AC$8)/100</f>
        <v>0.28800000000000003</v>
      </c>
      <c r="AD505" s="380">
        <f t="array" aca="true" ref="AD505">INDEX(KM_PCT,MATCH($A505,'Knowledge - Percentages'!$B:$B,0),'Data - Knowledge'!AD$8)/100</f>
        <v>0.285</v>
      </c>
      <c r="AE505" s="380">
        <f t="array" aca="true" ref="AE505">INDEX(KM_PCT,MATCH($A505,'Knowledge - Percentages'!$B:$B,0),'Data - Knowledge'!AE$8)/100</f>
        <v>0.263</v>
      </c>
      <c r="AF505" s="380">
        <f t="array" aca="true" ref="AF505">INDEX(KM_PCT,MATCH($A505,'Knowledge - Percentages'!$B:$B,0),'Data - Knowledge'!AF$8)/100</f>
        <v>0.28800000000000003</v>
      </c>
      <c r="AG505" s="380">
        <f t="array" aca="true" ref="AG505">INDEX(KM_PCT,MATCH($A505,'Knowledge - Percentages'!$B:$B,0),'Data - Knowledge'!AG$8)/100</f>
        <v>0.28800000000000003</v>
      </c>
      <c r="AH505" s="380">
        <f t="array" aca="true" ref="AH505">INDEX(KM_PCT,MATCH($A505,'Knowledge - Percentages'!$B:$B,0),'Data - Knowledge'!AH$8)/100</f>
        <v>0.319</v>
      </c>
      <c r="AI505" s="380">
        <f t="array" aca="true" ref="AI505">INDEX(KM_PCT,MATCH($A505,'Knowledge - Percentages'!$B:$B,0),'Data - Knowledge'!AI$8)/100</f>
        <v>0.304</v>
      </c>
      <c r="AJ505" s="380">
        <f t="array" aca="true" ref="AJ505">INDEX(KM_PCT,MATCH($A505,'Knowledge - Percentages'!$B:$B,0),'Data - Knowledge'!AJ$8)/100</f>
        <v>0.335</v>
      </c>
      <c r="AK505" s="380">
        <f t="array" aca="true" ref="AK505">INDEX(KM_PCT,MATCH($A505,'Knowledge - Percentages'!$B:$B,0),'Data - Knowledge'!AK$8)/100</f>
        <v>0.304</v>
      </c>
      <c r="AL505" s="380">
        <f t="array" aca="true" ref="AL505">INDEX(KM_PCT,MATCH($A505,'Knowledge - Percentages'!$B:$B,0),'Data - Knowledge'!AL$8)/100</f>
        <v>0.304</v>
      </c>
      <c r="AM505" s="380">
        <f t="array" aca="true" ref="AM505">INDEX(KM_PCT,MATCH($A505,'Knowledge - Percentages'!$B:$B,0),'Data - Knowledge'!AM$8)/100</f>
        <v>0.308</v>
      </c>
      <c r="AN505" s="380">
        <f t="array" aca="true" ref="AN505">INDEX(KM_PCT,MATCH($A505,'Knowledge - Percentages'!$B:$B,0),'Data - Knowledge'!AN$8)/100</f>
        <v>0.304</v>
      </c>
      <c r="AO505" s="380">
        <f t="array" aca="true" ref="AO505">INDEX(KM_PCT,MATCH($A505,'Knowledge - Percentages'!$B:$B,0),'Data - Knowledge'!AO$8)/100</f>
        <v>0.304</v>
      </c>
      <c r="AP505" s="380">
        <f t="array" aca="true" ref="AP505">INDEX(KM_PCT,MATCH($A505,'Knowledge - Percentages'!$B:$B,0),'Data - Knowledge'!AP$8)/100</f>
        <v>0.304</v>
      </c>
      <c r="AQ505" s="380">
        <f t="array" aca="true" ref="AQ505">INDEX(KM_PCT,MATCH($A505,'Knowledge - Percentages'!$B:$B,0),'Data - Knowledge'!AQ$8)/100</f>
        <v>0.304</v>
      </c>
      <c r="AR505" s="380">
        <f t="array" aca="true" ref="AR505">INDEX(KM_PCT,MATCH($A505,'Knowledge - Percentages'!$B:$B,0),'Data - Knowledge'!AR$8)/100</f>
        <v>0.252</v>
      </c>
      <c r="AS505" s="380">
        <f t="array" aca="true" ref="AS505">INDEX(KM_PCT,MATCH($A505,'Knowledge - Percentages'!$B:$B,0),'Data - Knowledge'!AS$8)/100</f>
        <v>0.214</v>
      </c>
      <c r="AT505" s="380">
        <f t="array" aca="true" ref="AT505">INDEX(KM_PCT,MATCH($A505,'Knowledge - Percentages'!$B:$B,0),'Data - Knowledge'!AT$8)/100</f>
        <v>0.252</v>
      </c>
      <c r="AU505" s="380">
        <f t="array" aca="true" ref="AU505">INDEX(KM_PCT,MATCH($A505,'Knowledge - Percentages'!$B:$B,0),'Data - Knowledge'!AU$8)/100</f>
        <v>0.271</v>
      </c>
      <c r="AV505" s="380">
        <f t="array" aca="true" ref="AV505">INDEX(KM_PCT,MATCH($A505,'Knowledge - Percentages'!$B:$B,0),'Data - Knowledge'!AV$8)/100</f>
        <v>0.27899999999999997</v>
      </c>
      <c r="AW505" s="380">
        <f t="array" aca="true" ref="AW505">INDEX(KM_PCT,MATCH($A505,'Knowledge - Percentages'!$B:$B,0),'Data - Knowledge'!AW$8)/100</f>
        <v>0.271</v>
      </c>
      <c r="AX505" s="380">
        <f t="array" aca="true" ref="AX505">INDEX(KM_PCT,MATCH($A505,'Knowledge - Percentages'!$B:$B,0),'Data - Knowledge'!AX$8)/100</f>
        <v>0.264</v>
      </c>
      <c r="AY505" s="380">
        <f t="array" aca="true" ref="AY505">INDEX(KM_PCT,MATCH($A505,'Knowledge - Percentages'!$B:$B,0),'Data - Knowledge'!AY$8)/100</f>
        <v>0.267</v>
      </c>
      <c r="AZ505" s="380">
        <f t="array" aca="true" ref="AZ505">INDEX(KM_PCT,MATCH($A505,'Knowledge - Percentages'!$B:$B,0),'Data - Knowledge'!AZ$8)/100</f>
        <v>0.284</v>
      </c>
      <c r="BA505" s="380">
        <f t="array" aca="true" ref="BA505">INDEX(KM_PCT,MATCH($A505,'Knowledge - Percentages'!$B:$B,0),'Data - Knowledge'!BA$8)/100</f>
        <v>0.267</v>
      </c>
      <c r="BB505" s="380">
        <f t="array" aca="true" ref="BB505">INDEX(KM_PCT,MATCH($A505,'Knowledge - Percentages'!$B:$B,0),'Data - Knowledge'!BB$8)/100</f>
        <v>0.267</v>
      </c>
      <c r="BC505" s="380">
        <f t="array" aca="true" ref="BC505">INDEX(KM_PCT,MATCH($A505,'Knowledge - Percentages'!$B:$B,0),'Data - Knowledge'!BC$8)/100</f>
        <v>0.23</v>
      </c>
      <c r="BD505" s="380">
        <f t="array" aca="true" ref="BD505">INDEX(KM_PCT,MATCH($A505,'Knowledge - Percentages'!$B:$B,0),'Data - Knowledge'!BD$8)/100</f>
        <v>0.196</v>
      </c>
      <c r="BE505" s="380">
        <f t="array" aca="true" ref="BE505">INDEX(KM_PCT,MATCH($A505,'Knowledge - Percentages'!$B:$B,0),'Data - Knowledge'!BE$8)/100</f>
        <v>0.23399999999999999</v>
      </c>
      <c r="BF505" s="380">
        <f t="array" aca="true" ref="BF505">INDEX(KM_PCT,MATCH($A505,'Knowledge - Percentages'!$B:$B,0),'Data - Knowledge'!BF$8)/100</f>
        <v>0.22899999999999998</v>
      </c>
      <c r="BG505" s="380">
        <f t="array" aca="true" ref="BG505">INDEX(KM_PCT,MATCH($A505,'Knowledge - Percentages'!$B:$B,0),'Data - Knowledge'!BG$8)/100</f>
        <v>0.245</v>
      </c>
      <c r="BH505" s="380">
        <f t="array" aca="true" ref="BH505">INDEX(KM_PCT,MATCH($A505,'Knowledge - Percentages'!$B:$B,0),'Data - Knowledge'!BH$8)/100</f>
        <v>0.245</v>
      </c>
      <c r="BI505" s="380">
        <f t="array" aca="true" ref="BI505">INDEX(KM_PCT,MATCH($A505,'Knowledge - Percentages'!$B:$B,0),'Data - Knowledge'!BI$8)/100</f>
        <v>0.243</v>
      </c>
      <c r="BJ505" s="380">
        <f t="array" aca="true" ref="BJ505">INDEX(KM_PCT,MATCH($A505,'Knowledge - Percentages'!$B:$B,0),'Data - Knowledge'!BJ$8)/100</f>
        <v>0.23600000000000002</v>
      </c>
      <c r="BK505" s="380">
        <f t="array" aca="true" ref="BK505">INDEX(KM_PCT,MATCH($A505,'Knowledge - Percentages'!$B:$B,0),'Data - Knowledge'!BK$8)/100</f>
        <v>0.261</v>
      </c>
      <c r="BL505" s="380">
        <f t="array" aca="true" ref="BL505">INDEX(KM_PCT,MATCH($A505,'Knowledge - Percentages'!$B:$B,0),'Data - Knowledge'!BL$8)/100</f>
        <v>0.268</v>
      </c>
      <c r="BM505" s="380">
        <f t="array" aca="true" ref="BM505">INDEX(KM_PCT,MATCH($A505,'Knowledge - Percentages'!$B:$B,0),'Data - Knowledge'!BM$8)/100</f>
        <v>0.245</v>
      </c>
      <c r="BN505" s="380">
        <f t="array" aca="true" ref="BN505">INDEX(KM_PCT,MATCH($A505,'Knowledge - Percentages'!$B:$B,0),'Data - Knowledge'!BN$8)/100</f>
        <v>0.231</v>
      </c>
      <c r="BO505" s="380">
        <f t="array" aca="true" ref="BO505">INDEX(KM_PCT,MATCH($A505,'Knowledge - Percentages'!$B:$B,0),'Data - Knowledge'!BO$8)/100</f>
        <v>0.239</v>
      </c>
      <c r="BP505" s="380">
        <f t="array" aca="true" ref="BP505">INDEX(KM_PCT,MATCH($A505,'Knowledge - Percentages'!$B:$B,0),'Data - Knowledge'!BP$8)/100</f>
        <v>0.239</v>
      </c>
      <c r="BQ505" s="380">
        <f t="array" aca="true" ref="BQ505">INDEX(KM_PCT,MATCH($A505,'Knowledge - Percentages'!$B:$B,0),'Data - Knowledge'!BQ$8)/100</f>
        <v>0.214</v>
      </c>
    </row>
    <row r="506" spans="1:69">
      <c r="A506" t="s">
        <v>1527</v>
      </c>
      <c r="B506" t="s">
        <v>179</v>
      </c>
      <c r="C506" t="s">
        <v>1525</v>
      </c>
      <c r="D506" t="s">
        <v>1523</v>
      </c>
      <c r="E506" s="373">
        <f>SUMPRODUCT($K$2:$BQ$2,$K506:$BQ506)/$J$2</f>
        <v>0.23032196969696975</v>
      </c>
      <c r="F506" s="379">
        <f>SUMPRODUCT($K$2:$BQ$2,$K506:$BQ506)</f>
        <v>60.805000000000014</v>
      </c>
      <c r="G506" s="373">
        <f>SUMPRODUCT($K$3:$BQ$3,$K506:$BQ506)/$J$3</f>
        <v>0.16994989733059548</v>
      </c>
      <c r="H506" s="379">
        <f>SUMPRODUCT($K$3:$BQ$3,$K506:$BQ506)</f>
        <v>1655.312</v>
      </c>
      <c r="I506" s="373">
        <f>CORREL($K$4:$BQ$4,$K506:$BQ506)</f>
        <v>0.50822573049006825</v>
      </c>
      <c r="J506" s="379">
        <f>$E506/$G506*100</f>
        <v>135.52345327336994</v>
      </c>
      <c r="K506" s="380">
        <f t="array" aca="true" ref="K506">INDEX(KM_PCT,MATCH($A506,'Knowledge - Percentages'!$B:$B,0),'Data - Knowledge'!K$8)/100</f>
        <v>0.142</v>
      </c>
      <c r="L506" s="380">
        <f t="array" aca="true" ref="L506">INDEX(KM_PCT,MATCH($A506,'Knowledge - Percentages'!$B:$B,0),'Data - Knowledge'!L$8)/100</f>
        <v>0.142</v>
      </c>
      <c r="M506" s="380">
        <f t="array" aca="true" ref="M506">INDEX(KM_PCT,MATCH($A506,'Knowledge - Percentages'!$B:$B,0),'Data - Knowledge'!M$8)/100</f>
        <v>0.139</v>
      </c>
      <c r="N506" s="380">
        <f t="array" aca="true" ref="N506">INDEX(KM_PCT,MATCH($A506,'Knowledge - Percentages'!$B:$B,0),'Data - Knowledge'!N$8)/100</f>
        <v>0.11900000000000001</v>
      </c>
      <c r="O506" s="380">
        <f t="array" aca="true" ref="O506">INDEX(KM_PCT,MATCH($A506,'Knowledge - Percentages'!$B:$B,0),'Data - Knowledge'!O$8)/100</f>
        <v>0.127</v>
      </c>
      <c r="P506" s="380">
        <f t="array" aca="true" ref="P506">INDEX(KM_PCT,MATCH($A506,'Knowledge - Percentages'!$B:$B,0),'Data - Knowledge'!P$8)/100</f>
        <v>0.14800000000000002</v>
      </c>
      <c r="Q506" s="380">
        <f t="array" aca="true" ref="Q506">INDEX(KM_PCT,MATCH($A506,'Knowledge - Percentages'!$B:$B,0),'Data - Knowledge'!Q$8)/100</f>
        <v>0.14</v>
      </c>
      <c r="R506" s="380">
        <f t="array" aca="true" ref="R506">INDEX(KM_PCT,MATCH($A506,'Knowledge - Percentages'!$B:$B,0),'Data - Knowledge'!R$8)/100</f>
        <v>0.14</v>
      </c>
      <c r="S506" s="380">
        <f t="array" aca="true" ref="S506">INDEX(KM_PCT,MATCH($A506,'Knowledge - Percentages'!$B:$B,0),'Data - Knowledge'!S$8)/100</f>
        <v>0.14</v>
      </c>
      <c r="T506" s="380">
        <f t="array" aca="true" ref="T506">INDEX(KM_PCT,MATCH($A506,'Knowledge - Percentages'!$B:$B,0),'Data - Knowledge'!T$8)/100</f>
        <v>0.142</v>
      </c>
      <c r="U506" s="380">
        <f t="array" aca="true" ref="U506">INDEX(KM_PCT,MATCH($A506,'Knowledge - Percentages'!$B:$B,0),'Data - Knowledge'!U$8)/100</f>
        <v>0.142</v>
      </c>
      <c r="V506" s="380">
        <f t="array" aca="true" ref="V506">INDEX(KM_PCT,MATCH($A506,'Knowledge - Percentages'!$B:$B,0),'Data - Knowledge'!V$8)/100</f>
        <v>0.142</v>
      </c>
      <c r="W506" s="380">
        <f t="array" aca="true" ref="W506">INDEX(KM_PCT,MATCH($A506,'Knowledge - Percentages'!$B:$B,0),'Data - Knowledge'!W$8)/100</f>
        <v>0.142</v>
      </c>
      <c r="X506" s="380">
        <f t="array" aca="true" ref="X506">INDEX(KM_PCT,MATCH($A506,'Knowledge - Percentages'!$B:$B,0),'Data - Knowledge'!X$8)/100</f>
        <v>0.17600000000000002</v>
      </c>
      <c r="Y506" s="380">
        <f t="array" aca="true" ref="Y506">INDEX(KM_PCT,MATCH($A506,'Knowledge - Percentages'!$B:$B,0),'Data - Knowledge'!Y$8)/100</f>
        <v>0.17600000000000002</v>
      </c>
      <c r="Z506" s="380">
        <f t="array" aca="true" ref="Z506">INDEX(KM_PCT,MATCH($A506,'Knowledge - Percentages'!$B:$B,0),'Data - Knowledge'!Z$8)/100</f>
        <v>0.19399999999999998</v>
      </c>
      <c r="AA506" s="380">
        <f t="array" aca="true" ref="AA506">INDEX(KM_PCT,MATCH($A506,'Knowledge - Percentages'!$B:$B,0),'Data - Knowledge'!AA$8)/100</f>
        <v>0.17600000000000002</v>
      </c>
      <c r="AB506" s="380">
        <f t="array" aca="true" ref="AB506">INDEX(KM_PCT,MATCH($A506,'Knowledge - Percentages'!$B:$B,0),'Data - Knowledge'!AB$8)/100</f>
        <v>0.17300000000000001</v>
      </c>
      <c r="AC506" s="380">
        <f t="array" aca="true" ref="AC506">INDEX(KM_PCT,MATCH($A506,'Knowledge - Percentages'!$B:$B,0),'Data - Knowledge'!AC$8)/100</f>
        <v>0.168</v>
      </c>
      <c r="AD506" s="380">
        <f t="array" aca="true" ref="AD506">INDEX(KM_PCT,MATCH($A506,'Knowledge - Percentages'!$B:$B,0),'Data - Knowledge'!AD$8)/100</f>
        <v>0.17300000000000001</v>
      </c>
      <c r="AE506" s="380">
        <f t="array" aca="true" ref="AE506">INDEX(KM_PCT,MATCH($A506,'Knowledge - Percentages'!$B:$B,0),'Data - Knowledge'!AE$8)/100</f>
        <v>0.142</v>
      </c>
      <c r="AF506" s="380">
        <f t="array" aca="true" ref="AF506">INDEX(KM_PCT,MATCH($A506,'Knowledge - Percentages'!$B:$B,0),'Data - Knowledge'!AF$8)/100</f>
        <v>0.153</v>
      </c>
      <c r="AG506" s="380">
        <f t="array" aca="true" ref="AG506">INDEX(KM_PCT,MATCH($A506,'Knowledge - Percentages'!$B:$B,0),'Data - Knowledge'!AG$8)/100</f>
        <v>0.17600000000000002</v>
      </c>
      <c r="AH506" s="380">
        <f t="array" aca="true" ref="AH506">INDEX(KM_PCT,MATCH($A506,'Knowledge - Percentages'!$B:$B,0),'Data - Knowledge'!AH$8)/100</f>
        <v>0.177</v>
      </c>
      <c r="AI506" s="380">
        <f t="array" aca="true" ref="AI506">INDEX(KM_PCT,MATCH($A506,'Knowledge - Percentages'!$B:$B,0),'Data - Knowledge'!AI$8)/100</f>
        <v>0.195</v>
      </c>
      <c r="AJ506" s="380">
        <f t="array" aca="true" ref="AJ506">INDEX(KM_PCT,MATCH($A506,'Knowledge - Percentages'!$B:$B,0),'Data - Knowledge'!AJ$8)/100</f>
        <v>0.179</v>
      </c>
      <c r="AK506" s="380">
        <f t="array" aca="true" ref="AK506">INDEX(KM_PCT,MATCH($A506,'Knowledge - Percentages'!$B:$B,0),'Data - Knowledge'!AK$8)/100</f>
        <v>0.19</v>
      </c>
      <c r="AL506" s="380">
        <f t="array" aca="true" ref="AL506">INDEX(KM_PCT,MATCH($A506,'Knowledge - Percentages'!$B:$B,0),'Data - Knowledge'!AL$8)/100</f>
        <v>0.192</v>
      </c>
      <c r="AM506" s="380">
        <f t="array" aca="true" ref="AM506">INDEX(KM_PCT,MATCH($A506,'Knowledge - Percentages'!$B:$B,0),'Data - Knowledge'!AM$8)/100</f>
        <v>0.184</v>
      </c>
      <c r="AN506" s="380">
        <f t="array" aca="true" ref="AN506">INDEX(KM_PCT,MATCH($A506,'Knowledge - Percentages'!$B:$B,0),'Data - Knowledge'!AN$8)/100</f>
        <v>0.187</v>
      </c>
      <c r="AO506" s="380">
        <f t="array" aca="true" ref="AO506">INDEX(KM_PCT,MATCH($A506,'Knowledge - Percentages'!$B:$B,0),'Data - Knowledge'!AO$8)/100</f>
        <v>0.187</v>
      </c>
      <c r="AP506" s="380">
        <f t="array" aca="true" ref="AP506">INDEX(KM_PCT,MATCH($A506,'Knowledge - Percentages'!$B:$B,0),'Data - Knowledge'!AP$8)/100</f>
        <v>0.18899999999999997</v>
      </c>
      <c r="AQ506" s="380">
        <f t="array" aca="true" ref="AQ506">INDEX(KM_PCT,MATCH($A506,'Knowledge - Percentages'!$B:$B,0),'Data - Knowledge'!AQ$8)/100</f>
        <v>0.19699999999999998</v>
      </c>
      <c r="AR506" s="380">
        <f t="array" aca="true" ref="AR506">INDEX(KM_PCT,MATCH($A506,'Knowledge - Percentages'!$B:$B,0),'Data - Knowledge'!AR$8)/100</f>
        <v>0.139</v>
      </c>
      <c r="AS506" s="380">
        <f t="array" aca="true" ref="AS506">INDEX(KM_PCT,MATCH($A506,'Knowledge - Percentages'!$B:$B,0),'Data - Knowledge'!AS$8)/100</f>
        <v>0.135</v>
      </c>
      <c r="AT506" s="380">
        <f t="array" aca="true" ref="AT506">INDEX(KM_PCT,MATCH($A506,'Knowledge - Percentages'!$B:$B,0),'Data - Knowledge'!AT$8)/100</f>
        <v>0.156</v>
      </c>
      <c r="AU506" s="380">
        <f t="array" aca="true" ref="AU506">INDEX(KM_PCT,MATCH($A506,'Knowledge - Percentages'!$B:$B,0),'Data - Knowledge'!AU$8)/100</f>
        <v>0.21100000000000002</v>
      </c>
      <c r="AV506" s="380">
        <f t="array" aca="true" ref="AV506">INDEX(KM_PCT,MATCH($A506,'Knowledge - Percentages'!$B:$B,0),'Data - Knowledge'!AV$8)/100</f>
        <v>0.21100000000000002</v>
      </c>
      <c r="AW506" s="380">
        <f t="array" aca="true" ref="AW506">INDEX(KM_PCT,MATCH($A506,'Knowledge - Percentages'!$B:$B,0),'Data - Knowledge'!AW$8)/100</f>
        <v>0.21100000000000002</v>
      </c>
      <c r="AX506" s="380">
        <f t="array" aca="true" ref="AX506">INDEX(KM_PCT,MATCH($A506,'Knowledge - Percentages'!$B:$B,0),'Data - Knowledge'!AX$8)/100</f>
        <v>0.23199999999999998</v>
      </c>
      <c r="AY506" s="380">
        <f t="array" aca="true" ref="AY506">INDEX(KM_PCT,MATCH($A506,'Knowledge - Percentages'!$B:$B,0),'Data - Knowledge'!AY$8)/100</f>
        <v>0.226</v>
      </c>
      <c r="AZ506" s="380">
        <f t="array" aca="true" ref="AZ506">INDEX(KM_PCT,MATCH($A506,'Knowledge - Percentages'!$B:$B,0),'Data - Knowledge'!AZ$8)/100</f>
        <v>0.231</v>
      </c>
      <c r="BA506" s="380">
        <f t="array" aca="true" ref="BA506">INDEX(KM_PCT,MATCH($A506,'Knowledge - Percentages'!$B:$B,0),'Data - Knowledge'!BA$8)/100</f>
        <v>0.23600000000000002</v>
      </c>
      <c r="BB506" s="380">
        <f t="array" aca="true" ref="BB506">INDEX(KM_PCT,MATCH($A506,'Knowledge - Percentages'!$B:$B,0),'Data - Knowledge'!BB$8)/100</f>
        <v>0.22899999999999998</v>
      </c>
      <c r="BC506" s="380">
        <f t="array" aca="true" ref="BC506">INDEX(KM_PCT,MATCH($A506,'Knowledge - Percentages'!$B:$B,0),'Data - Knowledge'!BC$8)/100</f>
        <v>0.212</v>
      </c>
      <c r="BD506" s="380">
        <f t="array" aca="true" ref="BD506">INDEX(KM_PCT,MATCH($A506,'Knowledge - Percentages'!$B:$B,0),'Data - Knowledge'!BD$8)/100</f>
        <v>0.21</v>
      </c>
      <c r="BE506" s="380">
        <f t="array" aca="true" ref="BE506">INDEX(KM_PCT,MATCH($A506,'Knowledge - Percentages'!$B:$B,0),'Data - Knowledge'!BE$8)/100</f>
        <v>0.235</v>
      </c>
      <c r="BF506" s="380">
        <f t="array" aca="true" ref="BF506">INDEX(KM_PCT,MATCH($A506,'Knowledge - Percentages'!$B:$B,0),'Data - Knowledge'!BF$8)/100</f>
        <v>0.212</v>
      </c>
      <c r="BG506" s="380">
        <f t="array" aca="true" ref="BG506">INDEX(KM_PCT,MATCH($A506,'Knowledge - Percentages'!$B:$B,0),'Data - Knowledge'!BG$8)/100</f>
        <v>0.213</v>
      </c>
      <c r="BH506" s="380">
        <f t="array" aca="true" ref="BH506">INDEX(KM_PCT,MATCH($A506,'Knowledge - Percentages'!$B:$B,0),'Data - Knowledge'!BH$8)/100</f>
        <v>0.24</v>
      </c>
      <c r="BI506" s="380">
        <f t="array" aca="true" ref="BI506">INDEX(KM_PCT,MATCH($A506,'Knowledge - Percentages'!$B:$B,0),'Data - Knowledge'!BI$8)/100</f>
        <v>0.24600000000000002</v>
      </c>
      <c r="BJ506" s="380">
        <f t="array" aca="true" ref="BJ506">INDEX(KM_PCT,MATCH($A506,'Knowledge - Percentages'!$B:$B,0),'Data - Knowledge'!BJ$8)/100</f>
        <v>0.261</v>
      </c>
      <c r="BK506" s="380">
        <f t="array" aca="true" ref="BK506">INDEX(KM_PCT,MATCH($A506,'Knowledge - Percentages'!$B:$B,0),'Data - Knowledge'!BK$8)/100</f>
        <v>0.218</v>
      </c>
      <c r="BL506" s="380">
        <f t="array" aca="true" ref="BL506">INDEX(KM_PCT,MATCH($A506,'Knowledge - Percentages'!$B:$B,0),'Data - Knowledge'!BL$8)/100</f>
        <v>0.221</v>
      </c>
      <c r="BM506" s="380">
        <f t="array" aca="true" ref="BM506">INDEX(KM_PCT,MATCH($A506,'Knowledge - Percentages'!$B:$B,0),'Data - Knowledge'!BM$8)/100</f>
        <v>0.244</v>
      </c>
      <c r="BN506" s="380">
        <f t="array" aca="true" ref="BN506">INDEX(KM_PCT,MATCH($A506,'Knowledge - Percentages'!$B:$B,0),'Data - Knowledge'!BN$8)/100</f>
        <v>0.26</v>
      </c>
      <c r="BO506" s="380">
        <f t="array" aca="true" ref="BO506">INDEX(KM_PCT,MATCH($A506,'Knowledge - Percentages'!$B:$B,0),'Data - Knowledge'!BO$8)/100</f>
        <v>0.258</v>
      </c>
      <c r="BP506" s="380">
        <f t="array" aca="true" ref="BP506">INDEX(KM_PCT,MATCH($A506,'Knowledge - Percentages'!$B:$B,0),'Data - Knowledge'!BP$8)/100</f>
        <v>0.292</v>
      </c>
      <c r="BQ506" s="380">
        <f t="array" aca="true" ref="BQ506">INDEX(KM_PCT,MATCH($A506,'Knowledge - Percentages'!$B:$B,0),'Data - Knowledge'!BQ$8)/100</f>
        <v>0.251</v>
      </c>
    </row>
    <row r="507" spans="1:69">
      <c r="A507" t="s">
        <v>1528</v>
      </c>
      <c r="B507" t="s">
        <v>179</v>
      </c>
      <c r="C507" t="s">
        <v>1529</v>
      </c>
      <c r="D507" t="s">
        <v>1519</v>
      </c>
      <c r="E507" s="373">
        <f>SUMPRODUCT($K$2:$BQ$2,$K507:$BQ507)/$J$2</f>
        <v>0.075958333333333322</v>
      </c>
      <c r="F507" s="379">
        <f>SUMPRODUCT($K$2:$BQ$2,$K507:$BQ507)</f>
        <v>20.052999999999997</v>
      </c>
      <c r="G507" s="373">
        <f>SUMPRODUCT($K$3:$BQ$3,$K507:$BQ507)/$J$3</f>
        <v>0.13163275154004109</v>
      </c>
      <c r="H507" s="379">
        <f>SUMPRODUCT($K$3:$BQ$3,$K507:$BQ507)</f>
        <v>1282.1030000000003</v>
      </c>
      <c r="I507" s="373">
        <f>CORREL($K$4:$BQ$4,$K507:$BQ507)</f>
        <v>-0.42130568390908812</v>
      </c>
      <c r="J507" s="379">
        <f>$E507/$G507*100</f>
        <v>57.7047371909017</v>
      </c>
      <c r="K507" s="380">
        <f t="array" aca="true" ref="K507">INDEX(KM_PCT,MATCH($A507,'Knowledge - Percentages'!$B:$B,0),'Data - Knowledge'!K$8)/100</f>
        <v>0.242</v>
      </c>
      <c r="L507" s="380">
        <f t="array" aca="true" ref="L507">INDEX(KM_PCT,MATCH($A507,'Knowledge - Percentages'!$B:$B,0),'Data - Knowledge'!L$8)/100</f>
        <v>0.34299999999999997</v>
      </c>
      <c r="M507" s="380">
        <f t="array" aca="true" ref="M507">INDEX(KM_PCT,MATCH($A507,'Knowledge - Percentages'!$B:$B,0),'Data - Knowledge'!M$8)/100</f>
        <v>0.242</v>
      </c>
      <c r="N507" s="380">
        <f t="array" aca="true" ref="N507">INDEX(KM_PCT,MATCH($A507,'Knowledge - Percentages'!$B:$B,0),'Data - Knowledge'!N$8)/100</f>
        <v>0.182</v>
      </c>
      <c r="O507" s="380">
        <f t="array" aca="true" ref="O507">INDEX(KM_PCT,MATCH($A507,'Knowledge - Percentages'!$B:$B,0),'Data - Knowledge'!O$8)/100</f>
        <v>0.192</v>
      </c>
      <c r="P507" s="380">
        <f t="array" aca="true" ref="P507">INDEX(KM_PCT,MATCH($A507,'Knowledge - Percentages'!$B:$B,0),'Data - Knowledge'!P$8)/100</f>
        <v>0.175</v>
      </c>
      <c r="Q507" s="380">
        <f t="array" aca="true" ref="Q507">INDEX(KM_PCT,MATCH($A507,'Knowledge - Percentages'!$B:$B,0),'Data - Knowledge'!Q$8)/100</f>
        <v>0.228</v>
      </c>
      <c r="R507" s="380">
        <f t="array" aca="true" ref="R507">INDEX(KM_PCT,MATCH($A507,'Knowledge - Percentages'!$B:$B,0),'Data - Knowledge'!R$8)/100</f>
        <v>0.193</v>
      </c>
      <c r="S507" s="380">
        <f t="array" aca="true" ref="S507">INDEX(KM_PCT,MATCH($A507,'Knowledge - Percentages'!$B:$B,0),'Data - Knowledge'!S$8)/100</f>
        <v>0.218</v>
      </c>
      <c r="T507" s="380">
        <f t="array" aca="true" ref="T507">INDEX(KM_PCT,MATCH($A507,'Knowledge - Percentages'!$B:$B,0),'Data - Knowledge'!T$8)/100</f>
        <v>0.151</v>
      </c>
      <c r="U507" s="380">
        <f t="array" aca="true" ref="U507">INDEX(KM_PCT,MATCH($A507,'Knowledge - Percentages'!$B:$B,0),'Data - Knowledge'!U$8)/100</f>
        <v>0.136</v>
      </c>
      <c r="V507" s="380">
        <f t="array" aca="true" ref="V507">INDEX(KM_PCT,MATCH($A507,'Knowledge - Percentages'!$B:$B,0),'Data - Knowledge'!V$8)/100</f>
        <v>0.094</v>
      </c>
      <c r="W507" s="380">
        <f t="array" aca="true" ref="W507">INDEX(KM_PCT,MATCH($A507,'Knowledge - Percentages'!$B:$B,0),'Data - Knowledge'!W$8)/100</f>
        <v>0.136</v>
      </c>
      <c r="X507" s="380">
        <f t="array" aca="true" ref="X507">INDEX(KM_PCT,MATCH($A507,'Knowledge - Percentages'!$B:$B,0),'Data - Knowledge'!X$8)/100</f>
        <v>0.214</v>
      </c>
      <c r="Y507" s="380">
        <f t="array" aca="true" ref="Y507">INDEX(KM_PCT,MATCH($A507,'Knowledge - Percentages'!$B:$B,0),'Data - Knowledge'!Y$8)/100</f>
        <v>0.2</v>
      </c>
      <c r="Z507" s="380">
        <f t="array" aca="true" ref="Z507">INDEX(KM_PCT,MATCH($A507,'Knowledge - Percentages'!$B:$B,0),'Data - Knowledge'!Z$8)/100</f>
        <v>0.22699999999999998</v>
      </c>
      <c r="AA507" s="380">
        <f t="array" aca="true" ref="AA507">INDEX(KM_PCT,MATCH($A507,'Knowledge - Percentages'!$B:$B,0),'Data - Knowledge'!AA$8)/100</f>
        <v>0.187</v>
      </c>
      <c r="AB507" s="380">
        <f t="array" aca="true" ref="AB507">INDEX(KM_PCT,MATCH($A507,'Knowledge - Percentages'!$B:$B,0),'Data - Knowledge'!AB$8)/100</f>
        <v>0.14800000000000002</v>
      </c>
      <c r="AC507" s="380">
        <f t="array" aca="true" ref="AC507">INDEX(KM_PCT,MATCH($A507,'Knowledge - Percentages'!$B:$B,0),'Data - Knowledge'!AC$8)/100</f>
        <v>0.14</v>
      </c>
      <c r="AD507" s="380">
        <f t="array" aca="true" ref="AD507">INDEX(KM_PCT,MATCH($A507,'Knowledge - Percentages'!$B:$B,0),'Data - Knowledge'!AD$8)/100</f>
        <v>0.14800000000000002</v>
      </c>
      <c r="AE507" s="380">
        <f t="array" aca="true" ref="AE507">INDEX(KM_PCT,MATCH($A507,'Knowledge - Percentages'!$B:$B,0),'Data - Knowledge'!AE$8)/100</f>
        <v>0.10300000000000001</v>
      </c>
      <c r="AF507" s="380">
        <f t="array" aca="true" ref="AF507">INDEX(KM_PCT,MATCH($A507,'Knowledge - Percentages'!$B:$B,0),'Data - Knowledge'!AF$8)/100</f>
        <v>0.10300000000000001</v>
      </c>
      <c r="AG507" s="380">
        <f t="array" aca="true" ref="AG507">INDEX(KM_PCT,MATCH($A507,'Knowledge - Percentages'!$B:$B,0),'Data - Knowledge'!AG$8)/100</f>
        <v>0.096999999999999989</v>
      </c>
      <c r="AH507" s="380">
        <f t="array" aca="true" ref="AH507">INDEX(KM_PCT,MATCH($A507,'Knowledge - Percentages'!$B:$B,0),'Data - Knowledge'!AH$8)/100</f>
        <v>0.124</v>
      </c>
      <c r="AI507" s="380">
        <f t="array" aca="true" ref="AI507">INDEX(KM_PCT,MATCH($A507,'Knowledge - Percentages'!$B:$B,0),'Data - Knowledge'!AI$8)/100</f>
        <v>0.177</v>
      </c>
      <c r="AJ507" s="380">
        <f t="array" aca="true" ref="AJ507">INDEX(KM_PCT,MATCH($A507,'Knowledge - Percentages'!$B:$B,0),'Data - Knowledge'!AJ$8)/100</f>
        <v>0.124</v>
      </c>
      <c r="AK507" s="380">
        <f t="array" aca="true" ref="AK507">INDEX(KM_PCT,MATCH($A507,'Knowledge - Percentages'!$B:$B,0),'Data - Knowledge'!AK$8)/100</f>
        <v>0.098</v>
      </c>
      <c r="AL507" s="380">
        <f t="array" aca="true" ref="AL507">INDEX(KM_PCT,MATCH($A507,'Knowledge - Percentages'!$B:$B,0),'Data - Knowledge'!AL$8)/100</f>
        <v>0.146</v>
      </c>
      <c r="AM507" s="380">
        <f t="array" aca="true" ref="AM507">INDEX(KM_PCT,MATCH($A507,'Knowledge - Percentages'!$B:$B,0),'Data - Knowledge'!AM$8)/100</f>
        <v>0.11</v>
      </c>
      <c r="AN507" s="380">
        <f t="array" aca="true" ref="AN507">INDEX(KM_PCT,MATCH($A507,'Knowledge - Percentages'!$B:$B,0),'Data - Knowledge'!AN$8)/100</f>
        <v>0.08</v>
      </c>
      <c r="AO507" s="380">
        <f t="array" aca="true" ref="AO507">INDEX(KM_PCT,MATCH($A507,'Knowledge - Percentages'!$B:$B,0),'Data - Knowledge'!AO$8)/100</f>
        <v>0.081</v>
      </c>
      <c r="AP507" s="380">
        <f t="array" aca="true" ref="AP507">INDEX(KM_PCT,MATCH($A507,'Knowledge - Percentages'!$B:$B,0),'Data - Knowledge'!AP$8)/100</f>
        <v>0.11</v>
      </c>
      <c r="AQ507" s="380">
        <f t="array" aca="true" ref="AQ507">INDEX(KM_PCT,MATCH($A507,'Knowledge - Percentages'!$B:$B,0),'Data - Knowledge'!AQ$8)/100</f>
        <v>0.11</v>
      </c>
      <c r="AR507" s="380">
        <f t="array" aca="true" ref="AR507">INDEX(KM_PCT,MATCH($A507,'Knowledge - Percentages'!$B:$B,0),'Data - Knowledge'!AR$8)/100</f>
        <v>0.132</v>
      </c>
      <c r="AS507" s="380">
        <f t="array" aca="true" ref="AS507">INDEX(KM_PCT,MATCH($A507,'Knowledge - Percentages'!$B:$B,0),'Data - Knowledge'!AS$8)/100</f>
        <v>0.125</v>
      </c>
      <c r="AT507" s="380">
        <f t="array" aca="true" ref="AT507">INDEX(KM_PCT,MATCH($A507,'Knowledge - Percentages'!$B:$B,0),'Data - Knowledge'!AT$8)/100</f>
        <v>0.128</v>
      </c>
      <c r="AU507" s="380">
        <f t="array" aca="true" ref="AU507">INDEX(KM_PCT,MATCH($A507,'Knowledge - Percentages'!$B:$B,0),'Data - Knowledge'!AU$8)/100</f>
        <v>0.075</v>
      </c>
      <c r="AV507" s="380">
        <f t="array" aca="true" ref="AV507">INDEX(KM_PCT,MATCH($A507,'Knowledge - Percentages'!$B:$B,0),'Data - Knowledge'!AV$8)/100</f>
        <v>0.075</v>
      </c>
      <c r="AW507" s="380">
        <f t="array" aca="true" ref="AW507">INDEX(KM_PCT,MATCH($A507,'Knowledge - Percentages'!$B:$B,0),'Data - Knowledge'!AW$8)/100</f>
        <v>0.063</v>
      </c>
      <c r="AX507" s="380">
        <f t="array" aca="true" ref="AX507">INDEX(KM_PCT,MATCH($A507,'Knowledge - Percentages'!$B:$B,0),'Data - Knowledge'!AX$8)/100</f>
        <v>0.1</v>
      </c>
      <c r="AY507" s="380">
        <f t="array" aca="true" ref="AY507">INDEX(KM_PCT,MATCH($A507,'Knowledge - Percentages'!$B:$B,0),'Data - Knowledge'!AY$8)/100</f>
        <v>0.079</v>
      </c>
      <c r="AZ507" s="380">
        <f t="array" aca="true" ref="AZ507">INDEX(KM_PCT,MATCH($A507,'Knowledge - Percentages'!$B:$B,0),'Data - Knowledge'!AZ$8)/100</f>
        <v>0.079</v>
      </c>
      <c r="BA507" s="380">
        <f t="array" aca="true" ref="BA507">INDEX(KM_PCT,MATCH($A507,'Knowledge - Percentages'!$B:$B,0),'Data - Knowledge'!BA$8)/100</f>
        <v>0.079</v>
      </c>
      <c r="BB507" s="380">
        <f t="array" aca="true" ref="BB507">INDEX(KM_PCT,MATCH($A507,'Knowledge - Percentages'!$B:$B,0),'Data - Knowledge'!BB$8)/100</f>
        <v>0.076</v>
      </c>
      <c r="BC507" s="380">
        <f t="array" aca="true" ref="BC507">INDEX(KM_PCT,MATCH($A507,'Knowledge - Percentages'!$B:$B,0),'Data - Knowledge'!BC$8)/100</f>
        <v>0.061</v>
      </c>
      <c r="BD507" s="380">
        <f t="array" aca="true" ref="BD507">INDEX(KM_PCT,MATCH($A507,'Knowledge - Percentages'!$B:$B,0),'Data - Knowledge'!BD$8)/100</f>
        <v>0.061</v>
      </c>
      <c r="BE507" s="380">
        <f t="array" aca="true" ref="BE507">INDEX(KM_PCT,MATCH($A507,'Knowledge - Percentages'!$B:$B,0),'Data - Knowledge'!BE$8)/100</f>
        <v>0.061</v>
      </c>
      <c r="BF507" s="380">
        <f t="array" aca="true" ref="BF507">INDEX(KM_PCT,MATCH($A507,'Knowledge - Percentages'!$B:$B,0),'Data - Knowledge'!BF$8)/100</f>
        <v>0.061</v>
      </c>
      <c r="BG507" s="380">
        <f t="array" aca="true" ref="BG507">INDEX(KM_PCT,MATCH($A507,'Knowledge - Percentages'!$B:$B,0),'Data - Knowledge'!BG$8)/100</f>
        <v>0.077</v>
      </c>
      <c r="BH507" s="380">
        <f t="array" aca="true" ref="BH507">INDEX(KM_PCT,MATCH($A507,'Knowledge - Percentages'!$B:$B,0),'Data - Knowledge'!BH$8)/100</f>
        <v>0.077</v>
      </c>
      <c r="BI507" s="380">
        <f t="array" aca="true" ref="BI507">INDEX(KM_PCT,MATCH($A507,'Knowledge - Percentages'!$B:$B,0),'Data - Knowledge'!BI$8)/100</f>
        <v>0.073</v>
      </c>
      <c r="BJ507" s="380">
        <f t="array" aca="true" ref="BJ507">INDEX(KM_PCT,MATCH($A507,'Knowledge - Percentages'!$B:$B,0),'Data - Knowledge'!BJ$8)/100</f>
        <v>0.054000000000000006</v>
      </c>
      <c r="BK507" s="380">
        <f t="array" aca="true" ref="BK507">INDEX(KM_PCT,MATCH($A507,'Knowledge - Percentages'!$B:$B,0),'Data - Knowledge'!BK$8)/100</f>
        <v>0.114</v>
      </c>
      <c r="BL507" s="380">
        <f t="array" aca="true" ref="BL507">INDEX(KM_PCT,MATCH($A507,'Knowledge - Percentages'!$B:$B,0),'Data - Knowledge'!BL$8)/100</f>
        <v>0.109</v>
      </c>
      <c r="BM507" s="380">
        <f t="array" aca="true" ref="BM507">INDEX(KM_PCT,MATCH($A507,'Knowledge - Percentages'!$B:$B,0),'Data - Knowledge'!BM$8)/100</f>
        <v>0.098</v>
      </c>
      <c r="BN507" s="380">
        <f t="array" aca="true" ref="BN507">INDEX(KM_PCT,MATCH($A507,'Knowledge - Percentages'!$B:$B,0),'Data - Knowledge'!BN$8)/100</f>
        <v>0.07</v>
      </c>
      <c r="BO507" s="380">
        <f t="array" aca="true" ref="BO507">INDEX(KM_PCT,MATCH($A507,'Knowledge - Percentages'!$B:$B,0),'Data - Knowledge'!BO$8)/100</f>
        <v>0.071</v>
      </c>
      <c r="BP507" s="380">
        <f t="array" aca="true" ref="BP507">INDEX(KM_PCT,MATCH($A507,'Knowledge - Percentages'!$B:$B,0),'Data - Knowledge'!BP$8)/100</f>
        <v>0.059000000000000004</v>
      </c>
      <c r="BQ507" s="380">
        <f t="array" aca="true" ref="BQ507">INDEX(KM_PCT,MATCH($A507,'Knowledge - Percentages'!$B:$B,0),'Data - Knowledge'!BQ$8)/100</f>
        <v>0.071</v>
      </c>
    </row>
    <row r="508" spans="1:69">
      <c r="A508" t="s">
        <v>1530</v>
      </c>
      <c r="B508" t="s">
        <v>179</v>
      </c>
      <c r="C508" t="s">
        <v>1529</v>
      </c>
      <c r="D508" t="s">
        <v>1521</v>
      </c>
      <c r="E508" s="373">
        <f>SUMPRODUCT($K$2:$BQ$2,$K508:$BQ508)/$J$2</f>
        <v>0.18828787878787878</v>
      </c>
      <c r="F508" s="379">
        <f>SUMPRODUCT($K$2:$BQ$2,$K508:$BQ508)</f>
        <v>49.708</v>
      </c>
      <c r="G508" s="373">
        <f>SUMPRODUCT($K$3:$BQ$3,$K508:$BQ508)/$J$3</f>
        <v>0.20659558521560575</v>
      </c>
      <c r="H508" s="379">
        <f>SUMPRODUCT($K$3:$BQ$3,$K508:$BQ508)</f>
        <v>2012.241</v>
      </c>
      <c r="I508" s="373">
        <f>CORREL($K$4:$BQ$4,$K508:$BQ508)</f>
        <v>-0.08233319318231129</v>
      </c>
      <c r="J508" s="379">
        <f>$E508/$G508*100</f>
        <v>91.138384487441584</v>
      </c>
      <c r="K508" s="380">
        <f t="array" aca="true" ref="K508">INDEX(KM_PCT,MATCH($A508,'Knowledge - Percentages'!$B:$B,0),'Data - Knowledge'!K$8)/100</f>
        <v>0.212</v>
      </c>
      <c r="L508" s="380">
        <f t="array" aca="true" ref="L508">INDEX(KM_PCT,MATCH($A508,'Knowledge - Percentages'!$B:$B,0),'Data - Knowledge'!L$8)/100</f>
        <v>0.212</v>
      </c>
      <c r="M508" s="380">
        <f t="array" aca="true" ref="M508">INDEX(KM_PCT,MATCH($A508,'Knowledge - Percentages'!$B:$B,0),'Data - Knowledge'!M$8)/100</f>
        <v>0.21100000000000002</v>
      </c>
      <c r="N508" s="380">
        <f t="array" aca="true" ref="N508">INDEX(KM_PCT,MATCH($A508,'Knowledge - Percentages'!$B:$B,0),'Data - Knowledge'!N$8)/100</f>
        <v>0.217</v>
      </c>
      <c r="O508" s="380">
        <f t="array" aca="true" ref="O508">INDEX(KM_PCT,MATCH($A508,'Knowledge - Percentages'!$B:$B,0),'Data - Knowledge'!O$8)/100</f>
        <v>0.22399999999999998</v>
      </c>
      <c r="P508" s="380">
        <f t="array" aca="true" ref="P508">INDEX(KM_PCT,MATCH($A508,'Knowledge - Percentages'!$B:$B,0),'Data - Knowledge'!P$8)/100</f>
        <v>0.262</v>
      </c>
      <c r="Q508" s="380">
        <f t="array" aca="true" ref="Q508">INDEX(KM_PCT,MATCH($A508,'Knowledge - Percentages'!$B:$B,0),'Data - Knowledge'!Q$8)/100</f>
        <v>0.201</v>
      </c>
      <c r="R508" s="380">
        <f t="array" aca="true" ref="R508">INDEX(KM_PCT,MATCH($A508,'Knowledge - Percentages'!$B:$B,0),'Data - Knowledge'!R$8)/100</f>
        <v>0.19399999999999998</v>
      </c>
      <c r="S508" s="380">
        <f t="array" aca="true" ref="S508">INDEX(KM_PCT,MATCH($A508,'Knowledge - Percentages'!$B:$B,0),'Data - Knowledge'!S$8)/100</f>
        <v>0.217</v>
      </c>
      <c r="T508" s="380">
        <f t="array" aca="true" ref="T508">INDEX(KM_PCT,MATCH($A508,'Knowledge - Percentages'!$B:$B,0),'Data - Knowledge'!T$8)/100</f>
        <v>0.215</v>
      </c>
      <c r="U508" s="380">
        <f t="array" aca="true" ref="U508">INDEX(KM_PCT,MATCH($A508,'Knowledge - Percentages'!$B:$B,0),'Data - Knowledge'!U$8)/100</f>
        <v>0.212</v>
      </c>
      <c r="V508" s="380">
        <f t="array" aca="true" ref="V508">INDEX(KM_PCT,MATCH($A508,'Knowledge - Percentages'!$B:$B,0),'Data - Knowledge'!V$8)/100</f>
        <v>0.212</v>
      </c>
      <c r="W508" s="380">
        <f t="array" aca="true" ref="W508">INDEX(KM_PCT,MATCH($A508,'Knowledge - Percentages'!$B:$B,0),'Data - Knowledge'!W$8)/100</f>
        <v>0.171</v>
      </c>
      <c r="X508" s="380">
        <f t="array" aca="true" ref="X508">INDEX(KM_PCT,MATCH($A508,'Knowledge - Percentages'!$B:$B,0),'Data - Knowledge'!X$8)/100</f>
        <v>0.187</v>
      </c>
      <c r="Y508" s="380">
        <f t="array" aca="true" ref="Y508">INDEX(KM_PCT,MATCH($A508,'Knowledge - Percentages'!$B:$B,0),'Data - Knowledge'!Y$8)/100</f>
        <v>0.166</v>
      </c>
      <c r="Z508" s="380">
        <f t="array" aca="true" ref="Z508">INDEX(KM_PCT,MATCH($A508,'Knowledge - Percentages'!$B:$B,0),'Data - Knowledge'!Z$8)/100</f>
        <v>0.166</v>
      </c>
      <c r="AA508" s="380">
        <f t="array" aca="true" ref="AA508">INDEX(KM_PCT,MATCH($A508,'Knowledge - Percentages'!$B:$B,0),'Data - Knowledge'!AA$8)/100</f>
        <v>0.121</v>
      </c>
      <c r="AB508" s="380">
        <f t="array" aca="true" ref="AB508">INDEX(KM_PCT,MATCH($A508,'Knowledge - Percentages'!$B:$B,0),'Data - Knowledge'!AB$8)/100</f>
        <v>0.196</v>
      </c>
      <c r="AC508" s="380">
        <f t="array" aca="true" ref="AC508">INDEX(KM_PCT,MATCH($A508,'Knowledge - Percentages'!$B:$B,0),'Data - Knowledge'!AC$8)/100</f>
        <v>0.18600000000000003</v>
      </c>
      <c r="AD508" s="380">
        <f t="array" aca="true" ref="AD508">INDEX(KM_PCT,MATCH($A508,'Knowledge - Percentages'!$B:$B,0),'Data - Knowledge'!AD$8)/100</f>
        <v>0.18600000000000003</v>
      </c>
      <c r="AE508" s="380">
        <f t="array" aca="true" ref="AE508">INDEX(KM_PCT,MATCH($A508,'Knowledge - Percentages'!$B:$B,0),'Data - Knowledge'!AE$8)/100</f>
        <v>0.201</v>
      </c>
      <c r="AF508" s="380">
        <f t="array" aca="true" ref="AF508">INDEX(KM_PCT,MATCH($A508,'Knowledge - Percentages'!$B:$B,0),'Data - Knowledge'!AF$8)/100</f>
        <v>0.21100000000000002</v>
      </c>
      <c r="AG508" s="380">
        <f t="array" aca="true" ref="AG508">INDEX(KM_PCT,MATCH($A508,'Knowledge - Percentages'!$B:$B,0),'Data - Knowledge'!AG$8)/100</f>
        <v>0.21</v>
      </c>
      <c r="AH508" s="380">
        <f t="array" aca="true" ref="AH508">INDEX(KM_PCT,MATCH($A508,'Knowledge - Percentages'!$B:$B,0),'Data - Knowledge'!AH$8)/100</f>
        <v>0.22899999999999998</v>
      </c>
      <c r="AI508" s="380">
        <f t="array" aca="true" ref="AI508">INDEX(KM_PCT,MATCH($A508,'Knowledge - Percentages'!$B:$B,0),'Data - Knowledge'!AI$8)/100</f>
        <v>0.217</v>
      </c>
      <c r="AJ508" s="380">
        <f t="array" aca="true" ref="AJ508">INDEX(KM_PCT,MATCH($A508,'Knowledge - Percentages'!$B:$B,0),'Data - Knowledge'!AJ$8)/100</f>
        <v>0.217</v>
      </c>
      <c r="AK508" s="380">
        <f t="array" aca="true" ref="AK508">INDEX(KM_PCT,MATCH($A508,'Knowledge - Percentages'!$B:$B,0),'Data - Knowledge'!AK$8)/100</f>
        <v>0.225</v>
      </c>
      <c r="AL508" s="380">
        <f t="array" aca="true" ref="AL508">INDEX(KM_PCT,MATCH($A508,'Knowledge - Percentages'!$B:$B,0),'Data - Knowledge'!AL$8)/100</f>
        <v>0.228</v>
      </c>
      <c r="AM508" s="380">
        <f t="array" aca="true" ref="AM508">INDEX(KM_PCT,MATCH($A508,'Knowledge - Percentages'!$B:$B,0),'Data - Knowledge'!AM$8)/100</f>
        <v>0.225</v>
      </c>
      <c r="AN508" s="380">
        <f t="array" aca="true" ref="AN508">INDEX(KM_PCT,MATCH($A508,'Knowledge - Percentages'!$B:$B,0),'Data - Knowledge'!AN$8)/100</f>
        <v>0.217</v>
      </c>
      <c r="AO508" s="380">
        <f t="array" aca="true" ref="AO508">INDEX(KM_PCT,MATCH($A508,'Knowledge - Percentages'!$B:$B,0),'Data - Knowledge'!AO$8)/100</f>
        <v>0.204</v>
      </c>
      <c r="AP508" s="380">
        <f t="array" aca="true" ref="AP508">INDEX(KM_PCT,MATCH($A508,'Knowledge - Percentages'!$B:$B,0),'Data - Knowledge'!AP$8)/100</f>
        <v>0.193</v>
      </c>
      <c r="AQ508" s="380">
        <f t="array" aca="true" ref="AQ508">INDEX(KM_PCT,MATCH($A508,'Knowledge - Percentages'!$B:$B,0),'Data - Knowledge'!AQ$8)/100</f>
        <v>0.198</v>
      </c>
      <c r="AR508" s="380">
        <f t="array" aca="true" ref="AR508">INDEX(KM_PCT,MATCH($A508,'Knowledge - Percentages'!$B:$B,0),'Data - Knowledge'!AR$8)/100</f>
        <v>0.145</v>
      </c>
      <c r="AS508" s="380">
        <f t="array" aca="true" ref="AS508">INDEX(KM_PCT,MATCH($A508,'Knowledge - Percentages'!$B:$B,0),'Data - Knowledge'!AS$8)/100</f>
        <v>0.159</v>
      </c>
      <c r="AT508" s="380">
        <f t="array" aca="true" ref="AT508">INDEX(KM_PCT,MATCH($A508,'Knowledge - Percentages'!$B:$B,0),'Data - Knowledge'!AT$8)/100</f>
        <v>0.172</v>
      </c>
      <c r="AU508" s="380">
        <f t="array" aca="true" ref="AU508">INDEX(KM_PCT,MATCH($A508,'Knowledge - Percentages'!$B:$B,0),'Data - Knowledge'!AU$8)/100</f>
        <v>0.183</v>
      </c>
      <c r="AV508" s="380">
        <f t="array" aca="true" ref="AV508">INDEX(KM_PCT,MATCH($A508,'Knowledge - Percentages'!$B:$B,0),'Data - Knowledge'!AV$8)/100</f>
        <v>0.183</v>
      </c>
      <c r="AW508" s="380">
        <f t="array" aca="true" ref="AW508">INDEX(KM_PCT,MATCH($A508,'Knowledge - Percentages'!$B:$B,0),'Data - Knowledge'!AW$8)/100</f>
        <v>0.183</v>
      </c>
      <c r="AX508" s="380">
        <f t="array" aca="true" ref="AX508">INDEX(KM_PCT,MATCH($A508,'Knowledge - Percentages'!$B:$B,0),'Data - Knowledge'!AX$8)/100</f>
        <v>0.183</v>
      </c>
      <c r="AY508" s="380">
        <f t="array" aca="true" ref="AY508">INDEX(KM_PCT,MATCH($A508,'Knowledge - Percentages'!$B:$B,0),'Data - Knowledge'!AY$8)/100</f>
        <v>0.183</v>
      </c>
      <c r="AZ508" s="380">
        <f t="array" aca="true" ref="AZ508">INDEX(KM_PCT,MATCH($A508,'Knowledge - Percentages'!$B:$B,0),'Data - Knowledge'!AZ$8)/100</f>
        <v>0.183</v>
      </c>
      <c r="BA508" s="380">
        <f t="array" aca="true" ref="BA508">INDEX(KM_PCT,MATCH($A508,'Knowledge - Percentages'!$B:$B,0),'Data - Knowledge'!BA$8)/100</f>
        <v>0.187</v>
      </c>
      <c r="BB508" s="380">
        <f t="array" aca="true" ref="BB508">INDEX(KM_PCT,MATCH($A508,'Knowledge - Percentages'!$B:$B,0),'Data - Knowledge'!BB$8)/100</f>
        <v>0.171</v>
      </c>
      <c r="BC508" s="380">
        <f t="array" aca="true" ref="BC508">INDEX(KM_PCT,MATCH($A508,'Knowledge - Percentages'!$B:$B,0),'Data - Knowledge'!BC$8)/100</f>
        <v>0.203</v>
      </c>
      <c r="BD508" s="380">
        <f t="array" aca="true" ref="BD508">INDEX(KM_PCT,MATCH($A508,'Knowledge - Percentages'!$B:$B,0),'Data - Knowledge'!BD$8)/100</f>
        <v>0.168</v>
      </c>
      <c r="BE508" s="380">
        <f t="array" aca="true" ref="BE508">INDEX(KM_PCT,MATCH($A508,'Knowledge - Percentages'!$B:$B,0),'Data - Knowledge'!BE$8)/100</f>
        <v>0.183</v>
      </c>
      <c r="BF508" s="380">
        <f t="array" aca="true" ref="BF508">INDEX(KM_PCT,MATCH($A508,'Knowledge - Percentages'!$B:$B,0),'Data - Knowledge'!BF$8)/100</f>
        <v>0.17600000000000002</v>
      </c>
      <c r="BG508" s="380">
        <f t="array" aca="true" ref="BG508">INDEX(KM_PCT,MATCH($A508,'Knowledge - Percentages'!$B:$B,0),'Data - Knowledge'!BG$8)/100</f>
        <v>0.17800000000000002</v>
      </c>
      <c r="BH508" s="380">
        <f t="array" aca="true" ref="BH508">INDEX(KM_PCT,MATCH($A508,'Knowledge - Percentages'!$B:$B,0),'Data - Knowledge'!BH$8)/100</f>
        <v>0.17800000000000002</v>
      </c>
      <c r="BI508" s="380">
        <f t="array" aca="true" ref="BI508">INDEX(KM_PCT,MATCH($A508,'Knowledge - Percentages'!$B:$B,0),'Data - Knowledge'!BI$8)/100</f>
        <v>0.17800000000000002</v>
      </c>
      <c r="BJ508" s="380">
        <f t="array" aca="true" ref="BJ508">INDEX(KM_PCT,MATCH($A508,'Knowledge - Percentages'!$B:$B,0),'Data - Knowledge'!BJ$8)/100</f>
        <v>0.17800000000000002</v>
      </c>
      <c r="BK508" s="380">
        <f t="array" aca="true" ref="BK508">INDEX(KM_PCT,MATCH($A508,'Knowledge - Percentages'!$B:$B,0),'Data - Knowledge'!BK$8)/100</f>
        <v>0.17800000000000002</v>
      </c>
      <c r="BL508" s="380">
        <f t="array" aca="true" ref="BL508">INDEX(KM_PCT,MATCH($A508,'Knowledge - Percentages'!$B:$B,0),'Data - Knowledge'!BL$8)/100</f>
        <v>0.172</v>
      </c>
      <c r="BM508" s="380">
        <f t="array" aca="true" ref="BM508">INDEX(KM_PCT,MATCH($A508,'Knowledge - Percentages'!$B:$B,0),'Data - Knowledge'!BM$8)/100</f>
        <v>0.17800000000000002</v>
      </c>
      <c r="BN508" s="380">
        <f t="array" aca="true" ref="BN508">INDEX(KM_PCT,MATCH($A508,'Knowledge - Percentages'!$B:$B,0),'Data - Knowledge'!BN$8)/100</f>
        <v>0.17800000000000002</v>
      </c>
      <c r="BO508" s="380">
        <f t="array" aca="true" ref="BO508">INDEX(KM_PCT,MATCH($A508,'Knowledge - Percentages'!$B:$B,0),'Data - Knowledge'!BO$8)/100</f>
        <v>0.16899999999999998</v>
      </c>
      <c r="BP508" s="380">
        <f t="array" aca="true" ref="BP508">INDEX(KM_PCT,MATCH($A508,'Knowledge - Percentages'!$B:$B,0),'Data - Knowledge'!BP$8)/100</f>
        <v>0.171</v>
      </c>
      <c r="BQ508" s="380">
        <f t="array" aca="true" ref="BQ508">INDEX(KM_PCT,MATCH($A508,'Knowledge - Percentages'!$B:$B,0),'Data - Knowledge'!BQ$8)/100</f>
        <v>0.171</v>
      </c>
    </row>
    <row r="509" spans="1:69">
      <c r="A509" t="s">
        <v>1531</v>
      </c>
      <c r="B509" t="s">
        <v>179</v>
      </c>
      <c r="C509" t="s">
        <v>1529</v>
      </c>
      <c r="D509" t="s">
        <v>1523</v>
      </c>
      <c r="E509" s="373">
        <f>SUMPRODUCT($K$2:$BQ$2,$K509:$BQ509)/$J$2</f>
        <v>0.22429924242424243</v>
      </c>
      <c r="F509" s="379">
        <f>SUMPRODUCT($K$2:$BQ$2,$K509:$BQ509)</f>
        <v>59.215</v>
      </c>
      <c r="G509" s="373">
        <f>SUMPRODUCT($K$3:$BQ$3,$K509:$BQ509)/$J$3</f>
        <v>0.18661139630390144</v>
      </c>
      <c r="H509" s="379">
        <f>SUMPRODUCT($K$3:$BQ$3,$K509:$BQ509)</f>
        <v>1817.595</v>
      </c>
      <c r="I509" s="373">
        <f>CORREL($K$4:$BQ$4,$K509:$BQ509)</f>
        <v>0.38927086853580622</v>
      </c>
      <c r="J509" s="379">
        <f>$E509/$G509*100</f>
        <v>120.19589739255009</v>
      </c>
      <c r="K509" s="380">
        <f t="array" aca="true" ref="K509">INDEX(KM_PCT,MATCH($A509,'Knowledge - Percentages'!$B:$B,0),'Data - Knowledge'!K$8)/100</f>
        <v>0.166</v>
      </c>
      <c r="L509" s="380">
        <f t="array" aca="true" ref="L509">INDEX(KM_PCT,MATCH($A509,'Knowledge - Percentages'!$B:$B,0),'Data - Knowledge'!L$8)/100</f>
        <v>0.166</v>
      </c>
      <c r="M509" s="380">
        <f t="array" aca="true" ref="M509">INDEX(KM_PCT,MATCH($A509,'Knowledge - Percentages'!$B:$B,0),'Data - Knowledge'!M$8)/100</f>
        <v>0.166</v>
      </c>
      <c r="N509" s="380">
        <f t="array" aca="true" ref="N509">INDEX(KM_PCT,MATCH($A509,'Knowledge - Percentages'!$B:$B,0),'Data - Knowledge'!N$8)/100</f>
        <v>0.153</v>
      </c>
      <c r="O509" s="380">
        <f t="array" aca="true" ref="O509">INDEX(KM_PCT,MATCH($A509,'Knowledge - Percentages'!$B:$B,0),'Data - Knowledge'!O$8)/100</f>
        <v>0.162</v>
      </c>
      <c r="P509" s="380">
        <f t="array" aca="true" ref="P509">INDEX(KM_PCT,MATCH($A509,'Knowledge - Percentages'!$B:$B,0),'Data - Knowledge'!P$8)/100</f>
        <v>0.179</v>
      </c>
      <c r="Q509" s="380">
        <f t="array" aca="true" ref="Q509">INDEX(KM_PCT,MATCH($A509,'Knowledge - Percentages'!$B:$B,0),'Data - Knowledge'!Q$8)/100</f>
        <v>0.149</v>
      </c>
      <c r="R509" s="380">
        <f t="array" aca="true" ref="R509">INDEX(KM_PCT,MATCH($A509,'Knowledge - Percentages'!$B:$B,0),'Data - Knowledge'!R$8)/100</f>
        <v>0.145</v>
      </c>
      <c r="S509" s="380">
        <f t="array" aca="true" ref="S509">INDEX(KM_PCT,MATCH($A509,'Knowledge - Percentages'!$B:$B,0),'Data - Knowledge'!S$8)/100</f>
        <v>0.162</v>
      </c>
      <c r="T509" s="380">
        <f t="array" aca="true" ref="T509">INDEX(KM_PCT,MATCH($A509,'Knowledge - Percentages'!$B:$B,0),'Data - Knowledge'!T$8)/100</f>
        <v>0.166</v>
      </c>
      <c r="U509" s="380">
        <f t="array" aca="true" ref="U509">INDEX(KM_PCT,MATCH($A509,'Knowledge - Percentages'!$B:$B,0),'Data - Knowledge'!U$8)/100</f>
        <v>0.18100000000000002</v>
      </c>
      <c r="V509" s="380">
        <f t="array" aca="true" ref="V509">INDEX(KM_PCT,MATCH($A509,'Knowledge - Percentages'!$B:$B,0),'Data - Knowledge'!V$8)/100</f>
        <v>0.159</v>
      </c>
      <c r="W509" s="380">
        <f t="array" aca="true" ref="W509">INDEX(KM_PCT,MATCH($A509,'Knowledge - Percentages'!$B:$B,0),'Data - Knowledge'!W$8)/100</f>
        <v>0.166</v>
      </c>
      <c r="X509" s="380">
        <f t="array" aca="true" ref="X509">INDEX(KM_PCT,MATCH($A509,'Knowledge - Percentages'!$B:$B,0),'Data - Knowledge'!X$8)/100</f>
        <v>0.204</v>
      </c>
      <c r="Y509" s="380">
        <f t="array" aca="true" ref="Y509">INDEX(KM_PCT,MATCH($A509,'Knowledge - Percentages'!$B:$B,0),'Data - Knowledge'!Y$8)/100</f>
        <v>0.21100000000000002</v>
      </c>
      <c r="Z509" s="380">
        <f t="array" aca="true" ref="Z509">INDEX(KM_PCT,MATCH($A509,'Knowledge - Percentages'!$B:$B,0),'Data - Knowledge'!Z$8)/100</f>
        <v>0.205</v>
      </c>
      <c r="AA509" s="380">
        <f t="array" aca="true" ref="AA509">INDEX(KM_PCT,MATCH($A509,'Knowledge - Percentages'!$B:$B,0),'Data - Knowledge'!AA$8)/100</f>
        <v>0.204</v>
      </c>
      <c r="AB509" s="380">
        <f t="array" aca="true" ref="AB509">INDEX(KM_PCT,MATCH($A509,'Knowledge - Percentages'!$B:$B,0),'Data - Knowledge'!AB$8)/100</f>
        <v>0.196</v>
      </c>
      <c r="AC509" s="380">
        <f t="array" aca="true" ref="AC509">INDEX(KM_PCT,MATCH($A509,'Knowledge - Percentages'!$B:$B,0),'Data - Knowledge'!AC$8)/100</f>
        <v>0.20199999999999999</v>
      </c>
      <c r="AD509" s="380">
        <f t="array" aca="true" ref="AD509">INDEX(KM_PCT,MATCH($A509,'Knowledge - Percentages'!$B:$B,0),'Data - Knowledge'!AD$8)/100</f>
        <v>0.20199999999999999</v>
      </c>
      <c r="AE509" s="380">
        <f t="array" aca="true" ref="AE509">INDEX(KM_PCT,MATCH($A509,'Knowledge - Percentages'!$B:$B,0),'Data - Knowledge'!AE$8)/100</f>
        <v>0.16899999999999998</v>
      </c>
      <c r="AF509" s="380">
        <f t="array" aca="true" ref="AF509">INDEX(KM_PCT,MATCH($A509,'Knowledge - Percentages'!$B:$B,0),'Data - Knowledge'!AF$8)/100</f>
        <v>0.154</v>
      </c>
      <c r="AG509" s="380">
        <f t="array" aca="true" ref="AG509">INDEX(KM_PCT,MATCH($A509,'Knowledge - Percentages'!$B:$B,0),'Data - Knowledge'!AG$8)/100</f>
        <v>0.179</v>
      </c>
      <c r="AH509" s="380">
        <f t="array" aca="true" ref="AH509">INDEX(KM_PCT,MATCH($A509,'Knowledge - Percentages'!$B:$B,0),'Data - Knowledge'!AH$8)/100</f>
        <v>0.19</v>
      </c>
      <c r="AI509" s="380">
        <f t="array" aca="true" ref="AI509">INDEX(KM_PCT,MATCH($A509,'Knowledge - Percentages'!$B:$B,0),'Data - Knowledge'!AI$8)/100</f>
        <v>0.193</v>
      </c>
      <c r="AJ509" s="380">
        <f t="array" aca="true" ref="AJ509">INDEX(KM_PCT,MATCH($A509,'Knowledge - Percentages'!$B:$B,0),'Data - Knowledge'!AJ$8)/100</f>
        <v>0.193</v>
      </c>
      <c r="AK509" s="380">
        <f t="array" aca="true" ref="AK509">INDEX(KM_PCT,MATCH($A509,'Knowledge - Percentages'!$B:$B,0),'Data - Knowledge'!AK$8)/100</f>
        <v>0.203</v>
      </c>
      <c r="AL509" s="380">
        <f t="array" aca="true" ref="AL509">INDEX(KM_PCT,MATCH($A509,'Knowledge - Percentages'!$B:$B,0),'Data - Knowledge'!AL$8)/100</f>
        <v>0.196</v>
      </c>
      <c r="AM509" s="380">
        <f t="array" aca="true" ref="AM509">INDEX(KM_PCT,MATCH($A509,'Knowledge - Percentages'!$B:$B,0),'Data - Knowledge'!AM$8)/100</f>
        <v>0.196</v>
      </c>
      <c r="AN509" s="380">
        <f t="array" aca="true" ref="AN509">INDEX(KM_PCT,MATCH($A509,'Knowledge - Percentages'!$B:$B,0),'Data - Knowledge'!AN$8)/100</f>
        <v>0.174</v>
      </c>
      <c r="AO509" s="380">
        <f t="array" aca="true" ref="AO509">INDEX(KM_PCT,MATCH($A509,'Knowledge - Percentages'!$B:$B,0),'Data - Knowledge'!AO$8)/100</f>
        <v>0.171</v>
      </c>
      <c r="AP509" s="380">
        <f t="array" aca="true" ref="AP509">INDEX(KM_PCT,MATCH($A509,'Knowledge - Percentages'!$B:$B,0),'Data - Knowledge'!AP$8)/100</f>
        <v>0.193</v>
      </c>
      <c r="AQ509" s="380">
        <f t="array" aca="true" ref="AQ509">INDEX(KM_PCT,MATCH($A509,'Knowledge - Percentages'!$B:$B,0),'Data - Knowledge'!AQ$8)/100</f>
        <v>0.2</v>
      </c>
      <c r="AR509" s="380">
        <f t="array" aca="true" ref="AR509">INDEX(KM_PCT,MATCH($A509,'Knowledge - Percentages'!$B:$B,0),'Data - Knowledge'!AR$8)/100</f>
        <v>0.182</v>
      </c>
      <c r="AS509" s="380">
        <f t="array" aca="true" ref="AS509">INDEX(KM_PCT,MATCH($A509,'Knowledge - Percentages'!$B:$B,0),'Data - Knowledge'!AS$8)/100</f>
        <v>0.147</v>
      </c>
      <c r="AT509" s="380">
        <f t="array" aca="true" ref="AT509">INDEX(KM_PCT,MATCH($A509,'Knowledge - Percentages'!$B:$B,0),'Data - Knowledge'!AT$8)/100</f>
        <v>0.19</v>
      </c>
      <c r="AU509" s="380">
        <f t="array" aca="true" ref="AU509">INDEX(KM_PCT,MATCH($A509,'Knowledge - Percentages'!$B:$B,0),'Data - Knowledge'!AU$8)/100</f>
        <v>0.217</v>
      </c>
      <c r="AV509" s="380">
        <f t="array" aca="true" ref="AV509">INDEX(KM_PCT,MATCH($A509,'Knowledge - Percentages'!$B:$B,0),'Data - Knowledge'!AV$8)/100</f>
        <v>0.20800000000000002</v>
      </c>
      <c r="AW509" s="380">
        <f t="array" aca="true" ref="AW509">INDEX(KM_PCT,MATCH($A509,'Knowledge - Percentages'!$B:$B,0),'Data - Knowledge'!AW$8)/100</f>
        <v>0.223</v>
      </c>
      <c r="AX509" s="380">
        <f t="array" aca="true" ref="AX509">INDEX(KM_PCT,MATCH($A509,'Knowledge - Percentages'!$B:$B,0),'Data - Knowledge'!AX$8)/100</f>
        <v>0.249</v>
      </c>
      <c r="AY509" s="380">
        <f t="array" aca="true" ref="AY509">INDEX(KM_PCT,MATCH($A509,'Knowledge - Percentages'!$B:$B,0),'Data - Knowledge'!AY$8)/100</f>
        <v>0.22699999999999998</v>
      </c>
      <c r="AZ509" s="380">
        <f t="array" aca="true" ref="AZ509">INDEX(KM_PCT,MATCH($A509,'Knowledge - Percentages'!$B:$B,0),'Data - Knowledge'!AZ$8)/100</f>
        <v>0.23199999999999998</v>
      </c>
      <c r="BA509" s="380">
        <f t="array" aca="true" ref="BA509">INDEX(KM_PCT,MATCH($A509,'Knowledge - Percentages'!$B:$B,0),'Data - Knowledge'!BA$8)/100</f>
        <v>0.228</v>
      </c>
      <c r="BB509" s="380">
        <f t="array" aca="true" ref="BB509">INDEX(KM_PCT,MATCH($A509,'Knowledge - Percentages'!$B:$B,0),'Data - Knowledge'!BB$8)/100</f>
        <v>0.22699999999999998</v>
      </c>
      <c r="BC509" s="380">
        <f t="array" aca="true" ref="BC509">INDEX(KM_PCT,MATCH($A509,'Knowledge - Percentages'!$B:$B,0),'Data - Knowledge'!BC$8)/100</f>
        <v>0.22699999999999998</v>
      </c>
      <c r="BD509" s="380">
        <f t="array" aca="true" ref="BD509">INDEX(KM_PCT,MATCH($A509,'Knowledge - Percentages'!$B:$B,0),'Data - Knowledge'!BD$8)/100</f>
        <v>0.22</v>
      </c>
      <c r="BE509" s="380">
        <f t="array" aca="true" ref="BE509">INDEX(KM_PCT,MATCH($A509,'Knowledge - Percentages'!$B:$B,0),'Data - Knowledge'!BE$8)/100</f>
        <v>0.22</v>
      </c>
      <c r="BF509" s="380">
        <f t="array" aca="true" ref="BF509">INDEX(KM_PCT,MATCH($A509,'Knowledge - Percentages'!$B:$B,0),'Data - Knowledge'!BF$8)/100</f>
        <v>0.22</v>
      </c>
      <c r="BG509" s="380">
        <f t="array" aca="true" ref="BG509">INDEX(KM_PCT,MATCH($A509,'Knowledge - Percentages'!$B:$B,0),'Data - Knowledge'!BG$8)/100</f>
        <v>0.23600000000000002</v>
      </c>
      <c r="BH509" s="380">
        <f t="array" aca="true" ref="BH509">INDEX(KM_PCT,MATCH($A509,'Knowledge - Percentages'!$B:$B,0),'Data - Knowledge'!BH$8)/100</f>
        <v>0.23600000000000002</v>
      </c>
      <c r="BI509" s="380">
        <f t="array" aca="true" ref="BI509">INDEX(KM_PCT,MATCH($A509,'Knowledge - Percentages'!$B:$B,0),'Data - Knowledge'!BI$8)/100</f>
        <v>0.23600000000000002</v>
      </c>
      <c r="BJ509" s="380">
        <f t="array" aca="true" ref="BJ509">INDEX(KM_PCT,MATCH($A509,'Knowledge - Percentages'!$B:$B,0),'Data - Knowledge'!BJ$8)/100</f>
        <v>0.239</v>
      </c>
      <c r="BK509" s="380">
        <f t="array" aca="true" ref="BK509">INDEX(KM_PCT,MATCH($A509,'Knowledge - Percentages'!$B:$B,0),'Data - Knowledge'!BK$8)/100</f>
        <v>0.239</v>
      </c>
      <c r="BL509" s="380">
        <f t="array" aca="true" ref="BL509">INDEX(KM_PCT,MATCH($A509,'Knowledge - Percentages'!$B:$B,0),'Data - Knowledge'!BL$8)/100</f>
        <v>0.239</v>
      </c>
      <c r="BM509" s="380">
        <f t="array" aca="true" ref="BM509">INDEX(KM_PCT,MATCH($A509,'Knowledge - Percentages'!$B:$B,0),'Data - Knowledge'!BM$8)/100</f>
        <v>0.239</v>
      </c>
      <c r="BN509" s="380">
        <f t="array" aca="true" ref="BN509">INDEX(KM_PCT,MATCH($A509,'Knowledge - Percentages'!$B:$B,0),'Data - Knowledge'!BN$8)/100</f>
        <v>0.239</v>
      </c>
      <c r="BO509" s="380">
        <f t="array" aca="true" ref="BO509">INDEX(KM_PCT,MATCH($A509,'Knowledge - Percentages'!$B:$B,0),'Data - Knowledge'!BO$8)/100</f>
        <v>0.252</v>
      </c>
      <c r="BP509" s="380">
        <f t="array" aca="true" ref="BP509">INDEX(KM_PCT,MATCH($A509,'Knowledge - Percentages'!$B:$B,0),'Data - Knowledge'!BP$8)/100</f>
        <v>0.262</v>
      </c>
      <c r="BQ509" s="380">
        <f t="array" aca="true" ref="BQ509">INDEX(KM_PCT,MATCH($A509,'Knowledge - Percentages'!$B:$B,0),'Data - Knowledge'!BQ$8)/100</f>
        <v>0.252</v>
      </c>
    </row>
    <row r="510" spans="1:69">
      <c r="A510" t="s">
        <v>1532</v>
      </c>
      <c r="B510" t="s">
        <v>179</v>
      </c>
      <c r="C510" t="s">
        <v>707</v>
      </c>
      <c r="D510" t="s">
        <v>1533</v>
      </c>
      <c r="E510" s="373">
        <f>SUMPRODUCT($K$2:$BQ$2,$K510:$BQ510)/$J$2</f>
        <v>0.3983901515151515</v>
      </c>
      <c r="F510" s="379">
        <f>SUMPRODUCT($K$2:$BQ$2,$K510:$BQ510)</f>
        <v>105.175</v>
      </c>
      <c r="G510" s="373">
        <f>SUMPRODUCT($K$3:$BQ$3,$K510:$BQ510)/$J$3</f>
        <v>0.46396355236139641</v>
      </c>
      <c r="H510" s="379">
        <f>SUMPRODUCT($K$3:$BQ$3,$K510:$BQ510)</f>
        <v>4519.005000000001</v>
      </c>
      <c r="I510" s="373">
        <f>CORREL($K$4:$BQ$4,$K510:$BQ510)</f>
        <v>-0.38348570454116004</v>
      </c>
      <c r="J510" s="379">
        <f>$E510/$G510*100</f>
        <v>85.866691357003916</v>
      </c>
      <c r="K510" s="380">
        <f t="array" aca="true" ref="K510">INDEX(KM_PCT,MATCH($A510,'Knowledge - Percentages'!$B:$B,0),'Data - Knowledge'!K$8)/100</f>
        <v>0.773</v>
      </c>
      <c r="L510" s="380">
        <f t="array" aca="true" ref="L510">INDEX(KM_PCT,MATCH($A510,'Knowledge - Percentages'!$B:$B,0),'Data - Knowledge'!L$8)/100</f>
        <v>0.56</v>
      </c>
      <c r="M510" s="380">
        <f t="array" aca="true" ref="M510">INDEX(KM_PCT,MATCH($A510,'Knowledge - Percentages'!$B:$B,0),'Data - Knowledge'!M$8)/100</f>
        <v>0.55399999999999994</v>
      </c>
      <c r="N510" s="380">
        <f t="array" aca="true" ref="N510">INDEX(KM_PCT,MATCH($A510,'Knowledge - Percentages'!$B:$B,0),'Data - Knowledge'!N$8)/100</f>
        <v>0.521</v>
      </c>
      <c r="O510" s="380">
        <f t="array" aca="true" ref="O510">INDEX(KM_PCT,MATCH($A510,'Knowledge - Percentages'!$B:$B,0),'Data - Knowledge'!O$8)/100</f>
        <v>0.557</v>
      </c>
      <c r="P510" s="380">
        <f t="array" aca="true" ref="P510">INDEX(KM_PCT,MATCH($A510,'Knowledge - Percentages'!$B:$B,0),'Data - Knowledge'!P$8)/100</f>
        <v>0.496</v>
      </c>
      <c r="Q510" s="380">
        <f t="array" aca="true" ref="Q510">INDEX(KM_PCT,MATCH($A510,'Knowledge - Percentages'!$B:$B,0),'Data - Knowledge'!Q$8)/100</f>
        <v>0.547</v>
      </c>
      <c r="R510" s="380">
        <f t="array" aca="true" ref="R510">INDEX(KM_PCT,MATCH($A510,'Knowledge - Percentages'!$B:$B,0),'Data - Knowledge'!R$8)/100</f>
        <v>0.521</v>
      </c>
      <c r="S510" s="380">
        <f t="array" aca="true" ref="S510">INDEX(KM_PCT,MATCH($A510,'Knowledge - Percentages'!$B:$B,0),'Data - Knowledge'!S$8)/100</f>
        <v>0.551</v>
      </c>
      <c r="T510" s="380">
        <f t="array" aca="true" ref="T510">INDEX(KM_PCT,MATCH($A510,'Knowledge - Percentages'!$B:$B,0),'Data - Knowledge'!T$8)/100</f>
        <v>0.462</v>
      </c>
      <c r="U510" s="380">
        <f t="array" aca="true" ref="U510">INDEX(KM_PCT,MATCH($A510,'Knowledge - Percentages'!$B:$B,0),'Data - Knowledge'!U$8)/100</f>
        <v>0.436</v>
      </c>
      <c r="V510" s="380">
        <f t="array" aca="true" ref="V510">INDEX(KM_PCT,MATCH($A510,'Knowledge - Percentages'!$B:$B,0),'Data - Knowledge'!V$8)/100</f>
        <v>0.439</v>
      </c>
      <c r="W510" s="380">
        <f t="array" aca="true" ref="W510">INDEX(KM_PCT,MATCH($A510,'Knowledge - Percentages'!$B:$B,0),'Data - Knowledge'!W$8)/100</f>
        <v>0.44799999999999995</v>
      </c>
      <c r="X510" s="380">
        <f t="array" aca="true" ref="X510">INDEX(KM_PCT,MATCH($A510,'Knowledge - Percentages'!$B:$B,0),'Data - Knowledge'!X$8)/100</f>
        <v>0.573</v>
      </c>
      <c r="Y510" s="380">
        <f t="array" aca="true" ref="Y510">INDEX(KM_PCT,MATCH($A510,'Knowledge - Percentages'!$B:$B,0),'Data - Knowledge'!Y$8)/100</f>
        <v>0.578</v>
      </c>
      <c r="Z510" s="380">
        <f t="array" aca="true" ref="Z510">INDEX(KM_PCT,MATCH($A510,'Knowledge - Percentages'!$B:$B,0),'Data - Knowledge'!Z$8)/100</f>
        <v>0.628</v>
      </c>
      <c r="AA510" s="380">
        <f t="array" aca="true" ref="AA510">INDEX(KM_PCT,MATCH($A510,'Knowledge - Percentages'!$B:$B,0),'Data - Knowledge'!AA$8)/100</f>
        <v>0.5</v>
      </c>
      <c r="AB510" s="380">
        <f t="array" aca="true" ref="AB510">INDEX(KM_PCT,MATCH($A510,'Knowledge - Percentages'!$B:$B,0),'Data - Knowledge'!AB$8)/100</f>
        <v>0.493</v>
      </c>
      <c r="AC510" s="380">
        <f t="array" aca="true" ref="AC510">INDEX(KM_PCT,MATCH($A510,'Knowledge - Percentages'!$B:$B,0),'Data - Knowledge'!AC$8)/100</f>
        <v>0.5</v>
      </c>
      <c r="AD510" s="380">
        <f t="array" aca="true" ref="AD510">INDEX(KM_PCT,MATCH($A510,'Knowledge - Percentages'!$B:$B,0),'Data - Knowledge'!AD$8)/100</f>
        <v>0.5</v>
      </c>
      <c r="AE510" s="380">
        <f t="array" aca="true" ref="AE510">INDEX(KM_PCT,MATCH($A510,'Knowledge - Percentages'!$B:$B,0),'Data - Knowledge'!AE$8)/100</f>
        <v>0.428</v>
      </c>
      <c r="AF510" s="380">
        <f t="array" aca="true" ref="AF510">INDEX(KM_PCT,MATCH($A510,'Knowledge - Percentages'!$B:$B,0),'Data - Knowledge'!AF$8)/100</f>
        <v>0.428</v>
      </c>
      <c r="AG510" s="380">
        <f t="array" aca="true" ref="AG510">INDEX(KM_PCT,MATCH($A510,'Knowledge - Percentages'!$B:$B,0),'Data - Knowledge'!AG$8)/100</f>
        <v>0.428</v>
      </c>
      <c r="AH510" s="380">
        <f t="array" aca="true" ref="AH510">INDEX(KM_PCT,MATCH($A510,'Knowledge - Percentages'!$B:$B,0),'Data - Knowledge'!AH$8)/100</f>
        <v>0.46799999999999997</v>
      </c>
      <c r="AI510" s="380">
        <f t="array" aca="true" ref="AI510">INDEX(KM_PCT,MATCH($A510,'Knowledge - Percentages'!$B:$B,0),'Data - Knowledge'!AI$8)/100</f>
        <v>0.49700000000000005</v>
      </c>
      <c r="AJ510" s="380">
        <f t="array" aca="true" ref="AJ510">INDEX(KM_PCT,MATCH($A510,'Knowledge - Percentages'!$B:$B,0),'Data - Knowledge'!AJ$8)/100</f>
        <v>0.46799999999999997</v>
      </c>
      <c r="AK510" s="380">
        <f t="array" aca="true" ref="AK510">INDEX(KM_PCT,MATCH($A510,'Knowledge - Percentages'!$B:$B,0),'Data - Knowledge'!AK$8)/100</f>
        <v>0.43</v>
      </c>
      <c r="AL510" s="380">
        <f t="array" aca="true" ref="AL510">INDEX(KM_PCT,MATCH($A510,'Knowledge - Percentages'!$B:$B,0),'Data - Knowledge'!AL$8)/100</f>
        <v>0.434</v>
      </c>
      <c r="AM510" s="380">
        <f t="array" aca="true" ref="AM510">INDEX(KM_PCT,MATCH($A510,'Knowledge - Percentages'!$B:$B,0),'Data - Knowledge'!AM$8)/100</f>
        <v>0.434</v>
      </c>
      <c r="AN510" s="380">
        <f t="array" aca="true" ref="AN510">INDEX(KM_PCT,MATCH($A510,'Knowledge - Percentages'!$B:$B,0),'Data - Knowledge'!AN$8)/100</f>
        <v>0.42</v>
      </c>
      <c r="AO510" s="380">
        <f t="array" aca="true" ref="AO510">INDEX(KM_PCT,MATCH($A510,'Knowledge - Percentages'!$B:$B,0),'Data - Knowledge'!AO$8)/100</f>
        <v>0.42</v>
      </c>
      <c r="AP510" s="380">
        <f t="array" aca="true" ref="AP510">INDEX(KM_PCT,MATCH($A510,'Knowledge - Percentages'!$B:$B,0),'Data - Knowledge'!AP$8)/100</f>
        <v>0.46399999999999997</v>
      </c>
      <c r="AQ510" s="380">
        <f t="array" aca="true" ref="AQ510">INDEX(KM_PCT,MATCH($A510,'Knowledge - Percentages'!$B:$B,0),'Data - Knowledge'!AQ$8)/100</f>
        <v>0.45399999999999996</v>
      </c>
      <c r="AR510" s="380">
        <f t="array" aca="true" ref="AR510">INDEX(KM_PCT,MATCH($A510,'Knowledge - Percentages'!$B:$B,0),'Data - Knowledge'!AR$8)/100</f>
        <v>0.535</v>
      </c>
      <c r="AS510" s="380">
        <f t="array" aca="true" ref="AS510">INDEX(KM_PCT,MATCH($A510,'Knowledge - Percentages'!$B:$B,0),'Data - Knowledge'!AS$8)/100</f>
        <v>0.55</v>
      </c>
      <c r="AT510" s="380">
        <f t="array" aca="true" ref="AT510">INDEX(KM_PCT,MATCH($A510,'Knowledge - Percentages'!$B:$B,0),'Data - Knowledge'!AT$8)/100</f>
        <v>0.529</v>
      </c>
      <c r="AU510" s="380">
        <f t="array" aca="true" ref="AU510">INDEX(KM_PCT,MATCH($A510,'Knowledge - Percentages'!$B:$B,0),'Data - Knowledge'!AU$8)/100</f>
        <v>0.418</v>
      </c>
      <c r="AV510" s="380">
        <f t="array" aca="true" ref="AV510">INDEX(KM_PCT,MATCH($A510,'Knowledge - Percentages'!$B:$B,0),'Data - Knowledge'!AV$8)/100</f>
        <v>0.40399999999999997</v>
      </c>
      <c r="AW510" s="380">
        <f t="array" aca="true" ref="AW510">INDEX(KM_PCT,MATCH($A510,'Knowledge - Percentages'!$B:$B,0),'Data - Knowledge'!AW$8)/100</f>
        <v>0.392</v>
      </c>
      <c r="AX510" s="380">
        <f t="array" aca="true" ref="AX510">INDEX(KM_PCT,MATCH($A510,'Knowledge - Percentages'!$B:$B,0),'Data - Knowledge'!AX$8)/100</f>
        <v>0.469</v>
      </c>
      <c r="AY510" s="380">
        <f t="array" aca="true" ref="AY510">INDEX(KM_PCT,MATCH($A510,'Knowledge - Percentages'!$B:$B,0),'Data - Knowledge'!AY$8)/100</f>
        <v>0.366</v>
      </c>
      <c r="AZ510" s="380">
        <f t="array" aca="true" ref="AZ510">INDEX(KM_PCT,MATCH($A510,'Knowledge - Percentages'!$B:$B,0),'Data - Knowledge'!AZ$8)/100</f>
        <v>0.385</v>
      </c>
      <c r="BA510" s="380">
        <f t="array" aca="true" ref="BA510">INDEX(KM_PCT,MATCH($A510,'Knowledge - Percentages'!$B:$B,0),'Data - Knowledge'!BA$8)/100</f>
        <v>0.385</v>
      </c>
      <c r="BB510" s="380">
        <f t="array" aca="true" ref="BB510">INDEX(KM_PCT,MATCH($A510,'Knowledge - Percentages'!$B:$B,0),'Data - Knowledge'!BB$8)/100</f>
        <v>0.385</v>
      </c>
      <c r="BC510" s="380">
        <f t="array" aca="true" ref="BC510">INDEX(KM_PCT,MATCH($A510,'Knowledge - Percentages'!$B:$B,0),'Data - Knowledge'!BC$8)/100</f>
        <v>0.33899999999999997</v>
      </c>
      <c r="BD510" s="380">
        <f t="array" aca="true" ref="BD510">INDEX(KM_PCT,MATCH($A510,'Knowledge - Percentages'!$B:$B,0),'Data - Knowledge'!BD$8)/100</f>
        <v>0.322</v>
      </c>
      <c r="BE510" s="380">
        <f t="array" aca="true" ref="BE510">INDEX(KM_PCT,MATCH($A510,'Knowledge - Percentages'!$B:$B,0),'Data - Knowledge'!BE$8)/100</f>
        <v>0.35200000000000004</v>
      </c>
      <c r="BF510" s="380">
        <f t="array" aca="true" ref="BF510">INDEX(KM_PCT,MATCH($A510,'Knowledge - Percentages'!$B:$B,0),'Data - Knowledge'!BF$8)/100</f>
        <v>0.35200000000000004</v>
      </c>
      <c r="BG510" s="380">
        <f t="array" aca="true" ref="BG510">INDEX(KM_PCT,MATCH($A510,'Knowledge - Percentages'!$B:$B,0),'Data - Knowledge'!BG$8)/100</f>
        <v>0.41600000000000004</v>
      </c>
      <c r="BH510" s="380">
        <f t="array" aca="true" ref="BH510">INDEX(KM_PCT,MATCH($A510,'Knowledge - Percentages'!$B:$B,0),'Data - Knowledge'!BH$8)/100</f>
        <v>0.431</v>
      </c>
      <c r="BI510" s="380">
        <f t="array" aca="true" ref="BI510">INDEX(KM_PCT,MATCH($A510,'Knowledge - Percentages'!$B:$B,0),'Data - Knowledge'!BI$8)/100</f>
        <v>0.41600000000000004</v>
      </c>
      <c r="BJ510" s="380">
        <f t="array" aca="true" ref="BJ510">INDEX(KM_PCT,MATCH($A510,'Knowledge - Percentages'!$B:$B,0),'Data - Knowledge'!BJ$8)/100</f>
        <v>0.39799999999999996</v>
      </c>
      <c r="BK510" s="380">
        <f t="array" aca="true" ref="BK510">INDEX(KM_PCT,MATCH($A510,'Knowledge - Percentages'!$B:$B,0),'Data - Knowledge'!BK$8)/100</f>
        <v>0.39899999999999997</v>
      </c>
      <c r="BL510" s="380">
        <f t="array" aca="true" ref="BL510">INDEX(KM_PCT,MATCH($A510,'Knowledge - Percentages'!$B:$B,0),'Data - Knowledge'!BL$8)/100</f>
        <v>0.42200000000000004</v>
      </c>
      <c r="BM510" s="380">
        <f t="array" aca="true" ref="BM510">INDEX(KM_PCT,MATCH($A510,'Knowledge - Percentages'!$B:$B,0),'Data - Knowledge'!BM$8)/100</f>
        <v>0.429</v>
      </c>
      <c r="BN510" s="380">
        <f t="array" aca="true" ref="BN510">INDEX(KM_PCT,MATCH($A510,'Knowledge - Percentages'!$B:$B,0),'Data - Knowledge'!BN$8)/100</f>
        <v>0.386</v>
      </c>
      <c r="BO510" s="380">
        <f t="array" aca="true" ref="BO510">INDEX(KM_PCT,MATCH($A510,'Knowledge - Percentages'!$B:$B,0),'Data - Knowledge'!BO$8)/100</f>
        <v>0.381</v>
      </c>
      <c r="BP510" s="380">
        <f t="array" aca="true" ref="BP510">INDEX(KM_PCT,MATCH($A510,'Knowledge - Percentages'!$B:$B,0),'Data - Knowledge'!BP$8)/100</f>
        <v>0.37</v>
      </c>
      <c r="BQ510" s="380">
        <f t="array" aca="true" ref="BQ510">INDEX(KM_PCT,MATCH($A510,'Knowledge - Percentages'!$B:$B,0),'Data - Knowledge'!BQ$8)/100</f>
        <v>0.381</v>
      </c>
    </row>
    <row r="511" spans="1:69">
      <c r="A511" t="s">
        <v>1534</v>
      </c>
      <c r="B511" t="s">
        <v>179</v>
      </c>
      <c r="C511" t="s">
        <v>707</v>
      </c>
      <c r="D511" t="s">
        <v>1535</v>
      </c>
      <c r="E511" s="373">
        <f>SUMPRODUCT($K$2:$BQ$2,$K511:$BQ511)/$J$2</f>
        <v>0.5483371212121213</v>
      </c>
      <c r="F511" s="379">
        <f>SUMPRODUCT($K$2:$BQ$2,$K511:$BQ511)</f>
        <v>144.76100000000002</v>
      </c>
      <c r="G511" s="373">
        <f>SUMPRODUCT($K$3:$BQ$3,$K511:$BQ511)/$J$3</f>
        <v>0.63131149897330607</v>
      </c>
      <c r="H511" s="379">
        <f>SUMPRODUCT($K$3:$BQ$3,$K511:$BQ511)</f>
        <v>6148.9740000000011</v>
      </c>
      <c r="I511" s="373">
        <f>CORREL($K$4:$BQ$4,$K511:$BQ511)</f>
        <v>-0.51073941413051926</v>
      </c>
      <c r="J511" s="379">
        <f>$E511/$G511*100</f>
        <v>86.856824579288514</v>
      </c>
      <c r="K511" s="380">
        <f t="array" aca="true" ref="K511">INDEX(KM_PCT,MATCH($A511,'Knowledge - Percentages'!$B:$B,0),'Data - Knowledge'!K$8)/100</f>
        <v>0.78599999999999992</v>
      </c>
      <c r="L511" s="380">
        <f t="array" aca="true" ref="L511">INDEX(KM_PCT,MATCH($A511,'Knowledge - Percentages'!$B:$B,0),'Data - Knowledge'!L$8)/100</f>
        <v>0.703</v>
      </c>
      <c r="M511" s="380">
        <f t="array" aca="true" ref="M511">INDEX(KM_PCT,MATCH($A511,'Knowledge - Percentages'!$B:$B,0),'Data - Knowledge'!M$8)/100</f>
        <v>0.67099999999999993</v>
      </c>
      <c r="N511" s="380">
        <f t="array" aca="true" ref="N511">INDEX(KM_PCT,MATCH($A511,'Knowledge - Percentages'!$B:$B,0),'Data - Knowledge'!N$8)/100</f>
        <v>0.695</v>
      </c>
      <c r="O511" s="380">
        <f t="array" aca="true" ref="O511">INDEX(KM_PCT,MATCH($A511,'Knowledge - Percentages'!$B:$B,0),'Data - Knowledge'!O$8)/100</f>
        <v>0.70900000000000007</v>
      </c>
      <c r="P511" s="380">
        <f t="array" aca="true" ref="P511">INDEX(KM_PCT,MATCH($A511,'Knowledge - Percentages'!$B:$B,0),'Data - Knowledge'!P$8)/100</f>
        <v>0.669</v>
      </c>
      <c r="Q511" s="380">
        <f t="array" aca="true" ref="Q511">INDEX(KM_PCT,MATCH($A511,'Knowledge - Percentages'!$B:$B,0),'Data - Knowledge'!Q$8)/100</f>
        <v>0.74900000000000011</v>
      </c>
      <c r="R511" s="380">
        <f t="array" aca="true" ref="R511">INDEX(KM_PCT,MATCH($A511,'Knowledge - Percentages'!$B:$B,0),'Data - Knowledge'!R$8)/100</f>
        <v>0.693</v>
      </c>
      <c r="S511" s="380">
        <f t="array" aca="true" ref="S511">INDEX(KM_PCT,MATCH($A511,'Knowledge - Percentages'!$B:$B,0),'Data - Knowledge'!S$8)/100</f>
        <v>0.695</v>
      </c>
      <c r="T511" s="380">
        <f t="array" aca="true" ref="T511">INDEX(KM_PCT,MATCH($A511,'Knowledge - Percentages'!$B:$B,0),'Data - Knowledge'!T$8)/100</f>
        <v>0.662</v>
      </c>
      <c r="U511" s="380">
        <f t="array" aca="true" ref="U511">INDEX(KM_PCT,MATCH($A511,'Knowledge - Percentages'!$B:$B,0),'Data - Knowledge'!U$8)/100</f>
        <v>0.652</v>
      </c>
      <c r="V511" s="380">
        <f t="array" aca="true" ref="V511">INDEX(KM_PCT,MATCH($A511,'Knowledge - Percentages'!$B:$B,0),'Data - Knowledge'!V$8)/100</f>
        <v>0.644</v>
      </c>
      <c r="W511" s="380">
        <f t="array" aca="true" ref="W511">INDEX(KM_PCT,MATCH($A511,'Knowledge - Percentages'!$B:$B,0),'Data - Knowledge'!W$8)/100</f>
        <v>0.65599999999999992</v>
      </c>
      <c r="X511" s="380">
        <f t="array" aca="true" ref="X511">INDEX(KM_PCT,MATCH($A511,'Knowledge - Percentages'!$B:$B,0),'Data - Knowledge'!X$8)/100</f>
        <v>0.711</v>
      </c>
      <c r="Y511" s="380">
        <f t="array" aca="true" ref="Y511">INDEX(KM_PCT,MATCH($A511,'Knowledge - Percentages'!$B:$B,0),'Data - Knowledge'!Y$8)/100</f>
        <v>0.7390000000000001</v>
      </c>
      <c r="Z511" s="380">
        <f t="array" aca="true" ref="Z511">INDEX(KM_PCT,MATCH($A511,'Knowledge - Percentages'!$B:$B,0),'Data - Knowledge'!Z$8)/100</f>
        <v>0.71200000000000008</v>
      </c>
      <c r="AA511" s="380">
        <f t="array" aca="true" ref="AA511">INDEX(KM_PCT,MATCH($A511,'Knowledge - Percentages'!$B:$B,0),'Data - Knowledge'!AA$8)/100</f>
        <v>0.706</v>
      </c>
      <c r="AB511" s="380">
        <f t="array" aca="true" ref="AB511">INDEX(KM_PCT,MATCH($A511,'Knowledge - Percentages'!$B:$B,0),'Data - Knowledge'!AB$8)/100</f>
        <v>0.6409999999999999</v>
      </c>
      <c r="AC511" s="380">
        <f t="array" aca="true" ref="AC511">INDEX(KM_PCT,MATCH($A511,'Knowledge - Percentages'!$B:$B,0),'Data - Knowledge'!AC$8)/100</f>
        <v>0.6409999999999999</v>
      </c>
      <c r="AD511" s="380">
        <f t="array" aca="true" ref="AD511">INDEX(KM_PCT,MATCH($A511,'Knowledge - Percentages'!$B:$B,0),'Data - Knowledge'!AD$8)/100</f>
        <v>0.637</v>
      </c>
      <c r="AE511" s="380">
        <f t="array" aca="true" ref="AE511">INDEX(KM_PCT,MATCH($A511,'Knowledge - Percentages'!$B:$B,0),'Data - Knowledge'!AE$8)/100</f>
        <v>0.609</v>
      </c>
      <c r="AF511" s="380">
        <f t="array" aca="true" ref="AF511">INDEX(KM_PCT,MATCH($A511,'Knowledge - Percentages'!$B:$B,0),'Data - Knowledge'!AF$8)/100</f>
        <v>0.616</v>
      </c>
      <c r="AG511" s="380">
        <f t="array" aca="true" ref="AG511">INDEX(KM_PCT,MATCH($A511,'Knowledge - Percentages'!$B:$B,0),'Data - Knowledge'!AG$8)/100</f>
        <v>0.608</v>
      </c>
      <c r="AH511" s="380">
        <f t="array" aca="true" ref="AH511">INDEX(KM_PCT,MATCH($A511,'Knowledge - Percentages'!$B:$B,0),'Data - Knowledge'!AH$8)/100</f>
        <v>0.638</v>
      </c>
      <c r="AI511" s="380">
        <f t="array" aca="true" ref="AI511">INDEX(KM_PCT,MATCH($A511,'Knowledge - Percentages'!$B:$B,0),'Data - Knowledge'!AI$8)/100</f>
        <v>0.625</v>
      </c>
      <c r="AJ511" s="380">
        <f t="array" aca="true" ref="AJ511">INDEX(KM_PCT,MATCH($A511,'Knowledge - Percentages'!$B:$B,0),'Data - Knowledge'!AJ$8)/100</f>
        <v>0.625</v>
      </c>
      <c r="AK511" s="380">
        <f t="array" aca="true" ref="AK511">INDEX(KM_PCT,MATCH($A511,'Knowledge - Percentages'!$B:$B,0),'Data - Knowledge'!AK$8)/100</f>
        <v>0.594</v>
      </c>
      <c r="AL511" s="380">
        <f t="array" aca="true" ref="AL511">INDEX(KM_PCT,MATCH($A511,'Knowledge - Percentages'!$B:$B,0),'Data - Knowledge'!AL$8)/100</f>
        <v>0.603</v>
      </c>
      <c r="AM511" s="380">
        <f t="array" aca="true" ref="AM511">INDEX(KM_PCT,MATCH($A511,'Knowledge - Percentages'!$B:$B,0),'Data - Knowledge'!AM$8)/100</f>
        <v>0.603</v>
      </c>
      <c r="AN511" s="380">
        <f t="array" aca="true" ref="AN511">INDEX(KM_PCT,MATCH($A511,'Knowledge - Percentages'!$B:$B,0),'Data - Knowledge'!AN$8)/100</f>
        <v>0.609</v>
      </c>
      <c r="AO511" s="380">
        <f t="array" aca="true" ref="AO511">INDEX(KM_PCT,MATCH($A511,'Knowledge - Percentages'!$B:$B,0),'Data - Knowledge'!AO$8)/100</f>
        <v>0.58700000000000008</v>
      </c>
      <c r="AP511" s="380">
        <f t="array" aca="true" ref="AP511">INDEX(KM_PCT,MATCH($A511,'Knowledge - Percentages'!$B:$B,0),'Data - Knowledge'!AP$8)/100</f>
        <v>0.622</v>
      </c>
      <c r="AQ511" s="380">
        <f t="array" aca="true" ref="AQ511">INDEX(KM_PCT,MATCH($A511,'Knowledge - Percentages'!$B:$B,0),'Data - Knowledge'!AQ$8)/100</f>
        <v>0.613</v>
      </c>
      <c r="AR511" s="380">
        <f t="array" aca="true" ref="AR511">INDEX(KM_PCT,MATCH($A511,'Knowledge - Percentages'!$B:$B,0),'Data - Knowledge'!AR$8)/100</f>
        <v>0.662</v>
      </c>
      <c r="AS511" s="380">
        <f t="array" aca="true" ref="AS511">INDEX(KM_PCT,MATCH($A511,'Knowledge - Percentages'!$B:$B,0),'Data - Knowledge'!AS$8)/100</f>
        <v>0.644</v>
      </c>
      <c r="AT511" s="380">
        <f t="array" aca="true" ref="AT511">INDEX(KM_PCT,MATCH($A511,'Knowledge - Percentages'!$B:$B,0),'Data - Knowledge'!AT$8)/100</f>
        <v>0.644</v>
      </c>
      <c r="AU511" s="380">
        <f t="array" aca="true" ref="AU511">INDEX(KM_PCT,MATCH($A511,'Knowledge - Percentages'!$B:$B,0),'Data - Knowledge'!AU$8)/100</f>
        <v>0.597</v>
      </c>
      <c r="AV511" s="380">
        <f t="array" aca="true" ref="AV511">INDEX(KM_PCT,MATCH($A511,'Knowledge - Percentages'!$B:$B,0),'Data - Knowledge'!AV$8)/100</f>
        <v>0.57700000000000007</v>
      </c>
      <c r="AW511" s="380">
        <f t="array" aca="true" ref="AW511">INDEX(KM_PCT,MATCH($A511,'Knowledge - Percentages'!$B:$B,0),'Data - Knowledge'!AW$8)/100</f>
        <v>0.57700000000000007</v>
      </c>
      <c r="AX511" s="380">
        <f t="array" aca="true" ref="AX511">INDEX(KM_PCT,MATCH($A511,'Knowledge - Percentages'!$B:$B,0),'Data - Knowledge'!AX$8)/100</f>
        <v>0.58200000000000007</v>
      </c>
      <c r="AY511" s="380">
        <f t="array" aca="true" ref="AY511">INDEX(KM_PCT,MATCH($A511,'Knowledge - Percentages'!$B:$B,0),'Data - Knowledge'!AY$8)/100</f>
        <v>0.532</v>
      </c>
      <c r="AZ511" s="380">
        <f t="array" aca="true" ref="AZ511">INDEX(KM_PCT,MATCH($A511,'Knowledge - Percentages'!$B:$B,0),'Data - Knowledge'!AZ$8)/100</f>
        <v>0.521</v>
      </c>
      <c r="BA511" s="380">
        <f t="array" aca="true" ref="BA511">INDEX(KM_PCT,MATCH($A511,'Knowledge - Percentages'!$B:$B,0),'Data - Knowledge'!BA$8)/100</f>
        <v>0.532</v>
      </c>
      <c r="BB511" s="380">
        <f t="array" aca="true" ref="BB511">INDEX(KM_PCT,MATCH($A511,'Knowledge - Percentages'!$B:$B,0),'Data - Knowledge'!BB$8)/100</f>
        <v>0.532</v>
      </c>
      <c r="BC511" s="380">
        <f t="array" aca="true" ref="BC511">INDEX(KM_PCT,MATCH($A511,'Knowledge - Percentages'!$B:$B,0),'Data - Knowledge'!BC$8)/100</f>
        <v>0.537</v>
      </c>
      <c r="BD511" s="380">
        <f t="array" aca="true" ref="BD511">INDEX(KM_PCT,MATCH($A511,'Knowledge - Percentages'!$B:$B,0),'Data - Knowledge'!BD$8)/100</f>
        <v>0.537</v>
      </c>
      <c r="BE511" s="380">
        <f t="array" aca="true" ref="BE511">INDEX(KM_PCT,MATCH($A511,'Knowledge - Percentages'!$B:$B,0),'Data - Knowledge'!BE$8)/100</f>
        <v>0.529</v>
      </c>
      <c r="BF511" s="380">
        <f t="array" aca="true" ref="BF511">INDEX(KM_PCT,MATCH($A511,'Knowledge - Percentages'!$B:$B,0),'Data - Knowledge'!BF$8)/100</f>
        <v>0.537</v>
      </c>
      <c r="BG511" s="380">
        <f t="array" aca="true" ref="BG511">INDEX(KM_PCT,MATCH($A511,'Knowledge - Percentages'!$B:$B,0),'Data - Knowledge'!BG$8)/100</f>
        <v>0.565</v>
      </c>
      <c r="BH511" s="380">
        <f t="array" aca="true" ref="BH511">INDEX(KM_PCT,MATCH($A511,'Knowledge - Percentages'!$B:$B,0),'Data - Knowledge'!BH$8)/100</f>
        <v>0.55899999999999994</v>
      </c>
      <c r="BI511" s="380">
        <f t="array" aca="true" ref="BI511">INDEX(KM_PCT,MATCH($A511,'Knowledge - Percentages'!$B:$B,0),'Data - Knowledge'!BI$8)/100</f>
        <v>0.55899999999999994</v>
      </c>
      <c r="BJ511" s="380">
        <f t="array" aca="true" ref="BJ511">INDEX(KM_PCT,MATCH($A511,'Knowledge - Percentages'!$B:$B,0),'Data - Knowledge'!BJ$8)/100</f>
        <v>0.499</v>
      </c>
      <c r="BK511" s="380">
        <f t="array" aca="true" ref="BK511">INDEX(KM_PCT,MATCH($A511,'Knowledge - Percentages'!$B:$B,0),'Data - Knowledge'!BK$8)/100</f>
        <v>0.573</v>
      </c>
      <c r="BL511" s="380">
        <f t="array" aca="true" ref="BL511">INDEX(KM_PCT,MATCH($A511,'Knowledge - Percentages'!$B:$B,0),'Data - Knowledge'!BL$8)/100</f>
        <v>0.593</v>
      </c>
      <c r="BM511" s="380">
        <f t="array" aca="true" ref="BM511">INDEX(KM_PCT,MATCH($A511,'Knowledge - Percentages'!$B:$B,0),'Data - Knowledge'!BM$8)/100</f>
        <v>0.596</v>
      </c>
      <c r="BN511" s="380">
        <f t="array" aca="true" ref="BN511">INDEX(KM_PCT,MATCH($A511,'Knowledge - Percentages'!$B:$B,0),'Data - Knowledge'!BN$8)/100</f>
        <v>0.502</v>
      </c>
      <c r="BO511" s="380">
        <f t="array" aca="true" ref="BO511">INDEX(KM_PCT,MATCH($A511,'Knowledge - Percentages'!$B:$B,0),'Data - Knowledge'!BO$8)/100</f>
        <v>0.534</v>
      </c>
      <c r="BP511" s="380">
        <f t="array" aca="true" ref="BP511">INDEX(KM_PCT,MATCH($A511,'Knowledge - Percentages'!$B:$B,0),'Data - Knowledge'!BP$8)/100</f>
        <v>0.517</v>
      </c>
      <c r="BQ511" s="380">
        <f t="array" aca="true" ref="BQ511">INDEX(KM_PCT,MATCH($A511,'Knowledge - Percentages'!$B:$B,0),'Data - Knowledge'!BQ$8)/100</f>
        <v>0.534</v>
      </c>
    </row>
    <row r="512" spans="1:69">
      <c r="A512" t="s">
        <v>1536</v>
      </c>
      <c r="B512" t="s">
        <v>179</v>
      </c>
      <c r="C512" t="s">
        <v>707</v>
      </c>
      <c r="D512" t="s">
        <v>1537</v>
      </c>
      <c r="E512" s="373">
        <f>SUMPRODUCT($K$2:$BQ$2,$K512:$BQ512)/$J$2</f>
        <v>0.41482196969696966</v>
      </c>
      <c r="F512" s="379">
        <f>SUMPRODUCT($K$2:$BQ$2,$K512:$BQ512)</f>
        <v>109.51299999999999</v>
      </c>
      <c r="G512" s="373">
        <f>SUMPRODUCT($K$3:$BQ$3,$K512:$BQ512)/$J$3</f>
        <v>0.44090503080082144</v>
      </c>
      <c r="H512" s="379">
        <f>SUMPRODUCT($K$3:$BQ$3,$K512:$BQ512)</f>
        <v>4294.4150000000009</v>
      </c>
      <c r="I512" s="373">
        <f>CORREL($K$4:$BQ$4,$K512:$BQ512)</f>
        <v>-0.17486215013890141</v>
      </c>
      <c r="J512" s="379">
        <f>$E512/$G512*100</f>
        <v>94.084199707026073</v>
      </c>
      <c r="K512" s="380">
        <f t="array" aca="true" ref="K512">INDEX(KM_PCT,MATCH($A512,'Knowledge - Percentages'!$B:$B,0),'Data - Knowledge'!K$8)/100</f>
        <v>0.627</v>
      </c>
      <c r="L512" s="380">
        <f t="array" aca="true" ref="L512">INDEX(KM_PCT,MATCH($A512,'Knowledge - Percentages'!$B:$B,0),'Data - Knowledge'!L$8)/100</f>
        <v>0.515</v>
      </c>
      <c r="M512" s="380">
        <f t="array" aca="true" ref="M512">INDEX(KM_PCT,MATCH($A512,'Knowledge - Percentages'!$B:$B,0),'Data - Knowledge'!M$8)/100</f>
        <v>0.45</v>
      </c>
      <c r="N512" s="380">
        <f t="array" aca="true" ref="N512">INDEX(KM_PCT,MATCH($A512,'Knowledge - Percentages'!$B:$B,0),'Data - Knowledge'!N$8)/100</f>
        <v>0.461</v>
      </c>
      <c r="O512" s="380">
        <f t="array" aca="true" ref="O512">INDEX(KM_PCT,MATCH($A512,'Knowledge - Percentages'!$B:$B,0),'Data - Knowledge'!O$8)/100</f>
        <v>0.47700000000000004</v>
      </c>
      <c r="P512" s="380">
        <f t="array" aca="true" ref="P512">INDEX(KM_PCT,MATCH($A512,'Knowledge - Percentages'!$B:$B,0),'Data - Knowledge'!P$8)/100</f>
        <v>0.425</v>
      </c>
      <c r="Q512" s="380">
        <f t="array" aca="true" ref="Q512">INDEX(KM_PCT,MATCH($A512,'Knowledge - Percentages'!$B:$B,0),'Data - Knowledge'!Q$8)/100</f>
        <v>0.466</v>
      </c>
      <c r="R512" s="380">
        <f t="array" aca="true" ref="R512">INDEX(KM_PCT,MATCH($A512,'Knowledge - Percentages'!$B:$B,0),'Data - Knowledge'!R$8)/100</f>
        <v>0.434</v>
      </c>
      <c r="S512" s="380">
        <f t="array" aca="true" ref="S512">INDEX(KM_PCT,MATCH($A512,'Knowledge - Percentages'!$B:$B,0),'Data - Knowledge'!S$8)/100</f>
        <v>0.415</v>
      </c>
      <c r="T512" s="380">
        <f t="array" aca="true" ref="T512">INDEX(KM_PCT,MATCH($A512,'Knowledge - Percentages'!$B:$B,0),'Data - Knowledge'!T$8)/100</f>
        <v>0.46299999999999997</v>
      </c>
      <c r="U512" s="380">
        <f t="array" aca="true" ref="U512">INDEX(KM_PCT,MATCH($A512,'Knowledge - Percentages'!$B:$B,0),'Data - Knowledge'!U$8)/100</f>
        <v>0.44299999999999995</v>
      </c>
      <c r="V512" s="380">
        <f t="array" aca="true" ref="V512">INDEX(KM_PCT,MATCH($A512,'Knowledge - Percentages'!$B:$B,0),'Data - Knowledge'!V$8)/100</f>
        <v>0.499</v>
      </c>
      <c r="W512" s="380">
        <f t="array" aca="true" ref="W512">INDEX(KM_PCT,MATCH($A512,'Knowledge - Percentages'!$B:$B,0),'Data - Knowledge'!W$8)/100</f>
        <v>0.462</v>
      </c>
      <c r="X512" s="380">
        <f t="array" aca="true" ref="X512">INDEX(KM_PCT,MATCH($A512,'Knowledge - Percentages'!$B:$B,0),'Data - Knowledge'!X$8)/100</f>
        <v>0.41200000000000003</v>
      </c>
      <c r="Y512" s="380">
        <f t="array" aca="true" ref="Y512">INDEX(KM_PCT,MATCH($A512,'Knowledge - Percentages'!$B:$B,0),'Data - Knowledge'!Y$8)/100</f>
        <v>0.41200000000000003</v>
      </c>
      <c r="Z512" s="380">
        <f t="array" aca="true" ref="Z512">INDEX(KM_PCT,MATCH($A512,'Knowledge - Percentages'!$B:$B,0),'Data - Knowledge'!Z$8)/100</f>
        <v>0.441</v>
      </c>
      <c r="AA512" s="380">
        <f t="array" aca="true" ref="AA512">INDEX(KM_PCT,MATCH($A512,'Knowledge - Percentages'!$B:$B,0),'Data - Knowledge'!AA$8)/100</f>
        <v>0.41200000000000003</v>
      </c>
      <c r="AB512" s="380">
        <f t="array" aca="true" ref="AB512">INDEX(KM_PCT,MATCH($A512,'Knowledge - Percentages'!$B:$B,0),'Data - Knowledge'!AB$8)/100</f>
        <v>0.384</v>
      </c>
      <c r="AC512" s="380">
        <f t="array" aca="true" ref="AC512">INDEX(KM_PCT,MATCH($A512,'Knowledge - Percentages'!$B:$B,0),'Data - Knowledge'!AC$8)/100</f>
        <v>0.35200000000000004</v>
      </c>
      <c r="AD512" s="380">
        <f t="array" aca="true" ref="AD512">INDEX(KM_PCT,MATCH($A512,'Knowledge - Percentages'!$B:$B,0),'Data - Knowledge'!AD$8)/100</f>
        <v>0.397</v>
      </c>
      <c r="AE512" s="380">
        <f t="array" aca="true" ref="AE512">INDEX(KM_PCT,MATCH($A512,'Knowledge - Percentages'!$B:$B,0),'Data - Knowledge'!AE$8)/100</f>
        <v>0.505</v>
      </c>
      <c r="AF512" s="380">
        <f t="array" aca="true" ref="AF512">INDEX(KM_PCT,MATCH($A512,'Knowledge - Percentages'!$B:$B,0),'Data - Knowledge'!AF$8)/100</f>
        <v>0.48</v>
      </c>
      <c r="AG512" s="380">
        <f t="array" aca="true" ref="AG512">INDEX(KM_PCT,MATCH($A512,'Knowledge - Percentages'!$B:$B,0),'Data - Knowledge'!AG$8)/100</f>
        <v>0.48</v>
      </c>
      <c r="AH512" s="380">
        <f t="array" aca="true" ref="AH512">INDEX(KM_PCT,MATCH($A512,'Knowledge - Percentages'!$B:$B,0),'Data - Knowledge'!AH$8)/100</f>
        <v>0.439</v>
      </c>
      <c r="AI512" s="380">
        <f t="array" aca="true" ref="AI512">INDEX(KM_PCT,MATCH($A512,'Knowledge - Percentages'!$B:$B,0),'Data - Knowledge'!AI$8)/100</f>
        <v>0.435</v>
      </c>
      <c r="AJ512" s="380">
        <f t="array" aca="true" ref="AJ512">INDEX(KM_PCT,MATCH($A512,'Knowledge - Percentages'!$B:$B,0),'Data - Knowledge'!AJ$8)/100</f>
        <v>0.435</v>
      </c>
      <c r="AK512" s="380">
        <f t="array" aca="true" ref="AK512">INDEX(KM_PCT,MATCH($A512,'Knowledge - Percentages'!$B:$B,0),'Data - Knowledge'!AK$8)/100</f>
        <v>0.445</v>
      </c>
      <c r="AL512" s="380">
        <f t="array" aca="true" ref="AL512">INDEX(KM_PCT,MATCH($A512,'Knowledge - Percentages'!$B:$B,0),'Data - Knowledge'!AL$8)/100</f>
        <v>0.39299999999999996</v>
      </c>
      <c r="AM512" s="380">
        <f t="array" aca="true" ref="AM512">INDEX(KM_PCT,MATCH($A512,'Knowledge - Percentages'!$B:$B,0),'Data - Knowledge'!AM$8)/100</f>
        <v>0.428</v>
      </c>
      <c r="AN512" s="380">
        <f t="array" aca="true" ref="AN512">INDEX(KM_PCT,MATCH($A512,'Knowledge - Percentages'!$B:$B,0),'Data - Knowledge'!AN$8)/100</f>
        <v>0.47600000000000003</v>
      </c>
      <c r="AO512" s="380">
        <f t="array" aca="true" ref="AO512">INDEX(KM_PCT,MATCH($A512,'Knowledge - Percentages'!$B:$B,0),'Data - Knowledge'!AO$8)/100</f>
        <v>0.486</v>
      </c>
      <c r="AP512" s="380">
        <f t="array" aca="true" ref="AP512">INDEX(KM_PCT,MATCH($A512,'Knowledge - Percentages'!$B:$B,0),'Data - Knowledge'!AP$8)/100</f>
        <v>0.392</v>
      </c>
      <c r="AQ512" s="380">
        <f t="array" aca="true" ref="AQ512">INDEX(KM_PCT,MATCH($A512,'Knowledge - Percentages'!$B:$B,0),'Data - Knowledge'!AQ$8)/100</f>
        <v>0.397</v>
      </c>
      <c r="AR512" s="380">
        <f t="array" aca="true" ref="AR512">INDEX(KM_PCT,MATCH($A512,'Knowledge - Percentages'!$B:$B,0),'Data - Knowledge'!AR$8)/100</f>
        <v>0.414</v>
      </c>
      <c r="AS512" s="380">
        <f t="array" aca="true" ref="AS512">INDEX(KM_PCT,MATCH($A512,'Knowledge - Percentages'!$B:$B,0),'Data - Knowledge'!AS$8)/100</f>
        <v>0.39399999999999996</v>
      </c>
      <c r="AT512" s="380">
        <f t="array" aca="true" ref="AT512">INDEX(KM_PCT,MATCH($A512,'Knowledge - Percentages'!$B:$B,0),'Data - Knowledge'!AT$8)/100</f>
        <v>0.414</v>
      </c>
      <c r="AU512" s="380">
        <f t="array" aca="true" ref="AU512">INDEX(KM_PCT,MATCH($A512,'Knowledge - Percentages'!$B:$B,0),'Data - Knowledge'!AU$8)/100</f>
        <v>0.40700000000000003</v>
      </c>
      <c r="AV512" s="380">
        <f t="array" aca="true" ref="AV512">INDEX(KM_PCT,MATCH($A512,'Knowledge - Percentages'!$B:$B,0),'Data - Knowledge'!AV$8)/100</f>
        <v>0.414</v>
      </c>
      <c r="AW512" s="380">
        <f t="array" aca="true" ref="AW512">INDEX(KM_PCT,MATCH($A512,'Knowledge - Percentages'!$B:$B,0),'Data - Knowledge'!AW$8)/100</f>
        <v>0.414</v>
      </c>
      <c r="AX512" s="380">
        <f t="array" aca="true" ref="AX512">INDEX(KM_PCT,MATCH($A512,'Knowledge - Percentages'!$B:$B,0),'Data - Knowledge'!AX$8)/100</f>
        <v>0.414</v>
      </c>
      <c r="AY512" s="380">
        <f t="array" aca="true" ref="AY512">INDEX(KM_PCT,MATCH($A512,'Knowledge - Percentages'!$B:$B,0),'Data - Knowledge'!AY$8)/100</f>
        <v>0.401</v>
      </c>
      <c r="AZ512" s="380">
        <f t="array" aca="true" ref="AZ512">INDEX(KM_PCT,MATCH($A512,'Knowledge - Percentages'!$B:$B,0),'Data - Knowledge'!AZ$8)/100</f>
        <v>0.387</v>
      </c>
      <c r="BA512" s="380">
        <f t="array" aca="true" ref="BA512">INDEX(KM_PCT,MATCH($A512,'Knowledge - Percentages'!$B:$B,0),'Data - Knowledge'!BA$8)/100</f>
        <v>0.39799999999999996</v>
      </c>
      <c r="BB512" s="380">
        <f t="array" aca="true" ref="BB512">INDEX(KM_PCT,MATCH($A512,'Knowledge - Percentages'!$B:$B,0),'Data - Knowledge'!BB$8)/100</f>
        <v>0.401</v>
      </c>
      <c r="BC512" s="380">
        <f t="array" aca="true" ref="BC512">INDEX(KM_PCT,MATCH($A512,'Knowledge - Percentages'!$B:$B,0),'Data - Knowledge'!BC$8)/100</f>
        <v>0.488</v>
      </c>
      <c r="BD512" s="380">
        <f t="array" aca="true" ref="BD512">INDEX(KM_PCT,MATCH($A512,'Knowledge - Percentages'!$B:$B,0),'Data - Knowledge'!BD$8)/100</f>
        <v>0.42200000000000004</v>
      </c>
      <c r="BE512" s="380">
        <f t="array" aca="true" ref="BE512">INDEX(KM_PCT,MATCH($A512,'Knowledge - Percentages'!$B:$B,0),'Data - Knowledge'!BE$8)/100</f>
        <v>0.42200000000000004</v>
      </c>
      <c r="BF512" s="380">
        <f t="array" aca="true" ref="BF512">INDEX(KM_PCT,MATCH($A512,'Knowledge - Percentages'!$B:$B,0),'Data - Knowledge'!BF$8)/100</f>
        <v>0.42200000000000004</v>
      </c>
      <c r="BG512" s="380">
        <f t="array" aca="true" ref="BG512">INDEX(KM_PCT,MATCH($A512,'Knowledge - Percentages'!$B:$B,0),'Data - Knowledge'!BG$8)/100</f>
        <v>0.401</v>
      </c>
      <c r="BH512" s="380">
        <f t="array" aca="true" ref="BH512">INDEX(KM_PCT,MATCH($A512,'Knowledge - Percentages'!$B:$B,0),'Data - Knowledge'!BH$8)/100</f>
        <v>0.401</v>
      </c>
      <c r="BI512" s="380">
        <f t="array" aca="true" ref="BI512">INDEX(KM_PCT,MATCH($A512,'Knowledge - Percentages'!$B:$B,0),'Data - Knowledge'!BI$8)/100</f>
        <v>0.401</v>
      </c>
      <c r="BJ512" s="380">
        <f t="array" aca="true" ref="BJ512">INDEX(KM_PCT,MATCH($A512,'Knowledge - Percentages'!$B:$B,0),'Data - Knowledge'!BJ$8)/100</f>
        <v>0.39</v>
      </c>
      <c r="BK512" s="380">
        <f t="array" aca="true" ref="BK512">INDEX(KM_PCT,MATCH($A512,'Knowledge - Percentages'!$B:$B,0),'Data - Knowledge'!BK$8)/100</f>
        <v>0.4</v>
      </c>
      <c r="BL512" s="380">
        <f t="array" aca="true" ref="BL512">INDEX(KM_PCT,MATCH($A512,'Knowledge - Percentages'!$B:$B,0),'Data - Knowledge'!BL$8)/100</f>
        <v>0.401</v>
      </c>
      <c r="BM512" s="380">
        <f t="array" aca="true" ref="BM512">INDEX(KM_PCT,MATCH($A512,'Knowledge - Percentages'!$B:$B,0),'Data - Knowledge'!BM$8)/100</f>
        <v>0.402</v>
      </c>
      <c r="BN512" s="380">
        <f t="array" aca="true" ref="BN512">INDEX(KM_PCT,MATCH($A512,'Knowledge - Percentages'!$B:$B,0),'Data - Knowledge'!BN$8)/100</f>
        <v>0.401</v>
      </c>
      <c r="BO512" s="380">
        <f t="array" aca="true" ref="BO512">INDEX(KM_PCT,MATCH($A512,'Knowledge - Percentages'!$B:$B,0),'Data - Knowledge'!BO$8)/100</f>
        <v>0.4</v>
      </c>
      <c r="BP512" s="380">
        <f t="array" aca="true" ref="BP512">INDEX(KM_PCT,MATCH($A512,'Knowledge - Percentages'!$B:$B,0),'Data - Knowledge'!BP$8)/100</f>
        <v>0.39799999999999996</v>
      </c>
      <c r="BQ512" s="380">
        <f t="array" aca="true" ref="BQ512">INDEX(KM_PCT,MATCH($A512,'Knowledge - Percentages'!$B:$B,0),'Data - Knowledge'!BQ$8)/100</f>
        <v>0.4</v>
      </c>
    </row>
    <row r="513" spans="1:69">
      <c r="A513" t="s">
        <v>1538</v>
      </c>
      <c r="B513" t="s">
        <v>179</v>
      </c>
      <c r="C513" t="s">
        <v>707</v>
      </c>
      <c r="D513" t="s">
        <v>1539</v>
      </c>
      <c r="E513" s="373">
        <f>SUMPRODUCT($K$2:$BQ$2,$K513:$BQ513)/$J$2</f>
        <v>0.20088257575757576</v>
      </c>
      <c r="F513" s="379">
        <f>SUMPRODUCT($K$2:$BQ$2,$K513:$BQ513)</f>
        <v>53.033</v>
      </c>
      <c r="G513" s="373">
        <f>SUMPRODUCT($K$3:$BQ$3,$K513:$BQ513)/$J$3</f>
        <v>0.24090913757700194</v>
      </c>
      <c r="H513" s="379">
        <f>SUMPRODUCT($K$3:$BQ$3,$K513:$BQ513)</f>
        <v>2346.454999999999</v>
      </c>
      <c r="I513" s="373">
        <f>CORREL($K$4:$BQ$4,$K513:$BQ513)</f>
        <v>-0.40192375821057791</v>
      </c>
      <c r="J513" s="379">
        <f>$E513/$G513*100</f>
        <v>83.3852039727499</v>
      </c>
      <c r="K513" s="380">
        <f t="array" aca="true" ref="K513">INDEX(KM_PCT,MATCH($A513,'Knowledge - Percentages'!$B:$B,0),'Data - Knowledge'!K$8)/100</f>
        <v>0.304</v>
      </c>
      <c r="L513" s="380">
        <f t="array" aca="true" ref="L513">INDEX(KM_PCT,MATCH($A513,'Knowledge - Percentages'!$B:$B,0),'Data - Knowledge'!L$8)/100</f>
        <v>0.46299999999999997</v>
      </c>
      <c r="M513" s="380">
        <f t="array" aca="true" ref="M513">INDEX(KM_PCT,MATCH($A513,'Knowledge - Percentages'!$B:$B,0),'Data - Knowledge'!M$8)/100</f>
        <v>0.304</v>
      </c>
      <c r="N513" s="380">
        <f t="array" aca="true" ref="N513">INDEX(KM_PCT,MATCH($A513,'Knowledge - Percentages'!$B:$B,0),'Data - Knowledge'!N$8)/100</f>
        <v>0.27899999999999997</v>
      </c>
      <c r="O513" s="380">
        <f t="array" aca="true" ref="O513">INDEX(KM_PCT,MATCH($A513,'Knowledge - Percentages'!$B:$B,0),'Data - Knowledge'!O$8)/100</f>
        <v>0.287</v>
      </c>
      <c r="P513" s="380">
        <f t="array" aca="true" ref="P513">INDEX(KM_PCT,MATCH($A513,'Knowledge - Percentages'!$B:$B,0),'Data - Knowledge'!P$8)/100</f>
        <v>0.27899999999999997</v>
      </c>
      <c r="Q513" s="380">
        <f t="array" aca="true" ref="Q513">INDEX(KM_PCT,MATCH($A513,'Knowledge - Percentages'!$B:$B,0),'Data - Knowledge'!Q$8)/100</f>
        <v>0.307</v>
      </c>
      <c r="R513" s="380">
        <f t="array" aca="true" ref="R513">INDEX(KM_PCT,MATCH($A513,'Knowledge - Percentages'!$B:$B,0),'Data - Knowledge'!R$8)/100</f>
        <v>0.27899999999999997</v>
      </c>
      <c r="S513" s="380">
        <f t="array" aca="true" ref="S513">INDEX(KM_PCT,MATCH($A513,'Knowledge - Percentages'!$B:$B,0),'Data - Knowledge'!S$8)/100</f>
        <v>0.27899999999999997</v>
      </c>
      <c r="T513" s="380">
        <f t="array" aca="true" ref="T513">INDEX(KM_PCT,MATCH($A513,'Knowledge - Percentages'!$B:$B,0),'Data - Knowledge'!T$8)/100</f>
        <v>0.248</v>
      </c>
      <c r="U513" s="380">
        <f t="array" aca="true" ref="U513">INDEX(KM_PCT,MATCH($A513,'Knowledge - Percentages'!$B:$B,0),'Data - Knowledge'!U$8)/100</f>
        <v>0.244</v>
      </c>
      <c r="V513" s="380">
        <f t="array" aca="true" ref="V513">INDEX(KM_PCT,MATCH($A513,'Knowledge - Percentages'!$B:$B,0),'Data - Knowledge'!V$8)/100</f>
        <v>0.235</v>
      </c>
      <c r="W513" s="380">
        <f t="array" aca="true" ref="W513">INDEX(KM_PCT,MATCH($A513,'Knowledge - Percentages'!$B:$B,0),'Data - Knowledge'!W$8)/100</f>
        <v>0.245</v>
      </c>
      <c r="X513" s="380">
        <f t="array" aca="true" ref="X513">INDEX(KM_PCT,MATCH($A513,'Knowledge - Percentages'!$B:$B,0),'Data - Knowledge'!X$8)/100</f>
        <v>0.35100000000000003</v>
      </c>
      <c r="Y513" s="380">
        <f t="array" aca="true" ref="Y513">INDEX(KM_PCT,MATCH($A513,'Knowledge - Percentages'!$B:$B,0),'Data - Knowledge'!Y$8)/100</f>
        <v>0.35600000000000004</v>
      </c>
      <c r="Z513" s="380">
        <f t="array" aca="true" ref="Z513">INDEX(KM_PCT,MATCH($A513,'Knowledge - Percentages'!$B:$B,0),'Data - Knowledge'!Z$8)/100</f>
        <v>0.396</v>
      </c>
      <c r="AA513" s="380">
        <f t="array" aca="true" ref="AA513">INDEX(KM_PCT,MATCH($A513,'Knowledge - Percentages'!$B:$B,0),'Data - Knowledge'!AA$8)/100</f>
        <v>0.326</v>
      </c>
      <c r="AB513" s="380">
        <f t="array" aca="true" ref="AB513">INDEX(KM_PCT,MATCH($A513,'Knowledge - Percentages'!$B:$B,0),'Data - Knowledge'!AB$8)/100</f>
        <v>0.261</v>
      </c>
      <c r="AC513" s="380">
        <f t="array" aca="true" ref="AC513">INDEX(KM_PCT,MATCH($A513,'Knowledge - Percentages'!$B:$B,0),'Data - Knowledge'!AC$8)/100</f>
        <v>0.26899999999999996</v>
      </c>
      <c r="AD513" s="380">
        <f t="array" aca="true" ref="AD513">INDEX(KM_PCT,MATCH($A513,'Knowledge - Percentages'!$B:$B,0),'Data - Knowledge'!AD$8)/100</f>
        <v>0.26899999999999996</v>
      </c>
      <c r="AE513" s="380">
        <f t="array" aca="true" ref="AE513">INDEX(KM_PCT,MATCH($A513,'Knowledge - Percentages'!$B:$B,0),'Data - Knowledge'!AE$8)/100</f>
        <v>0.245</v>
      </c>
      <c r="AF513" s="380">
        <f t="array" aca="true" ref="AF513">INDEX(KM_PCT,MATCH($A513,'Knowledge - Percentages'!$B:$B,0),'Data - Knowledge'!AF$8)/100</f>
        <v>0.21899999999999997</v>
      </c>
      <c r="AG513" s="380">
        <f t="array" aca="true" ref="AG513">INDEX(KM_PCT,MATCH($A513,'Knowledge - Percentages'!$B:$B,0),'Data - Knowledge'!AG$8)/100</f>
        <v>0.20800000000000002</v>
      </c>
      <c r="AH513" s="380">
        <f t="array" aca="true" ref="AH513">INDEX(KM_PCT,MATCH($A513,'Knowledge - Percentages'!$B:$B,0),'Data - Knowledge'!AH$8)/100</f>
        <v>0.248</v>
      </c>
      <c r="AI513" s="380">
        <f t="array" aca="true" ref="AI513">INDEX(KM_PCT,MATCH($A513,'Knowledge - Percentages'!$B:$B,0),'Data - Knowledge'!AI$8)/100</f>
        <v>0.289</v>
      </c>
      <c r="AJ513" s="380">
        <f t="array" aca="true" ref="AJ513">INDEX(KM_PCT,MATCH($A513,'Knowledge - Percentages'!$B:$B,0),'Data - Knowledge'!AJ$8)/100</f>
        <v>0.222</v>
      </c>
      <c r="AK513" s="380">
        <f t="array" aca="true" ref="AK513">INDEX(KM_PCT,MATCH($A513,'Knowledge - Percentages'!$B:$B,0),'Data - Knowledge'!AK$8)/100</f>
        <v>0.22899999999999998</v>
      </c>
      <c r="AL513" s="380">
        <f t="array" aca="true" ref="AL513">INDEX(KM_PCT,MATCH($A513,'Knowledge - Percentages'!$B:$B,0),'Data - Knowledge'!AL$8)/100</f>
        <v>0.244</v>
      </c>
      <c r="AM513" s="380">
        <f t="array" aca="true" ref="AM513">INDEX(KM_PCT,MATCH($A513,'Knowledge - Percentages'!$B:$B,0),'Data - Knowledge'!AM$8)/100</f>
        <v>0.214</v>
      </c>
      <c r="AN513" s="380">
        <f t="array" aca="true" ref="AN513">INDEX(KM_PCT,MATCH($A513,'Knowledge - Percentages'!$B:$B,0),'Data - Knowledge'!AN$8)/100</f>
        <v>0.213</v>
      </c>
      <c r="AO513" s="380">
        <f t="array" aca="true" ref="AO513">INDEX(KM_PCT,MATCH($A513,'Knowledge - Percentages'!$B:$B,0),'Data - Knowledge'!AO$8)/100</f>
        <v>0.213</v>
      </c>
      <c r="AP513" s="380">
        <f t="array" aca="true" ref="AP513">INDEX(KM_PCT,MATCH($A513,'Knowledge - Percentages'!$B:$B,0),'Data - Knowledge'!AP$8)/100</f>
        <v>0.23</v>
      </c>
      <c r="AQ513" s="380">
        <f t="array" aca="true" ref="AQ513">INDEX(KM_PCT,MATCH($A513,'Knowledge - Percentages'!$B:$B,0),'Data - Knowledge'!AQ$8)/100</f>
        <v>0.23</v>
      </c>
      <c r="AR513" s="380">
        <f t="array" aca="true" ref="AR513">INDEX(KM_PCT,MATCH($A513,'Knowledge - Percentages'!$B:$B,0),'Data - Knowledge'!AR$8)/100</f>
        <v>0.24100000000000002</v>
      </c>
      <c r="AS513" s="380">
        <f t="array" aca="true" ref="AS513">INDEX(KM_PCT,MATCH($A513,'Knowledge - Percentages'!$B:$B,0),'Data - Knowledge'!AS$8)/100</f>
        <v>0.23199999999999998</v>
      </c>
      <c r="AT513" s="380">
        <f t="array" aca="true" ref="AT513">INDEX(KM_PCT,MATCH($A513,'Knowledge - Percentages'!$B:$B,0),'Data - Knowledge'!AT$8)/100</f>
        <v>0.252</v>
      </c>
      <c r="AU513" s="380">
        <f t="array" aca="true" ref="AU513">INDEX(KM_PCT,MATCH($A513,'Knowledge - Percentages'!$B:$B,0),'Data - Knowledge'!AU$8)/100</f>
        <v>0.20199999999999999</v>
      </c>
      <c r="AV513" s="380">
        <f t="array" aca="true" ref="AV513">INDEX(KM_PCT,MATCH($A513,'Knowledge - Percentages'!$B:$B,0),'Data - Knowledge'!AV$8)/100</f>
        <v>0.19399999999999998</v>
      </c>
      <c r="AW513" s="380">
        <f t="array" aca="true" ref="AW513">INDEX(KM_PCT,MATCH($A513,'Knowledge - Percentages'!$B:$B,0),'Data - Knowledge'!AW$8)/100</f>
        <v>0.182</v>
      </c>
      <c r="AX513" s="380">
        <f t="array" aca="true" ref="AX513">INDEX(KM_PCT,MATCH($A513,'Knowledge - Percentages'!$B:$B,0),'Data - Knowledge'!AX$8)/100</f>
        <v>0.303</v>
      </c>
      <c r="AY513" s="380">
        <f t="array" aca="true" ref="AY513">INDEX(KM_PCT,MATCH($A513,'Knowledge - Percentages'!$B:$B,0),'Data - Knowledge'!AY$8)/100</f>
        <v>0.171</v>
      </c>
      <c r="AZ513" s="380">
        <f t="array" aca="true" ref="AZ513">INDEX(KM_PCT,MATCH($A513,'Knowledge - Percentages'!$B:$B,0),'Data - Knowledge'!AZ$8)/100</f>
        <v>0.204</v>
      </c>
      <c r="BA513" s="380">
        <f t="array" aca="true" ref="BA513">INDEX(KM_PCT,MATCH($A513,'Knowledge - Percentages'!$B:$B,0),'Data - Knowledge'!BA$8)/100</f>
        <v>0.192</v>
      </c>
      <c r="BB513" s="380">
        <f t="array" aca="true" ref="BB513">INDEX(KM_PCT,MATCH($A513,'Knowledge - Percentages'!$B:$B,0),'Data - Knowledge'!BB$8)/100</f>
        <v>0.191</v>
      </c>
      <c r="BC513" s="380">
        <f t="array" aca="true" ref="BC513">INDEX(KM_PCT,MATCH($A513,'Knowledge - Percentages'!$B:$B,0),'Data - Knowledge'!BC$8)/100</f>
        <v>0.15</v>
      </c>
      <c r="BD513" s="380">
        <f t="array" aca="true" ref="BD513">INDEX(KM_PCT,MATCH($A513,'Knowledge - Percentages'!$B:$B,0),'Data - Knowledge'!BD$8)/100</f>
        <v>0.193</v>
      </c>
      <c r="BE513" s="380">
        <f t="array" aca="true" ref="BE513">INDEX(KM_PCT,MATCH($A513,'Knowledge - Percentages'!$B:$B,0),'Data - Knowledge'!BE$8)/100</f>
        <v>0.193</v>
      </c>
      <c r="BF513" s="380">
        <f t="array" aca="true" ref="BF513">INDEX(KM_PCT,MATCH($A513,'Knowledge - Percentages'!$B:$B,0),'Data - Knowledge'!BF$8)/100</f>
        <v>0.203</v>
      </c>
      <c r="BG513" s="380">
        <f t="array" aca="true" ref="BG513">INDEX(KM_PCT,MATCH($A513,'Knowledge - Percentages'!$B:$B,0),'Data - Knowledge'!BG$8)/100</f>
        <v>0.21100000000000002</v>
      </c>
      <c r="BH513" s="380">
        <f t="array" aca="true" ref="BH513">INDEX(KM_PCT,MATCH($A513,'Knowledge - Percentages'!$B:$B,0),'Data - Knowledge'!BH$8)/100</f>
        <v>0.21100000000000002</v>
      </c>
      <c r="BI513" s="380">
        <f t="array" aca="true" ref="BI513">INDEX(KM_PCT,MATCH($A513,'Knowledge - Percentages'!$B:$B,0),'Data - Knowledge'!BI$8)/100</f>
        <v>0.21100000000000002</v>
      </c>
      <c r="BJ513" s="380">
        <f t="array" aca="true" ref="BJ513">INDEX(KM_PCT,MATCH($A513,'Knowledge - Percentages'!$B:$B,0),'Data - Knowledge'!BJ$8)/100</f>
        <v>0.185</v>
      </c>
      <c r="BK513" s="380">
        <f t="array" aca="true" ref="BK513">INDEX(KM_PCT,MATCH($A513,'Knowledge - Percentages'!$B:$B,0),'Data - Knowledge'!BK$8)/100</f>
        <v>0.23399999999999999</v>
      </c>
      <c r="BL513" s="380">
        <f t="array" aca="true" ref="BL513">INDEX(KM_PCT,MATCH($A513,'Knowledge - Percentages'!$B:$B,0),'Data - Knowledge'!BL$8)/100</f>
        <v>0.266</v>
      </c>
      <c r="BM513" s="380">
        <f t="array" aca="true" ref="BM513">INDEX(KM_PCT,MATCH($A513,'Knowledge - Percentages'!$B:$B,0),'Data - Knowledge'!BM$8)/100</f>
        <v>0.251</v>
      </c>
      <c r="BN513" s="380">
        <f t="array" aca="true" ref="BN513">INDEX(KM_PCT,MATCH($A513,'Knowledge - Percentages'!$B:$B,0),'Data - Knowledge'!BN$8)/100</f>
        <v>0.201</v>
      </c>
      <c r="BO513" s="380">
        <f t="array" aca="true" ref="BO513">INDEX(KM_PCT,MATCH($A513,'Knowledge - Percentages'!$B:$B,0),'Data - Knowledge'!BO$8)/100</f>
        <v>0.196</v>
      </c>
      <c r="BP513" s="380">
        <f t="array" aca="true" ref="BP513">INDEX(KM_PCT,MATCH($A513,'Knowledge - Percentages'!$B:$B,0),'Data - Knowledge'!BP$8)/100</f>
        <v>0.196</v>
      </c>
      <c r="BQ513" s="380">
        <f t="array" aca="true" ref="BQ513">INDEX(KM_PCT,MATCH($A513,'Knowledge - Percentages'!$B:$B,0),'Data - Knowledge'!BQ$8)/100</f>
        <v>0.196</v>
      </c>
    </row>
    <row r="514" spans="1:69">
      <c r="A514" t="s">
        <v>1540</v>
      </c>
      <c r="B514" t="s">
        <v>179</v>
      </c>
      <c r="C514" t="s">
        <v>707</v>
      </c>
      <c r="D514" t="s">
        <v>1541</v>
      </c>
      <c r="E514" s="373">
        <f>SUMPRODUCT($K$2:$BQ$2,$K514:$BQ514)/$J$2</f>
        <v>0.38376515151515156</v>
      </c>
      <c r="F514" s="379">
        <f>SUMPRODUCT($K$2:$BQ$2,$K514:$BQ514)</f>
        <v>101.31400000000001</v>
      </c>
      <c r="G514" s="373">
        <f>SUMPRODUCT($K$3:$BQ$3,$K514:$BQ514)/$J$3</f>
        <v>0.32706262833675565</v>
      </c>
      <c r="H514" s="379">
        <f>SUMPRODUCT($K$3:$BQ$3,$K514:$BQ514)</f>
        <v>3185.59</v>
      </c>
      <c r="I514" s="373">
        <f>CORREL($K$4:$BQ$4,$K514:$BQ514)</f>
        <v>0.43108323964048706</v>
      </c>
      <c r="J514" s="379">
        <f>$E514/$G514*100</f>
        <v>117.33690072349474</v>
      </c>
      <c r="K514" s="380">
        <f t="array" aca="true" ref="K514">INDEX(KM_PCT,MATCH($A514,'Knowledge - Percentages'!$B:$B,0),'Data - Knowledge'!K$8)/100</f>
        <v>0.295</v>
      </c>
      <c r="L514" s="380">
        <f t="array" aca="true" ref="L514">INDEX(KM_PCT,MATCH($A514,'Knowledge - Percentages'!$B:$B,0),'Data - Knowledge'!L$8)/100</f>
        <v>0.295</v>
      </c>
      <c r="M514" s="380">
        <f t="array" aca="true" ref="M514">INDEX(KM_PCT,MATCH($A514,'Knowledge - Percentages'!$B:$B,0),'Data - Knowledge'!M$8)/100</f>
        <v>0.278</v>
      </c>
      <c r="N514" s="380">
        <f t="array" aca="true" ref="N514">INDEX(KM_PCT,MATCH($A514,'Knowledge - Percentages'!$B:$B,0),'Data - Knowledge'!N$8)/100</f>
        <v>0.287</v>
      </c>
      <c r="O514" s="380">
        <f t="array" aca="true" ref="O514">INDEX(KM_PCT,MATCH($A514,'Knowledge - Percentages'!$B:$B,0),'Data - Knowledge'!O$8)/100</f>
        <v>0.287</v>
      </c>
      <c r="P514" s="380">
        <f t="array" aca="true" ref="P514">INDEX(KM_PCT,MATCH($A514,'Knowledge - Percentages'!$B:$B,0),'Data - Knowledge'!P$8)/100</f>
        <v>0.287</v>
      </c>
      <c r="Q514" s="380">
        <f t="array" aca="true" ref="Q514">INDEX(KM_PCT,MATCH($A514,'Knowledge - Percentages'!$B:$B,0),'Data - Knowledge'!Q$8)/100</f>
        <v>0.287</v>
      </c>
      <c r="R514" s="380">
        <f t="array" aca="true" ref="R514">INDEX(KM_PCT,MATCH($A514,'Knowledge - Percentages'!$B:$B,0),'Data - Knowledge'!R$8)/100</f>
        <v>0.287</v>
      </c>
      <c r="S514" s="380">
        <f t="array" aca="true" ref="S514">INDEX(KM_PCT,MATCH($A514,'Knowledge - Percentages'!$B:$B,0),'Data - Knowledge'!S$8)/100</f>
        <v>0.266</v>
      </c>
      <c r="T514" s="380">
        <f t="array" aca="true" ref="T514">INDEX(KM_PCT,MATCH($A514,'Knowledge - Percentages'!$B:$B,0),'Data - Knowledge'!T$8)/100</f>
        <v>0.32799999999999996</v>
      </c>
      <c r="U514" s="380">
        <f t="array" aca="true" ref="U514">INDEX(KM_PCT,MATCH($A514,'Knowledge - Percentages'!$B:$B,0),'Data - Knowledge'!U$8)/100</f>
        <v>0.32799999999999996</v>
      </c>
      <c r="V514" s="380">
        <f t="array" aca="true" ref="V514">INDEX(KM_PCT,MATCH($A514,'Knowledge - Percentages'!$B:$B,0),'Data - Knowledge'!V$8)/100</f>
        <v>0.35700000000000004</v>
      </c>
      <c r="W514" s="380">
        <f t="array" aca="true" ref="W514">INDEX(KM_PCT,MATCH($A514,'Knowledge - Percentages'!$B:$B,0),'Data - Knowledge'!W$8)/100</f>
        <v>0.321</v>
      </c>
      <c r="X514" s="380">
        <f t="array" aca="true" ref="X514">INDEX(KM_PCT,MATCH($A514,'Knowledge - Percentages'!$B:$B,0),'Data - Knowledge'!X$8)/100</f>
        <v>0.319</v>
      </c>
      <c r="Y514" s="380">
        <f t="array" aca="true" ref="Y514">INDEX(KM_PCT,MATCH($A514,'Knowledge - Percentages'!$B:$B,0),'Data - Knowledge'!Y$8)/100</f>
        <v>0.319</v>
      </c>
      <c r="Z514" s="380">
        <f t="array" aca="true" ref="Z514">INDEX(KM_PCT,MATCH($A514,'Knowledge - Percentages'!$B:$B,0),'Data - Knowledge'!Z$8)/100</f>
        <v>0.395</v>
      </c>
      <c r="AA514" s="380">
        <f t="array" aca="true" ref="AA514">INDEX(KM_PCT,MATCH($A514,'Knowledge - Percentages'!$B:$B,0),'Data - Knowledge'!AA$8)/100</f>
        <v>0.319</v>
      </c>
      <c r="AB514" s="380">
        <f t="array" aca="true" ref="AB514">INDEX(KM_PCT,MATCH($A514,'Knowledge - Percentages'!$B:$B,0),'Data - Knowledge'!AB$8)/100</f>
        <v>0.263</v>
      </c>
      <c r="AC514" s="380">
        <f t="array" aca="true" ref="AC514">INDEX(KM_PCT,MATCH($A514,'Knowledge - Percentages'!$B:$B,0),'Data - Knowledge'!AC$8)/100</f>
        <v>0.28300000000000003</v>
      </c>
      <c r="AD514" s="380">
        <f t="array" aca="true" ref="AD514">INDEX(KM_PCT,MATCH($A514,'Knowledge - Percentages'!$B:$B,0),'Data - Knowledge'!AD$8)/100</f>
        <v>0.304</v>
      </c>
      <c r="AE514" s="380">
        <f t="array" aca="true" ref="AE514">INDEX(KM_PCT,MATCH($A514,'Knowledge - Percentages'!$B:$B,0),'Data - Knowledge'!AE$8)/100</f>
        <v>0.316</v>
      </c>
      <c r="AF514" s="380">
        <f t="array" aca="true" ref="AF514">INDEX(KM_PCT,MATCH($A514,'Knowledge - Percentages'!$B:$B,0),'Data - Knowledge'!AF$8)/100</f>
        <v>0.33299999999999996</v>
      </c>
      <c r="AG514" s="380">
        <f t="array" aca="true" ref="AG514">INDEX(KM_PCT,MATCH($A514,'Knowledge - Percentages'!$B:$B,0),'Data - Knowledge'!AG$8)/100</f>
        <v>0.34299999999999997</v>
      </c>
      <c r="AH514" s="380">
        <f t="array" aca="true" ref="AH514">INDEX(KM_PCT,MATCH($A514,'Knowledge - Percentages'!$B:$B,0),'Data - Knowledge'!AH$8)/100</f>
        <v>0.319</v>
      </c>
      <c r="AI514" s="380">
        <f t="array" aca="true" ref="AI514">INDEX(KM_PCT,MATCH($A514,'Knowledge - Percentages'!$B:$B,0),'Data - Knowledge'!AI$8)/100</f>
        <v>0.33299999999999996</v>
      </c>
      <c r="AJ514" s="380">
        <f t="array" aca="true" ref="AJ514">INDEX(KM_PCT,MATCH($A514,'Knowledge - Percentages'!$B:$B,0),'Data - Knowledge'!AJ$8)/100</f>
        <v>0.307</v>
      </c>
      <c r="AK514" s="380">
        <f t="array" aca="true" ref="AK514">INDEX(KM_PCT,MATCH($A514,'Knowledge - Percentages'!$B:$B,0),'Data - Knowledge'!AK$8)/100</f>
        <v>0.361</v>
      </c>
      <c r="AL514" s="380">
        <f t="array" aca="true" ref="AL514">INDEX(KM_PCT,MATCH($A514,'Knowledge - Percentages'!$B:$B,0),'Data - Knowledge'!AL$8)/100</f>
        <v>0.322</v>
      </c>
      <c r="AM514" s="380">
        <f t="array" aca="true" ref="AM514">INDEX(KM_PCT,MATCH($A514,'Knowledge - Percentages'!$B:$B,0),'Data - Knowledge'!AM$8)/100</f>
        <v>0.294</v>
      </c>
      <c r="AN514" s="380">
        <f t="array" aca="true" ref="AN514">INDEX(KM_PCT,MATCH($A514,'Knowledge - Percentages'!$B:$B,0),'Data - Knowledge'!AN$8)/100</f>
        <v>0.408</v>
      </c>
      <c r="AO514" s="380">
        <f t="array" aca="true" ref="AO514">INDEX(KM_PCT,MATCH($A514,'Knowledge - Percentages'!$B:$B,0),'Data - Knowledge'!AO$8)/100</f>
        <v>0.408</v>
      </c>
      <c r="AP514" s="380">
        <f t="array" aca="true" ref="AP514">INDEX(KM_PCT,MATCH($A514,'Knowledge - Percentages'!$B:$B,0),'Data - Knowledge'!AP$8)/100</f>
        <v>0.28800000000000003</v>
      </c>
      <c r="AQ514" s="380">
        <f t="array" aca="true" ref="AQ514">INDEX(KM_PCT,MATCH($A514,'Knowledge - Percentages'!$B:$B,0),'Data - Knowledge'!AQ$8)/100</f>
        <v>0.307</v>
      </c>
      <c r="AR514" s="380">
        <f t="array" aca="true" ref="AR514">INDEX(KM_PCT,MATCH($A514,'Knowledge - Percentages'!$B:$B,0),'Data - Knowledge'!AR$8)/100</f>
        <v>0.287</v>
      </c>
      <c r="AS514" s="380">
        <f t="array" aca="true" ref="AS514">INDEX(KM_PCT,MATCH($A514,'Knowledge - Percentages'!$B:$B,0),'Data - Knowledge'!AS$8)/100</f>
        <v>0.225</v>
      </c>
      <c r="AT514" s="380">
        <f t="array" aca="true" ref="AT514">INDEX(KM_PCT,MATCH($A514,'Knowledge - Percentages'!$B:$B,0),'Data - Knowledge'!AT$8)/100</f>
        <v>0.304</v>
      </c>
      <c r="AU514" s="380">
        <f t="array" aca="true" ref="AU514">INDEX(KM_PCT,MATCH($A514,'Knowledge - Percentages'!$B:$B,0),'Data - Knowledge'!AU$8)/100</f>
        <v>0.345</v>
      </c>
      <c r="AV514" s="380">
        <f t="array" aca="true" ref="AV514">INDEX(KM_PCT,MATCH($A514,'Knowledge - Percentages'!$B:$B,0),'Data - Knowledge'!AV$8)/100</f>
        <v>0.371</v>
      </c>
      <c r="AW514" s="380">
        <f t="array" aca="true" ref="AW514">INDEX(KM_PCT,MATCH($A514,'Knowledge - Percentages'!$B:$B,0),'Data - Knowledge'!AW$8)/100</f>
        <v>0.371</v>
      </c>
      <c r="AX514" s="380">
        <f t="array" aca="true" ref="AX514">INDEX(KM_PCT,MATCH($A514,'Knowledge - Percentages'!$B:$B,0),'Data - Knowledge'!AX$8)/100</f>
        <v>0.371</v>
      </c>
      <c r="AY514" s="380">
        <f t="array" aca="true" ref="AY514">INDEX(KM_PCT,MATCH($A514,'Knowledge - Percentages'!$B:$B,0),'Data - Knowledge'!AY$8)/100</f>
        <v>0.374</v>
      </c>
      <c r="AZ514" s="380">
        <f t="array" aca="true" ref="AZ514">INDEX(KM_PCT,MATCH($A514,'Knowledge - Percentages'!$B:$B,0),'Data - Knowledge'!AZ$8)/100</f>
        <v>0.373</v>
      </c>
      <c r="BA514" s="380">
        <f t="array" aca="true" ref="BA514">INDEX(KM_PCT,MATCH($A514,'Knowledge - Percentages'!$B:$B,0),'Data - Knowledge'!BA$8)/100</f>
        <v>0.374</v>
      </c>
      <c r="BB514" s="380">
        <f t="array" aca="true" ref="BB514">INDEX(KM_PCT,MATCH($A514,'Knowledge - Percentages'!$B:$B,0),'Data - Knowledge'!BB$8)/100</f>
        <v>0.41600000000000004</v>
      </c>
      <c r="BC514" s="380">
        <f t="array" aca="true" ref="BC514">INDEX(KM_PCT,MATCH($A514,'Knowledge - Percentages'!$B:$B,0),'Data - Knowledge'!BC$8)/100</f>
        <v>0.48100000000000004</v>
      </c>
      <c r="BD514" s="380">
        <f t="array" aca="true" ref="BD514">INDEX(KM_PCT,MATCH($A514,'Knowledge - Percentages'!$B:$B,0),'Data - Knowledge'!BD$8)/100</f>
        <v>0.42200000000000004</v>
      </c>
      <c r="BE514" s="380">
        <f t="array" aca="true" ref="BE514">INDEX(KM_PCT,MATCH($A514,'Knowledge - Percentages'!$B:$B,0),'Data - Knowledge'!BE$8)/100</f>
        <v>0.42200000000000004</v>
      </c>
      <c r="BF514" s="380">
        <f t="array" aca="true" ref="BF514">INDEX(KM_PCT,MATCH($A514,'Knowledge - Percentages'!$B:$B,0),'Data - Knowledge'!BF$8)/100</f>
        <v>0.42200000000000004</v>
      </c>
      <c r="BG514" s="380">
        <f t="array" aca="true" ref="BG514">INDEX(KM_PCT,MATCH($A514,'Knowledge - Percentages'!$B:$B,0),'Data - Knowledge'!BG$8)/100</f>
        <v>0.358</v>
      </c>
      <c r="BH514" s="380">
        <f t="array" aca="true" ref="BH514">INDEX(KM_PCT,MATCH($A514,'Knowledge - Percentages'!$B:$B,0),'Data - Knowledge'!BH$8)/100</f>
        <v>0.34</v>
      </c>
      <c r="BI514" s="380">
        <f t="array" aca="true" ref="BI514">INDEX(KM_PCT,MATCH($A514,'Knowledge - Percentages'!$B:$B,0),'Data - Knowledge'!BI$8)/100</f>
        <v>0.366</v>
      </c>
      <c r="BJ514" s="380">
        <f t="array" aca="true" ref="BJ514">INDEX(KM_PCT,MATCH($A514,'Knowledge - Percentages'!$B:$B,0),'Data - Knowledge'!BJ$8)/100</f>
        <v>0.39399999999999996</v>
      </c>
      <c r="BK514" s="380">
        <f t="array" aca="true" ref="BK514">INDEX(KM_PCT,MATCH($A514,'Knowledge - Percentages'!$B:$B,0),'Data - Knowledge'!BK$8)/100</f>
        <v>0.349</v>
      </c>
      <c r="BL514" s="380">
        <f t="array" aca="true" ref="BL514">INDEX(KM_PCT,MATCH($A514,'Knowledge - Percentages'!$B:$B,0),'Data - Knowledge'!BL$8)/100</f>
        <v>0.375</v>
      </c>
      <c r="BM514" s="380">
        <f t="array" aca="true" ref="BM514">INDEX(KM_PCT,MATCH($A514,'Knowledge - Percentages'!$B:$B,0),'Data - Knowledge'!BM$8)/100</f>
        <v>0.375</v>
      </c>
      <c r="BN514" s="380">
        <f t="array" aca="true" ref="BN514">INDEX(KM_PCT,MATCH($A514,'Knowledge - Percentages'!$B:$B,0),'Data - Knowledge'!BN$8)/100</f>
        <v>0.375</v>
      </c>
      <c r="BO514" s="380">
        <f t="array" aca="true" ref="BO514">INDEX(KM_PCT,MATCH($A514,'Knowledge - Percentages'!$B:$B,0),'Data - Knowledge'!BO$8)/100</f>
        <v>0.402</v>
      </c>
      <c r="BP514" s="380">
        <f t="array" aca="true" ref="BP514">INDEX(KM_PCT,MATCH($A514,'Knowledge - Percentages'!$B:$B,0),'Data - Knowledge'!BP$8)/100</f>
        <v>0.402</v>
      </c>
      <c r="BQ514" s="380">
        <f t="array" aca="true" ref="BQ514">INDEX(KM_PCT,MATCH($A514,'Knowledge - Percentages'!$B:$B,0),'Data - Knowledge'!BQ$8)/100</f>
        <v>0.402</v>
      </c>
    </row>
    <row r="515" spans="1:69">
      <c r="A515" t="s">
        <v>1542</v>
      </c>
      <c r="B515" t="s">
        <v>179</v>
      </c>
      <c r="C515" t="s">
        <v>707</v>
      </c>
      <c r="D515" t="s">
        <v>1543</v>
      </c>
      <c r="E515" s="373">
        <f>SUMPRODUCT($K$2:$BQ$2,$K515:$BQ515)/$J$2</f>
        <v>0.65827651515151508</v>
      </c>
      <c r="F515" s="379">
        <f>SUMPRODUCT($K$2:$BQ$2,$K515:$BQ515)</f>
        <v>173.785</v>
      </c>
      <c r="G515" s="373">
        <f>SUMPRODUCT($K$3:$BQ$3,$K515:$BQ515)/$J$3</f>
        <v>0.697870431211499</v>
      </c>
      <c r="H515" s="379">
        <f>SUMPRODUCT($K$3:$BQ$3,$K515:$BQ515)</f>
        <v>6797.2580000000007</v>
      </c>
      <c r="I515" s="373">
        <f>CORREL($K$4:$BQ$4,$K515:$BQ515)</f>
        <v>-0.47690063535071725</v>
      </c>
      <c r="J515" s="379">
        <f>$E515/$G515*100</f>
        <v>94.326466018735147</v>
      </c>
      <c r="K515" s="380">
        <f t="array" aca="true" ref="K515">INDEX(KM_PCT,MATCH($A515,'Knowledge - Percentages'!$B:$B,0),'Data - Knowledge'!K$8)/100</f>
        <v>0.612</v>
      </c>
      <c r="L515" s="380">
        <f t="array" aca="true" ref="L515">INDEX(KM_PCT,MATCH($A515,'Knowledge - Percentages'!$B:$B,0),'Data - Knowledge'!L$8)/100</f>
        <v>0.711</v>
      </c>
      <c r="M515" s="380">
        <f t="array" aca="true" ref="M515">INDEX(KM_PCT,MATCH($A515,'Knowledge - Percentages'!$B:$B,0),'Data - Knowledge'!M$8)/100</f>
        <v>0.711</v>
      </c>
      <c r="N515" s="380">
        <f t="array" aca="true" ref="N515">INDEX(KM_PCT,MATCH($A515,'Knowledge - Percentages'!$B:$B,0),'Data - Knowledge'!N$8)/100</f>
        <v>0.727</v>
      </c>
      <c r="O515" s="380">
        <f t="array" aca="true" ref="O515">INDEX(KM_PCT,MATCH($A515,'Knowledge - Percentages'!$B:$B,0),'Data - Knowledge'!O$8)/100</f>
        <v>0.711</v>
      </c>
      <c r="P515" s="380">
        <f t="array" aca="true" ref="P515">INDEX(KM_PCT,MATCH($A515,'Knowledge - Percentages'!$B:$B,0),'Data - Knowledge'!P$8)/100</f>
        <v>0.711</v>
      </c>
      <c r="Q515" s="380">
        <f t="array" aca="true" ref="Q515">INDEX(KM_PCT,MATCH($A515,'Knowledge - Percentages'!$B:$B,0),'Data - Knowledge'!Q$8)/100</f>
        <v>0.71</v>
      </c>
      <c r="R515" s="380">
        <f t="array" aca="true" ref="R515">INDEX(KM_PCT,MATCH($A515,'Knowledge - Percentages'!$B:$B,0),'Data - Knowledge'!R$8)/100</f>
        <v>0.69400000000000006</v>
      </c>
      <c r="S515" s="380">
        <f t="array" aca="true" ref="S515">INDEX(KM_PCT,MATCH($A515,'Knowledge - Percentages'!$B:$B,0),'Data - Knowledge'!S$8)/100</f>
        <v>0.711</v>
      </c>
      <c r="T515" s="380">
        <f t="array" aca="true" ref="T515">INDEX(KM_PCT,MATCH($A515,'Knowledge - Percentages'!$B:$B,0),'Data - Knowledge'!T$8)/100</f>
        <v>0.726</v>
      </c>
      <c r="U515" s="380">
        <f t="array" aca="true" ref="U515">INDEX(KM_PCT,MATCH($A515,'Knowledge - Percentages'!$B:$B,0),'Data - Knowledge'!U$8)/100</f>
        <v>0.71200000000000008</v>
      </c>
      <c r="V515" s="380">
        <f t="array" aca="true" ref="V515">INDEX(KM_PCT,MATCH($A515,'Knowledge - Percentages'!$B:$B,0),'Data - Knowledge'!V$8)/100</f>
        <v>0.718</v>
      </c>
      <c r="W515" s="380">
        <f t="array" aca="true" ref="W515">INDEX(KM_PCT,MATCH($A515,'Knowledge - Percentages'!$B:$B,0),'Data - Knowledge'!W$8)/100</f>
        <v>0.725</v>
      </c>
      <c r="X515" s="380">
        <f t="array" aca="true" ref="X515">INDEX(KM_PCT,MATCH($A515,'Knowledge - Percentages'!$B:$B,0),'Data - Knowledge'!X$8)/100</f>
        <v>0.69200000000000006</v>
      </c>
      <c r="Y515" s="380">
        <f t="array" aca="true" ref="Y515">INDEX(KM_PCT,MATCH($A515,'Knowledge - Percentages'!$B:$B,0),'Data - Knowledge'!Y$8)/100</f>
        <v>0.69200000000000006</v>
      </c>
      <c r="Z515" s="380">
        <f t="array" aca="true" ref="Z515">INDEX(KM_PCT,MATCH($A515,'Knowledge - Percentages'!$B:$B,0),'Data - Knowledge'!Z$8)/100</f>
        <v>0.69200000000000006</v>
      </c>
      <c r="AA515" s="380">
        <f t="array" aca="true" ref="AA515">INDEX(KM_PCT,MATCH($A515,'Knowledge - Percentages'!$B:$B,0),'Data - Knowledge'!AA$8)/100</f>
        <v>0.69200000000000006</v>
      </c>
      <c r="AB515" s="380">
        <f t="array" aca="true" ref="AB515">INDEX(KM_PCT,MATCH($A515,'Knowledge - Percentages'!$B:$B,0),'Data - Knowledge'!AB$8)/100</f>
        <v>0.69200000000000006</v>
      </c>
      <c r="AC515" s="380">
        <f t="array" aca="true" ref="AC515">INDEX(KM_PCT,MATCH($A515,'Knowledge - Percentages'!$B:$B,0),'Data - Knowledge'!AC$8)/100</f>
        <v>0.69200000000000006</v>
      </c>
      <c r="AD515" s="380">
        <f t="array" aca="true" ref="AD515">INDEX(KM_PCT,MATCH($A515,'Knowledge - Percentages'!$B:$B,0),'Data - Knowledge'!AD$8)/100</f>
        <v>0.701</v>
      </c>
      <c r="AE515" s="380">
        <f t="array" aca="true" ref="AE515">INDEX(KM_PCT,MATCH($A515,'Knowledge - Percentages'!$B:$B,0),'Data - Knowledge'!AE$8)/100</f>
        <v>0.7</v>
      </c>
      <c r="AF515" s="380">
        <f t="array" aca="true" ref="AF515">INDEX(KM_PCT,MATCH($A515,'Knowledge - Percentages'!$B:$B,0),'Data - Knowledge'!AF$8)/100</f>
        <v>0.7</v>
      </c>
      <c r="AG515" s="380">
        <f t="array" aca="true" ref="AG515">INDEX(KM_PCT,MATCH($A515,'Knowledge - Percentages'!$B:$B,0),'Data - Knowledge'!AG$8)/100</f>
        <v>0.7</v>
      </c>
      <c r="AH515" s="380">
        <f t="array" aca="true" ref="AH515">INDEX(KM_PCT,MATCH($A515,'Knowledge - Percentages'!$B:$B,0),'Data - Knowledge'!AH$8)/100</f>
        <v>0.705</v>
      </c>
      <c r="AI515" s="380">
        <f t="array" aca="true" ref="AI515">INDEX(KM_PCT,MATCH($A515,'Knowledge - Percentages'!$B:$B,0),'Data - Knowledge'!AI$8)/100</f>
        <v>0.705</v>
      </c>
      <c r="AJ515" s="380">
        <f t="array" aca="true" ref="AJ515">INDEX(KM_PCT,MATCH($A515,'Knowledge - Percentages'!$B:$B,0),'Data - Knowledge'!AJ$8)/100</f>
        <v>0.71</v>
      </c>
      <c r="AK515" s="380">
        <f t="array" aca="true" ref="AK515">INDEX(KM_PCT,MATCH($A515,'Knowledge - Percentages'!$B:$B,0),'Data - Knowledge'!AK$8)/100</f>
        <v>0.695</v>
      </c>
      <c r="AL515" s="380">
        <f t="array" aca="true" ref="AL515">INDEX(KM_PCT,MATCH($A515,'Knowledge - Percentages'!$B:$B,0),'Data - Knowledge'!AL$8)/100</f>
        <v>0.698</v>
      </c>
      <c r="AM515" s="380">
        <f t="array" aca="true" ref="AM515">INDEX(KM_PCT,MATCH($A515,'Knowledge - Percentages'!$B:$B,0),'Data - Knowledge'!AM$8)/100</f>
        <v>0.70900000000000007</v>
      </c>
      <c r="AN515" s="380">
        <f t="array" aca="true" ref="AN515">INDEX(KM_PCT,MATCH($A515,'Knowledge - Percentages'!$B:$B,0),'Data - Knowledge'!AN$8)/100</f>
        <v>0.698</v>
      </c>
      <c r="AO515" s="380">
        <f t="array" aca="true" ref="AO515">INDEX(KM_PCT,MATCH($A515,'Knowledge - Percentages'!$B:$B,0),'Data - Knowledge'!AO$8)/100</f>
        <v>0.698</v>
      </c>
      <c r="AP515" s="380">
        <f t="array" aca="true" ref="AP515">INDEX(KM_PCT,MATCH($A515,'Knowledge - Percentages'!$B:$B,0),'Data - Knowledge'!AP$8)/100</f>
        <v>0.698</v>
      </c>
      <c r="AQ515" s="380">
        <f t="array" aca="true" ref="AQ515">INDEX(KM_PCT,MATCH($A515,'Knowledge - Percentages'!$B:$B,0),'Data - Knowledge'!AQ$8)/100</f>
        <v>0.698</v>
      </c>
      <c r="AR515" s="380">
        <f t="array" aca="true" ref="AR515">INDEX(KM_PCT,MATCH($A515,'Knowledge - Percentages'!$B:$B,0),'Data - Knowledge'!AR$8)/100</f>
        <v>0.70900000000000007</v>
      </c>
      <c r="AS515" s="380">
        <f t="array" aca="true" ref="AS515">INDEX(KM_PCT,MATCH($A515,'Knowledge - Percentages'!$B:$B,0),'Data - Knowledge'!AS$8)/100</f>
        <v>0.677</v>
      </c>
      <c r="AT515" s="380">
        <f t="array" aca="true" ref="AT515">INDEX(KM_PCT,MATCH($A515,'Knowledge - Percentages'!$B:$B,0),'Data - Knowledge'!AT$8)/100</f>
        <v>0.677</v>
      </c>
      <c r="AU515" s="380">
        <f t="array" aca="true" ref="AU515">INDEX(KM_PCT,MATCH($A515,'Knowledge - Percentages'!$B:$B,0),'Data - Knowledge'!AU$8)/100</f>
        <v>0.701</v>
      </c>
      <c r="AV515" s="380">
        <f t="array" aca="true" ref="AV515">INDEX(KM_PCT,MATCH($A515,'Knowledge - Percentages'!$B:$B,0),'Data - Knowledge'!AV$8)/100</f>
        <v>0.68299999999999994</v>
      </c>
      <c r="AW515" s="380">
        <f t="array" aca="true" ref="AW515">INDEX(KM_PCT,MATCH($A515,'Knowledge - Percentages'!$B:$B,0),'Data - Knowledge'!AW$8)/100</f>
        <v>0.68299999999999994</v>
      </c>
      <c r="AX515" s="380">
        <f t="array" aca="true" ref="AX515">INDEX(KM_PCT,MATCH($A515,'Knowledge - Percentages'!$B:$B,0),'Data - Knowledge'!AX$8)/100</f>
        <v>0.677</v>
      </c>
      <c r="AY515" s="380">
        <f t="array" aca="true" ref="AY515">INDEX(KM_PCT,MATCH($A515,'Knowledge - Percentages'!$B:$B,0),'Data - Knowledge'!AY$8)/100</f>
        <v>0.67099999999999993</v>
      </c>
      <c r="AZ515" s="380">
        <f t="array" aca="true" ref="AZ515">INDEX(KM_PCT,MATCH($A515,'Knowledge - Percentages'!$B:$B,0),'Data - Knowledge'!AZ$8)/100</f>
        <v>0.67299999999999993</v>
      </c>
      <c r="BA515" s="380">
        <f t="array" aca="true" ref="BA515">INDEX(KM_PCT,MATCH($A515,'Knowledge - Percentages'!$B:$B,0),'Data - Knowledge'!BA$8)/100</f>
        <v>0.67099999999999993</v>
      </c>
      <c r="BB515" s="380">
        <f t="array" aca="true" ref="BB515">INDEX(KM_PCT,MATCH($A515,'Knowledge - Percentages'!$B:$B,0),'Data - Knowledge'!BB$8)/100</f>
        <v>0.631</v>
      </c>
      <c r="BC515" s="380">
        <f t="array" aca="true" ref="BC515">INDEX(KM_PCT,MATCH($A515,'Knowledge - Percentages'!$B:$B,0),'Data - Knowledge'!BC$8)/100</f>
        <v>0.65599999999999992</v>
      </c>
      <c r="BD515" s="380">
        <f t="array" aca="true" ref="BD515">INDEX(KM_PCT,MATCH($A515,'Knowledge - Percentages'!$B:$B,0),'Data - Knowledge'!BD$8)/100</f>
        <v>0.65599999999999992</v>
      </c>
      <c r="BE515" s="380">
        <f t="array" aca="true" ref="BE515">INDEX(KM_PCT,MATCH($A515,'Knowledge - Percentages'!$B:$B,0),'Data - Knowledge'!BE$8)/100</f>
        <v>0.638</v>
      </c>
      <c r="BF515" s="380">
        <f t="array" aca="true" ref="BF515">INDEX(KM_PCT,MATCH($A515,'Knowledge - Percentages'!$B:$B,0),'Data - Knowledge'!BF$8)/100</f>
        <v>0.66299999999999992</v>
      </c>
      <c r="BG515" s="380">
        <f t="array" aca="true" ref="BG515">INDEX(KM_PCT,MATCH($A515,'Knowledge - Percentages'!$B:$B,0),'Data - Knowledge'!BG$8)/100</f>
        <v>0.67</v>
      </c>
      <c r="BH515" s="380">
        <f t="array" aca="true" ref="BH515">INDEX(KM_PCT,MATCH($A515,'Knowledge - Percentages'!$B:$B,0),'Data - Knowledge'!BH$8)/100</f>
        <v>0.67</v>
      </c>
      <c r="BI515" s="380">
        <f t="array" aca="true" ref="BI515">INDEX(KM_PCT,MATCH($A515,'Knowledge - Percentages'!$B:$B,0),'Data - Knowledge'!BI$8)/100</f>
        <v>0.67</v>
      </c>
      <c r="BJ515" s="380">
        <f t="array" aca="true" ref="BJ515">INDEX(KM_PCT,MATCH($A515,'Knowledge - Percentages'!$B:$B,0),'Data - Knowledge'!BJ$8)/100</f>
        <v>0.625</v>
      </c>
      <c r="BK515" s="380">
        <f t="array" aca="true" ref="BK515">INDEX(KM_PCT,MATCH($A515,'Knowledge - Percentages'!$B:$B,0),'Data - Knowledge'!BK$8)/100</f>
        <v>0.66799999999999993</v>
      </c>
      <c r="BL515" s="380">
        <f t="array" aca="true" ref="BL515">INDEX(KM_PCT,MATCH($A515,'Knowledge - Percentages'!$B:$B,0),'Data - Knowledge'!BL$8)/100</f>
        <v>0.653</v>
      </c>
      <c r="BM515" s="380">
        <f t="array" aca="true" ref="BM515">INDEX(KM_PCT,MATCH($A515,'Knowledge - Percentages'!$B:$B,0),'Data - Knowledge'!BM$8)/100</f>
        <v>0.653</v>
      </c>
      <c r="BN515" s="380">
        <f t="array" aca="true" ref="BN515">INDEX(KM_PCT,MATCH($A515,'Knowledge - Percentages'!$B:$B,0),'Data - Knowledge'!BN$8)/100</f>
        <v>0.645</v>
      </c>
      <c r="BO515" s="380">
        <f t="array" aca="true" ref="BO515">INDEX(KM_PCT,MATCH($A515,'Knowledge - Percentages'!$B:$B,0),'Data - Knowledge'!BO$8)/100</f>
        <v>0.633</v>
      </c>
      <c r="BP515" s="380">
        <f t="array" aca="true" ref="BP515">INDEX(KM_PCT,MATCH($A515,'Knowledge - Percentages'!$B:$B,0),'Data - Knowledge'!BP$8)/100</f>
        <v>0.633</v>
      </c>
      <c r="BQ515" s="380">
        <f t="array" aca="true" ref="BQ515">INDEX(KM_PCT,MATCH($A515,'Knowledge - Percentages'!$B:$B,0),'Data - Knowledge'!BQ$8)/100</f>
        <v>0.633</v>
      </c>
    </row>
    <row r="516" spans="1:69">
      <c r="A516" t="s">
        <v>1544</v>
      </c>
      <c r="B516" t="s">
        <v>179</v>
      </c>
      <c r="C516" t="s">
        <v>707</v>
      </c>
      <c r="D516" t="s">
        <v>1545</v>
      </c>
      <c r="E516" s="373">
        <f>SUMPRODUCT($K$2:$BQ$2,$K516:$BQ516)/$J$2</f>
        <v>0.19060984848484847</v>
      </c>
      <c r="F516" s="379">
        <f>SUMPRODUCT($K$2:$BQ$2,$K516:$BQ516)</f>
        <v>50.321</v>
      </c>
      <c r="G516" s="373">
        <f>SUMPRODUCT($K$3:$BQ$3,$K516:$BQ516)/$J$3</f>
        <v>0.1848446611909651</v>
      </c>
      <c r="H516" s="379">
        <f>SUMPRODUCT($K$3:$BQ$3,$K516:$BQ516)</f>
        <v>1800.387</v>
      </c>
      <c r="I516" s="373">
        <f>CORREL($K$4:$BQ$4,$K516:$BQ516)</f>
        <v>-0.13665054879355593</v>
      </c>
      <c r="J516" s="379">
        <f>$E516/$G516*100</f>
        <v>103.11893633104572</v>
      </c>
      <c r="K516" s="380">
        <f t="array" aca="true" ref="K516">INDEX(KM_PCT,MATCH($A516,'Knowledge - Percentages'!$B:$B,0),'Data - Knowledge'!K$8)/100</f>
        <v>0.179</v>
      </c>
      <c r="L516" s="380">
        <f t="array" aca="true" ref="L516">INDEX(KM_PCT,MATCH($A516,'Knowledge - Percentages'!$B:$B,0),'Data - Knowledge'!L$8)/100</f>
        <v>0.21899999999999997</v>
      </c>
      <c r="M516" s="380">
        <f t="array" aca="true" ref="M516">INDEX(KM_PCT,MATCH($A516,'Knowledge - Percentages'!$B:$B,0),'Data - Knowledge'!M$8)/100</f>
        <v>0.179</v>
      </c>
      <c r="N516" s="380">
        <f t="array" aca="true" ref="N516">INDEX(KM_PCT,MATCH($A516,'Knowledge - Percentages'!$B:$B,0),'Data - Knowledge'!N$8)/100</f>
        <v>0.16899999999999998</v>
      </c>
      <c r="O516" s="380">
        <f t="array" aca="true" ref="O516">INDEX(KM_PCT,MATCH($A516,'Knowledge - Percentages'!$B:$B,0),'Data - Knowledge'!O$8)/100</f>
        <v>0.191</v>
      </c>
      <c r="P516" s="380">
        <f t="array" aca="true" ref="P516">INDEX(KM_PCT,MATCH($A516,'Knowledge - Percentages'!$B:$B,0),'Data - Knowledge'!P$8)/100</f>
        <v>0.16399999999999998</v>
      </c>
      <c r="Q516" s="380">
        <f t="array" aca="true" ref="Q516">INDEX(KM_PCT,MATCH($A516,'Knowledge - Percentages'!$B:$B,0),'Data - Knowledge'!Q$8)/100</f>
        <v>0.16899999999999998</v>
      </c>
      <c r="R516" s="380">
        <f t="array" aca="true" ref="R516">INDEX(KM_PCT,MATCH($A516,'Knowledge - Percentages'!$B:$B,0),'Data - Knowledge'!R$8)/100</f>
        <v>0.165</v>
      </c>
      <c r="S516" s="380">
        <f t="array" aca="true" ref="S516">INDEX(KM_PCT,MATCH($A516,'Knowledge - Percentages'!$B:$B,0),'Data - Knowledge'!S$8)/100</f>
        <v>0.168</v>
      </c>
      <c r="T516" s="380">
        <f t="array" aca="true" ref="T516">INDEX(KM_PCT,MATCH($A516,'Knowledge - Percentages'!$B:$B,0),'Data - Knowledge'!T$8)/100</f>
        <v>0.172</v>
      </c>
      <c r="U516" s="380">
        <f t="array" aca="true" ref="U516">INDEX(KM_PCT,MATCH($A516,'Knowledge - Percentages'!$B:$B,0),'Data - Knowledge'!U$8)/100</f>
        <v>0.16399999999999998</v>
      </c>
      <c r="V516" s="380">
        <f t="array" aca="true" ref="V516">INDEX(KM_PCT,MATCH($A516,'Knowledge - Percentages'!$B:$B,0),'Data - Knowledge'!V$8)/100</f>
        <v>0.172</v>
      </c>
      <c r="W516" s="380">
        <f t="array" aca="true" ref="W516">INDEX(KM_PCT,MATCH($A516,'Knowledge - Percentages'!$B:$B,0),'Data - Knowledge'!W$8)/100</f>
        <v>0.172</v>
      </c>
      <c r="X516" s="380">
        <f t="array" aca="true" ref="X516">INDEX(KM_PCT,MATCH($A516,'Knowledge - Percentages'!$B:$B,0),'Data - Knowledge'!X$8)/100</f>
        <v>0.259</v>
      </c>
      <c r="Y516" s="380">
        <f t="array" aca="true" ref="Y516">INDEX(KM_PCT,MATCH($A516,'Knowledge - Percentages'!$B:$B,0),'Data - Knowledge'!Y$8)/100</f>
        <v>0.259</v>
      </c>
      <c r="Z516" s="380">
        <f t="array" aca="true" ref="Z516">INDEX(KM_PCT,MATCH($A516,'Knowledge - Percentages'!$B:$B,0),'Data - Knowledge'!Z$8)/100</f>
        <v>0.28600000000000003</v>
      </c>
      <c r="AA516" s="380">
        <f t="array" aca="true" ref="AA516">INDEX(KM_PCT,MATCH($A516,'Knowledge - Percentages'!$B:$B,0),'Data - Knowledge'!AA$8)/100</f>
        <v>0.259</v>
      </c>
      <c r="AB516" s="380">
        <f t="array" aca="true" ref="AB516">INDEX(KM_PCT,MATCH($A516,'Knowledge - Percentages'!$B:$B,0),'Data - Knowledge'!AB$8)/100</f>
        <v>0.163</v>
      </c>
      <c r="AC516" s="380">
        <f t="array" aca="true" ref="AC516">INDEX(KM_PCT,MATCH($A516,'Knowledge - Percentages'!$B:$B,0),'Data - Knowledge'!AC$8)/100</f>
        <v>0.20199999999999999</v>
      </c>
      <c r="AD516" s="380">
        <f t="array" aca="true" ref="AD516">INDEX(KM_PCT,MATCH($A516,'Knowledge - Percentages'!$B:$B,0),'Data - Knowledge'!AD$8)/100</f>
        <v>0.22399999999999998</v>
      </c>
      <c r="AE516" s="380">
        <f t="array" aca="true" ref="AE516">INDEX(KM_PCT,MATCH($A516,'Knowledge - Percentages'!$B:$B,0),'Data - Knowledge'!AE$8)/100</f>
        <v>0.23399999999999999</v>
      </c>
      <c r="AF516" s="380">
        <f t="array" aca="true" ref="AF516">INDEX(KM_PCT,MATCH($A516,'Knowledge - Percentages'!$B:$B,0),'Data - Knowledge'!AF$8)/100</f>
        <v>0.19</v>
      </c>
      <c r="AG516" s="380">
        <f t="array" aca="true" ref="AG516">INDEX(KM_PCT,MATCH($A516,'Knowledge - Percentages'!$B:$B,0),'Data - Knowledge'!AG$8)/100</f>
        <v>0.19</v>
      </c>
      <c r="AH516" s="380">
        <f t="array" aca="true" ref="AH516">INDEX(KM_PCT,MATCH($A516,'Knowledge - Percentages'!$B:$B,0),'Data - Knowledge'!AH$8)/100</f>
        <v>0.171</v>
      </c>
      <c r="AI516" s="380">
        <f t="array" aca="true" ref="AI516">INDEX(KM_PCT,MATCH($A516,'Knowledge - Percentages'!$B:$B,0),'Data - Knowledge'!AI$8)/100</f>
        <v>0.21</v>
      </c>
      <c r="AJ516" s="380">
        <f t="array" aca="true" ref="AJ516">INDEX(KM_PCT,MATCH($A516,'Knowledge - Percentages'!$B:$B,0),'Data - Knowledge'!AJ$8)/100</f>
        <v>0.185</v>
      </c>
      <c r="AK516" s="380">
        <f t="array" aca="true" ref="AK516">INDEX(KM_PCT,MATCH($A516,'Knowledge - Percentages'!$B:$B,0),'Data - Knowledge'!AK$8)/100</f>
        <v>0.17600000000000002</v>
      </c>
      <c r="AL516" s="380">
        <f t="array" aca="true" ref="AL516">INDEX(KM_PCT,MATCH($A516,'Knowledge - Percentages'!$B:$B,0),'Data - Knowledge'!AL$8)/100</f>
        <v>0.17800000000000002</v>
      </c>
      <c r="AM516" s="380">
        <f t="array" aca="true" ref="AM516">INDEX(KM_PCT,MATCH($A516,'Knowledge - Percentages'!$B:$B,0),'Data - Knowledge'!AM$8)/100</f>
        <v>0.17800000000000002</v>
      </c>
      <c r="AN516" s="380">
        <f t="array" aca="true" ref="AN516">INDEX(KM_PCT,MATCH($A516,'Knowledge - Percentages'!$B:$B,0),'Data - Knowledge'!AN$8)/100</f>
        <v>0.185</v>
      </c>
      <c r="AO516" s="380">
        <f t="array" aca="true" ref="AO516">INDEX(KM_PCT,MATCH($A516,'Knowledge - Percentages'!$B:$B,0),'Data - Knowledge'!AO$8)/100</f>
        <v>0.185</v>
      </c>
      <c r="AP516" s="380">
        <f t="array" aca="true" ref="AP516">INDEX(KM_PCT,MATCH($A516,'Knowledge - Percentages'!$B:$B,0),'Data - Knowledge'!AP$8)/100</f>
        <v>0.213</v>
      </c>
      <c r="AQ516" s="380">
        <f t="array" aca="true" ref="AQ516">INDEX(KM_PCT,MATCH($A516,'Knowledge - Percentages'!$B:$B,0),'Data - Knowledge'!AQ$8)/100</f>
        <v>0.187</v>
      </c>
      <c r="AR516" s="380">
        <f t="array" aca="true" ref="AR516">INDEX(KM_PCT,MATCH($A516,'Knowledge - Percentages'!$B:$B,0),'Data - Knowledge'!AR$8)/100</f>
        <v>0.22699999999999998</v>
      </c>
      <c r="AS516" s="380">
        <f t="array" aca="true" ref="AS516">INDEX(KM_PCT,MATCH($A516,'Knowledge - Percentages'!$B:$B,0),'Data - Knowledge'!AS$8)/100</f>
        <v>0.22699999999999998</v>
      </c>
      <c r="AT516" s="380">
        <f t="array" aca="true" ref="AT516">INDEX(KM_PCT,MATCH($A516,'Knowledge - Percentages'!$B:$B,0),'Data - Knowledge'!AT$8)/100</f>
        <v>0.22699999999999998</v>
      </c>
      <c r="AU516" s="380">
        <f t="array" aca="true" ref="AU516">INDEX(KM_PCT,MATCH($A516,'Knowledge - Percentages'!$B:$B,0),'Data - Knowledge'!AU$8)/100</f>
        <v>0.20199999999999999</v>
      </c>
      <c r="AV516" s="380">
        <f t="array" aca="true" ref="AV516">INDEX(KM_PCT,MATCH($A516,'Knowledge - Percentages'!$B:$B,0),'Data - Knowledge'!AV$8)/100</f>
        <v>0.195</v>
      </c>
      <c r="AW516" s="380">
        <f t="array" aca="true" ref="AW516">INDEX(KM_PCT,MATCH($A516,'Knowledge - Percentages'!$B:$B,0),'Data - Knowledge'!AW$8)/100</f>
        <v>0.195</v>
      </c>
      <c r="AX516" s="380">
        <f t="array" aca="true" ref="AX516">INDEX(KM_PCT,MATCH($A516,'Knowledge - Percentages'!$B:$B,0),'Data - Knowledge'!AX$8)/100</f>
        <v>0.22899999999999998</v>
      </c>
      <c r="AY516" s="380">
        <f t="array" aca="true" ref="AY516">INDEX(KM_PCT,MATCH($A516,'Knowledge - Percentages'!$B:$B,0),'Data - Knowledge'!AY$8)/100</f>
        <v>0.187</v>
      </c>
      <c r="AZ516" s="380">
        <f t="array" aca="true" ref="AZ516">INDEX(KM_PCT,MATCH($A516,'Knowledge - Percentages'!$B:$B,0),'Data - Knowledge'!AZ$8)/100</f>
        <v>0.17600000000000002</v>
      </c>
      <c r="BA516" s="380">
        <f t="array" aca="true" ref="BA516">INDEX(KM_PCT,MATCH($A516,'Knowledge - Percentages'!$B:$B,0),'Data - Knowledge'!BA$8)/100</f>
        <v>0.187</v>
      </c>
      <c r="BB516" s="380">
        <f t="array" aca="true" ref="BB516">INDEX(KM_PCT,MATCH($A516,'Knowledge - Percentages'!$B:$B,0),'Data - Knowledge'!BB$8)/100</f>
        <v>0.187</v>
      </c>
      <c r="BC516" s="380">
        <f t="array" aca="true" ref="BC516">INDEX(KM_PCT,MATCH($A516,'Knowledge - Percentages'!$B:$B,0),'Data - Knowledge'!BC$8)/100</f>
        <v>0.193</v>
      </c>
      <c r="BD516" s="380">
        <f t="array" aca="true" ref="BD516">INDEX(KM_PCT,MATCH($A516,'Knowledge - Percentages'!$B:$B,0),'Data - Knowledge'!BD$8)/100</f>
        <v>0.193</v>
      </c>
      <c r="BE516" s="380">
        <f t="array" aca="true" ref="BE516">INDEX(KM_PCT,MATCH($A516,'Knowledge - Percentages'!$B:$B,0),'Data - Knowledge'!BE$8)/100</f>
        <v>0.19</v>
      </c>
      <c r="BF516" s="380">
        <f t="array" aca="true" ref="BF516">INDEX(KM_PCT,MATCH($A516,'Knowledge - Percentages'!$B:$B,0),'Data - Knowledge'!BF$8)/100</f>
        <v>0.193</v>
      </c>
      <c r="BG516" s="380">
        <f t="array" aca="true" ref="BG516">INDEX(KM_PCT,MATCH($A516,'Knowledge - Percentages'!$B:$B,0),'Data - Knowledge'!BG$8)/100</f>
        <v>0.2</v>
      </c>
      <c r="BH516" s="380">
        <f t="array" aca="true" ref="BH516">INDEX(KM_PCT,MATCH($A516,'Knowledge - Percentages'!$B:$B,0),'Data - Knowledge'!BH$8)/100</f>
        <v>0.2</v>
      </c>
      <c r="BI516" s="380">
        <f t="array" aca="true" ref="BI516">INDEX(KM_PCT,MATCH($A516,'Knowledge - Percentages'!$B:$B,0),'Data - Knowledge'!BI$8)/100</f>
        <v>0.2</v>
      </c>
      <c r="BJ516" s="380">
        <f t="array" aca="true" ref="BJ516">INDEX(KM_PCT,MATCH($A516,'Knowledge - Percentages'!$B:$B,0),'Data - Knowledge'!BJ$8)/100</f>
        <v>0.20199999999999999</v>
      </c>
      <c r="BK516" s="380">
        <f t="array" aca="true" ref="BK516">INDEX(KM_PCT,MATCH($A516,'Knowledge - Percentages'!$B:$B,0),'Data - Knowledge'!BK$8)/100</f>
        <v>0.20199999999999999</v>
      </c>
      <c r="BL516" s="380">
        <f t="array" aca="true" ref="BL516">INDEX(KM_PCT,MATCH($A516,'Knowledge - Percentages'!$B:$B,0),'Data - Knowledge'!BL$8)/100</f>
        <v>0.22</v>
      </c>
      <c r="BM516" s="380">
        <f t="array" aca="true" ref="BM516">INDEX(KM_PCT,MATCH($A516,'Knowledge - Percentages'!$B:$B,0),'Data - Knowledge'!BM$8)/100</f>
        <v>0.20199999999999999</v>
      </c>
      <c r="BN516" s="380">
        <f t="array" aca="true" ref="BN516">INDEX(KM_PCT,MATCH($A516,'Knowledge - Percentages'!$B:$B,0),'Data - Knowledge'!BN$8)/100</f>
        <v>0.20199999999999999</v>
      </c>
      <c r="BO516" s="380">
        <f t="array" aca="true" ref="BO516">INDEX(KM_PCT,MATCH($A516,'Knowledge - Percentages'!$B:$B,0),'Data - Knowledge'!BO$8)/100</f>
        <v>0.20800000000000002</v>
      </c>
      <c r="BP516" s="380">
        <f t="array" aca="true" ref="BP516">INDEX(KM_PCT,MATCH($A516,'Knowledge - Percentages'!$B:$B,0),'Data - Knowledge'!BP$8)/100</f>
        <v>0.193</v>
      </c>
      <c r="BQ516" s="380">
        <f t="array" aca="true" ref="BQ516">INDEX(KM_PCT,MATCH($A516,'Knowledge - Percentages'!$B:$B,0),'Data - Knowledge'!BQ$8)/100</f>
        <v>0.2</v>
      </c>
    </row>
    <row r="517" spans="1:69">
      <c r="A517" t="s">
        <v>1546</v>
      </c>
      <c r="B517" t="s">
        <v>179</v>
      </c>
      <c r="C517" t="s">
        <v>707</v>
      </c>
      <c r="D517" t="s">
        <v>1547</v>
      </c>
      <c r="E517" s="373">
        <f>SUMPRODUCT($K$2:$BQ$2,$K517:$BQ517)/$J$2</f>
        <v>0.54995075757575762</v>
      </c>
      <c r="F517" s="379">
        <f>SUMPRODUCT($K$2:$BQ$2,$K517:$BQ517)</f>
        <v>145.187</v>
      </c>
      <c r="G517" s="373">
        <f>SUMPRODUCT($K$3:$BQ$3,$K517:$BQ517)/$J$3</f>
        <v>0.52105533880903476</v>
      </c>
      <c r="H517" s="379">
        <f>SUMPRODUCT($K$3:$BQ$3,$K517:$BQ517)</f>
        <v>5075.0789999999988</v>
      </c>
      <c r="I517" s="373">
        <f>CORREL($K$4:$BQ$4,$K517:$BQ517)</f>
        <v>0.055401775063164876</v>
      </c>
      <c r="J517" s="379">
        <f>$E517/$G517*100</f>
        <v>105.54555660686032</v>
      </c>
      <c r="K517" s="380">
        <f t="array" aca="true" ref="K517">INDEX(KM_PCT,MATCH($A517,'Knowledge - Percentages'!$B:$B,0),'Data - Knowledge'!K$8)/100</f>
        <v>0.665</v>
      </c>
      <c r="L517" s="380">
        <f t="array" aca="true" ref="L517">INDEX(KM_PCT,MATCH($A517,'Knowledge - Percentages'!$B:$B,0),'Data - Knowledge'!L$8)/100</f>
        <v>0.498</v>
      </c>
      <c r="M517" s="380">
        <f t="array" aca="true" ref="M517">INDEX(KM_PCT,MATCH($A517,'Knowledge - Percentages'!$B:$B,0),'Data - Knowledge'!M$8)/100</f>
        <v>0.498</v>
      </c>
      <c r="N517" s="380">
        <f t="array" aca="true" ref="N517">INDEX(KM_PCT,MATCH($A517,'Knowledge - Percentages'!$B:$B,0),'Data - Knowledge'!N$8)/100</f>
        <v>0.483</v>
      </c>
      <c r="O517" s="380">
        <f t="array" aca="true" ref="O517">INDEX(KM_PCT,MATCH($A517,'Knowledge - Percentages'!$B:$B,0),'Data - Knowledge'!O$8)/100</f>
        <v>0.505</v>
      </c>
      <c r="P517" s="380">
        <f t="array" aca="true" ref="P517">INDEX(KM_PCT,MATCH($A517,'Knowledge - Percentages'!$B:$B,0),'Data - Knowledge'!P$8)/100</f>
        <v>0.519</v>
      </c>
      <c r="Q517" s="380">
        <f t="array" aca="true" ref="Q517">INDEX(KM_PCT,MATCH($A517,'Knowledge - Percentages'!$B:$B,0),'Data - Knowledge'!Q$8)/100</f>
        <v>0.48</v>
      </c>
      <c r="R517" s="380">
        <f t="array" aca="true" ref="R517">INDEX(KM_PCT,MATCH($A517,'Knowledge - Percentages'!$B:$B,0),'Data - Knowledge'!R$8)/100</f>
        <v>0.47</v>
      </c>
      <c r="S517" s="380">
        <f t="array" aca="true" ref="S517">INDEX(KM_PCT,MATCH($A517,'Knowledge - Percentages'!$B:$B,0),'Data - Knowledge'!S$8)/100</f>
        <v>0.498</v>
      </c>
      <c r="T517" s="380">
        <f t="array" aca="true" ref="T517">INDEX(KM_PCT,MATCH($A517,'Knowledge - Percentages'!$B:$B,0),'Data - Knowledge'!T$8)/100</f>
        <v>0.498</v>
      </c>
      <c r="U517" s="380">
        <f t="array" aca="true" ref="U517">INDEX(KM_PCT,MATCH($A517,'Knowledge - Percentages'!$B:$B,0),'Data - Knowledge'!U$8)/100</f>
        <v>0.498</v>
      </c>
      <c r="V517" s="380">
        <f t="array" aca="true" ref="V517">INDEX(KM_PCT,MATCH($A517,'Knowledge - Percentages'!$B:$B,0),'Data - Knowledge'!V$8)/100</f>
        <v>0.478</v>
      </c>
      <c r="W517" s="380">
        <f t="array" aca="true" ref="W517">INDEX(KM_PCT,MATCH($A517,'Knowledge - Percentages'!$B:$B,0),'Data - Knowledge'!W$8)/100</f>
        <v>0.498</v>
      </c>
      <c r="X517" s="380">
        <f t="array" aca="true" ref="X517">INDEX(KM_PCT,MATCH($A517,'Knowledge - Percentages'!$B:$B,0),'Data - Knowledge'!X$8)/100</f>
        <v>0.555</v>
      </c>
      <c r="Y517" s="380">
        <f t="array" aca="true" ref="Y517">INDEX(KM_PCT,MATCH($A517,'Knowledge - Percentages'!$B:$B,0),'Data - Knowledge'!Y$8)/100</f>
        <v>0.555</v>
      </c>
      <c r="Z517" s="380">
        <f t="array" aca="true" ref="Z517">INDEX(KM_PCT,MATCH($A517,'Knowledge - Percentages'!$B:$B,0),'Data - Knowledge'!Z$8)/100</f>
        <v>0.555</v>
      </c>
      <c r="AA517" s="380">
        <f t="array" aca="true" ref="AA517">INDEX(KM_PCT,MATCH($A517,'Knowledge - Percentages'!$B:$B,0),'Data - Knowledge'!AA$8)/100</f>
        <v>0.56</v>
      </c>
      <c r="AB517" s="380">
        <f t="array" aca="true" ref="AB517">INDEX(KM_PCT,MATCH($A517,'Knowledge - Percentages'!$B:$B,0),'Data - Knowledge'!AB$8)/100</f>
        <v>0.555</v>
      </c>
      <c r="AC517" s="380">
        <f t="array" aca="true" ref="AC517">INDEX(KM_PCT,MATCH($A517,'Knowledge - Percentages'!$B:$B,0),'Data - Knowledge'!AC$8)/100</f>
        <v>0.55799999999999994</v>
      </c>
      <c r="AD517" s="380">
        <f t="array" aca="true" ref="AD517">INDEX(KM_PCT,MATCH($A517,'Knowledge - Percentages'!$B:$B,0),'Data - Knowledge'!AD$8)/100</f>
        <v>0.555</v>
      </c>
      <c r="AE517" s="380">
        <f t="array" aca="true" ref="AE517">INDEX(KM_PCT,MATCH($A517,'Knowledge - Percentages'!$B:$B,0),'Data - Knowledge'!AE$8)/100</f>
        <v>0.498</v>
      </c>
      <c r="AF517" s="380">
        <f t="array" aca="true" ref="AF517">INDEX(KM_PCT,MATCH($A517,'Knowledge - Percentages'!$B:$B,0),'Data - Knowledge'!AF$8)/100</f>
        <v>0.488</v>
      </c>
      <c r="AG517" s="380">
        <f t="array" aca="true" ref="AG517">INDEX(KM_PCT,MATCH($A517,'Knowledge - Percentages'!$B:$B,0),'Data - Knowledge'!AG$8)/100</f>
        <v>0.5</v>
      </c>
      <c r="AH517" s="380">
        <f t="array" aca="true" ref="AH517">INDEX(KM_PCT,MATCH($A517,'Knowledge - Percentages'!$B:$B,0),'Data - Knowledge'!AH$8)/100</f>
        <v>0.506</v>
      </c>
      <c r="AI517" s="380">
        <f t="array" aca="true" ref="AI517">INDEX(KM_PCT,MATCH($A517,'Knowledge - Percentages'!$B:$B,0),'Data - Knowledge'!AI$8)/100</f>
        <v>0.534</v>
      </c>
      <c r="AJ517" s="380">
        <f t="array" aca="true" ref="AJ517">INDEX(KM_PCT,MATCH($A517,'Knowledge - Percentages'!$B:$B,0),'Data - Knowledge'!AJ$8)/100</f>
        <v>0.517</v>
      </c>
      <c r="AK517" s="380">
        <f t="array" aca="true" ref="AK517">INDEX(KM_PCT,MATCH($A517,'Knowledge - Percentages'!$B:$B,0),'Data - Knowledge'!AK$8)/100</f>
        <v>0.527</v>
      </c>
      <c r="AL517" s="380">
        <f t="array" aca="true" ref="AL517">INDEX(KM_PCT,MATCH($A517,'Knowledge - Percentages'!$B:$B,0),'Data - Knowledge'!AL$8)/100</f>
        <v>0.53799999999999992</v>
      </c>
      <c r="AM517" s="380">
        <f t="array" aca="true" ref="AM517">INDEX(KM_PCT,MATCH($A517,'Knowledge - Percentages'!$B:$B,0),'Data - Knowledge'!AM$8)/100</f>
        <v>0.527</v>
      </c>
      <c r="AN517" s="380">
        <f t="array" aca="true" ref="AN517">INDEX(KM_PCT,MATCH($A517,'Knowledge - Percentages'!$B:$B,0),'Data - Knowledge'!AN$8)/100</f>
        <v>0.499</v>
      </c>
      <c r="AO517" s="380">
        <f t="array" aca="true" ref="AO517">INDEX(KM_PCT,MATCH($A517,'Knowledge - Percentages'!$B:$B,0),'Data - Knowledge'!AO$8)/100</f>
        <v>0.501</v>
      </c>
      <c r="AP517" s="380">
        <f t="array" aca="true" ref="AP517">INDEX(KM_PCT,MATCH($A517,'Knowledge - Percentages'!$B:$B,0),'Data - Knowledge'!AP$8)/100</f>
        <v>0.54799999999999993</v>
      </c>
      <c r="AQ517" s="380">
        <f t="array" aca="true" ref="AQ517">INDEX(KM_PCT,MATCH($A517,'Knowledge - Percentages'!$B:$B,0),'Data - Knowledge'!AQ$8)/100</f>
        <v>0.56700000000000006</v>
      </c>
      <c r="AR517" s="380">
        <f t="array" aca="true" ref="AR517">INDEX(KM_PCT,MATCH($A517,'Knowledge - Percentages'!$B:$B,0),'Data - Knowledge'!AR$8)/100</f>
        <v>0.71200000000000008</v>
      </c>
      <c r="AS517" s="380">
        <f t="array" aca="true" ref="AS517">INDEX(KM_PCT,MATCH($A517,'Knowledge - Percentages'!$B:$B,0),'Data - Knowledge'!AS$8)/100</f>
        <v>0.68</v>
      </c>
      <c r="AT517" s="380">
        <f t="array" aca="true" ref="AT517">INDEX(KM_PCT,MATCH($A517,'Knowledge - Percentages'!$B:$B,0),'Data - Knowledge'!AT$8)/100</f>
        <v>0.616</v>
      </c>
      <c r="AU517" s="380">
        <f t="array" aca="true" ref="AU517">INDEX(KM_PCT,MATCH($A517,'Knowledge - Percentages'!$B:$B,0),'Data - Knowledge'!AU$8)/100</f>
        <v>0.57200000000000006</v>
      </c>
      <c r="AV517" s="380">
        <f t="array" aca="true" ref="AV517">INDEX(KM_PCT,MATCH($A517,'Knowledge - Percentages'!$B:$B,0),'Data - Knowledge'!AV$8)/100</f>
        <v>0.563</v>
      </c>
      <c r="AW517" s="380">
        <f t="array" aca="true" ref="AW517">INDEX(KM_PCT,MATCH($A517,'Knowledge - Percentages'!$B:$B,0),'Data - Knowledge'!AW$8)/100</f>
        <v>0.563</v>
      </c>
      <c r="AX517" s="380">
        <f t="array" aca="true" ref="AX517">INDEX(KM_PCT,MATCH($A517,'Knowledge - Percentages'!$B:$B,0),'Data - Knowledge'!AX$8)/100</f>
        <v>0.563</v>
      </c>
      <c r="AY517" s="380">
        <f t="array" aca="true" ref="AY517">INDEX(KM_PCT,MATCH($A517,'Knowledge - Percentages'!$B:$B,0),'Data - Knowledge'!AY$8)/100</f>
        <v>0.562</v>
      </c>
      <c r="AZ517" s="380">
        <f t="array" aca="true" ref="AZ517">INDEX(KM_PCT,MATCH($A517,'Knowledge - Percentages'!$B:$B,0),'Data - Knowledge'!AZ$8)/100</f>
        <v>0.569</v>
      </c>
      <c r="BA517" s="380">
        <f t="array" aca="true" ref="BA517">INDEX(KM_PCT,MATCH($A517,'Knowledge - Percentages'!$B:$B,0),'Data - Knowledge'!BA$8)/100</f>
        <v>0.562</v>
      </c>
      <c r="BB517" s="380">
        <f t="array" aca="true" ref="BB517">INDEX(KM_PCT,MATCH($A517,'Knowledge - Percentages'!$B:$B,0),'Data - Knowledge'!BB$8)/100</f>
        <v>0.561</v>
      </c>
      <c r="BC517" s="380">
        <f t="array" aca="true" ref="BC517">INDEX(KM_PCT,MATCH($A517,'Knowledge - Percentages'!$B:$B,0),'Data - Knowledge'!BC$8)/100</f>
        <v>0.47200000000000003</v>
      </c>
      <c r="BD517" s="380">
        <f t="array" aca="true" ref="BD517">INDEX(KM_PCT,MATCH($A517,'Knowledge - Percentages'!$B:$B,0),'Data - Knowledge'!BD$8)/100</f>
        <v>0.535</v>
      </c>
      <c r="BE517" s="380">
        <f t="array" aca="true" ref="BE517">INDEX(KM_PCT,MATCH($A517,'Knowledge - Percentages'!$B:$B,0),'Data - Knowledge'!BE$8)/100</f>
        <v>0.535</v>
      </c>
      <c r="BF517" s="380">
        <f t="array" aca="true" ref="BF517">INDEX(KM_PCT,MATCH($A517,'Knowledge - Percentages'!$B:$B,0),'Data - Knowledge'!BF$8)/100</f>
        <v>0.535</v>
      </c>
      <c r="BG517" s="380">
        <f t="array" aca="true" ref="BG517">INDEX(KM_PCT,MATCH($A517,'Knowledge - Percentages'!$B:$B,0),'Data - Knowledge'!BG$8)/100</f>
        <v>0.588</v>
      </c>
      <c r="BH517" s="380">
        <f t="array" aca="true" ref="BH517">INDEX(KM_PCT,MATCH($A517,'Knowledge - Percentages'!$B:$B,0),'Data - Knowledge'!BH$8)/100</f>
        <v>0.588</v>
      </c>
      <c r="BI517" s="380">
        <f t="array" aca="true" ref="BI517">INDEX(KM_PCT,MATCH($A517,'Knowledge - Percentages'!$B:$B,0),'Data - Knowledge'!BI$8)/100</f>
        <v>0.588</v>
      </c>
      <c r="BJ517" s="380">
        <f t="array" aca="true" ref="BJ517">INDEX(KM_PCT,MATCH($A517,'Knowledge - Percentages'!$B:$B,0),'Data - Knowledge'!BJ$8)/100</f>
        <v>0.565</v>
      </c>
      <c r="BK517" s="380">
        <f t="array" aca="true" ref="BK517">INDEX(KM_PCT,MATCH($A517,'Knowledge - Percentages'!$B:$B,0),'Data - Knowledge'!BK$8)/100</f>
        <v>0.57100000000000006</v>
      </c>
      <c r="BL517" s="380">
        <f t="array" aca="true" ref="BL517">INDEX(KM_PCT,MATCH($A517,'Knowledge - Percentages'!$B:$B,0),'Data - Knowledge'!BL$8)/100</f>
        <v>0.57100000000000006</v>
      </c>
      <c r="BM517" s="380">
        <f t="array" aca="true" ref="BM517">INDEX(KM_PCT,MATCH($A517,'Knowledge - Percentages'!$B:$B,0),'Data - Knowledge'!BM$8)/100</f>
        <v>0.575</v>
      </c>
      <c r="BN517" s="380">
        <f t="array" aca="true" ref="BN517">INDEX(KM_PCT,MATCH($A517,'Knowledge - Percentages'!$B:$B,0),'Data - Knowledge'!BN$8)/100</f>
        <v>0.583</v>
      </c>
      <c r="BO517" s="380">
        <f t="array" aca="true" ref="BO517">INDEX(KM_PCT,MATCH($A517,'Knowledge - Percentages'!$B:$B,0),'Data - Knowledge'!BO$8)/100</f>
        <v>0.57200000000000006</v>
      </c>
      <c r="BP517" s="380">
        <f t="array" aca="true" ref="BP517">INDEX(KM_PCT,MATCH($A517,'Knowledge - Percentages'!$B:$B,0),'Data - Knowledge'!BP$8)/100</f>
        <v>0.56700000000000006</v>
      </c>
      <c r="BQ517" s="380">
        <f t="array" aca="true" ref="BQ517">INDEX(KM_PCT,MATCH($A517,'Knowledge - Percentages'!$B:$B,0),'Data - Knowledge'!BQ$8)/100</f>
        <v>0.54299999999999993</v>
      </c>
    </row>
    <row r="518" spans="1:69">
      <c r="A518" t="s">
        <v>1548</v>
      </c>
      <c r="B518" t="s">
        <v>179</v>
      </c>
      <c r="C518" t="s">
        <v>707</v>
      </c>
      <c r="D518" t="s">
        <v>1549</v>
      </c>
      <c r="E518" s="373">
        <f>SUMPRODUCT($K$2:$BQ$2,$K518:$BQ518)/$J$2</f>
        <v>0.37371212121212122</v>
      </c>
      <c r="F518" s="379">
        <f>SUMPRODUCT($K$2:$BQ$2,$K518:$BQ518)</f>
        <v>98.66</v>
      </c>
      <c r="G518" s="373">
        <f>SUMPRODUCT($K$3:$BQ$3,$K518:$BQ518)/$J$3</f>
        <v>0.37704394250513346</v>
      </c>
      <c r="H518" s="379">
        <f>SUMPRODUCT($K$3:$BQ$3,$K518:$BQ518)</f>
        <v>3672.408</v>
      </c>
      <c r="I518" s="373">
        <f>CORREL($K$4:$BQ$4,$K518:$BQ518)</f>
        <v>-0.0089828609681142368</v>
      </c>
      <c r="J518" s="379">
        <f>$E518/$G518*100</f>
        <v>99.116330772780714</v>
      </c>
      <c r="K518" s="380">
        <f t="array" aca="true" ref="K518">INDEX(KM_PCT,MATCH($A518,'Knowledge - Percentages'!$B:$B,0),'Data - Knowledge'!K$8)/100</f>
        <v>0.375</v>
      </c>
      <c r="L518" s="380">
        <f t="array" aca="true" ref="L518">INDEX(KM_PCT,MATCH($A518,'Knowledge - Percentages'!$B:$B,0),'Data - Knowledge'!L$8)/100</f>
        <v>0.498</v>
      </c>
      <c r="M518" s="380">
        <f t="array" aca="true" ref="M518">INDEX(KM_PCT,MATCH($A518,'Knowledge - Percentages'!$B:$B,0),'Data - Knowledge'!M$8)/100</f>
        <v>0.375</v>
      </c>
      <c r="N518" s="380">
        <f t="array" aca="true" ref="N518">INDEX(KM_PCT,MATCH($A518,'Knowledge - Percentages'!$B:$B,0),'Data - Knowledge'!N$8)/100</f>
        <v>0.374</v>
      </c>
      <c r="O518" s="380">
        <f t="array" aca="true" ref="O518">INDEX(KM_PCT,MATCH($A518,'Knowledge - Percentages'!$B:$B,0),'Data - Knowledge'!O$8)/100</f>
        <v>0.376</v>
      </c>
      <c r="P518" s="380">
        <f t="array" aca="true" ref="P518">INDEX(KM_PCT,MATCH($A518,'Knowledge - Percentages'!$B:$B,0),'Data - Knowledge'!P$8)/100</f>
        <v>0.381</v>
      </c>
      <c r="Q518" s="380">
        <f t="array" aca="true" ref="Q518">INDEX(KM_PCT,MATCH($A518,'Knowledge - Percentages'!$B:$B,0),'Data - Knowledge'!Q$8)/100</f>
        <v>0.36700000000000005</v>
      </c>
      <c r="R518" s="380">
        <f t="array" aca="true" ref="R518">INDEX(KM_PCT,MATCH($A518,'Knowledge - Percentages'!$B:$B,0),'Data - Knowledge'!R$8)/100</f>
        <v>0.376</v>
      </c>
      <c r="S518" s="380">
        <f t="array" aca="true" ref="S518">INDEX(KM_PCT,MATCH($A518,'Knowledge - Percentages'!$B:$B,0),'Data - Knowledge'!S$8)/100</f>
        <v>0.401</v>
      </c>
      <c r="T518" s="380">
        <f t="array" aca="true" ref="T518">INDEX(KM_PCT,MATCH($A518,'Knowledge - Percentages'!$B:$B,0),'Data - Knowledge'!T$8)/100</f>
        <v>0.373</v>
      </c>
      <c r="U518" s="380">
        <f t="array" aca="true" ref="U518">INDEX(KM_PCT,MATCH($A518,'Knowledge - Percentages'!$B:$B,0),'Data - Knowledge'!U$8)/100</f>
        <v>0.373</v>
      </c>
      <c r="V518" s="380">
        <f t="array" aca="true" ref="V518">INDEX(KM_PCT,MATCH($A518,'Knowledge - Percentages'!$B:$B,0),'Data - Knowledge'!V$8)/100</f>
        <v>0.373</v>
      </c>
      <c r="W518" s="380">
        <f t="array" aca="true" ref="W518">INDEX(KM_PCT,MATCH($A518,'Knowledge - Percentages'!$B:$B,0),'Data - Knowledge'!W$8)/100</f>
        <v>0.371</v>
      </c>
      <c r="X518" s="380">
        <f t="array" aca="true" ref="X518">INDEX(KM_PCT,MATCH($A518,'Knowledge - Percentages'!$B:$B,0),'Data - Knowledge'!X$8)/100</f>
        <v>0.375</v>
      </c>
      <c r="Y518" s="380">
        <f t="array" aca="true" ref="Y518">INDEX(KM_PCT,MATCH($A518,'Knowledge - Percentages'!$B:$B,0),'Data - Knowledge'!Y$8)/100</f>
        <v>0.375</v>
      </c>
      <c r="Z518" s="380">
        <f t="array" aca="true" ref="Z518">INDEX(KM_PCT,MATCH($A518,'Knowledge - Percentages'!$B:$B,0),'Data - Knowledge'!Z$8)/100</f>
        <v>0.41100000000000003</v>
      </c>
      <c r="AA518" s="380">
        <f t="array" aca="true" ref="AA518">INDEX(KM_PCT,MATCH($A518,'Knowledge - Percentages'!$B:$B,0),'Data - Knowledge'!AA$8)/100</f>
        <v>0.375</v>
      </c>
      <c r="AB518" s="380">
        <f t="array" aca="true" ref="AB518">INDEX(KM_PCT,MATCH($A518,'Knowledge - Percentages'!$B:$B,0),'Data - Knowledge'!AB$8)/100</f>
        <v>0.36</v>
      </c>
      <c r="AC518" s="380">
        <f t="array" aca="true" ref="AC518">INDEX(KM_PCT,MATCH($A518,'Knowledge - Percentages'!$B:$B,0),'Data - Knowledge'!AC$8)/100</f>
        <v>0.36</v>
      </c>
      <c r="AD518" s="380">
        <f t="array" aca="true" ref="AD518">INDEX(KM_PCT,MATCH($A518,'Knowledge - Percentages'!$B:$B,0),'Data - Knowledge'!AD$8)/100</f>
        <v>0.32899999999999996</v>
      </c>
      <c r="AE518" s="380">
        <f t="array" aca="true" ref="AE518">INDEX(KM_PCT,MATCH($A518,'Knowledge - Percentages'!$B:$B,0),'Data - Knowledge'!AE$8)/100</f>
        <v>0.40700000000000003</v>
      </c>
      <c r="AF518" s="380">
        <f t="array" aca="true" ref="AF518">INDEX(KM_PCT,MATCH($A518,'Knowledge - Percentages'!$B:$B,0),'Data - Knowledge'!AF$8)/100</f>
        <v>0.392</v>
      </c>
      <c r="AG518" s="380">
        <f t="array" aca="true" ref="AG518">INDEX(KM_PCT,MATCH($A518,'Knowledge - Percentages'!$B:$B,0),'Data - Knowledge'!AG$8)/100</f>
        <v>0.38299999999999995</v>
      </c>
      <c r="AH518" s="380">
        <f t="array" aca="true" ref="AH518">INDEX(KM_PCT,MATCH($A518,'Knowledge - Percentages'!$B:$B,0),'Data - Knowledge'!AH$8)/100</f>
        <v>0.38299999999999995</v>
      </c>
      <c r="AI518" s="380">
        <f t="array" aca="true" ref="AI518">INDEX(KM_PCT,MATCH($A518,'Knowledge - Percentages'!$B:$B,0),'Data - Knowledge'!AI$8)/100</f>
        <v>0.38299999999999995</v>
      </c>
      <c r="AJ518" s="380">
        <f t="array" aca="true" ref="AJ518">INDEX(KM_PCT,MATCH($A518,'Knowledge - Percentages'!$B:$B,0),'Data - Knowledge'!AJ$8)/100</f>
        <v>0.395</v>
      </c>
      <c r="AK518" s="380">
        <f t="array" aca="true" ref="AK518">INDEX(KM_PCT,MATCH($A518,'Knowledge - Percentages'!$B:$B,0),'Data - Knowledge'!AK$8)/100</f>
        <v>0.389</v>
      </c>
      <c r="AL518" s="380">
        <f t="array" aca="true" ref="AL518">INDEX(KM_PCT,MATCH($A518,'Knowledge - Percentages'!$B:$B,0),'Data - Knowledge'!AL$8)/100</f>
        <v>0.391</v>
      </c>
      <c r="AM518" s="380">
        <f t="array" aca="true" ref="AM518">INDEX(KM_PCT,MATCH($A518,'Knowledge - Percentages'!$B:$B,0),'Data - Knowledge'!AM$8)/100</f>
        <v>0.389</v>
      </c>
      <c r="AN518" s="380">
        <f t="array" aca="true" ref="AN518">INDEX(KM_PCT,MATCH($A518,'Knowledge - Percentages'!$B:$B,0),'Data - Knowledge'!AN$8)/100</f>
        <v>0.368</v>
      </c>
      <c r="AO518" s="380">
        <f t="array" aca="true" ref="AO518">INDEX(KM_PCT,MATCH($A518,'Knowledge - Percentages'!$B:$B,0),'Data - Knowledge'!AO$8)/100</f>
        <v>0.371</v>
      </c>
      <c r="AP518" s="380">
        <f t="array" aca="true" ref="AP518">INDEX(KM_PCT,MATCH($A518,'Knowledge - Percentages'!$B:$B,0),'Data - Knowledge'!AP$8)/100</f>
        <v>0.38299999999999995</v>
      </c>
      <c r="AQ518" s="380">
        <f t="array" aca="true" ref="AQ518">INDEX(KM_PCT,MATCH($A518,'Knowledge - Percentages'!$B:$B,0),'Data - Knowledge'!AQ$8)/100</f>
        <v>0.38299999999999995</v>
      </c>
      <c r="AR518" s="380">
        <f t="array" aca="true" ref="AR518">INDEX(KM_PCT,MATCH($A518,'Knowledge - Percentages'!$B:$B,0),'Data - Knowledge'!AR$8)/100</f>
        <v>0.365</v>
      </c>
      <c r="AS518" s="380">
        <f t="array" aca="true" ref="AS518">INDEX(KM_PCT,MATCH($A518,'Knowledge - Percentages'!$B:$B,0),'Data - Knowledge'!AS$8)/100</f>
        <v>0.365</v>
      </c>
      <c r="AT518" s="380">
        <f t="array" aca="true" ref="AT518">INDEX(KM_PCT,MATCH($A518,'Knowledge - Percentages'!$B:$B,0),'Data - Knowledge'!AT$8)/100</f>
        <v>0.359</v>
      </c>
      <c r="AU518" s="380">
        <f t="array" aca="true" ref="AU518">INDEX(KM_PCT,MATCH($A518,'Knowledge - Percentages'!$B:$B,0),'Data - Knowledge'!AU$8)/100</f>
        <v>0.376</v>
      </c>
      <c r="AV518" s="380">
        <f t="array" aca="true" ref="AV518">INDEX(KM_PCT,MATCH($A518,'Knowledge - Percentages'!$B:$B,0),'Data - Knowledge'!AV$8)/100</f>
        <v>0.384</v>
      </c>
      <c r="AW518" s="380">
        <f t="array" aca="true" ref="AW518">INDEX(KM_PCT,MATCH($A518,'Knowledge - Percentages'!$B:$B,0),'Data - Knowledge'!AW$8)/100</f>
        <v>0.376</v>
      </c>
      <c r="AX518" s="380">
        <f t="array" aca="true" ref="AX518">INDEX(KM_PCT,MATCH($A518,'Knowledge - Percentages'!$B:$B,0),'Data - Knowledge'!AX$8)/100</f>
        <v>0.341</v>
      </c>
      <c r="AY518" s="380">
        <f t="array" aca="true" ref="AY518">INDEX(KM_PCT,MATCH($A518,'Knowledge - Percentages'!$B:$B,0),'Data - Knowledge'!AY$8)/100</f>
        <v>0.387</v>
      </c>
      <c r="AZ518" s="380">
        <f t="array" aca="true" ref="AZ518">INDEX(KM_PCT,MATCH($A518,'Knowledge - Percentages'!$B:$B,0),'Data - Knowledge'!AZ$8)/100</f>
        <v>0.387</v>
      </c>
      <c r="BA518" s="380">
        <f t="array" aca="true" ref="BA518">INDEX(KM_PCT,MATCH($A518,'Knowledge - Percentages'!$B:$B,0),'Data - Knowledge'!BA$8)/100</f>
        <v>0.387</v>
      </c>
      <c r="BB518" s="380">
        <f t="array" aca="true" ref="BB518">INDEX(KM_PCT,MATCH($A518,'Knowledge - Percentages'!$B:$B,0),'Data - Knowledge'!BB$8)/100</f>
        <v>0.39399999999999996</v>
      </c>
      <c r="BC518" s="380">
        <f t="array" aca="true" ref="BC518">INDEX(KM_PCT,MATCH($A518,'Knowledge - Percentages'!$B:$B,0),'Data - Knowledge'!BC$8)/100</f>
        <v>0.325</v>
      </c>
      <c r="BD518" s="380">
        <f t="array" aca="true" ref="BD518">INDEX(KM_PCT,MATCH($A518,'Knowledge - Percentages'!$B:$B,0),'Data - Knowledge'!BD$8)/100</f>
        <v>0.33399999999999996</v>
      </c>
      <c r="BE518" s="380">
        <f t="array" aca="true" ref="BE518">INDEX(KM_PCT,MATCH($A518,'Knowledge - Percentages'!$B:$B,0),'Data - Knowledge'!BE$8)/100</f>
        <v>0.369</v>
      </c>
      <c r="BF518" s="380">
        <f t="array" aca="true" ref="BF518">INDEX(KM_PCT,MATCH($A518,'Knowledge - Percentages'!$B:$B,0),'Data - Knowledge'!BF$8)/100</f>
        <v>0.366</v>
      </c>
      <c r="BG518" s="380">
        <f t="array" aca="true" ref="BG518">INDEX(KM_PCT,MATCH($A518,'Knowledge - Percentages'!$B:$B,0),'Data - Knowledge'!BG$8)/100</f>
        <v>0.35100000000000003</v>
      </c>
      <c r="BH518" s="380">
        <f t="array" aca="true" ref="BH518">INDEX(KM_PCT,MATCH($A518,'Knowledge - Percentages'!$B:$B,0),'Data - Knowledge'!BH$8)/100</f>
        <v>0.36700000000000005</v>
      </c>
      <c r="BI518" s="380">
        <f t="array" aca="true" ref="BI518">INDEX(KM_PCT,MATCH($A518,'Knowledge - Percentages'!$B:$B,0),'Data - Knowledge'!BI$8)/100</f>
        <v>0.36200000000000004</v>
      </c>
      <c r="BJ518" s="380">
        <f t="array" aca="true" ref="BJ518">INDEX(KM_PCT,MATCH($A518,'Knowledge - Percentages'!$B:$B,0),'Data - Knowledge'!BJ$8)/100</f>
        <v>0.36200000000000004</v>
      </c>
      <c r="BK518" s="380">
        <f t="array" aca="true" ref="BK518">INDEX(KM_PCT,MATCH($A518,'Knowledge - Percentages'!$B:$B,0),'Data - Knowledge'!BK$8)/100</f>
        <v>0.32899999999999996</v>
      </c>
      <c r="BL518" s="380">
        <f t="array" aca="true" ref="BL518">INDEX(KM_PCT,MATCH($A518,'Knowledge - Percentages'!$B:$B,0),'Data - Knowledge'!BL$8)/100</f>
        <v>0.345</v>
      </c>
      <c r="BM518" s="380">
        <f t="array" aca="true" ref="BM518">INDEX(KM_PCT,MATCH($A518,'Knowledge - Percentages'!$B:$B,0),'Data - Knowledge'!BM$8)/100</f>
        <v>0.36200000000000004</v>
      </c>
      <c r="BN518" s="380">
        <f t="array" aca="true" ref="BN518">INDEX(KM_PCT,MATCH($A518,'Knowledge - Percentages'!$B:$B,0),'Data - Knowledge'!BN$8)/100</f>
        <v>0.38299999999999995</v>
      </c>
      <c r="BO518" s="380">
        <f t="array" aca="true" ref="BO518">INDEX(KM_PCT,MATCH($A518,'Knowledge - Percentages'!$B:$B,0),'Data - Knowledge'!BO$8)/100</f>
        <v>0.373</v>
      </c>
      <c r="BP518" s="380">
        <f t="array" aca="true" ref="BP518">INDEX(KM_PCT,MATCH($A518,'Knowledge - Percentages'!$B:$B,0),'Data - Knowledge'!BP$8)/100</f>
        <v>0.36200000000000004</v>
      </c>
      <c r="BQ518" s="380">
        <f t="array" aca="true" ref="BQ518">INDEX(KM_PCT,MATCH($A518,'Knowledge - Percentages'!$B:$B,0),'Data - Knowledge'!BQ$8)/100</f>
        <v>0.348</v>
      </c>
    </row>
    <row r="519" spans="1:69">
      <c r="A519" t="s">
        <v>1550</v>
      </c>
      <c r="B519" t="s">
        <v>179</v>
      </c>
      <c r="C519" t="s">
        <v>707</v>
      </c>
      <c r="D519" t="s">
        <v>1551</v>
      </c>
      <c r="E519" s="373">
        <f>SUMPRODUCT($K$2:$BQ$2,$K519:$BQ519)/$J$2</f>
        <v>0.518280303030303</v>
      </c>
      <c r="F519" s="379">
        <f>SUMPRODUCT($K$2:$BQ$2,$K519:$BQ519)</f>
        <v>136.826</v>
      </c>
      <c r="G519" s="373">
        <f>SUMPRODUCT($K$3:$BQ$3,$K519:$BQ519)/$J$3</f>
        <v>0.57916036960985628</v>
      </c>
      <c r="H519" s="379">
        <f>SUMPRODUCT($K$3:$BQ$3,$K519:$BQ519)</f>
        <v>5641.022</v>
      </c>
      <c r="I519" s="373">
        <f>CORREL($K$4:$BQ$4,$K519:$BQ519)</f>
        <v>-0.412466336494078</v>
      </c>
      <c r="J519" s="379">
        <f>$E519/$G519*100</f>
        <v>89.488219537437558</v>
      </c>
      <c r="K519" s="380">
        <f t="array" aca="true" ref="K519">INDEX(KM_PCT,MATCH($A519,'Knowledge - Percentages'!$B:$B,0),'Data - Knowledge'!K$8)/100</f>
        <v>0.67099999999999993</v>
      </c>
      <c r="L519" s="380">
        <f t="array" aca="true" ref="L519">INDEX(KM_PCT,MATCH($A519,'Knowledge - Percentages'!$B:$B,0),'Data - Knowledge'!L$8)/100</f>
        <v>0.718</v>
      </c>
      <c r="M519" s="380">
        <f t="array" aca="true" ref="M519">INDEX(KM_PCT,MATCH($A519,'Knowledge - Percentages'!$B:$B,0),'Data - Knowledge'!M$8)/100</f>
        <v>0.664</v>
      </c>
      <c r="N519" s="380">
        <f t="array" aca="true" ref="N519">INDEX(KM_PCT,MATCH($A519,'Knowledge - Percentages'!$B:$B,0),'Data - Knowledge'!N$8)/100</f>
        <v>0.648</v>
      </c>
      <c r="O519" s="380">
        <f t="array" aca="true" ref="O519">INDEX(KM_PCT,MATCH($A519,'Knowledge - Percentages'!$B:$B,0),'Data - Knowledge'!O$8)/100</f>
        <v>0.624</v>
      </c>
      <c r="P519" s="380">
        <f t="array" aca="true" ref="P519">INDEX(KM_PCT,MATCH($A519,'Knowledge - Percentages'!$B:$B,0),'Data - Knowledge'!P$8)/100</f>
        <v>0.593</v>
      </c>
      <c r="Q519" s="380">
        <f t="array" aca="true" ref="Q519">INDEX(KM_PCT,MATCH($A519,'Knowledge - Percentages'!$B:$B,0),'Data - Knowledge'!Q$8)/100</f>
        <v>0.614</v>
      </c>
      <c r="R519" s="380">
        <f t="array" aca="true" ref="R519">INDEX(KM_PCT,MATCH($A519,'Knowledge - Percentages'!$B:$B,0),'Data - Knowledge'!R$8)/100</f>
        <v>0.614</v>
      </c>
      <c r="S519" s="380">
        <f t="array" aca="true" ref="S519">INDEX(KM_PCT,MATCH($A519,'Knowledge - Percentages'!$B:$B,0),'Data - Knowledge'!S$8)/100</f>
        <v>0.614</v>
      </c>
      <c r="T519" s="380">
        <f t="array" aca="true" ref="T519">INDEX(KM_PCT,MATCH($A519,'Knowledge - Percentages'!$B:$B,0),'Data - Knowledge'!T$8)/100</f>
        <v>0.606</v>
      </c>
      <c r="U519" s="380">
        <f t="array" aca="true" ref="U519">INDEX(KM_PCT,MATCH($A519,'Knowledge - Percentages'!$B:$B,0),'Data - Knowledge'!U$8)/100</f>
        <v>0.606</v>
      </c>
      <c r="V519" s="380">
        <f t="array" aca="true" ref="V519">INDEX(KM_PCT,MATCH($A519,'Knowledge - Percentages'!$B:$B,0),'Data - Knowledge'!V$8)/100</f>
        <v>0.606</v>
      </c>
      <c r="W519" s="380">
        <f t="array" aca="true" ref="W519">INDEX(KM_PCT,MATCH($A519,'Knowledge - Percentages'!$B:$B,0),'Data - Knowledge'!W$8)/100</f>
        <v>0.602</v>
      </c>
      <c r="X519" s="380">
        <f t="array" aca="true" ref="X519">INDEX(KM_PCT,MATCH($A519,'Knowledge - Percentages'!$B:$B,0),'Data - Knowledge'!X$8)/100</f>
        <v>0.635</v>
      </c>
      <c r="Y519" s="380">
        <f t="array" aca="true" ref="Y519">INDEX(KM_PCT,MATCH($A519,'Knowledge - Percentages'!$B:$B,0),'Data - Knowledge'!Y$8)/100</f>
        <v>0.627</v>
      </c>
      <c r="Z519" s="380">
        <f t="array" aca="true" ref="Z519">INDEX(KM_PCT,MATCH($A519,'Knowledge - Percentages'!$B:$B,0),'Data - Knowledge'!Z$8)/100</f>
        <v>0.65599999999999992</v>
      </c>
      <c r="AA519" s="380">
        <f t="array" aca="true" ref="AA519">INDEX(KM_PCT,MATCH($A519,'Knowledge - Percentages'!$B:$B,0),'Data - Knowledge'!AA$8)/100</f>
        <v>0.627</v>
      </c>
      <c r="AB519" s="380">
        <f t="array" aca="true" ref="AB519">INDEX(KM_PCT,MATCH($A519,'Knowledge - Percentages'!$B:$B,0),'Data - Knowledge'!AB$8)/100</f>
        <v>0.579</v>
      </c>
      <c r="AC519" s="380">
        <f t="array" aca="true" ref="AC519">INDEX(KM_PCT,MATCH($A519,'Knowledge - Percentages'!$B:$B,0),'Data - Knowledge'!AC$8)/100</f>
        <v>0.564</v>
      </c>
      <c r="AD519" s="380">
        <f t="array" aca="true" ref="AD519">INDEX(KM_PCT,MATCH($A519,'Knowledge - Percentages'!$B:$B,0),'Data - Knowledge'!AD$8)/100</f>
        <v>0.574</v>
      </c>
      <c r="AE519" s="380">
        <f t="array" aca="true" ref="AE519">INDEX(KM_PCT,MATCH($A519,'Knowledge - Percentages'!$B:$B,0),'Data - Knowledge'!AE$8)/100</f>
        <v>0.58200000000000007</v>
      </c>
      <c r="AF519" s="380">
        <f t="array" aca="true" ref="AF519">INDEX(KM_PCT,MATCH($A519,'Knowledge - Percentages'!$B:$B,0),'Data - Knowledge'!AF$8)/100</f>
        <v>0.579</v>
      </c>
      <c r="AG519" s="380">
        <f t="array" aca="true" ref="AG519">INDEX(KM_PCT,MATCH($A519,'Knowledge - Percentages'!$B:$B,0),'Data - Knowledge'!AG$8)/100</f>
        <v>0.569</v>
      </c>
      <c r="AH519" s="380">
        <f t="array" aca="true" ref="AH519">INDEX(KM_PCT,MATCH($A519,'Knowledge - Percentages'!$B:$B,0),'Data - Knowledge'!AH$8)/100</f>
        <v>0.574</v>
      </c>
      <c r="AI519" s="380">
        <f t="array" aca="true" ref="AI519">INDEX(KM_PCT,MATCH($A519,'Knowledge - Percentages'!$B:$B,0),'Data - Knowledge'!AI$8)/100</f>
        <v>0.564</v>
      </c>
      <c r="AJ519" s="380">
        <f t="array" aca="true" ref="AJ519">INDEX(KM_PCT,MATCH($A519,'Knowledge - Percentages'!$B:$B,0),'Data - Knowledge'!AJ$8)/100</f>
        <v>0.564</v>
      </c>
      <c r="AK519" s="380">
        <f t="array" aca="true" ref="AK519">INDEX(KM_PCT,MATCH($A519,'Knowledge - Percentages'!$B:$B,0),'Data - Knowledge'!AK$8)/100</f>
        <v>0.564</v>
      </c>
      <c r="AL519" s="380">
        <f t="array" aca="true" ref="AL519">INDEX(KM_PCT,MATCH($A519,'Knowledge - Percentages'!$B:$B,0),'Data - Knowledge'!AL$8)/100</f>
        <v>0.564</v>
      </c>
      <c r="AM519" s="380">
        <f t="array" aca="true" ref="AM519">INDEX(KM_PCT,MATCH($A519,'Knowledge - Percentages'!$B:$B,0),'Data - Knowledge'!AM$8)/100</f>
        <v>0.56600000000000006</v>
      </c>
      <c r="AN519" s="380">
        <f t="array" aca="true" ref="AN519">INDEX(KM_PCT,MATCH($A519,'Knowledge - Percentages'!$B:$B,0),'Data - Knowledge'!AN$8)/100</f>
        <v>0.573</v>
      </c>
      <c r="AO519" s="380">
        <f t="array" aca="true" ref="AO519">INDEX(KM_PCT,MATCH($A519,'Knowledge - Percentages'!$B:$B,0),'Data - Knowledge'!AO$8)/100</f>
        <v>0.573</v>
      </c>
      <c r="AP519" s="380">
        <f t="array" aca="true" ref="AP519">INDEX(KM_PCT,MATCH($A519,'Knowledge - Percentages'!$B:$B,0),'Data - Knowledge'!AP$8)/100</f>
        <v>0.564</v>
      </c>
      <c r="AQ519" s="380">
        <f t="array" aca="true" ref="AQ519">INDEX(KM_PCT,MATCH($A519,'Knowledge - Percentages'!$B:$B,0),'Data - Knowledge'!AQ$8)/100</f>
        <v>0.564</v>
      </c>
      <c r="AR519" s="380">
        <f t="array" aca="true" ref="AR519">INDEX(KM_PCT,MATCH($A519,'Knowledge - Percentages'!$B:$B,0),'Data - Knowledge'!AR$8)/100</f>
        <v>0.514</v>
      </c>
      <c r="AS519" s="380">
        <f t="array" aca="true" ref="AS519">INDEX(KM_PCT,MATCH($A519,'Knowledge - Percentages'!$B:$B,0),'Data - Knowledge'!AS$8)/100</f>
        <v>0.452</v>
      </c>
      <c r="AT519" s="380">
        <f t="array" aca="true" ref="AT519">INDEX(KM_PCT,MATCH($A519,'Knowledge - Percentages'!$B:$B,0),'Data - Knowledge'!AT$8)/100</f>
        <v>0.514</v>
      </c>
      <c r="AU519" s="380">
        <f t="array" aca="true" ref="AU519">INDEX(KM_PCT,MATCH($A519,'Knowledge - Percentages'!$B:$B,0),'Data - Knowledge'!AU$8)/100</f>
        <v>0.568</v>
      </c>
      <c r="AV519" s="380">
        <f t="array" aca="true" ref="AV519">INDEX(KM_PCT,MATCH($A519,'Knowledge - Percentages'!$B:$B,0),'Data - Knowledge'!AV$8)/100</f>
        <v>0.541</v>
      </c>
      <c r="AW519" s="380">
        <f t="array" aca="true" ref="AW519">INDEX(KM_PCT,MATCH($A519,'Knowledge - Percentages'!$B:$B,0),'Data - Knowledge'!AW$8)/100</f>
        <v>0.54</v>
      </c>
      <c r="AX519" s="380">
        <f t="array" aca="true" ref="AX519">INDEX(KM_PCT,MATCH($A519,'Knowledge - Percentages'!$B:$B,0),'Data - Knowledge'!AX$8)/100</f>
        <v>0.54899999999999993</v>
      </c>
      <c r="AY519" s="380">
        <f t="array" aca="true" ref="AY519">INDEX(KM_PCT,MATCH($A519,'Knowledge - Percentages'!$B:$B,0),'Data - Knowledge'!AY$8)/100</f>
        <v>0.516</v>
      </c>
      <c r="AZ519" s="380">
        <f t="array" aca="true" ref="AZ519">INDEX(KM_PCT,MATCH($A519,'Knowledge - Percentages'!$B:$B,0),'Data - Knowledge'!AZ$8)/100</f>
        <v>0.516</v>
      </c>
      <c r="BA519" s="380">
        <f t="array" aca="true" ref="BA519">INDEX(KM_PCT,MATCH($A519,'Knowledge - Percentages'!$B:$B,0),'Data - Knowledge'!BA$8)/100</f>
        <v>0.515</v>
      </c>
      <c r="BB519" s="380">
        <f t="array" aca="true" ref="BB519">INDEX(KM_PCT,MATCH($A519,'Knowledge - Percentages'!$B:$B,0),'Data - Knowledge'!BB$8)/100</f>
        <v>0.516</v>
      </c>
      <c r="BC519" s="380">
        <f t="array" aca="true" ref="BC519">INDEX(KM_PCT,MATCH($A519,'Knowledge - Percentages'!$B:$B,0),'Data - Knowledge'!BC$8)/100</f>
        <v>0.501</v>
      </c>
      <c r="BD519" s="380">
        <f t="array" aca="true" ref="BD519">INDEX(KM_PCT,MATCH($A519,'Knowledge - Percentages'!$B:$B,0),'Data - Knowledge'!BD$8)/100</f>
        <v>0.501</v>
      </c>
      <c r="BE519" s="380">
        <f t="array" aca="true" ref="BE519">INDEX(KM_PCT,MATCH($A519,'Knowledge - Percentages'!$B:$B,0),'Data - Knowledge'!BE$8)/100</f>
        <v>0.491</v>
      </c>
      <c r="BF519" s="380">
        <f t="array" aca="true" ref="BF519">INDEX(KM_PCT,MATCH($A519,'Knowledge - Percentages'!$B:$B,0),'Data - Knowledge'!BF$8)/100</f>
        <v>0.501</v>
      </c>
      <c r="BG519" s="380">
        <f t="array" aca="true" ref="BG519">INDEX(KM_PCT,MATCH($A519,'Knowledge - Percentages'!$B:$B,0),'Data - Knowledge'!BG$8)/100</f>
        <v>0.512</v>
      </c>
      <c r="BH519" s="380">
        <f t="array" aca="true" ref="BH519">INDEX(KM_PCT,MATCH($A519,'Knowledge - Percentages'!$B:$B,0),'Data - Knowledge'!BH$8)/100</f>
        <v>0.512</v>
      </c>
      <c r="BI519" s="380">
        <f t="array" aca="true" ref="BI519">INDEX(KM_PCT,MATCH($A519,'Knowledge - Percentages'!$B:$B,0),'Data - Knowledge'!BI$8)/100</f>
        <v>0.512</v>
      </c>
      <c r="BJ519" s="380">
        <f t="array" aca="true" ref="BJ519">INDEX(KM_PCT,MATCH($A519,'Knowledge - Percentages'!$B:$B,0),'Data - Knowledge'!BJ$8)/100</f>
        <v>0.466</v>
      </c>
      <c r="BK519" s="380">
        <f t="array" aca="true" ref="BK519">INDEX(KM_PCT,MATCH($A519,'Knowledge - Percentages'!$B:$B,0),'Data - Knowledge'!BK$8)/100</f>
        <v>0.531</v>
      </c>
      <c r="BL519" s="380">
        <f t="array" aca="true" ref="BL519">INDEX(KM_PCT,MATCH($A519,'Knowledge - Percentages'!$B:$B,0),'Data - Knowledge'!BL$8)/100</f>
        <v>0.54</v>
      </c>
      <c r="BM519" s="380">
        <f t="array" aca="true" ref="BM519">INDEX(KM_PCT,MATCH($A519,'Knowledge - Percentages'!$B:$B,0),'Data - Knowledge'!BM$8)/100</f>
        <v>0.512</v>
      </c>
      <c r="BN519" s="380">
        <f t="array" aca="true" ref="BN519">INDEX(KM_PCT,MATCH($A519,'Knowledge - Percentages'!$B:$B,0),'Data - Knowledge'!BN$8)/100</f>
        <v>0.507</v>
      </c>
      <c r="BO519" s="380">
        <f t="array" aca="true" ref="BO519">INDEX(KM_PCT,MATCH($A519,'Knowledge - Percentages'!$B:$B,0),'Data - Knowledge'!BO$8)/100</f>
        <v>0.506</v>
      </c>
      <c r="BP519" s="380">
        <f t="array" aca="true" ref="BP519">INDEX(KM_PCT,MATCH($A519,'Knowledge - Percentages'!$B:$B,0),'Data - Knowledge'!BP$8)/100</f>
        <v>0.49200000000000005</v>
      </c>
      <c r="BQ519" s="380">
        <f t="array" aca="true" ref="BQ519">INDEX(KM_PCT,MATCH($A519,'Knowledge - Percentages'!$B:$B,0),'Data - Knowledge'!BQ$8)/100</f>
        <v>0.506</v>
      </c>
    </row>
    <row r="520" spans="1:69">
      <c r="A520" t="s">
        <v>1552</v>
      </c>
      <c r="B520" t="s">
        <v>179</v>
      </c>
      <c r="C520" t="s">
        <v>707</v>
      </c>
      <c r="D520" t="s">
        <v>1553</v>
      </c>
      <c r="E520" s="373">
        <f>SUMPRODUCT($K$2:$BQ$2,$K520:$BQ520)/$J$2</f>
        <v>0.62382196969696957</v>
      </c>
      <c r="F520" s="379">
        <f>SUMPRODUCT($K$2:$BQ$2,$K520:$BQ520)</f>
        <v>164.68899999999996</v>
      </c>
      <c r="G520" s="373">
        <f>SUMPRODUCT($K$3:$BQ$3,$K520:$BQ520)/$J$3</f>
        <v>0.69780667351129377</v>
      </c>
      <c r="H520" s="379">
        <f>SUMPRODUCT($K$3:$BQ$3,$K520:$BQ520)</f>
        <v>6796.6370000000015</v>
      </c>
      <c r="I520" s="373">
        <f>CORREL($K$4:$BQ$4,$K520:$BQ520)</f>
        <v>-0.44572915103899979</v>
      </c>
      <c r="J520" s="379">
        <f>$E520/$G520*100</f>
        <v>89.397535646651164</v>
      </c>
      <c r="K520" s="380">
        <f t="array" aca="true" ref="K520">INDEX(KM_PCT,MATCH($A520,'Knowledge - Percentages'!$B:$B,0),'Data - Knowledge'!K$8)/100</f>
        <v>0.731</v>
      </c>
      <c r="L520" s="380">
        <f t="array" aca="true" ref="L520">INDEX(KM_PCT,MATCH($A520,'Knowledge - Percentages'!$B:$B,0),'Data - Knowledge'!L$8)/100</f>
        <v>0.722</v>
      </c>
      <c r="M520" s="380">
        <f t="array" aca="true" ref="M520">INDEX(KM_PCT,MATCH($A520,'Knowledge - Percentages'!$B:$B,0),'Data - Knowledge'!M$8)/100</f>
        <v>0.733</v>
      </c>
      <c r="N520" s="380">
        <f t="array" aca="true" ref="N520">INDEX(KM_PCT,MATCH($A520,'Knowledge - Percentages'!$B:$B,0),'Data - Knowledge'!N$8)/100</f>
        <v>0.746</v>
      </c>
      <c r="O520" s="380">
        <f t="array" aca="true" ref="O520">INDEX(KM_PCT,MATCH($A520,'Knowledge - Percentages'!$B:$B,0),'Data - Knowledge'!O$8)/100</f>
        <v>0.765</v>
      </c>
      <c r="P520" s="380">
        <f t="array" aca="true" ref="P520">INDEX(KM_PCT,MATCH($A520,'Knowledge - Percentages'!$B:$B,0),'Data - Knowledge'!P$8)/100</f>
        <v>0.746</v>
      </c>
      <c r="Q520" s="380">
        <f t="array" aca="true" ref="Q520">INDEX(KM_PCT,MATCH($A520,'Knowledge - Percentages'!$B:$B,0),'Data - Knowledge'!Q$8)/100</f>
        <v>0.787</v>
      </c>
      <c r="R520" s="380">
        <f t="array" aca="true" ref="R520">INDEX(KM_PCT,MATCH($A520,'Knowledge - Percentages'!$B:$B,0),'Data - Knowledge'!R$8)/100</f>
        <v>0.723</v>
      </c>
      <c r="S520" s="380">
        <f t="array" aca="true" ref="S520">INDEX(KM_PCT,MATCH($A520,'Knowledge - Percentages'!$B:$B,0),'Data - Knowledge'!S$8)/100</f>
        <v>0.75099999999999989</v>
      </c>
      <c r="T520" s="380">
        <f t="array" aca="true" ref="T520">INDEX(KM_PCT,MATCH($A520,'Knowledge - Percentages'!$B:$B,0),'Data - Knowledge'!T$8)/100</f>
        <v>0.723</v>
      </c>
      <c r="U520" s="380">
        <f t="array" aca="true" ref="U520">INDEX(KM_PCT,MATCH($A520,'Knowledge - Percentages'!$B:$B,0),'Data - Knowledge'!U$8)/100</f>
        <v>0.723</v>
      </c>
      <c r="V520" s="380">
        <f t="array" aca="true" ref="V520">INDEX(KM_PCT,MATCH($A520,'Knowledge - Percentages'!$B:$B,0),'Data - Knowledge'!V$8)/100</f>
        <v>0.706</v>
      </c>
      <c r="W520" s="380">
        <f t="array" aca="true" ref="W520">INDEX(KM_PCT,MATCH($A520,'Knowledge - Percentages'!$B:$B,0),'Data - Knowledge'!W$8)/100</f>
        <v>0.723</v>
      </c>
      <c r="X520" s="380">
        <f t="array" aca="true" ref="X520">INDEX(KM_PCT,MATCH($A520,'Knowledge - Percentages'!$B:$B,0),'Data - Knowledge'!X$8)/100</f>
        <v>0.72</v>
      </c>
      <c r="Y520" s="380">
        <f t="array" aca="true" ref="Y520">INDEX(KM_PCT,MATCH($A520,'Knowledge - Percentages'!$B:$B,0),'Data - Knowledge'!Y$8)/100</f>
        <v>0.72</v>
      </c>
      <c r="Z520" s="380">
        <f t="array" aca="true" ref="Z520">INDEX(KM_PCT,MATCH($A520,'Knowledge - Percentages'!$B:$B,0),'Data - Knowledge'!Z$8)/100</f>
        <v>0.72</v>
      </c>
      <c r="AA520" s="380">
        <f t="array" aca="true" ref="AA520">INDEX(KM_PCT,MATCH($A520,'Knowledge - Percentages'!$B:$B,0),'Data - Knowledge'!AA$8)/100</f>
        <v>0.72</v>
      </c>
      <c r="AB520" s="380">
        <f t="array" aca="true" ref="AB520">INDEX(KM_PCT,MATCH($A520,'Knowledge - Percentages'!$B:$B,0),'Data - Knowledge'!AB$8)/100</f>
        <v>0.70400000000000007</v>
      </c>
      <c r="AC520" s="380">
        <f t="array" aca="true" ref="AC520">INDEX(KM_PCT,MATCH($A520,'Knowledge - Percentages'!$B:$B,0),'Data - Knowledge'!AC$8)/100</f>
        <v>0.70400000000000007</v>
      </c>
      <c r="AD520" s="380">
        <f t="array" aca="true" ref="AD520">INDEX(KM_PCT,MATCH($A520,'Knowledge - Percentages'!$B:$B,0),'Data - Knowledge'!AD$8)/100</f>
        <v>0.688</v>
      </c>
      <c r="AE520" s="380">
        <f t="array" aca="true" ref="AE520">INDEX(KM_PCT,MATCH($A520,'Knowledge - Percentages'!$B:$B,0),'Data - Knowledge'!AE$8)/100</f>
        <v>0.71</v>
      </c>
      <c r="AF520" s="380">
        <f t="array" aca="true" ref="AF520">INDEX(KM_PCT,MATCH($A520,'Knowledge - Percentages'!$B:$B,0),'Data - Knowledge'!AF$8)/100</f>
        <v>0.69</v>
      </c>
      <c r="AG520" s="380">
        <f t="array" aca="true" ref="AG520">INDEX(KM_PCT,MATCH($A520,'Knowledge - Percentages'!$B:$B,0),'Data - Knowledge'!AG$8)/100</f>
        <v>0.69</v>
      </c>
      <c r="AH520" s="380">
        <f t="array" aca="true" ref="AH520">INDEX(KM_PCT,MATCH($A520,'Knowledge - Percentages'!$B:$B,0),'Data - Knowledge'!AH$8)/100</f>
        <v>0.68900000000000006</v>
      </c>
      <c r="AI520" s="380">
        <f t="array" aca="true" ref="AI520">INDEX(KM_PCT,MATCH($A520,'Knowledge - Percentages'!$B:$B,0),'Data - Knowledge'!AI$8)/100</f>
        <v>0.654</v>
      </c>
      <c r="AJ520" s="380">
        <f t="array" aca="true" ref="AJ520">INDEX(KM_PCT,MATCH($A520,'Knowledge - Percentages'!$B:$B,0),'Data - Knowledge'!AJ$8)/100</f>
        <v>0.685</v>
      </c>
      <c r="AK520" s="380">
        <f t="array" aca="true" ref="AK520">INDEX(KM_PCT,MATCH($A520,'Knowledge - Percentages'!$B:$B,0),'Data - Knowledge'!AK$8)/100</f>
        <v>0.669</v>
      </c>
      <c r="AL520" s="380">
        <f t="array" aca="true" ref="AL520">INDEX(KM_PCT,MATCH($A520,'Knowledge - Percentages'!$B:$B,0),'Data - Knowledge'!AL$8)/100</f>
        <v>0.685</v>
      </c>
      <c r="AM520" s="380">
        <f t="array" aca="true" ref="AM520">INDEX(KM_PCT,MATCH($A520,'Knowledge - Percentages'!$B:$B,0),'Data - Knowledge'!AM$8)/100</f>
        <v>0.688</v>
      </c>
      <c r="AN520" s="380">
        <f t="array" aca="true" ref="AN520">INDEX(KM_PCT,MATCH($A520,'Knowledge - Percentages'!$B:$B,0),'Data - Knowledge'!AN$8)/100</f>
        <v>0.67599999999999993</v>
      </c>
      <c r="AO520" s="380">
        <f t="array" aca="true" ref="AO520">INDEX(KM_PCT,MATCH($A520,'Knowledge - Percentages'!$B:$B,0),'Data - Knowledge'!AO$8)/100</f>
        <v>0.679</v>
      </c>
      <c r="AP520" s="380">
        <f t="array" aca="true" ref="AP520">INDEX(KM_PCT,MATCH($A520,'Knowledge - Percentages'!$B:$B,0),'Data - Knowledge'!AP$8)/100</f>
        <v>0.69900000000000007</v>
      </c>
      <c r="AQ520" s="380">
        <f t="array" aca="true" ref="AQ520">INDEX(KM_PCT,MATCH($A520,'Knowledge - Percentages'!$B:$B,0),'Data - Knowledge'!AQ$8)/100</f>
        <v>0.695</v>
      </c>
      <c r="AR520" s="380">
        <f t="array" aca="true" ref="AR520">INDEX(KM_PCT,MATCH($A520,'Knowledge - Percentages'!$B:$B,0),'Data - Knowledge'!AR$8)/100</f>
        <v>0.711</v>
      </c>
      <c r="AS520" s="380">
        <f t="array" aca="true" ref="AS520">INDEX(KM_PCT,MATCH($A520,'Knowledge - Percentages'!$B:$B,0),'Data - Knowledge'!AS$8)/100</f>
        <v>0.72400000000000009</v>
      </c>
      <c r="AT520" s="380">
        <f t="array" aca="true" ref="AT520">INDEX(KM_PCT,MATCH($A520,'Knowledge - Percentages'!$B:$B,0),'Data - Knowledge'!AT$8)/100</f>
        <v>0.703</v>
      </c>
      <c r="AU520" s="380">
        <f t="array" aca="true" ref="AU520">INDEX(KM_PCT,MATCH($A520,'Knowledge - Percentages'!$B:$B,0),'Data - Knowledge'!AU$8)/100</f>
        <v>0.643</v>
      </c>
      <c r="AV520" s="380">
        <f t="array" aca="true" ref="AV520">INDEX(KM_PCT,MATCH($A520,'Knowledge - Percentages'!$B:$B,0),'Data - Knowledge'!AV$8)/100</f>
        <v>0.653</v>
      </c>
      <c r="AW520" s="380">
        <f t="array" aca="true" ref="AW520">INDEX(KM_PCT,MATCH($A520,'Knowledge - Percentages'!$B:$B,0),'Data - Knowledge'!AW$8)/100</f>
        <v>0.643</v>
      </c>
      <c r="AX520" s="380">
        <f t="array" aca="true" ref="AX520">INDEX(KM_PCT,MATCH($A520,'Knowledge - Percentages'!$B:$B,0),'Data - Knowledge'!AX$8)/100</f>
        <v>0.643</v>
      </c>
      <c r="AY520" s="380">
        <f t="array" aca="true" ref="AY520">INDEX(KM_PCT,MATCH($A520,'Knowledge - Percentages'!$B:$B,0),'Data - Knowledge'!AY$8)/100</f>
        <v>0.623</v>
      </c>
      <c r="AZ520" s="380">
        <f t="array" aca="true" ref="AZ520">INDEX(KM_PCT,MATCH($A520,'Knowledge - Percentages'!$B:$B,0),'Data - Knowledge'!AZ$8)/100</f>
        <v>0.623</v>
      </c>
      <c r="BA520" s="380">
        <f t="array" aca="true" ref="BA520">INDEX(KM_PCT,MATCH($A520,'Knowledge - Percentages'!$B:$B,0),'Data - Knowledge'!BA$8)/100</f>
        <v>0.623</v>
      </c>
      <c r="BB520" s="380">
        <f t="array" aca="true" ref="BB520">INDEX(KM_PCT,MATCH($A520,'Knowledge - Percentages'!$B:$B,0),'Data - Knowledge'!BB$8)/100</f>
        <v>0.608</v>
      </c>
      <c r="BC520" s="380">
        <f t="array" aca="true" ref="BC520">INDEX(KM_PCT,MATCH($A520,'Knowledge - Percentages'!$B:$B,0),'Data - Knowledge'!BC$8)/100</f>
        <v>0.589</v>
      </c>
      <c r="BD520" s="380">
        <f t="array" aca="true" ref="BD520">INDEX(KM_PCT,MATCH($A520,'Knowledge - Percentages'!$B:$B,0),'Data - Knowledge'!BD$8)/100</f>
        <v>0.546</v>
      </c>
      <c r="BE520" s="380">
        <f t="array" aca="true" ref="BE520">INDEX(KM_PCT,MATCH($A520,'Knowledge - Percentages'!$B:$B,0),'Data - Knowledge'!BE$8)/100</f>
        <v>0.589</v>
      </c>
      <c r="BF520" s="380">
        <f t="array" aca="true" ref="BF520">INDEX(KM_PCT,MATCH($A520,'Knowledge - Percentages'!$B:$B,0),'Data - Knowledge'!BF$8)/100</f>
        <v>0.589</v>
      </c>
      <c r="BG520" s="380">
        <f t="array" aca="true" ref="BG520">INDEX(KM_PCT,MATCH($A520,'Knowledge - Percentages'!$B:$B,0),'Data - Knowledge'!BG$8)/100</f>
        <v>0.634</v>
      </c>
      <c r="BH520" s="380">
        <f t="array" aca="true" ref="BH520">INDEX(KM_PCT,MATCH($A520,'Knowledge - Percentages'!$B:$B,0),'Data - Knowledge'!BH$8)/100</f>
        <v>0.64</v>
      </c>
      <c r="BI520" s="380">
        <f t="array" aca="true" ref="BI520">INDEX(KM_PCT,MATCH($A520,'Knowledge - Percentages'!$B:$B,0),'Data - Knowledge'!BI$8)/100</f>
        <v>0.634</v>
      </c>
      <c r="BJ520" s="380">
        <f t="array" aca="true" ref="BJ520">INDEX(KM_PCT,MATCH($A520,'Knowledge - Percentages'!$B:$B,0),'Data - Knowledge'!BJ$8)/100</f>
        <v>0.605</v>
      </c>
      <c r="BK520" s="380">
        <f t="array" aca="true" ref="BK520">INDEX(KM_PCT,MATCH($A520,'Knowledge - Percentages'!$B:$B,0),'Data - Knowledge'!BK$8)/100</f>
        <v>0.605</v>
      </c>
      <c r="BL520" s="380">
        <f t="array" aca="true" ref="BL520">INDEX(KM_PCT,MATCH($A520,'Knowledge - Percentages'!$B:$B,0),'Data - Knowledge'!BL$8)/100</f>
        <v>0.64599999999999991</v>
      </c>
      <c r="BM520" s="380">
        <f t="array" aca="true" ref="BM520">INDEX(KM_PCT,MATCH($A520,'Knowledge - Percentages'!$B:$B,0),'Data - Knowledge'!BM$8)/100</f>
        <v>0.605</v>
      </c>
      <c r="BN520" s="380">
        <f t="array" aca="true" ref="BN520">INDEX(KM_PCT,MATCH($A520,'Knowledge - Percentages'!$B:$B,0),'Data - Knowledge'!BN$8)/100</f>
        <v>0.573</v>
      </c>
      <c r="BO520" s="380">
        <f t="array" aca="true" ref="BO520">INDEX(KM_PCT,MATCH($A520,'Knowledge - Percentages'!$B:$B,0),'Data - Knowledge'!BO$8)/100</f>
        <v>0.584</v>
      </c>
      <c r="BP520" s="380">
        <f t="array" aca="true" ref="BP520">INDEX(KM_PCT,MATCH($A520,'Knowledge - Percentages'!$B:$B,0),'Data - Knowledge'!BP$8)/100</f>
        <v>0.584</v>
      </c>
      <c r="BQ520" s="380">
        <f t="array" aca="true" ref="BQ520">INDEX(KM_PCT,MATCH($A520,'Knowledge - Percentages'!$B:$B,0),'Data - Knowledge'!BQ$8)/100</f>
        <v>0.584</v>
      </c>
    </row>
    <row r="521" spans="1:69">
      <c r="A521" t="s">
        <v>1554</v>
      </c>
      <c r="B521" t="s">
        <v>179</v>
      </c>
      <c r="C521" t="s">
        <v>707</v>
      </c>
      <c r="D521" t="s">
        <v>1555</v>
      </c>
      <c r="E521" s="373">
        <f>SUMPRODUCT($K$2:$BQ$2,$K521:$BQ521)/$J$2</f>
        <v>0.81056818181818191</v>
      </c>
      <c r="F521" s="379">
        <f>SUMPRODUCT($K$2:$BQ$2,$K521:$BQ521)</f>
        <v>213.99000000000004</v>
      </c>
      <c r="G521" s="373">
        <f>SUMPRODUCT($K$3:$BQ$3,$K521:$BQ521)/$J$3</f>
        <v>0.85335862422997921</v>
      </c>
      <c r="H521" s="379">
        <f>SUMPRODUCT($K$3:$BQ$3,$K521:$BQ521)</f>
        <v>8311.7129999999979</v>
      </c>
      <c r="I521" s="373">
        <f>CORREL($K$4:$BQ$4,$K521:$BQ521)</f>
        <v>-0.071156516445921941</v>
      </c>
      <c r="J521" s="379">
        <f>$E521/$G521*100</f>
        <v>94.9856436442054</v>
      </c>
      <c r="K521" s="380">
        <f t="array" aca="true" ref="K521">INDEX(KM_PCT,MATCH($A521,'Knowledge - Percentages'!$B:$B,0),'Data - Knowledge'!K$8)/100</f>
        <v>0.87</v>
      </c>
      <c r="L521" s="380">
        <f t="array" aca="true" ref="L521">INDEX(KM_PCT,MATCH($A521,'Knowledge - Percentages'!$B:$B,0),'Data - Knowledge'!L$8)/100</f>
        <v>0.7659999999999999</v>
      </c>
      <c r="M521" s="380">
        <f t="array" aca="true" ref="M521">INDEX(KM_PCT,MATCH($A521,'Knowledge - Percentages'!$B:$B,0),'Data - Knowledge'!M$8)/100</f>
        <v>0.87</v>
      </c>
      <c r="N521" s="380">
        <f t="array" aca="true" ref="N521">INDEX(KM_PCT,MATCH($A521,'Knowledge - Percentages'!$B:$B,0),'Data - Knowledge'!N$8)/100</f>
        <v>0.882</v>
      </c>
      <c r="O521" s="380">
        <f t="array" aca="true" ref="O521">INDEX(KM_PCT,MATCH($A521,'Knowledge - Percentages'!$B:$B,0),'Data - Knowledge'!O$8)/100</f>
        <v>0.87</v>
      </c>
      <c r="P521" s="380">
        <f t="array" aca="true" ref="P521">INDEX(KM_PCT,MATCH($A521,'Knowledge - Percentages'!$B:$B,0),'Data - Knowledge'!P$8)/100</f>
        <v>0.87</v>
      </c>
      <c r="Q521" s="380">
        <f t="array" aca="true" ref="Q521">INDEX(KM_PCT,MATCH($A521,'Knowledge - Percentages'!$B:$B,0),'Data - Knowledge'!Q$8)/100</f>
        <v>0.87</v>
      </c>
      <c r="R521" s="380">
        <f t="array" aca="true" ref="R521">INDEX(KM_PCT,MATCH($A521,'Knowledge - Percentages'!$B:$B,0),'Data - Knowledge'!R$8)/100</f>
        <v>0.85</v>
      </c>
      <c r="S521" s="380">
        <f t="array" aca="true" ref="S521">INDEX(KM_PCT,MATCH($A521,'Knowledge - Percentages'!$B:$B,0),'Data - Knowledge'!S$8)/100</f>
        <v>0.867</v>
      </c>
      <c r="T521" s="380">
        <f t="array" aca="true" ref="T521">INDEX(KM_PCT,MATCH($A521,'Knowledge - Percentages'!$B:$B,0),'Data - Knowledge'!T$8)/100</f>
        <v>0.873</v>
      </c>
      <c r="U521" s="380">
        <f t="array" aca="true" ref="U521">INDEX(KM_PCT,MATCH($A521,'Knowledge - Percentages'!$B:$B,0),'Data - Knowledge'!U$8)/100</f>
        <v>0.873</v>
      </c>
      <c r="V521" s="380">
        <f t="array" aca="true" ref="V521">INDEX(KM_PCT,MATCH($A521,'Knowledge - Percentages'!$B:$B,0),'Data - Knowledge'!V$8)/100</f>
        <v>0.899</v>
      </c>
      <c r="W521" s="380">
        <f t="array" aca="true" ref="W521">INDEX(KM_PCT,MATCH($A521,'Knowledge - Percentages'!$B:$B,0),'Data - Knowledge'!W$8)/100</f>
        <v>0.873</v>
      </c>
      <c r="X521" s="380">
        <f t="array" aca="true" ref="X521">INDEX(KM_PCT,MATCH($A521,'Knowledge - Percentages'!$B:$B,0),'Data - Knowledge'!X$8)/100</f>
        <v>0.80299999999999994</v>
      </c>
      <c r="Y521" s="380">
        <f t="array" aca="true" ref="Y521">INDEX(KM_PCT,MATCH($A521,'Knowledge - Percentages'!$B:$B,0),'Data - Knowledge'!Y$8)/100</f>
        <v>0.80299999999999994</v>
      </c>
      <c r="Z521" s="380">
        <f t="array" aca="true" ref="Z521">INDEX(KM_PCT,MATCH($A521,'Knowledge - Percentages'!$B:$B,0),'Data - Knowledge'!Z$8)/100</f>
        <v>0.784</v>
      </c>
      <c r="AA521" s="380">
        <f t="array" aca="true" ref="AA521">INDEX(KM_PCT,MATCH($A521,'Knowledge - Percentages'!$B:$B,0),'Data - Knowledge'!AA$8)/100</f>
        <v>0.80299999999999994</v>
      </c>
      <c r="AB521" s="380">
        <f t="array" aca="true" ref="AB521">INDEX(KM_PCT,MATCH($A521,'Knowledge - Percentages'!$B:$B,0),'Data - Knowledge'!AB$8)/100</f>
        <v>0.875</v>
      </c>
      <c r="AC521" s="380">
        <f t="array" aca="true" ref="AC521">INDEX(KM_PCT,MATCH($A521,'Knowledge - Percentages'!$B:$B,0),'Data - Knowledge'!AC$8)/100</f>
        <v>0.825</v>
      </c>
      <c r="AD521" s="380">
        <f t="array" aca="true" ref="AD521">INDEX(KM_PCT,MATCH($A521,'Knowledge - Percentages'!$B:$B,0),'Data - Knowledge'!AD$8)/100</f>
        <v>0.79299999999999993</v>
      </c>
      <c r="AE521" s="380">
        <f t="array" aca="true" ref="AE521">INDEX(KM_PCT,MATCH($A521,'Knowledge - Percentages'!$B:$B,0),'Data - Knowledge'!AE$8)/100</f>
        <v>0.879</v>
      </c>
      <c r="AF521" s="380">
        <f t="array" aca="true" ref="AF521">INDEX(KM_PCT,MATCH($A521,'Knowledge - Percentages'!$B:$B,0),'Data - Knowledge'!AF$8)/100</f>
        <v>0.883</v>
      </c>
      <c r="AG521" s="380">
        <f t="array" aca="true" ref="AG521">INDEX(KM_PCT,MATCH($A521,'Knowledge - Percentages'!$B:$B,0),'Data - Knowledge'!AG$8)/100</f>
        <v>0.879</v>
      </c>
      <c r="AH521" s="380">
        <f t="array" aca="true" ref="AH521">INDEX(KM_PCT,MATCH($A521,'Knowledge - Percentages'!$B:$B,0),'Data - Knowledge'!AH$8)/100</f>
        <v>0.866</v>
      </c>
      <c r="AI521" s="380">
        <f t="array" aca="true" ref="AI521">INDEX(KM_PCT,MATCH($A521,'Knowledge - Percentages'!$B:$B,0),'Data - Knowledge'!AI$8)/100</f>
        <v>0.733</v>
      </c>
      <c r="AJ521" s="380">
        <f t="array" aca="true" ref="AJ521">INDEX(KM_PCT,MATCH($A521,'Knowledge - Percentages'!$B:$B,0),'Data - Knowledge'!AJ$8)/100</f>
        <v>0.861</v>
      </c>
      <c r="AK521" s="380">
        <f t="array" aca="true" ref="AK521">INDEX(KM_PCT,MATCH($A521,'Knowledge - Percentages'!$B:$B,0),'Data - Knowledge'!AK$8)/100</f>
        <v>0.838</v>
      </c>
      <c r="AL521" s="380">
        <f t="array" aca="true" ref="AL521">INDEX(KM_PCT,MATCH($A521,'Knowledge - Percentages'!$B:$B,0),'Data - Knowledge'!AL$8)/100</f>
        <v>0.85400000000000009</v>
      </c>
      <c r="AM521" s="380">
        <f t="array" aca="true" ref="AM521">INDEX(KM_PCT,MATCH($A521,'Knowledge - Percentages'!$B:$B,0),'Data - Knowledge'!AM$8)/100</f>
        <v>0.866</v>
      </c>
      <c r="AN521" s="380">
        <f t="array" aca="true" ref="AN521">INDEX(KM_PCT,MATCH($A521,'Knowledge - Percentages'!$B:$B,0),'Data - Knowledge'!AN$8)/100</f>
        <v>0.866</v>
      </c>
      <c r="AO521" s="380">
        <f t="array" aca="true" ref="AO521">INDEX(KM_PCT,MATCH($A521,'Knowledge - Percentages'!$B:$B,0),'Data - Knowledge'!AO$8)/100</f>
        <v>0.866</v>
      </c>
      <c r="AP521" s="380">
        <f t="array" aca="true" ref="AP521">INDEX(KM_PCT,MATCH($A521,'Knowledge - Percentages'!$B:$B,0),'Data - Knowledge'!AP$8)/100</f>
        <v>0.841</v>
      </c>
      <c r="AQ521" s="380">
        <f t="array" aca="true" ref="AQ521">INDEX(KM_PCT,MATCH($A521,'Knowledge - Percentages'!$B:$B,0),'Data - Knowledge'!AQ$8)/100</f>
        <v>0.848</v>
      </c>
      <c r="AR521" s="380">
        <f t="array" aca="true" ref="AR521">INDEX(KM_PCT,MATCH($A521,'Knowledge - Percentages'!$B:$B,0),'Data - Knowledge'!AR$8)/100</f>
        <v>0.645</v>
      </c>
      <c r="AS521" s="380">
        <f t="array" aca="true" ref="AS521">INDEX(KM_PCT,MATCH($A521,'Knowledge - Percentages'!$B:$B,0),'Data - Knowledge'!AS$8)/100</f>
        <v>0.578</v>
      </c>
      <c r="AT521" s="380">
        <f t="array" aca="true" ref="AT521">INDEX(KM_PCT,MATCH($A521,'Knowledge - Percentages'!$B:$B,0),'Data - Knowledge'!AT$8)/100</f>
        <v>0.753</v>
      </c>
      <c r="AU521" s="380">
        <f t="array" aca="true" ref="AU521">INDEX(KM_PCT,MATCH($A521,'Knowledge - Percentages'!$B:$B,0),'Data - Knowledge'!AU$8)/100</f>
        <v>0.81900000000000006</v>
      </c>
      <c r="AV521" s="380">
        <f t="array" aca="true" ref="AV521">INDEX(KM_PCT,MATCH($A521,'Knowledge - Percentages'!$B:$B,0),'Data - Knowledge'!AV$8)/100</f>
        <v>0.847</v>
      </c>
      <c r="AW521" s="380">
        <f t="array" aca="true" ref="AW521">INDEX(KM_PCT,MATCH($A521,'Knowledge - Percentages'!$B:$B,0),'Data - Knowledge'!AW$8)/100</f>
        <v>0.82700000000000007</v>
      </c>
      <c r="AX521" s="380">
        <f t="array" aca="true" ref="AX521">INDEX(KM_PCT,MATCH($A521,'Knowledge - Percentages'!$B:$B,0),'Data - Knowledge'!AX$8)/100</f>
        <v>0.703</v>
      </c>
      <c r="AY521" s="380">
        <f t="array" aca="true" ref="AY521">INDEX(KM_PCT,MATCH($A521,'Knowledge - Percentages'!$B:$B,0),'Data - Knowledge'!AY$8)/100</f>
        <v>0.84900000000000009</v>
      </c>
      <c r="AZ521" s="380">
        <f t="array" aca="true" ref="AZ521">INDEX(KM_PCT,MATCH($A521,'Knowledge - Percentages'!$B:$B,0),'Data - Knowledge'!AZ$8)/100</f>
        <v>0.85400000000000009</v>
      </c>
      <c r="BA521" s="380">
        <f t="array" aca="true" ref="BA521">INDEX(KM_PCT,MATCH($A521,'Knowledge - Percentages'!$B:$B,0),'Data - Knowledge'!BA$8)/100</f>
        <v>0.812</v>
      </c>
      <c r="BB521" s="380">
        <f t="array" aca="true" ref="BB521">INDEX(KM_PCT,MATCH($A521,'Knowledge - Percentages'!$B:$B,0),'Data - Knowledge'!BB$8)/100</f>
        <v>0.82200000000000006</v>
      </c>
      <c r="BC521" s="380">
        <f t="array" aca="true" ref="BC521">INDEX(KM_PCT,MATCH($A521,'Knowledge - Percentages'!$B:$B,0),'Data - Knowledge'!BC$8)/100</f>
        <v>0.85</v>
      </c>
      <c r="BD521" s="380">
        <f t="array" aca="true" ref="BD521">INDEX(KM_PCT,MATCH($A521,'Knowledge - Percentages'!$B:$B,0),'Data - Knowledge'!BD$8)/100</f>
        <v>0.81400000000000006</v>
      </c>
      <c r="BE521" s="380">
        <f t="array" aca="true" ref="BE521">INDEX(KM_PCT,MATCH($A521,'Knowledge - Percentages'!$B:$B,0),'Data - Knowledge'!BE$8)/100</f>
        <v>0.823</v>
      </c>
      <c r="BF521" s="380">
        <f t="array" aca="true" ref="BF521">INDEX(KM_PCT,MATCH($A521,'Knowledge - Percentages'!$B:$B,0),'Data - Knowledge'!BF$8)/100</f>
        <v>0.792</v>
      </c>
      <c r="BG521" s="380">
        <f t="array" aca="true" ref="BG521">INDEX(KM_PCT,MATCH($A521,'Knowledge - Percentages'!$B:$B,0),'Data - Knowledge'!BG$8)/100</f>
        <v>0.782</v>
      </c>
      <c r="BH521" s="380">
        <f t="array" aca="true" ref="BH521">INDEX(KM_PCT,MATCH($A521,'Knowledge - Percentages'!$B:$B,0),'Data - Knowledge'!BH$8)/100</f>
        <v>0.78</v>
      </c>
      <c r="BI521" s="380">
        <f t="array" aca="true" ref="BI521">INDEX(KM_PCT,MATCH($A521,'Knowledge - Percentages'!$B:$B,0),'Data - Knowledge'!BI$8)/100</f>
        <v>0.767</v>
      </c>
      <c r="BJ521" s="380">
        <f t="array" aca="true" ref="BJ521">INDEX(KM_PCT,MATCH($A521,'Knowledge - Percentages'!$B:$B,0),'Data - Knowledge'!BJ$8)/100</f>
        <v>0.777</v>
      </c>
      <c r="BK521" s="380">
        <f t="array" aca="true" ref="BK521">INDEX(KM_PCT,MATCH($A521,'Knowledge - Percentages'!$B:$B,0),'Data - Knowledge'!BK$8)/100</f>
        <v>0.777</v>
      </c>
      <c r="BL521" s="380">
        <f t="array" aca="true" ref="BL521">INDEX(KM_PCT,MATCH($A521,'Knowledge - Percentages'!$B:$B,0),'Data - Knowledge'!BL$8)/100</f>
        <v>0.777</v>
      </c>
      <c r="BM521" s="380">
        <f t="array" aca="true" ref="BM521">INDEX(KM_PCT,MATCH($A521,'Knowledge - Percentages'!$B:$B,0),'Data - Knowledge'!BM$8)/100</f>
        <v>0.777</v>
      </c>
      <c r="BN521" s="380">
        <f t="array" aca="true" ref="BN521">INDEX(KM_PCT,MATCH($A521,'Knowledge - Percentages'!$B:$B,0),'Data - Knowledge'!BN$8)/100</f>
        <v>0.777</v>
      </c>
      <c r="BO521" s="380">
        <f t="array" aca="true" ref="BO521">INDEX(KM_PCT,MATCH($A521,'Knowledge - Percentages'!$B:$B,0),'Data - Knowledge'!BO$8)/100</f>
        <v>0.77</v>
      </c>
      <c r="BP521" s="380">
        <f t="array" aca="true" ref="BP521">INDEX(KM_PCT,MATCH($A521,'Knowledge - Percentages'!$B:$B,0),'Data - Knowledge'!BP$8)/100</f>
        <v>0.77</v>
      </c>
      <c r="BQ521" s="380">
        <f t="array" aca="true" ref="BQ521">INDEX(KM_PCT,MATCH($A521,'Knowledge - Percentages'!$B:$B,0),'Data - Knowledge'!BQ$8)/100</f>
        <v>0.77</v>
      </c>
    </row>
    <row r="522" spans="1:69">
      <c r="A522" t="s">
        <v>1556</v>
      </c>
      <c r="B522" t="s">
        <v>1557</v>
      </c>
      <c r="C522" t="s">
        <v>1558</v>
      </c>
      <c r="D522" t="s">
        <v>1559</v>
      </c>
      <c r="E522" s="373">
        <f>SUMPRODUCT($K$2:$BQ$2,$K522:$BQ522)/$J$2</f>
        <v>0.55435984848484843</v>
      </c>
      <c r="F522" s="379">
        <f>SUMPRODUCT($K$2:$BQ$2,$K522:$BQ522)</f>
        <v>146.351</v>
      </c>
      <c r="G522" s="373">
        <f>SUMPRODUCT($K$3:$BQ$3,$K522:$BQ522)/$J$3</f>
        <v>0.60958655030800823</v>
      </c>
      <c r="H522" s="379">
        <f>SUMPRODUCT($K$3:$BQ$3,$K522:$BQ522)</f>
        <v>5937.3730000000005</v>
      </c>
      <c r="I522" s="373">
        <f>CORREL($K$4:$BQ$4,$K522:$BQ522)</f>
        <v>-0.24036797494960654</v>
      </c>
      <c r="J522" s="379">
        <f>$E522/$G522*100</f>
        <v>90.940301784011609</v>
      </c>
      <c r="K522" s="380">
        <f t="array" aca="true" ref="K522">INDEX(KM_PCT,MATCH($A522,'Knowledge - Percentages'!$B:$B,0),'Data - Knowledge'!K$8)/100</f>
        <v>0.35600000000000004</v>
      </c>
      <c r="L522" s="380">
        <f t="array" aca="true" ref="L522">INDEX(KM_PCT,MATCH($A522,'Knowledge - Percentages'!$B:$B,0),'Data - Knowledge'!L$8)/100</f>
        <v>0.563</v>
      </c>
      <c r="M522" s="380">
        <f t="array" aca="true" ref="M522">INDEX(KM_PCT,MATCH($A522,'Knowledge - Percentages'!$B:$B,0),'Data - Knowledge'!M$8)/100</f>
        <v>0.633</v>
      </c>
      <c r="N522" s="380">
        <f t="array" aca="true" ref="N522">INDEX(KM_PCT,MATCH($A522,'Knowledge - Percentages'!$B:$B,0),'Data - Knowledge'!N$8)/100</f>
        <v>0.6409999999999999</v>
      </c>
      <c r="O522" s="380">
        <f t="array" aca="true" ref="O522">INDEX(KM_PCT,MATCH($A522,'Knowledge - Percentages'!$B:$B,0),'Data - Knowledge'!O$8)/100</f>
        <v>0.6409999999999999</v>
      </c>
      <c r="P522" s="380">
        <f t="array" aca="true" ref="P522">INDEX(KM_PCT,MATCH($A522,'Knowledge - Percentages'!$B:$B,0),'Data - Knowledge'!P$8)/100</f>
        <v>0.6409999999999999</v>
      </c>
      <c r="Q522" s="380">
        <f t="array" aca="true" ref="Q522">INDEX(KM_PCT,MATCH($A522,'Knowledge - Percentages'!$B:$B,0),'Data - Knowledge'!Q$8)/100</f>
        <v>0.581</v>
      </c>
      <c r="R522" s="380">
        <f t="array" aca="true" ref="R522">INDEX(KM_PCT,MATCH($A522,'Knowledge - Percentages'!$B:$B,0),'Data - Knowledge'!R$8)/100</f>
        <v>0.6409999999999999</v>
      </c>
      <c r="S522" s="380">
        <f t="array" aca="true" ref="S522">INDEX(KM_PCT,MATCH($A522,'Knowledge - Percentages'!$B:$B,0),'Data - Knowledge'!S$8)/100</f>
        <v>0.66099999999999992</v>
      </c>
      <c r="T522" s="380">
        <f t="array" aca="true" ref="T522">INDEX(KM_PCT,MATCH($A522,'Knowledge - Percentages'!$B:$B,0),'Data - Knowledge'!T$8)/100</f>
        <v>0.635</v>
      </c>
      <c r="U522" s="380">
        <f t="array" aca="true" ref="U522">INDEX(KM_PCT,MATCH($A522,'Knowledge - Percentages'!$B:$B,0),'Data - Knowledge'!U$8)/100</f>
        <v>0.635</v>
      </c>
      <c r="V522" s="380">
        <f t="array" aca="true" ref="V522">INDEX(KM_PCT,MATCH($A522,'Knowledge - Percentages'!$B:$B,0),'Data - Knowledge'!V$8)/100</f>
        <v>0.64</v>
      </c>
      <c r="W522" s="380">
        <f t="array" aca="true" ref="W522">INDEX(KM_PCT,MATCH($A522,'Knowledge - Percentages'!$B:$B,0),'Data - Knowledge'!W$8)/100</f>
        <v>0.626</v>
      </c>
      <c r="X522" s="380">
        <f t="array" aca="true" ref="X522">INDEX(KM_PCT,MATCH($A522,'Knowledge - Percentages'!$B:$B,0),'Data - Knowledge'!X$8)/100</f>
        <v>0.573</v>
      </c>
      <c r="Y522" s="380">
        <f t="array" aca="true" ref="Y522">INDEX(KM_PCT,MATCH($A522,'Knowledge - Percentages'!$B:$B,0),'Data - Knowledge'!Y$8)/100</f>
        <v>0.573</v>
      </c>
      <c r="Z522" s="380">
        <f t="array" aca="true" ref="Z522">INDEX(KM_PCT,MATCH($A522,'Knowledge - Percentages'!$B:$B,0),'Data - Knowledge'!Z$8)/100</f>
        <v>0.515</v>
      </c>
      <c r="AA522" s="380">
        <f t="array" aca="true" ref="AA522">INDEX(KM_PCT,MATCH($A522,'Knowledge - Percentages'!$B:$B,0),'Data - Knowledge'!AA$8)/100</f>
        <v>0.573</v>
      </c>
      <c r="AB522" s="380">
        <f t="array" aca="true" ref="AB522">INDEX(KM_PCT,MATCH($A522,'Knowledge - Percentages'!$B:$B,0),'Data - Knowledge'!AB$8)/100</f>
        <v>0.648</v>
      </c>
      <c r="AC522" s="380">
        <f t="array" aca="true" ref="AC522">INDEX(KM_PCT,MATCH($A522,'Knowledge - Percentages'!$B:$B,0),'Data - Knowledge'!AC$8)/100</f>
        <v>0.603</v>
      </c>
      <c r="AD522" s="380">
        <f t="array" aca="true" ref="AD522">INDEX(KM_PCT,MATCH($A522,'Knowledge - Percentages'!$B:$B,0),'Data - Knowledge'!AD$8)/100</f>
        <v>0.598</v>
      </c>
      <c r="AE522" s="380">
        <f t="array" aca="true" ref="AE522">INDEX(KM_PCT,MATCH($A522,'Knowledge - Percentages'!$B:$B,0),'Data - Knowledge'!AE$8)/100</f>
        <v>0.628</v>
      </c>
      <c r="AF522" s="380">
        <f t="array" aca="true" ref="AF522">INDEX(KM_PCT,MATCH($A522,'Knowledge - Percentages'!$B:$B,0),'Data - Knowledge'!AF$8)/100</f>
        <v>0.634</v>
      </c>
      <c r="AG522" s="380">
        <f t="array" aca="true" ref="AG522">INDEX(KM_PCT,MATCH($A522,'Knowledge - Percentages'!$B:$B,0),'Data - Knowledge'!AG$8)/100</f>
        <v>0.624</v>
      </c>
      <c r="AH522" s="380">
        <f t="array" aca="true" ref="AH522">INDEX(KM_PCT,MATCH($A522,'Knowledge - Percentages'!$B:$B,0),'Data - Knowledge'!AH$8)/100</f>
        <v>0.608</v>
      </c>
      <c r="AI522" s="380">
        <f t="array" aca="true" ref="AI522">INDEX(KM_PCT,MATCH($A522,'Knowledge - Percentages'!$B:$B,0),'Data - Knowledge'!AI$8)/100</f>
        <v>0.591</v>
      </c>
      <c r="AJ522" s="380">
        <f t="array" aca="true" ref="AJ522">INDEX(KM_PCT,MATCH($A522,'Knowledge - Percentages'!$B:$B,0),'Data - Knowledge'!AJ$8)/100</f>
        <v>0.603</v>
      </c>
      <c r="AK522" s="380">
        <f t="array" aca="true" ref="AK522">INDEX(KM_PCT,MATCH($A522,'Knowledge - Percentages'!$B:$B,0),'Data - Knowledge'!AK$8)/100</f>
        <v>0.59200000000000008</v>
      </c>
      <c r="AL522" s="380">
        <f t="array" aca="true" ref="AL522">INDEX(KM_PCT,MATCH($A522,'Knowledge - Percentages'!$B:$B,0),'Data - Knowledge'!AL$8)/100</f>
        <v>0.57700000000000007</v>
      </c>
      <c r="AM522" s="380">
        <f t="array" aca="true" ref="AM522">INDEX(KM_PCT,MATCH($A522,'Knowledge - Percentages'!$B:$B,0),'Data - Knowledge'!AM$8)/100</f>
        <v>0.615</v>
      </c>
      <c r="AN522" s="380">
        <f t="array" aca="true" ref="AN522">INDEX(KM_PCT,MATCH($A522,'Knowledge - Percentages'!$B:$B,0),'Data - Knowledge'!AN$8)/100</f>
        <v>0.603</v>
      </c>
      <c r="AO522" s="380">
        <f t="array" aca="true" ref="AO522">INDEX(KM_PCT,MATCH($A522,'Knowledge - Percentages'!$B:$B,0),'Data - Knowledge'!AO$8)/100</f>
        <v>0.603</v>
      </c>
      <c r="AP522" s="380">
        <f t="array" aca="true" ref="AP522">INDEX(KM_PCT,MATCH($A522,'Knowledge - Percentages'!$B:$B,0),'Data - Knowledge'!AP$8)/100</f>
        <v>0.599</v>
      </c>
      <c r="AQ522" s="380">
        <f t="array" aca="true" ref="AQ522">INDEX(KM_PCT,MATCH($A522,'Knowledge - Percentages'!$B:$B,0),'Data - Knowledge'!AQ$8)/100</f>
        <v>0.616</v>
      </c>
      <c r="AR522" s="380">
        <f t="array" aca="true" ref="AR522">INDEX(KM_PCT,MATCH($A522,'Knowledge - Percentages'!$B:$B,0),'Data - Knowledge'!AR$8)/100</f>
        <v>0.615</v>
      </c>
      <c r="AS522" s="380">
        <f t="array" aca="true" ref="AS522">INDEX(KM_PCT,MATCH($A522,'Knowledge - Percentages'!$B:$B,0),'Data - Knowledge'!AS$8)/100</f>
        <v>0.657</v>
      </c>
      <c r="AT522" s="380">
        <f t="array" aca="true" ref="AT522">INDEX(KM_PCT,MATCH($A522,'Knowledge - Percentages'!$B:$B,0),'Data - Knowledge'!AT$8)/100</f>
        <v>0.551</v>
      </c>
      <c r="AU522" s="380">
        <f t="array" aca="true" ref="AU522">INDEX(KM_PCT,MATCH($A522,'Knowledge - Percentages'!$B:$B,0),'Data - Knowledge'!AU$8)/100</f>
        <v>0.56700000000000006</v>
      </c>
      <c r="AV522" s="380">
        <f t="array" aca="true" ref="AV522">INDEX(KM_PCT,MATCH($A522,'Knowledge - Percentages'!$B:$B,0),'Data - Knowledge'!AV$8)/100</f>
        <v>0.57200000000000006</v>
      </c>
      <c r="AW522" s="380">
        <f t="array" aca="true" ref="AW522">INDEX(KM_PCT,MATCH($A522,'Knowledge - Percentages'!$B:$B,0),'Data - Knowledge'!AW$8)/100</f>
        <v>0.56700000000000006</v>
      </c>
      <c r="AX522" s="380">
        <f t="array" aca="true" ref="AX522">INDEX(KM_PCT,MATCH($A522,'Knowledge - Percentages'!$B:$B,0),'Data - Knowledge'!AX$8)/100</f>
        <v>0.539</v>
      </c>
      <c r="AY522" s="380">
        <f t="array" aca="true" ref="AY522">INDEX(KM_PCT,MATCH($A522,'Knowledge - Percentages'!$B:$B,0),'Data - Knowledge'!AY$8)/100</f>
        <v>0.583</v>
      </c>
      <c r="AZ522" s="380">
        <f t="array" aca="true" ref="AZ522">INDEX(KM_PCT,MATCH($A522,'Knowledge - Percentages'!$B:$B,0),'Data - Knowledge'!AZ$8)/100</f>
        <v>0.562</v>
      </c>
      <c r="BA522" s="380">
        <f t="array" aca="true" ref="BA522">INDEX(KM_PCT,MATCH($A522,'Knowledge - Percentages'!$B:$B,0),'Data - Knowledge'!BA$8)/100</f>
        <v>0.562</v>
      </c>
      <c r="BB522" s="380">
        <f t="array" aca="true" ref="BB522">INDEX(KM_PCT,MATCH($A522,'Knowledge - Percentages'!$B:$B,0),'Data - Knowledge'!BB$8)/100</f>
        <v>0.53799999999999992</v>
      </c>
      <c r="BC522" s="380">
        <f t="array" aca="true" ref="BC522">INDEX(KM_PCT,MATCH($A522,'Knowledge - Percentages'!$B:$B,0),'Data - Knowledge'!BC$8)/100</f>
        <v>0.542</v>
      </c>
      <c r="BD522" s="380">
        <f t="array" aca="true" ref="BD522">INDEX(KM_PCT,MATCH($A522,'Knowledge - Percentages'!$B:$B,0),'Data - Knowledge'!BD$8)/100</f>
        <v>0.542</v>
      </c>
      <c r="BE522" s="380">
        <f t="array" aca="true" ref="BE522">INDEX(KM_PCT,MATCH($A522,'Knowledge - Percentages'!$B:$B,0),'Data - Knowledge'!BE$8)/100</f>
        <v>0.542</v>
      </c>
      <c r="BF522" s="380">
        <f t="array" aca="true" ref="BF522">INDEX(KM_PCT,MATCH($A522,'Knowledge - Percentages'!$B:$B,0),'Data - Knowledge'!BF$8)/100</f>
        <v>0.534</v>
      </c>
      <c r="BG522" s="380">
        <f t="array" aca="true" ref="BG522">INDEX(KM_PCT,MATCH($A522,'Knowledge - Percentages'!$B:$B,0),'Data - Knowledge'!BG$8)/100</f>
        <v>0.531</v>
      </c>
      <c r="BH522" s="380">
        <f t="array" aca="true" ref="BH522">INDEX(KM_PCT,MATCH($A522,'Knowledge - Percentages'!$B:$B,0),'Data - Knowledge'!BH$8)/100</f>
        <v>0.529</v>
      </c>
      <c r="BI522" s="380">
        <f t="array" aca="true" ref="BI522">INDEX(KM_PCT,MATCH($A522,'Knowledge - Percentages'!$B:$B,0),'Data - Knowledge'!BI$8)/100</f>
        <v>0.529</v>
      </c>
      <c r="BJ522" s="380">
        <f t="array" aca="true" ref="BJ522">INDEX(KM_PCT,MATCH($A522,'Knowledge - Percentages'!$B:$B,0),'Data - Knowledge'!BJ$8)/100</f>
        <v>0.521</v>
      </c>
      <c r="BK522" s="380">
        <f t="array" aca="true" ref="BK522">INDEX(KM_PCT,MATCH($A522,'Knowledge - Percentages'!$B:$B,0),'Data - Knowledge'!BK$8)/100</f>
        <v>0.529</v>
      </c>
      <c r="BL522" s="380">
        <f t="array" aca="true" ref="BL522">INDEX(KM_PCT,MATCH($A522,'Knowledge - Percentages'!$B:$B,0),'Data - Knowledge'!BL$8)/100</f>
        <v>0.529</v>
      </c>
      <c r="BM522" s="380">
        <f t="array" aca="true" ref="BM522">INDEX(KM_PCT,MATCH($A522,'Knowledge - Percentages'!$B:$B,0),'Data - Knowledge'!BM$8)/100</f>
        <v>0.529</v>
      </c>
      <c r="BN522" s="380">
        <f t="array" aca="true" ref="BN522">INDEX(KM_PCT,MATCH($A522,'Knowledge - Percentages'!$B:$B,0),'Data - Knowledge'!BN$8)/100</f>
        <v>0.529</v>
      </c>
      <c r="BO522" s="380">
        <f t="array" aca="true" ref="BO522">INDEX(KM_PCT,MATCH($A522,'Knowledge - Percentages'!$B:$B,0),'Data - Knowledge'!BO$8)/100</f>
        <v>0.535</v>
      </c>
      <c r="BP522" s="380">
        <f t="array" aca="true" ref="BP522">INDEX(KM_PCT,MATCH($A522,'Knowledge - Percentages'!$B:$B,0),'Data - Knowledge'!BP$8)/100</f>
        <v>0.516</v>
      </c>
      <c r="BQ522" s="380">
        <f t="array" aca="true" ref="BQ522">INDEX(KM_PCT,MATCH($A522,'Knowledge - Percentages'!$B:$B,0),'Data - Knowledge'!BQ$8)/100</f>
        <v>0.523</v>
      </c>
    </row>
    <row r="523" spans="1:69">
      <c r="A523" t="s">
        <v>1560</v>
      </c>
      <c r="B523" t="s">
        <v>1557</v>
      </c>
      <c r="C523" t="s">
        <v>1558</v>
      </c>
      <c r="D523" t="s">
        <v>1561</v>
      </c>
      <c r="E523" s="373">
        <f>SUMPRODUCT($K$2:$BQ$2,$K523:$BQ523)/$J$2</f>
        <v>0.64246212121212132</v>
      </c>
      <c r="F523" s="379">
        <f>SUMPRODUCT($K$2:$BQ$2,$K523:$BQ523)</f>
        <v>169.61</v>
      </c>
      <c r="G523" s="373">
        <f>SUMPRODUCT($K$3:$BQ$3,$K523:$BQ523)/$J$3</f>
        <v>0.60809948665297731</v>
      </c>
      <c r="H523" s="379">
        <f>SUMPRODUCT($K$3:$BQ$3,$K523:$BQ523)</f>
        <v>5922.8889999999992</v>
      </c>
      <c r="I523" s="373">
        <f>CORREL($K$4:$BQ$4,$K523:$BQ523)</f>
        <v>0.23525183346950551</v>
      </c>
      <c r="J523" s="379">
        <f>$E523/$G523*100</f>
        <v>105.65082446431231</v>
      </c>
      <c r="K523" s="380">
        <f t="array" aca="true" ref="K523">INDEX(KM_PCT,MATCH($A523,'Knowledge - Percentages'!$B:$B,0),'Data - Knowledge'!K$8)/100</f>
        <v>0.28800000000000003</v>
      </c>
      <c r="L523" s="380">
        <f t="array" aca="true" ref="L523">INDEX(KM_PCT,MATCH($A523,'Knowledge - Percentages'!$B:$B,0),'Data - Knowledge'!L$8)/100</f>
        <v>0.298</v>
      </c>
      <c r="M523" s="380">
        <f t="array" aca="true" ref="M523">INDEX(KM_PCT,MATCH($A523,'Knowledge - Percentages'!$B:$B,0),'Data - Knowledge'!M$8)/100</f>
        <v>0.44799999999999995</v>
      </c>
      <c r="N523" s="380">
        <f t="array" aca="true" ref="N523">INDEX(KM_PCT,MATCH($A523,'Knowledge - Percentages'!$B:$B,0),'Data - Knowledge'!N$8)/100</f>
        <v>0.589</v>
      </c>
      <c r="O523" s="380">
        <f t="array" aca="true" ref="O523">INDEX(KM_PCT,MATCH($A523,'Knowledge - Percentages'!$B:$B,0),'Data - Knowledge'!O$8)/100</f>
        <v>0.565</v>
      </c>
      <c r="P523" s="380">
        <f t="array" aca="true" ref="P523">INDEX(KM_PCT,MATCH($A523,'Knowledge - Percentages'!$B:$B,0),'Data - Knowledge'!P$8)/100</f>
        <v>0.589</v>
      </c>
      <c r="Q523" s="380">
        <f t="array" aca="true" ref="Q523">INDEX(KM_PCT,MATCH($A523,'Knowledge - Percentages'!$B:$B,0),'Data - Knowledge'!Q$8)/100</f>
        <v>0.574</v>
      </c>
      <c r="R523" s="380">
        <f t="array" aca="true" ref="R523">INDEX(KM_PCT,MATCH($A523,'Knowledge - Percentages'!$B:$B,0),'Data - Knowledge'!R$8)/100</f>
        <v>0.589</v>
      </c>
      <c r="S523" s="380">
        <f t="array" aca="true" ref="S523">INDEX(KM_PCT,MATCH($A523,'Knowledge - Percentages'!$B:$B,0),'Data - Knowledge'!S$8)/100</f>
        <v>0.589</v>
      </c>
      <c r="T523" s="380">
        <f t="array" aca="true" ref="T523">INDEX(KM_PCT,MATCH($A523,'Knowledge - Percentages'!$B:$B,0),'Data - Knowledge'!T$8)/100</f>
        <v>0.58700000000000008</v>
      </c>
      <c r="U523" s="380">
        <f t="array" aca="true" ref="U523">INDEX(KM_PCT,MATCH($A523,'Knowledge - Percentages'!$B:$B,0),'Data - Knowledge'!U$8)/100</f>
        <v>0.596</v>
      </c>
      <c r="V523" s="380">
        <f t="array" aca="true" ref="V523">INDEX(KM_PCT,MATCH($A523,'Knowledge - Percentages'!$B:$B,0),'Data - Knowledge'!V$8)/100</f>
        <v>0.59</v>
      </c>
      <c r="W523" s="380">
        <f t="array" aca="true" ref="W523">INDEX(KM_PCT,MATCH($A523,'Knowledge - Percentages'!$B:$B,0),'Data - Knowledge'!W$8)/100</f>
        <v>0.595</v>
      </c>
      <c r="X523" s="380">
        <f t="array" aca="true" ref="X523">INDEX(KM_PCT,MATCH($A523,'Knowledge - Percentages'!$B:$B,0),'Data - Knowledge'!X$8)/100</f>
        <v>0.58</v>
      </c>
      <c r="Y523" s="380">
        <f t="array" aca="true" ref="Y523">INDEX(KM_PCT,MATCH($A523,'Knowledge - Percentages'!$B:$B,0),'Data - Knowledge'!Y$8)/100</f>
        <v>0.611</v>
      </c>
      <c r="Z523" s="380">
        <f t="array" aca="true" ref="Z523">INDEX(KM_PCT,MATCH($A523,'Knowledge - Percentages'!$B:$B,0),'Data - Knowledge'!Z$8)/100</f>
        <v>0.545</v>
      </c>
      <c r="AA523" s="380">
        <f t="array" aca="true" ref="AA523">INDEX(KM_PCT,MATCH($A523,'Knowledge - Percentages'!$B:$B,0),'Data - Knowledge'!AA$8)/100</f>
        <v>0.627</v>
      </c>
      <c r="AB523" s="380">
        <f t="array" aca="true" ref="AB523">INDEX(KM_PCT,MATCH($A523,'Knowledge - Percentages'!$B:$B,0),'Data - Knowledge'!AB$8)/100</f>
        <v>0.6409999999999999</v>
      </c>
      <c r="AC523" s="380">
        <f t="array" aca="true" ref="AC523">INDEX(KM_PCT,MATCH($A523,'Knowledge - Percentages'!$B:$B,0),'Data - Knowledge'!AC$8)/100</f>
        <v>0.65599999999999992</v>
      </c>
      <c r="AD523" s="380">
        <f t="array" aca="true" ref="AD523">INDEX(KM_PCT,MATCH($A523,'Knowledge - Percentages'!$B:$B,0),'Data - Knowledge'!AD$8)/100</f>
        <v>0.6409999999999999</v>
      </c>
      <c r="AE523" s="380">
        <f t="array" aca="true" ref="AE523">INDEX(KM_PCT,MATCH($A523,'Knowledge - Percentages'!$B:$B,0),'Data - Knowledge'!AE$8)/100</f>
        <v>0.62</v>
      </c>
      <c r="AF523" s="380">
        <f t="array" aca="true" ref="AF523">INDEX(KM_PCT,MATCH($A523,'Knowledge - Percentages'!$B:$B,0),'Data - Knowledge'!AF$8)/100</f>
        <v>0.62</v>
      </c>
      <c r="AG523" s="380">
        <f t="array" aca="true" ref="AG523">INDEX(KM_PCT,MATCH($A523,'Knowledge - Percentages'!$B:$B,0),'Data - Knowledge'!AG$8)/100</f>
        <v>0.62</v>
      </c>
      <c r="AH523" s="380">
        <f t="array" aca="true" ref="AH523">INDEX(KM_PCT,MATCH($A523,'Knowledge - Percentages'!$B:$B,0),'Data - Knowledge'!AH$8)/100</f>
        <v>0.617</v>
      </c>
      <c r="AI523" s="380">
        <f t="array" aca="true" ref="AI523">INDEX(KM_PCT,MATCH($A523,'Knowledge - Percentages'!$B:$B,0),'Data - Knowledge'!AI$8)/100</f>
        <v>0.625</v>
      </c>
      <c r="AJ523" s="380">
        <f t="array" aca="true" ref="AJ523">INDEX(KM_PCT,MATCH($A523,'Knowledge - Percentages'!$B:$B,0),'Data - Knowledge'!AJ$8)/100</f>
        <v>0.634</v>
      </c>
      <c r="AK523" s="380">
        <f t="array" aca="true" ref="AK523">INDEX(KM_PCT,MATCH($A523,'Knowledge - Percentages'!$B:$B,0),'Data - Knowledge'!AK$8)/100</f>
        <v>0.625</v>
      </c>
      <c r="AL523" s="380">
        <f t="array" aca="true" ref="AL523">INDEX(KM_PCT,MATCH($A523,'Knowledge - Percentages'!$B:$B,0),'Data - Knowledge'!AL$8)/100</f>
        <v>0.595</v>
      </c>
      <c r="AM523" s="380">
        <f t="array" aca="true" ref="AM523">INDEX(KM_PCT,MATCH($A523,'Knowledge - Percentages'!$B:$B,0),'Data - Knowledge'!AM$8)/100</f>
        <v>0.625</v>
      </c>
      <c r="AN523" s="380">
        <f t="array" aca="true" ref="AN523">INDEX(KM_PCT,MATCH($A523,'Knowledge - Percentages'!$B:$B,0),'Data - Knowledge'!AN$8)/100</f>
        <v>0.605</v>
      </c>
      <c r="AO523" s="380">
        <f t="array" aca="true" ref="AO523">INDEX(KM_PCT,MATCH($A523,'Knowledge - Percentages'!$B:$B,0),'Data - Knowledge'!AO$8)/100</f>
        <v>0.606</v>
      </c>
      <c r="AP523" s="380">
        <f t="array" aca="true" ref="AP523">INDEX(KM_PCT,MATCH($A523,'Knowledge - Percentages'!$B:$B,0),'Data - Knowledge'!AP$8)/100</f>
        <v>0.636</v>
      </c>
      <c r="AQ523" s="380">
        <f t="array" aca="true" ref="AQ523">INDEX(KM_PCT,MATCH($A523,'Knowledge - Percentages'!$B:$B,0),'Data - Knowledge'!AQ$8)/100</f>
        <v>0.636</v>
      </c>
      <c r="AR523" s="380">
        <f t="array" aca="true" ref="AR523">INDEX(KM_PCT,MATCH($A523,'Knowledge - Percentages'!$B:$B,0),'Data - Knowledge'!AR$8)/100</f>
        <v>0.639</v>
      </c>
      <c r="AS523" s="380">
        <f t="array" aca="true" ref="AS523">INDEX(KM_PCT,MATCH($A523,'Knowledge - Percentages'!$B:$B,0),'Data - Knowledge'!AS$8)/100</f>
        <v>0.57</v>
      </c>
      <c r="AT523" s="380">
        <f t="array" aca="true" ref="AT523">INDEX(KM_PCT,MATCH($A523,'Knowledge - Percentages'!$B:$B,0),'Data - Knowledge'!AT$8)/100</f>
        <v>0.639</v>
      </c>
      <c r="AU523" s="380">
        <f t="array" aca="true" ref="AU523">INDEX(KM_PCT,MATCH($A523,'Knowledge - Percentages'!$B:$B,0),'Data - Knowledge'!AU$8)/100</f>
        <v>0.649</v>
      </c>
      <c r="AV523" s="380">
        <f t="array" aca="true" ref="AV523">INDEX(KM_PCT,MATCH($A523,'Knowledge - Percentages'!$B:$B,0),'Data - Knowledge'!AV$8)/100</f>
        <v>0.65099999999999991</v>
      </c>
      <c r="AW523" s="380">
        <f t="array" aca="true" ref="AW523">INDEX(KM_PCT,MATCH($A523,'Knowledge - Percentages'!$B:$B,0),'Data - Knowledge'!AW$8)/100</f>
        <v>0.64599999999999991</v>
      </c>
      <c r="AX523" s="380">
        <f t="array" aca="true" ref="AX523">INDEX(KM_PCT,MATCH($A523,'Knowledge - Percentages'!$B:$B,0),'Data - Knowledge'!AX$8)/100</f>
        <v>0.616</v>
      </c>
      <c r="AY523" s="380">
        <f t="array" aca="true" ref="AY523">INDEX(KM_PCT,MATCH($A523,'Knowledge - Percentages'!$B:$B,0),'Data - Knowledge'!AY$8)/100</f>
        <v>0.64599999999999991</v>
      </c>
      <c r="AZ523" s="380">
        <f t="array" aca="true" ref="AZ523">INDEX(KM_PCT,MATCH($A523,'Knowledge - Percentages'!$B:$B,0),'Data - Knowledge'!AZ$8)/100</f>
        <v>0.64599999999999991</v>
      </c>
      <c r="BA523" s="380">
        <f t="array" aca="true" ref="BA523">INDEX(KM_PCT,MATCH($A523,'Knowledge - Percentages'!$B:$B,0),'Data - Knowledge'!BA$8)/100</f>
        <v>0.65099999999999991</v>
      </c>
      <c r="BB523" s="380">
        <f t="array" aca="true" ref="BB523">INDEX(KM_PCT,MATCH($A523,'Knowledge - Percentages'!$B:$B,0),'Data - Knowledge'!BB$8)/100</f>
        <v>0.649</v>
      </c>
      <c r="BC523" s="380">
        <f t="array" aca="true" ref="BC523">INDEX(KM_PCT,MATCH($A523,'Knowledge - Percentages'!$B:$B,0),'Data - Knowledge'!BC$8)/100</f>
        <v>0.644</v>
      </c>
      <c r="BD523" s="380">
        <f t="array" aca="true" ref="BD523">INDEX(KM_PCT,MATCH($A523,'Knowledge - Percentages'!$B:$B,0),'Data - Knowledge'!BD$8)/100</f>
        <v>0.618</v>
      </c>
      <c r="BE523" s="380">
        <f t="array" aca="true" ref="BE523">INDEX(KM_PCT,MATCH($A523,'Knowledge - Percentages'!$B:$B,0),'Data - Knowledge'!BE$8)/100</f>
        <v>0.644</v>
      </c>
      <c r="BF523" s="380">
        <f t="array" aca="true" ref="BF523">INDEX(KM_PCT,MATCH($A523,'Knowledge - Percentages'!$B:$B,0),'Data - Knowledge'!BF$8)/100</f>
        <v>0.66099999999999992</v>
      </c>
      <c r="BG523" s="380">
        <f t="array" aca="true" ref="BG523">INDEX(KM_PCT,MATCH($A523,'Knowledge - Percentages'!$B:$B,0),'Data - Knowledge'!BG$8)/100</f>
        <v>0.653</v>
      </c>
      <c r="BH523" s="380">
        <f t="array" aca="true" ref="BH523">INDEX(KM_PCT,MATCH($A523,'Knowledge - Percentages'!$B:$B,0),'Data - Knowledge'!BH$8)/100</f>
        <v>0.649</v>
      </c>
      <c r="BI523" s="380">
        <f t="array" aca="true" ref="BI523">INDEX(KM_PCT,MATCH($A523,'Knowledge - Percentages'!$B:$B,0),'Data - Knowledge'!BI$8)/100</f>
        <v>0.649</v>
      </c>
      <c r="BJ523" s="380">
        <f t="array" aca="true" ref="BJ523">INDEX(KM_PCT,MATCH($A523,'Knowledge - Percentages'!$B:$B,0),'Data - Knowledge'!BJ$8)/100</f>
        <v>0.647</v>
      </c>
      <c r="BK523" s="380">
        <f t="array" aca="true" ref="BK523">INDEX(KM_PCT,MATCH($A523,'Knowledge - Percentages'!$B:$B,0),'Data - Knowledge'!BK$8)/100</f>
        <v>0.648</v>
      </c>
      <c r="BL523" s="380">
        <f t="array" aca="true" ref="BL523">INDEX(KM_PCT,MATCH($A523,'Knowledge - Percentages'!$B:$B,0),'Data - Knowledge'!BL$8)/100</f>
        <v>0.648</v>
      </c>
      <c r="BM523" s="380">
        <f t="array" aca="true" ref="BM523">INDEX(KM_PCT,MATCH($A523,'Knowledge - Percentages'!$B:$B,0),'Data - Knowledge'!BM$8)/100</f>
        <v>0.648</v>
      </c>
      <c r="BN523" s="380">
        <f t="array" aca="true" ref="BN523">INDEX(KM_PCT,MATCH($A523,'Knowledge - Percentages'!$B:$B,0),'Data - Knowledge'!BN$8)/100</f>
        <v>0.648</v>
      </c>
      <c r="BO523" s="380">
        <f t="array" aca="true" ref="BO523">INDEX(KM_PCT,MATCH($A523,'Knowledge - Percentages'!$B:$B,0),'Data - Knowledge'!BO$8)/100</f>
        <v>0.669</v>
      </c>
      <c r="BP523" s="380">
        <f t="array" aca="true" ref="BP523">INDEX(KM_PCT,MATCH($A523,'Knowledge - Percentages'!$B:$B,0),'Data - Knowledge'!BP$8)/100</f>
        <v>0.664</v>
      </c>
      <c r="BQ523" s="380">
        <f t="array" aca="true" ref="BQ523">INDEX(KM_PCT,MATCH($A523,'Knowledge - Percentages'!$B:$B,0),'Data - Knowledge'!BQ$8)/100</f>
        <v>0.664</v>
      </c>
    </row>
    <row r="524" spans="1:69">
      <c r="A524" t="s">
        <v>1562</v>
      </c>
      <c r="B524" t="s">
        <v>1557</v>
      </c>
      <c r="C524" t="s">
        <v>1558</v>
      </c>
      <c r="D524" t="s">
        <v>1563</v>
      </c>
      <c r="E524" s="373">
        <f>SUMPRODUCT($K$2:$BQ$2,$K524:$BQ524)/$J$2</f>
        <v>0.80921969696969676</v>
      </c>
      <c r="F524" s="379">
        <f>SUMPRODUCT($K$2:$BQ$2,$K524:$BQ524)</f>
        <v>213.63399999999996</v>
      </c>
      <c r="G524" s="373">
        <f>SUMPRODUCT($K$3:$BQ$3,$K524:$BQ524)/$J$3</f>
        <v>0.85995646817248483</v>
      </c>
      <c r="H524" s="379">
        <f>SUMPRODUCT($K$3:$BQ$3,$K524:$BQ524)</f>
        <v>8375.9760000000024</v>
      </c>
      <c r="I524" s="373">
        <f>CORREL($K$4:$BQ$4,$K524:$BQ524)</f>
        <v>-0.10102608881593483</v>
      </c>
      <c r="J524" s="379">
        <f>$E524/$G524*100</f>
        <v>94.100076796839488</v>
      </c>
      <c r="K524" s="380">
        <f t="array" aca="true" ref="K524">INDEX(KM_PCT,MATCH($A524,'Knowledge - Percentages'!$B:$B,0),'Data - Knowledge'!K$8)/100</f>
        <v>0.83</v>
      </c>
      <c r="L524" s="380">
        <f t="array" aca="true" ref="L524">INDEX(KM_PCT,MATCH($A524,'Knowledge - Percentages'!$B:$B,0),'Data - Knowledge'!L$8)/100</f>
        <v>0.67099999999999993</v>
      </c>
      <c r="M524" s="380">
        <f t="array" aca="true" ref="M524">INDEX(KM_PCT,MATCH($A524,'Knowledge - Percentages'!$B:$B,0),'Data - Knowledge'!M$8)/100</f>
        <v>0.83</v>
      </c>
      <c r="N524" s="380">
        <f t="array" aca="true" ref="N524">INDEX(KM_PCT,MATCH($A524,'Knowledge - Percentages'!$B:$B,0),'Data - Knowledge'!N$8)/100</f>
        <v>0.9</v>
      </c>
      <c r="O524" s="380">
        <f t="array" aca="true" ref="O524">INDEX(KM_PCT,MATCH($A524,'Knowledge - Percentages'!$B:$B,0),'Data - Knowledge'!O$8)/100</f>
        <v>0.882</v>
      </c>
      <c r="P524" s="380">
        <f t="array" aca="true" ref="P524">INDEX(KM_PCT,MATCH($A524,'Knowledge - Percentages'!$B:$B,0),'Data - Knowledge'!P$8)/100</f>
        <v>0.873</v>
      </c>
      <c r="Q524" s="380">
        <f t="array" aca="true" ref="Q524">INDEX(KM_PCT,MATCH($A524,'Knowledge - Percentages'!$B:$B,0),'Data - Knowledge'!Q$8)/100</f>
        <v>0.866</v>
      </c>
      <c r="R524" s="380">
        <f t="array" aca="true" ref="R524">INDEX(KM_PCT,MATCH($A524,'Knowledge - Percentages'!$B:$B,0),'Data - Knowledge'!R$8)/100</f>
        <v>0.882</v>
      </c>
      <c r="S524" s="380">
        <f t="array" aca="true" ref="S524">INDEX(KM_PCT,MATCH($A524,'Knowledge - Percentages'!$B:$B,0),'Data - Knowledge'!S$8)/100</f>
        <v>0.882</v>
      </c>
      <c r="T524" s="380">
        <f t="array" aca="true" ref="T524">INDEX(KM_PCT,MATCH($A524,'Knowledge - Percentages'!$B:$B,0),'Data - Knowledge'!T$8)/100</f>
        <v>0.893</v>
      </c>
      <c r="U524" s="380">
        <f t="array" aca="true" ref="U524">INDEX(KM_PCT,MATCH($A524,'Knowledge - Percentages'!$B:$B,0),'Data - Knowledge'!U$8)/100</f>
        <v>0.893</v>
      </c>
      <c r="V524" s="380">
        <f t="array" aca="true" ref="V524">INDEX(KM_PCT,MATCH($A524,'Knowledge - Percentages'!$B:$B,0),'Data - Knowledge'!V$8)/100</f>
        <v>0.905</v>
      </c>
      <c r="W524" s="380">
        <f t="array" aca="true" ref="W524">INDEX(KM_PCT,MATCH($A524,'Knowledge - Percentages'!$B:$B,0),'Data - Knowledge'!W$8)/100</f>
        <v>0.893</v>
      </c>
      <c r="X524" s="380">
        <f t="array" aca="true" ref="X524">INDEX(KM_PCT,MATCH($A524,'Knowledge - Percentages'!$B:$B,0),'Data - Knowledge'!X$8)/100</f>
        <v>0.797</v>
      </c>
      <c r="Y524" s="380">
        <f t="array" aca="true" ref="Y524">INDEX(KM_PCT,MATCH($A524,'Knowledge - Percentages'!$B:$B,0),'Data - Knowledge'!Y$8)/100</f>
        <v>0.777</v>
      </c>
      <c r="Z524" s="380">
        <f t="array" aca="true" ref="Z524">INDEX(KM_PCT,MATCH($A524,'Knowledge - Percentages'!$B:$B,0),'Data - Knowledge'!Z$8)/100</f>
        <v>0.767</v>
      </c>
      <c r="AA524" s="380">
        <f t="array" aca="true" ref="AA524">INDEX(KM_PCT,MATCH($A524,'Knowledge - Percentages'!$B:$B,0),'Data - Knowledge'!AA$8)/100</f>
        <v>0.774</v>
      </c>
      <c r="AB524" s="380">
        <f t="array" aca="true" ref="AB524">INDEX(KM_PCT,MATCH($A524,'Knowledge - Percentages'!$B:$B,0),'Data - Knowledge'!AB$8)/100</f>
        <v>0.858</v>
      </c>
      <c r="AC524" s="380">
        <f t="array" aca="true" ref="AC524">INDEX(KM_PCT,MATCH($A524,'Knowledge - Percentages'!$B:$B,0),'Data - Knowledge'!AC$8)/100</f>
        <v>0.81400000000000006</v>
      </c>
      <c r="AD524" s="380">
        <f t="array" aca="true" ref="AD524">INDEX(KM_PCT,MATCH($A524,'Knowledge - Percentages'!$B:$B,0),'Data - Knowledge'!AD$8)/100</f>
        <v>0.772</v>
      </c>
      <c r="AE524" s="380">
        <f t="array" aca="true" ref="AE524">INDEX(KM_PCT,MATCH($A524,'Knowledge - Percentages'!$B:$B,0),'Data - Knowledge'!AE$8)/100</f>
        <v>0.88099999999999989</v>
      </c>
      <c r="AF524" s="380">
        <f t="array" aca="true" ref="AF524">INDEX(KM_PCT,MATCH($A524,'Knowledge - Percentages'!$B:$B,0),'Data - Knowledge'!AF$8)/100</f>
        <v>0.883</v>
      </c>
      <c r="AG524" s="380">
        <f t="array" aca="true" ref="AG524">INDEX(KM_PCT,MATCH($A524,'Knowledge - Percentages'!$B:$B,0),'Data - Knowledge'!AG$8)/100</f>
        <v>0.88099999999999989</v>
      </c>
      <c r="AH524" s="380">
        <f t="array" aca="true" ref="AH524">INDEX(KM_PCT,MATCH($A524,'Knowledge - Percentages'!$B:$B,0),'Data - Knowledge'!AH$8)/100</f>
        <v>0.872</v>
      </c>
      <c r="AI524" s="380">
        <f t="array" aca="true" ref="AI524">INDEX(KM_PCT,MATCH($A524,'Knowledge - Percentages'!$B:$B,0),'Data - Knowledge'!AI$8)/100</f>
        <v>0.75</v>
      </c>
      <c r="AJ524" s="380">
        <f t="array" aca="true" ref="AJ524">INDEX(KM_PCT,MATCH($A524,'Knowledge - Percentages'!$B:$B,0),'Data - Knowledge'!AJ$8)/100</f>
        <v>0.857</v>
      </c>
      <c r="AK524" s="380">
        <f t="array" aca="true" ref="AK524">INDEX(KM_PCT,MATCH($A524,'Knowledge - Percentages'!$B:$B,0),'Data - Knowledge'!AK$8)/100</f>
        <v>0.857</v>
      </c>
      <c r="AL524" s="380">
        <f t="array" aca="true" ref="AL524">INDEX(KM_PCT,MATCH($A524,'Knowledge - Percentages'!$B:$B,0),'Data - Knowledge'!AL$8)/100</f>
        <v>0.83200000000000007</v>
      </c>
      <c r="AM524" s="380">
        <f t="array" aca="true" ref="AM524">INDEX(KM_PCT,MATCH($A524,'Knowledge - Percentages'!$B:$B,0),'Data - Knowledge'!AM$8)/100</f>
        <v>0.87599999999999989</v>
      </c>
      <c r="AN524" s="380">
        <f t="array" aca="true" ref="AN524">INDEX(KM_PCT,MATCH($A524,'Knowledge - Percentages'!$B:$B,0),'Data - Knowledge'!AN$8)/100</f>
        <v>0.879</v>
      </c>
      <c r="AO524" s="380">
        <f t="array" aca="true" ref="AO524">INDEX(KM_PCT,MATCH($A524,'Knowledge - Percentages'!$B:$B,0),'Data - Knowledge'!AO$8)/100</f>
        <v>0.87599999999999989</v>
      </c>
      <c r="AP524" s="380">
        <f t="array" aca="true" ref="AP524">INDEX(KM_PCT,MATCH($A524,'Knowledge - Percentages'!$B:$B,0),'Data - Knowledge'!AP$8)/100</f>
        <v>0.85</v>
      </c>
      <c r="AQ524" s="380">
        <f t="array" aca="true" ref="AQ524">INDEX(KM_PCT,MATCH($A524,'Knowledge - Percentages'!$B:$B,0),'Data - Knowledge'!AQ$8)/100</f>
        <v>0.848</v>
      </c>
      <c r="AR524" s="380">
        <f t="array" aca="true" ref="AR524">INDEX(KM_PCT,MATCH($A524,'Knowledge - Percentages'!$B:$B,0),'Data - Knowledge'!AR$8)/100</f>
        <v>0.785</v>
      </c>
      <c r="AS524" s="380">
        <f t="array" aca="true" ref="AS524">INDEX(KM_PCT,MATCH($A524,'Knowledge - Percentages'!$B:$B,0),'Data - Knowledge'!AS$8)/100</f>
        <v>0.78099999999999992</v>
      </c>
      <c r="AT524" s="380">
        <f t="array" aca="true" ref="AT524">INDEX(KM_PCT,MATCH($A524,'Knowledge - Percentages'!$B:$B,0),'Data - Knowledge'!AT$8)/100</f>
        <v>0.75599999999999989</v>
      </c>
      <c r="AU524" s="380">
        <f t="array" aca="true" ref="AU524">INDEX(KM_PCT,MATCH($A524,'Knowledge - Percentages'!$B:$B,0),'Data - Knowledge'!AU$8)/100</f>
        <v>0.816</v>
      </c>
      <c r="AV524" s="380">
        <f t="array" aca="true" ref="AV524">INDEX(KM_PCT,MATCH($A524,'Knowledge - Percentages'!$B:$B,0),'Data - Knowledge'!AV$8)/100</f>
        <v>0.84900000000000009</v>
      </c>
      <c r="AW524" s="380">
        <f t="array" aca="true" ref="AW524">INDEX(KM_PCT,MATCH($A524,'Knowledge - Percentages'!$B:$B,0),'Data - Knowledge'!AW$8)/100</f>
        <v>0.82700000000000007</v>
      </c>
      <c r="AX524" s="380">
        <f t="array" aca="true" ref="AX524">INDEX(KM_PCT,MATCH($A524,'Knowledge - Percentages'!$B:$B,0),'Data - Knowledge'!AX$8)/100</f>
        <v>0.682</v>
      </c>
      <c r="AY524" s="380">
        <f t="array" aca="true" ref="AY524">INDEX(KM_PCT,MATCH($A524,'Knowledge - Percentages'!$B:$B,0),'Data - Knowledge'!AY$8)/100</f>
        <v>0.83900000000000008</v>
      </c>
      <c r="AZ524" s="380">
        <f t="array" aca="true" ref="AZ524">INDEX(KM_PCT,MATCH($A524,'Knowledge - Percentages'!$B:$B,0),'Data - Knowledge'!AZ$8)/100</f>
        <v>0.816</v>
      </c>
      <c r="BA524" s="380">
        <f t="array" aca="true" ref="BA524">INDEX(KM_PCT,MATCH($A524,'Knowledge - Percentages'!$B:$B,0),'Data - Knowledge'!BA$8)/100</f>
        <v>0.816</v>
      </c>
      <c r="BB524" s="380">
        <f t="array" aca="true" ref="BB524">INDEX(KM_PCT,MATCH($A524,'Knowledge - Percentages'!$B:$B,0),'Data - Knowledge'!BB$8)/100</f>
        <v>0.809</v>
      </c>
      <c r="BC524" s="380">
        <f t="array" aca="true" ref="BC524">INDEX(KM_PCT,MATCH($A524,'Knowledge - Percentages'!$B:$B,0),'Data - Knowledge'!BC$8)/100</f>
        <v>0.847</v>
      </c>
      <c r="BD524" s="380">
        <f t="array" aca="true" ref="BD524">INDEX(KM_PCT,MATCH($A524,'Knowledge - Percentages'!$B:$B,0),'Data - Knowledge'!BD$8)/100</f>
        <v>0.816</v>
      </c>
      <c r="BE524" s="380">
        <f t="array" aca="true" ref="BE524">INDEX(KM_PCT,MATCH($A524,'Knowledge - Percentages'!$B:$B,0),'Data - Knowledge'!BE$8)/100</f>
        <v>0.816</v>
      </c>
      <c r="BF524" s="380">
        <f t="array" aca="true" ref="BF524">INDEX(KM_PCT,MATCH($A524,'Knowledge - Percentages'!$B:$B,0),'Data - Knowledge'!BF$8)/100</f>
        <v>0.80799999999999994</v>
      </c>
      <c r="BG524" s="380">
        <f t="array" aca="true" ref="BG524">INDEX(KM_PCT,MATCH($A524,'Knowledge - Percentages'!$B:$B,0),'Data - Knowledge'!BG$8)/100</f>
        <v>0.792</v>
      </c>
      <c r="BH524" s="380">
        <f t="array" aca="true" ref="BH524">INDEX(KM_PCT,MATCH($A524,'Knowledge - Percentages'!$B:$B,0),'Data - Knowledge'!BH$8)/100</f>
        <v>0.78</v>
      </c>
      <c r="BI524" s="380">
        <f t="array" aca="true" ref="BI524">INDEX(KM_PCT,MATCH($A524,'Knowledge - Percentages'!$B:$B,0),'Data - Knowledge'!BI$8)/100</f>
        <v>0.78</v>
      </c>
      <c r="BJ524" s="380">
        <f t="array" aca="true" ref="BJ524">INDEX(KM_PCT,MATCH($A524,'Knowledge - Percentages'!$B:$B,0),'Data - Knowledge'!BJ$8)/100</f>
        <v>0.75599999999999989</v>
      </c>
      <c r="BK524" s="380">
        <f t="array" aca="true" ref="BK524">INDEX(KM_PCT,MATCH($A524,'Knowledge - Percentages'!$B:$B,0),'Data - Knowledge'!BK$8)/100</f>
        <v>0.75599999999999989</v>
      </c>
      <c r="BL524" s="380">
        <f t="array" aca="true" ref="BL524">INDEX(KM_PCT,MATCH($A524,'Knowledge - Percentages'!$B:$B,0),'Data - Knowledge'!BL$8)/100</f>
        <v>0.75599999999999989</v>
      </c>
      <c r="BM524" s="380">
        <f t="array" aca="true" ref="BM524">INDEX(KM_PCT,MATCH($A524,'Knowledge - Percentages'!$B:$B,0),'Data - Knowledge'!BM$8)/100</f>
        <v>0.754</v>
      </c>
      <c r="BN524" s="380">
        <f t="array" aca="true" ref="BN524">INDEX(KM_PCT,MATCH($A524,'Knowledge - Percentages'!$B:$B,0),'Data - Knowledge'!BN$8)/100</f>
        <v>0.75599999999999989</v>
      </c>
      <c r="BO524" s="380">
        <f t="array" aca="true" ref="BO524">INDEX(KM_PCT,MATCH($A524,'Knowledge - Percentages'!$B:$B,0),'Data - Knowledge'!BO$8)/100</f>
        <v>0.77099999999999991</v>
      </c>
      <c r="BP524" s="380">
        <f t="array" aca="true" ref="BP524">INDEX(KM_PCT,MATCH($A524,'Knowledge - Percentages'!$B:$B,0),'Data - Knowledge'!BP$8)/100</f>
        <v>0.78</v>
      </c>
      <c r="BQ524" s="380">
        <f t="array" aca="true" ref="BQ524">INDEX(KM_PCT,MATCH($A524,'Knowledge - Percentages'!$B:$B,0),'Data - Knowledge'!BQ$8)/100</f>
        <v>0.736</v>
      </c>
    </row>
    <row r="525" spans="1:69">
      <c r="A525" t="s">
        <v>1564</v>
      </c>
      <c r="B525" t="s">
        <v>1557</v>
      </c>
      <c r="C525" t="s">
        <v>1558</v>
      </c>
      <c r="D525" t="s">
        <v>1565</v>
      </c>
      <c r="E525" s="373">
        <f>SUMPRODUCT($K$2:$BQ$2,$K525:$BQ525)/$J$2</f>
        <v>0.476655303030303</v>
      </c>
      <c r="F525" s="379">
        <f>SUMPRODUCT($K$2:$BQ$2,$K525:$BQ525)</f>
        <v>125.83699999999999</v>
      </c>
      <c r="G525" s="373">
        <f>SUMPRODUCT($K$3:$BQ$3,$K525:$BQ525)/$J$3</f>
        <v>0.53430400410677636</v>
      </c>
      <c r="H525" s="379">
        <f>SUMPRODUCT($K$3:$BQ$3,$K525:$BQ525)</f>
        <v>5204.1210000000019</v>
      </c>
      <c r="I525" s="373">
        <f>CORREL($K$4:$BQ$4,$K525:$BQ525)</f>
        <v>-0.38562330390101224</v>
      </c>
      <c r="J525" s="379">
        <f>$E525/$G525*100</f>
        <v>89.210505511212162</v>
      </c>
      <c r="K525" s="380">
        <f t="array" aca="true" ref="K525">INDEX(KM_PCT,MATCH($A525,'Knowledge - Percentages'!$B:$B,0),'Data - Knowledge'!K$8)/100</f>
        <v>0.55799999999999994</v>
      </c>
      <c r="L525" s="380">
        <f t="array" aca="true" ref="L525">INDEX(KM_PCT,MATCH($A525,'Knowledge - Percentages'!$B:$B,0),'Data - Knowledge'!L$8)/100</f>
        <v>0.431</v>
      </c>
      <c r="M525" s="380">
        <f t="array" aca="true" ref="M525">INDEX(KM_PCT,MATCH($A525,'Knowledge - Percentages'!$B:$B,0),'Data - Knowledge'!M$8)/100</f>
        <v>0.55799999999999994</v>
      </c>
      <c r="N525" s="380">
        <f t="array" aca="true" ref="N525">INDEX(KM_PCT,MATCH($A525,'Knowledge - Percentages'!$B:$B,0),'Data - Knowledge'!N$8)/100</f>
        <v>0.595</v>
      </c>
      <c r="O525" s="380">
        <f t="array" aca="true" ref="O525">INDEX(KM_PCT,MATCH($A525,'Knowledge - Percentages'!$B:$B,0),'Data - Knowledge'!O$8)/100</f>
        <v>0.562</v>
      </c>
      <c r="P525" s="380">
        <f t="array" aca="true" ref="P525">INDEX(KM_PCT,MATCH($A525,'Knowledge - Percentages'!$B:$B,0),'Data - Knowledge'!P$8)/100</f>
        <v>0.512</v>
      </c>
      <c r="Q525" s="380">
        <f t="array" aca="true" ref="Q525">INDEX(KM_PCT,MATCH($A525,'Knowledge - Percentages'!$B:$B,0),'Data - Knowledge'!Q$8)/100</f>
        <v>0.55799999999999994</v>
      </c>
      <c r="R525" s="380">
        <f t="array" aca="true" ref="R525">INDEX(KM_PCT,MATCH($A525,'Knowledge - Percentages'!$B:$B,0),'Data - Knowledge'!R$8)/100</f>
        <v>0.57100000000000006</v>
      </c>
      <c r="S525" s="380">
        <f t="array" aca="true" ref="S525">INDEX(KM_PCT,MATCH($A525,'Knowledge - Percentages'!$B:$B,0),'Data - Knowledge'!S$8)/100</f>
        <v>0.55799999999999994</v>
      </c>
      <c r="T525" s="380">
        <f t="array" aca="true" ref="T525">INDEX(KM_PCT,MATCH($A525,'Knowledge - Percentages'!$B:$B,0),'Data - Knowledge'!T$8)/100</f>
        <v>0.586</v>
      </c>
      <c r="U525" s="380">
        <f t="array" aca="true" ref="U525">INDEX(KM_PCT,MATCH($A525,'Knowledge - Percentages'!$B:$B,0),'Data - Knowledge'!U$8)/100</f>
        <v>0.552</v>
      </c>
      <c r="V525" s="380">
        <f t="array" aca="true" ref="V525">INDEX(KM_PCT,MATCH($A525,'Knowledge - Percentages'!$B:$B,0),'Data - Knowledge'!V$8)/100</f>
        <v>0.57600000000000007</v>
      </c>
      <c r="W525" s="380">
        <f t="array" aca="true" ref="W525">INDEX(KM_PCT,MATCH($A525,'Knowledge - Percentages'!$B:$B,0),'Data - Knowledge'!W$8)/100</f>
        <v>0.56</v>
      </c>
      <c r="X525" s="380">
        <f t="array" aca="true" ref="X525">INDEX(KM_PCT,MATCH($A525,'Knowledge - Percentages'!$B:$B,0),'Data - Knowledge'!X$8)/100</f>
        <v>0.531</v>
      </c>
      <c r="Y525" s="380">
        <f t="array" aca="true" ref="Y525">INDEX(KM_PCT,MATCH($A525,'Knowledge - Percentages'!$B:$B,0),'Data - Knowledge'!Y$8)/100</f>
        <v>0.523</v>
      </c>
      <c r="Z525" s="380">
        <f t="array" aca="true" ref="Z525">INDEX(KM_PCT,MATCH($A525,'Knowledge - Percentages'!$B:$B,0),'Data - Knowledge'!Z$8)/100</f>
        <v>0.527</v>
      </c>
      <c r="AA525" s="380">
        <f t="array" aca="true" ref="AA525">INDEX(KM_PCT,MATCH($A525,'Knowledge - Percentages'!$B:$B,0),'Data - Knowledge'!AA$8)/100</f>
        <v>0.523</v>
      </c>
      <c r="AB525" s="380">
        <f t="array" aca="true" ref="AB525">INDEX(KM_PCT,MATCH($A525,'Knowledge - Percentages'!$B:$B,0),'Data - Knowledge'!AB$8)/100</f>
        <v>0.508</v>
      </c>
      <c r="AC525" s="380">
        <f t="array" aca="true" ref="AC525">INDEX(KM_PCT,MATCH($A525,'Knowledge - Percentages'!$B:$B,0),'Data - Knowledge'!AC$8)/100</f>
        <v>0.508</v>
      </c>
      <c r="AD525" s="380">
        <f t="array" aca="true" ref="AD525">INDEX(KM_PCT,MATCH($A525,'Knowledge - Percentages'!$B:$B,0),'Data - Knowledge'!AD$8)/100</f>
        <v>0.508</v>
      </c>
      <c r="AE525" s="380">
        <f t="array" aca="true" ref="AE525">INDEX(KM_PCT,MATCH($A525,'Knowledge - Percentages'!$B:$B,0),'Data - Knowledge'!AE$8)/100</f>
        <v>0.599</v>
      </c>
      <c r="AF525" s="380">
        <f t="array" aca="true" ref="AF525">INDEX(KM_PCT,MATCH($A525,'Knowledge - Percentages'!$B:$B,0),'Data - Knowledge'!AF$8)/100</f>
        <v>0.57</v>
      </c>
      <c r="AG525" s="380">
        <f t="array" aca="true" ref="AG525">INDEX(KM_PCT,MATCH($A525,'Knowledge - Percentages'!$B:$B,0),'Data - Knowledge'!AG$8)/100</f>
        <v>0.562</v>
      </c>
      <c r="AH525" s="380">
        <f t="array" aca="true" ref="AH525">INDEX(KM_PCT,MATCH($A525,'Knowledge - Percentages'!$B:$B,0),'Data - Knowledge'!AH$8)/100</f>
        <v>0.523</v>
      </c>
      <c r="AI525" s="380">
        <f t="array" aca="true" ref="AI525">INDEX(KM_PCT,MATCH($A525,'Knowledge - Percentages'!$B:$B,0),'Data - Knowledge'!AI$8)/100</f>
        <v>0.523</v>
      </c>
      <c r="AJ525" s="380">
        <f t="array" aca="true" ref="AJ525">INDEX(KM_PCT,MATCH($A525,'Knowledge - Percentages'!$B:$B,0),'Data - Knowledge'!AJ$8)/100</f>
        <v>0.523</v>
      </c>
      <c r="AK525" s="380">
        <f t="array" aca="true" ref="AK525">INDEX(KM_PCT,MATCH($A525,'Knowledge - Percentages'!$B:$B,0),'Data - Knowledge'!AK$8)/100</f>
        <v>0.49700000000000005</v>
      </c>
      <c r="AL525" s="380">
        <f t="array" aca="true" ref="AL525">INDEX(KM_PCT,MATCH($A525,'Knowledge - Percentages'!$B:$B,0),'Data - Knowledge'!AL$8)/100</f>
        <v>0.519</v>
      </c>
      <c r="AM525" s="380">
        <f t="array" aca="true" ref="AM525">INDEX(KM_PCT,MATCH($A525,'Knowledge - Percentages'!$B:$B,0),'Data - Knowledge'!AM$8)/100</f>
        <v>0.529</v>
      </c>
      <c r="AN525" s="380">
        <f t="array" aca="true" ref="AN525">INDEX(KM_PCT,MATCH($A525,'Knowledge - Percentages'!$B:$B,0),'Data - Knowledge'!AN$8)/100</f>
        <v>0.523</v>
      </c>
      <c r="AO525" s="380">
        <f t="array" aca="true" ref="AO525">INDEX(KM_PCT,MATCH($A525,'Knowledge - Percentages'!$B:$B,0),'Data - Knowledge'!AO$8)/100</f>
        <v>0.523</v>
      </c>
      <c r="AP525" s="380">
        <f t="array" aca="true" ref="AP525">INDEX(KM_PCT,MATCH($A525,'Knowledge - Percentages'!$B:$B,0),'Data - Knowledge'!AP$8)/100</f>
        <v>0.534</v>
      </c>
      <c r="AQ525" s="380">
        <f t="array" aca="true" ref="AQ525">INDEX(KM_PCT,MATCH($A525,'Knowledge - Percentages'!$B:$B,0),'Data - Knowledge'!AQ$8)/100</f>
        <v>0.502</v>
      </c>
      <c r="AR525" s="380">
        <f t="array" aca="true" ref="AR525">INDEX(KM_PCT,MATCH($A525,'Knowledge - Percentages'!$B:$B,0),'Data - Knowledge'!AR$8)/100</f>
        <v>0.54899999999999993</v>
      </c>
      <c r="AS525" s="380">
        <f t="array" aca="true" ref="AS525">INDEX(KM_PCT,MATCH($A525,'Knowledge - Percentages'!$B:$B,0),'Data - Knowledge'!AS$8)/100</f>
        <v>0.508</v>
      </c>
      <c r="AT525" s="380">
        <f t="array" aca="true" ref="AT525">INDEX(KM_PCT,MATCH($A525,'Knowledge - Percentages'!$B:$B,0),'Data - Knowledge'!AT$8)/100</f>
        <v>0.474</v>
      </c>
      <c r="AU525" s="380">
        <f t="array" aca="true" ref="AU525">INDEX(KM_PCT,MATCH($A525,'Knowledge - Percentages'!$B:$B,0),'Data - Knowledge'!AU$8)/100</f>
        <v>0.49200000000000005</v>
      </c>
      <c r="AV525" s="380">
        <f t="array" aca="true" ref="AV525">INDEX(KM_PCT,MATCH($A525,'Knowledge - Percentages'!$B:$B,0),'Data - Knowledge'!AV$8)/100</f>
        <v>0.49200000000000005</v>
      </c>
      <c r="AW525" s="380">
        <f t="array" aca="true" ref="AW525">INDEX(KM_PCT,MATCH($A525,'Knowledge - Percentages'!$B:$B,0),'Data - Knowledge'!AW$8)/100</f>
        <v>0.49200000000000005</v>
      </c>
      <c r="AX525" s="380">
        <f t="array" aca="true" ref="AX525">INDEX(KM_PCT,MATCH($A525,'Knowledge - Percentages'!$B:$B,0),'Data - Knowledge'!AX$8)/100</f>
        <v>0.488</v>
      </c>
      <c r="AY525" s="380">
        <f t="array" aca="true" ref="AY525">INDEX(KM_PCT,MATCH($A525,'Knowledge - Percentages'!$B:$B,0),'Data - Knowledge'!AY$8)/100</f>
        <v>0.515</v>
      </c>
      <c r="AZ525" s="380">
        <f t="array" aca="true" ref="AZ525">INDEX(KM_PCT,MATCH($A525,'Knowledge - Percentages'!$B:$B,0),'Data - Knowledge'!AZ$8)/100</f>
        <v>0.46</v>
      </c>
      <c r="BA525" s="380">
        <f t="array" aca="true" ref="BA525">INDEX(KM_PCT,MATCH($A525,'Knowledge - Percentages'!$B:$B,0),'Data - Knowledge'!BA$8)/100</f>
        <v>0.485</v>
      </c>
      <c r="BB525" s="380">
        <f t="array" aca="true" ref="BB525">INDEX(KM_PCT,MATCH($A525,'Knowledge - Percentages'!$B:$B,0),'Data - Knowledge'!BB$8)/100</f>
        <v>0.48</v>
      </c>
      <c r="BC525" s="380">
        <f t="array" aca="true" ref="BC525">INDEX(KM_PCT,MATCH($A525,'Knowledge - Percentages'!$B:$B,0),'Data - Knowledge'!BC$8)/100</f>
        <v>0.485</v>
      </c>
      <c r="BD525" s="380">
        <f t="array" aca="true" ref="BD525">INDEX(KM_PCT,MATCH($A525,'Knowledge - Percentages'!$B:$B,0),'Data - Knowledge'!BD$8)/100</f>
        <v>0.485</v>
      </c>
      <c r="BE525" s="380">
        <f t="array" aca="true" ref="BE525">INDEX(KM_PCT,MATCH($A525,'Knowledge - Percentages'!$B:$B,0),'Data - Knowledge'!BE$8)/100</f>
        <v>0.47200000000000003</v>
      </c>
      <c r="BF525" s="380">
        <f t="array" aca="true" ref="BF525">INDEX(KM_PCT,MATCH($A525,'Knowledge - Percentages'!$B:$B,0),'Data - Knowledge'!BF$8)/100</f>
        <v>0.485</v>
      </c>
      <c r="BG525" s="380">
        <f t="array" aca="true" ref="BG525">INDEX(KM_PCT,MATCH($A525,'Knowledge - Percentages'!$B:$B,0),'Data - Knowledge'!BG$8)/100</f>
        <v>0.45399999999999996</v>
      </c>
      <c r="BH525" s="380">
        <f t="array" aca="true" ref="BH525">INDEX(KM_PCT,MATCH($A525,'Knowledge - Percentages'!$B:$B,0),'Data - Knowledge'!BH$8)/100</f>
        <v>0.45399999999999996</v>
      </c>
      <c r="BI525" s="380">
        <f t="array" aca="true" ref="BI525">INDEX(KM_PCT,MATCH($A525,'Knowledge - Percentages'!$B:$B,0),'Data - Knowledge'!BI$8)/100</f>
        <v>0.45399999999999996</v>
      </c>
      <c r="BJ525" s="380">
        <f t="array" aca="true" ref="BJ525">INDEX(KM_PCT,MATCH($A525,'Knowledge - Percentages'!$B:$B,0),'Data - Knowledge'!BJ$8)/100</f>
        <v>0.44</v>
      </c>
      <c r="BK525" s="380">
        <f t="array" aca="true" ref="BK525">INDEX(KM_PCT,MATCH($A525,'Knowledge - Percentages'!$B:$B,0),'Data - Knowledge'!BK$8)/100</f>
        <v>0.445</v>
      </c>
      <c r="BL525" s="380">
        <f t="array" aca="true" ref="BL525">INDEX(KM_PCT,MATCH($A525,'Knowledge - Percentages'!$B:$B,0),'Data - Knowledge'!BL$8)/100</f>
        <v>0.46299999999999997</v>
      </c>
      <c r="BM525" s="380">
        <f t="array" aca="true" ref="BM525">INDEX(KM_PCT,MATCH($A525,'Knowledge - Percentages'!$B:$B,0),'Data - Knowledge'!BM$8)/100</f>
        <v>0.452</v>
      </c>
      <c r="BN525" s="380">
        <f t="array" aca="true" ref="BN525">INDEX(KM_PCT,MATCH($A525,'Knowledge - Percentages'!$B:$B,0),'Data - Knowledge'!BN$8)/100</f>
        <v>0.452</v>
      </c>
      <c r="BO525" s="380">
        <f t="array" aca="true" ref="BO525">INDEX(KM_PCT,MATCH($A525,'Knowledge - Percentages'!$B:$B,0),'Data - Knowledge'!BO$8)/100</f>
        <v>0.46299999999999997</v>
      </c>
      <c r="BP525" s="380">
        <f t="array" aca="true" ref="BP525">INDEX(KM_PCT,MATCH($A525,'Knowledge - Percentages'!$B:$B,0),'Data - Knowledge'!BP$8)/100</f>
        <v>0.45299999999999996</v>
      </c>
      <c r="BQ525" s="380">
        <f t="array" aca="true" ref="BQ525">INDEX(KM_PCT,MATCH($A525,'Knowledge - Percentages'!$B:$B,0),'Data - Knowledge'!BQ$8)/100</f>
        <v>0.431</v>
      </c>
    </row>
    <row r="526" spans="1:69">
      <c r="A526" t="s">
        <v>1566</v>
      </c>
      <c r="B526" t="s">
        <v>1557</v>
      </c>
      <c r="C526" t="s">
        <v>1558</v>
      </c>
      <c r="D526" t="s">
        <v>1567</v>
      </c>
      <c r="E526" s="373">
        <f>SUMPRODUCT($K$2:$BQ$2,$K526:$BQ526)/$J$2</f>
        <v>0.72149242424242432</v>
      </c>
      <c r="F526" s="379">
        <f>SUMPRODUCT($K$2:$BQ$2,$K526:$BQ526)</f>
        <v>190.47400000000002</v>
      </c>
      <c r="G526" s="373">
        <f>SUMPRODUCT($K$3:$BQ$3,$K526:$BQ526)/$J$3</f>
        <v>0.77519312114989769</v>
      </c>
      <c r="H526" s="379">
        <f>SUMPRODUCT($K$3:$BQ$3,$K526:$BQ526)</f>
        <v>7550.381000000003</v>
      </c>
      <c r="I526" s="373">
        <f>CORREL($K$4:$BQ$4,$K526:$BQ526)</f>
        <v>-0.069621863547671886</v>
      </c>
      <c r="J526" s="379">
        <f>$E526/$G526*100</f>
        <v>93.072604046354883</v>
      </c>
      <c r="K526" s="380">
        <f t="array" aca="true" ref="K526">INDEX(KM_PCT,MATCH($A526,'Knowledge - Percentages'!$B:$B,0),'Data - Knowledge'!K$8)/100</f>
        <v>0.79299999999999993</v>
      </c>
      <c r="L526" s="380">
        <f t="array" aca="true" ref="L526">INDEX(KM_PCT,MATCH($A526,'Knowledge - Percentages'!$B:$B,0),'Data - Knowledge'!L$8)/100</f>
        <v>0.532</v>
      </c>
      <c r="M526" s="380">
        <f t="array" aca="true" ref="M526">INDEX(KM_PCT,MATCH($A526,'Knowledge - Percentages'!$B:$B,0),'Data - Knowledge'!M$8)/100</f>
        <v>0.797</v>
      </c>
      <c r="N526" s="380">
        <f t="array" aca="true" ref="N526">INDEX(KM_PCT,MATCH($A526,'Knowledge - Percentages'!$B:$B,0),'Data - Knowledge'!N$8)/100</f>
        <v>0.816</v>
      </c>
      <c r="O526" s="380">
        <f t="array" aca="true" ref="O526">INDEX(KM_PCT,MATCH($A526,'Knowledge - Percentages'!$B:$B,0),'Data - Knowledge'!O$8)/100</f>
        <v>0.79299999999999993</v>
      </c>
      <c r="P526" s="380">
        <f t="array" aca="true" ref="P526">INDEX(KM_PCT,MATCH($A526,'Knowledge - Percentages'!$B:$B,0),'Data - Knowledge'!P$8)/100</f>
        <v>0.777</v>
      </c>
      <c r="Q526" s="380">
        <f t="array" aca="true" ref="Q526">INDEX(KM_PCT,MATCH($A526,'Knowledge - Percentages'!$B:$B,0),'Data - Knowledge'!Q$8)/100</f>
        <v>0.782</v>
      </c>
      <c r="R526" s="380">
        <f t="array" aca="true" ref="R526">INDEX(KM_PCT,MATCH($A526,'Knowledge - Percentages'!$B:$B,0),'Data - Knowledge'!R$8)/100</f>
        <v>0.79299999999999993</v>
      </c>
      <c r="S526" s="380">
        <f t="array" aca="true" ref="S526">INDEX(KM_PCT,MATCH($A526,'Knowledge - Percentages'!$B:$B,0),'Data - Knowledge'!S$8)/100</f>
        <v>0.79299999999999993</v>
      </c>
      <c r="T526" s="380">
        <f t="array" aca="true" ref="T526">INDEX(KM_PCT,MATCH($A526,'Knowledge - Percentages'!$B:$B,0),'Data - Knowledge'!T$8)/100</f>
        <v>0.816</v>
      </c>
      <c r="U526" s="380">
        <f t="array" aca="true" ref="U526">INDEX(KM_PCT,MATCH($A526,'Knowledge - Percentages'!$B:$B,0),'Data - Knowledge'!U$8)/100</f>
        <v>0.799</v>
      </c>
      <c r="V526" s="380">
        <f t="array" aca="true" ref="V526">INDEX(KM_PCT,MATCH($A526,'Knowledge - Percentages'!$B:$B,0),'Data - Knowledge'!V$8)/100</f>
        <v>0.80299999999999994</v>
      </c>
      <c r="W526" s="380">
        <f t="array" aca="true" ref="W526">INDEX(KM_PCT,MATCH($A526,'Knowledge - Percentages'!$B:$B,0),'Data - Knowledge'!W$8)/100</f>
        <v>0.799</v>
      </c>
      <c r="X526" s="380">
        <f t="array" aca="true" ref="X526">INDEX(KM_PCT,MATCH($A526,'Knowledge - Percentages'!$B:$B,0),'Data - Knowledge'!X$8)/100</f>
        <v>0.743</v>
      </c>
      <c r="Y526" s="380">
        <f t="array" aca="true" ref="Y526">INDEX(KM_PCT,MATCH($A526,'Knowledge - Percentages'!$B:$B,0),'Data - Knowledge'!Y$8)/100</f>
        <v>0.68599999999999994</v>
      </c>
      <c r="Z526" s="380">
        <f t="array" aca="true" ref="Z526">INDEX(KM_PCT,MATCH($A526,'Knowledge - Percentages'!$B:$B,0),'Data - Knowledge'!Z$8)/100</f>
        <v>0.68900000000000006</v>
      </c>
      <c r="AA526" s="380">
        <f t="array" aca="true" ref="AA526">INDEX(KM_PCT,MATCH($A526,'Knowledge - Percentages'!$B:$B,0),'Data - Knowledge'!AA$8)/100</f>
        <v>0.718</v>
      </c>
      <c r="AB526" s="380">
        <f t="array" aca="true" ref="AB526">INDEX(KM_PCT,MATCH($A526,'Knowledge - Percentages'!$B:$B,0),'Data - Knowledge'!AB$8)/100</f>
        <v>0.767</v>
      </c>
      <c r="AC526" s="380">
        <f t="array" aca="true" ref="AC526">INDEX(KM_PCT,MATCH($A526,'Knowledge - Percentages'!$B:$B,0),'Data - Knowledge'!AC$8)/100</f>
        <v>0.70400000000000007</v>
      </c>
      <c r="AD526" s="380">
        <f t="array" aca="true" ref="AD526">INDEX(KM_PCT,MATCH($A526,'Knowledge - Percentages'!$B:$B,0),'Data - Knowledge'!AD$8)/100</f>
        <v>0.67</v>
      </c>
      <c r="AE526" s="380">
        <f t="array" aca="true" ref="AE526">INDEX(KM_PCT,MATCH($A526,'Knowledge - Percentages'!$B:$B,0),'Data - Knowledge'!AE$8)/100</f>
        <v>0.81900000000000006</v>
      </c>
      <c r="AF526" s="380">
        <f t="array" aca="true" ref="AF526">INDEX(KM_PCT,MATCH($A526,'Knowledge - Percentages'!$B:$B,0),'Data - Knowledge'!AF$8)/100</f>
        <v>0.818</v>
      </c>
      <c r="AG526" s="380">
        <f t="array" aca="true" ref="AG526">INDEX(KM_PCT,MATCH($A526,'Knowledge - Percentages'!$B:$B,0),'Data - Knowledge'!AG$8)/100</f>
        <v>0.81400000000000006</v>
      </c>
      <c r="AH526" s="380">
        <f t="array" aca="true" ref="AH526">INDEX(KM_PCT,MATCH($A526,'Knowledge - Percentages'!$B:$B,0),'Data - Knowledge'!AH$8)/100</f>
        <v>0.77599999999999991</v>
      </c>
      <c r="AI526" s="380">
        <f t="array" aca="true" ref="AI526">INDEX(KM_PCT,MATCH($A526,'Knowledge - Percentages'!$B:$B,0),'Data - Knowledge'!AI$8)/100</f>
        <v>0.693</v>
      </c>
      <c r="AJ526" s="380">
        <f t="array" aca="true" ref="AJ526">INDEX(KM_PCT,MATCH($A526,'Knowledge - Percentages'!$B:$B,0),'Data - Knowledge'!AJ$8)/100</f>
        <v>0.774</v>
      </c>
      <c r="AK526" s="380">
        <f t="array" aca="true" ref="AK526">INDEX(KM_PCT,MATCH($A526,'Knowledge - Percentages'!$B:$B,0),'Data - Knowledge'!AK$8)/100</f>
        <v>0.773</v>
      </c>
      <c r="AL526" s="380">
        <f t="array" aca="true" ref="AL526">INDEX(KM_PCT,MATCH($A526,'Knowledge - Percentages'!$B:$B,0),'Data - Knowledge'!AL$8)/100</f>
        <v>0.754</v>
      </c>
      <c r="AM526" s="380">
        <f t="array" aca="true" ref="AM526">INDEX(KM_PCT,MATCH($A526,'Knowledge - Percentages'!$B:$B,0),'Data - Knowledge'!AM$8)/100</f>
        <v>0.79299999999999993</v>
      </c>
      <c r="AN526" s="380">
        <f t="array" aca="true" ref="AN526">INDEX(KM_PCT,MATCH($A526,'Knowledge - Percentages'!$B:$B,0),'Data - Knowledge'!AN$8)/100</f>
        <v>0.774</v>
      </c>
      <c r="AO526" s="380">
        <f t="array" aca="true" ref="AO526">INDEX(KM_PCT,MATCH($A526,'Knowledge - Percentages'!$B:$B,0),'Data - Knowledge'!AO$8)/100</f>
        <v>0.769</v>
      </c>
      <c r="AP526" s="380">
        <f t="array" aca="true" ref="AP526">INDEX(KM_PCT,MATCH($A526,'Knowledge - Percentages'!$B:$B,0),'Data - Knowledge'!AP$8)/100</f>
        <v>0.774</v>
      </c>
      <c r="AQ526" s="380">
        <f t="array" aca="true" ref="AQ526">INDEX(KM_PCT,MATCH($A526,'Knowledge - Percentages'!$B:$B,0),'Data - Knowledge'!AQ$8)/100</f>
        <v>0.772</v>
      </c>
      <c r="AR526" s="380">
        <f t="array" aca="true" ref="AR526">INDEX(KM_PCT,MATCH($A526,'Knowledge - Percentages'!$B:$B,0),'Data - Knowledge'!AR$8)/100</f>
        <v>0.68900000000000006</v>
      </c>
      <c r="AS526" s="380">
        <f t="array" aca="true" ref="AS526">INDEX(KM_PCT,MATCH($A526,'Knowledge - Percentages'!$B:$B,0),'Data - Knowledge'!AS$8)/100</f>
        <v>0.71900000000000008</v>
      </c>
      <c r="AT526" s="380">
        <f t="array" aca="true" ref="AT526">INDEX(KM_PCT,MATCH($A526,'Knowledge - Percentages'!$B:$B,0),'Data - Knowledge'!AT$8)/100</f>
        <v>0.61</v>
      </c>
      <c r="AU526" s="380">
        <f t="array" aca="true" ref="AU526">INDEX(KM_PCT,MATCH($A526,'Knowledge - Percentages'!$B:$B,0),'Data - Knowledge'!AU$8)/100</f>
        <v>0.747</v>
      </c>
      <c r="AV526" s="380">
        <f t="array" aca="true" ref="AV526">INDEX(KM_PCT,MATCH($A526,'Knowledge - Percentages'!$B:$B,0),'Data - Knowledge'!AV$8)/100</f>
        <v>0.78299999999999992</v>
      </c>
      <c r="AW526" s="380">
        <f t="array" aca="true" ref="AW526">INDEX(KM_PCT,MATCH($A526,'Knowledge - Percentages'!$B:$B,0),'Data - Knowledge'!AW$8)/100</f>
        <v>0.769</v>
      </c>
      <c r="AX526" s="380">
        <f t="array" aca="true" ref="AX526">INDEX(KM_PCT,MATCH($A526,'Knowledge - Percentages'!$B:$B,0),'Data - Knowledge'!AX$8)/100</f>
        <v>0.6</v>
      </c>
      <c r="AY526" s="380">
        <f t="array" aca="true" ref="AY526">INDEX(KM_PCT,MATCH($A526,'Knowledge - Percentages'!$B:$B,0),'Data - Knowledge'!AY$8)/100</f>
        <v>0.80099999999999993</v>
      </c>
      <c r="AZ526" s="380">
        <f t="array" aca="true" ref="AZ526">INDEX(KM_PCT,MATCH($A526,'Knowledge - Percentages'!$B:$B,0),'Data - Knowledge'!AZ$8)/100</f>
        <v>0.738</v>
      </c>
      <c r="BA526" s="380">
        <f t="array" aca="true" ref="BA526">INDEX(KM_PCT,MATCH($A526,'Knowledge - Percentages'!$B:$B,0),'Data - Knowledge'!BA$8)/100</f>
        <v>0.75099999999999989</v>
      </c>
      <c r="BB526" s="380">
        <f t="array" aca="true" ref="BB526">INDEX(KM_PCT,MATCH($A526,'Knowledge - Percentages'!$B:$B,0),'Data - Knowledge'!BB$8)/100</f>
        <v>0.74</v>
      </c>
      <c r="BC526" s="380">
        <f t="array" aca="true" ref="BC526">INDEX(KM_PCT,MATCH($A526,'Knowledge - Percentages'!$B:$B,0),'Data - Knowledge'!BC$8)/100</f>
        <v>0.722</v>
      </c>
      <c r="BD526" s="380">
        <f t="array" aca="true" ref="BD526">INDEX(KM_PCT,MATCH($A526,'Knowledge - Percentages'!$B:$B,0),'Data - Knowledge'!BD$8)/100</f>
        <v>0.685</v>
      </c>
      <c r="BE526" s="380">
        <f t="array" aca="true" ref="BE526">INDEX(KM_PCT,MATCH($A526,'Knowledge - Percentages'!$B:$B,0),'Data - Knowledge'!BE$8)/100</f>
        <v>0.727</v>
      </c>
      <c r="BF526" s="380">
        <f t="array" aca="true" ref="BF526">INDEX(KM_PCT,MATCH($A526,'Knowledge - Percentages'!$B:$B,0),'Data - Knowledge'!BF$8)/100</f>
        <v>0.69</v>
      </c>
      <c r="BG526" s="380">
        <f t="array" aca="true" ref="BG526">INDEX(KM_PCT,MATCH($A526,'Knowledge - Percentages'!$B:$B,0),'Data - Knowledge'!BG$8)/100</f>
        <v>0.647</v>
      </c>
      <c r="BH526" s="380">
        <f t="array" aca="true" ref="BH526">INDEX(KM_PCT,MATCH($A526,'Knowledge - Percentages'!$B:$B,0),'Data - Knowledge'!BH$8)/100</f>
        <v>0.665</v>
      </c>
      <c r="BI526" s="380">
        <f t="array" aca="true" ref="BI526">INDEX(KM_PCT,MATCH($A526,'Knowledge - Percentages'!$B:$B,0),'Data - Knowledge'!BI$8)/100</f>
        <v>0.669</v>
      </c>
      <c r="BJ526" s="380">
        <f t="array" aca="true" ref="BJ526">INDEX(KM_PCT,MATCH($A526,'Knowledge - Percentages'!$B:$B,0),'Data - Knowledge'!BJ$8)/100</f>
        <v>0.679</v>
      </c>
      <c r="BK526" s="380">
        <f t="array" aca="true" ref="BK526">INDEX(KM_PCT,MATCH($A526,'Knowledge - Percentages'!$B:$B,0),'Data - Knowledge'!BK$8)/100</f>
        <v>0.665</v>
      </c>
      <c r="BL526" s="380">
        <f t="array" aca="true" ref="BL526">INDEX(KM_PCT,MATCH($A526,'Knowledge - Percentages'!$B:$B,0),'Data - Knowledge'!BL$8)/100</f>
        <v>0.652</v>
      </c>
      <c r="BM526" s="380">
        <f t="array" aca="true" ref="BM526">INDEX(KM_PCT,MATCH($A526,'Knowledge - Percentages'!$B:$B,0),'Data - Knowledge'!BM$8)/100</f>
        <v>0.614</v>
      </c>
      <c r="BN526" s="380">
        <f t="array" aca="true" ref="BN526">INDEX(KM_PCT,MATCH($A526,'Knowledge - Percentages'!$B:$B,0),'Data - Knowledge'!BN$8)/100</f>
        <v>0.677</v>
      </c>
      <c r="BO526" s="380">
        <f t="array" aca="true" ref="BO526">INDEX(KM_PCT,MATCH($A526,'Knowledge - Percentages'!$B:$B,0),'Data - Knowledge'!BO$8)/100</f>
        <v>0.66</v>
      </c>
      <c r="BP526" s="380">
        <f t="array" aca="true" ref="BP526">INDEX(KM_PCT,MATCH($A526,'Knowledge - Percentages'!$B:$B,0),'Data - Knowledge'!BP$8)/100</f>
        <v>0.68599999999999994</v>
      </c>
      <c r="BQ526" s="380">
        <f t="array" aca="true" ref="BQ526">INDEX(KM_PCT,MATCH($A526,'Knowledge - Percentages'!$B:$B,0),'Data - Knowledge'!BQ$8)/100</f>
        <v>0.556</v>
      </c>
    </row>
    <row r="527" spans="1:69">
      <c r="A527" t="s">
        <v>1568</v>
      </c>
      <c r="B527" t="s">
        <v>1557</v>
      </c>
      <c r="C527" t="s">
        <v>1558</v>
      </c>
      <c r="D527" t="s">
        <v>1569</v>
      </c>
      <c r="E527" s="373">
        <f>SUMPRODUCT($K$2:$BQ$2,$K527:$BQ527)/$J$2</f>
        <v>0.62157954545454541</v>
      </c>
      <c r="F527" s="379">
        <f>SUMPRODUCT($K$2:$BQ$2,$K527:$BQ527)</f>
        <v>164.09699999999998</v>
      </c>
      <c r="G527" s="373">
        <f>SUMPRODUCT($K$3:$BQ$3,$K527:$BQ527)/$J$3</f>
        <v>0.64577053388090366</v>
      </c>
      <c r="H527" s="379">
        <f>SUMPRODUCT($K$3:$BQ$3,$K527:$BQ527)</f>
        <v>6289.8050000000012</v>
      </c>
      <c r="I527" s="373">
        <f>CORREL($K$4:$BQ$4,$K527:$BQ527)</f>
        <v>-0.016668982329806896</v>
      </c>
      <c r="J527" s="379">
        <f>$E527/$G527*100</f>
        <v>96.253934306823041</v>
      </c>
      <c r="K527" s="380">
        <f t="array" aca="true" ref="K527">INDEX(KM_PCT,MATCH($A527,'Knowledge - Percentages'!$B:$B,0),'Data - Knowledge'!K$8)/100</f>
        <v>0.616</v>
      </c>
      <c r="L527" s="380">
        <f t="array" aca="true" ref="L527">INDEX(KM_PCT,MATCH($A527,'Knowledge - Percentages'!$B:$B,0),'Data - Knowledge'!L$8)/100</f>
        <v>0.616</v>
      </c>
      <c r="M527" s="380">
        <f t="array" aca="true" ref="M527">INDEX(KM_PCT,MATCH($A527,'Knowledge - Percentages'!$B:$B,0),'Data - Knowledge'!M$8)/100</f>
        <v>0.616</v>
      </c>
      <c r="N527" s="380">
        <f t="array" aca="true" ref="N527">INDEX(KM_PCT,MATCH($A527,'Knowledge - Percentages'!$B:$B,0),'Data - Knowledge'!N$8)/100</f>
        <v>0.657</v>
      </c>
      <c r="O527" s="380">
        <f t="array" aca="true" ref="O527">INDEX(KM_PCT,MATCH($A527,'Knowledge - Percentages'!$B:$B,0),'Data - Knowledge'!O$8)/100</f>
        <v>0.642</v>
      </c>
      <c r="P527" s="380">
        <f t="array" aca="true" ref="P527">INDEX(KM_PCT,MATCH($A527,'Knowledge - Percentages'!$B:$B,0),'Data - Knowledge'!P$8)/100</f>
        <v>0.634</v>
      </c>
      <c r="Q527" s="380">
        <f t="array" aca="true" ref="Q527">INDEX(KM_PCT,MATCH($A527,'Knowledge - Percentages'!$B:$B,0),'Data - Knowledge'!Q$8)/100</f>
        <v>0.61</v>
      </c>
      <c r="R527" s="380">
        <f t="array" aca="true" ref="R527">INDEX(KM_PCT,MATCH($A527,'Knowledge - Percentages'!$B:$B,0),'Data - Knowledge'!R$8)/100</f>
        <v>0.625</v>
      </c>
      <c r="S527" s="380">
        <f t="array" aca="true" ref="S527">INDEX(KM_PCT,MATCH($A527,'Knowledge - Percentages'!$B:$B,0),'Data - Knowledge'!S$8)/100</f>
        <v>0.642</v>
      </c>
      <c r="T527" s="380">
        <f t="array" aca="true" ref="T527">INDEX(KM_PCT,MATCH($A527,'Knowledge - Percentages'!$B:$B,0),'Data - Knowledge'!T$8)/100</f>
        <v>0.66799999999999993</v>
      </c>
      <c r="U527" s="380">
        <f t="array" aca="true" ref="U527">INDEX(KM_PCT,MATCH($A527,'Knowledge - Percentages'!$B:$B,0),'Data - Knowledge'!U$8)/100</f>
        <v>0.66599999999999993</v>
      </c>
      <c r="V527" s="380">
        <f t="array" aca="true" ref="V527">INDEX(KM_PCT,MATCH($A527,'Knowledge - Percentages'!$B:$B,0),'Data - Knowledge'!V$8)/100</f>
        <v>0.71</v>
      </c>
      <c r="W527" s="380">
        <f t="array" aca="true" ref="W527">INDEX(KM_PCT,MATCH($A527,'Knowledge - Percentages'!$B:$B,0),'Data - Knowledge'!W$8)/100</f>
        <v>0.667</v>
      </c>
      <c r="X527" s="380">
        <f t="array" aca="true" ref="X527">INDEX(KM_PCT,MATCH($A527,'Knowledge - Percentages'!$B:$B,0),'Data - Knowledge'!X$8)/100</f>
        <v>0.613</v>
      </c>
      <c r="Y527" s="380">
        <f t="array" aca="true" ref="Y527">INDEX(KM_PCT,MATCH($A527,'Knowledge - Percentages'!$B:$B,0),'Data - Knowledge'!Y$8)/100</f>
        <v>0.607</v>
      </c>
      <c r="Z527" s="380">
        <f t="array" aca="true" ref="Z527">INDEX(KM_PCT,MATCH($A527,'Knowledge - Percentages'!$B:$B,0),'Data - Knowledge'!Z$8)/100</f>
        <v>0.594</v>
      </c>
      <c r="AA527" s="380">
        <f t="array" aca="true" ref="AA527">INDEX(KM_PCT,MATCH($A527,'Knowledge - Percentages'!$B:$B,0),'Data - Knowledge'!AA$8)/100</f>
        <v>0.607</v>
      </c>
      <c r="AB527" s="380">
        <f t="array" aca="true" ref="AB527">INDEX(KM_PCT,MATCH($A527,'Knowledge - Percentages'!$B:$B,0),'Data - Knowledge'!AB$8)/100</f>
        <v>0.607</v>
      </c>
      <c r="AC527" s="380">
        <f t="array" aca="true" ref="AC527">INDEX(KM_PCT,MATCH($A527,'Knowledge - Percentages'!$B:$B,0),'Data - Knowledge'!AC$8)/100</f>
        <v>0.607</v>
      </c>
      <c r="AD527" s="380">
        <f t="array" aca="true" ref="AD527">INDEX(KM_PCT,MATCH($A527,'Knowledge - Percentages'!$B:$B,0),'Data - Knowledge'!AD$8)/100</f>
        <v>0.588</v>
      </c>
      <c r="AE527" s="380">
        <f t="array" aca="true" ref="AE527">INDEX(KM_PCT,MATCH($A527,'Knowledge - Percentages'!$B:$B,0),'Data - Knowledge'!AE$8)/100</f>
        <v>0.727</v>
      </c>
      <c r="AF527" s="380">
        <f t="array" aca="true" ref="AF527">INDEX(KM_PCT,MATCH($A527,'Knowledge - Percentages'!$B:$B,0),'Data - Knowledge'!AF$8)/100</f>
        <v>0.687</v>
      </c>
      <c r="AG527" s="380">
        <f t="array" aca="true" ref="AG527">INDEX(KM_PCT,MATCH($A527,'Knowledge - Percentages'!$B:$B,0),'Data - Knowledge'!AG$8)/100</f>
        <v>0.687</v>
      </c>
      <c r="AH527" s="380">
        <f t="array" aca="true" ref="AH527">INDEX(KM_PCT,MATCH($A527,'Knowledge - Percentages'!$B:$B,0),'Data - Knowledge'!AH$8)/100</f>
        <v>0.644</v>
      </c>
      <c r="AI527" s="380">
        <f t="array" aca="true" ref="AI527">INDEX(KM_PCT,MATCH($A527,'Knowledge - Percentages'!$B:$B,0),'Data - Knowledge'!AI$8)/100</f>
        <v>0.573</v>
      </c>
      <c r="AJ527" s="380">
        <f t="array" aca="true" ref="AJ527">INDEX(KM_PCT,MATCH($A527,'Knowledge - Percentages'!$B:$B,0),'Data - Knowledge'!AJ$8)/100</f>
        <v>0.659</v>
      </c>
      <c r="AK527" s="380">
        <f t="array" aca="true" ref="AK527">INDEX(KM_PCT,MATCH($A527,'Knowledge - Percentages'!$B:$B,0),'Data - Knowledge'!AK$8)/100</f>
        <v>0.63</v>
      </c>
      <c r="AL527" s="380">
        <f t="array" aca="true" ref="AL527">INDEX(KM_PCT,MATCH($A527,'Knowledge - Percentages'!$B:$B,0),'Data - Knowledge'!AL$8)/100</f>
        <v>0.597</v>
      </c>
      <c r="AM527" s="380">
        <f t="array" aca="true" ref="AM527">INDEX(KM_PCT,MATCH($A527,'Knowledge - Percentages'!$B:$B,0),'Data - Knowledge'!AM$8)/100</f>
        <v>0.636</v>
      </c>
      <c r="AN527" s="380">
        <f t="array" aca="true" ref="AN527">INDEX(KM_PCT,MATCH($A527,'Knowledge - Percentages'!$B:$B,0),'Data - Knowledge'!AN$8)/100</f>
        <v>0.654</v>
      </c>
      <c r="AO527" s="380">
        <f t="array" aca="true" ref="AO527">INDEX(KM_PCT,MATCH($A527,'Knowledge - Percentages'!$B:$B,0),'Data - Knowledge'!AO$8)/100</f>
        <v>0.654</v>
      </c>
      <c r="AP527" s="380">
        <f t="array" aca="true" ref="AP527">INDEX(KM_PCT,MATCH($A527,'Knowledge - Percentages'!$B:$B,0),'Data - Knowledge'!AP$8)/100</f>
        <v>0.644</v>
      </c>
      <c r="AQ527" s="380">
        <f t="array" aca="true" ref="AQ527">INDEX(KM_PCT,MATCH($A527,'Knowledge - Percentages'!$B:$B,0),'Data - Knowledge'!AQ$8)/100</f>
        <v>0.644</v>
      </c>
      <c r="AR527" s="380">
        <f t="array" aca="true" ref="AR527">INDEX(KM_PCT,MATCH($A527,'Knowledge - Percentages'!$B:$B,0),'Data - Knowledge'!AR$8)/100</f>
        <v>0.532</v>
      </c>
      <c r="AS527" s="380">
        <f t="array" aca="true" ref="AS527">INDEX(KM_PCT,MATCH($A527,'Knowledge - Percentages'!$B:$B,0),'Data - Knowledge'!AS$8)/100</f>
        <v>0.55399999999999994</v>
      </c>
      <c r="AT527" s="380">
        <f t="array" aca="true" ref="AT527">INDEX(KM_PCT,MATCH($A527,'Knowledge - Percentages'!$B:$B,0),'Data - Knowledge'!AT$8)/100</f>
        <v>0.55399999999999994</v>
      </c>
      <c r="AU527" s="380">
        <f t="array" aca="true" ref="AU527">INDEX(KM_PCT,MATCH($A527,'Knowledge - Percentages'!$B:$B,0),'Data - Knowledge'!AU$8)/100</f>
        <v>0.629</v>
      </c>
      <c r="AV527" s="380">
        <f t="array" aca="true" ref="AV527">INDEX(KM_PCT,MATCH($A527,'Knowledge - Percentages'!$B:$B,0),'Data - Knowledge'!AV$8)/100</f>
        <v>0.664</v>
      </c>
      <c r="AW527" s="380">
        <f t="array" aca="true" ref="AW527">INDEX(KM_PCT,MATCH($A527,'Knowledge - Percentages'!$B:$B,0),'Data - Knowledge'!AW$8)/100</f>
        <v>0.639</v>
      </c>
      <c r="AX527" s="380">
        <f t="array" aca="true" ref="AX527">INDEX(KM_PCT,MATCH($A527,'Knowledge - Percentages'!$B:$B,0),'Data - Knowledge'!AX$8)/100</f>
        <v>0.521</v>
      </c>
      <c r="AY527" s="380">
        <f t="array" aca="true" ref="AY527">INDEX(KM_PCT,MATCH($A527,'Knowledge - Percentages'!$B:$B,0),'Data - Knowledge'!AY$8)/100</f>
        <v>0.647</v>
      </c>
      <c r="AZ527" s="380">
        <f t="array" aca="true" ref="AZ527">INDEX(KM_PCT,MATCH($A527,'Knowledge - Percentages'!$B:$B,0),'Data - Knowledge'!AZ$8)/100</f>
        <v>0.618</v>
      </c>
      <c r="BA527" s="380">
        <f t="array" aca="true" ref="BA527">INDEX(KM_PCT,MATCH($A527,'Knowledge - Percentages'!$B:$B,0),'Data - Knowledge'!BA$8)/100</f>
        <v>0.626</v>
      </c>
      <c r="BB527" s="380">
        <f t="array" aca="true" ref="BB527">INDEX(KM_PCT,MATCH($A527,'Knowledge - Percentages'!$B:$B,0),'Data - Knowledge'!BB$8)/100</f>
        <v>0.626</v>
      </c>
      <c r="BC527" s="380">
        <f t="array" aca="true" ref="BC527">INDEX(KM_PCT,MATCH($A527,'Knowledge - Percentages'!$B:$B,0),'Data - Knowledge'!BC$8)/100</f>
        <v>0.659</v>
      </c>
      <c r="BD527" s="380">
        <f t="array" aca="true" ref="BD527">INDEX(KM_PCT,MATCH($A527,'Knowledge - Percentages'!$B:$B,0),'Data - Knowledge'!BD$8)/100</f>
        <v>0.643</v>
      </c>
      <c r="BE527" s="380">
        <f t="array" aca="true" ref="BE527">INDEX(KM_PCT,MATCH($A527,'Knowledge - Percentages'!$B:$B,0),'Data - Knowledge'!BE$8)/100</f>
        <v>0.643</v>
      </c>
      <c r="BF527" s="380">
        <f t="array" aca="true" ref="BF527">INDEX(KM_PCT,MATCH($A527,'Knowledge - Percentages'!$B:$B,0),'Data - Knowledge'!BF$8)/100</f>
        <v>0.643</v>
      </c>
      <c r="BG527" s="380">
        <f t="array" aca="true" ref="BG527">INDEX(KM_PCT,MATCH($A527,'Knowledge - Percentages'!$B:$B,0),'Data - Knowledge'!BG$8)/100</f>
        <v>0.597</v>
      </c>
      <c r="BH527" s="380">
        <f t="array" aca="true" ref="BH527">INDEX(KM_PCT,MATCH($A527,'Knowledge - Percentages'!$B:$B,0),'Data - Knowledge'!BH$8)/100</f>
        <v>0.597</v>
      </c>
      <c r="BI527" s="380">
        <f t="array" aca="true" ref="BI527">INDEX(KM_PCT,MATCH($A527,'Knowledge - Percentages'!$B:$B,0),'Data - Knowledge'!BI$8)/100</f>
        <v>0.597</v>
      </c>
      <c r="BJ527" s="380">
        <f t="array" aca="true" ref="BJ527">INDEX(KM_PCT,MATCH($A527,'Knowledge - Percentages'!$B:$B,0),'Data - Knowledge'!BJ$8)/100</f>
        <v>0.588</v>
      </c>
      <c r="BK527" s="380">
        <f t="array" aca="true" ref="BK527">INDEX(KM_PCT,MATCH($A527,'Knowledge - Percentages'!$B:$B,0),'Data - Knowledge'!BK$8)/100</f>
        <v>0.58</v>
      </c>
      <c r="BL527" s="380">
        <f t="array" aca="true" ref="BL527">INDEX(KM_PCT,MATCH($A527,'Knowledge - Percentages'!$B:$B,0),'Data - Knowledge'!BL$8)/100</f>
        <v>0.588</v>
      </c>
      <c r="BM527" s="380">
        <f t="array" aca="true" ref="BM527">INDEX(KM_PCT,MATCH($A527,'Knowledge - Percentages'!$B:$B,0),'Data - Knowledge'!BM$8)/100</f>
        <v>0.588</v>
      </c>
      <c r="BN527" s="380">
        <f t="array" aca="true" ref="BN527">INDEX(KM_PCT,MATCH($A527,'Knowledge - Percentages'!$B:$B,0),'Data - Knowledge'!BN$8)/100</f>
        <v>0.588</v>
      </c>
      <c r="BO527" s="380">
        <f t="array" aca="true" ref="BO527">INDEX(KM_PCT,MATCH($A527,'Knowledge - Percentages'!$B:$B,0),'Data - Knowledge'!BO$8)/100</f>
        <v>0.596</v>
      </c>
      <c r="BP527" s="380">
        <f t="array" aca="true" ref="BP527">INDEX(KM_PCT,MATCH($A527,'Knowledge - Percentages'!$B:$B,0),'Data - Knowledge'!BP$8)/100</f>
        <v>0.606</v>
      </c>
      <c r="BQ527" s="380">
        <f t="array" aca="true" ref="BQ527">INDEX(KM_PCT,MATCH($A527,'Knowledge - Percentages'!$B:$B,0),'Data - Knowledge'!BQ$8)/100</f>
        <v>0.597</v>
      </c>
    </row>
    <row r="528" spans="1:69">
      <c r="A528" t="s">
        <v>1570</v>
      </c>
      <c r="B528" t="s">
        <v>1557</v>
      </c>
      <c r="C528" t="s">
        <v>1558</v>
      </c>
      <c r="D528" t="s">
        <v>1571</v>
      </c>
      <c r="E528" s="373">
        <f>SUMPRODUCT($K$2:$BQ$2,$K528:$BQ528)/$J$2</f>
        <v>0.54491666666666672</v>
      </c>
      <c r="F528" s="379">
        <f>SUMPRODUCT($K$2:$BQ$2,$K528:$BQ528)</f>
        <v>143.858</v>
      </c>
      <c r="G528" s="373">
        <f>SUMPRODUCT($K$3:$BQ$3,$K528:$BQ528)/$J$3</f>
        <v>0.58557217659137573</v>
      </c>
      <c r="H528" s="379">
        <f>SUMPRODUCT($K$3:$BQ$3,$K528:$BQ528)</f>
        <v>5703.472999999999</v>
      </c>
      <c r="I528" s="373">
        <f>CORREL($K$4:$BQ$4,$K528:$BQ528)</f>
        <v>-0.15534063654934355</v>
      </c>
      <c r="J528" s="379">
        <f>$E528/$G528*100</f>
        <v>93.05713086278017</v>
      </c>
      <c r="K528" s="380">
        <f t="array" aca="true" ref="K528">INDEX(KM_PCT,MATCH($A528,'Knowledge - Percentages'!$B:$B,0),'Data - Knowledge'!K$8)/100</f>
        <v>0.574</v>
      </c>
      <c r="L528" s="380">
        <f t="array" aca="true" ref="L528">INDEX(KM_PCT,MATCH($A528,'Knowledge - Percentages'!$B:$B,0),'Data - Knowledge'!L$8)/100</f>
        <v>0.504</v>
      </c>
      <c r="M528" s="380">
        <f t="array" aca="true" ref="M528">INDEX(KM_PCT,MATCH($A528,'Knowledge - Percentages'!$B:$B,0),'Data - Knowledge'!M$8)/100</f>
        <v>0.574</v>
      </c>
      <c r="N528" s="380">
        <f t="array" aca="true" ref="N528">INDEX(KM_PCT,MATCH($A528,'Knowledge - Percentages'!$B:$B,0),'Data - Knowledge'!N$8)/100</f>
        <v>0.628</v>
      </c>
      <c r="O528" s="380">
        <f t="array" aca="true" ref="O528">INDEX(KM_PCT,MATCH($A528,'Knowledge - Percentages'!$B:$B,0),'Data - Knowledge'!O$8)/100</f>
        <v>0.59</v>
      </c>
      <c r="P528" s="380">
        <f t="array" aca="true" ref="P528">INDEX(KM_PCT,MATCH($A528,'Knowledge - Percentages'!$B:$B,0),'Data - Knowledge'!P$8)/100</f>
        <v>0.6</v>
      </c>
      <c r="Q528" s="380">
        <f t="array" aca="true" ref="Q528">INDEX(KM_PCT,MATCH($A528,'Knowledge - Percentages'!$B:$B,0),'Data - Knowledge'!Q$8)/100</f>
        <v>0.573</v>
      </c>
      <c r="R528" s="380">
        <f t="array" aca="true" ref="R528">INDEX(KM_PCT,MATCH($A528,'Knowledge - Percentages'!$B:$B,0),'Data - Knowledge'!R$8)/100</f>
        <v>0.563</v>
      </c>
      <c r="S528" s="380">
        <f t="array" aca="true" ref="S528">INDEX(KM_PCT,MATCH($A528,'Knowledge - Percentages'!$B:$B,0),'Data - Knowledge'!S$8)/100</f>
        <v>0.6</v>
      </c>
      <c r="T528" s="380">
        <f t="array" aca="true" ref="T528">INDEX(KM_PCT,MATCH($A528,'Knowledge - Percentages'!$B:$B,0),'Data - Knowledge'!T$8)/100</f>
        <v>0.605</v>
      </c>
      <c r="U528" s="380">
        <f t="array" aca="true" ref="U528">INDEX(KM_PCT,MATCH($A528,'Knowledge - Percentages'!$B:$B,0),'Data - Knowledge'!U$8)/100</f>
        <v>0.618</v>
      </c>
      <c r="V528" s="380">
        <f t="array" aca="true" ref="V528">INDEX(KM_PCT,MATCH($A528,'Knowledge - Percentages'!$B:$B,0),'Data - Knowledge'!V$8)/100</f>
        <v>0.665</v>
      </c>
      <c r="W528" s="380">
        <f t="array" aca="true" ref="W528">INDEX(KM_PCT,MATCH($A528,'Knowledge - Percentages'!$B:$B,0),'Data - Knowledge'!W$8)/100</f>
        <v>0.618</v>
      </c>
      <c r="X528" s="380">
        <f t="array" aca="true" ref="X528">INDEX(KM_PCT,MATCH($A528,'Knowledge - Percentages'!$B:$B,0),'Data - Knowledge'!X$8)/100</f>
        <v>0.556</v>
      </c>
      <c r="Y528" s="380">
        <f t="array" aca="true" ref="Y528">INDEX(KM_PCT,MATCH($A528,'Knowledge - Percentages'!$B:$B,0),'Data - Knowledge'!Y$8)/100</f>
        <v>0.522</v>
      </c>
      <c r="Z528" s="380">
        <f t="array" aca="true" ref="Z528">INDEX(KM_PCT,MATCH($A528,'Knowledge - Percentages'!$B:$B,0),'Data - Knowledge'!Z$8)/100</f>
        <v>0.54</v>
      </c>
      <c r="AA528" s="380">
        <f t="array" aca="true" ref="AA528">INDEX(KM_PCT,MATCH($A528,'Knowledge - Percentages'!$B:$B,0),'Data - Knowledge'!AA$8)/100</f>
        <v>0.54</v>
      </c>
      <c r="AB528" s="380">
        <f t="array" aca="true" ref="AB528">INDEX(KM_PCT,MATCH($A528,'Knowledge - Percentages'!$B:$B,0),'Data - Knowledge'!AB$8)/100</f>
        <v>0.552</v>
      </c>
      <c r="AC528" s="380">
        <f t="array" aca="true" ref="AC528">INDEX(KM_PCT,MATCH($A528,'Knowledge - Percentages'!$B:$B,0),'Data - Knowledge'!AC$8)/100</f>
        <v>0.53799999999999992</v>
      </c>
      <c r="AD528" s="380">
        <f t="array" aca="true" ref="AD528">INDEX(KM_PCT,MATCH($A528,'Knowledge - Percentages'!$B:$B,0),'Data - Knowledge'!AD$8)/100</f>
        <v>0.544</v>
      </c>
      <c r="AE528" s="380">
        <f t="array" aca="true" ref="AE528">INDEX(KM_PCT,MATCH($A528,'Knowledge - Percentages'!$B:$B,0),'Data - Knowledge'!AE$8)/100</f>
        <v>0.638</v>
      </c>
      <c r="AF528" s="380">
        <f t="array" aca="true" ref="AF528">INDEX(KM_PCT,MATCH($A528,'Knowledge - Percentages'!$B:$B,0),'Data - Knowledge'!AF$8)/100</f>
        <v>0.619</v>
      </c>
      <c r="AG528" s="380">
        <f t="array" aca="true" ref="AG528">INDEX(KM_PCT,MATCH($A528,'Knowledge - Percentages'!$B:$B,0),'Data - Knowledge'!AG$8)/100</f>
        <v>0.617</v>
      </c>
      <c r="AH528" s="380">
        <f t="array" aca="true" ref="AH528">INDEX(KM_PCT,MATCH($A528,'Knowledge - Percentages'!$B:$B,0),'Data - Knowledge'!AH$8)/100</f>
        <v>0.585</v>
      </c>
      <c r="AI528" s="380">
        <f t="array" aca="true" ref="AI528">INDEX(KM_PCT,MATCH($A528,'Knowledge - Percentages'!$B:$B,0),'Data - Knowledge'!AI$8)/100</f>
        <v>0.53299999999999992</v>
      </c>
      <c r="AJ528" s="380">
        <f t="array" aca="true" ref="AJ528">INDEX(KM_PCT,MATCH($A528,'Knowledge - Percentages'!$B:$B,0),'Data - Knowledge'!AJ$8)/100</f>
        <v>0.588</v>
      </c>
      <c r="AK528" s="380">
        <f t="array" aca="true" ref="AK528">INDEX(KM_PCT,MATCH($A528,'Knowledge - Percentages'!$B:$B,0),'Data - Knowledge'!AK$8)/100</f>
        <v>0.573</v>
      </c>
      <c r="AL528" s="380">
        <f t="array" aca="true" ref="AL528">INDEX(KM_PCT,MATCH($A528,'Knowledge - Percentages'!$B:$B,0),'Data - Knowledge'!AL$8)/100</f>
        <v>0.552</v>
      </c>
      <c r="AM528" s="380">
        <f t="array" aca="true" ref="AM528">INDEX(KM_PCT,MATCH($A528,'Knowledge - Percentages'!$B:$B,0),'Data - Knowledge'!AM$8)/100</f>
        <v>0.573</v>
      </c>
      <c r="AN528" s="380">
        <f t="array" aca="true" ref="AN528">INDEX(KM_PCT,MATCH($A528,'Knowledge - Percentages'!$B:$B,0),'Data - Knowledge'!AN$8)/100</f>
        <v>0.623</v>
      </c>
      <c r="AO528" s="380">
        <f t="array" aca="true" ref="AO528">INDEX(KM_PCT,MATCH($A528,'Knowledge - Percentages'!$B:$B,0),'Data - Knowledge'!AO$8)/100</f>
        <v>0.614</v>
      </c>
      <c r="AP528" s="380">
        <f t="array" aca="true" ref="AP528">INDEX(KM_PCT,MATCH($A528,'Knowledge - Percentages'!$B:$B,0),'Data - Knowledge'!AP$8)/100</f>
        <v>0.585</v>
      </c>
      <c r="AQ528" s="380">
        <f t="array" aca="true" ref="AQ528">INDEX(KM_PCT,MATCH($A528,'Knowledge - Percentages'!$B:$B,0),'Data - Knowledge'!AQ$8)/100</f>
        <v>0.585</v>
      </c>
      <c r="AR528" s="380">
        <f t="array" aca="true" ref="AR528">INDEX(KM_PCT,MATCH($A528,'Knowledge - Percentages'!$B:$B,0),'Data - Knowledge'!AR$8)/100</f>
        <v>0.49</v>
      </c>
      <c r="AS528" s="380">
        <f t="array" aca="true" ref="AS528">INDEX(KM_PCT,MATCH($A528,'Knowledge - Percentages'!$B:$B,0),'Data - Knowledge'!AS$8)/100</f>
        <v>0.49</v>
      </c>
      <c r="AT528" s="380">
        <f t="array" aca="true" ref="AT528">INDEX(KM_PCT,MATCH($A528,'Knowledge - Percentages'!$B:$B,0),'Data - Knowledge'!AT$8)/100</f>
        <v>0.48100000000000004</v>
      </c>
      <c r="AU528" s="380">
        <f t="array" aca="true" ref="AU528">INDEX(KM_PCT,MATCH($A528,'Knowledge - Percentages'!$B:$B,0),'Data - Knowledge'!AU$8)/100</f>
        <v>0.55</v>
      </c>
      <c r="AV528" s="380">
        <f t="array" aca="true" ref="AV528">INDEX(KM_PCT,MATCH($A528,'Knowledge - Percentages'!$B:$B,0),'Data - Knowledge'!AV$8)/100</f>
        <v>0.575</v>
      </c>
      <c r="AW528" s="380">
        <f t="array" aca="true" ref="AW528">INDEX(KM_PCT,MATCH($A528,'Knowledge - Percentages'!$B:$B,0),'Data - Knowledge'!AW$8)/100</f>
        <v>0.55299999999999994</v>
      </c>
      <c r="AX528" s="380">
        <f t="array" aca="true" ref="AX528">INDEX(KM_PCT,MATCH($A528,'Knowledge - Percentages'!$B:$B,0),'Data - Knowledge'!AX$8)/100</f>
        <v>0.45799999999999996</v>
      </c>
      <c r="AY528" s="380">
        <f t="array" aca="true" ref="AY528">INDEX(KM_PCT,MATCH($A528,'Knowledge - Percentages'!$B:$B,0),'Data - Knowledge'!AY$8)/100</f>
        <v>0.602</v>
      </c>
      <c r="AZ528" s="380">
        <f t="array" aca="true" ref="AZ528">INDEX(KM_PCT,MATCH($A528,'Knowledge - Percentages'!$B:$B,0),'Data - Knowledge'!AZ$8)/100</f>
        <v>0.55</v>
      </c>
      <c r="BA528" s="380">
        <f t="array" aca="true" ref="BA528">INDEX(KM_PCT,MATCH($A528,'Knowledge - Percentages'!$B:$B,0),'Data - Knowledge'!BA$8)/100</f>
        <v>0.546</v>
      </c>
      <c r="BB528" s="380">
        <f t="array" aca="true" ref="BB528">INDEX(KM_PCT,MATCH($A528,'Knowledge - Percentages'!$B:$B,0),'Data - Knowledge'!BB$8)/100</f>
        <v>0.54299999999999993</v>
      </c>
      <c r="BC528" s="380">
        <f t="array" aca="true" ref="BC528">INDEX(KM_PCT,MATCH($A528,'Knowledge - Percentages'!$B:$B,0),'Data - Knowledge'!BC$8)/100</f>
        <v>0.632</v>
      </c>
      <c r="BD528" s="380">
        <f t="array" aca="true" ref="BD528">INDEX(KM_PCT,MATCH($A528,'Knowledge - Percentages'!$B:$B,0),'Data - Knowledge'!BD$8)/100</f>
        <v>0.552</v>
      </c>
      <c r="BE528" s="380">
        <f t="array" aca="true" ref="BE528">INDEX(KM_PCT,MATCH($A528,'Knowledge - Percentages'!$B:$B,0),'Data - Knowledge'!BE$8)/100</f>
        <v>0.552</v>
      </c>
      <c r="BF528" s="380">
        <f t="array" aca="true" ref="BF528">INDEX(KM_PCT,MATCH($A528,'Knowledge - Percentages'!$B:$B,0),'Data - Knowledge'!BF$8)/100</f>
        <v>0.545</v>
      </c>
      <c r="BG528" s="380">
        <f t="array" aca="true" ref="BG528">INDEX(KM_PCT,MATCH($A528,'Knowledge - Percentages'!$B:$B,0),'Data - Knowledge'!BG$8)/100</f>
        <v>0.518</v>
      </c>
      <c r="BH528" s="380">
        <f t="array" aca="true" ref="BH528">INDEX(KM_PCT,MATCH($A528,'Knowledge - Percentages'!$B:$B,0),'Data - Knowledge'!BH$8)/100</f>
        <v>0.518</v>
      </c>
      <c r="BI528" s="380">
        <f t="array" aca="true" ref="BI528">INDEX(KM_PCT,MATCH($A528,'Knowledge - Percentages'!$B:$B,0),'Data - Knowledge'!BI$8)/100</f>
        <v>0.518</v>
      </c>
      <c r="BJ528" s="380">
        <f t="array" aca="true" ref="BJ528">INDEX(KM_PCT,MATCH($A528,'Knowledge - Percentages'!$B:$B,0),'Data - Knowledge'!BJ$8)/100</f>
        <v>0.49</v>
      </c>
      <c r="BK528" s="380">
        <f t="array" aca="true" ref="BK528">INDEX(KM_PCT,MATCH($A528,'Knowledge - Percentages'!$B:$B,0),'Data - Knowledge'!BK$8)/100</f>
        <v>0.508</v>
      </c>
      <c r="BL528" s="380">
        <f t="array" aca="true" ref="BL528">INDEX(KM_PCT,MATCH($A528,'Knowledge - Percentages'!$B:$B,0),'Data - Knowledge'!BL$8)/100</f>
        <v>0.53799999999999992</v>
      </c>
      <c r="BM528" s="380">
        <f t="array" aca="true" ref="BM528">INDEX(KM_PCT,MATCH($A528,'Knowledge - Percentages'!$B:$B,0),'Data - Knowledge'!BM$8)/100</f>
        <v>0.508</v>
      </c>
      <c r="BN528" s="380">
        <f t="array" aca="true" ref="BN528">INDEX(KM_PCT,MATCH($A528,'Knowledge - Percentages'!$B:$B,0),'Data - Knowledge'!BN$8)/100</f>
        <v>0.508</v>
      </c>
      <c r="BO528" s="380">
        <f t="array" aca="true" ref="BO528">INDEX(KM_PCT,MATCH($A528,'Knowledge - Percentages'!$B:$B,0),'Data - Knowledge'!BO$8)/100</f>
        <v>0.518</v>
      </c>
      <c r="BP528" s="380">
        <f t="array" aca="true" ref="BP528">INDEX(KM_PCT,MATCH($A528,'Knowledge - Percentages'!$B:$B,0),'Data - Knowledge'!BP$8)/100</f>
        <v>0.526</v>
      </c>
      <c r="BQ528" s="380">
        <f t="array" aca="true" ref="BQ528">INDEX(KM_PCT,MATCH($A528,'Knowledge - Percentages'!$B:$B,0),'Data - Knowledge'!BQ$8)/100</f>
        <v>0.496</v>
      </c>
    </row>
    <row r="529" spans="1:69">
      <c r="A529" t="s">
        <v>1572</v>
      </c>
      <c r="B529" t="s">
        <v>1557</v>
      </c>
      <c r="C529" t="s">
        <v>1573</v>
      </c>
      <c r="D529" t="s">
        <v>1574</v>
      </c>
      <c r="E529" s="373">
        <f>SUMPRODUCT($K$2:$BQ$2,$K529:$BQ529)/$J$2</f>
        <v>0.180655303030303</v>
      </c>
      <c r="F529" s="379">
        <f>SUMPRODUCT($K$2:$BQ$2,$K529:$BQ529)</f>
        <v>47.692999999999991</v>
      </c>
      <c r="G529" s="373">
        <f>SUMPRODUCT($K$3:$BQ$3,$K529:$BQ529)/$J$3</f>
        <v>0.16331714579055437</v>
      </c>
      <c r="H529" s="379">
        <f>SUMPRODUCT($K$3:$BQ$3,$K529:$BQ529)</f>
        <v>1590.7089999999996</v>
      </c>
      <c r="I529" s="373">
        <f>CORREL($K$4:$BQ$4,$K529:$BQ529)</f>
        <v>-0.040404637565587889</v>
      </c>
      <c r="J529" s="379">
        <f>$E529/$G529*100</f>
        <v>110.61625045908157</v>
      </c>
      <c r="K529" s="380">
        <f t="array" aca="true" ref="K529">INDEX(KM_PCT,MATCH($A529,'Knowledge - Percentages'!$B:$B,0),'Data - Knowledge'!K$8)/100</f>
        <v>0.177</v>
      </c>
      <c r="L529" s="380">
        <f t="array" aca="true" ref="L529">INDEX(KM_PCT,MATCH($A529,'Knowledge - Percentages'!$B:$B,0),'Data - Knowledge'!L$8)/100</f>
        <v>0.196</v>
      </c>
      <c r="M529" s="380">
        <f t="array" aca="true" ref="M529">INDEX(KM_PCT,MATCH($A529,'Knowledge - Percentages'!$B:$B,0),'Data - Knowledge'!M$8)/100</f>
        <v>0.177</v>
      </c>
      <c r="N529" s="380">
        <f t="array" aca="true" ref="N529">INDEX(KM_PCT,MATCH($A529,'Knowledge - Percentages'!$B:$B,0),'Data - Knowledge'!N$8)/100</f>
        <v>0.155</v>
      </c>
      <c r="O529" s="380">
        <f t="array" aca="true" ref="O529">INDEX(KM_PCT,MATCH($A529,'Knowledge - Percentages'!$B:$B,0),'Data - Knowledge'!O$8)/100</f>
        <v>0.155</v>
      </c>
      <c r="P529" s="380">
        <f t="array" aca="true" ref="P529">INDEX(KM_PCT,MATCH($A529,'Knowledge - Percentages'!$B:$B,0),'Data - Knowledge'!P$8)/100</f>
        <v>0.155</v>
      </c>
      <c r="Q529" s="380">
        <f t="array" aca="true" ref="Q529">INDEX(KM_PCT,MATCH($A529,'Knowledge - Percentages'!$B:$B,0),'Data - Knowledge'!Q$8)/100</f>
        <v>0.16899999999999998</v>
      </c>
      <c r="R529" s="380">
        <f t="array" aca="true" ref="R529">INDEX(KM_PCT,MATCH($A529,'Knowledge - Percentages'!$B:$B,0),'Data - Knowledge'!R$8)/100</f>
        <v>0.155</v>
      </c>
      <c r="S529" s="380">
        <f t="array" aca="true" ref="S529">INDEX(KM_PCT,MATCH($A529,'Knowledge - Percentages'!$B:$B,0),'Data - Knowledge'!S$8)/100</f>
        <v>0.147</v>
      </c>
      <c r="T529" s="380">
        <f t="array" aca="true" ref="T529">INDEX(KM_PCT,MATCH($A529,'Knowledge - Percentages'!$B:$B,0),'Data - Knowledge'!T$8)/100</f>
        <v>0.13699999999999998</v>
      </c>
      <c r="U529" s="380">
        <f t="array" aca="true" ref="U529">INDEX(KM_PCT,MATCH($A529,'Knowledge - Percentages'!$B:$B,0),'Data - Knowledge'!U$8)/100</f>
        <v>0.156</v>
      </c>
      <c r="V529" s="380">
        <f t="array" aca="true" ref="V529">INDEX(KM_PCT,MATCH($A529,'Knowledge - Percentages'!$B:$B,0),'Data - Knowledge'!V$8)/100</f>
        <v>0.156</v>
      </c>
      <c r="W529" s="380">
        <f t="array" aca="true" ref="W529">INDEX(KM_PCT,MATCH($A529,'Knowledge - Percentages'!$B:$B,0),'Data - Knowledge'!W$8)/100</f>
        <v>0.156</v>
      </c>
      <c r="X529" s="380">
        <f t="array" aca="true" ref="X529">INDEX(KM_PCT,MATCH($A529,'Knowledge - Percentages'!$B:$B,0),'Data - Knowledge'!X$8)/100</f>
        <v>0.183</v>
      </c>
      <c r="Y529" s="380">
        <f t="array" aca="true" ref="Y529">INDEX(KM_PCT,MATCH($A529,'Knowledge - Percentages'!$B:$B,0),'Data - Knowledge'!Y$8)/100</f>
        <v>0.21600000000000003</v>
      </c>
      <c r="Z529" s="380">
        <f t="array" aca="true" ref="Z529">INDEX(KM_PCT,MATCH($A529,'Knowledge - Percentages'!$B:$B,0),'Data - Knowledge'!Z$8)/100</f>
        <v>0.3</v>
      </c>
      <c r="AA529" s="380">
        <f t="array" aca="true" ref="AA529">INDEX(KM_PCT,MATCH($A529,'Knowledge - Percentages'!$B:$B,0),'Data - Knowledge'!AA$8)/100</f>
        <v>0.21600000000000003</v>
      </c>
      <c r="AB529" s="380">
        <f t="array" aca="true" ref="AB529">INDEX(KM_PCT,MATCH($A529,'Knowledge - Percentages'!$B:$B,0),'Data - Knowledge'!AB$8)/100</f>
        <v>0.184</v>
      </c>
      <c r="AC529" s="380">
        <f t="array" aca="true" ref="AC529">INDEX(KM_PCT,MATCH($A529,'Knowledge - Percentages'!$B:$B,0),'Data - Knowledge'!AC$8)/100</f>
        <v>0.191</v>
      </c>
      <c r="AD529" s="380">
        <f t="array" aca="true" ref="AD529">INDEX(KM_PCT,MATCH($A529,'Knowledge - Percentages'!$B:$B,0),'Data - Knowledge'!AD$8)/100</f>
        <v>0.21899999999999997</v>
      </c>
      <c r="AE529" s="380">
        <f t="array" aca="true" ref="AE529">INDEX(KM_PCT,MATCH($A529,'Knowledge - Percentages'!$B:$B,0),'Data - Knowledge'!AE$8)/100</f>
        <v>0.161</v>
      </c>
      <c r="AF529" s="380">
        <f t="array" aca="true" ref="AF529">INDEX(KM_PCT,MATCH($A529,'Knowledge - Percentages'!$B:$B,0),'Data - Knowledge'!AF$8)/100</f>
        <v>0.161</v>
      </c>
      <c r="AG529" s="380">
        <f t="array" aca="true" ref="AG529">INDEX(KM_PCT,MATCH($A529,'Knowledge - Percentages'!$B:$B,0),'Data - Knowledge'!AG$8)/100</f>
        <v>0.16</v>
      </c>
      <c r="AH529" s="380">
        <f t="array" aca="true" ref="AH529">INDEX(KM_PCT,MATCH($A529,'Knowledge - Percentages'!$B:$B,0),'Data - Knowledge'!AH$8)/100</f>
        <v>0.161</v>
      </c>
      <c r="AI529" s="380">
        <f t="array" aca="true" ref="AI529">INDEX(KM_PCT,MATCH($A529,'Knowledge - Percentages'!$B:$B,0),'Data - Knowledge'!AI$8)/100</f>
        <v>0.249</v>
      </c>
      <c r="AJ529" s="380">
        <f t="array" aca="true" ref="AJ529">INDEX(KM_PCT,MATCH($A529,'Knowledge - Percentages'!$B:$B,0),'Data - Knowledge'!AJ$8)/100</f>
        <v>0.151</v>
      </c>
      <c r="AK529" s="380">
        <f t="array" aca="true" ref="AK529">INDEX(KM_PCT,MATCH($A529,'Knowledge - Percentages'!$B:$B,0),'Data - Knowledge'!AK$8)/100</f>
        <v>0.17300000000000001</v>
      </c>
      <c r="AL529" s="380">
        <f t="array" aca="true" ref="AL529">INDEX(KM_PCT,MATCH($A529,'Knowledge - Percentages'!$B:$B,0),'Data - Knowledge'!AL$8)/100</f>
        <v>0.2</v>
      </c>
      <c r="AM529" s="380">
        <f t="array" aca="true" ref="AM529">INDEX(KM_PCT,MATCH($A529,'Knowledge - Percentages'!$B:$B,0),'Data - Knowledge'!AM$8)/100</f>
        <v>0.152</v>
      </c>
      <c r="AN529" s="380">
        <f t="array" aca="true" ref="AN529">INDEX(KM_PCT,MATCH($A529,'Knowledge - Percentages'!$B:$B,0),'Data - Knowledge'!AN$8)/100</f>
        <v>0.17</v>
      </c>
      <c r="AO529" s="380">
        <f t="array" aca="true" ref="AO529">INDEX(KM_PCT,MATCH($A529,'Knowledge - Percentages'!$B:$B,0),'Data - Knowledge'!AO$8)/100</f>
        <v>0.17</v>
      </c>
      <c r="AP529" s="380">
        <f t="array" aca="true" ref="AP529">INDEX(KM_PCT,MATCH($A529,'Knowledge - Percentages'!$B:$B,0),'Data - Knowledge'!AP$8)/100</f>
        <v>0.163</v>
      </c>
      <c r="AQ529" s="380">
        <f t="array" aca="true" ref="AQ529">INDEX(KM_PCT,MATCH($A529,'Knowledge - Percentages'!$B:$B,0),'Data - Knowledge'!AQ$8)/100</f>
        <v>0.17</v>
      </c>
      <c r="AR529" s="380">
        <f t="array" aca="true" ref="AR529">INDEX(KM_PCT,MATCH($A529,'Knowledge - Percentages'!$B:$B,0),'Data - Knowledge'!AR$8)/100</f>
        <v>0.184</v>
      </c>
      <c r="AS529" s="380">
        <f t="array" aca="true" ref="AS529">INDEX(KM_PCT,MATCH($A529,'Knowledge - Percentages'!$B:$B,0),'Data - Knowledge'!AS$8)/100</f>
        <v>0.161</v>
      </c>
      <c r="AT529" s="380">
        <f t="array" aca="true" ref="AT529">INDEX(KM_PCT,MATCH($A529,'Knowledge - Percentages'!$B:$B,0),'Data - Knowledge'!AT$8)/100</f>
        <v>0.20800000000000002</v>
      </c>
      <c r="AU529" s="380">
        <f t="array" aca="true" ref="AU529">INDEX(KM_PCT,MATCH($A529,'Knowledge - Percentages'!$B:$B,0),'Data - Knowledge'!AU$8)/100</f>
        <v>0.17300000000000001</v>
      </c>
      <c r="AV529" s="380">
        <f t="array" aca="true" ref="AV529">INDEX(KM_PCT,MATCH($A529,'Knowledge - Percentages'!$B:$B,0),'Data - Knowledge'!AV$8)/100</f>
        <v>0.177</v>
      </c>
      <c r="AW529" s="380">
        <f t="array" aca="true" ref="AW529">INDEX(KM_PCT,MATCH($A529,'Knowledge - Percentages'!$B:$B,0),'Data - Knowledge'!AW$8)/100</f>
        <v>0.165</v>
      </c>
      <c r="AX529" s="380">
        <f t="array" aca="true" ref="AX529">INDEX(KM_PCT,MATCH($A529,'Knowledge - Percentages'!$B:$B,0),'Data - Knowledge'!AX$8)/100</f>
        <v>0.267</v>
      </c>
      <c r="AY529" s="380">
        <f t="array" aca="true" ref="AY529">INDEX(KM_PCT,MATCH($A529,'Knowledge - Percentages'!$B:$B,0),'Data - Knowledge'!AY$8)/100</f>
        <v>0.159</v>
      </c>
      <c r="AZ529" s="380">
        <f t="array" aca="true" ref="AZ529">INDEX(KM_PCT,MATCH($A529,'Knowledge - Percentages'!$B:$B,0),'Data - Knowledge'!AZ$8)/100</f>
        <v>0.168</v>
      </c>
      <c r="BA529" s="380">
        <f t="array" aca="true" ref="BA529">INDEX(KM_PCT,MATCH($A529,'Knowledge - Percentages'!$B:$B,0),'Data - Knowledge'!BA$8)/100</f>
        <v>0.168</v>
      </c>
      <c r="BB529" s="380">
        <f t="array" aca="true" ref="BB529">INDEX(KM_PCT,MATCH($A529,'Knowledge - Percentages'!$B:$B,0),'Data - Knowledge'!BB$8)/100</f>
        <v>0.168</v>
      </c>
      <c r="BC529" s="380">
        <f t="array" aca="true" ref="BC529">INDEX(KM_PCT,MATCH($A529,'Knowledge - Percentages'!$B:$B,0),'Data - Knowledge'!BC$8)/100</f>
        <v>0.177</v>
      </c>
      <c r="BD529" s="380">
        <f t="array" aca="true" ref="BD529">INDEX(KM_PCT,MATCH($A529,'Knowledge - Percentages'!$B:$B,0),'Data - Knowledge'!BD$8)/100</f>
        <v>0.18</v>
      </c>
      <c r="BE529" s="380">
        <f t="array" aca="true" ref="BE529">INDEX(KM_PCT,MATCH($A529,'Knowledge - Percentages'!$B:$B,0),'Data - Knowledge'!BE$8)/100</f>
        <v>0.177</v>
      </c>
      <c r="BF529" s="380">
        <f t="array" aca="true" ref="BF529">INDEX(KM_PCT,MATCH($A529,'Knowledge - Percentages'!$B:$B,0),'Data - Knowledge'!BF$8)/100</f>
        <v>0.177</v>
      </c>
      <c r="BG529" s="380">
        <f t="array" aca="true" ref="BG529">INDEX(KM_PCT,MATCH($A529,'Knowledge - Percentages'!$B:$B,0),'Data - Knowledge'!BG$8)/100</f>
        <v>0.2</v>
      </c>
      <c r="BH529" s="380">
        <f t="array" aca="true" ref="BH529">INDEX(KM_PCT,MATCH($A529,'Knowledge - Percentages'!$B:$B,0),'Data - Knowledge'!BH$8)/100</f>
        <v>0.2</v>
      </c>
      <c r="BI529" s="380">
        <f t="array" aca="true" ref="BI529">INDEX(KM_PCT,MATCH($A529,'Knowledge - Percentages'!$B:$B,0),'Data - Knowledge'!BI$8)/100</f>
        <v>0.2</v>
      </c>
      <c r="BJ529" s="380">
        <f t="array" aca="true" ref="BJ529">INDEX(KM_PCT,MATCH($A529,'Knowledge - Percentages'!$B:$B,0),'Data - Knowledge'!BJ$8)/100</f>
        <v>0.2</v>
      </c>
      <c r="BK529" s="380">
        <f t="array" aca="true" ref="BK529">INDEX(KM_PCT,MATCH($A529,'Knowledge - Percentages'!$B:$B,0),'Data - Knowledge'!BK$8)/100</f>
        <v>0.213</v>
      </c>
      <c r="BL529" s="380">
        <f t="array" aca="true" ref="BL529">INDEX(KM_PCT,MATCH($A529,'Knowledge - Percentages'!$B:$B,0),'Data - Knowledge'!BL$8)/100</f>
        <v>0.205</v>
      </c>
      <c r="BM529" s="380">
        <f t="array" aca="true" ref="BM529">INDEX(KM_PCT,MATCH($A529,'Knowledge - Percentages'!$B:$B,0),'Data - Knowledge'!BM$8)/100</f>
        <v>0.233</v>
      </c>
      <c r="BN529" s="380">
        <f t="array" aca="true" ref="BN529">INDEX(KM_PCT,MATCH($A529,'Knowledge - Percentages'!$B:$B,0),'Data - Knowledge'!BN$8)/100</f>
        <v>0.205</v>
      </c>
      <c r="BO529" s="380">
        <f t="array" aca="true" ref="BO529">INDEX(KM_PCT,MATCH($A529,'Knowledge - Percentages'!$B:$B,0),'Data - Knowledge'!BO$8)/100</f>
        <v>0.19899999999999998</v>
      </c>
      <c r="BP529" s="380">
        <f t="array" aca="true" ref="BP529">INDEX(KM_PCT,MATCH($A529,'Knowledge - Percentages'!$B:$B,0),'Data - Knowledge'!BP$8)/100</f>
        <v>0.193</v>
      </c>
      <c r="BQ529" s="380">
        <f t="array" aca="true" ref="BQ529">INDEX(KM_PCT,MATCH($A529,'Knowledge - Percentages'!$B:$B,0),'Data - Knowledge'!BQ$8)/100</f>
        <v>0.19899999999999998</v>
      </c>
    </row>
    <row r="530" spans="1:69">
      <c r="A530" t="s">
        <v>1575</v>
      </c>
      <c r="B530" t="s">
        <v>1576</v>
      </c>
      <c r="C530" t="s">
        <v>1577</v>
      </c>
      <c r="D530" t="s">
        <v>1578</v>
      </c>
      <c r="E530" s="373">
        <f>SUMPRODUCT($K$2:$BQ$2,$K530:$BQ530)/$J$2</f>
        <v>0.34660227272727279</v>
      </c>
      <c r="F530" s="379">
        <f>SUMPRODUCT($K$2:$BQ$2,$K530:$BQ530)</f>
        <v>91.503000000000014</v>
      </c>
      <c r="G530" s="373">
        <f>SUMPRODUCT($K$3:$BQ$3,$K530:$BQ530)/$J$3</f>
        <v>0.33876971252566718</v>
      </c>
      <c r="H530" s="379">
        <f>SUMPRODUCT($K$3:$BQ$3,$K530:$BQ530)</f>
        <v>3299.6169999999984</v>
      </c>
      <c r="I530" s="373">
        <f>CORREL($K$4:$BQ$4,$K530:$BQ530)</f>
        <v>0.30492271379066294</v>
      </c>
      <c r="J530" s="379">
        <f>$E530/$G530*100</f>
        <v>102.31206035014483</v>
      </c>
      <c r="K530" s="380">
        <f t="array" aca="true" ref="K530">INDEX(KM_PCT,MATCH($A530,'Knowledge - Percentages'!$B:$B,0),'Data - Knowledge'!K$8)/100</f>
        <v>0.21100000000000002</v>
      </c>
      <c r="L530" s="380">
        <f t="array" aca="true" ref="L530">INDEX(KM_PCT,MATCH($A530,'Knowledge - Percentages'!$B:$B,0),'Data - Knowledge'!L$8)/100</f>
        <v>0.231</v>
      </c>
      <c r="M530" s="380">
        <f t="array" aca="true" ref="M530">INDEX(KM_PCT,MATCH($A530,'Knowledge - Percentages'!$B:$B,0),'Data - Knowledge'!M$8)/100</f>
        <v>0.293</v>
      </c>
      <c r="N530" s="380">
        <f t="array" aca="true" ref="N530">INDEX(KM_PCT,MATCH($A530,'Knowledge - Percentages'!$B:$B,0),'Data - Knowledge'!N$8)/100</f>
        <v>0.33299999999999996</v>
      </c>
      <c r="O530" s="380">
        <f t="array" aca="true" ref="O530">INDEX(KM_PCT,MATCH($A530,'Knowledge - Percentages'!$B:$B,0),'Data - Knowledge'!O$8)/100</f>
        <v>0.33299999999999996</v>
      </c>
      <c r="P530" s="380">
        <f t="array" aca="true" ref="P530">INDEX(KM_PCT,MATCH($A530,'Knowledge - Percentages'!$B:$B,0),'Data - Knowledge'!P$8)/100</f>
        <v>0.355</v>
      </c>
      <c r="Q530" s="380">
        <f t="array" aca="true" ref="Q530">INDEX(KM_PCT,MATCH($A530,'Knowledge - Percentages'!$B:$B,0),'Data - Knowledge'!Q$8)/100</f>
        <v>0.19899999999999998</v>
      </c>
      <c r="R530" s="380">
        <f t="array" aca="true" ref="R530">INDEX(KM_PCT,MATCH($A530,'Knowledge - Percentages'!$B:$B,0),'Data - Knowledge'!R$8)/100</f>
        <v>0.33299999999999996</v>
      </c>
      <c r="S530" s="380">
        <f t="array" aca="true" ref="S530">INDEX(KM_PCT,MATCH($A530,'Knowledge - Percentages'!$B:$B,0),'Data - Knowledge'!S$8)/100</f>
        <v>0.33299999999999996</v>
      </c>
      <c r="T530" s="380">
        <f t="array" aca="true" ref="T530">INDEX(KM_PCT,MATCH($A530,'Knowledge - Percentages'!$B:$B,0),'Data - Knowledge'!T$8)/100</f>
        <v>0.325</v>
      </c>
      <c r="U530" s="380">
        <f t="array" aca="true" ref="U530">INDEX(KM_PCT,MATCH($A530,'Knowledge - Percentages'!$B:$B,0),'Data - Knowledge'!U$8)/100</f>
        <v>0.336</v>
      </c>
      <c r="V530" s="380">
        <f t="array" aca="true" ref="V530">INDEX(KM_PCT,MATCH($A530,'Knowledge - Percentages'!$B:$B,0),'Data - Knowledge'!V$8)/100</f>
        <v>0.33299999999999996</v>
      </c>
      <c r="W530" s="380">
        <f t="array" aca="true" ref="W530">INDEX(KM_PCT,MATCH($A530,'Knowledge - Percentages'!$B:$B,0),'Data - Knowledge'!W$8)/100</f>
        <v>0.297</v>
      </c>
      <c r="X530" s="380">
        <f t="array" aca="true" ref="X530">INDEX(KM_PCT,MATCH($A530,'Knowledge - Percentages'!$B:$B,0),'Data - Knowledge'!X$8)/100</f>
        <v>0.214</v>
      </c>
      <c r="Y530" s="380">
        <f t="array" aca="true" ref="Y530">INDEX(KM_PCT,MATCH($A530,'Knowledge - Percentages'!$B:$B,0),'Data - Knowledge'!Y$8)/100</f>
        <v>0.16899999999999998</v>
      </c>
      <c r="Z530" s="380">
        <f t="array" aca="true" ref="Z530">INDEX(KM_PCT,MATCH($A530,'Knowledge - Percentages'!$B:$B,0),'Data - Knowledge'!Z$8)/100</f>
        <v>0.214</v>
      </c>
      <c r="AA530" s="380">
        <f t="array" aca="true" ref="AA530">INDEX(KM_PCT,MATCH($A530,'Knowledge - Percentages'!$B:$B,0),'Data - Knowledge'!AA$8)/100</f>
        <v>0.214</v>
      </c>
      <c r="AB530" s="380">
        <f t="array" aca="true" ref="AB530">INDEX(KM_PCT,MATCH($A530,'Knowledge - Percentages'!$B:$B,0),'Data - Knowledge'!AB$8)/100</f>
        <v>0.324</v>
      </c>
      <c r="AC530" s="380">
        <f t="array" aca="true" ref="AC530">INDEX(KM_PCT,MATCH($A530,'Knowledge - Percentages'!$B:$B,0),'Data - Knowledge'!AC$8)/100</f>
        <v>0.256</v>
      </c>
      <c r="AD530" s="380">
        <f t="array" aca="true" ref="AD530">INDEX(KM_PCT,MATCH($A530,'Knowledge - Percentages'!$B:$B,0),'Data - Knowledge'!AD$8)/100</f>
        <v>0.23199999999999998</v>
      </c>
      <c r="AE530" s="380">
        <f t="array" aca="true" ref="AE530">INDEX(KM_PCT,MATCH($A530,'Knowledge - Percentages'!$B:$B,0),'Data - Knowledge'!AE$8)/100</f>
        <v>0.36</v>
      </c>
      <c r="AF530" s="380">
        <f t="array" aca="true" ref="AF530">INDEX(KM_PCT,MATCH($A530,'Knowledge - Percentages'!$B:$B,0),'Data - Knowledge'!AF$8)/100</f>
        <v>0.369</v>
      </c>
      <c r="AG530" s="380">
        <f t="array" aca="true" ref="AG530">INDEX(KM_PCT,MATCH($A530,'Knowledge - Percentages'!$B:$B,0),'Data - Knowledge'!AG$8)/100</f>
        <v>0.36</v>
      </c>
      <c r="AH530" s="380">
        <f t="array" aca="true" ref="AH530">INDEX(KM_PCT,MATCH($A530,'Knowledge - Percentages'!$B:$B,0),'Data - Knowledge'!AH$8)/100</f>
        <v>0.387</v>
      </c>
      <c r="AI530" s="380">
        <f t="array" aca="true" ref="AI530">INDEX(KM_PCT,MATCH($A530,'Knowledge - Percentages'!$B:$B,0),'Data - Knowledge'!AI$8)/100</f>
        <v>0.313</v>
      </c>
      <c r="AJ530" s="380">
        <f t="array" aca="true" ref="AJ530">INDEX(KM_PCT,MATCH($A530,'Knowledge - Percentages'!$B:$B,0),'Data - Knowledge'!AJ$8)/100</f>
        <v>0.36</v>
      </c>
      <c r="AK530" s="380">
        <f t="array" aca="true" ref="AK530">INDEX(KM_PCT,MATCH($A530,'Knowledge - Percentages'!$B:$B,0),'Data - Knowledge'!AK$8)/100</f>
        <v>0.37</v>
      </c>
      <c r="AL530" s="380">
        <f t="array" aca="true" ref="AL530">INDEX(KM_PCT,MATCH($A530,'Knowledge - Percentages'!$B:$B,0),'Data - Knowledge'!AL$8)/100</f>
        <v>0.35700000000000004</v>
      </c>
      <c r="AM530" s="380">
        <f t="array" aca="true" ref="AM530">INDEX(KM_PCT,MATCH($A530,'Knowledge - Percentages'!$B:$B,0),'Data - Knowledge'!AM$8)/100</f>
        <v>0.385</v>
      </c>
      <c r="AN530" s="380">
        <f t="array" aca="true" ref="AN530">INDEX(KM_PCT,MATCH($A530,'Knowledge - Percentages'!$B:$B,0),'Data - Knowledge'!AN$8)/100</f>
        <v>0.374</v>
      </c>
      <c r="AO530" s="380">
        <f t="array" aca="true" ref="AO530">INDEX(KM_PCT,MATCH($A530,'Knowledge - Percentages'!$B:$B,0),'Data - Knowledge'!AO$8)/100</f>
        <v>0.364</v>
      </c>
      <c r="AP530" s="380">
        <f t="array" aca="true" ref="AP530">INDEX(KM_PCT,MATCH($A530,'Knowledge - Percentages'!$B:$B,0),'Data - Knowledge'!AP$8)/100</f>
        <v>0.299</v>
      </c>
      <c r="AQ530" s="380">
        <f t="array" aca="true" ref="AQ530">INDEX(KM_PCT,MATCH($A530,'Knowledge - Percentages'!$B:$B,0),'Data - Knowledge'!AQ$8)/100</f>
        <v>0.371</v>
      </c>
      <c r="AR530" s="380">
        <f t="array" aca="true" ref="AR530">INDEX(KM_PCT,MATCH($A530,'Knowledge - Percentages'!$B:$B,0),'Data - Knowledge'!AR$8)/100</f>
        <v>0.205</v>
      </c>
      <c r="AS530" s="380">
        <f t="array" aca="true" ref="AS530">INDEX(KM_PCT,MATCH($A530,'Knowledge - Percentages'!$B:$B,0),'Data - Knowledge'!AS$8)/100</f>
        <v>0.205</v>
      </c>
      <c r="AT530" s="380">
        <f t="array" aca="true" ref="AT530">INDEX(KM_PCT,MATCH($A530,'Knowledge - Percentages'!$B:$B,0),'Data - Knowledge'!AT$8)/100</f>
        <v>0.205</v>
      </c>
      <c r="AU530" s="380">
        <f t="array" aca="true" ref="AU530">INDEX(KM_PCT,MATCH($A530,'Knowledge - Percentages'!$B:$B,0),'Data - Knowledge'!AU$8)/100</f>
        <v>0.385</v>
      </c>
      <c r="AV530" s="380">
        <f t="array" aca="true" ref="AV530">INDEX(KM_PCT,MATCH($A530,'Knowledge - Percentages'!$B:$B,0),'Data - Knowledge'!AV$8)/100</f>
        <v>0.355</v>
      </c>
      <c r="AW530" s="380">
        <f t="array" aca="true" ref="AW530">INDEX(KM_PCT,MATCH($A530,'Knowledge - Percentages'!$B:$B,0),'Data - Knowledge'!AW$8)/100</f>
        <v>0.35700000000000004</v>
      </c>
      <c r="AX530" s="380">
        <f t="array" aca="true" ref="AX530">INDEX(KM_PCT,MATCH($A530,'Knowledge - Percentages'!$B:$B,0),'Data - Knowledge'!AX$8)/100</f>
        <v>0.25</v>
      </c>
      <c r="AY530" s="380">
        <f t="array" aca="true" ref="AY530">INDEX(KM_PCT,MATCH($A530,'Knowledge - Percentages'!$B:$B,0),'Data - Knowledge'!AY$8)/100</f>
        <v>0.35700000000000004</v>
      </c>
      <c r="AZ530" s="380">
        <f t="array" aca="true" ref="AZ530">INDEX(KM_PCT,MATCH($A530,'Knowledge - Percentages'!$B:$B,0),'Data - Knowledge'!AZ$8)/100</f>
        <v>0.35700000000000004</v>
      </c>
      <c r="BA530" s="380">
        <f t="array" aca="true" ref="BA530">INDEX(KM_PCT,MATCH($A530,'Knowledge - Percentages'!$B:$B,0),'Data - Knowledge'!BA$8)/100</f>
        <v>0.365</v>
      </c>
      <c r="BB530" s="380">
        <f t="array" aca="true" ref="BB530">INDEX(KM_PCT,MATCH($A530,'Knowledge - Percentages'!$B:$B,0),'Data - Knowledge'!BB$8)/100</f>
        <v>0.37200000000000005</v>
      </c>
      <c r="BC530" s="380">
        <f t="array" aca="true" ref="BC530">INDEX(KM_PCT,MATCH($A530,'Knowledge - Percentages'!$B:$B,0),'Data - Knowledge'!BC$8)/100</f>
        <v>0.363</v>
      </c>
      <c r="BD530" s="380">
        <f t="array" aca="true" ref="BD530">INDEX(KM_PCT,MATCH($A530,'Knowledge - Percentages'!$B:$B,0),'Data - Knowledge'!BD$8)/100</f>
        <v>0.359</v>
      </c>
      <c r="BE530" s="380">
        <f t="array" aca="true" ref="BE530">INDEX(KM_PCT,MATCH($A530,'Knowledge - Percentages'!$B:$B,0),'Data - Knowledge'!BE$8)/100</f>
        <v>0.377</v>
      </c>
      <c r="BF530" s="380">
        <f t="array" aca="true" ref="BF530">INDEX(KM_PCT,MATCH($A530,'Knowledge - Percentages'!$B:$B,0),'Data - Knowledge'!BF$8)/100</f>
        <v>0.33299999999999996</v>
      </c>
      <c r="BG530" s="380">
        <f t="array" aca="true" ref="BG530">INDEX(KM_PCT,MATCH($A530,'Knowledge - Percentages'!$B:$B,0),'Data - Knowledge'!BG$8)/100</f>
        <v>0.311</v>
      </c>
      <c r="BH530" s="380">
        <f t="array" aca="true" ref="BH530">INDEX(KM_PCT,MATCH($A530,'Knowledge - Percentages'!$B:$B,0),'Data - Knowledge'!BH$8)/100</f>
        <v>0.305</v>
      </c>
      <c r="BI530" s="380">
        <f t="array" aca="true" ref="BI530">INDEX(KM_PCT,MATCH($A530,'Knowledge - Percentages'!$B:$B,0),'Data - Knowledge'!BI$8)/100</f>
        <v>0.311</v>
      </c>
      <c r="BJ530" s="380">
        <f t="array" aca="true" ref="BJ530">INDEX(KM_PCT,MATCH($A530,'Knowledge - Percentages'!$B:$B,0),'Data - Knowledge'!BJ$8)/100</f>
        <v>0.287</v>
      </c>
      <c r="BK530" s="380">
        <f t="array" aca="true" ref="BK530">INDEX(KM_PCT,MATCH($A530,'Knowledge - Percentages'!$B:$B,0),'Data - Knowledge'!BK$8)/100</f>
        <v>0.287</v>
      </c>
      <c r="BL530" s="380">
        <f t="array" aca="true" ref="BL530">INDEX(KM_PCT,MATCH($A530,'Knowledge - Percentages'!$B:$B,0),'Data - Knowledge'!BL$8)/100</f>
        <v>0.166</v>
      </c>
      <c r="BM530" s="380">
        <f t="array" aca="true" ref="BM530">INDEX(KM_PCT,MATCH($A530,'Knowledge - Percentages'!$B:$B,0),'Data - Knowledge'!BM$8)/100</f>
        <v>0.249</v>
      </c>
      <c r="BN530" s="380">
        <f t="array" aca="true" ref="BN530">INDEX(KM_PCT,MATCH($A530,'Knowledge - Percentages'!$B:$B,0),'Data - Knowledge'!BN$8)/100</f>
        <v>0.322</v>
      </c>
      <c r="BO530" s="380">
        <f t="array" aca="true" ref="BO530">INDEX(KM_PCT,MATCH($A530,'Knowledge - Percentages'!$B:$B,0),'Data - Knowledge'!BO$8)/100</f>
        <v>0.316</v>
      </c>
      <c r="BP530" s="380">
        <f t="array" aca="true" ref="BP530">INDEX(KM_PCT,MATCH($A530,'Knowledge - Percentages'!$B:$B,0),'Data - Knowledge'!BP$8)/100</f>
        <v>0.35600000000000004</v>
      </c>
      <c r="BQ530" s="380">
        <f t="array" aca="true" ref="BQ530">INDEX(KM_PCT,MATCH($A530,'Knowledge - Percentages'!$B:$B,0),'Data - Knowledge'!BQ$8)/100</f>
        <v>0.316</v>
      </c>
    </row>
    <row r="531" spans="1:69">
      <c r="A531" t="s">
        <v>1579</v>
      </c>
      <c r="B531" t="s">
        <v>1576</v>
      </c>
      <c r="C531" t="s">
        <v>1577</v>
      </c>
      <c r="D531" t="s">
        <v>1580</v>
      </c>
      <c r="E531" s="373">
        <f>SUMPRODUCT($K$2:$BQ$2,$K531:$BQ531)/$J$2</f>
        <v>0.35362121212121223</v>
      </c>
      <c r="F531" s="379">
        <f>SUMPRODUCT($K$2:$BQ$2,$K531:$BQ531)</f>
        <v>93.356000000000023</v>
      </c>
      <c r="G531" s="373">
        <f>SUMPRODUCT($K$3:$BQ$3,$K531:$BQ531)/$J$3</f>
        <v>0.37200102669404506</v>
      </c>
      <c r="H531" s="379">
        <f>SUMPRODUCT($K$3:$BQ$3,$K531:$BQ531)</f>
        <v>3623.2899999999986</v>
      </c>
      <c r="I531" s="373">
        <f>CORREL($K$4:$BQ$4,$K531:$BQ531)</f>
        <v>-0.22140709643720755</v>
      </c>
      <c r="J531" s="379">
        <f>$E531/$G531*100</f>
        <v>95.059203267213178</v>
      </c>
      <c r="K531" s="380">
        <f t="array" aca="true" ref="K531">INDEX(KM_PCT,MATCH($A531,'Knowledge - Percentages'!$B:$B,0),'Data - Knowledge'!K$8)/100</f>
        <v>0.376</v>
      </c>
      <c r="L531" s="380">
        <f t="array" aca="true" ref="L531">INDEX(KM_PCT,MATCH($A531,'Knowledge - Percentages'!$B:$B,0),'Data - Knowledge'!L$8)/100</f>
        <v>0.376</v>
      </c>
      <c r="M531" s="380">
        <f t="array" aca="true" ref="M531">INDEX(KM_PCT,MATCH($A531,'Knowledge - Percentages'!$B:$B,0),'Data - Knowledge'!M$8)/100</f>
        <v>0.376</v>
      </c>
      <c r="N531" s="380">
        <f t="array" aca="true" ref="N531">INDEX(KM_PCT,MATCH($A531,'Knowledge - Percentages'!$B:$B,0),'Data - Knowledge'!N$8)/100</f>
        <v>0.381</v>
      </c>
      <c r="O531" s="380">
        <f t="array" aca="true" ref="O531">INDEX(KM_PCT,MATCH($A531,'Knowledge - Percentages'!$B:$B,0),'Data - Knowledge'!O$8)/100</f>
        <v>0.381</v>
      </c>
      <c r="P531" s="380">
        <f t="array" aca="true" ref="P531">INDEX(KM_PCT,MATCH($A531,'Knowledge - Percentages'!$B:$B,0),'Data - Knowledge'!P$8)/100</f>
        <v>0.381</v>
      </c>
      <c r="Q531" s="380">
        <f t="array" aca="true" ref="Q531">INDEX(KM_PCT,MATCH($A531,'Knowledge - Percentages'!$B:$B,0),'Data - Knowledge'!Q$8)/100</f>
        <v>0.39</v>
      </c>
      <c r="R531" s="380">
        <f t="array" aca="true" ref="R531">INDEX(KM_PCT,MATCH($A531,'Knowledge - Percentages'!$B:$B,0),'Data - Knowledge'!R$8)/100</f>
        <v>0.381</v>
      </c>
      <c r="S531" s="380">
        <f t="array" aca="true" ref="S531">INDEX(KM_PCT,MATCH($A531,'Knowledge - Percentages'!$B:$B,0),'Data - Knowledge'!S$8)/100</f>
        <v>0.381</v>
      </c>
      <c r="T531" s="380">
        <f t="array" aca="true" ref="T531">INDEX(KM_PCT,MATCH($A531,'Knowledge - Percentages'!$B:$B,0),'Data - Knowledge'!T$8)/100</f>
        <v>0.376</v>
      </c>
      <c r="U531" s="380">
        <f t="array" aca="true" ref="U531">INDEX(KM_PCT,MATCH($A531,'Knowledge - Percentages'!$B:$B,0),'Data - Knowledge'!U$8)/100</f>
        <v>0.376</v>
      </c>
      <c r="V531" s="380">
        <f t="array" aca="true" ref="V531">INDEX(KM_PCT,MATCH($A531,'Knowledge - Percentages'!$B:$B,0),'Data - Knowledge'!V$8)/100</f>
        <v>0.376</v>
      </c>
      <c r="W531" s="380">
        <f t="array" aca="true" ref="W531">INDEX(KM_PCT,MATCH($A531,'Knowledge - Percentages'!$B:$B,0),'Data - Knowledge'!W$8)/100</f>
        <v>0.376</v>
      </c>
      <c r="X531" s="380">
        <f t="array" aca="true" ref="X531">INDEX(KM_PCT,MATCH($A531,'Knowledge - Percentages'!$B:$B,0),'Data - Knowledge'!X$8)/100</f>
        <v>0.485</v>
      </c>
      <c r="Y531" s="380">
        <f t="array" aca="true" ref="Y531">INDEX(KM_PCT,MATCH($A531,'Knowledge - Percentages'!$B:$B,0),'Data - Knowledge'!Y$8)/100</f>
        <v>0.485</v>
      </c>
      <c r="Z531" s="380">
        <f t="array" aca="true" ref="Z531">INDEX(KM_PCT,MATCH($A531,'Knowledge - Percentages'!$B:$B,0),'Data - Knowledge'!Z$8)/100</f>
        <v>0.485</v>
      </c>
      <c r="AA531" s="380">
        <f t="array" aca="true" ref="AA531">INDEX(KM_PCT,MATCH($A531,'Knowledge - Percentages'!$B:$B,0),'Data - Knowledge'!AA$8)/100</f>
        <v>0.655</v>
      </c>
      <c r="AB531" s="380">
        <f t="array" aca="true" ref="AB531">INDEX(KM_PCT,MATCH($A531,'Knowledge - Percentages'!$B:$B,0),'Data - Knowledge'!AB$8)/100</f>
        <v>0.39799999999999996</v>
      </c>
      <c r="AC531" s="380">
        <f t="array" aca="true" ref="AC531">INDEX(KM_PCT,MATCH($A531,'Knowledge - Percentages'!$B:$B,0),'Data - Knowledge'!AC$8)/100</f>
        <v>0.425</v>
      </c>
      <c r="AD531" s="380">
        <f t="array" aca="true" ref="AD531">INDEX(KM_PCT,MATCH($A531,'Knowledge - Percentages'!$B:$B,0),'Data - Knowledge'!AD$8)/100</f>
        <v>0.434</v>
      </c>
      <c r="AE531" s="380">
        <f t="array" aca="true" ref="AE531">INDEX(KM_PCT,MATCH($A531,'Knowledge - Percentages'!$B:$B,0),'Data - Knowledge'!AE$8)/100</f>
        <v>0.37</v>
      </c>
      <c r="AF531" s="380">
        <f t="array" aca="true" ref="AF531">INDEX(KM_PCT,MATCH($A531,'Knowledge - Percentages'!$B:$B,0),'Data - Knowledge'!AF$8)/100</f>
        <v>0.37</v>
      </c>
      <c r="AG531" s="380">
        <f t="array" aca="true" ref="AG531">INDEX(KM_PCT,MATCH($A531,'Knowledge - Percentages'!$B:$B,0),'Data - Knowledge'!AG$8)/100</f>
        <v>0.37</v>
      </c>
      <c r="AH531" s="380">
        <f t="array" aca="true" ref="AH531">INDEX(KM_PCT,MATCH($A531,'Knowledge - Percentages'!$B:$B,0),'Data - Knowledge'!AH$8)/100</f>
        <v>0.379</v>
      </c>
      <c r="AI531" s="380">
        <f t="array" aca="true" ref="AI531">INDEX(KM_PCT,MATCH($A531,'Knowledge - Percentages'!$B:$B,0),'Data - Knowledge'!AI$8)/100</f>
        <v>0.331</v>
      </c>
      <c r="AJ531" s="380">
        <f t="array" aca="true" ref="AJ531">INDEX(KM_PCT,MATCH($A531,'Knowledge - Percentages'!$B:$B,0),'Data - Knowledge'!AJ$8)/100</f>
        <v>0.37</v>
      </c>
      <c r="AK531" s="380">
        <f t="array" aca="true" ref="AK531">INDEX(KM_PCT,MATCH($A531,'Knowledge - Percentages'!$B:$B,0),'Data - Knowledge'!AK$8)/100</f>
        <v>0.35100000000000003</v>
      </c>
      <c r="AL531" s="380">
        <f t="array" aca="true" ref="AL531">INDEX(KM_PCT,MATCH($A531,'Knowledge - Percentages'!$B:$B,0),'Data - Knowledge'!AL$8)/100</f>
        <v>0.359</v>
      </c>
      <c r="AM531" s="380">
        <f t="array" aca="true" ref="AM531">INDEX(KM_PCT,MATCH($A531,'Knowledge - Percentages'!$B:$B,0),'Data - Knowledge'!AM$8)/100</f>
        <v>0.316</v>
      </c>
      <c r="AN531" s="380">
        <f t="array" aca="true" ref="AN531">INDEX(KM_PCT,MATCH($A531,'Knowledge - Percentages'!$B:$B,0),'Data - Knowledge'!AN$8)/100</f>
        <v>0.35200000000000004</v>
      </c>
      <c r="AO531" s="380">
        <f t="array" aca="true" ref="AO531">INDEX(KM_PCT,MATCH($A531,'Knowledge - Percentages'!$B:$B,0),'Data - Knowledge'!AO$8)/100</f>
        <v>0.35600000000000004</v>
      </c>
      <c r="AP531" s="380">
        <f t="array" aca="true" ref="AP531">INDEX(KM_PCT,MATCH($A531,'Knowledge - Percentages'!$B:$B,0),'Data - Knowledge'!AP$8)/100</f>
        <v>0.392</v>
      </c>
      <c r="AQ531" s="380">
        <f t="array" aca="true" ref="AQ531">INDEX(KM_PCT,MATCH($A531,'Knowledge - Percentages'!$B:$B,0),'Data - Knowledge'!AQ$8)/100</f>
        <v>0.38</v>
      </c>
      <c r="AR531" s="380">
        <f t="array" aca="true" ref="AR531">INDEX(KM_PCT,MATCH($A531,'Knowledge - Percentages'!$B:$B,0),'Data - Knowledge'!AR$8)/100</f>
        <v>0.376</v>
      </c>
      <c r="AS531" s="380">
        <f t="array" aca="true" ref="AS531">INDEX(KM_PCT,MATCH($A531,'Knowledge - Percentages'!$B:$B,0),'Data - Knowledge'!AS$8)/100</f>
        <v>0.428</v>
      </c>
      <c r="AT531" s="380">
        <f t="array" aca="true" ref="AT531">INDEX(KM_PCT,MATCH($A531,'Knowledge - Percentages'!$B:$B,0),'Data - Knowledge'!AT$8)/100</f>
        <v>0.376</v>
      </c>
      <c r="AU531" s="380">
        <f t="array" aca="true" ref="AU531">INDEX(KM_PCT,MATCH($A531,'Knowledge - Percentages'!$B:$B,0),'Data - Knowledge'!AU$8)/100</f>
        <v>0.349</v>
      </c>
      <c r="AV531" s="380">
        <f t="array" aca="true" ref="AV531">INDEX(KM_PCT,MATCH($A531,'Knowledge - Percentages'!$B:$B,0),'Data - Knowledge'!AV$8)/100</f>
        <v>0.361</v>
      </c>
      <c r="AW531" s="380">
        <f t="array" aca="true" ref="AW531">INDEX(KM_PCT,MATCH($A531,'Knowledge - Percentages'!$B:$B,0),'Data - Knowledge'!AW$8)/100</f>
        <v>0.361</v>
      </c>
      <c r="AX531" s="380">
        <f t="array" aca="true" ref="AX531">INDEX(KM_PCT,MATCH($A531,'Knowledge - Percentages'!$B:$B,0),'Data - Knowledge'!AX$8)/100</f>
        <v>0.28600000000000003</v>
      </c>
      <c r="AY531" s="380">
        <f t="array" aca="true" ref="AY531">INDEX(KM_PCT,MATCH($A531,'Knowledge - Percentages'!$B:$B,0),'Data - Knowledge'!AY$8)/100</f>
        <v>0.368</v>
      </c>
      <c r="AZ531" s="380">
        <f t="array" aca="true" ref="AZ531">INDEX(KM_PCT,MATCH($A531,'Knowledge - Percentages'!$B:$B,0),'Data - Knowledge'!AZ$8)/100</f>
        <v>0.368</v>
      </c>
      <c r="BA531" s="380">
        <f t="array" aca="true" ref="BA531">INDEX(KM_PCT,MATCH($A531,'Knowledge - Percentages'!$B:$B,0),'Data - Knowledge'!BA$8)/100</f>
        <v>0.37</v>
      </c>
      <c r="BB531" s="380">
        <f t="array" aca="true" ref="BB531">INDEX(KM_PCT,MATCH($A531,'Knowledge - Percentages'!$B:$B,0),'Data - Knowledge'!BB$8)/100</f>
        <v>0.368</v>
      </c>
      <c r="BC531" s="380">
        <f t="array" aca="true" ref="BC531">INDEX(KM_PCT,MATCH($A531,'Knowledge - Percentages'!$B:$B,0),'Data - Knowledge'!BC$8)/100</f>
        <v>0.303</v>
      </c>
      <c r="BD531" s="380">
        <f t="array" aca="true" ref="BD531">INDEX(KM_PCT,MATCH($A531,'Knowledge - Percentages'!$B:$B,0),'Data - Knowledge'!BD$8)/100</f>
        <v>0.361</v>
      </c>
      <c r="BE531" s="380">
        <f t="array" aca="true" ref="BE531">INDEX(KM_PCT,MATCH($A531,'Knowledge - Percentages'!$B:$B,0),'Data - Knowledge'!BE$8)/100</f>
        <v>0.361</v>
      </c>
      <c r="BF531" s="380">
        <f t="array" aca="true" ref="BF531">INDEX(KM_PCT,MATCH($A531,'Knowledge - Percentages'!$B:$B,0),'Data - Knowledge'!BF$8)/100</f>
        <v>0.361</v>
      </c>
      <c r="BG531" s="380">
        <f t="array" aca="true" ref="BG531">INDEX(KM_PCT,MATCH($A531,'Knowledge - Percentages'!$B:$B,0),'Data - Knowledge'!BG$8)/100</f>
        <v>0.353</v>
      </c>
      <c r="BH531" s="380">
        <f t="array" aca="true" ref="BH531">INDEX(KM_PCT,MATCH($A531,'Knowledge - Percentages'!$B:$B,0),'Data - Knowledge'!BH$8)/100</f>
        <v>0.353</v>
      </c>
      <c r="BI531" s="380">
        <f t="array" aca="true" ref="BI531">INDEX(KM_PCT,MATCH($A531,'Knowledge - Percentages'!$B:$B,0),'Data - Knowledge'!BI$8)/100</f>
        <v>0.353</v>
      </c>
      <c r="BJ531" s="380">
        <f t="array" aca="true" ref="BJ531">INDEX(KM_PCT,MATCH($A531,'Knowledge - Percentages'!$B:$B,0),'Data - Knowledge'!BJ$8)/100</f>
        <v>0.353</v>
      </c>
      <c r="BK531" s="380">
        <f t="array" aca="true" ref="BK531">INDEX(KM_PCT,MATCH($A531,'Knowledge - Percentages'!$B:$B,0),'Data - Knowledge'!BK$8)/100</f>
        <v>0.361</v>
      </c>
      <c r="BL531" s="380">
        <f t="array" aca="true" ref="BL531">INDEX(KM_PCT,MATCH($A531,'Knowledge - Percentages'!$B:$B,0),'Data - Knowledge'!BL$8)/100</f>
        <v>0.353</v>
      </c>
      <c r="BM531" s="380">
        <f t="array" aca="true" ref="BM531">INDEX(KM_PCT,MATCH($A531,'Knowledge - Percentages'!$B:$B,0),'Data - Knowledge'!BM$8)/100</f>
        <v>0.353</v>
      </c>
      <c r="BN531" s="380">
        <f t="array" aca="true" ref="BN531">INDEX(KM_PCT,MATCH($A531,'Knowledge - Percentages'!$B:$B,0),'Data - Knowledge'!BN$8)/100</f>
        <v>0.353</v>
      </c>
      <c r="BO531" s="380">
        <f t="array" aca="true" ref="BO531">INDEX(KM_PCT,MATCH($A531,'Knowledge - Percentages'!$B:$B,0),'Data - Knowledge'!BO$8)/100</f>
        <v>0.303</v>
      </c>
      <c r="BP531" s="380">
        <f t="array" aca="true" ref="BP531">INDEX(KM_PCT,MATCH($A531,'Knowledge - Percentages'!$B:$B,0),'Data - Knowledge'!BP$8)/100</f>
        <v>0.33299999999999996</v>
      </c>
      <c r="BQ531" s="380">
        <f t="array" aca="true" ref="BQ531">INDEX(KM_PCT,MATCH($A531,'Knowledge - Percentages'!$B:$B,0),'Data - Knowledge'!BQ$8)/100</f>
        <v>0.33299999999999996</v>
      </c>
    </row>
    <row r="532" spans="1:69">
      <c r="A532" t="s">
        <v>1581</v>
      </c>
      <c r="B532" t="s">
        <v>1576</v>
      </c>
      <c r="C532" t="s">
        <v>1577</v>
      </c>
      <c r="D532" t="s">
        <v>1582</v>
      </c>
      <c r="E532" s="373">
        <f>SUMPRODUCT($K$2:$BQ$2,$K532:$BQ532)/$J$2</f>
        <v>0.28451136363636365</v>
      </c>
      <c r="F532" s="379">
        <f>SUMPRODUCT($K$2:$BQ$2,$K532:$BQ532)</f>
        <v>75.111</v>
      </c>
      <c r="G532" s="373">
        <f>SUMPRODUCT($K$3:$BQ$3,$K532:$BQ532)/$J$3</f>
        <v>0.27928418891170442</v>
      </c>
      <c r="H532" s="379">
        <f>SUMPRODUCT($K$3:$BQ$3,$K532:$BQ532)</f>
        <v>2720.228000000001</v>
      </c>
      <c r="I532" s="373">
        <f>CORREL($K$4:$BQ$4,$K532:$BQ532)</f>
        <v>0.29416843322384079</v>
      </c>
      <c r="J532" s="379">
        <f>$E532/$G532*100</f>
        <v>101.87163288585297</v>
      </c>
      <c r="K532" s="380">
        <f t="array" aca="true" ref="K532">INDEX(KM_PCT,MATCH($A532,'Knowledge - Percentages'!$B:$B,0),'Data - Knowledge'!K$8)/100</f>
        <v>0.2</v>
      </c>
      <c r="L532" s="380">
        <f t="array" aca="true" ref="L532">INDEX(KM_PCT,MATCH($A532,'Knowledge - Percentages'!$B:$B,0),'Data - Knowledge'!L$8)/100</f>
        <v>0.276</v>
      </c>
      <c r="M532" s="380">
        <f t="array" aca="true" ref="M532">INDEX(KM_PCT,MATCH($A532,'Knowledge - Percentages'!$B:$B,0),'Data - Knowledge'!M$8)/100</f>
        <v>0.276</v>
      </c>
      <c r="N532" s="380">
        <f t="array" aca="true" ref="N532">INDEX(KM_PCT,MATCH($A532,'Knowledge - Percentages'!$B:$B,0),'Data - Knowledge'!N$8)/100</f>
        <v>0.276</v>
      </c>
      <c r="O532" s="380">
        <f t="array" aca="true" ref="O532">INDEX(KM_PCT,MATCH($A532,'Knowledge - Percentages'!$B:$B,0),'Data - Knowledge'!O$8)/100</f>
        <v>0.276</v>
      </c>
      <c r="P532" s="380">
        <f t="array" aca="true" ref="P532">INDEX(KM_PCT,MATCH($A532,'Knowledge - Percentages'!$B:$B,0),'Data - Knowledge'!P$8)/100</f>
        <v>0.276</v>
      </c>
      <c r="Q532" s="380">
        <f t="array" aca="true" ref="Q532">INDEX(KM_PCT,MATCH($A532,'Knowledge - Percentages'!$B:$B,0),'Data - Knowledge'!Q$8)/100</f>
        <v>0.256</v>
      </c>
      <c r="R532" s="380">
        <f t="array" aca="true" ref="R532">INDEX(KM_PCT,MATCH($A532,'Knowledge - Percentages'!$B:$B,0),'Data - Knowledge'!R$8)/100</f>
        <v>0.247</v>
      </c>
      <c r="S532" s="380">
        <f t="array" aca="true" ref="S532">INDEX(KM_PCT,MATCH($A532,'Knowledge - Percentages'!$B:$B,0),'Data - Knowledge'!S$8)/100</f>
        <v>0.276</v>
      </c>
      <c r="T532" s="380">
        <f t="array" aca="true" ref="T532">INDEX(KM_PCT,MATCH($A532,'Knowledge - Percentages'!$B:$B,0),'Data - Knowledge'!T$8)/100</f>
        <v>0.276</v>
      </c>
      <c r="U532" s="380">
        <f t="array" aca="true" ref="U532">INDEX(KM_PCT,MATCH($A532,'Knowledge - Percentages'!$B:$B,0),'Data - Knowledge'!U$8)/100</f>
        <v>0.276</v>
      </c>
      <c r="V532" s="380">
        <f t="array" aca="true" ref="V532">INDEX(KM_PCT,MATCH($A532,'Knowledge - Percentages'!$B:$B,0),'Data - Knowledge'!V$8)/100</f>
        <v>0.287</v>
      </c>
      <c r="W532" s="380">
        <f t="array" aca="true" ref="W532">INDEX(KM_PCT,MATCH($A532,'Knowledge - Percentages'!$B:$B,0),'Data - Knowledge'!W$8)/100</f>
        <v>0.22899999999999998</v>
      </c>
      <c r="X532" s="380">
        <f t="array" aca="true" ref="X532">INDEX(KM_PCT,MATCH($A532,'Knowledge - Percentages'!$B:$B,0),'Data - Knowledge'!X$8)/100</f>
        <v>0.205</v>
      </c>
      <c r="Y532" s="380">
        <f t="array" aca="true" ref="Y532">INDEX(KM_PCT,MATCH($A532,'Knowledge - Percentages'!$B:$B,0),'Data - Knowledge'!Y$8)/100</f>
        <v>0.217</v>
      </c>
      <c r="Z532" s="380">
        <f t="array" aca="true" ref="Z532">INDEX(KM_PCT,MATCH($A532,'Knowledge - Percentages'!$B:$B,0),'Data - Knowledge'!Z$8)/100</f>
        <v>0.223</v>
      </c>
      <c r="AA532" s="380">
        <f t="array" aca="true" ref="AA532">INDEX(KM_PCT,MATCH($A532,'Knowledge - Percentages'!$B:$B,0),'Data - Knowledge'!AA$8)/100</f>
        <v>0.223</v>
      </c>
      <c r="AB532" s="380">
        <f t="array" aca="true" ref="AB532">INDEX(KM_PCT,MATCH($A532,'Knowledge - Percentages'!$B:$B,0),'Data - Knowledge'!AB$8)/100</f>
        <v>0.257</v>
      </c>
      <c r="AC532" s="380">
        <f t="array" aca="true" ref="AC532">INDEX(KM_PCT,MATCH($A532,'Knowledge - Percentages'!$B:$B,0),'Data - Knowledge'!AC$8)/100</f>
        <v>0.245</v>
      </c>
      <c r="AD532" s="380">
        <f t="array" aca="true" ref="AD532">INDEX(KM_PCT,MATCH($A532,'Knowledge - Percentages'!$B:$B,0),'Data - Knowledge'!AD$8)/100</f>
        <v>0.245</v>
      </c>
      <c r="AE532" s="380">
        <f t="array" aca="true" ref="AE532">INDEX(KM_PCT,MATCH($A532,'Knowledge - Percentages'!$B:$B,0),'Data - Knowledge'!AE$8)/100</f>
        <v>0.29</v>
      </c>
      <c r="AF532" s="380">
        <f t="array" aca="true" ref="AF532">INDEX(KM_PCT,MATCH($A532,'Knowledge - Percentages'!$B:$B,0),'Data - Knowledge'!AF$8)/100</f>
        <v>0.298</v>
      </c>
      <c r="AG532" s="380">
        <f t="array" aca="true" ref="AG532">INDEX(KM_PCT,MATCH($A532,'Knowledge - Percentages'!$B:$B,0),'Data - Knowledge'!AG$8)/100</f>
        <v>0.29</v>
      </c>
      <c r="AH532" s="380">
        <f t="array" aca="true" ref="AH532">INDEX(KM_PCT,MATCH($A532,'Knowledge - Percentages'!$B:$B,0),'Data - Knowledge'!AH$8)/100</f>
        <v>0.284</v>
      </c>
      <c r="AI532" s="380">
        <f t="array" aca="true" ref="AI532">INDEX(KM_PCT,MATCH($A532,'Knowledge - Percentages'!$B:$B,0),'Data - Knowledge'!AI$8)/100</f>
        <v>0.222</v>
      </c>
      <c r="AJ532" s="380">
        <f t="array" aca="true" ref="AJ532">INDEX(KM_PCT,MATCH($A532,'Knowledge - Percentages'!$B:$B,0),'Data - Knowledge'!AJ$8)/100</f>
        <v>0.284</v>
      </c>
      <c r="AK532" s="380">
        <f t="array" aca="true" ref="AK532">INDEX(KM_PCT,MATCH($A532,'Knowledge - Percentages'!$B:$B,0),'Data - Knowledge'!AK$8)/100</f>
        <v>0.284</v>
      </c>
      <c r="AL532" s="380">
        <f t="array" aca="true" ref="AL532">INDEX(KM_PCT,MATCH($A532,'Knowledge - Percentages'!$B:$B,0),'Data - Knowledge'!AL$8)/100</f>
        <v>0.27</v>
      </c>
      <c r="AM532" s="380">
        <f t="array" aca="true" ref="AM532">INDEX(KM_PCT,MATCH($A532,'Knowledge - Percentages'!$B:$B,0),'Data - Knowledge'!AM$8)/100</f>
        <v>0.285</v>
      </c>
      <c r="AN532" s="380">
        <f t="array" aca="true" ref="AN532">INDEX(KM_PCT,MATCH($A532,'Knowledge - Percentages'!$B:$B,0),'Data - Knowledge'!AN$8)/100</f>
        <v>0.315</v>
      </c>
      <c r="AO532" s="380">
        <f t="array" aca="true" ref="AO532">INDEX(KM_PCT,MATCH($A532,'Knowledge - Percentages'!$B:$B,0),'Data - Knowledge'!AO$8)/100</f>
        <v>0.315</v>
      </c>
      <c r="AP532" s="380">
        <f t="array" aca="true" ref="AP532">INDEX(KM_PCT,MATCH($A532,'Knowledge - Percentages'!$B:$B,0),'Data - Knowledge'!AP$8)/100</f>
        <v>0.284</v>
      </c>
      <c r="AQ532" s="380">
        <f t="array" aca="true" ref="AQ532">INDEX(KM_PCT,MATCH($A532,'Knowledge - Percentages'!$B:$B,0),'Data - Knowledge'!AQ$8)/100</f>
        <v>0.284</v>
      </c>
      <c r="AR532" s="380">
        <f t="array" aca="true" ref="AR532">INDEX(KM_PCT,MATCH($A532,'Knowledge - Percentages'!$B:$B,0),'Data - Knowledge'!AR$8)/100</f>
        <v>0.16699999999999998</v>
      </c>
      <c r="AS532" s="380">
        <f t="array" aca="true" ref="AS532">INDEX(KM_PCT,MATCH($A532,'Knowledge - Percentages'!$B:$B,0),'Data - Knowledge'!AS$8)/100</f>
        <v>0.2</v>
      </c>
      <c r="AT532" s="380">
        <f t="array" aca="true" ref="AT532">INDEX(KM_PCT,MATCH($A532,'Knowledge - Percentages'!$B:$B,0),'Data - Knowledge'!AT$8)/100</f>
        <v>0.2</v>
      </c>
      <c r="AU532" s="380">
        <f t="array" aca="true" ref="AU532">INDEX(KM_PCT,MATCH($A532,'Knowledge - Percentages'!$B:$B,0),'Data - Knowledge'!AU$8)/100</f>
        <v>0.294</v>
      </c>
      <c r="AV532" s="380">
        <f t="array" aca="true" ref="AV532">INDEX(KM_PCT,MATCH($A532,'Knowledge - Percentages'!$B:$B,0),'Data - Knowledge'!AV$8)/100</f>
        <v>0.281</v>
      </c>
      <c r="AW532" s="380">
        <f t="array" aca="true" ref="AW532">INDEX(KM_PCT,MATCH($A532,'Knowledge - Percentages'!$B:$B,0),'Data - Knowledge'!AW$8)/100</f>
        <v>0.289</v>
      </c>
      <c r="AX532" s="380">
        <f t="array" aca="true" ref="AX532">INDEX(KM_PCT,MATCH($A532,'Knowledge - Percentages'!$B:$B,0),'Data - Knowledge'!AX$8)/100</f>
        <v>0.23600000000000002</v>
      </c>
      <c r="AY532" s="380">
        <f t="array" aca="true" ref="AY532">INDEX(KM_PCT,MATCH($A532,'Knowledge - Percentages'!$B:$B,0),'Data - Knowledge'!AY$8)/100</f>
        <v>0.281</v>
      </c>
      <c r="AZ532" s="380">
        <f t="array" aca="true" ref="AZ532">INDEX(KM_PCT,MATCH($A532,'Knowledge - Percentages'!$B:$B,0),'Data - Knowledge'!AZ$8)/100</f>
        <v>0.273</v>
      </c>
      <c r="BA532" s="380">
        <f t="array" aca="true" ref="BA532">INDEX(KM_PCT,MATCH($A532,'Knowledge - Percentages'!$B:$B,0),'Data - Knowledge'!BA$8)/100</f>
        <v>0.297</v>
      </c>
      <c r="BB532" s="380">
        <f t="array" aca="true" ref="BB532">INDEX(KM_PCT,MATCH($A532,'Knowledge - Percentages'!$B:$B,0),'Data - Knowledge'!BB$8)/100</f>
        <v>0.305</v>
      </c>
      <c r="BC532" s="380">
        <f t="array" aca="true" ref="BC532">INDEX(KM_PCT,MATCH($A532,'Knowledge - Percentages'!$B:$B,0),'Data - Knowledge'!BC$8)/100</f>
        <v>0.306</v>
      </c>
      <c r="BD532" s="380">
        <f t="array" aca="true" ref="BD532">INDEX(KM_PCT,MATCH($A532,'Knowledge - Percentages'!$B:$B,0),'Data - Knowledge'!BD$8)/100</f>
        <v>0.306</v>
      </c>
      <c r="BE532" s="380">
        <f t="array" aca="true" ref="BE532">INDEX(KM_PCT,MATCH($A532,'Knowledge - Percentages'!$B:$B,0),'Data - Knowledge'!BE$8)/100</f>
        <v>0.308</v>
      </c>
      <c r="BF532" s="380">
        <f t="array" aca="true" ref="BF532">INDEX(KM_PCT,MATCH($A532,'Knowledge - Percentages'!$B:$B,0),'Data - Knowledge'!BF$8)/100</f>
        <v>0.306</v>
      </c>
      <c r="BG532" s="380">
        <f t="array" aca="true" ref="BG532">INDEX(KM_PCT,MATCH($A532,'Knowledge - Percentages'!$B:$B,0),'Data - Knowledge'!BG$8)/100</f>
        <v>0.267</v>
      </c>
      <c r="BH532" s="380">
        <f t="array" aca="true" ref="BH532">INDEX(KM_PCT,MATCH($A532,'Knowledge - Percentages'!$B:$B,0),'Data - Knowledge'!BH$8)/100</f>
        <v>0.271</v>
      </c>
      <c r="BI532" s="380">
        <f t="array" aca="true" ref="BI532">INDEX(KM_PCT,MATCH($A532,'Knowledge - Percentages'!$B:$B,0),'Data - Knowledge'!BI$8)/100</f>
        <v>0.271</v>
      </c>
      <c r="BJ532" s="380">
        <f t="array" aca="true" ref="BJ532">INDEX(KM_PCT,MATCH($A532,'Knowledge - Percentages'!$B:$B,0),'Data - Knowledge'!BJ$8)/100</f>
        <v>0.259</v>
      </c>
      <c r="BK532" s="380">
        <f t="array" aca="true" ref="BK532">INDEX(KM_PCT,MATCH($A532,'Knowledge - Percentages'!$B:$B,0),'Data - Knowledge'!BK$8)/100</f>
        <v>0.259</v>
      </c>
      <c r="BL532" s="380">
        <f t="array" aca="true" ref="BL532">INDEX(KM_PCT,MATCH($A532,'Knowledge - Percentages'!$B:$B,0),'Data - Knowledge'!BL$8)/100</f>
        <v>0.17800000000000002</v>
      </c>
      <c r="BM532" s="380">
        <f t="array" aca="true" ref="BM532">INDEX(KM_PCT,MATCH($A532,'Knowledge - Percentages'!$B:$B,0),'Data - Knowledge'!BM$8)/100</f>
        <v>0.21899999999999997</v>
      </c>
      <c r="BN532" s="380">
        <f t="array" aca="true" ref="BN532">INDEX(KM_PCT,MATCH($A532,'Knowledge - Percentages'!$B:$B,0),'Data - Knowledge'!BN$8)/100</f>
        <v>0.266</v>
      </c>
      <c r="BO532" s="380">
        <f t="array" aca="true" ref="BO532">INDEX(KM_PCT,MATCH($A532,'Knowledge - Percentages'!$B:$B,0),'Data - Knowledge'!BO$8)/100</f>
        <v>0.271</v>
      </c>
      <c r="BP532" s="380">
        <f t="array" aca="true" ref="BP532">INDEX(KM_PCT,MATCH($A532,'Knowledge - Percentages'!$B:$B,0),'Data - Knowledge'!BP$8)/100</f>
        <v>0.297</v>
      </c>
      <c r="BQ532" s="380">
        <f t="array" aca="true" ref="BQ532">INDEX(KM_PCT,MATCH($A532,'Knowledge - Percentages'!$B:$B,0),'Data - Knowledge'!BQ$8)/100</f>
        <v>0.262</v>
      </c>
    </row>
    <row r="533" spans="1:69">
      <c r="A533" t="s">
        <v>1583</v>
      </c>
      <c r="B533" t="s">
        <v>1576</v>
      </c>
      <c r="C533" t="s">
        <v>1577</v>
      </c>
      <c r="D533" t="s">
        <v>1584</v>
      </c>
      <c r="E533" s="373">
        <f>SUMPRODUCT($K$2:$BQ$2,$K533:$BQ533)/$J$2</f>
        <v>0.543931818181818</v>
      </c>
      <c r="F533" s="379">
        <f>SUMPRODUCT($K$2:$BQ$2,$K533:$BQ533)</f>
        <v>143.59799999999996</v>
      </c>
      <c r="G533" s="373">
        <f>SUMPRODUCT($K$3:$BQ$3,$K533:$BQ533)/$J$3</f>
        <v>0.58862566735112931</v>
      </c>
      <c r="H533" s="379">
        <f>SUMPRODUCT($K$3:$BQ$3,$K533:$BQ533)</f>
        <v>5733.213999999999</v>
      </c>
      <c r="I533" s="373">
        <f>CORREL($K$4:$BQ$4,$K533:$BQ533)</f>
        <v>-0.050818975546856424</v>
      </c>
      <c r="J533" s="379">
        <f>$E533/$G533*100</f>
        <v>92.40708456183404</v>
      </c>
      <c r="K533" s="380">
        <f t="array" aca="true" ref="K533">INDEX(KM_PCT,MATCH($A533,'Knowledge - Percentages'!$B:$B,0),'Data - Knowledge'!K$8)/100</f>
        <v>0.606</v>
      </c>
      <c r="L533" s="380">
        <f t="array" aca="true" ref="L533">INDEX(KM_PCT,MATCH($A533,'Knowledge - Percentages'!$B:$B,0),'Data - Knowledge'!L$8)/100</f>
        <v>0.606</v>
      </c>
      <c r="M533" s="380">
        <f t="array" aca="true" ref="M533">INDEX(KM_PCT,MATCH($A533,'Knowledge - Percentages'!$B:$B,0),'Data - Knowledge'!M$8)/100</f>
        <v>0.606</v>
      </c>
      <c r="N533" s="380">
        <f t="array" aca="true" ref="N533">INDEX(KM_PCT,MATCH($A533,'Knowledge - Percentages'!$B:$B,0),'Data - Knowledge'!N$8)/100</f>
        <v>0.606</v>
      </c>
      <c r="O533" s="380">
        <f t="array" aca="true" ref="O533">INDEX(KM_PCT,MATCH($A533,'Knowledge - Percentages'!$B:$B,0),'Data - Knowledge'!O$8)/100</f>
        <v>0.62</v>
      </c>
      <c r="P533" s="380">
        <f t="array" aca="true" ref="P533">INDEX(KM_PCT,MATCH($A533,'Knowledge - Percentages'!$B:$B,0),'Data - Knowledge'!P$8)/100</f>
        <v>0.606</v>
      </c>
      <c r="Q533" s="380">
        <f t="array" aca="true" ref="Q533">INDEX(KM_PCT,MATCH($A533,'Knowledge - Percentages'!$B:$B,0),'Data - Knowledge'!Q$8)/100</f>
        <v>0.606</v>
      </c>
      <c r="R533" s="380">
        <f t="array" aca="true" ref="R533">INDEX(KM_PCT,MATCH($A533,'Knowledge - Percentages'!$B:$B,0),'Data - Knowledge'!R$8)/100</f>
        <v>0.606</v>
      </c>
      <c r="S533" s="380">
        <f t="array" aca="true" ref="S533">INDEX(KM_PCT,MATCH($A533,'Knowledge - Percentages'!$B:$B,0),'Data - Knowledge'!S$8)/100</f>
        <v>0.606</v>
      </c>
      <c r="T533" s="380">
        <f t="array" aca="true" ref="T533">INDEX(KM_PCT,MATCH($A533,'Knowledge - Percentages'!$B:$B,0),'Data - Knowledge'!T$8)/100</f>
        <v>0.608</v>
      </c>
      <c r="U533" s="380">
        <f t="array" aca="true" ref="U533">INDEX(KM_PCT,MATCH($A533,'Knowledge - Percentages'!$B:$B,0),'Data - Knowledge'!U$8)/100</f>
        <v>0.632</v>
      </c>
      <c r="V533" s="380">
        <f t="array" aca="true" ref="V533">INDEX(KM_PCT,MATCH($A533,'Knowledge - Percentages'!$B:$B,0),'Data - Knowledge'!V$8)/100</f>
        <v>0.608</v>
      </c>
      <c r="W533" s="380">
        <f t="array" aca="true" ref="W533">INDEX(KM_PCT,MATCH($A533,'Knowledge - Percentages'!$B:$B,0),'Data - Knowledge'!W$8)/100</f>
        <v>0.608</v>
      </c>
      <c r="X533" s="380">
        <f t="array" aca="true" ref="X533">INDEX(KM_PCT,MATCH($A533,'Knowledge - Percentages'!$B:$B,0),'Data - Knowledge'!X$8)/100</f>
        <v>0.53299999999999992</v>
      </c>
      <c r="Y533" s="380">
        <f t="array" aca="true" ref="Y533">INDEX(KM_PCT,MATCH($A533,'Knowledge - Percentages'!$B:$B,0),'Data - Knowledge'!Y$8)/100</f>
        <v>0.51</v>
      </c>
      <c r="Z533" s="380">
        <f t="array" aca="true" ref="Z533">INDEX(KM_PCT,MATCH($A533,'Knowledge - Percentages'!$B:$B,0),'Data - Knowledge'!Z$8)/100</f>
        <v>0.53299999999999992</v>
      </c>
      <c r="AA533" s="380">
        <f t="array" aca="true" ref="AA533">INDEX(KM_PCT,MATCH($A533,'Knowledge - Percentages'!$B:$B,0),'Data - Knowledge'!AA$8)/100</f>
        <v>0.528</v>
      </c>
      <c r="AB533" s="380">
        <f t="array" aca="true" ref="AB533">INDEX(KM_PCT,MATCH($A533,'Knowledge - Percentages'!$B:$B,0),'Data - Knowledge'!AB$8)/100</f>
        <v>0.53299999999999992</v>
      </c>
      <c r="AC533" s="380">
        <f t="array" aca="true" ref="AC533">INDEX(KM_PCT,MATCH($A533,'Knowledge - Percentages'!$B:$B,0),'Data - Knowledge'!AC$8)/100</f>
        <v>0.53299999999999992</v>
      </c>
      <c r="AD533" s="380">
        <f t="array" aca="true" ref="AD533">INDEX(KM_PCT,MATCH($A533,'Knowledge - Percentages'!$B:$B,0),'Data - Knowledge'!AD$8)/100</f>
        <v>0.445</v>
      </c>
      <c r="AE533" s="380">
        <f t="array" aca="true" ref="AE533">INDEX(KM_PCT,MATCH($A533,'Knowledge - Percentages'!$B:$B,0),'Data - Knowledge'!AE$8)/100</f>
        <v>0.59200000000000008</v>
      </c>
      <c r="AF533" s="380">
        <f t="array" aca="true" ref="AF533">INDEX(KM_PCT,MATCH($A533,'Knowledge - Percentages'!$B:$B,0),'Data - Knowledge'!AF$8)/100</f>
        <v>0.601</v>
      </c>
      <c r="AG533" s="380">
        <f t="array" aca="true" ref="AG533">INDEX(KM_PCT,MATCH($A533,'Knowledge - Percentages'!$B:$B,0),'Data - Knowledge'!AG$8)/100</f>
        <v>0.59200000000000008</v>
      </c>
      <c r="AH533" s="380">
        <f t="array" aca="true" ref="AH533">INDEX(KM_PCT,MATCH($A533,'Knowledge - Percentages'!$B:$B,0),'Data - Knowledge'!AH$8)/100</f>
        <v>0.599</v>
      </c>
      <c r="AI533" s="380">
        <f t="array" aca="true" ref="AI533">INDEX(KM_PCT,MATCH($A533,'Knowledge - Percentages'!$B:$B,0),'Data - Knowledge'!AI$8)/100</f>
        <v>0.46799999999999997</v>
      </c>
      <c r="AJ533" s="380">
        <f t="array" aca="true" ref="AJ533">INDEX(KM_PCT,MATCH($A533,'Knowledge - Percentages'!$B:$B,0),'Data - Knowledge'!AJ$8)/100</f>
        <v>0.59200000000000008</v>
      </c>
      <c r="AK533" s="380">
        <f t="array" aca="true" ref="AK533">INDEX(KM_PCT,MATCH($A533,'Knowledge - Percentages'!$B:$B,0),'Data - Knowledge'!AK$8)/100</f>
        <v>0.593</v>
      </c>
      <c r="AL533" s="380">
        <f t="array" aca="true" ref="AL533">INDEX(KM_PCT,MATCH($A533,'Knowledge - Percentages'!$B:$B,0),'Data - Knowledge'!AL$8)/100</f>
        <v>0.593</v>
      </c>
      <c r="AM533" s="380">
        <f t="array" aca="true" ref="AM533">INDEX(KM_PCT,MATCH($A533,'Knowledge - Percentages'!$B:$B,0),'Data - Knowledge'!AM$8)/100</f>
        <v>0.608</v>
      </c>
      <c r="AN533" s="380">
        <f t="array" aca="true" ref="AN533">INDEX(KM_PCT,MATCH($A533,'Knowledge - Percentages'!$B:$B,0),'Data - Knowledge'!AN$8)/100</f>
        <v>0.628</v>
      </c>
      <c r="AO533" s="380">
        <f t="array" aca="true" ref="AO533">INDEX(KM_PCT,MATCH($A533,'Knowledge - Percentages'!$B:$B,0),'Data - Knowledge'!AO$8)/100</f>
        <v>0.622</v>
      </c>
      <c r="AP533" s="380">
        <f t="array" aca="true" ref="AP533">INDEX(KM_PCT,MATCH($A533,'Knowledge - Percentages'!$B:$B,0),'Data - Knowledge'!AP$8)/100</f>
        <v>0.58</v>
      </c>
      <c r="AQ533" s="380">
        <f t="array" aca="true" ref="AQ533">INDEX(KM_PCT,MATCH($A533,'Knowledge - Percentages'!$B:$B,0),'Data - Knowledge'!AQ$8)/100</f>
        <v>0.59200000000000008</v>
      </c>
      <c r="AR533" s="380">
        <f t="array" aca="true" ref="AR533">INDEX(KM_PCT,MATCH($A533,'Knowledge - Percentages'!$B:$B,0),'Data - Knowledge'!AR$8)/100</f>
        <v>0.467</v>
      </c>
      <c r="AS533" s="380">
        <f t="array" aca="true" ref="AS533">INDEX(KM_PCT,MATCH($A533,'Knowledge - Percentages'!$B:$B,0),'Data - Knowledge'!AS$8)/100</f>
        <v>0.467</v>
      </c>
      <c r="AT533" s="380">
        <f t="array" aca="true" ref="AT533">INDEX(KM_PCT,MATCH($A533,'Knowledge - Percentages'!$B:$B,0),'Data - Knowledge'!AT$8)/100</f>
        <v>0.462</v>
      </c>
      <c r="AU533" s="380">
        <f t="array" aca="true" ref="AU533">INDEX(KM_PCT,MATCH($A533,'Knowledge - Percentages'!$B:$B,0),'Data - Knowledge'!AU$8)/100</f>
        <v>0.54899999999999993</v>
      </c>
      <c r="AV533" s="380">
        <f t="array" aca="true" ref="AV533">INDEX(KM_PCT,MATCH($A533,'Knowledge - Percentages'!$B:$B,0),'Data - Knowledge'!AV$8)/100</f>
        <v>0.55899999999999994</v>
      </c>
      <c r="AW533" s="380">
        <f t="array" aca="true" ref="AW533">INDEX(KM_PCT,MATCH($A533,'Knowledge - Percentages'!$B:$B,0),'Data - Knowledge'!AW$8)/100</f>
        <v>0.56</v>
      </c>
      <c r="AX533" s="380">
        <f t="array" aca="true" ref="AX533">INDEX(KM_PCT,MATCH($A533,'Knowledge - Percentages'!$B:$B,0),'Data - Knowledge'!AX$8)/100</f>
        <v>0.368</v>
      </c>
      <c r="AY533" s="380">
        <f t="array" aca="true" ref="AY533">INDEX(KM_PCT,MATCH($A533,'Knowledge - Percentages'!$B:$B,0),'Data - Knowledge'!AY$8)/100</f>
        <v>0.562</v>
      </c>
      <c r="AZ533" s="380">
        <f t="array" aca="true" ref="AZ533">INDEX(KM_PCT,MATCH($A533,'Knowledge - Percentages'!$B:$B,0),'Data - Knowledge'!AZ$8)/100</f>
        <v>0.54</v>
      </c>
      <c r="BA533" s="380">
        <f t="array" aca="true" ref="BA533">INDEX(KM_PCT,MATCH($A533,'Knowledge - Percentages'!$B:$B,0),'Data - Knowledge'!BA$8)/100</f>
        <v>0.564</v>
      </c>
      <c r="BB533" s="380">
        <f t="array" aca="true" ref="BB533">INDEX(KM_PCT,MATCH($A533,'Knowledge - Percentages'!$B:$B,0),'Data - Knowledge'!BB$8)/100</f>
        <v>0.562</v>
      </c>
      <c r="BC533" s="380">
        <f t="array" aca="true" ref="BC533">INDEX(KM_PCT,MATCH($A533,'Knowledge - Percentages'!$B:$B,0),'Data - Knowledge'!BC$8)/100</f>
        <v>0.574</v>
      </c>
      <c r="BD533" s="380">
        <f t="array" aca="true" ref="BD533">INDEX(KM_PCT,MATCH($A533,'Knowledge - Percentages'!$B:$B,0),'Data - Knowledge'!BD$8)/100</f>
        <v>0.574</v>
      </c>
      <c r="BE533" s="380">
        <f t="array" aca="true" ref="BE533">INDEX(KM_PCT,MATCH($A533,'Knowledge - Percentages'!$B:$B,0),'Data - Knowledge'!BE$8)/100</f>
        <v>0.596</v>
      </c>
      <c r="BF533" s="380">
        <f t="array" aca="true" ref="BF533">INDEX(KM_PCT,MATCH($A533,'Knowledge - Percentages'!$B:$B,0),'Data - Knowledge'!BF$8)/100</f>
        <v>0.574</v>
      </c>
      <c r="BG533" s="380">
        <f t="array" aca="true" ref="BG533">INDEX(KM_PCT,MATCH($A533,'Knowledge - Percentages'!$B:$B,0),'Data - Knowledge'!BG$8)/100</f>
        <v>0.505</v>
      </c>
      <c r="BH533" s="380">
        <f t="array" aca="true" ref="BH533">INDEX(KM_PCT,MATCH($A533,'Knowledge - Percentages'!$B:$B,0),'Data - Knowledge'!BH$8)/100</f>
        <v>0.505</v>
      </c>
      <c r="BI533" s="380">
        <f t="array" aca="true" ref="BI533">INDEX(KM_PCT,MATCH($A533,'Knowledge - Percentages'!$B:$B,0),'Data - Knowledge'!BI$8)/100</f>
        <v>0.522</v>
      </c>
      <c r="BJ533" s="380">
        <f t="array" aca="true" ref="BJ533">INDEX(KM_PCT,MATCH($A533,'Knowledge - Percentages'!$B:$B,0),'Data - Knowledge'!BJ$8)/100</f>
        <v>0.48</v>
      </c>
      <c r="BK533" s="380">
        <f t="array" aca="true" ref="BK533">INDEX(KM_PCT,MATCH($A533,'Knowledge - Percentages'!$B:$B,0),'Data - Knowledge'!BK$8)/100</f>
        <v>0.48</v>
      </c>
      <c r="BL533" s="380">
        <f t="array" aca="true" ref="BL533">INDEX(KM_PCT,MATCH($A533,'Knowledge - Percentages'!$B:$B,0),'Data - Knowledge'!BL$8)/100</f>
        <v>0.385</v>
      </c>
      <c r="BM533" s="380">
        <f t="array" aca="true" ref="BM533">INDEX(KM_PCT,MATCH($A533,'Knowledge - Percentages'!$B:$B,0),'Data - Knowledge'!BM$8)/100</f>
        <v>0.46299999999999997</v>
      </c>
      <c r="BN533" s="380">
        <f t="array" aca="true" ref="BN533">INDEX(KM_PCT,MATCH($A533,'Knowledge - Percentages'!$B:$B,0),'Data - Knowledge'!BN$8)/100</f>
        <v>0.507</v>
      </c>
      <c r="BO533" s="380">
        <f t="array" aca="true" ref="BO533">INDEX(KM_PCT,MATCH($A533,'Knowledge - Percentages'!$B:$B,0),'Data - Knowledge'!BO$8)/100</f>
        <v>0.44799999999999995</v>
      </c>
      <c r="BP533" s="380">
        <f t="array" aca="true" ref="BP533">INDEX(KM_PCT,MATCH($A533,'Knowledge - Percentages'!$B:$B,0),'Data - Knowledge'!BP$8)/100</f>
        <v>0.5</v>
      </c>
      <c r="BQ533" s="380">
        <f t="array" aca="true" ref="BQ533">INDEX(KM_PCT,MATCH($A533,'Knowledge - Percentages'!$B:$B,0),'Data - Knowledge'!BQ$8)/100</f>
        <v>0.483</v>
      </c>
    </row>
    <row r="534" spans="1:69">
      <c r="A534" t="s">
        <v>1585</v>
      </c>
      <c r="B534" t="s">
        <v>1576</v>
      </c>
      <c r="C534" t="s">
        <v>1577</v>
      </c>
      <c r="D534" t="s">
        <v>1586</v>
      </c>
      <c r="E534" s="373">
        <f>SUMPRODUCT($K$2:$BQ$2,$K534:$BQ534)/$J$2</f>
        <v>0.74615151515151523</v>
      </c>
      <c r="F534" s="379">
        <f>SUMPRODUCT($K$2:$BQ$2,$K534:$BQ534)</f>
        <v>196.984</v>
      </c>
      <c r="G534" s="373">
        <f>SUMPRODUCT($K$3:$BQ$3,$K534:$BQ534)/$J$3</f>
        <v>0.73878347022587265</v>
      </c>
      <c r="H534" s="379">
        <f>SUMPRODUCT($K$3:$BQ$3,$K534:$BQ534)</f>
        <v>7195.7509999999993</v>
      </c>
      <c r="I534" s="373">
        <f>CORREL($K$4:$BQ$4,$K534:$BQ534)</f>
        <v>0.28966445841338884</v>
      </c>
      <c r="J534" s="379">
        <f>$E534/$G534*100</f>
        <v>100.9973213021929</v>
      </c>
      <c r="K534" s="380">
        <f t="array" aca="true" ref="K534">INDEX(KM_PCT,MATCH($A534,'Knowledge - Percentages'!$B:$B,0),'Data - Knowledge'!K$8)/100</f>
        <v>0.736</v>
      </c>
      <c r="L534" s="380">
        <f t="array" aca="true" ref="L534">INDEX(KM_PCT,MATCH($A534,'Knowledge - Percentages'!$B:$B,0),'Data - Knowledge'!L$8)/100</f>
        <v>0.736</v>
      </c>
      <c r="M534" s="380">
        <f t="array" aca="true" ref="M534">INDEX(KM_PCT,MATCH($A534,'Knowledge - Percentages'!$B:$B,0),'Data - Knowledge'!M$8)/100</f>
        <v>0.736</v>
      </c>
      <c r="N534" s="380">
        <f t="array" aca="true" ref="N534">INDEX(KM_PCT,MATCH($A534,'Knowledge - Percentages'!$B:$B,0),'Data - Knowledge'!N$8)/100</f>
        <v>0.747</v>
      </c>
      <c r="O534" s="380">
        <f t="array" aca="true" ref="O534">INDEX(KM_PCT,MATCH($A534,'Knowledge - Percentages'!$B:$B,0),'Data - Knowledge'!O$8)/100</f>
        <v>0.747</v>
      </c>
      <c r="P534" s="380">
        <f t="array" aca="true" ref="P534">INDEX(KM_PCT,MATCH($A534,'Knowledge - Percentages'!$B:$B,0),'Data - Knowledge'!P$8)/100</f>
        <v>0.782</v>
      </c>
      <c r="Q534" s="380">
        <f t="array" aca="true" ref="Q534">INDEX(KM_PCT,MATCH($A534,'Knowledge - Percentages'!$B:$B,0),'Data - Knowledge'!Q$8)/100</f>
        <v>0.743</v>
      </c>
      <c r="R534" s="380">
        <f t="array" aca="true" ref="R534">INDEX(KM_PCT,MATCH($A534,'Knowledge - Percentages'!$B:$B,0),'Data - Knowledge'!R$8)/100</f>
        <v>0.747</v>
      </c>
      <c r="S534" s="380">
        <f t="array" aca="true" ref="S534">INDEX(KM_PCT,MATCH($A534,'Knowledge - Percentages'!$B:$B,0),'Data - Knowledge'!S$8)/100</f>
        <v>0.748</v>
      </c>
      <c r="T534" s="380">
        <f t="array" aca="true" ref="T534">INDEX(KM_PCT,MATCH($A534,'Knowledge - Percentages'!$B:$B,0),'Data - Knowledge'!T$8)/100</f>
        <v>0.733</v>
      </c>
      <c r="U534" s="380">
        <f t="array" aca="true" ref="U534">INDEX(KM_PCT,MATCH($A534,'Knowledge - Percentages'!$B:$B,0),'Data - Knowledge'!U$8)/100</f>
        <v>0.736</v>
      </c>
      <c r="V534" s="380">
        <f t="array" aca="true" ref="V534">INDEX(KM_PCT,MATCH($A534,'Knowledge - Percentages'!$B:$B,0),'Data - Knowledge'!V$8)/100</f>
        <v>0.736</v>
      </c>
      <c r="W534" s="380">
        <f t="array" aca="true" ref="W534">INDEX(KM_PCT,MATCH($A534,'Knowledge - Percentages'!$B:$B,0),'Data - Knowledge'!W$8)/100</f>
        <v>0.736</v>
      </c>
      <c r="X534" s="380">
        <f t="array" aca="true" ref="X534">INDEX(KM_PCT,MATCH($A534,'Knowledge - Percentages'!$B:$B,0),'Data - Knowledge'!X$8)/100</f>
        <v>0.619</v>
      </c>
      <c r="Y534" s="380">
        <f t="array" aca="true" ref="Y534">INDEX(KM_PCT,MATCH($A534,'Knowledge - Percentages'!$B:$B,0),'Data - Knowledge'!Y$8)/100</f>
        <v>0.605</v>
      </c>
      <c r="Z534" s="380">
        <f t="array" aca="true" ref="Z534">INDEX(KM_PCT,MATCH($A534,'Knowledge - Percentages'!$B:$B,0),'Data - Knowledge'!Z$8)/100</f>
        <v>0.504</v>
      </c>
      <c r="AA534" s="380">
        <f t="array" aca="true" ref="AA534">INDEX(KM_PCT,MATCH($A534,'Knowledge - Percentages'!$B:$B,0),'Data - Knowledge'!AA$8)/100</f>
        <v>0.636</v>
      </c>
      <c r="AB534" s="380">
        <f t="array" aca="true" ref="AB534">INDEX(KM_PCT,MATCH($A534,'Knowledge - Percentages'!$B:$B,0),'Data - Knowledge'!AB$8)/100</f>
        <v>0.696</v>
      </c>
      <c r="AC534" s="380">
        <f t="array" aca="true" ref="AC534">INDEX(KM_PCT,MATCH($A534,'Knowledge - Percentages'!$B:$B,0),'Data - Knowledge'!AC$8)/100</f>
        <v>0.669</v>
      </c>
      <c r="AD534" s="380">
        <f t="array" aca="true" ref="AD534">INDEX(KM_PCT,MATCH($A534,'Knowledge - Percentages'!$B:$B,0),'Data - Knowledge'!AD$8)/100</f>
        <v>0.669</v>
      </c>
      <c r="AE534" s="380">
        <f t="array" aca="true" ref="AE534">INDEX(KM_PCT,MATCH($A534,'Knowledge - Percentages'!$B:$B,0),'Data - Knowledge'!AE$8)/100</f>
        <v>0.72900000000000009</v>
      </c>
      <c r="AF534" s="380">
        <f t="array" aca="true" ref="AF534">INDEX(KM_PCT,MATCH($A534,'Knowledge - Percentages'!$B:$B,0),'Data - Knowledge'!AF$8)/100</f>
        <v>0.72900000000000009</v>
      </c>
      <c r="AG534" s="380">
        <f t="array" aca="true" ref="AG534">INDEX(KM_PCT,MATCH($A534,'Knowledge - Percentages'!$B:$B,0),'Data - Knowledge'!AG$8)/100</f>
        <v>0.72900000000000009</v>
      </c>
      <c r="AH534" s="380">
        <f t="array" aca="true" ref="AH534">INDEX(KM_PCT,MATCH($A534,'Knowledge - Percentages'!$B:$B,0),'Data - Knowledge'!AH$8)/100</f>
        <v>0.727</v>
      </c>
      <c r="AI534" s="380">
        <f t="array" aca="true" ref="AI534">INDEX(KM_PCT,MATCH($A534,'Knowledge - Percentages'!$B:$B,0),'Data - Knowledge'!AI$8)/100</f>
        <v>0.70400000000000007</v>
      </c>
      <c r="AJ534" s="380">
        <f t="array" aca="true" ref="AJ534">INDEX(KM_PCT,MATCH($A534,'Knowledge - Percentages'!$B:$B,0),'Data - Knowledge'!AJ$8)/100</f>
        <v>0.727</v>
      </c>
      <c r="AK534" s="380">
        <f t="array" aca="true" ref="AK534">INDEX(KM_PCT,MATCH($A534,'Knowledge - Percentages'!$B:$B,0),'Data - Knowledge'!AK$8)/100</f>
        <v>0.72900000000000009</v>
      </c>
      <c r="AL534" s="380">
        <f t="array" aca="true" ref="AL534">INDEX(KM_PCT,MATCH($A534,'Knowledge - Percentages'!$B:$B,0),'Data - Knowledge'!AL$8)/100</f>
        <v>0.68599999999999994</v>
      </c>
      <c r="AM534" s="380">
        <f t="array" aca="true" ref="AM534">INDEX(KM_PCT,MATCH($A534,'Knowledge - Percentages'!$B:$B,0),'Data - Knowledge'!AM$8)/100</f>
        <v>0.732</v>
      </c>
      <c r="AN534" s="380">
        <f t="array" aca="true" ref="AN534">INDEX(KM_PCT,MATCH($A534,'Knowledge - Percentages'!$B:$B,0),'Data - Knowledge'!AN$8)/100</f>
        <v>0.73</v>
      </c>
      <c r="AO534" s="380">
        <f t="array" aca="true" ref="AO534">INDEX(KM_PCT,MATCH($A534,'Knowledge - Percentages'!$B:$B,0),'Data - Knowledge'!AO$8)/100</f>
        <v>0.73</v>
      </c>
      <c r="AP534" s="380">
        <f t="array" aca="true" ref="AP534">INDEX(KM_PCT,MATCH($A534,'Knowledge - Percentages'!$B:$B,0),'Data - Knowledge'!AP$8)/100</f>
        <v>0.741</v>
      </c>
      <c r="AQ534" s="380">
        <f t="array" aca="true" ref="AQ534">INDEX(KM_PCT,MATCH($A534,'Knowledge - Percentages'!$B:$B,0),'Data - Knowledge'!AQ$8)/100</f>
        <v>0.765</v>
      </c>
      <c r="AR534" s="380">
        <f t="array" aca="true" ref="AR534">INDEX(KM_PCT,MATCH($A534,'Knowledge - Percentages'!$B:$B,0),'Data - Knowledge'!AR$8)/100</f>
        <v>0.684</v>
      </c>
      <c r="AS534" s="380">
        <f t="array" aca="true" ref="AS534">INDEX(KM_PCT,MATCH($A534,'Knowledge - Percentages'!$B:$B,0),'Data - Knowledge'!AS$8)/100</f>
        <v>0.626</v>
      </c>
      <c r="AT534" s="380">
        <f t="array" aca="true" ref="AT534">INDEX(KM_PCT,MATCH($A534,'Knowledge - Percentages'!$B:$B,0),'Data - Knowledge'!AT$8)/100</f>
        <v>0.684</v>
      </c>
      <c r="AU534" s="380">
        <f t="array" aca="true" ref="AU534">INDEX(KM_PCT,MATCH($A534,'Knowledge - Percentages'!$B:$B,0),'Data - Knowledge'!AU$8)/100</f>
        <v>0.741</v>
      </c>
      <c r="AV534" s="380">
        <f t="array" aca="true" ref="AV534">INDEX(KM_PCT,MATCH($A534,'Knowledge - Percentages'!$B:$B,0),'Data - Knowledge'!AV$8)/100</f>
        <v>0.742</v>
      </c>
      <c r="AW534" s="380">
        <f t="array" aca="true" ref="AW534">INDEX(KM_PCT,MATCH($A534,'Knowledge - Percentages'!$B:$B,0),'Data - Knowledge'!AW$8)/100</f>
        <v>0.741</v>
      </c>
      <c r="AX534" s="380">
        <f t="array" aca="true" ref="AX534">INDEX(KM_PCT,MATCH($A534,'Knowledge - Percentages'!$B:$B,0),'Data - Knowledge'!AX$8)/100</f>
        <v>0.71700000000000008</v>
      </c>
      <c r="AY534" s="380">
        <f t="array" aca="true" ref="AY534">INDEX(KM_PCT,MATCH($A534,'Knowledge - Percentages'!$B:$B,0),'Data - Knowledge'!AY$8)/100</f>
        <v>0.758</v>
      </c>
      <c r="AZ534" s="380">
        <f t="array" aca="true" ref="AZ534">INDEX(KM_PCT,MATCH($A534,'Knowledge - Percentages'!$B:$B,0),'Data - Knowledge'!AZ$8)/100</f>
        <v>0.773</v>
      </c>
      <c r="BA534" s="380">
        <f t="array" aca="true" ref="BA534">INDEX(KM_PCT,MATCH($A534,'Knowledge - Percentages'!$B:$B,0),'Data - Knowledge'!BA$8)/100</f>
        <v>0.758</v>
      </c>
      <c r="BB534" s="380">
        <f t="array" aca="true" ref="BB534">INDEX(KM_PCT,MATCH($A534,'Knowledge - Percentages'!$B:$B,0),'Data - Knowledge'!BB$8)/100</f>
        <v>0.758</v>
      </c>
      <c r="BC534" s="380">
        <f t="array" aca="true" ref="BC534">INDEX(KM_PCT,MATCH($A534,'Knowledge - Percentages'!$B:$B,0),'Data - Knowledge'!BC$8)/100</f>
        <v>0.742</v>
      </c>
      <c r="BD534" s="380">
        <f t="array" aca="true" ref="BD534">INDEX(KM_PCT,MATCH($A534,'Knowledge - Percentages'!$B:$B,0),'Data - Knowledge'!BD$8)/100</f>
        <v>0.7340000000000001</v>
      </c>
      <c r="BE534" s="380">
        <f t="array" aca="true" ref="BE534">INDEX(KM_PCT,MATCH($A534,'Knowledge - Percentages'!$B:$B,0),'Data - Knowledge'!BE$8)/100</f>
        <v>0.7609999999999999</v>
      </c>
      <c r="BF534" s="380">
        <f t="array" aca="true" ref="BF534">INDEX(KM_PCT,MATCH($A534,'Knowledge - Percentages'!$B:$B,0),'Data - Knowledge'!BF$8)/100</f>
        <v>0.75</v>
      </c>
      <c r="BG534" s="380">
        <f t="array" aca="true" ref="BG534">INDEX(KM_PCT,MATCH($A534,'Knowledge - Percentages'!$B:$B,0),'Data - Knowledge'!BG$8)/100</f>
        <v>0.72400000000000009</v>
      </c>
      <c r="BH534" s="380">
        <f t="array" aca="true" ref="BH534">INDEX(KM_PCT,MATCH($A534,'Knowledge - Percentages'!$B:$B,0),'Data - Knowledge'!BH$8)/100</f>
        <v>0.72900000000000009</v>
      </c>
      <c r="BI534" s="380">
        <f t="array" aca="true" ref="BI534">INDEX(KM_PCT,MATCH($A534,'Knowledge - Percentages'!$B:$B,0),'Data - Knowledge'!BI$8)/100</f>
        <v>0.72900000000000009</v>
      </c>
      <c r="BJ534" s="380">
        <f t="array" aca="true" ref="BJ534">INDEX(KM_PCT,MATCH($A534,'Knowledge - Percentages'!$B:$B,0),'Data - Knowledge'!BJ$8)/100</f>
        <v>0.773</v>
      </c>
      <c r="BK534" s="380">
        <f t="array" aca="true" ref="BK534">INDEX(KM_PCT,MATCH($A534,'Knowledge - Percentages'!$B:$B,0),'Data - Knowledge'!BK$8)/100</f>
        <v>0.67</v>
      </c>
      <c r="BL534" s="380">
        <f t="array" aca="true" ref="BL534">INDEX(KM_PCT,MATCH($A534,'Knowledge - Percentages'!$B:$B,0),'Data - Knowledge'!BL$8)/100</f>
        <v>0.685</v>
      </c>
      <c r="BM534" s="380">
        <f t="array" aca="true" ref="BM534">INDEX(KM_PCT,MATCH($A534,'Knowledge - Percentages'!$B:$B,0),'Data - Knowledge'!BM$8)/100</f>
        <v>0.69200000000000006</v>
      </c>
      <c r="BN534" s="380">
        <f t="array" aca="true" ref="BN534">INDEX(KM_PCT,MATCH($A534,'Knowledge - Percentages'!$B:$B,0),'Data - Knowledge'!BN$8)/100</f>
        <v>0.77599999999999991</v>
      </c>
      <c r="BO534" s="380">
        <f t="array" aca="true" ref="BO534">INDEX(KM_PCT,MATCH($A534,'Knowledge - Percentages'!$B:$B,0),'Data - Knowledge'!BO$8)/100</f>
        <v>0.72900000000000009</v>
      </c>
      <c r="BP534" s="380">
        <f t="array" aca="true" ref="BP534">INDEX(KM_PCT,MATCH($A534,'Knowledge - Percentages'!$B:$B,0),'Data - Knowledge'!BP$8)/100</f>
        <v>0.72900000000000009</v>
      </c>
      <c r="BQ534" s="380">
        <f t="array" aca="true" ref="BQ534">INDEX(KM_PCT,MATCH($A534,'Knowledge - Percentages'!$B:$B,0),'Data - Knowledge'!BQ$8)/100</f>
        <v>0.72900000000000009</v>
      </c>
    </row>
    <row r="535" spans="1:69">
      <c r="A535" t="s">
        <v>1587</v>
      </c>
      <c r="B535" t="s">
        <v>1576</v>
      </c>
      <c r="C535" t="s">
        <v>1577</v>
      </c>
      <c r="D535" t="s">
        <v>1588</v>
      </c>
      <c r="E535" s="373">
        <f>SUMPRODUCT($K$2:$BQ$2,$K535:$BQ535)/$J$2</f>
        <v>0.55310984848484857</v>
      </c>
      <c r="F535" s="379">
        <f>SUMPRODUCT($K$2:$BQ$2,$K535:$BQ535)</f>
        <v>146.02100000000002</v>
      </c>
      <c r="G535" s="373">
        <f>SUMPRODUCT($K$3:$BQ$3,$K535:$BQ535)/$J$3</f>
        <v>0.53645112936344985</v>
      </c>
      <c r="H535" s="379">
        <f>SUMPRODUCT($K$3:$BQ$3,$K535:$BQ535)</f>
        <v>5225.0340000000015</v>
      </c>
      <c r="I535" s="373">
        <f>CORREL($K$4:$BQ$4,$K535:$BQ535)</f>
        <v>0.25810932451886903</v>
      </c>
      <c r="J535" s="379">
        <f>$E535/$G535*100</f>
        <v>103.10535633342144</v>
      </c>
      <c r="K535" s="380">
        <f t="array" aca="true" ref="K535">INDEX(KM_PCT,MATCH($A535,'Knowledge - Percentages'!$B:$B,0),'Data - Knowledge'!K$8)/100</f>
        <v>0.534</v>
      </c>
      <c r="L535" s="380">
        <f t="array" aca="true" ref="L535">INDEX(KM_PCT,MATCH($A535,'Knowledge - Percentages'!$B:$B,0),'Data - Knowledge'!L$8)/100</f>
        <v>0.47100000000000003</v>
      </c>
      <c r="M535" s="380">
        <f t="array" aca="true" ref="M535">INDEX(KM_PCT,MATCH($A535,'Knowledge - Percentages'!$B:$B,0),'Data - Knowledge'!M$8)/100</f>
        <v>0.534</v>
      </c>
      <c r="N535" s="380">
        <f t="array" aca="true" ref="N535">INDEX(KM_PCT,MATCH($A535,'Knowledge - Percentages'!$B:$B,0),'Data - Knowledge'!N$8)/100</f>
        <v>0.534</v>
      </c>
      <c r="O535" s="380">
        <f t="array" aca="true" ref="O535">INDEX(KM_PCT,MATCH($A535,'Knowledge - Percentages'!$B:$B,0),'Data - Knowledge'!O$8)/100</f>
        <v>0.534</v>
      </c>
      <c r="P535" s="380">
        <f t="array" aca="true" ref="P535">INDEX(KM_PCT,MATCH($A535,'Knowledge - Percentages'!$B:$B,0),'Data - Knowledge'!P$8)/100</f>
        <v>0.534</v>
      </c>
      <c r="Q535" s="380">
        <f t="array" aca="true" ref="Q535">INDEX(KM_PCT,MATCH($A535,'Knowledge - Percentages'!$B:$B,0),'Data - Knowledge'!Q$8)/100</f>
        <v>0.534</v>
      </c>
      <c r="R535" s="380">
        <f t="array" aca="true" ref="R535">INDEX(KM_PCT,MATCH($A535,'Knowledge - Percentages'!$B:$B,0),'Data - Knowledge'!R$8)/100</f>
        <v>0.534</v>
      </c>
      <c r="S535" s="380">
        <f t="array" aca="true" ref="S535">INDEX(KM_PCT,MATCH($A535,'Knowledge - Percentages'!$B:$B,0),'Data - Knowledge'!S$8)/100</f>
        <v>0.534</v>
      </c>
      <c r="T535" s="380">
        <f t="array" aca="true" ref="T535">INDEX(KM_PCT,MATCH($A535,'Knowledge - Percentages'!$B:$B,0),'Data - Knowledge'!T$8)/100</f>
        <v>0.505</v>
      </c>
      <c r="U535" s="380">
        <f t="array" aca="true" ref="U535">INDEX(KM_PCT,MATCH($A535,'Knowledge - Percentages'!$B:$B,0),'Data - Knowledge'!U$8)/100</f>
        <v>0.526</v>
      </c>
      <c r="V535" s="380">
        <f t="array" aca="true" ref="V535">INDEX(KM_PCT,MATCH($A535,'Knowledge - Percentages'!$B:$B,0),'Data - Knowledge'!V$8)/100</f>
        <v>0.526</v>
      </c>
      <c r="W535" s="380">
        <f t="array" aca="true" ref="W535">INDEX(KM_PCT,MATCH($A535,'Knowledge - Percentages'!$B:$B,0),'Data - Knowledge'!W$8)/100</f>
        <v>0.551</v>
      </c>
      <c r="X535" s="380">
        <f t="array" aca="true" ref="X535">INDEX(KM_PCT,MATCH($A535,'Knowledge - Percentages'!$B:$B,0),'Data - Knowledge'!X$8)/100</f>
        <v>0.462</v>
      </c>
      <c r="Y535" s="380">
        <f t="array" aca="true" ref="Y535">INDEX(KM_PCT,MATCH($A535,'Knowledge - Percentages'!$B:$B,0),'Data - Knowledge'!Y$8)/100</f>
        <v>0.424</v>
      </c>
      <c r="Z535" s="380">
        <f t="array" aca="true" ref="Z535">INDEX(KM_PCT,MATCH($A535,'Knowledge - Percentages'!$B:$B,0),'Data - Knowledge'!Z$8)/100</f>
        <v>0.39899999999999997</v>
      </c>
      <c r="AA535" s="380">
        <f t="array" aca="true" ref="AA535">INDEX(KM_PCT,MATCH($A535,'Knowledge - Percentages'!$B:$B,0),'Data - Knowledge'!AA$8)/100</f>
        <v>0.529</v>
      </c>
      <c r="AB535" s="380">
        <f t="array" aca="true" ref="AB535">INDEX(KM_PCT,MATCH($A535,'Knowledge - Percentages'!$B:$B,0),'Data - Knowledge'!AB$8)/100</f>
        <v>0.551</v>
      </c>
      <c r="AC535" s="380">
        <f t="array" aca="true" ref="AC535">INDEX(KM_PCT,MATCH($A535,'Knowledge - Percentages'!$B:$B,0),'Data - Knowledge'!AC$8)/100</f>
        <v>0.55</v>
      </c>
      <c r="AD535" s="380">
        <f t="array" aca="true" ref="AD535">INDEX(KM_PCT,MATCH($A535,'Knowledge - Percentages'!$B:$B,0),'Data - Knowledge'!AD$8)/100</f>
        <v>0.514</v>
      </c>
      <c r="AE535" s="380">
        <f t="array" aca="true" ref="AE535">INDEX(KM_PCT,MATCH($A535,'Knowledge - Percentages'!$B:$B,0),'Data - Knowledge'!AE$8)/100</f>
        <v>0.527</v>
      </c>
      <c r="AF535" s="380">
        <f t="array" aca="true" ref="AF535">INDEX(KM_PCT,MATCH($A535,'Knowledge - Percentages'!$B:$B,0),'Data - Knowledge'!AF$8)/100</f>
        <v>0.539</v>
      </c>
      <c r="AG535" s="380">
        <f t="array" aca="true" ref="AG535">INDEX(KM_PCT,MATCH($A535,'Knowledge - Percentages'!$B:$B,0),'Data - Knowledge'!AG$8)/100</f>
        <v>0.527</v>
      </c>
      <c r="AH535" s="380">
        <f t="array" aca="true" ref="AH535">INDEX(KM_PCT,MATCH($A535,'Knowledge - Percentages'!$B:$B,0),'Data - Knowledge'!AH$8)/100</f>
        <v>0.527</v>
      </c>
      <c r="AI535" s="380">
        <f t="array" aca="true" ref="AI535">INDEX(KM_PCT,MATCH($A535,'Knowledge - Percentages'!$B:$B,0),'Data - Knowledge'!AI$8)/100</f>
        <v>0.527</v>
      </c>
      <c r="AJ535" s="380">
        <f t="array" aca="true" ref="AJ535">INDEX(KM_PCT,MATCH($A535,'Knowledge - Percentages'!$B:$B,0),'Data - Knowledge'!AJ$8)/100</f>
        <v>0.527</v>
      </c>
      <c r="AK535" s="380">
        <f t="array" aca="true" ref="AK535">INDEX(KM_PCT,MATCH($A535,'Knowledge - Percentages'!$B:$B,0),'Data - Knowledge'!AK$8)/100</f>
        <v>0.518</v>
      </c>
      <c r="AL535" s="380">
        <f t="array" aca="true" ref="AL535">INDEX(KM_PCT,MATCH($A535,'Knowledge - Percentages'!$B:$B,0),'Data - Knowledge'!AL$8)/100</f>
        <v>0.494</v>
      </c>
      <c r="AM535" s="380">
        <f t="array" aca="true" ref="AM535">INDEX(KM_PCT,MATCH($A535,'Knowledge - Percentages'!$B:$B,0),'Data - Knowledge'!AM$8)/100</f>
        <v>0.518</v>
      </c>
      <c r="AN535" s="380">
        <f t="array" aca="true" ref="AN535">INDEX(KM_PCT,MATCH($A535,'Knowledge - Percentages'!$B:$B,0),'Data - Knowledge'!AN$8)/100</f>
        <v>0.519</v>
      </c>
      <c r="AO535" s="380">
        <f t="array" aca="true" ref="AO535">INDEX(KM_PCT,MATCH($A535,'Knowledge - Percentages'!$B:$B,0),'Data - Knowledge'!AO$8)/100</f>
        <v>0.54899999999999993</v>
      </c>
      <c r="AP535" s="380">
        <f t="array" aca="true" ref="AP535">INDEX(KM_PCT,MATCH($A535,'Knowledge - Percentages'!$B:$B,0),'Data - Knowledge'!AP$8)/100</f>
        <v>0.527</v>
      </c>
      <c r="AQ535" s="380">
        <f t="array" aca="true" ref="AQ535">INDEX(KM_PCT,MATCH($A535,'Knowledge - Percentages'!$B:$B,0),'Data - Knowledge'!AQ$8)/100</f>
        <v>0.527</v>
      </c>
      <c r="AR535" s="380">
        <f t="array" aca="true" ref="AR535">INDEX(KM_PCT,MATCH($A535,'Knowledge - Percentages'!$B:$B,0),'Data - Knowledge'!AR$8)/100</f>
        <v>0.669</v>
      </c>
      <c r="AS535" s="380">
        <f t="array" aca="true" ref="AS535">INDEX(KM_PCT,MATCH($A535,'Knowledge - Percentages'!$B:$B,0),'Data - Knowledge'!AS$8)/100</f>
        <v>0.541</v>
      </c>
      <c r="AT535" s="380">
        <f t="array" aca="true" ref="AT535">INDEX(KM_PCT,MATCH($A535,'Knowledge - Percentages'!$B:$B,0),'Data - Knowledge'!AT$8)/100</f>
        <v>0.56</v>
      </c>
      <c r="AU535" s="380">
        <f t="array" aca="true" ref="AU535">INDEX(KM_PCT,MATCH($A535,'Knowledge - Percentages'!$B:$B,0),'Data - Knowledge'!AU$8)/100</f>
        <v>0.56</v>
      </c>
      <c r="AV535" s="380">
        <f t="array" aca="true" ref="AV535">INDEX(KM_PCT,MATCH($A535,'Knowledge - Percentages'!$B:$B,0),'Data - Knowledge'!AV$8)/100</f>
        <v>0.56</v>
      </c>
      <c r="AW535" s="380">
        <f t="array" aca="true" ref="AW535">INDEX(KM_PCT,MATCH($A535,'Knowledge - Percentages'!$B:$B,0),'Data - Knowledge'!AW$8)/100</f>
        <v>0.56</v>
      </c>
      <c r="AX535" s="380">
        <f t="array" aca="true" ref="AX535">INDEX(KM_PCT,MATCH($A535,'Knowledge - Percentages'!$B:$B,0),'Data - Knowledge'!AX$8)/100</f>
        <v>0.535</v>
      </c>
      <c r="AY535" s="380">
        <f t="array" aca="true" ref="AY535">INDEX(KM_PCT,MATCH($A535,'Knowledge - Percentages'!$B:$B,0),'Data - Knowledge'!AY$8)/100</f>
        <v>0.56</v>
      </c>
      <c r="AZ535" s="380">
        <f t="array" aca="true" ref="AZ535">INDEX(KM_PCT,MATCH($A535,'Knowledge - Percentages'!$B:$B,0),'Data - Knowledge'!AZ$8)/100</f>
        <v>0.56</v>
      </c>
      <c r="BA535" s="380">
        <f t="array" aca="true" ref="BA535">INDEX(KM_PCT,MATCH($A535,'Knowledge - Percentages'!$B:$B,0),'Data - Knowledge'!BA$8)/100</f>
        <v>0.56</v>
      </c>
      <c r="BB535" s="380">
        <f t="array" aca="true" ref="BB535">INDEX(KM_PCT,MATCH($A535,'Knowledge - Percentages'!$B:$B,0),'Data - Knowledge'!BB$8)/100</f>
        <v>0.585</v>
      </c>
      <c r="BC535" s="380">
        <f t="array" aca="true" ref="BC535">INDEX(KM_PCT,MATCH($A535,'Knowledge - Percentages'!$B:$B,0),'Data - Knowledge'!BC$8)/100</f>
        <v>0.55799999999999994</v>
      </c>
      <c r="BD535" s="380">
        <f t="array" aca="true" ref="BD535">INDEX(KM_PCT,MATCH($A535,'Knowledge - Percentages'!$B:$B,0),'Data - Knowledge'!BD$8)/100</f>
        <v>0.569</v>
      </c>
      <c r="BE535" s="380">
        <f t="array" aca="true" ref="BE535">INDEX(KM_PCT,MATCH($A535,'Knowledge - Percentages'!$B:$B,0),'Data - Knowledge'!BE$8)/100</f>
        <v>0.586</v>
      </c>
      <c r="BF535" s="380">
        <f t="array" aca="true" ref="BF535">INDEX(KM_PCT,MATCH($A535,'Knowledge - Percentages'!$B:$B,0),'Data - Knowledge'!BF$8)/100</f>
        <v>0.569</v>
      </c>
      <c r="BG535" s="380">
        <f t="array" aca="true" ref="BG535">INDEX(KM_PCT,MATCH($A535,'Knowledge - Percentages'!$B:$B,0),'Data - Knowledge'!BG$8)/100</f>
        <v>0.545</v>
      </c>
      <c r="BH535" s="380">
        <f t="array" aca="true" ref="BH535">INDEX(KM_PCT,MATCH($A535,'Knowledge - Percentages'!$B:$B,0),'Data - Knowledge'!BH$8)/100</f>
        <v>0.545</v>
      </c>
      <c r="BI535" s="380">
        <f t="array" aca="true" ref="BI535">INDEX(KM_PCT,MATCH($A535,'Knowledge - Percentages'!$B:$B,0),'Data - Knowledge'!BI$8)/100</f>
        <v>0.545</v>
      </c>
      <c r="BJ535" s="380">
        <f t="array" aca="true" ref="BJ535">INDEX(KM_PCT,MATCH($A535,'Knowledge - Percentages'!$B:$B,0),'Data - Knowledge'!BJ$8)/100</f>
        <v>0.568</v>
      </c>
      <c r="BK535" s="380">
        <f t="array" aca="true" ref="BK535">INDEX(KM_PCT,MATCH($A535,'Knowledge - Percentages'!$B:$B,0),'Data - Knowledge'!BK$8)/100</f>
        <v>0.47200000000000003</v>
      </c>
      <c r="BL535" s="380">
        <f t="array" aca="true" ref="BL535">INDEX(KM_PCT,MATCH($A535,'Knowledge - Percentages'!$B:$B,0),'Data - Knowledge'!BL$8)/100</f>
        <v>0.445</v>
      </c>
      <c r="BM535" s="380">
        <f t="array" aca="true" ref="BM535">INDEX(KM_PCT,MATCH($A535,'Knowledge - Percentages'!$B:$B,0),'Data - Knowledge'!BM$8)/100</f>
        <v>0.425</v>
      </c>
      <c r="BN535" s="380">
        <f t="array" aca="true" ref="BN535">INDEX(KM_PCT,MATCH($A535,'Knowledge - Percentages'!$B:$B,0),'Data - Knowledge'!BN$8)/100</f>
        <v>0.547</v>
      </c>
      <c r="BO535" s="380">
        <f t="array" aca="true" ref="BO535">INDEX(KM_PCT,MATCH($A535,'Knowledge - Percentages'!$B:$B,0),'Data - Knowledge'!BO$8)/100</f>
        <v>0.555</v>
      </c>
      <c r="BP535" s="380">
        <f t="array" aca="true" ref="BP535">INDEX(KM_PCT,MATCH($A535,'Knowledge - Percentages'!$B:$B,0),'Data - Knowledge'!BP$8)/100</f>
        <v>0.555</v>
      </c>
      <c r="BQ535" s="380">
        <f t="array" aca="true" ref="BQ535">INDEX(KM_PCT,MATCH($A535,'Knowledge - Percentages'!$B:$B,0),'Data - Knowledge'!BQ$8)/100</f>
        <v>0.555</v>
      </c>
    </row>
    <row r="536" spans="1:69">
      <c r="A536" t="s">
        <v>1589</v>
      </c>
      <c r="B536" t="s">
        <v>1576</v>
      </c>
      <c r="C536" t="s">
        <v>1577</v>
      </c>
      <c r="D536" t="s">
        <v>1590</v>
      </c>
      <c r="E536" s="373">
        <f>SUMPRODUCT($K$2:$BQ$2,$K536:$BQ536)/$J$2</f>
        <v>0.48447348484848485</v>
      </c>
      <c r="F536" s="379">
        <f>SUMPRODUCT($K$2:$BQ$2,$K536:$BQ536)</f>
        <v>127.901</v>
      </c>
      <c r="G536" s="373">
        <f>SUMPRODUCT($K$3:$BQ$3,$K536:$BQ536)/$J$3</f>
        <v>0.46775533880903497</v>
      </c>
      <c r="H536" s="379">
        <f>SUMPRODUCT($K$3:$BQ$3,$K536:$BQ536)</f>
        <v>4555.9370000000008</v>
      </c>
      <c r="I536" s="373">
        <f>CORREL($K$4:$BQ$4,$K536:$BQ536)</f>
        <v>0.02090088786876106</v>
      </c>
      <c r="J536" s="379">
        <f>$E536/$G536*100</f>
        <v>103.5741219078368</v>
      </c>
      <c r="K536" s="380">
        <f t="array" aca="true" ref="K536">INDEX(KM_PCT,MATCH($A536,'Knowledge - Percentages'!$B:$B,0),'Data - Knowledge'!K$8)/100</f>
        <v>0.778</v>
      </c>
      <c r="L536" s="380">
        <f t="array" aca="true" ref="L536">INDEX(KM_PCT,MATCH($A536,'Knowledge - Percentages'!$B:$B,0),'Data - Knowledge'!L$8)/100</f>
        <v>0.456</v>
      </c>
      <c r="M536" s="380">
        <f t="array" aca="true" ref="M536">INDEX(KM_PCT,MATCH($A536,'Knowledge - Percentages'!$B:$B,0),'Data - Knowledge'!M$8)/100</f>
        <v>0.456</v>
      </c>
      <c r="N536" s="380">
        <f t="array" aca="true" ref="N536">INDEX(KM_PCT,MATCH($A536,'Knowledge - Percentages'!$B:$B,0),'Data - Knowledge'!N$8)/100</f>
        <v>0.40700000000000003</v>
      </c>
      <c r="O536" s="380">
        <f t="array" aca="true" ref="O536">INDEX(KM_PCT,MATCH($A536,'Knowledge - Percentages'!$B:$B,0),'Data - Knowledge'!O$8)/100</f>
        <v>0.456</v>
      </c>
      <c r="P536" s="380">
        <f t="array" aca="true" ref="P536">INDEX(KM_PCT,MATCH($A536,'Knowledge - Percentages'!$B:$B,0),'Data - Knowledge'!P$8)/100</f>
        <v>0.456</v>
      </c>
      <c r="Q536" s="380">
        <f t="array" aca="true" ref="Q536">INDEX(KM_PCT,MATCH($A536,'Knowledge - Percentages'!$B:$B,0),'Data - Knowledge'!Q$8)/100</f>
        <v>0.456</v>
      </c>
      <c r="R536" s="380">
        <f t="array" aca="true" ref="R536">INDEX(KM_PCT,MATCH($A536,'Knowledge - Percentages'!$B:$B,0),'Data - Knowledge'!R$8)/100</f>
        <v>0.456</v>
      </c>
      <c r="S536" s="380">
        <f t="array" aca="true" ref="S536">INDEX(KM_PCT,MATCH($A536,'Knowledge - Percentages'!$B:$B,0),'Data - Knowledge'!S$8)/100</f>
        <v>0.47700000000000004</v>
      </c>
      <c r="T536" s="380">
        <f t="array" aca="true" ref="T536">INDEX(KM_PCT,MATCH($A536,'Knowledge - Percentages'!$B:$B,0),'Data - Knowledge'!T$8)/100</f>
        <v>0.44799999999999995</v>
      </c>
      <c r="U536" s="380">
        <f t="array" aca="true" ref="U536">INDEX(KM_PCT,MATCH($A536,'Knowledge - Percentages'!$B:$B,0),'Data - Knowledge'!U$8)/100</f>
        <v>0.44799999999999995</v>
      </c>
      <c r="V536" s="380">
        <f t="array" aca="true" ref="V536">INDEX(KM_PCT,MATCH($A536,'Knowledge - Percentages'!$B:$B,0),'Data - Knowledge'!V$8)/100</f>
        <v>0.43799999999999994</v>
      </c>
      <c r="W536" s="380">
        <f t="array" aca="true" ref="W536">INDEX(KM_PCT,MATCH($A536,'Knowledge - Percentages'!$B:$B,0),'Data - Knowledge'!W$8)/100</f>
        <v>0.44799999999999995</v>
      </c>
      <c r="X536" s="380">
        <f t="array" aca="true" ref="X536">INDEX(KM_PCT,MATCH($A536,'Knowledge - Percentages'!$B:$B,0),'Data - Knowledge'!X$8)/100</f>
        <v>0.47700000000000004</v>
      </c>
      <c r="Y536" s="380">
        <f t="array" aca="true" ref="Y536">INDEX(KM_PCT,MATCH($A536,'Knowledge - Percentages'!$B:$B,0),'Data - Knowledge'!Y$8)/100</f>
        <v>0.574</v>
      </c>
      <c r="Z536" s="380">
        <f t="array" aca="true" ref="Z536">INDEX(KM_PCT,MATCH($A536,'Knowledge - Percentages'!$B:$B,0),'Data - Knowledge'!Z$8)/100</f>
        <v>0.434</v>
      </c>
      <c r="AA536" s="380">
        <f t="array" aca="true" ref="AA536">INDEX(KM_PCT,MATCH($A536,'Knowledge - Percentages'!$B:$B,0),'Data - Knowledge'!AA$8)/100</f>
        <v>0.47700000000000004</v>
      </c>
      <c r="AB536" s="380">
        <f t="array" aca="true" ref="AB536">INDEX(KM_PCT,MATCH($A536,'Knowledge - Percentages'!$B:$B,0),'Data - Knowledge'!AB$8)/100</f>
        <v>0.47600000000000003</v>
      </c>
      <c r="AC536" s="380">
        <f t="array" aca="true" ref="AC536">INDEX(KM_PCT,MATCH($A536,'Knowledge - Percentages'!$B:$B,0),'Data - Knowledge'!AC$8)/100</f>
        <v>0.47600000000000003</v>
      </c>
      <c r="AD536" s="380">
        <f t="array" aca="true" ref="AD536">INDEX(KM_PCT,MATCH($A536,'Knowledge - Percentages'!$B:$B,0),'Data - Knowledge'!AD$8)/100</f>
        <v>0.47600000000000003</v>
      </c>
      <c r="AE536" s="380">
        <f t="array" aca="true" ref="AE536">INDEX(KM_PCT,MATCH($A536,'Knowledge - Percentages'!$B:$B,0),'Data - Knowledge'!AE$8)/100</f>
        <v>0.47700000000000004</v>
      </c>
      <c r="AF536" s="380">
        <f t="array" aca="true" ref="AF536">INDEX(KM_PCT,MATCH($A536,'Knowledge - Percentages'!$B:$B,0),'Data - Knowledge'!AF$8)/100</f>
        <v>0.47700000000000004</v>
      </c>
      <c r="AG536" s="380">
        <f t="array" aca="true" ref="AG536">INDEX(KM_PCT,MATCH($A536,'Knowledge - Percentages'!$B:$B,0),'Data - Knowledge'!AG$8)/100</f>
        <v>0.47700000000000004</v>
      </c>
      <c r="AH536" s="380">
        <f t="array" aca="true" ref="AH536">INDEX(KM_PCT,MATCH($A536,'Knowledge - Percentages'!$B:$B,0),'Data - Knowledge'!AH$8)/100</f>
        <v>0.47700000000000004</v>
      </c>
      <c r="AI536" s="380">
        <f t="array" aca="true" ref="AI536">INDEX(KM_PCT,MATCH($A536,'Knowledge - Percentages'!$B:$B,0),'Data - Knowledge'!AI$8)/100</f>
        <v>0.508</v>
      </c>
      <c r="AJ536" s="380">
        <f t="array" aca="true" ref="AJ536">INDEX(KM_PCT,MATCH($A536,'Knowledge - Percentages'!$B:$B,0),'Data - Knowledge'!AJ$8)/100</f>
        <v>0.47700000000000004</v>
      </c>
      <c r="AK536" s="380">
        <f t="array" aca="true" ref="AK536">INDEX(KM_PCT,MATCH($A536,'Knowledge - Percentages'!$B:$B,0),'Data - Knowledge'!AK$8)/100</f>
        <v>0.48200000000000004</v>
      </c>
      <c r="AL536" s="380">
        <f t="array" aca="true" ref="AL536">INDEX(KM_PCT,MATCH($A536,'Knowledge - Percentages'!$B:$B,0),'Data - Knowledge'!AL$8)/100</f>
        <v>0.48200000000000004</v>
      </c>
      <c r="AM536" s="380">
        <f t="array" aca="true" ref="AM536">INDEX(KM_PCT,MATCH($A536,'Knowledge - Percentages'!$B:$B,0),'Data - Knowledge'!AM$8)/100</f>
        <v>0.48200000000000004</v>
      </c>
      <c r="AN536" s="380">
        <f t="array" aca="true" ref="AN536">INDEX(KM_PCT,MATCH($A536,'Knowledge - Percentages'!$B:$B,0),'Data - Knowledge'!AN$8)/100</f>
        <v>0.47100000000000003</v>
      </c>
      <c r="AO536" s="380">
        <f t="array" aca="true" ref="AO536">INDEX(KM_PCT,MATCH($A536,'Knowledge - Percentages'!$B:$B,0),'Data - Knowledge'!AO$8)/100</f>
        <v>0.456</v>
      </c>
      <c r="AP536" s="380">
        <f t="array" aca="true" ref="AP536">INDEX(KM_PCT,MATCH($A536,'Knowledge - Percentages'!$B:$B,0),'Data - Knowledge'!AP$8)/100</f>
        <v>0.48</v>
      </c>
      <c r="AQ536" s="380">
        <f t="array" aca="true" ref="AQ536">INDEX(KM_PCT,MATCH($A536,'Knowledge - Percentages'!$B:$B,0),'Data - Knowledge'!AQ$8)/100</f>
        <v>0.47700000000000004</v>
      </c>
      <c r="AR536" s="380">
        <f t="array" aca="true" ref="AR536">INDEX(KM_PCT,MATCH($A536,'Knowledge - Percentages'!$B:$B,0),'Data - Knowledge'!AR$8)/100</f>
        <v>0.51</v>
      </c>
      <c r="AS536" s="380">
        <f t="array" aca="true" ref="AS536">INDEX(KM_PCT,MATCH($A536,'Knowledge - Percentages'!$B:$B,0),'Data - Knowledge'!AS$8)/100</f>
        <v>0.495</v>
      </c>
      <c r="AT536" s="380">
        <f t="array" aca="true" ref="AT536">INDEX(KM_PCT,MATCH($A536,'Knowledge - Percentages'!$B:$B,0),'Data - Knowledge'!AT$8)/100</f>
        <v>0.474</v>
      </c>
      <c r="AU536" s="380">
        <f t="array" aca="true" ref="AU536">INDEX(KM_PCT,MATCH($A536,'Knowledge - Percentages'!$B:$B,0),'Data - Knowledge'!AU$8)/100</f>
        <v>0.507</v>
      </c>
      <c r="AV536" s="380">
        <f t="array" aca="true" ref="AV536">INDEX(KM_PCT,MATCH($A536,'Knowledge - Percentages'!$B:$B,0),'Data - Knowledge'!AV$8)/100</f>
        <v>0.507</v>
      </c>
      <c r="AW536" s="380">
        <f t="array" aca="true" ref="AW536">INDEX(KM_PCT,MATCH($A536,'Knowledge - Percentages'!$B:$B,0),'Data - Knowledge'!AW$8)/100</f>
        <v>0.528</v>
      </c>
      <c r="AX536" s="380">
        <f t="array" aca="true" ref="AX536">INDEX(KM_PCT,MATCH($A536,'Knowledge - Percentages'!$B:$B,0),'Data - Knowledge'!AX$8)/100</f>
        <v>0.507</v>
      </c>
      <c r="AY536" s="380">
        <f t="array" aca="true" ref="AY536">INDEX(KM_PCT,MATCH($A536,'Knowledge - Percentages'!$B:$B,0),'Data - Knowledge'!AY$8)/100</f>
        <v>0.495</v>
      </c>
      <c r="AZ536" s="380">
        <f t="array" aca="true" ref="AZ536">INDEX(KM_PCT,MATCH($A536,'Knowledge - Percentages'!$B:$B,0),'Data - Knowledge'!AZ$8)/100</f>
        <v>0.495</v>
      </c>
      <c r="BA536" s="380">
        <f t="array" aca="true" ref="BA536">INDEX(KM_PCT,MATCH($A536,'Knowledge - Percentages'!$B:$B,0),'Data - Knowledge'!BA$8)/100</f>
        <v>0.495</v>
      </c>
      <c r="BB536" s="380">
        <f t="array" aca="true" ref="BB536">INDEX(KM_PCT,MATCH($A536,'Knowledge - Percentages'!$B:$B,0),'Data - Knowledge'!BB$8)/100</f>
        <v>0.495</v>
      </c>
      <c r="BC536" s="380">
        <f t="array" aca="true" ref="BC536">INDEX(KM_PCT,MATCH($A536,'Knowledge - Percentages'!$B:$B,0),'Data - Knowledge'!BC$8)/100</f>
        <v>0.446</v>
      </c>
      <c r="BD536" s="380">
        <f t="array" aca="true" ref="BD536">INDEX(KM_PCT,MATCH($A536,'Knowledge - Percentages'!$B:$B,0),'Data - Knowledge'!BD$8)/100</f>
        <v>0.49200000000000005</v>
      </c>
      <c r="BE536" s="380">
        <f t="array" aca="true" ref="BE536">INDEX(KM_PCT,MATCH($A536,'Knowledge - Percentages'!$B:$B,0),'Data - Knowledge'!BE$8)/100</f>
        <v>0.519</v>
      </c>
      <c r="BF536" s="380">
        <f t="array" aca="true" ref="BF536">INDEX(KM_PCT,MATCH($A536,'Knowledge - Percentages'!$B:$B,0),'Data - Knowledge'!BF$8)/100</f>
        <v>0.47700000000000004</v>
      </c>
      <c r="BG536" s="380">
        <f t="array" aca="true" ref="BG536">INDEX(KM_PCT,MATCH($A536,'Knowledge - Percentages'!$B:$B,0),'Data - Knowledge'!BG$8)/100</f>
        <v>0.47700000000000004</v>
      </c>
      <c r="BH536" s="380">
        <f t="array" aca="true" ref="BH536">INDEX(KM_PCT,MATCH($A536,'Knowledge - Percentages'!$B:$B,0),'Data - Knowledge'!BH$8)/100</f>
        <v>0.47700000000000004</v>
      </c>
      <c r="BI536" s="380">
        <f t="array" aca="true" ref="BI536">INDEX(KM_PCT,MATCH($A536,'Knowledge - Percentages'!$B:$B,0),'Data - Knowledge'!BI$8)/100</f>
        <v>0.47700000000000004</v>
      </c>
      <c r="BJ536" s="380">
        <f t="array" aca="true" ref="BJ536">INDEX(KM_PCT,MATCH($A536,'Knowledge - Percentages'!$B:$B,0),'Data - Knowledge'!BJ$8)/100</f>
        <v>0.478</v>
      </c>
      <c r="BK536" s="380">
        <f t="array" aca="true" ref="BK536">INDEX(KM_PCT,MATCH($A536,'Knowledge - Percentages'!$B:$B,0),'Data - Knowledge'!BK$8)/100</f>
        <v>0.478</v>
      </c>
      <c r="BL536" s="380">
        <f t="array" aca="true" ref="BL536">INDEX(KM_PCT,MATCH($A536,'Knowledge - Percentages'!$B:$B,0),'Data - Knowledge'!BL$8)/100</f>
        <v>0.447</v>
      </c>
      <c r="BM536" s="380">
        <f t="array" aca="true" ref="BM536">INDEX(KM_PCT,MATCH($A536,'Knowledge - Percentages'!$B:$B,0),'Data - Knowledge'!BM$8)/100</f>
        <v>0.478</v>
      </c>
      <c r="BN536" s="380">
        <f t="array" aca="true" ref="BN536">INDEX(KM_PCT,MATCH($A536,'Knowledge - Percentages'!$B:$B,0),'Data - Knowledge'!BN$8)/100</f>
        <v>0.495</v>
      </c>
      <c r="BO536" s="380">
        <f t="array" aca="true" ref="BO536">INDEX(KM_PCT,MATCH($A536,'Knowledge - Percentages'!$B:$B,0),'Data - Knowledge'!BO$8)/100</f>
        <v>0.47700000000000004</v>
      </c>
      <c r="BP536" s="380">
        <f t="array" aca="true" ref="BP536">INDEX(KM_PCT,MATCH($A536,'Knowledge - Percentages'!$B:$B,0),'Data - Knowledge'!BP$8)/100</f>
        <v>0.47700000000000004</v>
      </c>
      <c r="BQ536" s="380">
        <f t="array" aca="true" ref="BQ536">INDEX(KM_PCT,MATCH($A536,'Knowledge - Percentages'!$B:$B,0),'Data - Knowledge'!BQ$8)/100</f>
        <v>0.47700000000000004</v>
      </c>
    </row>
    <row r="537" spans="1:69">
      <c r="A537" t="s">
        <v>1591</v>
      </c>
      <c r="B537" t="s">
        <v>1576</v>
      </c>
      <c r="C537" t="s">
        <v>1577</v>
      </c>
      <c r="D537" t="s">
        <v>1592</v>
      </c>
      <c r="E537" s="373">
        <f>SUMPRODUCT($K$2:$BQ$2,$K537:$BQ537)/$J$2</f>
        <v>0.26408712121212119</v>
      </c>
      <c r="F537" s="379">
        <f>SUMPRODUCT($K$2:$BQ$2,$K537:$BQ537)</f>
        <v>69.719</v>
      </c>
      <c r="G537" s="373">
        <f>SUMPRODUCT($K$3:$BQ$3,$K537:$BQ537)/$J$3</f>
        <v>0.31891745379876807</v>
      </c>
      <c r="H537" s="379">
        <f>SUMPRODUCT($K$3:$BQ$3,$K537:$BQ537)</f>
        <v>3106.2560000000012</v>
      </c>
      <c r="I537" s="373">
        <f>CORREL($K$4:$BQ$4,$K537:$BQ537)</f>
        <v>-0.34222990301167294</v>
      </c>
      <c r="J537" s="379">
        <f>$E537/$G537*100</f>
        <v>82.807359103887762</v>
      </c>
      <c r="K537" s="380">
        <f t="array" aca="true" ref="K537">INDEX(KM_PCT,MATCH($A537,'Knowledge - Percentages'!$B:$B,0),'Data - Knowledge'!K$8)/100</f>
        <v>0.439</v>
      </c>
      <c r="L537" s="380">
        <f t="array" aca="true" ref="L537">INDEX(KM_PCT,MATCH($A537,'Knowledge - Percentages'!$B:$B,0),'Data - Knowledge'!L$8)/100</f>
        <v>0.439</v>
      </c>
      <c r="M537" s="380">
        <f t="array" aca="true" ref="M537">INDEX(KM_PCT,MATCH($A537,'Knowledge - Percentages'!$B:$B,0),'Data - Knowledge'!M$8)/100</f>
        <v>0.445</v>
      </c>
      <c r="N537" s="380">
        <f t="array" aca="true" ref="N537">INDEX(KM_PCT,MATCH($A537,'Knowledge - Percentages'!$B:$B,0),'Data - Knowledge'!N$8)/100</f>
        <v>0.35700000000000004</v>
      </c>
      <c r="O537" s="380">
        <f t="array" aca="true" ref="O537">INDEX(KM_PCT,MATCH($A537,'Knowledge - Percentages'!$B:$B,0),'Data - Knowledge'!O$8)/100</f>
        <v>0.361</v>
      </c>
      <c r="P537" s="380">
        <f t="array" aca="true" ref="P537">INDEX(KM_PCT,MATCH($A537,'Knowledge - Percentages'!$B:$B,0),'Data - Knowledge'!P$8)/100</f>
        <v>0.35700000000000004</v>
      </c>
      <c r="Q537" s="380">
        <f t="array" aca="true" ref="Q537">INDEX(KM_PCT,MATCH($A537,'Knowledge - Percentages'!$B:$B,0),'Data - Knowledge'!Q$8)/100</f>
        <v>0.35700000000000004</v>
      </c>
      <c r="R537" s="380">
        <f t="array" aca="true" ref="R537">INDEX(KM_PCT,MATCH($A537,'Knowledge - Percentages'!$B:$B,0),'Data - Knowledge'!R$8)/100</f>
        <v>0.361</v>
      </c>
      <c r="S537" s="380">
        <f t="array" aca="true" ref="S537">INDEX(KM_PCT,MATCH($A537,'Knowledge - Percentages'!$B:$B,0),'Data - Knowledge'!S$8)/100</f>
        <v>0.35700000000000004</v>
      </c>
      <c r="T537" s="380">
        <f t="array" aca="true" ref="T537">INDEX(KM_PCT,MATCH($A537,'Knowledge - Percentages'!$B:$B,0),'Data - Knowledge'!T$8)/100</f>
        <v>0.35700000000000004</v>
      </c>
      <c r="U537" s="380">
        <f t="array" aca="true" ref="U537">INDEX(KM_PCT,MATCH($A537,'Knowledge - Percentages'!$B:$B,0),'Data - Knowledge'!U$8)/100</f>
        <v>0.35700000000000004</v>
      </c>
      <c r="V537" s="380">
        <f t="array" aca="true" ref="V537">INDEX(KM_PCT,MATCH($A537,'Knowledge - Percentages'!$B:$B,0),'Data - Knowledge'!V$8)/100</f>
        <v>0.35700000000000004</v>
      </c>
      <c r="W537" s="380">
        <f t="array" aca="true" ref="W537">INDEX(KM_PCT,MATCH($A537,'Knowledge - Percentages'!$B:$B,0),'Data - Knowledge'!W$8)/100</f>
        <v>0.35700000000000004</v>
      </c>
      <c r="X537" s="380">
        <f t="array" aca="true" ref="X537">INDEX(KM_PCT,MATCH($A537,'Knowledge - Percentages'!$B:$B,0),'Data - Knowledge'!X$8)/100</f>
        <v>0.29600000000000004</v>
      </c>
      <c r="Y537" s="380">
        <f t="array" aca="true" ref="Y537">INDEX(KM_PCT,MATCH($A537,'Knowledge - Percentages'!$B:$B,0),'Data - Knowledge'!Y$8)/100</f>
        <v>0.29600000000000004</v>
      </c>
      <c r="Z537" s="380">
        <f t="array" aca="true" ref="Z537">INDEX(KM_PCT,MATCH($A537,'Knowledge - Percentages'!$B:$B,0),'Data - Knowledge'!Z$8)/100</f>
        <v>0.35200000000000004</v>
      </c>
      <c r="AA537" s="380">
        <f t="array" aca="true" ref="AA537">INDEX(KM_PCT,MATCH($A537,'Knowledge - Percentages'!$B:$B,0),'Data - Knowledge'!AA$8)/100</f>
        <v>0.29600000000000004</v>
      </c>
      <c r="AB537" s="380">
        <f t="array" aca="true" ref="AB537">INDEX(KM_PCT,MATCH($A537,'Knowledge - Percentages'!$B:$B,0),'Data - Knowledge'!AB$8)/100</f>
        <v>0.313</v>
      </c>
      <c r="AC537" s="380">
        <f t="array" aca="true" ref="AC537">INDEX(KM_PCT,MATCH($A537,'Knowledge - Percentages'!$B:$B,0),'Data - Knowledge'!AC$8)/100</f>
        <v>0.29600000000000004</v>
      </c>
      <c r="AD537" s="380">
        <f t="array" aca="true" ref="AD537">INDEX(KM_PCT,MATCH($A537,'Knowledge - Percentages'!$B:$B,0),'Data - Knowledge'!AD$8)/100</f>
        <v>0.26</v>
      </c>
      <c r="AE537" s="380">
        <f t="array" aca="true" ref="AE537">INDEX(KM_PCT,MATCH($A537,'Knowledge - Percentages'!$B:$B,0),'Data - Knowledge'!AE$8)/100</f>
        <v>0.3</v>
      </c>
      <c r="AF537" s="380">
        <f t="array" aca="true" ref="AF537">INDEX(KM_PCT,MATCH($A537,'Knowledge - Percentages'!$B:$B,0),'Data - Knowledge'!AF$8)/100</f>
        <v>0.3</v>
      </c>
      <c r="AG537" s="380">
        <f t="array" aca="true" ref="AG537">INDEX(KM_PCT,MATCH($A537,'Knowledge - Percentages'!$B:$B,0),'Data - Knowledge'!AG$8)/100</f>
        <v>0.3</v>
      </c>
      <c r="AH537" s="380">
        <f t="array" aca="true" ref="AH537">INDEX(KM_PCT,MATCH($A537,'Knowledge - Percentages'!$B:$B,0),'Data - Knowledge'!AH$8)/100</f>
        <v>0.29600000000000004</v>
      </c>
      <c r="AI537" s="380">
        <f t="array" aca="true" ref="AI537">INDEX(KM_PCT,MATCH($A537,'Knowledge - Percentages'!$B:$B,0),'Data - Knowledge'!AI$8)/100</f>
        <v>0.275</v>
      </c>
      <c r="AJ537" s="380">
        <f t="array" aca="true" ref="AJ537">INDEX(KM_PCT,MATCH($A537,'Knowledge - Percentages'!$B:$B,0),'Data - Knowledge'!AJ$8)/100</f>
        <v>0.29600000000000004</v>
      </c>
      <c r="AK537" s="380">
        <f t="array" aca="true" ref="AK537">INDEX(KM_PCT,MATCH($A537,'Knowledge - Percentages'!$B:$B,0),'Data - Knowledge'!AK$8)/100</f>
        <v>0.292</v>
      </c>
      <c r="AL537" s="380">
        <f t="array" aca="true" ref="AL537">INDEX(KM_PCT,MATCH($A537,'Knowledge - Percentages'!$B:$B,0),'Data - Knowledge'!AL$8)/100</f>
        <v>0.293</v>
      </c>
      <c r="AM537" s="380">
        <f t="array" aca="true" ref="AM537">INDEX(KM_PCT,MATCH($A537,'Knowledge - Percentages'!$B:$B,0),'Data - Knowledge'!AM$8)/100</f>
        <v>0.293</v>
      </c>
      <c r="AN537" s="380">
        <f t="array" aca="true" ref="AN537">INDEX(KM_PCT,MATCH($A537,'Knowledge - Percentages'!$B:$B,0),'Data - Knowledge'!AN$8)/100</f>
        <v>0.29600000000000004</v>
      </c>
      <c r="AO537" s="380">
        <f t="array" aca="true" ref="AO537">INDEX(KM_PCT,MATCH($A537,'Knowledge - Percentages'!$B:$B,0),'Data - Knowledge'!AO$8)/100</f>
        <v>0.306</v>
      </c>
      <c r="AP537" s="380">
        <f t="array" aca="true" ref="AP537">INDEX(KM_PCT,MATCH($A537,'Knowledge - Percentages'!$B:$B,0),'Data - Knowledge'!AP$8)/100</f>
        <v>0.29600000000000004</v>
      </c>
      <c r="AQ537" s="380">
        <f t="array" aca="true" ref="AQ537">INDEX(KM_PCT,MATCH($A537,'Knowledge - Percentages'!$B:$B,0),'Data - Knowledge'!AQ$8)/100</f>
        <v>0.29600000000000004</v>
      </c>
      <c r="AR537" s="380">
        <f t="array" aca="true" ref="AR537">INDEX(KM_PCT,MATCH($A537,'Knowledge - Percentages'!$B:$B,0),'Data - Knowledge'!AR$8)/100</f>
        <v>0.255</v>
      </c>
      <c r="AS537" s="380">
        <f t="array" aca="true" ref="AS537">INDEX(KM_PCT,MATCH($A537,'Knowledge - Percentages'!$B:$B,0),'Data - Knowledge'!AS$8)/100</f>
        <v>0.316</v>
      </c>
      <c r="AT537" s="380">
        <f t="array" aca="true" ref="AT537">INDEX(KM_PCT,MATCH($A537,'Knowledge - Percentages'!$B:$B,0),'Data - Knowledge'!AT$8)/100</f>
        <v>0.267</v>
      </c>
      <c r="AU537" s="380">
        <f t="array" aca="true" ref="AU537">INDEX(KM_PCT,MATCH($A537,'Knowledge - Percentages'!$B:$B,0),'Data - Knowledge'!AU$8)/100</f>
        <v>0.267</v>
      </c>
      <c r="AV537" s="380">
        <f t="array" aca="true" ref="AV537">INDEX(KM_PCT,MATCH($A537,'Knowledge - Percentages'!$B:$B,0),'Data - Knowledge'!AV$8)/100</f>
        <v>0.267</v>
      </c>
      <c r="AW537" s="380">
        <f t="array" aca="true" ref="AW537">INDEX(KM_PCT,MATCH($A537,'Knowledge - Percentages'!$B:$B,0),'Data - Knowledge'!AW$8)/100</f>
        <v>0.267</v>
      </c>
      <c r="AX537" s="380">
        <f t="array" aca="true" ref="AX537">INDEX(KM_PCT,MATCH($A537,'Knowledge - Percentages'!$B:$B,0),'Data - Knowledge'!AX$8)/100</f>
        <v>0.22399999999999998</v>
      </c>
      <c r="AY537" s="380">
        <f t="array" aca="true" ref="AY537">INDEX(KM_PCT,MATCH($A537,'Knowledge - Percentages'!$B:$B,0),'Data - Knowledge'!AY$8)/100</f>
        <v>0.254</v>
      </c>
      <c r="AZ537" s="380">
        <f t="array" aca="true" ref="AZ537">INDEX(KM_PCT,MATCH($A537,'Knowledge - Percentages'!$B:$B,0),'Data - Knowledge'!AZ$8)/100</f>
        <v>0.267</v>
      </c>
      <c r="BA537" s="380">
        <f t="array" aca="true" ref="BA537">INDEX(KM_PCT,MATCH($A537,'Knowledge - Percentages'!$B:$B,0),'Data - Knowledge'!BA$8)/100</f>
        <v>0.267</v>
      </c>
      <c r="BB537" s="380">
        <f t="array" aca="true" ref="BB537">INDEX(KM_PCT,MATCH($A537,'Knowledge - Percentages'!$B:$B,0),'Data - Knowledge'!BB$8)/100</f>
        <v>0.267</v>
      </c>
      <c r="BC537" s="380">
        <f t="array" aca="true" ref="BC537">INDEX(KM_PCT,MATCH($A537,'Knowledge - Percentages'!$B:$B,0),'Data - Knowledge'!BC$8)/100</f>
        <v>0.22899999999999998</v>
      </c>
      <c r="BD537" s="380">
        <f t="array" aca="true" ref="BD537">INDEX(KM_PCT,MATCH($A537,'Knowledge - Percentages'!$B:$B,0),'Data - Knowledge'!BD$8)/100</f>
        <v>0.267</v>
      </c>
      <c r="BE537" s="380">
        <f t="array" aca="true" ref="BE537">INDEX(KM_PCT,MATCH($A537,'Knowledge - Percentages'!$B:$B,0),'Data - Knowledge'!BE$8)/100</f>
        <v>0.267</v>
      </c>
      <c r="BF537" s="380">
        <f t="array" aca="true" ref="BF537">INDEX(KM_PCT,MATCH($A537,'Knowledge - Percentages'!$B:$B,0),'Data - Knowledge'!BF$8)/100</f>
        <v>0.267</v>
      </c>
      <c r="BG537" s="380">
        <f t="array" aca="true" ref="BG537">INDEX(KM_PCT,MATCH($A537,'Knowledge - Percentages'!$B:$B,0),'Data - Knowledge'!BG$8)/100</f>
        <v>0.27399999999999997</v>
      </c>
      <c r="BH537" s="380">
        <f t="array" aca="true" ref="BH537">INDEX(KM_PCT,MATCH($A537,'Knowledge - Percentages'!$B:$B,0),'Data - Knowledge'!BH$8)/100</f>
        <v>0.281</v>
      </c>
      <c r="BI537" s="380">
        <f t="array" aca="true" ref="BI537">INDEX(KM_PCT,MATCH($A537,'Knowledge - Percentages'!$B:$B,0),'Data - Knowledge'!BI$8)/100</f>
        <v>0.272</v>
      </c>
      <c r="BJ537" s="380">
        <f t="array" aca="true" ref="BJ537">INDEX(KM_PCT,MATCH($A537,'Knowledge - Percentages'!$B:$B,0),'Data - Knowledge'!BJ$8)/100</f>
        <v>0.23</v>
      </c>
      <c r="BK537" s="380">
        <f t="array" aca="true" ref="BK537">INDEX(KM_PCT,MATCH($A537,'Knowledge - Percentages'!$B:$B,0),'Data - Knowledge'!BK$8)/100</f>
        <v>0.242</v>
      </c>
      <c r="BL537" s="380">
        <f t="array" aca="true" ref="BL537">INDEX(KM_PCT,MATCH($A537,'Knowledge - Percentages'!$B:$B,0),'Data - Knowledge'!BL$8)/100</f>
        <v>0.242</v>
      </c>
      <c r="BM537" s="380">
        <f t="array" aca="true" ref="BM537">INDEX(KM_PCT,MATCH($A537,'Knowledge - Percentages'!$B:$B,0),'Data - Knowledge'!BM$8)/100</f>
        <v>0.261</v>
      </c>
      <c r="BN537" s="380">
        <f t="array" aca="true" ref="BN537">INDEX(KM_PCT,MATCH($A537,'Knowledge - Percentages'!$B:$B,0),'Data - Knowledge'!BN$8)/100</f>
        <v>0.228</v>
      </c>
      <c r="BO537" s="380">
        <f t="array" aca="true" ref="BO537">INDEX(KM_PCT,MATCH($A537,'Knowledge - Percentages'!$B:$B,0),'Data - Knowledge'!BO$8)/100</f>
        <v>0.251</v>
      </c>
      <c r="BP537" s="380">
        <f t="array" aca="true" ref="BP537">INDEX(KM_PCT,MATCH($A537,'Knowledge - Percentages'!$B:$B,0),'Data - Knowledge'!BP$8)/100</f>
        <v>0.251</v>
      </c>
      <c r="BQ537" s="380">
        <f t="array" aca="true" ref="BQ537">INDEX(KM_PCT,MATCH($A537,'Knowledge - Percentages'!$B:$B,0),'Data - Knowledge'!BQ$8)/100</f>
        <v>0.251</v>
      </c>
    </row>
    <row r="538" spans="1:69">
      <c r="A538" t="s">
        <v>1593</v>
      </c>
      <c r="B538" t="s">
        <v>1576</v>
      </c>
      <c r="C538" t="s">
        <v>1577</v>
      </c>
      <c r="D538" t="s">
        <v>1594</v>
      </c>
      <c r="E538" s="373">
        <f>SUMPRODUCT($K$2:$BQ$2,$K538:$BQ538)/$J$2</f>
        <v>0.23790530303030302</v>
      </c>
      <c r="F538" s="379">
        <f>SUMPRODUCT($K$2:$BQ$2,$K538:$BQ538)</f>
        <v>62.806999999999995</v>
      </c>
      <c r="G538" s="373">
        <f>SUMPRODUCT($K$3:$BQ$3,$K538:$BQ538)/$J$3</f>
        <v>0.23526016427104729</v>
      </c>
      <c r="H538" s="379">
        <f>SUMPRODUCT($K$3:$BQ$3,$K538:$BQ538)</f>
        <v>2291.4340000000007</v>
      </c>
      <c r="I538" s="373">
        <f>CORREL($K$4:$BQ$4,$K538:$BQ538)</f>
        <v>0.20444527438982288</v>
      </c>
      <c r="J538" s="379">
        <f>$E538/$G538*100</f>
        <v>101.12434621792077</v>
      </c>
      <c r="K538" s="380">
        <f t="array" aca="true" ref="K538">INDEX(KM_PCT,MATCH($A538,'Knowledge - Percentages'!$B:$B,0),'Data - Knowledge'!K$8)/100</f>
        <v>0.212</v>
      </c>
      <c r="L538" s="380">
        <f t="array" aca="true" ref="L538">INDEX(KM_PCT,MATCH($A538,'Knowledge - Percentages'!$B:$B,0),'Data - Knowledge'!L$8)/100</f>
        <v>0.21</v>
      </c>
      <c r="M538" s="380">
        <f t="array" aca="true" ref="M538">INDEX(KM_PCT,MATCH($A538,'Knowledge - Percentages'!$B:$B,0),'Data - Knowledge'!M$8)/100</f>
        <v>0.212</v>
      </c>
      <c r="N538" s="380">
        <f t="array" aca="true" ref="N538">INDEX(KM_PCT,MATCH($A538,'Knowledge - Percentages'!$B:$B,0),'Data - Knowledge'!N$8)/100</f>
        <v>0.21</v>
      </c>
      <c r="O538" s="380">
        <f t="array" aca="true" ref="O538">INDEX(KM_PCT,MATCH($A538,'Knowledge - Percentages'!$B:$B,0),'Data - Knowledge'!O$8)/100</f>
        <v>0.22699999999999998</v>
      </c>
      <c r="P538" s="380">
        <f t="array" aca="true" ref="P538">INDEX(KM_PCT,MATCH($A538,'Knowledge - Percentages'!$B:$B,0),'Data - Knowledge'!P$8)/100</f>
        <v>0.23600000000000002</v>
      </c>
      <c r="Q538" s="380">
        <f t="array" aca="true" ref="Q538">INDEX(KM_PCT,MATCH($A538,'Knowledge - Percentages'!$B:$B,0),'Data - Knowledge'!Q$8)/100</f>
        <v>0.22699999999999998</v>
      </c>
      <c r="R538" s="380">
        <f t="array" aca="true" ref="R538">INDEX(KM_PCT,MATCH($A538,'Knowledge - Percentages'!$B:$B,0),'Data - Knowledge'!R$8)/100</f>
        <v>0.21600000000000003</v>
      </c>
      <c r="S538" s="380">
        <f t="array" aca="true" ref="S538">INDEX(KM_PCT,MATCH($A538,'Knowledge - Percentages'!$B:$B,0),'Data - Knowledge'!S$8)/100</f>
        <v>0.22699999999999998</v>
      </c>
      <c r="T538" s="380">
        <f t="array" aca="true" ref="T538">INDEX(KM_PCT,MATCH($A538,'Knowledge - Percentages'!$B:$B,0),'Data - Knowledge'!T$8)/100</f>
        <v>0.248</v>
      </c>
      <c r="U538" s="380">
        <f t="array" aca="true" ref="U538">INDEX(KM_PCT,MATCH($A538,'Knowledge - Percentages'!$B:$B,0),'Data - Knowledge'!U$8)/100</f>
        <v>0.248</v>
      </c>
      <c r="V538" s="380">
        <f t="array" aca="true" ref="V538">INDEX(KM_PCT,MATCH($A538,'Knowledge - Percentages'!$B:$B,0),'Data - Knowledge'!V$8)/100</f>
        <v>0.248</v>
      </c>
      <c r="W538" s="380">
        <f t="array" aca="true" ref="W538">INDEX(KM_PCT,MATCH($A538,'Knowledge - Percentages'!$B:$B,0),'Data - Knowledge'!W$8)/100</f>
        <v>0.248</v>
      </c>
      <c r="X538" s="380">
        <f t="array" aca="true" ref="X538">INDEX(KM_PCT,MATCH($A538,'Knowledge - Percentages'!$B:$B,0),'Data - Knowledge'!X$8)/100</f>
        <v>0.161</v>
      </c>
      <c r="Y538" s="380">
        <f t="array" aca="true" ref="Y538">INDEX(KM_PCT,MATCH($A538,'Knowledge - Percentages'!$B:$B,0),'Data - Knowledge'!Y$8)/100</f>
        <v>0.125</v>
      </c>
      <c r="Z538" s="380">
        <f t="array" aca="true" ref="Z538">INDEX(KM_PCT,MATCH($A538,'Knowledge - Percentages'!$B:$B,0),'Data - Knowledge'!Z$8)/100</f>
        <v>0.17600000000000002</v>
      </c>
      <c r="AA538" s="380">
        <f t="array" aca="true" ref="AA538">INDEX(KM_PCT,MATCH($A538,'Knowledge - Percentages'!$B:$B,0),'Data - Knowledge'!AA$8)/100</f>
        <v>0.161</v>
      </c>
      <c r="AB538" s="380">
        <f t="array" aca="true" ref="AB538">INDEX(KM_PCT,MATCH($A538,'Knowledge - Percentages'!$B:$B,0),'Data - Knowledge'!AB$8)/100</f>
        <v>0.162</v>
      </c>
      <c r="AC538" s="380">
        <f t="array" aca="true" ref="AC538">INDEX(KM_PCT,MATCH($A538,'Knowledge - Percentages'!$B:$B,0),'Data - Knowledge'!AC$8)/100</f>
        <v>0.142</v>
      </c>
      <c r="AD538" s="380">
        <f t="array" aca="true" ref="AD538">INDEX(KM_PCT,MATCH($A538,'Knowledge - Percentages'!$B:$B,0),'Data - Knowledge'!AD$8)/100</f>
        <v>0.151</v>
      </c>
      <c r="AE538" s="380">
        <f t="array" aca="true" ref="AE538">INDEX(KM_PCT,MATCH($A538,'Knowledge - Percentages'!$B:$B,0),'Data - Knowledge'!AE$8)/100</f>
        <v>0.248</v>
      </c>
      <c r="AF538" s="380">
        <f t="array" aca="true" ref="AF538">INDEX(KM_PCT,MATCH($A538,'Knowledge - Percentages'!$B:$B,0),'Data - Knowledge'!AF$8)/100</f>
        <v>0.282</v>
      </c>
      <c r="AG538" s="380">
        <f t="array" aca="true" ref="AG538">INDEX(KM_PCT,MATCH($A538,'Knowledge - Percentages'!$B:$B,0),'Data - Knowledge'!AG$8)/100</f>
        <v>0.248</v>
      </c>
      <c r="AH538" s="380">
        <f t="array" aca="true" ref="AH538">INDEX(KM_PCT,MATCH($A538,'Knowledge - Percentages'!$B:$B,0),'Data - Knowledge'!AH$8)/100</f>
        <v>0.23600000000000002</v>
      </c>
      <c r="AI538" s="380">
        <f t="array" aca="true" ref="AI538">INDEX(KM_PCT,MATCH($A538,'Knowledge - Percentages'!$B:$B,0),'Data - Knowledge'!AI$8)/100</f>
        <v>0.20199999999999999</v>
      </c>
      <c r="AJ538" s="380">
        <f t="array" aca="true" ref="AJ538">INDEX(KM_PCT,MATCH($A538,'Knowledge - Percentages'!$B:$B,0),'Data - Knowledge'!AJ$8)/100</f>
        <v>0.23600000000000002</v>
      </c>
      <c r="AK538" s="380">
        <f t="array" aca="true" ref="AK538">INDEX(KM_PCT,MATCH($A538,'Knowledge - Percentages'!$B:$B,0),'Data - Knowledge'!AK$8)/100</f>
        <v>0.248</v>
      </c>
      <c r="AL538" s="380">
        <f t="array" aca="true" ref="AL538">INDEX(KM_PCT,MATCH($A538,'Knowledge - Percentages'!$B:$B,0),'Data - Knowledge'!AL$8)/100</f>
        <v>0.248</v>
      </c>
      <c r="AM538" s="380">
        <f t="array" aca="true" ref="AM538">INDEX(KM_PCT,MATCH($A538,'Knowledge - Percentages'!$B:$B,0),'Data - Knowledge'!AM$8)/100</f>
        <v>0.258</v>
      </c>
      <c r="AN538" s="380">
        <f t="array" aca="true" ref="AN538">INDEX(KM_PCT,MATCH($A538,'Knowledge - Percentages'!$B:$B,0),'Data - Knowledge'!AN$8)/100</f>
        <v>0.262</v>
      </c>
      <c r="AO538" s="380">
        <f t="array" aca="true" ref="AO538">INDEX(KM_PCT,MATCH($A538,'Knowledge - Percentages'!$B:$B,0),'Data - Knowledge'!AO$8)/100</f>
        <v>0.261</v>
      </c>
      <c r="AP538" s="380">
        <f t="array" aca="true" ref="AP538">INDEX(KM_PCT,MATCH($A538,'Knowledge - Percentages'!$B:$B,0),'Data - Knowledge'!AP$8)/100</f>
        <v>0.245</v>
      </c>
      <c r="AQ538" s="380">
        <f t="array" aca="true" ref="AQ538">INDEX(KM_PCT,MATCH($A538,'Knowledge - Percentages'!$B:$B,0),'Data - Knowledge'!AQ$8)/100</f>
        <v>0.245</v>
      </c>
      <c r="AR538" s="380">
        <f t="array" aca="true" ref="AR538">INDEX(KM_PCT,MATCH($A538,'Knowledge - Percentages'!$B:$B,0),'Data - Knowledge'!AR$8)/100</f>
        <v>0.158</v>
      </c>
      <c r="AS538" s="380">
        <f t="array" aca="true" ref="AS538">INDEX(KM_PCT,MATCH($A538,'Knowledge - Percentages'!$B:$B,0),'Data - Knowledge'!AS$8)/100</f>
        <v>0.158</v>
      </c>
      <c r="AT538" s="380">
        <f t="array" aca="true" ref="AT538">INDEX(KM_PCT,MATCH($A538,'Knowledge - Percentages'!$B:$B,0),'Data - Knowledge'!AT$8)/100</f>
        <v>0.158</v>
      </c>
      <c r="AU538" s="380">
        <f t="array" aca="true" ref="AU538">INDEX(KM_PCT,MATCH($A538,'Knowledge - Percentages'!$B:$B,0),'Data - Knowledge'!AU$8)/100</f>
        <v>0.24</v>
      </c>
      <c r="AV538" s="380">
        <f t="array" aca="true" ref="AV538">INDEX(KM_PCT,MATCH($A538,'Knowledge - Percentages'!$B:$B,0),'Data - Knowledge'!AV$8)/100</f>
        <v>0.263</v>
      </c>
      <c r="AW538" s="380">
        <f t="array" aca="true" ref="AW538">INDEX(KM_PCT,MATCH($A538,'Knowledge - Percentages'!$B:$B,0),'Data - Knowledge'!AW$8)/100</f>
        <v>0.24</v>
      </c>
      <c r="AX538" s="380">
        <f t="array" aca="true" ref="AX538">INDEX(KM_PCT,MATCH($A538,'Knowledge - Percentages'!$B:$B,0),'Data - Knowledge'!AX$8)/100</f>
        <v>0.17800000000000002</v>
      </c>
      <c r="AY538" s="380">
        <f t="array" aca="true" ref="AY538">INDEX(KM_PCT,MATCH($A538,'Knowledge - Percentages'!$B:$B,0),'Data - Knowledge'!AY$8)/100</f>
        <v>0.24</v>
      </c>
      <c r="AZ538" s="380">
        <f t="array" aca="true" ref="AZ538">INDEX(KM_PCT,MATCH($A538,'Knowledge - Percentages'!$B:$B,0),'Data - Knowledge'!AZ$8)/100</f>
        <v>0.24</v>
      </c>
      <c r="BA538" s="380">
        <f t="array" aca="true" ref="BA538">INDEX(KM_PCT,MATCH($A538,'Knowledge - Percentages'!$B:$B,0),'Data - Knowledge'!BA$8)/100</f>
        <v>0.24</v>
      </c>
      <c r="BB538" s="380">
        <f t="array" aca="true" ref="BB538">INDEX(KM_PCT,MATCH($A538,'Knowledge - Percentages'!$B:$B,0),'Data - Knowledge'!BB$8)/100</f>
        <v>0.24</v>
      </c>
      <c r="BC538" s="380">
        <f t="array" aca="true" ref="BC538">INDEX(KM_PCT,MATCH($A538,'Knowledge - Percentages'!$B:$B,0),'Data - Knowledge'!BC$8)/100</f>
        <v>0.27899999999999997</v>
      </c>
      <c r="BD538" s="380">
        <f t="array" aca="true" ref="BD538">INDEX(KM_PCT,MATCH($A538,'Knowledge - Percentages'!$B:$B,0),'Data - Knowledge'!BD$8)/100</f>
        <v>0.27899999999999997</v>
      </c>
      <c r="BE538" s="380">
        <f t="array" aca="true" ref="BE538">INDEX(KM_PCT,MATCH($A538,'Knowledge - Percentages'!$B:$B,0),'Data - Knowledge'!BE$8)/100</f>
        <v>0.292</v>
      </c>
      <c r="BF538" s="380">
        <f t="array" aca="true" ref="BF538">INDEX(KM_PCT,MATCH($A538,'Knowledge - Percentages'!$B:$B,0),'Data - Knowledge'!BF$8)/100</f>
        <v>0.27899999999999997</v>
      </c>
      <c r="BG538" s="380">
        <f t="array" aca="true" ref="BG538">INDEX(KM_PCT,MATCH($A538,'Knowledge - Percentages'!$B:$B,0),'Data - Knowledge'!BG$8)/100</f>
        <v>0.239</v>
      </c>
      <c r="BH538" s="380">
        <f t="array" aca="true" ref="BH538">INDEX(KM_PCT,MATCH($A538,'Knowledge - Percentages'!$B:$B,0),'Data - Knowledge'!BH$8)/100</f>
        <v>0.239</v>
      </c>
      <c r="BI538" s="380">
        <f t="array" aca="true" ref="BI538">INDEX(KM_PCT,MATCH($A538,'Knowledge - Percentages'!$B:$B,0),'Data - Knowledge'!BI$8)/100</f>
        <v>0.24100000000000002</v>
      </c>
      <c r="BJ538" s="380">
        <f t="array" aca="true" ref="BJ538">INDEX(KM_PCT,MATCH($A538,'Knowledge - Percentages'!$B:$B,0),'Data - Knowledge'!BJ$8)/100</f>
        <v>0.207</v>
      </c>
      <c r="BK538" s="380">
        <f t="array" aca="true" ref="BK538">INDEX(KM_PCT,MATCH($A538,'Knowledge - Percentages'!$B:$B,0),'Data - Knowledge'!BK$8)/100</f>
        <v>0.207</v>
      </c>
      <c r="BL538" s="380">
        <f t="array" aca="true" ref="BL538">INDEX(KM_PCT,MATCH($A538,'Knowledge - Percentages'!$B:$B,0),'Data - Knowledge'!BL$8)/100</f>
        <v>0.135</v>
      </c>
      <c r="BM538" s="380">
        <f t="array" aca="true" ref="BM538">INDEX(KM_PCT,MATCH($A538,'Knowledge - Percentages'!$B:$B,0),'Data - Knowledge'!BM$8)/100</f>
        <v>0.156</v>
      </c>
      <c r="BN538" s="380">
        <f t="array" aca="true" ref="BN538">INDEX(KM_PCT,MATCH($A538,'Knowledge - Percentages'!$B:$B,0),'Data - Knowledge'!BN$8)/100</f>
        <v>0.21899999999999997</v>
      </c>
      <c r="BO538" s="380">
        <f t="array" aca="true" ref="BO538">INDEX(KM_PCT,MATCH($A538,'Knowledge - Percentages'!$B:$B,0),'Data - Knowledge'!BO$8)/100</f>
        <v>0.231</v>
      </c>
      <c r="BP538" s="380">
        <f t="array" aca="true" ref="BP538">INDEX(KM_PCT,MATCH($A538,'Knowledge - Percentages'!$B:$B,0),'Data - Knowledge'!BP$8)/100</f>
        <v>0.231</v>
      </c>
      <c r="BQ538" s="380">
        <f t="array" aca="true" ref="BQ538">INDEX(KM_PCT,MATCH($A538,'Knowledge - Percentages'!$B:$B,0),'Data - Knowledge'!BQ$8)/100</f>
        <v>0.231</v>
      </c>
    </row>
    <row r="539" spans="1:69">
      <c r="A539" t="s">
        <v>1595</v>
      </c>
      <c r="B539" t="s">
        <v>1576</v>
      </c>
      <c r="C539" t="s">
        <v>1596</v>
      </c>
      <c r="D539" t="s">
        <v>1597</v>
      </c>
      <c r="E539" s="373">
        <f>SUMPRODUCT($K$2:$BQ$2,$K539:$BQ539)/$J$2</f>
        <v>0.12192803030303027</v>
      </c>
      <c r="F539" s="379">
        <f>SUMPRODUCT($K$2:$BQ$2,$K539:$BQ539)</f>
        <v>32.188999999999993</v>
      </c>
      <c r="G539" s="373">
        <f>SUMPRODUCT($K$3:$BQ$3,$K539:$BQ539)/$J$3</f>
        <v>0.086139835728952785</v>
      </c>
      <c r="H539" s="379">
        <f>SUMPRODUCT($K$3:$BQ$3,$K539:$BQ539)</f>
        <v>839.00200000000007</v>
      </c>
      <c r="I539" s="373">
        <f>CORREL($K$4:$BQ$4,$K539:$BQ539)</f>
        <v>0.2773739604153575</v>
      </c>
      <c r="J539" s="379">
        <f>$E539/$G539*100</f>
        <v>141.5466250559015</v>
      </c>
      <c r="K539" s="380">
        <f t="array" aca="true" ref="K539">INDEX(KM_PCT,MATCH($A539,'Knowledge - Percentages'!$B:$B,0),'Data - Knowledge'!K$8)/100</f>
        <v>0.076</v>
      </c>
      <c r="L539" s="380">
        <f t="array" aca="true" ref="L539">INDEX(KM_PCT,MATCH($A539,'Knowledge - Percentages'!$B:$B,0),'Data - Knowledge'!L$8)/100</f>
        <v>0.076</v>
      </c>
      <c r="M539" s="380">
        <f t="array" aca="true" ref="M539">INDEX(KM_PCT,MATCH($A539,'Knowledge - Percentages'!$B:$B,0),'Data - Knowledge'!M$8)/100</f>
        <v>0.076</v>
      </c>
      <c r="N539" s="380">
        <f t="array" aca="true" ref="N539">INDEX(KM_PCT,MATCH($A539,'Knowledge - Percentages'!$B:$B,0),'Data - Knowledge'!N$8)/100</f>
        <v>0.076</v>
      </c>
      <c r="O539" s="380">
        <f t="array" aca="true" ref="O539">INDEX(KM_PCT,MATCH($A539,'Knowledge - Percentages'!$B:$B,0),'Data - Knowledge'!O$8)/100</f>
        <v>0.062</v>
      </c>
      <c r="P539" s="380">
        <f t="array" aca="true" ref="P539">INDEX(KM_PCT,MATCH($A539,'Knowledge - Percentages'!$B:$B,0),'Data - Knowledge'!P$8)/100</f>
        <v>0.076</v>
      </c>
      <c r="Q539" s="380">
        <f t="array" aca="true" ref="Q539">INDEX(KM_PCT,MATCH($A539,'Knowledge - Percentages'!$B:$B,0),'Data - Knowledge'!Q$8)/100</f>
        <v>0.076</v>
      </c>
      <c r="R539" s="380">
        <f t="array" aca="true" ref="R539">INDEX(KM_PCT,MATCH($A539,'Knowledge - Percentages'!$B:$B,0),'Data - Knowledge'!R$8)/100</f>
        <v>0.09</v>
      </c>
      <c r="S539" s="380">
        <f t="array" aca="true" ref="S539">INDEX(KM_PCT,MATCH($A539,'Knowledge - Percentages'!$B:$B,0),'Data - Knowledge'!S$8)/100</f>
        <v>0.073</v>
      </c>
      <c r="T539" s="380">
        <f t="array" aca="true" ref="T539">INDEX(KM_PCT,MATCH($A539,'Knowledge - Percentages'!$B:$B,0),'Data - Knowledge'!T$8)/100</f>
        <v>0.067</v>
      </c>
      <c r="U539" s="380">
        <f t="array" aca="true" ref="U539">INDEX(KM_PCT,MATCH($A539,'Knowledge - Percentages'!$B:$B,0),'Data - Knowledge'!U$8)/100</f>
        <v>0.084</v>
      </c>
      <c r="V539" s="380">
        <f t="array" aca="true" ref="V539">INDEX(KM_PCT,MATCH($A539,'Knowledge - Percentages'!$B:$B,0),'Data - Knowledge'!V$8)/100</f>
        <v>0.076</v>
      </c>
      <c r="W539" s="380">
        <f t="array" aca="true" ref="W539">INDEX(KM_PCT,MATCH($A539,'Knowledge - Percentages'!$B:$B,0),'Data - Knowledge'!W$8)/100</f>
        <v>0.07400000000000001</v>
      </c>
      <c r="X539" s="380">
        <f t="array" aca="true" ref="X539">INDEX(KM_PCT,MATCH($A539,'Knowledge - Percentages'!$B:$B,0),'Data - Knowledge'!X$8)/100</f>
        <v>0.071</v>
      </c>
      <c r="Y539" s="380">
        <f t="array" aca="true" ref="Y539">INDEX(KM_PCT,MATCH($A539,'Knowledge - Percentages'!$B:$B,0),'Data - Knowledge'!Y$8)/100</f>
        <v>0.079</v>
      </c>
      <c r="Z539" s="380">
        <f t="array" aca="true" ref="Z539">INDEX(KM_PCT,MATCH($A539,'Knowledge - Percentages'!$B:$B,0),'Data - Knowledge'!Z$8)/100</f>
        <v>0.079</v>
      </c>
      <c r="AA539" s="380">
        <f t="array" aca="true" ref="AA539">INDEX(KM_PCT,MATCH($A539,'Knowledge - Percentages'!$B:$B,0),'Data - Knowledge'!AA$8)/100</f>
        <v>0.079</v>
      </c>
      <c r="AB539" s="380">
        <f t="array" aca="true" ref="AB539">INDEX(KM_PCT,MATCH($A539,'Knowledge - Percentages'!$B:$B,0),'Data - Knowledge'!AB$8)/100</f>
        <v>0.079</v>
      </c>
      <c r="AC539" s="380">
        <f t="array" aca="true" ref="AC539">INDEX(KM_PCT,MATCH($A539,'Knowledge - Percentages'!$B:$B,0),'Data - Knowledge'!AC$8)/100</f>
        <v>0.079</v>
      </c>
      <c r="AD539" s="380">
        <f t="array" aca="true" ref="AD539">INDEX(KM_PCT,MATCH($A539,'Knowledge - Percentages'!$B:$B,0),'Data - Knowledge'!AD$8)/100</f>
        <v>0.08199999999999999</v>
      </c>
      <c r="AE539" s="380">
        <f t="array" aca="true" ref="AE539">INDEX(KM_PCT,MATCH($A539,'Knowledge - Percentages'!$B:$B,0),'Data - Knowledge'!AE$8)/100</f>
        <v>0.057999999999999996</v>
      </c>
      <c r="AF539" s="380">
        <f t="array" aca="true" ref="AF539">INDEX(KM_PCT,MATCH($A539,'Knowledge - Percentages'!$B:$B,0),'Data - Knowledge'!AF$8)/100</f>
        <v>0.071</v>
      </c>
      <c r="AG539" s="380">
        <f t="array" aca="true" ref="AG539">INDEX(KM_PCT,MATCH($A539,'Knowledge - Percentages'!$B:$B,0),'Data - Knowledge'!AG$8)/100</f>
        <v>0.071</v>
      </c>
      <c r="AH539" s="380">
        <f t="array" aca="true" ref="AH539">INDEX(KM_PCT,MATCH($A539,'Knowledge - Percentages'!$B:$B,0),'Data - Knowledge'!AH$8)/100</f>
        <v>0.091</v>
      </c>
      <c r="AI539" s="380">
        <f t="array" aca="true" ref="AI539">INDEX(KM_PCT,MATCH($A539,'Knowledge - Percentages'!$B:$B,0),'Data - Knowledge'!AI$8)/100</f>
        <v>0.204</v>
      </c>
      <c r="AJ539" s="380">
        <f t="array" aca="true" ref="AJ539">INDEX(KM_PCT,MATCH($A539,'Knowledge - Percentages'!$B:$B,0),'Data - Knowledge'!AJ$8)/100</f>
        <v>0.078</v>
      </c>
      <c r="AK539" s="380">
        <f t="array" aca="true" ref="AK539">INDEX(KM_PCT,MATCH($A539,'Knowledge - Percentages'!$B:$B,0),'Data - Knowledge'!AK$8)/100</f>
        <v>0.11199999999999999</v>
      </c>
      <c r="AL539" s="380">
        <f t="array" aca="true" ref="AL539">INDEX(KM_PCT,MATCH($A539,'Knowledge - Percentages'!$B:$B,0),'Data - Knowledge'!AL$8)/100</f>
        <v>0.15</v>
      </c>
      <c r="AM539" s="380">
        <f t="array" aca="true" ref="AM539">INDEX(KM_PCT,MATCH($A539,'Knowledge - Percentages'!$B:$B,0),'Data - Knowledge'!AM$8)/100</f>
        <v>0.10400000000000001</v>
      </c>
      <c r="AN539" s="380">
        <f t="array" aca="true" ref="AN539">INDEX(KM_PCT,MATCH($A539,'Knowledge - Percentages'!$B:$B,0),'Data - Knowledge'!AN$8)/100</f>
        <v>0.088000000000000009</v>
      </c>
      <c r="AO539" s="380">
        <f t="array" aca="true" ref="AO539">INDEX(KM_PCT,MATCH($A539,'Knowledge - Percentages'!$B:$B,0),'Data - Knowledge'!AO$8)/100</f>
        <v>0.042</v>
      </c>
      <c r="AP539" s="380">
        <f t="array" aca="true" ref="AP539">INDEX(KM_PCT,MATCH($A539,'Knowledge - Percentages'!$B:$B,0),'Data - Knowledge'!AP$8)/100</f>
        <v>0.085</v>
      </c>
      <c r="AQ539" s="380">
        <f t="array" aca="true" ref="AQ539">INDEX(KM_PCT,MATCH($A539,'Knowledge - Percentages'!$B:$B,0),'Data - Knowledge'!AQ$8)/100</f>
        <v>0.085</v>
      </c>
      <c r="AR539" s="380">
        <f t="array" aca="true" ref="AR539">INDEX(KM_PCT,MATCH($A539,'Knowledge - Percentages'!$B:$B,0),'Data - Knowledge'!AR$8)/100</f>
        <v>0.08</v>
      </c>
      <c r="AS539" s="380">
        <f t="array" aca="true" ref="AS539">INDEX(KM_PCT,MATCH($A539,'Knowledge - Percentages'!$B:$B,0),'Data - Knowledge'!AS$8)/100</f>
        <v>0.073</v>
      </c>
      <c r="AT539" s="380">
        <f t="array" aca="true" ref="AT539">INDEX(KM_PCT,MATCH($A539,'Knowledge - Percentages'!$B:$B,0),'Data - Knowledge'!AT$8)/100</f>
        <v>0.132</v>
      </c>
      <c r="AU539" s="380">
        <f t="array" aca="true" ref="AU539">INDEX(KM_PCT,MATCH($A539,'Knowledge - Percentages'!$B:$B,0),'Data - Knowledge'!AU$8)/100</f>
        <v>0.113</v>
      </c>
      <c r="AV539" s="380">
        <f t="array" aca="true" ref="AV539">INDEX(KM_PCT,MATCH($A539,'Knowledge - Percentages'!$B:$B,0),'Data - Knowledge'!AV$8)/100</f>
        <v>0.096</v>
      </c>
      <c r="AW539" s="380">
        <f t="array" aca="true" ref="AW539">INDEX(KM_PCT,MATCH($A539,'Knowledge - Percentages'!$B:$B,0),'Data - Knowledge'!AW$8)/100</f>
        <v>0.099</v>
      </c>
      <c r="AX539" s="380">
        <f t="array" aca="true" ref="AX539">INDEX(KM_PCT,MATCH($A539,'Knowledge - Percentages'!$B:$B,0),'Data - Knowledge'!AX$8)/100</f>
        <v>0.201</v>
      </c>
      <c r="AY539" s="380">
        <f t="array" aca="true" ref="AY539">INDEX(KM_PCT,MATCH($A539,'Knowledge - Percentages'!$B:$B,0),'Data - Knowledge'!AY$8)/100</f>
        <v>0.113</v>
      </c>
      <c r="AZ539" s="380">
        <f t="array" aca="true" ref="AZ539">INDEX(KM_PCT,MATCH($A539,'Knowledge - Percentages'!$B:$B,0),'Data - Knowledge'!AZ$8)/100</f>
        <v>0.113</v>
      </c>
      <c r="BA539" s="380">
        <f t="array" aca="true" ref="BA539">INDEX(KM_PCT,MATCH($A539,'Knowledge - Percentages'!$B:$B,0),'Data - Knowledge'!BA$8)/100</f>
        <v>0.124</v>
      </c>
      <c r="BB539" s="380">
        <f t="array" aca="true" ref="BB539">INDEX(KM_PCT,MATCH($A539,'Knowledge - Percentages'!$B:$B,0),'Data - Knowledge'!BB$8)/100</f>
        <v>0.113</v>
      </c>
      <c r="BC539" s="380">
        <f t="array" aca="true" ref="BC539">INDEX(KM_PCT,MATCH($A539,'Knowledge - Percentages'!$B:$B,0),'Data - Knowledge'!BC$8)/100</f>
        <v>0.113</v>
      </c>
      <c r="BD539" s="380">
        <f t="array" aca="true" ref="BD539">INDEX(KM_PCT,MATCH($A539,'Knowledge - Percentages'!$B:$B,0),'Data - Knowledge'!BD$8)/100</f>
        <v>0.10800000000000001</v>
      </c>
      <c r="BE539" s="380">
        <f t="array" aca="true" ref="BE539">INDEX(KM_PCT,MATCH($A539,'Knowledge - Percentages'!$B:$B,0),'Data - Knowledge'!BE$8)/100</f>
        <v>0.125</v>
      </c>
      <c r="BF539" s="380">
        <f t="array" aca="true" ref="BF539">INDEX(KM_PCT,MATCH($A539,'Knowledge - Percentages'!$B:$B,0),'Data - Knowledge'!BF$8)/100</f>
        <v>0.113</v>
      </c>
      <c r="BG539" s="380">
        <f t="array" aca="true" ref="BG539">INDEX(KM_PCT,MATCH($A539,'Knowledge - Percentages'!$B:$B,0),'Data - Knowledge'!BG$8)/100</f>
        <v>0.111</v>
      </c>
      <c r="BH539" s="380">
        <f t="array" aca="true" ref="BH539">INDEX(KM_PCT,MATCH($A539,'Knowledge - Percentages'!$B:$B,0),'Data - Knowledge'!BH$8)/100</f>
        <v>0.127</v>
      </c>
      <c r="BI539" s="380">
        <f t="array" aca="true" ref="BI539">INDEX(KM_PCT,MATCH($A539,'Knowledge - Percentages'!$B:$B,0),'Data - Knowledge'!BI$8)/100</f>
        <v>0.156</v>
      </c>
      <c r="BJ539" s="380">
        <f t="array" aca="true" ref="BJ539">INDEX(KM_PCT,MATCH($A539,'Knowledge - Percentages'!$B:$B,0),'Data - Knowledge'!BJ$8)/100</f>
        <v>0.153</v>
      </c>
      <c r="BK539" s="380">
        <f t="array" aca="true" ref="BK539">INDEX(KM_PCT,MATCH($A539,'Knowledge - Percentages'!$B:$B,0),'Data - Knowledge'!BK$8)/100</f>
        <v>0.163</v>
      </c>
      <c r="BL539" s="380">
        <f t="array" aca="true" ref="BL539">INDEX(KM_PCT,MATCH($A539,'Knowledge - Percentages'!$B:$B,0),'Data - Knowledge'!BL$8)/100</f>
        <v>0.153</v>
      </c>
      <c r="BM539" s="380">
        <f t="array" aca="true" ref="BM539">INDEX(KM_PCT,MATCH($A539,'Knowledge - Percentages'!$B:$B,0),'Data - Knowledge'!BM$8)/100</f>
        <v>0.153</v>
      </c>
      <c r="BN539" s="380">
        <f t="array" aca="true" ref="BN539">INDEX(KM_PCT,MATCH($A539,'Knowledge - Percentages'!$B:$B,0),'Data - Knowledge'!BN$8)/100</f>
        <v>0.153</v>
      </c>
      <c r="BO539" s="380">
        <f t="array" aca="true" ref="BO539">INDEX(KM_PCT,MATCH($A539,'Knowledge - Percentages'!$B:$B,0),'Data - Knowledge'!BO$8)/100</f>
        <v>0.142</v>
      </c>
      <c r="BP539" s="380">
        <f t="array" aca="true" ref="BP539">INDEX(KM_PCT,MATCH($A539,'Knowledge - Percentages'!$B:$B,0),'Data - Knowledge'!BP$8)/100</f>
        <v>0.142</v>
      </c>
      <c r="BQ539" s="380">
        <f t="array" aca="true" ref="BQ539">INDEX(KM_PCT,MATCH($A539,'Knowledge - Percentages'!$B:$B,0),'Data - Knowledge'!BQ$8)/100</f>
        <v>0.142</v>
      </c>
    </row>
    <row r="540" spans="1:69">
      <c r="A540" t="s">
        <v>1598</v>
      </c>
      <c r="B540" t="s">
        <v>1576</v>
      </c>
      <c r="C540" t="s">
        <v>1596</v>
      </c>
      <c r="D540" t="s">
        <v>1599</v>
      </c>
      <c r="E540" s="373">
        <f>SUMPRODUCT($K$2:$BQ$2,$K540:$BQ540)/$J$2</f>
        <v>0.093</v>
      </c>
      <c r="F540" s="379">
        <f>SUMPRODUCT($K$2:$BQ$2,$K540:$BQ540)</f>
        <v>24.552</v>
      </c>
      <c r="G540" s="373">
        <f>SUMPRODUCT($K$3:$BQ$3,$K540:$BQ540)/$J$3</f>
        <v>0.059923305954825451</v>
      </c>
      <c r="H540" s="379">
        <f>SUMPRODUCT($K$3:$BQ$3,$K540:$BQ540)</f>
        <v>583.65299999999991</v>
      </c>
      <c r="I540" s="373">
        <f>CORREL($K$4:$BQ$4,$K540:$BQ540)</f>
        <v>0.25279959261790769</v>
      </c>
      <c r="J540" s="379">
        <f>$E540/$G540*100</f>
        <v>155.19837985926571</v>
      </c>
      <c r="K540" s="380">
        <f t="array" aca="true" ref="K540">INDEX(KM_PCT,MATCH($A540,'Knowledge - Percentages'!$B:$B,0),'Data - Knowledge'!K$8)/100</f>
        <v>0.048</v>
      </c>
      <c r="L540" s="380">
        <f t="array" aca="true" ref="L540">INDEX(KM_PCT,MATCH($A540,'Knowledge - Percentages'!$B:$B,0),'Data - Knowledge'!L$8)/100</f>
        <v>0.048</v>
      </c>
      <c r="M540" s="380">
        <f t="array" aca="true" ref="M540">INDEX(KM_PCT,MATCH($A540,'Knowledge - Percentages'!$B:$B,0),'Data - Knowledge'!M$8)/100</f>
        <v>0.048</v>
      </c>
      <c r="N540" s="380">
        <f t="array" aca="true" ref="N540">INDEX(KM_PCT,MATCH($A540,'Knowledge - Percentages'!$B:$B,0),'Data - Knowledge'!N$8)/100</f>
        <v>0.047</v>
      </c>
      <c r="O540" s="380">
        <f t="array" aca="true" ref="O540">INDEX(KM_PCT,MATCH($A540,'Knowledge - Percentages'!$B:$B,0),'Data - Knowledge'!O$8)/100</f>
        <v>0.040999999999999995</v>
      </c>
      <c r="P540" s="380">
        <f t="array" aca="true" ref="P540">INDEX(KM_PCT,MATCH($A540,'Knowledge - Percentages'!$B:$B,0),'Data - Knowledge'!P$8)/100</f>
        <v>0.047</v>
      </c>
      <c r="Q540" s="380">
        <f t="array" aca="true" ref="Q540">INDEX(KM_PCT,MATCH($A540,'Knowledge - Percentages'!$B:$B,0),'Data - Knowledge'!Q$8)/100</f>
        <v>0.052000000000000005</v>
      </c>
      <c r="R540" s="380">
        <f t="array" aca="true" ref="R540">INDEX(KM_PCT,MATCH($A540,'Knowledge - Percentages'!$B:$B,0),'Data - Knowledge'!R$8)/100</f>
        <v>0.047</v>
      </c>
      <c r="S540" s="380">
        <f t="array" aca="true" ref="S540">INDEX(KM_PCT,MATCH($A540,'Knowledge - Percentages'!$B:$B,0),'Data - Knowledge'!S$8)/100</f>
        <v>0.047</v>
      </c>
      <c r="T540" s="380">
        <f t="array" aca="true" ref="T540">INDEX(KM_PCT,MATCH($A540,'Knowledge - Percentages'!$B:$B,0),'Data - Knowledge'!T$8)/100</f>
        <v>0.047</v>
      </c>
      <c r="U540" s="380">
        <f t="array" aca="true" ref="U540">INDEX(KM_PCT,MATCH($A540,'Knowledge - Percentages'!$B:$B,0),'Data - Knowledge'!U$8)/100</f>
        <v>0.048</v>
      </c>
      <c r="V540" s="380">
        <f t="array" aca="true" ref="V540">INDEX(KM_PCT,MATCH($A540,'Knowledge - Percentages'!$B:$B,0),'Data - Knowledge'!V$8)/100</f>
        <v>0.048</v>
      </c>
      <c r="W540" s="380">
        <f t="array" aca="true" ref="W540">INDEX(KM_PCT,MATCH($A540,'Knowledge - Percentages'!$B:$B,0),'Data - Knowledge'!W$8)/100</f>
        <v>0.048</v>
      </c>
      <c r="X540" s="380">
        <f t="array" aca="true" ref="X540">INDEX(KM_PCT,MATCH($A540,'Knowledge - Percentages'!$B:$B,0),'Data - Knowledge'!X$8)/100</f>
        <v>0.059000000000000004</v>
      </c>
      <c r="Y540" s="380">
        <f t="array" aca="true" ref="Y540">INDEX(KM_PCT,MATCH($A540,'Knowledge - Percentages'!$B:$B,0),'Data - Knowledge'!Y$8)/100</f>
        <v>0.068</v>
      </c>
      <c r="Z540" s="380">
        <f t="array" aca="true" ref="Z540">INDEX(KM_PCT,MATCH($A540,'Knowledge - Percentages'!$B:$B,0),'Data - Knowledge'!Z$8)/100</f>
        <v>0.068</v>
      </c>
      <c r="AA540" s="380">
        <f t="array" aca="true" ref="AA540">INDEX(KM_PCT,MATCH($A540,'Knowledge - Percentages'!$B:$B,0),'Data - Knowledge'!AA$8)/100</f>
        <v>0.068</v>
      </c>
      <c r="AB540" s="380">
        <f t="array" aca="true" ref="AB540">INDEX(KM_PCT,MATCH($A540,'Knowledge - Percentages'!$B:$B,0),'Data - Knowledge'!AB$8)/100</f>
        <v>0.053</v>
      </c>
      <c r="AC540" s="380">
        <f t="array" aca="true" ref="AC540">INDEX(KM_PCT,MATCH($A540,'Knowledge - Percentages'!$B:$B,0),'Data - Knowledge'!AC$8)/100</f>
        <v>0.067</v>
      </c>
      <c r="AD540" s="380">
        <f t="array" aca="true" ref="AD540">INDEX(KM_PCT,MATCH($A540,'Knowledge - Percentages'!$B:$B,0),'Data - Knowledge'!AD$8)/100</f>
        <v>0.073</v>
      </c>
      <c r="AE540" s="380">
        <f t="array" aca="true" ref="AE540">INDEX(KM_PCT,MATCH($A540,'Knowledge - Percentages'!$B:$B,0),'Data - Knowledge'!AE$8)/100</f>
        <v>0.034</v>
      </c>
      <c r="AF540" s="380">
        <f t="array" aca="true" ref="AF540">INDEX(KM_PCT,MATCH($A540,'Knowledge - Percentages'!$B:$B,0),'Data - Knowledge'!AF$8)/100</f>
        <v>0.047</v>
      </c>
      <c r="AG540" s="380">
        <f t="array" aca="true" ref="AG540">INDEX(KM_PCT,MATCH($A540,'Knowledge - Percentages'!$B:$B,0),'Data - Knowledge'!AG$8)/100</f>
        <v>0.047</v>
      </c>
      <c r="AH540" s="380">
        <f t="array" aca="true" ref="AH540">INDEX(KM_PCT,MATCH($A540,'Knowledge - Percentages'!$B:$B,0),'Data - Knowledge'!AH$8)/100</f>
        <v>0.063</v>
      </c>
      <c r="AI540" s="380">
        <f t="array" aca="true" ref="AI540">INDEX(KM_PCT,MATCH($A540,'Knowledge - Percentages'!$B:$B,0),'Data - Knowledge'!AI$8)/100</f>
        <v>0.14</v>
      </c>
      <c r="AJ540" s="380">
        <f t="array" aca="true" ref="AJ540">INDEX(KM_PCT,MATCH($A540,'Knowledge - Percentages'!$B:$B,0),'Data - Knowledge'!AJ$8)/100</f>
        <v>0.051</v>
      </c>
      <c r="AK540" s="380">
        <f t="array" aca="true" ref="AK540">INDEX(KM_PCT,MATCH($A540,'Knowledge - Percentages'!$B:$B,0),'Data - Knowledge'!AK$8)/100</f>
        <v>0.068</v>
      </c>
      <c r="AL540" s="380">
        <f t="array" aca="true" ref="AL540">INDEX(KM_PCT,MATCH($A540,'Knowledge - Percentages'!$B:$B,0),'Data - Knowledge'!AL$8)/100</f>
        <v>0.099</v>
      </c>
      <c r="AM540" s="380">
        <f t="array" aca="true" ref="AM540">INDEX(KM_PCT,MATCH($A540,'Knowledge - Percentages'!$B:$B,0),'Data - Knowledge'!AM$8)/100</f>
        <v>0.062</v>
      </c>
      <c r="AN540" s="380">
        <f t="array" aca="true" ref="AN540">INDEX(KM_PCT,MATCH($A540,'Knowledge - Percentages'!$B:$B,0),'Data - Knowledge'!AN$8)/100</f>
        <v>0.065</v>
      </c>
      <c r="AO540" s="380">
        <f t="array" aca="true" ref="AO540">INDEX(KM_PCT,MATCH($A540,'Knowledge - Percentages'!$B:$B,0),'Data - Knowledge'!AO$8)/100</f>
        <v>0.06</v>
      </c>
      <c r="AP540" s="380">
        <f t="array" aca="true" ref="AP540">INDEX(KM_PCT,MATCH($A540,'Knowledge - Percentages'!$B:$B,0),'Data - Knowledge'!AP$8)/100</f>
        <v>0.059000000000000004</v>
      </c>
      <c r="AQ540" s="380">
        <f t="array" aca="true" ref="AQ540">INDEX(KM_PCT,MATCH($A540,'Knowledge - Percentages'!$B:$B,0),'Data - Knowledge'!AQ$8)/100</f>
        <v>0.057</v>
      </c>
      <c r="AR540" s="380">
        <f t="array" aca="true" ref="AR540">INDEX(KM_PCT,MATCH($A540,'Knowledge - Percentages'!$B:$B,0),'Data - Knowledge'!AR$8)/100</f>
        <v>0.088000000000000009</v>
      </c>
      <c r="AS540" s="380">
        <f t="array" aca="true" ref="AS540">INDEX(KM_PCT,MATCH($A540,'Knowledge - Percentages'!$B:$B,0),'Data - Knowledge'!AS$8)/100</f>
        <v>0.088000000000000009</v>
      </c>
      <c r="AT540" s="380">
        <f t="array" aca="true" ref="AT540">INDEX(KM_PCT,MATCH($A540,'Knowledge - Percentages'!$B:$B,0),'Data - Knowledge'!AT$8)/100</f>
        <v>0.088000000000000009</v>
      </c>
      <c r="AU540" s="380">
        <f t="array" aca="true" ref="AU540">INDEX(KM_PCT,MATCH($A540,'Knowledge - Percentages'!$B:$B,0),'Data - Knowledge'!AU$8)/100</f>
        <v>0.088000000000000009</v>
      </c>
      <c r="AV540" s="380">
        <f t="array" aca="true" ref="AV540">INDEX(KM_PCT,MATCH($A540,'Knowledge - Percentages'!$B:$B,0),'Data - Knowledge'!AV$8)/100</f>
        <v>0.066</v>
      </c>
      <c r="AW540" s="380">
        <f t="array" aca="true" ref="AW540">INDEX(KM_PCT,MATCH($A540,'Knowledge - Percentages'!$B:$B,0),'Data - Knowledge'!AW$8)/100</f>
        <v>0.083</v>
      </c>
      <c r="AX540" s="380">
        <f t="array" aca="true" ref="AX540">INDEX(KM_PCT,MATCH($A540,'Knowledge - Percentages'!$B:$B,0),'Data - Knowledge'!AX$8)/100</f>
        <v>0.16399999999999998</v>
      </c>
      <c r="AY540" s="380">
        <f t="array" aca="true" ref="AY540">INDEX(KM_PCT,MATCH($A540,'Knowledge - Percentages'!$B:$B,0),'Data - Knowledge'!AY$8)/100</f>
        <v>0.072000000000000008</v>
      </c>
      <c r="AZ540" s="380">
        <f t="array" aca="true" ref="AZ540">INDEX(KM_PCT,MATCH($A540,'Knowledge - Percentages'!$B:$B,0),'Data - Knowledge'!AZ$8)/100</f>
        <v>0.088000000000000009</v>
      </c>
      <c r="BA540" s="380">
        <f t="array" aca="true" ref="BA540">INDEX(KM_PCT,MATCH($A540,'Knowledge - Percentages'!$B:$B,0),'Data - Knowledge'!BA$8)/100</f>
        <v>0.09</v>
      </c>
      <c r="BB540" s="380">
        <f t="array" aca="true" ref="BB540">INDEX(KM_PCT,MATCH($A540,'Knowledge - Percentages'!$B:$B,0),'Data - Knowledge'!BB$8)/100</f>
        <v>0.088000000000000009</v>
      </c>
      <c r="BC540" s="380">
        <f t="array" aca="true" ref="BC540">INDEX(KM_PCT,MATCH($A540,'Knowledge - Percentages'!$B:$B,0),'Data - Knowledge'!BC$8)/100</f>
        <v>0.088000000000000009</v>
      </c>
      <c r="BD540" s="380">
        <f t="array" aca="true" ref="BD540">INDEX(KM_PCT,MATCH($A540,'Knowledge - Percentages'!$B:$B,0),'Data - Knowledge'!BD$8)/100</f>
        <v>0.088000000000000009</v>
      </c>
      <c r="BE540" s="380">
        <f t="array" aca="true" ref="BE540">INDEX(KM_PCT,MATCH($A540,'Knowledge - Percentages'!$B:$B,0),'Data - Knowledge'!BE$8)/100</f>
        <v>0.088000000000000009</v>
      </c>
      <c r="BF540" s="380">
        <f t="array" aca="true" ref="BF540">INDEX(KM_PCT,MATCH($A540,'Knowledge - Percentages'!$B:$B,0),'Data - Knowledge'!BF$8)/100</f>
        <v>0.088000000000000009</v>
      </c>
      <c r="BG540" s="380">
        <f t="array" aca="true" ref="BG540">INDEX(KM_PCT,MATCH($A540,'Knowledge - Percentages'!$B:$B,0),'Data - Knowledge'!BG$8)/100</f>
        <v>0.111</v>
      </c>
      <c r="BH540" s="380">
        <f t="array" aca="true" ref="BH540">INDEX(KM_PCT,MATCH($A540,'Knowledge - Percentages'!$B:$B,0),'Data - Knowledge'!BH$8)/100</f>
        <v>0.10800000000000001</v>
      </c>
      <c r="BI540" s="380">
        <f t="array" aca="true" ref="BI540">INDEX(KM_PCT,MATCH($A540,'Knowledge - Percentages'!$B:$B,0),'Data - Knowledge'!BI$8)/100</f>
        <v>0.111</v>
      </c>
      <c r="BJ540" s="380">
        <f t="array" aca="true" ref="BJ540">INDEX(KM_PCT,MATCH($A540,'Knowledge - Percentages'!$B:$B,0),'Data - Knowledge'!BJ$8)/100</f>
        <v>0.12</v>
      </c>
      <c r="BK540" s="380">
        <f t="array" aca="true" ref="BK540">INDEX(KM_PCT,MATCH($A540,'Knowledge - Percentages'!$B:$B,0),'Data - Knowledge'!BK$8)/100</f>
        <v>0.134</v>
      </c>
      <c r="BL540" s="380">
        <f t="array" aca="true" ref="BL540">INDEX(KM_PCT,MATCH($A540,'Knowledge - Percentages'!$B:$B,0),'Data - Knowledge'!BL$8)/100</f>
        <v>0.115</v>
      </c>
      <c r="BM540" s="380">
        <f t="array" aca="true" ref="BM540">INDEX(KM_PCT,MATCH($A540,'Knowledge - Percentages'!$B:$B,0),'Data - Knowledge'!BM$8)/100</f>
        <v>0.14300000000000002</v>
      </c>
      <c r="BN540" s="380">
        <f t="array" aca="true" ref="BN540">INDEX(KM_PCT,MATCH($A540,'Knowledge - Percentages'!$B:$B,0),'Data - Knowledge'!BN$8)/100</f>
        <v>0.12</v>
      </c>
      <c r="BO540" s="380">
        <f t="array" aca="true" ref="BO540">INDEX(KM_PCT,MATCH($A540,'Knowledge - Percentages'!$B:$B,0),'Data - Knowledge'!BO$8)/100</f>
        <v>0.115</v>
      </c>
      <c r="BP540" s="380">
        <f t="array" aca="true" ref="BP540">INDEX(KM_PCT,MATCH($A540,'Knowledge - Percentages'!$B:$B,0),'Data - Knowledge'!BP$8)/100</f>
        <v>0.115</v>
      </c>
      <c r="BQ540" s="380">
        <f t="array" aca="true" ref="BQ540">INDEX(KM_PCT,MATCH($A540,'Knowledge - Percentages'!$B:$B,0),'Data - Knowledge'!BQ$8)/100</f>
        <v>0.133</v>
      </c>
    </row>
    <row r="541" spans="1:69">
      <c r="A541" t="s">
        <v>1600</v>
      </c>
      <c r="B541" t="s">
        <v>1576</v>
      </c>
      <c r="C541" t="s">
        <v>1596</v>
      </c>
      <c r="D541" t="s">
        <v>1601</v>
      </c>
      <c r="E541" s="373">
        <f>SUMPRODUCT($K$2:$BQ$2,$K541:$BQ541)/$J$2</f>
        <v>0.082378787878787885</v>
      </c>
      <c r="F541" s="379">
        <f>SUMPRODUCT($K$2:$BQ$2,$K541:$BQ541)</f>
        <v>21.748</v>
      </c>
      <c r="G541" s="373">
        <f>SUMPRODUCT($K$3:$BQ$3,$K541:$BQ541)/$J$3</f>
        <v>0.0534300821355236</v>
      </c>
      <c r="H541" s="379">
        <f>SUMPRODUCT($K$3:$BQ$3,$K541:$BQ541)</f>
        <v>520.40899999999988</v>
      </c>
      <c r="I541" s="373">
        <f>CORREL($K$4:$BQ$4,$K541:$BQ541)</f>
        <v>0.27987423815995305</v>
      </c>
      <c r="J541" s="379">
        <f>$E541/$G541*100</f>
        <v>154.18053760396037</v>
      </c>
      <c r="K541" s="380">
        <f t="array" aca="true" ref="K541">INDEX(KM_PCT,MATCH($A541,'Knowledge - Percentages'!$B:$B,0),'Data - Knowledge'!K$8)/100</f>
        <v>0.039</v>
      </c>
      <c r="L541" s="380">
        <f t="array" aca="true" ref="L541">INDEX(KM_PCT,MATCH($A541,'Knowledge - Percentages'!$B:$B,0),'Data - Knowledge'!L$8)/100</f>
        <v>0.038</v>
      </c>
      <c r="M541" s="380">
        <f t="array" aca="true" ref="M541">INDEX(KM_PCT,MATCH($A541,'Knowledge - Percentages'!$B:$B,0),'Data - Knowledge'!M$8)/100</f>
        <v>0.039</v>
      </c>
      <c r="N541" s="380">
        <f t="array" aca="true" ref="N541">INDEX(KM_PCT,MATCH($A541,'Knowledge - Percentages'!$B:$B,0),'Data - Knowledge'!N$8)/100</f>
        <v>0.031</v>
      </c>
      <c r="O541" s="380">
        <f t="array" aca="true" ref="O541">INDEX(KM_PCT,MATCH($A541,'Knowledge - Percentages'!$B:$B,0),'Data - Knowledge'!O$8)/100</f>
        <v>0.036000000000000004</v>
      </c>
      <c r="P541" s="380">
        <f t="array" aca="true" ref="P541">INDEX(KM_PCT,MATCH($A541,'Knowledge - Percentages'!$B:$B,0),'Data - Knowledge'!P$8)/100</f>
        <v>0.04</v>
      </c>
      <c r="Q541" s="380">
        <f t="array" aca="true" ref="Q541">INDEX(KM_PCT,MATCH($A541,'Knowledge - Percentages'!$B:$B,0),'Data - Knowledge'!Q$8)/100</f>
        <v>0.036000000000000004</v>
      </c>
      <c r="R541" s="380">
        <f t="array" aca="true" ref="R541">INDEX(KM_PCT,MATCH($A541,'Knowledge - Percentages'!$B:$B,0),'Data - Knowledge'!R$8)/100</f>
        <v>0.036000000000000004</v>
      </c>
      <c r="S541" s="380">
        <f t="array" aca="true" ref="S541">INDEX(KM_PCT,MATCH($A541,'Knowledge - Percentages'!$B:$B,0),'Data - Knowledge'!S$8)/100</f>
        <v>0.036000000000000004</v>
      </c>
      <c r="T541" s="380">
        <f t="array" aca="true" ref="T541">INDEX(KM_PCT,MATCH($A541,'Knowledge - Percentages'!$B:$B,0),'Data - Knowledge'!T$8)/100</f>
        <v>0.038</v>
      </c>
      <c r="U541" s="380">
        <f t="array" aca="true" ref="U541">INDEX(KM_PCT,MATCH($A541,'Knowledge - Percentages'!$B:$B,0),'Data - Knowledge'!U$8)/100</f>
        <v>0.044000000000000004</v>
      </c>
      <c r="V541" s="380">
        <f t="array" aca="true" ref="V541">INDEX(KM_PCT,MATCH($A541,'Knowledge - Percentages'!$B:$B,0),'Data - Knowledge'!V$8)/100</f>
        <v>0.039</v>
      </c>
      <c r="W541" s="380">
        <f t="array" aca="true" ref="W541">INDEX(KM_PCT,MATCH($A541,'Knowledge - Percentages'!$B:$B,0),'Data - Knowledge'!W$8)/100</f>
        <v>0.039</v>
      </c>
      <c r="X541" s="380">
        <f t="array" aca="true" ref="X541">INDEX(KM_PCT,MATCH($A541,'Knowledge - Percentages'!$B:$B,0),'Data - Knowledge'!X$8)/100</f>
        <v>0.078</v>
      </c>
      <c r="Y541" s="380">
        <f t="array" aca="true" ref="Y541">INDEX(KM_PCT,MATCH($A541,'Knowledge - Percentages'!$B:$B,0),'Data - Knowledge'!Y$8)/100</f>
        <v>0.04</v>
      </c>
      <c r="Z541" s="380">
        <f t="array" aca="true" ref="Z541">INDEX(KM_PCT,MATCH($A541,'Knowledge - Percentages'!$B:$B,0),'Data - Knowledge'!Z$8)/100</f>
        <v>0.046</v>
      </c>
      <c r="AA541" s="380">
        <f t="array" aca="true" ref="AA541">INDEX(KM_PCT,MATCH($A541,'Knowledge - Percentages'!$B:$B,0),'Data - Knowledge'!AA$8)/100</f>
        <v>0.035</v>
      </c>
      <c r="AB541" s="380">
        <f t="array" aca="true" ref="AB541">INDEX(KM_PCT,MATCH($A541,'Knowledge - Percentages'!$B:$B,0),'Data - Knowledge'!AB$8)/100</f>
        <v>0.057</v>
      </c>
      <c r="AC541" s="380">
        <f t="array" aca="true" ref="AC541">INDEX(KM_PCT,MATCH($A541,'Knowledge - Percentages'!$B:$B,0),'Data - Knowledge'!AC$8)/100</f>
        <v>0.057</v>
      </c>
      <c r="AD541" s="380">
        <f t="array" aca="true" ref="AD541">INDEX(KM_PCT,MATCH($A541,'Knowledge - Percentages'!$B:$B,0),'Data - Knowledge'!AD$8)/100</f>
        <v>0.057</v>
      </c>
      <c r="AE541" s="380">
        <f t="array" aca="true" ref="AE541">INDEX(KM_PCT,MATCH($A541,'Knowledge - Percentages'!$B:$B,0),'Data - Knowledge'!AE$8)/100</f>
        <v>0.043</v>
      </c>
      <c r="AF541" s="380">
        <f t="array" aca="true" ref="AF541">INDEX(KM_PCT,MATCH($A541,'Knowledge - Percentages'!$B:$B,0),'Data - Knowledge'!AF$8)/100</f>
        <v>0.046</v>
      </c>
      <c r="AG541" s="380">
        <f t="array" aca="true" ref="AG541">INDEX(KM_PCT,MATCH($A541,'Knowledge - Percentages'!$B:$B,0),'Data - Knowledge'!AG$8)/100</f>
        <v>0.046</v>
      </c>
      <c r="AH541" s="380">
        <f t="array" aca="true" ref="AH541">INDEX(KM_PCT,MATCH($A541,'Knowledge - Percentages'!$B:$B,0),'Data - Knowledge'!AH$8)/100</f>
        <v>0.057999999999999996</v>
      </c>
      <c r="AI541" s="380">
        <f t="array" aca="true" ref="AI541">INDEX(KM_PCT,MATCH($A541,'Knowledge - Percentages'!$B:$B,0),'Data - Knowledge'!AI$8)/100</f>
        <v>0.134</v>
      </c>
      <c r="AJ541" s="380">
        <f t="array" aca="true" ref="AJ541">INDEX(KM_PCT,MATCH($A541,'Knowledge - Percentages'!$B:$B,0),'Data - Knowledge'!AJ$8)/100</f>
        <v>0.046</v>
      </c>
      <c r="AK541" s="380">
        <f t="array" aca="true" ref="AK541">INDEX(KM_PCT,MATCH($A541,'Knowledge - Percentages'!$B:$B,0),'Data - Knowledge'!AK$8)/100</f>
        <v>0.069</v>
      </c>
      <c r="AL541" s="380">
        <f t="array" aca="true" ref="AL541">INDEX(KM_PCT,MATCH($A541,'Knowledge - Percentages'!$B:$B,0),'Data - Knowledge'!AL$8)/100</f>
        <v>0.073</v>
      </c>
      <c r="AM541" s="380">
        <f t="array" aca="true" ref="AM541">INDEX(KM_PCT,MATCH($A541,'Knowledge - Percentages'!$B:$B,0),'Data - Knowledge'!AM$8)/100</f>
        <v>0.057</v>
      </c>
      <c r="AN541" s="380">
        <f t="array" aca="true" ref="AN541">INDEX(KM_PCT,MATCH($A541,'Knowledge - Percentages'!$B:$B,0),'Data - Knowledge'!AN$8)/100</f>
        <v>0.054000000000000006</v>
      </c>
      <c r="AO541" s="380">
        <f t="array" aca="true" ref="AO541">INDEX(KM_PCT,MATCH($A541,'Knowledge - Percentages'!$B:$B,0),'Data - Knowledge'!AO$8)/100</f>
        <v>0.054000000000000006</v>
      </c>
      <c r="AP541" s="380">
        <f t="array" aca="true" ref="AP541">INDEX(KM_PCT,MATCH($A541,'Knowledge - Percentages'!$B:$B,0),'Data - Knowledge'!AP$8)/100</f>
        <v>0.055</v>
      </c>
      <c r="AQ541" s="380">
        <f t="array" aca="true" ref="AQ541">INDEX(KM_PCT,MATCH($A541,'Knowledge - Percentages'!$B:$B,0),'Data - Knowledge'!AQ$8)/100</f>
        <v>0.055999999999999994</v>
      </c>
      <c r="AR541" s="380">
        <f t="array" aca="true" ref="AR541">INDEX(KM_PCT,MATCH($A541,'Knowledge - Percentages'!$B:$B,0),'Data - Knowledge'!AR$8)/100</f>
        <v>0.04</v>
      </c>
      <c r="AS541" s="380">
        <f t="array" aca="true" ref="AS541">INDEX(KM_PCT,MATCH($A541,'Knowledge - Percentages'!$B:$B,0),'Data - Knowledge'!AS$8)/100</f>
        <v>0.062</v>
      </c>
      <c r="AT541" s="380">
        <f t="array" aca="true" ref="AT541">INDEX(KM_PCT,MATCH($A541,'Knowledge - Percentages'!$B:$B,0),'Data - Knowledge'!AT$8)/100</f>
        <v>0.071</v>
      </c>
      <c r="AU541" s="380">
        <f t="array" aca="true" ref="AU541">INDEX(KM_PCT,MATCH($A541,'Knowledge - Percentages'!$B:$B,0),'Data - Knowledge'!AU$8)/100</f>
        <v>0.071</v>
      </c>
      <c r="AV541" s="380">
        <f t="array" aca="true" ref="AV541">INDEX(KM_PCT,MATCH($A541,'Knowledge - Percentages'!$B:$B,0),'Data - Knowledge'!AV$8)/100</f>
        <v>0.065</v>
      </c>
      <c r="AW541" s="380">
        <f t="array" aca="true" ref="AW541">INDEX(KM_PCT,MATCH($A541,'Knowledge - Percentages'!$B:$B,0),'Data - Knowledge'!AW$8)/100</f>
        <v>0.08199999999999999</v>
      </c>
      <c r="AX541" s="380">
        <f t="array" aca="true" ref="AX541">INDEX(KM_PCT,MATCH($A541,'Knowledge - Percentages'!$B:$B,0),'Data - Knowledge'!AX$8)/100</f>
        <v>0.171</v>
      </c>
      <c r="AY541" s="380">
        <f t="array" aca="true" ref="AY541">INDEX(KM_PCT,MATCH($A541,'Knowledge - Percentages'!$B:$B,0),'Data - Knowledge'!AY$8)/100</f>
        <v>0.08199999999999999</v>
      </c>
      <c r="AZ541" s="380">
        <f t="array" aca="true" ref="AZ541">INDEX(KM_PCT,MATCH($A541,'Knowledge - Percentages'!$B:$B,0),'Data - Knowledge'!AZ$8)/100</f>
        <v>0.08199999999999999</v>
      </c>
      <c r="BA541" s="380">
        <f t="array" aca="true" ref="BA541">INDEX(KM_PCT,MATCH($A541,'Knowledge - Percentages'!$B:$B,0),'Data - Knowledge'!BA$8)/100</f>
        <v>0.08199999999999999</v>
      </c>
      <c r="BB541" s="380">
        <f t="array" aca="true" ref="BB541">INDEX(KM_PCT,MATCH($A541,'Knowledge - Percentages'!$B:$B,0),'Data - Knowledge'!BB$8)/100</f>
        <v>0.087</v>
      </c>
      <c r="BC541" s="380">
        <f t="array" aca="true" ref="BC541">INDEX(KM_PCT,MATCH($A541,'Knowledge - Percentages'!$B:$B,0),'Data - Knowledge'!BC$8)/100</f>
        <v>0.084</v>
      </c>
      <c r="BD541" s="380">
        <f t="array" aca="true" ref="BD541">INDEX(KM_PCT,MATCH($A541,'Knowledge - Percentages'!$B:$B,0),'Data - Knowledge'!BD$8)/100</f>
        <v>0.083</v>
      </c>
      <c r="BE541" s="380">
        <f t="array" aca="true" ref="BE541">INDEX(KM_PCT,MATCH($A541,'Knowledge - Percentages'!$B:$B,0),'Data - Knowledge'!BE$8)/100</f>
        <v>0.083</v>
      </c>
      <c r="BF541" s="380">
        <f t="array" aca="true" ref="BF541">INDEX(KM_PCT,MATCH($A541,'Knowledge - Percentages'!$B:$B,0),'Data - Knowledge'!BF$8)/100</f>
        <v>0.083</v>
      </c>
      <c r="BG541" s="380">
        <f t="array" aca="true" ref="BG541">INDEX(KM_PCT,MATCH($A541,'Knowledge - Percentages'!$B:$B,0),'Data - Knowledge'!BG$8)/100</f>
        <v>0.084</v>
      </c>
      <c r="BH541" s="380">
        <f t="array" aca="true" ref="BH541">INDEX(KM_PCT,MATCH($A541,'Knowledge - Percentages'!$B:$B,0),'Data - Knowledge'!BH$8)/100</f>
        <v>0.096999999999999989</v>
      </c>
      <c r="BI541" s="380">
        <f t="array" aca="true" ref="BI541">INDEX(KM_PCT,MATCH($A541,'Knowledge - Percentages'!$B:$B,0),'Data - Knowledge'!BI$8)/100</f>
        <v>0.099</v>
      </c>
      <c r="BJ541" s="380">
        <f t="array" aca="true" ref="BJ541">INDEX(KM_PCT,MATCH($A541,'Knowledge - Percentages'!$B:$B,0),'Data - Knowledge'!BJ$8)/100</f>
        <v>0.1</v>
      </c>
      <c r="BK541" s="380">
        <f t="array" aca="true" ref="BK541">INDEX(KM_PCT,MATCH($A541,'Knowledge - Percentages'!$B:$B,0),'Data - Knowledge'!BK$8)/100</f>
        <v>0.1</v>
      </c>
      <c r="BL541" s="380">
        <f t="array" aca="true" ref="BL541">INDEX(KM_PCT,MATCH($A541,'Knowledge - Percentages'!$B:$B,0),'Data - Knowledge'!BL$8)/100</f>
        <v>0.109</v>
      </c>
      <c r="BM541" s="380">
        <f t="array" aca="true" ref="BM541">INDEX(KM_PCT,MATCH($A541,'Knowledge - Percentages'!$B:$B,0),'Data - Knowledge'!BM$8)/100</f>
        <v>0.1</v>
      </c>
      <c r="BN541" s="380">
        <f t="array" aca="true" ref="BN541">INDEX(KM_PCT,MATCH($A541,'Knowledge - Percentages'!$B:$B,0),'Data - Knowledge'!BN$8)/100</f>
        <v>0.1</v>
      </c>
      <c r="BO541" s="380">
        <f t="array" aca="true" ref="BO541">INDEX(KM_PCT,MATCH($A541,'Knowledge - Percentages'!$B:$B,0),'Data - Knowledge'!BO$8)/100</f>
        <v>0.096999999999999989</v>
      </c>
      <c r="BP541" s="380">
        <f t="array" aca="true" ref="BP541">INDEX(KM_PCT,MATCH($A541,'Knowledge - Percentages'!$B:$B,0),'Data - Knowledge'!BP$8)/100</f>
        <v>0.096999999999999989</v>
      </c>
      <c r="BQ541" s="380">
        <f t="array" aca="true" ref="BQ541">INDEX(KM_PCT,MATCH($A541,'Knowledge - Percentages'!$B:$B,0),'Data - Knowledge'!BQ$8)/100</f>
        <v>0.096999999999999989</v>
      </c>
    </row>
    <row r="542" spans="1:69">
      <c r="A542" t="s">
        <v>1602</v>
      </c>
      <c r="B542" t="s">
        <v>1576</v>
      </c>
      <c r="C542" t="s">
        <v>1596</v>
      </c>
      <c r="D542" t="s">
        <v>1603</v>
      </c>
      <c r="E542" s="373">
        <f>SUMPRODUCT($K$2:$BQ$2,$K542:$BQ542)/$J$2</f>
        <v>0.078049242424242438</v>
      </c>
      <c r="F542" s="379">
        <f>SUMPRODUCT($K$2:$BQ$2,$K542:$BQ542)</f>
        <v>20.605000000000004</v>
      </c>
      <c r="G542" s="373">
        <f>SUMPRODUCT($K$3:$BQ$3,$K542:$BQ542)/$J$3</f>
        <v>0.049188090349075994</v>
      </c>
      <c r="H542" s="379">
        <f>SUMPRODUCT($K$3:$BQ$3,$K542:$BQ542)</f>
        <v>479.09200000000021</v>
      </c>
      <c r="I542" s="373">
        <f>CORREL($K$4:$BQ$4,$K542:$BQ542)</f>
        <v>0.18272680063843866</v>
      </c>
      <c r="J542" s="379">
        <f>$E542/$G542*100</f>
        <v>158.67508144826485</v>
      </c>
      <c r="K542" s="380">
        <f t="array" aca="true" ref="K542">INDEX(KM_PCT,MATCH($A542,'Knowledge - Percentages'!$B:$B,0),'Data - Knowledge'!K$8)/100</f>
        <v>0.036000000000000004</v>
      </c>
      <c r="L542" s="380">
        <f t="array" aca="true" ref="L542">INDEX(KM_PCT,MATCH($A542,'Knowledge - Percentages'!$B:$B,0),'Data - Knowledge'!L$8)/100</f>
        <v>0.086</v>
      </c>
      <c r="M542" s="380">
        <f t="array" aca="true" ref="M542">INDEX(KM_PCT,MATCH($A542,'Knowledge - Percentages'!$B:$B,0),'Data - Knowledge'!M$8)/100</f>
        <v>0.036000000000000004</v>
      </c>
      <c r="N542" s="380">
        <f t="array" aca="true" ref="N542">INDEX(KM_PCT,MATCH($A542,'Knowledge - Percentages'!$B:$B,0),'Data - Knowledge'!N$8)/100</f>
        <v>0.033</v>
      </c>
      <c r="O542" s="380">
        <f t="array" aca="true" ref="O542">INDEX(KM_PCT,MATCH($A542,'Knowledge - Percentages'!$B:$B,0),'Data - Knowledge'!O$8)/100</f>
        <v>0.032</v>
      </c>
      <c r="P542" s="380">
        <f t="array" aca="true" ref="P542">INDEX(KM_PCT,MATCH($A542,'Knowledge - Percentages'!$B:$B,0),'Data - Knowledge'!P$8)/100</f>
        <v>0.034</v>
      </c>
      <c r="Q542" s="380">
        <f t="array" aca="true" ref="Q542">INDEX(KM_PCT,MATCH($A542,'Knowledge - Percentages'!$B:$B,0),'Data - Knowledge'!Q$8)/100</f>
        <v>0.034</v>
      </c>
      <c r="R542" s="380">
        <f t="array" aca="true" ref="R542">INDEX(KM_PCT,MATCH($A542,'Knowledge - Percentages'!$B:$B,0),'Data - Knowledge'!R$8)/100</f>
        <v>0.034</v>
      </c>
      <c r="S542" s="380">
        <f t="array" aca="true" ref="S542">INDEX(KM_PCT,MATCH($A542,'Knowledge - Percentages'!$B:$B,0),'Data - Knowledge'!S$8)/100</f>
        <v>0.034</v>
      </c>
      <c r="T542" s="380">
        <f t="array" aca="true" ref="T542">INDEX(KM_PCT,MATCH($A542,'Knowledge - Percentages'!$B:$B,0),'Data - Knowledge'!T$8)/100</f>
        <v>0.035</v>
      </c>
      <c r="U542" s="380">
        <f t="array" aca="true" ref="U542">INDEX(KM_PCT,MATCH($A542,'Knowledge - Percentages'!$B:$B,0),'Data - Knowledge'!U$8)/100</f>
        <v>0.037000000000000005</v>
      </c>
      <c r="V542" s="380">
        <f t="array" aca="true" ref="V542">INDEX(KM_PCT,MATCH($A542,'Knowledge - Percentages'!$B:$B,0),'Data - Knowledge'!V$8)/100</f>
        <v>0.036000000000000004</v>
      </c>
      <c r="W542" s="380">
        <f t="array" aca="true" ref="W542">INDEX(KM_PCT,MATCH($A542,'Knowledge - Percentages'!$B:$B,0),'Data - Knowledge'!W$8)/100</f>
        <v>0.036000000000000004</v>
      </c>
      <c r="X542" s="380">
        <f t="array" aca="true" ref="X542">INDEX(KM_PCT,MATCH($A542,'Knowledge - Percentages'!$B:$B,0),'Data - Knowledge'!X$8)/100</f>
        <v>0.075</v>
      </c>
      <c r="Y542" s="380">
        <f t="array" aca="true" ref="Y542">INDEX(KM_PCT,MATCH($A542,'Knowledge - Percentages'!$B:$B,0),'Data - Knowledge'!Y$8)/100</f>
        <v>0.062</v>
      </c>
      <c r="Z542" s="380">
        <f t="array" aca="true" ref="Z542">INDEX(KM_PCT,MATCH($A542,'Knowledge - Percentages'!$B:$B,0),'Data - Knowledge'!Z$8)/100</f>
        <v>0.062</v>
      </c>
      <c r="AA542" s="380">
        <f t="array" aca="true" ref="AA542">INDEX(KM_PCT,MATCH($A542,'Knowledge - Percentages'!$B:$B,0),'Data - Knowledge'!AA$8)/100</f>
        <v>0.062</v>
      </c>
      <c r="AB542" s="380">
        <f t="array" aca="true" ref="AB542">INDEX(KM_PCT,MATCH($A542,'Knowledge - Percentages'!$B:$B,0),'Data - Knowledge'!AB$8)/100</f>
        <v>0.059000000000000004</v>
      </c>
      <c r="AC542" s="380">
        <f t="array" aca="true" ref="AC542">INDEX(KM_PCT,MATCH($A542,'Knowledge - Percentages'!$B:$B,0),'Data - Knowledge'!AC$8)/100</f>
        <v>0.054000000000000006</v>
      </c>
      <c r="AD542" s="380">
        <f t="array" aca="true" ref="AD542">INDEX(KM_PCT,MATCH($A542,'Knowledge - Percentages'!$B:$B,0),'Data - Knowledge'!AD$8)/100</f>
        <v>0.068</v>
      </c>
      <c r="AE542" s="380">
        <f t="array" aca="true" ref="AE542">INDEX(KM_PCT,MATCH($A542,'Knowledge - Percentages'!$B:$B,0),'Data - Knowledge'!AE$8)/100</f>
        <v>0.031</v>
      </c>
      <c r="AF542" s="380">
        <f t="array" aca="true" ref="AF542">INDEX(KM_PCT,MATCH($A542,'Knowledge - Percentages'!$B:$B,0),'Data - Knowledge'!AF$8)/100</f>
        <v>0.038</v>
      </c>
      <c r="AG542" s="380">
        <f t="array" aca="true" ref="AG542">INDEX(KM_PCT,MATCH($A542,'Knowledge - Percentages'!$B:$B,0),'Data - Knowledge'!AG$8)/100</f>
        <v>0.038</v>
      </c>
      <c r="AH542" s="380">
        <f t="array" aca="true" ref="AH542">INDEX(KM_PCT,MATCH($A542,'Knowledge - Percentages'!$B:$B,0),'Data - Knowledge'!AH$8)/100</f>
        <v>0.062</v>
      </c>
      <c r="AI542" s="380">
        <f t="array" aca="true" ref="AI542">INDEX(KM_PCT,MATCH($A542,'Knowledge - Percentages'!$B:$B,0),'Data - Knowledge'!AI$8)/100</f>
        <v>0.145</v>
      </c>
      <c r="AJ542" s="380">
        <f t="array" aca="true" ref="AJ542">INDEX(KM_PCT,MATCH($A542,'Knowledge - Percentages'!$B:$B,0),'Data - Knowledge'!AJ$8)/100</f>
        <v>0.05</v>
      </c>
      <c r="AK542" s="380">
        <f t="array" aca="true" ref="AK542">INDEX(KM_PCT,MATCH($A542,'Knowledge - Percentages'!$B:$B,0),'Data - Knowledge'!AK$8)/100</f>
        <v>0.064</v>
      </c>
      <c r="AL542" s="380">
        <f t="array" aca="true" ref="AL542">INDEX(KM_PCT,MATCH($A542,'Knowledge - Percentages'!$B:$B,0),'Data - Knowledge'!AL$8)/100</f>
        <v>0.072000000000000008</v>
      </c>
      <c r="AM542" s="380">
        <f t="array" aca="true" ref="AM542">INDEX(KM_PCT,MATCH($A542,'Knowledge - Percentages'!$B:$B,0),'Data - Knowledge'!AM$8)/100</f>
        <v>0.04</v>
      </c>
      <c r="AN542" s="380">
        <f t="array" aca="true" ref="AN542">INDEX(KM_PCT,MATCH($A542,'Knowledge - Percentages'!$B:$B,0),'Data - Knowledge'!AN$8)/100</f>
        <v>0.054000000000000006</v>
      </c>
      <c r="AO542" s="380">
        <f t="array" aca="true" ref="AO542">INDEX(KM_PCT,MATCH($A542,'Knowledge - Percentages'!$B:$B,0),'Data - Knowledge'!AO$8)/100</f>
        <v>0.054000000000000006</v>
      </c>
      <c r="AP542" s="380">
        <f t="array" aca="true" ref="AP542">INDEX(KM_PCT,MATCH($A542,'Knowledge - Percentages'!$B:$B,0),'Data - Knowledge'!AP$8)/100</f>
        <v>0.05</v>
      </c>
      <c r="AQ542" s="380">
        <f t="array" aca="true" ref="AQ542">INDEX(KM_PCT,MATCH($A542,'Knowledge - Percentages'!$B:$B,0),'Data - Knowledge'!AQ$8)/100</f>
        <v>0.052000000000000005</v>
      </c>
      <c r="AR542" s="380">
        <f t="array" aca="true" ref="AR542">INDEX(KM_PCT,MATCH($A542,'Knowledge - Percentages'!$B:$B,0),'Data - Knowledge'!AR$8)/100</f>
        <v>0.04</v>
      </c>
      <c r="AS542" s="380">
        <f t="array" aca="true" ref="AS542">INDEX(KM_PCT,MATCH($A542,'Knowledge - Percentages'!$B:$B,0),'Data - Knowledge'!AS$8)/100</f>
        <v>0.07400000000000001</v>
      </c>
      <c r="AT542" s="380">
        <f t="array" aca="true" ref="AT542">INDEX(KM_PCT,MATCH($A542,'Knowledge - Percentages'!$B:$B,0),'Data - Knowledge'!AT$8)/100</f>
        <v>0.07400000000000001</v>
      </c>
      <c r="AU542" s="380">
        <f t="array" aca="true" ref="AU542">INDEX(KM_PCT,MATCH($A542,'Knowledge - Percentages'!$B:$B,0),'Data - Knowledge'!AU$8)/100</f>
        <v>0.063</v>
      </c>
      <c r="AV542" s="380">
        <f t="array" aca="true" ref="AV542">INDEX(KM_PCT,MATCH($A542,'Knowledge - Percentages'!$B:$B,0),'Data - Knowledge'!AV$8)/100</f>
        <v>0.067</v>
      </c>
      <c r="AW542" s="380">
        <f t="array" aca="true" ref="AW542">INDEX(KM_PCT,MATCH($A542,'Knowledge - Percentages'!$B:$B,0),'Data - Knowledge'!AW$8)/100</f>
        <v>0.068</v>
      </c>
      <c r="AX542" s="380">
        <f t="array" aca="true" ref="AX542">INDEX(KM_PCT,MATCH($A542,'Knowledge - Percentages'!$B:$B,0),'Data - Knowledge'!AX$8)/100</f>
        <v>0.18600000000000003</v>
      </c>
      <c r="AY542" s="380">
        <f t="array" aca="true" ref="AY542">INDEX(KM_PCT,MATCH($A542,'Knowledge - Percentages'!$B:$B,0),'Data - Knowledge'!AY$8)/100</f>
        <v>0.06</v>
      </c>
      <c r="AZ542" s="380">
        <f t="array" aca="true" ref="AZ542">INDEX(KM_PCT,MATCH($A542,'Knowledge - Percentages'!$B:$B,0),'Data - Knowledge'!AZ$8)/100</f>
        <v>0.07400000000000001</v>
      </c>
      <c r="BA542" s="380">
        <f t="array" aca="true" ref="BA542">INDEX(KM_PCT,MATCH($A542,'Knowledge - Percentages'!$B:$B,0),'Data - Knowledge'!BA$8)/100</f>
        <v>0.076</v>
      </c>
      <c r="BB542" s="380">
        <f t="array" aca="true" ref="BB542">INDEX(KM_PCT,MATCH($A542,'Knowledge - Percentages'!$B:$B,0),'Data - Knowledge'!BB$8)/100</f>
        <v>0.07400000000000001</v>
      </c>
      <c r="BC542" s="380">
        <f t="array" aca="true" ref="BC542">INDEX(KM_PCT,MATCH($A542,'Knowledge - Percentages'!$B:$B,0),'Data - Knowledge'!BC$8)/100</f>
        <v>0.07400000000000001</v>
      </c>
      <c r="BD542" s="380">
        <f t="array" aca="true" ref="BD542">INDEX(KM_PCT,MATCH($A542,'Knowledge - Percentages'!$B:$B,0),'Data - Knowledge'!BD$8)/100</f>
        <v>0.07400000000000001</v>
      </c>
      <c r="BE542" s="380">
        <f t="array" aca="true" ref="BE542">INDEX(KM_PCT,MATCH($A542,'Knowledge - Percentages'!$B:$B,0),'Data - Knowledge'!BE$8)/100</f>
        <v>0.07400000000000001</v>
      </c>
      <c r="BF542" s="380">
        <f t="array" aca="true" ref="BF542">INDEX(KM_PCT,MATCH($A542,'Knowledge - Percentages'!$B:$B,0),'Data - Knowledge'!BF$8)/100</f>
        <v>0.079</v>
      </c>
      <c r="BG542" s="380">
        <f t="array" aca="true" ref="BG542">INDEX(KM_PCT,MATCH($A542,'Knowledge - Percentages'!$B:$B,0),'Data - Knowledge'!BG$8)/100</f>
        <v>0.079</v>
      </c>
      <c r="BH542" s="380">
        <f t="array" aca="true" ref="BH542">INDEX(KM_PCT,MATCH($A542,'Knowledge - Percentages'!$B:$B,0),'Data - Knowledge'!BH$8)/100</f>
        <v>0.095</v>
      </c>
      <c r="BI542" s="380">
        <f t="array" aca="true" ref="BI542">INDEX(KM_PCT,MATCH($A542,'Knowledge - Percentages'!$B:$B,0),'Data - Knowledge'!BI$8)/100</f>
        <v>0.095</v>
      </c>
      <c r="BJ542" s="380">
        <f t="array" aca="true" ref="BJ542">INDEX(KM_PCT,MATCH($A542,'Knowledge - Percentages'!$B:$B,0),'Data - Knowledge'!BJ$8)/100</f>
        <v>0.098</v>
      </c>
      <c r="BK542" s="380">
        <f t="array" aca="true" ref="BK542">INDEX(KM_PCT,MATCH($A542,'Knowledge - Percentages'!$B:$B,0),'Data - Knowledge'!BK$8)/100</f>
        <v>0.11199999999999999</v>
      </c>
      <c r="BL542" s="380">
        <f t="array" aca="true" ref="BL542">INDEX(KM_PCT,MATCH($A542,'Knowledge - Percentages'!$B:$B,0),'Data - Knowledge'!BL$8)/100</f>
        <v>0.139</v>
      </c>
      <c r="BM542" s="380">
        <f t="array" aca="true" ref="BM542">INDEX(KM_PCT,MATCH($A542,'Knowledge - Percentages'!$B:$B,0),'Data - Knowledge'!BM$8)/100</f>
        <v>0.114</v>
      </c>
      <c r="BN542" s="380">
        <f t="array" aca="true" ref="BN542">INDEX(KM_PCT,MATCH($A542,'Knowledge - Percentages'!$B:$B,0),'Data - Knowledge'!BN$8)/100</f>
        <v>0.10400000000000001</v>
      </c>
      <c r="BO542" s="380">
        <f t="array" aca="true" ref="BO542">INDEX(KM_PCT,MATCH($A542,'Knowledge - Percentages'!$B:$B,0),'Data - Knowledge'!BO$8)/100</f>
        <v>0.084</v>
      </c>
      <c r="BP542" s="380">
        <f t="array" aca="true" ref="BP542">INDEX(KM_PCT,MATCH($A542,'Knowledge - Percentages'!$B:$B,0),'Data - Knowledge'!BP$8)/100</f>
        <v>0.095</v>
      </c>
      <c r="BQ542" s="380">
        <f t="array" aca="true" ref="BQ542">INDEX(KM_PCT,MATCH($A542,'Knowledge - Percentages'!$B:$B,0),'Data - Knowledge'!BQ$8)/100</f>
        <v>0.095</v>
      </c>
    </row>
    <row r="543" spans="1:69">
      <c r="A543" t="s">
        <v>1604</v>
      </c>
      <c r="B543" t="s">
        <v>1576</v>
      </c>
      <c r="C543" t="s">
        <v>1596</v>
      </c>
      <c r="D543" t="s">
        <v>1605</v>
      </c>
      <c r="E543" s="373">
        <f>SUMPRODUCT($K$2:$BQ$2,$K543:$BQ543)/$J$2</f>
        <v>0.094715909090909087</v>
      </c>
      <c r="F543" s="379">
        <f>SUMPRODUCT($K$2:$BQ$2,$K543:$BQ543)</f>
        <v>25.005</v>
      </c>
      <c r="G543" s="373">
        <f>SUMPRODUCT($K$3:$BQ$3,$K543:$BQ543)/$J$3</f>
        <v>0.060686652977412728</v>
      </c>
      <c r="H543" s="379">
        <f>SUMPRODUCT($K$3:$BQ$3,$K543:$BQ543)</f>
        <v>591.088</v>
      </c>
      <c r="I543" s="373">
        <f>CORREL($K$4:$BQ$4,$K543:$BQ543)</f>
        <v>0.27100293099673162</v>
      </c>
      <c r="J543" s="379">
        <f>$E543/$G543*100</f>
        <v>156.07370722218258</v>
      </c>
      <c r="K543" s="380">
        <f t="array" aca="true" ref="K543">INDEX(KM_PCT,MATCH($A543,'Knowledge - Percentages'!$B:$B,0),'Data - Knowledge'!K$8)/100</f>
        <v>0.045</v>
      </c>
      <c r="L543" s="380">
        <f t="array" aca="true" ref="L543">INDEX(KM_PCT,MATCH($A543,'Knowledge - Percentages'!$B:$B,0),'Data - Knowledge'!L$8)/100</f>
        <v>0.045</v>
      </c>
      <c r="M543" s="380">
        <f t="array" aca="true" ref="M543">INDEX(KM_PCT,MATCH($A543,'Knowledge - Percentages'!$B:$B,0),'Data - Knowledge'!M$8)/100</f>
        <v>0.045</v>
      </c>
      <c r="N543" s="380">
        <f t="array" aca="true" ref="N543">INDEX(KM_PCT,MATCH($A543,'Knowledge - Percentages'!$B:$B,0),'Data - Knowledge'!N$8)/100</f>
        <v>0.043</v>
      </c>
      <c r="O543" s="380">
        <f t="array" aca="true" ref="O543">INDEX(KM_PCT,MATCH($A543,'Knowledge - Percentages'!$B:$B,0),'Data - Knowledge'!O$8)/100</f>
        <v>0.040999999999999995</v>
      </c>
      <c r="P543" s="380">
        <f t="array" aca="true" ref="P543">INDEX(KM_PCT,MATCH($A543,'Knowledge - Percentages'!$B:$B,0),'Data - Knowledge'!P$8)/100</f>
        <v>0.045</v>
      </c>
      <c r="Q543" s="380">
        <f t="array" aca="true" ref="Q543">INDEX(KM_PCT,MATCH($A543,'Knowledge - Percentages'!$B:$B,0),'Data - Knowledge'!Q$8)/100</f>
        <v>0.045</v>
      </c>
      <c r="R543" s="380">
        <f t="array" aca="true" ref="R543">INDEX(KM_PCT,MATCH($A543,'Knowledge - Percentages'!$B:$B,0),'Data - Knowledge'!R$8)/100</f>
        <v>0.045</v>
      </c>
      <c r="S543" s="380">
        <f t="array" aca="true" ref="S543">INDEX(KM_PCT,MATCH($A543,'Knowledge - Percentages'!$B:$B,0),'Data - Knowledge'!S$8)/100</f>
        <v>0.045</v>
      </c>
      <c r="T543" s="380">
        <f t="array" aca="true" ref="T543">INDEX(KM_PCT,MATCH($A543,'Knowledge - Percentages'!$B:$B,0),'Data - Knowledge'!T$8)/100</f>
        <v>0.045</v>
      </c>
      <c r="U543" s="380">
        <f t="array" aca="true" ref="U543">INDEX(KM_PCT,MATCH($A543,'Knowledge - Percentages'!$B:$B,0),'Data - Knowledge'!U$8)/100</f>
        <v>0.046</v>
      </c>
      <c r="V543" s="380">
        <f t="array" aca="true" ref="V543">INDEX(KM_PCT,MATCH($A543,'Knowledge - Percentages'!$B:$B,0),'Data - Knowledge'!V$8)/100</f>
        <v>0.045</v>
      </c>
      <c r="W543" s="380">
        <f t="array" aca="true" ref="W543">INDEX(KM_PCT,MATCH($A543,'Knowledge - Percentages'!$B:$B,0),'Data - Knowledge'!W$8)/100</f>
        <v>0.045</v>
      </c>
      <c r="X543" s="380">
        <f t="array" aca="true" ref="X543">INDEX(KM_PCT,MATCH($A543,'Knowledge - Percentages'!$B:$B,0),'Data - Knowledge'!X$8)/100</f>
        <v>0.059000000000000004</v>
      </c>
      <c r="Y543" s="380">
        <f t="array" aca="true" ref="Y543">INDEX(KM_PCT,MATCH($A543,'Knowledge - Percentages'!$B:$B,0),'Data - Knowledge'!Y$8)/100</f>
        <v>0.061</v>
      </c>
      <c r="Z543" s="380">
        <f t="array" aca="true" ref="Z543">INDEX(KM_PCT,MATCH($A543,'Knowledge - Percentages'!$B:$B,0),'Data - Knowledge'!Z$8)/100</f>
        <v>0.061</v>
      </c>
      <c r="AA543" s="380">
        <f t="array" aca="true" ref="AA543">INDEX(KM_PCT,MATCH($A543,'Knowledge - Percentages'!$B:$B,0),'Data - Knowledge'!AA$8)/100</f>
        <v>0.061</v>
      </c>
      <c r="AB543" s="380">
        <f t="array" aca="true" ref="AB543">INDEX(KM_PCT,MATCH($A543,'Knowledge - Percentages'!$B:$B,0),'Data - Knowledge'!AB$8)/100</f>
        <v>0.055999999999999994</v>
      </c>
      <c r="AC543" s="380">
        <f t="array" aca="true" ref="AC543">INDEX(KM_PCT,MATCH($A543,'Knowledge - Percentages'!$B:$B,0),'Data - Knowledge'!AC$8)/100</f>
        <v>0.063</v>
      </c>
      <c r="AD543" s="380">
        <f t="array" aca="true" ref="AD543">INDEX(KM_PCT,MATCH($A543,'Knowledge - Percentages'!$B:$B,0),'Data - Knowledge'!AD$8)/100</f>
        <v>0.079</v>
      </c>
      <c r="AE543" s="380">
        <f t="array" aca="true" ref="AE543">INDEX(KM_PCT,MATCH($A543,'Knowledge - Percentages'!$B:$B,0),'Data - Knowledge'!AE$8)/100</f>
        <v>0.033</v>
      </c>
      <c r="AF543" s="380">
        <f t="array" aca="true" ref="AF543">INDEX(KM_PCT,MATCH($A543,'Knowledge - Percentages'!$B:$B,0),'Data - Knowledge'!AF$8)/100</f>
        <v>0.05</v>
      </c>
      <c r="AG543" s="380">
        <f t="array" aca="true" ref="AG543">INDEX(KM_PCT,MATCH($A543,'Knowledge - Percentages'!$B:$B,0),'Data - Knowledge'!AG$8)/100</f>
        <v>0.051</v>
      </c>
      <c r="AH543" s="380">
        <f t="array" aca="true" ref="AH543">INDEX(KM_PCT,MATCH($A543,'Knowledge - Percentages'!$B:$B,0),'Data - Knowledge'!AH$8)/100</f>
        <v>0.063</v>
      </c>
      <c r="AI543" s="380">
        <f t="array" aca="true" ref="AI543">INDEX(KM_PCT,MATCH($A543,'Knowledge - Percentages'!$B:$B,0),'Data - Knowledge'!AI$8)/100</f>
        <v>0.121</v>
      </c>
      <c r="AJ543" s="380">
        <f t="array" aca="true" ref="AJ543">INDEX(KM_PCT,MATCH($A543,'Knowledge - Percentages'!$B:$B,0),'Data - Knowledge'!AJ$8)/100</f>
        <v>0.057999999999999996</v>
      </c>
      <c r="AK543" s="380">
        <f t="array" aca="true" ref="AK543">INDEX(KM_PCT,MATCH($A543,'Knowledge - Percentages'!$B:$B,0),'Data - Knowledge'!AK$8)/100</f>
        <v>0.068</v>
      </c>
      <c r="AL543" s="380">
        <f t="array" aca="true" ref="AL543">INDEX(KM_PCT,MATCH($A543,'Knowledge - Percentages'!$B:$B,0),'Data - Knowledge'!AL$8)/100</f>
        <v>0.084</v>
      </c>
      <c r="AM543" s="380">
        <f t="array" aca="true" ref="AM543">INDEX(KM_PCT,MATCH($A543,'Knowledge - Percentages'!$B:$B,0),'Data - Knowledge'!AM$8)/100</f>
        <v>0.067</v>
      </c>
      <c r="AN543" s="380">
        <f t="array" aca="true" ref="AN543">INDEX(KM_PCT,MATCH($A543,'Knowledge - Percentages'!$B:$B,0),'Data - Knowledge'!AN$8)/100</f>
        <v>0.067</v>
      </c>
      <c r="AO543" s="380">
        <f t="array" aca="true" ref="AO543">INDEX(KM_PCT,MATCH($A543,'Knowledge - Percentages'!$B:$B,0),'Data - Knowledge'!AO$8)/100</f>
        <v>0.067</v>
      </c>
      <c r="AP543" s="380">
        <f t="array" aca="true" ref="AP543">INDEX(KM_PCT,MATCH($A543,'Knowledge - Percentages'!$B:$B,0),'Data - Knowledge'!AP$8)/100</f>
        <v>0.067</v>
      </c>
      <c r="AQ543" s="380">
        <f t="array" aca="true" ref="AQ543">INDEX(KM_PCT,MATCH($A543,'Knowledge - Percentages'!$B:$B,0),'Data - Knowledge'!AQ$8)/100</f>
        <v>0.067</v>
      </c>
      <c r="AR543" s="380">
        <f t="array" aca="true" ref="AR543">INDEX(KM_PCT,MATCH($A543,'Knowledge - Percentages'!$B:$B,0),'Data - Knowledge'!AR$8)/100</f>
        <v>0.086</v>
      </c>
      <c r="AS543" s="380">
        <f t="array" aca="true" ref="AS543">INDEX(KM_PCT,MATCH($A543,'Knowledge - Percentages'!$B:$B,0),'Data - Knowledge'!AS$8)/100</f>
        <v>0.054000000000000006</v>
      </c>
      <c r="AT543" s="380">
        <f t="array" aca="true" ref="AT543">INDEX(KM_PCT,MATCH($A543,'Knowledge - Percentages'!$B:$B,0),'Data - Knowledge'!AT$8)/100</f>
        <v>0.093000000000000013</v>
      </c>
      <c r="AU543" s="380">
        <f t="array" aca="true" ref="AU543">INDEX(KM_PCT,MATCH($A543,'Knowledge - Percentages'!$B:$B,0),'Data - Knowledge'!AU$8)/100</f>
        <v>0.092</v>
      </c>
      <c r="AV543" s="380">
        <f t="array" aca="true" ref="AV543">INDEX(KM_PCT,MATCH($A543,'Knowledge - Percentages'!$B:$B,0),'Data - Knowledge'!AV$8)/100</f>
        <v>0.07</v>
      </c>
      <c r="AW543" s="380">
        <f t="array" aca="true" ref="AW543">INDEX(KM_PCT,MATCH($A543,'Knowledge - Percentages'!$B:$B,0),'Data - Knowledge'!AW$8)/100</f>
        <v>0.086</v>
      </c>
      <c r="AX543" s="380">
        <f t="array" aca="true" ref="AX543">INDEX(KM_PCT,MATCH($A543,'Knowledge - Percentages'!$B:$B,0),'Data - Knowledge'!AX$8)/100</f>
        <v>0.185</v>
      </c>
      <c r="AY543" s="380">
        <f t="array" aca="true" ref="AY543">INDEX(KM_PCT,MATCH($A543,'Knowledge - Percentages'!$B:$B,0),'Data - Knowledge'!AY$8)/100</f>
        <v>0.07400000000000001</v>
      </c>
      <c r="AZ543" s="380">
        <f t="array" aca="true" ref="AZ543">INDEX(KM_PCT,MATCH($A543,'Knowledge - Percentages'!$B:$B,0),'Data - Knowledge'!AZ$8)/100</f>
        <v>0.088000000000000009</v>
      </c>
      <c r="BA543" s="380">
        <f t="array" aca="true" ref="BA543">INDEX(KM_PCT,MATCH($A543,'Knowledge - Percentages'!$B:$B,0),'Data - Knowledge'!BA$8)/100</f>
        <v>0.106</v>
      </c>
      <c r="BB543" s="380">
        <f t="array" aca="true" ref="BB543">INDEX(KM_PCT,MATCH($A543,'Knowledge - Percentages'!$B:$B,0),'Data - Knowledge'!BB$8)/100</f>
        <v>0.088000000000000009</v>
      </c>
      <c r="BC543" s="380">
        <f t="array" aca="true" ref="BC543">INDEX(KM_PCT,MATCH($A543,'Knowledge - Percentages'!$B:$B,0),'Data - Knowledge'!BC$8)/100</f>
        <v>0.088000000000000009</v>
      </c>
      <c r="BD543" s="380">
        <f t="array" aca="true" ref="BD543">INDEX(KM_PCT,MATCH($A543,'Knowledge - Percentages'!$B:$B,0),'Data - Knowledge'!BD$8)/100</f>
        <v>0.088000000000000009</v>
      </c>
      <c r="BE543" s="380">
        <f t="array" aca="true" ref="BE543">INDEX(KM_PCT,MATCH($A543,'Knowledge - Percentages'!$B:$B,0),'Data - Knowledge'!BE$8)/100</f>
        <v>0.088000000000000009</v>
      </c>
      <c r="BF543" s="380">
        <f t="array" aca="true" ref="BF543">INDEX(KM_PCT,MATCH($A543,'Knowledge - Percentages'!$B:$B,0),'Data - Knowledge'!BF$8)/100</f>
        <v>0.088000000000000009</v>
      </c>
      <c r="BG543" s="380">
        <f t="array" aca="true" ref="BG543">INDEX(KM_PCT,MATCH($A543,'Knowledge - Percentages'!$B:$B,0),'Data - Knowledge'!BG$8)/100</f>
        <v>0.11699999999999999</v>
      </c>
      <c r="BH543" s="380">
        <f t="array" aca="true" ref="BH543">INDEX(KM_PCT,MATCH($A543,'Knowledge - Percentages'!$B:$B,0),'Data - Knowledge'!BH$8)/100</f>
        <v>0.11699999999999999</v>
      </c>
      <c r="BI543" s="380">
        <f t="array" aca="true" ref="BI543">INDEX(KM_PCT,MATCH($A543,'Knowledge - Percentages'!$B:$B,0),'Data - Knowledge'!BI$8)/100</f>
        <v>0.11699999999999999</v>
      </c>
      <c r="BJ543" s="380">
        <f t="array" aca="true" ref="BJ543">INDEX(KM_PCT,MATCH($A543,'Knowledge - Percentages'!$B:$B,0),'Data - Knowledge'!BJ$8)/100</f>
        <v>0.122</v>
      </c>
      <c r="BK543" s="380">
        <f t="array" aca="true" ref="BK543">INDEX(KM_PCT,MATCH($A543,'Knowledge - Percentages'!$B:$B,0),'Data - Knowledge'!BK$8)/100</f>
        <v>0.122</v>
      </c>
      <c r="BL543" s="380">
        <f t="array" aca="true" ref="BL543">INDEX(KM_PCT,MATCH($A543,'Knowledge - Percentages'!$B:$B,0),'Data - Knowledge'!BL$8)/100</f>
        <v>0.122</v>
      </c>
      <c r="BM543" s="380">
        <f t="array" aca="true" ref="BM543">INDEX(KM_PCT,MATCH($A543,'Knowledge - Percentages'!$B:$B,0),'Data - Knowledge'!BM$8)/100</f>
        <v>0.141</v>
      </c>
      <c r="BN543" s="380">
        <f t="array" aca="true" ref="BN543">INDEX(KM_PCT,MATCH($A543,'Knowledge - Percentages'!$B:$B,0),'Data - Knowledge'!BN$8)/100</f>
        <v>0.122</v>
      </c>
      <c r="BO543" s="380">
        <f t="array" aca="true" ref="BO543">INDEX(KM_PCT,MATCH($A543,'Knowledge - Percentages'!$B:$B,0),'Data - Knowledge'!BO$8)/100</f>
        <v>0.11699999999999999</v>
      </c>
      <c r="BP543" s="380">
        <f t="array" aca="true" ref="BP543">INDEX(KM_PCT,MATCH($A543,'Knowledge - Percentages'!$B:$B,0),'Data - Knowledge'!BP$8)/100</f>
        <v>0.11699999999999999</v>
      </c>
      <c r="BQ543" s="380">
        <f t="array" aca="true" ref="BQ543">INDEX(KM_PCT,MATCH($A543,'Knowledge - Percentages'!$B:$B,0),'Data - Knowledge'!BQ$8)/100</f>
        <v>0.129</v>
      </c>
    </row>
    <row r="544" spans="1:69">
      <c r="A544" t="s">
        <v>1606</v>
      </c>
      <c r="B544" t="s">
        <v>1576</v>
      </c>
      <c r="C544" t="s">
        <v>1596</v>
      </c>
      <c r="D544" t="s">
        <v>1607</v>
      </c>
      <c r="E544" s="373">
        <f>SUMPRODUCT($K$2:$BQ$2,$K544:$BQ544)/$J$2</f>
        <v>0.0874469696969697</v>
      </c>
      <c r="F544" s="379">
        <f>SUMPRODUCT($K$2:$BQ$2,$K544:$BQ544)</f>
        <v>23.086000000000002</v>
      </c>
      <c r="G544" s="373">
        <f>SUMPRODUCT($K$3:$BQ$3,$K544:$BQ544)/$J$3</f>
        <v>0.059780903490759763</v>
      </c>
      <c r="H544" s="379">
        <f>SUMPRODUCT($K$3:$BQ$3,$K544:$BQ544)</f>
        <v>582.26600000000008</v>
      </c>
      <c r="I544" s="373">
        <f>CORREL($K$4:$BQ$4,$K544:$BQ544)</f>
        <v>0.3139659203962939</v>
      </c>
      <c r="J544" s="379">
        <f>$E544/$G544*100</f>
        <v>146.27910351084981</v>
      </c>
      <c r="K544" s="380">
        <f t="array" aca="true" ref="K544">INDEX(KM_PCT,MATCH($A544,'Knowledge - Percentages'!$B:$B,0),'Data - Knowledge'!K$8)/100</f>
        <v>0.046</v>
      </c>
      <c r="L544" s="380">
        <f t="array" aca="true" ref="L544">INDEX(KM_PCT,MATCH($A544,'Knowledge - Percentages'!$B:$B,0),'Data - Knowledge'!L$8)/100</f>
        <v>0.046</v>
      </c>
      <c r="M544" s="380">
        <f t="array" aca="true" ref="M544">INDEX(KM_PCT,MATCH($A544,'Knowledge - Percentages'!$B:$B,0),'Data - Knowledge'!M$8)/100</f>
        <v>0.046</v>
      </c>
      <c r="N544" s="380">
        <f t="array" aca="true" ref="N544">INDEX(KM_PCT,MATCH($A544,'Knowledge - Percentages'!$B:$B,0),'Data - Knowledge'!N$8)/100</f>
        <v>0.044000000000000004</v>
      </c>
      <c r="O544" s="380">
        <f t="array" aca="true" ref="O544">INDEX(KM_PCT,MATCH($A544,'Knowledge - Percentages'!$B:$B,0),'Data - Knowledge'!O$8)/100</f>
        <v>0.046</v>
      </c>
      <c r="P544" s="380">
        <f t="array" aca="true" ref="P544">INDEX(KM_PCT,MATCH($A544,'Knowledge - Percentages'!$B:$B,0),'Data - Knowledge'!P$8)/100</f>
        <v>0.047</v>
      </c>
      <c r="Q544" s="380">
        <f t="array" aca="true" ref="Q544">INDEX(KM_PCT,MATCH($A544,'Knowledge - Percentages'!$B:$B,0),'Data - Knowledge'!Q$8)/100</f>
        <v>0.053</v>
      </c>
      <c r="R544" s="380">
        <f t="array" aca="true" ref="R544">INDEX(KM_PCT,MATCH($A544,'Knowledge - Percentages'!$B:$B,0),'Data - Knowledge'!R$8)/100</f>
        <v>0.047</v>
      </c>
      <c r="S544" s="380">
        <f t="array" aca="true" ref="S544">INDEX(KM_PCT,MATCH($A544,'Knowledge - Percentages'!$B:$B,0),'Data - Knowledge'!S$8)/100</f>
        <v>0.047</v>
      </c>
      <c r="T544" s="380">
        <f t="array" aca="true" ref="T544">INDEX(KM_PCT,MATCH($A544,'Knowledge - Percentages'!$B:$B,0),'Data - Knowledge'!T$8)/100</f>
        <v>0.049</v>
      </c>
      <c r="U544" s="380">
        <f t="array" aca="true" ref="U544">INDEX(KM_PCT,MATCH($A544,'Knowledge - Percentages'!$B:$B,0),'Data - Knowledge'!U$8)/100</f>
        <v>0.049</v>
      </c>
      <c r="V544" s="380">
        <f t="array" aca="true" ref="V544">INDEX(KM_PCT,MATCH($A544,'Knowledge - Percentages'!$B:$B,0),'Data - Knowledge'!V$8)/100</f>
        <v>0.049</v>
      </c>
      <c r="W544" s="380">
        <f t="array" aca="true" ref="W544">INDEX(KM_PCT,MATCH($A544,'Knowledge - Percentages'!$B:$B,0),'Data - Knowledge'!W$8)/100</f>
        <v>0.049</v>
      </c>
      <c r="X544" s="380">
        <f t="array" aca="true" ref="X544">INDEX(KM_PCT,MATCH($A544,'Knowledge - Percentages'!$B:$B,0),'Data - Knowledge'!X$8)/100</f>
        <v>0.059000000000000004</v>
      </c>
      <c r="Y544" s="380">
        <f t="array" aca="true" ref="Y544">INDEX(KM_PCT,MATCH($A544,'Knowledge - Percentages'!$B:$B,0),'Data - Knowledge'!Y$8)/100</f>
        <v>0.059000000000000004</v>
      </c>
      <c r="Z544" s="380">
        <f t="array" aca="true" ref="Z544">INDEX(KM_PCT,MATCH($A544,'Knowledge - Percentages'!$B:$B,0),'Data - Knowledge'!Z$8)/100</f>
        <v>0.059000000000000004</v>
      </c>
      <c r="AA544" s="380">
        <f t="array" aca="true" ref="AA544">INDEX(KM_PCT,MATCH($A544,'Knowledge - Percentages'!$B:$B,0),'Data - Knowledge'!AA$8)/100</f>
        <v>0.059000000000000004</v>
      </c>
      <c r="AB544" s="380">
        <f t="array" aca="true" ref="AB544">INDEX(KM_PCT,MATCH($A544,'Knowledge - Percentages'!$B:$B,0),'Data - Knowledge'!AB$8)/100</f>
        <v>0.062</v>
      </c>
      <c r="AC544" s="380">
        <f t="array" aca="true" ref="AC544">INDEX(KM_PCT,MATCH($A544,'Knowledge - Percentages'!$B:$B,0),'Data - Knowledge'!AC$8)/100</f>
        <v>0.055</v>
      </c>
      <c r="AD544" s="380">
        <f t="array" aca="true" ref="AD544">INDEX(KM_PCT,MATCH($A544,'Knowledge - Percentages'!$B:$B,0),'Data - Knowledge'!AD$8)/100</f>
        <v>0.079</v>
      </c>
      <c r="AE544" s="380">
        <f t="array" aca="true" ref="AE544">INDEX(KM_PCT,MATCH($A544,'Knowledge - Percentages'!$B:$B,0),'Data - Knowledge'!AE$8)/100</f>
        <v>0.034</v>
      </c>
      <c r="AF544" s="380">
        <f t="array" aca="true" ref="AF544">INDEX(KM_PCT,MATCH($A544,'Knowledge - Percentages'!$B:$B,0),'Data - Knowledge'!AF$8)/100</f>
        <v>0.049</v>
      </c>
      <c r="AG544" s="380">
        <f t="array" aca="true" ref="AG544">INDEX(KM_PCT,MATCH($A544,'Knowledge - Percentages'!$B:$B,0),'Data - Knowledge'!AG$8)/100</f>
        <v>0.049</v>
      </c>
      <c r="AH544" s="380">
        <f t="array" aca="true" ref="AH544">INDEX(KM_PCT,MATCH($A544,'Knowledge - Percentages'!$B:$B,0),'Data - Knowledge'!AH$8)/100</f>
        <v>0.064</v>
      </c>
      <c r="AI544" s="380">
        <f t="array" aca="true" ref="AI544">INDEX(KM_PCT,MATCH($A544,'Knowledge - Percentages'!$B:$B,0),'Data - Knowledge'!AI$8)/100</f>
        <v>0.10800000000000001</v>
      </c>
      <c r="AJ544" s="380">
        <f t="array" aca="true" ref="AJ544">INDEX(KM_PCT,MATCH($A544,'Knowledge - Percentages'!$B:$B,0),'Data - Knowledge'!AJ$8)/100</f>
        <v>0.052000000000000005</v>
      </c>
      <c r="AK544" s="380">
        <f t="array" aca="true" ref="AK544">INDEX(KM_PCT,MATCH($A544,'Knowledge - Percentages'!$B:$B,0),'Data - Knowledge'!AK$8)/100</f>
        <v>0.069</v>
      </c>
      <c r="AL544" s="380">
        <f t="array" aca="true" ref="AL544">INDEX(KM_PCT,MATCH($A544,'Knowledge - Percentages'!$B:$B,0),'Data - Knowledge'!AL$8)/100</f>
        <v>0.08199999999999999</v>
      </c>
      <c r="AM544" s="380">
        <f t="array" aca="true" ref="AM544">INDEX(KM_PCT,MATCH($A544,'Knowledge - Percentages'!$B:$B,0),'Data - Knowledge'!AM$8)/100</f>
        <v>0.069</v>
      </c>
      <c r="AN544" s="380">
        <f t="array" aca="true" ref="AN544">INDEX(KM_PCT,MATCH($A544,'Knowledge - Percentages'!$B:$B,0),'Data - Knowledge'!AN$8)/100</f>
        <v>0.065</v>
      </c>
      <c r="AO544" s="380">
        <f t="array" aca="true" ref="AO544">INDEX(KM_PCT,MATCH($A544,'Knowledge - Percentages'!$B:$B,0),'Data - Knowledge'!AO$8)/100</f>
        <v>0.065</v>
      </c>
      <c r="AP544" s="380">
        <f t="array" aca="true" ref="AP544">INDEX(KM_PCT,MATCH($A544,'Knowledge - Percentages'!$B:$B,0),'Data - Knowledge'!AP$8)/100</f>
        <v>0.063</v>
      </c>
      <c r="AQ544" s="380">
        <f t="array" aca="true" ref="AQ544">INDEX(KM_PCT,MATCH($A544,'Knowledge - Percentages'!$B:$B,0),'Data - Knowledge'!AQ$8)/100</f>
        <v>0.063</v>
      </c>
      <c r="AR544" s="380">
        <f t="array" aca="true" ref="AR544">INDEX(KM_PCT,MATCH($A544,'Knowledge - Percentages'!$B:$B,0),'Data - Knowledge'!AR$8)/100</f>
        <v>0.077</v>
      </c>
      <c r="AS544" s="380">
        <f t="array" aca="true" ref="AS544">INDEX(KM_PCT,MATCH($A544,'Knowledge - Percentages'!$B:$B,0),'Data - Knowledge'!AS$8)/100</f>
        <v>0.05</v>
      </c>
      <c r="AT544" s="380">
        <f t="array" aca="true" ref="AT544">INDEX(KM_PCT,MATCH($A544,'Knowledge - Percentages'!$B:$B,0),'Data - Knowledge'!AT$8)/100</f>
        <v>0.077</v>
      </c>
      <c r="AU544" s="380">
        <f t="array" aca="true" ref="AU544">INDEX(KM_PCT,MATCH($A544,'Knowledge - Percentages'!$B:$B,0),'Data - Knowledge'!AU$8)/100</f>
        <v>0.08</v>
      </c>
      <c r="AV544" s="380">
        <f t="array" aca="true" ref="AV544">INDEX(KM_PCT,MATCH($A544,'Knowledge - Percentages'!$B:$B,0),'Data - Knowledge'!AV$8)/100</f>
        <v>0.064</v>
      </c>
      <c r="AW544" s="380">
        <f t="array" aca="true" ref="AW544">INDEX(KM_PCT,MATCH($A544,'Knowledge - Percentages'!$B:$B,0),'Data - Knowledge'!AW$8)/100</f>
        <v>0.08</v>
      </c>
      <c r="AX544" s="380">
        <f t="array" aca="true" ref="AX544">INDEX(KM_PCT,MATCH($A544,'Knowledge - Percentages'!$B:$B,0),'Data - Knowledge'!AX$8)/100</f>
        <v>0.14300000000000002</v>
      </c>
      <c r="AY544" s="380">
        <f t="array" aca="true" ref="AY544">INDEX(KM_PCT,MATCH($A544,'Knowledge - Percentages'!$B:$B,0),'Data - Knowledge'!AY$8)/100</f>
        <v>0.08199999999999999</v>
      </c>
      <c r="AZ544" s="380">
        <f t="array" aca="true" ref="AZ544">INDEX(KM_PCT,MATCH($A544,'Knowledge - Percentages'!$B:$B,0),'Data - Knowledge'!AZ$8)/100</f>
        <v>0.08199999999999999</v>
      </c>
      <c r="BA544" s="380">
        <f t="array" aca="true" ref="BA544">INDEX(KM_PCT,MATCH($A544,'Knowledge - Percentages'!$B:$B,0),'Data - Knowledge'!BA$8)/100</f>
        <v>0.086</v>
      </c>
      <c r="BB544" s="380">
        <f t="array" aca="true" ref="BB544">INDEX(KM_PCT,MATCH($A544,'Knowledge - Percentages'!$B:$B,0),'Data - Knowledge'!BB$8)/100</f>
        <v>0.08199999999999999</v>
      </c>
      <c r="BC544" s="380">
        <f t="array" aca="true" ref="BC544">INDEX(KM_PCT,MATCH($A544,'Knowledge - Percentages'!$B:$B,0),'Data - Knowledge'!BC$8)/100</f>
        <v>0.08</v>
      </c>
      <c r="BD544" s="380">
        <f t="array" aca="true" ref="BD544">INDEX(KM_PCT,MATCH($A544,'Knowledge - Percentages'!$B:$B,0),'Data - Knowledge'!BD$8)/100</f>
        <v>0.08</v>
      </c>
      <c r="BE544" s="380">
        <f t="array" aca="true" ref="BE544">INDEX(KM_PCT,MATCH($A544,'Knowledge - Percentages'!$B:$B,0),'Data - Knowledge'!BE$8)/100</f>
        <v>0.08</v>
      </c>
      <c r="BF544" s="380">
        <f t="array" aca="true" ref="BF544">INDEX(KM_PCT,MATCH($A544,'Knowledge - Percentages'!$B:$B,0),'Data - Knowledge'!BF$8)/100</f>
        <v>0.08</v>
      </c>
      <c r="BG544" s="380">
        <f t="array" aca="true" ref="BG544">INDEX(KM_PCT,MATCH($A544,'Knowledge - Percentages'!$B:$B,0),'Data - Knowledge'!BG$8)/100</f>
        <v>0.10300000000000001</v>
      </c>
      <c r="BH544" s="380">
        <f t="array" aca="true" ref="BH544">INDEX(KM_PCT,MATCH($A544,'Knowledge - Percentages'!$B:$B,0),'Data - Knowledge'!BH$8)/100</f>
        <v>0.10300000000000001</v>
      </c>
      <c r="BI544" s="380">
        <f t="array" aca="true" ref="BI544">INDEX(KM_PCT,MATCH($A544,'Knowledge - Percentages'!$B:$B,0),'Data - Knowledge'!BI$8)/100</f>
        <v>0.10300000000000001</v>
      </c>
      <c r="BJ544" s="380">
        <f t="array" aca="true" ref="BJ544">INDEX(KM_PCT,MATCH($A544,'Knowledge - Percentages'!$B:$B,0),'Data - Knowledge'!BJ$8)/100</f>
        <v>0.11199999999999999</v>
      </c>
      <c r="BK544" s="380">
        <f t="array" aca="true" ref="BK544">INDEX(KM_PCT,MATCH($A544,'Knowledge - Percentages'!$B:$B,0),'Data - Knowledge'!BK$8)/100</f>
        <v>0.11199999999999999</v>
      </c>
      <c r="BL544" s="380">
        <f t="array" aca="true" ref="BL544">INDEX(KM_PCT,MATCH($A544,'Knowledge - Percentages'!$B:$B,0),'Data - Knowledge'!BL$8)/100</f>
        <v>0.096</v>
      </c>
      <c r="BM544" s="380">
        <f t="array" aca="true" ref="BM544">INDEX(KM_PCT,MATCH($A544,'Knowledge - Percentages'!$B:$B,0),'Data - Knowledge'!BM$8)/100</f>
        <v>0.11199999999999999</v>
      </c>
      <c r="BN544" s="380">
        <f t="array" aca="true" ref="BN544">INDEX(KM_PCT,MATCH($A544,'Knowledge - Percentages'!$B:$B,0),'Data - Knowledge'!BN$8)/100</f>
        <v>0.125</v>
      </c>
      <c r="BO544" s="380">
        <f t="array" aca="true" ref="BO544">INDEX(KM_PCT,MATCH($A544,'Knowledge - Percentages'!$B:$B,0),'Data - Knowledge'!BO$8)/100</f>
        <v>0.105</v>
      </c>
      <c r="BP544" s="380">
        <f t="array" aca="true" ref="BP544">INDEX(KM_PCT,MATCH($A544,'Knowledge - Percentages'!$B:$B,0),'Data - Knowledge'!BP$8)/100</f>
        <v>0.105</v>
      </c>
      <c r="BQ544" s="380">
        <f t="array" aca="true" ref="BQ544">INDEX(KM_PCT,MATCH($A544,'Knowledge - Percentages'!$B:$B,0),'Data - Knowledge'!BQ$8)/100</f>
        <v>0.105</v>
      </c>
    </row>
    <row r="545" spans="1:69">
      <c r="A545" t="s">
        <v>1608</v>
      </c>
      <c r="B545" t="s">
        <v>1576</v>
      </c>
      <c r="C545" t="s">
        <v>1596</v>
      </c>
      <c r="D545" t="s">
        <v>1609</v>
      </c>
      <c r="E545" s="373">
        <f>SUMPRODUCT($K$2:$BQ$2,$K545:$BQ545)/$J$2</f>
        <v>0.04575</v>
      </c>
      <c r="F545" s="379">
        <f>SUMPRODUCT($K$2:$BQ$2,$K545:$BQ545)</f>
        <v>12.078</v>
      </c>
      <c r="G545" s="373">
        <f>SUMPRODUCT($K$3:$BQ$3,$K545:$BQ545)/$J$3</f>
        <v>0.028448151950718689</v>
      </c>
      <c r="H545" s="379">
        <f>SUMPRODUCT($K$3:$BQ$3,$K545:$BQ545)</f>
        <v>277.08500000000004</v>
      </c>
      <c r="I545" s="373">
        <f>CORREL($K$4:$BQ$4,$K545:$BQ545)</f>
        <v>0.1208226537618322</v>
      </c>
      <c r="J545" s="379">
        <f>$E545/$G545*100</f>
        <v>160.81888229243734</v>
      </c>
      <c r="K545" s="380">
        <f t="array" aca="true" ref="K545">INDEX(KM_PCT,MATCH($A545,'Knowledge - Percentages'!$B:$B,0),'Data - Knowledge'!K$8)/100</f>
        <v>0.023</v>
      </c>
      <c r="L545" s="380">
        <f t="array" aca="true" ref="L545">INDEX(KM_PCT,MATCH($A545,'Knowledge - Percentages'!$B:$B,0),'Data - Knowledge'!L$8)/100</f>
        <v>0.022000000000000002</v>
      </c>
      <c r="M545" s="380">
        <f t="array" aca="true" ref="M545">INDEX(KM_PCT,MATCH($A545,'Knowledge - Percentages'!$B:$B,0),'Data - Knowledge'!M$8)/100</f>
        <v>0.022000000000000002</v>
      </c>
      <c r="N545" s="380">
        <f t="array" aca="true" ref="N545">INDEX(KM_PCT,MATCH($A545,'Knowledge - Percentages'!$B:$B,0),'Data - Knowledge'!N$8)/100</f>
        <v>0.021</v>
      </c>
      <c r="O545" s="380">
        <f t="array" aca="true" ref="O545">INDEX(KM_PCT,MATCH($A545,'Knowledge - Percentages'!$B:$B,0),'Data - Knowledge'!O$8)/100</f>
        <v>0.02</v>
      </c>
      <c r="P545" s="380">
        <f t="array" aca="true" ref="P545">INDEX(KM_PCT,MATCH($A545,'Knowledge - Percentages'!$B:$B,0),'Data - Knowledge'!P$8)/100</f>
        <v>0.021</v>
      </c>
      <c r="Q545" s="380">
        <f t="array" aca="true" ref="Q545">INDEX(KM_PCT,MATCH($A545,'Knowledge - Percentages'!$B:$B,0),'Data - Knowledge'!Q$8)/100</f>
        <v>0.028999999999999998</v>
      </c>
      <c r="R545" s="380">
        <f t="array" aca="true" ref="R545">INDEX(KM_PCT,MATCH($A545,'Knowledge - Percentages'!$B:$B,0),'Data - Knowledge'!R$8)/100</f>
        <v>0.019</v>
      </c>
      <c r="S545" s="380">
        <f t="array" aca="true" ref="S545">INDEX(KM_PCT,MATCH($A545,'Knowledge - Percentages'!$B:$B,0),'Data - Knowledge'!S$8)/100</f>
        <v>0.021</v>
      </c>
      <c r="T545" s="380">
        <f t="array" aca="true" ref="T545">INDEX(KM_PCT,MATCH($A545,'Knowledge - Percentages'!$B:$B,0),'Data - Knowledge'!T$8)/100</f>
        <v>0.02</v>
      </c>
      <c r="U545" s="380">
        <f t="array" aca="true" ref="U545">INDEX(KM_PCT,MATCH($A545,'Knowledge - Percentages'!$B:$B,0),'Data - Knowledge'!U$8)/100</f>
        <v>0.021</v>
      </c>
      <c r="V545" s="380">
        <f t="array" aca="true" ref="V545">INDEX(KM_PCT,MATCH($A545,'Knowledge - Percentages'!$B:$B,0),'Data - Knowledge'!V$8)/100</f>
        <v>0.021</v>
      </c>
      <c r="W545" s="380">
        <f t="array" aca="true" ref="W545">INDEX(KM_PCT,MATCH($A545,'Knowledge - Percentages'!$B:$B,0),'Data - Knowledge'!W$8)/100</f>
        <v>0.021</v>
      </c>
      <c r="X545" s="380">
        <f t="array" aca="true" ref="X545">INDEX(KM_PCT,MATCH($A545,'Knowledge - Percentages'!$B:$B,0),'Data - Knowledge'!X$8)/100</f>
        <v>0.023</v>
      </c>
      <c r="Y545" s="380">
        <f t="array" aca="true" ref="Y545">INDEX(KM_PCT,MATCH($A545,'Knowledge - Percentages'!$B:$B,0),'Data - Knowledge'!Y$8)/100</f>
        <v>0.034</v>
      </c>
      <c r="Z545" s="380">
        <f t="array" aca="true" ref="Z545">INDEX(KM_PCT,MATCH($A545,'Knowledge - Percentages'!$B:$B,0),'Data - Knowledge'!Z$8)/100</f>
        <v>0.034</v>
      </c>
      <c r="AA545" s="380">
        <f t="array" aca="true" ref="AA545">INDEX(KM_PCT,MATCH($A545,'Knowledge - Percentages'!$B:$B,0),'Data - Knowledge'!AA$8)/100</f>
        <v>0.034</v>
      </c>
      <c r="AB545" s="380">
        <f t="array" aca="true" ref="AB545">INDEX(KM_PCT,MATCH($A545,'Knowledge - Percentages'!$B:$B,0),'Data - Knowledge'!AB$8)/100</f>
        <v>0.03</v>
      </c>
      <c r="AC545" s="380">
        <f t="array" aca="true" ref="AC545">INDEX(KM_PCT,MATCH($A545,'Knowledge - Percentages'!$B:$B,0),'Data - Knowledge'!AC$8)/100</f>
        <v>0.034</v>
      </c>
      <c r="AD545" s="380">
        <f t="array" aca="true" ref="AD545">INDEX(KM_PCT,MATCH($A545,'Knowledge - Percentages'!$B:$B,0),'Data - Knowledge'!AD$8)/100</f>
        <v>0.037000000000000005</v>
      </c>
      <c r="AE545" s="380">
        <f t="array" aca="true" ref="AE545">INDEX(KM_PCT,MATCH($A545,'Knowledge - Percentages'!$B:$B,0),'Data - Knowledge'!AE$8)/100</f>
        <v>0.019</v>
      </c>
      <c r="AF545" s="380">
        <f t="array" aca="true" ref="AF545">INDEX(KM_PCT,MATCH($A545,'Knowledge - Percentages'!$B:$B,0),'Data - Knowledge'!AF$8)/100</f>
        <v>0.019</v>
      </c>
      <c r="AG545" s="380">
        <f t="array" aca="true" ref="AG545">INDEX(KM_PCT,MATCH($A545,'Knowledge - Percentages'!$B:$B,0),'Data - Knowledge'!AG$8)/100</f>
        <v>0.019</v>
      </c>
      <c r="AH545" s="380">
        <f t="array" aca="true" ref="AH545">INDEX(KM_PCT,MATCH($A545,'Knowledge - Percentages'!$B:$B,0),'Data - Knowledge'!AH$8)/100</f>
        <v>0.027000000000000003</v>
      </c>
      <c r="AI545" s="380">
        <f t="array" aca="true" ref="AI545">INDEX(KM_PCT,MATCH($A545,'Knowledge - Percentages'!$B:$B,0),'Data - Knowledge'!AI$8)/100</f>
        <v>0.105</v>
      </c>
      <c r="AJ545" s="380">
        <f t="array" aca="true" ref="AJ545">INDEX(KM_PCT,MATCH($A545,'Knowledge - Percentages'!$B:$B,0),'Data - Knowledge'!AJ$8)/100</f>
        <v>0.025</v>
      </c>
      <c r="AK545" s="380">
        <f t="array" aca="true" ref="AK545">INDEX(KM_PCT,MATCH($A545,'Knowledge - Percentages'!$B:$B,0),'Data - Knowledge'!AK$8)/100</f>
        <v>0.032</v>
      </c>
      <c r="AL545" s="380">
        <f t="array" aca="true" ref="AL545">INDEX(KM_PCT,MATCH($A545,'Knowledge - Percentages'!$B:$B,0),'Data - Knowledge'!AL$8)/100</f>
        <v>0.057</v>
      </c>
      <c r="AM545" s="380">
        <f t="array" aca="true" ref="AM545">INDEX(KM_PCT,MATCH($A545,'Knowledge - Percentages'!$B:$B,0),'Data - Knowledge'!AM$8)/100</f>
        <v>0.027000000000000003</v>
      </c>
      <c r="AN545" s="380">
        <f t="array" aca="true" ref="AN545">INDEX(KM_PCT,MATCH($A545,'Knowledge - Percentages'!$B:$B,0),'Data - Knowledge'!AN$8)/100</f>
        <v>0.03</v>
      </c>
      <c r="AO545" s="380">
        <f t="array" aca="true" ref="AO545">INDEX(KM_PCT,MATCH($A545,'Knowledge - Percentages'!$B:$B,0),'Data - Knowledge'!AO$8)/100</f>
        <v>0.03</v>
      </c>
      <c r="AP545" s="380">
        <f t="array" aca="true" ref="AP545">INDEX(KM_PCT,MATCH($A545,'Knowledge - Percentages'!$B:$B,0),'Data - Knowledge'!AP$8)/100</f>
        <v>0.032</v>
      </c>
      <c r="AQ545" s="380">
        <f t="array" aca="true" ref="AQ545">INDEX(KM_PCT,MATCH($A545,'Knowledge - Percentages'!$B:$B,0),'Data - Knowledge'!AQ$8)/100</f>
        <v>0.03</v>
      </c>
      <c r="AR545" s="380">
        <f t="array" aca="true" ref="AR545">INDEX(KM_PCT,MATCH($A545,'Knowledge - Percentages'!$B:$B,0),'Data - Knowledge'!AR$8)/100</f>
        <v>0.047</v>
      </c>
      <c r="AS545" s="380">
        <f t="array" aca="true" ref="AS545">INDEX(KM_PCT,MATCH($A545,'Knowledge - Percentages'!$B:$B,0),'Data - Knowledge'!AS$8)/100</f>
        <v>0.034</v>
      </c>
      <c r="AT545" s="380">
        <f t="array" aca="true" ref="AT545">INDEX(KM_PCT,MATCH($A545,'Knowledge - Percentages'!$B:$B,0),'Data - Knowledge'!AT$8)/100</f>
        <v>0.069</v>
      </c>
      <c r="AU545" s="380">
        <f t="array" aca="true" ref="AU545">INDEX(KM_PCT,MATCH($A545,'Knowledge - Percentages'!$B:$B,0),'Data - Knowledge'!AU$8)/100</f>
        <v>0.052000000000000005</v>
      </c>
      <c r="AV545" s="380">
        <f t="array" aca="true" ref="AV545">INDEX(KM_PCT,MATCH($A545,'Knowledge - Percentages'!$B:$B,0),'Data - Knowledge'!AV$8)/100</f>
        <v>0.033</v>
      </c>
      <c r="AW545" s="380">
        <f t="array" aca="true" ref="AW545">INDEX(KM_PCT,MATCH($A545,'Knowledge - Percentages'!$B:$B,0),'Data - Knowledge'!AW$8)/100</f>
        <v>0.035</v>
      </c>
      <c r="AX545" s="380">
        <f t="array" aca="true" ref="AX545">INDEX(KM_PCT,MATCH($A545,'Knowledge - Percentages'!$B:$B,0),'Data - Knowledge'!AX$8)/100</f>
        <v>0.146</v>
      </c>
      <c r="AY545" s="380">
        <f t="array" aca="true" ref="AY545">INDEX(KM_PCT,MATCH($A545,'Knowledge - Percentages'!$B:$B,0),'Data - Knowledge'!AY$8)/100</f>
        <v>0.034</v>
      </c>
      <c r="AZ545" s="380">
        <f t="array" aca="true" ref="AZ545">INDEX(KM_PCT,MATCH($A545,'Knowledge - Percentages'!$B:$B,0),'Data - Knowledge'!AZ$8)/100</f>
        <v>0.044000000000000004</v>
      </c>
      <c r="BA545" s="380">
        <f t="array" aca="true" ref="BA545">INDEX(KM_PCT,MATCH($A545,'Knowledge - Percentages'!$B:$B,0),'Data - Knowledge'!BA$8)/100</f>
        <v>0.047</v>
      </c>
      <c r="BB545" s="380">
        <f t="array" aca="true" ref="BB545">INDEX(KM_PCT,MATCH($A545,'Knowledge - Percentages'!$B:$B,0),'Data - Knowledge'!BB$8)/100</f>
        <v>0.044000000000000004</v>
      </c>
      <c r="BC545" s="380">
        <f t="array" aca="true" ref="BC545">INDEX(KM_PCT,MATCH($A545,'Knowledge - Percentages'!$B:$B,0),'Data - Knowledge'!BC$8)/100</f>
        <v>0.037000000000000005</v>
      </c>
      <c r="BD545" s="380">
        <f t="array" aca="true" ref="BD545">INDEX(KM_PCT,MATCH($A545,'Knowledge - Percentages'!$B:$B,0),'Data - Knowledge'!BD$8)/100</f>
        <v>0.037000000000000005</v>
      </c>
      <c r="BE545" s="380">
        <f t="array" aca="true" ref="BE545">INDEX(KM_PCT,MATCH($A545,'Knowledge - Percentages'!$B:$B,0),'Data - Knowledge'!BE$8)/100</f>
        <v>0.036000000000000004</v>
      </c>
      <c r="BF545" s="380">
        <f t="array" aca="true" ref="BF545">INDEX(KM_PCT,MATCH($A545,'Knowledge - Percentages'!$B:$B,0),'Data - Knowledge'!BF$8)/100</f>
        <v>0.037000000000000005</v>
      </c>
      <c r="BG545" s="380">
        <f t="array" aca="true" ref="BG545">INDEX(KM_PCT,MATCH($A545,'Knowledge - Percentages'!$B:$B,0),'Data - Knowledge'!BG$8)/100</f>
        <v>0.06</v>
      </c>
      <c r="BH545" s="380">
        <f t="array" aca="true" ref="BH545">INDEX(KM_PCT,MATCH($A545,'Knowledge - Percentages'!$B:$B,0),'Data - Knowledge'!BH$8)/100</f>
        <v>0.06</v>
      </c>
      <c r="BI545" s="380">
        <f t="array" aca="true" ref="BI545">INDEX(KM_PCT,MATCH($A545,'Knowledge - Percentages'!$B:$B,0),'Data - Knowledge'!BI$8)/100</f>
        <v>0.061</v>
      </c>
      <c r="BJ545" s="380">
        <f t="array" aca="true" ref="BJ545">INDEX(KM_PCT,MATCH($A545,'Knowledge - Percentages'!$B:$B,0),'Data - Knowledge'!BJ$8)/100</f>
        <v>0.062</v>
      </c>
      <c r="BK545" s="380">
        <f t="array" aca="true" ref="BK545">INDEX(KM_PCT,MATCH($A545,'Knowledge - Percentages'!$B:$B,0),'Data - Knowledge'!BK$8)/100</f>
        <v>0.063</v>
      </c>
      <c r="BL545" s="380">
        <f t="array" aca="true" ref="BL545">INDEX(KM_PCT,MATCH($A545,'Knowledge - Percentages'!$B:$B,0),'Data - Knowledge'!BL$8)/100</f>
        <v>0.063</v>
      </c>
      <c r="BM545" s="380">
        <f t="array" aca="true" ref="BM545">INDEX(KM_PCT,MATCH($A545,'Knowledge - Percentages'!$B:$B,0),'Data - Knowledge'!BM$8)/100</f>
        <v>0.08</v>
      </c>
      <c r="BN545" s="380">
        <f t="array" aca="true" ref="BN545">INDEX(KM_PCT,MATCH($A545,'Knowledge - Percentages'!$B:$B,0),'Data - Knowledge'!BN$8)/100</f>
        <v>0.063</v>
      </c>
      <c r="BO545" s="380">
        <f t="array" aca="true" ref="BO545">INDEX(KM_PCT,MATCH($A545,'Knowledge - Percentages'!$B:$B,0),'Data - Knowledge'!BO$8)/100</f>
        <v>0.06</v>
      </c>
      <c r="BP545" s="380">
        <f t="array" aca="true" ref="BP545">INDEX(KM_PCT,MATCH($A545,'Knowledge - Percentages'!$B:$B,0),'Data - Knowledge'!BP$8)/100</f>
        <v>0.06</v>
      </c>
      <c r="BQ545" s="380">
        <f t="array" aca="true" ref="BQ545">INDEX(KM_PCT,MATCH($A545,'Knowledge - Percentages'!$B:$B,0),'Data - Knowledge'!BQ$8)/100</f>
        <v>0.06</v>
      </c>
    </row>
    <row r="546" spans="1:69">
      <c r="A546" t="s">
        <v>1610</v>
      </c>
      <c r="B546" t="s">
        <v>1576</v>
      </c>
      <c r="C546" t="s">
        <v>1611</v>
      </c>
      <c r="D546" t="s">
        <v>1612</v>
      </c>
      <c r="E546" s="373">
        <f>SUMPRODUCT($K$2:$BQ$2,$K546:$BQ546)/$J$2</f>
        <v>0.578939393939394</v>
      </c>
      <c r="F546" s="379">
        <f>SUMPRODUCT($K$2:$BQ$2,$K546:$BQ546)</f>
        <v>152.84</v>
      </c>
      <c r="G546" s="373">
        <f>SUMPRODUCT($K$3:$BQ$3,$K546:$BQ546)/$J$3</f>
        <v>0.58187772073921973</v>
      </c>
      <c r="H546" s="379">
        <f>SUMPRODUCT($K$3:$BQ$3,$K546:$BQ546)</f>
        <v>5667.4890000000005</v>
      </c>
      <c r="I546" s="373">
        <f>CORREL($K$4:$BQ$4,$K546:$BQ546)</f>
        <v>-0.35715113610400245</v>
      </c>
      <c r="J546" s="379">
        <f>$E546/$G546*100</f>
        <v>99.495026756464767</v>
      </c>
      <c r="K546" s="380">
        <f t="array" aca="true" ref="K546">INDEX(KM_PCT,MATCH($A546,'Knowledge - Percentages'!$B:$B,0),'Data - Knowledge'!K$8)/100</f>
        <v>0.603</v>
      </c>
      <c r="L546" s="380">
        <f t="array" aca="true" ref="L546">INDEX(KM_PCT,MATCH($A546,'Knowledge - Percentages'!$B:$B,0),'Data - Knowledge'!L$8)/100</f>
        <v>0.635</v>
      </c>
      <c r="M546" s="380">
        <f t="array" aca="true" ref="M546">INDEX(KM_PCT,MATCH($A546,'Knowledge - Percentages'!$B:$B,0),'Data - Knowledge'!M$8)/100</f>
        <v>0.603</v>
      </c>
      <c r="N546" s="380">
        <f t="array" aca="true" ref="N546">INDEX(KM_PCT,MATCH($A546,'Knowledge - Percentages'!$B:$B,0),'Data - Knowledge'!N$8)/100</f>
        <v>0.574</v>
      </c>
      <c r="O546" s="380">
        <f t="array" aca="true" ref="O546">INDEX(KM_PCT,MATCH($A546,'Knowledge - Percentages'!$B:$B,0),'Data - Knowledge'!O$8)/100</f>
        <v>0.568</v>
      </c>
      <c r="P546" s="380">
        <f t="array" aca="true" ref="P546">INDEX(KM_PCT,MATCH($A546,'Knowledge - Percentages'!$B:$B,0),'Data - Knowledge'!P$8)/100</f>
        <v>0.583</v>
      </c>
      <c r="Q546" s="380">
        <f t="array" aca="true" ref="Q546">INDEX(KM_PCT,MATCH($A546,'Knowledge - Percentages'!$B:$B,0),'Data - Knowledge'!Q$8)/100</f>
        <v>0.628</v>
      </c>
      <c r="R546" s="380">
        <f t="array" aca="true" ref="R546">INDEX(KM_PCT,MATCH($A546,'Knowledge - Percentages'!$B:$B,0),'Data - Knowledge'!R$8)/100</f>
        <v>0.614</v>
      </c>
      <c r="S546" s="380">
        <f t="array" aca="true" ref="S546">INDEX(KM_PCT,MATCH($A546,'Knowledge - Percentages'!$B:$B,0),'Data - Knowledge'!S$8)/100</f>
        <v>0.584</v>
      </c>
      <c r="T546" s="380">
        <f t="array" aca="true" ref="T546">INDEX(KM_PCT,MATCH($A546,'Knowledge - Percentages'!$B:$B,0),'Data - Knowledge'!T$8)/100</f>
        <v>0.55799999999999994</v>
      </c>
      <c r="U546" s="380">
        <f t="array" aca="true" ref="U546">INDEX(KM_PCT,MATCH($A546,'Knowledge - Percentages'!$B:$B,0),'Data - Knowledge'!U$8)/100</f>
        <v>0.601</v>
      </c>
      <c r="V546" s="380">
        <f t="array" aca="true" ref="V546">INDEX(KM_PCT,MATCH($A546,'Knowledge - Percentages'!$B:$B,0),'Data - Knowledge'!V$8)/100</f>
        <v>0.55</v>
      </c>
      <c r="W546" s="380">
        <f t="array" aca="true" ref="W546">INDEX(KM_PCT,MATCH($A546,'Knowledge - Percentages'!$B:$B,0),'Data - Knowledge'!W$8)/100</f>
        <v>0.595</v>
      </c>
      <c r="X546" s="380">
        <f t="array" aca="true" ref="X546">INDEX(KM_PCT,MATCH($A546,'Knowledge - Percentages'!$B:$B,0),'Data - Knowledge'!X$8)/100</f>
        <v>0.664</v>
      </c>
      <c r="Y546" s="380">
        <f t="array" aca="true" ref="Y546">INDEX(KM_PCT,MATCH($A546,'Knowledge - Percentages'!$B:$B,0),'Data - Knowledge'!Y$8)/100</f>
        <v>0.67299999999999993</v>
      </c>
      <c r="Z546" s="380">
        <f t="array" aca="true" ref="Z546">INDEX(KM_PCT,MATCH($A546,'Knowledge - Percentages'!$B:$B,0),'Data - Knowledge'!Z$8)/100</f>
        <v>0.665</v>
      </c>
      <c r="AA546" s="380">
        <f t="array" aca="true" ref="AA546">INDEX(KM_PCT,MATCH($A546,'Knowledge - Percentages'!$B:$B,0),'Data - Knowledge'!AA$8)/100</f>
        <v>0.664</v>
      </c>
      <c r="AB546" s="380">
        <f t="array" aca="true" ref="AB546">INDEX(KM_PCT,MATCH($A546,'Knowledge - Percentages'!$B:$B,0),'Data - Knowledge'!AB$8)/100</f>
        <v>0.634</v>
      </c>
      <c r="AC546" s="380">
        <f t="array" aca="true" ref="AC546">INDEX(KM_PCT,MATCH($A546,'Knowledge - Percentages'!$B:$B,0),'Data - Knowledge'!AC$8)/100</f>
        <v>0.66799999999999993</v>
      </c>
      <c r="AD546" s="380">
        <f t="array" aca="true" ref="AD546">INDEX(KM_PCT,MATCH($A546,'Knowledge - Percentages'!$B:$B,0),'Data - Knowledge'!AD$8)/100</f>
        <v>0.66599999999999993</v>
      </c>
      <c r="AE546" s="380">
        <f t="array" aca="true" ref="AE546">INDEX(KM_PCT,MATCH($A546,'Knowledge - Percentages'!$B:$B,0),'Data - Knowledge'!AE$8)/100</f>
        <v>0.54799999999999993</v>
      </c>
      <c r="AF546" s="380">
        <f t="array" aca="true" ref="AF546">INDEX(KM_PCT,MATCH($A546,'Knowledge - Percentages'!$B:$B,0),'Data - Knowledge'!AF$8)/100</f>
        <v>0.54799999999999993</v>
      </c>
      <c r="AG546" s="380">
        <f t="array" aca="true" ref="AG546">INDEX(KM_PCT,MATCH($A546,'Knowledge - Percentages'!$B:$B,0),'Data - Knowledge'!AG$8)/100</f>
        <v>0.54799999999999993</v>
      </c>
      <c r="AH546" s="380">
        <f t="array" aca="true" ref="AH546">INDEX(KM_PCT,MATCH($A546,'Knowledge - Percentages'!$B:$B,0),'Data - Knowledge'!AH$8)/100</f>
        <v>0.568</v>
      </c>
      <c r="AI546" s="380">
        <f t="array" aca="true" ref="AI546">INDEX(KM_PCT,MATCH($A546,'Knowledge - Percentages'!$B:$B,0),'Data - Knowledge'!AI$8)/100</f>
        <v>0.68299999999999994</v>
      </c>
      <c r="AJ546" s="380">
        <f t="array" aca="true" ref="AJ546">INDEX(KM_PCT,MATCH($A546,'Knowledge - Percentages'!$B:$B,0),'Data - Knowledge'!AJ$8)/100</f>
        <v>0.596</v>
      </c>
      <c r="AK546" s="380">
        <f t="array" aca="true" ref="AK546">INDEX(KM_PCT,MATCH($A546,'Knowledge - Percentages'!$B:$B,0),'Data - Knowledge'!AK$8)/100</f>
        <v>0.569</v>
      </c>
      <c r="AL546" s="380">
        <f t="array" aca="true" ref="AL546">INDEX(KM_PCT,MATCH($A546,'Knowledge - Percentages'!$B:$B,0),'Data - Knowledge'!AL$8)/100</f>
        <v>0.64</v>
      </c>
      <c r="AM546" s="380">
        <f t="array" aca="true" ref="AM546">INDEX(KM_PCT,MATCH($A546,'Knowledge - Percentages'!$B:$B,0),'Data - Knowledge'!AM$8)/100</f>
        <v>0.58200000000000007</v>
      </c>
      <c r="AN546" s="380">
        <f t="array" aca="true" ref="AN546">INDEX(KM_PCT,MATCH($A546,'Knowledge - Percentages'!$B:$B,0),'Data - Knowledge'!AN$8)/100</f>
        <v>0.557</v>
      </c>
      <c r="AO546" s="380">
        <f t="array" aca="true" ref="AO546">INDEX(KM_PCT,MATCH($A546,'Knowledge - Percentages'!$B:$B,0),'Data - Knowledge'!AO$8)/100</f>
        <v>0.628</v>
      </c>
      <c r="AP546" s="380">
        <f t="array" aca="true" ref="AP546">INDEX(KM_PCT,MATCH($A546,'Knowledge - Percentages'!$B:$B,0),'Data - Knowledge'!AP$8)/100</f>
        <v>0.628</v>
      </c>
      <c r="AQ546" s="380">
        <f t="array" aca="true" ref="AQ546">INDEX(KM_PCT,MATCH($A546,'Knowledge - Percentages'!$B:$B,0),'Data - Knowledge'!AQ$8)/100</f>
        <v>0.602</v>
      </c>
      <c r="AR546" s="380">
        <f t="array" aca="true" ref="AR546">INDEX(KM_PCT,MATCH($A546,'Knowledge - Percentages'!$B:$B,0),'Data - Knowledge'!AR$8)/100</f>
        <v>0.74900000000000011</v>
      </c>
      <c r="AS546" s="380">
        <f t="array" aca="true" ref="AS546">INDEX(KM_PCT,MATCH($A546,'Knowledge - Percentages'!$B:$B,0),'Data - Knowledge'!AS$8)/100</f>
        <v>0.705</v>
      </c>
      <c r="AT546" s="380">
        <f t="array" aca="true" ref="AT546">INDEX(KM_PCT,MATCH($A546,'Knowledge - Percentages'!$B:$B,0),'Data - Knowledge'!AT$8)/100</f>
        <v>0.705</v>
      </c>
      <c r="AU546" s="380">
        <f t="array" aca="true" ref="AU546">INDEX(KM_PCT,MATCH($A546,'Knowledge - Percentages'!$B:$B,0),'Data - Knowledge'!AU$8)/100</f>
        <v>0.584</v>
      </c>
      <c r="AV546" s="380">
        <f t="array" aca="true" ref="AV546">INDEX(KM_PCT,MATCH($A546,'Knowledge - Percentages'!$B:$B,0),'Data - Knowledge'!AV$8)/100</f>
        <v>0.57</v>
      </c>
      <c r="AW546" s="380">
        <f t="array" aca="true" ref="AW546">INDEX(KM_PCT,MATCH($A546,'Knowledge - Percentages'!$B:$B,0),'Data - Knowledge'!AW$8)/100</f>
        <v>0.565</v>
      </c>
      <c r="AX546" s="380">
        <f t="array" aca="true" ref="AX546">INDEX(KM_PCT,MATCH($A546,'Knowledge - Percentages'!$B:$B,0),'Data - Knowledge'!AX$8)/100</f>
        <v>0.635</v>
      </c>
      <c r="AY546" s="380">
        <f t="array" aca="true" ref="AY546">INDEX(KM_PCT,MATCH($A546,'Knowledge - Percentages'!$B:$B,0),'Data - Knowledge'!AY$8)/100</f>
        <v>0.575</v>
      </c>
      <c r="AZ546" s="380">
        <f t="array" aca="true" ref="AZ546">INDEX(KM_PCT,MATCH($A546,'Knowledge - Percentages'!$B:$B,0),'Data - Knowledge'!AZ$8)/100</f>
        <v>0.57600000000000007</v>
      </c>
      <c r="BA546" s="380">
        <f t="array" aca="true" ref="BA546">INDEX(KM_PCT,MATCH($A546,'Knowledge - Percentages'!$B:$B,0),'Data - Knowledge'!BA$8)/100</f>
        <v>0.57600000000000007</v>
      </c>
      <c r="BB546" s="380">
        <f t="array" aca="true" ref="BB546">INDEX(KM_PCT,MATCH($A546,'Knowledge - Percentages'!$B:$B,0),'Data - Knowledge'!BB$8)/100</f>
        <v>0.57600000000000007</v>
      </c>
      <c r="BC546" s="380">
        <f t="array" aca="true" ref="BC546">INDEX(KM_PCT,MATCH($A546,'Knowledge - Percentages'!$B:$B,0),'Data - Knowledge'!BC$8)/100</f>
        <v>0.627</v>
      </c>
      <c r="BD546" s="380">
        <f t="array" aca="true" ref="BD546">INDEX(KM_PCT,MATCH($A546,'Knowledge - Percentages'!$B:$B,0),'Data - Knowledge'!BD$8)/100</f>
        <v>0.609</v>
      </c>
      <c r="BE546" s="380">
        <f t="array" aca="true" ref="BE546">INDEX(KM_PCT,MATCH($A546,'Knowledge - Percentages'!$B:$B,0),'Data - Knowledge'!BE$8)/100</f>
        <v>0.588</v>
      </c>
      <c r="BF546" s="380">
        <f t="array" aca="true" ref="BF546">INDEX(KM_PCT,MATCH($A546,'Knowledge - Percentages'!$B:$B,0),'Data - Knowledge'!BF$8)/100</f>
        <v>0.602</v>
      </c>
      <c r="BG546" s="380">
        <f t="array" aca="true" ref="BG546">INDEX(KM_PCT,MATCH($A546,'Knowledge - Percentages'!$B:$B,0),'Data - Knowledge'!BG$8)/100</f>
        <v>0.644</v>
      </c>
      <c r="BH546" s="380">
        <f t="array" aca="true" ref="BH546">INDEX(KM_PCT,MATCH($A546,'Knowledge - Percentages'!$B:$B,0),'Data - Knowledge'!BH$8)/100</f>
        <v>0.606</v>
      </c>
      <c r="BI546" s="380">
        <f t="array" aca="true" ref="BI546">INDEX(KM_PCT,MATCH($A546,'Knowledge - Percentages'!$B:$B,0),'Data - Knowledge'!BI$8)/100</f>
        <v>0.598</v>
      </c>
      <c r="BJ546" s="380">
        <f t="array" aca="true" ref="BJ546">INDEX(KM_PCT,MATCH($A546,'Knowledge - Percentages'!$B:$B,0),'Data - Knowledge'!BJ$8)/100</f>
        <v>0.569</v>
      </c>
      <c r="BK546" s="380">
        <f t="array" aca="true" ref="BK546">INDEX(KM_PCT,MATCH($A546,'Knowledge - Percentages'!$B:$B,0),'Data - Knowledge'!BK$8)/100</f>
        <v>0.642</v>
      </c>
      <c r="BL546" s="380">
        <f t="array" aca="true" ref="BL546">INDEX(KM_PCT,MATCH($A546,'Knowledge - Percentages'!$B:$B,0),'Data - Knowledge'!BL$8)/100</f>
        <v>0.662</v>
      </c>
      <c r="BM546" s="380">
        <f t="array" aca="true" ref="BM546">INDEX(KM_PCT,MATCH($A546,'Knowledge - Percentages'!$B:$B,0),'Data - Knowledge'!BM$8)/100</f>
        <v>0.657</v>
      </c>
      <c r="BN546" s="380">
        <f t="array" aca="true" ref="BN546">INDEX(KM_PCT,MATCH($A546,'Knowledge - Percentages'!$B:$B,0),'Data - Knowledge'!BN$8)/100</f>
        <v>0.565</v>
      </c>
      <c r="BO546" s="380">
        <f t="array" aca="true" ref="BO546">INDEX(KM_PCT,MATCH($A546,'Knowledge - Percentages'!$B:$B,0),'Data - Knowledge'!BO$8)/100</f>
        <v>0.598</v>
      </c>
      <c r="BP546" s="380">
        <f t="array" aca="true" ref="BP546">INDEX(KM_PCT,MATCH($A546,'Knowledge - Percentages'!$B:$B,0),'Data - Knowledge'!BP$8)/100</f>
        <v>0.583</v>
      </c>
      <c r="BQ546" s="380">
        <f t="array" aca="true" ref="BQ546">INDEX(KM_PCT,MATCH($A546,'Knowledge - Percentages'!$B:$B,0),'Data - Knowledge'!BQ$8)/100</f>
        <v>0.6</v>
      </c>
    </row>
    <row r="547" spans="1:69">
      <c r="A547" t="s">
        <v>1613</v>
      </c>
      <c r="B547" t="s">
        <v>1576</v>
      </c>
      <c r="C547" t="s">
        <v>1611</v>
      </c>
      <c r="D547" t="s">
        <v>1614</v>
      </c>
      <c r="E547" s="373">
        <f>SUMPRODUCT($K$2:$BQ$2,$K547:$BQ547)/$J$2</f>
        <v>0.85246212121212128</v>
      </c>
      <c r="F547" s="379">
        <f>SUMPRODUCT($K$2:$BQ$2,$K547:$BQ547)</f>
        <v>225.05</v>
      </c>
      <c r="G547" s="373">
        <f>SUMPRODUCT($K$3:$BQ$3,$K547:$BQ547)/$J$3</f>
        <v>0.87767002053388143</v>
      </c>
      <c r="H547" s="379">
        <f>SUMPRODUCT($K$3:$BQ$3,$K547:$BQ547)</f>
        <v>8548.5060000000049</v>
      </c>
      <c r="I547" s="373">
        <f>CORREL($K$4:$BQ$4,$K547:$BQ547)</f>
        <v>-0.3750817427217582</v>
      </c>
      <c r="J547" s="379">
        <f>$E547/$G547*100</f>
        <v>97.12786141351549</v>
      </c>
      <c r="K547" s="380">
        <f t="array" aca="true" ref="K547">INDEX(KM_PCT,MATCH($A547,'Knowledge - Percentages'!$B:$B,0),'Data - Knowledge'!K$8)/100</f>
        <v>0.894</v>
      </c>
      <c r="L547" s="380">
        <f t="array" aca="true" ref="L547">INDEX(KM_PCT,MATCH($A547,'Knowledge - Percentages'!$B:$B,0),'Data - Knowledge'!L$8)/100</f>
        <v>0.919</v>
      </c>
      <c r="M547" s="380">
        <f t="array" aca="true" ref="M547">INDEX(KM_PCT,MATCH($A547,'Knowledge - Percentages'!$B:$B,0),'Data - Knowledge'!M$8)/100</f>
        <v>0.894</v>
      </c>
      <c r="N547" s="380">
        <f t="array" aca="true" ref="N547">INDEX(KM_PCT,MATCH($A547,'Knowledge - Percentages'!$B:$B,0),'Data - Knowledge'!N$8)/100</f>
        <v>0.89</v>
      </c>
      <c r="O547" s="380">
        <f t="array" aca="true" ref="O547">INDEX(KM_PCT,MATCH($A547,'Knowledge - Percentages'!$B:$B,0),'Data - Knowledge'!O$8)/100</f>
        <v>0.89</v>
      </c>
      <c r="P547" s="380">
        <f t="array" aca="true" ref="P547">INDEX(KM_PCT,MATCH($A547,'Knowledge - Percentages'!$B:$B,0),'Data - Knowledge'!P$8)/100</f>
        <v>0.89</v>
      </c>
      <c r="Q547" s="380">
        <f t="array" aca="true" ref="Q547">INDEX(KM_PCT,MATCH($A547,'Knowledge - Percentages'!$B:$B,0),'Data - Knowledge'!Q$8)/100</f>
        <v>0.89</v>
      </c>
      <c r="R547" s="380">
        <f t="array" aca="true" ref="R547">INDEX(KM_PCT,MATCH($A547,'Knowledge - Percentages'!$B:$B,0),'Data - Knowledge'!R$8)/100</f>
        <v>0.89</v>
      </c>
      <c r="S547" s="380">
        <f t="array" aca="true" ref="S547">INDEX(KM_PCT,MATCH($A547,'Knowledge - Percentages'!$B:$B,0),'Data - Knowledge'!S$8)/100</f>
        <v>0.89</v>
      </c>
      <c r="T547" s="380">
        <f t="array" aca="true" ref="T547">INDEX(KM_PCT,MATCH($A547,'Knowledge - Percentages'!$B:$B,0),'Data - Knowledge'!T$8)/100</f>
        <v>0.887</v>
      </c>
      <c r="U547" s="380">
        <f t="array" aca="true" ref="U547">INDEX(KM_PCT,MATCH($A547,'Knowledge - Percentages'!$B:$B,0),'Data - Knowledge'!U$8)/100</f>
        <v>0.894</v>
      </c>
      <c r="V547" s="380">
        <f t="array" aca="true" ref="V547">INDEX(KM_PCT,MATCH($A547,'Knowledge - Percentages'!$B:$B,0),'Data - Knowledge'!V$8)/100</f>
        <v>0.89</v>
      </c>
      <c r="W547" s="380">
        <f t="array" aca="true" ref="W547">INDEX(KM_PCT,MATCH($A547,'Knowledge - Percentages'!$B:$B,0),'Data - Knowledge'!W$8)/100</f>
        <v>0.894</v>
      </c>
      <c r="X547" s="380">
        <f t="array" aca="true" ref="X547">INDEX(KM_PCT,MATCH($A547,'Knowledge - Percentages'!$B:$B,0),'Data - Knowledge'!X$8)/100</f>
        <v>0.871</v>
      </c>
      <c r="Y547" s="380">
        <f t="array" aca="true" ref="Y547">INDEX(KM_PCT,MATCH($A547,'Knowledge - Percentages'!$B:$B,0),'Data - Knowledge'!Y$8)/100</f>
        <v>0.87</v>
      </c>
      <c r="Z547" s="380">
        <f t="array" aca="true" ref="Z547">INDEX(KM_PCT,MATCH($A547,'Knowledge - Percentages'!$B:$B,0),'Data - Knowledge'!Z$8)/100</f>
        <v>0.877</v>
      </c>
      <c r="AA547" s="380">
        <f t="array" aca="true" ref="AA547">INDEX(KM_PCT,MATCH($A547,'Knowledge - Percentages'!$B:$B,0),'Data - Knowledge'!AA$8)/100</f>
        <v>0.867</v>
      </c>
      <c r="AB547" s="380">
        <f t="array" aca="true" ref="AB547">INDEX(KM_PCT,MATCH($A547,'Knowledge - Percentages'!$B:$B,0),'Data - Knowledge'!AB$8)/100</f>
        <v>0.87599999999999989</v>
      </c>
      <c r="AC547" s="380">
        <f t="array" aca="true" ref="AC547">INDEX(KM_PCT,MATCH($A547,'Knowledge - Percentages'!$B:$B,0),'Data - Knowledge'!AC$8)/100</f>
        <v>0.873</v>
      </c>
      <c r="AD547" s="380">
        <f t="array" aca="true" ref="AD547">INDEX(KM_PCT,MATCH($A547,'Knowledge - Percentages'!$B:$B,0),'Data - Knowledge'!AD$8)/100</f>
        <v>0.8590000000000001</v>
      </c>
      <c r="AE547" s="380">
        <f t="array" aca="true" ref="AE547">INDEX(KM_PCT,MATCH($A547,'Knowledge - Percentages'!$B:$B,0),'Data - Knowledge'!AE$8)/100</f>
        <v>0.88</v>
      </c>
      <c r="AF547" s="380">
        <f t="array" aca="true" ref="AF547">INDEX(KM_PCT,MATCH($A547,'Knowledge - Percentages'!$B:$B,0),'Data - Knowledge'!AF$8)/100</f>
        <v>0.88</v>
      </c>
      <c r="AG547" s="380">
        <f t="array" aca="true" ref="AG547">INDEX(KM_PCT,MATCH($A547,'Knowledge - Percentages'!$B:$B,0),'Data - Knowledge'!AG$8)/100</f>
        <v>0.88</v>
      </c>
      <c r="AH547" s="380">
        <f t="array" aca="true" ref="AH547">INDEX(KM_PCT,MATCH($A547,'Knowledge - Percentages'!$B:$B,0),'Data - Knowledge'!AH$8)/100</f>
        <v>0.87599999999999989</v>
      </c>
      <c r="AI547" s="380">
        <f t="array" aca="true" ref="AI547">INDEX(KM_PCT,MATCH($A547,'Knowledge - Percentages'!$B:$B,0),'Data - Knowledge'!AI$8)/100</f>
        <v>0.871</v>
      </c>
      <c r="AJ547" s="380">
        <f t="array" aca="true" ref="AJ547">INDEX(KM_PCT,MATCH($A547,'Knowledge - Percentages'!$B:$B,0),'Data - Knowledge'!AJ$8)/100</f>
        <v>0.88</v>
      </c>
      <c r="AK547" s="380">
        <f t="array" aca="true" ref="AK547">INDEX(KM_PCT,MATCH($A547,'Knowledge - Percentages'!$B:$B,0),'Data - Knowledge'!AK$8)/100</f>
        <v>0.87</v>
      </c>
      <c r="AL547" s="380">
        <f t="array" aca="true" ref="AL547">INDEX(KM_PCT,MATCH($A547,'Knowledge - Percentages'!$B:$B,0),'Data - Knowledge'!AL$8)/100</f>
        <v>0.87599999999999989</v>
      </c>
      <c r="AM547" s="380">
        <f t="array" aca="true" ref="AM547">INDEX(KM_PCT,MATCH($A547,'Knowledge - Percentages'!$B:$B,0),'Data - Knowledge'!AM$8)/100</f>
        <v>0.88099999999999989</v>
      </c>
      <c r="AN547" s="380">
        <f t="array" aca="true" ref="AN547">INDEX(KM_PCT,MATCH($A547,'Knowledge - Percentages'!$B:$B,0),'Data - Knowledge'!AN$8)/100</f>
        <v>0.882</v>
      </c>
      <c r="AO547" s="380">
        <f t="array" aca="true" ref="AO547">INDEX(KM_PCT,MATCH($A547,'Knowledge - Percentages'!$B:$B,0),'Data - Knowledge'!AO$8)/100</f>
        <v>0.897</v>
      </c>
      <c r="AP547" s="380">
        <f t="array" aca="true" ref="AP547">INDEX(KM_PCT,MATCH($A547,'Knowledge - Percentages'!$B:$B,0),'Data - Knowledge'!AP$8)/100</f>
        <v>0.87599999999999989</v>
      </c>
      <c r="AQ547" s="380">
        <f t="array" aca="true" ref="AQ547">INDEX(KM_PCT,MATCH($A547,'Knowledge - Percentages'!$B:$B,0),'Data - Knowledge'!AQ$8)/100</f>
        <v>0.87599999999999989</v>
      </c>
      <c r="AR547" s="380">
        <f t="array" aca="true" ref="AR547">INDEX(KM_PCT,MATCH($A547,'Knowledge - Percentages'!$B:$B,0),'Data - Knowledge'!AR$8)/100</f>
        <v>0.871</v>
      </c>
      <c r="AS547" s="380">
        <f t="array" aca="true" ref="AS547">INDEX(KM_PCT,MATCH($A547,'Knowledge - Percentages'!$B:$B,0),'Data - Knowledge'!AS$8)/100</f>
        <v>0.889</v>
      </c>
      <c r="AT547" s="380">
        <f t="array" aca="true" ref="AT547">INDEX(KM_PCT,MATCH($A547,'Knowledge - Percentages'!$B:$B,0),'Data - Knowledge'!AT$8)/100</f>
        <v>0.871</v>
      </c>
      <c r="AU547" s="380">
        <f t="array" aca="true" ref="AU547">INDEX(KM_PCT,MATCH($A547,'Knowledge - Percentages'!$B:$B,0),'Data - Knowledge'!AU$8)/100</f>
        <v>0.86</v>
      </c>
      <c r="AV547" s="380">
        <f t="array" aca="true" ref="AV547">INDEX(KM_PCT,MATCH($A547,'Knowledge - Percentages'!$B:$B,0),'Data - Knowledge'!AV$8)/100</f>
        <v>0.86</v>
      </c>
      <c r="AW547" s="380">
        <f t="array" aca="true" ref="AW547">INDEX(KM_PCT,MATCH($A547,'Knowledge - Percentages'!$B:$B,0),'Data - Knowledge'!AW$8)/100</f>
        <v>0.86</v>
      </c>
      <c r="AX547" s="380">
        <f t="array" aca="true" ref="AX547">INDEX(KM_PCT,MATCH($A547,'Knowledge - Percentages'!$B:$B,0),'Data - Knowledge'!AX$8)/100</f>
        <v>0.833</v>
      </c>
      <c r="AY547" s="380">
        <f t="array" aca="true" ref="AY547">INDEX(KM_PCT,MATCH($A547,'Knowledge - Percentages'!$B:$B,0),'Data - Knowledge'!AY$8)/100</f>
        <v>0.868</v>
      </c>
      <c r="AZ547" s="380">
        <f t="array" aca="true" ref="AZ547">INDEX(KM_PCT,MATCH($A547,'Knowledge - Percentages'!$B:$B,0),'Data - Knowledge'!AZ$8)/100</f>
        <v>0.847</v>
      </c>
      <c r="BA547" s="380">
        <f t="array" aca="true" ref="BA547">INDEX(KM_PCT,MATCH($A547,'Knowledge - Percentages'!$B:$B,0),'Data - Knowledge'!BA$8)/100</f>
        <v>0.858</v>
      </c>
      <c r="BB547" s="380">
        <f t="array" aca="true" ref="BB547">INDEX(KM_PCT,MATCH($A547,'Knowledge - Percentages'!$B:$B,0),'Data - Knowledge'!BB$8)/100</f>
        <v>0.858</v>
      </c>
      <c r="BC547" s="380">
        <f t="array" aca="true" ref="BC547">INDEX(KM_PCT,MATCH($A547,'Knowledge - Percentages'!$B:$B,0),'Data - Knowledge'!BC$8)/100</f>
        <v>0.873</v>
      </c>
      <c r="BD547" s="380">
        <f t="array" aca="true" ref="BD547">INDEX(KM_PCT,MATCH($A547,'Knowledge - Percentages'!$B:$B,0),'Data - Knowledge'!BD$8)/100</f>
        <v>0.888</v>
      </c>
      <c r="BE547" s="380">
        <f t="array" aca="true" ref="BE547">INDEX(KM_PCT,MATCH($A547,'Knowledge - Percentages'!$B:$B,0),'Data - Knowledge'!BE$8)/100</f>
        <v>0.865</v>
      </c>
      <c r="BF547" s="380">
        <f t="array" aca="true" ref="BF547">INDEX(KM_PCT,MATCH($A547,'Knowledge - Percentages'!$B:$B,0),'Data - Knowledge'!BF$8)/100</f>
        <v>0.867</v>
      </c>
      <c r="BG547" s="380">
        <f t="array" aca="true" ref="BG547">INDEX(KM_PCT,MATCH($A547,'Knowledge - Percentages'!$B:$B,0),'Data - Knowledge'!BG$8)/100</f>
        <v>0.846</v>
      </c>
      <c r="BH547" s="380">
        <f t="array" aca="true" ref="BH547">INDEX(KM_PCT,MATCH($A547,'Knowledge - Percentages'!$B:$B,0),'Data - Knowledge'!BH$8)/100</f>
        <v>0.83900000000000008</v>
      </c>
      <c r="BI547" s="380">
        <f t="array" aca="true" ref="BI547">INDEX(KM_PCT,MATCH($A547,'Knowledge - Percentages'!$B:$B,0),'Data - Knowledge'!BI$8)/100</f>
        <v>0.838</v>
      </c>
      <c r="BJ547" s="380">
        <f t="array" aca="true" ref="BJ547">INDEX(KM_PCT,MATCH($A547,'Knowledge - Percentages'!$B:$B,0),'Data - Knowledge'!BJ$8)/100</f>
        <v>0.825</v>
      </c>
      <c r="BK547" s="380">
        <f t="array" aca="true" ref="BK547">INDEX(KM_PCT,MATCH($A547,'Knowledge - Percentages'!$B:$B,0),'Data - Knowledge'!BK$8)/100</f>
        <v>0.828</v>
      </c>
      <c r="BL547" s="380">
        <f t="array" aca="true" ref="BL547">INDEX(KM_PCT,MATCH($A547,'Knowledge - Percentages'!$B:$B,0),'Data - Knowledge'!BL$8)/100</f>
        <v>0.828</v>
      </c>
      <c r="BM547" s="380">
        <f t="array" aca="true" ref="BM547">INDEX(KM_PCT,MATCH($A547,'Knowledge - Percentages'!$B:$B,0),'Data - Knowledge'!BM$8)/100</f>
        <v>0.828</v>
      </c>
      <c r="BN547" s="380">
        <f t="array" aca="true" ref="BN547">INDEX(KM_PCT,MATCH($A547,'Knowledge - Percentages'!$B:$B,0),'Data - Knowledge'!BN$8)/100</f>
        <v>0.828</v>
      </c>
      <c r="BO547" s="380">
        <f t="array" aca="true" ref="BO547">INDEX(KM_PCT,MATCH($A547,'Knowledge - Percentages'!$B:$B,0),'Data - Knowledge'!BO$8)/100</f>
        <v>0.83200000000000007</v>
      </c>
      <c r="BP547" s="380">
        <f t="array" aca="true" ref="BP547">INDEX(KM_PCT,MATCH($A547,'Knowledge - Percentages'!$B:$B,0),'Data - Knowledge'!BP$8)/100</f>
        <v>0.83200000000000007</v>
      </c>
      <c r="BQ547" s="380">
        <f t="array" aca="true" ref="BQ547">INDEX(KM_PCT,MATCH($A547,'Knowledge - Percentages'!$B:$B,0),'Data - Knowledge'!BQ$8)/100</f>
        <v>0.82900000000000007</v>
      </c>
    </row>
    <row r="548" spans="1:69">
      <c r="A548" t="s">
        <v>1615</v>
      </c>
      <c r="B548" t="s">
        <v>1576</v>
      </c>
      <c r="C548" t="s">
        <v>1611</v>
      </c>
      <c r="D548" t="s">
        <v>1616</v>
      </c>
      <c r="E548" s="373">
        <f>SUMPRODUCT($K$2:$BQ$2,$K548:$BQ548)/$J$2</f>
        <v>0.65645075757575766</v>
      </c>
      <c r="F548" s="379">
        <f>SUMPRODUCT($K$2:$BQ$2,$K548:$BQ548)</f>
        <v>173.30300000000003</v>
      </c>
      <c r="G548" s="373">
        <f>SUMPRODUCT($K$3:$BQ$3,$K548:$BQ548)/$J$3</f>
        <v>0.67403439425051337</v>
      </c>
      <c r="H548" s="379">
        <f>SUMPRODUCT($K$3:$BQ$3,$K548:$BQ548)</f>
        <v>6565.095</v>
      </c>
      <c r="I548" s="373">
        <f>CORREL($K$4:$BQ$4,$K548:$BQ548)</f>
        <v>-0.10119753741084944</v>
      </c>
      <c r="J548" s="379">
        <f>$E548/$G548*100</f>
        <v>97.391284951518287</v>
      </c>
      <c r="K548" s="380">
        <f t="array" aca="true" ref="K548">INDEX(KM_PCT,MATCH($A548,'Knowledge - Percentages'!$B:$B,0),'Data - Knowledge'!K$8)/100</f>
        <v>0.675</v>
      </c>
      <c r="L548" s="380">
        <f t="array" aca="true" ref="L548">INDEX(KM_PCT,MATCH($A548,'Knowledge - Percentages'!$B:$B,0),'Data - Knowledge'!L$8)/100</f>
        <v>0.675</v>
      </c>
      <c r="M548" s="380">
        <f t="array" aca="true" ref="M548">INDEX(KM_PCT,MATCH($A548,'Knowledge - Percentages'!$B:$B,0),'Data - Knowledge'!M$8)/100</f>
        <v>0.672</v>
      </c>
      <c r="N548" s="380">
        <f t="array" aca="true" ref="N548">INDEX(KM_PCT,MATCH($A548,'Knowledge - Percentages'!$B:$B,0),'Data - Knowledge'!N$8)/100</f>
        <v>0.675</v>
      </c>
      <c r="O548" s="380">
        <f t="array" aca="true" ref="O548">INDEX(KM_PCT,MATCH($A548,'Knowledge - Percentages'!$B:$B,0),'Data - Knowledge'!O$8)/100</f>
        <v>0.675</v>
      </c>
      <c r="P548" s="380">
        <f t="array" aca="true" ref="P548">INDEX(KM_PCT,MATCH($A548,'Knowledge - Percentages'!$B:$B,0),'Data - Knowledge'!P$8)/100</f>
        <v>0.68099999999999994</v>
      </c>
      <c r="Q548" s="380">
        <f t="array" aca="true" ref="Q548">INDEX(KM_PCT,MATCH($A548,'Knowledge - Percentages'!$B:$B,0),'Data - Knowledge'!Q$8)/100</f>
        <v>0.653</v>
      </c>
      <c r="R548" s="380">
        <f t="array" aca="true" ref="R548">INDEX(KM_PCT,MATCH($A548,'Knowledge - Percentages'!$B:$B,0),'Data - Knowledge'!R$8)/100</f>
        <v>0.66599999999999993</v>
      </c>
      <c r="S548" s="380">
        <f t="array" aca="true" ref="S548">INDEX(KM_PCT,MATCH($A548,'Knowledge - Percentages'!$B:$B,0),'Data - Knowledge'!S$8)/100</f>
        <v>0.675</v>
      </c>
      <c r="T548" s="380">
        <f t="array" aca="true" ref="T548">INDEX(KM_PCT,MATCH($A548,'Knowledge - Percentages'!$B:$B,0),'Data - Knowledge'!T$8)/100</f>
        <v>0.68099999999999994</v>
      </c>
      <c r="U548" s="380">
        <f t="array" aca="true" ref="U548">INDEX(KM_PCT,MATCH($A548,'Knowledge - Percentages'!$B:$B,0),'Data - Knowledge'!U$8)/100</f>
        <v>0.68099999999999994</v>
      </c>
      <c r="V548" s="380">
        <f t="array" aca="true" ref="V548">INDEX(KM_PCT,MATCH($A548,'Knowledge - Percentages'!$B:$B,0),'Data - Knowledge'!V$8)/100</f>
        <v>0.682</v>
      </c>
      <c r="W548" s="380">
        <f t="array" aca="true" ref="W548">INDEX(KM_PCT,MATCH($A548,'Knowledge - Percentages'!$B:$B,0),'Data - Knowledge'!W$8)/100</f>
        <v>0.68099999999999994</v>
      </c>
      <c r="X548" s="380">
        <f t="array" aca="true" ref="X548">INDEX(KM_PCT,MATCH($A548,'Knowledge - Percentages'!$B:$B,0),'Data - Knowledge'!X$8)/100</f>
        <v>0.591</v>
      </c>
      <c r="Y548" s="380">
        <f t="array" aca="true" ref="Y548">INDEX(KM_PCT,MATCH($A548,'Knowledge - Percentages'!$B:$B,0),'Data - Knowledge'!Y$8)/100</f>
        <v>0.603</v>
      </c>
      <c r="Z548" s="380">
        <f t="array" aca="true" ref="Z548">INDEX(KM_PCT,MATCH($A548,'Knowledge - Percentages'!$B:$B,0),'Data - Knowledge'!Z$8)/100</f>
        <v>0.591</v>
      </c>
      <c r="AA548" s="380">
        <f t="array" aca="true" ref="AA548">INDEX(KM_PCT,MATCH($A548,'Knowledge - Percentages'!$B:$B,0),'Data - Knowledge'!AA$8)/100</f>
        <v>0.56</v>
      </c>
      <c r="AB548" s="380">
        <f t="array" aca="true" ref="AB548">INDEX(KM_PCT,MATCH($A548,'Knowledge - Percentages'!$B:$B,0),'Data - Knowledge'!AB$8)/100</f>
        <v>0.68900000000000006</v>
      </c>
      <c r="AC548" s="380">
        <f t="array" aca="true" ref="AC548">INDEX(KM_PCT,MATCH($A548,'Knowledge - Percentages'!$B:$B,0),'Data - Knowledge'!AC$8)/100</f>
        <v>0.674</v>
      </c>
      <c r="AD548" s="380">
        <f t="array" aca="true" ref="AD548">INDEX(KM_PCT,MATCH($A548,'Knowledge - Percentages'!$B:$B,0),'Data - Knowledge'!AD$8)/100</f>
        <v>0.6</v>
      </c>
      <c r="AE548" s="380">
        <f t="array" aca="true" ref="AE548">INDEX(KM_PCT,MATCH($A548,'Knowledge - Percentages'!$B:$B,0),'Data - Knowledge'!AE$8)/100</f>
        <v>0.68900000000000006</v>
      </c>
      <c r="AF548" s="380">
        <f t="array" aca="true" ref="AF548">INDEX(KM_PCT,MATCH($A548,'Knowledge - Percentages'!$B:$B,0),'Data - Knowledge'!AF$8)/100</f>
        <v>0.68900000000000006</v>
      </c>
      <c r="AG548" s="380">
        <f t="array" aca="true" ref="AG548">INDEX(KM_PCT,MATCH($A548,'Knowledge - Percentages'!$B:$B,0),'Data - Knowledge'!AG$8)/100</f>
        <v>0.68900000000000006</v>
      </c>
      <c r="AH548" s="380">
        <f t="array" aca="true" ref="AH548">INDEX(KM_PCT,MATCH($A548,'Knowledge - Percentages'!$B:$B,0),'Data - Knowledge'!AH$8)/100</f>
        <v>0.67599999999999993</v>
      </c>
      <c r="AI548" s="380">
        <f t="array" aca="true" ref="AI548">INDEX(KM_PCT,MATCH($A548,'Knowledge - Percentages'!$B:$B,0),'Data - Knowledge'!AI$8)/100</f>
        <v>0.69200000000000006</v>
      </c>
      <c r="AJ548" s="380">
        <f t="array" aca="true" ref="AJ548">INDEX(KM_PCT,MATCH($A548,'Knowledge - Percentages'!$B:$B,0),'Data - Knowledge'!AJ$8)/100</f>
        <v>0.68099999999999994</v>
      </c>
      <c r="AK548" s="380">
        <f t="array" aca="true" ref="AK548">INDEX(KM_PCT,MATCH($A548,'Knowledge - Percentages'!$B:$B,0),'Data - Knowledge'!AK$8)/100</f>
        <v>0.675</v>
      </c>
      <c r="AL548" s="380">
        <f t="array" aca="true" ref="AL548">INDEX(KM_PCT,MATCH($A548,'Knowledge - Percentages'!$B:$B,0),'Data - Knowledge'!AL$8)/100</f>
        <v>0.677</v>
      </c>
      <c r="AM548" s="380">
        <f t="array" aca="true" ref="AM548">INDEX(KM_PCT,MATCH($A548,'Knowledge - Percentages'!$B:$B,0),'Data - Knowledge'!AM$8)/100</f>
        <v>0.677</v>
      </c>
      <c r="AN548" s="380">
        <f t="array" aca="true" ref="AN548">INDEX(KM_PCT,MATCH($A548,'Knowledge - Percentages'!$B:$B,0),'Data - Knowledge'!AN$8)/100</f>
        <v>0.677</v>
      </c>
      <c r="AO548" s="380">
        <f t="array" aca="true" ref="AO548">INDEX(KM_PCT,MATCH($A548,'Knowledge - Percentages'!$B:$B,0),'Data - Knowledge'!AO$8)/100</f>
        <v>0.677</v>
      </c>
      <c r="AP548" s="380">
        <f t="array" aca="true" ref="AP548">INDEX(KM_PCT,MATCH($A548,'Knowledge - Percentages'!$B:$B,0),'Data - Knowledge'!AP$8)/100</f>
        <v>0.66</v>
      </c>
      <c r="AQ548" s="380">
        <f t="array" aca="true" ref="AQ548">INDEX(KM_PCT,MATCH($A548,'Knowledge - Percentages'!$B:$B,0),'Data - Knowledge'!AQ$8)/100</f>
        <v>0.66799999999999993</v>
      </c>
      <c r="AR548" s="380">
        <f t="array" aca="true" ref="AR548">INDEX(KM_PCT,MATCH($A548,'Knowledge - Percentages'!$B:$B,0),'Data - Knowledge'!AR$8)/100</f>
        <v>0.675</v>
      </c>
      <c r="AS548" s="380">
        <f t="array" aca="true" ref="AS548">INDEX(KM_PCT,MATCH($A548,'Knowledge - Percentages'!$B:$B,0),'Data - Knowledge'!AS$8)/100</f>
        <v>0.698</v>
      </c>
      <c r="AT548" s="380">
        <f t="array" aca="true" ref="AT548">INDEX(KM_PCT,MATCH($A548,'Knowledge - Percentages'!$B:$B,0),'Data - Knowledge'!AT$8)/100</f>
        <v>0.675</v>
      </c>
      <c r="AU548" s="380">
        <f t="array" aca="true" ref="AU548">INDEX(KM_PCT,MATCH($A548,'Knowledge - Percentages'!$B:$B,0),'Data - Knowledge'!AU$8)/100</f>
        <v>0.67299999999999993</v>
      </c>
      <c r="AV548" s="380">
        <f t="array" aca="true" ref="AV548">INDEX(KM_PCT,MATCH($A548,'Knowledge - Percentages'!$B:$B,0),'Data - Knowledge'!AV$8)/100</f>
        <v>0.67299999999999993</v>
      </c>
      <c r="AW548" s="380">
        <f t="array" aca="true" ref="AW548">INDEX(KM_PCT,MATCH($A548,'Knowledge - Percentages'!$B:$B,0),'Data - Knowledge'!AW$8)/100</f>
        <v>0.67299999999999993</v>
      </c>
      <c r="AX548" s="380">
        <f t="array" aca="true" ref="AX548">INDEX(KM_PCT,MATCH($A548,'Knowledge - Percentages'!$B:$B,0),'Data - Knowledge'!AX$8)/100</f>
        <v>0.688</v>
      </c>
      <c r="AY548" s="380">
        <f t="array" aca="true" ref="AY548">INDEX(KM_PCT,MATCH($A548,'Knowledge - Percentages'!$B:$B,0),'Data - Knowledge'!AY$8)/100</f>
        <v>0.696</v>
      </c>
      <c r="AZ548" s="380">
        <f t="array" aca="true" ref="AZ548">INDEX(KM_PCT,MATCH($A548,'Knowledge - Percentages'!$B:$B,0),'Data - Knowledge'!AZ$8)/100</f>
        <v>0.667</v>
      </c>
      <c r="BA548" s="380">
        <f t="array" aca="true" ref="BA548">INDEX(KM_PCT,MATCH($A548,'Knowledge - Percentages'!$B:$B,0),'Data - Knowledge'!BA$8)/100</f>
        <v>0.659</v>
      </c>
      <c r="BB548" s="380">
        <f t="array" aca="true" ref="BB548">INDEX(KM_PCT,MATCH($A548,'Knowledge - Percentages'!$B:$B,0),'Data - Knowledge'!BB$8)/100</f>
        <v>0.66299999999999992</v>
      </c>
      <c r="BC548" s="380">
        <f t="array" aca="true" ref="BC548">INDEX(KM_PCT,MATCH($A548,'Knowledge - Percentages'!$B:$B,0),'Data - Knowledge'!BC$8)/100</f>
        <v>0.684</v>
      </c>
      <c r="BD548" s="380">
        <f t="array" aca="true" ref="BD548">INDEX(KM_PCT,MATCH($A548,'Knowledge - Percentages'!$B:$B,0),'Data - Knowledge'!BD$8)/100</f>
        <v>0.675</v>
      </c>
      <c r="BE548" s="380">
        <f t="array" aca="true" ref="BE548">INDEX(KM_PCT,MATCH($A548,'Knowledge - Percentages'!$B:$B,0),'Data - Knowledge'!BE$8)/100</f>
        <v>0.67</v>
      </c>
      <c r="BF548" s="380">
        <f t="array" aca="true" ref="BF548">INDEX(KM_PCT,MATCH($A548,'Knowledge - Percentages'!$B:$B,0),'Data - Knowledge'!BF$8)/100</f>
        <v>0.67</v>
      </c>
      <c r="BG548" s="380">
        <f t="array" aca="true" ref="BG548">INDEX(KM_PCT,MATCH($A548,'Knowledge - Percentages'!$B:$B,0),'Data - Knowledge'!BG$8)/100</f>
        <v>0.669</v>
      </c>
      <c r="BH548" s="380">
        <f t="array" aca="true" ref="BH548">INDEX(KM_PCT,MATCH($A548,'Knowledge - Percentages'!$B:$B,0),'Data - Knowledge'!BH$8)/100</f>
        <v>0.648</v>
      </c>
      <c r="BI548" s="380">
        <f t="array" aca="true" ref="BI548">INDEX(KM_PCT,MATCH($A548,'Knowledge - Percentages'!$B:$B,0),'Data - Knowledge'!BI$8)/100</f>
        <v>0.647</v>
      </c>
      <c r="BJ548" s="380">
        <f t="array" aca="true" ref="BJ548">INDEX(KM_PCT,MATCH($A548,'Knowledge - Percentages'!$B:$B,0),'Data - Knowledge'!BJ$8)/100</f>
        <v>0.625</v>
      </c>
      <c r="BK548" s="380">
        <f t="array" aca="true" ref="BK548">INDEX(KM_PCT,MATCH($A548,'Knowledge - Percentages'!$B:$B,0),'Data - Knowledge'!BK$8)/100</f>
        <v>0.632</v>
      </c>
      <c r="BL548" s="380">
        <f t="array" aca="true" ref="BL548">INDEX(KM_PCT,MATCH($A548,'Knowledge - Percentages'!$B:$B,0),'Data - Knowledge'!BL$8)/100</f>
        <v>0.611</v>
      </c>
      <c r="BM548" s="380">
        <f t="array" aca="true" ref="BM548">INDEX(KM_PCT,MATCH($A548,'Knowledge - Percentages'!$B:$B,0),'Data - Knowledge'!BM$8)/100</f>
        <v>0.632</v>
      </c>
      <c r="BN548" s="380">
        <f t="array" aca="true" ref="BN548">INDEX(KM_PCT,MATCH($A548,'Knowledge - Percentages'!$B:$B,0),'Data - Knowledge'!BN$8)/100</f>
        <v>0.632</v>
      </c>
      <c r="BO548" s="380">
        <f t="array" aca="true" ref="BO548">INDEX(KM_PCT,MATCH($A548,'Knowledge - Percentages'!$B:$B,0),'Data - Knowledge'!BO$8)/100</f>
        <v>0.643</v>
      </c>
      <c r="BP548" s="380">
        <f t="array" aca="true" ref="BP548">INDEX(KM_PCT,MATCH($A548,'Knowledge - Percentages'!$B:$B,0),'Data - Knowledge'!BP$8)/100</f>
        <v>0.633</v>
      </c>
      <c r="BQ548" s="380">
        <f t="array" aca="true" ref="BQ548">INDEX(KM_PCT,MATCH($A548,'Knowledge - Percentages'!$B:$B,0),'Data - Knowledge'!BQ$8)/100</f>
        <v>0.65</v>
      </c>
    </row>
    <row r="549" spans="1:69">
      <c r="A549" t="s">
        <v>1617</v>
      </c>
      <c r="B549" t="s">
        <v>1576</v>
      </c>
      <c r="C549" t="s">
        <v>1611</v>
      </c>
      <c r="D549" t="s">
        <v>1618</v>
      </c>
      <c r="E549" s="373">
        <f>SUMPRODUCT($K$2:$BQ$2,$K549:$BQ549)/$J$2</f>
        <v>0.68225757575757584</v>
      </c>
      <c r="F549" s="379">
        <f>SUMPRODUCT($K$2:$BQ$2,$K549:$BQ549)</f>
        <v>180.116</v>
      </c>
      <c r="G549" s="373">
        <f>SUMPRODUCT($K$3:$BQ$3,$K549:$BQ549)/$J$3</f>
        <v>0.70419784394250518</v>
      </c>
      <c r="H549" s="379">
        <f>SUMPRODUCT($K$3:$BQ$3,$K549:$BQ549)</f>
        <v>6858.8870000000006</v>
      </c>
      <c r="I549" s="373">
        <f>CORREL($K$4:$BQ$4,$K549:$BQ549)</f>
        <v>-0.33189095746146735</v>
      </c>
      <c r="J549" s="379">
        <f>$E549/$G549*100</f>
        <v>96.884360215859928</v>
      </c>
      <c r="K549" s="380">
        <f t="array" aca="true" ref="K549">INDEX(KM_PCT,MATCH($A549,'Knowledge - Percentages'!$B:$B,0),'Data - Knowledge'!K$8)/100</f>
        <v>0.727</v>
      </c>
      <c r="L549" s="380">
        <f t="array" aca="true" ref="L549">INDEX(KM_PCT,MATCH($A549,'Knowledge - Percentages'!$B:$B,0),'Data - Knowledge'!L$8)/100</f>
        <v>0.727</v>
      </c>
      <c r="M549" s="380">
        <f t="array" aca="true" ref="M549">INDEX(KM_PCT,MATCH($A549,'Knowledge - Percentages'!$B:$B,0),'Data - Knowledge'!M$8)/100</f>
        <v>0.727</v>
      </c>
      <c r="N549" s="380">
        <f t="array" aca="true" ref="N549">INDEX(KM_PCT,MATCH($A549,'Knowledge - Percentages'!$B:$B,0),'Data - Knowledge'!N$8)/100</f>
        <v>0.722</v>
      </c>
      <c r="O549" s="380">
        <f t="array" aca="true" ref="O549">INDEX(KM_PCT,MATCH($A549,'Knowledge - Percentages'!$B:$B,0),'Data - Knowledge'!O$8)/100</f>
        <v>0.715</v>
      </c>
      <c r="P549" s="380">
        <f t="array" aca="true" ref="P549">INDEX(KM_PCT,MATCH($A549,'Knowledge - Percentages'!$B:$B,0),'Data - Knowledge'!P$8)/100</f>
        <v>0.715</v>
      </c>
      <c r="Q549" s="380">
        <f t="array" aca="true" ref="Q549">INDEX(KM_PCT,MATCH($A549,'Knowledge - Percentages'!$B:$B,0),'Data - Knowledge'!Q$8)/100</f>
        <v>0.706</v>
      </c>
      <c r="R549" s="380">
        <f t="array" aca="true" ref="R549">INDEX(KM_PCT,MATCH($A549,'Knowledge - Percentages'!$B:$B,0),'Data - Knowledge'!R$8)/100</f>
        <v>0.72</v>
      </c>
      <c r="S549" s="380">
        <f t="array" aca="true" ref="S549">INDEX(KM_PCT,MATCH($A549,'Knowledge - Percentages'!$B:$B,0),'Data - Knowledge'!S$8)/100</f>
        <v>0.715</v>
      </c>
      <c r="T549" s="380">
        <f t="array" aca="true" ref="T549">INDEX(KM_PCT,MATCH($A549,'Knowledge - Percentages'!$B:$B,0),'Data - Knowledge'!T$8)/100</f>
        <v>0.715</v>
      </c>
      <c r="U549" s="380">
        <f t="array" aca="true" ref="U549">INDEX(KM_PCT,MATCH($A549,'Knowledge - Percentages'!$B:$B,0),'Data - Knowledge'!U$8)/100</f>
        <v>0.71900000000000008</v>
      </c>
      <c r="V549" s="380">
        <f t="array" aca="true" ref="V549">INDEX(KM_PCT,MATCH($A549,'Knowledge - Percentages'!$B:$B,0),'Data - Knowledge'!V$8)/100</f>
        <v>0.715</v>
      </c>
      <c r="W549" s="380">
        <f t="array" aca="true" ref="W549">INDEX(KM_PCT,MATCH($A549,'Knowledge - Percentages'!$B:$B,0),'Data - Knowledge'!W$8)/100</f>
        <v>0.715</v>
      </c>
      <c r="X549" s="380">
        <f t="array" aca="true" ref="X549">INDEX(KM_PCT,MATCH($A549,'Knowledge - Percentages'!$B:$B,0),'Data - Knowledge'!X$8)/100</f>
        <v>0.703</v>
      </c>
      <c r="Y549" s="380">
        <f t="array" aca="true" ref="Y549">INDEX(KM_PCT,MATCH($A549,'Knowledge - Percentages'!$B:$B,0),'Data - Knowledge'!Y$8)/100</f>
        <v>0.68</v>
      </c>
      <c r="Z549" s="380">
        <f t="array" aca="true" ref="Z549">INDEX(KM_PCT,MATCH($A549,'Knowledge - Percentages'!$B:$B,0),'Data - Knowledge'!Z$8)/100</f>
        <v>0.68</v>
      </c>
      <c r="AA549" s="380">
        <f t="array" aca="true" ref="AA549">INDEX(KM_PCT,MATCH($A549,'Knowledge - Percentages'!$B:$B,0),'Data - Knowledge'!AA$8)/100</f>
        <v>0.639</v>
      </c>
      <c r="AB549" s="380">
        <f t="array" aca="true" ref="AB549">INDEX(KM_PCT,MATCH($A549,'Knowledge - Percentages'!$B:$B,0),'Data - Knowledge'!AB$8)/100</f>
        <v>0.71</v>
      </c>
      <c r="AC549" s="380">
        <f t="array" aca="true" ref="AC549">INDEX(KM_PCT,MATCH($A549,'Knowledge - Percentages'!$B:$B,0),'Data - Knowledge'!AC$8)/100</f>
        <v>0.703</v>
      </c>
      <c r="AD549" s="380">
        <f t="array" aca="true" ref="AD549">INDEX(KM_PCT,MATCH($A549,'Knowledge - Percentages'!$B:$B,0),'Data - Knowledge'!AD$8)/100</f>
        <v>0.687</v>
      </c>
      <c r="AE549" s="380">
        <f t="array" aca="true" ref="AE549">INDEX(KM_PCT,MATCH($A549,'Knowledge - Percentages'!$B:$B,0),'Data - Knowledge'!AE$8)/100</f>
        <v>0.721</v>
      </c>
      <c r="AF549" s="380">
        <f t="array" aca="true" ref="AF549">INDEX(KM_PCT,MATCH($A549,'Knowledge - Percentages'!$B:$B,0),'Data - Knowledge'!AF$8)/100</f>
        <v>0.711</v>
      </c>
      <c r="AG549" s="380">
        <f t="array" aca="true" ref="AG549">INDEX(KM_PCT,MATCH($A549,'Knowledge - Percentages'!$B:$B,0),'Data - Knowledge'!AG$8)/100</f>
        <v>0.711</v>
      </c>
      <c r="AH549" s="380">
        <f t="array" aca="true" ref="AH549">INDEX(KM_PCT,MATCH($A549,'Knowledge - Percentages'!$B:$B,0),'Data - Knowledge'!AH$8)/100</f>
        <v>0.698</v>
      </c>
      <c r="AI549" s="380">
        <f t="array" aca="true" ref="AI549">INDEX(KM_PCT,MATCH($A549,'Knowledge - Percentages'!$B:$B,0),'Data - Knowledge'!AI$8)/100</f>
        <v>0.698</v>
      </c>
      <c r="AJ549" s="380">
        <f t="array" aca="true" ref="AJ549">INDEX(KM_PCT,MATCH($A549,'Knowledge - Percentages'!$B:$B,0),'Data - Knowledge'!AJ$8)/100</f>
        <v>0.7</v>
      </c>
      <c r="AK549" s="380">
        <f t="array" aca="true" ref="AK549">INDEX(KM_PCT,MATCH($A549,'Knowledge - Percentages'!$B:$B,0),'Data - Knowledge'!AK$8)/100</f>
        <v>0.682</v>
      </c>
      <c r="AL549" s="380">
        <f t="array" aca="true" ref="AL549">INDEX(KM_PCT,MATCH($A549,'Knowledge - Percentages'!$B:$B,0),'Data - Knowledge'!AL$8)/100</f>
        <v>0.69200000000000006</v>
      </c>
      <c r="AM549" s="380">
        <f t="array" aca="true" ref="AM549">INDEX(KM_PCT,MATCH($A549,'Knowledge - Percentages'!$B:$B,0),'Data - Knowledge'!AM$8)/100</f>
        <v>0.69</v>
      </c>
      <c r="AN549" s="380">
        <f t="array" aca="true" ref="AN549">INDEX(KM_PCT,MATCH($A549,'Knowledge - Percentages'!$B:$B,0),'Data - Knowledge'!AN$8)/100</f>
        <v>0.7</v>
      </c>
      <c r="AO549" s="380">
        <f t="array" aca="true" ref="AO549">INDEX(KM_PCT,MATCH($A549,'Knowledge - Percentages'!$B:$B,0),'Data - Knowledge'!AO$8)/100</f>
        <v>0.735</v>
      </c>
      <c r="AP549" s="380">
        <f t="array" aca="true" ref="AP549">INDEX(KM_PCT,MATCH($A549,'Knowledge - Percentages'!$B:$B,0),'Data - Knowledge'!AP$8)/100</f>
        <v>0.687</v>
      </c>
      <c r="AQ549" s="380">
        <f t="array" aca="true" ref="AQ549">INDEX(KM_PCT,MATCH($A549,'Knowledge - Percentages'!$B:$B,0),'Data - Knowledge'!AQ$8)/100</f>
        <v>0.693</v>
      </c>
      <c r="AR549" s="380">
        <f t="array" aca="true" ref="AR549">INDEX(KM_PCT,MATCH($A549,'Knowledge - Percentages'!$B:$B,0),'Data - Knowledge'!AR$8)/100</f>
        <v>0.708</v>
      </c>
      <c r="AS549" s="380">
        <f t="array" aca="true" ref="AS549">INDEX(KM_PCT,MATCH($A549,'Knowledge - Percentages'!$B:$B,0),'Data - Knowledge'!AS$8)/100</f>
        <v>0.691</v>
      </c>
      <c r="AT549" s="380">
        <f t="array" aca="true" ref="AT549">INDEX(KM_PCT,MATCH($A549,'Knowledge - Percentages'!$B:$B,0),'Data - Knowledge'!AT$8)/100</f>
        <v>0.691</v>
      </c>
      <c r="AU549" s="380">
        <f t="array" aca="true" ref="AU549">INDEX(KM_PCT,MATCH($A549,'Knowledge - Percentages'!$B:$B,0),'Data - Knowledge'!AU$8)/100</f>
        <v>0.691</v>
      </c>
      <c r="AV549" s="380">
        <f t="array" aca="true" ref="AV549">INDEX(KM_PCT,MATCH($A549,'Knowledge - Percentages'!$B:$B,0),'Data - Knowledge'!AV$8)/100</f>
        <v>0.691</v>
      </c>
      <c r="AW549" s="380">
        <f t="array" aca="true" ref="AW549">INDEX(KM_PCT,MATCH($A549,'Knowledge - Percentages'!$B:$B,0),'Data - Knowledge'!AW$8)/100</f>
        <v>0.691</v>
      </c>
      <c r="AX549" s="380">
        <f t="array" aca="true" ref="AX549">INDEX(KM_PCT,MATCH($A549,'Knowledge - Percentages'!$B:$B,0),'Data - Knowledge'!AX$8)/100</f>
        <v>0.682</v>
      </c>
      <c r="AY549" s="380">
        <f t="array" aca="true" ref="AY549">INDEX(KM_PCT,MATCH($A549,'Knowledge - Percentages'!$B:$B,0),'Data - Knowledge'!AY$8)/100</f>
        <v>0.68299999999999994</v>
      </c>
      <c r="AZ549" s="380">
        <f t="array" aca="true" ref="AZ549">INDEX(KM_PCT,MATCH($A549,'Knowledge - Percentages'!$B:$B,0),'Data - Knowledge'!AZ$8)/100</f>
        <v>0.677</v>
      </c>
      <c r="BA549" s="380">
        <f t="array" aca="true" ref="BA549">INDEX(KM_PCT,MATCH($A549,'Knowledge - Percentages'!$B:$B,0),'Data - Knowledge'!BA$8)/100</f>
        <v>0.68299999999999994</v>
      </c>
      <c r="BB549" s="380">
        <f t="array" aca="true" ref="BB549">INDEX(KM_PCT,MATCH($A549,'Knowledge - Percentages'!$B:$B,0),'Data - Knowledge'!BB$8)/100</f>
        <v>0.68299999999999994</v>
      </c>
      <c r="BC549" s="380">
        <f t="array" aca="true" ref="BC549">INDEX(KM_PCT,MATCH($A549,'Knowledge - Percentages'!$B:$B,0),'Data - Knowledge'!BC$8)/100</f>
        <v>0.721</v>
      </c>
      <c r="BD549" s="380">
        <f t="array" aca="true" ref="BD549">INDEX(KM_PCT,MATCH($A549,'Knowledge - Percentages'!$B:$B,0),'Data - Knowledge'!BD$8)/100</f>
        <v>0.71700000000000008</v>
      </c>
      <c r="BE549" s="380">
        <f t="array" aca="true" ref="BE549">INDEX(KM_PCT,MATCH($A549,'Knowledge - Percentages'!$B:$B,0),'Data - Knowledge'!BE$8)/100</f>
        <v>0.688</v>
      </c>
      <c r="BF549" s="380">
        <f t="array" aca="true" ref="BF549">INDEX(KM_PCT,MATCH($A549,'Knowledge - Percentages'!$B:$B,0),'Data - Knowledge'!BF$8)/100</f>
        <v>0.691</v>
      </c>
      <c r="BG549" s="380">
        <f t="array" aca="true" ref="BG549">INDEX(KM_PCT,MATCH($A549,'Knowledge - Percentages'!$B:$B,0),'Data - Knowledge'!BG$8)/100</f>
        <v>0.691</v>
      </c>
      <c r="BH549" s="380">
        <f t="array" aca="true" ref="BH549">INDEX(KM_PCT,MATCH($A549,'Knowledge - Percentages'!$B:$B,0),'Data - Knowledge'!BH$8)/100</f>
        <v>0.67</v>
      </c>
      <c r="BI549" s="380">
        <f t="array" aca="true" ref="BI549">INDEX(KM_PCT,MATCH($A549,'Knowledge - Percentages'!$B:$B,0),'Data - Knowledge'!BI$8)/100</f>
        <v>0.669</v>
      </c>
      <c r="BJ549" s="380">
        <f t="array" aca="true" ref="BJ549">INDEX(KM_PCT,MATCH($A549,'Knowledge - Percentages'!$B:$B,0),'Data - Knowledge'!BJ$8)/100</f>
        <v>0.66799999999999993</v>
      </c>
      <c r="BK549" s="380">
        <f t="array" aca="true" ref="BK549">INDEX(KM_PCT,MATCH($A549,'Knowledge - Percentages'!$B:$B,0),'Data - Knowledge'!BK$8)/100</f>
        <v>0.66799999999999993</v>
      </c>
      <c r="BL549" s="380">
        <f t="array" aca="true" ref="BL549">INDEX(KM_PCT,MATCH($A549,'Knowledge - Percentages'!$B:$B,0),'Data - Knowledge'!BL$8)/100</f>
        <v>0.66799999999999993</v>
      </c>
      <c r="BM549" s="380">
        <f t="array" aca="true" ref="BM549">INDEX(KM_PCT,MATCH($A549,'Knowledge - Percentages'!$B:$B,0),'Data - Knowledge'!BM$8)/100</f>
        <v>0.66799999999999993</v>
      </c>
      <c r="BN549" s="380">
        <f t="array" aca="true" ref="BN549">INDEX(KM_PCT,MATCH($A549,'Knowledge - Percentages'!$B:$B,0),'Data - Knowledge'!BN$8)/100</f>
        <v>0.66599999999999993</v>
      </c>
      <c r="BO549" s="380">
        <f t="array" aca="true" ref="BO549">INDEX(KM_PCT,MATCH($A549,'Knowledge - Percentages'!$B:$B,0),'Data - Knowledge'!BO$8)/100</f>
        <v>0.67</v>
      </c>
      <c r="BP549" s="380">
        <f t="array" aca="true" ref="BP549">INDEX(KM_PCT,MATCH($A549,'Knowledge - Percentages'!$B:$B,0),'Data - Knowledge'!BP$8)/100</f>
        <v>0.67</v>
      </c>
      <c r="BQ549" s="380">
        <f t="array" aca="true" ref="BQ549">INDEX(KM_PCT,MATCH($A549,'Knowledge - Percentages'!$B:$B,0),'Data - Knowledge'!BQ$8)/100</f>
        <v>0.67</v>
      </c>
    </row>
    <row r="550" spans="1:69">
      <c r="A550" t="s">
        <v>1619</v>
      </c>
      <c r="B550" t="s">
        <v>1576</v>
      </c>
      <c r="C550" t="s">
        <v>1611</v>
      </c>
      <c r="D550" t="s">
        <v>1620</v>
      </c>
      <c r="E550" s="373">
        <f>SUMPRODUCT($K$2:$BQ$2,$K550:$BQ550)/$J$2</f>
        <v>0.57551515151515154</v>
      </c>
      <c r="F550" s="379">
        <f>SUMPRODUCT($K$2:$BQ$2,$K550:$BQ550)</f>
        <v>151.936</v>
      </c>
      <c r="G550" s="373">
        <f>SUMPRODUCT($K$3:$BQ$3,$K550:$BQ550)/$J$3</f>
        <v>0.590961498973306</v>
      </c>
      <c r="H550" s="379">
        <f>SUMPRODUCT($K$3:$BQ$3,$K550:$BQ550)</f>
        <v>5755.965</v>
      </c>
      <c r="I550" s="373">
        <f>CORREL($K$4:$BQ$4,$K550:$BQ550)</f>
        <v>-0.41072650202613287</v>
      </c>
      <c r="J550" s="379">
        <f>$E550/$G550*100</f>
        <v>97.386234554198566</v>
      </c>
      <c r="K550" s="380">
        <f t="array" aca="true" ref="K550">INDEX(KM_PCT,MATCH($A550,'Knowledge - Percentages'!$B:$B,0),'Data - Knowledge'!K$8)/100</f>
        <v>0.597</v>
      </c>
      <c r="L550" s="380">
        <f t="array" aca="true" ref="L550">INDEX(KM_PCT,MATCH($A550,'Knowledge - Percentages'!$B:$B,0),'Data - Knowledge'!L$8)/100</f>
        <v>0.597</v>
      </c>
      <c r="M550" s="380">
        <f t="array" aca="true" ref="M550">INDEX(KM_PCT,MATCH($A550,'Knowledge - Percentages'!$B:$B,0),'Data - Knowledge'!M$8)/100</f>
        <v>0.597</v>
      </c>
      <c r="N550" s="380">
        <f t="array" aca="true" ref="N550">INDEX(KM_PCT,MATCH($A550,'Knowledge - Percentages'!$B:$B,0),'Data - Knowledge'!N$8)/100</f>
        <v>0.598</v>
      </c>
      <c r="O550" s="380">
        <f t="array" aca="true" ref="O550">INDEX(KM_PCT,MATCH($A550,'Knowledge - Percentages'!$B:$B,0),'Data - Knowledge'!O$8)/100</f>
        <v>0.59</v>
      </c>
      <c r="P550" s="380">
        <f t="array" aca="true" ref="P550">INDEX(KM_PCT,MATCH($A550,'Knowledge - Percentages'!$B:$B,0),'Data - Knowledge'!P$8)/100</f>
        <v>0.597</v>
      </c>
      <c r="Q550" s="380">
        <f t="array" aca="true" ref="Q550">INDEX(KM_PCT,MATCH($A550,'Knowledge - Percentages'!$B:$B,0),'Data - Knowledge'!Q$8)/100</f>
        <v>0.597</v>
      </c>
      <c r="R550" s="380">
        <f t="array" aca="true" ref="R550">INDEX(KM_PCT,MATCH($A550,'Knowledge - Percentages'!$B:$B,0),'Data - Knowledge'!R$8)/100</f>
        <v>0.597</v>
      </c>
      <c r="S550" s="380">
        <f t="array" aca="true" ref="S550">INDEX(KM_PCT,MATCH($A550,'Knowledge - Percentages'!$B:$B,0),'Data - Knowledge'!S$8)/100</f>
        <v>0.59200000000000008</v>
      </c>
      <c r="T550" s="380">
        <f t="array" aca="true" ref="T550">INDEX(KM_PCT,MATCH($A550,'Knowledge - Percentages'!$B:$B,0),'Data - Knowledge'!T$8)/100</f>
        <v>0.597</v>
      </c>
      <c r="U550" s="380">
        <f t="array" aca="true" ref="U550">INDEX(KM_PCT,MATCH($A550,'Knowledge - Percentages'!$B:$B,0),'Data - Knowledge'!U$8)/100</f>
        <v>0.606</v>
      </c>
      <c r="V550" s="380">
        <f t="array" aca="true" ref="V550">INDEX(KM_PCT,MATCH($A550,'Knowledge - Percentages'!$B:$B,0),'Data - Knowledge'!V$8)/100</f>
        <v>0.604</v>
      </c>
      <c r="W550" s="380">
        <f t="array" aca="true" ref="W550">INDEX(KM_PCT,MATCH($A550,'Knowledge - Percentages'!$B:$B,0),'Data - Knowledge'!W$8)/100</f>
        <v>0.611</v>
      </c>
      <c r="X550" s="380">
        <f t="array" aca="true" ref="X550">INDEX(KM_PCT,MATCH($A550,'Knowledge - Percentages'!$B:$B,0),'Data - Knowledge'!X$8)/100</f>
        <v>0.601</v>
      </c>
      <c r="Y550" s="380">
        <f t="array" aca="true" ref="Y550">INDEX(KM_PCT,MATCH($A550,'Knowledge - Percentages'!$B:$B,0),'Data - Knowledge'!Y$8)/100</f>
        <v>0.58700000000000008</v>
      </c>
      <c r="Z550" s="380">
        <f t="array" aca="true" ref="Z550">INDEX(KM_PCT,MATCH($A550,'Knowledge - Percentages'!$B:$B,0),'Data - Knowledge'!Z$8)/100</f>
        <v>0.58</v>
      </c>
      <c r="AA550" s="380">
        <f t="array" aca="true" ref="AA550">INDEX(KM_PCT,MATCH($A550,'Knowledge - Percentages'!$B:$B,0),'Data - Knowledge'!AA$8)/100</f>
        <v>0.56</v>
      </c>
      <c r="AB550" s="380">
        <f t="array" aca="true" ref="AB550">INDEX(KM_PCT,MATCH($A550,'Knowledge - Percentages'!$B:$B,0),'Data - Knowledge'!AB$8)/100</f>
        <v>0.617</v>
      </c>
      <c r="AC550" s="380">
        <f t="array" aca="true" ref="AC550">INDEX(KM_PCT,MATCH($A550,'Knowledge - Percentages'!$B:$B,0),'Data - Knowledge'!AC$8)/100</f>
        <v>0.611</v>
      </c>
      <c r="AD550" s="380">
        <f t="array" aca="true" ref="AD550">INDEX(KM_PCT,MATCH($A550,'Knowledge - Percentages'!$B:$B,0),'Data - Knowledge'!AD$8)/100</f>
        <v>0.602</v>
      </c>
      <c r="AE550" s="380">
        <f t="array" aca="true" ref="AE550">INDEX(KM_PCT,MATCH($A550,'Knowledge - Percentages'!$B:$B,0),'Data - Knowledge'!AE$8)/100</f>
        <v>0.589</v>
      </c>
      <c r="AF550" s="380">
        <f t="array" aca="true" ref="AF550">INDEX(KM_PCT,MATCH($A550,'Knowledge - Percentages'!$B:$B,0),'Data - Knowledge'!AF$8)/100</f>
        <v>0.586</v>
      </c>
      <c r="AG550" s="380">
        <f t="array" aca="true" ref="AG550">INDEX(KM_PCT,MATCH($A550,'Knowledge - Percentages'!$B:$B,0),'Data - Knowledge'!AG$8)/100</f>
        <v>0.589</v>
      </c>
      <c r="AH550" s="380">
        <f t="array" aca="true" ref="AH550">INDEX(KM_PCT,MATCH($A550,'Knowledge - Percentages'!$B:$B,0),'Data - Knowledge'!AH$8)/100</f>
        <v>0.57700000000000007</v>
      </c>
      <c r="AI550" s="380">
        <f t="array" aca="true" ref="AI550">INDEX(KM_PCT,MATCH($A550,'Knowledge - Percentages'!$B:$B,0),'Data - Knowledge'!AI$8)/100</f>
        <v>0.615</v>
      </c>
      <c r="AJ550" s="380">
        <f t="array" aca="true" ref="AJ550">INDEX(KM_PCT,MATCH($A550,'Knowledge - Percentages'!$B:$B,0),'Data - Knowledge'!AJ$8)/100</f>
        <v>0.597</v>
      </c>
      <c r="AK550" s="380">
        <f t="array" aca="true" ref="AK550">INDEX(KM_PCT,MATCH($A550,'Knowledge - Percentages'!$B:$B,0),'Data - Knowledge'!AK$8)/100</f>
        <v>0.57200000000000006</v>
      </c>
      <c r="AL550" s="380">
        <f t="array" aca="true" ref="AL550">INDEX(KM_PCT,MATCH($A550,'Knowledge - Percentages'!$B:$B,0),'Data - Knowledge'!AL$8)/100</f>
        <v>0.59200000000000008</v>
      </c>
      <c r="AM550" s="380">
        <f t="array" aca="true" ref="AM550">INDEX(KM_PCT,MATCH($A550,'Knowledge - Percentages'!$B:$B,0),'Data - Knowledge'!AM$8)/100</f>
        <v>0.583</v>
      </c>
      <c r="AN550" s="380">
        <f t="array" aca="true" ref="AN550">INDEX(KM_PCT,MATCH($A550,'Knowledge - Percentages'!$B:$B,0),'Data - Knowledge'!AN$8)/100</f>
        <v>0.611</v>
      </c>
      <c r="AO550" s="380">
        <f t="array" aca="true" ref="AO550">INDEX(KM_PCT,MATCH($A550,'Knowledge - Percentages'!$B:$B,0),'Data - Knowledge'!AO$8)/100</f>
        <v>0.675</v>
      </c>
      <c r="AP550" s="380">
        <f t="array" aca="true" ref="AP550">INDEX(KM_PCT,MATCH($A550,'Knowledge - Percentages'!$B:$B,0),'Data - Knowledge'!AP$8)/100</f>
        <v>0.588</v>
      </c>
      <c r="AQ550" s="380">
        <f t="array" aca="true" ref="AQ550">INDEX(KM_PCT,MATCH($A550,'Knowledge - Percentages'!$B:$B,0),'Data - Knowledge'!AQ$8)/100</f>
        <v>0.58200000000000007</v>
      </c>
      <c r="AR550" s="380">
        <f t="array" aca="true" ref="AR550">INDEX(KM_PCT,MATCH($A550,'Knowledge - Percentages'!$B:$B,0),'Data - Knowledge'!AR$8)/100</f>
        <v>0.603</v>
      </c>
      <c r="AS550" s="380">
        <f t="array" aca="true" ref="AS550">INDEX(KM_PCT,MATCH($A550,'Knowledge - Percentages'!$B:$B,0),'Data - Knowledge'!AS$8)/100</f>
        <v>0.603</v>
      </c>
      <c r="AT550" s="380">
        <f t="array" aca="true" ref="AT550">INDEX(KM_PCT,MATCH($A550,'Knowledge - Percentages'!$B:$B,0),'Data - Knowledge'!AT$8)/100</f>
        <v>0.603</v>
      </c>
      <c r="AU550" s="380">
        <f t="array" aca="true" ref="AU550">INDEX(KM_PCT,MATCH($A550,'Knowledge - Percentages'!$B:$B,0),'Data - Knowledge'!AU$8)/100</f>
        <v>0.583</v>
      </c>
      <c r="AV550" s="380">
        <f t="array" aca="true" ref="AV550">INDEX(KM_PCT,MATCH($A550,'Knowledge - Percentages'!$B:$B,0),'Data - Knowledge'!AV$8)/100</f>
        <v>0.579</v>
      </c>
      <c r="AW550" s="380">
        <f t="array" aca="true" ref="AW550">INDEX(KM_PCT,MATCH($A550,'Knowledge - Percentages'!$B:$B,0),'Data - Knowledge'!AW$8)/100</f>
        <v>0.57600000000000007</v>
      </c>
      <c r="AX550" s="380">
        <f t="array" aca="true" ref="AX550">INDEX(KM_PCT,MATCH($A550,'Knowledge - Percentages'!$B:$B,0),'Data - Knowledge'!AX$8)/100</f>
        <v>0.581</v>
      </c>
      <c r="AY550" s="380">
        <f t="array" aca="true" ref="AY550">INDEX(KM_PCT,MATCH($A550,'Knowledge - Percentages'!$B:$B,0),'Data - Knowledge'!AY$8)/100</f>
        <v>0.591</v>
      </c>
      <c r="AZ550" s="380">
        <f t="array" aca="true" ref="AZ550">INDEX(KM_PCT,MATCH($A550,'Knowledge - Percentages'!$B:$B,0),'Data - Knowledge'!AZ$8)/100</f>
        <v>0.57200000000000006</v>
      </c>
      <c r="BA550" s="380">
        <f t="array" aca="true" ref="BA550">INDEX(KM_PCT,MATCH($A550,'Knowledge - Percentages'!$B:$B,0),'Data - Knowledge'!BA$8)/100</f>
        <v>0.574</v>
      </c>
      <c r="BB550" s="380">
        <f t="array" aca="true" ref="BB550">INDEX(KM_PCT,MATCH($A550,'Knowledge - Percentages'!$B:$B,0),'Data - Knowledge'!BB$8)/100</f>
        <v>0.578</v>
      </c>
      <c r="BC550" s="380">
        <f t="array" aca="true" ref="BC550">INDEX(KM_PCT,MATCH($A550,'Knowledge - Percentages'!$B:$B,0),'Data - Knowledge'!BC$8)/100</f>
        <v>0.637</v>
      </c>
      <c r="BD550" s="380">
        <f t="array" aca="true" ref="BD550">INDEX(KM_PCT,MATCH($A550,'Knowledge - Percentages'!$B:$B,0),'Data - Knowledge'!BD$8)/100</f>
        <v>0.642</v>
      </c>
      <c r="BE550" s="380">
        <f t="array" aca="true" ref="BE550">INDEX(KM_PCT,MATCH($A550,'Knowledge - Percentages'!$B:$B,0),'Data - Knowledge'!BE$8)/100</f>
        <v>0.583</v>
      </c>
      <c r="BF550" s="380">
        <f t="array" aca="true" ref="BF550">INDEX(KM_PCT,MATCH($A550,'Knowledge - Percentages'!$B:$B,0),'Data - Knowledge'!BF$8)/100</f>
        <v>0.595</v>
      </c>
      <c r="BG550" s="380">
        <f t="array" aca="true" ref="BG550">INDEX(KM_PCT,MATCH($A550,'Knowledge - Percentages'!$B:$B,0),'Data - Knowledge'!BG$8)/100</f>
        <v>0.589</v>
      </c>
      <c r="BH550" s="380">
        <f t="array" aca="true" ref="BH550">INDEX(KM_PCT,MATCH($A550,'Knowledge - Percentages'!$B:$B,0),'Data - Knowledge'!BH$8)/100</f>
        <v>0.575</v>
      </c>
      <c r="BI550" s="380">
        <f t="array" aca="true" ref="BI550">INDEX(KM_PCT,MATCH($A550,'Knowledge - Percentages'!$B:$B,0),'Data - Knowledge'!BI$8)/100</f>
        <v>0.552</v>
      </c>
      <c r="BJ550" s="380">
        <f t="array" aca="true" ref="BJ550">INDEX(KM_PCT,MATCH($A550,'Knowledge - Percentages'!$B:$B,0),'Data - Knowledge'!BJ$8)/100</f>
        <v>0.55299999999999994</v>
      </c>
      <c r="BK550" s="380">
        <f t="array" aca="true" ref="BK550">INDEX(KM_PCT,MATCH($A550,'Knowledge - Percentages'!$B:$B,0),'Data - Knowledge'!BK$8)/100</f>
        <v>0.597</v>
      </c>
      <c r="BL550" s="380">
        <f t="array" aca="true" ref="BL550">INDEX(KM_PCT,MATCH($A550,'Knowledge - Percentages'!$B:$B,0),'Data - Knowledge'!BL$8)/100</f>
        <v>0.594</v>
      </c>
      <c r="BM550" s="380">
        <f t="array" aca="true" ref="BM550">INDEX(KM_PCT,MATCH($A550,'Knowledge - Percentages'!$B:$B,0),'Data - Knowledge'!BM$8)/100</f>
        <v>0.612</v>
      </c>
      <c r="BN550" s="380">
        <f t="array" aca="true" ref="BN550">INDEX(KM_PCT,MATCH($A550,'Knowledge - Percentages'!$B:$B,0),'Data - Knowledge'!BN$8)/100</f>
        <v>0.552</v>
      </c>
      <c r="BO550" s="380">
        <f t="array" aca="true" ref="BO550">INDEX(KM_PCT,MATCH($A550,'Knowledge - Percentages'!$B:$B,0),'Data - Knowledge'!BO$8)/100</f>
        <v>0.574</v>
      </c>
      <c r="BP550" s="380">
        <f t="array" aca="true" ref="BP550">INDEX(KM_PCT,MATCH($A550,'Knowledge - Percentages'!$B:$B,0),'Data - Knowledge'!BP$8)/100</f>
        <v>0.56700000000000006</v>
      </c>
      <c r="BQ550" s="380">
        <f t="array" aca="true" ref="BQ550">INDEX(KM_PCT,MATCH($A550,'Knowledge - Percentages'!$B:$B,0),'Data - Knowledge'!BQ$8)/100</f>
        <v>0.574</v>
      </c>
    </row>
    <row r="551" spans="1:69">
      <c r="A551" t="s">
        <v>1621</v>
      </c>
      <c r="B551" t="s">
        <v>1576</v>
      </c>
      <c r="C551" t="s">
        <v>1611</v>
      </c>
      <c r="D551" t="s">
        <v>1622</v>
      </c>
      <c r="E551" s="373">
        <f>SUMPRODUCT($K$2:$BQ$2,$K551:$BQ551)/$J$2</f>
        <v>0.72544696969696965</v>
      </c>
      <c r="F551" s="379">
        <f>SUMPRODUCT($K$2:$BQ$2,$K551:$BQ551)</f>
        <v>191.518</v>
      </c>
      <c r="G551" s="373">
        <f>SUMPRODUCT($K$3:$BQ$3,$K551:$BQ551)/$J$3</f>
        <v>0.7750518480492814</v>
      </c>
      <c r="H551" s="379">
        <f>SUMPRODUCT($K$3:$BQ$3,$K551:$BQ551)</f>
        <v>7549.005000000001</v>
      </c>
      <c r="I551" s="373">
        <f>CORREL($K$4:$BQ$4,$K551:$BQ551)</f>
        <v>-0.56390090453194941</v>
      </c>
      <c r="J551" s="379">
        <f>$E551/$G551*100</f>
        <v>93.599798713187809</v>
      </c>
      <c r="K551" s="380">
        <f t="array" aca="true" ref="K551">INDEX(KM_PCT,MATCH($A551,'Knowledge - Percentages'!$B:$B,0),'Data - Knowledge'!K$8)/100</f>
        <v>0.797</v>
      </c>
      <c r="L551" s="380">
        <f t="array" aca="true" ref="L551">INDEX(KM_PCT,MATCH($A551,'Knowledge - Percentages'!$B:$B,0),'Data - Knowledge'!L$8)/100</f>
        <v>0.82400000000000007</v>
      </c>
      <c r="M551" s="380">
        <f t="array" aca="true" ref="M551">INDEX(KM_PCT,MATCH($A551,'Knowledge - Percentages'!$B:$B,0),'Data - Knowledge'!M$8)/100</f>
        <v>0.797</v>
      </c>
      <c r="N551" s="380">
        <f t="array" aca="true" ref="N551">INDEX(KM_PCT,MATCH($A551,'Knowledge - Percentages'!$B:$B,0),'Data - Knowledge'!N$8)/100</f>
        <v>0.799</v>
      </c>
      <c r="O551" s="380">
        <f t="array" aca="true" ref="O551">INDEX(KM_PCT,MATCH($A551,'Knowledge - Percentages'!$B:$B,0),'Data - Knowledge'!O$8)/100</f>
        <v>0.799</v>
      </c>
      <c r="P551" s="380">
        <f t="array" aca="true" ref="P551">INDEX(KM_PCT,MATCH($A551,'Knowledge - Percentages'!$B:$B,0),'Data - Knowledge'!P$8)/100</f>
        <v>0.797</v>
      </c>
      <c r="Q551" s="380">
        <f t="array" aca="true" ref="Q551">INDEX(KM_PCT,MATCH($A551,'Knowledge - Percentages'!$B:$B,0),'Data - Knowledge'!Q$8)/100</f>
        <v>0.805</v>
      </c>
      <c r="R551" s="380">
        <f t="array" aca="true" ref="R551">INDEX(KM_PCT,MATCH($A551,'Knowledge - Percentages'!$B:$B,0),'Data - Knowledge'!R$8)/100</f>
        <v>0.815</v>
      </c>
      <c r="S551" s="380">
        <f t="array" aca="true" ref="S551">INDEX(KM_PCT,MATCH($A551,'Knowledge - Percentages'!$B:$B,0),'Data - Knowledge'!S$8)/100</f>
        <v>0.799</v>
      </c>
      <c r="T551" s="380">
        <f t="array" aca="true" ref="T551">INDEX(KM_PCT,MATCH($A551,'Knowledge - Percentages'!$B:$B,0),'Data - Knowledge'!T$8)/100</f>
        <v>0.79</v>
      </c>
      <c r="U551" s="380">
        <f t="array" aca="true" ref="U551">INDEX(KM_PCT,MATCH($A551,'Knowledge - Percentages'!$B:$B,0),'Data - Knowledge'!U$8)/100</f>
        <v>0.802</v>
      </c>
      <c r="V551" s="380">
        <f t="array" aca="true" ref="V551">INDEX(KM_PCT,MATCH($A551,'Knowledge - Percentages'!$B:$B,0),'Data - Knowledge'!V$8)/100</f>
        <v>0.784</v>
      </c>
      <c r="W551" s="380">
        <f t="array" aca="true" ref="W551">INDEX(KM_PCT,MATCH($A551,'Knowledge - Percentages'!$B:$B,0),'Data - Knowledge'!W$8)/100</f>
        <v>0.816</v>
      </c>
      <c r="X551" s="380">
        <f t="array" aca="true" ref="X551">INDEX(KM_PCT,MATCH($A551,'Knowledge - Percentages'!$B:$B,0),'Data - Knowledge'!X$8)/100</f>
        <v>0.809</v>
      </c>
      <c r="Y551" s="380">
        <f t="array" aca="true" ref="Y551">INDEX(KM_PCT,MATCH($A551,'Knowledge - Percentages'!$B:$B,0),'Data - Knowledge'!Y$8)/100</f>
        <v>0.80599999999999994</v>
      </c>
      <c r="Z551" s="380">
        <f t="array" aca="true" ref="Z551">INDEX(KM_PCT,MATCH($A551,'Knowledge - Percentages'!$B:$B,0),'Data - Knowledge'!Z$8)/100</f>
        <v>0.80799999999999994</v>
      </c>
      <c r="AA551" s="380">
        <f t="array" aca="true" ref="AA551">INDEX(KM_PCT,MATCH($A551,'Knowledge - Percentages'!$B:$B,0),'Data - Knowledge'!AA$8)/100</f>
        <v>0.78599999999999992</v>
      </c>
      <c r="AB551" s="380">
        <f t="array" aca="true" ref="AB551">INDEX(KM_PCT,MATCH($A551,'Knowledge - Percentages'!$B:$B,0),'Data - Knowledge'!AB$8)/100</f>
        <v>0.80099999999999993</v>
      </c>
      <c r="AC551" s="380">
        <f t="array" aca="true" ref="AC551">INDEX(KM_PCT,MATCH($A551,'Knowledge - Percentages'!$B:$B,0),'Data - Knowledge'!AC$8)/100</f>
        <v>0.813</v>
      </c>
      <c r="AD551" s="380">
        <f t="array" aca="true" ref="AD551">INDEX(KM_PCT,MATCH($A551,'Knowledge - Percentages'!$B:$B,0),'Data - Knowledge'!AD$8)/100</f>
        <v>0.775</v>
      </c>
      <c r="AE551" s="380">
        <f t="array" aca="true" ref="AE551">INDEX(KM_PCT,MATCH($A551,'Knowledge - Percentages'!$B:$B,0),'Data - Knowledge'!AE$8)/100</f>
        <v>0.7659999999999999</v>
      </c>
      <c r="AF551" s="380">
        <f t="array" aca="true" ref="AF551">INDEX(KM_PCT,MATCH($A551,'Knowledge - Percentages'!$B:$B,0),'Data - Knowledge'!AF$8)/100</f>
        <v>0.7659999999999999</v>
      </c>
      <c r="AG551" s="380">
        <f t="array" aca="true" ref="AG551">INDEX(KM_PCT,MATCH($A551,'Knowledge - Percentages'!$B:$B,0),'Data - Knowledge'!AG$8)/100</f>
        <v>0.7659999999999999</v>
      </c>
      <c r="AH551" s="380">
        <f t="array" aca="true" ref="AH551">INDEX(KM_PCT,MATCH($A551,'Knowledge - Percentages'!$B:$B,0),'Data - Knowledge'!AH$8)/100</f>
        <v>0.77099999999999991</v>
      </c>
      <c r="AI551" s="380">
        <f t="array" aca="true" ref="AI551">INDEX(KM_PCT,MATCH($A551,'Knowledge - Percentages'!$B:$B,0),'Data - Knowledge'!AI$8)/100</f>
        <v>0.77099999999999991</v>
      </c>
      <c r="AJ551" s="380">
        <f t="array" aca="true" ref="AJ551">INDEX(KM_PCT,MATCH($A551,'Knowledge - Percentages'!$B:$B,0),'Data - Knowledge'!AJ$8)/100</f>
        <v>0.79</v>
      </c>
      <c r="AK551" s="380">
        <f t="array" aca="true" ref="AK551">INDEX(KM_PCT,MATCH($A551,'Knowledge - Percentages'!$B:$B,0),'Data - Knowledge'!AK$8)/100</f>
        <v>0.745</v>
      </c>
      <c r="AL551" s="380">
        <f t="array" aca="true" ref="AL551">INDEX(KM_PCT,MATCH($A551,'Knowledge - Percentages'!$B:$B,0),'Data - Knowledge'!AL$8)/100</f>
        <v>0.7659999999999999</v>
      </c>
      <c r="AM551" s="380">
        <f t="array" aca="true" ref="AM551">INDEX(KM_PCT,MATCH($A551,'Knowledge - Percentages'!$B:$B,0),'Data - Knowledge'!AM$8)/100</f>
        <v>0.763</v>
      </c>
      <c r="AN551" s="380">
        <f t="array" aca="true" ref="AN551">INDEX(KM_PCT,MATCH($A551,'Knowledge - Percentages'!$B:$B,0),'Data - Knowledge'!AN$8)/100</f>
        <v>0.773</v>
      </c>
      <c r="AO551" s="380">
        <f t="array" aca="true" ref="AO551">INDEX(KM_PCT,MATCH($A551,'Knowledge - Percentages'!$B:$B,0),'Data - Knowledge'!AO$8)/100</f>
        <v>0.84400000000000008</v>
      </c>
      <c r="AP551" s="380">
        <f t="array" aca="true" ref="AP551">INDEX(KM_PCT,MATCH($A551,'Knowledge - Percentages'!$B:$B,0),'Data - Knowledge'!AP$8)/100</f>
        <v>0.784</v>
      </c>
      <c r="AQ551" s="380">
        <f t="array" aca="true" ref="AQ551">INDEX(KM_PCT,MATCH($A551,'Knowledge - Percentages'!$B:$B,0),'Data - Knowledge'!AQ$8)/100</f>
        <v>0.764</v>
      </c>
      <c r="AR551" s="380">
        <f t="array" aca="true" ref="AR551">INDEX(KM_PCT,MATCH($A551,'Knowledge - Percentages'!$B:$B,0),'Data - Knowledge'!AR$8)/100</f>
        <v>0.802</v>
      </c>
      <c r="AS551" s="380">
        <f t="array" aca="true" ref="AS551">INDEX(KM_PCT,MATCH($A551,'Knowledge - Percentages'!$B:$B,0),'Data - Knowledge'!AS$8)/100</f>
        <v>0.809</v>
      </c>
      <c r="AT551" s="380">
        <f t="array" aca="true" ref="AT551">INDEX(KM_PCT,MATCH($A551,'Knowledge - Percentages'!$B:$B,0),'Data - Knowledge'!AT$8)/100</f>
        <v>0.794</v>
      </c>
      <c r="AU551" s="380">
        <f t="array" aca="true" ref="AU551">INDEX(KM_PCT,MATCH($A551,'Knowledge - Percentages'!$B:$B,0),'Data - Knowledge'!AU$8)/100</f>
        <v>0.75599999999999989</v>
      </c>
      <c r="AV551" s="380">
        <f t="array" aca="true" ref="AV551">INDEX(KM_PCT,MATCH($A551,'Knowledge - Percentages'!$B:$B,0),'Data - Knowledge'!AV$8)/100</f>
        <v>0.7390000000000001</v>
      </c>
      <c r="AW551" s="380">
        <f t="array" aca="true" ref="AW551">INDEX(KM_PCT,MATCH($A551,'Knowledge - Percentages'!$B:$B,0),'Data - Knowledge'!AW$8)/100</f>
        <v>0.7340000000000001</v>
      </c>
      <c r="AX551" s="380">
        <f t="array" aca="true" ref="AX551">INDEX(KM_PCT,MATCH($A551,'Knowledge - Percentages'!$B:$B,0),'Data - Knowledge'!AX$8)/100</f>
        <v>0.731</v>
      </c>
      <c r="AY551" s="380">
        <f t="array" aca="true" ref="AY551">INDEX(KM_PCT,MATCH($A551,'Knowledge - Percentages'!$B:$B,0),'Data - Knowledge'!AY$8)/100</f>
        <v>0.741</v>
      </c>
      <c r="AZ551" s="380">
        <f t="array" aca="true" ref="AZ551">INDEX(KM_PCT,MATCH($A551,'Knowledge - Percentages'!$B:$B,0),'Data - Knowledge'!AZ$8)/100</f>
        <v>0.737</v>
      </c>
      <c r="BA551" s="380">
        <f t="array" aca="true" ref="BA551">INDEX(KM_PCT,MATCH($A551,'Knowledge - Percentages'!$B:$B,0),'Data - Knowledge'!BA$8)/100</f>
        <v>0.728</v>
      </c>
      <c r="BB551" s="380">
        <f t="array" aca="true" ref="BB551">INDEX(KM_PCT,MATCH($A551,'Knowledge - Percentages'!$B:$B,0),'Data - Knowledge'!BB$8)/100</f>
        <v>0.737</v>
      </c>
      <c r="BC551" s="380">
        <f t="array" aca="true" ref="BC551">INDEX(KM_PCT,MATCH($A551,'Knowledge - Percentages'!$B:$B,0),'Data - Knowledge'!BC$8)/100</f>
        <v>0.77599999999999991</v>
      </c>
      <c r="BD551" s="380">
        <f t="array" aca="true" ref="BD551">INDEX(KM_PCT,MATCH($A551,'Knowledge - Percentages'!$B:$B,0),'Data - Knowledge'!BD$8)/100</f>
        <v>0.777</v>
      </c>
      <c r="BE551" s="380">
        <f t="array" aca="true" ref="BE551">INDEX(KM_PCT,MATCH($A551,'Knowledge - Percentages'!$B:$B,0),'Data - Knowledge'!BE$8)/100</f>
        <v>0.72400000000000009</v>
      </c>
      <c r="BF551" s="380">
        <f t="array" aca="true" ref="BF551">INDEX(KM_PCT,MATCH($A551,'Knowledge - Percentages'!$B:$B,0),'Data - Knowledge'!BF$8)/100</f>
        <v>0.74400000000000011</v>
      </c>
      <c r="BG551" s="380">
        <f t="array" aca="true" ref="BG551">INDEX(KM_PCT,MATCH($A551,'Knowledge - Percentages'!$B:$B,0),'Data - Knowledge'!BG$8)/100</f>
        <v>0.772</v>
      </c>
      <c r="BH551" s="380">
        <f t="array" aca="true" ref="BH551">INDEX(KM_PCT,MATCH($A551,'Knowledge - Percentages'!$B:$B,0),'Data - Knowledge'!BH$8)/100</f>
        <v>0.732</v>
      </c>
      <c r="BI551" s="380">
        <f t="array" aca="true" ref="BI551">INDEX(KM_PCT,MATCH($A551,'Knowledge - Percentages'!$B:$B,0),'Data - Knowledge'!BI$8)/100</f>
        <v>0.71</v>
      </c>
      <c r="BJ551" s="380">
        <f t="array" aca="true" ref="BJ551">INDEX(KM_PCT,MATCH($A551,'Knowledge - Percentages'!$B:$B,0),'Data - Knowledge'!BJ$8)/100</f>
        <v>0.675</v>
      </c>
      <c r="BK551" s="380">
        <f t="array" aca="true" ref="BK551">INDEX(KM_PCT,MATCH($A551,'Knowledge - Percentages'!$B:$B,0),'Data - Knowledge'!BK$8)/100</f>
        <v>0.722</v>
      </c>
      <c r="BL551" s="380">
        <f t="array" aca="true" ref="BL551">INDEX(KM_PCT,MATCH($A551,'Knowledge - Percentages'!$B:$B,0),'Data - Knowledge'!BL$8)/100</f>
        <v>0.732</v>
      </c>
      <c r="BM551" s="380">
        <f t="array" aca="true" ref="BM551">INDEX(KM_PCT,MATCH($A551,'Knowledge - Percentages'!$B:$B,0),'Data - Knowledge'!BM$8)/100</f>
        <v>0.72</v>
      </c>
      <c r="BN551" s="380">
        <f t="array" aca="true" ref="BN551">INDEX(KM_PCT,MATCH($A551,'Knowledge - Percentages'!$B:$B,0),'Data - Knowledge'!BN$8)/100</f>
        <v>0.691</v>
      </c>
      <c r="BO551" s="380">
        <f t="array" aca="true" ref="BO551">INDEX(KM_PCT,MATCH($A551,'Knowledge - Percentages'!$B:$B,0),'Data - Knowledge'!BO$8)/100</f>
        <v>0.70200000000000007</v>
      </c>
      <c r="BP551" s="380">
        <f t="array" aca="true" ref="BP551">INDEX(KM_PCT,MATCH($A551,'Knowledge - Percentages'!$B:$B,0),'Data - Knowledge'!BP$8)/100</f>
        <v>0.691</v>
      </c>
      <c r="BQ551" s="380">
        <f t="array" aca="true" ref="BQ551">INDEX(KM_PCT,MATCH($A551,'Knowledge - Percentages'!$B:$B,0),'Data - Knowledge'!BQ$8)/100</f>
        <v>0.70200000000000007</v>
      </c>
    </row>
    <row r="552" spans="1:69">
      <c r="A552" t="s">
        <v>1623</v>
      </c>
      <c r="B552" t="s">
        <v>180</v>
      </c>
      <c r="C552" t="s">
        <v>1624</v>
      </c>
      <c r="D552" t="s">
        <v>1625</v>
      </c>
      <c r="E552" s="373">
        <f>SUMPRODUCT($K$2:$BQ$2,$K552:$BQ552)/$J$2</f>
        <v>0.14099242424242422</v>
      </c>
      <c r="F552" s="379">
        <f>SUMPRODUCT($K$2:$BQ$2,$K552:$BQ552)</f>
        <v>37.221999999999994</v>
      </c>
      <c r="G552" s="373">
        <f>SUMPRODUCT($K$3:$BQ$3,$K552:$BQ552)/$J$3</f>
        <v>0.084754414784394258</v>
      </c>
      <c r="H552" s="379">
        <f>SUMPRODUCT($K$3:$BQ$3,$K552:$BQ552)</f>
        <v>825.508</v>
      </c>
      <c r="I552" s="373">
        <f>CORREL($K$4:$BQ$4,$K552:$BQ552)</f>
        <v>0.59526107773544445</v>
      </c>
      <c r="J552" s="379">
        <f>$E552/$G552*100</f>
        <v>166.35407677711322</v>
      </c>
      <c r="K552" s="380">
        <f t="array" aca="true" ref="K552">INDEX(KM_PCT,MATCH($A552,'Knowledge - Percentages'!$B:$B,0),'Data - Knowledge'!K$8)/100</f>
        <v>0.028999999999999998</v>
      </c>
      <c r="L552" s="380">
        <f t="array" aca="true" ref="L552">INDEX(KM_PCT,MATCH($A552,'Knowledge - Percentages'!$B:$B,0),'Data - Knowledge'!L$8)/100</f>
        <v>0.034</v>
      </c>
      <c r="M552" s="380">
        <f t="array" aca="true" ref="M552">INDEX(KM_PCT,MATCH($A552,'Knowledge - Percentages'!$B:$B,0),'Data - Knowledge'!M$8)/100</f>
        <v>0.03</v>
      </c>
      <c r="N552" s="380">
        <f t="array" aca="true" ref="N552">INDEX(KM_PCT,MATCH($A552,'Knowledge - Percentages'!$B:$B,0),'Data - Knowledge'!N$8)/100</f>
        <v>0.049</v>
      </c>
      <c r="O552" s="380">
        <f t="array" aca="true" ref="O552">INDEX(KM_PCT,MATCH($A552,'Knowledge - Percentages'!$B:$B,0),'Data - Knowledge'!O$8)/100</f>
        <v>0.046</v>
      </c>
      <c r="P552" s="380">
        <f t="array" aca="true" ref="P552">INDEX(KM_PCT,MATCH($A552,'Knowledge - Percentages'!$B:$B,0),'Data - Knowledge'!P$8)/100</f>
        <v>0.067</v>
      </c>
      <c r="Q552" s="380">
        <f t="array" aca="true" ref="Q552">INDEX(KM_PCT,MATCH($A552,'Knowledge - Percentages'!$B:$B,0),'Data - Knowledge'!Q$8)/100</f>
        <v>0.040999999999999995</v>
      </c>
      <c r="R552" s="380">
        <f t="array" aca="true" ref="R552">INDEX(KM_PCT,MATCH($A552,'Knowledge - Percentages'!$B:$B,0),'Data - Knowledge'!R$8)/100</f>
        <v>0.054000000000000006</v>
      </c>
      <c r="S552" s="380">
        <f t="array" aca="true" ref="S552">INDEX(KM_PCT,MATCH($A552,'Knowledge - Percentages'!$B:$B,0),'Data - Knowledge'!S$8)/100</f>
        <v>0.045</v>
      </c>
      <c r="T552" s="380">
        <f t="array" aca="true" ref="T552">INDEX(KM_PCT,MATCH($A552,'Knowledge - Percentages'!$B:$B,0),'Data - Knowledge'!T$8)/100</f>
        <v>0.061</v>
      </c>
      <c r="U552" s="380">
        <f t="array" aca="true" ref="U552">INDEX(KM_PCT,MATCH($A552,'Knowledge - Percentages'!$B:$B,0),'Data - Knowledge'!U$8)/100</f>
        <v>0.07400000000000001</v>
      </c>
      <c r="V552" s="380">
        <f t="array" aca="true" ref="V552">INDEX(KM_PCT,MATCH($A552,'Knowledge - Percentages'!$B:$B,0),'Data - Knowledge'!V$8)/100</f>
        <v>0.08199999999999999</v>
      </c>
      <c r="W552" s="380">
        <f t="array" aca="true" ref="W552">INDEX(KM_PCT,MATCH($A552,'Knowledge - Percentages'!$B:$B,0),'Data - Knowledge'!W$8)/100</f>
        <v>0.062</v>
      </c>
      <c r="X552" s="380">
        <f t="array" aca="true" ref="X552">INDEX(KM_PCT,MATCH($A552,'Knowledge - Percentages'!$B:$B,0),'Data - Knowledge'!X$8)/100</f>
        <v>0.045</v>
      </c>
      <c r="Y552" s="380">
        <f t="array" aca="true" ref="Y552">INDEX(KM_PCT,MATCH($A552,'Knowledge - Percentages'!$B:$B,0),'Data - Knowledge'!Y$8)/100</f>
        <v>0.042</v>
      </c>
      <c r="Z552" s="380">
        <f t="array" aca="true" ref="Z552">INDEX(KM_PCT,MATCH($A552,'Knowledge - Percentages'!$B:$B,0),'Data - Knowledge'!Z$8)/100</f>
        <v>0.034</v>
      </c>
      <c r="AA552" s="380">
        <f t="array" aca="true" ref="AA552">INDEX(KM_PCT,MATCH($A552,'Knowledge - Percentages'!$B:$B,0),'Data - Knowledge'!AA$8)/100</f>
        <v>0.047</v>
      </c>
      <c r="AB552" s="380">
        <f t="array" aca="true" ref="AB552">INDEX(KM_PCT,MATCH($A552,'Knowledge - Percentages'!$B:$B,0),'Data - Knowledge'!AB$8)/100</f>
        <v>0.072000000000000008</v>
      </c>
      <c r="AC552" s="380">
        <f t="array" aca="true" ref="AC552">INDEX(KM_PCT,MATCH($A552,'Knowledge - Percentages'!$B:$B,0),'Data - Knowledge'!AC$8)/100</f>
        <v>0.059000000000000004</v>
      </c>
      <c r="AD552" s="380">
        <f t="array" aca="true" ref="AD552">INDEX(KM_PCT,MATCH($A552,'Knowledge - Percentages'!$B:$B,0),'Data - Knowledge'!AD$8)/100</f>
        <v>0.07</v>
      </c>
      <c r="AE552" s="380">
        <f t="array" aca="true" ref="AE552">INDEX(KM_PCT,MATCH($A552,'Knowledge - Percentages'!$B:$B,0),'Data - Knowledge'!AE$8)/100</f>
        <v>0.069</v>
      </c>
      <c r="AF552" s="380">
        <f t="array" aca="true" ref="AF552">INDEX(KM_PCT,MATCH($A552,'Knowledge - Percentages'!$B:$B,0),'Data - Knowledge'!AF$8)/100</f>
        <v>0.085</v>
      </c>
      <c r="AG552" s="380">
        <f t="array" aca="true" ref="AG552">INDEX(KM_PCT,MATCH($A552,'Knowledge - Percentages'!$B:$B,0),'Data - Knowledge'!AG$8)/100</f>
        <v>0.10099999999999999</v>
      </c>
      <c r="AH552" s="380">
        <f t="array" aca="true" ref="AH552">INDEX(KM_PCT,MATCH($A552,'Knowledge - Percentages'!$B:$B,0),'Data - Knowledge'!AH$8)/100</f>
        <v>0.088000000000000009</v>
      </c>
      <c r="AI552" s="380">
        <f t="array" aca="true" ref="AI552">INDEX(KM_PCT,MATCH($A552,'Knowledge - Percentages'!$B:$B,0),'Data - Knowledge'!AI$8)/100</f>
        <v>0.088000000000000009</v>
      </c>
      <c r="AJ552" s="380">
        <f t="array" aca="true" ref="AJ552">INDEX(KM_PCT,MATCH($A552,'Knowledge - Percentages'!$B:$B,0),'Data - Knowledge'!AJ$8)/100</f>
        <v>0.079</v>
      </c>
      <c r="AK552" s="380">
        <f t="array" aca="true" ref="AK552">INDEX(KM_PCT,MATCH($A552,'Knowledge - Percentages'!$B:$B,0),'Data - Knowledge'!AK$8)/100</f>
        <v>0.11800000000000001</v>
      </c>
      <c r="AL552" s="380">
        <f t="array" aca="true" ref="AL552">INDEX(KM_PCT,MATCH($A552,'Knowledge - Percentages'!$B:$B,0),'Data - Knowledge'!AL$8)/100</f>
        <v>0.10099999999999999</v>
      </c>
      <c r="AM552" s="380">
        <f t="array" aca="true" ref="AM552">INDEX(KM_PCT,MATCH($A552,'Knowledge - Percentages'!$B:$B,0),'Data - Knowledge'!AM$8)/100</f>
        <v>0.10400000000000001</v>
      </c>
      <c r="AN552" s="380">
        <f t="array" aca="true" ref="AN552">INDEX(KM_PCT,MATCH($A552,'Knowledge - Percentages'!$B:$B,0),'Data - Knowledge'!AN$8)/100</f>
        <v>0.114</v>
      </c>
      <c r="AO552" s="380">
        <f t="array" aca="true" ref="AO552">INDEX(KM_PCT,MATCH($A552,'Knowledge - Percentages'!$B:$B,0),'Data - Knowledge'!AO$8)/100</f>
        <v>0.076</v>
      </c>
      <c r="AP552" s="380">
        <f t="array" aca="true" ref="AP552">INDEX(KM_PCT,MATCH($A552,'Knowledge - Percentages'!$B:$B,0),'Data - Knowledge'!AP$8)/100</f>
        <v>0.076</v>
      </c>
      <c r="AQ552" s="380">
        <f t="array" aca="true" ref="AQ552">INDEX(KM_PCT,MATCH($A552,'Knowledge - Percentages'!$B:$B,0),'Data - Knowledge'!AQ$8)/100</f>
        <v>0.1</v>
      </c>
      <c r="AR552" s="380">
        <f t="array" aca="true" ref="AR552">INDEX(KM_PCT,MATCH($A552,'Knowledge - Percentages'!$B:$B,0),'Data - Knowledge'!AR$8)/100</f>
        <v>0.047</v>
      </c>
      <c r="AS552" s="380">
        <f t="array" aca="true" ref="AS552">INDEX(KM_PCT,MATCH($A552,'Knowledge - Percentages'!$B:$B,0),'Data - Knowledge'!AS$8)/100</f>
        <v>0.039</v>
      </c>
      <c r="AT552" s="380">
        <f t="array" aca="true" ref="AT552">INDEX(KM_PCT,MATCH($A552,'Knowledge - Percentages'!$B:$B,0),'Data - Knowledge'!AT$8)/100</f>
        <v>0.071</v>
      </c>
      <c r="AU552" s="380">
        <f t="array" aca="true" ref="AU552">INDEX(KM_PCT,MATCH($A552,'Knowledge - Percentages'!$B:$B,0),'Data - Knowledge'!AU$8)/100</f>
        <v>0.098</v>
      </c>
      <c r="AV552" s="380">
        <f t="array" aca="true" ref="AV552">INDEX(KM_PCT,MATCH($A552,'Knowledge - Percentages'!$B:$B,0),'Data - Knowledge'!AV$8)/100</f>
        <v>0.122</v>
      </c>
      <c r="AW552" s="380">
        <f t="array" aca="true" ref="AW552">INDEX(KM_PCT,MATCH($A552,'Knowledge - Percentages'!$B:$B,0),'Data - Knowledge'!AW$8)/100</f>
        <v>0.121</v>
      </c>
      <c r="AX552" s="380">
        <f t="array" aca="true" ref="AX552">INDEX(KM_PCT,MATCH($A552,'Knowledge - Percentages'!$B:$B,0),'Data - Knowledge'!AX$8)/100</f>
        <v>0.099</v>
      </c>
      <c r="AY552" s="380">
        <f t="array" aca="true" ref="AY552">INDEX(KM_PCT,MATCH($A552,'Knowledge - Percentages'!$B:$B,0),'Data - Knowledge'!AY$8)/100</f>
        <v>0.134</v>
      </c>
      <c r="AZ552" s="380">
        <f t="array" aca="true" ref="AZ552">INDEX(KM_PCT,MATCH($A552,'Knowledge - Percentages'!$B:$B,0),'Data - Knowledge'!AZ$8)/100</f>
        <v>0.14</v>
      </c>
      <c r="BA552" s="380">
        <f t="array" aca="true" ref="BA552">INDEX(KM_PCT,MATCH($A552,'Knowledge - Percentages'!$B:$B,0),'Data - Knowledge'!BA$8)/100</f>
        <v>0.15</v>
      </c>
      <c r="BB552" s="380">
        <f t="array" aca="true" ref="BB552">INDEX(KM_PCT,MATCH($A552,'Knowledge - Percentages'!$B:$B,0),'Data - Knowledge'!BB$8)/100</f>
        <v>0.163</v>
      </c>
      <c r="BC552" s="380">
        <f t="array" aca="true" ref="BC552">INDEX(KM_PCT,MATCH($A552,'Knowledge - Percentages'!$B:$B,0),'Data - Knowledge'!BC$8)/100</f>
        <v>0.15</v>
      </c>
      <c r="BD552" s="380">
        <f t="array" aca="true" ref="BD552">INDEX(KM_PCT,MATCH($A552,'Knowledge - Percentages'!$B:$B,0),'Data - Knowledge'!BD$8)/100</f>
        <v>0.111</v>
      </c>
      <c r="BE552" s="380">
        <f t="array" aca="true" ref="BE552">INDEX(KM_PCT,MATCH($A552,'Knowledge - Percentages'!$B:$B,0),'Data - Knowledge'!BE$8)/100</f>
        <v>0.165</v>
      </c>
      <c r="BF552" s="380">
        <f t="array" aca="true" ref="BF552">INDEX(KM_PCT,MATCH($A552,'Knowledge - Percentages'!$B:$B,0),'Data - Knowledge'!BF$8)/100</f>
        <v>0.153</v>
      </c>
      <c r="BG552" s="380">
        <f t="array" aca="true" ref="BG552">INDEX(KM_PCT,MATCH($A552,'Knowledge - Percentages'!$B:$B,0),'Data - Knowledge'!BG$8)/100</f>
        <v>0.10400000000000001</v>
      </c>
      <c r="BH552" s="380">
        <f t="array" aca="true" ref="BH552">INDEX(KM_PCT,MATCH($A552,'Knowledge - Percentages'!$B:$B,0),'Data - Knowledge'!BH$8)/100</f>
        <v>0.10400000000000001</v>
      </c>
      <c r="BI552" s="380">
        <f t="array" aca="true" ref="BI552">INDEX(KM_PCT,MATCH($A552,'Knowledge - Percentages'!$B:$B,0),'Data - Knowledge'!BI$8)/100</f>
        <v>0.124</v>
      </c>
      <c r="BJ552" s="380">
        <f t="array" aca="true" ref="BJ552">INDEX(KM_PCT,MATCH($A552,'Knowledge - Percentages'!$B:$B,0),'Data - Knowledge'!BJ$8)/100</f>
        <v>0.159</v>
      </c>
      <c r="BK552" s="380">
        <f t="array" aca="true" ref="BK552">INDEX(KM_PCT,MATCH($A552,'Knowledge - Percentages'!$B:$B,0),'Data - Knowledge'!BK$8)/100</f>
        <v>0.129</v>
      </c>
      <c r="BL552" s="380">
        <f t="array" aca="true" ref="BL552">INDEX(KM_PCT,MATCH($A552,'Knowledge - Percentages'!$B:$B,0),'Data - Knowledge'!BL$8)/100</f>
        <v>0.109</v>
      </c>
      <c r="BM552" s="380">
        <f t="array" aca="true" ref="BM552">INDEX(KM_PCT,MATCH($A552,'Knowledge - Percentages'!$B:$B,0),'Data - Knowledge'!BM$8)/100</f>
        <v>0.121</v>
      </c>
      <c r="BN552" s="380">
        <f t="array" aca="true" ref="BN552">INDEX(KM_PCT,MATCH($A552,'Knowledge - Percentages'!$B:$B,0),'Data - Knowledge'!BN$8)/100</f>
        <v>0.168</v>
      </c>
      <c r="BO552" s="380">
        <f t="array" aca="true" ref="BO552">INDEX(KM_PCT,MATCH($A552,'Knowledge - Percentages'!$B:$B,0),'Data - Knowledge'!BO$8)/100</f>
        <v>0.151</v>
      </c>
      <c r="BP552" s="380">
        <f t="array" aca="true" ref="BP552">INDEX(KM_PCT,MATCH($A552,'Knowledge - Percentages'!$B:$B,0),'Data - Knowledge'!BP$8)/100</f>
        <v>0.163</v>
      </c>
      <c r="BQ552" s="380">
        <f t="array" aca="true" ref="BQ552">INDEX(KM_PCT,MATCH($A552,'Knowledge - Percentages'!$B:$B,0),'Data - Knowledge'!BQ$8)/100</f>
        <v>0.166</v>
      </c>
    </row>
    <row r="553" spans="1:69">
      <c r="A553" t="s">
        <v>1626</v>
      </c>
      <c r="B553" t="s">
        <v>180</v>
      </c>
      <c r="C553" t="s">
        <v>1624</v>
      </c>
      <c r="D553" t="s">
        <v>1627</v>
      </c>
      <c r="E553" s="373">
        <f>SUMPRODUCT($K$2:$BQ$2,$K553:$BQ553)/$J$2</f>
        <v>0.057704545454545453</v>
      </c>
      <c r="F553" s="379">
        <f>SUMPRODUCT($K$2:$BQ$2,$K553:$BQ553)</f>
        <v>15.234</v>
      </c>
      <c r="G553" s="373">
        <f>SUMPRODUCT($K$3:$BQ$3,$K553:$BQ553)/$J$3</f>
        <v>0.033064784394250514</v>
      </c>
      <c r="H553" s="379">
        <f>SUMPRODUCT($K$3:$BQ$3,$K553:$BQ553)</f>
        <v>322.051</v>
      </c>
      <c r="I553" s="373">
        <f>CORREL($K$4:$BQ$4,$K553:$BQ553)</f>
        <v>0.630168513862165</v>
      </c>
      <c r="J553" s="379">
        <f>$E553/$G553*100</f>
        <v>174.51964835609039</v>
      </c>
      <c r="K553" s="380">
        <f t="array" aca="true" ref="K553">INDEX(KM_PCT,MATCH($A553,'Knowledge - Percentages'!$B:$B,0),'Data - Knowledge'!K$8)/100</f>
        <v>0.011000000000000001</v>
      </c>
      <c r="L553" s="380">
        <f t="array" aca="true" ref="L553">INDEX(KM_PCT,MATCH($A553,'Knowledge - Percentages'!$B:$B,0),'Data - Knowledge'!L$8)/100</f>
        <v>0.018000000000000002</v>
      </c>
      <c r="M553" s="380">
        <f t="array" aca="true" ref="M553">INDEX(KM_PCT,MATCH($A553,'Knowledge - Percentages'!$B:$B,0),'Data - Knowledge'!M$8)/100</f>
        <v>0.013000000000000001</v>
      </c>
      <c r="N553" s="380">
        <f t="array" aca="true" ref="N553">INDEX(KM_PCT,MATCH($A553,'Knowledge - Percentages'!$B:$B,0),'Data - Knowledge'!N$8)/100</f>
        <v>0.021</v>
      </c>
      <c r="O553" s="380">
        <f t="array" aca="true" ref="O553">INDEX(KM_PCT,MATCH($A553,'Knowledge - Percentages'!$B:$B,0),'Data - Knowledge'!O$8)/100</f>
        <v>0.016</v>
      </c>
      <c r="P553" s="380">
        <f t="array" aca="true" ref="P553">INDEX(KM_PCT,MATCH($A553,'Knowledge - Percentages'!$B:$B,0),'Data - Knowledge'!P$8)/100</f>
        <v>0.021</v>
      </c>
      <c r="Q553" s="380">
        <f t="array" aca="true" ref="Q553">INDEX(KM_PCT,MATCH($A553,'Knowledge - Percentages'!$B:$B,0),'Data - Knowledge'!Q$8)/100</f>
        <v>0.019</v>
      </c>
      <c r="R553" s="380">
        <f t="array" aca="true" ref="R553">INDEX(KM_PCT,MATCH($A553,'Knowledge - Percentages'!$B:$B,0),'Data - Knowledge'!R$8)/100</f>
        <v>0.022000000000000002</v>
      </c>
      <c r="S553" s="380">
        <f t="array" aca="true" ref="S553">INDEX(KM_PCT,MATCH($A553,'Knowledge - Percentages'!$B:$B,0),'Data - Knowledge'!S$8)/100</f>
        <v>0.015</v>
      </c>
      <c r="T553" s="380">
        <f t="array" aca="true" ref="T553">INDEX(KM_PCT,MATCH($A553,'Knowledge - Percentages'!$B:$B,0),'Data - Knowledge'!T$8)/100</f>
        <v>0.022000000000000002</v>
      </c>
      <c r="U553" s="380">
        <f t="array" aca="true" ref="U553">INDEX(KM_PCT,MATCH($A553,'Knowledge - Percentages'!$B:$B,0),'Data - Knowledge'!U$8)/100</f>
        <v>0.037000000000000005</v>
      </c>
      <c r="V553" s="380">
        <f t="array" aca="true" ref="V553">INDEX(KM_PCT,MATCH($A553,'Knowledge - Percentages'!$B:$B,0),'Data - Knowledge'!V$8)/100</f>
        <v>0.032</v>
      </c>
      <c r="W553" s="380">
        <f t="array" aca="true" ref="W553">INDEX(KM_PCT,MATCH($A553,'Knowledge - Percentages'!$B:$B,0),'Data - Knowledge'!W$8)/100</f>
        <v>0.028999999999999998</v>
      </c>
      <c r="X553" s="380">
        <f t="array" aca="true" ref="X553">INDEX(KM_PCT,MATCH($A553,'Knowledge - Percentages'!$B:$B,0),'Data - Knowledge'!X$8)/100</f>
        <v>0.022000000000000002</v>
      </c>
      <c r="Y553" s="380">
        <f t="array" aca="true" ref="Y553">INDEX(KM_PCT,MATCH($A553,'Knowledge - Percentages'!$B:$B,0),'Data - Knowledge'!Y$8)/100</f>
        <v>0.025</v>
      </c>
      <c r="Z553" s="380">
        <f t="array" aca="true" ref="Z553">INDEX(KM_PCT,MATCH($A553,'Knowledge - Percentages'!$B:$B,0),'Data - Knowledge'!Z$8)/100</f>
        <v>0.021</v>
      </c>
      <c r="AA553" s="380">
        <f t="array" aca="true" ref="AA553">INDEX(KM_PCT,MATCH($A553,'Knowledge - Percentages'!$B:$B,0),'Data - Knowledge'!AA$8)/100</f>
        <v>0.028999999999999998</v>
      </c>
      <c r="AB553" s="380">
        <f t="array" aca="true" ref="AB553">INDEX(KM_PCT,MATCH($A553,'Knowledge - Percentages'!$B:$B,0),'Data - Knowledge'!AB$8)/100</f>
        <v>0.021</v>
      </c>
      <c r="AC553" s="380">
        <f t="array" aca="true" ref="AC553">INDEX(KM_PCT,MATCH($A553,'Knowledge - Percentages'!$B:$B,0),'Data - Knowledge'!AC$8)/100</f>
        <v>0.024</v>
      </c>
      <c r="AD553" s="380">
        <f t="array" aca="true" ref="AD553">INDEX(KM_PCT,MATCH($A553,'Knowledge - Percentages'!$B:$B,0),'Data - Knowledge'!AD$8)/100</f>
        <v>0.033</v>
      </c>
      <c r="AE553" s="380">
        <f t="array" aca="true" ref="AE553">INDEX(KM_PCT,MATCH($A553,'Knowledge - Percentages'!$B:$B,0),'Data - Knowledge'!AE$8)/100</f>
        <v>0.019</v>
      </c>
      <c r="AF553" s="380">
        <f t="array" aca="true" ref="AF553">INDEX(KM_PCT,MATCH($A553,'Knowledge - Percentages'!$B:$B,0),'Data - Knowledge'!AF$8)/100</f>
        <v>0.024</v>
      </c>
      <c r="AG553" s="380">
        <f t="array" aca="true" ref="AG553">INDEX(KM_PCT,MATCH($A553,'Knowledge - Percentages'!$B:$B,0),'Data - Knowledge'!AG$8)/100</f>
        <v>0.036000000000000004</v>
      </c>
      <c r="AH553" s="380">
        <f t="array" aca="true" ref="AH553">INDEX(KM_PCT,MATCH($A553,'Knowledge - Percentages'!$B:$B,0),'Data - Knowledge'!AH$8)/100</f>
        <v>0.032</v>
      </c>
      <c r="AI553" s="380">
        <f t="array" aca="true" ref="AI553">INDEX(KM_PCT,MATCH($A553,'Knowledge - Percentages'!$B:$B,0),'Data - Knowledge'!AI$8)/100</f>
        <v>0.03</v>
      </c>
      <c r="AJ553" s="380">
        <f t="array" aca="true" ref="AJ553">INDEX(KM_PCT,MATCH($A553,'Knowledge - Percentages'!$B:$B,0),'Data - Knowledge'!AJ$8)/100</f>
        <v>0.031</v>
      </c>
      <c r="AK553" s="380">
        <f t="array" aca="true" ref="AK553">INDEX(KM_PCT,MATCH($A553,'Knowledge - Percentages'!$B:$B,0),'Data - Knowledge'!AK$8)/100</f>
        <v>0.054000000000000006</v>
      </c>
      <c r="AL553" s="380">
        <f t="array" aca="true" ref="AL553">INDEX(KM_PCT,MATCH($A553,'Knowledge - Percentages'!$B:$B,0),'Data - Knowledge'!AL$8)/100</f>
        <v>0.036000000000000004</v>
      </c>
      <c r="AM553" s="380">
        <f t="array" aca="true" ref="AM553">INDEX(KM_PCT,MATCH($A553,'Knowledge - Percentages'!$B:$B,0),'Data - Knowledge'!AM$8)/100</f>
        <v>0.035</v>
      </c>
      <c r="AN553" s="380">
        <f t="array" aca="true" ref="AN553">INDEX(KM_PCT,MATCH($A553,'Knowledge - Percentages'!$B:$B,0),'Data - Knowledge'!AN$8)/100</f>
        <v>0.053</v>
      </c>
      <c r="AO553" s="380">
        <f t="array" aca="true" ref="AO553">INDEX(KM_PCT,MATCH($A553,'Knowledge - Percentages'!$B:$B,0),'Data - Knowledge'!AO$8)/100</f>
        <v>0.043</v>
      </c>
      <c r="AP553" s="380">
        <f t="array" aca="true" ref="AP553">INDEX(KM_PCT,MATCH($A553,'Knowledge - Percentages'!$B:$B,0),'Data - Knowledge'!AP$8)/100</f>
        <v>0.035</v>
      </c>
      <c r="AQ553" s="380">
        <f t="array" aca="true" ref="AQ553">INDEX(KM_PCT,MATCH($A553,'Knowledge - Percentages'!$B:$B,0),'Data - Knowledge'!AQ$8)/100</f>
        <v>0.035</v>
      </c>
      <c r="AR553" s="380">
        <f t="array" aca="true" ref="AR553">INDEX(KM_PCT,MATCH($A553,'Knowledge - Percentages'!$B:$B,0),'Data - Knowledge'!AR$8)/100</f>
        <v>0.035</v>
      </c>
      <c r="AS553" s="380">
        <f t="array" aca="true" ref="AS553">INDEX(KM_PCT,MATCH($A553,'Knowledge - Percentages'!$B:$B,0),'Data - Knowledge'!AS$8)/100</f>
        <v>0.028999999999999998</v>
      </c>
      <c r="AT553" s="380">
        <f t="array" aca="true" ref="AT553">INDEX(KM_PCT,MATCH($A553,'Knowledge - Percentages'!$B:$B,0),'Data - Knowledge'!AT$8)/100</f>
        <v>0.033</v>
      </c>
      <c r="AU553" s="380">
        <f t="array" aca="true" ref="AU553">INDEX(KM_PCT,MATCH($A553,'Knowledge - Percentages'!$B:$B,0),'Data - Knowledge'!AU$8)/100</f>
        <v>0.031</v>
      </c>
      <c r="AV553" s="380">
        <f t="array" aca="true" ref="AV553">INDEX(KM_PCT,MATCH($A553,'Knowledge - Percentages'!$B:$B,0),'Data - Knowledge'!AV$8)/100</f>
        <v>0.05</v>
      </c>
      <c r="AW553" s="380">
        <f t="array" aca="true" ref="AW553">INDEX(KM_PCT,MATCH($A553,'Knowledge - Percentages'!$B:$B,0),'Data - Knowledge'!AW$8)/100</f>
        <v>0.057</v>
      </c>
      <c r="AX553" s="380">
        <f t="array" aca="true" ref="AX553">INDEX(KM_PCT,MATCH($A553,'Knowledge - Percentages'!$B:$B,0),'Data - Knowledge'!AX$8)/100</f>
        <v>0.044000000000000004</v>
      </c>
      <c r="AY553" s="380">
        <f t="array" aca="true" ref="AY553">INDEX(KM_PCT,MATCH($A553,'Knowledge - Percentages'!$B:$B,0),'Data - Knowledge'!AY$8)/100</f>
        <v>0.038</v>
      </c>
      <c r="AZ553" s="380">
        <f t="array" aca="true" ref="AZ553">INDEX(KM_PCT,MATCH($A553,'Knowledge - Percentages'!$B:$B,0),'Data - Knowledge'!AZ$8)/100</f>
        <v>0.043</v>
      </c>
      <c r="BA553" s="380">
        <f t="array" aca="true" ref="BA553">INDEX(KM_PCT,MATCH($A553,'Knowledge - Percentages'!$B:$B,0),'Data - Knowledge'!BA$8)/100</f>
        <v>0.055999999999999994</v>
      </c>
      <c r="BB553" s="380">
        <f t="array" aca="true" ref="BB553">INDEX(KM_PCT,MATCH($A553,'Knowledge - Percentages'!$B:$B,0),'Data - Knowledge'!BB$8)/100</f>
        <v>0.057999999999999996</v>
      </c>
      <c r="BC553" s="380">
        <f t="array" aca="true" ref="BC553">INDEX(KM_PCT,MATCH($A553,'Knowledge - Percentages'!$B:$B,0),'Data - Knowledge'!BC$8)/100</f>
        <v>0.067</v>
      </c>
      <c r="BD553" s="380">
        <f t="array" aca="true" ref="BD553">INDEX(KM_PCT,MATCH($A553,'Knowledge - Percentages'!$B:$B,0),'Data - Knowledge'!BD$8)/100</f>
        <v>0.057999999999999996</v>
      </c>
      <c r="BE553" s="380">
        <f t="array" aca="true" ref="BE553">INDEX(KM_PCT,MATCH($A553,'Knowledge - Percentages'!$B:$B,0),'Data - Knowledge'!BE$8)/100</f>
        <v>0.057999999999999996</v>
      </c>
      <c r="BF553" s="380">
        <f t="array" aca="true" ref="BF553">INDEX(KM_PCT,MATCH($A553,'Knowledge - Percentages'!$B:$B,0),'Data - Knowledge'!BF$8)/100</f>
        <v>0.054000000000000006</v>
      </c>
      <c r="BG553" s="380">
        <f t="array" aca="true" ref="BG553">INDEX(KM_PCT,MATCH($A553,'Knowledge - Percentages'!$B:$B,0),'Data - Knowledge'!BG$8)/100</f>
        <v>0.036000000000000004</v>
      </c>
      <c r="BH553" s="380">
        <f t="array" aca="true" ref="BH553">INDEX(KM_PCT,MATCH($A553,'Knowledge - Percentages'!$B:$B,0),'Data - Knowledge'!BH$8)/100</f>
        <v>0.044000000000000004</v>
      </c>
      <c r="BI553" s="380">
        <f t="array" aca="true" ref="BI553">INDEX(KM_PCT,MATCH($A553,'Knowledge - Percentages'!$B:$B,0),'Data - Knowledge'!BI$8)/100</f>
        <v>0.068</v>
      </c>
      <c r="BJ553" s="380">
        <f t="array" aca="true" ref="BJ553">INDEX(KM_PCT,MATCH($A553,'Knowledge - Percentages'!$B:$B,0),'Data - Knowledge'!BJ$8)/100</f>
        <v>0.068</v>
      </c>
      <c r="BK553" s="380">
        <f t="array" aca="true" ref="BK553">INDEX(KM_PCT,MATCH($A553,'Knowledge - Percentages'!$B:$B,0),'Data - Knowledge'!BK$8)/100</f>
        <v>0.05</v>
      </c>
      <c r="BL553" s="380">
        <f t="array" aca="true" ref="BL553">INDEX(KM_PCT,MATCH($A553,'Knowledge - Percentages'!$B:$B,0),'Data - Knowledge'!BL$8)/100</f>
        <v>0.051</v>
      </c>
      <c r="BM553" s="380">
        <f t="array" aca="true" ref="BM553">INDEX(KM_PCT,MATCH($A553,'Knowledge - Percentages'!$B:$B,0),'Data - Knowledge'!BM$8)/100</f>
        <v>0.046</v>
      </c>
      <c r="BN553" s="380">
        <f t="array" aca="true" ref="BN553">INDEX(KM_PCT,MATCH($A553,'Knowledge - Percentages'!$B:$B,0),'Data - Knowledge'!BN$8)/100</f>
        <v>0.057999999999999996</v>
      </c>
      <c r="BO553" s="380">
        <f t="array" aca="true" ref="BO553">INDEX(KM_PCT,MATCH($A553,'Knowledge - Percentages'!$B:$B,0),'Data - Knowledge'!BO$8)/100</f>
        <v>0.045</v>
      </c>
      <c r="BP553" s="380">
        <f t="array" aca="true" ref="BP553">INDEX(KM_PCT,MATCH($A553,'Knowledge - Percentages'!$B:$B,0),'Data - Knowledge'!BP$8)/100</f>
        <v>0.075</v>
      </c>
      <c r="BQ553" s="380">
        <f t="array" aca="true" ref="BQ553">INDEX(KM_PCT,MATCH($A553,'Knowledge - Percentages'!$B:$B,0),'Data - Knowledge'!BQ$8)/100</f>
        <v>0.07</v>
      </c>
    </row>
    <row r="554" spans="1:69">
      <c r="A554" t="s">
        <v>1628</v>
      </c>
      <c r="B554" t="s">
        <v>180</v>
      </c>
      <c r="C554" t="s">
        <v>1624</v>
      </c>
      <c r="D554" t="s">
        <v>1629</v>
      </c>
      <c r="E554" s="373">
        <f>SUMPRODUCT($K$2:$BQ$2,$K554:$BQ554)/$J$2</f>
        <v>0.011696969696969697</v>
      </c>
      <c r="F554" s="379">
        <f>SUMPRODUCT($K$2:$BQ$2,$K554:$BQ554)</f>
        <v>3.088</v>
      </c>
      <c r="G554" s="373">
        <f>SUMPRODUCT($K$3:$BQ$3,$K554:$BQ554)/$J$3</f>
        <v>0.0066820328542094454</v>
      </c>
      <c r="H554" s="379">
        <f>SUMPRODUCT($K$3:$BQ$3,$K554:$BQ554)</f>
        <v>65.083</v>
      </c>
      <c r="I554" s="373">
        <f>CORREL($K$4:$BQ$4,$K554:$BQ554)</f>
        <v>0.19595176387900606</v>
      </c>
      <c r="J554" s="379">
        <f>$E554/$G554*100</f>
        <v>175.05106532963271</v>
      </c>
      <c r="K554" s="380">
        <f t="array" aca="true" ref="K554">INDEX(KM_PCT,MATCH($A554,'Knowledge - Percentages'!$B:$B,0),'Data - Knowledge'!K$8)/100</f>
        <v>0.001</v>
      </c>
      <c r="L554" s="380">
        <f t="array" aca="true" ref="L554">INDEX(KM_PCT,MATCH($A554,'Knowledge - Percentages'!$B:$B,0),'Data - Knowledge'!L$8)/100</f>
        <v>0.004</v>
      </c>
      <c r="M554" s="380">
        <f t="array" aca="true" ref="M554">INDEX(KM_PCT,MATCH($A554,'Knowledge - Percentages'!$B:$B,0),'Data - Knowledge'!M$8)/100</f>
        <v>0.003</v>
      </c>
      <c r="N554" s="380">
        <f t="array" aca="true" ref="N554">INDEX(KM_PCT,MATCH($A554,'Knowledge - Percentages'!$B:$B,0),'Data - Knowledge'!N$8)/100</f>
        <v>0.003</v>
      </c>
      <c r="O554" s="380">
        <f t="array" aca="true" ref="O554">INDEX(KM_PCT,MATCH($A554,'Knowledge - Percentages'!$B:$B,0),'Data - Knowledge'!O$8)/100</f>
        <v>0.002</v>
      </c>
      <c r="P554" s="380">
        <f t="array" aca="true" ref="P554">INDEX(KM_PCT,MATCH($A554,'Knowledge - Percentages'!$B:$B,0),'Data - Knowledge'!P$8)/100</f>
        <v>0.006</v>
      </c>
      <c r="Q554" s="380">
        <f t="array" aca="true" ref="Q554">INDEX(KM_PCT,MATCH($A554,'Knowledge - Percentages'!$B:$B,0),'Data - Knowledge'!Q$8)/100</f>
        <v>0.0069999999999999993</v>
      </c>
      <c r="R554" s="380">
        <f t="array" aca="true" ref="R554">INDEX(KM_PCT,MATCH($A554,'Knowledge - Percentages'!$B:$B,0),'Data - Knowledge'!R$8)/100</f>
        <v>0.004</v>
      </c>
      <c r="S554" s="380">
        <f t="array" aca="true" ref="S554">INDEX(KM_PCT,MATCH($A554,'Knowledge - Percentages'!$B:$B,0),'Data - Knowledge'!S$8)/100</f>
        <v>0.005</v>
      </c>
      <c r="T554" s="380">
        <f t="array" aca="true" ref="T554">INDEX(KM_PCT,MATCH($A554,'Knowledge - Percentages'!$B:$B,0),'Data - Knowledge'!T$8)/100</f>
        <v>0.003</v>
      </c>
      <c r="U554" s="380">
        <f t="array" aca="true" ref="U554">INDEX(KM_PCT,MATCH($A554,'Knowledge - Percentages'!$B:$B,0),'Data - Knowledge'!U$8)/100</f>
        <v>0.005</v>
      </c>
      <c r="V554" s="380">
        <f t="array" aca="true" ref="V554">INDEX(KM_PCT,MATCH($A554,'Knowledge - Percentages'!$B:$B,0),'Data - Knowledge'!V$8)/100</f>
        <v>0.005</v>
      </c>
      <c r="W554" s="380">
        <f t="array" aca="true" ref="W554">INDEX(KM_PCT,MATCH($A554,'Knowledge - Percentages'!$B:$B,0),'Data - Knowledge'!W$8)/100</f>
        <v>0.012</v>
      </c>
      <c r="X554" s="380">
        <f t="array" aca="true" ref="X554">INDEX(KM_PCT,MATCH($A554,'Knowledge - Percentages'!$B:$B,0),'Data - Knowledge'!X$8)/100</f>
        <v>0.004</v>
      </c>
      <c r="Y554" s="380">
        <f t="array" aca="true" ref="Y554">INDEX(KM_PCT,MATCH($A554,'Knowledge - Percentages'!$B:$B,0),'Data - Knowledge'!Y$8)/100</f>
        <v>0.008</v>
      </c>
      <c r="Z554" s="380">
        <f t="array" aca="true" ref="Z554">INDEX(KM_PCT,MATCH($A554,'Knowledge - Percentages'!$B:$B,0),'Data - Knowledge'!Z$8)/100</f>
        <v>0.006</v>
      </c>
      <c r="AA554" s="380">
        <f t="array" aca="true" ref="AA554">INDEX(KM_PCT,MATCH($A554,'Knowledge - Percentages'!$B:$B,0),'Data - Knowledge'!AA$8)/100</f>
        <v>0.004</v>
      </c>
      <c r="AB554" s="380">
        <f t="array" aca="true" ref="AB554">INDEX(KM_PCT,MATCH($A554,'Knowledge - Percentages'!$B:$B,0),'Data - Knowledge'!AB$8)/100</f>
        <v>0.006</v>
      </c>
      <c r="AC554" s="380">
        <f t="array" aca="true" ref="AC554">INDEX(KM_PCT,MATCH($A554,'Knowledge - Percentages'!$B:$B,0),'Data - Knowledge'!AC$8)/100</f>
        <v>0.01</v>
      </c>
      <c r="AD554" s="380">
        <f t="array" aca="true" ref="AD554">INDEX(KM_PCT,MATCH($A554,'Knowledge - Percentages'!$B:$B,0),'Data - Knowledge'!AD$8)/100</f>
        <v>0.004</v>
      </c>
      <c r="AE554" s="380">
        <f t="array" aca="true" ref="AE554">INDEX(KM_PCT,MATCH($A554,'Knowledge - Percentages'!$B:$B,0),'Data - Knowledge'!AE$8)/100</f>
        <v>0.0090000000000000011</v>
      </c>
      <c r="AF554" s="380">
        <f t="array" aca="true" ref="AF554">INDEX(KM_PCT,MATCH($A554,'Knowledge - Percentages'!$B:$B,0),'Data - Knowledge'!AF$8)/100</f>
        <v>0.0069999999999999993</v>
      </c>
      <c r="AG554" s="380">
        <f t="array" aca="true" ref="AG554">INDEX(KM_PCT,MATCH($A554,'Knowledge - Percentages'!$B:$B,0),'Data - Knowledge'!AG$8)/100</f>
        <v>0.008</v>
      </c>
      <c r="AH554" s="380">
        <f t="array" aca="true" ref="AH554">INDEX(KM_PCT,MATCH($A554,'Knowledge - Percentages'!$B:$B,0),'Data - Knowledge'!AH$8)/100</f>
        <v>0.004</v>
      </c>
      <c r="AI554" s="380">
        <f t="array" aca="true" ref="AI554">INDEX(KM_PCT,MATCH($A554,'Knowledge - Percentages'!$B:$B,0),'Data - Knowledge'!AI$8)/100</f>
        <v>0.004</v>
      </c>
      <c r="AJ554" s="380">
        <f t="array" aca="true" ref="AJ554">INDEX(KM_PCT,MATCH($A554,'Knowledge - Percentages'!$B:$B,0),'Data - Knowledge'!AJ$8)/100</f>
        <v>0.004</v>
      </c>
      <c r="AK554" s="380">
        <f t="array" aca="true" ref="AK554">INDEX(KM_PCT,MATCH($A554,'Knowledge - Percentages'!$B:$B,0),'Data - Knowledge'!AK$8)/100</f>
        <v>0.005</v>
      </c>
      <c r="AL554" s="380">
        <f t="array" aca="true" ref="AL554">INDEX(KM_PCT,MATCH($A554,'Knowledge - Percentages'!$B:$B,0),'Data - Knowledge'!AL$8)/100</f>
        <v>0.003</v>
      </c>
      <c r="AM554" s="380">
        <f t="array" aca="true" ref="AM554">INDEX(KM_PCT,MATCH($A554,'Knowledge - Percentages'!$B:$B,0),'Data - Knowledge'!AM$8)/100</f>
        <v>0.005</v>
      </c>
      <c r="AN554" s="380">
        <f t="array" aca="true" ref="AN554">INDEX(KM_PCT,MATCH($A554,'Knowledge - Percentages'!$B:$B,0),'Data - Knowledge'!AN$8)/100</f>
        <v>0.008</v>
      </c>
      <c r="AO554" s="380">
        <f t="array" aca="true" ref="AO554">INDEX(KM_PCT,MATCH($A554,'Knowledge - Percentages'!$B:$B,0),'Data - Knowledge'!AO$8)/100</f>
        <v>0.01</v>
      </c>
      <c r="AP554" s="380">
        <f t="array" aca="true" ref="AP554">INDEX(KM_PCT,MATCH($A554,'Knowledge - Percentages'!$B:$B,0),'Data - Knowledge'!AP$8)/100</f>
        <v>0.003</v>
      </c>
      <c r="AQ554" s="380">
        <f t="array" aca="true" ref="AQ554">INDEX(KM_PCT,MATCH($A554,'Knowledge - Percentages'!$B:$B,0),'Data - Knowledge'!AQ$8)/100</f>
        <v>0.006</v>
      </c>
      <c r="AR554" s="380">
        <f t="array" aca="true" ref="AR554">INDEX(KM_PCT,MATCH($A554,'Knowledge - Percentages'!$B:$B,0),'Data - Knowledge'!AR$8)/100</f>
        <v>0.013999999999999999</v>
      </c>
      <c r="AS554" s="380">
        <f t="array" aca="true" ref="AS554">INDEX(KM_PCT,MATCH($A554,'Knowledge - Percentages'!$B:$B,0),'Data - Knowledge'!AS$8)/100</f>
        <v>0.002</v>
      </c>
      <c r="AT554" s="380">
        <f t="array" aca="true" ref="AT554">INDEX(KM_PCT,MATCH($A554,'Knowledge - Percentages'!$B:$B,0),'Data - Knowledge'!AT$8)/100</f>
        <v>0.016</v>
      </c>
      <c r="AU554" s="380">
        <f t="array" aca="true" ref="AU554">INDEX(KM_PCT,MATCH($A554,'Knowledge - Percentages'!$B:$B,0),'Data - Knowledge'!AU$8)/100</f>
        <v>0.022000000000000002</v>
      </c>
      <c r="AV554" s="380">
        <f t="array" aca="true" ref="AV554">INDEX(KM_PCT,MATCH($A554,'Knowledge - Percentages'!$B:$B,0),'Data - Knowledge'!AV$8)/100</f>
        <v>0.011000000000000001</v>
      </c>
      <c r="AW554" s="380">
        <f t="array" aca="true" ref="AW554">INDEX(KM_PCT,MATCH($A554,'Knowledge - Percentages'!$B:$B,0),'Data - Knowledge'!AW$8)/100</f>
        <v>0.0090000000000000011</v>
      </c>
      <c r="AX554" s="380">
        <f t="array" aca="true" ref="AX554">INDEX(KM_PCT,MATCH($A554,'Knowledge - Percentages'!$B:$B,0),'Data - Knowledge'!AX$8)/100</f>
        <v>0.003</v>
      </c>
      <c r="AY554" s="380">
        <f t="array" aca="true" ref="AY554">INDEX(KM_PCT,MATCH($A554,'Knowledge - Percentages'!$B:$B,0),'Data - Knowledge'!AY$8)/100</f>
        <v>0.005</v>
      </c>
      <c r="AZ554" s="380">
        <f t="array" aca="true" ref="AZ554">INDEX(KM_PCT,MATCH($A554,'Knowledge - Percentages'!$B:$B,0),'Data - Knowledge'!AZ$8)/100</f>
        <v>0.006</v>
      </c>
      <c r="BA554" s="380">
        <f t="array" aca="true" ref="BA554">INDEX(KM_PCT,MATCH($A554,'Knowledge - Percentages'!$B:$B,0),'Data - Knowledge'!BA$8)/100</f>
        <v>0.0069999999999999993</v>
      </c>
      <c r="BB554" s="380">
        <f t="array" aca="true" ref="BB554">INDEX(KM_PCT,MATCH($A554,'Knowledge - Percentages'!$B:$B,0),'Data - Knowledge'!BB$8)/100</f>
        <v>0.03</v>
      </c>
      <c r="BC554" s="380">
        <f t="array" aca="true" ref="BC554">INDEX(KM_PCT,MATCH($A554,'Knowledge - Percentages'!$B:$B,0),'Data - Knowledge'!BC$8)/100</f>
        <v>0.0090000000000000011</v>
      </c>
      <c r="BD554" s="380">
        <f t="array" aca="true" ref="BD554">INDEX(KM_PCT,MATCH($A554,'Knowledge - Percentages'!$B:$B,0),'Data - Knowledge'!BD$8)/100</f>
        <v>0.015</v>
      </c>
      <c r="BE554" s="380">
        <f t="array" aca="true" ref="BE554">INDEX(KM_PCT,MATCH($A554,'Knowledge - Percentages'!$B:$B,0),'Data - Knowledge'!BE$8)/100</f>
        <v>0.018000000000000002</v>
      </c>
      <c r="BF554" s="380">
        <f t="array" aca="true" ref="BF554">INDEX(KM_PCT,MATCH($A554,'Knowledge - Percentages'!$B:$B,0),'Data - Knowledge'!BF$8)/100</f>
        <v>0.042</v>
      </c>
      <c r="BG554" s="380">
        <f t="array" aca="true" ref="BG554">INDEX(KM_PCT,MATCH($A554,'Knowledge - Percentages'!$B:$B,0),'Data - Knowledge'!BG$8)/100</f>
        <v>0.027000000000000003</v>
      </c>
      <c r="BH554" s="380">
        <f t="array" aca="true" ref="BH554">INDEX(KM_PCT,MATCH($A554,'Knowledge - Percentages'!$B:$B,0),'Data - Knowledge'!BH$8)/100</f>
        <v>0.008</v>
      </c>
      <c r="BI554" s="380">
        <f t="array" aca="true" ref="BI554">INDEX(KM_PCT,MATCH($A554,'Knowledge - Percentages'!$B:$B,0),'Data - Knowledge'!BI$8)/100</f>
        <v>0.003</v>
      </c>
      <c r="BJ554" s="380">
        <f t="array" aca="true" ref="BJ554">INDEX(KM_PCT,MATCH($A554,'Knowledge - Percentages'!$B:$B,0),'Data - Knowledge'!BJ$8)/100</f>
        <v>0.0069999999999999993</v>
      </c>
      <c r="BK554" s="380">
        <f t="array" aca="true" ref="BK554">INDEX(KM_PCT,MATCH($A554,'Knowledge - Percentages'!$B:$B,0),'Data - Knowledge'!BK$8)/100</f>
        <v>0.003</v>
      </c>
      <c r="BL554" s="380">
        <f t="array" aca="true" ref="BL554">INDEX(KM_PCT,MATCH($A554,'Knowledge - Percentages'!$B:$B,0),'Data - Knowledge'!BL$8)/100</f>
        <v>0.004</v>
      </c>
      <c r="BM554" s="380">
        <f t="array" aca="true" ref="BM554">INDEX(KM_PCT,MATCH($A554,'Knowledge - Percentages'!$B:$B,0),'Data - Knowledge'!BM$8)/100</f>
        <v>0.004</v>
      </c>
      <c r="BN554" s="380">
        <f t="array" aca="true" ref="BN554">INDEX(KM_PCT,MATCH($A554,'Knowledge - Percentages'!$B:$B,0),'Data - Knowledge'!BN$8)/100</f>
        <v>0.006</v>
      </c>
      <c r="BO554" s="380">
        <f t="array" aca="true" ref="BO554">INDEX(KM_PCT,MATCH($A554,'Knowledge - Percentages'!$B:$B,0),'Data - Knowledge'!BO$8)/100</f>
        <v>0.024</v>
      </c>
      <c r="BP554" s="380">
        <f t="array" aca="true" ref="BP554">INDEX(KM_PCT,MATCH($A554,'Knowledge - Percentages'!$B:$B,0),'Data - Knowledge'!BP$8)/100</f>
        <v>0.0090000000000000011</v>
      </c>
      <c r="BQ554" s="380">
        <f t="array" aca="true" ref="BQ554">INDEX(KM_PCT,MATCH($A554,'Knowledge - Percentages'!$B:$B,0),'Data - Knowledge'!BQ$8)/100</f>
        <v>0.028999999999999998</v>
      </c>
    </row>
    <row r="555" spans="1:69">
      <c r="A555" t="s">
        <v>1630</v>
      </c>
      <c r="B555" t="s">
        <v>180</v>
      </c>
      <c r="C555" t="s">
        <v>1624</v>
      </c>
      <c r="D555" t="s">
        <v>1631</v>
      </c>
      <c r="E555" s="373">
        <f>SUMPRODUCT($K$2:$BQ$2,$K555:$BQ555)/$J$2</f>
        <v>0.030200757575757579</v>
      </c>
      <c r="F555" s="379">
        <f>SUMPRODUCT($K$2:$BQ$2,$K555:$BQ555)</f>
        <v>7.9730000000000008</v>
      </c>
      <c r="G555" s="373">
        <f>SUMPRODUCT($K$3:$BQ$3,$K555:$BQ555)/$J$3</f>
        <v>0.015439219712525666</v>
      </c>
      <c r="H555" s="379">
        <f>SUMPRODUCT($K$3:$BQ$3,$K555:$BQ555)</f>
        <v>150.378</v>
      </c>
      <c r="I555" s="373">
        <f>CORREL($K$4:$BQ$4,$K555:$BQ555)</f>
        <v>0.57752062315489872</v>
      </c>
      <c r="J555" s="379">
        <f>$E555/$G555*100</f>
        <v>195.61064702807516</v>
      </c>
      <c r="K555" s="380">
        <f t="array" aca="true" ref="K555">INDEX(KM_PCT,MATCH($A555,'Knowledge - Percentages'!$B:$B,0),'Data - Knowledge'!K$8)/100</f>
        <v>0.003</v>
      </c>
      <c r="L555" s="380">
        <f t="array" aca="true" ref="L555">INDEX(KM_PCT,MATCH($A555,'Knowledge - Percentages'!$B:$B,0),'Data - Knowledge'!L$8)/100</f>
        <v>0.006</v>
      </c>
      <c r="M555" s="380">
        <f t="array" aca="true" ref="M555">INDEX(KM_PCT,MATCH($A555,'Knowledge - Percentages'!$B:$B,0),'Data - Knowledge'!M$8)/100</f>
        <v>0.003</v>
      </c>
      <c r="N555" s="380">
        <f t="array" aca="true" ref="N555">INDEX(KM_PCT,MATCH($A555,'Knowledge - Percentages'!$B:$B,0),'Data - Knowledge'!N$8)/100</f>
        <v>0.006</v>
      </c>
      <c r="O555" s="380">
        <f t="array" aca="true" ref="O555">INDEX(KM_PCT,MATCH($A555,'Knowledge - Percentages'!$B:$B,0),'Data - Knowledge'!O$8)/100</f>
        <v>0.005</v>
      </c>
      <c r="P555" s="380">
        <f t="array" aca="true" ref="P555">INDEX(KM_PCT,MATCH($A555,'Knowledge - Percentages'!$B:$B,0),'Data - Knowledge'!P$8)/100</f>
        <v>0.011000000000000001</v>
      </c>
      <c r="Q555" s="380">
        <f t="array" aca="true" ref="Q555">INDEX(KM_PCT,MATCH($A555,'Knowledge - Percentages'!$B:$B,0),'Data - Knowledge'!Q$8)/100</f>
        <v>0.0069999999999999993</v>
      </c>
      <c r="R555" s="380">
        <f t="array" aca="true" ref="R555">INDEX(KM_PCT,MATCH($A555,'Knowledge - Percentages'!$B:$B,0),'Data - Knowledge'!R$8)/100</f>
        <v>0.0069999999999999993</v>
      </c>
      <c r="S555" s="380">
        <f t="array" aca="true" ref="S555">INDEX(KM_PCT,MATCH($A555,'Knowledge - Percentages'!$B:$B,0),'Data - Knowledge'!S$8)/100</f>
        <v>0.006</v>
      </c>
      <c r="T555" s="380">
        <f t="array" aca="true" ref="T555">INDEX(KM_PCT,MATCH($A555,'Knowledge - Percentages'!$B:$B,0),'Data - Knowledge'!T$8)/100</f>
        <v>0.008</v>
      </c>
      <c r="U555" s="380">
        <f t="array" aca="true" ref="U555">INDEX(KM_PCT,MATCH($A555,'Knowledge - Percentages'!$B:$B,0),'Data - Knowledge'!U$8)/100</f>
        <v>0.013000000000000001</v>
      </c>
      <c r="V555" s="380">
        <f t="array" aca="true" ref="V555">INDEX(KM_PCT,MATCH($A555,'Knowledge - Percentages'!$B:$B,0),'Data - Knowledge'!V$8)/100</f>
        <v>0.011000000000000001</v>
      </c>
      <c r="W555" s="380">
        <f t="array" aca="true" ref="W555">INDEX(KM_PCT,MATCH($A555,'Knowledge - Percentages'!$B:$B,0),'Data - Knowledge'!W$8)/100</f>
        <v>0.012</v>
      </c>
      <c r="X555" s="380">
        <f t="array" aca="true" ref="X555">INDEX(KM_PCT,MATCH($A555,'Knowledge - Percentages'!$B:$B,0),'Data - Knowledge'!X$8)/100</f>
        <v>0.006</v>
      </c>
      <c r="Y555" s="380">
        <f t="array" aca="true" ref="Y555">INDEX(KM_PCT,MATCH($A555,'Knowledge - Percentages'!$B:$B,0),'Data - Knowledge'!Y$8)/100</f>
        <v>0.01</v>
      </c>
      <c r="Z555" s="380">
        <f t="array" aca="true" ref="Z555">INDEX(KM_PCT,MATCH($A555,'Knowledge - Percentages'!$B:$B,0),'Data - Knowledge'!Z$8)/100</f>
        <v>0.0069999999999999993</v>
      </c>
      <c r="AA555" s="380">
        <f t="array" aca="true" ref="AA555">INDEX(KM_PCT,MATCH($A555,'Knowledge - Percentages'!$B:$B,0),'Data - Knowledge'!AA$8)/100</f>
        <v>0.011000000000000001</v>
      </c>
      <c r="AB555" s="380">
        <f t="array" aca="true" ref="AB555">INDEX(KM_PCT,MATCH($A555,'Knowledge - Percentages'!$B:$B,0),'Data - Knowledge'!AB$8)/100</f>
        <v>0.011000000000000001</v>
      </c>
      <c r="AC555" s="380">
        <f t="array" aca="true" ref="AC555">INDEX(KM_PCT,MATCH($A555,'Knowledge - Percentages'!$B:$B,0),'Data - Knowledge'!AC$8)/100</f>
        <v>0.013000000000000001</v>
      </c>
      <c r="AD555" s="380">
        <f t="array" aca="true" ref="AD555">INDEX(KM_PCT,MATCH($A555,'Knowledge - Percentages'!$B:$B,0),'Data - Knowledge'!AD$8)/100</f>
        <v>0.013999999999999999</v>
      </c>
      <c r="AE555" s="380">
        <f t="array" aca="true" ref="AE555">INDEX(KM_PCT,MATCH($A555,'Knowledge - Percentages'!$B:$B,0),'Data - Knowledge'!AE$8)/100</f>
        <v>0.01</v>
      </c>
      <c r="AF555" s="380">
        <f t="array" aca="true" ref="AF555">INDEX(KM_PCT,MATCH($A555,'Knowledge - Percentages'!$B:$B,0),'Data - Knowledge'!AF$8)/100</f>
        <v>0.013000000000000001</v>
      </c>
      <c r="AG555" s="380">
        <f t="array" aca="true" ref="AG555">INDEX(KM_PCT,MATCH($A555,'Knowledge - Percentages'!$B:$B,0),'Data - Knowledge'!AG$8)/100</f>
        <v>0.017</v>
      </c>
      <c r="AH555" s="380">
        <f t="array" aca="true" ref="AH555">INDEX(KM_PCT,MATCH($A555,'Knowledge - Percentages'!$B:$B,0),'Data - Knowledge'!AH$8)/100</f>
        <v>0.015</v>
      </c>
      <c r="AI555" s="380">
        <f t="array" aca="true" ref="AI555">INDEX(KM_PCT,MATCH($A555,'Knowledge - Percentages'!$B:$B,0),'Data - Knowledge'!AI$8)/100</f>
        <v>0.02</v>
      </c>
      <c r="AJ555" s="380">
        <f t="array" aca="true" ref="AJ555">INDEX(KM_PCT,MATCH($A555,'Knowledge - Percentages'!$B:$B,0),'Data - Knowledge'!AJ$8)/100</f>
        <v>0.012</v>
      </c>
      <c r="AK555" s="380">
        <f t="array" aca="true" ref="AK555">INDEX(KM_PCT,MATCH($A555,'Knowledge - Percentages'!$B:$B,0),'Data - Knowledge'!AK$8)/100</f>
        <v>0.027000000000000003</v>
      </c>
      <c r="AL555" s="380">
        <f t="array" aca="true" ref="AL555">INDEX(KM_PCT,MATCH($A555,'Knowledge - Percentages'!$B:$B,0),'Data - Knowledge'!AL$8)/100</f>
        <v>0.015</v>
      </c>
      <c r="AM555" s="380">
        <f t="array" aca="true" ref="AM555">INDEX(KM_PCT,MATCH($A555,'Knowledge - Percentages'!$B:$B,0),'Data - Knowledge'!AM$8)/100</f>
        <v>0.016</v>
      </c>
      <c r="AN555" s="380">
        <f t="array" aca="true" ref="AN555">INDEX(KM_PCT,MATCH($A555,'Knowledge - Percentages'!$B:$B,0),'Data - Knowledge'!AN$8)/100</f>
        <v>0.02</v>
      </c>
      <c r="AO555" s="380">
        <f t="array" aca="true" ref="AO555">INDEX(KM_PCT,MATCH($A555,'Knowledge - Percentages'!$B:$B,0),'Data - Knowledge'!AO$8)/100</f>
        <v>0.017</v>
      </c>
      <c r="AP555" s="380">
        <f t="array" aca="true" ref="AP555">INDEX(KM_PCT,MATCH($A555,'Knowledge - Percentages'!$B:$B,0),'Data - Knowledge'!AP$8)/100</f>
        <v>0.015</v>
      </c>
      <c r="AQ555" s="380">
        <f t="array" aca="true" ref="AQ555">INDEX(KM_PCT,MATCH($A555,'Knowledge - Percentages'!$B:$B,0),'Data - Knowledge'!AQ$8)/100</f>
        <v>0.021</v>
      </c>
      <c r="AR555" s="380">
        <f t="array" aca="true" ref="AR555">INDEX(KM_PCT,MATCH($A555,'Knowledge - Percentages'!$B:$B,0),'Data - Knowledge'!AR$8)/100</f>
        <v>0.018000000000000002</v>
      </c>
      <c r="AS555" s="380">
        <f t="array" aca="true" ref="AS555">INDEX(KM_PCT,MATCH($A555,'Knowledge - Percentages'!$B:$B,0),'Data - Knowledge'!AS$8)/100</f>
        <v>0.013999999999999999</v>
      </c>
      <c r="AT555" s="380">
        <f t="array" aca="true" ref="AT555">INDEX(KM_PCT,MATCH($A555,'Knowledge - Percentages'!$B:$B,0),'Data - Knowledge'!AT$8)/100</f>
        <v>0.02</v>
      </c>
      <c r="AU555" s="380">
        <f t="array" aca="true" ref="AU555">INDEX(KM_PCT,MATCH($A555,'Knowledge - Percentages'!$B:$B,0),'Data - Knowledge'!AU$8)/100</f>
        <v>0.019</v>
      </c>
      <c r="AV555" s="380">
        <f t="array" aca="true" ref="AV555">INDEX(KM_PCT,MATCH($A555,'Knowledge - Percentages'!$B:$B,0),'Data - Knowledge'!AV$8)/100</f>
        <v>0.026000000000000002</v>
      </c>
      <c r="AW555" s="380">
        <f t="array" aca="true" ref="AW555">INDEX(KM_PCT,MATCH($A555,'Knowledge - Percentages'!$B:$B,0),'Data - Knowledge'!AW$8)/100</f>
        <v>0.027999999999999997</v>
      </c>
      <c r="AX555" s="380">
        <f t="array" aca="true" ref="AX555">INDEX(KM_PCT,MATCH($A555,'Knowledge - Percentages'!$B:$B,0),'Data - Knowledge'!AX$8)/100</f>
        <v>0.026000000000000002</v>
      </c>
      <c r="AY555" s="380">
        <f t="array" aca="true" ref="AY555">INDEX(KM_PCT,MATCH($A555,'Knowledge - Percentages'!$B:$B,0),'Data - Knowledge'!AY$8)/100</f>
        <v>0.019</v>
      </c>
      <c r="AZ555" s="380">
        <f t="array" aca="true" ref="AZ555">INDEX(KM_PCT,MATCH($A555,'Knowledge - Percentages'!$B:$B,0),'Data - Knowledge'!AZ$8)/100</f>
        <v>0.019</v>
      </c>
      <c r="BA555" s="380">
        <f t="array" aca="true" ref="BA555">INDEX(KM_PCT,MATCH($A555,'Knowledge - Percentages'!$B:$B,0),'Data - Knowledge'!BA$8)/100</f>
        <v>0.035</v>
      </c>
      <c r="BB555" s="380">
        <f t="array" aca="true" ref="BB555">INDEX(KM_PCT,MATCH($A555,'Knowledge - Percentages'!$B:$B,0),'Data - Knowledge'!BB$8)/100</f>
        <v>0.03</v>
      </c>
      <c r="BC555" s="380">
        <f t="array" aca="true" ref="BC555">INDEX(KM_PCT,MATCH($A555,'Knowledge - Percentages'!$B:$B,0),'Data - Knowledge'!BC$8)/100</f>
        <v>0.028999999999999998</v>
      </c>
      <c r="BD555" s="380">
        <f t="array" aca="true" ref="BD555">INDEX(KM_PCT,MATCH($A555,'Knowledge - Percentages'!$B:$B,0),'Data - Knowledge'!BD$8)/100</f>
        <v>0.025</v>
      </c>
      <c r="BE555" s="380">
        <f t="array" aca="true" ref="BE555">INDEX(KM_PCT,MATCH($A555,'Knowledge - Percentages'!$B:$B,0),'Data - Knowledge'!BE$8)/100</f>
        <v>0.036000000000000004</v>
      </c>
      <c r="BF555" s="380">
        <f t="array" aca="true" ref="BF555">INDEX(KM_PCT,MATCH($A555,'Knowledge - Percentages'!$B:$B,0),'Data - Knowledge'!BF$8)/100</f>
        <v>0.028999999999999998</v>
      </c>
      <c r="BG555" s="380">
        <f t="array" aca="true" ref="BG555">INDEX(KM_PCT,MATCH($A555,'Knowledge - Percentages'!$B:$B,0),'Data - Knowledge'!BG$8)/100</f>
        <v>0.031</v>
      </c>
      <c r="BH555" s="380">
        <f t="array" aca="true" ref="BH555">INDEX(KM_PCT,MATCH($A555,'Knowledge - Percentages'!$B:$B,0),'Data - Knowledge'!BH$8)/100</f>
        <v>0.03</v>
      </c>
      <c r="BI555" s="380">
        <f t="array" aca="true" ref="BI555">INDEX(KM_PCT,MATCH($A555,'Knowledge - Percentages'!$B:$B,0),'Data - Knowledge'!BI$8)/100</f>
        <v>0.045</v>
      </c>
      <c r="BJ555" s="380">
        <f t="array" aca="true" ref="BJ555">INDEX(KM_PCT,MATCH($A555,'Knowledge - Percentages'!$B:$B,0),'Data - Knowledge'!BJ$8)/100</f>
        <v>0.037000000000000005</v>
      </c>
      <c r="BK555" s="380">
        <f t="array" aca="true" ref="BK555">INDEX(KM_PCT,MATCH($A555,'Knowledge - Percentages'!$B:$B,0),'Data - Knowledge'!BK$8)/100</f>
        <v>0.02</v>
      </c>
      <c r="BL555" s="380">
        <f t="array" aca="true" ref="BL555">INDEX(KM_PCT,MATCH($A555,'Knowledge - Percentages'!$B:$B,0),'Data - Knowledge'!BL$8)/100</f>
        <v>0.019</v>
      </c>
      <c r="BM555" s="380">
        <f t="array" aca="true" ref="BM555">INDEX(KM_PCT,MATCH($A555,'Knowledge - Percentages'!$B:$B,0),'Data - Knowledge'!BM$8)/100</f>
        <v>0.024</v>
      </c>
      <c r="BN555" s="380">
        <f t="array" aca="true" ref="BN555">INDEX(KM_PCT,MATCH($A555,'Knowledge - Percentages'!$B:$B,0),'Data - Knowledge'!BN$8)/100</f>
        <v>0.039</v>
      </c>
      <c r="BO555" s="380">
        <f t="array" aca="true" ref="BO555">INDEX(KM_PCT,MATCH($A555,'Knowledge - Percentages'!$B:$B,0),'Data - Knowledge'!BO$8)/100</f>
        <v>0.025</v>
      </c>
      <c r="BP555" s="380">
        <f t="array" aca="true" ref="BP555">INDEX(KM_PCT,MATCH($A555,'Knowledge - Percentages'!$B:$B,0),'Data - Knowledge'!BP$8)/100</f>
        <v>0.039</v>
      </c>
      <c r="BQ555" s="380">
        <f t="array" aca="true" ref="BQ555">INDEX(KM_PCT,MATCH($A555,'Knowledge - Percentages'!$B:$B,0),'Data - Knowledge'!BQ$8)/100</f>
        <v>0.033</v>
      </c>
    </row>
    <row r="556" spans="1:69">
      <c r="A556" t="s">
        <v>1632</v>
      </c>
      <c r="B556" t="s">
        <v>180</v>
      </c>
      <c r="C556" t="s">
        <v>1624</v>
      </c>
      <c r="D556" t="s">
        <v>1633</v>
      </c>
      <c r="E556" s="373">
        <f>SUMPRODUCT($K$2:$BQ$2,$K556:$BQ556)/$J$2</f>
        <v>0.062674242424242424</v>
      </c>
      <c r="F556" s="379">
        <f>SUMPRODUCT($K$2:$BQ$2,$K556:$BQ556)</f>
        <v>16.546</v>
      </c>
      <c r="G556" s="373">
        <f>SUMPRODUCT($K$3:$BQ$3,$K556:$BQ556)/$J$3</f>
        <v>0.084366119096509234</v>
      </c>
      <c r="H556" s="379">
        <f>SUMPRODUCT($K$3:$BQ$3,$K556:$BQ556)</f>
        <v>821.726</v>
      </c>
      <c r="I556" s="373">
        <f>CORREL($K$4:$BQ$4,$K556:$BQ556)</f>
        <v>-0.24700602068242905</v>
      </c>
      <c r="J556" s="379">
        <f>$E556/$G556*100</f>
        <v>74.288402851086772</v>
      </c>
      <c r="K556" s="380">
        <f t="array" aca="true" ref="K556">INDEX(KM_PCT,MATCH($A556,'Knowledge - Percentages'!$B:$B,0),'Data - Knowledge'!K$8)/100</f>
        <v>0.11</v>
      </c>
      <c r="L556" s="380">
        <f t="array" aca="true" ref="L556">INDEX(KM_PCT,MATCH($A556,'Knowledge - Percentages'!$B:$B,0),'Data - Knowledge'!L$8)/100</f>
        <v>0.081</v>
      </c>
      <c r="M556" s="380">
        <f t="array" aca="true" ref="M556">INDEX(KM_PCT,MATCH($A556,'Knowledge - Percentages'!$B:$B,0),'Data - Knowledge'!M$8)/100</f>
        <v>0.106</v>
      </c>
      <c r="N556" s="380">
        <f t="array" aca="true" ref="N556">INDEX(KM_PCT,MATCH($A556,'Knowledge - Percentages'!$B:$B,0),'Data - Knowledge'!N$8)/100</f>
        <v>0.109</v>
      </c>
      <c r="O556" s="380">
        <f t="array" aca="true" ref="O556">INDEX(KM_PCT,MATCH($A556,'Knowledge - Percentages'!$B:$B,0),'Data - Knowledge'!O$8)/100</f>
        <v>0.10300000000000001</v>
      </c>
      <c r="P556" s="380">
        <f t="array" aca="true" ref="P556">INDEX(KM_PCT,MATCH($A556,'Knowledge - Percentages'!$B:$B,0),'Data - Knowledge'!P$8)/100</f>
        <v>0.083</v>
      </c>
      <c r="Q556" s="380">
        <f t="array" aca="true" ref="Q556">INDEX(KM_PCT,MATCH($A556,'Knowledge - Percentages'!$B:$B,0),'Data - Knowledge'!Q$8)/100</f>
        <v>0.08199999999999999</v>
      </c>
      <c r="R556" s="380">
        <f t="array" aca="true" ref="R556">INDEX(KM_PCT,MATCH($A556,'Knowledge - Percentages'!$B:$B,0),'Data - Knowledge'!R$8)/100</f>
        <v>0.092</v>
      </c>
      <c r="S556" s="380">
        <f t="array" aca="true" ref="S556">INDEX(KM_PCT,MATCH($A556,'Knowledge - Percentages'!$B:$B,0),'Data - Knowledge'!S$8)/100</f>
        <v>0.094</v>
      </c>
      <c r="T556" s="380">
        <f t="array" aca="true" ref="T556">INDEX(KM_PCT,MATCH($A556,'Knowledge - Percentages'!$B:$B,0),'Data - Knowledge'!T$8)/100</f>
        <v>0.095</v>
      </c>
      <c r="U556" s="380">
        <f t="array" aca="true" ref="U556">INDEX(KM_PCT,MATCH($A556,'Knowledge - Percentages'!$B:$B,0),'Data - Knowledge'!U$8)/100</f>
        <v>0.096</v>
      </c>
      <c r="V556" s="380">
        <f t="array" aca="true" ref="V556">INDEX(KM_PCT,MATCH($A556,'Knowledge - Percentages'!$B:$B,0),'Data - Knowledge'!V$8)/100</f>
        <v>0.10800000000000001</v>
      </c>
      <c r="W556" s="380">
        <f t="array" aca="true" ref="W556">INDEX(KM_PCT,MATCH($A556,'Knowledge - Percentages'!$B:$B,0),'Data - Knowledge'!W$8)/100</f>
        <v>0.088000000000000009</v>
      </c>
      <c r="X556" s="380">
        <f t="array" aca="true" ref="X556">INDEX(KM_PCT,MATCH($A556,'Knowledge - Percentages'!$B:$B,0),'Data - Knowledge'!X$8)/100</f>
        <v>0.077</v>
      </c>
      <c r="Y556" s="380">
        <f t="array" aca="true" ref="Y556">INDEX(KM_PCT,MATCH($A556,'Knowledge - Percentages'!$B:$B,0),'Data - Knowledge'!Y$8)/100</f>
        <v>0.052000000000000005</v>
      </c>
      <c r="Z556" s="380">
        <f t="array" aca="true" ref="Z556">INDEX(KM_PCT,MATCH($A556,'Knowledge - Percentages'!$B:$B,0),'Data - Knowledge'!Z$8)/100</f>
        <v>0.062</v>
      </c>
      <c r="AA556" s="380">
        <f t="array" aca="true" ref="AA556">INDEX(KM_PCT,MATCH($A556,'Knowledge - Percentages'!$B:$B,0),'Data - Knowledge'!AA$8)/100</f>
        <v>0.053</v>
      </c>
      <c r="AB556" s="380">
        <f t="array" aca="true" ref="AB556">INDEX(KM_PCT,MATCH($A556,'Knowledge - Percentages'!$B:$B,0),'Data - Knowledge'!AB$8)/100</f>
        <v>0.072000000000000008</v>
      </c>
      <c r="AC556" s="380">
        <f t="array" aca="true" ref="AC556">INDEX(KM_PCT,MATCH($A556,'Knowledge - Percentages'!$B:$B,0),'Data - Knowledge'!AC$8)/100</f>
        <v>0.064</v>
      </c>
      <c r="AD556" s="380">
        <f t="array" aca="true" ref="AD556">INDEX(KM_PCT,MATCH($A556,'Knowledge - Percentages'!$B:$B,0),'Data - Knowledge'!AD$8)/100</f>
        <v>0.063</v>
      </c>
      <c r="AE556" s="380">
        <f t="array" aca="true" ref="AE556">INDEX(KM_PCT,MATCH($A556,'Knowledge - Percentages'!$B:$B,0),'Data - Knowledge'!AE$8)/100</f>
        <v>0.092</v>
      </c>
      <c r="AF556" s="380">
        <f t="array" aca="true" ref="AF556">INDEX(KM_PCT,MATCH($A556,'Knowledge - Percentages'!$B:$B,0),'Data - Knowledge'!AF$8)/100</f>
        <v>0.092</v>
      </c>
      <c r="AG556" s="380">
        <f t="array" aca="true" ref="AG556">INDEX(KM_PCT,MATCH($A556,'Knowledge - Percentages'!$B:$B,0),'Data - Knowledge'!AG$8)/100</f>
        <v>0.087</v>
      </c>
      <c r="AH556" s="380">
        <f t="array" aca="true" ref="AH556">INDEX(KM_PCT,MATCH($A556,'Knowledge - Percentages'!$B:$B,0),'Data - Knowledge'!AH$8)/100</f>
        <v>0.088000000000000009</v>
      </c>
      <c r="AI556" s="380">
        <f t="array" aca="true" ref="AI556">INDEX(KM_PCT,MATCH($A556,'Knowledge - Percentages'!$B:$B,0),'Data - Knowledge'!AI$8)/100</f>
        <v>0.077</v>
      </c>
      <c r="AJ556" s="380">
        <f t="array" aca="true" ref="AJ556">INDEX(KM_PCT,MATCH($A556,'Knowledge - Percentages'!$B:$B,0),'Data - Knowledge'!AJ$8)/100</f>
        <v>0.075</v>
      </c>
      <c r="AK556" s="380">
        <f t="array" aca="true" ref="AK556">INDEX(KM_PCT,MATCH($A556,'Knowledge - Percentages'!$B:$B,0),'Data - Knowledge'!AK$8)/100</f>
        <v>0.085</v>
      </c>
      <c r="AL556" s="380">
        <f t="array" aca="true" ref="AL556">INDEX(KM_PCT,MATCH($A556,'Knowledge - Percentages'!$B:$B,0),'Data - Knowledge'!AL$8)/100</f>
        <v>0.071</v>
      </c>
      <c r="AM556" s="380">
        <f t="array" aca="true" ref="AM556">INDEX(KM_PCT,MATCH($A556,'Knowledge - Percentages'!$B:$B,0),'Data - Knowledge'!AM$8)/100</f>
        <v>0.084</v>
      </c>
      <c r="AN556" s="380">
        <f t="array" aca="true" ref="AN556">INDEX(KM_PCT,MATCH($A556,'Knowledge - Percentages'!$B:$B,0),'Data - Knowledge'!AN$8)/100</f>
        <v>0.1</v>
      </c>
      <c r="AO556" s="380">
        <f t="array" aca="true" ref="AO556">INDEX(KM_PCT,MATCH($A556,'Knowledge - Percentages'!$B:$B,0),'Data - Knowledge'!AO$8)/100</f>
        <v>0.105</v>
      </c>
      <c r="AP556" s="380">
        <f t="array" aca="true" ref="AP556">INDEX(KM_PCT,MATCH($A556,'Knowledge - Percentages'!$B:$B,0),'Data - Knowledge'!AP$8)/100</f>
        <v>0.061</v>
      </c>
      <c r="AQ556" s="380">
        <f t="array" aca="true" ref="AQ556">INDEX(KM_PCT,MATCH($A556,'Knowledge - Percentages'!$B:$B,0),'Data - Knowledge'!AQ$8)/100</f>
        <v>0.068</v>
      </c>
      <c r="AR556" s="380">
        <f t="array" aca="true" ref="AR556">INDEX(KM_PCT,MATCH($A556,'Knowledge - Percentages'!$B:$B,0),'Data - Knowledge'!AR$8)/100</f>
        <v>0.039</v>
      </c>
      <c r="AS556" s="380">
        <f t="array" aca="true" ref="AS556">INDEX(KM_PCT,MATCH($A556,'Knowledge - Percentages'!$B:$B,0),'Data - Knowledge'!AS$8)/100</f>
        <v>0.048</v>
      </c>
      <c r="AT556" s="380">
        <f t="array" aca="true" ref="AT556">INDEX(KM_PCT,MATCH($A556,'Knowledge - Percentages'!$B:$B,0),'Data - Knowledge'!AT$8)/100</f>
        <v>0.048</v>
      </c>
      <c r="AU556" s="380">
        <f t="array" aca="true" ref="AU556">INDEX(KM_PCT,MATCH($A556,'Knowledge - Percentages'!$B:$B,0),'Data - Knowledge'!AU$8)/100</f>
        <v>0.07</v>
      </c>
      <c r="AV556" s="380">
        <f t="array" aca="true" ref="AV556">INDEX(KM_PCT,MATCH($A556,'Knowledge - Percentages'!$B:$B,0),'Data - Knowledge'!AV$8)/100</f>
        <v>0.07</v>
      </c>
      <c r="AW556" s="380">
        <f t="array" aca="true" ref="AW556">INDEX(KM_PCT,MATCH($A556,'Knowledge - Percentages'!$B:$B,0),'Data - Knowledge'!AW$8)/100</f>
        <v>0.063</v>
      </c>
      <c r="AX556" s="380">
        <f t="array" aca="true" ref="AX556">INDEX(KM_PCT,MATCH($A556,'Knowledge - Percentages'!$B:$B,0),'Data - Knowledge'!AX$8)/100</f>
        <v>0.06</v>
      </c>
      <c r="AY556" s="380">
        <f t="array" aca="true" ref="AY556">INDEX(KM_PCT,MATCH($A556,'Knowledge - Percentages'!$B:$B,0),'Data - Knowledge'!AY$8)/100</f>
        <v>0.065</v>
      </c>
      <c r="AZ556" s="380">
        <f t="array" aca="true" ref="AZ556">INDEX(KM_PCT,MATCH($A556,'Knowledge - Percentages'!$B:$B,0),'Data - Knowledge'!AZ$8)/100</f>
        <v>0.057</v>
      </c>
      <c r="BA556" s="380">
        <f t="array" aca="true" ref="BA556">INDEX(KM_PCT,MATCH($A556,'Knowledge - Percentages'!$B:$B,0),'Data - Knowledge'!BA$8)/100</f>
        <v>0.064</v>
      </c>
      <c r="BB556" s="380">
        <f t="array" aca="true" ref="BB556">INDEX(KM_PCT,MATCH($A556,'Knowledge - Percentages'!$B:$B,0),'Data - Knowledge'!BB$8)/100</f>
        <v>0.055</v>
      </c>
      <c r="BC556" s="380">
        <f t="array" aca="true" ref="BC556">INDEX(KM_PCT,MATCH($A556,'Knowledge - Percentages'!$B:$B,0),'Data - Knowledge'!BC$8)/100</f>
        <v>0.067</v>
      </c>
      <c r="BD556" s="380">
        <f t="array" aca="true" ref="BD556">INDEX(KM_PCT,MATCH($A556,'Knowledge - Percentages'!$B:$B,0),'Data - Knowledge'!BD$8)/100</f>
        <v>0.07400000000000001</v>
      </c>
      <c r="BE556" s="380">
        <f t="array" aca="true" ref="BE556">INDEX(KM_PCT,MATCH($A556,'Knowledge - Percentages'!$B:$B,0),'Data - Knowledge'!BE$8)/100</f>
        <v>0.061</v>
      </c>
      <c r="BF556" s="380">
        <f t="array" aca="true" ref="BF556">INDEX(KM_PCT,MATCH($A556,'Knowledge - Percentages'!$B:$B,0),'Data - Knowledge'!BF$8)/100</f>
        <v>0.061</v>
      </c>
      <c r="BG556" s="380">
        <f t="array" aca="true" ref="BG556">INDEX(KM_PCT,MATCH($A556,'Knowledge - Percentages'!$B:$B,0),'Data - Knowledge'!BG$8)/100</f>
        <v>0.06</v>
      </c>
      <c r="BH556" s="380">
        <f t="array" aca="true" ref="BH556">INDEX(KM_PCT,MATCH($A556,'Knowledge - Percentages'!$B:$B,0),'Data - Knowledge'!BH$8)/100</f>
        <v>0.057999999999999996</v>
      </c>
      <c r="BI556" s="380">
        <f t="array" aca="true" ref="BI556">INDEX(KM_PCT,MATCH($A556,'Knowledge - Percentages'!$B:$B,0),'Data - Knowledge'!BI$8)/100</f>
        <v>0.054000000000000006</v>
      </c>
      <c r="BJ556" s="380">
        <f t="array" aca="true" ref="BJ556">INDEX(KM_PCT,MATCH($A556,'Knowledge - Percentages'!$B:$B,0),'Data - Knowledge'!BJ$8)/100</f>
        <v>0.045</v>
      </c>
      <c r="BK556" s="380">
        <f t="array" aca="true" ref="BK556">INDEX(KM_PCT,MATCH($A556,'Knowledge - Percentages'!$B:$B,0),'Data - Knowledge'!BK$8)/100</f>
        <v>0.055</v>
      </c>
      <c r="BL556" s="380">
        <f t="array" aca="true" ref="BL556">INDEX(KM_PCT,MATCH($A556,'Knowledge - Percentages'!$B:$B,0),'Data - Knowledge'!BL$8)/100</f>
        <v>0.05</v>
      </c>
      <c r="BM556" s="380">
        <f t="array" aca="true" ref="BM556">INDEX(KM_PCT,MATCH($A556,'Knowledge - Percentages'!$B:$B,0),'Data - Knowledge'!BM$8)/100</f>
        <v>0.048</v>
      </c>
      <c r="BN556" s="380">
        <f t="array" aca="true" ref="BN556">INDEX(KM_PCT,MATCH($A556,'Knowledge - Percentages'!$B:$B,0),'Data - Knowledge'!BN$8)/100</f>
        <v>0.048</v>
      </c>
      <c r="BO556" s="380">
        <f t="array" aca="true" ref="BO556">INDEX(KM_PCT,MATCH($A556,'Knowledge - Percentages'!$B:$B,0),'Data - Knowledge'!BO$8)/100</f>
        <v>0.049</v>
      </c>
      <c r="BP556" s="380">
        <f t="array" aca="true" ref="BP556">INDEX(KM_PCT,MATCH($A556,'Knowledge - Percentages'!$B:$B,0),'Data - Knowledge'!BP$8)/100</f>
        <v>0.049</v>
      </c>
      <c r="BQ556" s="380">
        <f t="array" aca="true" ref="BQ556">INDEX(KM_PCT,MATCH($A556,'Knowledge - Percentages'!$B:$B,0),'Data - Knowledge'!BQ$8)/100</f>
        <v>0.05</v>
      </c>
    </row>
    <row r="557" spans="1:69">
      <c r="A557" t="s">
        <v>1634</v>
      </c>
      <c r="B557" t="s">
        <v>180</v>
      </c>
      <c r="C557" t="s">
        <v>1624</v>
      </c>
      <c r="D557" t="s">
        <v>1635</v>
      </c>
      <c r="E557" s="373">
        <f>SUMPRODUCT($K$2:$BQ$2,$K557:$BQ557)/$J$2</f>
        <v>0.016867424242424243</v>
      </c>
      <c r="F557" s="379">
        <f>SUMPRODUCT($K$2:$BQ$2,$K557:$BQ557)</f>
        <v>4.453</v>
      </c>
      <c r="G557" s="373">
        <f>SUMPRODUCT($K$3:$BQ$3,$K557:$BQ557)/$J$3</f>
        <v>0.01796919917864476</v>
      </c>
      <c r="H557" s="379">
        <f>SUMPRODUCT($K$3:$BQ$3,$K557:$BQ557)</f>
        <v>175.01999999999998</v>
      </c>
      <c r="I557" s="373">
        <f>CORREL($K$4:$BQ$4,$K557:$BQ557)</f>
        <v>-0.017263748033289811</v>
      </c>
      <c r="J557" s="379">
        <f>$E557/$G557*100</f>
        <v>93.868536236551336</v>
      </c>
      <c r="K557" s="380">
        <f t="array" aca="true" ref="K557">INDEX(KM_PCT,MATCH($A557,'Knowledge - Percentages'!$B:$B,0),'Data - Knowledge'!K$8)/100</f>
        <v>0.017</v>
      </c>
      <c r="L557" s="380">
        <f t="array" aca="true" ref="L557">INDEX(KM_PCT,MATCH($A557,'Knowledge - Percentages'!$B:$B,0),'Data - Knowledge'!L$8)/100</f>
        <v>0.017</v>
      </c>
      <c r="M557" s="380">
        <f t="array" aca="true" ref="M557">INDEX(KM_PCT,MATCH($A557,'Knowledge - Percentages'!$B:$B,0),'Data - Knowledge'!M$8)/100</f>
        <v>0.018000000000000002</v>
      </c>
      <c r="N557" s="380">
        <f t="array" aca="true" ref="N557">INDEX(KM_PCT,MATCH($A557,'Knowledge - Percentages'!$B:$B,0),'Data - Knowledge'!N$8)/100</f>
        <v>0.02</v>
      </c>
      <c r="O557" s="380">
        <f t="array" aca="true" ref="O557">INDEX(KM_PCT,MATCH($A557,'Knowledge - Percentages'!$B:$B,0),'Data - Knowledge'!O$8)/100</f>
        <v>0.018000000000000002</v>
      </c>
      <c r="P557" s="380">
        <f t="array" aca="true" ref="P557">INDEX(KM_PCT,MATCH($A557,'Knowledge - Percentages'!$B:$B,0),'Data - Knowledge'!P$8)/100</f>
        <v>0.017</v>
      </c>
      <c r="Q557" s="380">
        <f t="array" aca="true" ref="Q557">INDEX(KM_PCT,MATCH($A557,'Knowledge - Percentages'!$B:$B,0),'Data - Knowledge'!Q$8)/100</f>
        <v>0.017</v>
      </c>
      <c r="R557" s="380">
        <f t="array" aca="true" ref="R557">INDEX(KM_PCT,MATCH($A557,'Knowledge - Percentages'!$B:$B,0),'Data - Knowledge'!R$8)/100</f>
        <v>0.017</v>
      </c>
      <c r="S557" s="380">
        <f t="array" aca="true" ref="S557">INDEX(KM_PCT,MATCH($A557,'Knowledge - Percentages'!$B:$B,0),'Data - Knowledge'!S$8)/100</f>
        <v>0.018000000000000002</v>
      </c>
      <c r="T557" s="380">
        <f t="array" aca="true" ref="T557">INDEX(KM_PCT,MATCH($A557,'Knowledge - Percentages'!$B:$B,0),'Data - Knowledge'!T$8)/100</f>
        <v>0.018000000000000002</v>
      </c>
      <c r="U557" s="380">
        <f t="array" aca="true" ref="U557">INDEX(KM_PCT,MATCH($A557,'Knowledge - Percentages'!$B:$B,0),'Data - Knowledge'!U$8)/100</f>
        <v>0.02</v>
      </c>
      <c r="V557" s="380">
        <f t="array" aca="true" ref="V557">INDEX(KM_PCT,MATCH($A557,'Knowledge - Percentages'!$B:$B,0),'Data - Knowledge'!V$8)/100</f>
        <v>0.022000000000000002</v>
      </c>
      <c r="W557" s="380">
        <f t="array" aca="true" ref="W557">INDEX(KM_PCT,MATCH($A557,'Knowledge - Percentages'!$B:$B,0),'Data - Knowledge'!W$8)/100</f>
        <v>0.02</v>
      </c>
      <c r="X557" s="380">
        <f t="array" aca="true" ref="X557">INDEX(KM_PCT,MATCH($A557,'Knowledge - Percentages'!$B:$B,0),'Data - Knowledge'!X$8)/100</f>
        <v>0.017</v>
      </c>
      <c r="Y557" s="380">
        <f t="array" aca="true" ref="Y557">INDEX(KM_PCT,MATCH($A557,'Knowledge - Percentages'!$B:$B,0),'Data - Knowledge'!Y$8)/100</f>
        <v>0.013999999999999999</v>
      </c>
      <c r="Z557" s="380">
        <f t="array" aca="true" ref="Z557">INDEX(KM_PCT,MATCH($A557,'Knowledge - Percentages'!$B:$B,0),'Data - Knowledge'!Z$8)/100</f>
        <v>0.016</v>
      </c>
      <c r="AA557" s="380">
        <f t="array" aca="true" ref="AA557">INDEX(KM_PCT,MATCH($A557,'Knowledge - Percentages'!$B:$B,0),'Data - Knowledge'!AA$8)/100</f>
        <v>0.013999999999999999</v>
      </c>
      <c r="AB557" s="380">
        <f t="array" aca="true" ref="AB557">INDEX(KM_PCT,MATCH($A557,'Knowledge - Percentages'!$B:$B,0),'Data - Knowledge'!AB$8)/100</f>
        <v>0.015</v>
      </c>
      <c r="AC557" s="380">
        <f t="array" aca="true" ref="AC557">INDEX(KM_PCT,MATCH($A557,'Knowledge - Percentages'!$B:$B,0),'Data - Knowledge'!AC$8)/100</f>
        <v>0.013999999999999999</v>
      </c>
      <c r="AD557" s="380">
        <f t="array" aca="true" ref="AD557">INDEX(KM_PCT,MATCH($A557,'Knowledge - Percentages'!$B:$B,0),'Data - Knowledge'!AD$8)/100</f>
        <v>0.013999999999999999</v>
      </c>
      <c r="AE557" s="380">
        <f t="array" aca="true" ref="AE557">INDEX(KM_PCT,MATCH($A557,'Knowledge - Percentages'!$B:$B,0),'Data - Knowledge'!AE$8)/100</f>
        <v>0.021</v>
      </c>
      <c r="AF557" s="380">
        <f t="array" aca="true" ref="AF557">INDEX(KM_PCT,MATCH($A557,'Knowledge - Percentages'!$B:$B,0),'Data - Knowledge'!AF$8)/100</f>
        <v>0.02</v>
      </c>
      <c r="AG557" s="380">
        <f t="array" aca="true" ref="AG557">INDEX(KM_PCT,MATCH($A557,'Knowledge - Percentages'!$B:$B,0),'Data - Knowledge'!AG$8)/100</f>
        <v>0.02</v>
      </c>
      <c r="AH557" s="380">
        <f t="array" aca="true" ref="AH557">INDEX(KM_PCT,MATCH($A557,'Knowledge - Percentages'!$B:$B,0),'Data - Knowledge'!AH$8)/100</f>
        <v>0.018000000000000002</v>
      </c>
      <c r="AI557" s="380">
        <f t="array" aca="true" ref="AI557">INDEX(KM_PCT,MATCH($A557,'Knowledge - Percentages'!$B:$B,0),'Data - Knowledge'!AI$8)/100</f>
        <v>0.015</v>
      </c>
      <c r="AJ557" s="380">
        <f t="array" aca="true" ref="AJ557">INDEX(KM_PCT,MATCH($A557,'Knowledge - Percentages'!$B:$B,0),'Data - Knowledge'!AJ$8)/100</f>
        <v>0.017</v>
      </c>
      <c r="AK557" s="380">
        <f t="array" aca="true" ref="AK557">INDEX(KM_PCT,MATCH($A557,'Knowledge - Percentages'!$B:$B,0),'Data - Knowledge'!AK$8)/100</f>
        <v>0.019</v>
      </c>
      <c r="AL557" s="380">
        <f t="array" aca="true" ref="AL557">INDEX(KM_PCT,MATCH($A557,'Knowledge - Percentages'!$B:$B,0),'Data - Knowledge'!AL$8)/100</f>
        <v>0.016</v>
      </c>
      <c r="AM557" s="380">
        <f t="array" aca="true" ref="AM557">INDEX(KM_PCT,MATCH($A557,'Knowledge - Percentages'!$B:$B,0),'Data - Knowledge'!AM$8)/100</f>
        <v>0.018000000000000002</v>
      </c>
      <c r="AN557" s="380">
        <f t="array" aca="true" ref="AN557">INDEX(KM_PCT,MATCH($A557,'Knowledge - Percentages'!$B:$B,0),'Data - Knowledge'!AN$8)/100</f>
        <v>0.023</v>
      </c>
      <c r="AO557" s="380">
        <f t="array" aca="true" ref="AO557">INDEX(KM_PCT,MATCH($A557,'Knowledge - Percentages'!$B:$B,0),'Data - Knowledge'!AO$8)/100</f>
        <v>0.023</v>
      </c>
      <c r="AP557" s="380">
        <f t="array" aca="true" ref="AP557">INDEX(KM_PCT,MATCH($A557,'Knowledge - Percentages'!$B:$B,0),'Data - Knowledge'!AP$8)/100</f>
        <v>0.013999999999999999</v>
      </c>
      <c r="AQ557" s="380">
        <f t="array" aca="true" ref="AQ557">INDEX(KM_PCT,MATCH($A557,'Knowledge - Percentages'!$B:$B,0),'Data - Knowledge'!AQ$8)/100</f>
        <v>0.015</v>
      </c>
      <c r="AR557" s="380">
        <f t="array" aca="true" ref="AR557">INDEX(KM_PCT,MATCH($A557,'Knowledge - Percentages'!$B:$B,0),'Data - Knowledge'!AR$8)/100</f>
        <v>0.013999999999999999</v>
      </c>
      <c r="AS557" s="380">
        <f t="array" aca="true" ref="AS557">INDEX(KM_PCT,MATCH($A557,'Knowledge - Percentages'!$B:$B,0),'Data - Knowledge'!AS$8)/100</f>
        <v>0.013999999999999999</v>
      </c>
      <c r="AT557" s="380">
        <f t="array" aca="true" ref="AT557">INDEX(KM_PCT,MATCH($A557,'Knowledge - Percentages'!$B:$B,0),'Data - Knowledge'!AT$8)/100</f>
        <v>0.013999999999999999</v>
      </c>
      <c r="AU557" s="380">
        <f t="array" aca="true" ref="AU557">INDEX(KM_PCT,MATCH($A557,'Knowledge - Percentages'!$B:$B,0),'Data - Knowledge'!AU$8)/100</f>
        <v>0.017</v>
      </c>
      <c r="AV557" s="380">
        <f t="array" aca="true" ref="AV557">INDEX(KM_PCT,MATCH($A557,'Knowledge - Percentages'!$B:$B,0),'Data - Knowledge'!AV$8)/100</f>
        <v>0.018000000000000002</v>
      </c>
      <c r="AW557" s="380">
        <f t="array" aca="true" ref="AW557">INDEX(KM_PCT,MATCH($A557,'Knowledge - Percentages'!$B:$B,0),'Data - Knowledge'!AW$8)/100</f>
        <v>0.017</v>
      </c>
      <c r="AX557" s="380">
        <f t="array" aca="true" ref="AX557">INDEX(KM_PCT,MATCH($A557,'Knowledge - Percentages'!$B:$B,0),'Data - Knowledge'!AX$8)/100</f>
        <v>0.013999999999999999</v>
      </c>
      <c r="AY557" s="380">
        <f t="array" aca="true" ref="AY557">INDEX(KM_PCT,MATCH($A557,'Knowledge - Percentages'!$B:$B,0),'Data - Knowledge'!AY$8)/100</f>
        <v>0.016</v>
      </c>
      <c r="AZ557" s="380">
        <f t="array" aca="true" ref="AZ557">INDEX(KM_PCT,MATCH($A557,'Knowledge - Percentages'!$B:$B,0),'Data - Knowledge'!AZ$8)/100</f>
        <v>0.015</v>
      </c>
      <c r="BA557" s="380">
        <f t="array" aca="true" ref="BA557">INDEX(KM_PCT,MATCH($A557,'Knowledge - Percentages'!$B:$B,0),'Data - Knowledge'!BA$8)/100</f>
        <v>0.016</v>
      </c>
      <c r="BB557" s="380">
        <f t="array" aca="true" ref="BB557">INDEX(KM_PCT,MATCH($A557,'Knowledge - Percentages'!$B:$B,0),'Data - Knowledge'!BB$8)/100</f>
        <v>0.018000000000000002</v>
      </c>
      <c r="BC557" s="380">
        <f t="array" aca="true" ref="BC557">INDEX(KM_PCT,MATCH($A557,'Knowledge - Percentages'!$B:$B,0),'Data - Knowledge'!BC$8)/100</f>
        <v>0.024</v>
      </c>
      <c r="BD557" s="380">
        <f t="array" aca="true" ref="BD557">INDEX(KM_PCT,MATCH($A557,'Knowledge - Percentages'!$B:$B,0),'Data - Knowledge'!BD$8)/100</f>
        <v>0.026000000000000002</v>
      </c>
      <c r="BE557" s="380">
        <f t="array" aca="true" ref="BE557">INDEX(KM_PCT,MATCH($A557,'Knowledge - Percentages'!$B:$B,0),'Data - Knowledge'!BE$8)/100</f>
        <v>0.018000000000000002</v>
      </c>
      <c r="BF557" s="380">
        <f t="array" aca="true" ref="BF557">INDEX(KM_PCT,MATCH($A557,'Knowledge - Percentages'!$B:$B,0),'Data - Knowledge'!BF$8)/100</f>
        <v>0.02</v>
      </c>
      <c r="BG557" s="380">
        <f t="array" aca="true" ref="BG557">INDEX(KM_PCT,MATCH($A557,'Knowledge - Percentages'!$B:$B,0),'Data - Knowledge'!BG$8)/100</f>
        <v>0.016</v>
      </c>
      <c r="BH557" s="380">
        <f t="array" aca="true" ref="BH557">INDEX(KM_PCT,MATCH($A557,'Knowledge - Percentages'!$B:$B,0),'Data - Knowledge'!BH$8)/100</f>
        <v>0.015</v>
      </c>
      <c r="BI557" s="380">
        <f t="array" aca="true" ref="BI557">INDEX(KM_PCT,MATCH($A557,'Knowledge - Percentages'!$B:$B,0),'Data - Knowledge'!BI$8)/100</f>
        <v>0.015</v>
      </c>
      <c r="BJ557" s="380">
        <f t="array" aca="true" ref="BJ557">INDEX(KM_PCT,MATCH($A557,'Knowledge - Percentages'!$B:$B,0),'Data - Knowledge'!BJ$8)/100</f>
        <v>0.013000000000000001</v>
      </c>
      <c r="BK557" s="380">
        <f t="array" aca="true" ref="BK557">INDEX(KM_PCT,MATCH($A557,'Knowledge - Percentages'!$B:$B,0),'Data - Knowledge'!BK$8)/100</f>
        <v>0.013999999999999999</v>
      </c>
      <c r="BL557" s="380">
        <f t="array" aca="true" ref="BL557">INDEX(KM_PCT,MATCH($A557,'Knowledge - Percentages'!$B:$B,0),'Data - Knowledge'!BL$8)/100</f>
        <v>0.013999999999999999</v>
      </c>
      <c r="BM557" s="380">
        <f t="array" aca="true" ref="BM557">INDEX(KM_PCT,MATCH($A557,'Knowledge - Percentages'!$B:$B,0),'Data - Knowledge'!BM$8)/100</f>
        <v>0.013000000000000001</v>
      </c>
      <c r="BN557" s="380">
        <f t="array" aca="true" ref="BN557">INDEX(KM_PCT,MATCH($A557,'Knowledge - Percentages'!$B:$B,0),'Data - Knowledge'!BN$8)/100</f>
        <v>0.013000000000000001</v>
      </c>
      <c r="BO557" s="380">
        <f t="array" aca="true" ref="BO557">INDEX(KM_PCT,MATCH($A557,'Knowledge - Percentages'!$B:$B,0),'Data - Knowledge'!BO$8)/100</f>
        <v>0.013000000000000001</v>
      </c>
      <c r="BP557" s="380">
        <f t="array" aca="true" ref="BP557">INDEX(KM_PCT,MATCH($A557,'Knowledge - Percentages'!$B:$B,0),'Data - Knowledge'!BP$8)/100</f>
        <v>0.015</v>
      </c>
      <c r="BQ557" s="380">
        <f t="array" aca="true" ref="BQ557">INDEX(KM_PCT,MATCH($A557,'Knowledge - Percentages'!$B:$B,0),'Data - Knowledge'!BQ$8)/100</f>
        <v>0.017</v>
      </c>
    </row>
    <row r="558" spans="1:69">
      <c r="A558" t="s">
        <v>1636</v>
      </c>
      <c r="B558" t="s">
        <v>180</v>
      </c>
      <c r="C558" t="s">
        <v>1624</v>
      </c>
      <c r="D558" t="s">
        <v>1637</v>
      </c>
      <c r="E558" s="373">
        <f>SUMPRODUCT($K$2:$BQ$2,$K558:$BQ558)/$J$2</f>
        <v>0.0101780303030303</v>
      </c>
      <c r="F558" s="379">
        <f>SUMPRODUCT($K$2:$BQ$2,$K558:$BQ558)</f>
        <v>2.6869999999999994</v>
      </c>
      <c r="G558" s="373">
        <f>SUMPRODUCT($K$3:$BQ$3,$K558:$BQ558)/$J$3</f>
        <v>0.031308316221765921</v>
      </c>
      <c r="H558" s="379">
        <f>SUMPRODUCT($K$3:$BQ$3,$K558:$BQ558)</f>
        <v>304.94300000000004</v>
      </c>
      <c r="I558" s="373">
        <f>CORREL($K$4:$BQ$4,$K558:$BQ558)</f>
        <v>-0.40437478895787571</v>
      </c>
      <c r="J558" s="379">
        <f>$E558/$G558*100</f>
        <v>32.509031245680369</v>
      </c>
      <c r="K558" s="380">
        <f t="array" aca="true" ref="K558">INDEX(KM_PCT,MATCH($A558,'Knowledge - Percentages'!$B:$B,0),'Data - Knowledge'!K$8)/100</f>
        <v>0.10400000000000001</v>
      </c>
      <c r="L558" s="380">
        <f t="array" aca="true" ref="L558">INDEX(KM_PCT,MATCH($A558,'Knowledge - Percentages'!$B:$B,0),'Data - Knowledge'!L$8)/100</f>
        <v>0.067</v>
      </c>
      <c r="M558" s="380">
        <f t="array" aca="true" ref="M558">INDEX(KM_PCT,MATCH($A558,'Knowledge - Percentages'!$B:$B,0),'Data - Knowledge'!M$8)/100</f>
        <v>0.079</v>
      </c>
      <c r="N558" s="380">
        <f t="array" aca="true" ref="N558">INDEX(KM_PCT,MATCH($A558,'Knowledge - Percentages'!$B:$B,0),'Data - Knowledge'!N$8)/100</f>
        <v>0.047</v>
      </c>
      <c r="O558" s="380">
        <f t="array" aca="true" ref="O558">INDEX(KM_PCT,MATCH($A558,'Knowledge - Percentages'!$B:$B,0),'Data - Knowledge'!O$8)/100</f>
        <v>0.061</v>
      </c>
      <c r="P558" s="380">
        <f t="array" aca="true" ref="P558">INDEX(KM_PCT,MATCH($A558,'Knowledge - Percentages'!$B:$B,0),'Data - Knowledge'!P$8)/100</f>
        <v>0.025</v>
      </c>
      <c r="Q558" s="380">
        <f t="array" aca="true" ref="Q558">INDEX(KM_PCT,MATCH($A558,'Knowledge - Percentages'!$B:$B,0),'Data - Knowledge'!Q$8)/100</f>
        <v>0.054000000000000006</v>
      </c>
      <c r="R558" s="380">
        <f t="array" aca="true" ref="R558">INDEX(KM_PCT,MATCH($A558,'Knowledge - Percentages'!$B:$B,0),'Data - Knowledge'!R$8)/100</f>
        <v>0.044000000000000004</v>
      </c>
      <c r="S558" s="380">
        <f t="array" aca="true" ref="S558">INDEX(KM_PCT,MATCH($A558,'Knowledge - Percentages'!$B:$B,0),'Data - Knowledge'!S$8)/100</f>
        <v>0.046</v>
      </c>
      <c r="T558" s="380">
        <f t="array" aca="true" ref="T558">INDEX(KM_PCT,MATCH($A558,'Knowledge - Percentages'!$B:$B,0),'Data - Knowledge'!T$8)/100</f>
        <v>0.039</v>
      </c>
      <c r="U558" s="380">
        <f t="array" aca="true" ref="U558">INDEX(KM_PCT,MATCH($A558,'Knowledge - Percentages'!$B:$B,0),'Data - Knowledge'!U$8)/100</f>
        <v>0.025</v>
      </c>
      <c r="V558" s="380">
        <f t="array" aca="true" ref="V558">INDEX(KM_PCT,MATCH($A558,'Knowledge - Percentages'!$B:$B,0),'Data - Knowledge'!V$8)/100</f>
        <v>0.028999999999999998</v>
      </c>
      <c r="W558" s="380">
        <f t="array" aca="true" ref="W558">INDEX(KM_PCT,MATCH($A558,'Knowledge - Percentages'!$B:$B,0),'Data - Knowledge'!W$8)/100</f>
        <v>0.034</v>
      </c>
      <c r="X558" s="380">
        <f t="array" aca="true" ref="X558">INDEX(KM_PCT,MATCH($A558,'Knowledge - Percentages'!$B:$B,0),'Data - Knowledge'!X$8)/100</f>
        <v>0.057999999999999996</v>
      </c>
      <c r="Y558" s="380">
        <f t="array" aca="true" ref="Y558">INDEX(KM_PCT,MATCH($A558,'Knowledge - Percentages'!$B:$B,0),'Data - Knowledge'!Y$8)/100</f>
        <v>0.042</v>
      </c>
      <c r="Z558" s="380">
        <f t="array" aca="true" ref="Z558">INDEX(KM_PCT,MATCH($A558,'Knowledge - Percentages'!$B:$B,0),'Data - Knowledge'!Z$8)/100</f>
        <v>0.049</v>
      </c>
      <c r="AA558" s="380">
        <f t="array" aca="true" ref="AA558">INDEX(KM_PCT,MATCH($A558,'Knowledge - Percentages'!$B:$B,0),'Data - Knowledge'!AA$8)/100</f>
        <v>0.025</v>
      </c>
      <c r="AB558" s="380">
        <f t="array" aca="true" ref="AB558">INDEX(KM_PCT,MATCH($A558,'Knowledge - Percentages'!$B:$B,0),'Data - Knowledge'!AB$8)/100</f>
        <v>0.025</v>
      </c>
      <c r="AC558" s="380">
        <f t="array" aca="true" ref="AC558">INDEX(KM_PCT,MATCH($A558,'Knowledge - Percentages'!$B:$B,0),'Data - Knowledge'!AC$8)/100</f>
        <v>0.031</v>
      </c>
      <c r="AD558" s="380">
        <f t="array" aca="true" ref="AD558">INDEX(KM_PCT,MATCH($A558,'Knowledge - Percentages'!$B:$B,0),'Data - Knowledge'!AD$8)/100</f>
        <v>0.028999999999999998</v>
      </c>
      <c r="AE558" s="380">
        <f t="array" aca="true" ref="AE558">INDEX(KM_PCT,MATCH($A558,'Knowledge - Percentages'!$B:$B,0),'Data - Knowledge'!AE$8)/100</f>
        <v>0.057</v>
      </c>
      <c r="AF558" s="380">
        <f t="array" aca="true" ref="AF558">INDEX(KM_PCT,MATCH($A558,'Knowledge - Percentages'!$B:$B,0),'Data - Knowledge'!AF$8)/100</f>
        <v>0.027999999999999997</v>
      </c>
      <c r="AG558" s="380">
        <f t="array" aca="true" ref="AG558">INDEX(KM_PCT,MATCH($A558,'Knowledge - Percentages'!$B:$B,0),'Data - Knowledge'!AG$8)/100</f>
        <v>0.019</v>
      </c>
      <c r="AH558" s="380">
        <f t="array" aca="true" ref="AH558">INDEX(KM_PCT,MATCH($A558,'Knowledge - Percentages'!$B:$B,0),'Data - Knowledge'!AH$8)/100</f>
        <v>0.021</v>
      </c>
      <c r="AI558" s="380">
        <f t="array" aca="true" ref="AI558">INDEX(KM_PCT,MATCH($A558,'Knowledge - Percentages'!$B:$B,0),'Data - Knowledge'!AI$8)/100</f>
        <v>0.033</v>
      </c>
      <c r="AJ558" s="380">
        <f t="array" aca="true" ref="AJ558">INDEX(KM_PCT,MATCH($A558,'Knowledge - Percentages'!$B:$B,0),'Data - Knowledge'!AJ$8)/100</f>
        <v>0.024</v>
      </c>
      <c r="AK558" s="380">
        <f t="array" aca="true" ref="AK558">INDEX(KM_PCT,MATCH($A558,'Knowledge - Percentages'!$B:$B,0),'Data - Knowledge'!AK$8)/100</f>
        <v>0.013000000000000001</v>
      </c>
      <c r="AL558" s="380">
        <f t="array" aca="true" ref="AL558">INDEX(KM_PCT,MATCH($A558,'Knowledge - Percentages'!$B:$B,0),'Data - Knowledge'!AL$8)/100</f>
        <v>0.021</v>
      </c>
      <c r="AM558" s="380">
        <f t="array" aca="true" ref="AM558">INDEX(KM_PCT,MATCH($A558,'Knowledge - Percentages'!$B:$B,0),'Data - Knowledge'!AM$8)/100</f>
        <v>0.018000000000000002</v>
      </c>
      <c r="AN558" s="380">
        <f t="array" aca="true" ref="AN558">INDEX(KM_PCT,MATCH($A558,'Knowledge - Percentages'!$B:$B,0),'Data - Knowledge'!AN$8)/100</f>
        <v>0.017</v>
      </c>
      <c r="AO558" s="380">
        <f t="array" aca="true" ref="AO558">INDEX(KM_PCT,MATCH($A558,'Knowledge - Percentages'!$B:$B,0),'Data - Knowledge'!AO$8)/100</f>
        <v>0.032</v>
      </c>
      <c r="AP558" s="380">
        <f t="array" aca="true" ref="AP558">INDEX(KM_PCT,MATCH($A558,'Knowledge - Percentages'!$B:$B,0),'Data - Knowledge'!AP$8)/100</f>
        <v>0.021</v>
      </c>
      <c r="AQ558" s="380">
        <f t="array" aca="true" ref="AQ558">INDEX(KM_PCT,MATCH($A558,'Knowledge - Percentages'!$B:$B,0),'Data - Knowledge'!AQ$8)/100</f>
        <v>0.015</v>
      </c>
      <c r="AR558" s="380">
        <f t="array" aca="true" ref="AR558">INDEX(KM_PCT,MATCH($A558,'Knowledge - Percentages'!$B:$B,0),'Data - Knowledge'!AR$8)/100</f>
        <v>0.0090000000000000011</v>
      </c>
      <c r="AS558" s="380">
        <f t="array" aca="true" ref="AS558">INDEX(KM_PCT,MATCH($A558,'Knowledge - Percentages'!$B:$B,0),'Data - Knowledge'!AS$8)/100</f>
        <v>0.01</v>
      </c>
      <c r="AT558" s="380">
        <f t="array" aca="true" ref="AT558">INDEX(KM_PCT,MATCH($A558,'Knowledge - Percentages'!$B:$B,0),'Data - Knowledge'!AT$8)/100</f>
        <v>0.018000000000000002</v>
      </c>
      <c r="AU558" s="380">
        <f t="array" aca="true" ref="AU558">INDEX(KM_PCT,MATCH($A558,'Knowledge - Percentages'!$B:$B,0),'Data - Knowledge'!AU$8)/100</f>
        <v>0.017</v>
      </c>
      <c r="AV558" s="380">
        <f t="array" aca="true" ref="AV558">INDEX(KM_PCT,MATCH($A558,'Knowledge - Percentages'!$B:$B,0),'Data - Knowledge'!AV$8)/100</f>
        <v>0.011000000000000001</v>
      </c>
      <c r="AW558" s="380">
        <f t="array" aca="true" ref="AW558">INDEX(KM_PCT,MATCH($A558,'Knowledge - Percentages'!$B:$B,0),'Data - Knowledge'!AW$8)/100</f>
        <v>0.01</v>
      </c>
      <c r="AX558" s="380">
        <f t="array" aca="true" ref="AX558">INDEX(KM_PCT,MATCH($A558,'Knowledge - Percentages'!$B:$B,0),'Data - Knowledge'!AX$8)/100</f>
        <v>0.019</v>
      </c>
      <c r="AY558" s="380">
        <f t="array" aca="true" ref="AY558">INDEX(KM_PCT,MATCH($A558,'Knowledge - Percentages'!$B:$B,0),'Data - Knowledge'!AY$8)/100</f>
        <v>0.013000000000000001</v>
      </c>
      <c r="AZ558" s="380">
        <f t="array" aca="true" ref="AZ558">INDEX(KM_PCT,MATCH($A558,'Knowledge - Percentages'!$B:$B,0),'Data - Knowledge'!AZ$8)/100</f>
        <v>0.011000000000000001</v>
      </c>
      <c r="BA558" s="380">
        <f t="array" aca="true" ref="BA558">INDEX(KM_PCT,MATCH($A558,'Knowledge - Percentages'!$B:$B,0),'Data - Knowledge'!BA$8)/100</f>
        <v>0.0090000000000000011</v>
      </c>
      <c r="BB558" s="380">
        <f t="array" aca="true" ref="BB558">INDEX(KM_PCT,MATCH($A558,'Knowledge - Percentages'!$B:$B,0),'Data - Knowledge'!BB$8)/100</f>
        <v>0.0069999999999999993</v>
      </c>
      <c r="BC558" s="380">
        <f t="array" aca="true" ref="BC558">INDEX(KM_PCT,MATCH($A558,'Knowledge - Percentages'!$B:$B,0),'Data - Knowledge'!BC$8)/100</f>
        <v>0.013000000000000001</v>
      </c>
      <c r="BD558" s="380">
        <f t="array" aca="true" ref="BD558">INDEX(KM_PCT,MATCH($A558,'Knowledge - Percentages'!$B:$B,0),'Data - Knowledge'!BD$8)/100</f>
        <v>0.019</v>
      </c>
      <c r="BE558" s="380">
        <f t="array" aca="true" ref="BE558">INDEX(KM_PCT,MATCH($A558,'Knowledge - Percentages'!$B:$B,0),'Data - Knowledge'!BE$8)/100</f>
        <v>0.0069999999999999993</v>
      </c>
      <c r="BF558" s="380">
        <f t="array" aca="true" ref="BF558">INDEX(KM_PCT,MATCH($A558,'Knowledge - Percentages'!$B:$B,0),'Data - Knowledge'!BF$8)/100</f>
        <v>0.0090000000000000011</v>
      </c>
      <c r="BG558" s="380">
        <f t="array" aca="true" ref="BG558">INDEX(KM_PCT,MATCH($A558,'Knowledge - Percentages'!$B:$B,0),'Data - Knowledge'!BG$8)/100</f>
        <v>0.013999999999999999</v>
      </c>
      <c r="BH558" s="380">
        <f t="array" aca="true" ref="BH558">INDEX(KM_PCT,MATCH($A558,'Knowledge - Percentages'!$B:$B,0),'Data - Knowledge'!BH$8)/100</f>
        <v>0.013000000000000001</v>
      </c>
      <c r="BI558" s="380">
        <f t="array" aca="true" ref="BI558">INDEX(KM_PCT,MATCH($A558,'Knowledge - Percentages'!$B:$B,0),'Data - Knowledge'!BI$8)/100</f>
        <v>0.0090000000000000011</v>
      </c>
      <c r="BJ558" s="380">
        <f t="array" aca="true" ref="BJ558">INDEX(KM_PCT,MATCH($A558,'Knowledge - Percentages'!$B:$B,0),'Data - Knowledge'!BJ$8)/100</f>
        <v>0.006</v>
      </c>
      <c r="BK558" s="380">
        <f t="array" aca="true" ref="BK558">INDEX(KM_PCT,MATCH($A558,'Knowledge - Percentages'!$B:$B,0),'Data - Knowledge'!BK$8)/100</f>
        <v>0.013999999999999999</v>
      </c>
      <c r="BL558" s="380">
        <f t="array" aca="true" ref="BL558">INDEX(KM_PCT,MATCH($A558,'Knowledge - Percentages'!$B:$B,0),'Data - Knowledge'!BL$8)/100</f>
        <v>0.015</v>
      </c>
      <c r="BM558" s="380">
        <f t="array" aca="true" ref="BM558">INDEX(KM_PCT,MATCH($A558,'Knowledge - Percentages'!$B:$B,0),'Data - Knowledge'!BM$8)/100</f>
        <v>0.013999999999999999</v>
      </c>
      <c r="BN558" s="380">
        <f t="array" aca="true" ref="BN558">INDEX(KM_PCT,MATCH($A558,'Knowledge - Percentages'!$B:$B,0),'Data - Knowledge'!BN$8)/100</f>
        <v>0.0069999999999999993</v>
      </c>
      <c r="BO558" s="380">
        <f t="array" aca="true" ref="BO558">INDEX(KM_PCT,MATCH($A558,'Knowledge - Percentages'!$B:$B,0),'Data - Knowledge'!BO$8)/100</f>
        <v>0.0090000000000000011</v>
      </c>
      <c r="BP558" s="380">
        <f t="array" aca="true" ref="BP558">INDEX(KM_PCT,MATCH($A558,'Knowledge - Percentages'!$B:$B,0),'Data - Knowledge'!BP$8)/100</f>
        <v>0.006</v>
      </c>
      <c r="BQ558" s="380">
        <f t="array" aca="true" ref="BQ558">INDEX(KM_PCT,MATCH($A558,'Knowledge - Percentages'!$B:$B,0),'Data - Knowledge'!BQ$8)/100</f>
        <v>0.0069999999999999993</v>
      </c>
    </row>
    <row r="559" spans="1:69">
      <c r="A559" t="s">
        <v>1638</v>
      </c>
      <c r="B559" t="s">
        <v>180</v>
      </c>
      <c r="C559" t="s">
        <v>1624</v>
      </c>
      <c r="D559" t="s">
        <v>1639</v>
      </c>
      <c r="E559" s="373">
        <f>SUMPRODUCT($K$2:$BQ$2,$K559:$BQ559)/$J$2</f>
        <v>0.011056818181818182</v>
      </c>
      <c r="F559" s="379">
        <f>SUMPRODUCT($K$2:$BQ$2,$K559:$BQ559)</f>
        <v>2.919</v>
      </c>
      <c r="G559" s="373">
        <f>SUMPRODUCT($K$3:$BQ$3,$K559:$BQ559)/$J$3</f>
        <v>0.019649075975359351</v>
      </c>
      <c r="H559" s="379">
        <f>SUMPRODUCT($K$3:$BQ$3,$K559:$BQ559)</f>
        <v>191.38200000000006</v>
      </c>
      <c r="I559" s="373">
        <f>CORREL($K$4:$BQ$4,$K559:$BQ559)</f>
        <v>-0.43146882332278641</v>
      </c>
      <c r="J559" s="379">
        <f>$E559/$G559*100</f>
        <v>56.271440935359152</v>
      </c>
      <c r="K559" s="380">
        <f t="array" aca="true" ref="K559">INDEX(KM_PCT,MATCH($A559,'Knowledge - Percentages'!$B:$B,0),'Data - Knowledge'!K$8)/100</f>
        <v>0.043</v>
      </c>
      <c r="L559" s="380">
        <f t="array" aca="true" ref="L559">INDEX(KM_PCT,MATCH($A559,'Knowledge - Percentages'!$B:$B,0),'Data - Knowledge'!L$8)/100</f>
        <v>0.065</v>
      </c>
      <c r="M559" s="380">
        <f t="array" aca="true" ref="M559">INDEX(KM_PCT,MATCH($A559,'Knowledge - Percentages'!$B:$B,0),'Data - Knowledge'!M$8)/100</f>
        <v>0.036000000000000004</v>
      </c>
      <c r="N559" s="380">
        <f t="array" aca="true" ref="N559">INDEX(KM_PCT,MATCH($A559,'Knowledge - Percentages'!$B:$B,0),'Data - Knowledge'!N$8)/100</f>
        <v>0.024</v>
      </c>
      <c r="O559" s="380">
        <f t="array" aca="true" ref="O559">INDEX(KM_PCT,MATCH($A559,'Knowledge - Percentages'!$B:$B,0),'Data - Knowledge'!O$8)/100</f>
        <v>0.025</v>
      </c>
      <c r="P559" s="380">
        <f t="array" aca="true" ref="P559">INDEX(KM_PCT,MATCH($A559,'Knowledge - Percentages'!$B:$B,0),'Data - Knowledge'!P$8)/100</f>
        <v>0.016</v>
      </c>
      <c r="Q559" s="380">
        <f t="array" aca="true" ref="Q559">INDEX(KM_PCT,MATCH($A559,'Knowledge - Percentages'!$B:$B,0),'Data - Knowledge'!Q$8)/100</f>
        <v>0.044000000000000004</v>
      </c>
      <c r="R559" s="380">
        <f t="array" aca="true" ref="R559">INDEX(KM_PCT,MATCH($A559,'Knowledge - Percentages'!$B:$B,0),'Data - Knowledge'!R$8)/100</f>
        <v>0.034</v>
      </c>
      <c r="S559" s="380">
        <f t="array" aca="true" ref="S559">INDEX(KM_PCT,MATCH($A559,'Knowledge - Percentages'!$B:$B,0),'Data - Knowledge'!S$8)/100</f>
        <v>0.023</v>
      </c>
      <c r="T559" s="380">
        <f t="array" aca="true" ref="T559">INDEX(KM_PCT,MATCH($A559,'Knowledge - Percentages'!$B:$B,0),'Data - Knowledge'!T$8)/100</f>
        <v>0.022000000000000002</v>
      </c>
      <c r="U559" s="380">
        <f t="array" aca="true" ref="U559">INDEX(KM_PCT,MATCH($A559,'Knowledge - Percentages'!$B:$B,0),'Data - Knowledge'!U$8)/100</f>
        <v>0.022000000000000002</v>
      </c>
      <c r="V559" s="380">
        <f t="array" aca="true" ref="V559">INDEX(KM_PCT,MATCH($A559,'Knowledge - Percentages'!$B:$B,0),'Data - Knowledge'!V$8)/100</f>
        <v>0.016</v>
      </c>
      <c r="W559" s="380">
        <f t="array" aca="true" ref="W559">INDEX(KM_PCT,MATCH($A559,'Knowledge - Percentages'!$B:$B,0),'Data - Knowledge'!W$8)/100</f>
        <v>0.027999999999999997</v>
      </c>
      <c r="X559" s="380">
        <f t="array" aca="true" ref="X559">INDEX(KM_PCT,MATCH($A559,'Knowledge - Percentages'!$B:$B,0),'Data - Knowledge'!X$8)/100</f>
        <v>0.075</v>
      </c>
      <c r="Y559" s="380">
        <f t="array" aca="true" ref="Y559">INDEX(KM_PCT,MATCH($A559,'Knowledge - Percentages'!$B:$B,0),'Data - Knowledge'!Y$8)/100</f>
        <v>0.06</v>
      </c>
      <c r="Z559" s="380">
        <f t="array" aca="true" ref="Z559">INDEX(KM_PCT,MATCH($A559,'Knowledge - Percentages'!$B:$B,0),'Data - Knowledge'!Z$8)/100</f>
        <v>0.063</v>
      </c>
      <c r="AA559" s="380">
        <f t="array" aca="true" ref="AA559">INDEX(KM_PCT,MATCH($A559,'Knowledge - Percentages'!$B:$B,0),'Data - Knowledge'!AA$8)/100</f>
        <v>0.05</v>
      </c>
      <c r="AB559" s="380">
        <f t="array" aca="true" ref="AB559">INDEX(KM_PCT,MATCH($A559,'Knowledge - Percentages'!$B:$B,0),'Data - Knowledge'!AB$8)/100</f>
        <v>0.019</v>
      </c>
      <c r="AC559" s="380">
        <f t="array" aca="true" ref="AC559">INDEX(KM_PCT,MATCH($A559,'Knowledge - Percentages'!$B:$B,0),'Data - Knowledge'!AC$8)/100</f>
        <v>0.032</v>
      </c>
      <c r="AD559" s="380">
        <f t="array" aca="true" ref="AD559">INDEX(KM_PCT,MATCH($A559,'Knowledge - Percentages'!$B:$B,0),'Data - Knowledge'!AD$8)/100</f>
        <v>0.061</v>
      </c>
      <c r="AE559" s="380">
        <f t="array" aca="true" ref="AE559">INDEX(KM_PCT,MATCH($A559,'Knowledge - Percentages'!$B:$B,0),'Data - Knowledge'!AE$8)/100</f>
        <v>0.018000000000000002</v>
      </c>
      <c r="AF559" s="380">
        <f t="array" aca="true" ref="AF559">INDEX(KM_PCT,MATCH($A559,'Knowledge - Percentages'!$B:$B,0),'Data - Knowledge'!AF$8)/100</f>
        <v>0.013999999999999999</v>
      </c>
      <c r="AG559" s="380">
        <f t="array" aca="true" ref="AG559">INDEX(KM_PCT,MATCH($A559,'Knowledge - Percentages'!$B:$B,0),'Data - Knowledge'!AG$8)/100</f>
        <v>0.013999999999999999</v>
      </c>
      <c r="AH559" s="380">
        <f t="array" aca="true" ref="AH559">INDEX(KM_PCT,MATCH($A559,'Knowledge - Percentages'!$B:$B,0),'Data - Knowledge'!AH$8)/100</f>
        <v>0.013999999999999999</v>
      </c>
      <c r="AI559" s="380">
        <f t="array" aca="true" ref="AI559">INDEX(KM_PCT,MATCH($A559,'Knowledge - Percentages'!$B:$B,0),'Data - Knowledge'!AI$8)/100</f>
        <v>0.03</v>
      </c>
      <c r="AJ559" s="380">
        <f t="array" aca="true" ref="AJ559">INDEX(KM_PCT,MATCH($A559,'Knowledge - Percentages'!$B:$B,0),'Data - Knowledge'!AJ$8)/100</f>
        <v>0.024</v>
      </c>
      <c r="AK559" s="380">
        <f t="array" aca="true" ref="AK559">INDEX(KM_PCT,MATCH($A559,'Knowledge - Percentages'!$B:$B,0),'Data - Knowledge'!AK$8)/100</f>
        <v>0.013000000000000001</v>
      </c>
      <c r="AL559" s="380">
        <f t="array" aca="true" ref="AL559">INDEX(KM_PCT,MATCH($A559,'Knowledge - Percentages'!$B:$B,0),'Data - Knowledge'!AL$8)/100</f>
        <v>0.042</v>
      </c>
      <c r="AM559" s="380">
        <f t="array" aca="true" ref="AM559">INDEX(KM_PCT,MATCH($A559,'Knowledge - Percentages'!$B:$B,0),'Data - Knowledge'!AM$8)/100</f>
        <v>0.016</v>
      </c>
      <c r="AN559" s="380">
        <f t="array" aca="true" ref="AN559">INDEX(KM_PCT,MATCH($A559,'Knowledge - Percentages'!$B:$B,0),'Data - Knowledge'!AN$8)/100</f>
        <v>0.015</v>
      </c>
      <c r="AO559" s="380">
        <f t="array" aca="true" ref="AO559">INDEX(KM_PCT,MATCH($A559,'Knowledge - Percentages'!$B:$B,0),'Data - Knowledge'!AO$8)/100</f>
        <v>0.025</v>
      </c>
      <c r="AP559" s="380">
        <f t="array" aca="true" ref="AP559">INDEX(KM_PCT,MATCH($A559,'Knowledge - Percentages'!$B:$B,0),'Data - Knowledge'!AP$8)/100</f>
        <v>0.032</v>
      </c>
      <c r="AQ559" s="380">
        <f t="array" aca="true" ref="AQ559">INDEX(KM_PCT,MATCH($A559,'Knowledge - Percentages'!$B:$B,0),'Data - Knowledge'!AQ$8)/100</f>
        <v>0.016</v>
      </c>
      <c r="AR559" s="380">
        <f t="array" aca="true" ref="AR559">INDEX(KM_PCT,MATCH($A559,'Knowledge - Percentages'!$B:$B,0),'Data - Knowledge'!AR$8)/100</f>
        <v>0.02</v>
      </c>
      <c r="AS559" s="380">
        <f t="array" aca="true" ref="AS559">INDEX(KM_PCT,MATCH($A559,'Knowledge - Percentages'!$B:$B,0),'Data - Knowledge'!AS$8)/100</f>
        <v>0.031</v>
      </c>
      <c r="AT559" s="380">
        <f t="array" aca="true" ref="AT559">INDEX(KM_PCT,MATCH($A559,'Knowledge - Percentages'!$B:$B,0),'Data - Knowledge'!AT$8)/100</f>
        <v>0.032</v>
      </c>
      <c r="AU559" s="380">
        <f t="array" aca="true" ref="AU559">INDEX(KM_PCT,MATCH($A559,'Knowledge - Percentages'!$B:$B,0),'Data - Knowledge'!AU$8)/100</f>
        <v>0.017</v>
      </c>
      <c r="AV559" s="380">
        <f t="array" aca="true" ref="AV559">INDEX(KM_PCT,MATCH($A559,'Knowledge - Percentages'!$B:$B,0),'Data - Knowledge'!AV$8)/100</f>
        <v>0.013999999999999999</v>
      </c>
      <c r="AW559" s="380">
        <f t="array" aca="true" ref="AW559">INDEX(KM_PCT,MATCH($A559,'Knowledge - Percentages'!$B:$B,0),'Data - Knowledge'!AW$8)/100</f>
        <v>0.016</v>
      </c>
      <c r="AX559" s="380">
        <f t="array" aca="true" ref="AX559">INDEX(KM_PCT,MATCH($A559,'Knowledge - Percentages'!$B:$B,0),'Data - Knowledge'!AX$8)/100</f>
        <v>0.023</v>
      </c>
      <c r="AY559" s="380">
        <f t="array" aca="true" ref="AY559">INDEX(KM_PCT,MATCH($A559,'Knowledge - Percentages'!$B:$B,0),'Data - Knowledge'!AY$8)/100</f>
        <v>0.0090000000000000011</v>
      </c>
      <c r="AZ559" s="380">
        <f t="array" aca="true" ref="AZ559">INDEX(KM_PCT,MATCH($A559,'Knowledge - Percentages'!$B:$B,0),'Data - Knowledge'!AZ$8)/100</f>
        <v>0.012</v>
      </c>
      <c r="BA559" s="380">
        <f t="array" aca="true" ref="BA559">INDEX(KM_PCT,MATCH($A559,'Knowledge - Percentages'!$B:$B,0),'Data - Knowledge'!BA$8)/100</f>
        <v>0.01</v>
      </c>
      <c r="BB559" s="380">
        <f t="array" aca="true" ref="BB559">INDEX(KM_PCT,MATCH($A559,'Knowledge - Percentages'!$B:$B,0),'Data - Knowledge'!BB$8)/100</f>
        <v>0.01</v>
      </c>
      <c r="BC559" s="380">
        <f t="array" aca="true" ref="BC559">INDEX(KM_PCT,MATCH($A559,'Knowledge - Percentages'!$B:$B,0),'Data - Knowledge'!BC$8)/100</f>
        <v>0.008</v>
      </c>
      <c r="BD559" s="380">
        <f t="array" aca="true" ref="BD559">INDEX(KM_PCT,MATCH($A559,'Knowledge - Percentages'!$B:$B,0),'Data - Knowledge'!BD$8)/100</f>
        <v>0.0090000000000000011</v>
      </c>
      <c r="BE559" s="380">
        <f t="array" aca="true" ref="BE559">INDEX(KM_PCT,MATCH($A559,'Knowledge - Percentages'!$B:$B,0),'Data - Knowledge'!BE$8)/100</f>
        <v>0.0069999999999999993</v>
      </c>
      <c r="BF559" s="380">
        <f t="array" aca="true" ref="BF559">INDEX(KM_PCT,MATCH($A559,'Knowledge - Percentages'!$B:$B,0),'Data - Knowledge'!BF$8)/100</f>
        <v>0.0090000000000000011</v>
      </c>
      <c r="BG559" s="380">
        <f t="array" aca="true" ref="BG559">INDEX(KM_PCT,MATCH($A559,'Knowledge - Percentages'!$B:$B,0),'Data - Knowledge'!BG$8)/100</f>
        <v>0.016</v>
      </c>
      <c r="BH559" s="380">
        <f t="array" aca="true" ref="BH559">INDEX(KM_PCT,MATCH($A559,'Knowledge - Percentages'!$B:$B,0),'Data - Knowledge'!BH$8)/100</f>
        <v>0.017</v>
      </c>
      <c r="BI559" s="380">
        <f t="array" aca="true" ref="BI559">INDEX(KM_PCT,MATCH($A559,'Knowledge - Percentages'!$B:$B,0),'Data - Knowledge'!BI$8)/100</f>
        <v>0.016</v>
      </c>
      <c r="BJ559" s="380">
        <f t="array" aca="true" ref="BJ559">INDEX(KM_PCT,MATCH($A559,'Knowledge - Percentages'!$B:$B,0),'Data - Knowledge'!BJ$8)/100</f>
        <v>0.0090000000000000011</v>
      </c>
      <c r="BK559" s="380">
        <f t="array" aca="true" ref="BK559">INDEX(KM_PCT,MATCH($A559,'Knowledge - Percentages'!$B:$B,0),'Data - Knowledge'!BK$8)/100</f>
        <v>0.045</v>
      </c>
      <c r="BL559" s="380">
        <f t="array" aca="true" ref="BL559">INDEX(KM_PCT,MATCH($A559,'Knowledge - Percentages'!$B:$B,0),'Data - Knowledge'!BL$8)/100</f>
        <v>0.037000000000000005</v>
      </c>
      <c r="BM559" s="380">
        <f t="array" aca="true" ref="BM559">INDEX(KM_PCT,MATCH($A559,'Knowledge - Percentages'!$B:$B,0),'Data - Knowledge'!BM$8)/100</f>
        <v>0.028999999999999998</v>
      </c>
      <c r="BN559" s="380">
        <f t="array" aca="true" ref="BN559">INDEX(KM_PCT,MATCH($A559,'Knowledge - Percentages'!$B:$B,0),'Data - Knowledge'!BN$8)/100</f>
        <v>0.006</v>
      </c>
      <c r="BO559" s="380">
        <f t="array" aca="true" ref="BO559">INDEX(KM_PCT,MATCH($A559,'Knowledge - Percentages'!$B:$B,0),'Data - Knowledge'!BO$8)/100</f>
        <v>0.0090000000000000011</v>
      </c>
      <c r="BP559" s="380">
        <f t="array" aca="true" ref="BP559">INDEX(KM_PCT,MATCH($A559,'Knowledge - Percentages'!$B:$B,0),'Data - Knowledge'!BP$8)/100</f>
        <v>0.008</v>
      </c>
      <c r="BQ559" s="380">
        <f t="array" aca="true" ref="BQ559">INDEX(KM_PCT,MATCH($A559,'Knowledge - Percentages'!$B:$B,0),'Data - Knowledge'!BQ$8)/100</f>
        <v>0.01</v>
      </c>
    </row>
    <row r="560" spans="1:69">
      <c r="A560" t="s">
        <v>1640</v>
      </c>
      <c r="B560" t="s">
        <v>180</v>
      </c>
      <c r="C560" t="s">
        <v>1624</v>
      </c>
      <c r="D560" t="s">
        <v>1641</v>
      </c>
      <c r="E560" s="373">
        <f>SUMPRODUCT($K$2:$BQ$2,$K560:$BQ560)/$J$2</f>
        <v>0.01140151515151515</v>
      </c>
      <c r="F560" s="379">
        <f>SUMPRODUCT($K$2:$BQ$2,$K560:$BQ560)</f>
        <v>3.01</v>
      </c>
      <c r="G560" s="373">
        <f>SUMPRODUCT($K$3:$BQ$3,$K560:$BQ560)/$J$3</f>
        <v>0.034309650924024646</v>
      </c>
      <c r="H560" s="379">
        <f>SUMPRODUCT($K$3:$BQ$3,$K560:$BQ560)</f>
        <v>334.17600000000004</v>
      </c>
      <c r="I560" s="373">
        <f>CORREL($K$4:$BQ$4,$K560:$BQ560)</f>
        <v>-0.39868945374864539</v>
      </c>
      <c r="J560" s="379">
        <f>$E560/$G560*100</f>
        <v>33.231218751722906</v>
      </c>
      <c r="K560" s="380">
        <f t="array" aca="true" ref="K560">INDEX(KM_PCT,MATCH($A560,'Knowledge - Percentages'!$B:$B,0),'Data - Knowledge'!K$8)/100</f>
        <v>0.139</v>
      </c>
      <c r="L560" s="380">
        <f t="array" aca="true" ref="L560">INDEX(KM_PCT,MATCH($A560,'Knowledge - Percentages'!$B:$B,0),'Data - Knowledge'!L$8)/100</f>
        <v>0.11800000000000001</v>
      </c>
      <c r="M560" s="380">
        <f t="array" aca="true" ref="M560">INDEX(KM_PCT,MATCH($A560,'Knowledge - Percentages'!$B:$B,0),'Data - Knowledge'!M$8)/100</f>
        <v>0.10400000000000001</v>
      </c>
      <c r="N560" s="380">
        <f t="array" aca="true" ref="N560">INDEX(KM_PCT,MATCH($A560,'Knowledge - Percentages'!$B:$B,0),'Data - Knowledge'!N$8)/100</f>
        <v>0.055</v>
      </c>
      <c r="O560" s="380">
        <f t="array" aca="true" ref="O560">INDEX(KM_PCT,MATCH($A560,'Knowledge - Percentages'!$B:$B,0),'Data - Knowledge'!O$8)/100</f>
        <v>0.06</v>
      </c>
      <c r="P560" s="380">
        <f t="array" aca="true" ref="P560">INDEX(KM_PCT,MATCH($A560,'Knowledge - Percentages'!$B:$B,0),'Data - Knowledge'!P$8)/100</f>
        <v>0.032</v>
      </c>
      <c r="Q560" s="380">
        <f t="array" aca="true" ref="Q560">INDEX(KM_PCT,MATCH($A560,'Knowledge - Percentages'!$B:$B,0),'Data - Knowledge'!Q$8)/100</f>
        <v>0.079</v>
      </c>
      <c r="R560" s="380">
        <f t="array" aca="true" ref="R560">INDEX(KM_PCT,MATCH($A560,'Knowledge - Percentages'!$B:$B,0),'Data - Knowledge'!R$8)/100</f>
        <v>0.057999999999999996</v>
      </c>
      <c r="S560" s="380">
        <f t="array" aca="true" ref="S560">INDEX(KM_PCT,MATCH($A560,'Knowledge - Percentages'!$B:$B,0),'Data - Knowledge'!S$8)/100</f>
        <v>0.061</v>
      </c>
      <c r="T560" s="380">
        <f t="array" aca="true" ref="T560">INDEX(KM_PCT,MATCH($A560,'Knowledge - Percentages'!$B:$B,0),'Data - Knowledge'!T$8)/100</f>
        <v>0.042</v>
      </c>
      <c r="U560" s="380">
        <f t="array" aca="true" ref="U560">INDEX(KM_PCT,MATCH($A560,'Knowledge - Percentages'!$B:$B,0),'Data - Knowledge'!U$8)/100</f>
        <v>0.027999999999999997</v>
      </c>
      <c r="V560" s="380">
        <f t="array" aca="true" ref="V560">INDEX(KM_PCT,MATCH($A560,'Knowledge - Percentages'!$B:$B,0),'Data - Knowledge'!V$8)/100</f>
        <v>0.03</v>
      </c>
      <c r="W560" s="380">
        <f t="array" aca="true" ref="W560">INDEX(KM_PCT,MATCH($A560,'Knowledge - Percentages'!$B:$B,0),'Data - Knowledge'!W$8)/100</f>
        <v>0.040999999999999995</v>
      </c>
      <c r="X560" s="380">
        <f t="array" aca="true" ref="X560">INDEX(KM_PCT,MATCH($A560,'Knowledge - Percentages'!$B:$B,0),'Data - Knowledge'!X$8)/100</f>
        <v>0.096</v>
      </c>
      <c r="Y560" s="380">
        <f t="array" aca="true" ref="Y560">INDEX(KM_PCT,MATCH($A560,'Knowledge - Percentages'!$B:$B,0),'Data - Knowledge'!Y$8)/100</f>
        <v>0.069</v>
      </c>
      <c r="Z560" s="380">
        <f t="array" aca="true" ref="Z560">INDEX(KM_PCT,MATCH($A560,'Knowledge - Percentages'!$B:$B,0),'Data - Knowledge'!Z$8)/100</f>
        <v>0.102</v>
      </c>
      <c r="AA560" s="380">
        <f t="array" aca="true" ref="AA560">INDEX(KM_PCT,MATCH($A560,'Knowledge - Percentages'!$B:$B,0),'Data - Knowledge'!AA$8)/100</f>
        <v>0.055</v>
      </c>
      <c r="AB560" s="380">
        <f t="array" aca="true" ref="AB560">INDEX(KM_PCT,MATCH($A560,'Knowledge - Percentages'!$B:$B,0),'Data - Knowledge'!AB$8)/100</f>
        <v>0.033</v>
      </c>
      <c r="AC560" s="380">
        <f t="array" aca="true" ref="AC560">INDEX(KM_PCT,MATCH($A560,'Knowledge - Percentages'!$B:$B,0),'Data - Knowledge'!AC$8)/100</f>
        <v>0.042</v>
      </c>
      <c r="AD560" s="380">
        <f t="array" aca="true" ref="AD560">INDEX(KM_PCT,MATCH($A560,'Knowledge - Percentages'!$B:$B,0),'Data - Knowledge'!AD$8)/100</f>
        <v>0.05</v>
      </c>
      <c r="AE560" s="380">
        <f t="array" aca="true" ref="AE560">INDEX(KM_PCT,MATCH($A560,'Knowledge - Percentages'!$B:$B,0),'Data - Knowledge'!AE$8)/100</f>
        <v>0.033</v>
      </c>
      <c r="AF560" s="380">
        <f t="array" aca="true" ref="AF560">INDEX(KM_PCT,MATCH($A560,'Knowledge - Percentages'!$B:$B,0),'Data - Knowledge'!AF$8)/100</f>
        <v>0.025</v>
      </c>
      <c r="AG560" s="380">
        <f t="array" aca="true" ref="AG560">INDEX(KM_PCT,MATCH($A560,'Knowledge - Percentages'!$B:$B,0),'Data - Knowledge'!AG$8)/100</f>
        <v>0.019</v>
      </c>
      <c r="AH560" s="380">
        <f t="array" aca="true" ref="AH560">INDEX(KM_PCT,MATCH($A560,'Knowledge - Percentages'!$B:$B,0),'Data - Knowledge'!AH$8)/100</f>
        <v>0.023</v>
      </c>
      <c r="AI560" s="380">
        <f t="array" aca="true" ref="AI560">INDEX(KM_PCT,MATCH($A560,'Knowledge - Percentages'!$B:$B,0),'Data - Knowledge'!AI$8)/100</f>
        <v>0.039</v>
      </c>
      <c r="AJ560" s="380">
        <f t="array" aca="true" ref="AJ560">INDEX(KM_PCT,MATCH($A560,'Knowledge - Percentages'!$B:$B,0),'Data - Knowledge'!AJ$8)/100</f>
        <v>0.028999999999999998</v>
      </c>
      <c r="AK560" s="380">
        <f t="array" aca="true" ref="AK560">INDEX(KM_PCT,MATCH($A560,'Knowledge - Percentages'!$B:$B,0),'Data - Knowledge'!AK$8)/100</f>
        <v>0.013000000000000001</v>
      </c>
      <c r="AL560" s="380">
        <f t="array" aca="true" ref="AL560">INDEX(KM_PCT,MATCH($A560,'Knowledge - Percentages'!$B:$B,0),'Data - Knowledge'!AL$8)/100</f>
        <v>0.03</v>
      </c>
      <c r="AM560" s="380">
        <f t="array" aca="true" ref="AM560">INDEX(KM_PCT,MATCH($A560,'Knowledge - Percentages'!$B:$B,0),'Data - Knowledge'!AM$8)/100</f>
        <v>0.021</v>
      </c>
      <c r="AN560" s="380">
        <f t="array" aca="true" ref="AN560">INDEX(KM_PCT,MATCH($A560,'Knowledge - Percentages'!$B:$B,0),'Data - Knowledge'!AN$8)/100</f>
        <v>0.018000000000000002</v>
      </c>
      <c r="AO560" s="380">
        <f t="array" aca="true" ref="AO560">INDEX(KM_PCT,MATCH($A560,'Knowledge - Percentages'!$B:$B,0),'Data - Knowledge'!AO$8)/100</f>
        <v>0.034</v>
      </c>
      <c r="AP560" s="380">
        <f t="array" aca="true" ref="AP560">INDEX(KM_PCT,MATCH($A560,'Knowledge - Percentages'!$B:$B,0),'Data - Knowledge'!AP$8)/100</f>
        <v>0.028999999999999998</v>
      </c>
      <c r="AQ560" s="380">
        <f t="array" aca="true" ref="AQ560">INDEX(KM_PCT,MATCH($A560,'Knowledge - Percentages'!$B:$B,0),'Data - Knowledge'!AQ$8)/100</f>
        <v>0.018000000000000002</v>
      </c>
      <c r="AR560" s="380">
        <f t="array" aca="true" ref="AR560">INDEX(KM_PCT,MATCH($A560,'Knowledge - Percentages'!$B:$B,0),'Data - Knowledge'!AR$8)/100</f>
        <v>0.016</v>
      </c>
      <c r="AS560" s="380">
        <f t="array" aca="true" ref="AS560">INDEX(KM_PCT,MATCH($A560,'Knowledge - Percentages'!$B:$B,0),'Data - Knowledge'!AS$8)/100</f>
        <v>0.021</v>
      </c>
      <c r="AT560" s="380">
        <f t="array" aca="true" ref="AT560">INDEX(KM_PCT,MATCH($A560,'Knowledge - Percentages'!$B:$B,0),'Data - Knowledge'!AT$8)/100</f>
        <v>0.026000000000000002</v>
      </c>
      <c r="AU560" s="380">
        <f t="array" aca="true" ref="AU560">INDEX(KM_PCT,MATCH($A560,'Knowledge - Percentages'!$B:$B,0),'Data - Knowledge'!AU$8)/100</f>
        <v>0.021</v>
      </c>
      <c r="AV560" s="380">
        <f t="array" aca="true" ref="AV560">INDEX(KM_PCT,MATCH($A560,'Knowledge - Percentages'!$B:$B,0),'Data - Knowledge'!AV$8)/100</f>
        <v>0.013000000000000001</v>
      </c>
      <c r="AW560" s="380">
        <f t="array" aca="true" ref="AW560">INDEX(KM_PCT,MATCH($A560,'Knowledge - Percentages'!$B:$B,0),'Data - Knowledge'!AW$8)/100</f>
        <v>0.012</v>
      </c>
      <c r="AX560" s="380">
        <f t="array" aca="true" ref="AX560">INDEX(KM_PCT,MATCH($A560,'Knowledge - Percentages'!$B:$B,0),'Data - Knowledge'!AX$8)/100</f>
        <v>0.024</v>
      </c>
      <c r="AY560" s="380">
        <f t="array" aca="true" ref="AY560">INDEX(KM_PCT,MATCH($A560,'Knowledge - Percentages'!$B:$B,0),'Data - Knowledge'!AY$8)/100</f>
        <v>0.013999999999999999</v>
      </c>
      <c r="AZ560" s="380">
        <f t="array" aca="true" ref="AZ560">INDEX(KM_PCT,MATCH($A560,'Knowledge - Percentages'!$B:$B,0),'Data - Knowledge'!AZ$8)/100</f>
        <v>0.013999999999999999</v>
      </c>
      <c r="BA560" s="380">
        <f t="array" aca="true" ref="BA560">INDEX(KM_PCT,MATCH($A560,'Knowledge - Percentages'!$B:$B,0),'Data - Knowledge'!BA$8)/100</f>
        <v>0.0090000000000000011</v>
      </c>
      <c r="BB560" s="380">
        <f t="array" aca="true" ref="BB560">INDEX(KM_PCT,MATCH($A560,'Knowledge - Percentages'!$B:$B,0),'Data - Knowledge'!BB$8)/100</f>
        <v>0.008</v>
      </c>
      <c r="BC560" s="380">
        <f t="array" aca="true" ref="BC560">INDEX(KM_PCT,MATCH($A560,'Knowledge - Percentages'!$B:$B,0),'Data - Knowledge'!BC$8)/100</f>
        <v>0.013999999999999999</v>
      </c>
      <c r="BD560" s="380">
        <f t="array" aca="true" ref="BD560">INDEX(KM_PCT,MATCH($A560,'Knowledge - Percentages'!$B:$B,0),'Data - Knowledge'!BD$8)/100</f>
        <v>0.021</v>
      </c>
      <c r="BE560" s="380">
        <f t="array" aca="true" ref="BE560">INDEX(KM_PCT,MATCH($A560,'Knowledge - Percentages'!$B:$B,0),'Data - Knowledge'!BE$8)/100</f>
        <v>0.008</v>
      </c>
      <c r="BF560" s="380">
        <f t="array" aca="true" ref="BF560">INDEX(KM_PCT,MATCH($A560,'Knowledge - Percentages'!$B:$B,0),'Data - Knowledge'!BF$8)/100</f>
        <v>0.01</v>
      </c>
      <c r="BG560" s="380">
        <f t="array" aca="true" ref="BG560">INDEX(KM_PCT,MATCH($A560,'Knowledge - Percentages'!$B:$B,0),'Data - Knowledge'!BG$8)/100</f>
        <v>0.017</v>
      </c>
      <c r="BH560" s="380">
        <f t="array" aca="true" ref="BH560">INDEX(KM_PCT,MATCH($A560,'Knowledge - Percentages'!$B:$B,0),'Data - Knowledge'!BH$8)/100</f>
        <v>0.016</v>
      </c>
      <c r="BI560" s="380">
        <f t="array" aca="true" ref="BI560">INDEX(KM_PCT,MATCH($A560,'Knowledge - Percentages'!$B:$B,0),'Data - Knowledge'!BI$8)/100</f>
        <v>0.01</v>
      </c>
      <c r="BJ560" s="380">
        <f t="array" aca="true" ref="BJ560">INDEX(KM_PCT,MATCH($A560,'Knowledge - Percentages'!$B:$B,0),'Data - Knowledge'!BJ$8)/100</f>
        <v>0.0069999999999999993</v>
      </c>
      <c r="BK560" s="380">
        <f t="array" aca="true" ref="BK560">INDEX(KM_PCT,MATCH($A560,'Knowledge - Percentages'!$B:$B,0),'Data - Knowledge'!BK$8)/100</f>
        <v>0.023</v>
      </c>
      <c r="BL560" s="380">
        <f t="array" aca="true" ref="BL560">INDEX(KM_PCT,MATCH($A560,'Knowledge - Percentages'!$B:$B,0),'Data - Knowledge'!BL$8)/100</f>
        <v>0.026000000000000002</v>
      </c>
      <c r="BM560" s="380">
        <f t="array" aca="true" ref="BM560">INDEX(KM_PCT,MATCH($A560,'Knowledge - Percentages'!$B:$B,0),'Data - Knowledge'!BM$8)/100</f>
        <v>0.023</v>
      </c>
      <c r="BN560" s="380">
        <f t="array" aca="true" ref="BN560">INDEX(KM_PCT,MATCH($A560,'Knowledge - Percentages'!$B:$B,0),'Data - Knowledge'!BN$8)/100</f>
        <v>0.0069999999999999993</v>
      </c>
      <c r="BO560" s="380">
        <f t="array" aca="true" ref="BO560">INDEX(KM_PCT,MATCH($A560,'Knowledge - Percentages'!$B:$B,0),'Data - Knowledge'!BO$8)/100</f>
        <v>0.011000000000000001</v>
      </c>
      <c r="BP560" s="380">
        <f t="array" aca="true" ref="BP560">INDEX(KM_PCT,MATCH($A560,'Knowledge - Percentages'!$B:$B,0),'Data - Knowledge'!BP$8)/100</f>
        <v>0.0069999999999999993</v>
      </c>
      <c r="BQ560" s="380">
        <f t="array" aca="true" ref="BQ560">INDEX(KM_PCT,MATCH($A560,'Knowledge - Percentages'!$B:$B,0),'Data - Knowledge'!BQ$8)/100</f>
        <v>0.0090000000000000011</v>
      </c>
    </row>
    <row r="561" spans="1:69">
      <c r="A561" t="s">
        <v>1642</v>
      </c>
      <c r="B561" t="s">
        <v>180</v>
      </c>
      <c r="C561" t="s">
        <v>1643</v>
      </c>
      <c r="D561" t="s">
        <v>1644</v>
      </c>
      <c r="E561" s="373">
        <f>SUMPRODUCT($K$2:$BQ$2,$K561:$BQ561)/$J$2</f>
        <v>0.058303030303030308</v>
      </c>
      <c r="F561" s="379">
        <f>SUMPRODUCT($K$2:$BQ$2,$K561:$BQ561)</f>
        <v>15.392000000000001</v>
      </c>
      <c r="G561" s="373">
        <f>SUMPRODUCT($K$3:$BQ$3,$K561:$BQ561)/$J$3</f>
        <v>0.043113141683778222</v>
      </c>
      <c r="H561" s="379">
        <f>SUMPRODUCT($K$3:$BQ$3,$K561:$BQ561)</f>
        <v>419.92199999999991</v>
      </c>
      <c r="I561" s="373">
        <f>CORREL($K$4:$BQ$4,$K561:$BQ561)</f>
        <v>0.45667485723423651</v>
      </c>
      <c r="J561" s="379">
        <f>$E561/$G561*100</f>
        <v>135.23261823660474</v>
      </c>
      <c r="K561" s="380">
        <f t="array" aca="true" ref="K561">INDEX(KM_PCT,MATCH($A561,'Knowledge - Percentages'!$B:$B,0),'Data - Knowledge'!K$8)/100</f>
        <v>0.034</v>
      </c>
      <c r="L561" s="380">
        <f t="array" aca="true" ref="L561">INDEX(KM_PCT,MATCH($A561,'Knowledge - Percentages'!$B:$B,0),'Data - Knowledge'!L$8)/100</f>
        <v>0.034</v>
      </c>
      <c r="M561" s="380">
        <f t="array" aca="true" ref="M561">INDEX(KM_PCT,MATCH($A561,'Knowledge - Percentages'!$B:$B,0),'Data - Knowledge'!M$8)/100</f>
        <v>0.034</v>
      </c>
      <c r="N561" s="380">
        <f t="array" aca="true" ref="N561">INDEX(KM_PCT,MATCH($A561,'Knowledge - Percentages'!$B:$B,0),'Data - Knowledge'!N$8)/100</f>
        <v>0.034</v>
      </c>
      <c r="O561" s="380">
        <f t="array" aca="true" ref="O561">INDEX(KM_PCT,MATCH($A561,'Knowledge - Percentages'!$B:$B,0),'Data - Knowledge'!O$8)/100</f>
        <v>0.034</v>
      </c>
      <c r="P561" s="380">
        <f t="array" aca="true" ref="P561">INDEX(KM_PCT,MATCH($A561,'Knowledge - Percentages'!$B:$B,0),'Data - Knowledge'!P$8)/100</f>
        <v>0.036000000000000004</v>
      </c>
      <c r="Q561" s="380">
        <f t="array" aca="true" ref="Q561">INDEX(KM_PCT,MATCH($A561,'Knowledge - Percentages'!$B:$B,0),'Data - Knowledge'!Q$8)/100</f>
        <v>0.027999999999999997</v>
      </c>
      <c r="R561" s="380">
        <f t="array" aca="true" ref="R561">INDEX(KM_PCT,MATCH($A561,'Knowledge - Percentages'!$B:$B,0),'Data - Knowledge'!R$8)/100</f>
        <v>0.028999999999999998</v>
      </c>
      <c r="S561" s="380">
        <f t="array" aca="true" ref="S561">INDEX(KM_PCT,MATCH($A561,'Knowledge - Percentages'!$B:$B,0),'Data - Knowledge'!S$8)/100</f>
        <v>0.034</v>
      </c>
      <c r="T561" s="380">
        <f t="array" aca="true" ref="T561">INDEX(KM_PCT,MATCH($A561,'Knowledge - Percentages'!$B:$B,0),'Data - Knowledge'!T$8)/100</f>
        <v>0.033</v>
      </c>
      <c r="U561" s="380">
        <f t="array" aca="true" ref="U561">INDEX(KM_PCT,MATCH($A561,'Knowledge - Percentages'!$B:$B,0),'Data - Knowledge'!U$8)/100</f>
        <v>0.034</v>
      </c>
      <c r="V561" s="380">
        <f t="array" aca="true" ref="V561">INDEX(KM_PCT,MATCH($A561,'Knowledge - Percentages'!$B:$B,0),'Data - Knowledge'!V$8)/100</f>
        <v>0.037000000000000005</v>
      </c>
      <c r="W561" s="380">
        <f t="array" aca="true" ref="W561">INDEX(KM_PCT,MATCH($A561,'Knowledge - Percentages'!$B:$B,0),'Data - Knowledge'!W$8)/100</f>
        <v>0.033</v>
      </c>
      <c r="X561" s="380">
        <f t="array" aca="true" ref="X561">INDEX(KM_PCT,MATCH($A561,'Knowledge - Percentages'!$B:$B,0),'Data - Knowledge'!X$8)/100</f>
        <v>0.013000000000000001</v>
      </c>
      <c r="Y561" s="380">
        <f t="array" aca="true" ref="Y561">INDEX(KM_PCT,MATCH($A561,'Knowledge - Percentages'!$B:$B,0),'Data - Knowledge'!Y$8)/100</f>
        <v>0.013000000000000001</v>
      </c>
      <c r="Z561" s="380">
        <f t="array" aca="true" ref="Z561">INDEX(KM_PCT,MATCH($A561,'Knowledge - Percentages'!$B:$B,0),'Data - Knowledge'!Z$8)/100</f>
        <v>0.013000000000000001</v>
      </c>
      <c r="AA561" s="380">
        <f t="array" aca="true" ref="AA561">INDEX(KM_PCT,MATCH($A561,'Knowledge - Percentages'!$B:$B,0),'Data - Knowledge'!AA$8)/100</f>
        <v>0.013000000000000001</v>
      </c>
      <c r="AB561" s="380">
        <f t="array" aca="true" ref="AB561">INDEX(KM_PCT,MATCH($A561,'Knowledge - Percentages'!$B:$B,0),'Data - Knowledge'!AB$8)/100</f>
        <v>0.026000000000000002</v>
      </c>
      <c r="AC561" s="380">
        <f t="array" aca="true" ref="AC561">INDEX(KM_PCT,MATCH($A561,'Knowledge - Percentages'!$B:$B,0),'Data - Knowledge'!AC$8)/100</f>
        <v>0.024</v>
      </c>
      <c r="AD561" s="380">
        <f t="array" aca="true" ref="AD561">INDEX(KM_PCT,MATCH($A561,'Knowledge - Percentages'!$B:$B,0),'Data - Knowledge'!AD$8)/100</f>
        <v>0.024</v>
      </c>
      <c r="AE561" s="380">
        <f t="array" aca="true" ref="AE561">INDEX(KM_PCT,MATCH($A561,'Knowledge - Percentages'!$B:$B,0),'Data - Knowledge'!AE$8)/100</f>
        <v>0.045</v>
      </c>
      <c r="AF561" s="380">
        <f t="array" aca="true" ref="AF561">INDEX(KM_PCT,MATCH($A561,'Knowledge - Percentages'!$B:$B,0),'Data - Knowledge'!AF$8)/100</f>
        <v>0.035</v>
      </c>
      <c r="AG561" s="380">
        <f t="array" aca="true" ref="AG561">INDEX(KM_PCT,MATCH($A561,'Knowledge - Percentages'!$B:$B,0),'Data - Knowledge'!AG$8)/100</f>
        <v>0.045</v>
      </c>
      <c r="AH561" s="380">
        <f t="array" aca="true" ref="AH561">INDEX(KM_PCT,MATCH($A561,'Knowledge - Percentages'!$B:$B,0),'Data - Knowledge'!AH$8)/100</f>
        <v>0.043</v>
      </c>
      <c r="AI561" s="380">
        <f t="array" aca="true" ref="AI561">INDEX(KM_PCT,MATCH($A561,'Knowledge - Percentages'!$B:$B,0),'Data - Knowledge'!AI$8)/100</f>
        <v>0.043</v>
      </c>
      <c r="AJ561" s="380">
        <f t="array" aca="true" ref="AJ561">INDEX(KM_PCT,MATCH($A561,'Knowledge - Percentages'!$B:$B,0),'Data - Knowledge'!AJ$8)/100</f>
        <v>0.043</v>
      </c>
      <c r="AK561" s="380">
        <f t="array" aca="true" ref="AK561">INDEX(KM_PCT,MATCH($A561,'Knowledge - Percentages'!$B:$B,0),'Data - Knowledge'!AK$8)/100</f>
        <v>0.071</v>
      </c>
      <c r="AL561" s="380">
        <f t="array" aca="true" ref="AL561">INDEX(KM_PCT,MATCH($A561,'Knowledge - Percentages'!$B:$B,0),'Data - Knowledge'!AL$8)/100</f>
        <v>0.053</v>
      </c>
      <c r="AM561" s="380">
        <f t="array" aca="true" ref="AM561">INDEX(KM_PCT,MATCH($A561,'Knowledge - Percentages'!$B:$B,0),'Data - Knowledge'!AM$8)/100</f>
        <v>0.05</v>
      </c>
      <c r="AN561" s="380">
        <f t="array" aca="true" ref="AN561">INDEX(KM_PCT,MATCH($A561,'Knowledge - Percentages'!$B:$B,0),'Data - Knowledge'!AN$8)/100</f>
        <v>0.059000000000000004</v>
      </c>
      <c r="AO561" s="380">
        <f t="array" aca="true" ref="AO561">INDEX(KM_PCT,MATCH($A561,'Knowledge - Percentages'!$B:$B,0),'Data - Knowledge'!AO$8)/100</f>
        <v>0.036000000000000004</v>
      </c>
      <c r="AP561" s="380">
        <f t="array" aca="true" ref="AP561">INDEX(KM_PCT,MATCH($A561,'Knowledge - Percentages'!$B:$B,0),'Data - Knowledge'!AP$8)/100</f>
        <v>0.043</v>
      </c>
      <c r="AQ561" s="380">
        <f t="array" aca="true" ref="AQ561">INDEX(KM_PCT,MATCH($A561,'Knowledge - Percentages'!$B:$B,0),'Data - Knowledge'!AQ$8)/100</f>
        <v>0.045</v>
      </c>
      <c r="AR561" s="380">
        <f t="array" aca="true" ref="AR561">INDEX(KM_PCT,MATCH($A561,'Knowledge - Percentages'!$B:$B,0),'Data - Knowledge'!AR$8)/100</f>
        <v>0.023</v>
      </c>
      <c r="AS561" s="380">
        <f t="array" aca="true" ref="AS561">INDEX(KM_PCT,MATCH($A561,'Knowledge - Percentages'!$B:$B,0),'Data - Knowledge'!AS$8)/100</f>
        <v>0.025</v>
      </c>
      <c r="AT561" s="380">
        <f t="array" aca="true" ref="AT561">INDEX(KM_PCT,MATCH($A561,'Knowledge - Percentages'!$B:$B,0),'Data - Knowledge'!AT$8)/100</f>
        <v>0.025</v>
      </c>
      <c r="AU561" s="380">
        <f t="array" aca="true" ref="AU561">INDEX(KM_PCT,MATCH($A561,'Knowledge - Percentages'!$B:$B,0),'Data - Knowledge'!AU$8)/100</f>
        <v>0.053</v>
      </c>
      <c r="AV561" s="380">
        <f t="array" aca="true" ref="AV561">INDEX(KM_PCT,MATCH($A561,'Knowledge - Percentages'!$B:$B,0),'Data - Knowledge'!AV$8)/100</f>
        <v>0.053</v>
      </c>
      <c r="AW561" s="380">
        <f t="array" aca="true" ref="AW561">INDEX(KM_PCT,MATCH($A561,'Knowledge - Percentages'!$B:$B,0),'Data - Knowledge'!AW$8)/100</f>
        <v>0.053</v>
      </c>
      <c r="AX561" s="380">
        <f t="array" aca="true" ref="AX561">INDEX(KM_PCT,MATCH($A561,'Knowledge - Percentages'!$B:$B,0),'Data - Knowledge'!AX$8)/100</f>
        <v>0.035</v>
      </c>
      <c r="AY561" s="380">
        <f t="array" aca="true" ref="AY561">INDEX(KM_PCT,MATCH($A561,'Knowledge - Percentages'!$B:$B,0),'Data - Knowledge'!AY$8)/100</f>
        <v>0.059000000000000004</v>
      </c>
      <c r="AZ561" s="380">
        <f t="array" aca="true" ref="AZ561">INDEX(KM_PCT,MATCH($A561,'Knowledge - Percentages'!$B:$B,0),'Data - Knowledge'!AZ$8)/100</f>
        <v>0.086</v>
      </c>
      <c r="BA561" s="380">
        <f t="array" aca="true" ref="BA561">INDEX(KM_PCT,MATCH($A561,'Knowledge - Percentages'!$B:$B,0),'Data - Knowledge'!BA$8)/100</f>
        <v>0.064</v>
      </c>
      <c r="BB561" s="380">
        <f t="array" aca="true" ref="BB561">INDEX(KM_PCT,MATCH($A561,'Knowledge - Percentages'!$B:$B,0),'Data - Knowledge'!BB$8)/100</f>
        <v>0.064</v>
      </c>
      <c r="BC561" s="380">
        <f t="array" aca="true" ref="BC561">INDEX(KM_PCT,MATCH($A561,'Knowledge - Percentages'!$B:$B,0),'Data - Knowledge'!BC$8)/100</f>
        <v>0.071</v>
      </c>
      <c r="BD561" s="380">
        <f t="array" aca="true" ref="BD561">INDEX(KM_PCT,MATCH($A561,'Knowledge - Percentages'!$B:$B,0),'Data - Knowledge'!BD$8)/100</f>
        <v>0.083</v>
      </c>
      <c r="BE561" s="380">
        <f t="array" aca="true" ref="BE561">INDEX(KM_PCT,MATCH($A561,'Knowledge - Percentages'!$B:$B,0),'Data - Knowledge'!BE$8)/100</f>
        <v>0.076</v>
      </c>
      <c r="BF561" s="380">
        <f t="array" aca="true" ref="BF561">INDEX(KM_PCT,MATCH($A561,'Knowledge - Percentages'!$B:$B,0),'Data - Knowledge'!BF$8)/100</f>
        <v>0.071</v>
      </c>
      <c r="BG561" s="380">
        <f t="array" aca="true" ref="BG561">INDEX(KM_PCT,MATCH($A561,'Knowledge - Percentages'!$B:$B,0),'Data - Knowledge'!BG$8)/100</f>
        <v>0.038</v>
      </c>
      <c r="BH561" s="380">
        <f t="array" aca="true" ref="BH561">INDEX(KM_PCT,MATCH($A561,'Knowledge - Percentages'!$B:$B,0),'Data - Knowledge'!BH$8)/100</f>
        <v>0.044000000000000004</v>
      </c>
      <c r="BI561" s="380">
        <f t="array" aca="true" ref="BI561">INDEX(KM_PCT,MATCH($A561,'Knowledge - Percentages'!$B:$B,0),'Data - Knowledge'!BI$8)/100</f>
        <v>0.044000000000000004</v>
      </c>
      <c r="BJ561" s="380">
        <f t="array" aca="true" ref="BJ561">INDEX(KM_PCT,MATCH($A561,'Knowledge - Percentages'!$B:$B,0),'Data - Knowledge'!BJ$8)/100</f>
        <v>0.066</v>
      </c>
      <c r="BK561" s="380">
        <f t="array" aca="true" ref="BK561">INDEX(KM_PCT,MATCH($A561,'Knowledge - Percentages'!$B:$B,0),'Data - Knowledge'!BK$8)/100</f>
        <v>0.046</v>
      </c>
      <c r="BL561" s="380">
        <f t="array" aca="true" ref="BL561">INDEX(KM_PCT,MATCH($A561,'Knowledge - Percentages'!$B:$B,0),'Data - Knowledge'!BL$8)/100</f>
        <v>0.053</v>
      </c>
      <c r="BM561" s="380">
        <f t="array" aca="true" ref="BM561">INDEX(KM_PCT,MATCH($A561,'Knowledge - Percentages'!$B:$B,0),'Data - Knowledge'!BM$8)/100</f>
        <v>0.06</v>
      </c>
      <c r="BN561" s="380">
        <f t="array" aca="true" ref="BN561">INDEX(KM_PCT,MATCH($A561,'Knowledge - Percentages'!$B:$B,0),'Data - Knowledge'!BN$8)/100</f>
        <v>0.054000000000000006</v>
      </c>
      <c r="BO561" s="380">
        <f t="array" aca="true" ref="BO561">INDEX(KM_PCT,MATCH($A561,'Knowledge - Percentages'!$B:$B,0),'Data - Knowledge'!BO$8)/100</f>
        <v>0.044000000000000004</v>
      </c>
      <c r="BP561" s="380">
        <f t="array" aca="true" ref="BP561">INDEX(KM_PCT,MATCH($A561,'Knowledge - Percentages'!$B:$B,0),'Data - Knowledge'!BP$8)/100</f>
        <v>0.044000000000000004</v>
      </c>
      <c r="BQ561" s="380">
        <f t="array" aca="true" ref="BQ561">INDEX(KM_PCT,MATCH($A561,'Knowledge - Percentages'!$B:$B,0),'Data - Knowledge'!BQ$8)/100</f>
        <v>0.044000000000000004</v>
      </c>
    </row>
    <row r="562" spans="1:69">
      <c r="A562" t="s">
        <v>1645</v>
      </c>
      <c r="B562" t="s">
        <v>180</v>
      </c>
      <c r="C562" t="s">
        <v>1643</v>
      </c>
      <c r="D562" t="s">
        <v>1646</v>
      </c>
      <c r="E562" s="373">
        <f>SUMPRODUCT($K$2:$BQ$2,$K562:$BQ562)/$J$2</f>
        <v>0.02279924242424242</v>
      </c>
      <c r="F562" s="379">
        <f>SUMPRODUCT($K$2:$BQ$2,$K562:$BQ562)</f>
        <v>6.0189999999999992</v>
      </c>
      <c r="G562" s="373">
        <f>SUMPRODUCT($K$3:$BQ$3,$K562:$BQ562)/$J$3</f>
        <v>0.018040554414784395</v>
      </c>
      <c r="H562" s="379">
        <f>SUMPRODUCT($K$3:$BQ$3,$K562:$BQ562)</f>
        <v>175.715</v>
      </c>
      <c r="I562" s="373">
        <f>CORREL($K$4:$BQ$4,$K562:$BQ562)</f>
        <v>0.41976252089081179</v>
      </c>
      <c r="J562" s="379">
        <f>$E562/$G562*100</f>
        <v>126.37772598362187</v>
      </c>
      <c r="K562" s="380">
        <f t="array" aca="true" ref="K562">INDEX(KM_PCT,MATCH($A562,'Knowledge - Percentages'!$B:$B,0),'Data - Knowledge'!K$8)/100</f>
        <v>0.015</v>
      </c>
      <c r="L562" s="380">
        <f t="array" aca="true" ref="L562">INDEX(KM_PCT,MATCH($A562,'Knowledge - Percentages'!$B:$B,0),'Data - Knowledge'!L$8)/100</f>
        <v>0.015</v>
      </c>
      <c r="M562" s="380">
        <f t="array" aca="true" ref="M562">INDEX(KM_PCT,MATCH($A562,'Knowledge - Percentages'!$B:$B,0),'Data - Knowledge'!M$8)/100</f>
        <v>0.015</v>
      </c>
      <c r="N562" s="380">
        <f t="array" aca="true" ref="N562">INDEX(KM_PCT,MATCH($A562,'Knowledge - Percentages'!$B:$B,0),'Data - Knowledge'!N$8)/100</f>
        <v>0.019</v>
      </c>
      <c r="O562" s="380">
        <f t="array" aca="true" ref="O562">INDEX(KM_PCT,MATCH($A562,'Knowledge - Percentages'!$B:$B,0),'Data - Knowledge'!O$8)/100</f>
        <v>0.012</v>
      </c>
      <c r="P562" s="380">
        <f t="array" aca="true" ref="P562">INDEX(KM_PCT,MATCH($A562,'Knowledge - Percentages'!$B:$B,0),'Data - Knowledge'!P$8)/100</f>
        <v>0.02</v>
      </c>
      <c r="Q562" s="380">
        <f t="array" aca="true" ref="Q562">INDEX(KM_PCT,MATCH($A562,'Knowledge - Percentages'!$B:$B,0),'Data - Knowledge'!Q$8)/100</f>
        <v>0.018000000000000002</v>
      </c>
      <c r="R562" s="380">
        <f t="array" aca="true" ref="R562">INDEX(KM_PCT,MATCH($A562,'Knowledge - Percentages'!$B:$B,0),'Data - Knowledge'!R$8)/100</f>
        <v>0.019</v>
      </c>
      <c r="S562" s="380">
        <f t="array" aca="true" ref="S562">INDEX(KM_PCT,MATCH($A562,'Knowledge - Percentages'!$B:$B,0),'Data - Knowledge'!S$8)/100</f>
        <v>0.019</v>
      </c>
      <c r="T562" s="380">
        <f t="array" aca="true" ref="T562">INDEX(KM_PCT,MATCH($A562,'Knowledge - Percentages'!$B:$B,0),'Data - Knowledge'!T$8)/100</f>
        <v>0.013000000000000001</v>
      </c>
      <c r="U562" s="380">
        <f t="array" aca="true" ref="U562">INDEX(KM_PCT,MATCH($A562,'Knowledge - Percentages'!$B:$B,0),'Data - Knowledge'!U$8)/100</f>
        <v>0.019</v>
      </c>
      <c r="V562" s="380">
        <f t="array" aca="true" ref="V562">INDEX(KM_PCT,MATCH($A562,'Knowledge - Percentages'!$B:$B,0),'Data - Knowledge'!V$8)/100</f>
        <v>0.019</v>
      </c>
      <c r="W562" s="380">
        <f t="array" aca="true" ref="W562">INDEX(KM_PCT,MATCH($A562,'Knowledge - Percentages'!$B:$B,0),'Data - Knowledge'!W$8)/100</f>
        <v>0.019</v>
      </c>
      <c r="X562" s="380">
        <f t="array" aca="true" ref="X562">INDEX(KM_PCT,MATCH($A562,'Knowledge - Percentages'!$B:$B,0),'Data - Knowledge'!X$8)/100</f>
        <v>0.013000000000000001</v>
      </c>
      <c r="Y562" s="380">
        <f t="array" aca="true" ref="Y562">INDEX(KM_PCT,MATCH($A562,'Knowledge - Percentages'!$B:$B,0),'Data - Knowledge'!Y$8)/100</f>
        <v>0.013000000000000001</v>
      </c>
      <c r="Z562" s="380">
        <f t="array" aca="true" ref="Z562">INDEX(KM_PCT,MATCH($A562,'Knowledge - Percentages'!$B:$B,0),'Data - Knowledge'!Z$8)/100</f>
        <v>0.013000000000000001</v>
      </c>
      <c r="AA562" s="380">
        <f t="array" aca="true" ref="AA562">INDEX(KM_PCT,MATCH($A562,'Knowledge - Percentages'!$B:$B,0),'Data - Knowledge'!AA$8)/100</f>
        <v>0.013000000000000001</v>
      </c>
      <c r="AB562" s="380">
        <f t="array" aca="true" ref="AB562">INDEX(KM_PCT,MATCH($A562,'Knowledge - Percentages'!$B:$B,0),'Data - Knowledge'!AB$8)/100</f>
        <v>0.013000000000000001</v>
      </c>
      <c r="AC562" s="380">
        <f t="array" aca="true" ref="AC562">INDEX(KM_PCT,MATCH($A562,'Knowledge - Percentages'!$B:$B,0),'Data - Knowledge'!AC$8)/100</f>
        <v>0.013000000000000001</v>
      </c>
      <c r="AD562" s="380">
        <f t="array" aca="true" ref="AD562">INDEX(KM_PCT,MATCH($A562,'Knowledge - Percentages'!$B:$B,0),'Data - Knowledge'!AD$8)/100</f>
        <v>0.013000000000000001</v>
      </c>
      <c r="AE562" s="380">
        <f t="array" aca="true" ref="AE562">INDEX(KM_PCT,MATCH($A562,'Knowledge - Percentages'!$B:$B,0),'Data - Knowledge'!AE$8)/100</f>
        <v>0.016</v>
      </c>
      <c r="AF562" s="380">
        <f t="array" aca="true" ref="AF562">INDEX(KM_PCT,MATCH($A562,'Knowledge - Percentages'!$B:$B,0),'Data - Knowledge'!AF$8)/100</f>
        <v>0.015</v>
      </c>
      <c r="AG562" s="380">
        <f t="array" aca="true" ref="AG562">INDEX(KM_PCT,MATCH($A562,'Knowledge - Percentages'!$B:$B,0),'Data - Knowledge'!AG$8)/100</f>
        <v>0.016</v>
      </c>
      <c r="AH562" s="380">
        <f t="array" aca="true" ref="AH562">INDEX(KM_PCT,MATCH($A562,'Knowledge - Percentages'!$B:$B,0),'Data - Knowledge'!AH$8)/100</f>
        <v>0.019</v>
      </c>
      <c r="AI562" s="380">
        <f t="array" aca="true" ref="AI562">INDEX(KM_PCT,MATCH($A562,'Knowledge - Percentages'!$B:$B,0),'Data - Knowledge'!AI$8)/100</f>
        <v>0.019</v>
      </c>
      <c r="AJ562" s="380">
        <f t="array" aca="true" ref="AJ562">INDEX(KM_PCT,MATCH($A562,'Knowledge - Percentages'!$B:$B,0),'Data - Knowledge'!AJ$8)/100</f>
        <v>0.013999999999999999</v>
      </c>
      <c r="AK562" s="380">
        <f t="array" aca="true" ref="AK562">INDEX(KM_PCT,MATCH($A562,'Knowledge - Percentages'!$B:$B,0),'Data - Knowledge'!AK$8)/100</f>
        <v>0.025</v>
      </c>
      <c r="AL562" s="380">
        <f t="array" aca="true" ref="AL562">INDEX(KM_PCT,MATCH($A562,'Knowledge - Percentages'!$B:$B,0),'Data - Knowledge'!AL$8)/100</f>
        <v>0.025</v>
      </c>
      <c r="AM562" s="380">
        <f t="array" aca="true" ref="AM562">INDEX(KM_PCT,MATCH($A562,'Knowledge - Percentages'!$B:$B,0),'Data - Knowledge'!AM$8)/100</f>
        <v>0.025</v>
      </c>
      <c r="AN562" s="380">
        <f t="array" aca="true" ref="AN562">INDEX(KM_PCT,MATCH($A562,'Knowledge - Percentages'!$B:$B,0),'Data - Knowledge'!AN$8)/100</f>
        <v>0.024</v>
      </c>
      <c r="AO562" s="380">
        <f t="array" aca="true" ref="AO562">INDEX(KM_PCT,MATCH($A562,'Knowledge - Percentages'!$B:$B,0),'Data - Knowledge'!AO$8)/100</f>
        <v>0.022000000000000002</v>
      </c>
      <c r="AP562" s="380">
        <f t="array" aca="true" ref="AP562">INDEX(KM_PCT,MATCH($A562,'Knowledge - Percentages'!$B:$B,0),'Data - Knowledge'!AP$8)/100</f>
        <v>0.018000000000000002</v>
      </c>
      <c r="AQ562" s="380">
        <f t="array" aca="true" ref="AQ562">INDEX(KM_PCT,MATCH($A562,'Knowledge - Percentages'!$B:$B,0),'Data - Knowledge'!AQ$8)/100</f>
        <v>0.013999999999999999</v>
      </c>
      <c r="AR562" s="380">
        <f t="array" aca="true" ref="AR562">INDEX(KM_PCT,MATCH($A562,'Knowledge - Percentages'!$B:$B,0),'Data - Knowledge'!AR$8)/100</f>
        <v>0.0090000000000000011</v>
      </c>
      <c r="AS562" s="380">
        <f t="array" aca="true" ref="AS562">INDEX(KM_PCT,MATCH($A562,'Knowledge - Percentages'!$B:$B,0),'Data - Knowledge'!AS$8)/100</f>
        <v>0.0090000000000000011</v>
      </c>
      <c r="AT562" s="380">
        <f t="array" aca="true" ref="AT562">INDEX(KM_PCT,MATCH($A562,'Knowledge - Percentages'!$B:$B,0),'Data - Knowledge'!AT$8)/100</f>
        <v>0.0090000000000000011</v>
      </c>
      <c r="AU562" s="380">
        <f t="array" aca="true" ref="AU562">INDEX(KM_PCT,MATCH($A562,'Knowledge - Percentages'!$B:$B,0),'Data - Knowledge'!AU$8)/100</f>
        <v>0.025</v>
      </c>
      <c r="AV562" s="380">
        <f t="array" aca="true" ref="AV562">INDEX(KM_PCT,MATCH($A562,'Knowledge - Percentages'!$B:$B,0),'Data - Knowledge'!AV$8)/100</f>
        <v>0.025</v>
      </c>
      <c r="AW562" s="380">
        <f t="array" aca="true" ref="AW562">INDEX(KM_PCT,MATCH($A562,'Knowledge - Percentages'!$B:$B,0),'Data - Knowledge'!AW$8)/100</f>
        <v>0.035</v>
      </c>
      <c r="AX562" s="380">
        <f t="array" aca="true" ref="AX562">INDEX(KM_PCT,MATCH($A562,'Knowledge - Percentages'!$B:$B,0),'Data - Knowledge'!AX$8)/100</f>
        <v>0.025</v>
      </c>
      <c r="AY562" s="380">
        <f t="array" aca="true" ref="AY562">INDEX(KM_PCT,MATCH($A562,'Knowledge - Percentages'!$B:$B,0),'Data - Knowledge'!AY$8)/100</f>
        <v>0.022000000000000002</v>
      </c>
      <c r="AZ562" s="380">
        <f t="array" aca="true" ref="AZ562">INDEX(KM_PCT,MATCH($A562,'Knowledge - Percentages'!$B:$B,0),'Data - Knowledge'!AZ$8)/100</f>
        <v>0.022000000000000002</v>
      </c>
      <c r="BA562" s="380">
        <f t="array" aca="true" ref="BA562">INDEX(KM_PCT,MATCH($A562,'Knowledge - Percentages'!$B:$B,0),'Data - Knowledge'!BA$8)/100</f>
        <v>0.022000000000000002</v>
      </c>
      <c r="BB562" s="380">
        <f t="array" aca="true" ref="BB562">INDEX(KM_PCT,MATCH($A562,'Knowledge - Percentages'!$B:$B,0),'Data - Knowledge'!BB$8)/100</f>
        <v>0.028999999999999998</v>
      </c>
      <c r="BC562" s="380">
        <f t="array" aca="true" ref="BC562">INDEX(KM_PCT,MATCH($A562,'Knowledge - Percentages'!$B:$B,0),'Data - Knowledge'!BC$8)/100</f>
        <v>0.022000000000000002</v>
      </c>
      <c r="BD562" s="380">
        <f t="array" aca="true" ref="BD562">INDEX(KM_PCT,MATCH($A562,'Knowledge - Percentages'!$B:$B,0),'Data - Knowledge'!BD$8)/100</f>
        <v>0.022000000000000002</v>
      </c>
      <c r="BE562" s="380">
        <f t="array" aca="true" ref="BE562">INDEX(KM_PCT,MATCH($A562,'Knowledge - Percentages'!$B:$B,0),'Data - Knowledge'!BE$8)/100</f>
        <v>0.022000000000000002</v>
      </c>
      <c r="BF562" s="380">
        <f t="array" aca="true" ref="BF562">INDEX(KM_PCT,MATCH($A562,'Knowledge - Percentages'!$B:$B,0),'Data - Knowledge'!BF$8)/100</f>
        <v>0.022000000000000002</v>
      </c>
      <c r="BG562" s="380">
        <f t="array" aca="true" ref="BG562">INDEX(KM_PCT,MATCH($A562,'Knowledge - Percentages'!$B:$B,0),'Data - Knowledge'!BG$8)/100</f>
        <v>0.021</v>
      </c>
      <c r="BH562" s="380">
        <f t="array" aca="true" ref="BH562">INDEX(KM_PCT,MATCH($A562,'Knowledge - Percentages'!$B:$B,0),'Data - Knowledge'!BH$8)/100</f>
        <v>0.02</v>
      </c>
      <c r="BI562" s="380">
        <f t="array" aca="true" ref="BI562">INDEX(KM_PCT,MATCH($A562,'Knowledge - Percentages'!$B:$B,0),'Data - Knowledge'!BI$8)/100</f>
        <v>0.02</v>
      </c>
      <c r="BJ562" s="380">
        <f t="array" aca="true" ref="BJ562">INDEX(KM_PCT,MATCH($A562,'Knowledge - Percentages'!$B:$B,0),'Data - Knowledge'!BJ$8)/100</f>
        <v>0.024</v>
      </c>
      <c r="BK562" s="380">
        <f t="array" aca="true" ref="BK562">INDEX(KM_PCT,MATCH($A562,'Knowledge - Percentages'!$B:$B,0),'Data - Knowledge'!BK$8)/100</f>
        <v>0.02</v>
      </c>
      <c r="BL562" s="380">
        <f t="array" aca="true" ref="BL562">INDEX(KM_PCT,MATCH($A562,'Knowledge - Percentages'!$B:$B,0),'Data - Knowledge'!BL$8)/100</f>
        <v>0.02</v>
      </c>
      <c r="BM562" s="380">
        <f t="array" aca="true" ref="BM562">INDEX(KM_PCT,MATCH($A562,'Knowledge - Percentages'!$B:$B,0),'Data - Knowledge'!BM$8)/100</f>
        <v>0.02</v>
      </c>
      <c r="BN562" s="380">
        <f t="array" aca="true" ref="BN562">INDEX(KM_PCT,MATCH($A562,'Knowledge - Percentages'!$B:$B,0),'Data - Knowledge'!BN$8)/100</f>
        <v>0.016</v>
      </c>
      <c r="BO562" s="380">
        <f t="array" aca="true" ref="BO562">INDEX(KM_PCT,MATCH($A562,'Knowledge - Percentages'!$B:$B,0),'Data - Knowledge'!BO$8)/100</f>
        <v>0.012</v>
      </c>
      <c r="BP562" s="380">
        <f t="array" aca="true" ref="BP562">INDEX(KM_PCT,MATCH($A562,'Knowledge - Percentages'!$B:$B,0),'Data - Knowledge'!BP$8)/100</f>
        <v>0.021</v>
      </c>
      <c r="BQ562" s="380">
        <f t="array" aca="true" ref="BQ562">INDEX(KM_PCT,MATCH($A562,'Knowledge - Percentages'!$B:$B,0),'Data - Knowledge'!BQ$8)/100</f>
        <v>0.02</v>
      </c>
    </row>
    <row r="563" spans="1:69">
      <c r="A563" t="s">
        <v>1647</v>
      </c>
      <c r="B563" t="s">
        <v>180</v>
      </c>
      <c r="C563" t="s">
        <v>1643</v>
      </c>
      <c r="D563" t="s">
        <v>1648</v>
      </c>
      <c r="E563" s="373">
        <f>SUMPRODUCT($K$2:$BQ$2,$K563:$BQ563)/$J$2</f>
        <v>0.0067992424242424238</v>
      </c>
      <c r="F563" s="379">
        <f>SUMPRODUCT($K$2:$BQ$2,$K563:$BQ563)</f>
        <v>1.795</v>
      </c>
      <c r="G563" s="373">
        <f>SUMPRODUCT($K$3:$BQ$3,$K563:$BQ563)/$J$3</f>
        <v>0.0055102669404517458</v>
      </c>
      <c r="H563" s="379">
        <f>SUMPRODUCT($K$3:$BQ$3,$K563:$BQ563)</f>
        <v>53.67</v>
      </c>
      <c r="I563" s="373">
        <f>CORREL($K$4:$BQ$4,$K563:$BQ563)</f>
        <v>0.1710966167475951</v>
      </c>
      <c r="J563" s="379">
        <f>$E563/$G563*100</f>
        <v>123.39225118710864</v>
      </c>
      <c r="K563" s="380">
        <f t="array" aca="true" ref="K563">INDEX(KM_PCT,MATCH($A563,'Knowledge - Percentages'!$B:$B,0),'Data - Knowledge'!K$8)/100</f>
        <v>0.005</v>
      </c>
      <c r="L563" s="380">
        <f t="array" aca="true" ref="L563">INDEX(KM_PCT,MATCH($A563,'Knowledge - Percentages'!$B:$B,0),'Data - Knowledge'!L$8)/100</f>
        <v>0.005</v>
      </c>
      <c r="M563" s="380">
        <f t="array" aca="true" ref="M563">INDEX(KM_PCT,MATCH($A563,'Knowledge - Percentages'!$B:$B,0),'Data - Knowledge'!M$8)/100</f>
        <v>0.005</v>
      </c>
      <c r="N563" s="380">
        <f t="array" aca="true" ref="N563">INDEX(KM_PCT,MATCH($A563,'Knowledge - Percentages'!$B:$B,0),'Data - Knowledge'!N$8)/100</f>
        <v>0.004</v>
      </c>
      <c r="O563" s="380">
        <f t="array" aca="true" ref="O563">INDEX(KM_PCT,MATCH($A563,'Knowledge - Percentages'!$B:$B,0),'Data - Knowledge'!O$8)/100</f>
        <v>0.004</v>
      </c>
      <c r="P563" s="380">
        <f t="array" aca="true" ref="P563">INDEX(KM_PCT,MATCH($A563,'Knowledge - Percentages'!$B:$B,0),'Data - Knowledge'!P$8)/100</f>
        <v>0.004</v>
      </c>
      <c r="Q563" s="380">
        <f t="array" aca="true" ref="Q563">INDEX(KM_PCT,MATCH($A563,'Knowledge - Percentages'!$B:$B,0),'Data - Knowledge'!Q$8)/100</f>
        <v>0.004</v>
      </c>
      <c r="R563" s="380">
        <f t="array" aca="true" ref="R563">INDEX(KM_PCT,MATCH($A563,'Knowledge - Percentages'!$B:$B,0),'Data - Knowledge'!R$8)/100</f>
        <v>0.004</v>
      </c>
      <c r="S563" s="380">
        <f t="array" aca="true" ref="S563">INDEX(KM_PCT,MATCH($A563,'Knowledge - Percentages'!$B:$B,0),'Data - Knowledge'!S$8)/100</f>
        <v>0.004</v>
      </c>
      <c r="T563" s="380">
        <f t="array" aca="true" ref="T563">INDEX(KM_PCT,MATCH($A563,'Knowledge - Percentages'!$B:$B,0),'Data - Knowledge'!T$8)/100</f>
        <v>0.005</v>
      </c>
      <c r="U563" s="380">
        <f t="array" aca="true" ref="U563">INDEX(KM_PCT,MATCH($A563,'Knowledge - Percentages'!$B:$B,0),'Data - Knowledge'!U$8)/100</f>
        <v>0.005</v>
      </c>
      <c r="V563" s="380">
        <f t="array" aca="true" ref="V563">INDEX(KM_PCT,MATCH($A563,'Knowledge - Percentages'!$B:$B,0),'Data - Knowledge'!V$8)/100</f>
        <v>0.005</v>
      </c>
      <c r="W563" s="380">
        <f t="array" aca="true" ref="W563">INDEX(KM_PCT,MATCH($A563,'Knowledge - Percentages'!$B:$B,0),'Data - Knowledge'!W$8)/100</f>
        <v>0.005</v>
      </c>
      <c r="X563" s="380">
        <f t="array" aca="true" ref="X563">INDEX(KM_PCT,MATCH($A563,'Knowledge - Percentages'!$B:$B,0),'Data - Knowledge'!X$8)/100</f>
        <v>0.004</v>
      </c>
      <c r="Y563" s="380">
        <f t="array" aca="true" ref="Y563">INDEX(KM_PCT,MATCH($A563,'Knowledge - Percentages'!$B:$B,0),'Data - Knowledge'!Y$8)/100</f>
        <v>0.004</v>
      </c>
      <c r="Z563" s="380">
        <f t="array" aca="true" ref="Z563">INDEX(KM_PCT,MATCH($A563,'Knowledge - Percentages'!$B:$B,0),'Data - Knowledge'!Z$8)/100</f>
        <v>0.004</v>
      </c>
      <c r="AA563" s="380">
        <f t="array" aca="true" ref="AA563">INDEX(KM_PCT,MATCH($A563,'Knowledge - Percentages'!$B:$B,0),'Data - Knowledge'!AA$8)/100</f>
        <v>0.004</v>
      </c>
      <c r="AB563" s="380">
        <f t="array" aca="true" ref="AB563">INDEX(KM_PCT,MATCH($A563,'Knowledge - Percentages'!$B:$B,0),'Data - Knowledge'!AB$8)/100</f>
        <v>0.006</v>
      </c>
      <c r="AC563" s="380">
        <f t="array" aca="true" ref="AC563">INDEX(KM_PCT,MATCH($A563,'Knowledge - Percentages'!$B:$B,0),'Data - Knowledge'!AC$8)/100</f>
        <v>0.006</v>
      </c>
      <c r="AD563" s="380">
        <f t="array" aca="true" ref="AD563">INDEX(KM_PCT,MATCH($A563,'Knowledge - Percentages'!$B:$B,0),'Data - Knowledge'!AD$8)/100</f>
        <v>0.0090000000000000011</v>
      </c>
      <c r="AE563" s="380">
        <f t="array" aca="true" ref="AE563">INDEX(KM_PCT,MATCH($A563,'Knowledge - Percentages'!$B:$B,0),'Data - Knowledge'!AE$8)/100</f>
        <v>0.006</v>
      </c>
      <c r="AF563" s="380">
        <f t="array" aca="true" ref="AF563">INDEX(KM_PCT,MATCH($A563,'Knowledge - Percentages'!$B:$B,0),'Data - Knowledge'!AF$8)/100</f>
        <v>0.006</v>
      </c>
      <c r="AG563" s="380">
        <f t="array" aca="true" ref="AG563">INDEX(KM_PCT,MATCH($A563,'Knowledge - Percentages'!$B:$B,0),'Data - Knowledge'!AG$8)/100</f>
        <v>0.006</v>
      </c>
      <c r="AH563" s="380">
        <f t="array" aca="true" ref="AH563">INDEX(KM_PCT,MATCH($A563,'Knowledge - Percentages'!$B:$B,0),'Data - Knowledge'!AH$8)/100</f>
        <v>0.005</v>
      </c>
      <c r="AI563" s="380">
        <f t="array" aca="true" ref="AI563">INDEX(KM_PCT,MATCH($A563,'Knowledge - Percentages'!$B:$B,0),'Data - Knowledge'!AI$8)/100</f>
        <v>0.005</v>
      </c>
      <c r="AJ563" s="380">
        <f t="array" aca="true" ref="AJ563">INDEX(KM_PCT,MATCH($A563,'Knowledge - Percentages'!$B:$B,0),'Data - Knowledge'!AJ$8)/100</f>
        <v>0.004</v>
      </c>
      <c r="AK563" s="380">
        <f t="array" aca="true" ref="AK563">INDEX(KM_PCT,MATCH($A563,'Knowledge - Percentages'!$B:$B,0),'Data - Knowledge'!AK$8)/100</f>
        <v>0.006</v>
      </c>
      <c r="AL563" s="380">
        <f t="array" aca="true" ref="AL563">INDEX(KM_PCT,MATCH($A563,'Knowledge - Percentages'!$B:$B,0),'Data - Knowledge'!AL$8)/100</f>
        <v>0.0090000000000000011</v>
      </c>
      <c r="AM563" s="380">
        <f t="array" aca="true" ref="AM563">INDEX(KM_PCT,MATCH($A563,'Knowledge - Percentages'!$B:$B,0),'Data - Knowledge'!AM$8)/100</f>
        <v>0.006</v>
      </c>
      <c r="AN563" s="380">
        <f t="array" aca="true" ref="AN563">INDEX(KM_PCT,MATCH($A563,'Knowledge - Percentages'!$B:$B,0),'Data - Knowledge'!AN$8)/100</f>
        <v>0.013999999999999999</v>
      </c>
      <c r="AO563" s="380">
        <f t="array" aca="true" ref="AO563">INDEX(KM_PCT,MATCH($A563,'Knowledge - Percentages'!$B:$B,0),'Data - Knowledge'!AO$8)/100</f>
        <v>0.013000000000000001</v>
      </c>
      <c r="AP563" s="380">
        <f t="array" aca="true" ref="AP563">INDEX(KM_PCT,MATCH($A563,'Knowledge - Percentages'!$B:$B,0),'Data - Knowledge'!AP$8)/100</f>
        <v>0.005</v>
      </c>
      <c r="AQ563" s="380">
        <f t="array" aca="true" ref="AQ563">INDEX(KM_PCT,MATCH($A563,'Knowledge - Percentages'!$B:$B,0),'Data - Knowledge'!AQ$8)/100</f>
        <v>0.006</v>
      </c>
      <c r="AR563" s="380">
        <f t="array" aca="true" ref="AR563">INDEX(KM_PCT,MATCH($A563,'Knowledge - Percentages'!$B:$B,0),'Data - Knowledge'!AR$8)/100</f>
        <v>0.005</v>
      </c>
      <c r="AS563" s="380">
        <f t="array" aca="true" ref="AS563">INDEX(KM_PCT,MATCH($A563,'Knowledge - Percentages'!$B:$B,0),'Data - Knowledge'!AS$8)/100</f>
        <v>0.005</v>
      </c>
      <c r="AT563" s="380">
        <f t="array" aca="true" ref="AT563">INDEX(KM_PCT,MATCH($A563,'Knowledge - Percentages'!$B:$B,0),'Data - Knowledge'!AT$8)/100</f>
        <v>0.005</v>
      </c>
      <c r="AU563" s="380">
        <f t="array" aca="true" ref="AU563">INDEX(KM_PCT,MATCH($A563,'Knowledge - Percentages'!$B:$B,0),'Data - Knowledge'!AU$8)/100</f>
        <v>0.006</v>
      </c>
      <c r="AV563" s="380">
        <f t="array" aca="true" ref="AV563">INDEX(KM_PCT,MATCH($A563,'Knowledge - Percentages'!$B:$B,0),'Data - Knowledge'!AV$8)/100</f>
        <v>0.006</v>
      </c>
      <c r="AW563" s="380">
        <f t="array" aca="true" ref="AW563">INDEX(KM_PCT,MATCH($A563,'Knowledge - Percentages'!$B:$B,0),'Data - Knowledge'!AW$8)/100</f>
        <v>0.006</v>
      </c>
      <c r="AX563" s="380">
        <f t="array" aca="true" ref="AX563">INDEX(KM_PCT,MATCH($A563,'Knowledge - Percentages'!$B:$B,0),'Data - Knowledge'!AX$8)/100</f>
        <v>0.006</v>
      </c>
      <c r="AY563" s="380">
        <f t="array" aca="true" ref="AY563">INDEX(KM_PCT,MATCH($A563,'Knowledge - Percentages'!$B:$B,0),'Data - Knowledge'!AY$8)/100</f>
        <v>0.0069999999999999993</v>
      </c>
      <c r="AZ563" s="380">
        <f t="array" aca="true" ref="AZ563">INDEX(KM_PCT,MATCH($A563,'Knowledge - Percentages'!$B:$B,0),'Data - Knowledge'!AZ$8)/100</f>
        <v>0.01</v>
      </c>
      <c r="BA563" s="380">
        <f t="array" aca="true" ref="BA563">INDEX(KM_PCT,MATCH($A563,'Knowledge - Percentages'!$B:$B,0),'Data - Knowledge'!BA$8)/100</f>
        <v>0.0069999999999999993</v>
      </c>
      <c r="BB563" s="380">
        <f t="array" aca="true" ref="BB563">INDEX(KM_PCT,MATCH($A563,'Knowledge - Percentages'!$B:$B,0),'Data - Knowledge'!BB$8)/100</f>
        <v>0.0069999999999999993</v>
      </c>
      <c r="BC563" s="380">
        <f t="array" aca="true" ref="BC563">INDEX(KM_PCT,MATCH($A563,'Knowledge - Percentages'!$B:$B,0),'Data - Knowledge'!BC$8)/100</f>
        <v>0.006</v>
      </c>
      <c r="BD563" s="380">
        <f t="array" aca="true" ref="BD563">INDEX(KM_PCT,MATCH($A563,'Knowledge - Percentages'!$B:$B,0),'Data - Knowledge'!BD$8)/100</f>
        <v>0.006</v>
      </c>
      <c r="BE563" s="380">
        <f t="array" aca="true" ref="BE563">INDEX(KM_PCT,MATCH($A563,'Knowledge - Percentages'!$B:$B,0),'Data - Knowledge'!BE$8)/100</f>
        <v>0.0090000000000000011</v>
      </c>
      <c r="BF563" s="380">
        <f t="array" aca="true" ref="BF563">INDEX(KM_PCT,MATCH($A563,'Knowledge - Percentages'!$B:$B,0),'Data - Knowledge'!BF$8)/100</f>
        <v>0.006</v>
      </c>
      <c r="BG563" s="380">
        <f t="array" aca="true" ref="BG563">INDEX(KM_PCT,MATCH($A563,'Knowledge - Percentages'!$B:$B,0),'Data - Knowledge'!BG$8)/100</f>
        <v>0.006</v>
      </c>
      <c r="BH563" s="380">
        <f t="array" aca="true" ref="BH563">INDEX(KM_PCT,MATCH($A563,'Knowledge - Percentages'!$B:$B,0),'Data - Knowledge'!BH$8)/100</f>
        <v>0.006</v>
      </c>
      <c r="BI563" s="380">
        <f t="array" aca="true" ref="BI563">INDEX(KM_PCT,MATCH($A563,'Knowledge - Percentages'!$B:$B,0),'Data - Knowledge'!BI$8)/100</f>
        <v>0.006</v>
      </c>
      <c r="BJ563" s="380">
        <f t="array" aca="true" ref="BJ563">INDEX(KM_PCT,MATCH($A563,'Knowledge - Percentages'!$B:$B,0),'Data - Knowledge'!BJ$8)/100</f>
        <v>0.006</v>
      </c>
      <c r="BK563" s="380">
        <f t="array" aca="true" ref="BK563">INDEX(KM_PCT,MATCH($A563,'Knowledge - Percentages'!$B:$B,0),'Data - Knowledge'!BK$8)/100</f>
        <v>0.01</v>
      </c>
      <c r="BL563" s="380">
        <f t="array" aca="true" ref="BL563">INDEX(KM_PCT,MATCH($A563,'Knowledge - Percentages'!$B:$B,0),'Data - Knowledge'!BL$8)/100</f>
        <v>0.006</v>
      </c>
      <c r="BM563" s="380">
        <f t="array" aca="true" ref="BM563">INDEX(KM_PCT,MATCH($A563,'Knowledge - Percentages'!$B:$B,0),'Data - Knowledge'!BM$8)/100</f>
        <v>0.006</v>
      </c>
      <c r="BN563" s="380">
        <f t="array" aca="true" ref="BN563">INDEX(KM_PCT,MATCH($A563,'Knowledge - Percentages'!$B:$B,0),'Data - Knowledge'!BN$8)/100</f>
        <v>0.006</v>
      </c>
      <c r="BO563" s="380">
        <f t="array" aca="true" ref="BO563">INDEX(KM_PCT,MATCH($A563,'Knowledge - Percentages'!$B:$B,0),'Data - Knowledge'!BO$8)/100</f>
        <v>0.0069999999999999993</v>
      </c>
      <c r="BP563" s="380">
        <f t="array" aca="true" ref="BP563">INDEX(KM_PCT,MATCH($A563,'Knowledge - Percentages'!$B:$B,0),'Data - Knowledge'!BP$8)/100</f>
        <v>0.006</v>
      </c>
      <c r="BQ563" s="380">
        <f t="array" aca="true" ref="BQ563">INDEX(KM_PCT,MATCH($A563,'Knowledge - Percentages'!$B:$B,0),'Data - Knowledge'!BQ$8)/100</f>
        <v>0.011000000000000001</v>
      </c>
    </row>
    <row r="564" spans="1:69">
      <c r="A564" t="s">
        <v>1649</v>
      </c>
      <c r="B564" t="s">
        <v>180</v>
      </c>
      <c r="C564" t="s">
        <v>1643</v>
      </c>
      <c r="D564" t="s">
        <v>1650</v>
      </c>
      <c r="E564" s="373">
        <f>SUMPRODUCT($K$2:$BQ$2,$K564:$BQ564)/$J$2</f>
        <v>0.035609848484848487</v>
      </c>
      <c r="F564" s="379">
        <f>SUMPRODUCT($K$2:$BQ$2,$K564:$BQ564)</f>
        <v>9.401</v>
      </c>
      <c r="G564" s="373">
        <f>SUMPRODUCT($K$3:$BQ$3,$K564:$BQ564)/$J$3</f>
        <v>0.045023921971252559</v>
      </c>
      <c r="H564" s="379">
        <f>SUMPRODUCT($K$3:$BQ$3,$K564:$BQ564)</f>
        <v>438.5329999999999</v>
      </c>
      <c r="I564" s="373">
        <f>CORREL($K$4:$BQ$4,$K564:$BQ564)</f>
        <v>-0.13425423950061671</v>
      </c>
      <c r="J564" s="379">
        <f>$E564/$G564*100</f>
        <v>79.090951933474642</v>
      </c>
      <c r="K564" s="380">
        <f t="array" aca="true" ref="K564">INDEX(KM_PCT,MATCH($A564,'Knowledge - Percentages'!$B:$B,0),'Data - Knowledge'!K$8)/100</f>
        <v>0.052000000000000005</v>
      </c>
      <c r="L564" s="380">
        <f t="array" aca="true" ref="L564">INDEX(KM_PCT,MATCH($A564,'Knowledge - Percentages'!$B:$B,0),'Data - Knowledge'!L$8)/100</f>
        <v>0.052000000000000005</v>
      </c>
      <c r="M564" s="380">
        <f t="array" aca="true" ref="M564">INDEX(KM_PCT,MATCH($A564,'Knowledge - Percentages'!$B:$B,0),'Data - Knowledge'!M$8)/100</f>
        <v>0.052000000000000005</v>
      </c>
      <c r="N564" s="380">
        <f t="array" aca="true" ref="N564">INDEX(KM_PCT,MATCH($A564,'Knowledge - Percentages'!$B:$B,0),'Data - Knowledge'!N$8)/100</f>
        <v>0.052000000000000005</v>
      </c>
      <c r="O564" s="380">
        <f t="array" aca="true" ref="O564">INDEX(KM_PCT,MATCH($A564,'Knowledge - Percentages'!$B:$B,0),'Data - Knowledge'!O$8)/100</f>
        <v>0.052000000000000005</v>
      </c>
      <c r="P564" s="380">
        <f t="array" aca="true" ref="P564">INDEX(KM_PCT,MATCH($A564,'Knowledge - Percentages'!$B:$B,0),'Data - Knowledge'!P$8)/100</f>
        <v>0.052000000000000005</v>
      </c>
      <c r="Q564" s="380">
        <f t="array" aca="true" ref="Q564">INDEX(KM_PCT,MATCH($A564,'Knowledge - Percentages'!$B:$B,0),'Data - Knowledge'!Q$8)/100</f>
        <v>0.052000000000000005</v>
      </c>
      <c r="R564" s="380">
        <f t="array" aca="true" ref="R564">INDEX(KM_PCT,MATCH($A564,'Knowledge - Percentages'!$B:$B,0),'Data - Knowledge'!R$8)/100</f>
        <v>0.052000000000000005</v>
      </c>
      <c r="S564" s="380">
        <f t="array" aca="true" ref="S564">INDEX(KM_PCT,MATCH($A564,'Knowledge - Percentages'!$B:$B,0),'Data - Knowledge'!S$8)/100</f>
        <v>0.052000000000000005</v>
      </c>
      <c r="T564" s="380">
        <f t="array" aca="true" ref="T564">INDEX(KM_PCT,MATCH($A564,'Knowledge - Percentages'!$B:$B,0),'Data - Knowledge'!T$8)/100</f>
        <v>0.052000000000000005</v>
      </c>
      <c r="U564" s="380">
        <f t="array" aca="true" ref="U564">INDEX(KM_PCT,MATCH($A564,'Knowledge - Percentages'!$B:$B,0),'Data - Knowledge'!U$8)/100</f>
        <v>0.052000000000000005</v>
      </c>
      <c r="V564" s="380">
        <f t="array" aca="true" ref="V564">INDEX(KM_PCT,MATCH($A564,'Knowledge - Percentages'!$B:$B,0),'Data - Knowledge'!V$8)/100</f>
        <v>0.052000000000000005</v>
      </c>
      <c r="W564" s="380">
        <f t="array" aca="true" ref="W564">INDEX(KM_PCT,MATCH($A564,'Knowledge - Percentages'!$B:$B,0),'Data - Knowledge'!W$8)/100</f>
        <v>0.052000000000000005</v>
      </c>
      <c r="X564" s="380">
        <f t="array" aca="true" ref="X564">INDEX(KM_PCT,MATCH($A564,'Knowledge - Percentages'!$B:$B,0),'Data - Knowledge'!X$8)/100</f>
        <v>0.028999999999999998</v>
      </c>
      <c r="Y564" s="380">
        <f t="array" aca="true" ref="Y564">INDEX(KM_PCT,MATCH($A564,'Knowledge - Percentages'!$B:$B,0),'Data - Knowledge'!Y$8)/100</f>
        <v>0.028999999999999998</v>
      </c>
      <c r="Z564" s="380">
        <f t="array" aca="true" ref="Z564">INDEX(KM_PCT,MATCH($A564,'Knowledge - Percentages'!$B:$B,0),'Data - Knowledge'!Z$8)/100</f>
        <v>0.028999999999999998</v>
      </c>
      <c r="AA564" s="380">
        <f t="array" aca="true" ref="AA564">INDEX(KM_PCT,MATCH($A564,'Knowledge - Percentages'!$B:$B,0),'Data - Knowledge'!AA$8)/100</f>
        <v>0.028999999999999998</v>
      </c>
      <c r="AB564" s="380">
        <f t="array" aca="true" ref="AB564">INDEX(KM_PCT,MATCH($A564,'Knowledge - Percentages'!$B:$B,0),'Data - Knowledge'!AB$8)/100</f>
        <v>0.036000000000000004</v>
      </c>
      <c r="AC564" s="380">
        <f t="array" aca="true" ref="AC564">INDEX(KM_PCT,MATCH($A564,'Knowledge - Percentages'!$B:$B,0),'Data - Knowledge'!AC$8)/100</f>
        <v>0.036000000000000004</v>
      </c>
      <c r="AD564" s="380">
        <f t="array" aca="true" ref="AD564">INDEX(KM_PCT,MATCH($A564,'Knowledge - Percentages'!$B:$B,0),'Data - Knowledge'!AD$8)/100</f>
        <v>0.036000000000000004</v>
      </c>
      <c r="AE564" s="380">
        <f t="array" aca="true" ref="AE564">INDEX(KM_PCT,MATCH($A564,'Knowledge - Percentages'!$B:$B,0),'Data - Knowledge'!AE$8)/100</f>
        <v>0.042</v>
      </c>
      <c r="AF564" s="380">
        <f t="array" aca="true" ref="AF564">INDEX(KM_PCT,MATCH($A564,'Knowledge - Percentages'!$B:$B,0),'Data - Knowledge'!AF$8)/100</f>
        <v>0.042</v>
      </c>
      <c r="AG564" s="380">
        <f t="array" aca="true" ref="AG564">INDEX(KM_PCT,MATCH($A564,'Knowledge - Percentages'!$B:$B,0),'Data - Knowledge'!AG$8)/100</f>
        <v>0.042</v>
      </c>
      <c r="AH564" s="380">
        <f t="array" aca="true" ref="AH564">INDEX(KM_PCT,MATCH($A564,'Knowledge - Percentages'!$B:$B,0),'Data - Knowledge'!AH$8)/100</f>
        <v>0.068</v>
      </c>
      <c r="AI564" s="380">
        <f t="array" aca="true" ref="AI564">INDEX(KM_PCT,MATCH($A564,'Knowledge - Percentages'!$B:$B,0),'Data - Knowledge'!AI$8)/100</f>
        <v>0.040999999999999995</v>
      </c>
      <c r="AJ564" s="380">
        <f t="array" aca="true" ref="AJ564">INDEX(KM_PCT,MATCH($A564,'Knowledge - Percentages'!$B:$B,0),'Data - Knowledge'!AJ$8)/100</f>
        <v>0.04</v>
      </c>
      <c r="AK564" s="380">
        <f t="array" aca="true" ref="AK564">INDEX(KM_PCT,MATCH($A564,'Knowledge - Percentages'!$B:$B,0),'Data - Knowledge'!AK$8)/100</f>
        <v>0.043</v>
      </c>
      <c r="AL564" s="380">
        <f t="array" aca="true" ref="AL564">INDEX(KM_PCT,MATCH($A564,'Knowledge - Percentages'!$B:$B,0),'Data - Knowledge'!AL$8)/100</f>
        <v>0.042</v>
      </c>
      <c r="AM564" s="380">
        <f t="array" aca="true" ref="AM564">INDEX(KM_PCT,MATCH($A564,'Knowledge - Percentages'!$B:$B,0),'Data - Knowledge'!AM$8)/100</f>
        <v>0.042</v>
      </c>
      <c r="AN564" s="380">
        <f t="array" aca="true" ref="AN564">INDEX(KM_PCT,MATCH($A564,'Knowledge - Percentages'!$B:$B,0),'Data - Knowledge'!AN$8)/100</f>
        <v>0.069</v>
      </c>
      <c r="AO564" s="380">
        <f t="array" aca="true" ref="AO564">INDEX(KM_PCT,MATCH($A564,'Knowledge - Percentages'!$B:$B,0),'Data - Knowledge'!AO$8)/100</f>
        <v>0.052000000000000005</v>
      </c>
      <c r="AP564" s="380">
        <f t="array" aca="true" ref="AP564">INDEX(KM_PCT,MATCH($A564,'Knowledge - Percentages'!$B:$B,0),'Data - Knowledge'!AP$8)/100</f>
        <v>0.027000000000000003</v>
      </c>
      <c r="AQ564" s="380">
        <f t="array" aca="true" ref="AQ564">INDEX(KM_PCT,MATCH($A564,'Knowledge - Percentages'!$B:$B,0),'Data - Knowledge'!AQ$8)/100</f>
        <v>0.035</v>
      </c>
      <c r="AR564" s="380">
        <f t="array" aca="true" ref="AR564">INDEX(KM_PCT,MATCH($A564,'Knowledge - Percentages'!$B:$B,0),'Data - Knowledge'!AR$8)/100</f>
        <v>0.02</v>
      </c>
      <c r="AS564" s="380">
        <f t="array" aca="true" ref="AS564">INDEX(KM_PCT,MATCH($A564,'Knowledge - Percentages'!$B:$B,0),'Data - Knowledge'!AS$8)/100</f>
        <v>0.02</v>
      </c>
      <c r="AT564" s="380">
        <f t="array" aca="true" ref="AT564">INDEX(KM_PCT,MATCH($A564,'Knowledge - Percentages'!$B:$B,0),'Data - Knowledge'!AT$8)/100</f>
        <v>0.02</v>
      </c>
      <c r="AU564" s="380">
        <f t="array" aca="true" ref="AU564">INDEX(KM_PCT,MATCH($A564,'Knowledge - Percentages'!$B:$B,0),'Data - Knowledge'!AU$8)/100</f>
        <v>0.038</v>
      </c>
      <c r="AV564" s="380">
        <f t="array" aca="true" ref="AV564">INDEX(KM_PCT,MATCH($A564,'Knowledge - Percentages'!$B:$B,0),'Data - Knowledge'!AV$8)/100</f>
        <v>0.038</v>
      </c>
      <c r="AW564" s="380">
        <f t="array" aca="true" ref="AW564">INDEX(KM_PCT,MATCH($A564,'Knowledge - Percentages'!$B:$B,0),'Data - Knowledge'!AW$8)/100</f>
        <v>0.038</v>
      </c>
      <c r="AX564" s="380">
        <f t="array" aca="true" ref="AX564">INDEX(KM_PCT,MATCH($A564,'Knowledge - Percentages'!$B:$B,0),'Data - Knowledge'!AX$8)/100</f>
        <v>0.03</v>
      </c>
      <c r="AY564" s="380">
        <f t="array" aca="true" ref="AY564">INDEX(KM_PCT,MATCH($A564,'Knowledge - Percentages'!$B:$B,0),'Data - Knowledge'!AY$8)/100</f>
        <v>0.038</v>
      </c>
      <c r="AZ564" s="380">
        <f t="array" aca="true" ref="AZ564">INDEX(KM_PCT,MATCH($A564,'Knowledge - Percentages'!$B:$B,0),'Data - Knowledge'!AZ$8)/100</f>
        <v>0.038</v>
      </c>
      <c r="BA564" s="380">
        <f t="array" aca="true" ref="BA564">INDEX(KM_PCT,MATCH($A564,'Knowledge - Percentages'!$B:$B,0),'Data - Knowledge'!BA$8)/100</f>
        <v>0.031</v>
      </c>
      <c r="BB564" s="380">
        <f t="array" aca="true" ref="BB564">INDEX(KM_PCT,MATCH($A564,'Knowledge - Percentages'!$B:$B,0),'Data - Knowledge'!BB$8)/100</f>
        <v>0.036000000000000004</v>
      </c>
      <c r="BC564" s="380">
        <f t="array" aca="true" ref="BC564">INDEX(KM_PCT,MATCH($A564,'Knowledge - Percentages'!$B:$B,0),'Data - Knowledge'!BC$8)/100</f>
        <v>0.038</v>
      </c>
      <c r="BD564" s="380">
        <f t="array" aca="true" ref="BD564">INDEX(KM_PCT,MATCH($A564,'Knowledge - Percentages'!$B:$B,0),'Data - Knowledge'!BD$8)/100</f>
        <v>0.038</v>
      </c>
      <c r="BE564" s="380">
        <f t="array" aca="true" ref="BE564">INDEX(KM_PCT,MATCH($A564,'Knowledge - Percentages'!$B:$B,0),'Data - Knowledge'!BE$8)/100</f>
        <v>0.038</v>
      </c>
      <c r="BF564" s="380">
        <f t="array" aca="true" ref="BF564">INDEX(KM_PCT,MATCH($A564,'Knowledge - Percentages'!$B:$B,0),'Data - Knowledge'!BF$8)/100</f>
        <v>0.040999999999999995</v>
      </c>
      <c r="BG564" s="380">
        <f t="array" aca="true" ref="BG564">INDEX(KM_PCT,MATCH($A564,'Knowledge - Percentages'!$B:$B,0),'Data - Knowledge'!BG$8)/100</f>
        <v>0.027000000000000003</v>
      </c>
      <c r="BH564" s="380">
        <f t="array" aca="true" ref="BH564">INDEX(KM_PCT,MATCH($A564,'Knowledge - Percentages'!$B:$B,0),'Data - Knowledge'!BH$8)/100</f>
        <v>0.026000000000000002</v>
      </c>
      <c r="BI564" s="380">
        <f t="array" aca="true" ref="BI564">INDEX(KM_PCT,MATCH($A564,'Knowledge - Percentages'!$B:$B,0),'Data - Knowledge'!BI$8)/100</f>
        <v>0.027000000000000003</v>
      </c>
      <c r="BJ564" s="380">
        <f t="array" aca="true" ref="BJ564">INDEX(KM_PCT,MATCH($A564,'Knowledge - Percentages'!$B:$B,0),'Data - Knowledge'!BJ$8)/100</f>
        <v>0.026000000000000002</v>
      </c>
      <c r="BK564" s="380">
        <f t="array" aca="true" ref="BK564">INDEX(KM_PCT,MATCH($A564,'Knowledge - Percentages'!$B:$B,0),'Data - Knowledge'!BK$8)/100</f>
        <v>0.026000000000000002</v>
      </c>
      <c r="BL564" s="380">
        <f t="array" aca="true" ref="BL564">INDEX(KM_PCT,MATCH($A564,'Knowledge - Percentages'!$B:$B,0),'Data - Knowledge'!BL$8)/100</f>
        <v>0.026000000000000002</v>
      </c>
      <c r="BM564" s="380">
        <f t="array" aca="true" ref="BM564">INDEX(KM_PCT,MATCH($A564,'Knowledge - Percentages'!$B:$B,0),'Data - Knowledge'!BM$8)/100</f>
        <v>0.026000000000000002</v>
      </c>
      <c r="BN564" s="380">
        <f t="array" aca="true" ref="BN564">INDEX(KM_PCT,MATCH($A564,'Knowledge - Percentages'!$B:$B,0),'Data - Knowledge'!BN$8)/100</f>
        <v>0.026000000000000002</v>
      </c>
      <c r="BO564" s="380">
        <f t="array" aca="true" ref="BO564">INDEX(KM_PCT,MATCH($A564,'Knowledge - Percentages'!$B:$B,0),'Data - Knowledge'!BO$8)/100</f>
        <v>0.027000000000000003</v>
      </c>
      <c r="BP564" s="380">
        <f t="array" aca="true" ref="BP564">INDEX(KM_PCT,MATCH($A564,'Knowledge - Percentages'!$B:$B,0),'Data - Knowledge'!BP$8)/100</f>
        <v>0.027000000000000003</v>
      </c>
      <c r="BQ564" s="380">
        <f t="array" aca="true" ref="BQ564">INDEX(KM_PCT,MATCH($A564,'Knowledge - Percentages'!$B:$B,0),'Data - Knowledge'!BQ$8)/100</f>
        <v>0.027000000000000003</v>
      </c>
    </row>
    <row r="565" spans="1:69">
      <c r="A565" t="s">
        <v>1651</v>
      </c>
      <c r="B565" t="s">
        <v>180</v>
      </c>
      <c r="C565" t="s">
        <v>1643</v>
      </c>
      <c r="D565" t="s">
        <v>1652</v>
      </c>
      <c r="E565" s="373">
        <f>SUMPRODUCT($K$2:$BQ$2,$K565:$BQ565)/$J$2</f>
        <v>0.008840909090909092</v>
      </c>
      <c r="F565" s="379">
        <f>SUMPRODUCT($K$2:$BQ$2,$K565:$BQ565)</f>
        <v>2.334</v>
      </c>
      <c r="G565" s="373">
        <f>SUMPRODUCT($K$3:$BQ$3,$K565:$BQ565)/$J$3</f>
        <v>0.0095745379876796734</v>
      </c>
      <c r="H565" s="379">
        <f>SUMPRODUCT($K$3:$BQ$3,$K565:$BQ565)</f>
        <v>93.256000000000014</v>
      </c>
      <c r="I565" s="373">
        <f>CORREL($K$4:$BQ$4,$K565:$BQ565)</f>
        <v>-0.015946823785519017</v>
      </c>
      <c r="J565" s="379">
        <f>$E565/$G565*100</f>
        <v>92.337709686727436</v>
      </c>
      <c r="K565" s="380">
        <f t="array" aca="true" ref="K565">INDEX(KM_PCT,MATCH($A565,'Knowledge - Percentages'!$B:$B,0),'Data - Knowledge'!K$8)/100</f>
        <v>0.0090000000000000011</v>
      </c>
      <c r="L565" s="380">
        <f t="array" aca="true" ref="L565">INDEX(KM_PCT,MATCH($A565,'Knowledge - Percentages'!$B:$B,0),'Data - Knowledge'!L$8)/100</f>
        <v>0.0090000000000000011</v>
      </c>
      <c r="M565" s="380">
        <f t="array" aca="true" ref="M565">INDEX(KM_PCT,MATCH($A565,'Knowledge - Percentages'!$B:$B,0),'Data - Knowledge'!M$8)/100</f>
        <v>0.0090000000000000011</v>
      </c>
      <c r="N565" s="380">
        <f t="array" aca="true" ref="N565">INDEX(KM_PCT,MATCH($A565,'Knowledge - Percentages'!$B:$B,0),'Data - Knowledge'!N$8)/100</f>
        <v>0.01</v>
      </c>
      <c r="O565" s="380">
        <f t="array" aca="true" ref="O565">INDEX(KM_PCT,MATCH($A565,'Knowledge - Percentages'!$B:$B,0),'Data - Knowledge'!O$8)/100</f>
        <v>0.0090000000000000011</v>
      </c>
      <c r="P565" s="380">
        <f t="array" aca="true" ref="P565">INDEX(KM_PCT,MATCH($A565,'Knowledge - Percentages'!$B:$B,0),'Data - Knowledge'!P$8)/100</f>
        <v>0.0069999999999999993</v>
      </c>
      <c r="Q565" s="380">
        <f t="array" aca="true" ref="Q565">INDEX(KM_PCT,MATCH($A565,'Knowledge - Percentages'!$B:$B,0),'Data - Knowledge'!Q$8)/100</f>
        <v>0.0090000000000000011</v>
      </c>
      <c r="R565" s="380">
        <f t="array" aca="true" ref="R565">INDEX(KM_PCT,MATCH($A565,'Knowledge - Percentages'!$B:$B,0),'Data - Knowledge'!R$8)/100</f>
        <v>0.0090000000000000011</v>
      </c>
      <c r="S565" s="380">
        <f t="array" aca="true" ref="S565">INDEX(KM_PCT,MATCH($A565,'Knowledge - Percentages'!$B:$B,0),'Data - Knowledge'!S$8)/100</f>
        <v>0.0090000000000000011</v>
      </c>
      <c r="T565" s="380">
        <f t="array" aca="true" ref="T565">INDEX(KM_PCT,MATCH($A565,'Knowledge - Percentages'!$B:$B,0),'Data - Knowledge'!T$8)/100</f>
        <v>0.0090000000000000011</v>
      </c>
      <c r="U565" s="380">
        <f t="array" aca="true" ref="U565">INDEX(KM_PCT,MATCH($A565,'Knowledge - Percentages'!$B:$B,0),'Data - Knowledge'!U$8)/100</f>
        <v>0.0090000000000000011</v>
      </c>
      <c r="V565" s="380">
        <f t="array" aca="true" ref="V565">INDEX(KM_PCT,MATCH($A565,'Knowledge - Percentages'!$B:$B,0),'Data - Knowledge'!V$8)/100</f>
        <v>0.0090000000000000011</v>
      </c>
      <c r="W565" s="380">
        <f t="array" aca="true" ref="W565">INDEX(KM_PCT,MATCH($A565,'Knowledge - Percentages'!$B:$B,0),'Data - Knowledge'!W$8)/100</f>
        <v>0.0090000000000000011</v>
      </c>
      <c r="X565" s="380">
        <f t="array" aca="true" ref="X565">INDEX(KM_PCT,MATCH($A565,'Knowledge - Percentages'!$B:$B,0),'Data - Knowledge'!X$8)/100</f>
        <v>0.006</v>
      </c>
      <c r="Y565" s="380">
        <f t="array" aca="true" ref="Y565">INDEX(KM_PCT,MATCH($A565,'Knowledge - Percentages'!$B:$B,0),'Data - Knowledge'!Y$8)/100</f>
        <v>0.006</v>
      </c>
      <c r="Z565" s="380">
        <f t="array" aca="true" ref="Z565">INDEX(KM_PCT,MATCH($A565,'Knowledge - Percentages'!$B:$B,0),'Data - Knowledge'!Z$8)/100</f>
        <v>0.006</v>
      </c>
      <c r="AA565" s="380">
        <f t="array" aca="true" ref="AA565">INDEX(KM_PCT,MATCH($A565,'Knowledge - Percentages'!$B:$B,0),'Data - Knowledge'!AA$8)/100</f>
        <v>0.006</v>
      </c>
      <c r="AB565" s="380">
        <f t="array" aca="true" ref="AB565">INDEX(KM_PCT,MATCH($A565,'Knowledge - Percentages'!$B:$B,0),'Data - Knowledge'!AB$8)/100</f>
        <v>0.0069999999999999993</v>
      </c>
      <c r="AC565" s="380">
        <f t="array" aca="true" ref="AC565">INDEX(KM_PCT,MATCH($A565,'Knowledge - Percentages'!$B:$B,0),'Data - Knowledge'!AC$8)/100</f>
        <v>0.0069999999999999993</v>
      </c>
      <c r="AD565" s="380">
        <f t="array" aca="true" ref="AD565">INDEX(KM_PCT,MATCH($A565,'Knowledge - Percentages'!$B:$B,0),'Data - Knowledge'!AD$8)/100</f>
        <v>0.0069999999999999993</v>
      </c>
      <c r="AE565" s="380">
        <f t="array" aca="true" ref="AE565">INDEX(KM_PCT,MATCH($A565,'Knowledge - Percentages'!$B:$B,0),'Data - Knowledge'!AE$8)/100</f>
        <v>0.013000000000000001</v>
      </c>
      <c r="AF565" s="380">
        <f t="array" aca="true" ref="AF565">INDEX(KM_PCT,MATCH($A565,'Knowledge - Percentages'!$B:$B,0),'Data - Knowledge'!AF$8)/100</f>
        <v>0.013000000000000001</v>
      </c>
      <c r="AG565" s="380">
        <f t="array" aca="true" ref="AG565">INDEX(KM_PCT,MATCH($A565,'Knowledge - Percentages'!$B:$B,0),'Data - Knowledge'!AG$8)/100</f>
        <v>0.013000000000000001</v>
      </c>
      <c r="AH565" s="380">
        <f t="array" aca="true" ref="AH565">INDEX(KM_PCT,MATCH($A565,'Knowledge - Percentages'!$B:$B,0),'Data - Knowledge'!AH$8)/100</f>
        <v>0.011000000000000001</v>
      </c>
      <c r="AI565" s="380">
        <f t="array" aca="true" ref="AI565">INDEX(KM_PCT,MATCH($A565,'Knowledge - Percentages'!$B:$B,0),'Data - Knowledge'!AI$8)/100</f>
        <v>0.0090000000000000011</v>
      </c>
      <c r="AJ565" s="380">
        <f t="array" aca="true" ref="AJ565">INDEX(KM_PCT,MATCH($A565,'Knowledge - Percentages'!$B:$B,0),'Data - Knowledge'!AJ$8)/100</f>
        <v>0.011000000000000001</v>
      </c>
      <c r="AK565" s="380">
        <f t="array" aca="true" ref="AK565">INDEX(KM_PCT,MATCH($A565,'Knowledge - Percentages'!$B:$B,0),'Data - Knowledge'!AK$8)/100</f>
        <v>0.011000000000000001</v>
      </c>
      <c r="AL565" s="380">
        <f t="array" aca="true" ref="AL565">INDEX(KM_PCT,MATCH($A565,'Knowledge - Percentages'!$B:$B,0),'Data - Knowledge'!AL$8)/100</f>
        <v>0.01</v>
      </c>
      <c r="AM565" s="380">
        <f t="array" aca="true" ref="AM565">INDEX(KM_PCT,MATCH($A565,'Knowledge - Percentages'!$B:$B,0),'Data - Knowledge'!AM$8)/100</f>
        <v>0.011000000000000001</v>
      </c>
      <c r="AN565" s="380">
        <f t="array" aca="true" ref="AN565">INDEX(KM_PCT,MATCH($A565,'Knowledge - Percentages'!$B:$B,0),'Data - Knowledge'!AN$8)/100</f>
        <v>0.018000000000000002</v>
      </c>
      <c r="AO565" s="380">
        <f t="array" aca="true" ref="AO565">INDEX(KM_PCT,MATCH($A565,'Knowledge - Percentages'!$B:$B,0),'Data - Knowledge'!AO$8)/100</f>
        <v>0.017</v>
      </c>
      <c r="AP565" s="380">
        <f t="array" aca="true" ref="AP565">INDEX(KM_PCT,MATCH($A565,'Knowledge - Percentages'!$B:$B,0),'Data - Knowledge'!AP$8)/100</f>
        <v>0.011000000000000001</v>
      </c>
      <c r="AQ565" s="380">
        <f t="array" aca="true" ref="AQ565">INDEX(KM_PCT,MATCH($A565,'Knowledge - Percentages'!$B:$B,0),'Data - Knowledge'!AQ$8)/100</f>
        <v>0.011000000000000001</v>
      </c>
      <c r="AR565" s="380">
        <f t="array" aca="true" ref="AR565">INDEX(KM_PCT,MATCH($A565,'Knowledge - Percentages'!$B:$B,0),'Data - Knowledge'!AR$8)/100</f>
        <v>0.0069999999999999993</v>
      </c>
      <c r="AS565" s="380">
        <f t="array" aca="true" ref="AS565">INDEX(KM_PCT,MATCH($A565,'Knowledge - Percentages'!$B:$B,0),'Data - Knowledge'!AS$8)/100</f>
        <v>0.0069999999999999993</v>
      </c>
      <c r="AT565" s="380">
        <f t="array" aca="true" ref="AT565">INDEX(KM_PCT,MATCH($A565,'Knowledge - Percentages'!$B:$B,0),'Data - Knowledge'!AT$8)/100</f>
        <v>0.0069999999999999993</v>
      </c>
      <c r="AU565" s="380">
        <f t="array" aca="true" ref="AU565">INDEX(KM_PCT,MATCH($A565,'Knowledge - Percentages'!$B:$B,0),'Data - Knowledge'!AU$8)/100</f>
        <v>0.0090000000000000011</v>
      </c>
      <c r="AV565" s="380">
        <f t="array" aca="true" ref="AV565">INDEX(KM_PCT,MATCH($A565,'Knowledge - Percentages'!$B:$B,0),'Data - Knowledge'!AV$8)/100</f>
        <v>0.0090000000000000011</v>
      </c>
      <c r="AW565" s="380">
        <f t="array" aca="true" ref="AW565">INDEX(KM_PCT,MATCH($A565,'Knowledge - Percentages'!$B:$B,0),'Data - Knowledge'!AW$8)/100</f>
        <v>0.0090000000000000011</v>
      </c>
      <c r="AX565" s="380">
        <f t="array" aca="true" ref="AX565">INDEX(KM_PCT,MATCH($A565,'Knowledge - Percentages'!$B:$B,0),'Data - Knowledge'!AX$8)/100</f>
        <v>0.0090000000000000011</v>
      </c>
      <c r="AY565" s="380">
        <f t="array" aca="true" ref="AY565">INDEX(KM_PCT,MATCH($A565,'Knowledge - Percentages'!$B:$B,0),'Data - Knowledge'!AY$8)/100</f>
        <v>0.0090000000000000011</v>
      </c>
      <c r="AZ565" s="380">
        <f t="array" aca="true" ref="AZ565">INDEX(KM_PCT,MATCH($A565,'Knowledge - Percentages'!$B:$B,0),'Data - Knowledge'!AZ$8)/100</f>
        <v>0.0090000000000000011</v>
      </c>
      <c r="BA565" s="380">
        <f t="array" aca="true" ref="BA565">INDEX(KM_PCT,MATCH($A565,'Knowledge - Percentages'!$B:$B,0),'Data - Knowledge'!BA$8)/100</f>
        <v>0.0090000000000000011</v>
      </c>
      <c r="BB565" s="380">
        <f t="array" aca="true" ref="BB565">INDEX(KM_PCT,MATCH($A565,'Knowledge - Percentages'!$B:$B,0),'Data - Knowledge'!BB$8)/100</f>
        <v>0.0090000000000000011</v>
      </c>
      <c r="BC565" s="380">
        <f t="array" aca="true" ref="BC565">INDEX(KM_PCT,MATCH($A565,'Knowledge - Percentages'!$B:$B,0),'Data - Knowledge'!BC$8)/100</f>
        <v>0.0090000000000000011</v>
      </c>
      <c r="BD565" s="380">
        <f t="array" aca="true" ref="BD565">INDEX(KM_PCT,MATCH($A565,'Knowledge - Percentages'!$B:$B,0),'Data - Knowledge'!BD$8)/100</f>
        <v>0.0090000000000000011</v>
      </c>
      <c r="BE565" s="380">
        <f t="array" aca="true" ref="BE565">INDEX(KM_PCT,MATCH($A565,'Knowledge - Percentages'!$B:$B,0),'Data - Knowledge'!BE$8)/100</f>
        <v>0.008</v>
      </c>
      <c r="BF565" s="380">
        <f t="array" aca="true" ref="BF565">INDEX(KM_PCT,MATCH($A565,'Knowledge - Percentages'!$B:$B,0),'Data - Knowledge'!BF$8)/100</f>
        <v>0.0090000000000000011</v>
      </c>
      <c r="BG565" s="380">
        <f t="array" aca="true" ref="BG565">INDEX(KM_PCT,MATCH($A565,'Knowledge - Percentages'!$B:$B,0),'Data - Knowledge'!BG$8)/100</f>
        <v>0.0090000000000000011</v>
      </c>
      <c r="BH565" s="380">
        <f t="array" aca="true" ref="BH565">INDEX(KM_PCT,MATCH($A565,'Knowledge - Percentages'!$B:$B,0),'Data - Knowledge'!BH$8)/100</f>
        <v>0.008</v>
      </c>
      <c r="BI565" s="380">
        <f t="array" aca="true" ref="BI565">INDEX(KM_PCT,MATCH($A565,'Knowledge - Percentages'!$B:$B,0),'Data - Knowledge'!BI$8)/100</f>
        <v>0.008</v>
      </c>
      <c r="BJ565" s="380">
        <f t="array" aca="true" ref="BJ565">INDEX(KM_PCT,MATCH($A565,'Knowledge - Percentages'!$B:$B,0),'Data - Knowledge'!BJ$8)/100</f>
        <v>0.006</v>
      </c>
      <c r="BK565" s="380">
        <f t="array" aca="true" ref="BK565">INDEX(KM_PCT,MATCH($A565,'Knowledge - Percentages'!$B:$B,0),'Data - Knowledge'!BK$8)/100</f>
        <v>0.006</v>
      </c>
      <c r="BL565" s="380">
        <f t="array" aca="true" ref="BL565">INDEX(KM_PCT,MATCH($A565,'Knowledge - Percentages'!$B:$B,0),'Data - Knowledge'!BL$8)/100</f>
        <v>0.006</v>
      </c>
      <c r="BM565" s="380">
        <f t="array" aca="true" ref="BM565">INDEX(KM_PCT,MATCH($A565,'Knowledge - Percentages'!$B:$B,0),'Data - Knowledge'!BM$8)/100</f>
        <v>0.006</v>
      </c>
      <c r="BN565" s="380">
        <f t="array" aca="true" ref="BN565">INDEX(KM_PCT,MATCH($A565,'Knowledge - Percentages'!$B:$B,0),'Data - Knowledge'!BN$8)/100</f>
        <v>0.006</v>
      </c>
      <c r="BO565" s="380">
        <f t="array" aca="true" ref="BO565">INDEX(KM_PCT,MATCH($A565,'Knowledge - Percentages'!$B:$B,0),'Data - Knowledge'!BO$8)/100</f>
        <v>0.008</v>
      </c>
      <c r="BP565" s="380">
        <f t="array" aca="true" ref="BP565">INDEX(KM_PCT,MATCH($A565,'Knowledge - Percentages'!$B:$B,0),'Data - Knowledge'!BP$8)/100</f>
        <v>0.008</v>
      </c>
      <c r="BQ565" s="380">
        <f t="array" aca="true" ref="BQ565">INDEX(KM_PCT,MATCH($A565,'Knowledge - Percentages'!$B:$B,0),'Data - Knowledge'!BQ$8)/100</f>
        <v>0.0069999999999999993</v>
      </c>
    </row>
    <row r="566" spans="1:69">
      <c r="A566" t="s">
        <v>1653</v>
      </c>
      <c r="B566" t="s">
        <v>180</v>
      </c>
      <c r="C566" t="s">
        <v>1643</v>
      </c>
      <c r="D566" t="s">
        <v>1654</v>
      </c>
      <c r="E566" s="373">
        <f>SUMPRODUCT($K$2:$BQ$2,$K566:$BQ566)/$J$2</f>
        <v>0.0066212121212121207</v>
      </c>
      <c r="F566" s="379">
        <f>SUMPRODUCT($K$2:$BQ$2,$K566:$BQ566)</f>
        <v>1.7479999999999998</v>
      </c>
      <c r="G566" s="373">
        <f>SUMPRODUCT($K$3:$BQ$3,$K566:$BQ566)/$J$3</f>
        <v>0.015371047227926074</v>
      </c>
      <c r="H566" s="379">
        <f>SUMPRODUCT($K$3:$BQ$3,$K566:$BQ566)</f>
        <v>149.71399999999997</v>
      </c>
      <c r="I566" s="373">
        <f>CORREL($K$4:$BQ$4,$K566:$BQ566)</f>
        <v>-0.29864129486834817</v>
      </c>
      <c r="J566" s="379">
        <f>$E566/$G566*100</f>
        <v>43.075868696719127</v>
      </c>
      <c r="K566" s="380">
        <f t="array" aca="true" ref="K566">INDEX(KM_PCT,MATCH($A566,'Knowledge - Percentages'!$B:$B,0),'Data - Knowledge'!K$8)/100</f>
        <v>0.032</v>
      </c>
      <c r="L566" s="380">
        <f t="array" aca="true" ref="L566">INDEX(KM_PCT,MATCH($A566,'Knowledge - Percentages'!$B:$B,0),'Data - Knowledge'!L$8)/100</f>
        <v>0.032</v>
      </c>
      <c r="M566" s="380">
        <f t="array" aca="true" ref="M566">INDEX(KM_PCT,MATCH($A566,'Knowledge - Percentages'!$B:$B,0),'Data - Knowledge'!M$8)/100</f>
        <v>0.032</v>
      </c>
      <c r="N566" s="380">
        <f t="array" aca="true" ref="N566">INDEX(KM_PCT,MATCH($A566,'Knowledge - Percentages'!$B:$B,0),'Data - Knowledge'!N$8)/100</f>
        <v>0.026000000000000002</v>
      </c>
      <c r="O566" s="380">
        <f t="array" aca="true" ref="O566">INDEX(KM_PCT,MATCH($A566,'Knowledge - Percentages'!$B:$B,0),'Data - Knowledge'!O$8)/100</f>
        <v>0.03</v>
      </c>
      <c r="P566" s="380">
        <f t="array" aca="true" ref="P566">INDEX(KM_PCT,MATCH($A566,'Knowledge - Percentages'!$B:$B,0),'Data - Knowledge'!P$8)/100</f>
        <v>0.019</v>
      </c>
      <c r="Q566" s="380">
        <f t="array" aca="true" ref="Q566">INDEX(KM_PCT,MATCH($A566,'Knowledge - Percentages'!$B:$B,0),'Data - Knowledge'!Q$8)/100</f>
        <v>0.022000000000000002</v>
      </c>
      <c r="R566" s="380">
        <f t="array" aca="true" ref="R566">INDEX(KM_PCT,MATCH($A566,'Knowledge - Percentages'!$B:$B,0),'Data - Knowledge'!R$8)/100</f>
        <v>0.022000000000000002</v>
      </c>
      <c r="S566" s="380">
        <f t="array" aca="true" ref="S566">INDEX(KM_PCT,MATCH($A566,'Knowledge - Percentages'!$B:$B,0),'Data - Knowledge'!S$8)/100</f>
        <v>0.022000000000000002</v>
      </c>
      <c r="T566" s="380">
        <f t="array" aca="true" ref="T566">INDEX(KM_PCT,MATCH($A566,'Knowledge - Percentages'!$B:$B,0),'Data - Knowledge'!T$8)/100</f>
        <v>0.019</v>
      </c>
      <c r="U566" s="380">
        <f t="array" aca="true" ref="U566">INDEX(KM_PCT,MATCH($A566,'Knowledge - Percentages'!$B:$B,0),'Data - Knowledge'!U$8)/100</f>
        <v>0.013999999999999999</v>
      </c>
      <c r="V566" s="380">
        <f t="array" aca="true" ref="V566">INDEX(KM_PCT,MATCH($A566,'Knowledge - Percentages'!$B:$B,0),'Data - Knowledge'!V$8)/100</f>
        <v>0.019</v>
      </c>
      <c r="W566" s="380">
        <f t="array" aca="true" ref="W566">INDEX(KM_PCT,MATCH($A566,'Knowledge - Percentages'!$B:$B,0),'Data - Knowledge'!W$8)/100</f>
        <v>0.019</v>
      </c>
      <c r="X566" s="380">
        <f t="array" aca="true" ref="X566">INDEX(KM_PCT,MATCH($A566,'Knowledge - Percentages'!$B:$B,0),'Data - Knowledge'!X$8)/100</f>
        <v>0.0090000000000000011</v>
      </c>
      <c r="Y566" s="380">
        <f t="array" aca="true" ref="Y566">INDEX(KM_PCT,MATCH($A566,'Knowledge - Percentages'!$B:$B,0),'Data - Knowledge'!Y$8)/100</f>
        <v>0.0090000000000000011</v>
      </c>
      <c r="Z566" s="380">
        <f t="array" aca="true" ref="Z566">INDEX(KM_PCT,MATCH($A566,'Knowledge - Percentages'!$B:$B,0),'Data - Knowledge'!Z$8)/100</f>
        <v>0.0090000000000000011</v>
      </c>
      <c r="AA566" s="380">
        <f t="array" aca="true" ref="AA566">INDEX(KM_PCT,MATCH($A566,'Knowledge - Percentages'!$B:$B,0),'Data - Knowledge'!AA$8)/100</f>
        <v>0.0090000000000000011</v>
      </c>
      <c r="AB566" s="380">
        <f t="array" aca="true" ref="AB566">INDEX(KM_PCT,MATCH($A566,'Knowledge - Percentages'!$B:$B,0),'Data - Knowledge'!AB$8)/100</f>
        <v>0.0090000000000000011</v>
      </c>
      <c r="AC566" s="380">
        <f t="array" aca="true" ref="AC566">INDEX(KM_PCT,MATCH($A566,'Knowledge - Percentages'!$B:$B,0),'Data - Knowledge'!AC$8)/100</f>
        <v>0.0090000000000000011</v>
      </c>
      <c r="AD566" s="380">
        <f t="array" aca="true" ref="AD566">INDEX(KM_PCT,MATCH($A566,'Knowledge - Percentages'!$B:$B,0),'Data - Knowledge'!AD$8)/100</f>
        <v>0.0090000000000000011</v>
      </c>
      <c r="AE566" s="380">
        <f t="array" aca="true" ref="AE566">INDEX(KM_PCT,MATCH($A566,'Knowledge - Percentages'!$B:$B,0),'Data - Knowledge'!AE$8)/100</f>
        <v>0.011000000000000001</v>
      </c>
      <c r="AF566" s="380">
        <f t="array" aca="true" ref="AF566">INDEX(KM_PCT,MATCH($A566,'Knowledge - Percentages'!$B:$B,0),'Data - Knowledge'!AF$8)/100</f>
        <v>0.01</v>
      </c>
      <c r="AG566" s="380">
        <f t="array" aca="true" ref="AG566">INDEX(KM_PCT,MATCH($A566,'Knowledge - Percentages'!$B:$B,0),'Data - Knowledge'!AG$8)/100</f>
        <v>0.01</v>
      </c>
      <c r="AH566" s="380">
        <f t="array" aca="true" ref="AH566">INDEX(KM_PCT,MATCH($A566,'Knowledge - Percentages'!$B:$B,0),'Data - Knowledge'!AH$8)/100</f>
        <v>0.011000000000000001</v>
      </c>
      <c r="AI566" s="380">
        <f t="array" aca="true" ref="AI566">INDEX(KM_PCT,MATCH($A566,'Knowledge - Percentages'!$B:$B,0),'Data - Knowledge'!AI$8)/100</f>
        <v>0.011000000000000001</v>
      </c>
      <c r="AJ566" s="380">
        <f t="array" aca="true" ref="AJ566">INDEX(KM_PCT,MATCH($A566,'Knowledge - Percentages'!$B:$B,0),'Data - Knowledge'!AJ$8)/100</f>
        <v>0.011000000000000001</v>
      </c>
      <c r="AK566" s="380">
        <f t="array" aca="true" ref="AK566">INDEX(KM_PCT,MATCH($A566,'Knowledge - Percentages'!$B:$B,0),'Data - Knowledge'!AK$8)/100</f>
        <v>0.008</v>
      </c>
      <c r="AL566" s="380">
        <f t="array" aca="true" ref="AL566">INDEX(KM_PCT,MATCH($A566,'Knowledge - Percentages'!$B:$B,0),'Data - Knowledge'!AL$8)/100</f>
        <v>0.01</v>
      </c>
      <c r="AM566" s="380">
        <f t="array" aca="true" ref="AM566">INDEX(KM_PCT,MATCH($A566,'Knowledge - Percentages'!$B:$B,0),'Data - Knowledge'!AM$8)/100</f>
        <v>0.01</v>
      </c>
      <c r="AN566" s="380">
        <f t="array" aca="true" ref="AN566">INDEX(KM_PCT,MATCH($A566,'Knowledge - Percentages'!$B:$B,0),'Data - Knowledge'!AN$8)/100</f>
        <v>0.01</v>
      </c>
      <c r="AO566" s="380">
        <f t="array" aca="true" ref="AO566">INDEX(KM_PCT,MATCH($A566,'Knowledge - Percentages'!$B:$B,0),'Data - Knowledge'!AO$8)/100</f>
        <v>0.01</v>
      </c>
      <c r="AP566" s="380">
        <f t="array" aca="true" ref="AP566">INDEX(KM_PCT,MATCH($A566,'Knowledge - Percentages'!$B:$B,0),'Data - Knowledge'!AP$8)/100</f>
        <v>0.01</v>
      </c>
      <c r="AQ566" s="380">
        <f t="array" aca="true" ref="AQ566">INDEX(KM_PCT,MATCH($A566,'Knowledge - Percentages'!$B:$B,0),'Data - Knowledge'!AQ$8)/100</f>
        <v>0.01</v>
      </c>
      <c r="AR566" s="380">
        <f t="array" aca="true" ref="AR566">INDEX(KM_PCT,MATCH($A566,'Knowledge - Percentages'!$B:$B,0),'Data - Knowledge'!AR$8)/100</f>
        <v>0.005</v>
      </c>
      <c r="AS566" s="380">
        <f t="array" aca="true" ref="AS566">INDEX(KM_PCT,MATCH($A566,'Knowledge - Percentages'!$B:$B,0),'Data - Knowledge'!AS$8)/100</f>
        <v>0.005</v>
      </c>
      <c r="AT566" s="380">
        <f t="array" aca="true" ref="AT566">INDEX(KM_PCT,MATCH($A566,'Knowledge - Percentages'!$B:$B,0),'Data - Knowledge'!AT$8)/100</f>
        <v>0.005</v>
      </c>
      <c r="AU566" s="380">
        <f t="array" aca="true" ref="AU566">INDEX(KM_PCT,MATCH($A566,'Knowledge - Percentages'!$B:$B,0),'Data - Knowledge'!AU$8)/100</f>
        <v>0.005</v>
      </c>
      <c r="AV566" s="380">
        <f t="array" aca="true" ref="AV566">INDEX(KM_PCT,MATCH($A566,'Knowledge - Percentages'!$B:$B,0),'Data - Knowledge'!AV$8)/100</f>
        <v>0.005</v>
      </c>
      <c r="AW566" s="380">
        <f t="array" aca="true" ref="AW566">INDEX(KM_PCT,MATCH($A566,'Knowledge - Percentages'!$B:$B,0),'Data - Knowledge'!AW$8)/100</f>
        <v>0.005</v>
      </c>
      <c r="AX566" s="380">
        <f t="array" aca="true" ref="AX566">INDEX(KM_PCT,MATCH($A566,'Knowledge - Percentages'!$B:$B,0),'Data - Knowledge'!AX$8)/100</f>
        <v>0.005</v>
      </c>
      <c r="AY566" s="380">
        <f t="array" aca="true" ref="AY566">INDEX(KM_PCT,MATCH($A566,'Knowledge - Percentages'!$B:$B,0),'Data - Knowledge'!AY$8)/100</f>
        <v>0.005</v>
      </c>
      <c r="AZ566" s="380">
        <f t="array" aca="true" ref="AZ566">INDEX(KM_PCT,MATCH($A566,'Knowledge - Percentages'!$B:$B,0),'Data - Knowledge'!AZ$8)/100</f>
        <v>0.005</v>
      </c>
      <c r="BA566" s="380">
        <f t="array" aca="true" ref="BA566">INDEX(KM_PCT,MATCH($A566,'Knowledge - Percentages'!$B:$B,0),'Data - Knowledge'!BA$8)/100</f>
        <v>0.005</v>
      </c>
      <c r="BB566" s="380">
        <f t="array" aca="true" ref="BB566">INDEX(KM_PCT,MATCH($A566,'Knowledge - Percentages'!$B:$B,0),'Data - Knowledge'!BB$8)/100</f>
        <v>0.005</v>
      </c>
      <c r="BC566" s="380">
        <f t="array" aca="true" ref="BC566">INDEX(KM_PCT,MATCH($A566,'Knowledge - Percentages'!$B:$B,0),'Data - Knowledge'!BC$8)/100</f>
        <v>0.005</v>
      </c>
      <c r="BD566" s="380">
        <f t="array" aca="true" ref="BD566">INDEX(KM_PCT,MATCH($A566,'Knowledge - Percentages'!$B:$B,0),'Data - Knowledge'!BD$8)/100</f>
        <v>0.005</v>
      </c>
      <c r="BE566" s="380">
        <f t="array" aca="true" ref="BE566">INDEX(KM_PCT,MATCH($A566,'Knowledge - Percentages'!$B:$B,0),'Data - Knowledge'!BE$8)/100</f>
        <v>0.005</v>
      </c>
      <c r="BF566" s="380">
        <f t="array" aca="true" ref="BF566">INDEX(KM_PCT,MATCH($A566,'Knowledge - Percentages'!$B:$B,0),'Data - Knowledge'!BF$8)/100</f>
        <v>0.005</v>
      </c>
      <c r="BG566" s="380">
        <f t="array" aca="true" ref="BG566">INDEX(KM_PCT,MATCH($A566,'Knowledge - Percentages'!$B:$B,0),'Data - Knowledge'!BG$8)/100</f>
        <v>0.01</v>
      </c>
      <c r="BH566" s="380">
        <f t="array" aca="true" ref="BH566">INDEX(KM_PCT,MATCH($A566,'Knowledge - Percentages'!$B:$B,0),'Data - Knowledge'!BH$8)/100</f>
        <v>0.0069999999999999993</v>
      </c>
      <c r="BI566" s="380">
        <f t="array" aca="true" ref="BI566">INDEX(KM_PCT,MATCH($A566,'Knowledge - Percentages'!$B:$B,0),'Data - Knowledge'!BI$8)/100</f>
        <v>0.0069999999999999993</v>
      </c>
      <c r="BJ566" s="380">
        <f t="array" aca="true" ref="BJ566">INDEX(KM_PCT,MATCH($A566,'Knowledge - Percentages'!$B:$B,0),'Data - Knowledge'!BJ$8)/100</f>
        <v>0.006</v>
      </c>
      <c r="BK566" s="380">
        <f t="array" aca="true" ref="BK566">INDEX(KM_PCT,MATCH($A566,'Knowledge - Percentages'!$B:$B,0),'Data - Knowledge'!BK$8)/100</f>
        <v>0.006</v>
      </c>
      <c r="BL566" s="380">
        <f t="array" aca="true" ref="BL566">INDEX(KM_PCT,MATCH($A566,'Knowledge - Percentages'!$B:$B,0),'Data - Knowledge'!BL$8)/100</f>
        <v>0.006</v>
      </c>
      <c r="BM566" s="380">
        <f t="array" aca="true" ref="BM566">INDEX(KM_PCT,MATCH($A566,'Knowledge - Percentages'!$B:$B,0),'Data - Knowledge'!BM$8)/100</f>
        <v>0.006</v>
      </c>
      <c r="BN566" s="380">
        <f t="array" aca="true" ref="BN566">INDEX(KM_PCT,MATCH($A566,'Knowledge - Percentages'!$B:$B,0),'Data - Knowledge'!BN$8)/100</f>
        <v>0.006</v>
      </c>
      <c r="BO566" s="380">
        <f t="array" aca="true" ref="BO566">INDEX(KM_PCT,MATCH($A566,'Knowledge - Percentages'!$B:$B,0),'Data - Knowledge'!BO$8)/100</f>
        <v>0.006</v>
      </c>
      <c r="BP566" s="380">
        <f t="array" aca="true" ref="BP566">INDEX(KM_PCT,MATCH($A566,'Knowledge - Percentages'!$B:$B,0),'Data - Knowledge'!BP$8)/100</f>
        <v>0.006</v>
      </c>
      <c r="BQ566" s="380">
        <f t="array" aca="true" ref="BQ566">INDEX(KM_PCT,MATCH($A566,'Knowledge - Percentages'!$B:$B,0),'Data - Knowledge'!BQ$8)/100</f>
        <v>0.006</v>
      </c>
    </row>
    <row r="567" spans="1:69">
      <c r="A567" t="s">
        <v>1655</v>
      </c>
      <c r="B567" t="s">
        <v>180</v>
      </c>
      <c r="C567" t="s">
        <v>1643</v>
      </c>
      <c r="D567" t="s">
        <v>1656</v>
      </c>
      <c r="E567" s="373">
        <f>SUMPRODUCT($K$2:$BQ$2,$K567:$BQ567)/$J$2</f>
        <v>0.0045189393939393946</v>
      </c>
      <c r="F567" s="379">
        <f>SUMPRODUCT($K$2:$BQ$2,$K567:$BQ567)</f>
        <v>1.1930000000000003</v>
      </c>
      <c r="G567" s="373">
        <f>SUMPRODUCT($K$3:$BQ$3,$K567:$BQ567)/$J$3</f>
        <v>0.0063610882956878848</v>
      </c>
      <c r="H567" s="379">
        <f>SUMPRODUCT($K$3:$BQ$3,$K567:$BQ567)</f>
        <v>61.956999999999994</v>
      </c>
      <c r="I567" s="373">
        <f>CORREL($K$4:$BQ$4,$K567:$BQ567)</f>
        <v>-0.36069963706954478</v>
      </c>
      <c r="J567" s="379">
        <f>$E567/$G567*100</f>
        <v>71.040350076617173</v>
      </c>
      <c r="K567" s="380">
        <f t="array" aca="true" ref="K567">INDEX(KM_PCT,MATCH($A567,'Knowledge - Percentages'!$B:$B,0),'Data - Knowledge'!K$8)/100</f>
        <v>0.0090000000000000011</v>
      </c>
      <c r="L567" s="380">
        <f t="array" aca="true" ref="L567">INDEX(KM_PCT,MATCH($A567,'Knowledge - Percentages'!$B:$B,0),'Data - Knowledge'!L$8)/100</f>
        <v>0.0090000000000000011</v>
      </c>
      <c r="M567" s="380">
        <f t="array" aca="true" ref="M567">INDEX(KM_PCT,MATCH($A567,'Knowledge - Percentages'!$B:$B,0),'Data - Knowledge'!M$8)/100</f>
        <v>0.0090000000000000011</v>
      </c>
      <c r="N567" s="380">
        <f t="array" aca="true" ref="N567">INDEX(KM_PCT,MATCH($A567,'Knowledge - Percentages'!$B:$B,0),'Data - Knowledge'!N$8)/100</f>
        <v>0.0069999999999999993</v>
      </c>
      <c r="O567" s="380">
        <f t="array" aca="true" ref="O567">INDEX(KM_PCT,MATCH($A567,'Knowledge - Percentages'!$B:$B,0),'Data - Knowledge'!O$8)/100</f>
        <v>0.0090000000000000011</v>
      </c>
      <c r="P567" s="380">
        <f t="array" aca="true" ref="P567">INDEX(KM_PCT,MATCH($A567,'Knowledge - Percentages'!$B:$B,0),'Data - Knowledge'!P$8)/100</f>
        <v>0.0069999999999999993</v>
      </c>
      <c r="Q567" s="380">
        <f t="array" aca="true" ref="Q567">INDEX(KM_PCT,MATCH($A567,'Knowledge - Percentages'!$B:$B,0),'Data - Knowledge'!Q$8)/100</f>
        <v>0.0069999999999999993</v>
      </c>
      <c r="R567" s="380">
        <f t="array" aca="true" ref="R567">INDEX(KM_PCT,MATCH($A567,'Knowledge - Percentages'!$B:$B,0),'Data - Knowledge'!R$8)/100</f>
        <v>0.0069999999999999993</v>
      </c>
      <c r="S567" s="380">
        <f t="array" aca="true" ref="S567">INDEX(KM_PCT,MATCH($A567,'Knowledge - Percentages'!$B:$B,0),'Data - Knowledge'!S$8)/100</f>
        <v>0.0069999999999999993</v>
      </c>
      <c r="T567" s="380">
        <f t="array" aca="true" ref="T567">INDEX(KM_PCT,MATCH($A567,'Knowledge - Percentages'!$B:$B,0),'Data - Knowledge'!T$8)/100</f>
        <v>0.0069999999999999993</v>
      </c>
      <c r="U567" s="380">
        <f t="array" aca="true" ref="U567">INDEX(KM_PCT,MATCH($A567,'Knowledge - Percentages'!$B:$B,0),'Data - Knowledge'!U$8)/100</f>
        <v>0.0069999999999999993</v>
      </c>
      <c r="V567" s="380">
        <f t="array" aca="true" ref="V567">INDEX(KM_PCT,MATCH($A567,'Knowledge - Percentages'!$B:$B,0),'Data - Knowledge'!V$8)/100</f>
        <v>0.0069999999999999993</v>
      </c>
      <c r="W567" s="380">
        <f t="array" aca="true" ref="W567">INDEX(KM_PCT,MATCH($A567,'Knowledge - Percentages'!$B:$B,0),'Data - Knowledge'!W$8)/100</f>
        <v>0.0069999999999999993</v>
      </c>
      <c r="X567" s="380">
        <f t="array" aca="true" ref="X567">INDEX(KM_PCT,MATCH($A567,'Knowledge - Percentages'!$B:$B,0),'Data - Knowledge'!X$8)/100</f>
        <v>0.0069999999999999993</v>
      </c>
      <c r="Y567" s="380">
        <f t="array" aca="true" ref="Y567">INDEX(KM_PCT,MATCH($A567,'Knowledge - Percentages'!$B:$B,0),'Data - Knowledge'!Y$8)/100</f>
        <v>0.0069999999999999993</v>
      </c>
      <c r="Z567" s="380">
        <f t="array" aca="true" ref="Z567">INDEX(KM_PCT,MATCH($A567,'Knowledge - Percentages'!$B:$B,0),'Data - Knowledge'!Z$8)/100</f>
        <v>0.0069999999999999993</v>
      </c>
      <c r="AA567" s="380">
        <f t="array" aca="true" ref="AA567">INDEX(KM_PCT,MATCH($A567,'Knowledge - Percentages'!$B:$B,0),'Data - Knowledge'!AA$8)/100</f>
        <v>0.0069999999999999993</v>
      </c>
      <c r="AB567" s="380">
        <f t="array" aca="true" ref="AB567">INDEX(KM_PCT,MATCH($A567,'Knowledge - Percentages'!$B:$B,0),'Data - Knowledge'!AB$8)/100</f>
        <v>0.0069999999999999993</v>
      </c>
      <c r="AC567" s="380">
        <f t="array" aca="true" ref="AC567">INDEX(KM_PCT,MATCH($A567,'Knowledge - Percentages'!$B:$B,0),'Data - Knowledge'!AC$8)/100</f>
        <v>0.0069999999999999993</v>
      </c>
      <c r="AD567" s="380">
        <f t="array" aca="true" ref="AD567">INDEX(KM_PCT,MATCH($A567,'Knowledge - Percentages'!$B:$B,0),'Data - Knowledge'!AD$8)/100</f>
        <v>0.013000000000000001</v>
      </c>
      <c r="AE567" s="380">
        <f t="array" aca="true" ref="AE567">INDEX(KM_PCT,MATCH($A567,'Knowledge - Percentages'!$B:$B,0),'Data - Knowledge'!AE$8)/100</f>
        <v>0.005</v>
      </c>
      <c r="AF567" s="380">
        <f t="array" aca="true" ref="AF567">INDEX(KM_PCT,MATCH($A567,'Knowledge - Percentages'!$B:$B,0),'Data - Knowledge'!AF$8)/100</f>
        <v>0.005</v>
      </c>
      <c r="AG567" s="380">
        <f t="array" aca="true" ref="AG567">INDEX(KM_PCT,MATCH($A567,'Knowledge - Percentages'!$B:$B,0),'Data - Knowledge'!AG$8)/100</f>
        <v>0.005</v>
      </c>
      <c r="AH567" s="380">
        <f t="array" aca="true" ref="AH567">INDEX(KM_PCT,MATCH($A567,'Knowledge - Percentages'!$B:$B,0),'Data - Knowledge'!AH$8)/100</f>
        <v>0.005</v>
      </c>
      <c r="AI567" s="380">
        <f t="array" aca="true" ref="AI567">INDEX(KM_PCT,MATCH($A567,'Knowledge - Percentages'!$B:$B,0),'Data - Knowledge'!AI$8)/100</f>
        <v>0.005</v>
      </c>
      <c r="AJ567" s="380">
        <f t="array" aca="true" ref="AJ567">INDEX(KM_PCT,MATCH($A567,'Knowledge - Percentages'!$B:$B,0),'Data - Knowledge'!AJ$8)/100</f>
        <v>0.005</v>
      </c>
      <c r="AK567" s="380">
        <f t="array" aca="true" ref="AK567">INDEX(KM_PCT,MATCH($A567,'Knowledge - Percentages'!$B:$B,0),'Data - Knowledge'!AK$8)/100</f>
        <v>0.004</v>
      </c>
      <c r="AL567" s="380">
        <f t="array" aca="true" ref="AL567">INDEX(KM_PCT,MATCH($A567,'Knowledge - Percentages'!$B:$B,0),'Data - Knowledge'!AL$8)/100</f>
        <v>0.004</v>
      </c>
      <c r="AM567" s="380">
        <f t="array" aca="true" ref="AM567">INDEX(KM_PCT,MATCH($A567,'Knowledge - Percentages'!$B:$B,0),'Data - Knowledge'!AM$8)/100</f>
        <v>0.004</v>
      </c>
      <c r="AN567" s="380">
        <f t="array" aca="true" ref="AN567">INDEX(KM_PCT,MATCH($A567,'Knowledge - Percentages'!$B:$B,0),'Data - Knowledge'!AN$8)/100</f>
        <v>0.005</v>
      </c>
      <c r="AO567" s="380">
        <f t="array" aca="true" ref="AO567">INDEX(KM_PCT,MATCH($A567,'Knowledge - Percentages'!$B:$B,0),'Data - Knowledge'!AO$8)/100</f>
        <v>0.005</v>
      </c>
      <c r="AP567" s="380">
        <f t="array" aca="true" ref="AP567">INDEX(KM_PCT,MATCH($A567,'Knowledge - Percentages'!$B:$B,0),'Data - Knowledge'!AP$8)/100</f>
        <v>0.005</v>
      </c>
      <c r="AQ567" s="380">
        <f t="array" aca="true" ref="AQ567">INDEX(KM_PCT,MATCH($A567,'Knowledge - Percentages'!$B:$B,0),'Data - Knowledge'!AQ$8)/100</f>
        <v>0.005</v>
      </c>
      <c r="AR567" s="380">
        <f t="array" aca="true" ref="AR567">INDEX(KM_PCT,MATCH($A567,'Knowledge - Percentages'!$B:$B,0),'Data - Knowledge'!AR$8)/100</f>
        <v>0.005</v>
      </c>
      <c r="AS567" s="380">
        <f t="array" aca="true" ref="AS567">INDEX(KM_PCT,MATCH($A567,'Knowledge - Percentages'!$B:$B,0),'Data - Knowledge'!AS$8)/100</f>
        <v>0.005</v>
      </c>
      <c r="AT567" s="380">
        <f t="array" aca="true" ref="AT567">INDEX(KM_PCT,MATCH($A567,'Knowledge - Percentages'!$B:$B,0),'Data - Knowledge'!AT$8)/100</f>
        <v>0.005</v>
      </c>
      <c r="AU567" s="380">
        <f t="array" aca="true" ref="AU567">INDEX(KM_PCT,MATCH($A567,'Knowledge - Percentages'!$B:$B,0),'Data - Knowledge'!AU$8)/100</f>
        <v>0.005</v>
      </c>
      <c r="AV567" s="380">
        <f t="array" aca="true" ref="AV567">INDEX(KM_PCT,MATCH($A567,'Knowledge - Percentages'!$B:$B,0),'Data - Knowledge'!AV$8)/100</f>
        <v>0.005</v>
      </c>
      <c r="AW567" s="380">
        <f t="array" aca="true" ref="AW567">INDEX(KM_PCT,MATCH($A567,'Knowledge - Percentages'!$B:$B,0),'Data - Knowledge'!AW$8)/100</f>
        <v>0.005</v>
      </c>
      <c r="AX567" s="380">
        <f t="array" aca="true" ref="AX567">INDEX(KM_PCT,MATCH($A567,'Knowledge - Percentages'!$B:$B,0),'Data - Knowledge'!AX$8)/100</f>
        <v>0.005</v>
      </c>
      <c r="AY567" s="380">
        <f t="array" aca="true" ref="AY567">INDEX(KM_PCT,MATCH($A567,'Knowledge - Percentages'!$B:$B,0),'Data - Knowledge'!AY$8)/100</f>
        <v>0.004</v>
      </c>
      <c r="AZ567" s="380">
        <f t="array" aca="true" ref="AZ567">INDEX(KM_PCT,MATCH($A567,'Knowledge - Percentages'!$B:$B,0),'Data - Knowledge'!AZ$8)/100</f>
        <v>0.004</v>
      </c>
      <c r="BA567" s="380">
        <f t="array" aca="true" ref="BA567">INDEX(KM_PCT,MATCH($A567,'Knowledge - Percentages'!$B:$B,0),'Data - Knowledge'!BA$8)/100</f>
        <v>0.004</v>
      </c>
      <c r="BB567" s="380">
        <f t="array" aca="true" ref="BB567">INDEX(KM_PCT,MATCH($A567,'Knowledge - Percentages'!$B:$B,0),'Data - Knowledge'!BB$8)/100</f>
        <v>0.004</v>
      </c>
      <c r="BC567" s="380">
        <f t="array" aca="true" ref="BC567">INDEX(KM_PCT,MATCH($A567,'Knowledge - Percentages'!$B:$B,0),'Data - Knowledge'!BC$8)/100</f>
        <v>0.005</v>
      </c>
      <c r="BD567" s="380">
        <f t="array" aca="true" ref="BD567">INDEX(KM_PCT,MATCH($A567,'Knowledge - Percentages'!$B:$B,0),'Data - Knowledge'!BD$8)/100</f>
        <v>0.005</v>
      </c>
      <c r="BE567" s="380">
        <f t="array" aca="true" ref="BE567">INDEX(KM_PCT,MATCH($A567,'Knowledge - Percentages'!$B:$B,0),'Data - Knowledge'!BE$8)/100</f>
        <v>0.005</v>
      </c>
      <c r="BF567" s="380">
        <f t="array" aca="true" ref="BF567">INDEX(KM_PCT,MATCH($A567,'Knowledge - Percentages'!$B:$B,0),'Data - Knowledge'!BF$8)/100</f>
        <v>0.005</v>
      </c>
      <c r="BG567" s="380">
        <f t="array" aca="true" ref="BG567">INDEX(KM_PCT,MATCH($A567,'Knowledge - Percentages'!$B:$B,0),'Data - Knowledge'!BG$8)/100</f>
        <v>0.013999999999999999</v>
      </c>
      <c r="BH567" s="380">
        <f t="array" aca="true" ref="BH567">INDEX(KM_PCT,MATCH($A567,'Knowledge - Percentages'!$B:$B,0),'Data - Knowledge'!BH$8)/100</f>
        <v>0.0069999999999999993</v>
      </c>
      <c r="BI567" s="380">
        <f t="array" aca="true" ref="BI567">INDEX(KM_PCT,MATCH($A567,'Knowledge - Percentages'!$B:$B,0),'Data - Knowledge'!BI$8)/100</f>
        <v>0.0069999999999999993</v>
      </c>
      <c r="BJ567" s="380">
        <f t="array" aca="true" ref="BJ567">INDEX(KM_PCT,MATCH($A567,'Knowledge - Percentages'!$B:$B,0),'Data - Knowledge'!BJ$8)/100</f>
        <v>0.004</v>
      </c>
      <c r="BK567" s="380">
        <f t="array" aca="true" ref="BK567">INDEX(KM_PCT,MATCH($A567,'Knowledge - Percentages'!$B:$B,0),'Data - Knowledge'!BK$8)/100</f>
        <v>0.004</v>
      </c>
      <c r="BL567" s="380">
        <f t="array" aca="true" ref="BL567">INDEX(KM_PCT,MATCH($A567,'Knowledge - Percentages'!$B:$B,0),'Data - Knowledge'!BL$8)/100</f>
        <v>0.004</v>
      </c>
      <c r="BM567" s="380">
        <f t="array" aca="true" ref="BM567">INDEX(KM_PCT,MATCH($A567,'Knowledge - Percentages'!$B:$B,0),'Data - Knowledge'!BM$8)/100</f>
        <v>0.004</v>
      </c>
      <c r="BN567" s="380">
        <f t="array" aca="true" ref="BN567">INDEX(KM_PCT,MATCH($A567,'Knowledge - Percentages'!$B:$B,0),'Data - Knowledge'!BN$8)/100</f>
        <v>0.004</v>
      </c>
      <c r="BO567" s="380">
        <f t="array" aca="true" ref="BO567">INDEX(KM_PCT,MATCH($A567,'Knowledge - Percentages'!$B:$B,0),'Data - Knowledge'!BO$8)/100</f>
        <v>0.005</v>
      </c>
      <c r="BP567" s="380">
        <f t="array" aca="true" ref="BP567">INDEX(KM_PCT,MATCH($A567,'Knowledge - Percentages'!$B:$B,0),'Data - Knowledge'!BP$8)/100</f>
        <v>0.005</v>
      </c>
      <c r="BQ567" s="380">
        <f t="array" aca="true" ref="BQ567">INDEX(KM_PCT,MATCH($A567,'Knowledge - Percentages'!$B:$B,0),'Data - Knowledge'!BQ$8)/100</f>
        <v>0.005</v>
      </c>
    </row>
    <row r="568" spans="1:69">
      <c r="A568" t="s">
        <v>1657</v>
      </c>
      <c r="B568" t="s">
        <v>180</v>
      </c>
      <c r="C568" t="s">
        <v>1643</v>
      </c>
      <c r="D568" t="s">
        <v>1658</v>
      </c>
      <c r="E568" s="373">
        <f>SUMPRODUCT($K$2:$BQ$2,$K568:$BQ568)/$J$2</f>
        <v>0.011109848484848485</v>
      </c>
      <c r="F568" s="379">
        <f>SUMPRODUCT($K$2:$BQ$2,$K568:$BQ568)</f>
        <v>2.933</v>
      </c>
      <c r="G568" s="373">
        <f>SUMPRODUCT($K$3:$BQ$3,$K568:$BQ568)/$J$3</f>
        <v>0.028634394250513347</v>
      </c>
      <c r="H568" s="379">
        <f>SUMPRODUCT($K$3:$BQ$3,$K568:$BQ568)</f>
        <v>278.899</v>
      </c>
      <c r="I568" s="373">
        <f>CORREL($K$4:$BQ$4,$K568:$BQ568)</f>
        <v>-0.28274026767200161</v>
      </c>
      <c r="J568" s="379">
        <f>$E568/$G568*100</f>
        <v>38.798964586615313</v>
      </c>
      <c r="K568" s="380">
        <f t="array" aca="true" ref="K568">INDEX(KM_PCT,MATCH($A568,'Knowledge - Percentages'!$B:$B,0),'Data - Knowledge'!K$8)/100</f>
        <v>0.10099999999999999</v>
      </c>
      <c r="L568" s="380">
        <f t="array" aca="true" ref="L568">INDEX(KM_PCT,MATCH($A568,'Knowledge - Percentages'!$B:$B,0),'Data - Knowledge'!L$8)/100</f>
        <v>0.10099999999999999</v>
      </c>
      <c r="M568" s="380">
        <f t="array" aca="true" ref="M568">INDEX(KM_PCT,MATCH($A568,'Knowledge - Percentages'!$B:$B,0),'Data - Knowledge'!M$8)/100</f>
        <v>0.10099999999999999</v>
      </c>
      <c r="N568" s="380">
        <f t="array" aca="true" ref="N568">INDEX(KM_PCT,MATCH($A568,'Knowledge - Percentages'!$B:$B,0),'Data - Knowledge'!N$8)/100</f>
        <v>0.039</v>
      </c>
      <c r="O568" s="380">
        <f t="array" aca="true" ref="O568">INDEX(KM_PCT,MATCH($A568,'Knowledge - Percentages'!$B:$B,0),'Data - Knowledge'!O$8)/100</f>
        <v>0.057999999999999996</v>
      </c>
      <c r="P568" s="380">
        <f t="array" aca="true" ref="P568">INDEX(KM_PCT,MATCH($A568,'Knowledge - Percentages'!$B:$B,0),'Data - Knowledge'!P$8)/100</f>
        <v>0.031</v>
      </c>
      <c r="Q568" s="380">
        <f t="array" aca="true" ref="Q568">INDEX(KM_PCT,MATCH($A568,'Knowledge - Percentages'!$B:$B,0),'Data - Knowledge'!Q$8)/100</f>
        <v>0.037000000000000005</v>
      </c>
      <c r="R568" s="380">
        <f t="array" aca="true" ref="R568">INDEX(KM_PCT,MATCH($A568,'Knowledge - Percentages'!$B:$B,0),'Data - Knowledge'!R$8)/100</f>
        <v>0.037000000000000005</v>
      </c>
      <c r="S568" s="380">
        <f t="array" aca="true" ref="S568">INDEX(KM_PCT,MATCH($A568,'Knowledge - Percentages'!$B:$B,0),'Data - Knowledge'!S$8)/100</f>
        <v>0.037000000000000005</v>
      </c>
      <c r="T568" s="380">
        <f t="array" aca="true" ref="T568">INDEX(KM_PCT,MATCH($A568,'Knowledge - Percentages'!$B:$B,0),'Data - Knowledge'!T$8)/100</f>
        <v>0.033</v>
      </c>
      <c r="U568" s="380">
        <f t="array" aca="true" ref="U568">INDEX(KM_PCT,MATCH($A568,'Knowledge - Percentages'!$B:$B,0),'Data - Knowledge'!U$8)/100</f>
        <v>0.033</v>
      </c>
      <c r="V568" s="380">
        <f t="array" aca="true" ref="V568">INDEX(KM_PCT,MATCH($A568,'Knowledge - Percentages'!$B:$B,0),'Data - Knowledge'!V$8)/100</f>
        <v>0.027999999999999997</v>
      </c>
      <c r="W568" s="380">
        <f t="array" aca="true" ref="W568">INDEX(KM_PCT,MATCH($A568,'Knowledge - Percentages'!$B:$B,0),'Data - Knowledge'!W$8)/100</f>
        <v>0.033</v>
      </c>
      <c r="X568" s="380">
        <f t="array" aca="true" ref="X568">INDEX(KM_PCT,MATCH($A568,'Knowledge - Percentages'!$B:$B,0),'Data - Knowledge'!X$8)/100</f>
        <v>0.044000000000000004</v>
      </c>
      <c r="Y568" s="380">
        <f t="array" aca="true" ref="Y568">INDEX(KM_PCT,MATCH($A568,'Knowledge - Percentages'!$B:$B,0),'Data - Knowledge'!Y$8)/100</f>
        <v>0.033</v>
      </c>
      <c r="Z568" s="380">
        <f t="array" aca="true" ref="Z568">INDEX(KM_PCT,MATCH($A568,'Knowledge - Percentages'!$B:$B,0),'Data - Knowledge'!Z$8)/100</f>
        <v>0.033</v>
      </c>
      <c r="AA568" s="380">
        <f t="array" aca="true" ref="AA568">INDEX(KM_PCT,MATCH($A568,'Knowledge - Percentages'!$B:$B,0),'Data - Knowledge'!AA$8)/100</f>
        <v>0.033</v>
      </c>
      <c r="AB568" s="380">
        <f t="array" aca="true" ref="AB568">INDEX(KM_PCT,MATCH($A568,'Knowledge - Percentages'!$B:$B,0),'Data - Knowledge'!AB$8)/100</f>
        <v>0.019</v>
      </c>
      <c r="AC568" s="380">
        <f t="array" aca="true" ref="AC568">INDEX(KM_PCT,MATCH($A568,'Knowledge - Percentages'!$B:$B,0),'Data - Knowledge'!AC$8)/100</f>
        <v>0.019</v>
      </c>
      <c r="AD568" s="380">
        <f t="array" aca="true" ref="AD568">INDEX(KM_PCT,MATCH($A568,'Knowledge - Percentages'!$B:$B,0),'Data - Knowledge'!AD$8)/100</f>
        <v>0.019</v>
      </c>
      <c r="AE568" s="380">
        <f t="array" aca="true" ref="AE568">INDEX(KM_PCT,MATCH($A568,'Knowledge - Percentages'!$B:$B,0),'Data - Knowledge'!AE$8)/100</f>
        <v>0.02</v>
      </c>
      <c r="AF568" s="380">
        <f t="array" aca="true" ref="AF568">INDEX(KM_PCT,MATCH($A568,'Knowledge - Percentages'!$B:$B,0),'Data - Knowledge'!AF$8)/100</f>
        <v>0.023</v>
      </c>
      <c r="AG568" s="380">
        <f t="array" aca="true" ref="AG568">INDEX(KM_PCT,MATCH($A568,'Knowledge - Percentages'!$B:$B,0),'Data - Knowledge'!AG$8)/100</f>
        <v>0.02</v>
      </c>
      <c r="AH568" s="380">
        <f t="array" aca="true" ref="AH568">INDEX(KM_PCT,MATCH($A568,'Knowledge - Percentages'!$B:$B,0),'Data - Knowledge'!AH$8)/100</f>
        <v>0.019</v>
      </c>
      <c r="AI568" s="380">
        <f t="array" aca="true" ref="AI568">INDEX(KM_PCT,MATCH($A568,'Knowledge - Percentages'!$B:$B,0),'Data - Knowledge'!AI$8)/100</f>
        <v>0.019</v>
      </c>
      <c r="AJ568" s="380">
        <f t="array" aca="true" ref="AJ568">INDEX(KM_PCT,MATCH($A568,'Knowledge - Percentages'!$B:$B,0),'Data - Knowledge'!AJ$8)/100</f>
        <v>0.019</v>
      </c>
      <c r="AK568" s="380">
        <f t="array" aca="true" ref="AK568">INDEX(KM_PCT,MATCH($A568,'Knowledge - Percentages'!$B:$B,0),'Data - Knowledge'!AK$8)/100</f>
        <v>0.016</v>
      </c>
      <c r="AL568" s="380">
        <f t="array" aca="true" ref="AL568">INDEX(KM_PCT,MATCH($A568,'Knowledge - Percentages'!$B:$B,0),'Data - Knowledge'!AL$8)/100</f>
        <v>0.018000000000000002</v>
      </c>
      <c r="AM568" s="380">
        <f t="array" aca="true" ref="AM568">INDEX(KM_PCT,MATCH($A568,'Knowledge - Percentages'!$B:$B,0),'Data - Knowledge'!AM$8)/100</f>
        <v>0.018000000000000002</v>
      </c>
      <c r="AN568" s="380">
        <f t="array" aca="true" ref="AN568">INDEX(KM_PCT,MATCH($A568,'Knowledge - Percentages'!$B:$B,0),'Data - Knowledge'!AN$8)/100</f>
        <v>0.019</v>
      </c>
      <c r="AO568" s="380">
        <f t="array" aca="true" ref="AO568">INDEX(KM_PCT,MATCH($A568,'Knowledge - Percentages'!$B:$B,0),'Data - Knowledge'!AO$8)/100</f>
        <v>0.019</v>
      </c>
      <c r="AP568" s="380">
        <f t="array" aca="true" ref="AP568">INDEX(KM_PCT,MATCH($A568,'Knowledge - Percentages'!$B:$B,0),'Data - Knowledge'!AP$8)/100</f>
        <v>0.019</v>
      </c>
      <c r="AQ568" s="380">
        <f t="array" aca="true" ref="AQ568">INDEX(KM_PCT,MATCH($A568,'Knowledge - Percentages'!$B:$B,0),'Data - Knowledge'!AQ$8)/100</f>
        <v>0.018000000000000002</v>
      </c>
      <c r="AR568" s="380">
        <f t="array" aca="true" ref="AR568">INDEX(KM_PCT,MATCH($A568,'Knowledge - Percentages'!$B:$B,0),'Data - Knowledge'!AR$8)/100</f>
        <v>0.008</v>
      </c>
      <c r="AS568" s="380">
        <f t="array" aca="true" ref="AS568">INDEX(KM_PCT,MATCH($A568,'Knowledge - Percentages'!$B:$B,0),'Data - Knowledge'!AS$8)/100</f>
        <v>0.008</v>
      </c>
      <c r="AT568" s="380">
        <f t="array" aca="true" ref="AT568">INDEX(KM_PCT,MATCH($A568,'Knowledge - Percentages'!$B:$B,0),'Data - Knowledge'!AT$8)/100</f>
        <v>0.008</v>
      </c>
      <c r="AU568" s="380">
        <f t="array" aca="true" ref="AU568">INDEX(KM_PCT,MATCH($A568,'Knowledge - Percentages'!$B:$B,0),'Data - Knowledge'!AU$8)/100</f>
        <v>0.008</v>
      </c>
      <c r="AV568" s="380">
        <f t="array" aca="true" ref="AV568">INDEX(KM_PCT,MATCH($A568,'Knowledge - Percentages'!$B:$B,0),'Data - Knowledge'!AV$8)/100</f>
        <v>0.008</v>
      </c>
      <c r="AW568" s="380">
        <f t="array" aca="true" ref="AW568">INDEX(KM_PCT,MATCH($A568,'Knowledge - Percentages'!$B:$B,0),'Data - Knowledge'!AW$8)/100</f>
        <v>0.008</v>
      </c>
      <c r="AX568" s="380">
        <f t="array" aca="true" ref="AX568">INDEX(KM_PCT,MATCH($A568,'Knowledge - Percentages'!$B:$B,0),'Data - Knowledge'!AX$8)/100</f>
        <v>0.008</v>
      </c>
      <c r="AY568" s="380">
        <f t="array" aca="true" ref="AY568">INDEX(KM_PCT,MATCH($A568,'Knowledge - Percentages'!$B:$B,0),'Data - Knowledge'!AY$8)/100</f>
        <v>0.0069999999999999993</v>
      </c>
      <c r="AZ568" s="380">
        <f t="array" aca="true" ref="AZ568">INDEX(KM_PCT,MATCH($A568,'Knowledge - Percentages'!$B:$B,0),'Data - Knowledge'!AZ$8)/100</f>
        <v>0.0069999999999999993</v>
      </c>
      <c r="BA568" s="380">
        <f t="array" aca="true" ref="BA568">INDEX(KM_PCT,MATCH($A568,'Knowledge - Percentages'!$B:$B,0),'Data - Knowledge'!BA$8)/100</f>
        <v>0.0069999999999999993</v>
      </c>
      <c r="BB568" s="380">
        <f t="array" aca="true" ref="BB568">INDEX(KM_PCT,MATCH($A568,'Knowledge - Percentages'!$B:$B,0),'Data - Knowledge'!BB$8)/100</f>
        <v>0.0069999999999999993</v>
      </c>
      <c r="BC568" s="380">
        <f t="array" aca="true" ref="BC568">INDEX(KM_PCT,MATCH($A568,'Knowledge - Percentages'!$B:$B,0),'Data - Knowledge'!BC$8)/100</f>
        <v>0.008</v>
      </c>
      <c r="BD568" s="380">
        <f t="array" aca="true" ref="BD568">INDEX(KM_PCT,MATCH($A568,'Knowledge - Percentages'!$B:$B,0),'Data - Knowledge'!BD$8)/100</f>
        <v>0.008</v>
      </c>
      <c r="BE568" s="380">
        <f t="array" aca="true" ref="BE568">INDEX(KM_PCT,MATCH($A568,'Knowledge - Percentages'!$B:$B,0),'Data - Knowledge'!BE$8)/100</f>
        <v>0.008</v>
      </c>
      <c r="BF568" s="380">
        <f t="array" aca="true" ref="BF568">INDEX(KM_PCT,MATCH($A568,'Knowledge - Percentages'!$B:$B,0),'Data - Knowledge'!BF$8)/100</f>
        <v>0.008</v>
      </c>
      <c r="BG568" s="380">
        <f t="array" aca="true" ref="BG568">INDEX(KM_PCT,MATCH($A568,'Knowledge - Percentages'!$B:$B,0),'Data - Knowledge'!BG$8)/100</f>
        <v>0.013999999999999999</v>
      </c>
      <c r="BH568" s="380">
        <f t="array" aca="true" ref="BH568">INDEX(KM_PCT,MATCH($A568,'Knowledge - Percentages'!$B:$B,0),'Data - Knowledge'!BH$8)/100</f>
        <v>0.011000000000000001</v>
      </c>
      <c r="BI568" s="380">
        <f t="array" aca="true" ref="BI568">INDEX(KM_PCT,MATCH($A568,'Knowledge - Percentages'!$B:$B,0),'Data - Knowledge'!BI$8)/100</f>
        <v>0.011000000000000001</v>
      </c>
      <c r="BJ568" s="380">
        <f t="array" aca="true" ref="BJ568">INDEX(KM_PCT,MATCH($A568,'Knowledge - Percentages'!$B:$B,0),'Data - Knowledge'!BJ$8)/100</f>
        <v>0.011000000000000001</v>
      </c>
      <c r="BK568" s="380">
        <f t="array" aca="true" ref="BK568">INDEX(KM_PCT,MATCH($A568,'Knowledge - Percentages'!$B:$B,0),'Data - Knowledge'!BK$8)/100</f>
        <v>0.015</v>
      </c>
      <c r="BL568" s="380">
        <f t="array" aca="true" ref="BL568">INDEX(KM_PCT,MATCH($A568,'Knowledge - Percentages'!$B:$B,0),'Data - Knowledge'!BL$8)/100</f>
        <v>0.011000000000000001</v>
      </c>
      <c r="BM568" s="380">
        <f t="array" aca="true" ref="BM568">INDEX(KM_PCT,MATCH($A568,'Knowledge - Percentages'!$B:$B,0),'Data - Knowledge'!BM$8)/100</f>
        <v>0.011000000000000001</v>
      </c>
      <c r="BN568" s="380">
        <f t="array" aca="true" ref="BN568">INDEX(KM_PCT,MATCH($A568,'Knowledge - Percentages'!$B:$B,0),'Data - Knowledge'!BN$8)/100</f>
        <v>0.011000000000000001</v>
      </c>
      <c r="BO568" s="380">
        <f t="array" aca="true" ref="BO568">INDEX(KM_PCT,MATCH($A568,'Knowledge - Percentages'!$B:$B,0),'Data - Knowledge'!BO$8)/100</f>
        <v>0.008</v>
      </c>
      <c r="BP568" s="380">
        <f t="array" aca="true" ref="BP568">INDEX(KM_PCT,MATCH($A568,'Knowledge - Percentages'!$B:$B,0),'Data - Knowledge'!BP$8)/100</f>
        <v>0.008</v>
      </c>
      <c r="BQ568" s="380">
        <f t="array" aca="true" ref="BQ568">INDEX(KM_PCT,MATCH($A568,'Knowledge - Percentages'!$B:$B,0),'Data - Knowledge'!BQ$8)/100</f>
        <v>0.008</v>
      </c>
    </row>
    <row r="569" spans="1:69">
      <c r="A569" t="s">
        <v>1659</v>
      </c>
      <c r="B569" t="s">
        <v>180</v>
      </c>
      <c r="C569" t="s">
        <v>1660</v>
      </c>
      <c r="D569" t="s">
        <v>1661</v>
      </c>
      <c r="E569" s="373">
        <f>SUMPRODUCT($K$2:$BQ$2,$K569:$BQ569)/$J$2</f>
        <v>0.018015151515151515</v>
      </c>
      <c r="F569" s="379">
        <f>SUMPRODUCT($K$2:$BQ$2,$K569:$BQ569)</f>
        <v>4.756</v>
      </c>
      <c r="G569" s="373">
        <f>SUMPRODUCT($K$3:$BQ$3,$K569:$BQ569)/$J$3</f>
        <v>0.024507700205338823</v>
      </c>
      <c r="H569" s="379">
        <f>SUMPRODUCT($K$3:$BQ$3,$K569:$BQ569)</f>
        <v>238.70500000000013</v>
      </c>
      <c r="I569" s="373">
        <f>CORREL($K$4:$BQ$4,$K569:$BQ569)</f>
        <v>-0.40089537885081145</v>
      </c>
      <c r="J569" s="379">
        <f>$E569/$G569*100</f>
        <v>73.508127503644943</v>
      </c>
      <c r="K569" s="380">
        <f t="array" aca="true" ref="K569">INDEX(KM_PCT,MATCH($A569,'Knowledge - Percentages'!$B:$B,0),'Data - Knowledge'!K$8)/100</f>
        <v>0.051</v>
      </c>
      <c r="L569" s="380">
        <f t="array" aca="true" ref="L569">INDEX(KM_PCT,MATCH($A569,'Knowledge - Percentages'!$B:$B,0),'Data - Knowledge'!L$8)/100</f>
        <v>0.081</v>
      </c>
      <c r="M569" s="380">
        <f t="array" aca="true" ref="M569">INDEX(KM_PCT,MATCH($A569,'Knowledge - Percentages'!$B:$B,0),'Data - Knowledge'!M$8)/100</f>
        <v>0.039</v>
      </c>
      <c r="N569" s="380">
        <f t="array" aca="true" ref="N569">INDEX(KM_PCT,MATCH($A569,'Knowledge - Percentages'!$B:$B,0),'Data - Knowledge'!N$8)/100</f>
        <v>0.025</v>
      </c>
      <c r="O569" s="380">
        <f t="array" aca="true" ref="O569">INDEX(KM_PCT,MATCH($A569,'Knowledge - Percentages'!$B:$B,0),'Data - Knowledge'!O$8)/100</f>
        <v>0.028999999999999998</v>
      </c>
      <c r="P569" s="380">
        <f t="array" aca="true" ref="P569">INDEX(KM_PCT,MATCH($A569,'Knowledge - Percentages'!$B:$B,0),'Data - Knowledge'!P$8)/100</f>
        <v>0.021</v>
      </c>
      <c r="Q569" s="380">
        <f t="array" aca="true" ref="Q569">INDEX(KM_PCT,MATCH($A569,'Knowledge - Percentages'!$B:$B,0),'Data - Knowledge'!Q$8)/100</f>
        <v>0.05</v>
      </c>
      <c r="R569" s="380">
        <f t="array" aca="true" ref="R569">INDEX(KM_PCT,MATCH($A569,'Knowledge - Percentages'!$B:$B,0),'Data - Knowledge'!R$8)/100</f>
        <v>0.04</v>
      </c>
      <c r="S569" s="380">
        <f t="array" aca="true" ref="S569">INDEX(KM_PCT,MATCH($A569,'Knowledge - Percentages'!$B:$B,0),'Data - Knowledge'!S$8)/100</f>
        <v>0.027000000000000003</v>
      </c>
      <c r="T569" s="380">
        <f t="array" aca="true" ref="T569">INDEX(KM_PCT,MATCH($A569,'Knowledge - Percentages'!$B:$B,0),'Data - Knowledge'!T$8)/100</f>
        <v>0.025</v>
      </c>
      <c r="U569" s="380">
        <f t="array" aca="true" ref="U569">INDEX(KM_PCT,MATCH($A569,'Knowledge - Percentages'!$B:$B,0),'Data - Knowledge'!U$8)/100</f>
        <v>0.024</v>
      </c>
      <c r="V569" s="380">
        <f t="array" aca="true" ref="V569">INDEX(KM_PCT,MATCH($A569,'Knowledge - Percentages'!$B:$B,0),'Data - Knowledge'!V$8)/100</f>
        <v>0.018000000000000002</v>
      </c>
      <c r="W569" s="380">
        <f t="array" aca="true" ref="W569">INDEX(KM_PCT,MATCH($A569,'Knowledge - Percentages'!$B:$B,0),'Data - Knowledge'!W$8)/100</f>
        <v>0.03</v>
      </c>
      <c r="X569" s="380">
        <f t="array" aca="true" ref="X569">INDEX(KM_PCT,MATCH($A569,'Knowledge - Percentages'!$B:$B,0),'Data - Knowledge'!X$8)/100</f>
        <v>0.073</v>
      </c>
      <c r="Y569" s="380">
        <f t="array" aca="true" ref="Y569">INDEX(KM_PCT,MATCH($A569,'Knowledge - Percentages'!$B:$B,0),'Data - Knowledge'!Y$8)/100</f>
        <v>0.096999999999999989</v>
      </c>
      <c r="Z569" s="380">
        <f t="array" aca="true" ref="Z569">INDEX(KM_PCT,MATCH($A569,'Knowledge - Percentages'!$B:$B,0),'Data - Knowledge'!Z$8)/100</f>
        <v>0.088000000000000009</v>
      </c>
      <c r="AA569" s="380">
        <f t="array" aca="true" ref="AA569">INDEX(KM_PCT,MATCH($A569,'Knowledge - Percentages'!$B:$B,0),'Data - Knowledge'!AA$8)/100</f>
        <v>0.063</v>
      </c>
      <c r="AB569" s="380">
        <f t="array" aca="true" ref="AB569">INDEX(KM_PCT,MATCH($A569,'Knowledge - Percentages'!$B:$B,0),'Data - Knowledge'!AB$8)/100</f>
        <v>0.024</v>
      </c>
      <c r="AC569" s="380">
        <f t="array" aca="true" ref="AC569">INDEX(KM_PCT,MATCH($A569,'Knowledge - Percentages'!$B:$B,0),'Data - Knowledge'!AC$8)/100</f>
        <v>0.043</v>
      </c>
      <c r="AD569" s="380">
        <f t="array" aca="true" ref="AD569">INDEX(KM_PCT,MATCH($A569,'Knowledge - Percentages'!$B:$B,0),'Data - Knowledge'!AD$8)/100</f>
        <v>0.068</v>
      </c>
      <c r="AE569" s="380">
        <f t="array" aca="true" ref="AE569">INDEX(KM_PCT,MATCH($A569,'Knowledge - Percentages'!$B:$B,0),'Data - Knowledge'!AE$8)/100</f>
        <v>0.033</v>
      </c>
      <c r="AF569" s="380">
        <f t="array" aca="true" ref="AF569">INDEX(KM_PCT,MATCH($A569,'Knowledge - Percentages'!$B:$B,0),'Data - Knowledge'!AF$8)/100</f>
        <v>0.02</v>
      </c>
      <c r="AG569" s="380">
        <f t="array" aca="true" ref="AG569">INDEX(KM_PCT,MATCH($A569,'Knowledge - Percentages'!$B:$B,0),'Data - Knowledge'!AG$8)/100</f>
        <v>0.018000000000000002</v>
      </c>
      <c r="AH569" s="380">
        <f t="array" aca="true" ref="AH569">INDEX(KM_PCT,MATCH($A569,'Knowledge - Percentages'!$B:$B,0),'Data - Knowledge'!AH$8)/100</f>
        <v>0.019</v>
      </c>
      <c r="AI569" s="380">
        <f t="array" aca="true" ref="AI569">INDEX(KM_PCT,MATCH($A569,'Knowledge - Percentages'!$B:$B,0),'Data - Knowledge'!AI$8)/100</f>
        <v>0.065</v>
      </c>
      <c r="AJ569" s="380">
        <f t="array" aca="true" ref="AJ569">INDEX(KM_PCT,MATCH($A569,'Knowledge - Percentages'!$B:$B,0),'Data - Knowledge'!AJ$8)/100</f>
        <v>0.026000000000000002</v>
      </c>
      <c r="AK569" s="380">
        <f t="array" aca="true" ref="AK569">INDEX(KM_PCT,MATCH($A569,'Knowledge - Percentages'!$B:$B,0),'Data - Knowledge'!AK$8)/100</f>
        <v>0.017</v>
      </c>
      <c r="AL569" s="380">
        <f t="array" aca="true" ref="AL569">INDEX(KM_PCT,MATCH($A569,'Knowledge - Percentages'!$B:$B,0),'Data - Knowledge'!AL$8)/100</f>
        <v>0.042</v>
      </c>
      <c r="AM569" s="380">
        <f t="array" aca="true" ref="AM569">INDEX(KM_PCT,MATCH($A569,'Knowledge - Percentages'!$B:$B,0),'Data - Knowledge'!AM$8)/100</f>
        <v>0.02</v>
      </c>
      <c r="AN569" s="380">
        <f t="array" aca="true" ref="AN569">INDEX(KM_PCT,MATCH($A569,'Knowledge - Percentages'!$B:$B,0),'Data - Knowledge'!AN$8)/100</f>
        <v>0.017</v>
      </c>
      <c r="AO569" s="380">
        <f t="array" aca="true" ref="AO569">INDEX(KM_PCT,MATCH($A569,'Knowledge - Percentages'!$B:$B,0),'Data - Knowledge'!AO$8)/100</f>
        <v>0.025</v>
      </c>
      <c r="AP569" s="380">
        <f t="array" aca="true" ref="AP569">INDEX(KM_PCT,MATCH($A569,'Knowledge - Percentages'!$B:$B,0),'Data - Knowledge'!AP$8)/100</f>
        <v>0.035</v>
      </c>
      <c r="AQ569" s="380">
        <f t="array" aca="true" ref="AQ569">INDEX(KM_PCT,MATCH($A569,'Knowledge - Percentages'!$B:$B,0),'Data - Knowledge'!AQ$8)/100</f>
        <v>0.022000000000000002</v>
      </c>
      <c r="AR569" s="380">
        <f t="array" aca="true" ref="AR569">INDEX(KM_PCT,MATCH($A569,'Knowledge - Percentages'!$B:$B,0),'Data - Knowledge'!AR$8)/100</f>
        <v>0.032</v>
      </c>
      <c r="AS569" s="380">
        <f t="array" aca="true" ref="AS569">INDEX(KM_PCT,MATCH($A569,'Knowledge - Percentages'!$B:$B,0),'Data - Knowledge'!AS$8)/100</f>
        <v>0.036000000000000004</v>
      </c>
      <c r="AT569" s="380">
        <f t="array" aca="true" ref="AT569">INDEX(KM_PCT,MATCH($A569,'Knowledge - Percentages'!$B:$B,0),'Data - Knowledge'!AT$8)/100</f>
        <v>0.05</v>
      </c>
      <c r="AU569" s="380">
        <f t="array" aca="true" ref="AU569">INDEX(KM_PCT,MATCH($A569,'Knowledge - Percentages'!$B:$B,0),'Data - Knowledge'!AU$8)/100</f>
        <v>0.025</v>
      </c>
      <c r="AV569" s="380">
        <f t="array" aca="true" ref="AV569">INDEX(KM_PCT,MATCH($A569,'Knowledge - Percentages'!$B:$B,0),'Data - Knowledge'!AV$8)/100</f>
        <v>0.018000000000000002</v>
      </c>
      <c r="AW569" s="380">
        <f t="array" aca="true" ref="AW569">INDEX(KM_PCT,MATCH($A569,'Knowledge - Percentages'!$B:$B,0),'Data - Knowledge'!AW$8)/100</f>
        <v>0.02</v>
      </c>
      <c r="AX569" s="380">
        <f t="array" aca="true" ref="AX569">INDEX(KM_PCT,MATCH($A569,'Knowledge - Percentages'!$B:$B,0),'Data - Knowledge'!AX$8)/100</f>
        <v>0.071</v>
      </c>
      <c r="AY569" s="380">
        <f t="array" aca="true" ref="AY569">INDEX(KM_PCT,MATCH($A569,'Knowledge - Percentages'!$B:$B,0),'Data - Knowledge'!AY$8)/100</f>
        <v>0.017</v>
      </c>
      <c r="AZ569" s="380">
        <f t="array" aca="true" ref="AZ569">INDEX(KM_PCT,MATCH($A569,'Knowledge - Percentages'!$B:$B,0),'Data - Knowledge'!AZ$8)/100</f>
        <v>0.02</v>
      </c>
      <c r="BA569" s="380">
        <f t="array" aca="true" ref="BA569">INDEX(KM_PCT,MATCH($A569,'Knowledge - Percentages'!$B:$B,0),'Data - Knowledge'!BA$8)/100</f>
        <v>0.017</v>
      </c>
      <c r="BB569" s="380">
        <f t="array" aca="true" ref="BB569">INDEX(KM_PCT,MATCH($A569,'Knowledge - Percentages'!$B:$B,0),'Data - Knowledge'!BB$8)/100</f>
        <v>0.017</v>
      </c>
      <c r="BC569" s="380">
        <f t="array" aca="true" ref="BC569">INDEX(KM_PCT,MATCH($A569,'Knowledge - Percentages'!$B:$B,0),'Data - Knowledge'!BC$8)/100</f>
        <v>0.016</v>
      </c>
      <c r="BD569" s="380">
        <f t="array" aca="true" ref="BD569">INDEX(KM_PCT,MATCH($A569,'Knowledge - Percentages'!$B:$B,0),'Data - Knowledge'!BD$8)/100</f>
        <v>0.021</v>
      </c>
      <c r="BE569" s="380">
        <f t="array" aca="true" ref="BE569">INDEX(KM_PCT,MATCH($A569,'Knowledge - Percentages'!$B:$B,0),'Data - Knowledge'!BE$8)/100</f>
        <v>0.013999999999999999</v>
      </c>
      <c r="BF569" s="380">
        <f t="array" aca="true" ref="BF569">INDEX(KM_PCT,MATCH($A569,'Knowledge - Percentages'!$B:$B,0),'Data - Knowledge'!BF$8)/100</f>
        <v>0.018000000000000002</v>
      </c>
      <c r="BG569" s="380">
        <f t="array" aca="true" ref="BG569">INDEX(KM_PCT,MATCH($A569,'Knowledge - Percentages'!$B:$B,0),'Data - Knowledge'!BG$8)/100</f>
        <v>0.025</v>
      </c>
      <c r="BH569" s="380">
        <f t="array" aca="true" ref="BH569">INDEX(KM_PCT,MATCH($A569,'Knowledge - Percentages'!$B:$B,0),'Data - Knowledge'!BH$8)/100</f>
        <v>0.025</v>
      </c>
      <c r="BI569" s="380">
        <f t="array" aca="true" ref="BI569">INDEX(KM_PCT,MATCH($A569,'Knowledge - Percentages'!$B:$B,0),'Data - Knowledge'!BI$8)/100</f>
        <v>0.023</v>
      </c>
      <c r="BJ569" s="380">
        <f t="array" aca="true" ref="BJ569">INDEX(KM_PCT,MATCH($A569,'Knowledge - Percentages'!$B:$B,0),'Data - Knowledge'!BJ$8)/100</f>
        <v>0.017</v>
      </c>
      <c r="BK569" s="380">
        <f t="array" aca="true" ref="BK569">INDEX(KM_PCT,MATCH($A569,'Knowledge - Percentages'!$B:$B,0),'Data - Knowledge'!BK$8)/100</f>
        <v>0.049</v>
      </c>
      <c r="BL569" s="380">
        <f t="array" aca="true" ref="BL569">INDEX(KM_PCT,MATCH($A569,'Knowledge - Percentages'!$B:$B,0),'Data - Knowledge'!BL$8)/100</f>
        <v>0.057</v>
      </c>
      <c r="BM569" s="380">
        <f t="array" aca="true" ref="BM569">INDEX(KM_PCT,MATCH($A569,'Knowledge - Percentages'!$B:$B,0),'Data - Knowledge'!BM$8)/100</f>
        <v>0.057</v>
      </c>
      <c r="BN569" s="380">
        <f t="array" aca="true" ref="BN569">INDEX(KM_PCT,MATCH($A569,'Knowledge - Percentages'!$B:$B,0),'Data - Knowledge'!BN$8)/100</f>
        <v>0.016</v>
      </c>
      <c r="BO569" s="380">
        <f t="array" aca="true" ref="BO569">INDEX(KM_PCT,MATCH($A569,'Knowledge - Percentages'!$B:$B,0),'Data - Knowledge'!BO$8)/100</f>
        <v>0.021</v>
      </c>
      <c r="BP569" s="380">
        <f t="array" aca="true" ref="BP569">INDEX(KM_PCT,MATCH($A569,'Knowledge - Percentages'!$B:$B,0),'Data - Knowledge'!BP$8)/100</f>
        <v>0.017</v>
      </c>
      <c r="BQ569" s="380">
        <f t="array" aca="true" ref="BQ569">INDEX(KM_PCT,MATCH($A569,'Knowledge - Percentages'!$B:$B,0),'Data - Knowledge'!BQ$8)/100</f>
        <v>0.022000000000000002</v>
      </c>
    </row>
    <row r="570" spans="1:69">
      <c r="A570" t="s">
        <v>1662</v>
      </c>
      <c r="B570" t="s">
        <v>180</v>
      </c>
      <c r="C570" t="s">
        <v>1660</v>
      </c>
      <c r="D570" t="s">
        <v>1663</v>
      </c>
      <c r="E570" s="373">
        <f>SUMPRODUCT($K$2:$BQ$2,$K570:$BQ570)/$J$2</f>
        <v>0.026090909090909095</v>
      </c>
      <c r="F570" s="379">
        <f>SUMPRODUCT($K$2:$BQ$2,$K570:$BQ570)</f>
        <v>6.8880000000000008</v>
      </c>
      <c r="G570" s="373">
        <f>SUMPRODUCT($K$3:$BQ$3,$K570:$BQ570)/$J$3</f>
        <v>0.020443018480492816</v>
      </c>
      <c r="H570" s="379">
        <f>SUMPRODUCT($K$3:$BQ$3,$K570:$BQ570)</f>
        <v>199.11500000000004</v>
      </c>
      <c r="I570" s="373">
        <f>CORREL($K$4:$BQ$4,$K570:$BQ570)</f>
        <v>-0.096649490922302683</v>
      </c>
      <c r="J570" s="379">
        <f>$E570/$G570*100</f>
        <v>127.62747886671248</v>
      </c>
      <c r="K570" s="380">
        <f t="array" aca="true" ref="K570">INDEX(KM_PCT,MATCH($A570,'Knowledge - Percentages'!$B:$B,0),'Data - Knowledge'!K$8)/100</f>
        <v>0.025</v>
      </c>
      <c r="L570" s="380">
        <f t="array" aca="true" ref="L570">INDEX(KM_PCT,MATCH($A570,'Knowledge - Percentages'!$B:$B,0),'Data - Knowledge'!L$8)/100</f>
        <v>0.038</v>
      </c>
      <c r="M570" s="380">
        <f t="array" aca="true" ref="M570">INDEX(KM_PCT,MATCH($A570,'Knowledge - Percentages'!$B:$B,0),'Data - Knowledge'!M$8)/100</f>
        <v>0.021</v>
      </c>
      <c r="N570" s="380">
        <f t="array" aca="true" ref="N570">INDEX(KM_PCT,MATCH($A570,'Knowledge - Percentages'!$B:$B,0),'Data - Knowledge'!N$8)/100</f>
        <v>0.016</v>
      </c>
      <c r="O570" s="380">
        <f t="array" aca="true" ref="O570">INDEX(KM_PCT,MATCH($A570,'Knowledge - Percentages'!$B:$B,0),'Data - Knowledge'!O$8)/100</f>
        <v>0.013999999999999999</v>
      </c>
      <c r="P570" s="380">
        <f t="array" aca="true" ref="P570">INDEX(KM_PCT,MATCH($A570,'Knowledge - Percentages'!$B:$B,0),'Data - Knowledge'!P$8)/100</f>
        <v>0.019</v>
      </c>
      <c r="Q570" s="380">
        <f t="array" aca="true" ref="Q570">INDEX(KM_PCT,MATCH($A570,'Knowledge - Percentages'!$B:$B,0),'Data - Knowledge'!Q$8)/100</f>
        <v>0.03</v>
      </c>
      <c r="R570" s="380">
        <f t="array" aca="true" ref="R570">INDEX(KM_PCT,MATCH($A570,'Knowledge - Percentages'!$B:$B,0),'Data - Knowledge'!R$8)/100</f>
        <v>0.027999999999999997</v>
      </c>
      <c r="S570" s="380">
        <f t="array" aca="true" ref="S570">INDEX(KM_PCT,MATCH($A570,'Knowledge - Percentages'!$B:$B,0),'Data - Knowledge'!S$8)/100</f>
        <v>0.019</v>
      </c>
      <c r="T570" s="380">
        <f t="array" aca="true" ref="T570">INDEX(KM_PCT,MATCH($A570,'Knowledge - Percentages'!$B:$B,0),'Data - Knowledge'!T$8)/100</f>
        <v>0.017</v>
      </c>
      <c r="U570" s="380">
        <f t="array" aca="true" ref="U570">INDEX(KM_PCT,MATCH($A570,'Knowledge - Percentages'!$B:$B,0),'Data - Knowledge'!U$8)/100</f>
        <v>0.022000000000000002</v>
      </c>
      <c r="V570" s="380">
        <f t="array" aca="true" ref="V570">INDEX(KM_PCT,MATCH($A570,'Knowledge - Percentages'!$B:$B,0),'Data - Knowledge'!V$8)/100</f>
        <v>0.013000000000000001</v>
      </c>
      <c r="W570" s="380">
        <f t="array" aca="true" ref="W570">INDEX(KM_PCT,MATCH($A570,'Knowledge - Percentages'!$B:$B,0),'Data - Knowledge'!W$8)/100</f>
        <v>0.022000000000000002</v>
      </c>
      <c r="X570" s="380">
        <f t="array" aca="true" ref="X570">INDEX(KM_PCT,MATCH($A570,'Knowledge - Percentages'!$B:$B,0),'Data - Knowledge'!X$8)/100</f>
        <v>0.039</v>
      </c>
      <c r="Y570" s="380">
        <f t="array" aca="true" ref="Y570">INDEX(KM_PCT,MATCH($A570,'Knowledge - Percentages'!$B:$B,0),'Data - Knowledge'!Y$8)/100</f>
        <v>0.048</v>
      </c>
      <c r="Z570" s="380">
        <f t="array" aca="true" ref="Z570">INDEX(KM_PCT,MATCH($A570,'Knowledge - Percentages'!$B:$B,0),'Data - Knowledge'!Z$8)/100</f>
        <v>0.043</v>
      </c>
      <c r="AA570" s="380">
        <f t="array" aca="true" ref="AA570">INDEX(KM_PCT,MATCH($A570,'Knowledge - Percentages'!$B:$B,0),'Data - Knowledge'!AA$8)/100</f>
        <v>0.040999999999999995</v>
      </c>
      <c r="AB570" s="380">
        <f t="array" aca="true" ref="AB570">INDEX(KM_PCT,MATCH($A570,'Knowledge - Percentages'!$B:$B,0),'Data - Knowledge'!AB$8)/100</f>
        <v>0.022000000000000002</v>
      </c>
      <c r="AC570" s="380">
        <f t="array" aca="true" ref="AC570">INDEX(KM_PCT,MATCH($A570,'Knowledge - Percentages'!$B:$B,0),'Data - Knowledge'!AC$8)/100</f>
        <v>0.032</v>
      </c>
      <c r="AD570" s="380">
        <f t="array" aca="true" ref="AD570">INDEX(KM_PCT,MATCH($A570,'Knowledge - Percentages'!$B:$B,0),'Data - Knowledge'!AD$8)/100</f>
        <v>0.046</v>
      </c>
      <c r="AE570" s="380">
        <f t="array" aca="true" ref="AE570">INDEX(KM_PCT,MATCH($A570,'Knowledge - Percentages'!$B:$B,0),'Data - Knowledge'!AE$8)/100</f>
        <v>0.01</v>
      </c>
      <c r="AF570" s="380">
        <f t="array" aca="true" ref="AF570">INDEX(KM_PCT,MATCH($A570,'Knowledge - Percentages'!$B:$B,0),'Data - Knowledge'!AF$8)/100</f>
        <v>0.013000000000000001</v>
      </c>
      <c r="AG570" s="380">
        <f t="array" aca="true" ref="AG570">INDEX(KM_PCT,MATCH($A570,'Knowledge - Percentages'!$B:$B,0),'Data - Knowledge'!AG$8)/100</f>
        <v>0.016</v>
      </c>
      <c r="AH570" s="380">
        <f t="array" aca="true" ref="AH570">INDEX(KM_PCT,MATCH($A570,'Knowledge - Percentages'!$B:$B,0),'Data - Knowledge'!AH$8)/100</f>
        <v>0.018000000000000002</v>
      </c>
      <c r="AI570" s="380">
        <f t="array" aca="true" ref="AI570">INDEX(KM_PCT,MATCH($A570,'Knowledge - Percentages'!$B:$B,0),'Data - Knowledge'!AI$8)/100</f>
        <v>0.054000000000000006</v>
      </c>
      <c r="AJ570" s="380">
        <f t="array" aca="true" ref="AJ570">INDEX(KM_PCT,MATCH($A570,'Knowledge - Percentages'!$B:$B,0),'Data - Knowledge'!AJ$8)/100</f>
        <v>0.023</v>
      </c>
      <c r="AK570" s="380">
        <f t="array" aca="true" ref="AK570">INDEX(KM_PCT,MATCH($A570,'Knowledge - Percentages'!$B:$B,0),'Data - Knowledge'!AK$8)/100</f>
        <v>0.021</v>
      </c>
      <c r="AL570" s="380">
        <f t="array" aca="true" ref="AL570">INDEX(KM_PCT,MATCH($A570,'Knowledge - Percentages'!$B:$B,0),'Data - Knowledge'!AL$8)/100</f>
        <v>0.037000000000000005</v>
      </c>
      <c r="AM570" s="380">
        <f t="array" aca="true" ref="AM570">INDEX(KM_PCT,MATCH($A570,'Knowledge - Percentages'!$B:$B,0),'Data - Knowledge'!AM$8)/100</f>
        <v>0.021</v>
      </c>
      <c r="AN570" s="380">
        <f t="array" aca="true" ref="AN570">INDEX(KM_PCT,MATCH($A570,'Knowledge - Percentages'!$B:$B,0),'Data - Knowledge'!AN$8)/100</f>
        <v>0.017</v>
      </c>
      <c r="AO570" s="380">
        <f t="array" aca="true" ref="AO570">INDEX(KM_PCT,MATCH($A570,'Knowledge - Percentages'!$B:$B,0),'Data - Knowledge'!AO$8)/100</f>
        <v>0.021</v>
      </c>
      <c r="AP570" s="380">
        <f t="array" aca="true" ref="AP570">INDEX(KM_PCT,MATCH($A570,'Knowledge - Percentages'!$B:$B,0),'Data - Knowledge'!AP$8)/100</f>
        <v>0.03</v>
      </c>
      <c r="AQ570" s="380">
        <f t="array" aca="true" ref="AQ570">INDEX(KM_PCT,MATCH($A570,'Knowledge - Percentages'!$B:$B,0),'Data - Knowledge'!AQ$8)/100</f>
        <v>0.024</v>
      </c>
      <c r="AR570" s="380">
        <f t="array" aca="true" ref="AR570">INDEX(KM_PCT,MATCH($A570,'Knowledge - Percentages'!$B:$B,0),'Data - Knowledge'!AR$8)/100</f>
        <v>0.032</v>
      </c>
      <c r="AS570" s="380">
        <f t="array" aca="true" ref="AS570">INDEX(KM_PCT,MATCH($A570,'Knowledge - Percentages'!$B:$B,0),'Data - Knowledge'!AS$8)/100</f>
        <v>0.031</v>
      </c>
      <c r="AT570" s="380">
        <f t="array" aca="true" ref="AT570">INDEX(KM_PCT,MATCH($A570,'Knowledge - Percentages'!$B:$B,0),'Data - Knowledge'!AT$8)/100</f>
        <v>0.038</v>
      </c>
      <c r="AU570" s="380">
        <f t="array" aca="true" ref="AU570">INDEX(KM_PCT,MATCH($A570,'Knowledge - Percentages'!$B:$B,0),'Data - Knowledge'!AU$8)/100</f>
        <v>0.025</v>
      </c>
      <c r="AV570" s="380">
        <f t="array" aca="true" ref="AV570">INDEX(KM_PCT,MATCH($A570,'Knowledge - Percentages'!$B:$B,0),'Data - Knowledge'!AV$8)/100</f>
        <v>0.022000000000000002</v>
      </c>
      <c r="AW570" s="380">
        <f t="array" aca="true" ref="AW570">INDEX(KM_PCT,MATCH($A570,'Knowledge - Percentages'!$B:$B,0),'Data - Knowledge'!AW$8)/100</f>
        <v>0.025</v>
      </c>
      <c r="AX570" s="380">
        <f t="array" aca="true" ref="AX570">INDEX(KM_PCT,MATCH($A570,'Knowledge - Percentages'!$B:$B,0),'Data - Knowledge'!AX$8)/100</f>
        <v>0.061</v>
      </c>
      <c r="AY570" s="380">
        <f t="array" aca="true" ref="AY570">INDEX(KM_PCT,MATCH($A570,'Knowledge - Percentages'!$B:$B,0),'Data - Knowledge'!AY$8)/100</f>
        <v>0.022000000000000002</v>
      </c>
      <c r="AZ570" s="380">
        <f t="array" aca="true" ref="AZ570">INDEX(KM_PCT,MATCH($A570,'Knowledge - Percentages'!$B:$B,0),'Data - Knowledge'!AZ$8)/100</f>
        <v>0.027999999999999997</v>
      </c>
      <c r="BA570" s="380">
        <f t="array" aca="true" ref="BA570">INDEX(KM_PCT,MATCH($A570,'Knowledge - Percentages'!$B:$B,0),'Data - Knowledge'!BA$8)/100</f>
        <v>0.026000000000000002</v>
      </c>
      <c r="BB570" s="380">
        <f t="array" aca="true" ref="BB570">INDEX(KM_PCT,MATCH($A570,'Knowledge - Percentages'!$B:$B,0),'Data - Knowledge'!BB$8)/100</f>
        <v>0.027000000000000003</v>
      </c>
      <c r="BC570" s="380">
        <f t="array" aca="true" ref="BC570">INDEX(KM_PCT,MATCH($A570,'Knowledge - Percentages'!$B:$B,0),'Data - Knowledge'!BC$8)/100</f>
        <v>0.023</v>
      </c>
      <c r="BD570" s="380">
        <f t="array" aca="true" ref="BD570">INDEX(KM_PCT,MATCH($A570,'Knowledge - Percentages'!$B:$B,0),'Data - Knowledge'!BD$8)/100</f>
        <v>0.024</v>
      </c>
      <c r="BE570" s="380">
        <f t="array" aca="true" ref="BE570">INDEX(KM_PCT,MATCH($A570,'Knowledge - Percentages'!$B:$B,0),'Data - Knowledge'!BE$8)/100</f>
        <v>0.024</v>
      </c>
      <c r="BF570" s="380">
        <f t="array" aca="true" ref="BF570">INDEX(KM_PCT,MATCH($A570,'Knowledge - Percentages'!$B:$B,0),'Data - Knowledge'!BF$8)/100</f>
        <v>0.026000000000000002</v>
      </c>
      <c r="BG570" s="380">
        <f t="array" aca="true" ref="BG570">INDEX(KM_PCT,MATCH($A570,'Knowledge - Percentages'!$B:$B,0),'Data - Knowledge'!BG$8)/100</f>
        <v>0.027999999999999997</v>
      </c>
      <c r="BH570" s="380">
        <f t="array" aca="true" ref="BH570">INDEX(KM_PCT,MATCH($A570,'Knowledge - Percentages'!$B:$B,0),'Data - Knowledge'!BH$8)/100</f>
        <v>0.027999999999999997</v>
      </c>
      <c r="BI570" s="380">
        <f t="array" aca="true" ref="BI570">INDEX(KM_PCT,MATCH($A570,'Knowledge - Percentages'!$B:$B,0),'Data - Knowledge'!BI$8)/100</f>
        <v>0.03</v>
      </c>
      <c r="BJ570" s="380">
        <f t="array" aca="true" ref="BJ570">INDEX(KM_PCT,MATCH($A570,'Knowledge - Percentages'!$B:$B,0),'Data - Knowledge'!BJ$8)/100</f>
        <v>0.032</v>
      </c>
      <c r="BK570" s="380">
        <f t="array" aca="true" ref="BK570">INDEX(KM_PCT,MATCH($A570,'Knowledge - Percentages'!$B:$B,0),'Data - Knowledge'!BK$8)/100</f>
        <v>0.04</v>
      </c>
      <c r="BL570" s="380">
        <f t="array" aca="true" ref="BL570">INDEX(KM_PCT,MATCH($A570,'Knowledge - Percentages'!$B:$B,0),'Data - Knowledge'!BL$8)/100</f>
        <v>0.039</v>
      </c>
      <c r="BM570" s="380">
        <f t="array" aca="true" ref="BM570">INDEX(KM_PCT,MATCH($A570,'Knowledge - Percentages'!$B:$B,0),'Data - Knowledge'!BM$8)/100</f>
        <v>0.039</v>
      </c>
      <c r="BN570" s="380">
        <f t="array" aca="true" ref="BN570">INDEX(KM_PCT,MATCH($A570,'Knowledge - Percentages'!$B:$B,0),'Data - Knowledge'!BN$8)/100</f>
        <v>0.031</v>
      </c>
      <c r="BO570" s="380">
        <f t="array" aca="true" ref="BO570">INDEX(KM_PCT,MATCH($A570,'Knowledge - Percentages'!$B:$B,0),'Data - Knowledge'!BO$8)/100</f>
        <v>0.032</v>
      </c>
      <c r="BP570" s="380">
        <f t="array" aca="true" ref="BP570">INDEX(KM_PCT,MATCH($A570,'Knowledge - Percentages'!$B:$B,0),'Data - Knowledge'!BP$8)/100</f>
        <v>0.03</v>
      </c>
      <c r="BQ570" s="380">
        <f t="array" aca="true" ref="BQ570">INDEX(KM_PCT,MATCH($A570,'Knowledge - Percentages'!$B:$B,0),'Data - Knowledge'!BQ$8)/100</f>
        <v>0.028999999999999998</v>
      </c>
    </row>
    <row r="571" spans="1:69">
      <c r="A571" t="s">
        <v>1664</v>
      </c>
      <c r="B571" t="s">
        <v>180</v>
      </c>
      <c r="C571" t="s">
        <v>1660</v>
      </c>
      <c r="D571" t="s">
        <v>1665</v>
      </c>
      <c r="E571" s="373">
        <f>SUMPRODUCT($K$2:$BQ$2,$K571:$BQ571)/$J$2</f>
        <v>0.0113219696969697</v>
      </c>
      <c r="F571" s="379">
        <f>SUMPRODUCT($K$2:$BQ$2,$K571:$BQ571)</f>
        <v>2.9890000000000008</v>
      </c>
      <c r="G571" s="373">
        <f>SUMPRODUCT($K$3:$BQ$3,$K571:$BQ571)/$J$3</f>
        <v>0.010228644763860373</v>
      </c>
      <c r="H571" s="379">
        <f>SUMPRODUCT($K$3:$BQ$3,$K571:$BQ571)</f>
        <v>99.627000000000024</v>
      </c>
      <c r="I571" s="373">
        <f>CORREL($K$4:$BQ$4,$K571:$BQ571)</f>
        <v>-0.24034841975462329</v>
      </c>
      <c r="J571" s="379">
        <f>$E571/$G571*100</f>
        <v>110.68885427493034</v>
      </c>
      <c r="K571" s="380">
        <f t="array" aca="true" ref="K571">INDEX(KM_PCT,MATCH($A571,'Knowledge - Percentages'!$B:$B,0),'Data - Knowledge'!K$8)/100</f>
        <v>0.0090000000000000011</v>
      </c>
      <c r="L571" s="380">
        <f t="array" aca="true" ref="L571">INDEX(KM_PCT,MATCH($A571,'Knowledge - Percentages'!$B:$B,0),'Data - Knowledge'!L$8)/100</f>
        <v>0.026000000000000002</v>
      </c>
      <c r="M571" s="380">
        <f t="array" aca="true" ref="M571">INDEX(KM_PCT,MATCH($A571,'Knowledge - Percentages'!$B:$B,0),'Data - Knowledge'!M$8)/100</f>
        <v>0.0069999999999999993</v>
      </c>
      <c r="N571" s="380">
        <f t="array" aca="true" ref="N571">INDEX(KM_PCT,MATCH($A571,'Knowledge - Percentages'!$B:$B,0),'Data - Knowledge'!N$8)/100</f>
        <v>0.006</v>
      </c>
      <c r="O571" s="380">
        <f t="array" aca="true" ref="O571">INDEX(KM_PCT,MATCH($A571,'Knowledge - Percentages'!$B:$B,0),'Data - Knowledge'!O$8)/100</f>
        <v>0.006</v>
      </c>
      <c r="P571" s="380">
        <f t="array" aca="true" ref="P571">INDEX(KM_PCT,MATCH($A571,'Knowledge - Percentages'!$B:$B,0),'Data - Knowledge'!P$8)/100</f>
        <v>0.008</v>
      </c>
      <c r="Q571" s="380">
        <f t="array" aca="true" ref="Q571">INDEX(KM_PCT,MATCH($A571,'Knowledge - Percentages'!$B:$B,0),'Data - Knowledge'!Q$8)/100</f>
        <v>0.018000000000000002</v>
      </c>
      <c r="R571" s="380">
        <f t="array" aca="true" ref="R571">INDEX(KM_PCT,MATCH($A571,'Knowledge - Percentages'!$B:$B,0),'Data - Knowledge'!R$8)/100</f>
        <v>0.013000000000000001</v>
      </c>
      <c r="S571" s="380">
        <f t="array" aca="true" ref="S571">INDEX(KM_PCT,MATCH($A571,'Knowledge - Percentages'!$B:$B,0),'Data - Knowledge'!S$8)/100</f>
        <v>0.0069999999999999993</v>
      </c>
      <c r="T571" s="380">
        <f t="array" aca="true" ref="T571">INDEX(KM_PCT,MATCH($A571,'Knowledge - Percentages'!$B:$B,0),'Data - Knowledge'!T$8)/100</f>
        <v>0.008</v>
      </c>
      <c r="U571" s="380">
        <f t="array" aca="true" ref="U571">INDEX(KM_PCT,MATCH($A571,'Knowledge - Percentages'!$B:$B,0),'Data - Knowledge'!U$8)/100</f>
        <v>0.011000000000000001</v>
      </c>
      <c r="V571" s="380">
        <f t="array" aca="true" ref="V571">INDEX(KM_PCT,MATCH($A571,'Knowledge - Percentages'!$B:$B,0),'Data - Knowledge'!V$8)/100</f>
        <v>0.005</v>
      </c>
      <c r="W571" s="380">
        <f t="array" aca="true" ref="W571">INDEX(KM_PCT,MATCH($A571,'Knowledge - Percentages'!$B:$B,0),'Data - Knowledge'!W$8)/100</f>
        <v>0.013000000000000001</v>
      </c>
      <c r="X571" s="380">
        <f t="array" aca="true" ref="X571">INDEX(KM_PCT,MATCH($A571,'Knowledge - Percentages'!$B:$B,0),'Data - Knowledge'!X$8)/100</f>
        <v>0.025</v>
      </c>
      <c r="Y571" s="380">
        <f t="array" aca="true" ref="Y571">INDEX(KM_PCT,MATCH($A571,'Knowledge - Percentages'!$B:$B,0),'Data - Knowledge'!Y$8)/100</f>
        <v>0.046</v>
      </c>
      <c r="Z571" s="380">
        <f t="array" aca="true" ref="Z571">INDEX(KM_PCT,MATCH($A571,'Knowledge - Percentages'!$B:$B,0),'Data - Knowledge'!Z$8)/100</f>
        <v>0.047</v>
      </c>
      <c r="AA571" s="380">
        <f t="array" aca="true" ref="AA571">INDEX(KM_PCT,MATCH($A571,'Knowledge - Percentages'!$B:$B,0),'Data - Knowledge'!AA$8)/100</f>
        <v>0.054000000000000006</v>
      </c>
      <c r="AB571" s="380">
        <f t="array" aca="true" ref="AB571">INDEX(KM_PCT,MATCH($A571,'Knowledge - Percentages'!$B:$B,0),'Data - Knowledge'!AB$8)/100</f>
        <v>0.011000000000000001</v>
      </c>
      <c r="AC571" s="380">
        <f t="array" aca="true" ref="AC571">INDEX(KM_PCT,MATCH($A571,'Knowledge - Percentages'!$B:$B,0),'Data - Knowledge'!AC$8)/100</f>
        <v>0.026000000000000002</v>
      </c>
      <c r="AD571" s="380">
        <f t="array" aca="true" ref="AD571">INDEX(KM_PCT,MATCH($A571,'Knowledge - Percentages'!$B:$B,0),'Data - Knowledge'!AD$8)/100</f>
        <v>0.037000000000000005</v>
      </c>
      <c r="AE571" s="380">
        <f t="array" aca="true" ref="AE571">INDEX(KM_PCT,MATCH($A571,'Knowledge - Percentages'!$B:$B,0),'Data - Knowledge'!AE$8)/100</f>
        <v>0.0069999999999999993</v>
      </c>
      <c r="AF571" s="380">
        <f t="array" aca="true" ref="AF571">INDEX(KM_PCT,MATCH($A571,'Knowledge - Percentages'!$B:$B,0),'Data - Knowledge'!AF$8)/100</f>
        <v>0.006</v>
      </c>
      <c r="AG571" s="380">
        <f t="array" aca="true" ref="AG571">INDEX(KM_PCT,MATCH($A571,'Knowledge - Percentages'!$B:$B,0),'Data - Knowledge'!AG$8)/100</f>
        <v>0.008</v>
      </c>
      <c r="AH571" s="380">
        <f t="array" aca="true" ref="AH571">INDEX(KM_PCT,MATCH($A571,'Knowledge - Percentages'!$B:$B,0),'Data - Knowledge'!AH$8)/100</f>
        <v>0.008</v>
      </c>
      <c r="AI571" s="380">
        <f t="array" aca="true" ref="AI571">INDEX(KM_PCT,MATCH($A571,'Knowledge - Percentages'!$B:$B,0),'Data - Knowledge'!AI$8)/100</f>
        <v>0.03</v>
      </c>
      <c r="AJ571" s="380">
        <f t="array" aca="true" ref="AJ571">INDEX(KM_PCT,MATCH($A571,'Knowledge - Percentages'!$B:$B,0),'Data - Knowledge'!AJ$8)/100</f>
        <v>0.013000000000000001</v>
      </c>
      <c r="AK571" s="380">
        <f t="array" aca="true" ref="AK571">INDEX(KM_PCT,MATCH($A571,'Knowledge - Percentages'!$B:$B,0),'Data - Knowledge'!AK$8)/100</f>
        <v>0.012</v>
      </c>
      <c r="AL571" s="380">
        <f t="array" aca="true" ref="AL571">INDEX(KM_PCT,MATCH($A571,'Knowledge - Percentages'!$B:$B,0),'Data - Knowledge'!AL$8)/100</f>
        <v>0.02</v>
      </c>
      <c r="AM571" s="380">
        <f t="array" aca="true" ref="AM571">INDEX(KM_PCT,MATCH($A571,'Knowledge - Percentages'!$B:$B,0),'Data - Knowledge'!AM$8)/100</f>
        <v>0.011000000000000001</v>
      </c>
      <c r="AN571" s="380">
        <f t="array" aca="true" ref="AN571">INDEX(KM_PCT,MATCH($A571,'Knowledge - Percentages'!$B:$B,0),'Data - Knowledge'!AN$8)/100</f>
        <v>0.0069999999999999993</v>
      </c>
      <c r="AO571" s="380">
        <f t="array" aca="true" ref="AO571">INDEX(KM_PCT,MATCH($A571,'Knowledge - Percentages'!$B:$B,0),'Data - Knowledge'!AO$8)/100</f>
        <v>0.008</v>
      </c>
      <c r="AP571" s="380">
        <f t="array" aca="true" ref="AP571">INDEX(KM_PCT,MATCH($A571,'Knowledge - Percentages'!$B:$B,0),'Data - Knowledge'!AP$8)/100</f>
        <v>0.023</v>
      </c>
      <c r="AQ571" s="380">
        <f t="array" aca="true" ref="AQ571">INDEX(KM_PCT,MATCH($A571,'Knowledge - Percentages'!$B:$B,0),'Data - Knowledge'!AQ$8)/100</f>
        <v>0.013999999999999999</v>
      </c>
      <c r="AR571" s="380">
        <f t="array" aca="true" ref="AR571">INDEX(KM_PCT,MATCH($A571,'Knowledge - Percentages'!$B:$B,0),'Data - Knowledge'!AR$8)/100</f>
        <v>0.022000000000000002</v>
      </c>
      <c r="AS571" s="380">
        <f t="array" aca="true" ref="AS571">INDEX(KM_PCT,MATCH($A571,'Knowledge - Percentages'!$B:$B,0),'Data - Knowledge'!AS$8)/100</f>
        <v>0.015</v>
      </c>
      <c r="AT571" s="380">
        <f t="array" aca="true" ref="AT571">INDEX(KM_PCT,MATCH($A571,'Knowledge - Percentages'!$B:$B,0),'Data - Knowledge'!AT$8)/100</f>
        <v>0.037000000000000005</v>
      </c>
      <c r="AU571" s="380">
        <f t="array" aca="true" ref="AU571">INDEX(KM_PCT,MATCH($A571,'Knowledge - Percentages'!$B:$B,0),'Data - Knowledge'!AU$8)/100</f>
        <v>0.016</v>
      </c>
      <c r="AV571" s="380">
        <f t="array" aca="true" ref="AV571">INDEX(KM_PCT,MATCH($A571,'Knowledge - Percentages'!$B:$B,0),'Data - Knowledge'!AV$8)/100</f>
        <v>0.012</v>
      </c>
      <c r="AW571" s="380">
        <f t="array" aca="true" ref="AW571">INDEX(KM_PCT,MATCH($A571,'Knowledge - Percentages'!$B:$B,0),'Data - Knowledge'!AW$8)/100</f>
        <v>0.015</v>
      </c>
      <c r="AX571" s="380">
        <f t="array" aca="true" ref="AX571">INDEX(KM_PCT,MATCH($A571,'Knowledge - Percentages'!$B:$B,0),'Data - Knowledge'!AX$8)/100</f>
        <v>0.055</v>
      </c>
      <c r="AY571" s="380">
        <f t="array" aca="true" ref="AY571">INDEX(KM_PCT,MATCH($A571,'Knowledge - Percentages'!$B:$B,0),'Data - Knowledge'!AY$8)/100</f>
        <v>0.008</v>
      </c>
      <c r="AZ571" s="380">
        <f t="array" aca="true" ref="AZ571">INDEX(KM_PCT,MATCH($A571,'Knowledge - Percentages'!$B:$B,0),'Data - Knowledge'!AZ$8)/100</f>
        <v>0.013999999999999999</v>
      </c>
      <c r="BA571" s="380">
        <f t="array" aca="true" ref="BA571">INDEX(KM_PCT,MATCH($A571,'Knowledge - Percentages'!$B:$B,0),'Data - Knowledge'!BA$8)/100</f>
        <v>0.012</v>
      </c>
      <c r="BB571" s="380">
        <f t="array" aca="true" ref="BB571">INDEX(KM_PCT,MATCH($A571,'Knowledge - Percentages'!$B:$B,0),'Data - Knowledge'!BB$8)/100</f>
        <v>0.01</v>
      </c>
      <c r="BC571" s="380">
        <f t="array" aca="true" ref="BC571">INDEX(KM_PCT,MATCH($A571,'Knowledge - Percentages'!$B:$B,0),'Data - Knowledge'!BC$8)/100</f>
        <v>0.003</v>
      </c>
      <c r="BD571" s="380">
        <f t="array" aca="true" ref="BD571">INDEX(KM_PCT,MATCH($A571,'Knowledge - Percentages'!$B:$B,0),'Data - Knowledge'!BD$8)/100</f>
        <v>0.002</v>
      </c>
      <c r="BE571" s="380">
        <f t="array" aca="true" ref="BE571">INDEX(KM_PCT,MATCH($A571,'Knowledge - Percentages'!$B:$B,0),'Data - Knowledge'!BE$8)/100</f>
        <v>0.008</v>
      </c>
      <c r="BF571" s="380">
        <f t="array" aca="true" ref="BF571">INDEX(KM_PCT,MATCH($A571,'Knowledge - Percentages'!$B:$B,0),'Data - Knowledge'!BF$8)/100</f>
        <v>0.01</v>
      </c>
      <c r="BG571" s="380">
        <f t="array" aca="true" ref="BG571">INDEX(KM_PCT,MATCH($A571,'Knowledge - Percentages'!$B:$B,0),'Data - Knowledge'!BG$8)/100</f>
        <v>0.024</v>
      </c>
      <c r="BH571" s="380">
        <f t="array" aca="true" ref="BH571">INDEX(KM_PCT,MATCH($A571,'Knowledge - Percentages'!$B:$B,0),'Data - Knowledge'!BH$8)/100</f>
        <v>0.022000000000000002</v>
      </c>
      <c r="BI571" s="380">
        <f t="array" aca="true" ref="BI571">INDEX(KM_PCT,MATCH($A571,'Knowledge - Percentages'!$B:$B,0),'Data - Knowledge'!BI$8)/100</f>
        <v>0.024</v>
      </c>
      <c r="BJ571" s="380">
        <f t="array" aca="true" ref="BJ571">INDEX(KM_PCT,MATCH($A571,'Knowledge - Percentages'!$B:$B,0),'Data - Knowledge'!BJ$8)/100</f>
        <v>0.013000000000000001</v>
      </c>
      <c r="BK571" s="380">
        <f t="array" aca="true" ref="BK571">INDEX(KM_PCT,MATCH($A571,'Knowledge - Percentages'!$B:$B,0),'Data - Knowledge'!BK$8)/100</f>
        <v>0.023</v>
      </c>
      <c r="BL571" s="380">
        <f t="array" aca="true" ref="BL571">INDEX(KM_PCT,MATCH($A571,'Knowledge - Percentages'!$B:$B,0),'Data - Knowledge'!BL$8)/100</f>
        <v>0.027999999999999997</v>
      </c>
      <c r="BM571" s="380">
        <f t="array" aca="true" ref="BM571">INDEX(KM_PCT,MATCH($A571,'Knowledge - Percentages'!$B:$B,0),'Data - Knowledge'!BM$8)/100</f>
        <v>0.026000000000000002</v>
      </c>
      <c r="BN571" s="380">
        <f t="array" aca="true" ref="BN571">INDEX(KM_PCT,MATCH($A571,'Knowledge - Percentages'!$B:$B,0),'Data - Knowledge'!BN$8)/100</f>
        <v>0.01</v>
      </c>
      <c r="BO571" s="380">
        <f t="array" aca="true" ref="BO571">INDEX(KM_PCT,MATCH($A571,'Knowledge - Percentages'!$B:$B,0),'Data - Knowledge'!BO$8)/100</f>
        <v>0.015</v>
      </c>
      <c r="BP571" s="380">
        <f t="array" aca="true" ref="BP571">INDEX(KM_PCT,MATCH($A571,'Knowledge - Percentages'!$B:$B,0),'Data - Knowledge'!BP$8)/100</f>
        <v>0.012</v>
      </c>
      <c r="BQ571" s="380">
        <f t="array" aca="true" ref="BQ571">INDEX(KM_PCT,MATCH($A571,'Knowledge - Percentages'!$B:$B,0),'Data - Knowledge'!BQ$8)/100</f>
        <v>0.016</v>
      </c>
    </row>
    <row r="572" spans="1:69">
      <c r="A572" t="s">
        <v>1666</v>
      </c>
      <c r="B572" t="s">
        <v>180</v>
      </c>
      <c r="C572" t="s">
        <v>1660</v>
      </c>
      <c r="D572" t="s">
        <v>1667</v>
      </c>
      <c r="E572" s="373">
        <f>SUMPRODUCT($K$2:$BQ$2,$K572:$BQ572)/$J$2</f>
        <v>0.071087121212121226</v>
      </c>
      <c r="F572" s="379">
        <f>SUMPRODUCT($K$2:$BQ$2,$K572:$BQ572)</f>
        <v>18.767000000000003</v>
      </c>
      <c r="G572" s="373">
        <f>SUMPRODUCT($K$3:$BQ$3,$K572:$BQ572)/$J$3</f>
        <v>0.079332032854209436</v>
      </c>
      <c r="H572" s="379">
        <f>SUMPRODUCT($K$3:$BQ$3,$K572:$BQ572)</f>
        <v>772.694</v>
      </c>
      <c r="I572" s="373">
        <f>CORREL($K$4:$BQ$4,$K572:$BQ572)</f>
        <v>-0.44837950886054895</v>
      </c>
      <c r="J572" s="379">
        <f>$E572/$G572*100</f>
        <v>89.607083865807269</v>
      </c>
      <c r="K572" s="380">
        <f t="array" aca="true" ref="K572">INDEX(KM_PCT,MATCH($A572,'Knowledge - Percentages'!$B:$B,0),'Data - Knowledge'!K$8)/100</f>
        <v>0.10400000000000001</v>
      </c>
      <c r="L572" s="380">
        <f t="array" aca="true" ref="L572">INDEX(KM_PCT,MATCH($A572,'Knowledge - Percentages'!$B:$B,0),'Data - Knowledge'!L$8)/100</f>
        <v>0.106</v>
      </c>
      <c r="M572" s="380">
        <f t="array" aca="true" ref="M572">INDEX(KM_PCT,MATCH($A572,'Knowledge - Percentages'!$B:$B,0),'Data - Knowledge'!M$8)/100</f>
        <v>0.099</v>
      </c>
      <c r="N572" s="380">
        <f t="array" aca="true" ref="N572">INDEX(KM_PCT,MATCH($A572,'Knowledge - Percentages'!$B:$B,0),'Data - Knowledge'!N$8)/100</f>
        <v>0.087</v>
      </c>
      <c r="O572" s="380">
        <f t="array" aca="true" ref="O572">INDEX(KM_PCT,MATCH($A572,'Knowledge - Percentages'!$B:$B,0),'Data - Knowledge'!O$8)/100</f>
        <v>0.085</v>
      </c>
      <c r="P572" s="380">
        <f t="array" aca="true" ref="P572">INDEX(KM_PCT,MATCH($A572,'Knowledge - Percentages'!$B:$B,0),'Data - Knowledge'!P$8)/100</f>
        <v>0.079</v>
      </c>
      <c r="Q572" s="380">
        <f t="array" aca="true" ref="Q572">INDEX(KM_PCT,MATCH($A572,'Knowledge - Percentages'!$B:$B,0),'Data - Knowledge'!Q$8)/100</f>
        <v>0.1</v>
      </c>
      <c r="R572" s="380">
        <f t="array" aca="true" ref="R572">INDEX(KM_PCT,MATCH($A572,'Knowledge - Percentages'!$B:$B,0),'Data - Knowledge'!R$8)/100</f>
        <v>0.094</v>
      </c>
      <c r="S572" s="380">
        <f t="array" aca="true" ref="S572">INDEX(KM_PCT,MATCH($A572,'Knowledge - Percentages'!$B:$B,0),'Data - Knowledge'!S$8)/100</f>
        <v>0.087</v>
      </c>
      <c r="T572" s="380">
        <f t="array" aca="true" ref="T572">INDEX(KM_PCT,MATCH($A572,'Knowledge - Percentages'!$B:$B,0),'Data - Knowledge'!T$8)/100</f>
        <v>0.081</v>
      </c>
      <c r="U572" s="380">
        <f t="array" aca="true" ref="U572">INDEX(KM_PCT,MATCH($A572,'Knowledge - Percentages'!$B:$B,0),'Data - Knowledge'!U$8)/100</f>
        <v>0.081</v>
      </c>
      <c r="V572" s="380">
        <f t="array" aca="true" ref="V572">INDEX(KM_PCT,MATCH($A572,'Knowledge - Percentages'!$B:$B,0),'Data - Knowledge'!V$8)/100</f>
        <v>0.077</v>
      </c>
      <c r="W572" s="380">
        <f t="array" aca="true" ref="W572">INDEX(KM_PCT,MATCH($A572,'Knowledge - Percentages'!$B:$B,0),'Data - Knowledge'!W$8)/100</f>
        <v>0.087</v>
      </c>
      <c r="X572" s="380">
        <f t="array" aca="true" ref="X572">INDEX(KM_PCT,MATCH($A572,'Knowledge - Percentages'!$B:$B,0),'Data - Knowledge'!X$8)/100</f>
        <v>0.107</v>
      </c>
      <c r="Y572" s="380">
        <f t="array" aca="true" ref="Y572">INDEX(KM_PCT,MATCH($A572,'Knowledge - Percentages'!$B:$B,0),'Data - Knowledge'!Y$8)/100</f>
        <v>0.113</v>
      </c>
      <c r="Z572" s="380">
        <f t="array" aca="true" ref="Z572">INDEX(KM_PCT,MATCH($A572,'Knowledge - Percentages'!$B:$B,0),'Data - Knowledge'!Z$8)/100</f>
        <v>0.11</v>
      </c>
      <c r="AA572" s="380">
        <f t="array" aca="true" ref="AA572">INDEX(KM_PCT,MATCH($A572,'Knowledge - Percentages'!$B:$B,0),'Data - Knowledge'!AA$8)/100</f>
        <v>0.109</v>
      </c>
      <c r="AB572" s="380">
        <f t="array" aca="true" ref="AB572">INDEX(KM_PCT,MATCH($A572,'Knowledge - Percentages'!$B:$B,0),'Data - Knowledge'!AB$8)/100</f>
        <v>0.08</v>
      </c>
      <c r="AC572" s="380">
        <f t="array" aca="true" ref="AC572">INDEX(KM_PCT,MATCH($A572,'Knowledge - Percentages'!$B:$B,0),'Data - Knowledge'!AC$8)/100</f>
        <v>0.096</v>
      </c>
      <c r="AD572" s="380">
        <f t="array" aca="true" ref="AD572">INDEX(KM_PCT,MATCH($A572,'Knowledge - Percentages'!$B:$B,0),'Data - Knowledge'!AD$8)/100</f>
        <v>0.11900000000000001</v>
      </c>
      <c r="AE572" s="380">
        <f t="array" aca="true" ref="AE572">INDEX(KM_PCT,MATCH($A572,'Knowledge - Percentages'!$B:$B,0),'Data - Knowledge'!AE$8)/100</f>
        <v>0.073</v>
      </c>
      <c r="AF572" s="380">
        <f t="array" aca="true" ref="AF572">INDEX(KM_PCT,MATCH($A572,'Knowledge - Percentages'!$B:$B,0),'Data - Knowledge'!AF$8)/100</f>
        <v>0.068</v>
      </c>
      <c r="AG572" s="380">
        <f t="array" aca="true" ref="AG572">INDEX(KM_PCT,MATCH($A572,'Knowledge - Percentages'!$B:$B,0),'Data - Knowledge'!AG$8)/100</f>
        <v>0.069</v>
      </c>
      <c r="AH572" s="380">
        <f t="array" aca="true" ref="AH572">INDEX(KM_PCT,MATCH($A572,'Knowledge - Percentages'!$B:$B,0),'Data - Knowledge'!AH$8)/100</f>
        <v>0.077</v>
      </c>
      <c r="AI572" s="380">
        <f t="array" aca="true" ref="AI572">INDEX(KM_PCT,MATCH($A572,'Knowledge - Percentages'!$B:$B,0),'Data - Knowledge'!AI$8)/100</f>
        <v>0.128</v>
      </c>
      <c r="AJ572" s="380">
        <f t="array" aca="true" ref="AJ572">INDEX(KM_PCT,MATCH($A572,'Knowledge - Percentages'!$B:$B,0),'Data - Knowledge'!AJ$8)/100</f>
        <v>0.079</v>
      </c>
      <c r="AK572" s="380">
        <f t="array" aca="true" ref="AK572">INDEX(KM_PCT,MATCH($A572,'Knowledge - Percentages'!$B:$B,0),'Data - Knowledge'!AK$8)/100</f>
        <v>0.072000000000000008</v>
      </c>
      <c r="AL572" s="380">
        <f t="array" aca="true" ref="AL572">INDEX(KM_PCT,MATCH($A572,'Knowledge - Percentages'!$B:$B,0),'Data - Knowledge'!AL$8)/100</f>
        <v>0.095</v>
      </c>
      <c r="AM572" s="380">
        <f t="array" aca="true" ref="AM572">INDEX(KM_PCT,MATCH($A572,'Knowledge - Percentages'!$B:$B,0),'Data - Knowledge'!AM$8)/100</f>
        <v>0.075</v>
      </c>
      <c r="AN572" s="380">
        <f t="array" aca="true" ref="AN572">INDEX(KM_PCT,MATCH($A572,'Knowledge - Percentages'!$B:$B,0),'Data - Knowledge'!AN$8)/100</f>
        <v>0.073</v>
      </c>
      <c r="AO572" s="380">
        <f t="array" aca="true" ref="AO572">INDEX(KM_PCT,MATCH($A572,'Knowledge - Percentages'!$B:$B,0),'Data - Knowledge'!AO$8)/100</f>
        <v>0.09</v>
      </c>
      <c r="AP572" s="380">
        <f t="array" aca="true" ref="AP572">INDEX(KM_PCT,MATCH($A572,'Knowledge - Percentages'!$B:$B,0),'Data - Knowledge'!AP$8)/100</f>
        <v>0.08900000000000001</v>
      </c>
      <c r="AQ572" s="380">
        <f t="array" aca="true" ref="AQ572">INDEX(KM_PCT,MATCH($A572,'Knowledge - Percentages'!$B:$B,0),'Data - Knowledge'!AQ$8)/100</f>
        <v>0.077</v>
      </c>
      <c r="AR572" s="380">
        <f t="array" aca="true" ref="AR572">INDEX(KM_PCT,MATCH($A572,'Knowledge - Percentages'!$B:$B,0),'Data - Knowledge'!AR$8)/100</f>
        <v>0.073</v>
      </c>
      <c r="AS572" s="380">
        <f t="array" aca="true" ref="AS572">INDEX(KM_PCT,MATCH($A572,'Knowledge - Percentages'!$B:$B,0),'Data - Knowledge'!AS$8)/100</f>
        <v>0.073</v>
      </c>
      <c r="AT572" s="380">
        <f t="array" aca="true" ref="AT572">INDEX(KM_PCT,MATCH($A572,'Knowledge - Percentages'!$B:$B,0),'Data - Knowledge'!AT$8)/100</f>
        <v>0.098</v>
      </c>
      <c r="AU572" s="380">
        <f t="array" aca="true" ref="AU572">INDEX(KM_PCT,MATCH($A572,'Knowledge - Percentages'!$B:$B,0),'Data - Knowledge'!AU$8)/100</f>
        <v>0.079</v>
      </c>
      <c r="AV572" s="380">
        <f t="array" aca="true" ref="AV572">INDEX(KM_PCT,MATCH($A572,'Knowledge - Percentages'!$B:$B,0),'Data - Knowledge'!AV$8)/100</f>
        <v>0.069</v>
      </c>
      <c r="AW572" s="380">
        <f t="array" aca="true" ref="AW572">INDEX(KM_PCT,MATCH($A572,'Knowledge - Percentages'!$B:$B,0),'Data - Knowledge'!AW$8)/100</f>
        <v>0.067</v>
      </c>
      <c r="AX572" s="380">
        <f t="array" aca="true" ref="AX572">INDEX(KM_PCT,MATCH($A572,'Knowledge - Percentages'!$B:$B,0),'Data - Knowledge'!AX$8)/100</f>
        <v>0.138</v>
      </c>
      <c r="AY572" s="380">
        <f t="array" aca="true" ref="AY572">INDEX(KM_PCT,MATCH($A572,'Knowledge - Percentages'!$B:$B,0),'Data - Knowledge'!AY$8)/100</f>
        <v>0.07</v>
      </c>
      <c r="AZ572" s="380">
        <f t="array" aca="true" ref="AZ572">INDEX(KM_PCT,MATCH($A572,'Knowledge - Percentages'!$B:$B,0),'Data - Knowledge'!AZ$8)/100</f>
        <v>0.07400000000000001</v>
      </c>
      <c r="BA572" s="380">
        <f t="array" aca="true" ref="BA572">INDEX(KM_PCT,MATCH($A572,'Knowledge - Percentages'!$B:$B,0),'Data - Knowledge'!BA$8)/100</f>
        <v>0.07</v>
      </c>
      <c r="BB572" s="380">
        <f t="array" aca="true" ref="BB572">INDEX(KM_PCT,MATCH($A572,'Knowledge - Percentages'!$B:$B,0),'Data - Knowledge'!BB$8)/100</f>
        <v>0.065</v>
      </c>
      <c r="BC572" s="380">
        <f t="array" aca="true" ref="BC572">INDEX(KM_PCT,MATCH($A572,'Knowledge - Percentages'!$B:$B,0),'Data - Knowledge'!BC$8)/100</f>
        <v>0.07400000000000001</v>
      </c>
      <c r="BD572" s="380">
        <f t="array" aca="true" ref="BD572">INDEX(KM_PCT,MATCH($A572,'Knowledge - Percentages'!$B:$B,0),'Data - Knowledge'!BD$8)/100</f>
        <v>0.083</v>
      </c>
      <c r="BE572" s="380">
        <f t="array" aca="true" ref="BE572">INDEX(KM_PCT,MATCH($A572,'Knowledge - Percentages'!$B:$B,0),'Data - Knowledge'!BE$8)/100</f>
        <v>0.063</v>
      </c>
      <c r="BF572" s="380">
        <f t="array" aca="true" ref="BF572">INDEX(KM_PCT,MATCH($A572,'Knowledge - Percentages'!$B:$B,0),'Data - Knowledge'!BF$8)/100</f>
        <v>0.072000000000000008</v>
      </c>
      <c r="BG572" s="380">
        <f t="array" aca="true" ref="BG572">INDEX(KM_PCT,MATCH($A572,'Knowledge - Percentages'!$B:$B,0),'Data - Knowledge'!BG$8)/100</f>
        <v>0.08</v>
      </c>
      <c r="BH572" s="380">
        <f t="array" aca="true" ref="BH572">INDEX(KM_PCT,MATCH($A572,'Knowledge - Percentages'!$B:$B,0),'Data - Knowledge'!BH$8)/100</f>
        <v>0.08</v>
      </c>
      <c r="BI572" s="380">
        <f t="array" aca="true" ref="BI572">INDEX(KM_PCT,MATCH($A572,'Knowledge - Percentages'!$B:$B,0),'Data - Knowledge'!BI$8)/100</f>
        <v>0.076</v>
      </c>
      <c r="BJ572" s="380">
        <f t="array" aca="true" ref="BJ572">INDEX(KM_PCT,MATCH($A572,'Knowledge - Percentages'!$B:$B,0),'Data - Knowledge'!BJ$8)/100</f>
        <v>0.069</v>
      </c>
      <c r="BK572" s="380">
        <f t="array" aca="true" ref="BK572">INDEX(KM_PCT,MATCH($A572,'Knowledge - Percentages'!$B:$B,0),'Data - Knowledge'!BK$8)/100</f>
        <v>0.10400000000000001</v>
      </c>
      <c r="BL572" s="380">
        <f t="array" aca="true" ref="BL572">INDEX(KM_PCT,MATCH($A572,'Knowledge - Percentages'!$B:$B,0),'Data - Knowledge'!BL$8)/100</f>
        <v>0.10400000000000001</v>
      </c>
      <c r="BM572" s="380">
        <f t="array" aca="true" ref="BM572">INDEX(KM_PCT,MATCH($A572,'Knowledge - Percentages'!$B:$B,0),'Data - Knowledge'!BM$8)/100</f>
        <v>0.106</v>
      </c>
      <c r="BN572" s="380">
        <f t="array" aca="true" ref="BN572">INDEX(KM_PCT,MATCH($A572,'Knowledge - Percentages'!$B:$B,0),'Data - Knowledge'!BN$8)/100</f>
        <v>0.07</v>
      </c>
      <c r="BO572" s="380">
        <f t="array" aca="true" ref="BO572">INDEX(KM_PCT,MATCH($A572,'Knowledge - Percentages'!$B:$B,0),'Data - Knowledge'!BO$8)/100</f>
        <v>0.078</v>
      </c>
      <c r="BP572" s="380">
        <f t="array" aca="true" ref="BP572">INDEX(KM_PCT,MATCH($A572,'Knowledge - Percentages'!$B:$B,0),'Data - Knowledge'!BP$8)/100</f>
        <v>0.071</v>
      </c>
      <c r="BQ572" s="380">
        <f t="array" aca="true" ref="BQ572">INDEX(KM_PCT,MATCH($A572,'Knowledge - Percentages'!$B:$B,0),'Data - Knowledge'!BQ$8)/100</f>
        <v>0.077</v>
      </c>
    </row>
    <row r="573" spans="1:69">
      <c r="A573" t="s">
        <v>1668</v>
      </c>
      <c r="B573" t="s">
        <v>180</v>
      </c>
      <c r="C573" t="s">
        <v>1660</v>
      </c>
      <c r="D573" t="s">
        <v>618</v>
      </c>
      <c r="E573" s="373">
        <f>SUMPRODUCT($K$2:$BQ$2,$K573:$BQ573)/$J$2</f>
        <v>0.025125000000000005</v>
      </c>
      <c r="F573" s="379">
        <f>SUMPRODUCT($K$2:$BQ$2,$K573:$BQ573)</f>
        <v>6.6330000000000009</v>
      </c>
      <c r="G573" s="373">
        <f>SUMPRODUCT($K$3:$BQ$3,$K573:$BQ573)/$J$3</f>
        <v>0.022075564681724846</v>
      </c>
      <c r="H573" s="379">
        <f>SUMPRODUCT($K$3:$BQ$3,$K573:$BQ573)</f>
        <v>215.016</v>
      </c>
      <c r="I573" s="373">
        <f>CORREL($K$4:$BQ$4,$K573:$BQ573)</f>
        <v>-0.14690253657650459</v>
      </c>
      <c r="J573" s="379">
        <f>$E573/$G573*100</f>
        <v>113.81362317222907</v>
      </c>
      <c r="K573" s="380">
        <f t="array" aca="true" ref="K573">INDEX(KM_PCT,MATCH($A573,'Knowledge - Percentages'!$B:$B,0),'Data - Knowledge'!K$8)/100</f>
        <v>0.026000000000000002</v>
      </c>
      <c r="L573" s="380">
        <f t="array" aca="true" ref="L573">INDEX(KM_PCT,MATCH($A573,'Knowledge - Percentages'!$B:$B,0),'Data - Knowledge'!L$8)/100</f>
        <v>0.031</v>
      </c>
      <c r="M573" s="380">
        <f t="array" aca="true" ref="M573">INDEX(KM_PCT,MATCH($A573,'Knowledge - Percentages'!$B:$B,0),'Data - Knowledge'!M$8)/100</f>
        <v>0.024</v>
      </c>
      <c r="N573" s="380">
        <f t="array" aca="true" ref="N573">INDEX(KM_PCT,MATCH($A573,'Knowledge - Percentages'!$B:$B,0),'Data - Knowledge'!N$8)/100</f>
        <v>0.022000000000000002</v>
      </c>
      <c r="O573" s="380">
        <f t="array" aca="true" ref="O573">INDEX(KM_PCT,MATCH($A573,'Knowledge - Percentages'!$B:$B,0),'Data - Knowledge'!O$8)/100</f>
        <v>0.018000000000000002</v>
      </c>
      <c r="P573" s="380">
        <f t="array" aca="true" ref="P573">INDEX(KM_PCT,MATCH($A573,'Knowledge - Percentages'!$B:$B,0),'Data - Knowledge'!P$8)/100</f>
        <v>0.023</v>
      </c>
      <c r="Q573" s="380">
        <f t="array" aca="true" ref="Q573">INDEX(KM_PCT,MATCH($A573,'Knowledge - Percentages'!$B:$B,0),'Data - Knowledge'!Q$8)/100</f>
        <v>0.027999999999999997</v>
      </c>
      <c r="R573" s="380">
        <f t="array" aca="true" ref="R573">INDEX(KM_PCT,MATCH($A573,'Knowledge - Percentages'!$B:$B,0),'Data - Knowledge'!R$8)/100</f>
        <v>0.026000000000000002</v>
      </c>
      <c r="S573" s="380">
        <f t="array" aca="true" ref="S573">INDEX(KM_PCT,MATCH($A573,'Knowledge - Percentages'!$B:$B,0),'Data - Knowledge'!S$8)/100</f>
        <v>0.023</v>
      </c>
      <c r="T573" s="380">
        <f t="array" aca="true" ref="T573">INDEX(KM_PCT,MATCH($A573,'Knowledge - Percentages'!$B:$B,0),'Data - Knowledge'!T$8)/100</f>
        <v>0.019</v>
      </c>
      <c r="U573" s="380">
        <f t="array" aca="true" ref="U573">INDEX(KM_PCT,MATCH($A573,'Knowledge - Percentages'!$B:$B,0),'Data - Knowledge'!U$8)/100</f>
        <v>0.022000000000000002</v>
      </c>
      <c r="V573" s="380">
        <f t="array" aca="true" ref="V573">INDEX(KM_PCT,MATCH($A573,'Knowledge - Percentages'!$B:$B,0),'Data - Knowledge'!V$8)/100</f>
        <v>0.02</v>
      </c>
      <c r="W573" s="380">
        <f t="array" aca="true" ref="W573">INDEX(KM_PCT,MATCH($A573,'Knowledge - Percentages'!$B:$B,0),'Data - Knowledge'!W$8)/100</f>
        <v>0.023</v>
      </c>
      <c r="X573" s="380">
        <f t="array" aca="true" ref="X573">INDEX(KM_PCT,MATCH($A573,'Knowledge - Percentages'!$B:$B,0),'Data - Knowledge'!X$8)/100</f>
        <v>0.031</v>
      </c>
      <c r="Y573" s="380">
        <f t="array" aca="true" ref="Y573">INDEX(KM_PCT,MATCH($A573,'Knowledge - Percentages'!$B:$B,0),'Data - Knowledge'!Y$8)/100</f>
        <v>0.042</v>
      </c>
      <c r="Z573" s="380">
        <f t="array" aca="true" ref="Z573">INDEX(KM_PCT,MATCH($A573,'Knowledge - Percentages'!$B:$B,0),'Data - Knowledge'!Z$8)/100</f>
        <v>0.036000000000000004</v>
      </c>
      <c r="AA573" s="380">
        <f t="array" aca="true" ref="AA573">INDEX(KM_PCT,MATCH($A573,'Knowledge - Percentages'!$B:$B,0),'Data - Knowledge'!AA$8)/100</f>
        <v>0.039</v>
      </c>
      <c r="AB573" s="380">
        <f t="array" aca="true" ref="AB573">INDEX(KM_PCT,MATCH($A573,'Knowledge - Percentages'!$B:$B,0),'Data - Knowledge'!AB$8)/100</f>
        <v>0.024</v>
      </c>
      <c r="AC573" s="380">
        <f t="array" aca="true" ref="AC573">INDEX(KM_PCT,MATCH($A573,'Knowledge - Percentages'!$B:$B,0),'Data - Knowledge'!AC$8)/100</f>
        <v>0.031</v>
      </c>
      <c r="AD573" s="380">
        <f t="array" aca="true" ref="AD573">INDEX(KM_PCT,MATCH($A573,'Knowledge - Percentages'!$B:$B,0),'Data - Knowledge'!AD$8)/100</f>
        <v>0.044000000000000004</v>
      </c>
      <c r="AE573" s="380">
        <f t="array" aca="true" ref="AE573">INDEX(KM_PCT,MATCH($A573,'Knowledge - Percentages'!$B:$B,0),'Data - Knowledge'!AE$8)/100</f>
        <v>0.012</v>
      </c>
      <c r="AF573" s="380">
        <f t="array" aca="true" ref="AF573">INDEX(KM_PCT,MATCH($A573,'Knowledge - Percentages'!$B:$B,0),'Data - Knowledge'!AF$8)/100</f>
        <v>0.016</v>
      </c>
      <c r="AG573" s="380">
        <f t="array" aca="true" ref="AG573">INDEX(KM_PCT,MATCH($A573,'Knowledge - Percentages'!$B:$B,0),'Data - Knowledge'!AG$8)/100</f>
        <v>0.019</v>
      </c>
      <c r="AH573" s="380">
        <f t="array" aca="true" ref="AH573">INDEX(KM_PCT,MATCH($A573,'Knowledge - Percentages'!$B:$B,0),'Data - Knowledge'!AH$8)/100</f>
        <v>0.023</v>
      </c>
      <c r="AI573" s="380">
        <f t="array" aca="true" ref="AI573">INDEX(KM_PCT,MATCH($A573,'Knowledge - Percentages'!$B:$B,0),'Data - Knowledge'!AI$8)/100</f>
        <v>0.052000000000000005</v>
      </c>
      <c r="AJ573" s="380">
        <f t="array" aca="true" ref="AJ573">INDEX(KM_PCT,MATCH($A573,'Knowledge - Percentages'!$B:$B,0),'Data - Knowledge'!AJ$8)/100</f>
        <v>0.022000000000000002</v>
      </c>
      <c r="AK573" s="380">
        <f t="array" aca="true" ref="AK573">INDEX(KM_PCT,MATCH($A573,'Knowledge - Percentages'!$B:$B,0),'Data - Knowledge'!AK$8)/100</f>
        <v>0.022000000000000002</v>
      </c>
      <c r="AL573" s="380">
        <f t="array" aca="true" ref="AL573">INDEX(KM_PCT,MATCH($A573,'Knowledge - Percentages'!$B:$B,0),'Data - Knowledge'!AL$8)/100</f>
        <v>0.032</v>
      </c>
      <c r="AM573" s="380">
        <f t="array" aca="true" ref="AM573">INDEX(KM_PCT,MATCH($A573,'Knowledge - Percentages'!$B:$B,0),'Data - Knowledge'!AM$8)/100</f>
        <v>0.021</v>
      </c>
      <c r="AN573" s="380">
        <f t="array" aca="true" ref="AN573">INDEX(KM_PCT,MATCH($A573,'Knowledge - Percentages'!$B:$B,0),'Data - Knowledge'!AN$8)/100</f>
        <v>0.02</v>
      </c>
      <c r="AO573" s="380">
        <f t="array" aca="true" ref="AO573">INDEX(KM_PCT,MATCH($A573,'Knowledge - Percentages'!$B:$B,0),'Data - Knowledge'!AO$8)/100</f>
        <v>0.02</v>
      </c>
      <c r="AP573" s="380">
        <f t="array" aca="true" ref="AP573">INDEX(KM_PCT,MATCH($A573,'Knowledge - Percentages'!$B:$B,0),'Data - Knowledge'!AP$8)/100</f>
        <v>0.027999999999999997</v>
      </c>
      <c r="AQ573" s="380">
        <f t="array" aca="true" ref="AQ573">INDEX(KM_PCT,MATCH($A573,'Knowledge - Percentages'!$B:$B,0),'Data - Knowledge'!AQ$8)/100</f>
        <v>0.025</v>
      </c>
      <c r="AR573" s="380">
        <f t="array" aca="true" ref="AR573">INDEX(KM_PCT,MATCH($A573,'Knowledge - Percentages'!$B:$B,0),'Data - Knowledge'!AR$8)/100</f>
        <v>0.024</v>
      </c>
      <c r="AS573" s="380">
        <f t="array" aca="true" ref="AS573">INDEX(KM_PCT,MATCH($A573,'Knowledge - Percentages'!$B:$B,0),'Data - Knowledge'!AS$8)/100</f>
        <v>0.021</v>
      </c>
      <c r="AT573" s="380">
        <f t="array" aca="true" ref="AT573">INDEX(KM_PCT,MATCH($A573,'Knowledge - Percentages'!$B:$B,0),'Data - Knowledge'!AT$8)/100</f>
        <v>0.038</v>
      </c>
      <c r="AU573" s="380">
        <f t="array" aca="true" ref="AU573">INDEX(KM_PCT,MATCH($A573,'Knowledge - Percentages'!$B:$B,0),'Data - Knowledge'!AU$8)/100</f>
        <v>0.024</v>
      </c>
      <c r="AV573" s="380">
        <f t="array" aca="true" ref="AV573">INDEX(KM_PCT,MATCH($A573,'Knowledge - Percentages'!$B:$B,0),'Data - Knowledge'!AV$8)/100</f>
        <v>0.022000000000000002</v>
      </c>
      <c r="AW573" s="380">
        <f t="array" aca="true" ref="AW573">INDEX(KM_PCT,MATCH($A573,'Knowledge - Percentages'!$B:$B,0),'Data - Knowledge'!AW$8)/100</f>
        <v>0.023</v>
      </c>
      <c r="AX573" s="380">
        <f t="array" aca="true" ref="AX573">INDEX(KM_PCT,MATCH($A573,'Knowledge - Percentages'!$B:$B,0),'Data - Knowledge'!AX$8)/100</f>
        <v>0.061</v>
      </c>
      <c r="AY573" s="380">
        <f t="array" aca="true" ref="AY573">INDEX(KM_PCT,MATCH($A573,'Knowledge - Percentages'!$B:$B,0),'Data - Knowledge'!AY$8)/100</f>
        <v>0.022000000000000002</v>
      </c>
      <c r="AZ573" s="380">
        <f t="array" aca="true" ref="AZ573">INDEX(KM_PCT,MATCH($A573,'Knowledge - Percentages'!$B:$B,0),'Data - Knowledge'!AZ$8)/100</f>
        <v>0.024</v>
      </c>
      <c r="BA573" s="380">
        <f t="array" aca="true" ref="BA573">INDEX(KM_PCT,MATCH($A573,'Knowledge - Percentages'!$B:$B,0),'Data - Knowledge'!BA$8)/100</f>
        <v>0.025</v>
      </c>
      <c r="BB573" s="380">
        <f t="array" aca="true" ref="BB573">INDEX(KM_PCT,MATCH($A573,'Knowledge - Percentages'!$B:$B,0),'Data - Knowledge'!BB$8)/100</f>
        <v>0.024</v>
      </c>
      <c r="BC573" s="380">
        <f t="array" aca="true" ref="BC573">INDEX(KM_PCT,MATCH($A573,'Knowledge - Percentages'!$B:$B,0),'Data - Knowledge'!BC$8)/100</f>
        <v>0.025</v>
      </c>
      <c r="BD573" s="380">
        <f t="array" aca="true" ref="BD573">INDEX(KM_PCT,MATCH($A573,'Knowledge - Percentages'!$B:$B,0),'Data - Knowledge'!BD$8)/100</f>
        <v>0.027000000000000003</v>
      </c>
      <c r="BE573" s="380">
        <f t="array" aca="true" ref="BE573">INDEX(KM_PCT,MATCH($A573,'Knowledge - Percentages'!$B:$B,0),'Data - Knowledge'!BE$8)/100</f>
        <v>0.024</v>
      </c>
      <c r="BF573" s="380">
        <f t="array" aca="true" ref="BF573">INDEX(KM_PCT,MATCH($A573,'Knowledge - Percentages'!$B:$B,0),'Data - Knowledge'!BF$8)/100</f>
        <v>0.026000000000000002</v>
      </c>
      <c r="BG573" s="380">
        <f t="array" aca="true" ref="BG573">INDEX(KM_PCT,MATCH($A573,'Knowledge - Percentages'!$B:$B,0),'Data - Knowledge'!BG$8)/100</f>
        <v>0.027000000000000003</v>
      </c>
      <c r="BH573" s="380">
        <f t="array" aca="true" ref="BH573">INDEX(KM_PCT,MATCH($A573,'Knowledge - Percentages'!$B:$B,0),'Data - Knowledge'!BH$8)/100</f>
        <v>0.027999999999999997</v>
      </c>
      <c r="BI573" s="380">
        <f t="array" aca="true" ref="BI573">INDEX(KM_PCT,MATCH($A573,'Knowledge - Percentages'!$B:$B,0),'Data - Knowledge'!BI$8)/100</f>
        <v>0.028999999999999998</v>
      </c>
      <c r="BJ573" s="380">
        <f t="array" aca="true" ref="BJ573">INDEX(KM_PCT,MATCH($A573,'Knowledge - Percentages'!$B:$B,0),'Data - Knowledge'!BJ$8)/100</f>
        <v>0.027000000000000003</v>
      </c>
      <c r="BK573" s="380">
        <f t="array" aca="true" ref="BK573">INDEX(KM_PCT,MATCH($A573,'Knowledge - Percentages'!$B:$B,0),'Data - Knowledge'!BK$8)/100</f>
        <v>0.040999999999999995</v>
      </c>
      <c r="BL573" s="380">
        <f t="array" aca="true" ref="BL573">INDEX(KM_PCT,MATCH($A573,'Knowledge - Percentages'!$B:$B,0),'Data - Knowledge'!BL$8)/100</f>
        <v>0.042</v>
      </c>
      <c r="BM573" s="380">
        <f t="array" aca="true" ref="BM573">INDEX(KM_PCT,MATCH($A573,'Knowledge - Percentages'!$B:$B,0),'Data - Knowledge'!BM$8)/100</f>
        <v>0.045</v>
      </c>
      <c r="BN573" s="380">
        <f t="array" aca="true" ref="BN573">INDEX(KM_PCT,MATCH($A573,'Knowledge - Percentages'!$B:$B,0),'Data - Knowledge'!BN$8)/100</f>
        <v>0.027999999999999997</v>
      </c>
      <c r="BO573" s="380">
        <f t="array" aca="true" ref="BO573">INDEX(KM_PCT,MATCH($A573,'Knowledge - Percentages'!$B:$B,0),'Data - Knowledge'!BO$8)/100</f>
        <v>0.03</v>
      </c>
      <c r="BP573" s="380">
        <f t="array" aca="true" ref="BP573">INDEX(KM_PCT,MATCH($A573,'Knowledge - Percentages'!$B:$B,0),'Data - Knowledge'!BP$8)/100</f>
        <v>0.028999999999999998</v>
      </c>
      <c r="BQ573" s="380">
        <f t="array" aca="true" ref="BQ573">INDEX(KM_PCT,MATCH($A573,'Knowledge - Percentages'!$B:$B,0),'Data - Knowledge'!BQ$8)/100</f>
        <v>0.031</v>
      </c>
    </row>
    <row r="574" spans="1:69">
      <c r="A574" t="s">
        <v>1669</v>
      </c>
      <c r="B574" t="s">
        <v>180</v>
      </c>
      <c r="C574" t="s">
        <v>1660</v>
      </c>
      <c r="D574" t="s">
        <v>1670</v>
      </c>
      <c r="E574" s="373">
        <f>SUMPRODUCT($K$2:$BQ$2,$K574:$BQ574)/$J$2</f>
        <v>0.032924242424242425</v>
      </c>
      <c r="F574" s="379">
        <f>SUMPRODUCT($K$2:$BQ$2,$K574:$BQ574)</f>
        <v>8.692</v>
      </c>
      <c r="G574" s="373">
        <f>SUMPRODUCT($K$3:$BQ$3,$K574:$BQ574)/$J$3</f>
        <v>0.041532443531827529</v>
      </c>
      <c r="H574" s="379">
        <f>SUMPRODUCT($K$3:$BQ$3,$K574:$BQ574)</f>
        <v>404.52600000000012</v>
      </c>
      <c r="I574" s="373">
        <f>CORREL($K$4:$BQ$4,$K574:$BQ574)</f>
        <v>-0.44707921216009167</v>
      </c>
      <c r="J574" s="379">
        <f>$E574/$G574*100</f>
        <v>79.273550083831722</v>
      </c>
      <c r="K574" s="380">
        <f t="array" aca="true" ref="K574">INDEX(KM_PCT,MATCH($A574,'Knowledge - Percentages'!$B:$B,0),'Data - Knowledge'!K$8)/100</f>
        <v>0.059000000000000004</v>
      </c>
      <c r="L574" s="380">
        <f t="array" aca="true" ref="L574">INDEX(KM_PCT,MATCH($A574,'Knowledge - Percentages'!$B:$B,0),'Data - Knowledge'!L$8)/100</f>
        <v>0.064</v>
      </c>
      <c r="M574" s="380">
        <f t="array" aca="true" ref="M574">INDEX(KM_PCT,MATCH($A574,'Knowledge - Percentages'!$B:$B,0),'Data - Knowledge'!M$8)/100</f>
        <v>0.049</v>
      </c>
      <c r="N574" s="380">
        <f t="array" aca="true" ref="N574">INDEX(KM_PCT,MATCH($A574,'Knowledge - Percentages'!$B:$B,0),'Data - Knowledge'!N$8)/100</f>
        <v>0.040999999999999995</v>
      </c>
      <c r="O574" s="380">
        <f t="array" aca="true" ref="O574">INDEX(KM_PCT,MATCH($A574,'Knowledge - Percentages'!$B:$B,0),'Data - Knowledge'!O$8)/100</f>
        <v>0.047</v>
      </c>
      <c r="P574" s="380">
        <f t="array" aca="true" ref="P574">INDEX(KM_PCT,MATCH($A574,'Knowledge - Percentages'!$B:$B,0),'Data - Knowledge'!P$8)/100</f>
        <v>0.04</v>
      </c>
      <c r="Q574" s="380">
        <f t="array" aca="true" ref="Q574">INDEX(KM_PCT,MATCH($A574,'Knowledge - Percentages'!$B:$B,0),'Data - Knowledge'!Q$8)/100</f>
        <v>0.052000000000000005</v>
      </c>
      <c r="R574" s="380">
        <f t="array" aca="true" ref="R574">INDEX(KM_PCT,MATCH($A574,'Knowledge - Percentages'!$B:$B,0),'Data - Knowledge'!R$8)/100</f>
        <v>0.05</v>
      </c>
      <c r="S574" s="380">
        <f t="array" aca="true" ref="S574">INDEX(KM_PCT,MATCH($A574,'Knowledge - Percentages'!$B:$B,0),'Data - Knowledge'!S$8)/100</f>
        <v>0.043</v>
      </c>
      <c r="T574" s="380">
        <f t="array" aca="true" ref="T574">INDEX(KM_PCT,MATCH($A574,'Knowledge - Percentages'!$B:$B,0),'Data - Knowledge'!T$8)/100</f>
        <v>0.042</v>
      </c>
      <c r="U574" s="380">
        <f t="array" aca="true" ref="U574">INDEX(KM_PCT,MATCH($A574,'Knowledge - Percentages'!$B:$B,0),'Data - Knowledge'!U$8)/100</f>
        <v>0.04</v>
      </c>
      <c r="V574" s="380">
        <f t="array" aca="true" ref="V574">INDEX(KM_PCT,MATCH($A574,'Knowledge - Percentages'!$B:$B,0),'Data - Knowledge'!V$8)/100</f>
        <v>0.040999999999999995</v>
      </c>
      <c r="W574" s="380">
        <f t="array" aca="true" ref="W574">INDEX(KM_PCT,MATCH($A574,'Knowledge - Percentages'!$B:$B,0),'Data - Knowledge'!W$8)/100</f>
        <v>0.043</v>
      </c>
      <c r="X574" s="380">
        <f t="array" aca="true" ref="X574">INDEX(KM_PCT,MATCH($A574,'Knowledge - Percentages'!$B:$B,0),'Data - Knowledge'!X$8)/100</f>
        <v>0.059000000000000004</v>
      </c>
      <c r="Y574" s="380">
        <f t="array" aca="true" ref="Y574">INDEX(KM_PCT,MATCH($A574,'Knowledge - Percentages'!$B:$B,0),'Data - Knowledge'!Y$8)/100</f>
        <v>0.11</v>
      </c>
      <c r="Z574" s="380">
        <f t="array" aca="true" ref="Z574">INDEX(KM_PCT,MATCH($A574,'Knowledge - Percentages'!$B:$B,0),'Data - Knowledge'!Z$8)/100</f>
        <v>0.064</v>
      </c>
      <c r="AA574" s="380">
        <f t="array" aca="true" ref="AA574">INDEX(KM_PCT,MATCH($A574,'Knowledge - Percentages'!$B:$B,0),'Data - Knowledge'!AA$8)/100</f>
        <v>0.049</v>
      </c>
      <c r="AB574" s="380">
        <f t="array" aca="true" ref="AB574">INDEX(KM_PCT,MATCH($A574,'Knowledge - Percentages'!$B:$B,0),'Data - Knowledge'!AB$8)/100</f>
        <v>0.040999999999999995</v>
      </c>
      <c r="AC574" s="380">
        <f t="array" aca="true" ref="AC574">INDEX(KM_PCT,MATCH($A574,'Knowledge - Percentages'!$B:$B,0),'Data - Knowledge'!AC$8)/100</f>
        <v>0.057</v>
      </c>
      <c r="AD574" s="380">
        <f t="array" aca="true" ref="AD574">INDEX(KM_PCT,MATCH($A574,'Knowledge - Percentages'!$B:$B,0),'Data - Knowledge'!AD$8)/100</f>
        <v>0.066</v>
      </c>
      <c r="AE574" s="380">
        <f t="array" aca="true" ref="AE574">INDEX(KM_PCT,MATCH($A574,'Knowledge - Percentages'!$B:$B,0),'Data - Knowledge'!AE$8)/100</f>
        <v>0.064</v>
      </c>
      <c r="AF574" s="380">
        <f t="array" aca="true" ref="AF574">INDEX(KM_PCT,MATCH($A574,'Knowledge - Percentages'!$B:$B,0),'Data - Knowledge'!AF$8)/100</f>
        <v>0.043</v>
      </c>
      <c r="AG574" s="380">
        <f t="array" aca="true" ref="AG574">INDEX(KM_PCT,MATCH($A574,'Knowledge - Percentages'!$B:$B,0),'Data - Knowledge'!AG$8)/100</f>
        <v>0.038</v>
      </c>
      <c r="AH574" s="380">
        <f t="array" aca="true" ref="AH574">INDEX(KM_PCT,MATCH($A574,'Knowledge - Percentages'!$B:$B,0),'Data - Knowledge'!AH$8)/100</f>
        <v>0.04</v>
      </c>
      <c r="AI574" s="380">
        <f t="array" aca="true" ref="AI574">INDEX(KM_PCT,MATCH($A574,'Knowledge - Percentages'!$B:$B,0),'Data - Knowledge'!AI$8)/100</f>
        <v>0.08900000000000001</v>
      </c>
      <c r="AJ574" s="380">
        <f t="array" aca="true" ref="AJ574">INDEX(KM_PCT,MATCH($A574,'Knowledge - Percentages'!$B:$B,0),'Data - Knowledge'!AJ$8)/100</f>
        <v>0.04</v>
      </c>
      <c r="AK574" s="380">
        <f t="array" aca="true" ref="AK574">INDEX(KM_PCT,MATCH($A574,'Knowledge - Percentages'!$B:$B,0),'Data - Knowledge'!AK$8)/100</f>
        <v>0.037000000000000005</v>
      </c>
      <c r="AL574" s="380">
        <f t="array" aca="true" ref="AL574">INDEX(KM_PCT,MATCH($A574,'Knowledge - Percentages'!$B:$B,0),'Data - Knowledge'!AL$8)/100</f>
        <v>0.055</v>
      </c>
      <c r="AM574" s="380">
        <f t="array" aca="true" ref="AM574">INDEX(KM_PCT,MATCH($A574,'Knowledge - Percentages'!$B:$B,0),'Data - Knowledge'!AM$8)/100</f>
        <v>0.037000000000000005</v>
      </c>
      <c r="AN574" s="380">
        <f t="array" aca="true" ref="AN574">INDEX(KM_PCT,MATCH($A574,'Knowledge - Percentages'!$B:$B,0),'Data - Knowledge'!AN$8)/100</f>
        <v>0.038</v>
      </c>
      <c r="AO574" s="380">
        <f t="array" aca="true" ref="AO574">INDEX(KM_PCT,MATCH($A574,'Knowledge - Percentages'!$B:$B,0),'Data - Knowledge'!AO$8)/100</f>
        <v>0.046</v>
      </c>
      <c r="AP574" s="380">
        <f t="array" aca="true" ref="AP574">INDEX(KM_PCT,MATCH($A574,'Knowledge - Percentages'!$B:$B,0),'Data - Knowledge'!AP$8)/100</f>
        <v>0.047</v>
      </c>
      <c r="AQ574" s="380">
        <f t="array" aca="true" ref="AQ574">INDEX(KM_PCT,MATCH($A574,'Knowledge - Percentages'!$B:$B,0),'Data - Knowledge'!AQ$8)/100</f>
        <v>0.04</v>
      </c>
      <c r="AR574" s="380">
        <f t="array" aca="true" ref="AR574">INDEX(KM_PCT,MATCH($A574,'Knowledge - Percentages'!$B:$B,0),'Data - Knowledge'!AR$8)/100</f>
        <v>0.064</v>
      </c>
      <c r="AS574" s="380">
        <f t="array" aca="true" ref="AS574">INDEX(KM_PCT,MATCH($A574,'Knowledge - Percentages'!$B:$B,0),'Data - Knowledge'!AS$8)/100</f>
        <v>0.043</v>
      </c>
      <c r="AT574" s="380">
        <f t="array" aca="true" ref="AT574">INDEX(KM_PCT,MATCH($A574,'Knowledge - Percentages'!$B:$B,0),'Data - Knowledge'!AT$8)/100</f>
        <v>0.076</v>
      </c>
      <c r="AU574" s="380">
        <f t="array" aca="true" ref="AU574">INDEX(KM_PCT,MATCH($A574,'Knowledge - Percentages'!$B:$B,0),'Data - Knowledge'!AU$8)/100</f>
        <v>0.039</v>
      </c>
      <c r="AV574" s="380">
        <f t="array" aca="true" ref="AV574">INDEX(KM_PCT,MATCH($A574,'Knowledge - Percentages'!$B:$B,0),'Data - Knowledge'!AV$8)/100</f>
        <v>0.036000000000000004</v>
      </c>
      <c r="AW574" s="380">
        <f t="array" aca="true" ref="AW574">INDEX(KM_PCT,MATCH($A574,'Knowledge - Percentages'!$B:$B,0),'Data - Knowledge'!AW$8)/100</f>
        <v>0.035</v>
      </c>
      <c r="AX574" s="380">
        <f t="array" aca="true" ref="AX574">INDEX(KM_PCT,MATCH($A574,'Knowledge - Percentages'!$B:$B,0),'Data - Knowledge'!AX$8)/100</f>
        <v>0.096</v>
      </c>
      <c r="AY574" s="380">
        <f t="array" aca="true" ref="AY574">INDEX(KM_PCT,MATCH($A574,'Knowledge - Percentages'!$B:$B,0),'Data - Knowledge'!AY$8)/100</f>
        <v>0.033</v>
      </c>
      <c r="AZ574" s="380">
        <f t="array" aca="true" ref="AZ574">INDEX(KM_PCT,MATCH($A574,'Knowledge - Percentages'!$B:$B,0),'Data - Knowledge'!AZ$8)/100</f>
        <v>0.033</v>
      </c>
      <c r="BA574" s="380">
        <f t="array" aca="true" ref="BA574">INDEX(KM_PCT,MATCH($A574,'Knowledge - Percentages'!$B:$B,0),'Data - Knowledge'!BA$8)/100</f>
        <v>0.033</v>
      </c>
      <c r="BB574" s="380">
        <f t="array" aca="true" ref="BB574">INDEX(KM_PCT,MATCH($A574,'Knowledge - Percentages'!$B:$B,0),'Data - Knowledge'!BB$8)/100</f>
        <v>0.03</v>
      </c>
      <c r="BC574" s="380">
        <f t="array" aca="true" ref="BC574">INDEX(KM_PCT,MATCH($A574,'Knowledge - Percentages'!$B:$B,0),'Data - Knowledge'!BC$8)/100</f>
        <v>0.036000000000000004</v>
      </c>
      <c r="BD574" s="380">
        <f t="array" aca="true" ref="BD574">INDEX(KM_PCT,MATCH($A574,'Knowledge - Percentages'!$B:$B,0),'Data - Knowledge'!BD$8)/100</f>
        <v>0.040999999999999995</v>
      </c>
      <c r="BE574" s="380">
        <f t="array" aca="true" ref="BE574">INDEX(KM_PCT,MATCH($A574,'Knowledge - Percentages'!$B:$B,0),'Data - Knowledge'!BE$8)/100</f>
        <v>0.03</v>
      </c>
      <c r="BF574" s="380">
        <f t="array" aca="true" ref="BF574">INDEX(KM_PCT,MATCH($A574,'Knowledge - Percentages'!$B:$B,0),'Data - Knowledge'!BF$8)/100</f>
        <v>0.032</v>
      </c>
      <c r="BG574" s="380">
        <f t="array" aca="true" ref="BG574">INDEX(KM_PCT,MATCH($A574,'Knowledge - Percentages'!$B:$B,0),'Data - Knowledge'!BG$8)/100</f>
        <v>0.044000000000000004</v>
      </c>
      <c r="BH574" s="380">
        <f t="array" aca="true" ref="BH574">INDEX(KM_PCT,MATCH($A574,'Knowledge - Percentages'!$B:$B,0),'Data - Knowledge'!BH$8)/100</f>
        <v>0.044000000000000004</v>
      </c>
      <c r="BI574" s="380">
        <f t="array" aca="true" ref="BI574">INDEX(KM_PCT,MATCH($A574,'Knowledge - Percentages'!$B:$B,0),'Data - Knowledge'!BI$8)/100</f>
        <v>0.042</v>
      </c>
      <c r="BJ574" s="380">
        <f t="array" aca="true" ref="BJ574">INDEX(KM_PCT,MATCH($A574,'Knowledge - Percentages'!$B:$B,0),'Data - Knowledge'!BJ$8)/100</f>
        <v>0.027000000000000003</v>
      </c>
      <c r="BK574" s="380">
        <f t="array" aca="true" ref="BK574">INDEX(KM_PCT,MATCH($A574,'Knowledge - Percentages'!$B:$B,0),'Data - Knowledge'!BK$8)/100</f>
        <v>0.055</v>
      </c>
      <c r="BL574" s="380">
        <f t="array" aca="true" ref="BL574">INDEX(KM_PCT,MATCH($A574,'Knowledge - Percentages'!$B:$B,0),'Data - Knowledge'!BL$8)/100</f>
        <v>0.057999999999999996</v>
      </c>
      <c r="BM574" s="380">
        <f t="array" aca="true" ref="BM574">INDEX(KM_PCT,MATCH($A574,'Knowledge - Percentages'!$B:$B,0),'Data - Knowledge'!BM$8)/100</f>
        <v>0.055</v>
      </c>
      <c r="BN574" s="380">
        <f t="array" aca="true" ref="BN574">INDEX(KM_PCT,MATCH($A574,'Knowledge - Percentages'!$B:$B,0),'Data - Knowledge'!BN$8)/100</f>
        <v>0.027000000000000003</v>
      </c>
      <c r="BO574" s="380">
        <f t="array" aca="true" ref="BO574">INDEX(KM_PCT,MATCH($A574,'Knowledge - Percentages'!$B:$B,0),'Data - Knowledge'!BO$8)/100</f>
        <v>0.031</v>
      </c>
      <c r="BP574" s="380">
        <f t="array" aca="true" ref="BP574">INDEX(KM_PCT,MATCH($A574,'Knowledge - Percentages'!$B:$B,0),'Data - Knowledge'!BP$8)/100</f>
        <v>0.028999999999999998</v>
      </c>
      <c r="BQ574" s="380">
        <f t="array" aca="true" ref="BQ574">INDEX(KM_PCT,MATCH($A574,'Knowledge - Percentages'!$B:$B,0),'Data - Knowledge'!BQ$8)/100</f>
        <v>0.036000000000000004</v>
      </c>
    </row>
    <row r="575" spans="1:69">
      <c r="A575" t="s">
        <v>1671</v>
      </c>
      <c r="B575" t="s">
        <v>180</v>
      </c>
      <c r="C575" t="s">
        <v>1660</v>
      </c>
      <c r="D575" t="s">
        <v>1672</v>
      </c>
      <c r="E575" s="373">
        <f>SUMPRODUCT($K$2:$BQ$2,$K575:$BQ575)/$J$2</f>
        <v>0.024037878787878789</v>
      </c>
      <c r="F575" s="379">
        <f>SUMPRODUCT($K$2:$BQ$2,$K575:$BQ575)</f>
        <v>6.346</v>
      </c>
      <c r="G575" s="373">
        <f>SUMPRODUCT($K$3:$BQ$3,$K575:$BQ575)/$J$3</f>
        <v>0.025585728952772082</v>
      </c>
      <c r="H575" s="379">
        <f>SUMPRODUCT($K$3:$BQ$3,$K575:$BQ575)</f>
        <v>249.20500000000007</v>
      </c>
      <c r="I575" s="373">
        <f>CORREL($K$4:$BQ$4,$K575:$BQ575)</f>
        <v>-0.35289347938962412</v>
      </c>
      <c r="J575" s="379">
        <f>$E575/$G575*100</f>
        <v>93.950337831881114</v>
      </c>
      <c r="K575" s="380">
        <f t="array" aca="true" ref="K575">INDEX(KM_PCT,MATCH($A575,'Knowledge - Percentages'!$B:$B,0),'Data - Knowledge'!K$8)/100</f>
        <v>0.044000000000000004</v>
      </c>
      <c r="L575" s="380">
        <f t="array" aca="true" ref="L575">INDEX(KM_PCT,MATCH($A575,'Knowledge - Percentages'!$B:$B,0),'Data - Knowledge'!L$8)/100</f>
        <v>0.057999999999999996</v>
      </c>
      <c r="M575" s="380">
        <f t="array" aca="true" ref="M575">INDEX(KM_PCT,MATCH($A575,'Knowledge - Percentages'!$B:$B,0),'Data - Knowledge'!M$8)/100</f>
        <v>0.035</v>
      </c>
      <c r="N575" s="380">
        <f t="array" aca="true" ref="N575">INDEX(KM_PCT,MATCH($A575,'Knowledge - Percentages'!$B:$B,0),'Data - Knowledge'!N$8)/100</f>
        <v>0.025</v>
      </c>
      <c r="O575" s="380">
        <f t="array" aca="true" ref="O575">INDEX(KM_PCT,MATCH($A575,'Knowledge - Percentages'!$B:$B,0),'Data - Knowledge'!O$8)/100</f>
        <v>0.024</v>
      </c>
      <c r="P575" s="380">
        <f t="array" aca="true" ref="P575">INDEX(KM_PCT,MATCH($A575,'Knowledge - Percentages'!$B:$B,0),'Data - Knowledge'!P$8)/100</f>
        <v>0.025</v>
      </c>
      <c r="Q575" s="380">
        <f t="array" aca="true" ref="Q575">INDEX(KM_PCT,MATCH($A575,'Knowledge - Percentages'!$B:$B,0),'Data - Knowledge'!Q$8)/100</f>
        <v>0.044000000000000004</v>
      </c>
      <c r="R575" s="380">
        <f t="array" aca="true" ref="R575">INDEX(KM_PCT,MATCH($A575,'Knowledge - Percentages'!$B:$B,0),'Data - Knowledge'!R$8)/100</f>
        <v>0.039</v>
      </c>
      <c r="S575" s="380">
        <f t="array" aca="true" ref="S575">INDEX(KM_PCT,MATCH($A575,'Knowledge - Percentages'!$B:$B,0),'Data - Knowledge'!S$8)/100</f>
        <v>0.028999999999999998</v>
      </c>
      <c r="T575" s="380">
        <f t="array" aca="true" ref="T575">INDEX(KM_PCT,MATCH($A575,'Knowledge - Percentages'!$B:$B,0),'Data - Knowledge'!T$8)/100</f>
        <v>0.023</v>
      </c>
      <c r="U575" s="380">
        <f t="array" aca="true" ref="U575">INDEX(KM_PCT,MATCH($A575,'Knowledge - Percentages'!$B:$B,0),'Data - Knowledge'!U$8)/100</f>
        <v>0.027000000000000003</v>
      </c>
      <c r="V575" s="380">
        <f t="array" aca="true" ref="V575">INDEX(KM_PCT,MATCH($A575,'Knowledge - Percentages'!$B:$B,0),'Data - Knowledge'!V$8)/100</f>
        <v>0.02</v>
      </c>
      <c r="W575" s="380">
        <f t="array" aca="true" ref="W575">INDEX(KM_PCT,MATCH($A575,'Knowledge - Percentages'!$B:$B,0),'Data - Knowledge'!W$8)/100</f>
        <v>0.03</v>
      </c>
      <c r="X575" s="380">
        <f t="array" aca="true" ref="X575">INDEX(KM_PCT,MATCH($A575,'Knowledge - Percentages'!$B:$B,0),'Data - Knowledge'!X$8)/100</f>
        <v>0.054000000000000006</v>
      </c>
      <c r="Y575" s="380">
        <f t="array" aca="true" ref="Y575">INDEX(KM_PCT,MATCH($A575,'Knowledge - Percentages'!$B:$B,0),'Data - Knowledge'!Y$8)/100</f>
        <v>0.076</v>
      </c>
      <c r="Z575" s="380">
        <f t="array" aca="true" ref="Z575">INDEX(KM_PCT,MATCH($A575,'Knowledge - Percentages'!$B:$B,0),'Data - Knowledge'!Z$8)/100</f>
        <v>0.063</v>
      </c>
      <c r="AA575" s="380">
        <f t="array" aca="true" ref="AA575">INDEX(KM_PCT,MATCH($A575,'Knowledge - Percentages'!$B:$B,0),'Data - Knowledge'!AA$8)/100</f>
        <v>0.059000000000000004</v>
      </c>
      <c r="AB575" s="380">
        <f t="array" aca="true" ref="AB575">INDEX(KM_PCT,MATCH($A575,'Knowledge - Percentages'!$B:$B,0),'Data - Knowledge'!AB$8)/100</f>
        <v>0.027000000000000003</v>
      </c>
      <c r="AC575" s="380">
        <f t="array" aca="true" ref="AC575">INDEX(KM_PCT,MATCH($A575,'Knowledge - Percentages'!$B:$B,0),'Data - Knowledge'!AC$8)/100</f>
        <v>0.044000000000000004</v>
      </c>
      <c r="AD575" s="380">
        <f t="array" aca="true" ref="AD575">INDEX(KM_PCT,MATCH($A575,'Knowledge - Percentages'!$B:$B,0),'Data - Knowledge'!AD$8)/100</f>
        <v>0.077</v>
      </c>
      <c r="AE575" s="380">
        <f t="array" aca="true" ref="AE575">INDEX(KM_PCT,MATCH($A575,'Knowledge - Percentages'!$B:$B,0),'Data - Knowledge'!AE$8)/100</f>
        <v>0.021</v>
      </c>
      <c r="AF575" s="380">
        <f t="array" aca="true" ref="AF575">INDEX(KM_PCT,MATCH($A575,'Knowledge - Percentages'!$B:$B,0),'Data - Knowledge'!AF$8)/100</f>
        <v>0.021</v>
      </c>
      <c r="AG575" s="380">
        <f t="array" aca="true" ref="AG575">INDEX(KM_PCT,MATCH($A575,'Knowledge - Percentages'!$B:$B,0),'Data - Knowledge'!AG$8)/100</f>
        <v>0.02</v>
      </c>
      <c r="AH575" s="380">
        <f t="array" aca="true" ref="AH575">INDEX(KM_PCT,MATCH($A575,'Knowledge - Percentages'!$B:$B,0),'Data - Knowledge'!AH$8)/100</f>
        <v>0.023</v>
      </c>
      <c r="AI575" s="380">
        <f t="array" aca="true" ref="AI575">INDEX(KM_PCT,MATCH($A575,'Knowledge - Percentages'!$B:$B,0),'Data - Knowledge'!AI$8)/100</f>
        <v>0.076</v>
      </c>
      <c r="AJ575" s="380">
        <f t="array" aca="true" ref="AJ575">INDEX(KM_PCT,MATCH($A575,'Knowledge - Percentages'!$B:$B,0),'Data - Knowledge'!AJ$8)/100</f>
        <v>0.025</v>
      </c>
      <c r="AK575" s="380">
        <f t="array" aca="true" ref="AK575">INDEX(KM_PCT,MATCH($A575,'Knowledge - Percentages'!$B:$B,0),'Data - Knowledge'!AK$8)/100</f>
        <v>0.023</v>
      </c>
      <c r="AL575" s="380">
        <f t="array" aca="true" ref="AL575">INDEX(KM_PCT,MATCH($A575,'Knowledge - Percentages'!$B:$B,0),'Data - Knowledge'!AL$8)/100</f>
        <v>0.047</v>
      </c>
      <c r="AM575" s="380">
        <f t="array" aca="true" ref="AM575">INDEX(KM_PCT,MATCH($A575,'Knowledge - Percentages'!$B:$B,0),'Data - Knowledge'!AM$8)/100</f>
        <v>0.024</v>
      </c>
      <c r="AN575" s="380">
        <f t="array" aca="true" ref="AN575">INDEX(KM_PCT,MATCH($A575,'Knowledge - Percentages'!$B:$B,0),'Data - Knowledge'!AN$8)/100</f>
        <v>0.02</v>
      </c>
      <c r="AO575" s="380">
        <f t="array" aca="true" ref="AO575">INDEX(KM_PCT,MATCH($A575,'Knowledge - Percentages'!$B:$B,0),'Data - Knowledge'!AO$8)/100</f>
        <v>0.026000000000000002</v>
      </c>
      <c r="AP575" s="380">
        <f t="array" aca="true" ref="AP575">INDEX(KM_PCT,MATCH($A575,'Knowledge - Percentages'!$B:$B,0),'Data - Knowledge'!AP$8)/100</f>
        <v>0.034</v>
      </c>
      <c r="AQ575" s="380">
        <f t="array" aca="true" ref="AQ575">INDEX(KM_PCT,MATCH($A575,'Knowledge - Percentages'!$B:$B,0),'Data - Knowledge'!AQ$8)/100</f>
        <v>0.027000000000000003</v>
      </c>
      <c r="AR575" s="380">
        <f t="array" aca="true" ref="AR575">INDEX(KM_PCT,MATCH($A575,'Knowledge - Percentages'!$B:$B,0),'Data - Knowledge'!AR$8)/100</f>
        <v>0.036000000000000004</v>
      </c>
      <c r="AS575" s="380">
        <f t="array" aca="true" ref="AS575">INDEX(KM_PCT,MATCH($A575,'Knowledge - Percentages'!$B:$B,0),'Data - Knowledge'!AS$8)/100</f>
        <v>0.032</v>
      </c>
      <c r="AT575" s="380">
        <f t="array" aca="true" ref="AT575">INDEX(KM_PCT,MATCH($A575,'Knowledge - Percentages'!$B:$B,0),'Data - Knowledge'!AT$8)/100</f>
        <v>0.059000000000000004</v>
      </c>
      <c r="AU575" s="380">
        <f t="array" aca="true" ref="AU575">INDEX(KM_PCT,MATCH($A575,'Knowledge - Percentages'!$B:$B,0),'Data - Knowledge'!AU$8)/100</f>
        <v>0.03</v>
      </c>
      <c r="AV575" s="380">
        <f t="array" aca="true" ref="AV575">INDEX(KM_PCT,MATCH($A575,'Knowledge - Percentages'!$B:$B,0),'Data - Knowledge'!AV$8)/100</f>
        <v>0.022000000000000002</v>
      </c>
      <c r="AW575" s="380">
        <f t="array" aca="true" ref="AW575">INDEX(KM_PCT,MATCH($A575,'Knowledge - Percentages'!$B:$B,0),'Data - Knowledge'!AW$8)/100</f>
        <v>0.023</v>
      </c>
      <c r="AX575" s="380">
        <f t="array" aca="true" ref="AX575">INDEX(KM_PCT,MATCH($A575,'Knowledge - Percentages'!$B:$B,0),'Data - Knowledge'!AX$8)/100</f>
        <v>0.073</v>
      </c>
      <c r="AY575" s="380">
        <f t="array" aca="true" ref="AY575">INDEX(KM_PCT,MATCH($A575,'Knowledge - Percentages'!$B:$B,0),'Data - Knowledge'!AY$8)/100</f>
        <v>0.022000000000000002</v>
      </c>
      <c r="AZ575" s="380">
        <f t="array" aca="true" ref="AZ575">INDEX(KM_PCT,MATCH($A575,'Knowledge - Percentages'!$B:$B,0),'Data - Knowledge'!AZ$8)/100</f>
        <v>0.026000000000000002</v>
      </c>
      <c r="BA575" s="380">
        <f t="array" aca="true" ref="BA575">INDEX(KM_PCT,MATCH($A575,'Knowledge - Percentages'!$B:$B,0),'Data - Knowledge'!BA$8)/100</f>
        <v>0.025</v>
      </c>
      <c r="BB575" s="380">
        <f t="array" aca="true" ref="BB575">INDEX(KM_PCT,MATCH($A575,'Knowledge - Percentages'!$B:$B,0),'Data - Knowledge'!BB$8)/100</f>
        <v>0.021</v>
      </c>
      <c r="BC575" s="380">
        <f t="array" aca="true" ref="BC575">INDEX(KM_PCT,MATCH($A575,'Knowledge - Percentages'!$B:$B,0),'Data - Knowledge'!BC$8)/100</f>
        <v>0.021</v>
      </c>
      <c r="BD575" s="380">
        <f t="array" aca="true" ref="BD575">INDEX(KM_PCT,MATCH($A575,'Knowledge - Percentages'!$B:$B,0),'Data - Knowledge'!BD$8)/100</f>
        <v>0.025</v>
      </c>
      <c r="BE575" s="380">
        <f t="array" aca="true" ref="BE575">INDEX(KM_PCT,MATCH($A575,'Knowledge - Percentages'!$B:$B,0),'Data - Knowledge'!BE$8)/100</f>
        <v>0.021</v>
      </c>
      <c r="BF575" s="380">
        <f t="array" aca="true" ref="BF575">INDEX(KM_PCT,MATCH($A575,'Knowledge - Percentages'!$B:$B,0),'Data - Knowledge'!BF$8)/100</f>
        <v>0.025</v>
      </c>
      <c r="BG575" s="380">
        <f t="array" aca="true" ref="BG575">INDEX(KM_PCT,MATCH($A575,'Knowledge - Percentages'!$B:$B,0),'Data - Knowledge'!BG$8)/100</f>
        <v>0.035</v>
      </c>
      <c r="BH575" s="380">
        <f t="array" aca="true" ref="BH575">INDEX(KM_PCT,MATCH($A575,'Knowledge - Percentages'!$B:$B,0),'Data - Knowledge'!BH$8)/100</f>
        <v>0.033</v>
      </c>
      <c r="BI575" s="380">
        <f t="array" aca="true" ref="BI575">INDEX(KM_PCT,MATCH($A575,'Knowledge - Percentages'!$B:$B,0),'Data - Knowledge'!BI$8)/100</f>
        <v>0.03</v>
      </c>
      <c r="BJ575" s="380">
        <f t="array" aca="true" ref="BJ575">INDEX(KM_PCT,MATCH($A575,'Knowledge - Percentages'!$B:$B,0),'Data - Knowledge'!BJ$8)/100</f>
        <v>0.024</v>
      </c>
      <c r="BK575" s="380">
        <f t="array" aca="true" ref="BK575">INDEX(KM_PCT,MATCH($A575,'Knowledge - Percentages'!$B:$B,0),'Data - Knowledge'!BK$8)/100</f>
        <v>0.061</v>
      </c>
      <c r="BL575" s="380">
        <f t="array" aca="true" ref="BL575">INDEX(KM_PCT,MATCH($A575,'Knowledge - Percentages'!$B:$B,0),'Data - Knowledge'!BL$8)/100</f>
        <v>0.06</v>
      </c>
      <c r="BM575" s="380">
        <f t="array" aca="true" ref="BM575">INDEX(KM_PCT,MATCH($A575,'Knowledge - Percentages'!$B:$B,0),'Data - Knowledge'!BM$8)/100</f>
        <v>0.062</v>
      </c>
      <c r="BN575" s="380">
        <f t="array" aca="true" ref="BN575">INDEX(KM_PCT,MATCH($A575,'Knowledge - Percentages'!$B:$B,0),'Data - Knowledge'!BN$8)/100</f>
        <v>0.024</v>
      </c>
      <c r="BO575" s="380">
        <f t="array" aca="true" ref="BO575">INDEX(KM_PCT,MATCH($A575,'Knowledge - Percentages'!$B:$B,0),'Data - Knowledge'!BO$8)/100</f>
        <v>0.031</v>
      </c>
      <c r="BP575" s="380">
        <f t="array" aca="true" ref="BP575">INDEX(KM_PCT,MATCH($A575,'Knowledge - Percentages'!$B:$B,0),'Data - Knowledge'!BP$8)/100</f>
        <v>0.025</v>
      </c>
      <c r="BQ575" s="380">
        <f t="array" aca="true" ref="BQ575">INDEX(KM_PCT,MATCH($A575,'Knowledge - Percentages'!$B:$B,0),'Data - Knowledge'!BQ$8)/100</f>
        <v>0.033</v>
      </c>
    </row>
    <row r="576" spans="1:69">
      <c r="A576" t="s">
        <v>1673</v>
      </c>
      <c r="B576" t="s">
        <v>180</v>
      </c>
      <c r="C576" t="s">
        <v>1660</v>
      </c>
      <c r="D576" t="s">
        <v>1674</v>
      </c>
      <c r="E576" s="373">
        <f>SUMPRODUCT($K$2:$BQ$2,$K576:$BQ576)/$J$2</f>
        <v>0.027125000000000003</v>
      </c>
      <c r="F576" s="379">
        <f>SUMPRODUCT($K$2:$BQ$2,$K576:$BQ576)</f>
        <v>7.1610000000000005</v>
      </c>
      <c r="G576" s="373">
        <f>SUMPRODUCT($K$3:$BQ$3,$K576:$BQ576)/$J$3</f>
        <v>0.025741889117043119</v>
      </c>
      <c r="H576" s="379">
        <f>SUMPRODUCT($K$3:$BQ$3,$K576:$BQ576)</f>
        <v>250.72599999999997</v>
      </c>
      <c r="I576" s="373">
        <f>CORREL($K$4:$BQ$4,$K576:$BQ576)</f>
        <v>-0.29451563923759549</v>
      </c>
      <c r="J576" s="379">
        <f>$E576/$G576*100</f>
        <v>105.37299681724275</v>
      </c>
      <c r="K576" s="380">
        <f t="array" aca="true" ref="K576">INDEX(KM_PCT,MATCH($A576,'Knowledge - Percentages'!$B:$B,0),'Data - Knowledge'!K$8)/100</f>
        <v>0.053</v>
      </c>
      <c r="L576" s="380">
        <f t="array" aca="true" ref="L576">INDEX(KM_PCT,MATCH($A576,'Knowledge - Percentages'!$B:$B,0),'Data - Knowledge'!L$8)/100</f>
        <v>0.085</v>
      </c>
      <c r="M576" s="380">
        <f t="array" aca="true" ref="M576">INDEX(KM_PCT,MATCH($A576,'Knowledge - Percentages'!$B:$B,0),'Data - Knowledge'!M$8)/100</f>
        <v>0.038</v>
      </c>
      <c r="N576" s="380">
        <f t="array" aca="true" ref="N576">INDEX(KM_PCT,MATCH($A576,'Knowledge - Percentages'!$B:$B,0),'Data - Knowledge'!N$8)/100</f>
        <v>0.023</v>
      </c>
      <c r="O576" s="380">
        <f t="array" aca="true" ref="O576">INDEX(KM_PCT,MATCH($A576,'Knowledge - Percentages'!$B:$B,0),'Data - Knowledge'!O$8)/100</f>
        <v>0.02</v>
      </c>
      <c r="P576" s="380">
        <f t="array" aca="true" ref="P576">INDEX(KM_PCT,MATCH($A576,'Knowledge - Percentages'!$B:$B,0),'Data - Knowledge'!P$8)/100</f>
        <v>0.028999999999999998</v>
      </c>
      <c r="Q576" s="380">
        <f t="array" aca="true" ref="Q576">INDEX(KM_PCT,MATCH($A576,'Knowledge - Percentages'!$B:$B,0),'Data - Knowledge'!Q$8)/100</f>
        <v>0.054000000000000006</v>
      </c>
      <c r="R576" s="380">
        <f t="array" aca="true" ref="R576">INDEX(KM_PCT,MATCH($A576,'Knowledge - Percentages'!$B:$B,0),'Data - Knowledge'!R$8)/100</f>
        <v>0.042</v>
      </c>
      <c r="S576" s="380">
        <f t="array" aca="true" ref="S576">INDEX(KM_PCT,MATCH($A576,'Knowledge - Percentages'!$B:$B,0),'Data - Knowledge'!S$8)/100</f>
        <v>0.032</v>
      </c>
      <c r="T576" s="380">
        <f t="array" aca="true" ref="T576">INDEX(KM_PCT,MATCH($A576,'Knowledge - Percentages'!$B:$B,0),'Data - Knowledge'!T$8)/100</f>
        <v>0.019</v>
      </c>
      <c r="U576" s="380">
        <f t="array" aca="true" ref="U576">INDEX(KM_PCT,MATCH($A576,'Knowledge - Percentages'!$B:$B,0),'Data - Knowledge'!U$8)/100</f>
        <v>0.023</v>
      </c>
      <c r="V576" s="380">
        <f t="array" aca="true" ref="V576">INDEX(KM_PCT,MATCH($A576,'Knowledge - Percentages'!$B:$B,0),'Data - Knowledge'!V$8)/100</f>
        <v>0.02</v>
      </c>
      <c r="W576" s="380">
        <f t="array" aca="true" ref="W576">INDEX(KM_PCT,MATCH($A576,'Knowledge - Percentages'!$B:$B,0),'Data - Knowledge'!W$8)/100</f>
        <v>0.026000000000000002</v>
      </c>
      <c r="X576" s="380">
        <f t="array" aca="true" ref="X576">INDEX(KM_PCT,MATCH($A576,'Knowledge - Percentages'!$B:$B,0),'Data - Knowledge'!X$8)/100</f>
        <v>0.064</v>
      </c>
      <c r="Y576" s="380">
        <f t="array" aca="true" ref="Y576">INDEX(KM_PCT,MATCH($A576,'Knowledge - Percentages'!$B:$B,0),'Data - Knowledge'!Y$8)/100</f>
        <v>0.14800000000000002</v>
      </c>
      <c r="Z576" s="380">
        <f t="array" aca="true" ref="Z576">INDEX(KM_PCT,MATCH($A576,'Knowledge - Percentages'!$B:$B,0),'Data - Knowledge'!Z$8)/100</f>
        <v>0.114</v>
      </c>
      <c r="AA576" s="380">
        <f t="array" aca="true" ref="AA576">INDEX(KM_PCT,MATCH($A576,'Knowledge - Percentages'!$B:$B,0),'Data - Knowledge'!AA$8)/100</f>
        <v>0.1</v>
      </c>
      <c r="AB576" s="380">
        <f t="array" aca="true" ref="AB576">INDEX(KM_PCT,MATCH($A576,'Knowledge - Percentages'!$B:$B,0),'Data - Knowledge'!AB$8)/100</f>
        <v>0.027999999999999997</v>
      </c>
      <c r="AC576" s="380">
        <f t="array" aca="true" ref="AC576">INDEX(KM_PCT,MATCH($A576,'Knowledge - Percentages'!$B:$B,0),'Data - Knowledge'!AC$8)/100</f>
        <v>0.052000000000000005</v>
      </c>
      <c r="AD576" s="380">
        <f t="array" aca="true" ref="AD576">INDEX(KM_PCT,MATCH($A576,'Knowledge - Percentages'!$B:$B,0),'Data - Knowledge'!AD$8)/100</f>
        <v>0.10300000000000001</v>
      </c>
      <c r="AE576" s="380">
        <f t="array" aca="true" ref="AE576">INDEX(KM_PCT,MATCH($A576,'Knowledge - Percentages'!$B:$B,0),'Data - Knowledge'!AE$8)/100</f>
        <v>0.017</v>
      </c>
      <c r="AF576" s="380">
        <f t="array" aca="true" ref="AF576">INDEX(KM_PCT,MATCH($A576,'Knowledge - Percentages'!$B:$B,0),'Data - Knowledge'!AF$8)/100</f>
        <v>0.02</v>
      </c>
      <c r="AG576" s="380">
        <f t="array" aca="true" ref="AG576">INDEX(KM_PCT,MATCH($A576,'Knowledge - Percentages'!$B:$B,0),'Data - Knowledge'!AG$8)/100</f>
        <v>0.018000000000000002</v>
      </c>
      <c r="AH576" s="380">
        <f t="array" aca="true" ref="AH576">INDEX(KM_PCT,MATCH($A576,'Knowledge - Percentages'!$B:$B,0),'Data - Knowledge'!AH$8)/100</f>
        <v>0.026000000000000002</v>
      </c>
      <c r="AI576" s="380">
        <f t="array" aca="true" ref="AI576">INDEX(KM_PCT,MATCH($A576,'Knowledge - Percentages'!$B:$B,0),'Data - Knowledge'!AI$8)/100</f>
        <v>0.084</v>
      </c>
      <c r="AJ576" s="380">
        <f t="array" aca="true" ref="AJ576">INDEX(KM_PCT,MATCH($A576,'Knowledge - Percentages'!$B:$B,0),'Data - Knowledge'!AJ$8)/100</f>
        <v>0.022000000000000002</v>
      </c>
      <c r="AK576" s="380">
        <f t="array" aca="true" ref="AK576">INDEX(KM_PCT,MATCH($A576,'Knowledge - Percentages'!$B:$B,0),'Data - Knowledge'!AK$8)/100</f>
        <v>0.021</v>
      </c>
      <c r="AL576" s="380">
        <f t="array" aca="true" ref="AL576">INDEX(KM_PCT,MATCH($A576,'Knowledge - Percentages'!$B:$B,0),'Data - Knowledge'!AL$8)/100</f>
        <v>0.052000000000000005</v>
      </c>
      <c r="AM576" s="380">
        <f t="array" aca="true" ref="AM576">INDEX(KM_PCT,MATCH($A576,'Knowledge - Percentages'!$B:$B,0),'Data - Knowledge'!AM$8)/100</f>
        <v>0.023</v>
      </c>
      <c r="AN576" s="380">
        <f t="array" aca="true" ref="AN576">INDEX(KM_PCT,MATCH($A576,'Knowledge - Percentages'!$B:$B,0),'Data - Knowledge'!AN$8)/100</f>
        <v>0.019</v>
      </c>
      <c r="AO576" s="380">
        <f t="array" aca="true" ref="AO576">INDEX(KM_PCT,MATCH($A576,'Knowledge - Percentages'!$B:$B,0),'Data - Knowledge'!AO$8)/100</f>
        <v>0.03</v>
      </c>
      <c r="AP576" s="380">
        <f t="array" aca="true" ref="AP576">INDEX(KM_PCT,MATCH($A576,'Knowledge - Percentages'!$B:$B,0),'Data - Knowledge'!AP$8)/100</f>
        <v>0.036000000000000004</v>
      </c>
      <c r="AQ576" s="380">
        <f t="array" aca="true" ref="AQ576">INDEX(KM_PCT,MATCH($A576,'Knowledge - Percentages'!$B:$B,0),'Data - Knowledge'!AQ$8)/100</f>
        <v>0.027999999999999997</v>
      </c>
      <c r="AR576" s="380">
        <f t="array" aca="true" ref="AR576">INDEX(KM_PCT,MATCH($A576,'Knowledge - Percentages'!$B:$B,0),'Data - Knowledge'!AR$8)/100</f>
        <v>0.111</v>
      </c>
      <c r="AS576" s="380">
        <f t="array" aca="true" ref="AS576">INDEX(KM_PCT,MATCH($A576,'Knowledge - Percentages'!$B:$B,0),'Data - Knowledge'!AS$8)/100</f>
        <v>0.054000000000000006</v>
      </c>
      <c r="AT576" s="380">
        <f t="array" aca="true" ref="AT576">INDEX(KM_PCT,MATCH($A576,'Knowledge - Percentages'!$B:$B,0),'Data - Knowledge'!AT$8)/100</f>
        <v>0.10300000000000001</v>
      </c>
      <c r="AU576" s="380">
        <f t="array" aca="true" ref="AU576">INDEX(KM_PCT,MATCH($A576,'Knowledge - Percentages'!$B:$B,0),'Data - Knowledge'!AU$8)/100</f>
        <v>0.027999999999999997</v>
      </c>
      <c r="AV576" s="380">
        <f t="array" aca="true" ref="AV576">INDEX(KM_PCT,MATCH($A576,'Knowledge - Percentages'!$B:$B,0),'Data - Knowledge'!AV$8)/100</f>
        <v>0.023</v>
      </c>
      <c r="AW576" s="380">
        <f t="array" aca="true" ref="AW576">INDEX(KM_PCT,MATCH($A576,'Knowledge - Percentages'!$B:$B,0),'Data - Knowledge'!AW$8)/100</f>
        <v>0.025</v>
      </c>
      <c r="AX576" s="380">
        <f t="array" aca="true" ref="AX576">INDEX(KM_PCT,MATCH($A576,'Knowledge - Percentages'!$B:$B,0),'Data - Knowledge'!AX$8)/100</f>
        <v>0.076</v>
      </c>
      <c r="AY576" s="380">
        <f t="array" aca="true" ref="AY576">INDEX(KM_PCT,MATCH($A576,'Knowledge - Percentages'!$B:$B,0),'Data - Knowledge'!AY$8)/100</f>
        <v>0.022000000000000002</v>
      </c>
      <c r="AZ576" s="380">
        <f t="array" aca="true" ref="AZ576">INDEX(KM_PCT,MATCH($A576,'Knowledge - Percentages'!$B:$B,0),'Data - Knowledge'!AZ$8)/100</f>
        <v>0.032</v>
      </c>
      <c r="BA576" s="380">
        <f t="array" aca="true" ref="BA576">INDEX(KM_PCT,MATCH($A576,'Knowledge - Percentages'!$B:$B,0),'Data - Knowledge'!BA$8)/100</f>
        <v>0.028999999999999998</v>
      </c>
      <c r="BB576" s="380">
        <f t="array" aca="true" ref="BB576">INDEX(KM_PCT,MATCH($A576,'Knowledge - Percentages'!$B:$B,0),'Data - Knowledge'!BB$8)/100</f>
        <v>0.024</v>
      </c>
      <c r="BC576" s="380">
        <f t="array" aca="true" ref="BC576">INDEX(KM_PCT,MATCH($A576,'Knowledge - Percentages'!$B:$B,0),'Data - Knowledge'!BC$8)/100</f>
        <v>0.022000000000000002</v>
      </c>
      <c r="BD576" s="380">
        <f t="array" aca="true" ref="BD576">INDEX(KM_PCT,MATCH($A576,'Knowledge - Percentages'!$B:$B,0),'Data - Knowledge'!BD$8)/100</f>
        <v>0.028999999999999998</v>
      </c>
      <c r="BE576" s="380">
        <f t="array" aca="true" ref="BE576">INDEX(KM_PCT,MATCH($A576,'Knowledge - Percentages'!$B:$B,0),'Data - Knowledge'!BE$8)/100</f>
        <v>0.021</v>
      </c>
      <c r="BF576" s="380">
        <f t="array" aca="true" ref="BF576">INDEX(KM_PCT,MATCH($A576,'Knowledge - Percentages'!$B:$B,0),'Data - Knowledge'!BF$8)/100</f>
        <v>0.022000000000000002</v>
      </c>
      <c r="BG576" s="380">
        <f t="array" aca="true" ref="BG576">INDEX(KM_PCT,MATCH($A576,'Knowledge - Percentages'!$B:$B,0),'Data - Knowledge'!BG$8)/100</f>
        <v>0.047</v>
      </c>
      <c r="BH576" s="380">
        <f t="array" aca="true" ref="BH576">INDEX(KM_PCT,MATCH($A576,'Knowledge - Percentages'!$B:$B,0),'Data - Knowledge'!BH$8)/100</f>
        <v>0.043</v>
      </c>
      <c r="BI576" s="380">
        <f t="array" aca="true" ref="BI576">INDEX(KM_PCT,MATCH($A576,'Knowledge - Percentages'!$B:$B,0),'Data - Knowledge'!BI$8)/100</f>
        <v>0.047</v>
      </c>
      <c r="BJ576" s="380">
        <f t="array" aca="true" ref="BJ576">INDEX(KM_PCT,MATCH($A576,'Knowledge - Percentages'!$B:$B,0),'Data - Knowledge'!BJ$8)/100</f>
        <v>0.032</v>
      </c>
      <c r="BK576" s="380">
        <f t="array" aca="true" ref="BK576">INDEX(KM_PCT,MATCH($A576,'Knowledge - Percentages'!$B:$B,0),'Data - Knowledge'!BK$8)/100</f>
        <v>0.078</v>
      </c>
      <c r="BL576" s="380">
        <f t="array" aca="true" ref="BL576">INDEX(KM_PCT,MATCH($A576,'Knowledge - Percentages'!$B:$B,0),'Data - Knowledge'!BL$8)/100</f>
        <v>0.066</v>
      </c>
      <c r="BM576" s="380">
        <f t="array" aca="true" ref="BM576">INDEX(KM_PCT,MATCH($A576,'Knowledge - Percentages'!$B:$B,0),'Data - Knowledge'!BM$8)/100</f>
        <v>0.063</v>
      </c>
      <c r="BN576" s="380">
        <f t="array" aca="true" ref="BN576">INDEX(KM_PCT,MATCH($A576,'Knowledge - Percentages'!$B:$B,0),'Data - Knowledge'!BN$8)/100</f>
        <v>0.031</v>
      </c>
      <c r="BO576" s="380">
        <f t="array" aca="true" ref="BO576">INDEX(KM_PCT,MATCH($A576,'Knowledge - Percentages'!$B:$B,0),'Data - Knowledge'!BO$8)/100</f>
        <v>0.034</v>
      </c>
      <c r="BP576" s="380">
        <f t="array" aca="true" ref="BP576">INDEX(KM_PCT,MATCH($A576,'Knowledge - Percentages'!$B:$B,0),'Data - Knowledge'!BP$8)/100</f>
        <v>0.028999999999999998</v>
      </c>
      <c r="BQ576" s="380">
        <f t="array" aca="true" ref="BQ576">INDEX(KM_PCT,MATCH($A576,'Knowledge - Percentages'!$B:$B,0),'Data - Knowledge'!BQ$8)/100</f>
        <v>0.035</v>
      </c>
    </row>
    <row r="577" spans="1:69">
      <c r="A577" t="s">
        <v>1675</v>
      </c>
      <c r="B577" t="s">
        <v>180</v>
      </c>
      <c r="C577" t="s">
        <v>1660</v>
      </c>
      <c r="D577" t="s">
        <v>1676</v>
      </c>
      <c r="E577" s="373">
        <f>SUMPRODUCT($K$2:$BQ$2,$K577:$BQ577)/$J$2</f>
        <v>0.024022727272727272</v>
      </c>
      <c r="F577" s="379">
        <f>SUMPRODUCT($K$2:$BQ$2,$K577:$BQ577)</f>
        <v>6.342</v>
      </c>
      <c r="G577" s="373">
        <f>SUMPRODUCT($K$3:$BQ$3,$K577:$BQ577)/$J$3</f>
        <v>0.024316735112936343</v>
      </c>
      <c r="H577" s="379">
        <f>SUMPRODUCT($K$3:$BQ$3,$K577:$BQ577)</f>
        <v>236.845</v>
      </c>
      <c r="I577" s="373">
        <f>CORREL($K$4:$BQ$4,$K577:$BQ577)</f>
        <v>-0.26456103427523647</v>
      </c>
      <c r="J577" s="379">
        <f>$E577/$G577*100</f>
        <v>98.790923868506255</v>
      </c>
      <c r="K577" s="380">
        <f t="array" aca="true" ref="K577">INDEX(KM_PCT,MATCH($A577,'Knowledge - Percentages'!$B:$B,0),'Data - Knowledge'!K$8)/100</f>
        <v>0.046</v>
      </c>
      <c r="L577" s="380">
        <f t="array" aca="true" ref="L577">INDEX(KM_PCT,MATCH($A577,'Knowledge - Percentages'!$B:$B,0),'Data - Knowledge'!L$8)/100</f>
        <v>0.06</v>
      </c>
      <c r="M577" s="380">
        <f t="array" aca="true" ref="M577">INDEX(KM_PCT,MATCH($A577,'Knowledge - Percentages'!$B:$B,0),'Data - Knowledge'!M$8)/100</f>
        <v>0.037000000000000005</v>
      </c>
      <c r="N577" s="380">
        <f t="array" aca="true" ref="N577">INDEX(KM_PCT,MATCH($A577,'Knowledge - Percentages'!$B:$B,0),'Data - Knowledge'!N$8)/100</f>
        <v>0.026000000000000002</v>
      </c>
      <c r="O577" s="380">
        <f t="array" aca="true" ref="O577">INDEX(KM_PCT,MATCH($A577,'Knowledge - Percentages'!$B:$B,0),'Data - Knowledge'!O$8)/100</f>
        <v>0.021</v>
      </c>
      <c r="P577" s="380">
        <f t="array" aca="true" ref="P577">INDEX(KM_PCT,MATCH($A577,'Knowledge - Percentages'!$B:$B,0),'Data - Knowledge'!P$8)/100</f>
        <v>0.032</v>
      </c>
      <c r="Q577" s="380">
        <f t="array" aca="true" ref="Q577">INDEX(KM_PCT,MATCH($A577,'Knowledge - Percentages'!$B:$B,0),'Data - Knowledge'!Q$8)/100</f>
        <v>0.039</v>
      </c>
      <c r="R577" s="380">
        <f t="array" aca="true" ref="R577">INDEX(KM_PCT,MATCH($A577,'Knowledge - Percentages'!$B:$B,0),'Data - Knowledge'!R$8)/100</f>
        <v>0.036000000000000004</v>
      </c>
      <c r="S577" s="380">
        <f t="array" aca="true" ref="S577">INDEX(KM_PCT,MATCH($A577,'Knowledge - Percentages'!$B:$B,0),'Data - Knowledge'!S$8)/100</f>
        <v>0.036000000000000004</v>
      </c>
      <c r="T577" s="380">
        <f t="array" aca="true" ref="T577">INDEX(KM_PCT,MATCH($A577,'Knowledge - Percentages'!$B:$B,0),'Data - Knowledge'!T$8)/100</f>
        <v>0.021</v>
      </c>
      <c r="U577" s="380">
        <f t="array" aca="true" ref="U577">INDEX(KM_PCT,MATCH($A577,'Knowledge - Percentages'!$B:$B,0),'Data - Knowledge'!U$8)/100</f>
        <v>0.023</v>
      </c>
      <c r="V577" s="380">
        <f t="array" aca="true" ref="V577">INDEX(KM_PCT,MATCH($A577,'Knowledge - Percentages'!$B:$B,0),'Data - Knowledge'!V$8)/100</f>
        <v>0.021</v>
      </c>
      <c r="W577" s="380">
        <f t="array" aca="true" ref="W577">INDEX(KM_PCT,MATCH($A577,'Knowledge - Percentages'!$B:$B,0),'Data - Knowledge'!W$8)/100</f>
        <v>0.022000000000000002</v>
      </c>
      <c r="X577" s="380">
        <f t="array" aca="true" ref="X577">INDEX(KM_PCT,MATCH($A577,'Knowledge - Percentages'!$B:$B,0),'Data - Knowledge'!X$8)/100</f>
        <v>0.046</v>
      </c>
      <c r="Y577" s="380">
        <f t="array" aca="true" ref="Y577">INDEX(KM_PCT,MATCH($A577,'Knowledge - Percentages'!$B:$B,0),'Data - Knowledge'!Y$8)/100</f>
        <v>0.128</v>
      </c>
      <c r="Z577" s="380">
        <f t="array" aca="true" ref="Z577">INDEX(KM_PCT,MATCH($A577,'Knowledge - Percentages'!$B:$B,0),'Data - Knowledge'!Z$8)/100</f>
        <v>0.08900000000000001</v>
      </c>
      <c r="AA577" s="380">
        <f t="array" aca="true" ref="AA577">INDEX(KM_PCT,MATCH($A577,'Knowledge - Percentages'!$B:$B,0),'Data - Knowledge'!AA$8)/100</f>
        <v>0.066</v>
      </c>
      <c r="AB577" s="380">
        <f t="array" aca="true" ref="AB577">INDEX(KM_PCT,MATCH($A577,'Knowledge - Percentages'!$B:$B,0),'Data - Knowledge'!AB$8)/100</f>
        <v>0.027999999999999997</v>
      </c>
      <c r="AC577" s="380">
        <f t="array" aca="true" ref="AC577">INDEX(KM_PCT,MATCH($A577,'Knowledge - Percentages'!$B:$B,0),'Data - Knowledge'!AC$8)/100</f>
        <v>0.039</v>
      </c>
      <c r="AD577" s="380">
        <f t="array" aca="true" ref="AD577">INDEX(KM_PCT,MATCH($A577,'Knowledge - Percentages'!$B:$B,0),'Data - Knowledge'!AD$8)/100</f>
        <v>0.057999999999999996</v>
      </c>
      <c r="AE577" s="380">
        <f t="array" aca="true" ref="AE577">INDEX(KM_PCT,MATCH($A577,'Knowledge - Percentages'!$B:$B,0),'Data - Knowledge'!AE$8)/100</f>
        <v>0.02</v>
      </c>
      <c r="AF577" s="380">
        <f t="array" aca="true" ref="AF577">INDEX(KM_PCT,MATCH($A577,'Knowledge - Percentages'!$B:$B,0),'Data - Knowledge'!AF$8)/100</f>
        <v>0.021</v>
      </c>
      <c r="AG577" s="380">
        <f t="array" aca="true" ref="AG577">INDEX(KM_PCT,MATCH($A577,'Knowledge - Percentages'!$B:$B,0),'Data - Knowledge'!AG$8)/100</f>
        <v>0.019</v>
      </c>
      <c r="AH577" s="380">
        <f t="array" aca="true" ref="AH577">INDEX(KM_PCT,MATCH($A577,'Knowledge - Percentages'!$B:$B,0),'Data - Knowledge'!AH$8)/100</f>
        <v>0.027999999999999997</v>
      </c>
      <c r="AI577" s="380">
        <f t="array" aca="true" ref="AI577">INDEX(KM_PCT,MATCH($A577,'Knowledge - Percentages'!$B:$B,0),'Data - Knowledge'!AI$8)/100</f>
        <v>0.055</v>
      </c>
      <c r="AJ577" s="380">
        <f t="array" aca="true" ref="AJ577">INDEX(KM_PCT,MATCH($A577,'Knowledge - Percentages'!$B:$B,0),'Data - Knowledge'!AJ$8)/100</f>
        <v>0.02</v>
      </c>
      <c r="AK577" s="380">
        <f t="array" aca="true" ref="AK577">INDEX(KM_PCT,MATCH($A577,'Knowledge - Percentages'!$B:$B,0),'Data - Knowledge'!AK$8)/100</f>
        <v>0.021</v>
      </c>
      <c r="AL577" s="380">
        <f t="array" aca="true" ref="AL577">INDEX(KM_PCT,MATCH($A577,'Knowledge - Percentages'!$B:$B,0),'Data - Knowledge'!AL$8)/100</f>
        <v>0.035</v>
      </c>
      <c r="AM577" s="380">
        <f t="array" aca="true" ref="AM577">INDEX(KM_PCT,MATCH($A577,'Knowledge - Percentages'!$B:$B,0),'Data - Knowledge'!AM$8)/100</f>
        <v>0.022000000000000002</v>
      </c>
      <c r="AN577" s="380">
        <f t="array" aca="true" ref="AN577">INDEX(KM_PCT,MATCH($A577,'Knowledge - Percentages'!$B:$B,0),'Data - Knowledge'!AN$8)/100</f>
        <v>0.018000000000000002</v>
      </c>
      <c r="AO577" s="380">
        <f t="array" aca="true" ref="AO577">INDEX(KM_PCT,MATCH($A577,'Knowledge - Percentages'!$B:$B,0),'Data - Knowledge'!AO$8)/100</f>
        <v>0.013999999999999999</v>
      </c>
      <c r="AP577" s="380">
        <f t="array" aca="true" ref="AP577">INDEX(KM_PCT,MATCH($A577,'Knowledge - Percentages'!$B:$B,0),'Data - Knowledge'!AP$8)/100</f>
        <v>0.027999999999999997</v>
      </c>
      <c r="AQ577" s="380">
        <f t="array" aca="true" ref="AQ577">INDEX(KM_PCT,MATCH($A577,'Knowledge - Percentages'!$B:$B,0),'Data - Knowledge'!AQ$8)/100</f>
        <v>0.025</v>
      </c>
      <c r="AR577" s="380">
        <f t="array" aca="true" ref="AR577">INDEX(KM_PCT,MATCH($A577,'Knowledge - Percentages'!$B:$B,0),'Data - Knowledge'!AR$8)/100</f>
        <v>0.096999999999999989</v>
      </c>
      <c r="AS577" s="380">
        <f t="array" aca="true" ref="AS577">INDEX(KM_PCT,MATCH($A577,'Knowledge - Percentages'!$B:$B,0),'Data - Knowledge'!AS$8)/100</f>
        <v>0.036000000000000004</v>
      </c>
      <c r="AT577" s="380">
        <f t="array" aca="true" ref="AT577">INDEX(KM_PCT,MATCH($A577,'Knowledge - Percentages'!$B:$B,0),'Data - Knowledge'!AT$8)/100</f>
        <v>0.078</v>
      </c>
      <c r="AU577" s="380">
        <f t="array" aca="true" ref="AU577">INDEX(KM_PCT,MATCH($A577,'Knowledge - Percentages'!$B:$B,0),'Data - Knowledge'!AU$8)/100</f>
        <v>0.023</v>
      </c>
      <c r="AV577" s="380">
        <f t="array" aca="true" ref="AV577">INDEX(KM_PCT,MATCH($A577,'Knowledge - Percentages'!$B:$B,0),'Data - Knowledge'!AV$8)/100</f>
        <v>0.02</v>
      </c>
      <c r="AW577" s="380">
        <f t="array" aca="true" ref="AW577">INDEX(KM_PCT,MATCH($A577,'Knowledge - Percentages'!$B:$B,0),'Data - Knowledge'!AW$8)/100</f>
        <v>0.021</v>
      </c>
      <c r="AX577" s="380">
        <f t="array" aca="true" ref="AX577">INDEX(KM_PCT,MATCH($A577,'Knowledge - Percentages'!$B:$B,0),'Data - Knowledge'!AX$8)/100</f>
        <v>0.055</v>
      </c>
      <c r="AY577" s="380">
        <f t="array" aca="true" ref="AY577">INDEX(KM_PCT,MATCH($A577,'Knowledge - Percentages'!$B:$B,0),'Data - Knowledge'!AY$8)/100</f>
        <v>0.021</v>
      </c>
      <c r="AZ577" s="380">
        <f t="array" aca="true" ref="AZ577">INDEX(KM_PCT,MATCH($A577,'Knowledge - Percentages'!$B:$B,0),'Data - Knowledge'!AZ$8)/100</f>
        <v>0.025</v>
      </c>
      <c r="BA577" s="380">
        <f t="array" aca="true" ref="BA577">INDEX(KM_PCT,MATCH($A577,'Knowledge - Percentages'!$B:$B,0),'Data - Knowledge'!BA$8)/100</f>
        <v>0.025</v>
      </c>
      <c r="BB577" s="380">
        <f t="array" aca="true" ref="BB577">INDEX(KM_PCT,MATCH($A577,'Knowledge - Percentages'!$B:$B,0),'Data - Knowledge'!BB$8)/100</f>
        <v>0.021</v>
      </c>
      <c r="BC577" s="380">
        <f t="array" aca="true" ref="BC577">INDEX(KM_PCT,MATCH($A577,'Knowledge - Percentages'!$B:$B,0),'Data - Knowledge'!BC$8)/100</f>
        <v>0.016</v>
      </c>
      <c r="BD577" s="380">
        <f t="array" aca="true" ref="BD577">INDEX(KM_PCT,MATCH($A577,'Knowledge - Percentages'!$B:$B,0),'Data - Knowledge'!BD$8)/100</f>
        <v>0.013999999999999999</v>
      </c>
      <c r="BE577" s="380">
        <f t="array" aca="true" ref="BE577">INDEX(KM_PCT,MATCH($A577,'Knowledge - Percentages'!$B:$B,0),'Data - Knowledge'!BE$8)/100</f>
        <v>0.021</v>
      </c>
      <c r="BF577" s="380">
        <f t="array" aca="true" ref="BF577">INDEX(KM_PCT,MATCH($A577,'Knowledge - Percentages'!$B:$B,0),'Data - Knowledge'!BF$8)/100</f>
        <v>0.02</v>
      </c>
      <c r="BG577" s="380">
        <f t="array" aca="true" ref="BG577">INDEX(KM_PCT,MATCH($A577,'Knowledge - Percentages'!$B:$B,0),'Data - Knowledge'!BG$8)/100</f>
        <v>0.027999999999999997</v>
      </c>
      <c r="BH577" s="380">
        <f t="array" aca="true" ref="BH577">INDEX(KM_PCT,MATCH($A577,'Knowledge - Percentages'!$B:$B,0),'Data - Knowledge'!BH$8)/100</f>
        <v>0.03</v>
      </c>
      <c r="BI577" s="380">
        <f t="array" aca="true" ref="BI577">INDEX(KM_PCT,MATCH($A577,'Knowledge - Percentages'!$B:$B,0),'Data - Knowledge'!BI$8)/100</f>
        <v>0.03</v>
      </c>
      <c r="BJ577" s="380">
        <f t="array" aca="true" ref="BJ577">INDEX(KM_PCT,MATCH($A577,'Knowledge - Percentages'!$B:$B,0),'Data - Knowledge'!BJ$8)/100</f>
        <v>0.026000000000000002</v>
      </c>
      <c r="BK577" s="380">
        <f t="array" aca="true" ref="BK577">INDEX(KM_PCT,MATCH($A577,'Knowledge - Percentages'!$B:$B,0),'Data - Knowledge'!BK$8)/100</f>
        <v>0.045</v>
      </c>
      <c r="BL577" s="380">
        <f t="array" aca="true" ref="BL577">INDEX(KM_PCT,MATCH($A577,'Knowledge - Percentages'!$B:$B,0),'Data - Knowledge'!BL$8)/100</f>
        <v>0.061</v>
      </c>
      <c r="BM577" s="380">
        <f t="array" aca="true" ref="BM577">INDEX(KM_PCT,MATCH($A577,'Knowledge - Percentages'!$B:$B,0),'Data - Knowledge'!BM$8)/100</f>
        <v>0.045</v>
      </c>
      <c r="BN577" s="380">
        <f t="array" aca="true" ref="BN577">INDEX(KM_PCT,MATCH($A577,'Knowledge - Percentages'!$B:$B,0),'Data - Knowledge'!BN$8)/100</f>
        <v>0.025</v>
      </c>
      <c r="BO577" s="380">
        <f t="array" aca="true" ref="BO577">INDEX(KM_PCT,MATCH($A577,'Knowledge - Percentages'!$B:$B,0),'Data - Knowledge'!BO$8)/100</f>
        <v>0.027999999999999997</v>
      </c>
      <c r="BP577" s="380">
        <f t="array" aca="true" ref="BP577">INDEX(KM_PCT,MATCH($A577,'Knowledge - Percentages'!$B:$B,0),'Data - Knowledge'!BP$8)/100</f>
        <v>0.027999999999999997</v>
      </c>
      <c r="BQ577" s="380">
        <f t="array" aca="true" ref="BQ577">INDEX(KM_PCT,MATCH($A577,'Knowledge - Percentages'!$B:$B,0),'Data - Knowledge'!BQ$8)/100</f>
        <v>0.034</v>
      </c>
    </row>
    <row r="578" spans="1:69">
      <c r="A578" t="s">
        <v>1677</v>
      </c>
      <c r="B578" t="s">
        <v>180</v>
      </c>
      <c r="C578" t="s">
        <v>1660</v>
      </c>
      <c r="D578" t="s">
        <v>1678</v>
      </c>
      <c r="E578" s="373">
        <f>SUMPRODUCT($K$2:$BQ$2,$K578:$BQ578)/$J$2</f>
        <v>0.022965909090909085</v>
      </c>
      <c r="F578" s="379">
        <f>SUMPRODUCT($K$2:$BQ$2,$K578:$BQ578)</f>
        <v>6.0629999999999988</v>
      </c>
      <c r="G578" s="373">
        <f>SUMPRODUCT($K$3:$BQ$3,$K578:$BQ578)/$J$3</f>
        <v>0.018790965092402457</v>
      </c>
      <c r="H578" s="379">
        <f>SUMPRODUCT($K$3:$BQ$3,$K578:$BQ578)</f>
        <v>183.02399999999994</v>
      </c>
      <c r="I578" s="373">
        <f>CORREL($K$4:$BQ$4,$K578:$BQ578)</f>
        <v>-0.20949071644858333</v>
      </c>
      <c r="J578" s="379">
        <f>$E578/$G578*100</f>
        <v>122.21782637547784</v>
      </c>
      <c r="K578" s="380">
        <f t="array" aca="true" ref="K578">INDEX(KM_PCT,MATCH($A578,'Knowledge - Percentages'!$B:$B,0),'Data - Knowledge'!K$8)/100</f>
        <v>0.025</v>
      </c>
      <c r="L578" s="380">
        <f t="array" aca="true" ref="L578">INDEX(KM_PCT,MATCH($A578,'Knowledge - Percentages'!$B:$B,0),'Data - Knowledge'!L$8)/100</f>
        <v>0.042</v>
      </c>
      <c r="M578" s="380">
        <f t="array" aca="true" ref="M578">INDEX(KM_PCT,MATCH($A578,'Knowledge - Percentages'!$B:$B,0),'Data - Knowledge'!M$8)/100</f>
        <v>0.021</v>
      </c>
      <c r="N578" s="380">
        <f t="array" aca="true" ref="N578">INDEX(KM_PCT,MATCH($A578,'Knowledge - Percentages'!$B:$B,0),'Data - Knowledge'!N$8)/100</f>
        <v>0.015</v>
      </c>
      <c r="O578" s="380">
        <f t="array" aca="true" ref="O578">INDEX(KM_PCT,MATCH($A578,'Knowledge - Percentages'!$B:$B,0),'Data - Knowledge'!O$8)/100</f>
        <v>0.013999999999999999</v>
      </c>
      <c r="P578" s="380">
        <f t="array" aca="true" ref="P578">INDEX(KM_PCT,MATCH($A578,'Knowledge - Percentages'!$B:$B,0),'Data - Knowledge'!P$8)/100</f>
        <v>0.018000000000000002</v>
      </c>
      <c r="Q578" s="380">
        <f t="array" aca="true" ref="Q578">INDEX(KM_PCT,MATCH($A578,'Knowledge - Percentages'!$B:$B,0),'Data - Knowledge'!Q$8)/100</f>
        <v>0.03</v>
      </c>
      <c r="R578" s="380">
        <f t="array" aca="true" ref="R578">INDEX(KM_PCT,MATCH($A578,'Knowledge - Percentages'!$B:$B,0),'Data - Knowledge'!R$8)/100</f>
        <v>0.025</v>
      </c>
      <c r="S578" s="380">
        <f t="array" aca="true" ref="S578">INDEX(KM_PCT,MATCH($A578,'Knowledge - Percentages'!$B:$B,0),'Data - Knowledge'!S$8)/100</f>
        <v>0.018000000000000002</v>
      </c>
      <c r="T578" s="380">
        <f t="array" aca="true" ref="T578">INDEX(KM_PCT,MATCH($A578,'Knowledge - Percentages'!$B:$B,0),'Data - Knowledge'!T$8)/100</f>
        <v>0.013999999999999999</v>
      </c>
      <c r="U578" s="380">
        <f t="array" aca="true" ref="U578">INDEX(KM_PCT,MATCH($A578,'Knowledge - Percentages'!$B:$B,0),'Data - Knowledge'!U$8)/100</f>
        <v>0.018000000000000002</v>
      </c>
      <c r="V578" s="380">
        <f t="array" aca="true" ref="V578">INDEX(KM_PCT,MATCH($A578,'Knowledge - Percentages'!$B:$B,0),'Data - Knowledge'!V$8)/100</f>
        <v>0.013999999999999999</v>
      </c>
      <c r="W578" s="380">
        <f t="array" aca="true" ref="W578">INDEX(KM_PCT,MATCH($A578,'Knowledge - Percentages'!$B:$B,0),'Data - Knowledge'!W$8)/100</f>
        <v>0.02</v>
      </c>
      <c r="X578" s="380">
        <f t="array" aca="true" ref="X578">INDEX(KM_PCT,MATCH($A578,'Knowledge - Percentages'!$B:$B,0),'Data - Knowledge'!X$8)/100</f>
        <v>0.037000000000000005</v>
      </c>
      <c r="Y578" s="380">
        <f t="array" aca="true" ref="Y578">INDEX(KM_PCT,MATCH($A578,'Knowledge - Percentages'!$B:$B,0),'Data - Knowledge'!Y$8)/100</f>
        <v>0.092</v>
      </c>
      <c r="Z578" s="380">
        <f t="array" aca="true" ref="Z578">INDEX(KM_PCT,MATCH($A578,'Knowledge - Percentages'!$B:$B,0),'Data - Knowledge'!Z$8)/100</f>
        <v>0.059000000000000004</v>
      </c>
      <c r="AA578" s="380">
        <f t="array" aca="true" ref="AA578">INDEX(KM_PCT,MATCH($A578,'Knowledge - Percentages'!$B:$B,0),'Data - Knowledge'!AA$8)/100</f>
        <v>0.052000000000000005</v>
      </c>
      <c r="AB578" s="380">
        <f t="array" aca="true" ref="AB578">INDEX(KM_PCT,MATCH($A578,'Knowledge - Percentages'!$B:$B,0),'Data - Knowledge'!AB$8)/100</f>
        <v>0.018000000000000002</v>
      </c>
      <c r="AC578" s="380">
        <f t="array" aca="true" ref="AC578">INDEX(KM_PCT,MATCH($A578,'Knowledge - Percentages'!$B:$B,0),'Data - Knowledge'!AC$8)/100</f>
        <v>0.034</v>
      </c>
      <c r="AD578" s="380">
        <f t="array" aca="true" ref="AD578">INDEX(KM_PCT,MATCH($A578,'Knowledge - Percentages'!$B:$B,0),'Data - Knowledge'!AD$8)/100</f>
        <v>0.055999999999999994</v>
      </c>
      <c r="AE578" s="380">
        <f t="array" aca="true" ref="AE578">INDEX(KM_PCT,MATCH($A578,'Knowledge - Percentages'!$B:$B,0),'Data - Knowledge'!AE$8)/100</f>
        <v>0.013999999999999999</v>
      </c>
      <c r="AF578" s="380">
        <f t="array" aca="true" ref="AF578">INDEX(KM_PCT,MATCH($A578,'Knowledge - Percentages'!$B:$B,0),'Data - Knowledge'!AF$8)/100</f>
        <v>0.013999999999999999</v>
      </c>
      <c r="AG578" s="380">
        <f t="array" aca="true" ref="AG578">INDEX(KM_PCT,MATCH($A578,'Knowledge - Percentages'!$B:$B,0),'Data - Knowledge'!AG$8)/100</f>
        <v>0.013999999999999999</v>
      </c>
      <c r="AH578" s="380">
        <f t="array" aca="true" ref="AH578">INDEX(KM_PCT,MATCH($A578,'Knowledge - Percentages'!$B:$B,0),'Data - Knowledge'!AH$8)/100</f>
        <v>0.018000000000000002</v>
      </c>
      <c r="AI578" s="380">
        <f t="array" aca="true" ref="AI578">INDEX(KM_PCT,MATCH($A578,'Knowledge - Percentages'!$B:$B,0),'Data - Knowledge'!AI$8)/100</f>
        <v>0.057999999999999996</v>
      </c>
      <c r="AJ578" s="380">
        <f t="array" aca="true" ref="AJ578">INDEX(KM_PCT,MATCH($A578,'Knowledge - Percentages'!$B:$B,0),'Data - Knowledge'!AJ$8)/100</f>
        <v>0.017</v>
      </c>
      <c r="AK578" s="380">
        <f t="array" aca="true" ref="AK578">INDEX(KM_PCT,MATCH($A578,'Knowledge - Percentages'!$B:$B,0),'Data - Knowledge'!AK$8)/100</f>
        <v>0.018000000000000002</v>
      </c>
      <c r="AL578" s="380">
        <f t="array" aca="true" ref="AL578">INDEX(KM_PCT,MATCH($A578,'Knowledge - Percentages'!$B:$B,0),'Data - Knowledge'!AL$8)/100</f>
        <v>0.034</v>
      </c>
      <c r="AM578" s="380">
        <f t="array" aca="true" ref="AM578">INDEX(KM_PCT,MATCH($A578,'Knowledge - Percentages'!$B:$B,0),'Data - Knowledge'!AM$8)/100</f>
        <v>0.018000000000000002</v>
      </c>
      <c r="AN578" s="380">
        <f t="array" aca="true" ref="AN578">INDEX(KM_PCT,MATCH($A578,'Knowledge - Percentages'!$B:$B,0),'Data - Knowledge'!AN$8)/100</f>
        <v>0.016</v>
      </c>
      <c r="AO578" s="380">
        <f t="array" aca="true" ref="AO578">INDEX(KM_PCT,MATCH($A578,'Knowledge - Percentages'!$B:$B,0),'Data - Knowledge'!AO$8)/100</f>
        <v>0.021</v>
      </c>
      <c r="AP578" s="380">
        <f t="array" aca="true" ref="AP578">INDEX(KM_PCT,MATCH($A578,'Knowledge - Percentages'!$B:$B,0),'Data - Knowledge'!AP$8)/100</f>
        <v>0.026000000000000002</v>
      </c>
      <c r="AQ578" s="380">
        <f t="array" aca="true" ref="AQ578">INDEX(KM_PCT,MATCH($A578,'Knowledge - Percentages'!$B:$B,0),'Data - Knowledge'!AQ$8)/100</f>
        <v>0.02</v>
      </c>
      <c r="AR578" s="380">
        <f t="array" aca="true" ref="AR578">INDEX(KM_PCT,MATCH($A578,'Knowledge - Percentages'!$B:$B,0),'Data - Knowledge'!AR$8)/100</f>
        <v>0.079</v>
      </c>
      <c r="AS578" s="380">
        <f t="array" aca="true" ref="AS578">INDEX(KM_PCT,MATCH($A578,'Knowledge - Percentages'!$B:$B,0),'Data - Knowledge'!AS$8)/100</f>
        <v>0.039</v>
      </c>
      <c r="AT578" s="380">
        <f t="array" aca="true" ref="AT578">INDEX(KM_PCT,MATCH($A578,'Knowledge - Percentages'!$B:$B,0),'Data - Knowledge'!AT$8)/100</f>
        <v>0.067</v>
      </c>
      <c r="AU578" s="380">
        <f t="array" aca="true" ref="AU578">INDEX(KM_PCT,MATCH($A578,'Knowledge - Percentages'!$B:$B,0),'Data - Knowledge'!AU$8)/100</f>
        <v>0.021</v>
      </c>
      <c r="AV578" s="380">
        <f t="array" aca="true" ref="AV578">INDEX(KM_PCT,MATCH($A578,'Knowledge - Percentages'!$B:$B,0),'Data - Knowledge'!AV$8)/100</f>
        <v>0.019</v>
      </c>
      <c r="AW578" s="380">
        <f t="array" aca="true" ref="AW578">INDEX(KM_PCT,MATCH($A578,'Knowledge - Percentages'!$B:$B,0),'Data - Knowledge'!AW$8)/100</f>
        <v>0.021</v>
      </c>
      <c r="AX578" s="380">
        <f t="array" aca="true" ref="AX578">INDEX(KM_PCT,MATCH($A578,'Knowledge - Percentages'!$B:$B,0),'Data - Knowledge'!AX$8)/100</f>
        <v>0.067</v>
      </c>
      <c r="AY578" s="380">
        <f t="array" aca="true" ref="AY578">INDEX(KM_PCT,MATCH($A578,'Knowledge - Percentages'!$B:$B,0),'Data - Knowledge'!AY$8)/100</f>
        <v>0.018000000000000002</v>
      </c>
      <c r="AZ578" s="380">
        <f t="array" aca="true" ref="AZ578">INDEX(KM_PCT,MATCH($A578,'Knowledge - Percentages'!$B:$B,0),'Data - Knowledge'!AZ$8)/100</f>
        <v>0.026000000000000002</v>
      </c>
      <c r="BA578" s="380">
        <f t="array" aca="true" ref="BA578">INDEX(KM_PCT,MATCH($A578,'Knowledge - Percentages'!$B:$B,0),'Data - Knowledge'!BA$8)/100</f>
        <v>0.024</v>
      </c>
      <c r="BB578" s="380">
        <f t="array" aca="true" ref="BB578">INDEX(KM_PCT,MATCH($A578,'Knowledge - Percentages'!$B:$B,0),'Data - Knowledge'!BB$8)/100</f>
        <v>0.022000000000000002</v>
      </c>
      <c r="BC578" s="380">
        <f t="array" aca="true" ref="BC578">INDEX(KM_PCT,MATCH($A578,'Knowledge - Percentages'!$B:$B,0),'Data - Knowledge'!BC$8)/100</f>
        <v>0.019</v>
      </c>
      <c r="BD578" s="380">
        <f t="array" aca="true" ref="BD578">INDEX(KM_PCT,MATCH($A578,'Knowledge - Percentages'!$B:$B,0),'Data - Knowledge'!BD$8)/100</f>
        <v>0.023</v>
      </c>
      <c r="BE578" s="380">
        <f t="array" aca="true" ref="BE578">INDEX(KM_PCT,MATCH($A578,'Knowledge - Percentages'!$B:$B,0),'Data - Knowledge'!BE$8)/100</f>
        <v>0.019</v>
      </c>
      <c r="BF578" s="380">
        <f t="array" aca="true" ref="BF578">INDEX(KM_PCT,MATCH($A578,'Knowledge - Percentages'!$B:$B,0),'Data - Knowledge'!BF$8)/100</f>
        <v>0.021</v>
      </c>
      <c r="BG578" s="380">
        <f t="array" aca="true" ref="BG578">INDEX(KM_PCT,MATCH($A578,'Knowledge - Percentages'!$B:$B,0),'Data - Knowledge'!BG$8)/100</f>
        <v>0.031</v>
      </c>
      <c r="BH578" s="380">
        <f t="array" aca="true" ref="BH578">INDEX(KM_PCT,MATCH($A578,'Knowledge - Percentages'!$B:$B,0),'Data - Knowledge'!BH$8)/100</f>
        <v>0.03</v>
      </c>
      <c r="BI578" s="380">
        <f t="array" aca="true" ref="BI578">INDEX(KM_PCT,MATCH($A578,'Knowledge - Percentages'!$B:$B,0),'Data - Knowledge'!BI$8)/100</f>
        <v>0.032</v>
      </c>
      <c r="BJ578" s="380">
        <f t="array" aca="true" ref="BJ578">INDEX(KM_PCT,MATCH($A578,'Knowledge - Percentages'!$B:$B,0),'Data - Knowledge'!BJ$8)/100</f>
        <v>0.027000000000000003</v>
      </c>
      <c r="BK578" s="380">
        <f t="array" aca="true" ref="BK578">INDEX(KM_PCT,MATCH($A578,'Knowledge - Percentages'!$B:$B,0),'Data - Knowledge'!BK$8)/100</f>
        <v>0.048</v>
      </c>
      <c r="BL578" s="380">
        <f t="array" aca="true" ref="BL578">INDEX(KM_PCT,MATCH($A578,'Knowledge - Percentages'!$B:$B,0),'Data - Knowledge'!BL$8)/100</f>
        <v>0.049</v>
      </c>
      <c r="BM578" s="380">
        <f t="array" aca="true" ref="BM578">INDEX(KM_PCT,MATCH($A578,'Knowledge - Percentages'!$B:$B,0),'Data - Knowledge'!BM$8)/100</f>
        <v>0.046</v>
      </c>
      <c r="BN578" s="380">
        <f t="array" aca="true" ref="BN578">INDEX(KM_PCT,MATCH($A578,'Knowledge - Percentages'!$B:$B,0),'Data - Knowledge'!BN$8)/100</f>
        <v>0.026000000000000002</v>
      </c>
      <c r="BO578" s="380">
        <f t="array" aca="true" ref="BO578">INDEX(KM_PCT,MATCH($A578,'Knowledge - Percentages'!$B:$B,0),'Data - Knowledge'!BO$8)/100</f>
        <v>0.028999999999999998</v>
      </c>
      <c r="BP578" s="380">
        <f t="array" aca="true" ref="BP578">INDEX(KM_PCT,MATCH($A578,'Knowledge - Percentages'!$B:$B,0),'Data - Knowledge'!BP$8)/100</f>
        <v>0.026000000000000002</v>
      </c>
      <c r="BQ578" s="380">
        <f t="array" aca="true" ref="BQ578">INDEX(KM_PCT,MATCH($A578,'Knowledge - Percentages'!$B:$B,0),'Data - Knowledge'!BQ$8)/100</f>
        <v>0.032</v>
      </c>
    </row>
    <row r="579" spans="1:69">
      <c r="A579" t="s">
        <v>1679</v>
      </c>
      <c r="B579" t="s">
        <v>180</v>
      </c>
      <c r="C579" t="s">
        <v>1660</v>
      </c>
      <c r="D579" t="s">
        <v>1680</v>
      </c>
      <c r="E579" s="373">
        <f>SUMPRODUCT($K$2:$BQ$2,$K579:$BQ579)/$J$2</f>
        <v>0.022553030303030297</v>
      </c>
      <c r="F579" s="379">
        <f>SUMPRODUCT($K$2:$BQ$2,$K579:$BQ579)</f>
        <v>5.9539999999999988</v>
      </c>
      <c r="G579" s="373">
        <f>SUMPRODUCT($K$3:$BQ$3,$K579:$BQ579)/$J$3</f>
        <v>0.020867351129363446</v>
      </c>
      <c r="H579" s="379">
        <f>SUMPRODUCT($K$3:$BQ$3,$K579:$BQ579)</f>
        <v>203.24799999999996</v>
      </c>
      <c r="I579" s="373">
        <f>CORREL($K$4:$BQ$4,$K579:$BQ579)</f>
        <v>-0.25667159463662148</v>
      </c>
      <c r="J579" s="379">
        <f>$E579/$G579*100</f>
        <v>108.07806972344875</v>
      </c>
      <c r="K579" s="380">
        <f t="array" aca="true" ref="K579">INDEX(KM_PCT,MATCH($A579,'Knowledge - Percentages'!$B:$B,0),'Data - Knowledge'!K$8)/100</f>
        <v>0.032</v>
      </c>
      <c r="L579" s="380">
        <f t="array" aca="true" ref="L579">INDEX(KM_PCT,MATCH($A579,'Knowledge - Percentages'!$B:$B,0),'Data - Knowledge'!L$8)/100</f>
        <v>0.044000000000000004</v>
      </c>
      <c r="M579" s="380">
        <f t="array" aca="true" ref="M579">INDEX(KM_PCT,MATCH($A579,'Knowledge - Percentages'!$B:$B,0),'Data - Knowledge'!M$8)/100</f>
        <v>0.027000000000000003</v>
      </c>
      <c r="N579" s="380">
        <f t="array" aca="true" ref="N579">INDEX(KM_PCT,MATCH($A579,'Knowledge - Percentages'!$B:$B,0),'Data - Knowledge'!N$8)/100</f>
        <v>0.02</v>
      </c>
      <c r="O579" s="380">
        <f t="array" aca="true" ref="O579">INDEX(KM_PCT,MATCH($A579,'Knowledge - Percentages'!$B:$B,0),'Data - Knowledge'!O$8)/100</f>
        <v>0.017</v>
      </c>
      <c r="P579" s="380">
        <f t="array" aca="true" ref="P579">INDEX(KM_PCT,MATCH($A579,'Knowledge - Percentages'!$B:$B,0),'Data - Knowledge'!P$8)/100</f>
        <v>0.021</v>
      </c>
      <c r="Q579" s="380">
        <f t="array" aca="true" ref="Q579">INDEX(KM_PCT,MATCH($A579,'Knowledge - Percentages'!$B:$B,0),'Data - Knowledge'!Q$8)/100</f>
        <v>0.032</v>
      </c>
      <c r="R579" s="380">
        <f t="array" aca="true" ref="R579">INDEX(KM_PCT,MATCH($A579,'Knowledge - Percentages'!$B:$B,0),'Data - Knowledge'!R$8)/100</f>
        <v>0.028999999999999998</v>
      </c>
      <c r="S579" s="380">
        <f t="array" aca="true" ref="S579">INDEX(KM_PCT,MATCH($A579,'Knowledge - Percentages'!$B:$B,0),'Data - Knowledge'!S$8)/100</f>
        <v>0.023</v>
      </c>
      <c r="T579" s="380">
        <f t="array" aca="true" ref="T579">INDEX(KM_PCT,MATCH($A579,'Knowledge - Percentages'!$B:$B,0),'Data - Knowledge'!T$8)/100</f>
        <v>0.018000000000000002</v>
      </c>
      <c r="U579" s="380">
        <f t="array" aca="true" ref="U579">INDEX(KM_PCT,MATCH($A579,'Knowledge - Percentages'!$B:$B,0),'Data - Knowledge'!U$8)/100</f>
        <v>0.021</v>
      </c>
      <c r="V579" s="380">
        <f t="array" aca="true" ref="V579">INDEX(KM_PCT,MATCH($A579,'Knowledge - Percentages'!$B:$B,0),'Data - Knowledge'!V$8)/100</f>
        <v>0.017</v>
      </c>
      <c r="W579" s="380">
        <f t="array" aca="true" ref="W579">INDEX(KM_PCT,MATCH($A579,'Knowledge - Percentages'!$B:$B,0),'Data - Knowledge'!W$8)/100</f>
        <v>0.02</v>
      </c>
      <c r="X579" s="380">
        <f t="array" aca="true" ref="X579">INDEX(KM_PCT,MATCH($A579,'Knowledge - Percentages'!$B:$B,0),'Data - Knowledge'!X$8)/100</f>
        <v>0.043</v>
      </c>
      <c r="Y579" s="380">
        <f t="array" aca="true" ref="Y579">INDEX(KM_PCT,MATCH($A579,'Knowledge - Percentages'!$B:$B,0),'Data - Knowledge'!Y$8)/100</f>
        <v>0.08199999999999999</v>
      </c>
      <c r="Z579" s="380">
        <f t="array" aca="true" ref="Z579">INDEX(KM_PCT,MATCH($A579,'Knowledge - Percentages'!$B:$B,0),'Data - Knowledge'!Z$8)/100</f>
        <v>0.052000000000000005</v>
      </c>
      <c r="AA579" s="380">
        <f t="array" aca="true" ref="AA579">INDEX(KM_PCT,MATCH($A579,'Knowledge - Percentages'!$B:$B,0),'Data - Knowledge'!AA$8)/100</f>
        <v>0.044000000000000004</v>
      </c>
      <c r="AB579" s="380">
        <f t="array" aca="true" ref="AB579">INDEX(KM_PCT,MATCH($A579,'Knowledge - Percentages'!$B:$B,0),'Data - Knowledge'!AB$8)/100</f>
        <v>0.023</v>
      </c>
      <c r="AC579" s="380">
        <f t="array" aca="true" ref="AC579">INDEX(KM_PCT,MATCH($A579,'Knowledge - Percentages'!$B:$B,0),'Data - Knowledge'!AC$8)/100</f>
        <v>0.036000000000000004</v>
      </c>
      <c r="AD579" s="380">
        <f t="array" aca="true" ref="AD579">INDEX(KM_PCT,MATCH($A579,'Knowledge - Percentages'!$B:$B,0),'Data - Knowledge'!AD$8)/100</f>
        <v>0.054000000000000006</v>
      </c>
      <c r="AE579" s="380">
        <f t="array" aca="true" ref="AE579">INDEX(KM_PCT,MATCH($A579,'Knowledge - Percentages'!$B:$B,0),'Data - Knowledge'!AE$8)/100</f>
        <v>0.011000000000000001</v>
      </c>
      <c r="AF579" s="380">
        <f t="array" aca="true" ref="AF579">INDEX(KM_PCT,MATCH($A579,'Knowledge - Percentages'!$B:$B,0),'Data - Knowledge'!AF$8)/100</f>
        <v>0.013999999999999999</v>
      </c>
      <c r="AG579" s="380">
        <f t="array" aca="true" ref="AG579">INDEX(KM_PCT,MATCH($A579,'Knowledge - Percentages'!$B:$B,0),'Data - Knowledge'!AG$8)/100</f>
        <v>0.016</v>
      </c>
      <c r="AH579" s="380">
        <f t="array" aca="true" ref="AH579">INDEX(KM_PCT,MATCH($A579,'Knowledge - Percentages'!$B:$B,0),'Data - Knowledge'!AH$8)/100</f>
        <v>0.021</v>
      </c>
      <c r="AI579" s="380">
        <f t="array" aca="true" ref="AI579">INDEX(KM_PCT,MATCH($A579,'Knowledge - Percentages'!$B:$B,0),'Data - Knowledge'!AI$8)/100</f>
        <v>0.059000000000000004</v>
      </c>
      <c r="AJ579" s="380">
        <f t="array" aca="true" ref="AJ579">INDEX(KM_PCT,MATCH($A579,'Knowledge - Percentages'!$B:$B,0),'Data - Knowledge'!AJ$8)/100</f>
        <v>0.021</v>
      </c>
      <c r="AK579" s="380">
        <f t="array" aca="true" ref="AK579">INDEX(KM_PCT,MATCH($A579,'Knowledge - Percentages'!$B:$B,0),'Data - Knowledge'!AK$8)/100</f>
        <v>0.019</v>
      </c>
      <c r="AL579" s="380">
        <f t="array" aca="true" ref="AL579">INDEX(KM_PCT,MATCH($A579,'Knowledge - Percentages'!$B:$B,0),'Data - Knowledge'!AL$8)/100</f>
        <v>0.038</v>
      </c>
      <c r="AM579" s="380">
        <f t="array" aca="true" ref="AM579">INDEX(KM_PCT,MATCH($A579,'Knowledge - Percentages'!$B:$B,0),'Data - Knowledge'!AM$8)/100</f>
        <v>0.019</v>
      </c>
      <c r="AN579" s="380">
        <f t="array" aca="true" ref="AN579">INDEX(KM_PCT,MATCH($A579,'Knowledge - Percentages'!$B:$B,0),'Data - Knowledge'!AN$8)/100</f>
        <v>0.017</v>
      </c>
      <c r="AO579" s="380">
        <f t="array" aca="true" ref="AO579">INDEX(KM_PCT,MATCH($A579,'Knowledge - Percentages'!$B:$B,0),'Data - Knowledge'!AO$8)/100</f>
        <v>0.016</v>
      </c>
      <c r="AP579" s="380">
        <f t="array" aca="true" ref="AP579">INDEX(KM_PCT,MATCH($A579,'Knowledge - Percentages'!$B:$B,0),'Data - Knowledge'!AP$8)/100</f>
        <v>0.032</v>
      </c>
      <c r="AQ579" s="380">
        <f t="array" aca="true" ref="AQ579">INDEX(KM_PCT,MATCH($A579,'Knowledge - Percentages'!$B:$B,0),'Data - Knowledge'!AQ$8)/100</f>
        <v>0.023</v>
      </c>
      <c r="AR579" s="380">
        <f t="array" aca="true" ref="AR579">INDEX(KM_PCT,MATCH($A579,'Knowledge - Percentages'!$B:$B,0),'Data - Knowledge'!AR$8)/100</f>
        <v>0.053</v>
      </c>
      <c r="AS579" s="380">
        <f t="array" aca="true" ref="AS579">INDEX(KM_PCT,MATCH($A579,'Knowledge - Percentages'!$B:$B,0),'Data - Knowledge'!AS$8)/100</f>
        <v>0.034</v>
      </c>
      <c r="AT579" s="380">
        <f t="array" aca="true" ref="AT579">INDEX(KM_PCT,MATCH($A579,'Knowledge - Percentages'!$B:$B,0),'Data - Knowledge'!AT$8)/100</f>
        <v>0.055999999999999994</v>
      </c>
      <c r="AU579" s="380">
        <f t="array" aca="true" ref="AU579">INDEX(KM_PCT,MATCH($A579,'Knowledge - Percentages'!$B:$B,0),'Data - Knowledge'!AU$8)/100</f>
        <v>0.022000000000000002</v>
      </c>
      <c r="AV579" s="380">
        <f t="array" aca="true" ref="AV579">INDEX(KM_PCT,MATCH($A579,'Knowledge - Percentages'!$B:$B,0),'Data - Knowledge'!AV$8)/100</f>
        <v>0.02</v>
      </c>
      <c r="AW579" s="380">
        <f t="array" aca="true" ref="AW579">INDEX(KM_PCT,MATCH($A579,'Knowledge - Percentages'!$B:$B,0),'Data - Knowledge'!AW$8)/100</f>
        <v>0.021</v>
      </c>
      <c r="AX579" s="380">
        <f t="array" aca="true" ref="AX579">INDEX(KM_PCT,MATCH($A579,'Knowledge - Percentages'!$B:$B,0),'Data - Knowledge'!AX$8)/100</f>
        <v>0.069</v>
      </c>
      <c r="AY579" s="380">
        <f t="array" aca="true" ref="AY579">INDEX(KM_PCT,MATCH($A579,'Knowledge - Percentages'!$B:$B,0),'Data - Knowledge'!AY$8)/100</f>
        <v>0.019</v>
      </c>
      <c r="AZ579" s="380">
        <f t="array" aca="true" ref="AZ579">INDEX(KM_PCT,MATCH($A579,'Knowledge - Percentages'!$B:$B,0),'Data - Knowledge'!AZ$8)/100</f>
        <v>0.024</v>
      </c>
      <c r="BA579" s="380">
        <f t="array" aca="true" ref="BA579">INDEX(KM_PCT,MATCH($A579,'Knowledge - Percentages'!$B:$B,0),'Data - Knowledge'!BA$8)/100</f>
        <v>0.022000000000000002</v>
      </c>
      <c r="BB579" s="380">
        <f t="array" aca="true" ref="BB579">INDEX(KM_PCT,MATCH($A579,'Knowledge - Percentages'!$B:$B,0),'Data - Knowledge'!BB$8)/100</f>
        <v>0.021</v>
      </c>
      <c r="BC579" s="380">
        <f t="array" aca="true" ref="BC579">INDEX(KM_PCT,MATCH($A579,'Knowledge - Percentages'!$B:$B,0),'Data - Knowledge'!BC$8)/100</f>
        <v>0.021</v>
      </c>
      <c r="BD579" s="380">
        <f t="array" aca="true" ref="BD579">INDEX(KM_PCT,MATCH($A579,'Knowledge - Percentages'!$B:$B,0),'Data - Knowledge'!BD$8)/100</f>
        <v>0.021</v>
      </c>
      <c r="BE579" s="380">
        <f t="array" aca="true" ref="BE579">INDEX(KM_PCT,MATCH($A579,'Knowledge - Percentages'!$B:$B,0),'Data - Knowledge'!BE$8)/100</f>
        <v>0.019</v>
      </c>
      <c r="BF579" s="380">
        <f t="array" aca="true" ref="BF579">INDEX(KM_PCT,MATCH($A579,'Knowledge - Percentages'!$B:$B,0),'Data - Knowledge'!BF$8)/100</f>
        <v>0.021</v>
      </c>
      <c r="BG579" s="380">
        <f t="array" aca="true" ref="BG579">INDEX(KM_PCT,MATCH($A579,'Knowledge - Percentages'!$B:$B,0),'Data - Knowledge'!BG$8)/100</f>
        <v>0.025</v>
      </c>
      <c r="BH579" s="380">
        <f t="array" aca="true" ref="BH579">INDEX(KM_PCT,MATCH($A579,'Knowledge - Percentages'!$B:$B,0),'Data - Knowledge'!BH$8)/100</f>
        <v>0.027999999999999997</v>
      </c>
      <c r="BI579" s="380">
        <f t="array" aca="true" ref="BI579">INDEX(KM_PCT,MATCH($A579,'Knowledge - Percentages'!$B:$B,0),'Data - Knowledge'!BI$8)/100</f>
        <v>0.031</v>
      </c>
      <c r="BJ579" s="380">
        <f t="array" aca="true" ref="BJ579">INDEX(KM_PCT,MATCH($A579,'Knowledge - Percentages'!$B:$B,0),'Data - Knowledge'!BJ$8)/100</f>
        <v>0.025</v>
      </c>
      <c r="BK579" s="380">
        <f t="array" aca="true" ref="BK579">INDEX(KM_PCT,MATCH($A579,'Knowledge - Percentages'!$B:$B,0),'Data - Knowledge'!BK$8)/100</f>
        <v>0.049</v>
      </c>
      <c r="BL579" s="380">
        <f t="array" aca="true" ref="BL579">INDEX(KM_PCT,MATCH($A579,'Knowledge - Percentages'!$B:$B,0),'Data - Knowledge'!BL$8)/100</f>
        <v>0.051</v>
      </c>
      <c r="BM579" s="380">
        <f t="array" aca="true" ref="BM579">INDEX(KM_PCT,MATCH($A579,'Knowledge - Percentages'!$B:$B,0),'Data - Knowledge'!BM$8)/100</f>
        <v>0.047</v>
      </c>
      <c r="BN579" s="380">
        <f t="array" aca="true" ref="BN579">INDEX(KM_PCT,MATCH($A579,'Knowledge - Percentages'!$B:$B,0),'Data - Knowledge'!BN$8)/100</f>
        <v>0.023</v>
      </c>
      <c r="BO579" s="380">
        <f t="array" aca="true" ref="BO579">INDEX(KM_PCT,MATCH($A579,'Knowledge - Percentages'!$B:$B,0),'Data - Knowledge'!BO$8)/100</f>
        <v>0.026000000000000002</v>
      </c>
      <c r="BP579" s="380">
        <f t="array" aca="true" ref="BP579">INDEX(KM_PCT,MATCH($A579,'Knowledge - Percentages'!$B:$B,0),'Data - Knowledge'!BP$8)/100</f>
        <v>0.026000000000000002</v>
      </c>
      <c r="BQ579" s="380">
        <f t="array" aca="true" ref="BQ579">INDEX(KM_PCT,MATCH($A579,'Knowledge - Percentages'!$B:$B,0),'Data - Knowledge'!BQ$8)/100</f>
        <v>0.03</v>
      </c>
    </row>
    <row r="580" spans="1:69">
      <c r="A580" t="s">
        <v>1681</v>
      </c>
      <c r="B580" t="s">
        <v>180</v>
      </c>
      <c r="C580" t="s">
        <v>1660</v>
      </c>
      <c r="D580" t="s">
        <v>1682</v>
      </c>
      <c r="E580" s="373">
        <f>SUMPRODUCT($K$2:$BQ$2,$K580:$BQ580)/$J$2</f>
        <v>0.034162878787878791</v>
      </c>
      <c r="F580" s="379">
        <f>SUMPRODUCT($K$2:$BQ$2,$K580:$BQ580)</f>
        <v>9.019</v>
      </c>
      <c r="G580" s="373">
        <f>SUMPRODUCT($K$3:$BQ$3,$K580:$BQ580)/$J$3</f>
        <v>0.057347330595482554</v>
      </c>
      <c r="H580" s="379">
        <f>SUMPRODUCT($K$3:$BQ$3,$K580:$BQ580)</f>
        <v>558.5630000000001</v>
      </c>
      <c r="I580" s="373">
        <f>CORREL($K$4:$BQ$4,$K580:$BQ580)</f>
        <v>-0.48271595632766695</v>
      </c>
      <c r="J580" s="379">
        <f>$E580/$G580*100</f>
        <v>59.571872715152871</v>
      </c>
      <c r="K580" s="380">
        <f t="array" aca="true" ref="K580">INDEX(KM_PCT,MATCH($A580,'Knowledge - Percentages'!$B:$B,0),'Data - Knowledge'!K$8)/100</f>
        <v>0.125</v>
      </c>
      <c r="L580" s="380">
        <f t="array" aca="true" ref="L580">INDEX(KM_PCT,MATCH($A580,'Knowledge - Percentages'!$B:$B,0),'Data - Knowledge'!L$8)/100</f>
        <v>0.131</v>
      </c>
      <c r="M580" s="380">
        <f t="array" aca="true" ref="M580">INDEX(KM_PCT,MATCH($A580,'Knowledge - Percentages'!$B:$B,0),'Data - Knowledge'!M$8)/100</f>
        <v>0.098</v>
      </c>
      <c r="N580" s="380">
        <f t="array" aca="true" ref="N580">INDEX(KM_PCT,MATCH($A580,'Knowledge - Percentages'!$B:$B,0),'Data - Knowledge'!N$8)/100</f>
        <v>0.066</v>
      </c>
      <c r="O580" s="380">
        <f t="array" aca="true" ref="O580">INDEX(KM_PCT,MATCH($A580,'Knowledge - Percentages'!$B:$B,0),'Data - Knowledge'!O$8)/100</f>
        <v>0.077</v>
      </c>
      <c r="P580" s="380">
        <f t="array" aca="true" ref="P580">INDEX(KM_PCT,MATCH($A580,'Knowledge - Percentages'!$B:$B,0),'Data - Knowledge'!P$8)/100</f>
        <v>0.053</v>
      </c>
      <c r="Q580" s="380">
        <f t="array" aca="true" ref="Q580">INDEX(KM_PCT,MATCH($A580,'Knowledge - Percentages'!$B:$B,0),'Data - Knowledge'!Q$8)/100</f>
        <v>0.093000000000000013</v>
      </c>
      <c r="R580" s="380">
        <f t="array" aca="true" ref="R580">INDEX(KM_PCT,MATCH($A580,'Knowledge - Percentages'!$B:$B,0),'Data - Knowledge'!R$8)/100</f>
        <v>0.095</v>
      </c>
      <c r="S580" s="380">
        <f t="array" aca="true" ref="S580">INDEX(KM_PCT,MATCH($A580,'Knowledge - Percentages'!$B:$B,0),'Data - Knowledge'!S$8)/100</f>
        <v>0.075</v>
      </c>
      <c r="T580" s="380">
        <f t="array" aca="true" ref="T580">INDEX(KM_PCT,MATCH($A580,'Knowledge - Percentages'!$B:$B,0),'Data - Knowledge'!T$8)/100</f>
        <v>0.067</v>
      </c>
      <c r="U580" s="380">
        <f t="array" aca="true" ref="U580">INDEX(KM_PCT,MATCH($A580,'Knowledge - Percentages'!$B:$B,0),'Data - Knowledge'!U$8)/100</f>
        <v>0.066</v>
      </c>
      <c r="V580" s="380">
        <f t="array" aca="true" ref="V580">INDEX(KM_PCT,MATCH($A580,'Knowledge - Percentages'!$B:$B,0),'Data - Knowledge'!V$8)/100</f>
        <v>0.046</v>
      </c>
      <c r="W580" s="380">
        <f t="array" aca="true" ref="W580">INDEX(KM_PCT,MATCH($A580,'Knowledge - Percentages'!$B:$B,0),'Data - Knowledge'!W$8)/100</f>
        <v>0.061</v>
      </c>
      <c r="X580" s="380">
        <f t="array" aca="true" ref="X580">INDEX(KM_PCT,MATCH($A580,'Knowledge - Percentages'!$B:$B,0),'Data - Knowledge'!X$8)/100</f>
        <v>0.121</v>
      </c>
      <c r="Y580" s="380">
        <f t="array" aca="true" ref="Y580">INDEX(KM_PCT,MATCH($A580,'Knowledge - Percentages'!$B:$B,0),'Data - Knowledge'!Y$8)/100</f>
        <v>0.098</v>
      </c>
      <c r="Z580" s="380">
        <f t="array" aca="true" ref="Z580">INDEX(KM_PCT,MATCH($A580,'Knowledge - Percentages'!$B:$B,0),'Data - Knowledge'!Z$8)/100</f>
        <v>0.107</v>
      </c>
      <c r="AA580" s="380">
        <f t="array" aca="true" ref="AA580">INDEX(KM_PCT,MATCH($A580,'Knowledge - Percentages'!$B:$B,0),'Data - Knowledge'!AA$8)/100</f>
        <v>0.072000000000000008</v>
      </c>
      <c r="AB580" s="380">
        <f t="array" aca="true" ref="AB580">INDEX(KM_PCT,MATCH($A580,'Knowledge - Percentages'!$B:$B,0),'Data - Knowledge'!AB$8)/100</f>
        <v>0.052000000000000005</v>
      </c>
      <c r="AC580" s="380">
        <f t="array" aca="true" ref="AC580">INDEX(KM_PCT,MATCH($A580,'Knowledge - Percentages'!$B:$B,0),'Data - Knowledge'!AC$8)/100</f>
        <v>0.063</v>
      </c>
      <c r="AD580" s="380">
        <f t="array" aca="true" ref="AD580">INDEX(KM_PCT,MATCH($A580,'Knowledge - Percentages'!$B:$B,0),'Data - Knowledge'!AD$8)/100</f>
        <v>0.087</v>
      </c>
      <c r="AE580" s="380">
        <f t="array" aca="true" ref="AE580">INDEX(KM_PCT,MATCH($A580,'Knowledge - Percentages'!$B:$B,0),'Data - Knowledge'!AE$8)/100</f>
        <v>0.075</v>
      </c>
      <c r="AF580" s="380">
        <f t="array" aca="true" ref="AF580">INDEX(KM_PCT,MATCH($A580,'Knowledge - Percentages'!$B:$B,0),'Data - Knowledge'!AF$8)/100</f>
        <v>0.057999999999999996</v>
      </c>
      <c r="AG580" s="380">
        <f t="array" aca="true" ref="AG580">INDEX(KM_PCT,MATCH($A580,'Knowledge - Percentages'!$B:$B,0),'Data - Knowledge'!AG$8)/100</f>
        <v>0.046</v>
      </c>
      <c r="AH580" s="380">
        <f t="array" aca="true" ref="AH580">INDEX(KM_PCT,MATCH($A580,'Knowledge - Percentages'!$B:$B,0),'Data - Knowledge'!AH$8)/100</f>
        <v>0.047</v>
      </c>
      <c r="AI580" s="380">
        <f t="array" aca="true" ref="AI580">INDEX(KM_PCT,MATCH($A580,'Knowledge - Percentages'!$B:$B,0),'Data - Knowledge'!AI$8)/100</f>
        <v>0.094</v>
      </c>
      <c r="AJ580" s="380">
        <f t="array" aca="true" ref="AJ580">INDEX(KM_PCT,MATCH($A580,'Knowledge - Percentages'!$B:$B,0),'Data - Knowledge'!AJ$8)/100</f>
        <v>0.06</v>
      </c>
      <c r="AK580" s="380">
        <f t="array" aca="true" ref="AK580">INDEX(KM_PCT,MATCH($A580,'Knowledge - Percentages'!$B:$B,0),'Data - Knowledge'!AK$8)/100</f>
        <v>0.046</v>
      </c>
      <c r="AL580" s="380">
        <f t="array" aca="true" ref="AL580">INDEX(KM_PCT,MATCH($A580,'Knowledge - Percentages'!$B:$B,0),'Data - Knowledge'!AL$8)/100</f>
        <v>0.08199999999999999</v>
      </c>
      <c r="AM580" s="380">
        <f t="array" aca="true" ref="AM580">INDEX(KM_PCT,MATCH($A580,'Knowledge - Percentages'!$B:$B,0),'Data - Knowledge'!AM$8)/100</f>
        <v>0.055999999999999994</v>
      </c>
      <c r="AN580" s="380">
        <f t="array" aca="true" ref="AN580">INDEX(KM_PCT,MATCH($A580,'Knowledge - Percentages'!$B:$B,0),'Data - Knowledge'!AN$8)/100</f>
        <v>0.044000000000000004</v>
      </c>
      <c r="AO580" s="380">
        <f t="array" aca="true" ref="AO580">INDEX(KM_PCT,MATCH($A580,'Knowledge - Percentages'!$B:$B,0),'Data - Knowledge'!AO$8)/100</f>
        <v>0.048</v>
      </c>
      <c r="AP580" s="380">
        <f t="array" aca="true" ref="AP580">INDEX(KM_PCT,MATCH($A580,'Knowledge - Percentages'!$B:$B,0),'Data - Knowledge'!AP$8)/100</f>
        <v>0.059000000000000004</v>
      </c>
      <c r="AQ580" s="380">
        <f t="array" aca="true" ref="AQ580">INDEX(KM_PCT,MATCH($A580,'Knowledge - Percentages'!$B:$B,0),'Data - Knowledge'!AQ$8)/100</f>
        <v>0.043</v>
      </c>
      <c r="AR580" s="380">
        <f t="array" aca="true" ref="AR580">INDEX(KM_PCT,MATCH($A580,'Knowledge - Percentages'!$B:$B,0),'Data - Knowledge'!AR$8)/100</f>
        <v>0.057</v>
      </c>
      <c r="AS580" s="380">
        <f t="array" aca="true" ref="AS580">INDEX(KM_PCT,MATCH($A580,'Knowledge - Percentages'!$B:$B,0),'Data - Knowledge'!AS$8)/100</f>
        <v>0.061</v>
      </c>
      <c r="AT580" s="380">
        <f t="array" aca="true" ref="AT580">INDEX(KM_PCT,MATCH($A580,'Knowledge - Percentages'!$B:$B,0),'Data - Knowledge'!AT$8)/100</f>
        <v>0.057999999999999996</v>
      </c>
      <c r="AU580" s="380">
        <f t="array" aca="true" ref="AU580">INDEX(KM_PCT,MATCH($A580,'Knowledge - Percentages'!$B:$B,0),'Data - Knowledge'!AU$8)/100</f>
        <v>0.045</v>
      </c>
      <c r="AV580" s="380">
        <f t="array" aca="true" ref="AV580">INDEX(KM_PCT,MATCH($A580,'Knowledge - Percentages'!$B:$B,0),'Data - Knowledge'!AV$8)/100</f>
        <v>0.040999999999999995</v>
      </c>
      <c r="AW580" s="380">
        <f t="array" aca="true" ref="AW580">INDEX(KM_PCT,MATCH($A580,'Knowledge - Percentages'!$B:$B,0),'Data - Knowledge'!AW$8)/100</f>
        <v>0.040999999999999995</v>
      </c>
      <c r="AX580" s="380">
        <f t="array" aca="true" ref="AX580">INDEX(KM_PCT,MATCH($A580,'Knowledge - Percentages'!$B:$B,0),'Data - Knowledge'!AX$8)/100</f>
        <v>0.068</v>
      </c>
      <c r="AY580" s="380">
        <f t="array" aca="true" ref="AY580">INDEX(KM_PCT,MATCH($A580,'Knowledge - Percentages'!$B:$B,0),'Data - Knowledge'!AY$8)/100</f>
        <v>0.039</v>
      </c>
      <c r="AZ580" s="380">
        <f t="array" aca="true" ref="AZ580">INDEX(KM_PCT,MATCH($A580,'Knowledge - Percentages'!$B:$B,0),'Data - Knowledge'!AZ$8)/100</f>
        <v>0.04</v>
      </c>
      <c r="BA580" s="380">
        <f t="array" aca="true" ref="BA580">INDEX(KM_PCT,MATCH($A580,'Knowledge - Percentages'!$B:$B,0),'Data - Knowledge'!BA$8)/100</f>
        <v>0.035</v>
      </c>
      <c r="BB580" s="380">
        <f t="array" aca="true" ref="BB580">INDEX(KM_PCT,MATCH($A580,'Knowledge - Percentages'!$B:$B,0),'Data - Knowledge'!BB$8)/100</f>
        <v>0.03</v>
      </c>
      <c r="BC580" s="380">
        <f t="array" aca="true" ref="BC580">INDEX(KM_PCT,MATCH($A580,'Knowledge - Percentages'!$B:$B,0),'Data - Knowledge'!BC$8)/100</f>
        <v>0.034</v>
      </c>
      <c r="BD580" s="380">
        <f t="array" aca="true" ref="BD580">INDEX(KM_PCT,MATCH($A580,'Knowledge - Percentages'!$B:$B,0),'Data - Knowledge'!BD$8)/100</f>
        <v>0.037000000000000005</v>
      </c>
      <c r="BE580" s="380">
        <f t="array" aca="true" ref="BE580">INDEX(KM_PCT,MATCH($A580,'Knowledge - Percentages'!$B:$B,0),'Data - Knowledge'!BE$8)/100</f>
        <v>0.027999999999999997</v>
      </c>
      <c r="BF580" s="380">
        <f t="array" aca="true" ref="BF580">INDEX(KM_PCT,MATCH($A580,'Knowledge - Percentages'!$B:$B,0),'Data - Knowledge'!BF$8)/100</f>
        <v>0.028999999999999998</v>
      </c>
      <c r="BG580" s="380">
        <f t="array" aca="true" ref="BG580">INDEX(KM_PCT,MATCH($A580,'Knowledge - Percentages'!$B:$B,0),'Data - Knowledge'!BG$8)/100</f>
        <v>0.040999999999999995</v>
      </c>
      <c r="BH580" s="380">
        <f t="array" aca="true" ref="BH580">INDEX(KM_PCT,MATCH($A580,'Knowledge - Percentages'!$B:$B,0),'Data - Knowledge'!BH$8)/100</f>
        <v>0.043</v>
      </c>
      <c r="BI580" s="380">
        <f t="array" aca="true" ref="BI580">INDEX(KM_PCT,MATCH($A580,'Knowledge - Percentages'!$B:$B,0),'Data - Knowledge'!BI$8)/100</f>
        <v>0.037000000000000005</v>
      </c>
      <c r="BJ580" s="380">
        <f t="array" aca="true" ref="BJ580">INDEX(KM_PCT,MATCH($A580,'Knowledge - Percentages'!$B:$B,0),'Data - Knowledge'!BJ$8)/100</f>
        <v>0.024</v>
      </c>
      <c r="BK580" s="380">
        <f t="array" aca="true" ref="BK580">INDEX(KM_PCT,MATCH($A580,'Knowledge - Percentages'!$B:$B,0),'Data - Knowledge'!BK$8)/100</f>
        <v>0.061</v>
      </c>
      <c r="BL580" s="380">
        <f t="array" aca="true" ref="BL580">INDEX(KM_PCT,MATCH($A580,'Knowledge - Percentages'!$B:$B,0),'Data - Knowledge'!BL$8)/100</f>
        <v>0.051</v>
      </c>
      <c r="BM580" s="380">
        <f t="array" aca="true" ref="BM580">INDEX(KM_PCT,MATCH($A580,'Knowledge - Percentages'!$B:$B,0),'Data - Knowledge'!BM$8)/100</f>
        <v>0.044000000000000004</v>
      </c>
      <c r="BN580" s="380">
        <f t="array" aca="true" ref="BN580">INDEX(KM_PCT,MATCH($A580,'Knowledge - Percentages'!$B:$B,0),'Data - Knowledge'!BN$8)/100</f>
        <v>0.023</v>
      </c>
      <c r="BO580" s="380">
        <f t="array" aca="true" ref="BO580">INDEX(KM_PCT,MATCH($A580,'Knowledge - Percentages'!$B:$B,0),'Data - Knowledge'!BO$8)/100</f>
        <v>0.024</v>
      </c>
      <c r="BP580" s="380">
        <f t="array" aca="true" ref="BP580">INDEX(KM_PCT,MATCH($A580,'Knowledge - Percentages'!$B:$B,0),'Data - Knowledge'!BP$8)/100</f>
        <v>0.024</v>
      </c>
      <c r="BQ580" s="380">
        <f t="array" aca="true" ref="BQ580">INDEX(KM_PCT,MATCH($A580,'Knowledge - Percentages'!$B:$B,0),'Data - Knowledge'!BQ$8)/100</f>
        <v>0.028999999999999998</v>
      </c>
    </row>
    <row r="581" spans="1:69">
      <c r="A581" t="s">
        <v>1683</v>
      </c>
      <c r="B581" t="s">
        <v>180</v>
      </c>
      <c r="C581" t="s">
        <v>1660</v>
      </c>
      <c r="D581" t="s">
        <v>1684</v>
      </c>
      <c r="E581" s="373">
        <f>SUMPRODUCT($K$2:$BQ$2,$K581:$BQ581)/$J$2</f>
        <v>0.16553409090909085</v>
      </c>
      <c r="F581" s="379">
        <f>SUMPRODUCT($K$2:$BQ$2,$K581:$BQ581)</f>
        <v>43.700999999999986</v>
      </c>
      <c r="G581" s="373">
        <f>SUMPRODUCT($K$3:$BQ$3,$K581:$BQ581)/$J$3</f>
        <v>0.13948726899383981</v>
      </c>
      <c r="H581" s="379">
        <f>SUMPRODUCT($K$3:$BQ$3,$K581:$BQ581)</f>
        <v>1358.6059999999998</v>
      </c>
      <c r="I581" s="373">
        <f>CORREL($K$4:$BQ$4,$K581:$BQ581)</f>
        <v>0.22456417015192204</v>
      </c>
      <c r="J581" s="379">
        <f>$E581/$G581*100</f>
        <v>118.67326108191376</v>
      </c>
      <c r="K581" s="380">
        <f t="array" aca="true" ref="K581">INDEX(KM_PCT,MATCH($A581,'Knowledge - Percentages'!$B:$B,0),'Data - Knowledge'!K$8)/100</f>
        <v>0.11800000000000001</v>
      </c>
      <c r="L581" s="380">
        <f t="array" aca="true" ref="L581">INDEX(KM_PCT,MATCH($A581,'Knowledge - Percentages'!$B:$B,0),'Data - Knowledge'!L$8)/100</f>
        <v>0.14400000000000002</v>
      </c>
      <c r="M581" s="380">
        <f t="array" aca="true" ref="M581">INDEX(KM_PCT,MATCH($A581,'Knowledge - Percentages'!$B:$B,0),'Data - Knowledge'!M$8)/100</f>
        <v>0.11199999999999999</v>
      </c>
      <c r="N581" s="380">
        <f t="array" aca="true" ref="N581">INDEX(KM_PCT,MATCH($A581,'Knowledge - Percentages'!$B:$B,0),'Data - Knowledge'!N$8)/100</f>
        <v>0.13699999999999998</v>
      </c>
      <c r="O581" s="380">
        <f t="array" aca="true" ref="O581">INDEX(KM_PCT,MATCH($A581,'Knowledge - Percentages'!$B:$B,0),'Data - Knowledge'!O$8)/100</f>
        <v>0.11599999999999999</v>
      </c>
      <c r="P581" s="380">
        <f t="array" aca="true" ref="P581">INDEX(KM_PCT,MATCH($A581,'Knowledge - Percentages'!$B:$B,0),'Data - Knowledge'!P$8)/100</f>
        <v>0.121</v>
      </c>
      <c r="Q581" s="380">
        <f t="array" aca="true" ref="Q581">INDEX(KM_PCT,MATCH($A581,'Knowledge - Percentages'!$B:$B,0),'Data - Knowledge'!Q$8)/100</f>
        <v>0.127</v>
      </c>
      <c r="R581" s="380">
        <f t="array" aca="true" ref="R581">INDEX(KM_PCT,MATCH($A581,'Knowledge - Percentages'!$B:$B,0),'Data - Knowledge'!R$8)/100</f>
        <v>0.126</v>
      </c>
      <c r="S581" s="380">
        <f t="array" aca="true" ref="S581">INDEX(KM_PCT,MATCH($A581,'Knowledge - Percentages'!$B:$B,0),'Data - Knowledge'!S$8)/100</f>
        <v>0.11</v>
      </c>
      <c r="T581" s="380">
        <f t="array" aca="true" ref="T581">INDEX(KM_PCT,MATCH($A581,'Knowledge - Percentages'!$B:$B,0),'Data - Knowledge'!T$8)/100</f>
        <v>0.124</v>
      </c>
      <c r="U581" s="380">
        <f t="array" aca="true" ref="U581">INDEX(KM_PCT,MATCH($A581,'Knowledge - Percentages'!$B:$B,0),'Data - Knowledge'!U$8)/100</f>
        <v>0.142</v>
      </c>
      <c r="V581" s="380">
        <f t="array" aca="true" ref="V581">INDEX(KM_PCT,MATCH($A581,'Knowledge - Percentages'!$B:$B,0),'Data - Knowledge'!V$8)/100</f>
        <v>0.182</v>
      </c>
      <c r="W581" s="380">
        <f t="array" aca="true" ref="W581">INDEX(KM_PCT,MATCH($A581,'Knowledge - Percentages'!$B:$B,0),'Data - Knowledge'!W$8)/100</f>
        <v>0.151</v>
      </c>
      <c r="X581" s="380">
        <f t="array" aca="true" ref="X581">INDEX(KM_PCT,MATCH($A581,'Knowledge - Percentages'!$B:$B,0),'Data - Knowledge'!X$8)/100</f>
        <v>0.129</v>
      </c>
      <c r="Y581" s="380">
        <f t="array" aca="true" ref="Y581">INDEX(KM_PCT,MATCH($A581,'Knowledge - Percentages'!$B:$B,0),'Data - Knowledge'!Y$8)/100</f>
        <v>0.17600000000000002</v>
      </c>
      <c r="Z581" s="380">
        <f t="array" aca="true" ref="Z581">INDEX(KM_PCT,MATCH($A581,'Knowledge - Percentages'!$B:$B,0),'Data - Knowledge'!Z$8)/100</f>
        <v>0.16899999999999998</v>
      </c>
      <c r="AA581" s="380">
        <f t="array" aca="true" ref="AA581">INDEX(KM_PCT,MATCH($A581,'Knowledge - Percentages'!$B:$B,0),'Data - Knowledge'!AA$8)/100</f>
        <v>0.172</v>
      </c>
      <c r="AB581" s="380">
        <f t="array" aca="true" ref="AB581">INDEX(KM_PCT,MATCH($A581,'Knowledge - Percentages'!$B:$B,0),'Data - Knowledge'!AB$8)/100</f>
        <v>0.109</v>
      </c>
      <c r="AC581" s="380">
        <f t="array" aca="true" ref="AC581">INDEX(KM_PCT,MATCH($A581,'Knowledge - Percentages'!$B:$B,0),'Data - Knowledge'!AC$8)/100</f>
        <v>0.124</v>
      </c>
      <c r="AD581" s="380">
        <f t="array" aca="true" ref="AD581">INDEX(KM_PCT,MATCH($A581,'Knowledge - Percentages'!$B:$B,0),'Data - Knowledge'!AD$8)/100</f>
        <v>0.159</v>
      </c>
      <c r="AE581" s="380">
        <f t="array" aca="true" ref="AE581">INDEX(KM_PCT,MATCH($A581,'Knowledge - Percentages'!$B:$B,0),'Data - Knowledge'!AE$8)/100</f>
        <v>0.13699999999999998</v>
      </c>
      <c r="AF581" s="380">
        <f t="array" aca="true" ref="AF581">INDEX(KM_PCT,MATCH($A581,'Knowledge - Percentages'!$B:$B,0),'Data - Knowledge'!AF$8)/100</f>
        <v>0.135</v>
      </c>
      <c r="AG581" s="380">
        <f t="array" aca="true" ref="AG581">INDEX(KM_PCT,MATCH($A581,'Knowledge - Percentages'!$B:$B,0),'Data - Knowledge'!AG$8)/100</f>
        <v>0.15</v>
      </c>
      <c r="AH581" s="380">
        <f t="array" aca="true" ref="AH581">INDEX(KM_PCT,MATCH($A581,'Knowledge - Percentages'!$B:$B,0),'Data - Knowledge'!AH$8)/100</f>
        <v>0.15</v>
      </c>
      <c r="AI581" s="380">
        <f t="array" aca="true" ref="AI581">INDEX(KM_PCT,MATCH($A581,'Knowledge - Percentages'!$B:$B,0),'Data - Knowledge'!AI$8)/100</f>
        <v>0.165</v>
      </c>
      <c r="AJ581" s="380">
        <f t="array" aca="true" ref="AJ581">INDEX(KM_PCT,MATCH($A581,'Knowledge - Percentages'!$B:$B,0),'Data - Knowledge'!AJ$8)/100</f>
        <v>0.125</v>
      </c>
      <c r="AK581" s="380">
        <f t="array" aca="true" ref="AK581">INDEX(KM_PCT,MATCH($A581,'Knowledge - Percentages'!$B:$B,0),'Data - Knowledge'!AK$8)/100</f>
        <v>0.158</v>
      </c>
      <c r="AL581" s="380">
        <f t="array" aca="true" ref="AL581">INDEX(KM_PCT,MATCH($A581,'Knowledge - Percentages'!$B:$B,0),'Data - Knowledge'!AL$8)/100</f>
        <v>0.146</v>
      </c>
      <c r="AM581" s="380">
        <f t="array" aca="true" ref="AM581">INDEX(KM_PCT,MATCH($A581,'Knowledge - Percentages'!$B:$B,0),'Data - Knowledge'!AM$8)/100</f>
        <v>0.134</v>
      </c>
      <c r="AN581" s="380">
        <f t="array" aca="true" ref="AN581">INDEX(KM_PCT,MATCH($A581,'Knowledge - Percentages'!$B:$B,0),'Data - Knowledge'!AN$8)/100</f>
        <v>0.192</v>
      </c>
      <c r="AO581" s="380">
        <f t="array" aca="true" ref="AO581">INDEX(KM_PCT,MATCH($A581,'Knowledge - Percentages'!$B:$B,0),'Data - Knowledge'!AO$8)/100</f>
        <v>0.23199999999999998</v>
      </c>
      <c r="AP581" s="380">
        <f t="array" aca="true" ref="AP581">INDEX(KM_PCT,MATCH($A581,'Knowledge - Percentages'!$B:$B,0),'Data - Knowledge'!AP$8)/100</f>
        <v>0.125</v>
      </c>
      <c r="AQ581" s="380">
        <f t="array" aca="true" ref="AQ581">INDEX(KM_PCT,MATCH($A581,'Knowledge - Percentages'!$B:$B,0),'Data - Knowledge'!AQ$8)/100</f>
        <v>0.13</v>
      </c>
      <c r="AR581" s="380">
        <f t="array" aca="true" ref="AR581">INDEX(KM_PCT,MATCH($A581,'Knowledge - Percentages'!$B:$B,0),'Data - Knowledge'!AR$8)/100</f>
        <v>0.133</v>
      </c>
      <c r="AS581" s="380">
        <f t="array" aca="true" ref="AS581">INDEX(KM_PCT,MATCH($A581,'Knowledge - Percentages'!$B:$B,0),'Data - Knowledge'!AS$8)/100</f>
        <v>0.08199999999999999</v>
      </c>
      <c r="AT581" s="380">
        <f t="array" aca="true" ref="AT581">INDEX(KM_PCT,MATCH($A581,'Knowledge - Percentages'!$B:$B,0),'Data - Knowledge'!AT$8)/100</f>
        <v>0.153</v>
      </c>
      <c r="AU581" s="380">
        <f t="array" aca="true" ref="AU581">INDEX(KM_PCT,MATCH($A581,'Knowledge - Percentages'!$B:$B,0),'Data - Knowledge'!AU$8)/100</f>
        <v>0.138</v>
      </c>
      <c r="AV581" s="380">
        <f t="array" aca="true" ref="AV581">INDEX(KM_PCT,MATCH($A581,'Knowledge - Percentages'!$B:$B,0),'Data - Knowledge'!AV$8)/100</f>
        <v>0.153</v>
      </c>
      <c r="AW581" s="380">
        <f t="array" aca="true" ref="AW581">INDEX(KM_PCT,MATCH($A581,'Knowledge - Percentages'!$B:$B,0),'Data - Knowledge'!AW$8)/100</f>
        <v>0.147</v>
      </c>
      <c r="AX581" s="380">
        <f t="array" aca="true" ref="AX581">INDEX(KM_PCT,MATCH($A581,'Knowledge - Percentages'!$B:$B,0),'Data - Knowledge'!AX$8)/100</f>
        <v>0.177</v>
      </c>
      <c r="AY581" s="380">
        <f t="array" aca="true" ref="AY581">INDEX(KM_PCT,MATCH($A581,'Knowledge - Percentages'!$B:$B,0),'Data - Knowledge'!AY$8)/100</f>
        <v>0.15</v>
      </c>
      <c r="AZ581" s="380">
        <f t="array" aca="true" ref="AZ581">INDEX(KM_PCT,MATCH($A581,'Knowledge - Percentages'!$B:$B,0),'Data - Knowledge'!AZ$8)/100</f>
        <v>0.147</v>
      </c>
      <c r="BA581" s="380">
        <f t="array" aca="true" ref="BA581">INDEX(KM_PCT,MATCH($A581,'Knowledge - Percentages'!$B:$B,0),'Data - Knowledge'!BA$8)/100</f>
        <v>0.159</v>
      </c>
      <c r="BB581" s="380">
        <f t="array" aca="true" ref="BB581">INDEX(KM_PCT,MATCH($A581,'Knowledge - Percentages'!$B:$B,0),'Data - Knowledge'!BB$8)/100</f>
        <v>0.16399999999999998</v>
      </c>
      <c r="BC581" s="380">
        <f t="array" aca="true" ref="BC581">INDEX(KM_PCT,MATCH($A581,'Knowledge - Percentages'!$B:$B,0),'Data - Knowledge'!BC$8)/100</f>
        <v>0.23600000000000002</v>
      </c>
      <c r="BD581" s="380">
        <f t="array" aca="true" ref="BD581">INDEX(KM_PCT,MATCH($A581,'Knowledge - Percentages'!$B:$B,0),'Data - Knowledge'!BD$8)/100</f>
        <v>0.251</v>
      </c>
      <c r="BE581" s="380">
        <f t="array" aca="true" ref="BE581">INDEX(KM_PCT,MATCH($A581,'Knowledge - Percentages'!$B:$B,0),'Data - Knowledge'!BE$8)/100</f>
        <v>0.172</v>
      </c>
      <c r="BF581" s="380">
        <f t="array" aca="true" ref="BF581">INDEX(KM_PCT,MATCH($A581,'Knowledge - Percentages'!$B:$B,0),'Data - Knowledge'!BF$8)/100</f>
        <v>0.172</v>
      </c>
      <c r="BG581" s="380">
        <f t="array" aca="true" ref="BG581">INDEX(KM_PCT,MATCH($A581,'Knowledge - Percentages'!$B:$B,0),'Data - Knowledge'!BG$8)/100</f>
        <v>0.146</v>
      </c>
      <c r="BH581" s="380">
        <f t="array" aca="true" ref="BH581">INDEX(KM_PCT,MATCH($A581,'Knowledge - Percentages'!$B:$B,0),'Data - Knowledge'!BH$8)/100</f>
        <v>0.145</v>
      </c>
      <c r="BI581" s="380">
        <f t="array" aca="true" ref="BI581">INDEX(KM_PCT,MATCH($A581,'Knowledge - Percentages'!$B:$B,0),'Data - Knowledge'!BI$8)/100</f>
        <v>0.156</v>
      </c>
      <c r="BJ581" s="380">
        <f t="array" aca="true" ref="BJ581">INDEX(KM_PCT,MATCH($A581,'Knowledge - Percentages'!$B:$B,0),'Data - Knowledge'!BJ$8)/100</f>
        <v>0.163</v>
      </c>
      <c r="BK581" s="380">
        <f t="array" aca="true" ref="BK581">INDEX(KM_PCT,MATCH($A581,'Knowledge - Percentages'!$B:$B,0),'Data - Knowledge'!BK$8)/100</f>
        <v>0.16899999999999998</v>
      </c>
      <c r="BL581" s="380">
        <f t="array" aca="true" ref="BL581">INDEX(KM_PCT,MATCH($A581,'Knowledge - Percentages'!$B:$B,0),'Data - Knowledge'!BL$8)/100</f>
        <v>0.192</v>
      </c>
      <c r="BM581" s="380">
        <f t="array" aca="true" ref="BM581">INDEX(KM_PCT,MATCH($A581,'Knowledge - Percentages'!$B:$B,0),'Data - Knowledge'!BM$8)/100</f>
        <v>0.17600000000000002</v>
      </c>
      <c r="BN581" s="380">
        <f t="array" aca="true" ref="BN581">INDEX(KM_PCT,MATCH($A581,'Knowledge - Percentages'!$B:$B,0),'Data - Knowledge'!BN$8)/100</f>
        <v>0.163</v>
      </c>
      <c r="BO581" s="380">
        <f t="array" aca="true" ref="BO581">INDEX(KM_PCT,MATCH($A581,'Knowledge - Percentages'!$B:$B,0),'Data - Knowledge'!BO$8)/100</f>
        <v>0.157</v>
      </c>
      <c r="BP581" s="380">
        <f t="array" aca="true" ref="BP581">INDEX(KM_PCT,MATCH($A581,'Knowledge - Percentages'!$B:$B,0),'Data - Knowledge'!BP$8)/100</f>
        <v>0.179</v>
      </c>
      <c r="BQ581" s="380">
        <f t="array" aca="true" ref="BQ581">INDEX(KM_PCT,MATCH($A581,'Knowledge - Percentages'!$B:$B,0),'Data - Knowledge'!BQ$8)/100</f>
        <v>0.17800000000000002</v>
      </c>
    </row>
    <row r="582" spans="1:69">
      <c r="A582" t="s">
        <v>1685</v>
      </c>
      <c r="B582" t="s">
        <v>180</v>
      </c>
      <c r="C582" t="s">
        <v>1660</v>
      </c>
      <c r="D582" t="s">
        <v>1686</v>
      </c>
      <c r="E582" s="373">
        <f>SUMPRODUCT($K$2:$BQ$2,$K582:$BQ582)/$J$2</f>
        <v>0.1141818181818182</v>
      </c>
      <c r="F582" s="379">
        <f>SUMPRODUCT($K$2:$BQ$2,$K582:$BQ582)</f>
        <v>30.144000000000005</v>
      </c>
      <c r="G582" s="373">
        <f>SUMPRODUCT($K$3:$BQ$3,$K582:$BQ582)/$J$3</f>
        <v>0.088517145790554461</v>
      </c>
      <c r="H582" s="379">
        <f>SUMPRODUCT($K$3:$BQ$3,$K582:$BQ582)</f>
        <v>862.15700000000049</v>
      </c>
      <c r="I582" s="373">
        <f>CORREL($K$4:$BQ$4,$K582:$BQ582)</f>
        <v>0.24115339356364995</v>
      </c>
      <c r="J582" s="379">
        <f>$E582/$G582*100</f>
        <v>128.99401258598013</v>
      </c>
      <c r="K582" s="380">
        <f t="array" aca="true" ref="K582">INDEX(KM_PCT,MATCH($A582,'Knowledge - Percentages'!$B:$B,0),'Data - Knowledge'!K$8)/100</f>
        <v>0.07</v>
      </c>
      <c r="L582" s="380">
        <f t="array" aca="true" ref="L582">INDEX(KM_PCT,MATCH($A582,'Knowledge - Percentages'!$B:$B,0),'Data - Knowledge'!L$8)/100</f>
        <v>0.10099999999999999</v>
      </c>
      <c r="M582" s="380">
        <f t="array" aca="true" ref="M582">INDEX(KM_PCT,MATCH($A582,'Knowledge - Percentages'!$B:$B,0),'Data - Knowledge'!M$8)/100</f>
        <v>0.069</v>
      </c>
      <c r="N582" s="380">
        <f t="array" aca="true" ref="N582">INDEX(KM_PCT,MATCH($A582,'Knowledge - Percentages'!$B:$B,0),'Data - Knowledge'!N$8)/100</f>
        <v>0.078</v>
      </c>
      <c r="O582" s="380">
        <f t="array" aca="true" ref="O582">INDEX(KM_PCT,MATCH($A582,'Knowledge - Percentages'!$B:$B,0),'Data - Knowledge'!O$8)/100</f>
        <v>0.067</v>
      </c>
      <c r="P582" s="380">
        <f t="array" aca="true" ref="P582">INDEX(KM_PCT,MATCH($A582,'Knowledge - Percentages'!$B:$B,0),'Data - Knowledge'!P$8)/100</f>
        <v>0.083</v>
      </c>
      <c r="Q582" s="380">
        <f t="array" aca="true" ref="Q582">INDEX(KM_PCT,MATCH($A582,'Knowledge - Percentages'!$B:$B,0),'Data - Knowledge'!Q$8)/100</f>
        <v>0.09</v>
      </c>
      <c r="R582" s="380">
        <f t="array" aca="true" ref="R582">INDEX(KM_PCT,MATCH($A582,'Knowledge - Percentages'!$B:$B,0),'Data - Knowledge'!R$8)/100</f>
        <v>0.085</v>
      </c>
      <c r="S582" s="380">
        <f t="array" aca="true" ref="S582">INDEX(KM_PCT,MATCH($A582,'Knowledge - Percentages'!$B:$B,0),'Data - Knowledge'!S$8)/100</f>
        <v>0.072000000000000008</v>
      </c>
      <c r="T582" s="380">
        <f t="array" aca="true" ref="T582">INDEX(KM_PCT,MATCH($A582,'Knowledge - Percentages'!$B:$B,0),'Data - Knowledge'!T$8)/100</f>
        <v>0.07400000000000001</v>
      </c>
      <c r="U582" s="380">
        <f t="array" aca="true" ref="U582">INDEX(KM_PCT,MATCH($A582,'Knowledge - Percentages'!$B:$B,0),'Data - Knowledge'!U$8)/100</f>
        <v>0.088000000000000009</v>
      </c>
      <c r="V582" s="380">
        <f t="array" aca="true" ref="V582">INDEX(KM_PCT,MATCH($A582,'Knowledge - Percentages'!$B:$B,0),'Data - Knowledge'!V$8)/100</f>
        <v>0.09</v>
      </c>
      <c r="W582" s="380">
        <f t="array" aca="true" ref="W582">INDEX(KM_PCT,MATCH($A582,'Knowledge - Percentages'!$B:$B,0),'Data - Knowledge'!W$8)/100</f>
        <v>0.08900000000000001</v>
      </c>
      <c r="X582" s="380">
        <f t="array" aca="true" ref="X582">INDEX(KM_PCT,MATCH($A582,'Knowledge - Percentages'!$B:$B,0),'Data - Knowledge'!X$8)/100</f>
        <v>0.1</v>
      </c>
      <c r="Y582" s="380">
        <f t="array" aca="true" ref="Y582">INDEX(KM_PCT,MATCH($A582,'Knowledge - Percentages'!$B:$B,0),'Data - Knowledge'!Y$8)/100</f>
        <v>0.14</v>
      </c>
      <c r="Z582" s="380">
        <f t="array" aca="true" ref="Z582">INDEX(KM_PCT,MATCH($A582,'Knowledge - Percentages'!$B:$B,0),'Data - Knowledge'!Z$8)/100</f>
        <v>0.125</v>
      </c>
      <c r="AA582" s="380">
        <f t="array" aca="true" ref="AA582">INDEX(KM_PCT,MATCH($A582,'Knowledge - Percentages'!$B:$B,0),'Data - Knowledge'!AA$8)/100</f>
        <v>0.125</v>
      </c>
      <c r="AB582" s="380">
        <f t="array" aca="true" ref="AB582">INDEX(KM_PCT,MATCH($A582,'Knowledge - Percentages'!$B:$B,0),'Data - Knowledge'!AB$8)/100</f>
        <v>0.081</v>
      </c>
      <c r="AC582" s="380">
        <f t="array" aca="true" ref="AC582">INDEX(KM_PCT,MATCH($A582,'Knowledge - Percentages'!$B:$B,0),'Data - Knowledge'!AC$8)/100</f>
        <v>0.1</v>
      </c>
      <c r="AD582" s="380">
        <f t="array" aca="true" ref="AD582">INDEX(KM_PCT,MATCH($A582,'Knowledge - Percentages'!$B:$B,0),'Data - Knowledge'!AD$8)/100</f>
        <v>0.11800000000000001</v>
      </c>
      <c r="AE582" s="380">
        <f t="array" aca="true" ref="AE582">INDEX(KM_PCT,MATCH($A582,'Knowledge - Percentages'!$B:$B,0),'Data - Knowledge'!AE$8)/100</f>
        <v>0.065</v>
      </c>
      <c r="AF582" s="380">
        <f t="array" aca="true" ref="AF582">INDEX(KM_PCT,MATCH($A582,'Knowledge - Percentages'!$B:$B,0),'Data - Knowledge'!AF$8)/100</f>
        <v>0.07400000000000001</v>
      </c>
      <c r="AG582" s="380">
        <f t="array" aca="true" ref="AG582">INDEX(KM_PCT,MATCH($A582,'Knowledge - Percentages'!$B:$B,0),'Data - Knowledge'!AG$8)/100</f>
        <v>0.08900000000000001</v>
      </c>
      <c r="AH582" s="380">
        <f t="array" aca="true" ref="AH582">INDEX(KM_PCT,MATCH($A582,'Knowledge - Percentages'!$B:$B,0),'Data - Knowledge'!AH$8)/100</f>
        <v>0.094</v>
      </c>
      <c r="AI582" s="380">
        <f t="array" aca="true" ref="AI582">INDEX(KM_PCT,MATCH($A582,'Knowledge - Percentages'!$B:$B,0),'Data - Knowledge'!AI$8)/100</f>
        <v>0.15</v>
      </c>
      <c r="AJ582" s="380">
        <f t="array" aca="true" ref="AJ582">INDEX(KM_PCT,MATCH($A582,'Knowledge - Percentages'!$B:$B,0),'Data - Knowledge'!AJ$8)/100</f>
        <v>0.08199999999999999</v>
      </c>
      <c r="AK582" s="380">
        <f t="array" aca="true" ref="AK582">INDEX(KM_PCT,MATCH($A582,'Knowledge - Percentages'!$B:$B,0),'Data - Knowledge'!AK$8)/100</f>
        <v>0.102</v>
      </c>
      <c r="AL582" s="380">
        <f t="array" aca="true" ref="AL582">INDEX(KM_PCT,MATCH($A582,'Knowledge - Percentages'!$B:$B,0),'Data - Knowledge'!AL$8)/100</f>
        <v>0.098</v>
      </c>
      <c r="AM582" s="380">
        <f t="array" aca="true" ref="AM582">INDEX(KM_PCT,MATCH($A582,'Knowledge - Percentages'!$B:$B,0),'Data - Knowledge'!AM$8)/100</f>
        <v>0.087</v>
      </c>
      <c r="AN582" s="380">
        <f t="array" aca="true" ref="AN582">INDEX(KM_PCT,MATCH($A582,'Knowledge - Percentages'!$B:$B,0),'Data - Knowledge'!AN$8)/100</f>
        <v>0.102</v>
      </c>
      <c r="AO582" s="380">
        <f t="array" aca="true" ref="AO582">INDEX(KM_PCT,MATCH($A582,'Knowledge - Percentages'!$B:$B,0),'Data - Knowledge'!AO$8)/100</f>
        <v>0.10099999999999999</v>
      </c>
      <c r="AP582" s="380">
        <f t="array" aca="true" ref="AP582">INDEX(KM_PCT,MATCH($A582,'Knowledge - Percentages'!$B:$B,0),'Data - Knowledge'!AP$8)/100</f>
        <v>0.096</v>
      </c>
      <c r="AQ582" s="380">
        <f t="array" aca="true" ref="AQ582">INDEX(KM_PCT,MATCH($A582,'Knowledge - Percentages'!$B:$B,0),'Data - Knowledge'!AQ$8)/100</f>
        <v>0.096</v>
      </c>
      <c r="AR582" s="380">
        <f t="array" aca="true" ref="AR582">INDEX(KM_PCT,MATCH($A582,'Knowledge - Percentages'!$B:$B,0),'Data - Knowledge'!AR$8)/100</f>
        <v>0.098</v>
      </c>
      <c r="AS582" s="380">
        <f t="array" aca="true" ref="AS582">INDEX(KM_PCT,MATCH($A582,'Knowledge - Percentages'!$B:$B,0),'Data - Knowledge'!AS$8)/100</f>
        <v>0.086</v>
      </c>
      <c r="AT582" s="380">
        <f t="array" aca="true" ref="AT582">INDEX(KM_PCT,MATCH($A582,'Knowledge - Percentages'!$B:$B,0),'Data - Knowledge'!AT$8)/100</f>
        <v>0.113</v>
      </c>
      <c r="AU582" s="380">
        <f t="array" aca="true" ref="AU582">INDEX(KM_PCT,MATCH($A582,'Knowledge - Percentages'!$B:$B,0),'Data - Knowledge'!AU$8)/100</f>
        <v>0.096</v>
      </c>
      <c r="AV582" s="380">
        <f t="array" aca="true" ref="AV582">INDEX(KM_PCT,MATCH($A582,'Knowledge - Percentages'!$B:$B,0),'Data - Knowledge'!AV$8)/100</f>
        <v>0.099</v>
      </c>
      <c r="AW582" s="380">
        <f t="array" aca="true" ref="AW582">INDEX(KM_PCT,MATCH($A582,'Knowledge - Percentages'!$B:$B,0),'Data - Knowledge'!AW$8)/100</f>
        <v>0.096999999999999989</v>
      </c>
      <c r="AX582" s="380">
        <f t="array" aca="true" ref="AX582">INDEX(KM_PCT,MATCH($A582,'Knowledge - Percentages'!$B:$B,0),'Data - Knowledge'!AX$8)/100</f>
        <v>0.179</v>
      </c>
      <c r="AY582" s="380">
        <f t="array" aca="true" ref="AY582">INDEX(KM_PCT,MATCH($A582,'Knowledge - Percentages'!$B:$B,0),'Data - Knowledge'!AY$8)/100</f>
        <v>0.099</v>
      </c>
      <c r="AZ582" s="380">
        <f t="array" aca="true" ref="AZ582">INDEX(KM_PCT,MATCH($A582,'Knowledge - Percentages'!$B:$B,0),'Data - Knowledge'!AZ$8)/100</f>
        <v>0.096999999999999989</v>
      </c>
      <c r="BA582" s="380">
        <f t="array" aca="true" ref="BA582">INDEX(KM_PCT,MATCH($A582,'Knowledge - Percentages'!$B:$B,0),'Data - Knowledge'!BA$8)/100</f>
        <v>0.111</v>
      </c>
      <c r="BB582" s="380">
        <f t="array" aca="true" ref="BB582">INDEX(KM_PCT,MATCH($A582,'Knowledge - Percentages'!$B:$B,0),'Data - Knowledge'!BB$8)/100</f>
        <v>0.11599999999999999</v>
      </c>
      <c r="BC582" s="380">
        <f t="array" aca="true" ref="BC582">INDEX(KM_PCT,MATCH($A582,'Knowledge - Percentages'!$B:$B,0),'Data - Knowledge'!BC$8)/100</f>
        <v>0.14300000000000002</v>
      </c>
      <c r="BD582" s="380">
        <f t="array" aca="true" ref="BD582">INDEX(KM_PCT,MATCH($A582,'Knowledge - Percentages'!$B:$B,0),'Data - Knowledge'!BD$8)/100</f>
        <v>0.15</v>
      </c>
      <c r="BE582" s="380">
        <f t="array" aca="true" ref="BE582">INDEX(KM_PCT,MATCH($A582,'Knowledge - Percentages'!$B:$B,0),'Data - Knowledge'!BE$8)/100</f>
        <v>0.121</v>
      </c>
      <c r="BF582" s="380">
        <f t="array" aca="true" ref="BF582">INDEX(KM_PCT,MATCH($A582,'Knowledge - Percentages'!$B:$B,0),'Data - Knowledge'!BF$8)/100</f>
        <v>0.126</v>
      </c>
      <c r="BG582" s="380">
        <f t="array" aca="true" ref="BG582">INDEX(KM_PCT,MATCH($A582,'Knowledge - Percentages'!$B:$B,0),'Data - Knowledge'!BG$8)/100</f>
        <v>0.10300000000000001</v>
      </c>
      <c r="BH582" s="380">
        <f t="array" aca="true" ref="BH582">INDEX(KM_PCT,MATCH($A582,'Knowledge - Percentages'!$B:$B,0),'Data - Knowledge'!BH$8)/100</f>
        <v>0.1</v>
      </c>
      <c r="BI582" s="380">
        <f t="array" aca="true" ref="BI582">INDEX(KM_PCT,MATCH($A582,'Knowledge - Percentages'!$B:$B,0),'Data - Knowledge'!BI$8)/100</f>
        <v>0.106</v>
      </c>
      <c r="BJ582" s="380">
        <f t="array" aca="true" ref="BJ582">INDEX(KM_PCT,MATCH($A582,'Knowledge - Percentages'!$B:$B,0),'Data - Knowledge'!BJ$8)/100</f>
        <v>0.121</v>
      </c>
      <c r="BK582" s="380">
        <f t="array" aca="true" ref="BK582">INDEX(KM_PCT,MATCH($A582,'Knowledge - Percentages'!$B:$B,0),'Data - Knowledge'!BK$8)/100</f>
        <v>0.10800000000000001</v>
      </c>
      <c r="BL582" s="380">
        <f t="array" aca="true" ref="BL582">INDEX(KM_PCT,MATCH($A582,'Knowledge - Percentages'!$B:$B,0),'Data - Knowledge'!BL$8)/100</f>
        <v>0.126</v>
      </c>
      <c r="BM582" s="380">
        <f t="array" aca="true" ref="BM582">INDEX(KM_PCT,MATCH($A582,'Knowledge - Percentages'!$B:$B,0),'Data - Knowledge'!BM$8)/100</f>
        <v>0.12</v>
      </c>
      <c r="BN582" s="380">
        <f t="array" aca="true" ref="BN582">INDEX(KM_PCT,MATCH($A582,'Knowledge - Percentages'!$B:$B,0),'Data - Knowledge'!BN$8)/100</f>
        <v>0.128</v>
      </c>
      <c r="BO582" s="380">
        <f t="array" aca="true" ref="BO582">INDEX(KM_PCT,MATCH($A582,'Knowledge - Percentages'!$B:$B,0),'Data - Knowledge'!BO$8)/100</f>
        <v>0.11900000000000001</v>
      </c>
      <c r="BP582" s="380">
        <f t="array" aca="true" ref="BP582">INDEX(KM_PCT,MATCH($A582,'Knowledge - Percentages'!$B:$B,0),'Data - Knowledge'!BP$8)/100</f>
        <v>0.131</v>
      </c>
      <c r="BQ582" s="380">
        <f t="array" aca="true" ref="BQ582">INDEX(KM_PCT,MATCH($A582,'Knowledge - Percentages'!$B:$B,0),'Data - Knowledge'!BQ$8)/100</f>
        <v>0.128</v>
      </c>
    </row>
    <row r="583" spans="1:69">
      <c r="A583" t="s">
        <v>1687</v>
      </c>
      <c r="B583" t="s">
        <v>180</v>
      </c>
      <c r="C583" t="s">
        <v>1660</v>
      </c>
      <c r="D583" t="s">
        <v>1688</v>
      </c>
      <c r="E583" s="373">
        <f>SUMPRODUCT($K$2:$BQ$2,$K583:$BQ583)/$J$2</f>
        <v>0.029022727272727266</v>
      </c>
      <c r="F583" s="379">
        <f>SUMPRODUCT($K$2:$BQ$2,$K583:$BQ583)</f>
        <v>7.6619999999999981</v>
      </c>
      <c r="G583" s="373">
        <f>SUMPRODUCT($K$3:$BQ$3,$K583:$BQ583)/$J$3</f>
        <v>0.03440903490759753</v>
      </c>
      <c r="H583" s="379">
        <f>SUMPRODUCT($K$3:$BQ$3,$K583:$BQ583)</f>
        <v>335.14399999999995</v>
      </c>
      <c r="I583" s="373">
        <f>CORREL($K$4:$BQ$4,$K583:$BQ583)</f>
        <v>-0.37779469059293674</v>
      </c>
      <c r="J583" s="379">
        <f>$E583/$G583*100</f>
        <v>84.34624031352601</v>
      </c>
      <c r="K583" s="380">
        <f t="array" aca="true" ref="K583">INDEX(KM_PCT,MATCH($A583,'Knowledge - Percentages'!$B:$B,0),'Data - Knowledge'!K$8)/100</f>
        <v>0.085</v>
      </c>
      <c r="L583" s="380">
        <f t="array" aca="true" ref="L583">INDEX(KM_PCT,MATCH($A583,'Knowledge - Percentages'!$B:$B,0),'Data - Knowledge'!L$8)/100</f>
        <v>0.113</v>
      </c>
      <c r="M583" s="380">
        <f t="array" aca="true" ref="M583">INDEX(KM_PCT,MATCH($A583,'Knowledge - Percentages'!$B:$B,0),'Data - Knowledge'!M$8)/100</f>
        <v>0.061</v>
      </c>
      <c r="N583" s="380">
        <f t="array" aca="true" ref="N583">INDEX(KM_PCT,MATCH($A583,'Knowledge - Percentages'!$B:$B,0),'Data - Knowledge'!N$8)/100</f>
        <v>0.033</v>
      </c>
      <c r="O583" s="380">
        <f t="array" aca="true" ref="O583">INDEX(KM_PCT,MATCH($A583,'Knowledge - Percentages'!$B:$B,0),'Data - Knowledge'!O$8)/100</f>
        <v>0.036000000000000004</v>
      </c>
      <c r="P583" s="380">
        <f t="array" aca="true" ref="P583">INDEX(KM_PCT,MATCH($A583,'Knowledge - Percentages'!$B:$B,0),'Data - Knowledge'!P$8)/100</f>
        <v>0.037000000000000005</v>
      </c>
      <c r="Q583" s="380">
        <f t="array" aca="true" ref="Q583">INDEX(KM_PCT,MATCH($A583,'Knowledge - Percentages'!$B:$B,0),'Data - Knowledge'!Q$8)/100</f>
        <v>0.079</v>
      </c>
      <c r="R583" s="380">
        <f t="array" aca="true" ref="R583">INDEX(KM_PCT,MATCH($A583,'Knowledge - Percentages'!$B:$B,0),'Data - Knowledge'!R$8)/100</f>
        <v>0.057999999999999996</v>
      </c>
      <c r="S583" s="380">
        <f t="array" aca="true" ref="S583">INDEX(KM_PCT,MATCH($A583,'Knowledge - Percentages'!$B:$B,0),'Data - Knowledge'!S$8)/100</f>
        <v>0.046</v>
      </c>
      <c r="T583" s="380">
        <f t="array" aca="true" ref="T583">INDEX(KM_PCT,MATCH($A583,'Knowledge - Percentages'!$B:$B,0),'Data - Knowledge'!T$8)/100</f>
        <v>0.031</v>
      </c>
      <c r="U583" s="380">
        <f t="array" aca="true" ref="U583">INDEX(KM_PCT,MATCH($A583,'Knowledge - Percentages'!$B:$B,0),'Data - Knowledge'!U$8)/100</f>
        <v>0.028999999999999998</v>
      </c>
      <c r="V583" s="380">
        <f t="array" aca="true" ref="V583">INDEX(KM_PCT,MATCH($A583,'Knowledge - Percentages'!$B:$B,0),'Data - Knowledge'!V$8)/100</f>
        <v>0.02</v>
      </c>
      <c r="W583" s="380">
        <f t="array" aca="true" ref="W583">INDEX(KM_PCT,MATCH($A583,'Knowledge - Percentages'!$B:$B,0),'Data - Knowledge'!W$8)/100</f>
        <v>0.037000000000000005</v>
      </c>
      <c r="X583" s="380">
        <f t="array" aca="true" ref="X583">INDEX(KM_PCT,MATCH($A583,'Knowledge - Percentages'!$B:$B,0),'Data - Knowledge'!X$8)/100</f>
        <v>0.096</v>
      </c>
      <c r="Y583" s="380">
        <f t="array" aca="true" ref="Y583">INDEX(KM_PCT,MATCH($A583,'Knowledge - Percentages'!$B:$B,0),'Data - Knowledge'!Y$8)/100</f>
        <v>0.126</v>
      </c>
      <c r="Z583" s="380">
        <f t="array" aca="true" ref="Z583">INDEX(KM_PCT,MATCH($A583,'Knowledge - Percentages'!$B:$B,0),'Data - Knowledge'!Z$8)/100</f>
        <v>0.122</v>
      </c>
      <c r="AA583" s="380">
        <f t="array" aca="true" ref="AA583">INDEX(KM_PCT,MATCH($A583,'Knowledge - Percentages'!$B:$B,0),'Data - Knowledge'!AA$8)/100</f>
        <v>0.1</v>
      </c>
      <c r="AB583" s="380">
        <f t="array" aca="true" ref="AB583">INDEX(KM_PCT,MATCH($A583,'Knowledge - Percentages'!$B:$B,0),'Data - Knowledge'!AB$8)/100</f>
        <v>0.043</v>
      </c>
      <c r="AC583" s="380">
        <f t="array" aca="true" ref="AC583">INDEX(KM_PCT,MATCH($A583,'Knowledge - Percentages'!$B:$B,0),'Data - Knowledge'!AC$8)/100</f>
        <v>0.073</v>
      </c>
      <c r="AD583" s="380">
        <f t="array" aca="true" ref="AD583">INDEX(KM_PCT,MATCH($A583,'Knowledge - Percentages'!$B:$B,0),'Data - Knowledge'!AD$8)/100</f>
        <v>0.113</v>
      </c>
      <c r="AE583" s="380">
        <f t="array" aca="true" ref="AE583">INDEX(KM_PCT,MATCH($A583,'Knowledge - Percentages'!$B:$B,0),'Data - Knowledge'!AE$8)/100</f>
        <v>0.025</v>
      </c>
      <c r="AF583" s="380">
        <f t="array" aca="true" ref="AF583">INDEX(KM_PCT,MATCH($A583,'Knowledge - Percentages'!$B:$B,0),'Data - Knowledge'!AF$8)/100</f>
        <v>0.025</v>
      </c>
      <c r="AG583" s="380">
        <f t="array" aca="true" ref="AG583">INDEX(KM_PCT,MATCH($A583,'Knowledge - Percentages'!$B:$B,0),'Data - Knowledge'!AG$8)/100</f>
        <v>0.023</v>
      </c>
      <c r="AH583" s="380">
        <f t="array" aca="true" ref="AH583">INDEX(KM_PCT,MATCH($A583,'Knowledge - Percentages'!$B:$B,0),'Data - Knowledge'!AH$8)/100</f>
        <v>0.027999999999999997</v>
      </c>
      <c r="AI583" s="380">
        <f t="array" aca="true" ref="AI583">INDEX(KM_PCT,MATCH($A583,'Knowledge - Percentages'!$B:$B,0),'Data - Knowledge'!AI$8)/100</f>
        <v>0.10099999999999999</v>
      </c>
      <c r="AJ583" s="380">
        <f t="array" aca="true" ref="AJ583">INDEX(KM_PCT,MATCH($A583,'Knowledge - Percentages'!$B:$B,0),'Data - Knowledge'!AJ$8)/100</f>
        <v>0.033</v>
      </c>
      <c r="AK583" s="380">
        <f t="array" aca="true" ref="AK583">INDEX(KM_PCT,MATCH($A583,'Knowledge - Percentages'!$B:$B,0),'Data - Knowledge'!AK$8)/100</f>
        <v>0.022000000000000002</v>
      </c>
      <c r="AL583" s="380">
        <f t="array" aca="true" ref="AL583">INDEX(KM_PCT,MATCH($A583,'Knowledge - Percentages'!$B:$B,0),'Data - Knowledge'!AL$8)/100</f>
        <v>0.059000000000000004</v>
      </c>
      <c r="AM583" s="380">
        <f t="array" aca="true" ref="AM583">INDEX(KM_PCT,MATCH($A583,'Knowledge - Percentages'!$B:$B,0),'Data - Knowledge'!AM$8)/100</f>
        <v>0.027999999999999997</v>
      </c>
      <c r="AN583" s="380">
        <f t="array" aca="true" ref="AN583">INDEX(KM_PCT,MATCH($A583,'Knowledge - Percentages'!$B:$B,0),'Data - Knowledge'!AN$8)/100</f>
        <v>0.017</v>
      </c>
      <c r="AO583" s="380">
        <f t="array" aca="true" ref="AO583">INDEX(KM_PCT,MATCH($A583,'Knowledge - Percentages'!$B:$B,0),'Data - Knowledge'!AO$8)/100</f>
        <v>0.027000000000000003</v>
      </c>
      <c r="AP583" s="380">
        <f t="array" aca="true" ref="AP583">INDEX(KM_PCT,MATCH($A583,'Knowledge - Percentages'!$B:$B,0),'Data - Knowledge'!AP$8)/100</f>
        <v>0.053</v>
      </c>
      <c r="AQ583" s="380">
        <f t="array" aca="true" ref="AQ583">INDEX(KM_PCT,MATCH($A583,'Knowledge - Percentages'!$B:$B,0),'Data - Knowledge'!AQ$8)/100</f>
        <v>0.036000000000000004</v>
      </c>
      <c r="AR583" s="380">
        <f t="array" aca="true" ref="AR583">INDEX(KM_PCT,MATCH($A583,'Knowledge - Percentages'!$B:$B,0),'Data - Knowledge'!AR$8)/100</f>
        <v>0.057</v>
      </c>
      <c r="AS583" s="380">
        <f t="array" aca="true" ref="AS583">INDEX(KM_PCT,MATCH($A583,'Knowledge - Percentages'!$B:$B,0),'Data - Knowledge'!AS$8)/100</f>
        <v>0.061</v>
      </c>
      <c r="AT583" s="380">
        <f t="array" aca="true" ref="AT583">INDEX(KM_PCT,MATCH($A583,'Knowledge - Percentages'!$B:$B,0),'Data - Knowledge'!AT$8)/100</f>
        <v>0.09</v>
      </c>
      <c r="AU583" s="380">
        <f t="array" aca="true" ref="AU583">INDEX(KM_PCT,MATCH($A583,'Knowledge - Percentages'!$B:$B,0),'Data - Knowledge'!AU$8)/100</f>
        <v>0.037000000000000005</v>
      </c>
      <c r="AV583" s="380">
        <f t="array" aca="true" ref="AV583">INDEX(KM_PCT,MATCH($A583,'Knowledge - Percentages'!$B:$B,0),'Data - Knowledge'!AV$8)/100</f>
        <v>0.025</v>
      </c>
      <c r="AW583" s="380">
        <f t="array" aca="true" ref="AW583">INDEX(KM_PCT,MATCH($A583,'Knowledge - Percentages'!$B:$B,0),'Data - Knowledge'!AW$8)/100</f>
        <v>0.027000000000000003</v>
      </c>
      <c r="AX583" s="380">
        <f t="array" aca="true" ref="AX583">INDEX(KM_PCT,MATCH($A583,'Knowledge - Percentages'!$B:$B,0),'Data - Knowledge'!AX$8)/100</f>
        <v>0.084</v>
      </c>
      <c r="AY583" s="380">
        <f t="array" aca="true" ref="AY583">INDEX(KM_PCT,MATCH($A583,'Knowledge - Percentages'!$B:$B,0),'Data - Knowledge'!AY$8)/100</f>
        <v>0.028999999999999998</v>
      </c>
      <c r="AZ583" s="380">
        <f t="array" aca="true" ref="AZ583">INDEX(KM_PCT,MATCH($A583,'Knowledge - Percentages'!$B:$B,0),'Data - Knowledge'!AZ$8)/100</f>
        <v>0.036000000000000004</v>
      </c>
      <c r="BA583" s="380">
        <f t="array" aca="true" ref="BA583">INDEX(KM_PCT,MATCH($A583,'Knowledge - Percentages'!$B:$B,0),'Data - Knowledge'!BA$8)/100</f>
        <v>0.027999999999999997</v>
      </c>
      <c r="BB583" s="380">
        <f t="array" aca="true" ref="BB583">INDEX(KM_PCT,MATCH($A583,'Knowledge - Percentages'!$B:$B,0),'Data - Knowledge'!BB$8)/100</f>
        <v>0.025</v>
      </c>
      <c r="BC583" s="380">
        <f t="array" aca="true" ref="BC583">INDEX(KM_PCT,MATCH($A583,'Knowledge - Percentages'!$B:$B,0),'Data - Knowledge'!BC$8)/100</f>
        <v>0.025</v>
      </c>
      <c r="BD583" s="380">
        <f t="array" aca="true" ref="BD583">INDEX(KM_PCT,MATCH($A583,'Knowledge - Percentages'!$B:$B,0),'Data - Knowledge'!BD$8)/100</f>
        <v>0.032</v>
      </c>
      <c r="BE583" s="380">
        <f t="array" aca="true" ref="BE583">INDEX(KM_PCT,MATCH($A583,'Knowledge - Percentages'!$B:$B,0),'Data - Knowledge'!BE$8)/100</f>
        <v>0.023</v>
      </c>
      <c r="BF583" s="380">
        <f t="array" aca="true" ref="BF583">INDEX(KM_PCT,MATCH($A583,'Knowledge - Percentages'!$B:$B,0),'Data - Knowledge'!BF$8)/100</f>
        <v>0.027999999999999997</v>
      </c>
      <c r="BG583" s="380">
        <f t="array" aca="true" ref="BG583">INDEX(KM_PCT,MATCH($A583,'Knowledge - Percentages'!$B:$B,0),'Data - Knowledge'!BG$8)/100</f>
        <v>0.051</v>
      </c>
      <c r="BH583" s="380">
        <f t="array" aca="true" ref="BH583">INDEX(KM_PCT,MATCH($A583,'Knowledge - Percentages'!$B:$B,0),'Data - Knowledge'!BH$8)/100</f>
        <v>0.047</v>
      </c>
      <c r="BI583" s="380">
        <f t="array" aca="true" ref="BI583">INDEX(KM_PCT,MATCH($A583,'Knowledge - Percentages'!$B:$B,0),'Data - Knowledge'!BI$8)/100</f>
        <v>0.040999999999999995</v>
      </c>
      <c r="BJ583" s="380">
        <f t="array" aca="true" ref="BJ583">INDEX(KM_PCT,MATCH($A583,'Knowledge - Percentages'!$B:$B,0),'Data - Knowledge'!BJ$8)/100</f>
        <v>0.033</v>
      </c>
      <c r="BK583" s="380">
        <f t="array" aca="true" ref="BK583">INDEX(KM_PCT,MATCH($A583,'Knowledge - Percentages'!$B:$B,0),'Data - Knowledge'!BK$8)/100</f>
        <v>0.073</v>
      </c>
      <c r="BL583" s="380">
        <f t="array" aca="true" ref="BL583">INDEX(KM_PCT,MATCH($A583,'Knowledge - Percentages'!$B:$B,0),'Data - Knowledge'!BL$8)/100</f>
        <v>0.067</v>
      </c>
      <c r="BM583" s="380">
        <f t="array" aca="true" ref="BM583">INDEX(KM_PCT,MATCH($A583,'Knowledge - Percentages'!$B:$B,0),'Data - Knowledge'!BM$8)/100</f>
        <v>0.075</v>
      </c>
      <c r="BN583" s="380">
        <f t="array" aca="true" ref="BN583">INDEX(KM_PCT,MATCH($A583,'Knowledge - Percentages'!$B:$B,0),'Data - Knowledge'!BN$8)/100</f>
        <v>0.033</v>
      </c>
      <c r="BO583" s="380">
        <f t="array" aca="true" ref="BO583">INDEX(KM_PCT,MATCH($A583,'Knowledge - Percentages'!$B:$B,0),'Data - Knowledge'!BO$8)/100</f>
        <v>0.045</v>
      </c>
      <c r="BP583" s="380">
        <f t="array" aca="true" ref="BP583">INDEX(KM_PCT,MATCH($A583,'Knowledge - Percentages'!$B:$B,0),'Data - Knowledge'!BP$8)/100</f>
        <v>0.031</v>
      </c>
      <c r="BQ583" s="380">
        <f t="array" aca="true" ref="BQ583">INDEX(KM_PCT,MATCH($A583,'Knowledge - Percentages'!$B:$B,0),'Data - Knowledge'!BQ$8)/100</f>
        <v>0.038</v>
      </c>
    </row>
    <row r="584" spans="1:69">
      <c r="A584" t="s">
        <v>1689</v>
      </c>
      <c r="B584" t="s">
        <v>180</v>
      </c>
      <c r="C584" t="s">
        <v>1690</v>
      </c>
      <c r="D584" t="s">
        <v>1691</v>
      </c>
      <c r="E584" s="373">
        <f>SUMPRODUCT($K$2:$BQ$2,$K584:$BQ584)/$J$2</f>
        <v>0.136969696969697</v>
      </c>
      <c r="F584" s="379">
        <f>SUMPRODUCT($K$2:$BQ$2,$K584:$BQ584)</f>
        <v>36.160000000000004</v>
      </c>
      <c r="G584" s="373">
        <f>SUMPRODUCT($K$3:$BQ$3,$K584:$BQ584)/$J$3</f>
        <v>0.14251088295687883</v>
      </c>
      <c r="H584" s="379">
        <f>SUMPRODUCT($K$3:$BQ$3,$K584:$BQ584)</f>
        <v>1388.0559999999998</v>
      </c>
      <c r="I584" s="373">
        <f>CORREL($K$4:$BQ$4,$K584:$BQ584)</f>
        <v>0.21227124799620092</v>
      </c>
      <c r="J584" s="379">
        <f>$E584/$G584*100</f>
        <v>96.111745382380022</v>
      </c>
      <c r="K584" s="380">
        <f t="array" aca="true" ref="K584">INDEX(KM_PCT,MATCH($A584,'Knowledge - Percentages'!$B:$B,0),'Data - Knowledge'!K$8)/100</f>
        <v>0.11900000000000001</v>
      </c>
      <c r="L584" s="380">
        <f t="array" aca="true" ref="L584">INDEX(KM_PCT,MATCH($A584,'Knowledge - Percentages'!$B:$B,0),'Data - Knowledge'!L$8)/100</f>
        <v>0.096999999999999989</v>
      </c>
      <c r="M584" s="380">
        <f t="array" aca="true" ref="M584">INDEX(KM_PCT,MATCH($A584,'Knowledge - Percentages'!$B:$B,0),'Data - Knowledge'!M$8)/100</f>
        <v>0.129</v>
      </c>
      <c r="N584" s="380">
        <f t="array" aca="true" ref="N584">INDEX(KM_PCT,MATCH($A584,'Knowledge - Percentages'!$B:$B,0),'Data - Knowledge'!N$8)/100</f>
        <v>0.14800000000000002</v>
      </c>
      <c r="O584" s="380">
        <f t="array" aca="true" ref="O584">INDEX(KM_PCT,MATCH($A584,'Knowledge - Percentages'!$B:$B,0),'Data - Knowledge'!O$8)/100</f>
        <v>0.154</v>
      </c>
      <c r="P584" s="380">
        <f t="array" aca="true" ref="P584">INDEX(KM_PCT,MATCH($A584,'Knowledge - Percentages'!$B:$B,0),'Data - Knowledge'!P$8)/100</f>
        <v>0.133</v>
      </c>
      <c r="Q584" s="380">
        <f t="array" aca="true" ref="Q584">INDEX(KM_PCT,MATCH($A584,'Knowledge - Percentages'!$B:$B,0),'Data - Knowledge'!Q$8)/100</f>
        <v>0.11800000000000001</v>
      </c>
      <c r="R584" s="380">
        <f t="array" aca="true" ref="R584">INDEX(KM_PCT,MATCH($A584,'Knowledge - Percentages'!$B:$B,0),'Data - Knowledge'!R$8)/100</f>
        <v>0.11699999999999999</v>
      </c>
      <c r="S584" s="380">
        <f t="array" aca="true" ref="S584">INDEX(KM_PCT,MATCH($A584,'Knowledge - Percentages'!$B:$B,0),'Data - Knowledge'!S$8)/100</f>
        <v>0.13</v>
      </c>
      <c r="T584" s="380">
        <f t="array" aca="true" ref="T584">INDEX(KM_PCT,MATCH($A584,'Knowledge - Percentages'!$B:$B,0),'Data - Knowledge'!T$8)/100</f>
        <v>0.149</v>
      </c>
      <c r="U584" s="380">
        <f t="array" aca="true" ref="U584">INDEX(KM_PCT,MATCH($A584,'Knowledge - Percentages'!$B:$B,0),'Data - Knowledge'!U$8)/100</f>
        <v>0.138</v>
      </c>
      <c r="V584" s="380">
        <f t="array" aca="true" ref="V584">INDEX(KM_PCT,MATCH($A584,'Knowledge - Percentages'!$B:$B,0),'Data - Knowledge'!V$8)/100</f>
        <v>0.162</v>
      </c>
      <c r="W584" s="380">
        <f t="array" aca="true" ref="W584">INDEX(KM_PCT,MATCH($A584,'Knowledge - Percentages'!$B:$B,0),'Data - Knowledge'!W$8)/100</f>
        <v>0.141</v>
      </c>
      <c r="X584" s="380">
        <f t="array" aca="true" ref="X584">INDEX(KM_PCT,MATCH($A584,'Knowledge - Percentages'!$B:$B,0),'Data - Knowledge'!X$8)/100</f>
        <v>0.106</v>
      </c>
      <c r="Y584" s="380">
        <f t="array" aca="true" ref="Y584">INDEX(KM_PCT,MATCH($A584,'Knowledge - Percentages'!$B:$B,0),'Data - Knowledge'!Y$8)/100</f>
        <v>0.085</v>
      </c>
      <c r="Z584" s="380">
        <f t="array" aca="true" ref="Z584">INDEX(KM_PCT,MATCH($A584,'Knowledge - Percentages'!$B:$B,0),'Data - Knowledge'!Z$8)/100</f>
        <v>0.095</v>
      </c>
      <c r="AA584" s="380">
        <f t="array" aca="true" ref="AA584">INDEX(KM_PCT,MATCH($A584,'Knowledge - Percentages'!$B:$B,0),'Data - Knowledge'!AA$8)/100</f>
        <v>0.10300000000000001</v>
      </c>
      <c r="AB584" s="380">
        <f t="array" aca="true" ref="AB584">INDEX(KM_PCT,MATCH($A584,'Knowledge - Percentages'!$B:$B,0),'Data - Knowledge'!AB$8)/100</f>
        <v>0.129</v>
      </c>
      <c r="AC584" s="380">
        <f t="array" aca="true" ref="AC584">INDEX(KM_PCT,MATCH($A584,'Knowledge - Percentages'!$B:$B,0),'Data - Knowledge'!AC$8)/100</f>
        <v>0.11699999999999999</v>
      </c>
      <c r="AD584" s="380">
        <f t="array" aca="true" ref="AD584">INDEX(KM_PCT,MATCH($A584,'Knowledge - Percentages'!$B:$B,0),'Data - Knowledge'!AD$8)/100</f>
        <v>0.08900000000000001</v>
      </c>
      <c r="AE584" s="380">
        <f t="array" aca="true" ref="AE584">INDEX(KM_PCT,MATCH($A584,'Knowledge - Percentages'!$B:$B,0),'Data - Knowledge'!AE$8)/100</f>
        <v>0.183</v>
      </c>
      <c r="AF584" s="380">
        <f t="array" aca="true" ref="AF584">INDEX(KM_PCT,MATCH($A584,'Knowledge - Percentages'!$B:$B,0),'Data - Knowledge'!AF$8)/100</f>
        <v>0.156</v>
      </c>
      <c r="AG584" s="380">
        <f t="array" aca="true" ref="AG584">INDEX(KM_PCT,MATCH($A584,'Knowledge - Percentages'!$B:$B,0),'Data - Knowledge'!AG$8)/100</f>
        <v>0.154</v>
      </c>
      <c r="AH584" s="380">
        <f t="array" aca="true" ref="AH584">INDEX(KM_PCT,MATCH($A584,'Knowledge - Percentages'!$B:$B,0),'Data - Knowledge'!AH$8)/100</f>
        <v>0.141</v>
      </c>
      <c r="AI584" s="380">
        <f t="array" aca="true" ref="AI584">INDEX(KM_PCT,MATCH($A584,'Knowledge - Percentages'!$B:$B,0),'Data - Knowledge'!AI$8)/100</f>
        <v>0.086</v>
      </c>
      <c r="AJ584" s="380">
        <f t="array" aca="true" ref="AJ584">INDEX(KM_PCT,MATCH($A584,'Knowledge - Percentages'!$B:$B,0),'Data - Knowledge'!AJ$8)/100</f>
        <v>0.14</v>
      </c>
      <c r="AK584" s="380">
        <f t="array" aca="true" ref="AK584">INDEX(KM_PCT,MATCH($A584,'Knowledge - Percentages'!$B:$B,0),'Data - Knowledge'!AK$8)/100</f>
        <v>0.14</v>
      </c>
      <c r="AL584" s="380">
        <f t="array" aca="true" ref="AL584">INDEX(KM_PCT,MATCH($A584,'Knowledge - Percentages'!$B:$B,0),'Data - Knowledge'!AL$8)/100</f>
        <v>0.107</v>
      </c>
      <c r="AM584" s="380">
        <f t="array" aca="true" ref="AM584">INDEX(KM_PCT,MATCH($A584,'Knowledge - Percentages'!$B:$B,0),'Data - Knowledge'!AM$8)/100</f>
        <v>0.133</v>
      </c>
      <c r="AN584" s="380">
        <f t="array" aca="true" ref="AN584">INDEX(KM_PCT,MATCH($A584,'Knowledge - Percentages'!$B:$B,0),'Data - Knowledge'!AN$8)/100</f>
        <v>0.156</v>
      </c>
      <c r="AO584" s="380">
        <f t="array" aca="true" ref="AO584">INDEX(KM_PCT,MATCH($A584,'Knowledge - Percentages'!$B:$B,0),'Data - Knowledge'!AO$8)/100</f>
        <v>0.14400000000000002</v>
      </c>
      <c r="AP584" s="380">
        <f t="array" aca="true" ref="AP584">INDEX(KM_PCT,MATCH($A584,'Knowledge - Percentages'!$B:$B,0),'Data - Knowledge'!AP$8)/100</f>
        <v>0.127</v>
      </c>
      <c r="AQ584" s="380">
        <f t="array" aca="true" ref="AQ584">INDEX(KM_PCT,MATCH($A584,'Knowledge - Percentages'!$B:$B,0),'Data - Knowledge'!AQ$8)/100</f>
        <v>0.131</v>
      </c>
      <c r="AR584" s="380">
        <f t="array" aca="true" ref="AR584">INDEX(KM_PCT,MATCH($A584,'Knowledge - Percentages'!$B:$B,0),'Data - Knowledge'!AR$8)/100</f>
        <v>0.127</v>
      </c>
      <c r="AS584" s="380">
        <f t="array" aca="true" ref="AS584">INDEX(KM_PCT,MATCH($A584,'Knowledge - Percentages'!$B:$B,0),'Data - Knowledge'!AS$8)/100</f>
        <v>0.142</v>
      </c>
      <c r="AT584" s="380">
        <f t="array" aca="true" ref="AT584">INDEX(KM_PCT,MATCH($A584,'Knowledge - Percentages'!$B:$B,0),'Data - Knowledge'!AT$8)/100</f>
        <v>0.099</v>
      </c>
      <c r="AU584" s="380">
        <f t="array" aca="true" ref="AU584">INDEX(KM_PCT,MATCH($A584,'Knowledge - Percentages'!$B:$B,0),'Data - Knowledge'!AU$8)/100</f>
        <v>0.134</v>
      </c>
      <c r="AV584" s="380">
        <f t="array" aca="true" ref="AV584">INDEX(KM_PCT,MATCH($A584,'Knowledge - Percentages'!$B:$B,0),'Data - Knowledge'!AV$8)/100</f>
        <v>0.14300000000000002</v>
      </c>
      <c r="AW584" s="380">
        <f t="array" aca="true" ref="AW584">INDEX(KM_PCT,MATCH($A584,'Knowledge - Percentages'!$B:$B,0),'Data - Knowledge'!AW$8)/100</f>
        <v>0.139</v>
      </c>
      <c r="AX584" s="380">
        <f t="array" aca="true" ref="AX584">INDEX(KM_PCT,MATCH($A584,'Knowledge - Percentages'!$B:$B,0),'Data - Knowledge'!AX$8)/100</f>
        <v>0.084</v>
      </c>
      <c r="AY584" s="380">
        <f t="array" aca="true" ref="AY584">INDEX(KM_PCT,MATCH($A584,'Knowledge - Percentages'!$B:$B,0),'Data - Knowledge'!AY$8)/100</f>
        <v>0.141</v>
      </c>
      <c r="AZ584" s="380">
        <f t="array" aca="true" ref="AZ584">INDEX(KM_PCT,MATCH($A584,'Knowledge - Percentages'!$B:$B,0),'Data - Knowledge'!AZ$8)/100</f>
        <v>0.125</v>
      </c>
      <c r="BA584" s="380">
        <f t="array" aca="true" ref="BA584">INDEX(KM_PCT,MATCH($A584,'Knowledge - Percentages'!$B:$B,0),'Data - Knowledge'!BA$8)/100</f>
        <v>0.128</v>
      </c>
      <c r="BB584" s="380">
        <f t="array" aca="true" ref="BB584">INDEX(KM_PCT,MATCH($A584,'Knowledge - Percentages'!$B:$B,0),'Data - Knowledge'!BB$8)/100</f>
        <v>0.145</v>
      </c>
      <c r="BC584" s="380">
        <f t="array" aca="true" ref="BC584">INDEX(KM_PCT,MATCH($A584,'Knowledge - Percentages'!$B:$B,0),'Data - Knowledge'!BC$8)/100</f>
        <v>0.162</v>
      </c>
      <c r="BD584" s="380">
        <f t="array" aca="true" ref="BD584">INDEX(KM_PCT,MATCH($A584,'Knowledge - Percentages'!$B:$B,0),'Data - Knowledge'!BD$8)/100</f>
        <v>0.149</v>
      </c>
      <c r="BE584" s="380">
        <f t="array" aca="true" ref="BE584">INDEX(KM_PCT,MATCH($A584,'Knowledge - Percentages'!$B:$B,0),'Data - Knowledge'!BE$8)/100</f>
        <v>0.145</v>
      </c>
      <c r="BF584" s="380">
        <f t="array" aca="true" ref="BF584">INDEX(KM_PCT,MATCH($A584,'Knowledge - Percentages'!$B:$B,0),'Data - Knowledge'!BF$8)/100</f>
        <v>0.14400000000000002</v>
      </c>
      <c r="BG584" s="380">
        <f t="array" aca="true" ref="BG584">INDEX(KM_PCT,MATCH($A584,'Knowledge - Percentages'!$B:$B,0),'Data - Knowledge'!BG$8)/100</f>
        <v>0.128</v>
      </c>
      <c r="BH584" s="380">
        <f t="array" aca="true" ref="BH584">INDEX(KM_PCT,MATCH($A584,'Knowledge - Percentages'!$B:$B,0),'Data - Knowledge'!BH$8)/100</f>
        <v>0.124</v>
      </c>
      <c r="BI584" s="380">
        <f t="array" aca="true" ref="BI584">INDEX(KM_PCT,MATCH($A584,'Knowledge - Percentages'!$B:$B,0),'Data - Knowledge'!BI$8)/100</f>
        <v>0.126</v>
      </c>
      <c r="BJ584" s="380">
        <f t="array" aca="true" ref="BJ584">INDEX(KM_PCT,MATCH($A584,'Knowledge - Percentages'!$B:$B,0),'Data - Knowledge'!BJ$8)/100</f>
        <v>0.128</v>
      </c>
      <c r="BK584" s="380">
        <f t="array" aca="true" ref="BK584">INDEX(KM_PCT,MATCH($A584,'Knowledge - Percentages'!$B:$B,0),'Data - Knowledge'!BK$8)/100</f>
        <v>0.087</v>
      </c>
      <c r="BL584" s="380">
        <f t="array" aca="true" ref="BL584">INDEX(KM_PCT,MATCH($A584,'Knowledge - Percentages'!$B:$B,0),'Data - Knowledge'!BL$8)/100</f>
        <v>0.085</v>
      </c>
      <c r="BM584" s="380">
        <f t="array" aca="true" ref="BM584">INDEX(KM_PCT,MATCH($A584,'Knowledge - Percentages'!$B:$B,0),'Data - Knowledge'!BM$8)/100</f>
        <v>0.077</v>
      </c>
      <c r="BN584" s="380">
        <f t="array" aca="true" ref="BN584">INDEX(KM_PCT,MATCH($A584,'Knowledge - Percentages'!$B:$B,0),'Data - Knowledge'!BN$8)/100</f>
        <v>0.124</v>
      </c>
      <c r="BO584" s="380">
        <f t="array" aca="true" ref="BO584">INDEX(KM_PCT,MATCH($A584,'Knowledge - Percentages'!$B:$B,0),'Data - Knowledge'!BO$8)/100</f>
        <v>0.124</v>
      </c>
      <c r="BP584" s="380">
        <f t="array" aca="true" ref="BP584">INDEX(KM_PCT,MATCH($A584,'Knowledge - Percentages'!$B:$B,0),'Data - Knowledge'!BP$8)/100</f>
        <v>0.134</v>
      </c>
      <c r="BQ584" s="380">
        <f t="array" aca="true" ref="BQ584">INDEX(KM_PCT,MATCH($A584,'Knowledge - Percentages'!$B:$B,0),'Data - Knowledge'!BQ$8)/100</f>
        <v>0.126</v>
      </c>
    </row>
    <row r="585" spans="1:69">
      <c r="A585" t="s">
        <v>1692</v>
      </c>
      <c r="B585" t="s">
        <v>180</v>
      </c>
      <c r="C585" t="s">
        <v>1690</v>
      </c>
      <c r="D585" t="s">
        <v>1693</v>
      </c>
      <c r="E585" s="373">
        <f>SUMPRODUCT($K$2:$BQ$2,$K585:$BQ585)/$J$2</f>
        <v>0.11390909090909092</v>
      </c>
      <c r="F585" s="379">
        <f>SUMPRODUCT($K$2:$BQ$2,$K585:$BQ585)</f>
        <v>30.072000000000003</v>
      </c>
      <c r="G585" s="373">
        <f>SUMPRODUCT($K$3:$BQ$3,$K585:$BQ585)/$J$3</f>
        <v>0.12784835728952776</v>
      </c>
      <c r="H585" s="379">
        <f>SUMPRODUCT($K$3:$BQ$3,$K585:$BQ585)</f>
        <v>1245.2430000000004</v>
      </c>
      <c r="I585" s="373">
        <f>CORREL($K$4:$BQ$4,$K585:$BQ585)</f>
        <v>-0.19776172788598378</v>
      </c>
      <c r="J585" s="379">
        <f>$E585/$G585*100</f>
        <v>89.097031298673841</v>
      </c>
      <c r="K585" s="380">
        <f t="array" aca="true" ref="K585">INDEX(KM_PCT,MATCH($A585,'Knowledge - Percentages'!$B:$B,0),'Data - Knowledge'!K$8)/100</f>
        <v>0.182</v>
      </c>
      <c r="L585" s="380">
        <f t="array" aca="true" ref="L585">INDEX(KM_PCT,MATCH($A585,'Knowledge - Percentages'!$B:$B,0),'Data - Knowledge'!L$8)/100</f>
        <v>0.14</v>
      </c>
      <c r="M585" s="380">
        <f t="array" aca="true" ref="M585">INDEX(KM_PCT,MATCH($A585,'Knowledge - Percentages'!$B:$B,0),'Data - Knowledge'!M$8)/100</f>
        <v>0.17800000000000002</v>
      </c>
      <c r="N585" s="380">
        <f t="array" aca="true" ref="N585">INDEX(KM_PCT,MATCH($A585,'Knowledge - Percentages'!$B:$B,0),'Data - Knowledge'!N$8)/100</f>
        <v>0.15</v>
      </c>
      <c r="O585" s="380">
        <f t="array" aca="true" ref="O585">INDEX(KM_PCT,MATCH($A585,'Knowledge - Percentages'!$B:$B,0),'Data - Knowledge'!O$8)/100</f>
        <v>0.131</v>
      </c>
      <c r="P585" s="380">
        <f t="array" aca="true" ref="P585">INDEX(KM_PCT,MATCH($A585,'Knowledge - Percentages'!$B:$B,0),'Data - Knowledge'!P$8)/100</f>
        <v>0.147</v>
      </c>
      <c r="Q585" s="380">
        <f t="array" aca="true" ref="Q585">INDEX(KM_PCT,MATCH($A585,'Knowledge - Percentages'!$B:$B,0),'Data - Knowledge'!Q$8)/100</f>
        <v>0.141</v>
      </c>
      <c r="R585" s="380">
        <f t="array" aca="true" ref="R585">INDEX(KM_PCT,MATCH($A585,'Knowledge - Percentages'!$B:$B,0),'Data - Knowledge'!R$8)/100</f>
        <v>0.154</v>
      </c>
      <c r="S585" s="380">
        <f t="array" aca="true" ref="S585">INDEX(KM_PCT,MATCH($A585,'Knowledge - Percentages'!$B:$B,0),'Data - Knowledge'!S$8)/100</f>
        <v>0.168</v>
      </c>
      <c r="T585" s="380">
        <f t="array" aca="true" ref="T585">INDEX(KM_PCT,MATCH($A585,'Knowledge - Percentages'!$B:$B,0),'Data - Knowledge'!T$8)/100</f>
        <v>0.132</v>
      </c>
      <c r="U585" s="380">
        <f t="array" aca="true" ref="U585">INDEX(KM_PCT,MATCH($A585,'Knowledge - Percentages'!$B:$B,0),'Data - Knowledge'!U$8)/100</f>
        <v>0.14300000000000002</v>
      </c>
      <c r="V585" s="380">
        <f t="array" aca="true" ref="V585">INDEX(KM_PCT,MATCH($A585,'Knowledge - Percentages'!$B:$B,0),'Data - Knowledge'!V$8)/100</f>
        <v>0.125</v>
      </c>
      <c r="W585" s="380">
        <f t="array" aca="true" ref="W585">INDEX(KM_PCT,MATCH($A585,'Knowledge - Percentages'!$B:$B,0),'Data - Knowledge'!W$8)/100</f>
        <v>0.133</v>
      </c>
      <c r="X585" s="380">
        <f t="array" aca="true" ref="X585">INDEX(KM_PCT,MATCH($A585,'Knowledge - Percentages'!$B:$B,0),'Data - Knowledge'!X$8)/100</f>
        <v>0.134</v>
      </c>
      <c r="Y585" s="380">
        <f t="array" aca="true" ref="Y585">INDEX(KM_PCT,MATCH($A585,'Knowledge - Percentages'!$B:$B,0),'Data - Knowledge'!Y$8)/100</f>
        <v>0.096999999999999989</v>
      </c>
      <c r="Z585" s="380">
        <f t="array" aca="true" ref="Z585">INDEX(KM_PCT,MATCH($A585,'Knowledge - Percentages'!$B:$B,0),'Data - Knowledge'!Z$8)/100</f>
        <v>0.105</v>
      </c>
      <c r="AA585" s="380">
        <f t="array" aca="true" ref="AA585">INDEX(KM_PCT,MATCH($A585,'Knowledge - Percentages'!$B:$B,0),'Data - Knowledge'!AA$8)/100</f>
        <v>0.088000000000000009</v>
      </c>
      <c r="AB585" s="380">
        <f t="array" aca="true" ref="AB585">INDEX(KM_PCT,MATCH($A585,'Knowledge - Percentages'!$B:$B,0),'Data - Knowledge'!AB$8)/100</f>
        <v>0.139</v>
      </c>
      <c r="AC585" s="380">
        <f t="array" aca="true" ref="AC585">INDEX(KM_PCT,MATCH($A585,'Knowledge - Percentages'!$B:$B,0),'Data - Knowledge'!AC$8)/100</f>
        <v>0.11800000000000001</v>
      </c>
      <c r="AD585" s="380">
        <f t="array" aca="true" ref="AD585">INDEX(KM_PCT,MATCH($A585,'Knowledge - Percentages'!$B:$B,0),'Data - Knowledge'!AD$8)/100</f>
        <v>0.107</v>
      </c>
      <c r="AE585" s="380">
        <f t="array" aca="true" ref="AE585">INDEX(KM_PCT,MATCH($A585,'Knowledge - Percentages'!$B:$B,0),'Data - Knowledge'!AE$8)/100</f>
        <v>0.086</v>
      </c>
      <c r="AF585" s="380">
        <f t="array" aca="true" ref="AF585">INDEX(KM_PCT,MATCH($A585,'Knowledge - Percentages'!$B:$B,0),'Data - Knowledge'!AF$8)/100</f>
        <v>0.124</v>
      </c>
      <c r="AG585" s="380">
        <f t="array" aca="true" ref="AG585">INDEX(KM_PCT,MATCH($A585,'Knowledge - Percentages'!$B:$B,0),'Data - Knowledge'!AG$8)/100</f>
        <v>0.11900000000000001</v>
      </c>
      <c r="AH585" s="380">
        <f t="array" aca="true" ref="AH585">INDEX(KM_PCT,MATCH($A585,'Knowledge - Percentages'!$B:$B,0),'Data - Knowledge'!AH$8)/100</f>
        <v>0.128</v>
      </c>
      <c r="AI585" s="380">
        <f t="array" aca="true" ref="AI585">INDEX(KM_PCT,MATCH($A585,'Knowledge - Percentages'!$B:$B,0),'Data - Knowledge'!AI$8)/100</f>
        <v>0.13</v>
      </c>
      <c r="AJ585" s="380">
        <f t="array" aca="true" ref="AJ585">INDEX(KM_PCT,MATCH($A585,'Knowledge - Percentages'!$B:$B,0),'Data - Knowledge'!AJ$8)/100</f>
        <v>0.128</v>
      </c>
      <c r="AK585" s="380">
        <f t="array" aca="true" ref="AK585">INDEX(KM_PCT,MATCH($A585,'Knowledge - Percentages'!$B:$B,0),'Data - Knowledge'!AK$8)/100</f>
        <v>0.12300000000000001</v>
      </c>
      <c r="AL585" s="380">
        <f t="array" aca="true" ref="AL585">INDEX(KM_PCT,MATCH($A585,'Knowledge - Percentages'!$B:$B,0),'Data - Knowledge'!AL$8)/100</f>
        <v>0.127</v>
      </c>
      <c r="AM585" s="380">
        <f t="array" aca="true" ref="AM585">INDEX(KM_PCT,MATCH($A585,'Knowledge - Percentages'!$B:$B,0),'Data - Knowledge'!AM$8)/100</f>
        <v>0.13</v>
      </c>
      <c r="AN585" s="380">
        <f t="array" aca="true" ref="AN585">INDEX(KM_PCT,MATCH($A585,'Knowledge - Percentages'!$B:$B,0),'Data - Knowledge'!AN$8)/100</f>
        <v>0.11900000000000001</v>
      </c>
      <c r="AO585" s="380">
        <f t="array" aca="true" ref="AO585">INDEX(KM_PCT,MATCH($A585,'Knowledge - Percentages'!$B:$B,0),'Data - Knowledge'!AO$8)/100</f>
        <v>0.135</v>
      </c>
      <c r="AP585" s="380">
        <f t="array" aca="true" ref="AP585">INDEX(KM_PCT,MATCH($A585,'Knowledge - Percentages'!$B:$B,0),'Data - Knowledge'!AP$8)/100</f>
        <v>0.11699999999999999</v>
      </c>
      <c r="AQ585" s="380">
        <f t="array" aca="true" ref="AQ585">INDEX(KM_PCT,MATCH($A585,'Knowledge - Percentages'!$B:$B,0),'Data - Knowledge'!AQ$8)/100</f>
        <v>0.12300000000000001</v>
      </c>
      <c r="AR585" s="380">
        <f t="array" aca="true" ref="AR585">INDEX(KM_PCT,MATCH($A585,'Knowledge - Percentages'!$B:$B,0),'Data - Knowledge'!AR$8)/100</f>
        <v>0.094</v>
      </c>
      <c r="AS585" s="380">
        <f t="array" aca="true" ref="AS585">INDEX(KM_PCT,MATCH($A585,'Knowledge - Percentages'!$B:$B,0),'Data - Knowledge'!AS$8)/100</f>
        <v>0.11199999999999999</v>
      </c>
      <c r="AT585" s="380">
        <f t="array" aca="true" ref="AT585">INDEX(KM_PCT,MATCH($A585,'Knowledge - Percentages'!$B:$B,0),'Data - Knowledge'!AT$8)/100</f>
        <v>0.096999999999999989</v>
      </c>
      <c r="AU585" s="380">
        <f t="array" aca="true" ref="AU585">INDEX(KM_PCT,MATCH($A585,'Knowledge - Percentages'!$B:$B,0),'Data - Knowledge'!AU$8)/100</f>
        <v>0.12300000000000001</v>
      </c>
      <c r="AV585" s="380">
        <f t="array" aca="true" ref="AV585">INDEX(KM_PCT,MATCH($A585,'Knowledge - Percentages'!$B:$B,0),'Data - Knowledge'!AV$8)/100</f>
        <v>0.11699999999999999</v>
      </c>
      <c r="AW585" s="380">
        <f t="array" aca="true" ref="AW585">INDEX(KM_PCT,MATCH($A585,'Knowledge - Percentages'!$B:$B,0),'Data - Knowledge'!AW$8)/100</f>
        <v>0.11900000000000001</v>
      </c>
      <c r="AX585" s="380">
        <f t="array" aca="true" ref="AX585">INDEX(KM_PCT,MATCH($A585,'Knowledge - Percentages'!$B:$B,0),'Data - Knowledge'!AX$8)/100</f>
        <v>0.11800000000000001</v>
      </c>
      <c r="AY585" s="380">
        <f t="array" aca="true" ref="AY585">INDEX(KM_PCT,MATCH($A585,'Knowledge - Percentages'!$B:$B,0),'Data - Knowledge'!AY$8)/100</f>
        <v>0.114</v>
      </c>
      <c r="AZ585" s="380">
        <f t="array" aca="true" ref="AZ585">INDEX(KM_PCT,MATCH($A585,'Knowledge - Percentages'!$B:$B,0),'Data - Knowledge'!AZ$8)/100</f>
        <v>0.115</v>
      </c>
      <c r="BA585" s="380">
        <f t="array" aca="true" ref="BA585">INDEX(KM_PCT,MATCH($A585,'Knowledge - Percentages'!$B:$B,0),'Data - Knowledge'!BA$8)/100</f>
        <v>0.11599999999999999</v>
      </c>
      <c r="BB585" s="380">
        <f t="array" aca="true" ref="BB585">INDEX(KM_PCT,MATCH($A585,'Knowledge - Percentages'!$B:$B,0),'Data - Knowledge'!BB$8)/100</f>
        <v>0.113</v>
      </c>
      <c r="BC585" s="380">
        <f t="array" aca="true" ref="BC585">INDEX(KM_PCT,MATCH($A585,'Knowledge - Percentages'!$B:$B,0),'Data - Knowledge'!BC$8)/100</f>
        <v>0.11</v>
      </c>
      <c r="BD585" s="380">
        <f t="array" aca="true" ref="BD585">INDEX(KM_PCT,MATCH($A585,'Knowledge - Percentages'!$B:$B,0),'Data - Knowledge'!BD$8)/100</f>
        <v>0.115</v>
      </c>
      <c r="BE585" s="380">
        <f t="array" aca="true" ref="BE585">INDEX(KM_PCT,MATCH($A585,'Knowledge - Percentages'!$B:$B,0),'Data - Knowledge'!BE$8)/100</f>
        <v>0.111</v>
      </c>
      <c r="BF585" s="380">
        <f t="array" aca="true" ref="BF585">INDEX(KM_PCT,MATCH($A585,'Knowledge - Percentages'!$B:$B,0),'Data - Knowledge'!BF$8)/100</f>
        <v>0.11</v>
      </c>
      <c r="BG585" s="380">
        <f t="array" aca="true" ref="BG585">INDEX(KM_PCT,MATCH($A585,'Knowledge - Percentages'!$B:$B,0),'Data - Knowledge'!BG$8)/100</f>
        <v>0.10800000000000001</v>
      </c>
      <c r="BH585" s="380">
        <f t="array" aca="true" ref="BH585">INDEX(KM_PCT,MATCH($A585,'Knowledge - Percentages'!$B:$B,0),'Data - Knowledge'!BH$8)/100</f>
        <v>0.11</v>
      </c>
      <c r="BI585" s="380">
        <f t="array" aca="true" ref="BI585">INDEX(KM_PCT,MATCH($A585,'Knowledge - Percentages'!$B:$B,0),'Data - Knowledge'!BI$8)/100</f>
        <v>0.111</v>
      </c>
      <c r="BJ585" s="380">
        <f t="array" aca="true" ref="BJ585">INDEX(KM_PCT,MATCH($A585,'Knowledge - Percentages'!$B:$B,0),'Data - Knowledge'!BJ$8)/100</f>
        <v>0.11</v>
      </c>
      <c r="BK585" s="380">
        <f t="array" aca="true" ref="BK585">INDEX(KM_PCT,MATCH($A585,'Knowledge - Percentages'!$B:$B,0),'Data - Knowledge'!BK$8)/100</f>
        <v>0.10800000000000001</v>
      </c>
      <c r="BL585" s="380">
        <f t="array" aca="true" ref="BL585">INDEX(KM_PCT,MATCH($A585,'Knowledge - Percentages'!$B:$B,0),'Data - Knowledge'!BL$8)/100</f>
        <v>0.1</v>
      </c>
      <c r="BM585" s="380">
        <f t="array" aca="true" ref="BM585">INDEX(KM_PCT,MATCH($A585,'Knowledge - Percentages'!$B:$B,0),'Data - Knowledge'!BM$8)/100</f>
        <v>0.11</v>
      </c>
      <c r="BN585" s="380">
        <f t="array" aca="true" ref="BN585">INDEX(KM_PCT,MATCH($A585,'Knowledge - Percentages'!$B:$B,0),'Data - Knowledge'!BN$8)/100</f>
        <v>0.11</v>
      </c>
      <c r="BO585" s="380">
        <f t="array" aca="true" ref="BO585">INDEX(KM_PCT,MATCH($A585,'Knowledge - Percentages'!$B:$B,0),'Data - Knowledge'!BO$8)/100</f>
        <v>0.109</v>
      </c>
      <c r="BP585" s="380">
        <f t="array" aca="true" ref="BP585">INDEX(KM_PCT,MATCH($A585,'Knowledge - Percentages'!$B:$B,0),'Data - Knowledge'!BP$8)/100</f>
        <v>0.106</v>
      </c>
      <c r="BQ585" s="380">
        <f t="array" aca="true" ref="BQ585">INDEX(KM_PCT,MATCH($A585,'Knowledge - Percentages'!$B:$B,0),'Data - Knowledge'!BQ$8)/100</f>
        <v>0.095</v>
      </c>
    </row>
    <row r="586" spans="1:69">
      <c r="A586" t="s">
        <v>1694</v>
      </c>
      <c r="B586" t="s">
        <v>180</v>
      </c>
      <c r="C586" t="s">
        <v>1690</v>
      </c>
      <c r="D586" t="s">
        <v>1695</v>
      </c>
      <c r="E586" s="373">
        <f>SUMPRODUCT($K$2:$BQ$2,$K586:$BQ586)/$J$2</f>
        <v>0.044136363636363633</v>
      </c>
      <c r="F586" s="379">
        <f>SUMPRODUCT($K$2:$BQ$2,$K586:$BQ586)</f>
        <v>11.652</v>
      </c>
      <c r="G586" s="373">
        <f>SUMPRODUCT($K$3:$BQ$3,$K586:$BQ586)/$J$3</f>
        <v>0.042108624229979456</v>
      </c>
      <c r="H586" s="379">
        <f>SUMPRODUCT($K$3:$BQ$3,$K586:$BQ586)</f>
        <v>410.13799999999992</v>
      </c>
      <c r="I586" s="373">
        <f>CORREL($K$4:$BQ$4,$K586:$BQ586)</f>
        <v>0.27709530724188974</v>
      </c>
      <c r="J586" s="379">
        <f>$E586/$G586*100</f>
        <v>104.81549669091426</v>
      </c>
      <c r="K586" s="380">
        <f t="array" aca="true" ref="K586">INDEX(KM_PCT,MATCH($A586,'Knowledge - Percentages'!$B:$B,0),'Data - Knowledge'!K$8)/100</f>
        <v>0.04</v>
      </c>
      <c r="L586" s="380">
        <f t="array" aca="true" ref="L586">INDEX(KM_PCT,MATCH($A586,'Knowledge - Percentages'!$B:$B,0),'Data - Knowledge'!L$8)/100</f>
        <v>0.039</v>
      </c>
      <c r="M586" s="380">
        <f t="array" aca="true" ref="M586">INDEX(KM_PCT,MATCH($A586,'Knowledge - Percentages'!$B:$B,0),'Data - Knowledge'!M$8)/100</f>
        <v>0.040999999999999995</v>
      </c>
      <c r="N586" s="380">
        <f t="array" aca="true" ref="N586">INDEX(KM_PCT,MATCH($A586,'Knowledge - Percentages'!$B:$B,0),'Data - Knowledge'!N$8)/100</f>
        <v>0.045</v>
      </c>
      <c r="O586" s="380">
        <f t="array" aca="true" ref="O586">INDEX(KM_PCT,MATCH($A586,'Knowledge - Percentages'!$B:$B,0),'Data - Knowledge'!O$8)/100</f>
        <v>0.040999999999999995</v>
      </c>
      <c r="P586" s="380">
        <f t="array" aca="true" ref="P586">INDEX(KM_PCT,MATCH($A586,'Knowledge - Percentages'!$B:$B,0),'Data - Knowledge'!P$8)/100</f>
        <v>0.04</v>
      </c>
      <c r="Q586" s="380">
        <f t="array" aca="true" ref="Q586">INDEX(KM_PCT,MATCH($A586,'Knowledge - Percentages'!$B:$B,0),'Data - Knowledge'!Q$8)/100</f>
        <v>0.039</v>
      </c>
      <c r="R586" s="380">
        <f t="array" aca="true" ref="R586">INDEX(KM_PCT,MATCH($A586,'Knowledge - Percentages'!$B:$B,0),'Data - Knowledge'!R$8)/100</f>
        <v>0.04</v>
      </c>
      <c r="S586" s="380">
        <f t="array" aca="true" ref="S586">INDEX(KM_PCT,MATCH($A586,'Knowledge - Percentages'!$B:$B,0),'Data - Knowledge'!S$8)/100</f>
        <v>0.04</v>
      </c>
      <c r="T586" s="380">
        <f t="array" aca="true" ref="T586">INDEX(KM_PCT,MATCH($A586,'Knowledge - Percentages'!$B:$B,0),'Data - Knowledge'!T$8)/100</f>
        <v>0.040999999999999995</v>
      </c>
      <c r="U586" s="380">
        <f t="array" aca="true" ref="U586">INDEX(KM_PCT,MATCH($A586,'Knowledge - Percentages'!$B:$B,0),'Data - Knowledge'!U$8)/100</f>
        <v>0.043</v>
      </c>
      <c r="V586" s="380">
        <f t="array" aca="true" ref="V586">INDEX(KM_PCT,MATCH($A586,'Knowledge - Percentages'!$B:$B,0),'Data - Knowledge'!V$8)/100</f>
        <v>0.048</v>
      </c>
      <c r="W586" s="380">
        <f t="array" aca="true" ref="W586">INDEX(KM_PCT,MATCH($A586,'Knowledge - Percentages'!$B:$B,0),'Data - Knowledge'!W$8)/100</f>
        <v>0.043</v>
      </c>
      <c r="X586" s="380">
        <f t="array" aca="true" ref="X586">INDEX(KM_PCT,MATCH($A586,'Knowledge - Percentages'!$B:$B,0),'Data - Knowledge'!X$8)/100</f>
        <v>0.038</v>
      </c>
      <c r="Y586" s="380">
        <f t="array" aca="true" ref="Y586">INDEX(KM_PCT,MATCH($A586,'Knowledge - Percentages'!$B:$B,0),'Data - Knowledge'!Y$8)/100</f>
        <v>0.035</v>
      </c>
      <c r="Z586" s="380">
        <f t="array" aca="true" ref="Z586">INDEX(KM_PCT,MATCH($A586,'Knowledge - Percentages'!$B:$B,0),'Data - Knowledge'!Z$8)/100</f>
        <v>0.037000000000000005</v>
      </c>
      <c r="AA586" s="380">
        <f t="array" aca="true" ref="AA586">INDEX(KM_PCT,MATCH($A586,'Knowledge - Percentages'!$B:$B,0),'Data - Knowledge'!AA$8)/100</f>
        <v>0.037000000000000005</v>
      </c>
      <c r="AB586" s="380">
        <f t="array" aca="true" ref="AB586">INDEX(KM_PCT,MATCH($A586,'Knowledge - Percentages'!$B:$B,0),'Data - Knowledge'!AB$8)/100</f>
        <v>0.037000000000000005</v>
      </c>
      <c r="AC586" s="380">
        <f t="array" aca="true" ref="AC586">INDEX(KM_PCT,MATCH($A586,'Knowledge - Percentages'!$B:$B,0),'Data - Knowledge'!AC$8)/100</f>
        <v>0.037000000000000005</v>
      </c>
      <c r="AD586" s="380">
        <f t="array" aca="true" ref="AD586">INDEX(KM_PCT,MATCH($A586,'Knowledge - Percentages'!$B:$B,0),'Data - Knowledge'!AD$8)/100</f>
        <v>0.039</v>
      </c>
      <c r="AE586" s="380">
        <f t="array" aca="true" ref="AE586">INDEX(KM_PCT,MATCH($A586,'Knowledge - Percentages'!$B:$B,0),'Data - Knowledge'!AE$8)/100</f>
        <v>0.043</v>
      </c>
      <c r="AF586" s="380">
        <f t="array" aca="true" ref="AF586">INDEX(KM_PCT,MATCH($A586,'Knowledge - Percentages'!$B:$B,0),'Data - Knowledge'!AF$8)/100</f>
        <v>0.043</v>
      </c>
      <c r="AG586" s="380">
        <f t="array" aca="true" ref="AG586">INDEX(KM_PCT,MATCH($A586,'Knowledge - Percentages'!$B:$B,0),'Data - Knowledge'!AG$8)/100</f>
        <v>0.043</v>
      </c>
      <c r="AH586" s="380">
        <f t="array" aca="true" ref="AH586">INDEX(KM_PCT,MATCH($A586,'Knowledge - Percentages'!$B:$B,0),'Data - Knowledge'!AH$8)/100</f>
        <v>0.043</v>
      </c>
      <c r="AI586" s="380">
        <f t="array" aca="true" ref="AI586">INDEX(KM_PCT,MATCH($A586,'Knowledge - Percentages'!$B:$B,0),'Data - Knowledge'!AI$8)/100</f>
        <v>0.044000000000000004</v>
      </c>
      <c r="AJ586" s="380">
        <f t="array" aca="true" ref="AJ586">INDEX(KM_PCT,MATCH($A586,'Knowledge - Percentages'!$B:$B,0),'Data - Knowledge'!AJ$8)/100</f>
        <v>0.04</v>
      </c>
      <c r="AK586" s="380">
        <f t="array" aca="true" ref="AK586">INDEX(KM_PCT,MATCH($A586,'Knowledge - Percentages'!$B:$B,0),'Data - Knowledge'!AK$8)/100</f>
        <v>0.043</v>
      </c>
      <c r="AL586" s="380">
        <f t="array" aca="true" ref="AL586">INDEX(KM_PCT,MATCH($A586,'Knowledge - Percentages'!$B:$B,0),'Data - Knowledge'!AL$8)/100</f>
        <v>0.04</v>
      </c>
      <c r="AM586" s="380">
        <f t="array" aca="true" ref="AM586">INDEX(KM_PCT,MATCH($A586,'Knowledge - Percentages'!$B:$B,0),'Data - Knowledge'!AM$8)/100</f>
        <v>0.040999999999999995</v>
      </c>
      <c r="AN586" s="380">
        <f t="array" aca="true" ref="AN586">INDEX(KM_PCT,MATCH($A586,'Knowledge - Percentages'!$B:$B,0),'Data - Knowledge'!AN$8)/100</f>
        <v>0.048</v>
      </c>
      <c r="AO586" s="380">
        <f t="array" aca="true" ref="AO586">INDEX(KM_PCT,MATCH($A586,'Knowledge - Percentages'!$B:$B,0),'Data - Knowledge'!AO$8)/100</f>
        <v>0.051</v>
      </c>
      <c r="AP586" s="380">
        <f t="array" aca="true" ref="AP586">INDEX(KM_PCT,MATCH($A586,'Knowledge - Percentages'!$B:$B,0),'Data - Knowledge'!AP$8)/100</f>
        <v>0.038</v>
      </c>
      <c r="AQ586" s="380">
        <f t="array" aca="true" ref="AQ586">INDEX(KM_PCT,MATCH($A586,'Knowledge - Percentages'!$B:$B,0),'Data - Knowledge'!AQ$8)/100</f>
        <v>0.039</v>
      </c>
      <c r="AR586" s="380">
        <f t="array" aca="true" ref="AR586">INDEX(KM_PCT,MATCH($A586,'Knowledge - Percentages'!$B:$B,0),'Data - Knowledge'!AR$8)/100</f>
        <v>0.034</v>
      </c>
      <c r="AS586" s="380">
        <f t="array" aca="true" ref="AS586">INDEX(KM_PCT,MATCH($A586,'Knowledge - Percentages'!$B:$B,0),'Data - Knowledge'!AS$8)/100</f>
        <v>0.035</v>
      </c>
      <c r="AT586" s="380">
        <f t="array" aca="true" ref="AT586">INDEX(KM_PCT,MATCH($A586,'Knowledge - Percentages'!$B:$B,0),'Data - Knowledge'!AT$8)/100</f>
        <v>0.037000000000000005</v>
      </c>
      <c r="AU586" s="380">
        <f t="array" aca="true" ref="AU586">INDEX(KM_PCT,MATCH($A586,'Knowledge - Percentages'!$B:$B,0),'Data - Knowledge'!AU$8)/100</f>
        <v>0.040999999999999995</v>
      </c>
      <c r="AV586" s="380">
        <f t="array" aca="true" ref="AV586">INDEX(KM_PCT,MATCH($A586,'Knowledge - Percentages'!$B:$B,0),'Data - Knowledge'!AV$8)/100</f>
        <v>0.043</v>
      </c>
      <c r="AW586" s="380">
        <f t="array" aca="true" ref="AW586">INDEX(KM_PCT,MATCH($A586,'Knowledge - Percentages'!$B:$B,0),'Data - Knowledge'!AW$8)/100</f>
        <v>0.042</v>
      </c>
      <c r="AX586" s="380">
        <f t="array" aca="true" ref="AX586">INDEX(KM_PCT,MATCH($A586,'Knowledge - Percentages'!$B:$B,0),'Data - Knowledge'!AX$8)/100</f>
        <v>0.049</v>
      </c>
      <c r="AY586" s="380">
        <f t="array" aca="true" ref="AY586">INDEX(KM_PCT,MATCH($A586,'Knowledge - Percentages'!$B:$B,0),'Data - Knowledge'!AY$8)/100</f>
        <v>0.042</v>
      </c>
      <c r="AZ586" s="380">
        <f t="array" aca="true" ref="AZ586">INDEX(KM_PCT,MATCH($A586,'Knowledge - Percentages'!$B:$B,0),'Data - Knowledge'!AZ$8)/100</f>
        <v>0.042</v>
      </c>
      <c r="BA586" s="380">
        <f t="array" aca="true" ref="BA586">INDEX(KM_PCT,MATCH($A586,'Knowledge - Percentages'!$B:$B,0),'Data - Knowledge'!BA$8)/100</f>
        <v>0.042</v>
      </c>
      <c r="BB586" s="380">
        <f t="array" aca="true" ref="BB586">INDEX(KM_PCT,MATCH($A586,'Knowledge - Percentages'!$B:$B,0),'Data - Knowledge'!BB$8)/100</f>
        <v>0.045</v>
      </c>
      <c r="BC586" s="380">
        <f t="array" aca="true" ref="BC586">INDEX(KM_PCT,MATCH($A586,'Knowledge - Percentages'!$B:$B,0),'Data - Knowledge'!BC$8)/100</f>
        <v>0.052000000000000005</v>
      </c>
      <c r="BD586" s="380">
        <f t="array" aca="true" ref="BD586">INDEX(KM_PCT,MATCH($A586,'Knowledge - Percentages'!$B:$B,0),'Data - Knowledge'!BD$8)/100</f>
        <v>0.055</v>
      </c>
      <c r="BE586" s="380">
        <f t="array" aca="true" ref="BE586">INDEX(KM_PCT,MATCH($A586,'Knowledge - Percentages'!$B:$B,0),'Data - Knowledge'!BE$8)/100</f>
        <v>0.044000000000000004</v>
      </c>
      <c r="BF586" s="380">
        <f t="array" aca="true" ref="BF586">INDEX(KM_PCT,MATCH($A586,'Knowledge - Percentages'!$B:$B,0),'Data - Knowledge'!BF$8)/100</f>
        <v>0.046</v>
      </c>
      <c r="BG586" s="380">
        <f t="array" aca="true" ref="BG586">INDEX(KM_PCT,MATCH($A586,'Knowledge - Percentages'!$B:$B,0),'Data - Knowledge'!BG$8)/100</f>
        <v>0.04</v>
      </c>
      <c r="BH586" s="380">
        <f t="array" aca="true" ref="BH586">INDEX(KM_PCT,MATCH($A586,'Knowledge - Percentages'!$B:$B,0),'Data - Knowledge'!BH$8)/100</f>
        <v>0.04</v>
      </c>
      <c r="BI586" s="380">
        <f t="array" aca="true" ref="BI586">INDEX(KM_PCT,MATCH($A586,'Knowledge - Percentages'!$B:$B,0),'Data - Knowledge'!BI$8)/100</f>
        <v>0.042</v>
      </c>
      <c r="BJ586" s="380">
        <f t="array" aca="true" ref="BJ586">INDEX(KM_PCT,MATCH($A586,'Knowledge - Percentages'!$B:$B,0),'Data - Knowledge'!BJ$8)/100</f>
        <v>0.044000000000000004</v>
      </c>
      <c r="BK586" s="380">
        <f t="array" aca="true" ref="BK586">INDEX(KM_PCT,MATCH($A586,'Knowledge - Percentages'!$B:$B,0),'Data - Knowledge'!BK$8)/100</f>
        <v>0.043</v>
      </c>
      <c r="BL586" s="380">
        <f t="array" aca="true" ref="BL586">INDEX(KM_PCT,MATCH($A586,'Knowledge - Percentages'!$B:$B,0),'Data - Knowledge'!BL$8)/100</f>
        <v>0.040999999999999995</v>
      </c>
      <c r="BM586" s="380">
        <f t="array" aca="true" ref="BM586">INDEX(KM_PCT,MATCH($A586,'Knowledge - Percentages'!$B:$B,0),'Data - Knowledge'!BM$8)/100</f>
        <v>0.044000000000000004</v>
      </c>
      <c r="BN586" s="380">
        <f t="array" aca="true" ref="BN586">INDEX(KM_PCT,MATCH($A586,'Knowledge - Percentages'!$B:$B,0),'Data - Knowledge'!BN$8)/100</f>
        <v>0.043</v>
      </c>
      <c r="BO586" s="380">
        <f t="array" aca="true" ref="BO586">INDEX(KM_PCT,MATCH($A586,'Knowledge - Percentages'!$B:$B,0),'Data - Knowledge'!BO$8)/100</f>
        <v>0.043</v>
      </c>
      <c r="BP586" s="380">
        <f t="array" aca="true" ref="BP586">INDEX(KM_PCT,MATCH($A586,'Knowledge - Percentages'!$B:$B,0),'Data - Knowledge'!BP$8)/100</f>
        <v>0.045</v>
      </c>
      <c r="BQ586" s="380">
        <f t="array" aca="true" ref="BQ586">INDEX(KM_PCT,MATCH($A586,'Knowledge - Percentages'!$B:$B,0),'Data - Knowledge'!BQ$8)/100</f>
        <v>0.046</v>
      </c>
    </row>
    <row r="587" spans="1:69">
      <c r="A587" t="s">
        <v>1696</v>
      </c>
      <c r="B587" t="s">
        <v>180</v>
      </c>
      <c r="C587" t="s">
        <v>1690</v>
      </c>
      <c r="D587" t="s">
        <v>1697</v>
      </c>
      <c r="E587" s="373">
        <f>SUMPRODUCT($K$2:$BQ$2,$K587:$BQ587)/$J$2</f>
        <v>0.063715909090909087</v>
      </c>
      <c r="F587" s="379">
        <f>SUMPRODUCT($K$2:$BQ$2,$K587:$BQ587)</f>
        <v>16.820999999999998</v>
      </c>
      <c r="G587" s="373">
        <f>SUMPRODUCT($K$3:$BQ$3,$K587:$BQ587)/$J$3</f>
        <v>0.065961806981519516</v>
      </c>
      <c r="H587" s="379">
        <f>SUMPRODUCT($K$3:$BQ$3,$K587:$BQ587)</f>
        <v>642.46800000000007</v>
      </c>
      <c r="I587" s="373">
        <f>CORREL($K$4:$BQ$4,$K587:$BQ587)</f>
        <v>0.18719574172160758</v>
      </c>
      <c r="J587" s="379">
        <f>$E587/$G587*100</f>
        <v>96.5951540847878</v>
      </c>
      <c r="K587" s="380">
        <f t="array" aca="true" ref="K587">INDEX(KM_PCT,MATCH($A587,'Knowledge - Percentages'!$B:$B,0),'Data - Knowledge'!K$8)/100</f>
        <v>0.07</v>
      </c>
      <c r="L587" s="380">
        <f t="array" aca="true" ref="L587">INDEX(KM_PCT,MATCH($A587,'Knowledge - Percentages'!$B:$B,0),'Data - Knowledge'!L$8)/100</f>
        <v>0.054000000000000006</v>
      </c>
      <c r="M587" s="380">
        <f t="array" aca="true" ref="M587">INDEX(KM_PCT,MATCH($A587,'Knowledge - Percentages'!$B:$B,0),'Data - Knowledge'!M$8)/100</f>
        <v>0.072000000000000008</v>
      </c>
      <c r="N587" s="380">
        <f t="array" aca="true" ref="N587">INDEX(KM_PCT,MATCH($A587,'Knowledge - Percentages'!$B:$B,0),'Data - Knowledge'!N$8)/100</f>
        <v>0.077</v>
      </c>
      <c r="O587" s="380">
        <f t="array" aca="true" ref="O587">INDEX(KM_PCT,MATCH($A587,'Knowledge - Percentages'!$B:$B,0),'Data - Knowledge'!O$8)/100</f>
        <v>0.067</v>
      </c>
      <c r="P587" s="380">
        <f t="array" aca="true" ref="P587">INDEX(KM_PCT,MATCH($A587,'Knowledge - Percentages'!$B:$B,0),'Data - Knowledge'!P$8)/100</f>
        <v>0.07</v>
      </c>
      <c r="Q587" s="380">
        <f t="array" aca="true" ref="Q587">INDEX(KM_PCT,MATCH($A587,'Knowledge - Percentages'!$B:$B,0),'Data - Knowledge'!Q$8)/100</f>
        <v>0.057999999999999996</v>
      </c>
      <c r="R587" s="380">
        <f t="array" aca="true" ref="R587">INDEX(KM_PCT,MATCH($A587,'Knowledge - Percentages'!$B:$B,0),'Data - Knowledge'!R$8)/100</f>
        <v>0.064</v>
      </c>
      <c r="S587" s="380">
        <f t="array" aca="true" ref="S587">INDEX(KM_PCT,MATCH($A587,'Knowledge - Percentages'!$B:$B,0),'Data - Knowledge'!S$8)/100</f>
        <v>0.072000000000000008</v>
      </c>
      <c r="T587" s="380">
        <f t="array" aca="true" ref="T587">INDEX(KM_PCT,MATCH($A587,'Knowledge - Percentages'!$B:$B,0),'Data - Knowledge'!T$8)/100</f>
        <v>0.068</v>
      </c>
      <c r="U587" s="380">
        <f t="array" aca="true" ref="U587">INDEX(KM_PCT,MATCH($A587,'Knowledge - Percentages'!$B:$B,0),'Data - Knowledge'!U$8)/100</f>
        <v>0.069</v>
      </c>
      <c r="V587" s="380">
        <f t="array" aca="true" ref="V587">INDEX(KM_PCT,MATCH($A587,'Knowledge - Percentages'!$B:$B,0),'Data - Knowledge'!V$8)/100</f>
        <v>0.081</v>
      </c>
      <c r="W587" s="380">
        <f t="array" aca="true" ref="W587">INDEX(KM_PCT,MATCH($A587,'Knowledge - Percentages'!$B:$B,0),'Data - Knowledge'!W$8)/100</f>
        <v>0.061</v>
      </c>
      <c r="X587" s="380">
        <f t="array" aca="true" ref="X587">INDEX(KM_PCT,MATCH($A587,'Knowledge - Percentages'!$B:$B,0),'Data - Knowledge'!X$8)/100</f>
        <v>0.057</v>
      </c>
      <c r="Y587" s="380">
        <f t="array" aca="true" ref="Y587">INDEX(KM_PCT,MATCH($A587,'Knowledge - Percentages'!$B:$B,0),'Data - Knowledge'!Y$8)/100</f>
        <v>0.039</v>
      </c>
      <c r="Z587" s="380">
        <f t="array" aca="true" ref="Z587">INDEX(KM_PCT,MATCH($A587,'Knowledge - Percentages'!$B:$B,0),'Data - Knowledge'!Z$8)/100</f>
        <v>0.047</v>
      </c>
      <c r="AA587" s="380">
        <f t="array" aca="true" ref="AA587">INDEX(KM_PCT,MATCH($A587,'Knowledge - Percentages'!$B:$B,0),'Data - Knowledge'!AA$8)/100</f>
        <v>0.047</v>
      </c>
      <c r="AB587" s="380">
        <f t="array" aca="true" ref="AB587">INDEX(KM_PCT,MATCH($A587,'Knowledge - Percentages'!$B:$B,0),'Data - Knowledge'!AB$8)/100</f>
        <v>0.061</v>
      </c>
      <c r="AC587" s="380">
        <f t="array" aca="true" ref="AC587">INDEX(KM_PCT,MATCH($A587,'Knowledge - Percentages'!$B:$B,0),'Data - Knowledge'!AC$8)/100</f>
        <v>0.048</v>
      </c>
      <c r="AD587" s="380">
        <f t="array" aca="true" ref="AD587">INDEX(KM_PCT,MATCH($A587,'Knowledge - Percentages'!$B:$B,0),'Data - Knowledge'!AD$8)/100</f>
        <v>0.05</v>
      </c>
      <c r="AE587" s="380">
        <f t="array" aca="true" ref="AE587">INDEX(KM_PCT,MATCH($A587,'Knowledge - Percentages'!$B:$B,0),'Data - Knowledge'!AE$8)/100</f>
        <v>0.055999999999999994</v>
      </c>
      <c r="AF587" s="380">
        <f t="array" aca="true" ref="AF587">INDEX(KM_PCT,MATCH($A587,'Knowledge - Percentages'!$B:$B,0),'Data - Knowledge'!AF$8)/100</f>
        <v>0.068</v>
      </c>
      <c r="AG587" s="380">
        <f t="array" aca="true" ref="AG587">INDEX(KM_PCT,MATCH($A587,'Knowledge - Percentages'!$B:$B,0),'Data - Knowledge'!AG$8)/100</f>
        <v>0.07</v>
      </c>
      <c r="AH587" s="380">
        <f t="array" aca="true" ref="AH587">INDEX(KM_PCT,MATCH($A587,'Knowledge - Percentages'!$B:$B,0),'Data - Knowledge'!AH$8)/100</f>
        <v>0.072000000000000008</v>
      </c>
      <c r="AI587" s="380">
        <f t="array" aca="true" ref="AI587">INDEX(KM_PCT,MATCH($A587,'Knowledge - Percentages'!$B:$B,0),'Data - Knowledge'!AI$8)/100</f>
        <v>0.055</v>
      </c>
      <c r="AJ587" s="380">
        <f t="array" aca="true" ref="AJ587">INDEX(KM_PCT,MATCH($A587,'Knowledge - Percentages'!$B:$B,0),'Data - Knowledge'!AJ$8)/100</f>
        <v>0.064</v>
      </c>
      <c r="AK587" s="380">
        <f t="array" aca="true" ref="AK587">INDEX(KM_PCT,MATCH($A587,'Knowledge - Percentages'!$B:$B,0),'Data - Knowledge'!AK$8)/100</f>
        <v>0.068</v>
      </c>
      <c r="AL587" s="380">
        <f t="array" aca="true" ref="AL587">INDEX(KM_PCT,MATCH($A587,'Knowledge - Percentages'!$B:$B,0),'Data - Knowledge'!AL$8)/100</f>
        <v>0.06</v>
      </c>
      <c r="AM587" s="380">
        <f t="array" aca="true" ref="AM587">INDEX(KM_PCT,MATCH($A587,'Knowledge - Percentages'!$B:$B,0),'Data - Knowledge'!AM$8)/100</f>
        <v>0.066</v>
      </c>
      <c r="AN587" s="380">
        <f t="array" aca="true" ref="AN587">INDEX(KM_PCT,MATCH($A587,'Knowledge - Percentages'!$B:$B,0),'Data - Knowledge'!AN$8)/100</f>
        <v>0.076</v>
      </c>
      <c r="AO587" s="380">
        <f t="array" aca="true" ref="AO587">INDEX(KM_PCT,MATCH($A587,'Knowledge - Percentages'!$B:$B,0),'Data - Knowledge'!AO$8)/100</f>
        <v>0.069</v>
      </c>
      <c r="AP587" s="380">
        <f t="array" aca="true" ref="AP587">INDEX(KM_PCT,MATCH($A587,'Knowledge - Percentages'!$B:$B,0),'Data - Knowledge'!AP$8)/100</f>
        <v>0.055</v>
      </c>
      <c r="AQ587" s="380">
        <f t="array" aca="true" ref="AQ587">INDEX(KM_PCT,MATCH($A587,'Knowledge - Percentages'!$B:$B,0),'Data - Knowledge'!AQ$8)/100</f>
        <v>0.06</v>
      </c>
      <c r="AR587" s="380">
        <f t="array" aca="true" ref="AR587">INDEX(KM_PCT,MATCH($A587,'Knowledge - Percentages'!$B:$B,0),'Data - Knowledge'!AR$8)/100</f>
        <v>0.039</v>
      </c>
      <c r="AS587" s="380">
        <f t="array" aca="true" ref="AS587">INDEX(KM_PCT,MATCH($A587,'Knowledge - Percentages'!$B:$B,0),'Data - Knowledge'!AS$8)/100</f>
        <v>0.046</v>
      </c>
      <c r="AT587" s="380">
        <f t="array" aca="true" ref="AT587">INDEX(KM_PCT,MATCH($A587,'Knowledge - Percentages'!$B:$B,0),'Data - Knowledge'!AT$8)/100</f>
        <v>0.04</v>
      </c>
      <c r="AU587" s="380">
        <f t="array" aca="true" ref="AU587">INDEX(KM_PCT,MATCH($A587,'Knowledge - Percentages'!$B:$B,0),'Data - Knowledge'!AU$8)/100</f>
        <v>0.057</v>
      </c>
      <c r="AV587" s="380">
        <f t="array" aca="true" ref="AV587">INDEX(KM_PCT,MATCH($A587,'Knowledge - Percentages'!$B:$B,0),'Data - Knowledge'!AV$8)/100</f>
        <v>0.065</v>
      </c>
      <c r="AW587" s="380">
        <f t="array" aca="true" ref="AW587">INDEX(KM_PCT,MATCH($A587,'Knowledge - Percentages'!$B:$B,0),'Data - Knowledge'!AW$8)/100</f>
        <v>0.064</v>
      </c>
      <c r="AX587" s="380">
        <f t="array" aca="true" ref="AX587">INDEX(KM_PCT,MATCH($A587,'Knowledge - Percentages'!$B:$B,0),'Data - Knowledge'!AX$8)/100</f>
        <v>0.051</v>
      </c>
      <c r="AY587" s="380">
        <f t="array" aca="true" ref="AY587">INDEX(KM_PCT,MATCH($A587,'Knowledge - Percentages'!$B:$B,0),'Data - Knowledge'!AY$8)/100</f>
        <v>0.063</v>
      </c>
      <c r="AZ587" s="380">
        <f t="array" aca="true" ref="AZ587">INDEX(KM_PCT,MATCH($A587,'Knowledge - Percentages'!$B:$B,0),'Data - Knowledge'!AZ$8)/100</f>
        <v>0.061</v>
      </c>
      <c r="BA587" s="380">
        <f t="array" aca="true" ref="BA587">INDEX(KM_PCT,MATCH($A587,'Knowledge - Percentages'!$B:$B,0),'Data - Knowledge'!BA$8)/100</f>
        <v>0.063</v>
      </c>
      <c r="BB587" s="380">
        <f t="array" aca="true" ref="BB587">INDEX(KM_PCT,MATCH($A587,'Knowledge - Percentages'!$B:$B,0),'Data - Knowledge'!BB$8)/100</f>
        <v>0.065</v>
      </c>
      <c r="BC587" s="380">
        <f t="array" aca="true" ref="BC587">INDEX(KM_PCT,MATCH($A587,'Knowledge - Percentages'!$B:$B,0),'Data - Knowledge'!BC$8)/100</f>
        <v>0.075</v>
      </c>
      <c r="BD587" s="380">
        <f t="array" aca="true" ref="BD587">INDEX(KM_PCT,MATCH($A587,'Knowledge - Percentages'!$B:$B,0),'Data - Knowledge'!BD$8)/100</f>
        <v>0.069</v>
      </c>
      <c r="BE587" s="380">
        <f t="array" aca="true" ref="BE587">INDEX(KM_PCT,MATCH($A587,'Knowledge - Percentages'!$B:$B,0),'Data - Knowledge'!BE$8)/100</f>
        <v>0.065</v>
      </c>
      <c r="BF587" s="380">
        <f t="array" aca="true" ref="BF587">INDEX(KM_PCT,MATCH($A587,'Knowledge - Percentages'!$B:$B,0),'Data - Knowledge'!BF$8)/100</f>
        <v>0.06</v>
      </c>
      <c r="BG587" s="380">
        <f t="array" aca="true" ref="BG587">INDEX(KM_PCT,MATCH($A587,'Knowledge - Percentages'!$B:$B,0),'Data - Knowledge'!BG$8)/100</f>
        <v>0.05</v>
      </c>
      <c r="BH587" s="380">
        <f t="array" aca="true" ref="BH587">INDEX(KM_PCT,MATCH($A587,'Knowledge - Percentages'!$B:$B,0),'Data - Knowledge'!BH$8)/100</f>
        <v>0.053</v>
      </c>
      <c r="BI587" s="380">
        <f t="array" aca="true" ref="BI587">INDEX(KM_PCT,MATCH($A587,'Knowledge - Percentages'!$B:$B,0),'Data - Knowledge'!BI$8)/100</f>
        <v>0.057999999999999996</v>
      </c>
      <c r="BJ587" s="380">
        <f t="array" aca="true" ref="BJ587">INDEX(KM_PCT,MATCH($A587,'Knowledge - Percentages'!$B:$B,0),'Data - Knowledge'!BJ$8)/100</f>
        <v>0.061</v>
      </c>
      <c r="BK587" s="380">
        <f t="array" aca="true" ref="BK587">INDEX(KM_PCT,MATCH($A587,'Knowledge - Percentages'!$B:$B,0),'Data - Knowledge'!BK$8)/100</f>
        <v>0.055</v>
      </c>
      <c r="BL587" s="380">
        <f t="array" aca="true" ref="BL587">INDEX(KM_PCT,MATCH($A587,'Knowledge - Percentages'!$B:$B,0),'Data - Knowledge'!BL$8)/100</f>
        <v>0.047</v>
      </c>
      <c r="BM587" s="380">
        <f t="array" aca="true" ref="BM587">INDEX(KM_PCT,MATCH($A587,'Knowledge - Percentages'!$B:$B,0),'Data - Knowledge'!BM$8)/100</f>
        <v>0.047</v>
      </c>
      <c r="BN587" s="380">
        <f t="array" aca="true" ref="BN587">INDEX(KM_PCT,MATCH($A587,'Knowledge - Percentages'!$B:$B,0),'Data - Knowledge'!BN$8)/100</f>
        <v>0.06</v>
      </c>
      <c r="BO587" s="380">
        <f t="array" aca="true" ref="BO587">INDEX(KM_PCT,MATCH($A587,'Knowledge - Percentages'!$B:$B,0),'Data - Knowledge'!BO$8)/100</f>
        <v>0.054000000000000006</v>
      </c>
      <c r="BP587" s="380">
        <f t="array" aca="true" ref="BP587">INDEX(KM_PCT,MATCH($A587,'Knowledge - Percentages'!$B:$B,0),'Data - Knowledge'!BP$8)/100</f>
        <v>0.061</v>
      </c>
      <c r="BQ587" s="380">
        <f t="array" aca="true" ref="BQ587">INDEX(KM_PCT,MATCH($A587,'Knowledge - Percentages'!$B:$B,0),'Data - Knowledge'!BQ$8)/100</f>
        <v>0.051</v>
      </c>
    </row>
    <row r="588" spans="1:69">
      <c r="A588" t="s">
        <v>1698</v>
      </c>
      <c r="B588" t="s">
        <v>180</v>
      </c>
      <c r="C588" t="s">
        <v>1690</v>
      </c>
      <c r="D588" t="s">
        <v>1699</v>
      </c>
      <c r="E588" s="373">
        <f>SUMPRODUCT($K$2:$BQ$2,$K588:$BQ588)/$J$2</f>
        <v>0.21219318181818184</v>
      </c>
      <c r="F588" s="379">
        <f>SUMPRODUCT($K$2:$BQ$2,$K588:$BQ588)</f>
        <v>56.019000000000005</v>
      </c>
      <c r="G588" s="373">
        <f>SUMPRODUCT($K$3:$BQ$3,$K588:$BQ588)/$J$3</f>
        <v>0.25943305954825457</v>
      </c>
      <c r="H588" s="379">
        <f>SUMPRODUCT($K$3:$BQ$3,$K588:$BQ588)</f>
        <v>2526.8779999999997</v>
      </c>
      <c r="I588" s="373">
        <f>CORREL($K$4:$BQ$4,$K588:$BQ588)</f>
        <v>-0.22908327669783171</v>
      </c>
      <c r="J588" s="379">
        <f>$E588/$G588*100</f>
        <v>81.791111043314771</v>
      </c>
      <c r="K588" s="380">
        <f t="array" aca="true" ref="K588">INDEX(KM_PCT,MATCH($A588,'Knowledge - Percentages'!$B:$B,0),'Data - Knowledge'!K$8)/100</f>
        <v>0.33399999999999996</v>
      </c>
      <c r="L588" s="380">
        <f t="array" aca="true" ref="L588">INDEX(KM_PCT,MATCH($A588,'Knowledge - Percentages'!$B:$B,0),'Data - Knowledge'!L$8)/100</f>
        <v>0.27</v>
      </c>
      <c r="M588" s="380">
        <f t="array" aca="true" ref="M588">INDEX(KM_PCT,MATCH($A588,'Knowledge - Percentages'!$B:$B,0),'Data - Knowledge'!M$8)/100</f>
        <v>0.337</v>
      </c>
      <c r="N588" s="380">
        <f t="array" aca="true" ref="N588">INDEX(KM_PCT,MATCH($A588,'Knowledge - Percentages'!$B:$B,0),'Data - Knowledge'!N$8)/100</f>
        <v>0.314</v>
      </c>
      <c r="O588" s="380">
        <f t="array" aca="true" ref="O588">INDEX(KM_PCT,MATCH($A588,'Knowledge - Percentages'!$B:$B,0),'Data - Knowledge'!O$8)/100</f>
        <v>0.292</v>
      </c>
      <c r="P588" s="380">
        <f t="array" aca="true" ref="P588">INDEX(KM_PCT,MATCH($A588,'Knowledge - Percentages'!$B:$B,0),'Data - Knowledge'!P$8)/100</f>
        <v>0.275</v>
      </c>
      <c r="Q588" s="380">
        <f t="array" aca="true" ref="Q588">INDEX(KM_PCT,MATCH($A588,'Knowledge - Percentages'!$B:$B,0),'Data - Knowledge'!Q$8)/100</f>
        <v>0.276</v>
      </c>
      <c r="R588" s="380">
        <f t="array" aca="true" ref="R588">INDEX(KM_PCT,MATCH($A588,'Knowledge - Percentages'!$B:$B,0),'Data - Knowledge'!R$8)/100</f>
        <v>0.287</v>
      </c>
      <c r="S588" s="380">
        <f t="array" aca="true" ref="S588">INDEX(KM_PCT,MATCH($A588,'Knowledge - Percentages'!$B:$B,0),'Data - Knowledge'!S$8)/100</f>
        <v>0.312</v>
      </c>
      <c r="T588" s="380">
        <f t="array" aca="true" ref="T588">INDEX(KM_PCT,MATCH($A588,'Knowledge - Percentages'!$B:$B,0),'Data - Knowledge'!T$8)/100</f>
        <v>0.27899999999999997</v>
      </c>
      <c r="U588" s="380">
        <f t="array" aca="true" ref="U588">INDEX(KM_PCT,MATCH($A588,'Knowledge - Percentages'!$B:$B,0),'Data - Knowledge'!U$8)/100</f>
        <v>0.285</v>
      </c>
      <c r="V588" s="380">
        <f t="array" aca="true" ref="V588">INDEX(KM_PCT,MATCH($A588,'Knowledge - Percentages'!$B:$B,0),'Data - Knowledge'!V$8)/100</f>
        <v>0.28600000000000003</v>
      </c>
      <c r="W588" s="380">
        <f t="array" aca="true" ref="W588">INDEX(KM_PCT,MATCH($A588,'Knowledge - Percentages'!$B:$B,0),'Data - Knowledge'!W$8)/100</f>
        <v>0.276</v>
      </c>
      <c r="X588" s="380">
        <f t="array" aca="true" ref="X588">INDEX(KM_PCT,MATCH($A588,'Knowledge - Percentages'!$B:$B,0),'Data - Knowledge'!X$8)/100</f>
        <v>0.257</v>
      </c>
      <c r="Y588" s="380">
        <f t="array" aca="true" ref="Y588">INDEX(KM_PCT,MATCH($A588,'Knowledge - Percentages'!$B:$B,0),'Data - Knowledge'!Y$8)/100</f>
        <v>0.17800000000000002</v>
      </c>
      <c r="Z588" s="380">
        <f t="array" aca="true" ref="Z588">INDEX(KM_PCT,MATCH($A588,'Knowledge - Percentages'!$B:$B,0),'Data - Knowledge'!Z$8)/100</f>
        <v>0.21899999999999997</v>
      </c>
      <c r="AA588" s="380">
        <f t="array" aca="true" ref="AA588">INDEX(KM_PCT,MATCH($A588,'Knowledge - Percentages'!$B:$B,0),'Data - Knowledge'!AA$8)/100</f>
        <v>0.18600000000000003</v>
      </c>
      <c r="AB588" s="380">
        <f t="array" aca="true" ref="AB588">INDEX(KM_PCT,MATCH($A588,'Knowledge - Percentages'!$B:$B,0),'Data - Knowledge'!AB$8)/100</f>
        <v>0.252</v>
      </c>
      <c r="AC588" s="380">
        <f t="array" aca="true" ref="AC588">INDEX(KM_PCT,MATCH($A588,'Knowledge - Percentages'!$B:$B,0),'Data - Knowledge'!AC$8)/100</f>
        <v>0.218</v>
      </c>
      <c r="AD588" s="380">
        <f t="array" aca="true" ref="AD588">INDEX(KM_PCT,MATCH($A588,'Knowledge - Percentages'!$B:$B,0),'Data - Knowledge'!AD$8)/100</f>
        <v>0.185</v>
      </c>
      <c r="AE588" s="380">
        <f t="array" aca="true" ref="AE588">INDEX(KM_PCT,MATCH($A588,'Knowledge - Percentages'!$B:$B,0),'Data - Knowledge'!AE$8)/100</f>
        <v>0.249</v>
      </c>
      <c r="AF588" s="380">
        <f t="array" aca="true" ref="AF588">INDEX(KM_PCT,MATCH($A588,'Knowledge - Percentages'!$B:$B,0),'Data - Knowledge'!AF$8)/100</f>
        <v>0.278</v>
      </c>
      <c r="AG588" s="380">
        <f t="array" aca="true" ref="AG588">INDEX(KM_PCT,MATCH($A588,'Knowledge - Percentages'!$B:$B,0),'Data - Knowledge'!AG$8)/100</f>
        <v>0.256</v>
      </c>
      <c r="AH588" s="380">
        <f t="array" aca="true" ref="AH588">INDEX(KM_PCT,MATCH($A588,'Knowledge - Percentages'!$B:$B,0),'Data - Knowledge'!AH$8)/100</f>
        <v>0.258</v>
      </c>
      <c r="AI588" s="380">
        <f t="array" aca="true" ref="AI588">INDEX(KM_PCT,MATCH($A588,'Knowledge - Percentages'!$B:$B,0),'Data - Knowledge'!AI$8)/100</f>
        <v>0.205</v>
      </c>
      <c r="AJ588" s="380">
        <f t="array" aca="true" ref="AJ588">INDEX(KM_PCT,MATCH($A588,'Knowledge - Percentages'!$B:$B,0),'Data - Knowledge'!AJ$8)/100</f>
        <v>0.258</v>
      </c>
      <c r="AK588" s="380">
        <f t="array" aca="true" ref="AK588">INDEX(KM_PCT,MATCH($A588,'Knowledge - Percentages'!$B:$B,0),'Data - Knowledge'!AK$8)/100</f>
        <v>0.24600000000000002</v>
      </c>
      <c r="AL588" s="380">
        <f t="array" aca="true" ref="AL588">INDEX(KM_PCT,MATCH($A588,'Knowledge - Percentages'!$B:$B,0),'Data - Knowledge'!AL$8)/100</f>
        <v>0.22399999999999998</v>
      </c>
      <c r="AM588" s="380">
        <f t="array" aca="true" ref="AM588">INDEX(KM_PCT,MATCH($A588,'Knowledge - Percentages'!$B:$B,0),'Data - Knowledge'!AM$8)/100</f>
        <v>0.252</v>
      </c>
      <c r="AN588" s="380">
        <f t="array" aca="true" ref="AN588">INDEX(KM_PCT,MATCH($A588,'Knowledge - Percentages'!$B:$B,0),'Data - Knowledge'!AN$8)/100</f>
        <v>0.263</v>
      </c>
      <c r="AO588" s="380">
        <f t="array" aca="true" ref="AO588">INDEX(KM_PCT,MATCH($A588,'Knowledge - Percentages'!$B:$B,0),'Data - Knowledge'!AO$8)/100</f>
        <v>0.28600000000000003</v>
      </c>
      <c r="AP588" s="380">
        <f t="array" aca="true" ref="AP588">INDEX(KM_PCT,MATCH($A588,'Knowledge - Percentages'!$B:$B,0),'Data - Knowledge'!AP$8)/100</f>
        <v>0.22399999999999998</v>
      </c>
      <c r="AQ588" s="380">
        <f t="array" aca="true" ref="AQ588">INDEX(KM_PCT,MATCH($A588,'Knowledge - Percentages'!$B:$B,0),'Data - Knowledge'!AQ$8)/100</f>
        <v>0.22699999999999998</v>
      </c>
      <c r="AR588" s="380">
        <f t="array" aca="true" ref="AR588">INDEX(KM_PCT,MATCH($A588,'Knowledge - Percentages'!$B:$B,0),'Data - Knowledge'!AR$8)/100</f>
        <v>0.209</v>
      </c>
      <c r="AS588" s="380">
        <f t="array" aca="true" ref="AS588">INDEX(KM_PCT,MATCH($A588,'Knowledge - Percentages'!$B:$B,0),'Data - Knowledge'!AS$8)/100</f>
        <v>0.247</v>
      </c>
      <c r="AT588" s="380">
        <f t="array" aca="true" ref="AT588">INDEX(KM_PCT,MATCH($A588,'Knowledge - Percentages'!$B:$B,0),'Data - Knowledge'!AT$8)/100</f>
        <v>0.171</v>
      </c>
      <c r="AU588" s="380">
        <f t="array" aca="true" ref="AU588">INDEX(KM_PCT,MATCH($A588,'Knowledge - Percentages'!$B:$B,0),'Data - Knowledge'!AU$8)/100</f>
        <v>0.23800000000000002</v>
      </c>
      <c r="AV588" s="380">
        <f t="array" aca="true" ref="AV588">INDEX(KM_PCT,MATCH($A588,'Knowledge - Percentages'!$B:$B,0),'Data - Knowledge'!AV$8)/100</f>
        <v>0.237</v>
      </c>
      <c r="AW588" s="380">
        <f t="array" aca="true" ref="AW588">INDEX(KM_PCT,MATCH($A588,'Knowledge - Percentages'!$B:$B,0),'Data - Knowledge'!AW$8)/100</f>
        <v>0.23800000000000002</v>
      </c>
      <c r="AX588" s="380">
        <f t="array" aca="true" ref="AX588">INDEX(KM_PCT,MATCH($A588,'Knowledge - Percentages'!$B:$B,0),'Data - Knowledge'!AX$8)/100</f>
        <v>0.196</v>
      </c>
      <c r="AY588" s="380">
        <f t="array" aca="true" ref="AY588">INDEX(KM_PCT,MATCH($A588,'Knowledge - Percentages'!$B:$B,0),'Data - Knowledge'!AY$8)/100</f>
        <v>0.21100000000000002</v>
      </c>
      <c r="AZ588" s="380">
        <f t="array" aca="true" ref="AZ588">INDEX(KM_PCT,MATCH($A588,'Knowledge - Percentages'!$B:$B,0),'Data - Knowledge'!AZ$8)/100</f>
        <v>0.207</v>
      </c>
      <c r="BA588" s="380">
        <f t="array" aca="true" ref="BA588">INDEX(KM_PCT,MATCH($A588,'Knowledge - Percentages'!$B:$B,0),'Data - Knowledge'!BA$8)/100</f>
        <v>0.209</v>
      </c>
      <c r="BB588" s="380">
        <f t="array" aca="true" ref="BB588">INDEX(KM_PCT,MATCH($A588,'Knowledge - Percentages'!$B:$B,0),'Data - Knowledge'!BB$8)/100</f>
        <v>0.214</v>
      </c>
      <c r="BC588" s="380">
        <f t="array" aca="true" ref="BC588">INDEX(KM_PCT,MATCH($A588,'Knowledge - Percentages'!$B:$B,0),'Data - Knowledge'!BC$8)/100</f>
        <v>0.19699999999999998</v>
      </c>
      <c r="BD588" s="380">
        <f t="array" aca="true" ref="BD588">INDEX(KM_PCT,MATCH($A588,'Knowledge - Percentages'!$B:$B,0),'Data - Knowledge'!BD$8)/100</f>
        <v>0.196</v>
      </c>
      <c r="BE588" s="380">
        <f t="array" aca="true" ref="BE588">INDEX(KM_PCT,MATCH($A588,'Knowledge - Percentages'!$B:$B,0),'Data - Knowledge'!BE$8)/100</f>
        <v>0.205</v>
      </c>
      <c r="BF588" s="380">
        <f t="array" aca="true" ref="BF588">INDEX(KM_PCT,MATCH($A588,'Knowledge - Percentages'!$B:$B,0),'Data - Knowledge'!BF$8)/100</f>
        <v>0.203</v>
      </c>
      <c r="BG588" s="380">
        <f t="array" aca="true" ref="BG588">INDEX(KM_PCT,MATCH($A588,'Knowledge - Percentages'!$B:$B,0),'Data - Knowledge'!BG$8)/100</f>
        <v>0.205</v>
      </c>
      <c r="BH588" s="380">
        <f t="array" aca="true" ref="BH588">INDEX(KM_PCT,MATCH($A588,'Knowledge - Percentages'!$B:$B,0),'Data - Knowledge'!BH$8)/100</f>
        <v>0.205</v>
      </c>
      <c r="BI588" s="380">
        <f t="array" aca="true" ref="BI588">INDEX(KM_PCT,MATCH($A588,'Knowledge - Percentages'!$B:$B,0),'Data - Knowledge'!BI$8)/100</f>
        <v>0.209</v>
      </c>
      <c r="BJ588" s="380">
        <f t="array" aca="true" ref="BJ588">INDEX(KM_PCT,MATCH($A588,'Knowledge - Percentages'!$B:$B,0),'Data - Knowledge'!BJ$8)/100</f>
        <v>0.18899999999999997</v>
      </c>
      <c r="BK588" s="380">
        <f t="array" aca="true" ref="BK588">INDEX(KM_PCT,MATCH($A588,'Knowledge - Percentages'!$B:$B,0),'Data - Knowledge'!BK$8)/100</f>
        <v>0.166</v>
      </c>
      <c r="BL588" s="380">
        <f t="array" aca="true" ref="BL588">INDEX(KM_PCT,MATCH($A588,'Knowledge - Percentages'!$B:$B,0),'Data - Knowledge'!BL$8)/100</f>
        <v>0.151</v>
      </c>
      <c r="BM588" s="380">
        <f t="array" aca="true" ref="BM588">INDEX(KM_PCT,MATCH($A588,'Knowledge - Percentages'!$B:$B,0),'Data - Knowledge'!BM$8)/100</f>
        <v>0.153</v>
      </c>
      <c r="BN588" s="380">
        <f t="array" aca="true" ref="BN588">INDEX(KM_PCT,MATCH($A588,'Knowledge - Percentages'!$B:$B,0),'Data - Knowledge'!BN$8)/100</f>
        <v>0.179</v>
      </c>
      <c r="BO588" s="380">
        <f t="array" aca="true" ref="BO588">INDEX(KM_PCT,MATCH($A588,'Knowledge - Percentages'!$B:$B,0),'Data - Knowledge'!BO$8)/100</f>
        <v>0.182</v>
      </c>
      <c r="BP588" s="380">
        <f t="array" aca="true" ref="BP588">INDEX(KM_PCT,MATCH($A588,'Knowledge - Percentages'!$B:$B,0),'Data - Knowledge'!BP$8)/100</f>
        <v>0.182</v>
      </c>
      <c r="BQ588" s="380">
        <f t="array" aca="true" ref="BQ588">INDEX(KM_PCT,MATCH($A588,'Knowledge - Percentages'!$B:$B,0),'Data - Knowledge'!BQ$8)/100</f>
        <v>0.165</v>
      </c>
    </row>
    <row r="589" spans="1:69">
      <c r="A589" t="s">
        <v>1700</v>
      </c>
      <c r="B589" t="s">
        <v>180</v>
      </c>
      <c r="C589" t="s">
        <v>1690</v>
      </c>
      <c r="D589" t="s">
        <v>1701</v>
      </c>
      <c r="E589" s="373">
        <f>SUMPRODUCT($K$2:$BQ$2,$K589:$BQ589)/$J$2</f>
        <v>0.024087121212121216</v>
      </c>
      <c r="F589" s="379">
        <f>SUMPRODUCT($K$2:$BQ$2,$K589:$BQ589)</f>
        <v>6.3590000000000009</v>
      </c>
      <c r="G589" s="373">
        <f>SUMPRODUCT($K$3:$BQ$3,$K589:$BQ589)/$J$3</f>
        <v>0.04085246406570843</v>
      </c>
      <c r="H589" s="379">
        <f>SUMPRODUCT($K$3:$BQ$3,$K589:$BQ589)</f>
        <v>397.90300000000013</v>
      </c>
      <c r="I589" s="373">
        <f>CORREL($K$4:$BQ$4,$K589:$BQ589)</f>
        <v>-0.51490478889771318</v>
      </c>
      <c r="J589" s="379">
        <f>$E589/$G589*100</f>
        <v>58.961244475678889</v>
      </c>
      <c r="K589" s="380">
        <f t="array" aca="true" ref="K589">INDEX(KM_PCT,MATCH($A589,'Knowledge - Percentages'!$B:$B,0),'Data - Knowledge'!K$8)/100</f>
        <v>0.072000000000000008</v>
      </c>
      <c r="L589" s="380">
        <f t="array" aca="true" ref="L589">INDEX(KM_PCT,MATCH($A589,'Knowledge - Percentages'!$B:$B,0),'Data - Knowledge'!L$8)/100</f>
        <v>0.087</v>
      </c>
      <c r="M589" s="380">
        <f t="array" aca="true" ref="M589">INDEX(KM_PCT,MATCH($A589,'Knowledge - Percentages'!$B:$B,0),'Data - Knowledge'!M$8)/100</f>
        <v>0.07</v>
      </c>
      <c r="N589" s="380">
        <f t="array" aca="true" ref="N589">INDEX(KM_PCT,MATCH($A589,'Knowledge - Percentages'!$B:$B,0),'Data - Knowledge'!N$8)/100</f>
        <v>0.055999999999999994</v>
      </c>
      <c r="O589" s="380">
        <f t="array" aca="true" ref="O589">INDEX(KM_PCT,MATCH($A589,'Knowledge - Percentages'!$B:$B,0),'Data - Knowledge'!O$8)/100</f>
        <v>0.054000000000000006</v>
      </c>
      <c r="P589" s="380">
        <f t="array" aca="true" ref="P589">INDEX(KM_PCT,MATCH($A589,'Knowledge - Percentages'!$B:$B,0),'Data - Knowledge'!P$8)/100</f>
        <v>0.036000000000000004</v>
      </c>
      <c r="Q589" s="380">
        <f t="array" aca="true" ref="Q589">INDEX(KM_PCT,MATCH($A589,'Knowledge - Percentages'!$B:$B,0),'Data - Knowledge'!Q$8)/100</f>
        <v>0.072000000000000008</v>
      </c>
      <c r="R589" s="380">
        <f t="array" aca="true" ref="R589">INDEX(KM_PCT,MATCH($A589,'Knowledge - Percentages'!$B:$B,0),'Data - Knowledge'!R$8)/100</f>
        <v>0.055</v>
      </c>
      <c r="S589" s="380">
        <f t="array" aca="true" ref="S589">INDEX(KM_PCT,MATCH($A589,'Knowledge - Percentages'!$B:$B,0),'Data - Knowledge'!S$8)/100</f>
        <v>0.049</v>
      </c>
      <c r="T589" s="380">
        <f t="array" aca="true" ref="T589">INDEX(KM_PCT,MATCH($A589,'Knowledge - Percentages'!$B:$B,0),'Data - Knowledge'!T$8)/100</f>
        <v>0.047</v>
      </c>
      <c r="U589" s="380">
        <f t="array" aca="true" ref="U589">INDEX(KM_PCT,MATCH($A589,'Knowledge - Percentages'!$B:$B,0),'Data - Knowledge'!U$8)/100</f>
        <v>0.046</v>
      </c>
      <c r="V589" s="380">
        <f t="array" aca="true" ref="V589">INDEX(KM_PCT,MATCH($A589,'Knowledge - Percentages'!$B:$B,0),'Data - Knowledge'!V$8)/100</f>
        <v>0.043</v>
      </c>
      <c r="W589" s="380">
        <f t="array" aca="true" ref="W589">INDEX(KM_PCT,MATCH($A589,'Knowledge - Percentages'!$B:$B,0),'Data - Knowledge'!W$8)/100</f>
        <v>0.06</v>
      </c>
      <c r="X589" s="380">
        <f t="array" aca="true" ref="X589">INDEX(KM_PCT,MATCH($A589,'Knowledge - Percentages'!$B:$B,0),'Data - Knowledge'!X$8)/100</f>
        <v>0.075</v>
      </c>
      <c r="Y589" s="380">
        <f t="array" aca="true" ref="Y589">INDEX(KM_PCT,MATCH($A589,'Knowledge - Percentages'!$B:$B,0),'Data - Knowledge'!Y$8)/100</f>
        <v>0.062</v>
      </c>
      <c r="Z589" s="380">
        <f t="array" aca="true" ref="Z589">INDEX(KM_PCT,MATCH($A589,'Knowledge - Percentages'!$B:$B,0),'Data - Knowledge'!Z$8)/100</f>
        <v>0.088000000000000009</v>
      </c>
      <c r="AA589" s="380">
        <f t="array" aca="true" ref="AA589">INDEX(KM_PCT,MATCH($A589,'Knowledge - Percentages'!$B:$B,0),'Data - Knowledge'!AA$8)/100</f>
        <v>0.071</v>
      </c>
      <c r="AB589" s="380">
        <f t="array" aca="true" ref="AB589">INDEX(KM_PCT,MATCH($A589,'Knowledge - Percentages'!$B:$B,0),'Data - Knowledge'!AB$8)/100</f>
        <v>0.035</v>
      </c>
      <c r="AC589" s="380">
        <f t="array" aca="true" ref="AC589">INDEX(KM_PCT,MATCH($A589,'Knowledge - Percentages'!$B:$B,0),'Data - Knowledge'!AC$8)/100</f>
        <v>0.052000000000000005</v>
      </c>
      <c r="AD589" s="380">
        <f t="array" aca="true" ref="AD589">INDEX(KM_PCT,MATCH($A589,'Knowledge - Percentages'!$B:$B,0),'Data - Knowledge'!AD$8)/100</f>
        <v>0.06</v>
      </c>
      <c r="AE589" s="380">
        <f t="array" aca="true" ref="AE589">INDEX(KM_PCT,MATCH($A589,'Knowledge - Percentages'!$B:$B,0),'Data - Knowledge'!AE$8)/100</f>
        <v>0.043</v>
      </c>
      <c r="AF589" s="380">
        <f t="array" aca="true" ref="AF589">INDEX(KM_PCT,MATCH($A589,'Knowledge - Percentages'!$B:$B,0),'Data - Knowledge'!AF$8)/100</f>
        <v>0.035</v>
      </c>
      <c r="AG589" s="380">
        <f t="array" aca="true" ref="AG589">INDEX(KM_PCT,MATCH($A589,'Knowledge - Percentages'!$B:$B,0),'Data - Knowledge'!AG$8)/100</f>
        <v>0.033</v>
      </c>
      <c r="AH589" s="380">
        <f t="array" aca="true" ref="AH589">INDEX(KM_PCT,MATCH($A589,'Knowledge - Percentages'!$B:$B,0),'Data - Knowledge'!AH$8)/100</f>
        <v>0.035</v>
      </c>
      <c r="AI589" s="380">
        <f t="array" aca="true" ref="AI589">INDEX(KM_PCT,MATCH($A589,'Knowledge - Percentages'!$B:$B,0),'Data - Knowledge'!AI$8)/100</f>
        <v>0.046</v>
      </c>
      <c r="AJ589" s="380">
        <f t="array" aca="true" ref="AJ589">INDEX(KM_PCT,MATCH($A589,'Knowledge - Percentages'!$B:$B,0),'Data - Knowledge'!AJ$8)/100</f>
        <v>0.04</v>
      </c>
      <c r="AK589" s="380">
        <f t="array" aca="true" ref="AK589">INDEX(KM_PCT,MATCH($A589,'Knowledge - Percentages'!$B:$B,0),'Data - Knowledge'!AK$8)/100</f>
        <v>0.031</v>
      </c>
      <c r="AL589" s="380">
        <f t="array" aca="true" ref="AL589">INDEX(KM_PCT,MATCH($A589,'Knowledge - Percentages'!$B:$B,0),'Data - Knowledge'!AL$8)/100</f>
        <v>0.04</v>
      </c>
      <c r="AM589" s="380">
        <f t="array" aca="true" ref="AM589">INDEX(KM_PCT,MATCH($A589,'Knowledge - Percentages'!$B:$B,0),'Data - Knowledge'!AM$8)/100</f>
        <v>0.033</v>
      </c>
      <c r="AN589" s="380">
        <f t="array" aca="true" ref="AN589">INDEX(KM_PCT,MATCH($A589,'Knowledge - Percentages'!$B:$B,0),'Data - Knowledge'!AN$8)/100</f>
        <v>0.036000000000000004</v>
      </c>
      <c r="AO589" s="380">
        <f t="array" aca="true" ref="AO589">INDEX(KM_PCT,MATCH($A589,'Knowledge - Percentages'!$B:$B,0),'Data - Knowledge'!AO$8)/100</f>
        <v>0.055</v>
      </c>
      <c r="AP589" s="380">
        <f t="array" aca="true" ref="AP589">INDEX(KM_PCT,MATCH($A589,'Knowledge - Percentages'!$B:$B,0),'Data - Knowledge'!AP$8)/100</f>
        <v>0.043</v>
      </c>
      <c r="AQ589" s="380">
        <f t="array" aca="true" ref="AQ589">INDEX(KM_PCT,MATCH($A589,'Knowledge - Percentages'!$B:$B,0),'Data - Knowledge'!AQ$8)/100</f>
        <v>0.031</v>
      </c>
      <c r="AR589" s="380">
        <f t="array" aca="true" ref="AR589">INDEX(KM_PCT,MATCH($A589,'Knowledge - Percentages'!$B:$B,0),'Data - Knowledge'!AR$8)/100</f>
        <v>0.038</v>
      </c>
      <c r="AS589" s="380">
        <f t="array" aca="true" ref="AS589">INDEX(KM_PCT,MATCH($A589,'Knowledge - Percentages'!$B:$B,0),'Data - Knowledge'!AS$8)/100</f>
        <v>0.047</v>
      </c>
      <c r="AT589" s="380">
        <f t="array" aca="true" ref="AT589">INDEX(KM_PCT,MATCH($A589,'Knowledge - Percentages'!$B:$B,0),'Data - Knowledge'!AT$8)/100</f>
        <v>0.043</v>
      </c>
      <c r="AU589" s="380">
        <f t="array" aca="true" ref="AU589">INDEX(KM_PCT,MATCH($A589,'Knowledge - Percentages'!$B:$B,0),'Data - Knowledge'!AU$8)/100</f>
        <v>0.039</v>
      </c>
      <c r="AV589" s="380">
        <f t="array" aca="true" ref="AV589">INDEX(KM_PCT,MATCH($A589,'Knowledge - Percentages'!$B:$B,0),'Data - Knowledge'!AV$8)/100</f>
        <v>0.028999999999999998</v>
      </c>
      <c r="AW589" s="380">
        <f t="array" aca="true" ref="AW589">INDEX(KM_PCT,MATCH($A589,'Knowledge - Percentages'!$B:$B,0),'Data - Knowledge'!AW$8)/100</f>
        <v>0.027999999999999997</v>
      </c>
      <c r="AX589" s="380">
        <f t="array" aca="true" ref="AX589">INDEX(KM_PCT,MATCH($A589,'Knowledge - Percentages'!$B:$B,0),'Data - Knowledge'!AX$8)/100</f>
        <v>0.044000000000000004</v>
      </c>
      <c r="AY589" s="380">
        <f t="array" aca="true" ref="AY589">INDEX(KM_PCT,MATCH($A589,'Knowledge - Percentages'!$B:$B,0),'Data - Knowledge'!AY$8)/100</f>
        <v>0.021</v>
      </c>
      <c r="AZ589" s="380">
        <f t="array" aca="true" ref="AZ589">INDEX(KM_PCT,MATCH($A589,'Knowledge - Percentages'!$B:$B,0),'Data - Knowledge'!AZ$8)/100</f>
        <v>0.023</v>
      </c>
      <c r="BA589" s="380">
        <f t="array" aca="true" ref="BA589">INDEX(KM_PCT,MATCH($A589,'Knowledge - Percentages'!$B:$B,0),'Data - Knowledge'!BA$8)/100</f>
        <v>0.022000000000000002</v>
      </c>
      <c r="BB589" s="380">
        <f t="array" aca="true" ref="BB589">INDEX(KM_PCT,MATCH($A589,'Knowledge - Percentages'!$B:$B,0),'Data - Knowledge'!BB$8)/100</f>
        <v>0.02</v>
      </c>
      <c r="BC589" s="380">
        <f t="array" aca="true" ref="BC589">INDEX(KM_PCT,MATCH($A589,'Knowledge - Percentages'!$B:$B,0),'Data - Knowledge'!BC$8)/100</f>
        <v>0.019</v>
      </c>
      <c r="BD589" s="380">
        <f t="array" aca="true" ref="BD589">INDEX(KM_PCT,MATCH($A589,'Knowledge - Percentages'!$B:$B,0),'Data - Knowledge'!BD$8)/100</f>
        <v>0.025</v>
      </c>
      <c r="BE589" s="380">
        <f t="array" aca="true" ref="BE589">INDEX(KM_PCT,MATCH($A589,'Knowledge - Percentages'!$B:$B,0),'Data - Knowledge'!BE$8)/100</f>
        <v>0.018000000000000002</v>
      </c>
      <c r="BF589" s="380">
        <f t="array" aca="true" ref="BF589">INDEX(KM_PCT,MATCH($A589,'Knowledge - Percentages'!$B:$B,0),'Data - Knowledge'!BF$8)/100</f>
        <v>0.024</v>
      </c>
      <c r="BG589" s="380">
        <f t="array" aca="true" ref="BG589">INDEX(KM_PCT,MATCH($A589,'Knowledge - Percentages'!$B:$B,0),'Data - Knowledge'!BG$8)/100</f>
        <v>0.036000000000000004</v>
      </c>
      <c r="BH589" s="380">
        <f t="array" aca="true" ref="BH589">INDEX(KM_PCT,MATCH($A589,'Knowledge - Percentages'!$B:$B,0),'Data - Knowledge'!BH$8)/100</f>
        <v>0.032</v>
      </c>
      <c r="BI589" s="380">
        <f t="array" aca="true" ref="BI589">INDEX(KM_PCT,MATCH($A589,'Knowledge - Percentages'!$B:$B,0),'Data - Knowledge'!BI$8)/100</f>
        <v>0.027000000000000003</v>
      </c>
      <c r="BJ589" s="380">
        <f t="array" aca="true" ref="BJ589">INDEX(KM_PCT,MATCH($A589,'Knowledge - Percentages'!$B:$B,0),'Data - Knowledge'!BJ$8)/100</f>
        <v>0.017</v>
      </c>
      <c r="BK589" s="380">
        <f t="array" aca="true" ref="BK589">INDEX(KM_PCT,MATCH($A589,'Knowledge - Percentages'!$B:$B,0),'Data - Knowledge'!BK$8)/100</f>
        <v>0.039</v>
      </c>
      <c r="BL589" s="380">
        <f t="array" aca="true" ref="BL589">INDEX(KM_PCT,MATCH($A589,'Knowledge - Percentages'!$B:$B,0),'Data - Knowledge'!BL$8)/100</f>
        <v>0.048</v>
      </c>
      <c r="BM589" s="380">
        <f t="array" aca="true" ref="BM589">INDEX(KM_PCT,MATCH($A589,'Knowledge - Percentages'!$B:$B,0),'Data - Knowledge'!BM$8)/100</f>
        <v>0.05</v>
      </c>
      <c r="BN589" s="380">
        <f t="array" aca="true" ref="BN589">INDEX(KM_PCT,MATCH($A589,'Knowledge - Percentages'!$B:$B,0),'Data - Knowledge'!BN$8)/100</f>
        <v>0.016</v>
      </c>
      <c r="BO589" s="380">
        <f t="array" aca="true" ref="BO589">INDEX(KM_PCT,MATCH($A589,'Knowledge - Percentages'!$B:$B,0),'Data - Knowledge'!BO$8)/100</f>
        <v>0.023</v>
      </c>
      <c r="BP589" s="380">
        <f t="array" aca="true" ref="BP589">INDEX(KM_PCT,MATCH($A589,'Knowledge - Percentages'!$B:$B,0),'Data - Knowledge'!BP$8)/100</f>
        <v>0.018000000000000002</v>
      </c>
      <c r="BQ589" s="380">
        <f t="array" aca="true" ref="BQ589">INDEX(KM_PCT,MATCH($A589,'Knowledge - Percentages'!$B:$B,0),'Data - Knowledge'!BQ$8)/100</f>
        <v>0.023</v>
      </c>
    </row>
    <row r="590" spans="1:69">
      <c r="A590" t="s">
        <v>1702</v>
      </c>
      <c r="B590" t="s">
        <v>180</v>
      </c>
      <c r="C590" t="s">
        <v>1690</v>
      </c>
      <c r="D590" t="s">
        <v>1703</v>
      </c>
      <c r="E590" s="373">
        <f>SUMPRODUCT($K$2:$BQ$2,$K590:$BQ590)/$J$2</f>
        <v>0.2731212121212121</v>
      </c>
      <c r="F590" s="379">
        <f>SUMPRODUCT($K$2:$BQ$2,$K590:$BQ590)</f>
        <v>72.104</v>
      </c>
      <c r="G590" s="373">
        <f>SUMPRODUCT($K$3:$BQ$3,$K590:$BQ590)/$J$3</f>
        <v>0.30603131416837787</v>
      </c>
      <c r="H590" s="379">
        <f>SUMPRODUCT($K$3:$BQ$3,$K590:$BQ590)</f>
        <v>2980.7450000000003</v>
      </c>
      <c r="I590" s="373">
        <f>CORREL($K$4:$BQ$4,$K590:$BQ590)</f>
        <v>0.0026832018186446985</v>
      </c>
      <c r="J590" s="379">
        <f>$E590/$G590*100</f>
        <v>89.2461651721501</v>
      </c>
      <c r="K590" s="380">
        <f t="array" aca="true" ref="K590">INDEX(KM_PCT,MATCH($A590,'Knowledge - Percentages'!$B:$B,0),'Data - Knowledge'!K$8)/100</f>
        <v>0.361</v>
      </c>
      <c r="L590" s="380">
        <f t="array" aca="true" ref="L590">INDEX(KM_PCT,MATCH($A590,'Knowledge - Percentages'!$B:$B,0),'Data - Knowledge'!L$8)/100</f>
        <v>0.273</v>
      </c>
      <c r="M590" s="380">
        <f t="array" aca="true" ref="M590">INDEX(KM_PCT,MATCH($A590,'Knowledge - Percentages'!$B:$B,0),'Data - Knowledge'!M$8)/100</f>
        <v>0.364</v>
      </c>
      <c r="N590" s="380">
        <f t="array" aca="true" ref="N590">INDEX(KM_PCT,MATCH($A590,'Knowledge - Percentages'!$B:$B,0),'Data - Knowledge'!N$8)/100</f>
        <v>0.33899999999999997</v>
      </c>
      <c r="O590" s="380">
        <f t="array" aca="true" ref="O590">INDEX(KM_PCT,MATCH($A590,'Knowledge - Percentages'!$B:$B,0),'Data - Knowledge'!O$8)/100</f>
        <v>0.33</v>
      </c>
      <c r="P590" s="380">
        <f t="array" aca="true" ref="P590">INDEX(KM_PCT,MATCH($A590,'Knowledge - Percentages'!$B:$B,0),'Data - Knowledge'!P$8)/100</f>
        <v>0.324</v>
      </c>
      <c r="Q590" s="380">
        <f t="array" aca="true" ref="Q590">INDEX(KM_PCT,MATCH($A590,'Knowledge - Percentages'!$B:$B,0),'Data - Knowledge'!Q$8)/100</f>
        <v>0.297</v>
      </c>
      <c r="R590" s="380">
        <f t="array" aca="true" ref="R590">INDEX(KM_PCT,MATCH($A590,'Knowledge - Percentages'!$B:$B,0),'Data - Knowledge'!R$8)/100</f>
        <v>0.326</v>
      </c>
      <c r="S590" s="380">
        <f t="array" aca="true" ref="S590">INDEX(KM_PCT,MATCH($A590,'Knowledge - Percentages'!$B:$B,0),'Data - Knowledge'!S$8)/100</f>
        <v>0.35700000000000004</v>
      </c>
      <c r="T590" s="380">
        <f t="array" aca="true" ref="T590">INDEX(KM_PCT,MATCH($A590,'Knowledge - Percentages'!$B:$B,0),'Data - Knowledge'!T$8)/100</f>
        <v>0.322</v>
      </c>
      <c r="U590" s="380">
        <f t="array" aca="true" ref="U590">INDEX(KM_PCT,MATCH($A590,'Knowledge - Percentages'!$B:$B,0),'Data - Knowledge'!U$8)/100</f>
        <v>0.33399999999999996</v>
      </c>
      <c r="V590" s="380">
        <f t="array" aca="true" ref="V590">INDEX(KM_PCT,MATCH($A590,'Knowledge - Percentages'!$B:$B,0),'Data - Knowledge'!V$8)/100</f>
        <v>0.321</v>
      </c>
      <c r="W590" s="380">
        <f t="array" aca="true" ref="W590">INDEX(KM_PCT,MATCH($A590,'Knowledge - Percentages'!$B:$B,0),'Data - Knowledge'!W$8)/100</f>
        <v>0.313</v>
      </c>
      <c r="X590" s="380">
        <f t="array" aca="true" ref="X590">INDEX(KM_PCT,MATCH($A590,'Knowledge - Percentages'!$B:$B,0),'Data - Knowledge'!X$8)/100</f>
        <v>0.272</v>
      </c>
      <c r="Y590" s="380">
        <f t="array" aca="true" ref="Y590">INDEX(KM_PCT,MATCH($A590,'Knowledge - Percentages'!$B:$B,0),'Data - Knowledge'!Y$8)/100</f>
        <v>0.153</v>
      </c>
      <c r="Z590" s="380">
        <f t="array" aca="true" ref="Z590">INDEX(KM_PCT,MATCH($A590,'Knowledge - Percentages'!$B:$B,0),'Data - Knowledge'!Z$8)/100</f>
        <v>0.21100000000000002</v>
      </c>
      <c r="AA590" s="380">
        <f t="array" aca="true" ref="AA590">INDEX(KM_PCT,MATCH($A590,'Knowledge - Percentages'!$B:$B,0),'Data - Knowledge'!AA$8)/100</f>
        <v>0.198</v>
      </c>
      <c r="AB590" s="380">
        <f t="array" aca="true" ref="AB590">INDEX(KM_PCT,MATCH($A590,'Knowledge - Percentages'!$B:$B,0),'Data - Knowledge'!AB$8)/100</f>
        <v>0.301</v>
      </c>
      <c r="AC590" s="380">
        <f t="array" aca="true" ref="AC590">INDEX(KM_PCT,MATCH($A590,'Knowledge - Percentages'!$B:$B,0),'Data - Knowledge'!AC$8)/100</f>
        <v>0.23199999999999998</v>
      </c>
      <c r="AD590" s="380">
        <f t="array" aca="true" ref="AD590">INDEX(KM_PCT,MATCH($A590,'Knowledge - Percentages'!$B:$B,0),'Data - Knowledge'!AD$8)/100</f>
        <v>0.21100000000000002</v>
      </c>
      <c r="AE590" s="380">
        <f t="array" aca="true" ref="AE590">INDEX(KM_PCT,MATCH($A590,'Knowledge - Percentages'!$B:$B,0),'Data - Knowledge'!AE$8)/100</f>
        <v>0.313</v>
      </c>
      <c r="AF590" s="380">
        <f t="array" aca="true" ref="AF590">INDEX(KM_PCT,MATCH($A590,'Knowledge - Percentages'!$B:$B,0),'Data - Knowledge'!AF$8)/100</f>
        <v>0.35</v>
      </c>
      <c r="AG590" s="380">
        <f t="array" aca="true" ref="AG590">INDEX(KM_PCT,MATCH($A590,'Knowledge - Percentages'!$B:$B,0),'Data - Knowledge'!AG$8)/100</f>
        <v>0.314</v>
      </c>
      <c r="AH590" s="380">
        <f t="array" aca="true" ref="AH590">INDEX(KM_PCT,MATCH($A590,'Knowledge - Percentages'!$B:$B,0),'Data - Knowledge'!AH$8)/100</f>
        <v>0.295</v>
      </c>
      <c r="AI590" s="380">
        <f t="array" aca="true" ref="AI590">INDEX(KM_PCT,MATCH($A590,'Knowledge - Percentages'!$B:$B,0),'Data - Knowledge'!AI$8)/100</f>
        <v>0.223</v>
      </c>
      <c r="AJ590" s="380">
        <f t="array" aca="true" ref="AJ590">INDEX(KM_PCT,MATCH($A590,'Knowledge - Percentages'!$B:$B,0),'Data - Knowledge'!AJ$8)/100</f>
        <v>0.306</v>
      </c>
      <c r="AK590" s="380">
        <f t="array" aca="true" ref="AK590">INDEX(KM_PCT,MATCH($A590,'Knowledge - Percentages'!$B:$B,0),'Data - Knowledge'!AK$8)/100</f>
        <v>0.301</v>
      </c>
      <c r="AL590" s="380">
        <f t="array" aca="true" ref="AL590">INDEX(KM_PCT,MATCH($A590,'Knowledge - Percentages'!$B:$B,0),'Data - Knowledge'!AL$8)/100</f>
        <v>0.272</v>
      </c>
      <c r="AM590" s="380">
        <f t="array" aca="true" ref="AM590">INDEX(KM_PCT,MATCH($A590,'Knowledge - Percentages'!$B:$B,0),'Data - Knowledge'!AM$8)/100</f>
        <v>0.308</v>
      </c>
      <c r="AN590" s="380">
        <f t="array" aca="true" ref="AN590">INDEX(KM_PCT,MATCH($A590,'Knowledge - Percentages'!$B:$B,0),'Data - Knowledge'!AN$8)/100</f>
        <v>0.31</v>
      </c>
      <c r="AO590" s="380">
        <f t="array" aca="true" ref="AO590">INDEX(KM_PCT,MATCH($A590,'Knowledge - Percentages'!$B:$B,0),'Data - Knowledge'!AO$8)/100</f>
        <v>0.34600000000000003</v>
      </c>
      <c r="AP590" s="380">
        <f t="array" aca="true" ref="AP590">INDEX(KM_PCT,MATCH($A590,'Knowledge - Percentages'!$B:$B,0),'Data - Knowledge'!AP$8)/100</f>
        <v>0.25</v>
      </c>
      <c r="AQ590" s="380">
        <f t="array" aca="true" ref="AQ590">INDEX(KM_PCT,MATCH($A590,'Knowledge - Percentages'!$B:$B,0),'Data - Knowledge'!AQ$8)/100</f>
        <v>0.276</v>
      </c>
      <c r="AR590" s="380">
        <f t="array" aca="true" ref="AR590">INDEX(KM_PCT,MATCH($A590,'Knowledge - Percentages'!$B:$B,0),'Data - Knowledge'!AR$8)/100</f>
        <v>0.221</v>
      </c>
      <c r="AS590" s="380">
        <f t="array" aca="true" ref="AS590">INDEX(KM_PCT,MATCH($A590,'Knowledge - Percentages'!$B:$B,0),'Data - Knowledge'!AS$8)/100</f>
        <v>0.261</v>
      </c>
      <c r="AT590" s="380">
        <f t="array" aca="true" ref="AT590">INDEX(KM_PCT,MATCH($A590,'Knowledge - Percentages'!$B:$B,0),'Data - Knowledge'!AT$8)/100</f>
        <v>0.17600000000000002</v>
      </c>
      <c r="AU590" s="380">
        <f t="array" aca="true" ref="AU590">INDEX(KM_PCT,MATCH($A590,'Knowledge - Percentages'!$B:$B,0),'Data - Knowledge'!AU$8)/100</f>
        <v>0.28800000000000003</v>
      </c>
      <c r="AV590" s="380">
        <f t="array" aca="true" ref="AV590">INDEX(KM_PCT,MATCH($A590,'Knowledge - Percentages'!$B:$B,0),'Data - Knowledge'!AV$8)/100</f>
        <v>0.297</v>
      </c>
      <c r="AW590" s="380">
        <f t="array" aca="true" ref="AW590">INDEX(KM_PCT,MATCH($A590,'Knowledge - Percentages'!$B:$B,0),'Data - Knowledge'!AW$8)/100</f>
        <v>0.301</v>
      </c>
      <c r="AX590" s="380">
        <f t="array" aca="true" ref="AX590">INDEX(KM_PCT,MATCH($A590,'Knowledge - Percentages'!$B:$B,0),'Data - Knowledge'!AX$8)/100</f>
        <v>0.196</v>
      </c>
      <c r="AY590" s="380">
        <f t="array" aca="true" ref="AY590">INDEX(KM_PCT,MATCH($A590,'Knowledge - Percentages'!$B:$B,0),'Data - Knowledge'!AY$8)/100</f>
        <v>0.281</v>
      </c>
      <c r="AZ590" s="380">
        <f t="array" aca="true" ref="AZ590">INDEX(KM_PCT,MATCH($A590,'Knowledge - Percentages'!$B:$B,0),'Data - Knowledge'!AZ$8)/100</f>
        <v>0.265</v>
      </c>
      <c r="BA590" s="380">
        <f t="array" aca="true" ref="BA590">INDEX(KM_PCT,MATCH($A590,'Knowledge - Percentages'!$B:$B,0),'Data - Knowledge'!BA$8)/100</f>
        <v>0.276</v>
      </c>
      <c r="BB590" s="380">
        <f t="array" aca="true" ref="BB590">INDEX(KM_PCT,MATCH($A590,'Knowledge - Percentages'!$B:$B,0),'Data - Knowledge'!BB$8)/100</f>
        <v>0.28800000000000003</v>
      </c>
      <c r="BC590" s="380">
        <f t="array" aca="true" ref="BC590">INDEX(KM_PCT,MATCH($A590,'Knowledge - Percentages'!$B:$B,0),'Data - Knowledge'!BC$8)/100</f>
        <v>0.272</v>
      </c>
      <c r="BD590" s="380">
        <f t="array" aca="true" ref="BD590">INDEX(KM_PCT,MATCH($A590,'Knowledge - Percentages'!$B:$B,0),'Data - Knowledge'!BD$8)/100</f>
        <v>0.265</v>
      </c>
      <c r="BE590" s="380">
        <f t="array" aca="true" ref="BE590">INDEX(KM_PCT,MATCH($A590,'Knowledge - Percentages'!$B:$B,0),'Data - Knowledge'!BE$8)/100</f>
        <v>0.28</v>
      </c>
      <c r="BF590" s="380">
        <f t="array" aca="true" ref="BF590">INDEX(KM_PCT,MATCH($A590,'Knowledge - Percentages'!$B:$B,0),'Data - Knowledge'!BF$8)/100</f>
        <v>0.268</v>
      </c>
      <c r="BG590" s="380">
        <f t="array" aca="true" ref="BG590">INDEX(KM_PCT,MATCH($A590,'Knowledge - Percentages'!$B:$B,0),'Data - Knowledge'!BG$8)/100</f>
        <v>0.247</v>
      </c>
      <c r="BH590" s="380">
        <f t="array" aca="true" ref="BH590">INDEX(KM_PCT,MATCH($A590,'Knowledge - Percentages'!$B:$B,0),'Data - Knowledge'!BH$8)/100</f>
        <v>0.248</v>
      </c>
      <c r="BI590" s="380">
        <f t="array" aca="true" ref="BI590">INDEX(KM_PCT,MATCH($A590,'Knowledge - Percentages'!$B:$B,0),'Data - Knowledge'!BI$8)/100</f>
        <v>0.261</v>
      </c>
      <c r="BJ590" s="380">
        <f t="array" aca="true" ref="BJ590">INDEX(KM_PCT,MATCH($A590,'Knowledge - Percentages'!$B:$B,0),'Data - Knowledge'!BJ$8)/100</f>
        <v>0.258</v>
      </c>
      <c r="BK590" s="380">
        <f t="array" aca="true" ref="BK590">INDEX(KM_PCT,MATCH($A590,'Knowledge - Percentages'!$B:$B,0),'Data - Knowledge'!BK$8)/100</f>
        <v>0.195</v>
      </c>
      <c r="BL590" s="380">
        <f t="array" aca="true" ref="BL590">INDEX(KM_PCT,MATCH($A590,'Knowledge - Percentages'!$B:$B,0),'Data - Knowledge'!BL$8)/100</f>
        <v>0.159</v>
      </c>
      <c r="BM590" s="380">
        <f t="array" aca="true" ref="BM590">INDEX(KM_PCT,MATCH($A590,'Knowledge - Percentages'!$B:$B,0),'Data - Knowledge'!BM$8)/100</f>
        <v>0.155</v>
      </c>
      <c r="BN590" s="380">
        <f t="array" aca="true" ref="BN590">INDEX(KM_PCT,MATCH($A590,'Knowledge - Percentages'!$B:$B,0),'Data - Knowledge'!BN$8)/100</f>
        <v>0.247</v>
      </c>
      <c r="BO590" s="380">
        <f t="array" aca="true" ref="BO590">INDEX(KM_PCT,MATCH($A590,'Knowledge - Percentages'!$B:$B,0),'Data - Knowledge'!BO$8)/100</f>
        <v>0.237</v>
      </c>
      <c r="BP590" s="380">
        <f t="array" aca="true" ref="BP590">INDEX(KM_PCT,MATCH($A590,'Knowledge - Percentages'!$B:$B,0),'Data - Knowledge'!BP$8)/100</f>
        <v>0.243</v>
      </c>
      <c r="BQ590" s="380">
        <f t="array" aca="true" ref="BQ590">INDEX(KM_PCT,MATCH($A590,'Knowledge - Percentages'!$B:$B,0),'Data - Knowledge'!BQ$8)/100</f>
        <v>0.21</v>
      </c>
    </row>
    <row r="591" spans="1:69">
      <c r="A591" t="s">
        <v>1704</v>
      </c>
      <c r="B591" t="s">
        <v>180</v>
      </c>
      <c r="C591" t="s">
        <v>1690</v>
      </c>
      <c r="D591" t="s">
        <v>1705</v>
      </c>
      <c r="E591" s="373">
        <f>SUMPRODUCT($K$2:$BQ$2,$K591:$BQ591)/$J$2</f>
        <v>0.028579545454545458</v>
      </c>
      <c r="F591" s="379">
        <f>SUMPRODUCT($K$2:$BQ$2,$K591:$BQ591)</f>
        <v>7.5450000000000008</v>
      </c>
      <c r="G591" s="373">
        <f>SUMPRODUCT($K$3:$BQ$3,$K591:$BQ591)/$J$3</f>
        <v>0.031389527720739212</v>
      </c>
      <c r="H591" s="379">
        <f>SUMPRODUCT($K$3:$BQ$3,$K591:$BQ591)</f>
        <v>305.73399999999992</v>
      </c>
      <c r="I591" s="373">
        <f>CORREL($K$4:$BQ$4,$K591:$BQ591)</f>
        <v>-0.049813231284483471</v>
      </c>
      <c r="J591" s="379">
        <f>$E591/$G591*100</f>
        <v>91.048026299748415</v>
      </c>
      <c r="K591" s="380">
        <f t="array" aca="true" ref="K591">INDEX(KM_PCT,MATCH($A591,'Knowledge - Percentages'!$B:$B,0),'Data - Knowledge'!K$8)/100</f>
        <v>0.028999999999999998</v>
      </c>
      <c r="L591" s="380">
        <f t="array" aca="true" ref="L591">INDEX(KM_PCT,MATCH($A591,'Knowledge - Percentages'!$B:$B,0),'Data - Knowledge'!L$8)/100</f>
        <v>0.032</v>
      </c>
      <c r="M591" s="380">
        <f t="array" aca="true" ref="M591">INDEX(KM_PCT,MATCH($A591,'Knowledge - Percentages'!$B:$B,0),'Data - Knowledge'!M$8)/100</f>
        <v>0.031</v>
      </c>
      <c r="N591" s="380">
        <f t="array" aca="true" ref="N591">INDEX(KM_PCT,MATCH($A591,'Knowledge - Percentages'!$B:$B,0),'Data - Knowledge'!N$8)/100</f>
        <v>0.039</v>
      </c>
      <c r="O591" s="380">
        <f t="array" aca="true" ref="O591">INDEX(KM_PCT,MATCH($A591,'Knowledge - Percentages'!$B:$B,0),'Data - Knowledge'!O$8)/100</f>
        <v>0.032</v>
      </c>
      <c r="P591" s="380">
        <f t="array" aca="true" ref="P591">INDEX(KM_PCT,MATCH($A591,'Knowledge - Percentages'!$B:$B,0),'Data - Knowledge'!P$8)/100</f>
        <v>0.027999999999999997</v>
      </c>
      <c r="Q591" s="380">
        <f t="array" aca="true" ref="Q591">INDEX(KM_PCT,MATCH($A591,'Knowledge - Percentages'!$B:$B,0),'Data - Knowledge'!Q$8)/100</f>
        <v>0.028999999999999998</v>
      </c>
      <c r="R591" s="380">
        <f t="array" aca="true" ref="R591">INDEX(KM_PCT,MATCH($A591,'Knowledge - Percentages'!$B:$B,0),'Data - Knowledge'!R$8)/100</f>
        <v>0.028999999999999998</v>
      </c>
      <c r="S591" s="380">
        <f t="array" aca="true" ref="S591">INDEX(KM_PCT,MATCH($A591,'Knowledge - Percentages'!$B:$B,0),'Data - Knowledge'!S$8)/100</f>
        <v>0.027999999999999997</v>
      </c>
      <c r="T591" s="380">
        <f t="array" aca="true" ref="T591">INDEX(KM_PCT,MATCH($A591,'Knowledge - Percentages'!$B:$B,0),'Data - Knowledge'!T$8)/100</f>
        <v>0.033</v>
      </c>
      <c r="U591" s="380">
        <f t="array" aca="true" ref="U591">INDEX(KM_PCT,MATCH($A591,'Knowledge - Percentages'!$B:$B,0),'Data - Knowledge'!U$8)/100</f>
        <v>0.034</v>
      </c>
      <c r="V591" s="380">
        <f t="array" aca="true" ref="V591">INDEX(KM_PCT,MATCH($A591,'Knowledge - Percentages'!$B:$B,0),'Data - Knowledge'!V$8)/100</f>
        <v>0.046</v>
      </c>
      <c r="W591" s="380">
        <f t="array" aca="true" ref="W591">INDEX(KM_PCT,MATCH($A591,'Knowledge - Percentages'!$B:$B,0),'Data - Knowledge'!W$8)/100</f>
        <v>0.033</v>
      </c>
      <c r="X591" s="380">
        <f t="array" aca="true" ref="X591">INDEX(KM_PCT,MATCH($A591,'Knowledge - Percentages'!$B:$B,0),'Data - Knowledge'!X$8)/100</f>
        <v>0.033</v>
      </c>
      <c r="Y591" s="380">
        <f t="array" aca="true" ref="Y591">INDEX(KM_PCT,MATCH($A591,'Knowledge - Percentages'!$B:$B,0),'Data - Knowledge'!Y$8)/100</f>
        <v>0.03</v>
      </c>
      <c r="Z591" s="380">
        <f t="array" aca="true" ref="Z591">INDEX(KM_PCT,MATCH($A591,'Knowledge - Percentages'!$B:$B,0),'Data - Knowledge'!Z$8)/100</f>
        <v>0.031</v>
      </c>
      <c r="AA591" s="380">
        <f t="array" aca="true" ref="AA591">INDEX(KM_PCT,MATCH($A591,'Knowledge - Percentages'!$B:$B,0),'Data - Knowledge'!AA$8)/100</f>
        <v>0.027000000000000003</v>
      </c>
      <c r="AB591" s="380">
        <f t="array" aca="true" ref="AB591">INDEX(KM_PCT,MATCH($A591,'Knowledge - Percentages'!$B:$B,0),'Data - Knowledge'!AB$8)/100</f>
        <v>0.025</v>
      </c>
      <c r="AC591" s="380">
        <f t="array" aca="true" ref="AC591">INDEX(KM_PCT,MATCH($A591,'Knowledge - Percentages'!$B:$B,0),'Data - Knowledge'!AC$8)/100</f>
        <v>0.025</v>
      </c>
      <c r="AD591" s="380">
        <f t="array" aca="true" ref="AD591">INDEX(KM_PCT,MATCH($A591,'Knowledge - Percentages'!$B:$B,0),'Data - Knowledge'!AD$8)/100</f>
        <v>0.027000000000000003</v>
      </c>
      <c r="AE591" s="380">
        <f t="array" aca="true" ref="AE591">INDEX(KM_PCT,MATCH($A591,'Knowledge - Percentages'!$B:$B,0),'Data - Knowledge'!AE$8)/100</f>
        <v>0.031</v>
      </c>
      <c r="AF591" s="380">
        <f t="array" aca="true" ref="AF591">INDEX(KM_PCT,MATCH($A591,'Knowledge - Percentages'!$B:$B,0),'Data - Knowledge'!AF$8)/100</f>
        <v>0.03</v>
      </c>
      <c r="AG591" s="380">
        <f t="array" aca="true" ref="AG591">INDEX(KM_PCT,MATCH($A591,'Knowledge - Percentages'!$B:$B,0),'Data - Knowledge'!AG$8)/100</f>
        <v>0.034</v>
      </c>
      <c r="AH591" s="380">
        <f t="array" aca="true" ref="AH591">INDEX(KM_PCT,MATCH($A591,'Knowledge - Percentages'!$B:$B,0),'Data - Knowledge'!AH$8)/100</f>
        <v>0.035</v>
      </c>
      <c r="AI591" s="380">
        <f t="array" aca="true" ref="AI591">INDEX(KM_PCT,MATCH($A591,'Knowledge - Percentages'!$B:$B,0),'Data - Knowledge'!AI$8)/100</f>
        <v>0.024</v>
      </c>
      <c r="AJ591" s="380">
        <f t="array" aca="true" ref="AJ591">INDEX(KM_PCT,MATCH($A591,'Knowledge - Percentages'!$B:$B,0),'Data - Knowledge'!AJ$8)/100</f>
        <v>0.031</v>
      </c>
      <c r="AK591" s="380">
        <f t="array" aca="true" ref="AK591">INDEX(KM_PCT,MATCH($A591,'Knowledge - Percentages'!$B:$B,0),'Data - Knowledge'!AK$8)/100</f>
        <v>0.034</v>
      </c>
      <c r="AL591" s="380">
        <f t="array" aca="true" ref="AL591">INDEX(KM_PCT,MATCH($A591,'Knowledge - Percentages'!$B:$B,0),'Data - Knowledge'!AL$8)/100</f>
        <v>0.03</v>
      </c>
      <c r="AM591" s="380">
        <f t="array" aca="true" ref="AM591">INDEX(KM_PCT,MATCH($A591,'Knowledge - Percentages'!$B:$B,0),'Data - Knowledge'!AM$8)/100</f>
        <v>0.028999999999999998</v>
      </c>
      <c r="AN591" s="380">
        <f t="array" aca="true" ref="AN591">INDEX(KM_PCT,MATCH($A591,'Knowledge - Percentages'!$B:$B,0),'Data - Knowledge'!AN$8)/100</f>
        <v>0.044000000000000004</v>
      </c>
      <c r="AO591" s="380">
        <f t="array" aca="true" ref="AO591">INDEX(KM_PCT,MATCH($A591,'Knowledge - Percentages'!$B:$B,0),'Data - Knowledge'!AO$8)/100</f>
        <v>0.038</v>
      </c>
      <c r="AP591" s="380">
        <f t="array" aca="true" ref="AP591">INDEX(KM_PCT,MATCH($A591,'Knowledge - Percentages'!$B:$B,0),'Data - Knowledge'!AP$8)/100</f>
        <v>0.03</v>
      </c>
      <c r="AQ591" s="380">
        <f t="array" aca="true" ref="AQ591">INDEX(KM_PCT,MATCH($A591,'Knowledge - Percentages'!$B:$B,0),'Data - Knowledge'!AQ$8)/100</f>
        <v>0.027000000000000003</v>
      </c>
      <c r="AR591" s="380">
        <f t="array" aca="true" ref="AR591">INDEX(KM_PCT,MATCH($A591,'Knowledge - Percentages'!$B:$B,0),'Data - Knowledge'!AR$8)/100</f>
        <v>0.02</v>
      </c>
      <c r="AS591" s="380">
        <f t="array" aca="true" ref="AS591">INDEX(KM_PCT,MATCH($A591,'Knowledge - Percentages'!$B:$B,0),'Data - Knowledge'!AS$8)/100</f>
        <v>0.022000000000000002</v>
      </c>
      <c r="AT591" s="380">
        <f t="array" aca="true" ref="AT591">INDEX(KM_PCT,MATCH($A591,'Knowledge - Percentages'!$B:$B,0),'Data - Knowledge'!AT$8)/100</f>
        <v>0.024</v>
      </c>
      <c r="AU591" s="380">
        <f t="array" aca="true" ref="AU591">INDEX(KM_PCT,MATCH($A591,'Knowledge - Percentages'!$B:$B,0),'Data - Knowledge'!AU$8)/100</f>
        <v>0.027000000000000003</v>
      </c>
      <c r="AV591" s="380">
        <f t="array" aca="true" ref="AV591">INDEX(KM_PCT,MATCH($A591,'Knowledge - Percentages'!$B:$B,0),'Data - Knowledge'!AV$8)/100</f>
        <v>0.032</v>
      </c>
      <c r="AW591" s="380">
        <f t="array" aca="true" ref="AW591">INDEX(KM_PCT,MATCH($A591,'Knowledge - Percentages'!$B:$B,0),'Data - Knowledge'!AW$8)/100</f>
        <v>0.032</v>
      </c>
      <c r="AX591" s="380">
        <f t="array" aca="true" ref="AX591">INDEX(KM_PCT,MATCH($A591,'Knowledge - Percentages'!$B:$B,0),'Data - Knowledge'!AX$8)/100</f>
        <v>0.023</v>
      </c>
      <c r="AY591" s="380">
        <f t="array" aca="true" ref="AY591">INDEX(KM_PCT,MATCH($A591,'Knowledge - Percentages'!$B:$B,0),'Data - Knowledge'!AY$8)/100</f>
        <v>0.025</v>
      </c>
      <c r="AZ591" s="380">
        <f t="array" aca="true" ref="AZ591">INDEX(KM_PCT,MATCH($A591,'Knowledge - Percentages'!$B:$B,0),'Data - Knowledge'!AZ$8)/100</f>
        <v>0.026000000000000002</v>
      </c>
      <c r="BA591" s="380">
        <f t="array" aca="true" ref="BA591">INDEX(KM_PCT,MATCH($A591,'Knowledge - Percentages'!$B:$B,0),'Data - Knowledge'!BA$8)/100</f>
        <v>0.026000000000000002</v>
      </c>
      <c r="BB591" s="380">
        <f t="array" aca="true" ref="BB591">INDEX(KM_PCT,MATCH($A591,'Knowledge - Percentages'!$B:$B,0),'Data - Knowledge'!BB$8)/100</f>
        <v>0.031</v>
      </c>
      <c r="BC591" s="380">
        <f t="array" aca="true" ref="BC591">INDEX(KM_PCT,MATCH($A591,'Knowledge - Percentages'!$B:$B,0),'Data - Knowledge'!BC$8)/100</f>
        <v>0.032</v>
      </c>
      <c r="BD591" s="380">
        <f t="array" aca="true" ref="BD591">INDEX(KM_PCT,MATCH($A591,'Knowledge - Percentages'!$B:$B,0),'Data - Knowledge'!BD$8)/100</f>
        <v>0.027999999999999997</v>
      </c>
      <c r="BE591" s="380">
        <f t="array" aca="true" ref="BE591">INDEX(KM_PCT,MATCH($A591,'Knowledge - Percentages'!$B:$B,0),'Data - Knowledge'!BE$8)/100</f>
        <v>0.027000000000000003</v>
      </c>
      <c r="BF591" s="380">
        <f t="array" aca="true" ref="BF591">INDEX(KM_PCT,MATCH($A591,'Knowledge - Percentages'!$B:$B,0),'Data - Knowledge'!BF$8)/100</f>
        <v>0.027000000000000003</v>
      </c>
      <c r="BG591" s="380">
        <f t="array" aca="true" ref="BG591">INDEX(KM_PCT,MATCH($A591,'Knowledge - Percentages'!$B:$B,0),'Data - Knowledge'!BG$8)/100</f>
        <v>0.025</v>
      </c>
      <c r="BH591" s="380">
        <f t="array" aca="true" ref="BH591">INDEX(KM_PCT,MATCH($A591,'Knowledge - Percentages'!$B:$B,0),'Data - Knowledge'!BH$8)/100</f>
        <v>0.025</v>
      </c>
      <c r="BI591" s="380">
        <f t="array" aca="true" ref="BI591">INDEX(KM_PCT,MATCH($A591,'Knowledge - Percentages'!$B:$B,0),'Data - Knowledge'!BI$8)/100</f>
        <v>0.027999999999999997</v>
      </c>
      <c r="BJ591" s="380">
        <f t="array" aca="true" ref="BJ591">INDEX(KM_PCT,MATCH($A591,'Knowledge - Percentages'!$B:$B,0),'Data - Knowledge'!BJ$8)/100</f>
        <v>0.024</v>
      </c>
      <c r="BK591" s="380">
        <f t="array" aca="true" ref="BK591">INDEX(KM_PCT,MATCH($A591,'Knowledge - Percentages'!$B:$B,0),'Data - Knowledge'!BK$8)/100</f>
        <v>0.03</v>
      </c>
      <c r="BL591" s="380">
        <f t="array" aca="true" ref="BL591">INDEX(KM_PCT,MATCH($A591,'Knowledge - Percentages'!$B:$B,0),'Data - Knowledge'!BL$8)/100</f>
        <v>0.027999999999999997</v>
      </c>
      <c r="BM591" s="380">
        <f t="array" aca="true" ref="BM591">INDEX(KM_PCT,MATCH($A591,'Knowledge - Percentages'!$B:$B,0),'Data - Knowledge'!BM$8)/100</f>
        <v>0.025</v>
      </c>
      <c r="BN591" s="380">
        <f t="array" aca="true" ref="BN591">INDEX(KM_PCT,MATCH($A591,'Knowledge - Percentages'!$B:$B,0),'Data - Knowledge'!BN$8)/100</f>
        <v>0.021</v>
      </c>
      <c r="BO591" s="380">
        <f t="array" aca="true" ref="BO591">INDEX(KM_PCT,MATCH($A591,'Knowledge - Percentages'!$B:$B,0),'Data - Knowledge'!BO$8)/100</f>
        <v>0.021</v>
      </c>
      <c r="BP591" s="380">
        <f t="array" aca="true" ref="BP591">INDEX(KM_PCT,MATCH($A591,'Knowledge - Percentages'!$B:$B,0),'Data - Knowledge'!BP$8)/100</f>
        <v>0.025</v>
      </c>
      <c r="BQ591" s="380">
        <f t="array" aca="true" ref="BQ591">INDEX(KM_PCT,MATCH($A591,'Knowledge - Percentages'!$B:$B,0),'Data - Knowledge'!BQ$8)/100</f>
        <v>0.023</v>
      </c>
    </row>
    <row r="592" spans="1:69">
      <c r="A592" t="s">
        <v>1706</v>
      </c>
      <c r="B592" t="s">
        <v>180</v>
      </c>
      <c r="C592" t="s">
        <v>1690</v>
      </c>
      <c r="D592" t="s">
        <v>1707</v>
      </c>
      <c r="E592" s="373">
        <f>SUMPRODUCT($K$2:$BQ$2,$K592:$BQ592)/$J$2</f>
        <v>0.092435606060606079</v>
      </c>
      <c r="F592" s="379">
        <f>SUMPRODUCT($K$2:$BQ$2,$K592:$BQ592)</f>
        <v>24.403000000000006</v>
      </c>
      <c r="G592" s="373">
        <f>SUMPRODUCT($K$3:$BQ$3,$K592:$BQ592)/$J$3</f>
        <v>0.095408726899383983</v>
      </c>
      <c r="H592" s="379">
        <f>SUMPRODUCT($K$3:$BQ$3,$K592:$BQ592)</f>
        <v>929.28100000000006</v>
      </c>
      <c r="I592" s="373">
        <f>CORREL($K$4:$BQ$4,$K592:$BQ592)</f>
        <v>-0.015315464406018628</v>
      </c>
      <c r="J592" s="379">
        <f>$E592/$G592*100</f>
        <v>96.883806193207775</v>
      </c>
      <c r="K592" s="380">
        <f t="array" aca="true" ref="K592">INDEX(KM_PCT,MATCH($A592,'Knowledge - Percentages'!$B:$B,0),'Data - Knowledge'!K$8)/100</f>
        <v>0.096999999999999989</v>
      </c>
      <c r="L592" s="380">
        <f t="array" aca="true" ref="L592">INDEX(KM_PCT,MATCH($A592,'Knowledge - Percentages'!$B:$B,0),'Data - Knowledge'!L$8)/100</f>
        <v>0.106</v>
      </c>
      <c r="M592" s="380">
        <f t="array" aca="true" ref="M592">INDEX(KM_PCT,MATCH($A592,'Knowledge - Percentages'!$B:$B,0),'Data - Knowledge'!M$8)/100</f>
        <v>0.094</v>
      </c>
      <c r="N592" s="380">
        <f t="array" aca="true" ref="N592">INDEX(KM_PCT,MATCH($A592,'Knowledge - Percentages'!$B:$B,0),'Data - Knowledge'!N$8)/100</f>
        <v>0.093000000000000013</v>
      </c>
      <c r="O592" s="380">
        <f t="array" aca="true" ref="O592">INDEX(KM_PCT,MATCH($A592,'Knowledge - Percentages'!$B:$B,0),'Data - Knowledge'!O$8)/100</f>
        <v>0.095</v>
      </c>
      <c r="P592" s="380">
        <f t="array" aca="true" ref="P592">INDEX(KM_PCT,MATCH($A592,'Knowledge - Percentages'!$B:$B,0),'Data - Knowledge'!P$8)/100</f>
        <v>0.095</v>
      </c>
      <c r="Q592" s="380">
        <f t="array" aca="true" ref="Q592">INDEX(KM_PCT,MATCH($A592,'Knowledge - Percentages'!$B:$B,0),'Data - Knowledge'!Q$8)/100</f>
        <v>0.099</v>
      </c>
      <c r="R592" s="380">
        <f t="array" aca="true" ref="R592">INDEX(KM_PCT,MATCH($A592,'Knowledge - Percentages'!$B:$B,0),'Data - Knowledge'!R$8)/100</f>
        <v>0.096</v>
      </c>
      <c r="S592" s="380">
        <f t="array" aca="true" ref="S592">INDEX(KM_PCT,MATCH($A592,'Knowledge - Percentages'!$B:$B,0),'Data - Knowledge'!S$8)/100</f>
        <v>0.096999999999999989</v>
      </c>
      <c r="T592" s="380">
        <f t="array" aca="true" ref="T592">INDEX(KM_PCT,MATCH($A592,'Knowledge - Percentages'!$B:$B,0),'Data - Knowledge'!T$8)/100</f>
        <v>0.099</v>
      </c>
      <c r="U592" s="380">
        <f t="array" aca="true" ref="U592">INDEX(KM_PCT,MATCH($A592,'Knowledge - Percentages'!$B:$B,0),'Data - Knowledge'!U$8)/100</f>
        <v>0.098</v>
      </c>
      <c r="V592" s="380">
        <f t="array" aca="true" ref="V592">INDEX(KM_PCT,MATCH($A592,'Knowledge - Percentages'!$B:$B,0),'Data - Knowledge'!V$8)/100</f>
        <v>0.091</v>
      </c>
      <c r="W592" s="380">
        <f t="array" aca="true" ref="W592">INDEX(KM_PCT,MATCH($A592,'Knowledge - Percentages'!$B:$B,0),'Data - Knowledge'!W$8)/100</f>
        <v>0.096999999999999989</v>
      </c>
      <c r="X592" s="380">
        <f t="array" aca="true" ref="X592">INDEX(KM_PCT,MATCH($A592,'Knowledge - Percentages'!$B:$B,0),'Data - Knowledge'!X$8)/100</f>
        <v>0.105</v>
      </c>
      <c r="Y592" s="380">
        <f t="array" aca="true" ref="Y592">INDEX(KM_PCT,MATCH($A592,'Knowledge - Percentages'!$B:$B,0),'Data - Knowledge'!Y$8)/100</f>
        <v>0.072000000000000008</v>
      </c>
      <c r="Z592" s="380">
        <f t="array" aca="true" ref="Z592">INDEX(KM_PCT,MATCH($A592,'Knowledge - Percentages'!$B:$B,0),'Data - Knowledge'!Z$8)/100</f>
        <v>0.102</v>
      </c>
      <c r="AA592" s="380">
        <f t="array" aca="true" ref="AA592">INDEX(KM_PCT,MATCH($A592,'Knowledge - Percentages'!$B:$B,0),'Data - Knowledge'!AA$8)/100</f>
        <v>0.102</v>
      </c>
      <c r="AB592" s="380">
        <f t="array" aca="true" ref="AB592">INDEX(KM_PCT,MATCH($A592,'Knowledge - Percentages'!$B:$B,0),'Data - Knowledge'!AB$8)/100</f>
        <v>0.096</v>
      </c>
      <c r="AC592" s="380">
        <f t="array" aca="true" ref="AC592">INDEX(KM_PCT,MATCH($A592,'Knowledge - Percentages'!$B:$B,0),'Data - Knowledge'!AC$8)/100</f>
        <v>0.088000000000000009</v>
      </c>
      <c r="AD592" s="380">
        <f t="array" aca="true" ref="AD592">INDEX(KM_PCT,MATCH($A592,'Knowledge - Percentages'!$B:$B,0),'Data - Knowledge'!AD$8)/100</f>
        <v>0.085</v>
      </c>
      <c r="AE592" s="380">
        <f t="array" aca="true" ref="AE592">INDEX(KM_PCT,MATCH($A592,'Knowledge - Percentages'!$B:$B,0),'Data - Knowledge'!AE$8)/100</f>
        <v>0.084</v>
      </c>
      <c r="AF592" s="380">
        <f t="array" aca="true" ref="AF592">INDEX(KM_PCT,MATCH($A592,'Knowledge - Percentages'!$B:$B,0),'Data - Knowledge'!AF$8)/100</f>
        <v>0.095</v>
      </c>
      <c r="AG592" s="380">
        <f t="array" aca="true" ref="AG592">INDEX(KM_PCT,MATCH($A592,'Knowledge - Percentages'!$B:$B,0),'Data - Knowledge'!AG$8)/100</f>
        <v>0.096999999999999989</v>
      </c>
      <c r="AH592" s="380">
        <f t="array" aca="true" ref="AH592">INDEX(KM_PCT,MATCH($A592,'Knowledge - Percentages'!$B:$B,0),'Data - Knowledge'!AH$8)/100</f>
        <v>0.092</v>
      </c>
      <c r="AI592" s="380">
        <f t="array" aca="true" ref="AI592">INDEX(KM_PCT,MATCH($A592,'Knowledge - Percentages'!$B:$B,0),'Data - Knowledge'!AI$8)/100</f>
        <v>0.065</v>
      </c>
      <c r="AJ592" s="380">
        <f t="array" aca="true" ref="AJ592">INDEX(KM_PCT,MATCH($A592,'Knowledge - Percentages'!$B:$B,0),'Data - Knowledge'!AJ$8)/100</f>
        <v>0.107</v>
      </c>
      <c r="AK592" s="380">
        <f t="array" aca="true" ref="AK592">INDEX(KM_PCT,MATCH($A592,'Knowledge - Percentages'!$B:$B,0),'Data - Knowledge'!AK$8)/100</f>
        <v>0.095</v>
      </c>
      <c r="AL592" s="380">
        <f t="array" aca="true" ref="AL592">INDEX(KM_PCT,MATCH($A592,'Knowledge - Percentages'!$B:$B,0),'Data - Knowledge'!AL$8)/100</f>
        <v>0.099</v>
      </c>
      <c r="AM592" s="380">
        <f t="array" aca="true" ref="AM592">INDEX(KM_PCT,MATCH($A592,'Knowledge - Percentages'!$B:$B,0),'Data - Knowledge'!AM$8)/100</f>
        <v>0.1</v>
      </c>
      <c r="AN592" s="380">
        <f t="array" aca="true" ref="AN592">INDEX(KM_PCT,MATCH($A592,'Knowledge - Percentages'!$B:$B,0),'Data - Knowledge'!AN$8)/100</f>
        <v>0.096</v>
      </c>
      <c r="AO592" s="380">
        <f t="array" aca="true" ref="AO592">INDEX(KM_PCT,MATCH($A592,'Knowledge - Percentages'!$B:$B,0),'Data - Knowledge'!AO$8)/100</f>
        <v>0.08900000000000001</v>
      </c>
      <c r="AP592" s="380">
        <f t="array" aca="true" ref="AP592">INDEX(KM_PCT,MATCH($A592,'Knowledge - Percentages'!$B:$B,0),'Data - Knowledge'!AP$8)/100</f>
        <v>0.1</v>
      </c>
      <c r="AQ592" s="380">
        <f t="array" aca="true" ref="AQ592">INDEX(KM_PCT,MATCH($A592,'Knowledge - Percentages'!$B:$B,0),'Data - Knowledge'!AQ$8)/100</f>
        <v>0.093000000000000013</v>
      </c>
      <c r="AR592" s="380">
        <f t="array" aca="true" ref="AR592">INDEX(KM_PCT,MATCH($A592,'Knowledge - Percentages'!$B:$B,0),'Data - Knowledge'!AR$8)/100</f>
        <v>0.093000000000000013</v>
      </c>
      <c r="AS592" s="380">
        <f t="array" aca="true" ref="AS592">INDEX(KM_PCT,MATCH($A592,'Knowledge - Percentages'!$B:$B,0),'Data - Knowledge'!AS$8)/100</f>
        <v>0.115</v>
      </c>
      <c r="AT592" s="380">
        <f t="array" aca="true" ref="AT592">INDEX(KM_PCT,MATCH($A592,'Knowledge - Percentages'!$B:$B,0),'Data - Knowledge'!AT$8)/100</f>
        <v>0.077</v>
      </c>
      <c r="AU592" s="380">
        <f t="array" aca="true" ref="AU592">INDEX(KM_PCT,MATCH($A592,'Knowledge - Percentages'!$B:$B,0),'Data - Knowledge'!AU$8)/100</f>
        <v>0.094</v>
      </c>
      <c r="AV592" s="380">
        <f t="array" aca="true" ref="AV592">INDEX(KM_PCT,MATCH($A592,'Knowledge - Percentages'!$B:$B,0),'Data - Knowledge'!AV$8)/100</f>
        <v>0.10099999999999999</v>
      </c>
      <c r="AW592" s="380">
        <f t="array" aca="true" ref="AW592">INDEX(KM_PCT,MATCH($A592,'Knowledge - Percentages'!$B:$B,0),'Data - Knowledge'!AW$8)/100</f>
        <v>0.10800000000000001</v>
      </c>
      <c r="AX592" s="380">
        <f t="array" aca="true" ref="AX592">INDEX(KM_PCT,MATCH($A592,'Knowledge - Percentages'!$B:$B,0),'Data - Knowledge'!AX$8)/100</f>
        <v>0.061</v>
      </c>
      <c r="AY592" s="380">
        <f t="array" aca="true" ref="AY592">INDEX(KM_PCT,MATCH($A592,'Knowledge - Percentages'!$B:$B,0),'Data - Knowledge'!AY$8)/100</f>
        <v>0.094</v>
      </c>
      <c r="AZ592" s="380">
        <f t="array" aca="true" ref="AZ592">INDEX(KM_PCT,MATCH($A592,'Knowledge - Percentages'!$B:$B,0),'Data - Knowledge'!AZ$8)/100</f>
        <v>0.102</v>
      </c>
      <c r="BA592" s="380">
        <f t="array" aca="true" ref="BA592">INDEX(KM_PCT,MATCH($A592,'Knowledge - Percentages'!$B:$B,0),'Data - Knowledge'!BA$8)/100</f>
        <v>0.08900000000000001</v>
      </c>
      <c r="BB592" s="380">
        <f t="array" aca="true" ref="BB592">INDEX(KM_PCT,MATCH($A592,'Knowledge - Percentages'!$B:$B,0),'Data - Knowledge'!BB$8)/100</f>
        <v>0.1</v>
      </c>
      <c r="BC592" s="380">
        <f t="array" aca="true" ref="BC592">INDEX(KM_PCT,MATCH($A592,'Knowledge - Percentages'!$B:$B,0),'Data - Knowledge'!BC$8)/100</f>
        <v>0.096</v>
      </c>
      <c r="BD592" s="380">
        <f t="array" aca="true" ref="BD592">INDEX(KM_PCT,MATCH($A592,'Knowledge - Percentages'!$B:$B,0),'Data - Knowledge'!BD$8)/100</f>
        <v>0.095</v>
      </c>
      <c r="BE592" s="380">
        <f t="array" aca="true" ref="BE592">INDEX(KM_PCT,MATCH($A592,'Knowledge - Percentages'!$B:$B,0),'Data - Knowledge'!BE$8)/100</f>
        <v>0.091</v>
      </c>
      <c r="BF592" s="380">
        <f t="array" aca="true" ref="BF592">INDEX(KM_PCT,MATCH($A592,'Knowledge - Percentages'!$B:$B,0),'Data - Knowledge'!BF$8)/100</f>
        <v>0.08900000000000001</v>
      </c>
      <c r="BG592" s="380">
        <f t="array" aca="true" ref="BG592">INDEX(KM_PCT,MATCH($A592,'Knowledge - Percentages'!$B:$B,0),'Data - Knowledge'!BG$8)/100</f>
        <v>0.093000000000000013</v>
      </c>
      <c r="BH592" s="380">
        <f t="array" aca="true" ref="BH592">INDEX(KM_PCT,MATCH($A592,'Knowledge - Percentages'!$B:$B,0),'Data - Knowledge'!BH$8)/100</f>
        <v>0.093000000000000013</v>
      </c>
      <c r="BI592" s="380">
        <f t="array" aca="true" ref="BI592">INDEX(KM_PCT,MATCH($A592,'Knowledge - Percentages'!$B:$B,0),'Data - Knowledge'!BI$8)/100</f>
        <v>0.098</v>
      </c>
      <c r="BJ592" s="380">
        <f t="array" aca="true" ref="BJ592">INDEX(KM_PCT,MATCH($A592,'Knowledge - Percentages'!$B:$B,0),'Data - Knowledge'!BJ$8)/100</f>
        <v>0.08900000000000001</v>
      </c>
      <c r="BK592" s="380">
        <f t="array" aca="true" ref="BK592">INDEX(KM_PCT,MATCH($A592,'Knowledge - Percentages'!$B:$B,0),'Data - Knowledge'!BK$8)/100</f>
        <v>0.08900000000000001</v>
      </c>
      <c r="BL592" s="380">
        <f t="array" aca="true" ref="BL592">INDEX(KM_PCT,MATCH($A592,'Knowledge - Percentages'!$B:$B,0),'Data - Knowledge'!BL$8)/100</f>
        <v>0.076</v>
      </c>
      <c r="BM592" s="380">
        <f t="array" aca="true" ref="BM592">INDEX(KM_PCT,MATCH($A592,'Knowledge - Percentages'!$B:$B,0),'Data - Knowledge'!BM$8)/100</f>
        <v>0.079</v>
      </c>
      <c r="BN592" s="380">
        <f t="array" aca="true" ref="BN592">INDEX(KM_PCT,MATCH($A592,'Knowledge - Percentages'!$B:$B,0),'Data - Knowledge'!BN$8)/100</f>
        <v>0.08</v>
      </c>
      <c r="BO592" s="380">
        <f t="array" aca="true" ref="BO592">INDEX(KM_PCT,MATCH($A592,'Knowledge - Percentages'!$B:$B,0),'Data - Knowledge'!BO$8)/100</f>
        <v>0.079</v>
      </c>
      <c r="BP592" s="380">
        <f t="array" aca="true" ref="BP592">INDEX(KM_PCT,MATCH($A592,'Knowledge - Percentages'!$B:$B,0),'Data - Knowledge'!BP$8)/100</f>
        <v>0.085</v>
      </c>
      <c r="BQ592" s="380">
        <f t="array" aca="true" ref="BQ592">INDEX(KM_PCT,MATCH($A592,'Knowledge - Percentages'!$B:$B,0),'Data - Knowledge'!BQ$8)/100</f>
        <v>0.086</v>
      </c>
    </row>
    <row r="593" spans="1:69">
      <c r="A593" t="s">
        <v>1708</v>
      </c>
      <c r="B593" t="s">
        <v>180</v>
      </c>
      <c r="C593" t="s">
        <v>1690</v>
      </c>
      <c r="D593" t="s">
        <v>1709</v>
      </c>
      <c r="E593" s="373">
        <f>SUMPRODUCT($K$2:$BQ$2,$K593:$BQ593)/$J$2</f>
        <v>0.21221590909090915</v>
      </c>
      <c r="F593" s="379">
        <f>SUMPRODUCT($K$2:$BQ$2,$K593:$BQ593)</f>
        <v>56.025000000000013</v>
      </c>
      <c r="G593" s="373">
        <f>SUMPRODUCT($K$3:$BQ$3,$K593:$BQ593)/$J$3</f>
        <v>0.26949158110882954</v>
      </c>
      <c r="H593" s="379">
        <f>SUMPRODUCT($K$3:$BQ$3,$K593:$BQ593)</f>
        <v>2624.8479999999995</v>
      </c>
      <c r="I593" s="373">
        <f>CORREL($K$4:$BQ$4,$K593:$BQ593)</f>
        <v>-0.3953586977006649</v>
      </c>
      <c r="J593" s="379">
        <f>$E593/$G593*100</f>
        <v>78.746767605036766</v>
      </c>
      <c r="K593" s="380">
        <f t="array" aca="true" ref="K593">INDEX(KM_PCT,MATCH($A593,'Knowledge - Percentages'!$B:$B,0),'Data - Knowledge'!K$8)/100</f>
        <v>0.363</v>
      </c>
      <c r="L593" s="380">
        <f t="array" aca="true" ref="L593">INDEX(KM_PCT,MATCH($A593,'Knowledge - Percentages'!$B:$B,0),'Data - Knowledge'!L$8)/100</f>
        <v>0.331</v>
      </c>
      <c r="M593" s="380">
        <f t="array" aca="true" ref="M593">INDEX(KM_PCT,MATCH($A593,'Knowledge - Percentages'!$B:$B,0),'Data - Knowledge'!M$8)/100</f>
        <v>0.35</v>
      </c>
      <c r="N593" s="380">
        <f t="array" aca="true" ref="N593">INDEX(KM_PCT,MATCH($A593,'Knowledge - Percentages'!$B:$B,0),'Data - Knowledge'!N$8)/100</f>
        <v>0.32899999999999996</v>
      </c>
      <c r="O593" s="380">
        <f t="array" aca="true" ref="O593">INDEX(KM_PCT,MATCH($A593,'Knowledge - Percentages'!$B:$B,0),'Data - Knowledge'!O$8)/100</f>
        <v>0.315</v>
      </c>
      <c r="P593" s="380">
        <f t="array" aca="true" ref="P593">INDEX(KM_PCT,MATCH($A593,'Knowledge - Percentages'!$B:$B,0),'Data - Knowledge'!P$8)/100</f>
        <v>0.264</v>
      </c>
      <c r="Q593" s="380">
        <f t="array" aca="true" ref="Q593">INDEX(KM_PCT,MATCH($A593,'Knowledge - Percentages'!$B:$B,0),'Data - Knowledge'!Q$8)/100</f>
        <v>0.306</v>
      </c>
      <c r="R593" s="380">
        <f t="array" aca="true" ref="R593">INDEX(KM_PCT,MATCH($A593,'Knowledge - Percentages'!$B:$B,0),'Data - Knowledge'!R$8)/100</f>
        <v>0.31</v>
      </c>
      <c r="S593" s="380">
        <f t="array" aca="true" ref="S593">INDEX(KM_PCT,MATCH($A593,'Knowledge - Percentages'!$B:$B,0),'Data - Knowledge'!S$8)/100</f>
        <v>0.304</v>
      </c>
      <c r="T593" s="380">
        <f t="array" aca="true" ref="T593">INDEX(KM_PCT,MATCH($A593,'Knowledge - Percentages'!$B:$B,0),'Data - Knowledge'!T$8)/100</f>
        <v>0.294</v>
      </c>
      <c r="U593" s="380">
        <f t="array" aca="true" ref="U593">INDEX(KM_PCT,MATCH($A593,'Knowledge - Percentages'!$B:$B,0),'Data - Knowledge'!U$8)/100</f>
        <v>0.297</v>
      </c>
      <c r="V593" s="380">
        <f t="array" aca="true" ref="V593">INDEX(KM_PCT,MATCH($A593,'Knowledge - Percentages'!$B:$B,0),'Data - Knowledge'!V$8)/100</f>
        <v>0.303</v>
      </c>
      <c r="W593" s="380">
        <f t="array" aca="true" ref="W593">INDEX(KM_PCT,MATCH($A593,'Knowledge - Percentages'!$B:$B,0),'Data - Knowledge'!W$8)/100</f>
        <v>0.29</v>
      </c>
      <c r="X593" s="380">
        <f t="array" aca="true" ref="X593">INDEX(KM_PCT,MATCH($A593,'Knowledge - Percentages'!$B:$B,0),'Data - Knowledge'!X$8)/100</f>
        <v>0.313</v>
      </c>
      <c r="Y593" s="380">
        <f t="array" aca="true" ref="Y593">INDEX(KM_PCT,MATCH($A593,'Knowledge - Percentages'!$B:$B,0),'Data - Knowledge'!Y$8)/100</f>
        <v>0.255</v>
      </c>
      <c r="Z593" s="380">
        <f t="array" aca="true" ref="Z593">INDEX(KM_PCT,MATCH($A593,'Knowledge - Percentages'!$B:$B,0),'Data - Knowledge'!Z$8)/100</f>
        <v>0.292</v>
      </c>
      <c r="AA593" s="380">
        <f t="array" aca="true" ref="AA593">INDEX(KM_PCT,MATCH($A593,'Knowledge - Percentages'!$B:$B,0),'Data - Knowledge'!AA$8)/100</f>
        <v>0.24600000000000002</v>
      </c>
      <c r="AB593" s="380">
        <f t="array" aca="true" ref="AB593">INDEX(KM_PCT,MATCH($A593,'Knowledge - Percentages'!$B:$B,0),'Data - Knowledge'!AB$8)/100</f>
        <v>0.244</v>
      </c>
      <c r="AC593" s="380">
        <f t="array" aca="true" ref="AC593">INDEX(KM_PCT,MATCH($A593,'Knowledge - Percentages'!$B:$B,0),'Data - Knowledge'!AC$8)/100</f>
        <v>0.247</v>
      </c>
      <c r="AD593" s="380">
        <f t="array" aca="true" ref="AD593">INDEX(KM_PCT,MATCH($A593,'Knowledge - Percentages'!$B:$B,0),'Data - Knowledge'!AD$8)/100</f>
        <v>0.24600000000000002</v>
      </c>
      <c r="AE593" s="380">
        <f t="array" aca="true" ref="AE593">INDEX(KM_PCT,MATCH($A593,'Knowledge - Percentages'!$B:$B,0),'Data - Knowledge'!AE$8)/100</f>
        <v>0.287</v>
      </c>
      <c r="AF593" s="380">
        <f t="array" aca="true" ref="AF593">INDEX(KM_PCT,MATCH($A593,'Knowledge - Percentages'!$B:$B,0),'Data - Knowledge'!AF$8)/100</f>
        <v>0.282</v>
      </c>
      <c r="AG593" s="380">
        <f t="array" aca="true" ref="AG593">INDEX(KM_PCT,MATCH($A593,'Knowledge - Percentages'!$B:$B,0),'Data - Knowledge'!AG$8)/100</f>
        <v>0.258</v>
      </c>
      <c r="AH593" s="380">
        <f t="array" aca="true" ref="AH593">INDEX(KM_PCT,MATCH($A593,'Knowledge - Percentages'!$B:$B,0),'Data - Knowledge'!AH$8)/100</f>
        <v>0.267</v>
      </c>
      <c r="AI593" s="380">
        <f t="array" aca="true" ref="AI593">INDEX(KM_PCT,MATCH($A593,'Knowledge - Percentages'!$B:$B,0),'Data - Knowledge'!AI$8)/100</f>
        <v>0.252</v>
      </c>
      <c r="AJ593" s="380">
        <f t="array" aca="true" ref="AJ593">INDEX(KM_PCT,MATCH($A593,'Knowledge - Percentages'!$B:$B,0),'Data - Knowledge'!AJ$8)/100</f>
        <v>0.264</v>
      </c>
      <c r="AK593" s="380">
        <f t="array" aca="true" ref="AK593">INDEX(KM_PCT,MATCH($A593,'Knowledge - Percentages'!$B:$B,0),'Data - Knowledge'!AK$8)/100</f>
        <v>0.253</v>
      </c>
      <c r="AL593" s="380">
        <f t="array" aca="true" ref="AL593">INDEX(KM_PCT,MATCH($A593,'Knowledge - Percentages'!$B:$B,0),'Data - Knowledge'!AL$8)/100</f>
        <v>0.258</v>
      </c>
      <c r="AM593" s="380">
        <f t="array" aca="true" ref="AM593">INDEX(KM_PCT,MATCH($A593,'Knowledge - Percentages'!$B:$B,0),'Data - Knowledge'!AM$8)/100</f>
        <v>0.262</v>
      </c>
      <c r="AN593" s="380">
        <f t="array" aca="true" ref="AN593">INDEX(KM_PCT,MATCH($A593,'Knowledge - Percentages'!$B:$B,0),'Data - Knowledge'!AN$8)/100</f>
        <v>0.27899999999999997</v>
      </c>
      <c r="AO593" s="380">
        <f t="array" aca="true" ref="AO593">INDEX(KM_PCT,MATCH($A593,'Knowledge - Percentages'!$B:$B,0),'Data - Knowledge'!AO$8)/100</f>
        <v>0.302</v>
      </c>
      <c r="AP593" s="380">
        <f t="array" aca="true" ref="AP593">INDEX(KM_PCT,MATCH($A593,'Knowledge - Percentages'!$B:$B,0),'Data - Knowledge'!AP$8)/100</f>
        <v>0.244</v>
      </c>
      <c r="AQ593" s="380">
        <f t="array" aca="true" ref="AQ593">INDEX(KM_PCT,MATCH($A593,'Knowledge - Percentages'!$B:$B,0),'Data - Knowledge'!AQ$8)/100</f>
        <v>0.228</v>
      </c>
      <c r="AR593" s="380">
        <f t="array" aca="true" ref="AR593">INDEX(KM_PCT,MATCH($A593,'Knowledge - Percentages'!$B:$B,0),'Data - Knowledge'!AR$8)/100</f>
        <v>0.198</v>
      </c>
      <c r="AS593" s="380">
        <f t="array" aca="true" ref="AS593">INDEX(KM_PCT,MATCH($A593,'Knowledge - Percentages'!$B:$B,0),'Data - Knowledge'!AS$8)/100</f>
        <v>0.23199999999999998</v>
      </c>
      <c r="AT593" s="380">
        <f t="array" aca="true" ref="AT593">INDEX(KM_PCT,MATCH($A593,'Knowledge - Percentages'!$B:$B,0),'Data - Knowledge'!AT$8)/100</f>
        <v>0.205</v>
      </c>
      <c r="AU593" s="380">
        <f t="array" aca="true" ref="AU593">INDEX(KM_PCT,MATCH($A593,'Knowledge - Percentages'!$B:$B,0),'Data - Knowledge'!AU$8)/100</f>
        <v>0.242</v>
      </c>
      <c r="AV593" s="380">
        <f t="array" aca="true" ref="AV593">INDEX(KM_PCT,MATCH($A593,'Knowledge - Percentages'!$B:$B,0),'Data - Knowledge'!AV$8)/100</f>
        <v>0.235</v>
      </c>
      <c r="AW593" s="380">
        <f t="array" aca="true" ref="AW593">INDEX(KM_PCT,MATCH($A593,'Knowledge - Percentages'!$B:$B,0),'Data - Knowledge'!AW$8)/100</f>
        <v>0.23</v>
      </c>
      <c r="AX593" s="380">
        <f t="array" aca="true" ref="AX593">INDEX(KM_PCT,MATCH($A593,'Knowledge - Percentages'!$B:$B,0),'Data - Knowledge'!AX$8)/100</f>
        <v>0.214</v>
      </c>
      <c r="AY593" s="380">
        <f t="array" aca="true" ref="AY593">INDEX(KM_PCT,MATCH($A593,'Knowledge - Percentages'!$B:$B,0),'Data - Knowledge'!AY$8)/100</f>
        <v>0.214</v>
      </c>
      <c r="AZ593" s="380">
        <f t="array" aca="true" ref="AZ593">INDEX(KM_PCT,MATCH($A593,'Knowledge - Percentages'!$B:$B,0),'Data - Knowledge'!AZ$8)/100</f>
        <v>0.214</v>
      </c>
      <c r="BA593" s="380">
        <f t="array" aca="true" ref="BA593">INDEX(KM_PCT,MATCH($A593,'Knowledge - Percentages'!$B:$B,0),'Data - Knowledge'!BA$8)/100</f>
        <v>0.21100000000000002</v>
      </c>
      <c r="BB593" s="380">
        <f t="array" aca="true" ref="BB593">INDEX(KM_PCT,MATCH($A593,'Knowledge - Percentages'!$B:$B,0),'Data - Knowledge'!BB$8)/100</f>
        <v>0.20600000000000002</v>
      </c>
      <c r="BC593" s="380">
        <f t="array" aca="true" ref="BC593">INDEX(KM_PCT,MATCH($A593,'Knowledge - Percentages'!$B:$B,0),'Data - Knowledge'!BC$8)/100</f>
        <v>0.198</v>
      </c>
      <c r="BD593" s="380">
        <f t="array" aca="true" ref="BD593">INDEX(KM_PCT,MATCH($A593,'Knowledge - Percentages'!$B:$B,0),'Data - Knowledge'!BD$8)/100</f>
        <v>0.201</v>
      </c>
      <c r="BE593" s="380">
        <f t="array" aca="true" ref="BE593">INDEX(KM_PCT,MATCH($A593,'Knowledge - Percentages'!$B:$B,0),'Data - Knowledge'!BE$8)/100</f>
        <v>0.198</v>
      </c>
      <c r="BF593" s="380">
        <f t="array" aca="true" ref="BF593">INDEX(KM_PCT,MATCH($A593,'Knowledge - Percentages'!$B:$B,0),'Data - Knowledge'!BF$8)/100</f>
        <v>0.19899999999999998</v>
      </c>
      <c r="BG593" s="380">
        <f t="array" aca="true" ref="BG593">INDEX(KM_PCT,MATCH($A593,'Knowledge - Percentages'!$B:$B,0),'Data - Knowledge'!BG$8)/100</f>
        <v>0.214</v>
      </c>
      <c r="BH593" s="380">
        <f t="array" aca="true" ref="BH593">INDEX(KM_PCT,MATCH($A593,'Knowledge - Percentages'!$B:$B,0),'Data - Knowledge'!BH$8)/100</f>
        <v>0.212</v>
      </c>
      <c r="BI593" s="380">
        <f t="array" aca="true" ref="BI593">INDEX(KM_PCT,MATCH($A593,'Knowledge - Percentages'!$B:$B,0),'Data - Knowledge'!BI$8)/100</f>
        <v>0.20600000000000002</v>
      </c>
      <c r="BJ593" s="380">
        <f t="array" aca="true" ref="BJ593">INDEX(KM_PCT,MATCH($A593,'Knowledge - Percentages'!$B:$B,0),'Data - Knowledge'!BJ$8)/100</f>
        <v>0.184</v>
      </c>
      <c r="BK593" s="380">
        <f t="array" aca="true" ref="BK593">INDEX(KM_PCT,MATCH($A593,'Knowledge - Percentages'!$B:$B,0),'Data - Knowledge'!BK$8)/100</f>
        <v>0.215</v>
      </c>
      <c r="BL593" s="380">
        <f t="array" aca="true" ref="BL593">INDEX(KM_PCT,MATCH($A593,'Knowledge - Percentages'!$B:$B,0),'Data - Knowledge'!BL$8)/100</f>
        <v>0.203</v>
      </c>
      <c r="BM593" s="380">
        <f t="array" aca="true" ref="BM593">INDEX(KM_PCT,MATCH($A593,'Knowledge - Percentages'!$B:$B,0),'Data - Knowledge'!BM$8)/100</f>
        <v>0.195</v>
      </c>
      <c r="BN593" s="380">
        <f t="array" aca="true" ref="BN593">INDEX(KM_PCT,MATCH($A593,'Knowledge - Percentages'!$B:$B,0),'Data - Knowledge'!BN$8)/100</f>
        <v>0.179</v>
      </c>
      <c r="BO593" s="380">
        <f t="array" aca="true" ref="BO593">INDEX(KM_PCT,MATCH($A593,'Knowledge - Percentages'!$B:$B,0),'Data - Knowledge'!BO$8)/100</f>
        <v>0.184</v>
      </c>
      <c r="BP593" s="380">
        <f t="array" aca="true" ref="BP593">INDEX(KM_PCT,MATCH($A593,'Knowledge - Percentages'!$B:$B,0),'Data - Knowledge'!BP$8)/100</f>
        <v>0.179</v>
      </c>
      <c r="BQ593" s="380">
        <f t="array" aca="true" ref="BQ593">INDEX(KM_PCT,MATCH($A593,'Knowledge - Percentages'!$B:$B,0),'Data - Knowledge'!BQ$8)/100</f>
        <v>0.16699999999999998</v>
      </c>
    </row>
    <row r="594" spans="1:69">
      <c r="A594" t="s">
        <v>1710</v>
      </c>
      <c r="B594" t="s">
        <v>180</v>
      </c>
      <c r="C594" t="s">
        <v>1690</v>
      </c>
      <c r="D594" t="s">
        <v>1711</v>
      </c>
      <c r="E594" s="373">
        <f>SUMPRODUCT($K$2:$BQ$2,$K594:$BQ594)/$J$2</f>
        <v>0.31481060606060612</v>
      </c>
      <c r="F594" s="379">
        <f>SUMPRODUCT($K$2:$BQ$2,$K594:$BQ594)</f>
        <v>83.110000000000014</v>
      </c>
      <c r="G594" s="373">
        <f>SUMPRODUCT($K$3:$BQ$3,$K594:$BQ594)/$J$3</f>
        <v>0.35688993839835725</v>
      </c>
      <c r="H594" s="379">
        <f>SUMPRODUCT($K$3:$BQ$3,$K594:$BQ594)</f>
        <v>3476.1079999999997</v>
      </c>
      <c r="I594" s="373">
        <f>CORREL($K$4:$BQ$4,$K594:$BQ594)</f>
        <v>-0.43921203348198878</v>
      </c>
      <c r="J594" s="379">
        <f>$E594/$G594*100</f>
        <v>88.209437193272009</v>
      </c>
      <c r="K594" s="380">
        <f t="array" aca="true" ref="K594">INDEX(KM_PCT,MATCH($A594,'Knowledge - Percentages'!$B:$B,0),'Data - Knowledge'!K$8)/100</f>
        <v>0.419</v>
      </c>
      <c r="L594" s="380">
        <f t="array" aca="true" ref="L594">INDEX(KM_PCT,MATCH($A594,'Knowledge - Percentages'!$B:$B,0),'Data - Knowledge'!L$8)/100</f>
        <v>0.528</v>
      </c>
      <c r="M594" s="380">
        <f t="array" aca="true" ref="M594">INDEX(KM_PCT,MATCH($A594,'Knowledge - Percentages'!$B:$B,0),'Data - Knowledge'!M$8)/100</f>
        <v>0.419</v>
      </c>
      <c r="N594" s="380">
        <f t="array" aca="true" ref="N594">INDEX(KM_PCT,MATCH($A594,'Knowledge - Percentages'!$B:$B,0),'Data - Knowledge'!N$8)/100</f>
        <v>0.386</v>
      </c>
      <c r="O594" s="380">
        <f t="array" aca="true" ref="O594">INDEX(KM_PCT,MATCH($A594,'Knowledge - Percentages'!$B:$B,0),'Data - Knowledge'!O$8)/100</f>
        <v>0.386</v>
      </c>
      <c r="P594" s="380">
        <f t="array" aca="true" ref="P594">INDEX(KM_PCT,MATCH($A594,'Knowledge - Percentages'!$B:$B,0),'Data - Knowledge'!P$8)/100</f>
        <v>0.384</v>
      </c>
      <c r="Q594" s="380">
        <f t="array" aca="true" ref="Q594">INDEX(KM_PCT,MATCH($A594,'Knowledge - Percentages'!$B:$B,0),'Data - Knowledge'!Q$8)/100</f>
        <v>0.47700000000000004</v>
      </c>
      <c r="R594" s="380">
        <f t="array" aca="true" ref="R594">INDEX(KM_PCT,MATCH($A594,'Knowledge - Percentages'!$B:$B,0),'Data - Knowledge'!R$8)/100</f>
        <v>0.386</v>
      </c>
      <c r="S594" s="380">
        <f t="array" aca="true" ref="S594">INDEX(KM_PCT,MATCH($A594,'Knowledge - Percentages'!$B:$B,0),'Data - Knowledge'!S$8)/100</f>
        <v>0.386</v>
      </c>
      <c r="T594" s="380">
        <f t="array" aca="true" ref="T594">INDEX(KM_PCT,MATCH($A594,'Knowledge - Percentages'!$B:$B,0),'Data - Knowledge'!T$8)/100</f>
        <v>0.366</v>
      </c>
      <c r="U594" s="380">
        <f t="array" aca="true" ref="U594">INDEX(KM_PCT,MATCH($A594,'Knowledge - Percentages'!$B:$B,0),'Data - Knowledge'!U$8)/100</f>
        <v>0.35600000000000004</v>
      </c>
      <c r="V594" s="380">
        <f t="array" aca="true" ref="V594">INDEX(KM_PCT,MATCH($A594,'Knowledge - Percentages'!$B:$B,0),'Data - Knowledge'!V$8)/100</f>
        <v>0.337</v>
      </c>
      <c r="W594" s="380">
        <f t="array" aca="true" ref="W594">INDEX(KM_PCT,MATCH($A594,'Knowledge - Percentages'!$B:$B,0),'Data - Knowledge'!W$8)/100</f>
        <v>0.428</v>
      </c>
      <c r="X594" s="380">
        <f t="array" aca="true" ref="X594">INDEX(KM_PCT,MATCH($A594,'Knowledge - Percentages'!$B:$B,0),'Data - Knowledge'!X$8)/100</f>
        <v>0.495</v>
      </c>
      <c r="Y594" s="380">
        <f t="array" aca="true" ref="Y594">INDEX(KM_PCT,MATCH($A594,'Knowledge - Percentages'!$B:$B,0),'Data - Knowledge'!Y$8)/100</f>
        <v>0.47600000000000003</v>
      </c>
      <c r="Z594" s="380">
        <f t="array" aca="true" ref="Z594">INDEX(KM_PCT,MATCH($A594,'Knowledge - Percentages'!$B:$B,0),'Data - Knowledge'!Z$8)/100</f>
        <v>0.529</v>
      </c>
      <c r="AA594" s="380">
        <f t="array" aca="true" ref="AA594">INDEX(KM_PCT,MATCH($A594,'Knowledge - Percentages'!$B:$B,0),'Data - Knowledge'!AA$8)/100</f>
        <v>0.47600000000000003</v>
      </c>
      <c r="AB594" s="380">
        <f t="array" aca="true" ref="AB594">INDEX(KM_PCT,MATCH($A594,'Knowledge - Percentages'!$B:$B,0),'Data - Knowledge'!AB$8)/100</f>
        <v>0.354</v>
      </c>
      <c r="AC594" s="380">
        <f t="array" aca="true" ref="AC594">INDEX(KM_PCT,MATCH($A594,'Knowledge - Percentages'!$B:$B,0),'Data - Knowledge'!AC$8)/100</f>
        <v>0.406</v>
      </c>
      <c r="AD594" s="380">
        <f t="array" aca="true" ref="AD594">INDEX(KM_PCT,MATCH($A594,'Knowledge - Percentages'!$B:$B,0),'Data - Knowledge'!AD$8)/100</f>
        <v>0.44</v>
      </c>
      <c r="AE594" s="380">
        <f t="array" aca="true" ref="AE594">INDEX(KM_PCT,MATCH($A594,'Knowledge - Percentages'!$B:$B,0),'Data - Knowledge'!AE$8)/100</f>
        <v>0.34600000000000003</v>
      </c>
      <c r="AF594" s="380">
        <f t="array" aca="true" ref="AF594">INDEX(KM_PCT,MATCH($A594,'Knowledge - Percentages'!$B:$B,0),'Data - Knowledge'!AF$8)/100</f>
        <v>0.342</v>
      </c>
      <c r="AG594" s="380">
        <f t="array" aca="true" ref="AG594">INDEX(KM_PCT,MATCH($A594,'Knowledge - Percentages'!$B:$B,0),'Data - Knowledge'!AG$8)/100</f>
        <v>0.335</v>
      </c>
      <c r="AH594" s="380">
        <f t="array" aca="true" ref="AH594">INDEX(KM_PCT,MATCH($A594,'Knowledge - Percentages'!$B:$B,0),'Data - Knowledge'!AH$8)/100</f>
        <v>0.35700000000000004</v>
      </c>
      <c r="AI594" s="380">
        <f t="array" aca="true" ref="AI594">INDEX(KM_PCT,MATCH($A594,'Knowledge - Percentages'!$B:$B,0),'Data - Knowledge'!AI$8)/100</f>
        <v>0.41600000000000004</v>
      </c>
      <c r="AJ594" s="380">
        <f t="array" aca="true" ref="AJ594">INDEX(KM_PCT,MATCH($A594,'Knowledge - Percentages'!$B:$B,0),'Data - Knowledge'!AJ$8)/100</f>
        <v>0.35700000000000004</v>
      </c>
      <c r="AK594" s="380">
        <f t="array" aca="true" ref="AK594">INDEX(KM_PCT,MATCH($A594,'Knowledge - Percentages'!$B:$B,0),'Data - Knowledge'!AK$8)/100</f>
        <v>0.308</v>
      </c>
      <c r="AL594" s="380">
        <f t="array" aca="true" ref="AL594">INDEX(KM_PCT,MATCH($A594,'Knowledge - Percentages'!$B:$B,0),'Data - Knowledge'!AL$8)/100</f>
        <v>0.34</v>
      </c>
      <c r="AM594" s="380">
        <f t="array" aca="true" ref="AM594">INDEX(KM_PCT,MATCH($A594,'Knowledge - Percentages'!$B:$B,0),'Data - Knowledge'!AM$8)/100</f>
        <v>0.317</v>
      </c>
      <c r="AN594" s="380">
        <f t="array" aca="true" ref="AN594">INDEX(KM_PCT,MATCH($A594,'Knowledge - Percentages'!$B:$B,0),'Data - Knowledge'!AN$8)/100</f>
        <v>0.345</v>
      </c>
      <c r="AO594" s="380">
        <f t="array" aca="true" ref="AO594">INDEX(KM_PCT,MATCH($A594,'Knowledge - Percentages'!$B:$B,0),'Data - Knowledge'!AO$8)/100</f>
        <v>0.34700000000000003</v>
      </c>
      <c r="AP594" s="380">
        <f t="array" aca="true" ref="AP594">INDEX(KM_PCT,MATCH($A594,'Knowledge - Percentages'!$B:$B,0),'Data - Knowledge'!AP$8)/100</f>
        <v>0.39899999999999997</v>
      </c>
      <c r="AQ594" s="380">
        <f t="array" aca="true" ref="AQ594">INDEX(KM_PCT,MATCH($A594,'Knowledge - Percentages'!$B:$B,0),'Data - Knowledge'!AQ$8)/100</f>
        <v>0.382</v>
      </c>
      <c r="AR594" s="380">
        <f t="array" aca="true" ref="AR594">INDEX(KM_PCT,MATCH($A594,'Knowledge - Percentages'!$B:$B,0),'Data - Knowledge'!AR$8)/100</f>
        <v>0.556</v>
      </c>
      <c r="AS594" s="380">
        <f t="array" aca="true" ref="AS594">INDEX(KM_PCT,MATCH($A594,'Knowledge - Percentages'!$B:$B,0),'Data - Knowledge'!AS$8)/100</f>
        <v>0.525</v>
      </c>
      <c r="AT594" s="380">
        <f t="array" aca="true" ref="AT594">INDEX(KM_PCT,MATCH($A594,'Knowledge - Percentages'!$B:$B,0),'Data - Knowledge'!AT$8)/100</f>
        <v>0.45799999999999996</v>
      </c>
      <c r="AU594" s="380">
        <f t="array" aca="true" ref="AU594">INDEX(KM_PCT,MATCH($A594,'Knowledge - Percentages'!$B:$B,0),'Data - Knowledge'!AU$8)/100</f>
        <v>0.35200000000000004</v>
      </c>
      <c r="AV594" s="380">
        <f t="array" aca="true" ref="AV594">INDEX(KM_PCT,MATCH($A594,'Knowledge - Percentages'!$B:$B,0),'Data - Knowledge'!AV$8)/100</f>
        <v>0.324</v>
      </c>
      <c r="AW594" s="380">
        <f t="array" aca="true" ref="AW594">INDEX(KM_PCT,MATCH($A594,'Knowledge - Percentages'!$B:$B,0),'Data - Knowledge'!AW$8)/100</f>
        <v>0.306</v>
      </c>
      <c r="AX594" s="380">
        <f t="array" aca="true" ref="AX594">INDEX(KM_PCT,MATCH($A594,'Knowledge - Percentages'!$B:$B,0),'Data - Knowledge'!AX$8)/100</f>
        <v>0.4</v>
      </c>
      <c r="AY594" s="380">
        <f t="array" aca="true" ref="AY594">INDEX(KM_PCT,MATCH($A594,'Knowledge - Percentages'!$B:$B,0),'Data - Knowledge'!AY$8)/100</f>
        <v>0.304</v>
      </c>
      <c r="AZ594" s="380">
        <f t="array" aca="true" ref="AZ594">INDEX(KM_PCT,MATCH($A594,'Knowledge - Percentages'!$B:$B,0),'Data - Knowledge'!AZ$8)/100</f>
        <v>0.308</v>
      </c>
      <c r="BA594" s="380">
        <f t="array" aca="true" ref="BA594">INDEX(KM_PCT,MATCH($A594,'Knowledge - Percentages'!$B:$B,0),'Data - Knowledge'!BA$8)/100</f>
        <v>0.312</v>
      </c>
      <c r="BB594" s="380">
        <f t="array" aca="true" ref="BB594">INDEX(KM_PCT,MATCH($A594,'Knowledge - Percentages'!$B:$B,0),'Data - Knowledge'!BB$8)/100</f>
        <v>0.29100000000000004</v>
      </c>
      <c r="BC594" s="380">
        <f t="array" aca="true" ref="BC594">INDEX(KM_PCT,MATCH($A594,'Knowledge - Percentages'!$B:$B,0),'Data - Knowledge'!BC$8)/100</f>
        <v>0.29</v>
      </c>
      <c r="BD594" s="380">
        <f t="array" aca="true" ref="BD594">INDEX(KM_PCT,MATCH($A594,'Knowledge - Percentages'!$B:$B,0),'Data - Knowledge'!BD$8)/100</f>
        <v>0.292</v>
      </c>
      <c r="BE594" s="380">
        <f t="array" aca="true" ref="BE594">INDEX(KM_PCT,MATCH($A594,'Knowledge - Percentages'!$B:$B,0),'Data - Knowledge'!BE$8)/100</f>
        <v>0.292</v>
      </c>
      <c r="BF594" s="380">
        <f t="array" aca="true" ref="BF594">INDEX(KM_PCT,MATCH($A594,'Knowledge - Percentages'!$B:$B,0),'Data - Knowledge'!BF$8)/100</f>
        <v>0.292</v>
      </c>
      <c r="BG594" s="380">
        <f t="array" aca="true" ref="BG594">INDEX(KM_PCT,MATCH($A594,'Knowledge - Percentages'!$B:$B,0),'Data - Knowledge'!BG$8)/100</f>
        <v>0.341</v>
      </c>
      <c r="BH594" s="380">
        <f t="array" aca="true" ref="BH594">INDEX(KM_PCT,MATCH($A594,'Knowledge - Percentages'!$B:$B,0),'Data - Knowledge'!BH$8)/100</f>
        <v>0.341</v>
      </c>
      <c r="BI594" s="380">
        <f t="array" aca="true" ref="BI594">INDEX(KM_PCT,MATCH($A594,'Knowledge - Percentages'!$B:$B,0),'Data - Knowledge'!BI$8)/100</f>
        <v>0.341</v>
      </c>
      <c r="BJ594" s="380">
        <f t="array" aca="true" ref="BJ594">INDEX(KM_PCT,MATCH($A594,'Knowledge - Percentages'!$B:$B,0),'Data - Knowledge'!BJ$8)/100</f>
        <v>0.312</v>
      </c>
      <c r="BK594" s="380">
        <f t="array" aca="true" ref="BK594">INDEX(KM_PCT,MATCH($A594,'Knowledge - Percentages'!$B:$B,0),'Data - Knowledge'!BK$8)/100</f>
        <v>0.337</v>
      </c>
      <c r="BL594" s="380">
        <f t="array" aca="true" ref="BL594">INDEX(KM_PCT,MATCH($A594,'Knowledge - Percentages'!$B:$B,0),'Data - Knowledge'!BL$8)/100</f>
        <v>0.375</v>
      </c>
      <c r="BM594" s="380">
        <f t="array" aca="true" ref="BM594">INDEX(KM_PCT,MATCH($A594,'Knowledge - Percentages'!$B:$B,0),'Data - Knowledge'!BM$8)/100</f>
        <v>0.42100000000000004</v>
      </c>
      <c r="BN594" s="380">
        <f t="array" aca="true" ref="BN594">INDEX(KM_PCT,MATCH($A594,'Knowledge - Percentages'!$B:$B,0),'Data - Knowledge'!BN$8)/100</f>
        <v>0.273</v>
      </c>
      <c r="BO594" s="380">
        <f t="array" aca="true" ref="BO594">INDEX(KM_PCT,MATCH($A594,'Knowledge - Percentages'!$B:$B,0),'Data - Knowledge'!BO$8)/100</f>
        <v>0.321</v>
      </c>
      <c r="BP594" s="380">
        <f t="array" aca="true" ref="BP594">INDEX(KM_PCT,MATCH($A594,'Knowledge - Percentages'!$B:$B,0),'Data - Knowledge'!BP$8)/100</f>
        <v>0.313</v>
      </c>
      <c r="BQ594" s="380">
        <f t="array" aca="true" ref="BQ594">INDEX(KM_PCT,MATCH($A594,'Knowledge - Percentages'!$B:$B,0),'Data - Knowledge'!BQ$8)/100</f>
        <v>0.321</v>
      </c>
    </row>
    <row r="595" spans="1:69">
      <c r="A595" t="s">
        <v>1712</v>
      </c>
      <c r="B595" t="s">
        <v>180</v>
      </c>
      <c r="C595" t="s">
        <v>1713</v>
      </c>
      <c r="D595" t="s">
        <v>1714</v>
      </c>
      <c r="E595" s="373">
        <f>SUMPRODUCT($K$2:$BQ$2,$K595:$BQ595)/$J$2</f>
        <v>0.033935606060606062</v>
      </c>
      <c r="F595" s="379">
        <f>SUMPRODUCT($K$2:$BQ$2,$K595:$BQ595)</f>
        <v>8.959</v>
      </c>
      <c r="G595" s="373">
        <f>SUMPRODUCT($K$3:$BQ$3,$K595:$BQ595)/$J$3</f>
        <v>0.026835112936344978</v>
      </c>
      <c r="H595" s="379">
        <f>SUMPRODUCT($K$3:$BQ$3,$K595:$BQ595)</f>
        <v>261.37400000000008</v>
      </c>
      <c r="I595" s="373">
        <f>CORREL($K$4:$BQ$4,$K595:$BQ595)</f>
        <v>0.48127874206930032</v>
      </c>
      <c r="J595" s="379">
        <f>$E595/$G595*100</f>
        <v>126.45971023525789</v>
      </c>
      <c r="K595" s="380">
        <f t="array" aca="true" ref="K595">INDEX(KM_PCT,MATCH($A595,'Knowledge - Percentages'!$B:$B,0),'Data - Knowledge'!K$8)/100</f>
        <v>0.018000000000000002</v>
      </c>
      <c r="L595" s="380">
        <f t="array" aca="true" ref="L595">INDEX(KM_PCT,MATCH($A595,'Knowledge - Percentages'!$B:$B,0),'Data - Knowledge'!L$8)/100</f>
        <v>0.017</v>
      </c>
      <c r="M595" s="380">
        <f t="array" aca="true" ref="M595">INDEX(KM_PCT,MATCH($A595,'Knowledge - Percentages'!$B:$B,0),'Data - Knowledge'!M$8)/100</f>
        <v>0.018000000000000002</v>
      </c>
      <c r="N595" s="380">
        <f t="array" aca="true" ref="N595">INDEX(KM_PCT,MATCH($A595,'Knowledge - Percentages'!$B:$B,0),'Data - Knowledge'!N$8)/100</f>
        <v>0.023</v>
      </c>
      <c r="O595" s="380">
        <f t="array" aca="true" ref="O595">INDEX(KM_PCT,MATCH($A595,'Knowledge - Percentages'!$B:$B,0),'Data - Knowledge'!O$8)/100</f>
        <v>0.022000000000000002</v>
      </c>
      <c r="P595" s="380">
        <f t="array" aca="true" ref="P595">INDEX(KM_PCT,MATCH($A595,'Knowledge - Percentages'!$B:$B,0),'Data - Knowledge'!P$8)/100</f>
        <v>0.027000000000000003</v>
      </c>
      <c r="Q595" s="380">
        <f t="array" aca="true" ref="Q595">INDEX(KM_PCT,MATCH($A595,'Knowledge - Percentages'!$B:$B,0),'Data - Knowledge'!Q$8)/100</f>
        <v>0.018000000000000002</v>
      </c>
      <c r="R595" s="380">
        <f t="array" aca="true" ref="R595">INDEX(KM_PCT,MATCH($A595,'Knowledge - Percentages'!$B:$B,0),'Data - Knowledge'!R$8)/100</f>
        <v>0.021</v>
      </c>
      <c r="S595" s="380">
        <f t="array" aca="true" ref="S595">INDEX(KM_PCT,MATCH($A595,'Knowledge - Percentages'!$B:$B,0),'Data - Knowledge'!S$8)/100</f>
        <v>0.022000000000000002</v>
      </c>
      <c r="T595" s="380">
        <f t="array" aca="true" ref="T595">INDEX(KM_PCT,MATCH($A595,'Knowledge - Percentages'!$B:$B,0),'Data - Knowledge'!T$8)/100</f>
        <v>0.023</v>
      </c>
      <c r="U595" s="380">
        <f t="array" aca="true" ref="U595">INDEX(KM_PCT,MATCH($A595,'Knowledge - Percentages'!$B:$B,0),'Data - Knowledge'!U$8)/100</f>
        <v>0.023</v>
      </c>
      <c r="V595" s="380">
        <f t="array" aca="true" ref="V595">INDEX(KM_PCT,MATCH($A595,'Knowledge - Percentages'!$B:$B,0),'Data - Knowledge'!V$8)/100</f>
        <v>0.031</v>
      </c>
      <c r="W595" s="380">
        <f t="array" aca="true" ref="W595">INDEX(KM_PCT,MATCH($A595,'Knowledge - Percentages'!$B:$B,0),'Data - Knowledge'!W$8)/100</f>
        <v>0.019</v>
      </c>
      <c r="X595" s="380">
        <f t="array" aca="true" ref="X595">INDEX(KM_PCT,MATCH($A595,'Knowledge - Percentages'!$B:$B,0),'Data - Knowledge'!X$8)/100</f>
        <v>0.018000000000000002</v>
      </c>
      <c r="Y595" s="380">
        <f t="array" aca="true" ref="Y595">INDEX(KM_PCT,MATCH($A595,'Knowledge - Percentages'!$B:$B,0),'Data - Knowledge'!Y$8)/100</f>
        <v>0.018000000000000002</v>
      </c>
      <c r="Z595" s="380">
        <f t="array" aca="true" ref="Z595">INDEX(KM_PCT,MATCH($A595,'Knowledge - Percentages'!$B:$B,0),'Data - Knowledge'!Z$8)/100</f>
        <v>0.018000000000000002</v>
      </c>
      <c r="AA595" s="380">
        <f t="array" aca="true" ref="AA595">INDEX(KM_PCT,MATCH($A595,'Knowledge - Percentages'!$B:$B,0),'Data - Knowledge'!AA$8)/100</f>
        <v>0.02</v>
      </c>
      <c r="AB595" s="380">
        <f t="array" aca="true" ref="AB595">INDEX(KM_PCT,MATCH($A595,'Knowledge - Percentages'!$B:$B,0),'Data - Knowledge'!AB$8)/100</f>
        <v>0.025</v>
      </c>
      <c r="AC595" s="380">
        <f t="array" aca="true" ref="AC595">INDEX(KM_PCT,MATCH($A595,'Knowledge - Percentages'!$B:$B,0),'Data - Knowledge'!AC$8)/100</f>
        <v>0.021</v>
      </c>
      <c r="AD595" s="380">
        <f t="array" aca="true" ref="AD595">INDEX(KM_PCT,MATCH($A595,'Knowledge - Percentages'!$B:$B,0),'Data - Knowledge'!AD$8)/100</f>
        <v>0.024</v>
      </c>
      <c r="AE595" s="380">
        <f t="array" aca="true" ref="AE595">INDEX(KM_PCT,MATCH($A595,'Knowledge - Percentages'!$B:$B,0),'Data - Knowledge'!AE$8)/100</f>
        <v>0.031</v>
      </c>
      <c r="AF595" s="380">
        <f t="array" aca="true" ref="AF595">INDEX(KM_PCT,MATCH($A595,'Knowledge - Percentages'!$B:$B,0),'Data - Knowledge'!AF$8)/100</f>
        <v>0.031</v>
      </c>
      <c r="AG595" s="380">
        <f t="array" aca="true" ref="AG595">INDEX(KM_PCT,MATCH($A595,'Knowledge - Percentages'!$B:$B,0),'Data - Knowledge'!AG$8)/100</f>
        <v>0.031</v>
      </c>
      <c r="AH595" s="380">
        <f t="array" aca="true" ref="AH595">INDEX(KM_PCT,MATCH($A595,'Knowledge - Percentages'!$B:$B,0),'Data - Knowledge'!AH$8)/100</f>
        <v>0.031</v>
      </c>
      <c r="AI595" s="380">
        <f t="array" aca="true" ref="AI595">INDEX(KM_PCT,MATCH($A595,'Knowledge - Percentages'!$B:$B,0),'Data - Knowledge'!AI$8)/100</f>
        <v>0.037000000000000005</v>
      </c>
      <c r="AJ595" s="380">
        <f t="array" aca="true" ref="AJ595">INDEX(KM_PCT,MATCH($A595,'Knowledge - Percentages'!$B:$B,0),'Data - Knowledge'!AJ$8)/100</f>
        <v>0.025</v>
      </c>
      <c r="AK595" s="380">
        <f t="array" aca="true" ref="AK595">INDEX(KM_PCT,MATCH($A595,'Knowledge - Percentages'!$B:$B,0),'Data - Knowledge'!AK$8)/100</f>
        <v>0.031</v>
      </c>
      <c r="AL595" s="380">
        <f t="array" aca="true" ref="AL595">INDEX(KM_PCT,MATCH($A595,'Knowledge - Percentages'!$B:$B,0),'Data - Knowledge'!AL$8)/100</f>
        <v>0.027999999999999997</v>
      </c>
      <c r="AM595" s="380">
        <f t="array" aca="true" ref="AM595">INDEX(KM_PCT,MATCH($A595,'Knowledge - Percentages'!$B:$B,0),'Data - Knowledge'!AM$8)/100</f>
        <v>0.03</v>
      </c>
      <c r="AN595" s="380">
        <f t="array" aca="true" ref="AN595">INDEX(KM_PCT,MATCH($A595,'Knowledge - Percentages'!$B:$B,0),'Data - Knowledge'!AN$8)/100</f>
        <v>0.031</v>
      </c>
      <c r="AO595" s="380">
        <f t="array" aca="true" ref="AO595">INDEX(KM_PCT,MATCH($A595,'Knowledge - Percentages'!$B:$B,0),'Data - Knowledge'!AO$8)/100</f>
        <v>0.019</v>
      </c>
      <c r="AP595" s="380">
        <f t="array" aca="true" ref="AP595">INDEX(KM_PCT,MATCH($A595,'Knowledge - Percentages'!$B:$B,0),'Data - Knowledge'!AP$8)/100</f>
        <v>0.023</v>
      </c>
      <c r="AQ595" s="380">
        <f t="array" aca="true" ref="AQ595">INDEX(KM_PCT,MATCH($A595,'Knowledge - Percentages'!$B:$B,0),'Data - Knowledge'!AQ$8)/100</f>
        <v>0.028999999999999998</v>
      </c>
      <c r="AR595" s="380">
        <f t="array" aca="true" ref="AR595">INDEX(KM_PCT,MATCH($A595,'Knowledge - Percentages'!$B:$B,0),'Data - Knowledge'!AR$8)/100</f>
        <v>0.015</v>
      </c>
      <c r="AS595" s="380">
        <f t="array" aca="true" ref="AS595">INDEX(KM_PCT,MATCH($A595,'Knowledge - Percentages'!$B:$B,0),'Data - Knowledge'!AS$8)/100</f>
        <v>0.015</v>
      </c>
      <c r="AT595" s="380">
        <f t="array" aca="true" ref="AT595">INDEX(KM_PCT,MATCH($A595,'Knowledge - Percentages'!$B:$B,0),'Data - Knowledge'!AT$8)/100</f>
        <v>0.021</v>
      </c>
      <c r="AU595" s="380">
        <f t="array" aca="true" ref="AU595">INDEX(KM_PCT,MATCH($A595,'Knowledge - Percentages'!$B:$B,0),'Data - Knowledge'!AU$8)/100</f>
        <v>0.027000000000000003</v>
      </c>
      <c r="AV595" s="380">
        <f t="array" aca="true" ref="AV595">INDEX(KM_PCT,MATCH($A595,'Knowledge - Percentages'!$B:$B,0),'Data - Knowledge'!AV$8)/100</f>
        <v>0.032</v>
      </c>
      <c r="AW595" s="380">
        <f t="array" aca="true" ref="AW595">INDEX(KM_PCT,MATCH($A595,'Knowledge - Percentages'!$B:$B,0),'Data - Knowledge'!AW$8)/100</f>
        <v>0.032</v>
      </c>
      <c r="AX595" s="380">
        <f t="array" aca="true" ref="AX595">INDEX(KM_PCT,MATCH($A595,'Knowledge - Percentages'!$B:$B,0),'Data - Knowledge'!AX$8)/100</f>
        <v>0.045</v>
      </c>
      <c r="AY595" s="380">
        <f t="array" aca="true" ref="AY595">INDEX(KM_PCT,MATCH($A595,'Knowledge - Percentages'!$B:$B,0),'Data - Knowledge'!AY$8)/100</f>
        <v>0.035</v>
      </c>
      <c r="AZ595" s="380">
        <f t="array" aca="true" ref="AZ595">INDEX(KM_PCT,MATCH($A595,'Knowledge - Percentages'!$B:$B,0),'Data - Knowledge'!AZ$8)/100</f>
        <v>0.035</v>
      </c>
      <c r="BA595" s="380">
        <f t="array" aca="true" ref="BA595">INDEX(KM_PCT,MATCH($A595,'Knowledge - Percentages'!$B:$B,0),'Data - Knowledge'!BA$8)/100</f>
        <v>0.037000000000000005</v>
      </c>
      <c r="BB595" s="380">
        <f t="array" aca="true" ref="BB595">INDEX(KM_PCT,MATCH($A595,'Knowledge - Percentages'!$B:$B,0),'Data - Knowledge'!BB$8)/100</f>
        <v>0.036000000000000004</v>
      </c>
      <c r="BC595" s="380">
        <f t="array" aca="true" ref="BC595">INDEX(KM_PCT,MATCH($A595,'Knowledge - Percentages'!$B:$B,0),'Data - Knowledge'!BC$8)/100</f>
        <v>0.03</v>
      </c>
      <c r="BD595" s="380">
        <f t="array" aca="true" ref="BD595">INDEX(KM_PCT,MATCH($A595,'Knowledge - Percentages'!$B:$B,0),'Data - Knowledge'!BD$8)/100</f>
        <v>0.023</v>
      </c>
      <c r="BE595" s="380">
        <f t="array" aca="true" ref="BE595">INDEX(KM_PCT,MATCH($A595,'Knowledge - Percentages'!$B:$B,0),'Data - Knowledge'!BE$8)/100</f>
        <v>0.038</v>
      </c>
      <c r="BF595" s="380">
        <f t="array" aca="true" ref="BF595">INDEX(KM_PCT,MATCH($A595,'Knowledge - Percentages'!$B:$B,0),'Data - Knowledge'!BF$8)/100</f>
        <v>0.031</v>
      </c>
      <c r="BG595" s="380">
        <f t="array" aca="true" ref="BG595">INDEX(KM_PCT,MATCH($A595,'Knowledge - Percentages'!$B:$B,0),'Data - Knowledge'!BG$8)/100</f>
        <v>0.027000000000000003</v>
      </c>
      <c r="BH595" s="380">
        <f t="array" aca="true" ref="BH595">INDEX(KM_PCT,MATCH($A595,'Knowledge - Percentages'!$B:$B,0),'Data - Knowledge'!BH$8)/100</f>
        <v>0.027999999999999997</v>
      </c>
      <c r="BI595" s="380">
        <f t="array" aca="true" ref="BI595">INDEX(KM_PCT,MATCH($A595,'Knowledge - Percentages'!$B:$B,0),'Data - Knowledge'!BI$8)/100</f>
        <v>0.032</v>
      </c>
      <c r="BJ595" s="380">
        <f t="array" aca="true" ref="BJ595">INDEX(KM_PCT,MATCH($A595,'Knowledge - Percentages'!$B:$B,0),'Data - Knowledge'!BJ$8)/100</f>
        <v>0.038</v>
      </c>
      <c r="BK595" s="380">
        <f t="array" aca="true" ref="BK595">INDEX(KM_PCT,MATCH($A595,'Knowledge - Percentages'!$B:$B,0),'Data - Knowledge'!BK$8)/100</f>
        <v>0.032</v>
      </c>
      <c r="BL595" s="380">
        <f t="array" aca="true" ref="BL595">INDEX(KM_PCT,MATCH($A595,'Knowledge - Percentages'!$B:$B,0),'Data - Knowledge'!BL$8)/100</f>
        <v>0.026000000000000002</v>
      </c>
      <c r="BM595" s="380">
        <f t="array" aca="true" ref="BM595">INDEX(KM_PCT,MATCH($A595,'Knowledge - Percentages'!$B:$B,0),'Data - Knowledge'!BM$8)/100</f>
        <v>0.032</v>
      </c>
      <c r="BN595" s="380">
        <f t="array" aca="true" ref="BN595">INDEX(KM_PCT,MATCH($A595,'Knowledge - Percentages'!$B:$B,0),'Data - Knowledge'!BN$8)/100</f>
        <v>0.040999999999999995</v>
      </c>
      <c r="BO595" s="380">
        <f t="array" aca="true" ref="BO595">INDEX(KM_PCT,MATCH($A595,'Knowledge - Percentages'!$B:$B,0),'Data - Knowledge'!BO$8)/100</f>
        <v>0.035</v>
      </c>
      <c r="BP595" s="380">
        <f t="array" aca="true" ref="BP595">INDEX(KM_PCT,MATCH($A595,'Knowledge - Percentages'!$B:$B,0),'Data - Knowledge'!BP$8)/100</f>
        <v>0.036000000000000004</v>
      </c>
      <c r="BQ595" s="380">
        <f t="array" aca="true" ref="BQ595">INDEX(KM_PCT,MATCH($A595,'Knowledge - Percentages'!$B:$B,0),'Data - Knowledge'!BQ$8)/100</f>
        <v>0.031</v>
      </c>
    </row>
    <row r="596" spans="1:69">
      <c r="A596" t="s">
        <v>1715</v>
      </c>
      <c r="B596" t="s">
        <v>180</v>
      </c>
      <c r="C596" t="s">
        <v>1713</v>
      </c>
      <c r="D596" t="s">
        <v>1716</v>
      </c>
      <c r="E596" s="373">
        <f>SUMPRODUCT($K$2:$BQ$2,$K596:$BQ596)/$J$2</f>
        <v>0.14342803030303028</v>
      </c>
      <c r="F596" s="379">
        <f>SUMPRODUCT($K$2:$BQ$2,$K596:$BQ596)</f>
        <v>37.864999999999995</v>
      </c>
      <c r="G596" s="373">
        <f>SUMPRODUCT($K$3:$BQ$3,$K596:$BQ596)/$J$3</f>
        <v>0.18603798767967145</v>
      </c>
      <c r="H596" s="379">
        <f>SUMPRODUCT($K$3:$BQ$3,$K596:$BQ596)</f>
        <v>1812.01</v>
      </c>
      <c r="I596" s="373">
        <f>CORREL($K$4:$BQ$4,$K596:$BQ596)</f>
        <v>-0.52020401562516427</v>
      </c>
      <c r="J596" s="379">
        <f>$E596/$G596*100</f>
        <v>77.09609853982677</v>
      </c>
      <c r="K596" s="380">
        <f t="array" aca="true" ref="K596">INDEX(KM_PCT,MATCH($A596,'Knowledge - Percentages'!$B:$B,0),'Data - Knowledge'!K$8)/100</f>
        <v>0.265</v>
      </c>
      <c r="L596" s="380">
        <f t="array" aca="true" ref="L596">INDEX(KM_PCT,MATCH($A596,'Knowledge - Percentages'!$B:$B,0),'Data - Knowledge'!L$8)/100</f>
        <v>0.23800000000000002</v>
      </c>
      <c r="M596" s="380">
        <f t="array" aca="true" ref="M596">INDEX(KM_PCT,MATCH($A596,'Knowledge - Percentages'!$B:$B,0),'Data - Knowledge'!M$8)/100</f>
        <v>0.25</v>
      </c>
      <c r="N596" s="380">
        <f t="array" aca="true" ref="N596">INDEX(KM_PCT,MATCH($A596,'Knowledge - Percentages'!$B:$B,0),'Data - Knowledge'!N$8)/100</f>
        <v>0.223</v>
      </c>
      <c r="O596" s="380">
        <f t="array" aca="true" ref="O596">INDEX(KM_PCT,MATCH($A596,'Knowledge - Percentages'!$B:$B,0),'Data - Knowledge'!O$8)/100</f>
        <v>0.22899999999999998</v>
      </c>
      <c r="P596" s="380">
        <f t="array" aca="true" ref="P596">INDEX(KM_PCT,MATCH($A596,'Knowledge - Percentages'!$B:$B,0),'Data - Knowledge'!P$8)/100</f>
        <v>0.18100000000000002</v>
      </c>
      <c r="Q596" s="380">
        <f t="array" aca="true" ref="Q596">INDEX(KM_PCT,MATCH($A596,'Knowledge - Percentages'!$B:$B,0),'Data - Knowledge'!Q$8)/100</f>
        <v>0.221</v>
      </c>
      <c r="R596" s="380">
        <f t="array" aca="true" ref="R596">INDEX(KM_PCT,MATCH($A596,'Knowledge - Percentages'!$B:$B,0),'Data - Knowledge'!R$8)/100</f>
        <v>0.205</v>
      </c>
      <c r="S596" s="380">
        <f t="array" aca="true" ref="S596">INDEX(KM_PCT,MATCH($A596,'Knowledge - Percentages'!$B:$B,0),'Data - Knowledge'!S$8)/100</f>
        <v>0.212</v>
      </c>
      <c r="T596" s="380">
        <f t="array" aca="true" ref="T596">INDEX(KM_PCT,MATCH($A596,'Knowledge - Percentages'!$B:$B,0),'Data - Knowledge'!T$8)/100</f>
        <v>0.203</v>
      </c>
      <c r="U596" s="380">
        <f t="array" aca="true" ref="U596">INDEX(KM_PCT,MATCH($A596,'Knowledge - Percentages'!$B:$B,0),'Data - Knowledge'!U$8)/100</f>
        <v>0.183</v>
      </c>
      <c r="V596" s="380">
        <f t="array" aca="true" ref="V596">INDEX(KM_PCT,MATCH($A596,'Knowledge - Percentages'!$B:$B,0),'Data - Knowledge'!V$8)/100</f>
        <v>0.204</v>
      </c>
      <c r="W596" s="380">
        <f t="array" aca="true" ref="W596">INDEX(KM_PCT,MATCH($A596,'Knowledge - Percentages'!$B:$B,0),'Data - Knowledge'!W$8)/100</f>
        <v>0.2</v>
      </c>
      <c r="X596" s="380">
        <f t="array" aca="true" ref="X596">INDEX(KM_PCT,MATCH($A596,'Knowledge - Percentages'!$B:$B,0),'Data - Knowledge'!X$8)/100</f>
        <v>0.225</v>
      </c>
      <c r="Y596" s="380">
        <f t="array" aca="true" ref="Y596">INDEX(KM_PCT,MATCH($A596,'Knowledge - Percentages'!$B:$B,0),'Data - Knowledge'!Y$8)/100</f>
        <v>0.21899999999999997</v>
      </c>
      <c r="Z596" s="380">
        <f t="array" aca="true" ref="Z596">INDEX(KM_PCT,MATCH($A596,'Knowledge - Percentages'!$B:$B,0),'Data - Knowledge'!Z$8)/100</f>
        <v>0.22699999999999998</v>
      </c>
      <c r="AA596" s="380">
        <f t="array" aca="true" ref="AA596">INDEX(KM_PCT,MATCH($A596,'Knowledge - Percentages'!$B:$B,0),'Data - Knowledge'!AA$8)/100</f>
        <v>0.2</v>
      </c>
      <c r="AB596" s="380">
        <f t="array" aca="true" ref="AB596">INDEX(KM_PCT,MATCH($A596,'Knowledge - Percentages'!$B:$B,0),'Data - Knowledge'!AB$8)/100</f>
        <v>0.171</v>
      </c>
      <c r="AC596" s="380">
        <f t="array" aca="true" ref="AC596">INDEX(KM_PCT,MATCH($A596,'Knowledge - Percentages'!$B:$B,0),'Data - Knowledge'!AC$8)/100</f>
        <v>0.183</v>
      </c>
      <c r="AD596" s="380">
        <f t="array" aca="true" ref="AD596">INDEX(KM_PCT,MATCH($A596,'Knowledge - Percentages'!$B:$B,0),'Data - Knowledge'!AD$8)/100</f>
        <v>0.191</v>
      </c>
      <c r="AE596" s="380">
        <f t="array" aca="true" ref="AE596">INDEX(KM_PCT,MATCH($A596,'Knowledge - Percentages'!$B:$B,0),'Data - Knowledge'!AE$8)/100</f>
        <v>0.225</v>
      </c>
      <c r="AF596" s="380">
        <f t="array" aca="true" ref="AF596">INDEX(KM_PCT,MATCH($A596,'Knowledge - Percentages'!$B:$B,0),'Data - Knowledge'!AF$8)/100</f>
        <v>0.19</v>
      </c>
      <c r="AG596" s="380">
        <f t="array" aca="true" ref="AG596">INDEX(KM_PCT,MATCH($A596,'Knowledge - Percentages'!$B:$B,0),'Data - Knowledge'!AG$8)/100</f>
        <v>0.17</v>
      </c>
      <c r="AH596" s="380">
        <f t="array" aca="true" ref="AH596">INDEX(KM_PCT,MATCH($A596,'Knowledge - Percentages'!$B:$B,0),'Data - Knowledge'!AH$8)/100</f>
        <v>0.175</v>
      </c>
      <c r="AI596" s="380">
        <f t="array" aca="true" ref="AI596">INDEX(KM_PCT,MATCH($A596,'Knowledge - Percentages'!$B:$B,0),'Data - Knowledge'!AI$8)/100</f>
        <v>0.174</v>
      </c>
      <c r="AJ596" s="380">
        <f t="array" aca="true" ref="AJ596">INDEX(KM_PCT,MATCH($A596,'Knowledge - Percentages'!$B:$B,0),'Data - Knowledge'!AJ$8)/100</f>
        <v>0.18</v>
      </c>
      <c r="AK596" s="380">
        <f t="array" aca="true" ref="AK596">INDEX(KM_PCT,MATCH($A596,'Knowledge - Percentages'!$B:$B,0),'Data - Knowledge'!AK$8)/100</f>
        <v>0.151</v>
      </c>
      <c r="AL596" s="380">
        <f t="array" aca="true" ref="AL596">INDEX(KM_PCT,MATCH($A596,'Knowledge - Percentages'!$B:$B,0),'Data - Knowledge'!AL$8)/100</f>
        <v>0.175</v>
      </c>
      <c r="AM596" s="380">
        <f t="array" aca="true" ref="AM596">INDEX(KM_PCT,MATCH($A596,'Knowledge - Percentages'!$B:$B,0),'Data - Knowledge'!AM$8)/100</f>
        <v>0.161</v>
      </c>
      <c r="AN596" s="380">
        <f t="array" aca="true" ref="AN596">INDEX(KM_PCT,MATCH($A596,'Knowledge - Percentages'!$B:$B,0),'Data - Knowledge'!AN$8)/100</f>
        <v>0.17600000000000002</v>
      </c>
      <c r="AO596" s="380">
        <f t="array" aca="true" ref="AO596">INDEX(KM_PCT,MATCH($A596,'Knowledge - Percentages'!$B:$B,0),'Data - Knowledge'!AO$8)/100</f>
        <v>0.23600000000000002</v>
      </c>
      <c r="AP596" s="380">
        <f t="array" aca="true" ref="AP596">INDEX(KM_PCT,MATCH($A596,'Knowledge - Percentages'!$B:$B,0),'Data - Knowledge'!AP$8)/100</f>
        <v>0.177</v>
      </c>
      <c r="AQ596" s="380">
        <f t="array" aca="true" ref="AQ596">INDEX(KM_PCT,MATCH($A596,'Knowledge - Percentages'!$B:$B,0),'Data - Knowledge'!AQ$8)/100</f>
        <v>0.153</v>
      </c>
      <c r="AR596" s="380">
        <f t="array" aca="true" ref="AR596">INDEX(KM_PCT,MATCH($A596,'Knowledge - Percentages'!$B:$B,0),'Data - Knowledge'!AR$8)/100</f>
        <v>0.207</v>
      </c>
      <c r="AS596" s="380">
        <f t="array" aca="true" ref="AS596">INDEX(KM_PCT,MATCH($A596,'Knowledge - Percentages'!$B:$B,0),'Data - Knowledge'!AS$8)/100</f>
        <v>0.218</v>
      </c>
      <c r="AT596" s="380">
        <f t="array" aca="true" ref="AT596">INDEX(KM_PCT,MATCH($A596,'Knowledge - Percentages'!$B:$B,0),'Data - Knowledge'!AT$8)/100</f>
        <v>0.17600000000000002</v>
      </c>
      <c r="AU596" s="380">
        <f t="array" aca="true" ref="AU596">INDEX(KM_PCT,MATCH($A596,'Knowledge - Percentages'!$B:$B,0),'Data - Knowledge'!AU$8)/100</f>
        <v>0.16</v>
      </c>
      <c r="AV596" s="380">
        <f t="array" aca="true" ref="AV596">INDEX(KM_PCT,MATCH($A596,'Knowledge - Percentages'!$B:$B,0),'Data - Knowledge'!AV$8)/100</f>
        <v>0.152</v>
      </c>
      <c r="AW596" s="380">
        <f t="array" aca="true" ref="AW596">INDEX(KM_PCT,MATCH($A596,'Knowledge - Percentages'!$B:$B,0),'Data - Knowledge'!AW$8)/100</f>
        <v>0.14800000000000002</v>
      </c>
      <c r="AX596" s="380">
        <f t="array" aca="true" ref="AX596">INDEX(KM_PCT,MATCH($A596,'Knowledge - Percentages'!$B:$B,0),'Data - Knowledge'!AX$8)/100</f>
        <v>0.156</v>
      </c>
      <c r="AY596" s="380">
        <f t="array" aca="true" ref="AY596">INDEX(KM_PCT,MATCH($A596,'Knowledge - Percentages'!$B:$B,0),'Data - Knowledge'!AY$8)/100</f>
        <v>0.151</v>
      </c>
      <c r="AZ596" s="380">
        <f t="array" aca="true" ref="AZ596">INDEX(KM_PCT,MATCH($A596,'Knowledge - Percentages'!$B:$B,0),'Data - Knowledge'!AZ$8)/100</f>
        <v>0.146</v>
      </c>
      <c r="BA596" s="380">
        <f t="array" aca="true" ref="BA596">INDEX(KM_PCT,MATCH($A596,'Knowledge - Percentages'!$B:$B,0),'Data - Knowledge'!BA$8)/100</f>
        <v>0.134</v>
      </c>
      <c r="BB596" s="380">
        <f t="array" aca="true" ref="BB596">INDEX(KM_PCT,MATCH($A596,'Knowledge - Percentages'!$B:$B,0),'Data - Knowledge'!BB$8)/100</f>
        <v>0.136</v>
      </c>
      <c r="BC596" s="380">
        <f t="array" aca="true" ref="BC596">INDEX(KM_PCT,MATCH($A596,'Knowledge - Percentages'!$B:$B,0),'Data - Knowledge'!BC$8)/100</f>
        <v>0.17800000000000002</v>
      </c>
      <c r="BD596" s="380">
        <f t="array" aca="true" ref="BD596">INDEX(KM_PCT,MATCH($A596,'Knowledge - Percentages'!$B:$B,0),'Data - Knowledge'!BD$8)/100</f>
        <v>0.213</v>
      </c>
      <c r="BE596" s="380">
        <f t="array" aca="true" ref="BE596">INDEX(KM_PCT,MATCH($A596,'Knowledge - Percentages'!$B:$B,0),'Data - Knowledge'!BE$8)/100</f>
        <v>0.131</v>
      </c>
      <c r="BF596" s="380">
        <f t="array" aca="true" ref="BF596">INDEX(KM_PCT,MATCH($A596,'Knowledge - Percentages'!$B:$B,0),'Data - Knowledge'!BF$8)/100</f>
        <v>0.139</v>
      </c>
      <c r="BG596" s="380">
        <f t="array" aca="true" ref="BG596">INDEX(KM_PCT,MATCH($A596,'Knowledge - Percentages'!$B:$B,0),'Data - Knowledge'!BG$8)/100</f>
        <v>0.15</v>
      </c>
      <c r="BH596" s="380">
        <f t="array" aca="true" ref="BH596">INDEX(KM_PCT,MATCH($A596,'Knowledge - Percentages'!$B:$B,0),'Data - Knowledge'!BH$8)/100</f>
        <v>0.15</v>
      </c>
      <c r="BI596" s="380">
        <f t="array" aca="true" ref="BI596">INDEX(KM_PCT,MATCH($A596,'Knowledge - Percentages'!$B:$B,0),'Data - Knowledge'!BI$8)/100</f>
        <v>0.14</v>
      </c>
      <c r="BJ596" s="380">
        <f t="array" aca="true" ref="BJ596">INDEX(KM_PCT,MATCH($A596,'Knowledge - Percentages'!$B:$B,0),'Data - Knowledge'!BJ$8)/100</f>
        <v>0.126</v>
      </c>
      <c r="BK596" s="380">
        <f t="array" aca="true" ref="BK596">INDEX(KM_PCT,MATCH($A596,'Knowledge - Percentages'!$B:$B,0),'Data - Knowledge'!BK$8)/100</f>
        <v>0.16399999999999998</v>
      </c>
      <c r="BL596" s="380">
        <f t="array" aca="true" ref="BL596">INDEX(KM_PCT,MATCH($A596,'Knowledge - Percentages'!$B:$B,0),'Data - Knowledge'!BL$8)/100</f>
        <v>0.165</v>
      </c>
      <c r="BM596" s="380">
        <f t="array" aca="true" ref="BM596">INDEX(KM_PCT,MATCH($A596,'Knowledge - Percentages'!$B:$B,0),'Data - Knowledge'!BM$8)/100</f>
        <v>0.156</v>
      </c>
      <c r="BN596" s="380">
        <f t="array" aca="true" ref="BN596">INDEX(KM_PCT,MATCH($A596,'Knowledge - Percentages'!$B:$B,0),'Data - Knowledge'!BN$8)/100</f>
        <v>0.122</v>
      </c>
      <c r="BO596" s="380">
        <f t="array" aca="true" ref="BO596">INDEX(KM_PCT,MATCH($A596,'Knowledge - Percentages'!$B:$B,0),'Data - Knowledge'!BO$8)/100</f>
        <v>0.13</v>
      </c>
      <c r="BP596" s="380">
        <f t="array" aca="true" ref="BP596">INDEX(KM_PCT,MATCH($A596,'Knowledge - Percentages'!$B:$B,0),'Data - Knowledge'!BP$8)/100</f>
        <v>0.125</v>
      </c>
      <c r="BQ596" s="380">
        <f t="array" aca="true" ref="BQ596">INDEX(KM_PCT,MATCH($A596,'Knowledge - Percentages'!$B:$B,0),'Data - Knowledge'!BQ$8)/100</f>
        <v>0.129</v>
      </c>
    </row>
    <row r="597" spans="1:69">
      <c r="A597" t="s">
        <v>1717</v>
      </c>
      <c r="B597" t="s">
        <v>180</v>
      </c>
      <c r="C597" t="s">
        <v>1713</v>
      </c>
      <c r="D597" t="s">
        <v>1718</v>
      </c>
      <c r="E597" s="373">
        <f>SUMPRODUCT($K$2:$BQ$2,$K597:$BQ597)/$J$2</f>
        <v>0.26052272727272729</v>
      </c>
      <c r="F597" s="379">
        <f>SUMPRODUCT($K$2:$BQ$2,$K597:$BQ597)</f>
        <v>68.778</v>
      </c>
      <c r="G597" s="373">
        <f>SUMPRODUCT($K$3:$BQ$3,$K597:$BQ597)/$J$3</f>
        <v>0.29457484599589312</v>
      </c>
      <c r="H597" s="379">
        <f>SUMPRODUCT($K$3:$BQ$3,$K597:$BQ597)</f>
        <v>2869.1589999999992</v>
      </c>
      <c r="I597" s="373">
        <f>CORREL($K$4:$BQ$4,$K597:$BQ597)</f>
        <v>-0.43139874280547336</v>
      </c>
      <c r="J597" s="379">
        <f>$E597/$G597*100</f>
        <v>88.440248994090766</v>
      </c>
      <c r="K597" s="380">
        <f t="array" aca="true" ref="K597">INDEX(KM_PCT,MATCH($A597,'Knowledge - Percentages'!$B:$B,0),'Data - Knowledge'!K$8)/100</f>
        <v>0.415</v>
      </c>
      <c r="L597" s="380">
        <f t="array" aca="true" ref="L597">INDEX(KM_PCT,MATCH($A597,'Knowledge - Percentages'!$B:$B,0),'Data - Knowledge'!L$8)/100</f>
        <v>0.479</v>
      </c>
      <c r="M597" s="380">
        <f t="array" aca="true" ref="M597">INDEX(KM_PCT,MATCH($A597,'Knowledge - Percentages'!$B:$B,0),'Data - Knowledge'!M$8)/100</f>
        <v>0.38</v>
      </c>
      <c r="N597" s="380">
        <f t="array" aca="true" ref="N597">INDEX(KM_PCT,MATCH($A597,'Knowledge - Percentages'!$B:$B,0),'Data - Knowledge'!N$8)/100</f>
        <v>0.309</v>
      </c>
      <c r="O597" s="380">
        <f t="array" aca="true" ref="O597">INDEX(KM_PCT,MATCH($A597,'Knowledge - Percentages'!$B:$B,0),'Data - Knowledge'!O$8)/100</f>
        <v>0.302</v>
      </c>
      <c r="P597" s="380">
        <f t="array" aca="true" ref="P597">INDEX(KM_PCT,MATCH($A597,'Knowledge - Percentages'!$B:$B,0),'Data - Knowledge'!P$8)/100</f>
        <v>0.311</v>
      </c>
      <c r="Q597" s="380">
        <f t="array" aca="true" ref="Q597">INDEX(KM_PCT,MATCH($A597,'Knowledge - Percentages'!$B:$B,0),'Data - Knowledge'!Q$8)/100</f>
        <v>0.41100000000000003</v>
      </c>
      <c r="R597" s="380">
        <f t="array" aca="true" ref="R597">INDEX(KM_PCT,MATCH($A597,'Knowledge - Percentages'!$B:$B,0),'Data - Knowledge'!R$8)/100</f>
        <v>0.384</v>
      </c>
      <c r="S597" s="380">
        <f t="array" aca="true" ref="S597">INDEX(KM_PCT,MATCH($A597,'Knowledge - Percentages'!$B:$B,0),'Data - Knowledge'!S$8)/100</f>
        <v>0.34600000000000003</v>
      </c>
      <c r="T597" s="380">
        <f t="array" aca="true" ref="T597">INDEX(KM_PCT,MATCH($A597,'Knowledge - Percentages'!$B:$B,0),'Data - Knowledge'!T$8)/100</f>
        <v>0.297</v>
      </c>
      <c r="U597" s="380">
        <f t="array" aca="true" ref="U597">INDEX(KM_PCT,MATCH($A597,'Knowledge - Percentages'!$B:$B,0),'Data - Knowledge'!U$8)/100</f>
        <v>0.317</v>
      </c>
      <c r="V597" s="380">
        <f t="array" aca="true" ref="V597">INDEX(KM_PCT,MATCH($A597,'Knowledge - Percentages'!$B:$B,0),'Data - Knowledge'!V$8)/100</f>
        <v>0.24100000000000002</v>
      </c>
      <c r="W597" s="380">
        <f t="array" aca="true" ref="W597">INDEX(KM_PCT,MATCH($A597,'Knowledge - Percentages'!$B:$B,0),'Data - Knowledge'!W$8)/100</f>
        <v>0.322</v>
      </c>
      <c r="X597" s="380">
        <f t="array" aca="true" ref="X597">INDEX(KM_PCT,MATCH($A597,'Knowledge - Percentages'!$B:$B,0),'Data - Knowledge'!X$8)/100</f>
        <v>0.452</v>
      </c>
      <c r="Y597" s="380">
        <f t="array" aca="true" ref="Y597">INDEX(KM_PCT,MATCH($A597,'Knowledge - Percentages'!$B:$B,0),'Data - Knowledge'!Y$8)/100</f>
        <v>0.503</v>
      </c>
      <c r="Z597" s="380">
        <f t="array" aca="true" ref="Z597">INDEX(KM_PCT,MATCH($A597,'Knowledge - Percentages'!$B:$B,0),'Data - Knowledge'!Z$8)/100</f>
        <v>0.489</v>
      </c>
      <c r="AA597" s="380">
        <f t="array" aca="true" ref="AA597">INDEX(KM_PCT,MATCH($A597,'Knowledge - Percentages'!$B:$B,0),'Data - Knowledge'!AA$8)/100</f>
        <v>0.435</v>
      </c>
      <c r="AB597" s="380">
        <f t="array" aca="true" ref="AB597">INDEX(KM_PCT,MATCH($A597,'Knowledge - Percentages'!$B:$B,0),'Data - Knowledge'!AB$8)/100</f>
        <v>0.32299999999999995</v>
      </c>
      <c r="AC597" s="380">
        <f t="array" aca="true" ref="AC597">INDEX(KM_PCT,MATCH($A597,'Knowledge - Percentages'!$B:$B,0),'Data - Knowledge'!AC$8)/100</f>
        <v>0.39</v>
      </c>
      <c r="AD597" s="380">
        <f t="array" aca="true" ref="AD597">INDEX(KM_PCT,MATCH($A597,'Knowledge - Percentages'!$B:$B,0),'Data - Knowledge'!AD$8)/100</f>
        <v>0.423</v>
      </c>
      <c r="AE597" s="380">
        <f t="array" aca="true" ref="AE597">INDEX(KM_PCT,MATCH($A597,'Knowledge - Percentages'!$B:$B,0),'Data - Knowledge'!AE$8)/100</f>
        <v>0.235</v>
      </c>
      <c r="AF597" s="380">
        <f t="array" aca="true" ref="AF597">INDEX(KM_PCT,MATCH($A597,'Knowledge - Percentages'!$B:$B,0),'Data - Knowledge'!AF$8)/100</f>
        <v>0.266</v>
      </c>
      <c r="AG597" s="380">
        <f t="array" aca="true" ref="AG597">INDEX(KM_PCT,MATCH($A597,'Knowledge - Percentages'!$B:$B,0),'Data - Knowledge'!AG$8)/100</f>
        <v>0.257</v>
      </c>
      <c r="AH597" s="380">
        <f t="array" aca="true" ref="AH597">INDEX(KM_PCT,MATCH($A597,'Knowledge - Percentages'!$B:$B,0),'Data - Knowledge'!AH$8)/100</f>
        <v>0.28</v>
      </c>
      <c r="AI597" s="380">
        <f t="array" aca="true" ref="AI597">INDEX(KM_PCT,MATCH($A597,'Knowledge - Percentages'!$B:$B,0),'Data - Knowledge'!AI$8)/100</f>
        <v>0.364</v>
      </c>
      <c r="AJ597" s="380">
        <f t="array" aca="true" ref="AJ597">INDEX(KM_PCT,MATCH($A597,'Knowledge - Percentages'!$B:$B,0),'Data - Knowledge'!AJ$8)/100</f>
        <v>0.307</v>
      </c>
      <c r="AK597" s="380">
        <f t="array" aca="true" ref="AK597">INDEX(KM_PCT,MATCH($A597,'Knowledge - Percentages'!$B:$B,0),'Data - Knowledge'!AK$8)/100</f>
        <v>0.272</v>
      </c>
      <c r="AL597" s="380">
        <f t="array" aca="true" ref="AL597">INDEX(KM_PCT,MATCH($A597,'Knowledge - Percentages'!$B:$B,0),'Data - Knowledge'!AL$8)/100</f>
        <v>0.355</v>
      </c>
      <c r="AM597" s="380">
        <f t="array" aca="true" ref="AM597">INDEX(KM_PCT,MATCH($A597,'Knowledge - Percentages'!$B:$B,0),'Data - Knowledge'!AM$8)/100</f>
        <v>0.299</v>
      </c>
      <c r="AN597" s="380">
        <f t="array" aca="true" ref="AN597">INDEX(KM_PCT,MATCH($A597,'Knowledge - Percentages'!$B:$B,0),'Data - Knowledge'!AN$8)/100</f>
        <v>0.239</v>
      </c>
      <c r="AO597" s="380">
        <f t="array" aca="true" ref="AO597">INDEX(KM_PCT,MATCH($A597,'Knowledge - Percentages'!$B:$B,0),'Data - Knowledge'!AO$8)/100</f>
        <v>0.261</v>
      </c>
      <c r="AP597" s="380">
        <f t="array" aca="true" ref="AP597">INDEX(KM_PCT,MATCH($A597,'Knowledge - Percentages'!$B:$B,0),'Data - Knowledge'!AP$8)/100</f>
        <v>0.34600000000000003</v>
      </c>
      <c r="AQ597" s="380">
        <f t="array" aca="true" ref="AQ597">INDEX(KM_PCT,MATCH($A597,'Knowledge - Percentages'!$B:$B,0),'Data - Knowledge'!AQ$8)/100</f>
        <v>0.3</v>
      </c>
      <c r="AR597" s="380">
        <f t="array" aca="true" ref="AR597">INDEX(KM_PCT,MATCH($A597,'Knowledge - Percentages'!$B:$B,0),'Data - Knowledge'!AR$8)/100</f>
        <v>0.39799999999999996</v>
      </c>
      <c r="AS597" s="380">
        <f t="array" aca="true" ref="AS597">INDEX(KM_PCT,MATCH($A597,'Knowledge - Percentages'!$B:$B,0),'Data - Knowledge'!AS$8)/100</f>
        <v>0.41</v>
      </c>
      <c r="AT597" s="380">
        <f t="array" aca="true" ref="AT597">INDEX(KM_PCT,MATCH($A597,'Knowledge - Percentages'!$B:$B,0),'Data - Knowledge'!AT$8)/100</f>
        <v>0.402</v>
      </c>
      <c r="AU597" s="380">
        <f t="array" aca="true" ref="AU597">INDEX(KM_PCT,MATCH($A597,'Knowledge - Percentages'!$B:$B,0),'Data - Knowledge'!AU$8)/100</f>
        <v>0.313</v>
      </c>
      <c r="AV597" s="380">
        <f t="array" aca="true" ref="AV597">INDEX(KM_PCT,MATCH($A597,'Knowledge - Percentages'!$B:$B,0),'Data - Knowledge'!AV$8)/100</f>
        <v>0.266</v>
      </c>
      <c r="AW597" s="380">
        <f t="array" aca="true" ref="AW597">INDEX(KM_PCT,MATCH($A597,'Knowledge - Percentages'!$B:$B,0),'Data - Knowledge'!AW$8)/100</f>
        <v>0.275</v>
      </c>
      <c r="AX597" s="380">
        <f t="array" aca="true" ref="AX597">INDEX(KM_PCT,MATCH($A597,'Knowledge - Percentages'!$B:$B,0),'Data - Knowledge'!AX$8)/100</f>
        <v>0.307</v>
      </c>
      <c r="AY597" s="380">
        <f t="array" aca="true" ref="AY597">INDEX(KM_PCT,MATCH($A597,'Knowledge - Percentages'!$B:$B,0),'Data - Knowledge'!AY$8)/100</f>
        <v>0.256</v>
      </c>
      <c r="AZ597" s="380">
        <f t="array" aca="true" ref="AZ597">INDEX(KM_PCT,MATCH($A597,'Knowledge - Percentages'!$B:$B,0),'Data - Knowledge'!AZ$8)/100</f>
        <v>0.282</v>
      </c>
      <c r="BA597" s="380">
        <f t="array" aca="true" ref="BA597">INDEX(KM_PCT,MATCH($A597,'Knowledge - Percentages'!$B:$B,0),'Data - Knowledge'!BA$8)/100</f>
        <v>0.268</v>
      </c>
      <c r="BB597" s="380">
        <f t="array" aca="true" ref="BB597">INDEX(KM_PCT,MATCH($A597,'Knowledge - Percentages'!$B:$B,0),'Data - Knowledge'!BB$8)/100</f>
        <v>0.248</v>
      </c>
      <c r="BC597" s="380">
        <f t="array" aca="true" ref="BC597">INDEX(KM_PCT,MATCH($A597,'Knowledge - Percentages'!$B:$B,0),'Data - Knowledge'!BC$8)/100</f>
        <v>0.193</v>
      </c>
      <c r="BD597" s="380">
        <f t="array" aca="true" ref="BD597">INDEX(KM_PCT,MATCH($A597,'Knowledge - Percentages'!$B:$B,0),'Data - Knowledge'!BD$8)/100</f>
        <v>0.207</v>
      </c>
      <c r="BE597" s="380">
        <f t="array" aca="true" ref="BE597">INDEX(KM_PCT,MATCH($A597,'Knowledge - Percentages'!$B:$B,0),'Data - Knowledge'!BE$8)/100</f>
        <v>0.23800000000000002</v>
      </c>
      <c r="BF597" s="380">
        <f t="array" aca="true" ref="BF597">INDEX(KM_PCT,MATCH($A597,'Knowledge - Percentages'!$B:$B,0),'Data - Knowledge'!BF$8)/100</f>
        <v>0.254</v>
      </c>
      <c r="BG597" s="380">
        <f t="array" aca="true" ref="BG597">INDEX(KM_PCT,MATCH($A597,'Knowledge - Percentages'!$B:$B,0),'Data - Knowledge'!BG$8)/100</f>
        <v>0.313</v>
      </c>
      <c r="BH597" s="380">
        <f t="array" aca="true" ref="BH597">INDEX(KM_PCT,MATCH($A597,'Knowledge - Percentages'!$B:$B,0),'Data - Knowledge'!BH$8)/100</f>
        <v>0.304</v>
      </c>
      <c r="BI597" s="380">
        <f t="array" aca="true" ref="BI597">INDEX(KM_PCT,MATCH($A597,'Knowledge - Percentages'!$B:$B,0),'Data - Knowledge'!BI$8)/100</f>
        <v>0.282</v>
      </c>
      <c r="BJ597" s="380">
        <f t="array" aca="true" ref="BJ597">INDEX(KM_PCT,MATCH($A597,'Knowledge - Percentages'!$B:$B,0),'Data - Knowledge'!BJ$8)/100</f>
        <v>0.256</v>
      </c>
      <c r="BK597" s="380">
        <f t="array" aca="true" ref="BK597">INDEX(KM_PCT,MATCH($A597,'Knowledge - Percentages'!$B:$B,0),'Data - Knowledge'!BK$8)/100</f>
        <v>0.36</v>
      </c>
      <c r="BL597" s="380">
        <f t="array" aca="true" ref="BL597">INDEX(KM_PCT,MATCH($A597,'Knowledge - Percentages'!$B:$B,0),'Data - Knowledge'!BL$8)/100</f>
        <v>0.39299999999999996</v>
      </c>
      <c r="BM597" s="380">
        <f t="array" aca="true" ref="BM597">INDEX(KM_PCT,MATCH($A597,'Knowledge - Percentages'!$B:$B,0),'Data - Knowledge'!BM$8)/100</f>
        <v>0.371</v>
      </c>
      <c r="BN597" s="380">
        <f t="array" aca="true" ref="BN597">INDEX(KM_PCT,MATCH($A597,'Knowledge - Percentages'!$B:$B,0),'Data - Knowledge'!BN$8)/100</f>
        <v>0.255</v>
      </c>
      <c r="BO597" s="380">
        <f t="array" aca="true" ref="BO597">INDEX(KM_PCT,MATCH($A597,'Knowledge - Percentages'!$B:$B,0),'Data - Knowledge'!BO$8)/100</f>
        <v>0.28300000000000003</v>
      </c>
      <c r="BP597" s="380">
        <f t="array" aca="true" ref="BP597">INDEX(KM_PCT,MATCH($A597,'Knowledge - Percentages'!$B:$B,0),'Data - Knowledge'!BP$8)/100</f>
        <v>0.247</v>
      </c>
      <c r="BQ597" s="380">
        <f t="array" aca="true" ref="BQ597">INDEX(KM_PCT,MATCH($A597,'Knowledge - Percentages'!$B:$B,0),'Data - Knowledge'!BQ$8)/100</f>
        <v>0.268</v>
      </c>
    </row>
    <row r="598" spans="1:69">
      <c r="A598" t="s">
        <v>1719</v>
      </c>
      <c r="B598" t="s">
        <v>180</v>
      </c>
      <c r="C598" t="s">
        <v>1713</v>
      </c>
      <c r="D598" t="s">
        <v>1720</v>
      </c>
      <c r="E598" s="373">
        <f>SUMPRODUCT($K$2:$BQ$2,$K598:$BQ598)/$J$2</f>
        <v>0.33132196969696975</v>
      </c>
      <c r="F598" s="379">
        <f>SUMPRODUCT($K$2:$BQ$2,$K598:$BQ598)</f>
        <v>87.469000000000008</v>
      </c>
      <c r="G598" s="373">
        <f>SUMPRODUCT($K$3:$BQ$3,$K598:$BQ598)/$J$3</f>
        <v>0.37148131416837776</v>
      </c>
      <c r="H598" s="379">
        <f>SUMPRODUCT($K$3:$BQ$3,$K598:$BQ598)</f>
        <v>3618.2279999999992</v>
      </c>
      <c r="I598" s="373">
        <f>CORREL($K$4:$BQ$4,$K598:$BQ598)</f>
        <v>-0.52521306932458756</v>
      </c>
      <c r="J598" s="379">
        <f>$E598/$G598*100</f>
        <v>89.189403897390818</v>
      </c>
      <c r="K598" s="380">
        <f t="array" aca="true" ref="K598">INDEX(KM_PCT,MATCH($A598,'Knowledge - Percentages'!$B:$B,0),'Data - Knowledge'!K$8)/100</f>
        <v>0.43799999999999994</v>
      </c>
      <c r="L598" s="380">
        <f t="array" aca="true" ref="L598">INDEX(KM_PCT,MATCH($A598,'Knowledge - Percentages'!$B:$B,0),'Data - Knowledge'!L$8)/100</f>
        <v>0.42</v>
      </c>
      <c r="M598" s="380">
        <f t="array" aca="true" ref="M598">INDEX(KM_PCT,MATCH($A598,'Knowledge - Percentages'!$B:$B,0),'Data - Knowledge'!M$8)/100</f>
        <v>0.428</v>
      </c>
      <c r="N598" s="380">
        <f t="array" aca="true" ref="N598">INDEX(KM_PCT,MATCH($A598,'Knowledge - Percentages'!$B:$B,0),'Data - Knowledge'!N$8)/100</f>
        <v>0.401</v>
      </c>
      <c r="O598" s="380">
        <f t="array" aca="true" ref="O598">INDEX(KM_PCT,MATCH($A598,'Knowledge - Percentages'!$B:$B,0),'Data - Knowledge'!O$8)/100</f>
        <v>0.409</v>
      </c>
      <c r="P598" s="380">
        <f t="array" aca="true" ref="P598">INDEX(KM_PCT,MATCH($A598,'Knowledge - Percentages'!$B:$B,0),'Data - Knowledge'!P$8)/100</f>
        <v>0.376</v>
      </c>
      <c r="Q598" s="380">
        <f t="array" aca="true" ref="Q598">INDEX(KM_PCT,MATCH($A598,'Knowledge - Percentages'!$B:$B,0),'Data - Knowledge'!Q$8)/100</f>
        <v>0.41200000000000003</v>
      </c>
      <c r="R598" s="380">
        <f t="array" aca="true" ref="R598">INDEX(KM_PCT,MATCH($A598,'Knowledge - Percentages'!$B:$B,0),'Data - Knowledge'!R$8)/100</f>
        <v>0.39299999999999996</v>
      </c>
      <c r="S598" s="380">
        <f t="array" aca="true" ref="S598">INDEX(KM_PCT,MATCH($A598,'Knowledge - Percentages'!$B:$B,0),'Data - Knowledge'!S$8)/100</f>
        <v>0.402</v>
      </c>
      <c r="T598" s="380">
        <f t="array" aca="true" ref="T598">INDEX(KM_PCT,MATCH($A598,'Knowledge - Percentages'!$B:$B,0),'Data - Knowledge'!T$8)/100</f>
        <v>0.38799999999999996</v>
      </c>
      <c r="U598" s="380">
        <f t="array" aca="true" ref="U598">INDEX(KM_PCT,MATCH($A598,'Knowledge - Percentages'!$B:$B,0),'Data - Knowledge'!U$8)/100</f>
        <v>0.36700000000000005</v>
      </c>
      <c r="V598" s="380">
        <f t="array" aca="true" ref="V598">INDEX(KM_PCT,MATCH($A598,'Knowledge - Percentages'!$B:$B,0),'Data - Knowledge'!V$8)/100</f>
        <v>0.37</v>
      </c>
      <c r="W598" s="380">
        <f t="array" aca="true" ref="W598">INDEX(KM_PCT,MATCH($A598,'Knowledge - Percentages'!$B:$B,0),'Data - Knowledge'!W$8)/100</f>
        <v>0.381</v>
      </c>
      <c r="X598" s="380">
        <f t="array" aca="true" ref="X598">INDEX(KM_PCT,MATCH($A598,'Knowledge - Percentages'!$B:$B,0),'Data - Knowledge'!X$8)/100</f>
        <v>0.425</v>
      </c>
      <c r="Y598" s="380">
        <f t="array" aca="true" ref="Y598">INDEX(KM_PCT,MATCH($A598,'Knowledge - Percentages'!$B:$B,0),'Data - Knowledge'!Y$8)/100</f>
        <v>0.405</v>
      </c>
      <c r="Z598" s="380">
        <f t="array" aca="true" ref="Z598">INDEX(KM_PCT,MATCH($A598,'Knowledge - Percentages'!$B:$B,0),'Data - Knowledge'!Z$8)/100</f>
        <v>0.41200000000000003</v>
      </c>
      <c r="AA598" s="380">
        <f t="array" aca="true" ref="AA598">INDEX(KM_PCT,MATCH($A598,'Knowledge - Percentages'!$B:$B,0),'Data - Knowledge'!AA$8)/100</f>
        <v>0.395</v>
      </c>
      <c r="AB598" s="380">
        <f t="array" aca="true" ref="AB598">INDEX(KM_PCT,MATCH($A598,'Knowledge - Percentages'!$B:$B,0),'Data - Knowledge'!AB$8)/100</f>
        <v>0.375</v>
      </c>
      <c r="AC598" s="380">
        <f t="array" aca="true" ref="AC598">INDEX(KM_PCT,MATCH($A598,'Knowledge - Percentages'!$B:$B,0),'Data - Knowledge'!AC$8)/100</f>
        <v>0.38799999999999996</v>
      </c>
      <c r="AD598" s="380">
        <f t="array" aca="true" ref="AD598">INDEX(KM_PCT,MATCH($A598,'Knowledge - Percentages'!$B:$B,0),'Data - Knowledge'!AD$8)/100</f>
        <v>0.38299999999999995</v>
      </c>
      <c r="AE598" s="380">
        <f t="array" aca="true" ref="AE598">INDEX(KM_PCT,MATCH($A598,'Knowledge - Percentages'!$B:$B,0),'Data - Knowledge'!AE$8)/100</f>
        <v>0.391</v>
      </c>
      <c r="AF598" s="380">
        <f t="array" aca="true" ref="AF598">INDEX(KM_PCT,MATCH($A598,'Knowledge - Percentages'!$B:$B,0),'Data - Knowledge'!AF$8)/100</f>
        <v>0.37</v>
      </c>
      <c r="AG598" s="380">
        <f t="array" aca="true" ref="AG598">INDEX(KM_PCT,MATCH($A598,'Knowledge - Percentages'!$B:$B,0),'Data - Knowledge'!AG$8)/100</f>
        <v>0.353</v>
      </c>
      <c r="AH598" s="380">
        <f t="array" aca="true" ref="AH598">INDEX(KM_PCT,MATCH($A598,'Knowledge - Percentages'!$B:$B,0),'Data - Knowledge'!AH$8)/100</f>
        <v>0.361</v>
      </c>
      <c r="AI598" s="380">
        <f t="array" aca="true" ref="AI598">INDEX(KM_PCT,MATCH($A598,'Knowledge - Percentages'!$B:$B,0),'Data - Knowledge'!AI$8)/100</f>
        <v>0.354</v>
      </c>
      <c r="AJ598" s="380">
        <f t="array" aca="true" ref="AJ598">INDEX(KM_PCT,MATCH($A598,'Knowledge - Percentages'!$B:$B,0),'Data - Knowledge'!AJ$8)/100</f>
        <v>0.38</v>
      </c>
      <c r="AK598" s="380">
        <f t="array" aca="true" ref="AK598">INDEX(KM_PCT,MATCH($A598,'Knowledge - Percentages'!$B:$B,0),'Data - Knowledge'!AK$8)/100</f>
        <v>0.332</v>
      </c>
      <c r="AL598" s="380">
        <f t="array" aca="true" ref="AL598">INDEX(KM_PCT,MATCH($A598,'Knowledge - Percentages'!$B:$B,0),'Data - Knowledge'!AL$8)/100</f>
        <v>0.37</v>
      </c>
      <c r="AM598" s="380">
        <f t="array" aca="true" ref="AM598">INDEX(KM_PCT,MATCH($A598,'Knowledge - Percentages'!$B:$B,0),'Data - Knowledge'!AM$8)/100</f>
        <v>0.35200000000000004</v>
      </c>
      <c r="AN598" s="380">
        <f t="array" aca="true" ref="AN598">INDEX(KM_PCT,MATCH($A598,'Knowledge - Percentages'!$B:$B,0),'Data - Knowledge'!AN$8)/100</f>
        <v>0.34299999999999997</v>
      </c>
      <c r="AO598" s="380">
        <f t="array" aca="true" ref="AO598">INDEX(KM_PCT,MATCH($A598,'Knowledge - Percentages'!$B:$B,0),'Data - Knowledge'!AO$8)/100</f>
        <v>0.375</v>
      </c>
      <c r="AP598" s="380">
        <f t="array" aca="true" ref="AP598">INDEX(KM_PCT,MATCH($A598,'Knowledge - Percentages'!$B:$B,0),'Data - Knowledge'!AP$8)/100</f>
        <v>0.38799999999999996</v>
      </c>
      <c r="AQ598" s="380">
        <f t="array" aca="true" ref="AQ598">INDEX(KM_PCT,MATCH($A598,'Knowledge - Percentages'!$B:$B,0),'Data - Knowledge'!AQ$8)/100</f>
        <v>0.353</v>
      </c>
      <c r="AR598" s="380">
        <f t="array" aca="true" ref="AR598">INDEX(KM_PCT,MATCH($A598,'Knowledge - Percentages'!$B:$B,0),'Data - Knowledge'!AR$8)/100</f>
        <v>0.406</v>
      </c>
      <c r="AS598" s="380">
        <f t="array" aca="true" ref="AS598">INDEX(KM_PCT,MATCH($A598,'Knowledge - Percentages'!$B:$B,0),'Data - Knowledge'!AS$8)/100</f>
        <v>0.455</v>
      </c>
      <c r="AT598" s="380">
        <f t="array" aca="true" ref="AT598">INDEX(KM_PCT,MATCH($A598,'Knowledge - Percentages'!$B:$B,0),'Data - Knowledge'!AT$8)/100</f>
        <v>0.366</v>
      </c>
      <c r="AU598" s="380">
        <f t="array" aca="true" ref="AU598">INDEX(KM_PCT,MATCH($A598,'Knowledge - Percentages'!$B:$B,0),'Data - Knowledge'!AU$8)/100</f>
        <v>0.353</v>
      </c>
      <c r="AV598" s="380">
        <f t="array" aca="true" ref="AV598">INDEX(KM_PCT,MATCH($A598,'Knowledge - Percentages'!$B:$B,0),'Data - Knowledge'!AV$8)/100</f>
        <v>0.34</v>
      </c>
      <c r="AW598" s="380">
        <f t="array" aca="true" ref="AW598">INDEX(KM_PCT,MATCH($A598,'Knowledge - Percentages'!$B:$B,0),'Data - Knowledge'!AW$8)/100</f>
        <v>0.344</v>
      </c>
      <c r="AX598" s="380">
        <f t="array" aca="true" ref="AX598">INDEX(KM_PCT,MATCH($A598,'Knowledge - Percentages'!$B:$B,0),'Data - Knowledge'!AX$8)/100</f>
        <v>0.33799999999999997</v>
      </c>
      <c r="AY598" s="380">
        <f t="array" aca="true" ref="AY598">INDEX(KM_PCT,MATCH($A598,'Knowledge - Percentages'!$B:$B,0),'Data - Knowledge'!AY$8)/100</f>
        <v>0.34</v>
      </c>
      <c r="AZ598" s="380">
        <f t="array" aca="true" ref="AZ598">INDEX(KM_PCT,MATCH($A598,'Knowledge - Percentages'!$B:$B,0),'Data - Knowledge'!AZ$8)/100</f>
        <v>0.344</v>
      </c>
      <c r="BA598" s="380">
        <f t="array" aca="true" ref="BA598">INDEX(KM_PCT,MATCH($A598,'Knowledge - Percentages'!$B:$B,0),'Data - Knowledge'!BA$8)/100</f>
        <v>0.319</v>
      </c>
      <c r="BB598" s="380">
        <f t="array" aca="true" ref="BB598">INDEX(KM_PCT,MATCH($A598,'Knowledge - Percentages'!$B:$B,0),'Data - Knowledge'!BB$8)/100</f>
        <v>0.324</v>
      </c>
      <c r="BC598" s="380">
        <f t="array" aca="true" ref="BC598">INDEX(KM_PCT,MATCH($A598,'Knowledge - Percentages'!$B:$B,0),'Data - Knowledge'!BC$8)/100</f>
        <v>0.331</v>
      </c>
      <c r="BD598" s="380">
        <f t="array" aca="true" ref="BD598">INDEX(KM_PCT,MATCH($A598,'Knowledge - Percentages'!$B:$B,0),'Data - Knowledge'!BD$8)/100</f>
        <v>0.33799999999999997</v>
      </c>
      <c r="BE598" s="380">
        <f t="array" aca="true" ref="BE598">INDEX(KM_PCT,MATCH($A598,'Knowledge - Percentages'!$B:$B,0),'Data - Knowledge'!BE$8)/100</f>
        <v>0.315</v>
      </c>
      <c r="BF598" s="380">
        <f t="array" aca="true" ref="BF598">INDEX(KM_PCT,MATCH($A598,'Knowledge - Percentages'!$B:$B,0),'Data - Knowledge'!BF$8)/100</f>
        <v>0.318</v>
      </c>
      <c r="BG598" s="380">
        <f t="array" aca="true" ref="BG598">INDEX(KM_PCT,MATCH($A598,'Knowledge - Percentages'!$B:$B,0),'Data - Knowledge'!BG$8)/100</f>
        <v>0.33799999999999997</v>
      </c>
      <c r="BH598" s="380">
        <f t="array" aca="true" ref="BH598">INDEX(KM_PCT,MATCH($A598,'Knowledge - Percentages'!$B:$B,0),'Data - Knowledge'!BH$8)/100</f>
        <v>0.34</v>
      </c>
      <c r="BI598" s="380">
        <f t="array" aca="true" ref="BI598">INDEX(KM_PCT,MATCH($A598,'Knowledge - Percentages'!$B:$B,0),'Data - Knowledge'!BI$8)/100</f>
        <v>0.33299999999999996</v>
      </c>
      <c r="BJ598" s="380">
        <f t="array" aca="true" ref="BJ598">INDEX(KM_PCT,MATCH($A598,'Knowledge - Percentages'!$B:$B,0),'Data - Knowledge'!BJ$8)/100</f>
        <v>0.327</v>
      </c>
      <c r="BK598" s="380">
        <f t="array" aca="true" ref="BK598">INDEX(KM_PCT,MATCH($A598,'Knowledge - Percentages'!$B:$B,0),'Data - Knowledge'!BK$8)/100</f>
        <v>0.363</v>
      </c>
      <c r="BL598" s="380">
        <f t="array" aca="true" ref="BL598">INDEX(KM_PCT,MATCH($A598,'Knowledge - Percentages'!$B:$B,0),'Data - Knowledge'!BL$8)/100</f>
        <v>0.364</v>
      </c>
      <c r="BM598" s="380">
        <f t="array" aca="true" ref="BM598">INDEX(KM_PCT,MATCH($A598,'Knowledge - Percentages'!$B:$B,0),'Data - Knowledge'!BM$8)/100</f>
        <v>0.361</v>
      </c>
      <c r="BN598" s="380">
        <f t="array" aca="true" ref="BN598">INDEX(KM_PCT,MATCH($A598,'Knowledge - Percentages'!$B:$B,0),'Data - Knowledge'!BN$8)/100</f>
        <v>0.318</v>
      </c>
      <c r="BO598" s="380">
        <f t="array" aca="true" ref="BO598">INDEX(KM_PCT,MATCH($A598,'Knowledge - Percentages'!$B:$B,0),'Data - Knowledge'!BO$8)/100</f>
        <v>0.33</v>
      </c>
      <c r="BP598" s="380">
        <f t="array" aca="true" ref="BP598">INDEX(KM_PCT,MATCH($A598,'Knowledge - Percentages'!$B:$B,0),'Data - Knowledge'!BP$8)/100</f>
        <v>0.319</v>
      </c>
      <c r="BQ598" s="380">
        <f t="array" aca="true" ref="BQ598">INDEX(KM_PCT,MATCH($A598,'Knowledge - Percentages'!$B:$B,0),'Data - Knowledge'!BQ$8)/100</f>
        <v>0.309</v>
      </c>
    </row>
    <row r="599" spans="1:69">
      <c r="A599" t="s">
        <v>1721</v>
      </c>
      <c r="B599" t="s">
        <v>180</v>
      </c>
      <c r="C599" t="s">
        <v>1713</v>
      </c>
      <c r="D599" t="s">
        <v>1722</v>
      </c>
      <c r="E599" s="373">
        <f>SUMPRODUCT($K$2:$BQ$2,$K599:$BQ599)/$J$2</f>
        <v>0.2332727272727273</v>
      </c>
      <c r="F599" s="379">
        <f>SUMPRODUCT($K$2:$BQ$2,$K599:$BQ599)</f>
        <v>61.584</v>
      </c>
      <c r="G599" s="373">
        <f>SUMPRODUCT($K$3:$BQ$3,$K599:$BQ599)/$J$3</f>
        <v>0.2508874743326488</v>
      </c>
      <c r="H599" s="379">
        <f>SUMPRODUCT($K$3:$BQ$3,$K599:$BQ599)</f>
        <v>2443.6439999999993</v>
      </c>
      <c r="I599" s="373">
        <f>CORREL($K$4:$BQ$4,$K599:$BQ599)</f>
        <v>0.17356327212673034</v>
      </c>
      <c r="J599" s="379">
        <f>$E599/$G599*100</f>
        <v>92.979024916737657</v>
      </c>
      <c r="K599" s="380">
        <f t="array" aca="true" ref="K599">INDEX(KM_PCT,MATCH($A599,'Knowledge - Percentages'!$B:$B,0),'Data - Knowledge'!K$8)/100</f>
        <v>0.239</v>
      </c>
      <c r="L599" s="380">
        <f t="array" aca="true" ref="L599">INDEX(KM_PCT,MATCH($A599,'Knowledge - Percentages'!$B:$B,0),'Data - Knowledge'!L$8)/100</f>
        <v>0.184</v>
      </c>
      <c r="M599" s="380">
        <f t="array" aca="true" ref="M599">INDEX(KM_PCT,MATCH($A599,'Knowledge - Percentages'!$B:$B,0),'Data - Knowledge'!M$8)/100</f>
        <v>0.251</v>
      </c>
      <c r="N599" s="380">
        <f t="array" aca="true" ref="N599">INDEX(KM_PCT,MATCH($A599,'Knowledge - Percentages'!$B:$B,0),'Data - Knowledge'!N$8)/100</f>
        <v>0.276</v>
      </c>
      <c r="O599" s="380">
        <f t="array" aca="true" ref="O599">INDEX(KM_PCT,MATCH($A599,'Knowledge - Percentages'!$B:$B,0),'Data - Knowledge'!O$8)/100</f>
        <v>0.28</v>
      </c>
      <c r="P599" s="380">
        <f t="array" aca="true" ref="P599">INDEX(KM_PCT,MATCH($A599,'Knowledge - Percentages'!$B:$B,0),'Data - Knowledge'!P$8)/100</f>
        <v>0.27</v>
      </c>
      <c r="Q599" s="380">
        <f t="array" aca="true" ref="Q599">INDEX(KM_PCT,MATCH($A599,'Knowledge - Percentages'!$B:$B,0),'Data - Knowledge'!Q$8)/100</f>
        <v>0.195</v>
      </c>
      <c r="R599" s="380">
        <f t="array" aca="true" ref="R599">INDEX(KM_PCT,MATCH($A599,'Knowledge - Percentages'!$B:$B,0),'Data - Knowledge'!R$8)/100</f>
        <v>0.221</v>
      </c>
      <c r="S599" s="380">
        <f t="array" aca="true" ref="S599">INDEX(KM_PCT,MATCH($A599,'Knowledge - Percentages'!$B:$B,0),'Data - Knowledge'!S$8)/100</f>
        <v>0.266</v>
      </c>
      <c r="T599" s="380">
        <f t="array" aca="true" ref="T599">INDEX(KM_PCT,MATCH($A599,'Knowledge - Percentages'!$B:$B,0),'Data - Knowledge'!T$8)/100</f>
        <v>0.262</v>
      </c>
      <c r="U599" s="380">
        <f t="array" aca="true" ref="U599">INDEX(KM_PCT,MATCH($A599,'Knowledge - Percentages'!$B:$B,0),'Data - Knowledge'!U$8)/100</f>
        <v>0.239</v>
      </c>
      <c r="V599" s="380">
        <f t="array" aca="true" ref="V599">INDEX(KM_PCT,MATCH($A599,'Knowledge - Percentages'!$B:$B,0),'Data - Knowledge'!V$8)/100</f>
        <v>0.285</v>
      </c>
      <c r="W599" s="380">
        <f t="array" aca="true" ref="W599">INDEX(KM_PCT,MATCH($A599,'Knowledge - Percentages'!$B:$B,0),'Data - Knowledge'!W$8)/100</f>
        <v>0.196</v>
      </c>
      <c r="X599" s="380">
        <f t="array" aca="true" ref="X599">INDEX(KM_PCT,MATCH($A599,'Knowledge - Percentages'!$B:$B,0),'Data - Knowledge'!X$8)/100</f>
        <v>0.195</v>
      </c>
      <c r="Y599" s="380">
        <f t="array" aca="true" ref="Y599">INDEX(KM_PCT,MATCH($A599,'Knowledge - Percentages'!$B:$B,0),'Data - Knowledge'!Y$8)/100</f>
        <v>0.155</v>
      </c>
      <c r="Z599" s="380">
        <f t="array" aca="true" ref="Z599">INDEX(KM_PCT,MATCH($A599,'Knowledge - Percentages'!$B:$B,0),'Data - Knowledge'!Z$8)/100</f>
        <v>0.168</v>
      </c>
      <c r="AA599" s="380">
        <f t="array" aca="true" ref="AA599">INDEX(KM_PCT,MATCH($A599,'Knowledge - Percentages'!$B:$B,0),'Data - Knowledge'!AA$8)/100</f>
        <v>0.172</v>
      </c>
      <c r="AB599" s="380">
        <f t="array" aca="true" ref="AB599">INDEX(KM_PCT,MATCH($A599,'Knowledge - Percentages'!$B:$B,0),'Data - Knowledge'!AB$8)/100</f>
        <v>0.242</v>
      </c>
      <c r="AC599" s="380">
        <f t="array" aca="true" ref="AC599">INDEX(KM_PCT,MATCH($A599,'Knowledge - Percentages'!$B:$B,0),'Data - Knowledge'!AC$8)/100</f>
        <v>0.183</v>
      </c>
      <c r="AD599" s="380">
        <f t="array" aca="true" ref="AD599">INDEX(KM_PCT,MATCH($A599,'Knowledge - Percentages'!$B:$B,0),'Data - Knowledge'!AD$8)/100</f>
        <v>0.172</v>
      </c>
      <c r="AE599" s="380">
        <f t="array" aca="true" ref="AE599">INDEX(KM_PCT,MATCH($A599,'Knowledge - Percentages'!$B:$B,0),'Data - Knowledge'!AE$8)/100</f>
        <v>0.303</v>
      </c>
      <c r="AF599" s="380">
        <f t="array" aca="true" ref="AF599">INDEX(KM_PCT,MATCH($A599,'Knowledge - Percentages'!$B:$B,0),'Data - Knowledge'!AF$8)/100</f>
        <v>0.29100000000000004</v>
      </c>
      <c r="AG599" s="380">
        <f t="array" aca="true" ref="AG599">INDEX(KM_PCT,MATCH($A599,'Knowledge - Percentages'!$B:$B,0),'Data - Knowledge'!AG$8)/100</f>
        <v>0.27</v>
      </c>
      <c r="AH599" s="380">
        <f t="array" aca="true" ref="AH599">INDEX(KM_PCT,MATCH($A599,'Knowledge - Percentages'!$B:$B,0),'Data - Knowledge'!AH$8)/100</f>
        <v>0.27</v>
      </c>
      <c r="AI599" s="380">
        <f t="array" aca="true" ref="AI599">INDEX(KM_PCT,MATCH($A599,'Knowledge - Percentages'!$B:$B,0),'Data - Knowledge'!AI$8)/100</f>
        <v>0.19</v>
      </c>
      <c r="AJ599" s="380">
        <f t="array" aca="true" ref="AJ599">INDEX(KM_PCT,MATCH($A599,'Knowledge - Percentages'!$B:$B,0),'Data - Knowledge'!AJ$8)/100</f>
        <v>0.24</v>
      </c>
      <c r="AK599" s="380">
        <f t="array" aca="true" ref="AK599">INDEX(KM_PCT,MATCH($A599,'Knowledge - Percentages'!$B:$B,0),'Data - Knowledge'!AK$8)/100</f>
        <v>0.24600000000000002</v>
      </c>
      <c r="AL599" s="380">
        <f t="array" aca="true" ref="AL599">INDEX(KM_PCT,MATCH($A599,'Knowledge - Percentages'!$B:$B,0),'Data - Knowledge'!AL$8)/100</f>
        <v>0.21</v>
      </c>
      <c r="AM599" s="380">
        <f t="array" aca="true" ref="AM599">INDEX(KM_PCT,MATCH($A599,'Knowledge - Percentages'!$B:$B,0),'Data - Knowledge'!AM$8)/100</f>
        <v>0.24600000000000002</v>
      </c>
      <c r="AN599" s="380">
        <f t="array" aca="true" ref="AN599">INDEX(KM_PCT,MATCH($A599,'Knowledge - Percentages'!$B:$B,0),'Data - Knowledge'!AN$8)/100</f>
        <v>0.254</v>
      </c>
      <c r="AO599" s="380">
        <f t="array" aca="true" ref="AO599">INDEX(KM_PCT,MATCH($A599,'Knowledge - Percentages'!$B:$B,0),'Data - Knowledge'!AO$8)/100</f>
        <v>0.17</v>
      </c>
      <c r="AP599" s="380">
        <f t="array" aca="true" ref="AP599">INDEX(KM_PCT,MATCH($A599,'Knowledge - Percentages'!$B:$B,0),'Data - Knowledge'!AP$8)/100</f>
        <v>0.215</v>
      </c>
      <c r="AQ599" s="380">
        <f t="array" aca="true" ref="AQ599">INDEX(KM_PCT,MATCH($A599,'Knowledge - Percentages'!$B:$B,0),'Data - Knowledge'!AQ$8)/100</f>
        <v>0.233</v>
      </c>
      <c r="AR599" s="380">
        <f t="array" aca="true" ref="AR599">INDEX(KM_PCT,MATCH($A599,'Knowledge - Percentages'!$B:$B,0),'Data - Knowledge'!AR$8)/100</f>
        <v>0.185</v>
      </c>
      <c r="AS599" s="380">
        <f t="array" aca="true" ref="AS599">INDEX(KM_PCT,MATCH($A599,'Knowledge - Percentages'!$B:$B,0),'Data - Knowledge'!AS$8)/100</f>
        <v>0.213</v>
      </c>
      <c r="AT599" s="380">
        <f t="array" aca="true" ref="AT599">INDEX(KM_PCT,MATCH($A599,'Knowledge - Percentages'!$B:$B,0),'Data - Knowledge'!AT$8)/100</f>
        <v>0.161</v>
      </c>
      <c r="AU599" s="380">
        <f t="array" aca="true" ref="AU599">INDEX(KM_PCT,MATCH($A599,'Knowledge - Percentages'!$B:$B,0),'Data - Knowledge'!AU$8)/100</f>
        <v>0.20800000000000002</v>
      </c>
      <c r="AV599" s="380">
        <f t="array" aca="true" ref="AV599">INDEX(KM_PCT,MATCH($A599,'Knowledge - Percentages'!$B:$B,0),'Data - Knowledge'!AV$8)/100</f>
        <v>0.245</v>
      </c>
      <c r="AW599" s="380">
        <f t="array" aca="true" ref="AW599">INDEX(KM_PCT,MATCH($A599,'Knowledge - Percentages'!$B:$B,0),'Data - Knowledge'!AW$8)/100</f>
        <v>0.245</v>
      </c>
      <c r="AX599" s="380">
        <f t="array" aca="true" ref="AX599">INDEX(KM_PCT,MATCH($A599,'Knowledge - Percentages'!$B:$B,0),'Data - Knowledge'!AX$8)/100</f>
        <v>0.185</v>
      </c>
      <c r="AY599" s="380">
        <f t="array" aca="true" ref="AY599">INDEX(KM_PCT,MATCH($A599,'Knowledge - Percentages'!$B:$B,0),'Data - Knowledge'!AY$8)/100</f>
        <v>0.249</v>
      </c>
      <c r="AZ599" s="380">
        <f t="array" aca="true" ref="AZ599">INDEX(KM_PCT,MATCH($A599,'Knowledge - Percentages'!$B:$B,0),'Data - Knowledge'!AZ$8)/100</f>
        <v>0.23199999999999998</v>
      </c>
      <c r="BA599" s="380">
        <f t="array" aca="true" ref="BA599">INDEX(KM_PCT,MATCH($A599,'Knowledge - Percentages'!$B:$B,0),'Data - Knowledge'!BA$8)/100</f>
        <v>0.23399999999999999</v>
      </c>
      <c r="BB599" s="380">
        <f t="array" aca="true" ref="BB599">INDEX(KM_PCT,MATCH($A599,'Knowledge - Percentages'!$B:$B,0),'Data - Knowledge'!BB$8)/100</f>
        <v>0.243</v>
      </c>
      <c r="BC599" s="380">
        <f t="array" aca="true" ref="BC599">INDEX(KM_PCT,MATCH($A599,'Knowledge - Percentages'!$B:$B,0),'Data - Knowledge'!BC$8)/100</f>
        <v>0.222</v>
      </c>
      <c r="BD599" s="380">
        <f t="array" aca="true" ref="BD599">INDEX(KM_PCT,MATCH($A599,'Knowledge - Percentages'!$B:$B,0),'Data - Knowledge'!BD$8)/100</f>
        <v>0.175</v>
      </c>
      <c r="BE599" s="380">
        <f t="array" aca="true" ref="BE599">INDEX(KM_PCT,MATCH($A599,'Knowledge - Percentages'!$B:$B,0),'Data - Knowledge'!BE$8)/100</f>
        <v>0.242</v>
      </c>
      <c r="BF599" s="380">
        <f t="array" aca="true" ref="BF599">INDEX(KM_PCT,MATCH($A599,'Knowledge - Percentages'!$B:$B,0),'Data - Knowledge'!BF$8)/100</f>
        <v>0.204</v>
      </c>
      <c r="BG599" s="380">
        <f t="array" aca="true" ref="BG599">INDEX(KM_PCT,MATCH($A599,'Knowledge - Percentages'!$B:$B,0),'Data - Knowledge'!BG$8)/100</f>
        <v>0.18600000000000003</v>
      </c>
      <c r="BH599" s="380">
        <f t="array" aca="true" ref="BH599">INDEX(KM_PCT,MATCH($A599,'Knowledge - Percentages'!$B:$B,0),'Data - Knowledge'!BH$8)/100</f>
        <v>0.205</v>
      </c>
      <c r="BI599" s="380">
        <f t="array" aca="true" ref="BI599">INDEX(KM_PCT,MATCH($A599,'Knowledge - Percentages'!$B:$B,0),'Data - Knowledge'!BI$8)/100</f>
        <v>0.221</v>
      </c>
      <c r="BJ599" s="380">
        <f t="array" aca="true" ref="BJ599">INDEX(KM_PCT,MATCH($A599,'Knowledge - Percentages'!$B:$B,0),'Data - Knowledge'!BJ$8)/100</f>
        <v>0.233</v>
      </c>
      <c r="BK599" s="380">
        <f t="array" aca="true" ref="BK599">INDEX(KM_PCT,MATCH($A599,'Knowledge - Percentages'!$B:$B,0),'Data - Knowledge'!BK$8)/100</f>
        <v>0.191</v>
      </c>
      <c r="BL599" s="380">
        <f t="array" aca="true" ref="BL599">INDEX(KM_PCT,MATCH($A599,'Knowledge - Percentages'!$B:$B,0),'Data - Knowledge'!BL$8)/100</f>
        <v>0.159</v>
      </c>
      <c r="BM599" s="380">
        <f t="array" aca="true" ref="BM599">INDEX(KM_PCT,MATCH($A599,'Knowledge - Percentages'!$B:$B,0),'Data - Knowledge'!BM$8)/100</f>
        <v>0.163</v>
      </c>
      <c r="BN599" s="380">
        <f t="array" aca="true" ref="BN599">INDEX(KM_PCT,MATCH($A599,'Knowledge - Percentages'!$B:$B,0),'Data - Knowledge'!BN$8)/100</f>
        <v>0.228</v>
      </c>
      <c r="BO599" s="380">
        <f t="array" aca="true" ref="BO599">INDEX(KM_PCT,MATCH($A599,'Knowledge - Percentages'!$B:$B,0),'Data - Knowledge'!BO$8)/100</f>
        <v>0.196</v>
      </c>
      <c r="BP599" s="380">
        <f t="array" aca="true" ref="BP599">INDEX(KM_PCT,MATCH($A599,'Knowledge - Percentages'!$B:$B,0),'Data - Knowledge'!BP$8)/100</f>
        <v>0.221</v>
      </c>
      <c r="BQ599" s="380">
        <f t="array" aca="true" ref="BQ599">INDEX(KM_PCT,MATCH($A599,'Knowledge - Percentages'!$B:$B,0),'Data - Knowledge'!BQ$8)/100</f>
        <v>0.18100000000000002</v>
      </c>
    </row>
    <row r="600" spans="1:69">
      <c r="A600" t="s">
        <v>1723</v>
      </c>
      <c r="B600" t="s">
        <v>180</v>
      </c>
      <c r="C600" t="s">
        <v>1713</v>
      </c>
      <c r="D600" t="s">
        <v>1724</v>
      </c>
      <c r="E600" s="373">
        <f>SUMPRODUCT($K$2:$BQ$2,$K600:$BQ600)/$J$2</f>
        <v>0.18049621212121217</v>
      </c>
      <c r="F600" s="379">
        <f>SUMPRODUCT($K$2:$BQ$2,$K600:$BQ600)</f>
        <v>47.65100000000001</v>
      </c>
      <c r="G600" s="373">
        <f>SUMPRODUCT($K$3:$BQ$3,$K600:$BQ600)/$J$3</f>
        <v>0.20794589322381926</v>
      </c>
      <c r="H600" s="379">
        <f>SUMPRODUCT($K$3:$BQ$3,$K600:$BQ600)</f>
        <v>2025.3929999999996</v>
      </c>
      <c r="I600" s="373">
        <f>CORREL($K$4:$BQ$4,$K600:$BQ600)</f>
        <v>-0.48098818771191504</v>
      </c>
      <c r="J600" s="379">
        <f>$E600/$G600*100</f>
        <v>86.799604129203914</v>
      </c>
      <c r="K600" s="380">
        <f t="array" aca="true" ref="K600">INDEX(KM_PCT,MATCH($A600,'Knowledge - Percentages'!$B:$B,0),'Data - Knowledge'!K$8)/100</f>
        <v>0.22899999999999998</v>
      </c>
      <c r="L600" s="380">
        <f t="array" aca="true" ref="L600">INDEX(KM_PCT,MATCH($A600,'Knowledge - Percentages'!$B:$B,0),'Data - Knowledge'!L$8)/100</f>
        <v>0.23800000000000002</v>
      </c>
      <c r="M600" s="380">
        <f t="array" aca="true" ref="M600">INDEX(KM_PCT,MATCH($A600,'Knowledge - Percentages'!$B:$B,0),'Data - Knowledge'!M$8)/100</f>
        <v>0.22399999999999998</v>
      </c>
      <c r="N600" s="380">
        <f t="array" aca="true" ref="N600">INDEX(KM_PCT,MATCH($A600,'Knowledge - Percentages'!$B:$B,0),'Data - Knowledge'!N$8)/100</f>
        <v>0.222</v>
      </c>
      <c r="O600" s="380">
        <f t="array" aca="true" ref="O600">INDEX(KM_PCT,MATCH($A600,'Knowledge - Percentages'!$B:$B,0),'Data - Knowledge'!O$8)/100</f>
        <v>0.231</v>
      </c>
      <c r="P600" s="380">
        <f t="array" aca="true" ref="P600">INDEX(KM_PCT,MATCH($A600,'Knowledge - Percentages'!$B:$B,0),'Data - Knowledge'!P$8)/100</f>
        <v>0.187</v>
      </c>
      <c r="Q600" s="380">
        <f t="array" aca="true" ref="Q600">INDEX(KM_PCT,MATCH($A600,'Knowledge - Percentages'!$B:$B,0),'Data - Knowledge'!Q$8)/100</f>
        <v>0.23399999999999999</v>
      </c>
      <c r="R600" s="380">
        <f t="array" aca="true" ref="R600">INDEX(KM_PCT,MATCH($A600,'Knowledge - Percentages'!$B:$B,0),'Data - Knowledge'!R$8)/100</f>
        <v>0.21600000000000003</v>
      </c>
      <c r="S600" s="380">
        <f t="array" aca="true" ref="S600">INDEX(KM_PCT,MATCH($A600,'Knowledge - Percentages'!$B:$B,0),'Data - Knowledge'!S$8)/100</f>
        <v>0.201</v>
      </c>
      <c r="T600" s="380">
        <f t="array" aca="true" ref="T600">INDEX(KM_PCT,MATCH($A600,'Knowledge - Percentages'!$B:$B,0),'Data - Knowledge'!T$8)/100</f>
        <v>0.21899999999999997</v>
      </c>
      <c r="U600" s="380">
        <f t="array" aca="true" ref="U600">INDEX(KM_PCT,MATCH($A600,'Knowledge - Percentages'!$B:$B,0),'Data - Knowledge'!U$8)/100</f>
        <v>0.214</v>
      </c>
      <c r="V600" s="380">
        <f t="array" aca="true" ref="V600">INDEX(KM_PCT,MATCH($A600,'Knowledge - Percentages'!$B:$B,0),'Data - Knowledge'!V$8)/100</f>
        <v>0.222</v>
      </c>
      <c r="W600" s="380">
        <f t="array" aca="true" ref="W600">INDEX(KM_PCT,MATCH($A600,'Knowledge - Percentages'!$B:$B,0),'Data - Knowledge'!W$8)/100</f>
        <v>0.24</v>
      </c>
      <c r="X600" s="380">
        <f t="array" aca="true" ref="X600">INDEX(KM_PCT,MATCH($A600,'Knowledge - Percentages'!$B:$B,0),'Data - Knowledge'!X$8)/100</f>
        <v>0.23399999999999999</v>
      </c>
      <c r="Y600" s="380">
        <f t="array" aca="true" ref="Y600">INDEX(KM_PCT,MATCH($A600,'Knowledge - Percentages'!$B:$B,0),'Data - Knowledge'!Y$8)/100</f>
        <v>0.24100000000000002</v>
      </c>
      <c r="Z600" s="380">
        <f t="array" aca="true" ref="Z600">INDEX(KM_PCT,MATCH($A600,'Knowledge - Percentages'!$B:$B,0),'Data - Knowledge'!Z$8)/100</f>
        <v>0.25</v>
      </c>
      <c r="AA600" s="380">
        <f t="array" aca="true" ref="AA600">INDEX(KM_PCT,MATCH($A600,'Knowledge - Percentages'!$B:$B,0),'Data - Knowledge'!AA$8)/100</f>
        <v>0.239</v>
      </c>
      <c r="AB600" s="380">
        <f t="array" aca="true" ref="AB600">INDEX(KM_PCT,MATCH($A600,'Knowledge - Percentages'!$B:$B,0),'Data - Knowledge'!AB$8)/100</f>
        <v>0.18600000000000003</v>
      </c>
      <c r="AC600" s="380">
        <f t="array" aca="true" ref="AC600">INDEX(KM_PCT,MATCH($A600,'Knowledge - Percentages'!$B:$B,0),'Data - Knowledge'!AC$8)/100</f>
        <v>0.22</v>
      </c>
      <c r="AD600" s="380">
        <f t="array" aca="true" ref="AD600">INDEX(KM_PCT,MATCH($A600,'Knowledge - Percentages'!$B:$B,0),'Data - Knowledge'!AD$8)/100</f>
        <v>0.215</v>
      </c>
      <c r="AE600" s="380">
        <f t="array" aca="true" ref="AE600">INDEX(KM_PCT,MATCH($A600,'Knowledge - Percentages'!$B:$B,0),'Data - Knowledge'!AE$8)/100</f>
        <v>0.268</v>
      </c>
      <c r="AF600" s="380">
        <f t="array" aca="true" ref="AF600">INDEX(KM_PCT,MATCH($A600,'Knowledge - Percentages'!$B:$B,0),'Data - Knowledge'!AF$8)/100</f>
        <v>0.213</v>
      </c>
      <c r="AG600" s="380">
        <f t="array" aca="true" ref="AG600">INDEX(KM_PCT,MATCH($A600,'Knowledge - Percentages'!$B:$B,0),'Data - Knowledge'!AG$8)/100</f>
        <v>0.204</v>
      </c>
      <c r="AH600" s="380">
        <f t="array" aca="true" ref="AH600">INDEX(KM_PCT,MATCH($A600,'Knowledge - Percentages'!$B:$B,0),'Data - Knowledge'!AH$8)/100</f>
        <v>0.19699999999999998</v>
      </c>
      <c r="AI600" s="380">
        <f t="array" aca="true" ref="AI600">INDEX(KM_PCT,MATCH($A600,'Knowledge - Percentages'!$B:$B,0),'Data - Knowledge'!AI$8)/100</f>
        <v>0.183</v>
      </c>
      <c r="AJ600" s="380">
        <f t="array" aca="true" ref="AJ600">INDEX(KM_PCT,MATCH($A600,'Knowledge - Percentages'!$B:$B,0),'Data - Knowledge'!AJ$8)/100</f>
        <v>0.207</v>
      </c>
      <c r="AK600" s="380">
        <f t="array" aca="true" ref="AK600">INDEX(KM_PCT,MATCH($A600,'Knowledge - Percentages'!$B:$B,0),'Data - Knowledge'!AK$8)/100</f>
        <v>0.195</v>
      </c>
      <c r="AL600" s="380">
        <f t="array" aca="true" ref="AL600">INDEX(KM_PCT,MATCH($A600,'Knowledge - Percentages'!$B:$B,0),'Data - Knowledge'!AL$8)/100</f>
        <v>0.19899999999999998</v>
      </c>
      <c r="AM600" s="380">
        <f t="array" aca="true" ref="AM600">INDEX(KM_PCT,MATCH($A600,'Knowledge - Percentages'!$B:$B,0),'Data - Knowledge'!AM$8)/100</f>
        <v>0.198</v>
      </c>
      <c r="AN600" s="380">
        <f t="array" aca="true" ref="AN600">INDEX(KM_PCT,MATCH($A600,'Knowledge - Percentages'!$B:$B,0),'Data - Knowledge'!AN$8)/100</f>
        <v>0.215</v>
      </c>
      <c r="AO600" s="380">
        <f t="array" aca="true" ref="AO600">INDEX(KM_PCT,MATCH($A600,'Knowledge - Percentages'!$B:$B,0),'Data - Knowledge'!AO$8)/100</f>
        <v>0.257</v>
      </c>
      <c r="AP600" s="380">
        <f t="array" aca="true" ref="AP600">INDEX(KM_PCT,MATCH($A600,'Knowledge - Percentages'!$B:$B,0),'Data - Knowledge'!AP$8)/100</f>
        <v>0.203</v>
      </c>
      <c r="AQ600" s="380">
        <f t="array" aca="true" ref="AQ600">INDEX(KM_PCT,MATCH($A600,'Knowledge - Percentages'!$B:$B,0),'Data - Knowledge'!AQ$8)/100</f>
        <v>0.18600000000000003</v>
      </c>
      <c r="AR600" s="380">
        <f t="array" aca="true" ref="AR600">INDEX(KM_PCT,MATCH($A600,'Knowledge - Percentages'!$B:$B,0),'Data - Knowledge'!AR$8)/100</f>
        <v>0.21100000000000002</v>
      </c>
      <c r="AS600" s="380">
        <f t="array" aca="true" ref="AS600">INDEX(KM_PCT,MATCH($A600,'Knowledge - Percentages'!$B:$B,0),'Data - Knowledge'!AS$8)/100</f>
        <v>0.209</v>
      </c>
      <c r="AT600" s="380">
        <f t="array" aca="true" ref="AT600">INDEX(KM_PCT,MATCH($A600,'Knowledge - Percentages'!$B:$B,0),'Data - Knowledge'!AT$8)/100</f>
        <v>0.21</v>
      </c>
      <c r="AU600" s="380">
        <f t="array" aca="true" ref="AU600">INDEX(KM_PCT,MATCH($A600,'Knowledge - Percentages'!$B:$B,0),'Data - Knowledge'!AU$8)/100</f>
        <v>0.20800000000000002</v>
      </c>
      <c r="AV600" s="380">
        <f t="array" aca="true" ref="AV600">INDEX(KM_PCT,MATCH($A600,'Knowledge - Percentages'!$B:$B,0),'Data - Knowledge'!AV$8)/100</f>
        <v>0.193</v>
      </c>
      <c r="AW600" s="380">
        <f t="array" aca="true" ref="AW600">INDEX(KM_PCT,MATCH($A600,'Knowledge - Percentages'!$B:$B,0),'Data - Knowledge'!AW$8)/100</f>
        <v>0.19</v>
      </c>
      <c r="AX600" s="380">
        <f t="array" aca="true" ref="AX600">INDEX(KM_PCT,MATCH($A600,'Knowledge - Percentages'!$B:$B,0),'Data - Knowledge'!AX$8)/100</f>
        <v>0.159</v>
      </c>
      <c r="AY600" s="380">
        <f t="array" aca="true" ref="AY600">INDEX(KM_PCT,MATCH($A600,'Knowledge - Percentages'!$B:$B,0),'Data - Knowledge'!AY$8)/100</f>
        <v>0.183</v>
      </c>
      <c r="AZ600" s="380">
        <f t="array" aca="true" ref="AZ600">INDEX(KM_PCT,MATCH($A600,'Knowledge - Percentages'!$B:$B,0),'Data - Knowledge'!AZ$8)/100</f>
        <v>0.17800000000000002</v>
      </c>
      <c r="BA600" s="380">
        <f t="array" aca="true" ref="BA600">INDEX(KM_PCT,MATCH($A600,'Knowledge - Percentages'!$B:$B,0),'Data - Knowledge'!BA$8)/100</f>
        <v>0.174</v>
      </c>
      <c r="BB600" s="380">
        <f t="array" aca="true" ref="BB600">INDEX(KM_PCT,MATCH($A600,'Knowledge - Percentages'!$B:$B,0),'Data - Knowledge'!BB$8)/100</f>
        <v>0.17800000000000002</v>
      </c>
      <c r="BC600" s="380">
        <f t="array" aca="true" ref="BC600">INDEX(KM_PCT,MATCH($A600,'Knowledge - Percentages'!$B:$B,0),'Data - Knowledge'!BC$8)/100</f>
        <v>0.18600000000000003</v>
      </c>
      <c r="BD600" s="380">
        <f t="array" aca="true" ref="BD600">INDEX(KM_PCT,MATCH($A600,'Knowledge - Percentages'!$B:$B,0),'Data - Knowledge'!BD$8)/100</f>
        <v>0.20199999999999999</v>
      </c>
      <c r="BE600" s="380">
        <f t="array" aca="true" ref="BE600">INDEX(KM_PCT,MATCH($A600,'Knowledge - Percentages'!$B:$B,0),'Data - Knowledge'!BE$8)/100</f>
        <v>0.175</v>
      </c>
      <c r="BF600" s="380">
        <f t="array" aca="true" ref="BF600">INDEX(KM_PCT,MATCH($A600,'Knowledge - Percentages'!$B:$B,0),'Data - Knowledge'!BF$8)/100</f>
        <v>0.191</v>
      </c>
      <c r="BG600" s="380">
        <f t="array" aca="true" ref="BG600">INDEX(KM_PCT,MATCH($A600,'Knowledge - Percentages'!$B:$B,0),'Data - Knowledge'!BG$8)/100</f>
        <v>0.205</v>
      </c>
      <c r="BH600" s="380">
        <f t="array" aca="true" ref="BH600">INDEX(KM_PCT,MATCH($A600,'Knowledge - Percentages'!$B:$B,0),'Data - Knowledge'!BH$8)/100</f>
        <v>0.19</v>
      </c>
      <c r="BI600" s="380">
        <f t="array" aca="true" ref="BI600">INDEX(KM_PCT,MATCH($A600,'Knowledge - Percentages'!$B:$B,0),'Data - Knowledge'!BI$8)/100</f>
        <v>0.17600000000000002</v>
      </c>
      <c r="BJ600" s="380">
        <f t="array" aca="true" ref="BJ600">INDEX(KM_PCT,MATCH($A600,'Knowledge - Percentages'!$B:$B,0),'Data - Knowledge'!BJ$8)/100</f>
        <v>0.16</v>
      </c>
      <c r="BK600" s="380">
        <f t="array" aca="true" ref="BK600">INDEX(KM_PCT,MATCH($A600,'Knowledge - Percentages'!$B:$B,0),'Data - Knowledge'!BK$8)/100</f>
        <v>0.185</v>
      </c>
      <c r="BL600" s="380">
        <f t="array" aca="true" ref="BL600">INDEX(KM_PCT,MATCH($A600,'Knowledge - Percentages'!$B:$B,0),'Data - Knowledge'!BL$8)/100</f>
        <v>0.20600000000000002</v>
      </c>
      <c r="BM600" s="380">
        <f t="array" aca="true" ref="BM600">INDEX(KM_PCT,MATCH($A600,'Knowledge - Percentages'!$B:$B,0),'Data - Knowledge'!BM$8)/100</f>
        <v>0.182</v>
      </c>
      <c r="BN600" s="380">
        <f t="array" aca="true" ref="BN600">INDEX(KM_PCT,MATCH($A600,'Knowledge - Percentages'!$B:$B,0),'Data - Knowledge'!BN$8)/100</f>
        <v>0.157</v>
      </c>
      <c r="BO600" s="380">
        <f t="array" aca="true" ref="BO600">INDEX(KM_PCT,MATCH($A600,'Knowledge - Percentages'!$B:$B,0),'Data - Knowledge'!BO$8)/100</f>
        <v>0.177</v>
      </c>
      <c r="BP600" s="380">
        <f t="array" aca="true" ref="BP600">INDEX(KM_PCT,MATCH($A600,'Knowledge - Percentages'!$B:$B,0),'Data - Knowledge'!BP$8)/100</f>
        <v>0.166</v>
      </c>
      <c r="BQ600" s="380">
        <f t="array" aca="true" ref="BQ600">INDEX(KM_PCT,MATCH($A600,'Knowledge - Percentages'!$B:$B,0),'Data - Knowledge'!BQ$8)/100</f>
        <v>0.18100000000000002</v>
      </c>
    </row>
    <row r="601" spans="1:69">
      <c r="A601" t="s">
        <v>1725</v>
      </c>
      <c r="B601" t="s">
        <v>180</v>
      </c>
      <c r="C601" t="s">
        <v>1713</v>
      </c>
      <c r="D601" t="s">
        <v>1726</v>
      </c>
      <c r="E601" s="373">
        <f>SUMPRODUCT($K$2:$BQ$2,$K601:$BQ601)/$J$2</f>
        <v>0.36985227272727272</v>
      </c>
      <c r="F601" s="379">
        <f>SUMPRODUCT($K$2:$BQ$2,$K601:$BQ601)</f>
        <v>97.641</v>
      </c>
      <c r="G601" s="373">
        <f>SUMPRODUCT($K$3:$BQ$3,$K601:$BQ601)/$J$3</f>
        <v>0.45609281314168376</v>
      </c>
      <c r="H601" s="379">
        <f>SUMPRODUCT($K$3:$BQ$3,$K601:$BQ601)</f>
        <v>4442.344</v>
      </c>
      <c r="I601" s="373">
        <f>CORREL($K$4:$BQ$4,$K601:$BQ601)</f>
        <v>-0.49475029842703261</v>
      </c>
      <c r="J601" s="379">
        <f>$E601/$G601*100</f>
        <v>81.0914493871622</v>
      </c>
      <c r="K601" s="380">
        <f t="array" aca="true" ref="K601">INDEX(KM_PCT,MATCH($A601,'Knowledge - Percentages'!$B:$B,0),'Data - Knowledge'!K$8)/100</f>
        <v>0.642</v>
      </c>
      <c r="L601" s="380">
        <f t="array" aca="true" ref="L601">INDEX(KM_PCT,MATCH($A601,'Knowledge - Percentages'!$B:$B,0),'Data - Knowledge'!L$8)/100</f>
        <v>0.66799999999999993</v>
      </c>
      <c r="M601" s="380">
        <f t="array" aca="true" ref="M601">INDEX(KM_PCT,MATCH($A601,'Knowledge - Percentages'!$B:$B,0),'Data - Knowledge'!M$8)/100</f>
        <v>0.599</v>
      </c>
      <c r="N601" s="380">
        <f t="array" aca="true" ref="N601">INDEX(KM_PCT,MATCH($A601,'Knowledge - Percentages'!$B:$B,0),'Data - Knowledge'!N$8)/100</f>
        <v>0.523</v>
      </c>
      <c r="O601" s="380">
        <f t="array" aca="true" ref="O601">INDEX(KM_PCT,MATCH($A601,'Knowledge - Percentages'!$B:$B,0),'Data - Knowledge'!O$8)/100</f>
        <v>0.499</v>
      </c>
      <c r="P601" s="380">
        <f t="array" aca="true" ref="P601">INDEX(KM_PCT,MATCH($A601,'Knowledge - Percentages'!$B:$B,0),'Data - Knowledge'!P$8)/100</f>
        <v>0.483</v>
      </c>
      <c r="Q601" s="380">
        <f t="array" aca="true" ref="Q601">INDEX(KM_PCT,MATCH($A601,'Knowledge - Percentages'!$B:$B,0),'Data - Knowledge'!Q$8)/100</f>
        <v>0.593</v>
      </c>
      <c r="R601" s="380">
        <f t="array" aca="true" ref="R601">INDEX(KM_PCT,MATCH($A601,'Knowledge - Percentages'!$B:$B,0),'Data - Knowledge'!R$8)/100</f>
        <v>0.57</v>
      </c>
      <c r="S601" s="380">
        <f t="array" aca="true" ref="S601">INDEX(KM_PCT,MATCH($A601,'Knowledge - Percentages'!$B:$B,0),'Data - Knowledge'!S$8)/100</f>
        <v>0.542</v>
      </c>
      <c r="T601" s="380">
        <f t="array" aca="true" ref="T601">INDEX(KM_PCT,MATCH($A601,'Knowledge - Percentages'!$B:$B,0),'Data - Knowledge'!T$8)/100</f>
        <v>0.483</v>
      </c>
      <c r="U601" s="380">
        <f t="array" aca="true" ref="U601">INDEX(KM_PCT,MATCH($A601,'Knowledge - Percentages'!$B:$B,0),'Data - Knowledge'!U$8)/100</f>
        <v>0.494</v>
      </c>
      <c r="V601" s="380">
        <f t="array" aca="true" ref="V601">INDEX(KM_PCT,MATCH($A601,'Knowledge - Percentages'!$B:$B,0),'Data - Knowledge'!V$8)/100</f>
        <v>0.436</v>
      </c>
      <c r="W601" s="380">
        <f t="array" aca="true" ref="W601">INDEX(KM_PCT,MATCH($A601,'Knowledge - Percentages'!$B:$B,0),'Data - Knowledge'!W$8)/100</f>
        <v>0.493</v>
      </c>
      <c r="X601" s="380">
        <f t="array" aca="true" ref="X601">INDEX(KM_PCT,MATCH($A601,'Knowledge - Percentages'!$B:$B,0),'Data - Knowledge'!X$8)/100</f>
        <v>0.637</v>
      </c>
      <c r="Y601" s="380">
        <f t="array" aca="true" ref="Y601">INDEX(KM_PCT,MATCH($A601,'Knowledge - Percentages'!$B:$B,0),'Data - Knowledge'!Y$8)/100</f>
        <v>0.642</v>
      </c>
      <c r="Z601" s="380">
        <f t="array" aca="true" ref="Z601">INDEX(KM_PCT,MATCH($A601,'Knowledge - Percentages'!$B:$B,0),'Data - Knowledge'!Z$8)/100</f>
        <v>0.65</v>
      </c>
      <c r="AA601" s="380">
        <f t="array" aca="true" ref="AA601">INDEX(KM_PCT,MATCH($A601,'Knowledge - Percentages'!$B:$B,0),'Data - Knowledge'!AA$8)/100</f>
        <v>0.574</v>
      </c>
      <c r="AB601" s="380">
        <f t="array" aca="true" ref="AB601">INDEX(KM_PCT,MATCH($A601,'Knowledge - Percentages'!$B:$B,0),'Data - Knowledge'!AB$8)/100</f>
        <v>0.48</v>
      </c>
      <c r="AC601" s="380">
        <f t="array" aca="true" ref="AC601">INDEX(KM_PCT,MATCH($A601,'Knowledge - Percentages'!$B:$B,0),'Data - Knowledge'!AC$8)/100</f>
        <v>0.531</v>
      </c>
      <c r="AD601" s="380">
        <f t="array" aca="true" ref="AD601">INDEX(KM_PCT,MATCH($A601,'Knowledge - Percentages'!$B:$B,0),'Data - Knowledge'!AD$8)/100</f>
        <v>0.55299999999999994</v>
      </c>
      <c r="AE601" s="380">
        <f t="array" aca="true" ref="AE601">INDEX(KM_PCT,MATCH($A601,'Knowledge - Percentages'!$B:$B,0),'Data - Knowledge'!AE$8)/100</f>
        <v>0.376</v>
      </c>
      <c r="AF601" s="380">
        <f t="array" aca="true" ref="AF601">INDEX(KM_PCT,MATCH($A601,'Knowledge - Percentages'!$B:$B,0),'Data - Knowledge'!AF$8)/100</f>
        <v>0.431</v>
      </c>
      <c r="AG601" s="380">
        <f t="array" aca="true" ref="AG601">INDEX(KM_PCT,MATCH($A601,'Knowledge - Percentages'!$B:$B,0),'Data - Knowledge'!AG$8)/100</f>
        <v>0.415</v>
      </c>
      <c r="AH601" s="380">
        <f t="array" aca="true" ref="AH601">INDEX(KM_PCT,MATCH($A601,'Knowledge - Percentages'!$B:$B,0),'Data - Knowledge'!AH$8)/100</f>
        <v>0.45</v>
      </c>
      <c r="AI601" s="380">
        <f t="array" aca="true" ref="AI601">INDEX(KM_PCT,MATCH($A601,'Knowledge - Percentages'!$B:$B,0),'Data - Knowledge'!AI$8)/100</f>
        <v>0.469</v>
      </c>
      <c r="AJ601" s="380">
        <f t="array" aca="true" ref="AJ601">INDEX(KM_PCT,MATCH($A601,'Knowledge - Percentages'!$B:$B,0),'Data - Knowledge'!AJ$8)/100</f>
        <v>0.47200000000000003</v>
      </c>
      <c r="AK601" s="380">
        <f t="array" aca="true" ref="AK601">INDEX(KM_PCT,MATCH($A601,'Knowledge - Percentages'!$B:$B,0),'Data - Knowledge'!AK$8)/100</f>
        <v>0.41600000000000004</v>
      </c>
      <c r="AL601" s="380">
        <f t="array" aca="true" ref="AL601">INDEX(KM_PCT,MATCH($A601,'Knowledge - Percentages'!$B:$B,0),'Data - Knowledge'!AL$8)/100</f>
        <v>0.502</v>
      </c>
      <c r="AM601" s="380">
        <f t="array" aca="true" ref="AM601">INDEX(KM_PCT,MATCH($A601,'Knowledge - Percentages'!$B:$B,0),'Data - Knowledge'!AM$8)/100</f>
        <v>0.451</v>
      </c>
      <c r="AN601" s="380">
        <f t="array" aca="true" ref="AN601">INDEX(KM_PCT,MATCH($A601,'Knowledge - Percentages'!$B:$B,0),'Data - Knowledge'!AN$8)/100</f>
        <v>0.409</v>
      </c>
      <c r="AO601" s="380">
        <f t="array" aca="true" ref="AO601">INDEX(KM_PCT,MATCH($A601,'Knowledge - Percentages'!$B:$B,0),'Data - Knowledge'!AO$8)/100</f>
        <v>0.449</v>
      </c>
      <c r="AP601" s="380">
        <f t="array" aca="true" ref="AP601">INDEX(KM_PCT,MATCH($A601,'Knowledge - Percentages'!$B:$B,0),'Data - Knowledge'!AP$8)/100</f>
        <v>0.49700000000000005</v>
      </c>
      <c r="AQ601" s="380">
        <f t="array" aca="true" ref="AQ601">INDEX(KM_PCT,MATCH($A601,'Knowledge - Percentages'!$B:$B,0),'Data - Knowledge'!AQ$8)/100</f>
        <v>0.439</v>
      </c>
      <c r="AR601" s="380">
        <f t="array" aca="true" ref="AR601">INDEX(KM_PCT,MATCH($A601,'Knowledge - Percentages'!$B:$B,0),'Data - Knowledge'!AR$8)/100</f>
        <v>0.546</v>
      </c>
      <c r="AS601" s="380">
        <f t="array" aca="true" ref="AS601">INDEX(KM_PCT,MATCH($A601,'Knowledge - Percentages'!$B:$B,0),'Data - Knowledge'!AS$8)/100</f>
        <v>0.597</v>
      </c>
      <c r="AT601" s="380">
        <f t="array" aca="true" ref="AT601">INDEX(KM_PCT,MATCH($A601,'Knowledge - Percentages'!$B:$B,0),'Data - Knowledge'!AT$8)/100</f>
        <v>0.509</v>
      </c>
      <c r="AU601" s="380">
        <f t="array" aca="true" ref="AU601">INDEX(KM_PCT,MATCH($A601,'Knowledge - Percentages'!$B:$B,0),'Data - Knowledge'!AU$8)/100</f>
        <v>0.44299999999999995</v>
      </c>
      <c r="AV601" s="380">
        <f t="array" aca="true" ref="AV601">INDEX(KM_PCT,MATCH($A601,'Knowledge - Percentages'!$B:$B,0),'Data - Knowledge'!AV$8)/100</f>
        <v>0.402</v>
      </c>
      <c r="AW601" s="380">
        <f t="array" aca="true" ref="AW601">INDEX(KM_PCT,MATCH($A601,'Knowledge - Percentages'!$B:$B,0),'Data - Knowledge'!AW$8)/100</f>
        <v>0.409</v>
      </c>
      <c r="AX601" s="380">
        <f t="array" aca="true" ref="AX601">INDEX(KM_PCT,MATCH($A601,'Knowledge - Percentages'!$B:$B,0),'Data - Knowledge'!AX$8)/100</f>
        <v>0.36700000000000005</v>
      </c>
      <c r="AY601" s="380">
        <f t="array" aca="true" ref="AY601">INDEX(KM_PCT,MATCH($A601,'Knowledge - Percentages'!$B:$B,0),'Data - Knowledge'!AY$8)/100</f>
        <v>0.371</v>
      </c>
      <c r="AZ601" s="380">
        <f t="array" aca="true" ref="AZ601">INDEX(KM_PCT,MATCH($A601,'Knowledge - Percentages'!$B:$B,0),'Data - Knowledge'!AZ$8)/100</f>
        <v>0.39299999999999996</v>
      </c>
      <c r="BA601" s="380">
        <f t="array" aca="true" ref="BA601">INDEX(KM_PCT,MATCH($A601,'Knowledge - Percentages'!$B:$B,0),'Data - Knowledge'!BA$8)/100</f>
        <v>0.373</v>
      </c>
      <c r="BB601" s="380">
        <f t="array" aca="true" ref="BB601">INDEX(KM_PCT,MATCH($A601,'Knowledge - Percentages'!$B:$B,0),'Data - Knowledge'!BB$8)/100</f>
        <v>0.348</v>
      </c>
      <c r="BC601" s="380">
        <f t="array" aca="true" ref="BC601">INDEX(KM_PCT,MATCH($A601,'Knowledge - Percentages'!$B:$B,0),'Data - Knowledge'!BC$8)/100</f>
        <v>0.304</v>
      </c>
      <c r="BD601" s="380">
        <f t="array" aca="true" ref="BD601">INDEX(KM_PCT,MATCH($A601,'Knowledge - Percentages'!$B:$B,0),'Data - Knowledge'!BD$8)/100</f>
        <v>0.322</v>
      </c>
      <c r="BE601" s="380">
        <f t="array" aca="true" ref="BE601">INDEX(KM_PCT,MATCH($A601,'Knowledge - Percentages'!$B:$B,0),'Data - Knowledge'!BE$8)/100</f>
        <v>0.33799999999999997</v>
      </c>
      <c r="BF601" s="380">
        <f t="array" aca="true" ref="BF601">INDEX(KM_PCT,MATCH($A601,'Knowledge - Percentages'!$B:$B,0),'Data - Knowledge'!BF$8)/100</f>
        <v>0.341</v>
      </c>
      <c r="BG601" s="380">
        <f t="array" aca="true" ref="BG601">INDEX(KM_PCT,MATCH($A601,'Knowledge - Percentages'!$B:$B,0),'Data - Knowledge'!BG$8)/100</f>
        <v>0.42</v>
      </c>
      <c r="BH601" s="380">
        <f t="array" aca="true" ref="BH601">INDEX(KM_PCT,MATCH($A601,'Knowledge - Percentages'!$B:$B,0),'Data - Knowledge'!BH$8)/100</f>
        <v>0.419</v>
      </c>
      <c r="BI601" s="380">
        <f t="array" aca="true" ref="BI601">INDEX(KM_PCT,MATCH($A601,'Knowledge - Percentages'!$B:$B,0),'Data - Knowledge'!BI$8)/100</f>
        <v>0.395</v>
      </c>
      <c r="BJ601" s="380">
        <f t="array" aca="true" ref="BJ601">INDEX(KM_PCT,MATCH($A601,'Knowledge - Percentages'!$B:$B,0),'Data - Knowledge'!BJ$8)/100</f>
        <v>0.33799999999999997</v>
      </c>
      <c r="BK601" s="380">
        <f t="array" aca="true" ref="BK601">INDEX(KM_PCT,MATCH($A601,'Knowledge - Percentages'!$B:$B,0),'Data - Knowledge'!BK$8)/100</f>
        <v>0.46299999999999997</v>
      </c>
      <c r="BL601" s="380">
        <f t="array" aca="true" ref="BL601">INDEX(KM_PCT,MATCH($A601,'Knowledge - Percentages'!$B:$B,0),'Data - Knowledge'!BL$8)/100</f>
        <v>0.47700000000000004</v>
      </c>
      <c r="BM601" s="380">
        <f t="array" aca="true" ref="BM601">INDEX(KM_PCT,MATCH($A601,'Knowledge - Percentages'!$B:$B,0),'Data - Knowledge'!BM$8)/100</f>
        <v>0.431</v>
      </c>
      <c r="BN601" s="380">
        <f t="array" aca="true" ref="BN601">INDEX(KM_PCT,MATCH($A601,'Knowledge - Percentages'!$B:$B,0),'Data - Knowledge'!BN$8)/100</f>
        <v>0.32899999999999996</v>
      </c>
      <c r="BO601" s="380">
        <f t="array" aca="true" ref="BO601">INDEX(KM_PCT,MATCH($A601,'Knowledge - Percentages'!$B:$B,0),'Data - Knowledge'!BO$8)/100</f>
        <v>0.35100000000000003</v>
      </c>
      <c r="BP601" s="380">
        <f t="array" aca="true" ref="BP601">INDEX(KM_PCT,MATCH($A601,'Knowledge - Percentages'!$B:$B,0),'Data - Knowledge'!BP$8)/100</f>
        <v>0.324</v>
      </c>
      <c r="BQ601" s="380">
        <f t="array" aca="true" ref="BQ601">INDEX(KM_PCT,MATCH($A601,'Knowledge - Percentages'!$B:$B,0),'Data - Knowledge'!BQ$8)/100</f>
        <v>0.32299999999999995</v>
      </c>
    </row>
    <row r="602" spans="1:69">
      <c r="A602" t="s">
        <v>1727</v>
      </c>
      <c r="B602" t="s">
        <v>180</v>
      </c>
      <c r="C602" t="s">
        <v>1713</v>
      </c>
      <c r="D602" t="s">
        <v>1728</v>
      </c>
      <c r="E602" s="373">
        <f>SUMPRODUCT($K$2:$BQ$2,$K602:$BQ602)/$J$2</f>
        <v>0.27776136363636367</v>
      </c>
      <c r="F602" s="379">
        <f>SUMPRODUCT($K$2:$BQ$2,$K602:$BQ602)</f>
        <v>73.329000000000008</v>
      </c>
      <c r="G602" s="373">
        <f>SUMPRODUCT($K$3:$BQ$3,$K602:$BQ602)/$J$3</f>
        <v>0.35178172484599568</v>
      </c>
      <c r="H602" s="379">
        <f>SUMPRODUCT($K$3:$BQ$3,$K602:$BQ602)</f>
        <v>3426.353999999998</v>
      </c>
      <c r="I602" s="373">
        <f>CORREL($K$4:$BQ$4,$K602:$BQ602)</f>
        <v>-0.5000825914940259</v>
      </c>
      <c r="J602" s="379">
        <f>$E602/$G602*100</f>
        <v>78.958440424374814</v>
      </c>
      <c r="K602" s="380">
        <f t="array" aca="true" ref="K602">INDEX(KM_PCT,MATCH($A602,'Knowledge - Percentages'!$B:$B,0),'Data - Knowledge'!K$8)/100</f>
        <v>0.499</v>
      </c>
      <c r="L602" s="380">
        <f t="array" aca="true" ref="L602">INDEX(KM_PCT,MATCH($A602,'Knowledge - Percentages'!$B:$B,0),'Data - Knowledge'!L$8)/100</f>
        <v>0.474</v>
      </c>
      <c r="M602" s="380">
        <f t="array" aca="true" ref="M602">INDEX(KM_PCT,MATCH($A602,'Knowledge - Percentages'!$B:$B,0),'Data - Knowledge'!M$8)/100</f>
        <v>0.478</v>
      </c>
      <c r="N602" s="380">
        <f t="array" aca="true" ref="N602">INDEX(KM_PCT,MATCH($A602,'Knowledge - Percentages'!$B:$B,0),'Data - Knowledge'!N$8)/100</f>
        <v>0.405</v>
      </c>
      <c r="O602" s="380">
        <f t="array" aca="true" ref="O602">INDEX(KM_PCT,MATCH($A602,'Knowledge - Percentages'!$B:$B,0),'Data - Knowledge'!O$8)/100</f>
        <v>0.408</v>
      </c>
      <c r="P602" s="380">
        <f t="array" aca="true" ref="P602">INDEX(KM_PCT,MATCH($A602,'Knowledge - Percentages'!$B:$B,0),'Data - Knowledge'!P$8)/100</f>
        <v>0.392</v>
      </c>
      <c r="Q602" s="380">
        <f t="array" aca="true" ref="Q602">INDEX(KM_PCT,MATCH($A602,'Knowledge - Percentages'!$B:$B,0),'Data - Knowledge'!Q$8)/100</f>
        <v>0.439</v>
      </c>
      <c r="R602" s="380">
        <f t="array" aca="true" ref="R602">INDEX(KM_PCT,MATCH($A602,'Knowledge - Percentages'!$B:$B,0),'Data - Knowledge'!R$8)/100</f>
        <v>0.425</v>
      </c>
      <c r="S602" s="380">
        <f t="array" aca="true" ref="S602">INDEX(KM_PCT,MATCH($A602,'Knowledge - Percentages'!$B:$B,0),'Data - Knowledge'!S$8)/100</f>
        <v>0.446</v>
      </c>
      <c r="T602" s="380">
        <f t="array" aca="true" ref="T602">INDEX(KM_PCT,MATCH($A602,'Knowledge - Percentages'!$B:$B,0),'Data - Knowledge'!T$8)/100</f>
        <v>0.38</v>
      </c>
      <c r="U602" s="380">
        <f t="array" aca="true" ref="U602">INDEX(KM_PCT,MATCH($A602,'Knowledge - Percentages'!$B:$B,0),'Data - Knowledge'!U$8)/100</f>
        <v>0.364</v>
      </c>
      <c r="V602" s="380">
        <f t="array" aca="true" ref="V602">INDEX(KM_PCT,MATCH($A602,'Knowledge - Percentages'!$B:$B,0),'Data - Knowledge'!V$8)/100</f>
        <v>0.324</v>
      </c>
      <c r="W602" s="380">
        <f t="array" aca="true" ref="W602">INDEX(KM_PCT,MATCH($A602,'Knowledge - Percentages'!$B:$B,0),'Data - Knowledge'!W$8)/100</f>
        <v>0.364</v>
      </c>
      <c r="X602" s="380">
        <f t="array" aca="true" ref="X602">INDEX(KM_PCT,MATCH($A602,'Knowledge - Percentages'!$B:$B,0),'Data - Knowledge'!X$8)/100</f>
        <v>0.447</v>
      </c>
      <c r="Y602" s="380">
        <f t="array" aca="true" ref="Y602">INDEX(KM_PCT,MATCH($A602,'Knowledge - Percentages'!$B:$B,0),'Data - Knowledge'!Y$8)/100</f>
        <v>0.42100000000000004</v>
      </c>
      <c r="Z602" s="380">
        <f t="array" aca="true" ref="Z602">INDEX(KM_PCT,MATCH($A602,'Knowledge - Percentages'!$B:$B,0),'Data - Knowledge'!Z$8)/100</f>
        <v>0.45399999999999996</v>
      </c>
      <c r="AA602" s="380">
        <f t="array" aca="true" ref="AA602">INDEX(KM_PCT,MATCH($A602,'Knowledge - Percentages'!$B:$B,0),'Data - Knowledge'!AA$8)/100</f>
        <v>0.39399999999999996</v>
      </c>
      <c r="AB602" s="380">
        <f t="array" aca="true" ref="AB602">INDEX(KM_PCT,MATCH($A602,'Knowledge - Percentages'!$B:$B,0),'Data - Knowledge'!AB$8)/100</f>
        <v>0.38299999999999995</v>
      </c>
      <c r="AC602" s="380">
        <f t="array" aca="true" ref="AC602">INDEX(KM_PCT,MATCH($A602,'Knowledge - Percentages'!$B:$B,0),'Data - Knowledge'!AC$8)/100</f>
        <v>0.38299999999999995</v>
      </c>
      <c r="AD602" s="380">
        <f t="array" aca="true" ref="AD602">INDEX(KM_PCT,MATCH($A602,'Knowledge - Percentages'!$B:$B,0),'Data - Knowledge'!AD$8)/100</f>
        <v>0.37</v>
      </c>
      <c r="AE602" s="380">
        <f t="array" aca="true" ref="AE602">INDEX(KM_PCT,MATCH($A602,'Knowledge - Percentages'!$B:$B,0),'Data - Knowledge'!AE$8)/100</f>
        <v>0.33299999999999996</v>
      </c>
      <c r="AF602" s="380">
        <f t="array" aca="true" ref="AF602">INDEX(KM_PCT,MATCH($A602,'Knowledge - Percentages'!$B:$B,0),'Data - Knowledge'!AF$8)/100</f>
        <v>0.35100000000000003</v>
      </c>
      <c r="AG602" s="380">
        <f t="array" aca="true" ref="AG602">INDEX(KM_PCT,MATCH($A602,'Knowledge - Percentages'!$B:$B,0),'Data - Knowledge'!AG$8)/100</f>
        <v>0.319</v>
      </c>
      <c r="AH602" s="380">
        <f t="array" aca="true" ref="AH602">INDEX(KM_PCT,MATCH($A602,'Knowledge - Percentages'!$B:$B,0),'Data - Knowledge'!AH$8)/100</f>
        <v>0.34299999999999997</v>
      </c>
      <c r="AI602" s="380">
        <f t="array" aca="true" ref="AI602">INDEX(KM_PCT,MATCH($A602,'Knowledge - Percentages'!$B:$B,0),'Data - Knowledge'!AI$8)/100</f>
        <v>0.344</v>
      </c>
      <c r="AJ602" s="380">
        <f t="array" aca="true" ref="AJ602">INDEX(KM_PCT,MATCH($A602,'Knowledge - Percentages'!$B:$B,0),'Data - Knowledge'!AJ$8)/100</f>
        <v>0.354</v>
      </c>
      <c r="AK602" s="380">
        <f t="array" aca="true" ref="AK602">INDEX(KM_PCT,MATCH($A602,'Knowledge - Percentages'!$B:$B,0),'Data - Knowledge'!AK$8)/100</f>
        <v>0.303</v>
      </c>
      <c r="AL602" s="380">
        <f t="array" aca="true" ref="AL602">INDEX(KM_PCT,MATCH($A602,'Knowledge - Percentages'!$B:$B,0),'Data - Knowledge'!AL$8)/100</f>
        <v>0.34299999999999997</v>
      </c>
      <c r="AM602" s="380">
        <f t="array" aca="true" ref="AM602">INDEX(KM_PCT,MATCH($A602,'Knowledge - Percentages'!$B:$B,0),'Data - Knowledge'!AM$8)/100</f>
        <v>0.342</v>
      </c>
      <c r="AN602" s="380">
        <f t="array" aca="true" ref="AN602">INDEX(KM_PCT,MATCH($A602,'Knowledge - Percentages'!$B:$B,0),'Data - Knowledge'!AN$8)/100</f>
        <v>0.28800000000000003</v>
      </c>
      <c r="AO602" s="380">
        <f t="array" aca="true" ref="AO602">INDEX(KM_PCT,MATCH($A602,'Knowledge - Percentages'!$B:$B,0),'Data - Knowledge'!AO$8)/100</f>
        <v>0.299</v>
      </c>
      <c r="AP602" s="380">
        <f t="array" aca="true" ref="AP602">INDEX(KM_PCT,MATCH($A602,'Knowledge - Percentages'!$B:$B,0),'Data - Knowledge'!AP$8)/100</f>
        <v>0.348</v>
      </c>
      <c r="AQ602" s="380">
        <f t="array" aca="true" ref="AQ602">INDEX(KM_PCT,MATCH($A602,'Knowledge - Percentages'!$B:$B,0),'Data - Knowledge'!AQ$8)/100</f>
        <v>0.32899999999999996</v>
      </c>
      <c r="AR602" s="380">
        <f t="array" aca="true" ref="AR602">INDEX(KM_PCT,MATCH($A602,'Knowledge - Percentages'!$B:$B,0),'Data - Knowledge'!AR$8)/100</f>
        <v>0.377</v>
      </c>
      <c r="AS602" s="380">
        <f t="array" aca="true" ref="AS602">INDEX(KM_PCT,MATCH($A602,'Knowledge - Percentages'!$B:$B,0),'Data - Knowledge'!AS$8)/100</f>
        <v>0.419</v>
      </c>
      <c r="AT602" s="380">
        <f t="array" aca="true" ref="AT602">INDEX(KM_PCT,MATCH($A602,'Knowledge - Percentages'!$B:$B,0),'Data - Knowledge'!AT$8)/100</f>
        <v>0.33799999999999997</v>
      </c>
      <c r="AU602" s="380">
        <f t="array" aca="true" ref="AU602">INDEX(KM_PCT,MATCH($A602,'Knowledge - Percentages'!$B:$B,0),'Data - Knowledge'!AU$8)/100</f>
        <v>0.335</v>
      </c>
      <c r="AV602" s="380">
        <f t="array" aca="true" ref="AV602">INDEX(KM_PCT,MATCH($A602,'Knowledge - Percentages'!$B:$B,0),'Data - Knowledge'!AV$8)/100</f>
        <v>0.294</v>
      </c>
      <c r="AW602" s="380">
        <f t="array" aca="true" ref="AW602">INDEX(KM_PCT,MATCH($A602,'Knowledge - Percentages'!$B:$B,0),'Data - Knowledge'!AW$8)/100</f>
        <v>0.293</v>
      </c>
      <c r="AX602" s="380">
        <f t="array" aca="true" ref="AX602">INDEX(KM_PCT,MATCH($A602,'Knowledge - Percentages'!$B:$B,0),'Data - Knowledge'!AX$8)/100</f>
        <v>0.29100000000000004</v>
      </c>
      <c r="AY602" s="380">
        <f t="array" aca="true" ref="AY602">INDEX(KM_PCT,MATCH($A602,'Knowledge - Percentages'!$B:$B,0),'Data - Knowledge'!AY$8)/100</f>
        <v>0.298</v>
      </c>
      <c r="AZ602" s="380">
        <f t="array" aca="true" ref="AZ602">INDEX(KM_PCT,MATCH($A602,'Knowledge - Percentages'!$B:$B,0),'Data - Knowledge'!AZ$8)/100</f>
        <v>0.29</v>
      </c>
      <c r="BA602" s="380">
        <f t="array" aca="true" ref="BA602">INDEX(KM_PCT,MATCH($A602,'Knowledge - Percentages'!$B:$B,0),'Data - Knowledge'!BA$8)/100</f>
        <v>0.28</v>
      </c>
      <c r="BB602" s="380">
        <f t="array" aca="true" ref="BB602">INDEX(KM_PCT,MATCH($A602,'Knowledge - Percentages'!$B:$B,0),'Data - Knowledge'!BB$8)/100</f>
        <v>0.261</v>
      </c>
      <c r="BC602" s="380">
        <f t="array" aca="true" ref="BC602">INDEX(KM_PCT,MATCH($A602,'Knowledge - Percentages'!$B:$B,0),'Data - Knowledge'!BC$8)/100</f>
        <v>0.233</v>
      </c>
      <c r="BD602" s="380">
        <f t="array" aca="true" ref="BD602">INDEX(KM_PCT,MATCH($A602,'Knowledge - Percentages'!$B:$B,0),'Data - Knowledge'!BD$8)/100</f>
        <v>0.248</v>
      </c>
      <c r="BE602" s="380">
        <f t="array" aca="true" ref="BE602">INDEX(KM_PCT,MATCH($A602,'Knowledge - Percentages'!$B:$B,0),'Data - Knowledge'!BE$8)/100</f>
        <v>0.261</v>
      </c>
      <c r="BF602" s="380">
        <f t="array" aca="true" ref="BF602">INDEX(KM_PCT,MATCH($A602,'Knowledge - Percentages'!$B:$B,0),'Data - Knowledge'!BF$8)/100</f>
        <v>0.267</v>
      </c>
      <c r="BG602" s="380">
        <f t="array" aca="true" ref="BG602">INDEX(KM_PCT,MATCH($A602,'Knowledge - Percentages'!$B:$B,0),'Data - Knowledge'!BG$8)/100</f>
        <v>0.304</v>
      </c>
      <c r="BH602" s="380">
        <f t="array" aca="true" ref="BH602">INDEX(KM_PCT,MATCH($A602,'Knowledge - Percentages'!$B:$B,0),'Data - Knowledge'!BH$8)/100</f>
        <v>0.3</v>
      </c>
      <c r="BI602" s="380">
        <f t="array" aca="true" ref="BI602">INDEX(KM_PCT,MATCH($A602,'Knowledge - Percentages'!$B:$B,0),'Data - Knowledge'!BI$8)/100</f>
        <v>0.26899999999999996</v>
      </c>
      <c r="BJ602" s="380">
        <f t="array" aca="true" ref="BJ602">INDEX(KM_PCT,MATCH($A602,'Knowledge - Percentages'!$B:$B,0),'Data - Knowledge'!BJ$8)/100</f>
        <v>0.256</v>
      </c>
      <c r="BK602" s="380">
        <f t="array" aca="true" ref="BK602">INDEX(KM_PCT,MATCH($A602,'Knowledge - Percentages'!$B:$B,0),'Data - Knowledge'!BK$8)/100</f>
        <v>0.305</v>
      </c>
      <c r="BL602" s="380">
        <f t="array" aca="true" ref="BL602">INDEX(KM_PCT,MATCH($A602,'Knowledge - Percentages'!$B:$B,0),'Data - Knowledge'!BL$8)/100</f>
        <v>0.332</v>
      </c>
      <c r="BM602" s="380">
        <f t="array" aca="true" ref="BM602">INDEX(KM_PCT,MATCH($A602,'Knowledge - Percentages'!$B:$B,0),'Data - Knowledge'!BM$8)/100</f>
        <v>0.322</v>
      </c>
      <c r="BN602" s="380">
        <f t="array" aca="true" ref="BN602">INDEX(KM_PCT,MATCH($A602,'Knowledge - Percentages'!$B:$B,0),'Data - Knowledge'!BN$8)/100</f>
        <v>0.261</v>
      </c>
      <c r="BO602" s="380">
        <f t="array" aca="true" ref="BO602">INDEX(KM_PCT,MATCH($A602,'Knowledge - Percentages'!$B:$B,0),'Data - Knowledge'!BO$8)/100</f>
        <v>0.27899999999999997</v>
      </c>
      <c r="BP602" s="380">
        <f t="array" aca="true" ref="BP602">INDEX(KM_PCT,MATCH($A602,'Knowledge - Percentages'!$B:$B,0),'Data - Knowledge'!BP$8)/100</f>
        <v>0.248</v>
      </c>
      <c r="BQ602" s="380">
        <f t="array" aca="true" ref="BQ602">INDEX(KM_PCT,MATCH($A602,'Knowledge - Percentages'!$B:$B,0),'Data - Knowledge'!BQ$8)/100</f>
        <v>0.252</v>
      </c>
    </row>
    <row r="603" spans="1:69">
      <c r="A603" t="s">
        <v>1729</v>
      </c>
      <c r="B603" t="s">
        <v>180</v>
      </c>
      <c r="C603" t="s">
        <v>1713</v>
      </c>
      <c r="D603" t="s">
        <v>1730</v>
      </c>
      <c r="E603" s="373">
        <f>SUMPRODUCT($K$2:$BQ$2,$K603:$BQ603)/$J$2</f>
        <v>0.32418181818181818</v>
      </c>
      <c r="F603" s="379">
        <f>SUMPRODUCT($K$2:$BQ$2,$K603:$BQ603)</f>
        <v>85.584</v>
      </c>
      <c r="G603" s="373">
        <f>SUMPRODUCT($K$3:$BQ$3,$K603:$BQ603)/$J$3</f>
        <v>0.38623634496919934</v>
      </c>
      <c r="H603" s="379">
        <f>SUMPRODUCT($K$3:$BQ$3,$K603:$BQ603)</f>
        <v>3761.9420000000018</v>
      </c>
      <c r="I603" s="373">
        <f>CORREL($K$4:$BQ$4,$K603:$BQ603)</f>
        <v>-0.45404724234998634</v>
      </c>
      <c r="J603" s="379">
        <f>$E603/$G603*100</f>
        <v>83.933535102107044</v>
      </c>
      <c r="K603" s="380">
        <f t="array" aca="true" ref="K603">INDEX(KM_PCT,MATCH($A603,'Knowledge - Percentages'!$B:$B,0),'Data - Knowledge'!K$8)/100</f>
        <v>0.52</v>
      </c>
      <c r="L603" s="380">
        <f t="array" aca="true" ref="L603">INDEX(KM_PCT,MATCH($A603,'Knowledge - Percentages'!$B:$B,0),'Data - Knowledge'!L$8)/100</f>
        <v>0.46799999999999997</v>
      </c>
      <c r="M603" s="380">
        <f t="array" aca="true" ref="M603">INDEX(KM_PCT,MATCH($A603,'Knowledge - Percentages'!$B:$B,0),'Data - Knowledge'!M$8)/100</f>
        <v>0.51</v>
      </c>
      <c r="N603" s="380">
        <f t="array" aca="true" ref="N603">INDEX(KM_PCT,MATCH($A603,'Knowledge - Percentages'!$B:$B,0),'Data - Knowledge'!N$8)/100</f>
        <v>0.447</v>
      </c>
      <c r="O603" s="380">
        <f t="array" aca="true" ref="O603">INDEX(KM_PCT,MATCH($A603,'Knowledge - Percentages'!$B:$B,0),'Data - Knowledge'!O$8)/100</f>
        <v>0.423</v>
      </c>
      <c r="P603" s="380">
        <f t="array" aca="true" ref="P603">INDEX(KM_PCT,MATCH($A603,'Knowledge - Percentages'!$B:$B,0),'Data - Knowledge'!P$8)/100</f>
        <v>0.445</v>
      </c>
      <c r="Q603" s="380">
        <f t="array" aca="true" ref="Q603">INDEX(KM_PCT,MATCH($A603,'Knowledge - Percentages'!$B:$B,0),'Data - Knowledge'!Q$8)/100</f>
        <v>0.461</v>
      </c>
      <c r="R603" s="380">
        <f t="array" aca="true" ref="R603">INDEX(KM_PCT,MATCH($A603,'Knowledge - Percentages'!$B:$B,0),'Data - Knowledge'!R$8)/100</f>
        <v>0.455</v>
      </c>
      <c r="S603" s="380">
        <f t="array" aca="true" ref="S603">INDEX(KM_PCT,MATCH($A603,'Knowledge - Percentages'!$B:$B,0),'Data - Knowledge'!S$8)/100</f>
        <v>0.491</v>
      </c>
      <c r="T603" s="380">
        <f t="array" aca="true" ref="T603">INDEX(KM_PCT,MATCH($A603,'Knowledge - Percentages'!$B:$B,0),'Data - Knowledge'!T$8)/100</f>
        <v>0.408</v>
      </c>
      <c r="U603" s="380">
        <f t="array" aca="true" ref="U603">INDEX(KM_PCT,MATCH($A603,'Knowledge - Percentages'!$B:$B,0),'Data - Knowledge'!U$8)/100</f>
        <v>0.405</v>
      </c>
      <c r="V603" s="380">
        <f t="array" aca="true" ref="V603">INDEX(KM_PCT,MATCH($A603,'Knowledge - Percentages'!$B:$B,0),'Data - Knowledge'!V$8)/100</f>
        <v>0.363</v>
      </c>
      <c r="W603" s="380">
        <f t="array" aca="true" ref="W603">INDEX(KM_PCT,MATCH($A603,'Knowledge - Percentages'!$B:$B,0),'Data - Knowledge'!W$8)/100</f>
        <v>0.38299999999999995</v>
      </c>
      <c r="X603" s="380">
        <f t="array" aca="true" ref="X603">INDEX(KM_PCT,MATCH($A603,'Knowledge - Percentages'!$B:$B,0),'Data - Knowledge'!X$8)/100</f>
        <v>0.47</v>
      </c>
      <c r="Y603" s="380">
        <f t="array" aca="true" ref="Y603">INDEX(KM_PCT,MATCH($A603,'Knowledge - Percentages'!$B:$B,0),'Data - Knowledge'!Y$8)/100</f>
        <v>0.433</v>
      </c>
      <c r="Z603" s="380">
        <f t="array" aca="true" ref="Z603">INDEX(KM_PCT,MATCH($A603,'Knowledge - Percentages'!$B:$B,0),'Data - Knowledge'!Z$8)/100</f>
        <v>0.451</v>
      </c>
      <c r="AA603" s="380">
        <f t="array" aca="true" ref="AA603">INDEX(KM_PCT,MATCH($A603,'Knowledge - Percentages'!$B:$B,0),'Data - Knowledge'!AA$8)/100</f>
        <v>0.44299999999999995</v>
      </c>
      <c r="AB603" s="380">
        <f t="array" aca="true" ref="AB603">INDEX(KM_PCT,MATCH($A603,'Knowledge - Percentages'!$B:$B,0),'Data - Knowledge'!AB$8)/100</f>
        <v>0.43200000000000005</v>
      </c>
      <c r="AC603" s="380">
        <f t="array" aca="true" ref="AC603">INDEX(KM_PCT,MATCH($A603,'Knowledge - Percentages'!$B:$B,0),'Data - Knowledge'!AC$8)/100</f>
        <v>0.415</v>
      </c>
      <c r="AD603" s="380">
        <f t="array" aca="true" ref="AD603">INDEX(KM_PCT,MATCH($A603,'Knowledge - Percentages'!$B:$B,0),'Data - Knowledge'!AD$8)/100</f>
        <v>0.442</v>
      </c>
      <c r="AE603" s="380">
        <f t="array" aca="true" ref="AE603">INDEX(KM_PCT,MATCH($A603,'Knowledge - Percentages'!$B:$B,0),'Data - Knowledge'!AE$8)/100</f>
        <v>0.292</v>
      </c>
      <c r="AF603" s="380">
        <f t="array" aca="true" ref="AF603">INDEX(KM_PCT,MATCH($A603,'Knowledge - Percentages'!$B:$B,0),'Data - Knowledge'!AF$8)/100</f>
        <v>0.361</v>
      </c>
      <c r="AG603" s="380">
        <f t="array" aca="true" ref="AG603">INDEX(KM_PCT,MATCH($A603,'Knowledge - Percentages'!$B:$B,0),'Data - Knowledge'!AG$8)/100</f>
        <v>0.35200000000000004</v>
      </c>
      <c r="AH603" s="380">
        <f t="array" aca="true" ref="AH603">INDEX(KM_PCT,MATCH($A603,'Knowledge - Percentages'!$B:$B,0),'Data - Knowledge'!AH$8)/100</f>
        <v>0.392</v>
      </c>
      <c r="AI603" s="380">
        <f t="array" aca="true" ref="AI603">INDEX(KM_PCT,MATCH($A603,'Knowledge - Percentages'!$B:$B,0),'Data - Knowledge'!AI$8)/100</f>
        <v>0.375</v>
      </c>
      <c r="AJ603" s="380">
        <f t="array" aca="true" ref="AJ603">INDEX(KM_PCT,MATCH($A603,'Knowledge - Percentages'!$B:$B,0),'Data - Knowledge'!AJ$8)/100</f>
        <v>0.389</v>
      </c>
      <c r="AK603" s="380">
        <f t="array" aca="true" ref="AK603">INDEX(KM_PCT,MATCH($A603,'Knowledge - Percentages'!$B:$B,0),'Data - Knowledge'!AK$8)/100</f>
        <v>0.354</v>
      </c>
      <c r="AL603" s="380">
        <f t="array" aca="true" ref="AL603">INDEX(KM_PCT,MATCH($A603,'Knowledge - Percentages'!$B:$B,0),'Data - Knowledge'!AL$8)/100</f>
        <v>0.397</v>
      </c>
      <c r="AM603" s="380">
        <f t="array" aca="true" ref="AM603">INDEX(KM_PCT,MATCH($A603,'Knowledge - Percentages'!$B:$B,0),'Data - Knowledge'!AM$8)/100</f>
        <v>0.386</v>
      </c>
      <c r="AN603" s="380">
        <f t="array" aca="true" ref="AN603">INDEX(KM_PCT,MATCH($A603,'Knowledge - Percentages'!$B:$B,0),'Data - Knowledge'!AN$8)/100</f>
        <v>0.33299999999999996</v>
      </c>
      <c r="AO603" s="380">
        <f t="array" aca="true" ref="AO603">INDEX(KM_PCT,MATCH($A603,'Knowledge - Percentages'!$B:$B,0),'Data - Knowledge'!AO$8)/100</f>
        <v>0.31</v>
      </c>
      <c r="AP603" s="380">
        <f t="array" aca="true" ref="AP603">INDEX(KM_PCT,MATCH($A603,'Knowledge - Percentages'!$B:$B,0),'Data - Knowledge'!AP$8)/100</f>
        <v>0.39799999999999996</v>
      </c>
      <c r="AQ603" s="380">
        <f t="array" aca="true" ref="AQ603">INDEX(KM_PCT,MATCH($A603,'Knowledge - Percentages'!$B:$B,0),'Data - Knowledge'!AQ$8)/100</f>
        <v>0.382</v>
      </c>
      <c r="AR603" s="380">
        <f t="array" aca="true" ref="AR603">INDEX(KM_PCT,MATCH($A603,'Knowledge - Percentages'!$B:$B,0),'Data - Knowledge'!AR$8)/100</f>
        <v>0.414</v>
      </c>
      <c r="AS603" s="380">
        <f t="array" aca="true" ref="AS603">INDEX(KM_PCT,MATCH($A603,'Knowledge - Percentages'!$B:$B,0),'Data - Knowledge'!AS$8)/100</f>
        <v>0.462</v>
      </c>
      <c r="AT603" s="380">
        <f t="array" aca="true" ref="AT603">INDEX(KM_PCT,MATCH($A603,'Knowledge - Percentages'!$B:$B,0),'Data - Knowledge'!AT$8)/100</f>
        <v>0.389</v>
      </c>
      <c r="AU603" s="380">
        <f t="array" aca="true" ref="AU603">INDEX(KM_PCT,MATCH($A603,'Knowledge - Percentages'!$B:$B,0),'Data - Knowledge'!AU$8)/100</f>
        <v>0.364</v>
      </c>
      <c r="AV603" s="380">
        <f t="array" aca="true" ref="AV603">INDEX(KM_PCT,MATCH($A603,'Knowledge - Percentages'!$B:$B,0),'Data - Knowledge'!AV$8)/100</f>
        <v>0.33399999999999996</v>
      </c>
      <c r="AW603" s="380">
        <f t="array" aca="true" ref="AW603">INDEX(KM_PCT,MATCH($A603,'Knowledge - Percentages'!$B:$B,0),'Data - Knowledge'!AW$8)/100</f>
        <v>0.33399999999999996</v>
      </c>
      <c r="AX603" s="380">
        <f t="array" aca="true" ref="AX603">INDEX(KM_PCT,MATCH($A603,'Knowledge - Percentages'!$B:$B,0),'Data - Knowledge'!AX$8)/100</f>
        <v>0.308</v>
      </c>
      <c r="AY603" s="380">
        <f t="array" aca="true" ref="AY603">INDEX(KM_PCT,MATCH($A603,'Knowledge - Percentages'!$B:$B,0),'Data - Knowledge'!AY$8)/100</f>
        <v>0.33399999999999996</v>
      </c>
      <c r="AZ603" s="380">
        <f t="array" aca="true" ref="AZ603">INDEX(KM_PCT,MATCH($A603,'Knowledge - Percentages'!$B:$B,0),'Data - Knowledge'!AZ$8)/100</f>
        <v>0.337</v>
      </c>
      <c r="BA603" s="380">
        <f t="array" aca="true" ref="BA603">INDEX(KM_PCT,MATCH($A603,'Knowledge - Percentages'!$B:$B,0),'Data - Knowledge'!BA$8)/100</f>
        <v>0.331</v>
      </c>
      <c r="BB603" s="380">
        <f t="array" aca="true" ref="BB603">INDEX(KM_PCT,MATCH($A603,'Knowledge - Percentages'!$B:$B,0),'Data - Knowledge'!BB$8)/100</f>
        <v>0.303</v>
      </c>
      <c r="BC603" s="380">
        <f t="array" aca="true" ref="BC603">INDEX(KM_PCT,MATCH($A603,'Knowledge - Percentages'!$B:$B,0),'Data - Knowledge'!BC$8)/100</f>
        <v>0.273</v>
      </c>
      <c r="BD603" s="380">
        <f t="array" aca="true" ref="BD603">INDEX(KM_PCT,MATCH($A603,'Knowledge - Percentages'!$B:$B,0),'Data - Knowledge'!BD$8)/100</f>
        <v>0.271</v>
      </c>
      <c r="BE603" s="380">
        <f t="array" aca="true" ref="BE603">INDEX(KM_PCT,MATCH($A603,'Knowledge - Percentages'!$B:$B,0),'Data - Knowledge'!BE$8)/100</f>
        <v>0.304</v>
      </c>
      <c r="BF603" s="380">
        <f t="array" aca="true" ref="BF603">INDEX(KM_PCT,MATCH($A603,'Knowledge - Percentages'!$B:$B,0),'Data - Knowledge'!BF$8)/100</f>
        <v>0.302</v>
      </c>
      <c r="BG603" s="380">
        <f t="array" aca="true" ref="BG603">INDEX(KM_PCT,MATCH($A603,'Knowledge - Percentages'!$B:$B,0),'Data - Knowledge'!BG$8)/100</f>
        <v>0.341</v>
      </c>
      <c r="BH603" s="380">
        <f t="array" aca="true" ref="BH603">INDEX(KM_PCT,MATCH($A603,'Knowledge - Percentages'!$B:$B,0),'Data - Knowledge'!BH$8)/100</f>
        <v>0.348</v>
      </c>
      <c r="BI603" s="380">
        <f t="array" aca="true" ref="BI603">INDEX(KM_PCT,MATCH($A603,'Knowledge - Percentages'!$B:$B,0),'Data - Knowledge'!BI$8)/100</f>
        <v>0.32299999999999995</v>
      </c>
      <c r="BJ603" s="380">
        <f t="array" aca="true" ref="BJ603">INDEX(KM_PCT,MATCH($A603,'Knowledge - Percentages'!$B:$B,0),'Data - Knowledge'!BJ$8)/100</f>
        <v>0.305</v>
      </c>
      <c r="BK603" s="380">
        <f t="array" aca="true" ref="BK603">INDEX(KM_PCT,MATCH($A603,'Knowledge - Percentages'!$B:$B,0),'Data - Knowledge'!BK$8)/100</f>
        <v>0.392</v>
      </c>
      <c r="BL603" s="380">
        <f t="array" aca="true" ref="BL603">INDEX(KM_PCT,MATCH($A603,'Knowledge - Percentages'!$B:$B,0),'Data - Knowledge'!BL$8)/100</f>
        <v>0.39</v>
      </c>
      <c r="BM603" s="380">
        <f t="array" aca="true" ref="BM603">INDEX(KM_PCT,MATCH($A603,'Knowledge - Percentages'!$B:$B,0),'Data - Knowledge'!BM$8)/100</f>
        <v>0.376</v>
      </c>
      <c r="BN603" s="380">
        <f t="array" aca="true" ref="BN603">INDEX(KM_PCT,MATCH($A603,'Knowledge - Percentages'!$B:$B,0),'Data - Knowledge'!BN$8)/100</f>
        <v>0.311</v>
      </c>
      <c r="BO603" s="380">
        <f t="array" aca="true" ref="BO603">INDEX(KM_PCT,MATCH($A603,'Knowledge - Percentages'!$B:$B,0),'Data - Knowledge'!BO$8)/100</f>
        <v>0.32</v>
      </c>
      <c r="BP603" s="380">
        <f t="array" aca="true" ref="BP603">INDEX(KM_PCT,MATCH($A603,'Knowledge - Percentages'!$B:$B,0),'Data - Knowledge'!BP$8)/100</f>
        <v>0.3</v>
      </c>
      <c r="BQ603" s="380">
        <f t="array" aca="true" ref="BQ603">INDEX(KM_PCT,MATCH($A603,'Knowledge - Percentages'!$B:$B,0),'Data - Knowledge'!BQ$8)/100</f>
        <v>0.299</v>
      </c>
    </row>
    <row r="604" spans="1:69">
      <c r="A604" t="s">
        <v>1731</v>
      </c>
      <c r="B604" t="s">
        <v>180</v>
      </c>
      <c r="C604" t="s">
        <v>1713</v>
      </c>
      <c r="D604" t="s">
        <v>1732</v>
      </c>
      <c r="E604" s="373">
        <f>SUMPRODUCT($K$2:$BQ$2,$K604:$BQ604)/$J$2</f>
        <v>0.0901060606060606</v>
      </c>
      <c r="F604" s="379">
        <f>SUMPRODUCT($K$2:$BQ$2,$K604:$BQ604)</f>
        <v>23.788</v>
      </c>
      <c r="G604" s="373">
        <f>SUMPRODUCT($K$3:$BQ$3,$K604:$BQ604)/$J$3</f>
        <v>0.062146406570841882</v>
      </c>
      <c r="H604" s="379">
        <f>SUMPRODUCT($K$3:$BQ$3,$K604:$BQ604)</f>
        <v>605.30599999999993</v>
      </c>
      <c r="I604" s="373">
        <f>CORREL($K$4:$BQ$4,$K604:$BQ604)</f>
        <v>0.43610116289826056</v>
      </c>
      <c r="J604" s="379">
        <f>$E604/$G604*100</f>
        <v>144.9899770203881</v>
      </c>
      <c r="K604" s="380">
        <f t="array" aca="true" ref="K604">INDEX(KM_PCT,MATCH($A604,'Knowledge - Percentages'!$B:$B,0),'Data - Knowledge'!K$8)/100</f>
        <v>0.044000000000000004</v>
      </c>
      <c r="L604" s="380">
        <f t="array" aca="true" ref="L604">INDEX(KM_PCT,MATCH($A604,'Knowledge - Percentages'!$B:$B,0),'Data - Knowledge'!L$8)/100</f>
        <v>0.071</v>
      </c>
      <c r="M604" s="380">
        <f t="array" aca="true" ref="M604">INDEX(KM_PCT,MATCH($A604,'Knowledge - Percentages'!$B:$B,0),'Data - Knowledge'!M$8)/100</f>
        <v>0.046</v>
      </c>
      <c r="N604" s="380">
        <f t="array" aca="true" ref="N604">INDEX(KM_PCT,MATCH($A604,'Knowledge - Percentages'!$B:$B,0),'Data - Knowledge'!N$8)/100</f>
        <v>0.049</v>
      </c>
      <c r="O604" s="380">
        <f t="array" aca="true" ref="O604">INDEX(KM_PCT,MATCH($A604,'Knowledge - Percentages'!$B:$B,0),'Data - Knowledge'!O$8)/100</f>
        <v>0.037000000000000005</v>
      </c>
      <c r="P604" s="380">
        <f t="array" aca="true" ref="P604">INDEX(KM_PCT,MATCH($A604,'Knowledge - Percentages'!$B:$B,0),'Data - Knowledge'!P$8)/100</f>
        <v>0.06</v>
      </c>
      <c r="Q604" s="380">
        <f t="array" aca="true" ref="Q604">INDEX(KM_PCT,MATCH($A604,'Knowledge - Percentages'!$B:$B,0),'Data - Knowledge'!Q$8)/100</f>
        <v>0.065</v>
      </c>
      <c r="R604" s="380">
        <f t="array" aca="true" ref="R604">INDEX(KM_PCT,MATCH($A604,'Knowledge - Percentages'!$B:$B,0),'Data - Knowledge'!R$8)/100</f>
        <v>0.062</v>
      </c>
      <c r="S604" s="380">
        <f t="array" aca="true" ref="S604">INDEX(KM_PCT,MATCH($A604,'Knowledge - Percentages'!$B:$B,0),'Data - Knowledge'!S$8)/100</f>
        <v>0.051</v>
      </c>
      <c r="T604" s="380">
        <f t="array" aca="true" ref="T604">INDEX(KM_PCT,MATCH($A604,'Knowledge - Percentages'!$B:$B,0),'Data - Knowledge'!T$8)/100</f>
        <v>0.047</v>
      </c>
      <c r="U604" s="380">
        <f t="array" aca="true" ref="U604">INDEX(KM_PCT,MATCH($A604,'Knowledge - Percentages'!$B:$B,0),'Data - Knowledge'!U$8)/100</f>
        <v>0.068</v>
      </c>
      <c r="V604" s="380">
        <f t="array" aca="true" ref="V604">INDEX(KM_PCT,MATCH($A604,'Knowledge - Percentages'!$B:$B,0),'Data - Knowledge'!V$8)/100</f>
        <v>0.05</v>
      </c>
      <c r="W604" s="380">
        <f t="array" aca="true" ref="W604">INDEX(KM_PCT,MATCH($A604,'Knowledge - Percentages'!$B:$B,0),'Data - Knowledge'!W$8)/100</f>
        <v>0.066</v>
      </c>
      <c r="X604" s="380">
        <f t="array" aca="true" ref="X604">INDEX(KM_PCT,MATCH($A604,'Knowledge - Percentages'!$B:$B,0),'Data - Knowledge'!X$8)/100</f>
        <v>0.072000000000000008</v>
      </c>
      <c r="Y604" s="380">
        <f t="array" aca="true" ref="Y604">INDEX(KM_PCT,MATCH($A604,'Knowledge - Percentages'!$B:$B,0),'Data - Knowledge'!Y$8)/100</f>
        <v>0.084</v>
      </c>
      <c r="Z604" s="380">
        <f t="array" aca="true" ref="Z604">INDEX(KM_PCT,MATCH($A604,'Knowledge - Percentages'!$B:$B,0),'Data - Knowledge'!Z$8)/100</f>
        <v>0.081</v>
      </c>
      <c r="AA604" s="380">
        <f t="array" aca="true" ref="AA604">INDEX(KM_PCT,MATCH($A604,'Knowledge - Percentages'!$B:$B,0),'Data - Knowledge'!AA$8)/100</f>
        <v>0.08199999999999999</v>
      </c>
      <c r="AB604" s="380">
        <f t="array" aca="true" ref="AB604">INDEX(KM_PCT,MATCH($A604,'Knowledge - Percentages'!$B:$B,0),'Data - Knowledge'!AB$8)/100</f>
        <v>0.062</v>
      </c>
      <c r="AC604" s="380">
        <f t="array" aca="true" ref="AC604">INDEX(KM_PCT,MATCH($A604,'Knowledge - Percentages'!$B:$B,0),'Data - Knowledge'!AC$8)/100</f>
        <v>0.07400000000000001</v>
      </c>
      <c r="AD604" s="380">
        <f t="array" aca="true" ref="AD604">INDEX(KM_PCT,MATCH($A604,'Knowledge - Percentages'!$B:$B,0),'Data - Knowledge'!AD$8)/100</f>
        <v>0.081</v>
      </c>
      <c r="AE604" s="380">
        <f t="array" aca="true" ref="AE604">INDEX(KM_PCT,MATCH($A604,'Knowledge - Percentages'!$B:$B,0),'Data - Knowledge'!AE$8)/100</f>
        <v>0.024</v>
      </c>
      <c r="AF604" s="380">
        <f t="array" aca="true" ref="AF604">INDEX(KM_PCT,MATCH($A604,'Knowledge - Percentages'!$B:$B,0),'Data - Knowledge'!AF$8)/100</f>
        <v>0.04</v>
      </c>
      <c r="AG604" s="380">
        <f t="array" aca="true" ref="AG604">INDEX(KM_PCT,MATCH($A604,'Knowledge - Percentages'!$B:$B,0),'Data - Knowledge'!AG$8)/100</f>
        <v>0.057</v>
      </c>
      <c r="AH604" s="380">
        <f t="array" aca="true" ref="AH604">INDEX(KM_PCT,MATCH($A604,'Knowledge - Percentages'!$B:$B,0),'Data - Knowledge'!AH$8)/100</f>
        <v>0.062</v>
      </c>
      <c r="AI604" s="380">
        <f t="array" aca="true" ref="AI604">INDEX(KM_PCT,MATCH($A604,'Knowledge - Percentages'!$B:$B,0),'Data - Knowledge'!AI$8)/100</f>
        <v>0.07400000000000001</v>
      </c>
      <c r="AJ604" s="380">
        <f t="array" aca="true" ref="AJ604">INDEX(KM_PCT,MATCH($A604,'Knowledge - Percentages'!$B:$B,0),'Data - Knowledge'!AJ$8)/100</f>
        <v>0.063</v>
      </c>
      <c r="AK604" s="380">
        <f t="array" aca="true" ref="AK604">INDEX(KM_PCT,MATCH($A604,'Knowledge - Percentages'!$B:$B,0),'Data - Knowledge'!AK$8)/100</f>
        <v>0.078</v>
      </c>
      <c r="AL604" s="380">
        <f t="array" aca="true" ref="AL604">INDEX(KM_PCT,MATCH($A604,'Knowledge - Percentages'!$B:$B,0),'Data - Knowledge'!AL$8)/100</f>
        <v>0.076</v>
      </c>
      <c r="AM604" s="380">
        <f t="array" aca="true" ref="AM604">INDEX(KM_PCT,MATCH($A604,'Knowledge - Percentages'!$B:$B,0),'Data - Knowledge'!AM$8)/100</f>
        <v>0.067</v>
      </c>
      <c r="AN604" s="380">
        <f t="array" aca="true" ref="AN604">INDEX(KM_PCT,MATCH($A604,'Knowledge - Percentages'!$B:$B,0),'Data - Knowledge'!AN$8)/100</f>
        <v>0.068</v>
      </c>
      <c r="AO604" s="380">
        <f t="array" aca="true" ref="AO604">INDEX(KM_PCT,MATCH($A604,'Knowledge - Percentages'!$B:$B,0),'Data - Knowledge'!AO$8)/100</f>
        <v>0.062</v>
      </c>
      <c r="AP604" s="380">
        <f t="array" aca="true" ref="AP604">INDEX(KM_PCT,MATCH($A604,'Knowledge - Percentages'!$B:$B,0),'Data - Knowledge'!AP$8)/100</f>
        <v>0.073</v>
      </c>
      <c r="AQ604" s="380">
        <f t="array" aca="true" ref="AQ604">INDEX(KM_PCT,MATCH($A604,'Knowledge - Percentages'!$B:$B,0),'Data - Knowledge'!AQ$8)/100</f>
        <v>0.07400000000000001</v>
      </c>
      <c r="AR604" s="380">
        <f t="array" aca="true" ref="AR604">INDEX(KM_PCT,MATCH($A604,'Knowledge - Percentages'!$B:$B,0),'Data - Knowledge'!AR$8)/100</f>
        <v>0.052000000000000005</v>
      </c>
      <c r="AS604" s="380">
        <f t="array" aca="true" ref="AS604">INDEX(KM_PCT,MATCH($A604,'Knowledge - Percentages'!$B:$B,0),'Data - Knowledge'!AS$8)/100</f>
        <v>0.043</v>
      </c>
      <c r="AT604" s="380">
        <f t="array" aca="true" ref="AT604">INDEX(KM_PCT,MATCH($A604,'Knowledge - Percentages'!$B:$B,0),'Data - Knowledge'!AT$8)/100</f>
        <v>0.08199999999999999</v>
      </c>
      <c r="AU604" s="380">
        <f t="array" aca="true" ref="AU604">INDEX(KM_PCT,MATCH($A604,'Knowledge - Percentages'!$B:$B,0),'Data - Knowledge'!AU$8)/100</f>
        <v>0.08</v>
      </c>
      <c r="AV604" s="380">
        <f t="array" aca="true" ref="AV604">INDEX(KM_PCT,MATCH($A604,'Knowledge - Percentages'!$B:$B,0),'Data - Knowledge'!AV$8)/100</f>
        <v>0.077</v>
      </c>
      <c r="AW604" s="380">
        <f t="array" aca="true" ref="AW604">INDEX(KM_PCT,MATCH($A604,'Knowledge - Percentages'!$B:$B,0),'Data - Knowledge'!AW$8)/100</f>
        <v>0.085</v>
      </c>
      <c r="AX604" s="380">
        <f t="array" aca="true" ref="AX604">INDEX(KM_PCT,MATCH($A604,'Knowledge - Percentages'!$B:$B,0),'Data - Knowledge'!AX$8)/100</f>
        <v>0.081</v>
      </c>
      <c r="AY604" s="380">
        <f t="array" aca="true" ref="AY604">INDEX(KM_PCT,MATCH($A604,'Knowledge - Percentages'!$B:$B,0),'Data - Knowledge'!AY$8)/100</f>
        <v>0.067</v>
      </c>
      <c r="AZ604" s="380">
        <f t="array" aca="true" ref="AZ604">INDEX(KM_PCT,MATCH($A604,'Knowledge - Percentages'!$B:$B,0),'Data - Knowledge'!AZ$8)/100</f>
        <v>0.08</v>
      </c>
      <c r="BA604" s="380">
        <f t="array" aca="true" ref="BA604">INDEX(KM_PCT,MATCH($A604,'Knowledge - Percentages'!$B:$B,0),'Data - Knowledge'!BA$8)/100</f>
        <v>0.088000000000000009</v>
      </c>
      <c r="BB604" s="380">
        <f t="array" aca="true" ref="BB604">INDEX(KM_PCT,MATCH($A604,'Knowledge - Percentages'!$B:$B,0),'Data - Knowledge'!BB$8)/100</f>
        <v>0.098</v>
      </c>
      <c r="BC604" s="380">
        <f t="array" aca="true" ref="BC604">INDEX(KM_PCT,MATCH($A604,'Knowledge - Percentages'!$B:$B,0),'Data - Knowledge'!BC$8)/100</f>
        <v>0.084</v>
      </c>
      <c r="BD604" s="380">
        <f t="array" aca="true" ref="BD604">INDEX(KM_PCT,MATCH($A604,'Knowledge - Percentages'!$B:$B,0),'Data - Knowledge'!BD$8)/100</f>
        <v>0.085</v>
      </c>
      <c r="BE604" s="380">
        <f t="array" aca="true" ref="BE604">INDEX(KM_PCT,MATCH($A604,'Knowledge - Percentages'!$B:$B,0),'Data - Knowledge'!BE$8)/100</f>
        <v>0.091</v>
      </c>
      <c r="BF604" s="380">
        <f t="array" aca="true" ref="BF604">INDEX(KM_PCT,MATCH($A604,'Knowledge - Percentages'!$B:$B,0),'Data - Knowledge'!BF$8)/100</f>
        <v>0.10099999999999999</v>
      </c>
      <c r="BG604" s="380">
        <f t="array" aca="true" ref="BG604">INDEX(KM_PCT,MATCH($A604,'Knowledge - Percentages'!$B:$B,0),'Data - Knowledge'!BG$8)/100</f>
        <v>0.09</v>
      </c>
      <c r="BH604" s="380">
        <f t="array" aca="true" ref="BH604">INDEX(KM_PCT,MATCH($A604,'Knowledge - Percentages'!$B:$B,0),'Data - Knowledge'!BH$8)/100</f>
        <v>0.083</v>
      </c>
      <c r="BI604" s="380">
        <f t="array" aca="true" ref="BI604">INDEX(KM_PCT,MATCH($A604,'Knowledge - Percentages'!$B:$B,0),'Data - Knowledge'!BI$8)/100</f>
        <v>0.098</v>
      </c>
      <c r="BJ604" s="380">
        <f t="array" aca="true" ref="BJ604">INDEX(KM_PCT,MATCH($A604,'Knowledge - Percentages'!$B:$B,0),'Data - Knowledge'!BJ$8)/100</f>
        <v>0.10300000000000001</v>
      </c>
      <c r="BK604" s="380">
        <f t="array" aca="true" ref="BK604">INDEX(KM_PCT,MATCH($A604,'Knowledge - Percentages'!$B:$B,0),'Data - Knowledge'!BK$8)/100</f>
        <v>0.093000000000000013</v>
      </c>
      <c r="BL604" s="380">
        <f t="array" aca="true" ref="BL604">INDEX(KM_PCT,MATCH($A604,'Knowledge - Percentages'!$B:$B,0),'Data - Knowledge'!BL$8)/100</f>
        <v>0.1</v>
      </c>
      <c r="BM604" s="380">
        <f t="array" aca="true" ref="BM604">INDEX(KM_PCT,MATCH($A604,'Knowledge - Percentages'!$B:$B,0),'Data - Knowledge'!BM$8)/100</f>
        <v>0.096999999999999989</v>
      </c>
      <c r="BN604" s="380">
        <f t="array" aca="true" ref="BN604">INDEX(KM_PCT,MATCH($A604,'Knowledge - Percentages'!$B:$B,0),'Data - Knowledge'!BN$8)/100</f>
        <v>0.1</v>
      </c>
      <c r="BO604" s="380">
        <f t="array" aca="true" ref="BO604">INDEX(KM_PCT,MATCH($A604,'Knowledge - Percentages'!$B:$B,0),'Data - Knowledge'!BO$8)/100</f>
        <v>0.098</v>
      </c>
      <c r="BP604" s="380">
        <f t="array" aca="true" ref="BP604">INDEX(KM_PCT,MATCH($A604,'Knowledge - Percentages'!$B:$B,0),'Data - Knowledge'!BP$8)/100</f>
        <v>0.10800000000000001</v>
      </c>
      <c r="BQ604" s="380">
        <f t="array" aca="true" ref="BQ604">INDEX(KM_PCT,MATCH($A604,'Knowledge - Percentages'!$B:$B,0),'Data - Knowledge'!BQ$8)/100</f>
        <v>0.113</v>
      </c>
    </row>
    <row r="605" spans="1:69">
      <c r="A605" t="s">
        <v>1733</v>
      </c>
      <c r="B605" t="s">
        <v>180</v>
      </c>
      <c r="C605" t="s">
        <v>1713</v>
      </c>
      <c r="D605" t="s">
        <v>1734</v>
      </c>
      <c r="E605" s="373">
        <f>SUMPRODUCT($K$2:$BQ$2,$K605:$BQ605)/$J$2</f>
        <v>0.3409545454545454</v>
      </c>
      <c r="F605" s="379">
        <f>SUMPRODUCT($K$2:$BQ$2,$K605:$BQ605)</f>
        <v>90.011999999999986</v>
      </c>
      <c r="G605" s="373">
        <f>SUMPRODUCT($K$3:$BQ$3,$K605:$BQ605)/$J$3</f>
        <v>0.35531468172484615</v>
      </c>
      <c r="H605" s="379">
        <f>SUMPRODUCT($K$3:$BQ$3,$K605:$BQ605)</f>
        <v>3460.7650000000012</v>
      </c>
      <c r="I605" s="373">
        <f>CORREL($K$4:$BQ$4,$K605:$BQ605)</f>
        <v>0.24874786669546725</v>
      </c>
      <c r="J605" s="379">
        <f>$E605/$G605*100</f>
        <v>95.958473711080373</v>
      </c>
      <c r="K605" s="380">
        <f t="array" aca="true" ref="K605">INDEX(KM_PCT,MATCH($A605,'Knowledge - Percentages'!$B:$B,0),'Data - Knowledge'!K$8)/100</f>
        <v>0.307</v>
      </c>
      <c r="L605" s="380">
        <f t="array" aca="true" ref="L605">INDEX(KM_PCT,MATCH($A605,'Knowledge - Percentages'!$B:$B,0),'Data - Knowledge'!L$8)/100</f>
        <v>0.21899999999999997</v>
      </c>
      <c r="M605" s="380">
        <f t="array" aca="true" ref="M605">INDEX(KM_PCT,MATCH($A605,'Knowledge - Percentages'!$B:$B,0),'Data - Knowledge'!M$8)/100</f>
        <v>0.326</v>
      </c>
      <c r="N605" s="380">
        <f t="array" aca="true" ref="N605">INDEX(KM_PCT,MATCH($A605,'Knowledge - Percentages'!$B:$B,0),'Data - Knowledge'!N$8)/100</f>
        <v>0.382</v>
      </c>
      <c r="O605" s="380">
        <f t="array" aca="true" ref="O605">INDEX(KM_PCT,MATCH($A605,'Knowledge - Percentages'!$B:$B,0),'Data - Knowledge'!O$8)/100</f>
        <v>0.386</v>
      </c>
      <c r="P605" s="380">
        <f t="array" aca="true" ref="P605">INDEX(KM_PCT,MATCH($A605,'Knowledge - Percentages'!$B:$B,0),'Data - Knowledge'!P$8)/100</f>
        <v>0.379</v>
      </c>
      <c r="Q605" s="380">
        <f t="array" aca="true" ref="Q605">INDEX(KM_PCT,MATCH($A605,'Knowledge - Percentages'!$B:$B,0),'Data - Knowledge'!Q$8)/100</f>
        <v>0.24</v>
      </c>
      <c r="R605" s="380">
        <f t="array" aca="true" ref="R605">INDEX(KM_PCT,MATCH($A605,'Knowledge - Percentages'!$B:$B,0),'Data - Knowledge'!R$8)/100</f>
        <v>0.314</v>
      </c>
      <c r="S605" s="380">
        <f t="array" aca="true" ref="S605">INDEX(KM_PCT,MATCH($A605,'Knowledge - Percentages'!$B:$B,0),'Data - Knowledge'!S$8)/100</f>
        <v>0.36200000000000004</v>
      </c>
      <c r="T605" s="380">
        <f t="array" aca="true" ref="T605">INDEX(KM_PCT,MATCH($A605,'Knowledge - Percentages'!$B:$B,0),'Data - Knowledge'!T$8)/100</f>
        <v>0.37799999999999995</v>
      </c>
      <c r="U605" s="380">
        <f t="array" aca="true" ref="U605">INDEX(KM_PCT,MATCH($A605,'Knowledge - Percentages'!$B:$B,0),'Data - Knowledge'!U$8)/100</f>
        <v>0.355</v>
      </c>
      <c r="V605" s="380">
        <f t="array" aca="true" ref="V605">INDEX(KM_PCT,MATCH($A605,'Knowledge - Percentages'!$B:$B,0),'Data - Knowledge'!V$8)/100</f>
        <v>0.40700000000000003</v>
      </c>
      <c r="W605" s="380">
        <f t="array" aca="true" ref="W605">INDEX(KM_PCT,MATCH($A605,'Knowledge - Percentages'!$B:$B,0),'Data - Knowledge'!W$8)/100</f>
        <v>0.245</v>
      </c>
      <c r="X605" s="380">
        <f t="array" aca="true" ref="X605">INDEX(KM_PCT,MATCH($A605,'Knowledge - Percentages'!$B:$B,0),'Data - Knowledge'!X$8)/100</f>
        <v>0.31</v>
      </c>
      <c r="Y605" s="380">
        <f t="array" aca="true" ref="Y605">INDEX(KM_PCT,MATCH($A605,'Knowledge - Percentages'!$B:$B,0),'Data - Knowledge'!Y$8)/100</f>
        <v>0.141</v>
      </c>
      <c r="Z605" s="380">
        <f t="array" aca="true" ref="Z605">INDEX(KM_PCT,MATCH($A605,'Knowledge - Percentages'!$B:$B,0),'Data - Knowledge'!Z$8)/100</f>
        <v>0.201</v>
      </c>
      <c r="AA605" s="380">
        <f t="array" aca="true" ref="AA605">INDEX(KM_PCT,MATCH($A605,'Knowledge - Percentages'!$B:$B,0),'Data - Knowledge'!AA$8)/100</f>
        <v>0.257</v>
      </c>
      <c r="AB605" s="380">
        <f t="array" aca="true" ref="AB605">INDEX(KM_PCT,MATCH($A605,'Knowledge - Percentages'!$B:$B,0),'Data - Knowledge'!AB$8)/100</f>
        <v>0.344</v>
      </c>
      <c r="AC605" s="380">
        <f t="array" aca="true" ref="AC605">INDEX(KM_PCT,MATCH($A605,'Knowledge - Percentages'!$B:$B,0),'Data - Knowledge'!AC$8)/100</f>
        <v>0.205</v>
      </c>
      <c r="AD605" s="380">
        <f t="array" aca="true" ref="AD605">INDEX(KM_PCT,MATCH($A605,'Knowledge - Percentages'!$B:$B,0),'Data - Knowledge'!AD$8)/100</f>
        <v>0.298</v>
      </c>
      <c r="AE605" s="380">
        <f t="array" aca="true" ref="AE605">INDEX(KM_PCT,MATCH($A605,'Knowledge - Percentages'!$B:$B,0),'Data - Knowledge'!AE$8)/100</f>
        <v>0.405</v>
      </c>
      <c r="AF605" s="380">
        <f t="array" aca="true" ref="AF605">INDEX(KM_PCT,MATCH($A605,'Knowledge - Percentages'!$B:$B,0),'Data - Knowledge'!AF$8)/100</f>
        <v>0.406</v>
      </c>
      <c r="AG605" s="380">
        <f t="array" aca="true" ref="AG605">INDEX(KM_PCT,MATCH($A605,'Knowledge - Percentages'!$B:$B,0),'Data - Knowledge'!AG$8)/100</f>
        <v>0.39799999999999996</v>
      </c>
      <c r="AH605" s="380">
        <f t="array" aca="true" ref="AH605">INDEX(KM_PCT,MATCH($A605,'Knowledge - Percentages'!$B:$B,0),'Data - Knowledge'!AH$8)/100</f>
        <v>0.38799999999999996</v>
      </c>
      <c r="AI605" s="380">
        <f t="array" aca="true" ref="AI605">INDEX(KM_PCT,MATCH($A605,'Knowledge - Percentages'!$B:$B,0),'Data - Knowledge'!AI$8)/100</f>
        <v>0.299</v>
      </c>
      <c r="AJ605" s="380">
        <f t="array" aca="true" ref="AJ605">INDEX(KM_PCT,MATCH($A605,'Knowledge - Percentages'!$B:$B,0),'Data - Knowledge'!AJ$8)/100</f>
        <v>0.366</v>
      </c>
      <c r="AK605" s="380">
        <f t="array" aca="true" ref="AK605">INDEX(KM_PCT,MATCH($A605,'Knowledge - Percentages'!$B:$B,0),'Data - Knowledge'!AK$8)/100</f>
        <v>0.38799999999999996</v>
      </c>
      <c r="AL605" s="380">
        <f t="array" aca="true" ref="AL605">INDEX(KM_PCT,MATCH($A605,'Knowledge - Percentages'!$B:$B,0),'Data - Knowledge'!AL$8)/100</f>
        <v>0.361</v>
      </c>
      <c r="AM605" s="380">
        <f t="array" aca="true" ref="AM605">INDEX(KM_PCT,MATCH($A605,'Knowledge - Percentages'!$B:$B,0),'Data - Knowledge'!AM$8)/100</f>
        <v>0.371</v>
      </c>
      <c r="AN605" s="380">
        <f t="array" aca="true" ref="AN605">INDEX(KM_PCT,MATCH($A605,'Knowledge - Percentages'!$B:$B,0),'Data - Knowledge'!AN$8)/100</f>
        <v>0.381</v>
      </c>
      <c r="AO605" s="380">
        <f t="array" aca="true" ref="AO605">INDEX(KM_PCT,MATCH($A605,'Knowledge - Percentages'!$B:$B,0),'Data - Knowledge'!AO$8)/100</f>
        <v>0.203</v>
      </c>
      <c r="AP605" s="380">
        <f t="array" aca="true" ref="AP605">INDEX(KM_PCT,MATCH($A605,'Knowledge - Percentages'!$B:$B,0),'Data - Knowledge'!AP$8)/100</f>
        <v>0.309</v>
      </c>
      <c r="AQ605" s="380">
        <f t="array" aca="true" ref="AQ605">INDEX(KM_PCT,MATCH($A605,'Knowledge - Percentages'!$B:$B,0),'Data - Knowledge'!AQ$8)/100</f>
        <v>0.34299999999999997</v>
      </c>
      <c r="AR605" s="380">
        <f t="array" aca="true" ref="AR605">INDEX(KM_PCT,MATCH($A605,'Knowledge - Percentages'!$B:$B,0),'Data - Knowledge'!AR$8)/100</f>
        <v>0.14400000000000002</v>
      </c>
      <c r="AS605" s="380">
        <f t="array" aca="true" ref="AS605">INDEX(KM_PCT,MATCH($A605,'Knowledge - Percentages'!$B:$B,0),'Data - Knowledge'!AS$8)/100</f>
        <v>0.24100000000000002</v>
      </c>
      <c r="AT605" s="380">
        <f t="array" aca="true" ref="AT605">INDEX(KM_PCT,MATCH($A605,'Knowledge - Percentages'!$B:$B,0),'Data - Knowledge'!AT$8)/100</f>
        <v>0.14</v>
      </c>
      <c r="AU605" s="380">
        <f t="array" aca="true" ref="AU605">INDEX(KM_PCT,MATCH($A605,'Knowledge - Percentages'!$B:$B,0),'Data - Knowledge'!AU$8)/100</f>
        <v>0.262</v>
      </c>
      <c r="AV605" s="380">
        <f t="array" aca="true" ref="AV605">INDEX(KM_PCT,MATCH($A605,'Knowledge - Percentages'!$B:$B,0),'Data - Knowledge'!AV$8)/100</f>
        <v>0.373</v>
      </c>
      <c r="AW605" s="380">
        <f t="array" aca="true" ref="AW605">INDEX(KM_PCT,MATCH($A605,'Knowledge - Percentages'!$B:$B,0),'Data - Knowledge'!AW$8)/100</f>
        <v>0.379</v>
      </c>
      <c r="AX605" s="380">
        <f t="array" aca="true" ref="AX605">INDEX(KM_PCT,MATCH($A605,'Knowledge - Percentages'!$B:$B,0),'Data - Knowledge'!AX$8)/100</f>
        <v>0.26</v>
      </c>
      <c r="AY605" s="380">
        <f t="array" aca="true" ref="AY605">INDEX(KM_PCT,MATCH($A605,'Knowledge - Percentages'!$B:$B,0),'Data - Knowledge'!AY$8)/100</f>
        <v>0.364</v>
      </c>
      <c r="AZ605" s="380">
        <f t="array" aca="true" ref="AZ605">INDEX(KM_PCT,MATCH($A605,'Knowledge - Percentages'!$B:$B,0),'Data - Knowledge'!AZ$8)/100</f>
        <v>0.326</v>
      </c>
      <c r="BA605" s="380">
        <f t="array" aca="true" ref="BA605">INDEX(KM_PCT,MATCH($A605,'Knowledge - Percentages'!$B:$B,0),'Data - Knowledge'!BA$8)/100</f>
        <v>0.36200000000000004</v>
      </c>
      <c r="BB605" s="380">
        <f t="array" aca="true" ref="BB605">INDEX(KM_PCT,MATCH($A605,'Knowledge - Percentages'!$B:$B,0),'Data - Knowledge'!BB$8)/100</f>
        <v>0.361</v>
      </c>
      <c r="BC605" s="380">
        <f t="array" aca="true" ref="BC605">INDEX(KM_PCT,MATCH($A605,'Knowledge - Percentages'!$B:$B,0),'Data - Knowledge'!BC$8)/100</f>
        <v>0.314</v>
      </c>
      <c r="BD605" s="380">
        <f t="array" aca="true" ref="BD605">INDEX(KM_PCT,MATCH($A605,'Knowledge - Percentages'!$B:$B,0),'Data - Knowledge'!BD$8)/100</f>
        <v>0.172</v>
      </c>
      <c r="BE605" s="380">
        <f t="array" aca="true" ref="BE605">INDEX(KM_PCT,MATCH($A605,'Knowledge - Percentages'!$B:$B,0),'Data - Knowledge'!BE$8)/100</f>
        <v>0.359</v>
      </c>
      <c r="BF605" s="380">
        <f t="array" aca="true" ref="BF605">INDEX(KM_PCT,MATCH($A605,'Knowledge - Percentages'!$B:$B,0),'Data - Knowledge'!BF$8)/100</f>
        <v>0.247</v>
      </c>
      <c r="BG605" s="380">
        <f t="array" aca="true" ref="BG605">INDEX(KM_PCT,MATCH($A605,'Knowledge - Percentages'!$B:$B,0),'Data - Knowledge'!BG$8)/100</f>
        <v>0.196</v>
      </c>
      <c r="BH605" s="380">
        <f t="array" aca="true" ref="BH605">INDEX(KM_PCT,MATCH($A605,'Knowledge - Percentages'!$B:$B,0),'Data - Knowledge'!BH$8)/100</f>
        <v>0.258</v>
      </c>
      <c r="BI605" s="380">
        <f t="array" aca="true" ref="BI605">INDEX(KM_PCT,MATCH($A605,'Knowledge - Percentages'!$B:$B,0),'Data - Knowledge'!BI$8)/100</f>
        <v>0.314</v>
      </c>
      <c r="BJ605" s="380">
        <f t="array" aca="true" ref="BJ605">INDEX(KM_PCT,MATCH($A605,'Knowledge - Percentages'!$B:$B,0),'Data - Knowledge'!BJ$8)/100</f>
        <v>0.353</v>
      </c>
      <c r="BK605" s="380">
        <f t="array" aca="true" ref="BK605">INDEX(KM_PCT,MATCH($A605,'Knowledge - Percentages'!$B:$B,0),'Data - Knowledge'!BK$8)/100</f>
        <v>0.32899999999999996</v>
      </c>
      <c r="BL605" s="380">
        <f t="array" aca="true" ref="BL605">INDEX(KM_PCT,MATCH($A605,'Knowledge - Percentages'!$B:$B,0),'Data - Knowledge'!BL$8)/100</f>
        <v>0.23199999999999998</v>
      </c>
      <c r="BM605" s="380">
        <f t="array" aca="true" ref="BM605">INDEX(KM_PCT,MATCH($A605,'Knowledge - Percentages'!$B:$B,0),'Data - Knowledge'!BM$8)/100</f>
        <v>0.21</v>
      </c>
      <c r="BN605" s="380">
        <f t="array" aca="true" ref="BN605">INDEX(KM_PCT,MATCH($A605,'Knowledge - Percentages'!$B:$B,0),'Data - Knowledge'!BN$8)/100</f>
        <v>0.348</v>
      </c>
      <c r="BO605" s="380">
        <f t="array" aca="true" ref="BO605">INDEX(KM_PCT,MATCH($A605,'Knowledge - Percentages'!$B:$B,0),'Data - Knowledge'!BO$8)/100</f>
        <v>0.237</v>
      </c>
      <c r="BP605" s="380">
        <f t="array" aca="true" ref="BP605">INDEX(KM_PCT,MATCH($A605,'Knowledge - Percentages'!$B:$B,0),'Data - Knowledge'!BP$8)/100</f>
        <v>0.315</v>
      </c>
      <c r="BQ605" s="380">
        <f t="array" aca="true" ref="BQ605">INDEX(KM_PCT,MATCH($A605,'Knowledge - Percentages'!$B:$B,0),'Data - Knowledge'!BQ$8)/100</f>
        <v>0.179</v>
      </c>
    </row>
    <row r="606" spans="1:69">
      <c r="A606" t="s">
        <v>1735</v>
      </c>
      <c r="B606" t="s">
        <v>180</v>
      </c>
      <c r="C606" t="s">
        <v>1713</v>
      </c>
      <c r="D606" t="s">
        <v>1736</v>
      </c>
      <c r="E606" s="373">
        <f>SUMPRODUCT($K$2:$BQ$2,$K606:$BQ606)/$J$2</f>
        <v>0.019003787878787877</v>
      </c>
      <c r="F606" s="379">
        <f>SUMPRODUCT($K$2:$BQ$2,$K606:$BQ606)</f>
        <v>5.0169999999999995</v>
      </c>
      <c r="G606" s="373">
        <f>SUMPRODUCT($K$3:$BQ$3,$K606:$BQ606)/$J$3</f>
        <v>0.034842915811088289</v>
      </c>
      <c r="H606" s="379">
        <f>SUMPRODUCT($K$3:$BQ$3,$K606:$BQ606)</f>
        <v>339.36999999999995</v>
      </c>
      <c r="I606" s="373">
        <f>CORREL($K$4:$BQ$4,$K606:$BQ606)</f>
        <v>-0.28426695379589095</v>
      </c>
      <c r="J606" s="379">
        <f>$E606/$G606*100</f>
        <v>54.541324789873578</v>
      </c>
      <c r="K606" s="380">
        <f t="array" aca="true" ref="K606">INDEX(KM_PCT,MATCH($A606,'Knowledge - Percentages'!$B:$B,0),'Data - Knowledge'!K$8)/100</f>
        <v>0.067</v>
      </c>
      <c r="L606" s="380">
        <f t="array" aca="true" ref="L606">INDEX(KM_PCT,MATCH($A606,'Knowledge - Percentages'!$B:$B,0),'Data - Knowledge'!L$8)/100</f>
        <v>0.037000000000000005</v>
      </c>
      <c r="M606" s="380">
        <f t="array" aca="true" ref="M606">INDEX(KM_PCT,MATCH($A606,'Knowledge - Percentages'!$B:$B,0),'Data - Knowledge'!M$8)/100</f>
        <v>0.068</v>
      </c>
      <c r="N606" s="380">
        <f t="array" aca="true" ref="N606">INDEX(KM_PCT,MATCH($A606,'Knowledge - Percentages'!$B:$B,0),'Data - Knowledge'!N$8)/100</f>
        <v>0.052000000000000005</v>
      </c>
      <c r="O606" s="380">
        <f t="array" aca="true" ref="O606">INDEX(KM_PCT,MATCH($A606,'Knowledge - Percentages'!$B:$B,0),'Data - Knowledge'!O$8)/100</f>
        <v>0.053</v>
      </c>
      <c r="P606" s="380">
        <f t="array" aca="true" ref="P606">INDEX(KM_PCT,MATCH($A606,'Knowledge - Percentages'!$B:$B,0),'Data - Knowledge'!P$8)/100</f>
        <v>0.043</v>
      </c>
      <c r="Q606" s="380">
        <f t="array" aca="true" ref="Q606">INDEX(KM_PCT,MATCH($A606,'Knowledge - Percentages'!$B:$B,0),'Data - Knowledge'!Q$8)/100</f>
        <v>0.038</v>
      </c>
      <c r="R606" s="380">
        <f t="array" aca="true" ref="R606">INDEX(KM_PCT,MATCH($A606,'Knowledge - Percentages'!$B:$B,0),'Data - Knowledge'!R$8)/100</f>
        <v>0.04</v>
      </c>
      <c r="S606" s="380">
        <f t="array" aca="true" ref="S606">INDEX(KM_PCT,MATCH($A606,'Knowledge - Percentages'!$B:$B,0),'Data - Knowledge'!S$8)/100</f>
        <v>0.061</v>
      </c>
      <c r="T606" s="380">
        <f t="array" aca="true" ref="T606">INDEX(KM_PCT,MATCH($A606,'Knowledge - Percentages'!$B:$B,0),'Data - Knowledge'!T$8)/100</f>
        <v>0.042</v>
      </c>
      <c r="U606" s="380">
        <f t="array" aca="true" ref="U606">INDEX(KM_PCT,MATCH($A606,'Knowledge - Percentages'!$B:$B,0),'Data - Knowledge'!U$8)/100</f>
        <v>0.033</v>
      </c>
      <c r="V606" s="380">
        <f t="array" aca="true" ref="V606">INDEX(KM_PCT,MATCH($A606,'Knowledge - Percentages'!$B:$B,0),'Data - Knowledge'!V$8)/100</f>
        <v>0.037000000000000005</v>
      </c>
      <c r="W606" s="380">
        <f t="array" aca="true" ref="W606">INDEX(KM_PCT,MATCH($A606,'Knowledge - Percentages'!$B:$B,0),'Data - Knowledge'!W$8)/100</f>
        <v>0.027999999999999997</v>
      </c>
      <c r="X606" s="380">
        <f t="array" aca="true" ref="X606">INDEX(KM_PCT,MATCH($A606,'Knowledge - Percentages'!$B:$B,0),'Data - Knowledge'!X$8)/100</f>
        <v>0.035</v>
      </c>
      <c r="Y606" s="380">
        <f t="array" aca="true" ref="Y606">INDEX(KM_PCT,MATCH($A606,'Knowledge - Percentages'!$B:$B,0),'Data - Knowledge'!Y$8)/100</f>
        <v>0.017</v>
      </c>
      <c r="Z606" s="380">
        <f t="array" aca="true" ref="Z606">INDEX(KM_PCT,MATCH($A606,'Knowledge - Percentages'!$B:$B,0),'Data - Knowledge'!Z$8)/100</f>
        <v>0.027000000000000003</v>
      </c>
      <c r="AA606" s="380">
        <f t="array" aca="true" ref="AA606">INDEX(KM_PCT,MATCH($A606,'Knowledge - Percentages'!$B:$B,0),'Data - Knowledge'!AA$8)/100</f>
        <v>0.022000000000000002</v>
      </c>
      <c r="AB606" s="380">
        <f t="array" aca="true" ref="AB606">INDEX(KM_PCT,MATCH($A606,'Knowledge - Percentages'!$B:$B,0),'Data - Knowledge'!AB$8)/100</f>
        <v>0.034</v>
      </c>
      <c r="AC606" s="380">
        <f t="array" aca="true" ref="AC606">INDEX(KM_PCT,MATCH($A606,'Knowledge - Percentages'!$B:$B,0),'Data - Knowledge'!AC$8)/100</f>
        <v>0.022000000000000002</v>
      </c>
      <c r="AD606" s="380">
        <f t="array" aca="true" ref="AD606">INDEX(KM_PCT,MATCH($A606,'Knowledge - Percentages'!$B:$B,0),'Data - Knowledge'!AD$8)/100</f>
        <v>0.02</v>
      </c>
      <c r="AE606" s="380">
        <f t="array" aca="true" ref="AE606">INDEX(KM_PCT,MATCH($A606,'Knowledge - Percentages'!$B:$B,0),'Data - Knowledge'!AE$8)/100</f>
        <v>0.039</v>
      </c>
      <c r="AF606" s="380">
        <f t="array" aca="true" ref="AF606">INDEX(KM_PCT,MATCH($A606,'Knowledge - Percentages'!$B:$B,0),'Data - Knowledge'!AF$8)/100</f>
        <v>0.042</v>
      </c>
      <c r="AG606" s="380">
        <f t="array" aca="true" ref="AG606">INDEX(KM_PCT,MATCH($A606,'Knowledge - Percentages'!$B:$B,0),'Data - Knowledge'!AG$8)/100</f>
        <v>0.03</v>
      </c>
      <c r="AH606" s="380">
        <f t="array" aca="true" ref="AH606">INDEX(KM_PCT,MATCH($A606,'Knowledge - Percentages'!$B:$B,0),'Data - Knowledge'!AH$8)/100</f>
        <v>0.032</v>
      </c>
      <c r="AI606" s="380">
        <f t="array" aca="true" ref="AI606">INDEX(KM_PCT,MATCH($A606,'Knowledge - Percentages'!$B:$B,0),'Data - Knowledge'!AI$8)/100</f>
        <v>0.013999999999999999</v>
      </c>
      <c r="AJ606" s="380">
        <f t="array" aca="true" ref="AJ606">INDEX(KM_PCT,MATCH($A606,'Knowledge - Percentages'!$B:$B,0),'Data - Knowledge'!AJ$8)/100</f>
        <v>0.028999999999999998</v>
      </c>
      <c r="AK606" s="380">
        <f t="array" aca="true" ref="AK606">INDEX(KM_PCT,MATCH($A606,'Knowledge - Percentages'!$B:$B,0),'Data - Knowledge'!AK$8)/100</f>
        <v>0.022000000000000002</v>
      </c>
      <c r="AL606" s="380">
        <f t="array" aca="true" ref="AL606">INDEX(KM_PCT,MATCH($A606,'Knowledge - Percentages'!$B:$B,0),'Data - Knowledge'!AL$8)/100</f>
        <v>0.021</v>
      </c>
      <c r="AM606" s="380">
        <f t="array" aca="true" ref="AM606">INDEX(KM_PCT,MATCH($A606,'Knowledge - Percentages'!$B:$B,0),'Data - Knowledge'!AM$8)/100</f>
        <v>0.028999999999999998</v>
      </c>
      <c r="AN606" s="380">
        <f t="array" aca="true" ref="AN606">INDEX(KM_PCT,MATCH($A606,'Knowledge - Percentages'!$B:$B,0),'Data - Knowledge'!AN$8)/100</f>
        <v>0.025</v>
      </c>
      <c r="AO606" s="380">
        <f t="array" aca="true" ref="AO606">INDEX(KM_PCT,MATCH($A606,'Knowledge - Percentages'!$B:$B,0),'Data - Knowledge'!AO$8)/100</f>
        <v>0.019</v>
      </c>
      <c r="AP606" s="380">
        <f t="array" aca="true" ref="AP606">INDEX(KM_PCT,MATCH($A606,'Knowledge - Percentages'!$B:$B,0),'Data - Knowledge'!AP$8)/100</f>
        <v>0.021</v>
      </c>
      <c r="AQ606" s="380">
        <f t="array" aca="true" ref="AQ606">INDEX(KM_PCT,MATCH($A606,'Knowledge - Percentages'!$B:$B,0),'Data - Knowledge'!AQ$8)/100</f>
        <v>0.023</v>
      </c>
      <c r="AR606" s="380">
        <f t="array" aca="true" ref="AR606">INDEX(KM_PCT,MATCH($A606,'Knowledge - Percentages'!$B:$B,0),'Data - Knowledge'!AR$8)/100</f>
        <v>0.023</v>
      </c>
      <c r="AS606" s="380">
        <f t="array" aca="true" ref="AS606">INDEX(KM_PCT,MATCH($A606,'Knowledge - Percentages'!$B:$B,0),'Data - Knowledge'!AS$8)/100</f>
        <v>0.027999999999999997</v>
      </c>
      <c r="AT606" s="380">
        <f t="array" aca="true" ref="AT606">INDEX(KM_PCT,MATCH($A606,'Knowledge - Percentages'!$B:$B,0),'Data - Knowledge'!AT$8)/100</f>
        <v>0.013999999999999999</v>
      </c>
      <c r="AU606" s="380">
        <f t="array" aca="true" ref="AU606">INDEX(KM_PCT,MATCH($A606,'Knowledge - Percentages'!$B:$B,0),'Data - Knowledge'!AU$8)/100</f>
        <v>0.024</v>
      </c>
      <c r="AV606" s="380">
        <f t="array" aca="true" ref="AV606">INDEX(KM_PCT,MATCH($A606,'Knowledge - Percentages'!$B:$B,0),'Data - Knowledge'!AV$8)/100</f>
        <v>0.021</v>
      </c>
      <c r="AW606" s="380">
        <f t="array" aca="true" ref="AW606">INDEX(KM_PCT,MATCH($A606,'Knowledge - Percentages'!$B:$B,0),'Data - Knowledge'!AW$8)/100</f>
        <v>0.02</v>
      </c>
      <c r="AX606" s="380">
        <f t="array" aca="true" ref="AX606">INDEX(KM_PCT,MATCH($A606,'Knowledge - Percentages'!$B:$B,0),'Data - Knowledge'!AX$8)/100</f>
        <v>0.0069999999999999993</v>
      </c>
      <c r="AY606" s="380">
        <f t="array" aca="true" ref="AY606">INDEX(KM_PCT,MATCH($A606,'Knowledge - Percentages'!$B:$B,0),'Data - Knowledge'!AY$8)/100</f>
        <v>0.023</v>
      </c>
      <c r="AZ606" s="380">
        <f t="array" aca="true" ref="AZ606">INDEX(KM_PCT,MATCH($A606,'Knowledge - Percentages'!$B:$B,0),'Data - Knowledge'!AZ$8)/100</f>
        <v>0.019</v>
      </c>
      <c r="BA606" s="380">
        <f t="array" aca="true" ref="BA606">INDEX(KM_PCT,MATCH($A606,'Knowledge - Percentages'!$B:$B,0),'Data - Knowledge'!BA$8)/100</f>
        <v>0.018000000000000002</v>
      </c>
      <c r="BB606" s="380">
        <f t="array" aca="true" ref="BB606">INDEX(KM_PCT,MATCH($A606,'Knowledge - Percentages'!$B:$B,0),'Data - Knowledge'!BB$8)/100</f>
        <v>0.019</v>
      </c>
      <c r="BC606" s="380">
        <f t="array" aca="true" ref="BC606">INDEX(KM_PCT,MATCH($A606,'Knowledge - Percentages'!$B:$B,0),'Data - Knowledge'!BC$8)/100</f>
        <v>0.018000000000000002</v>
      </c>
      <c r="BD606" s="380">
        <f t="array" aca="true" ref="BD606">INDEX(KM_PCT,MATCH($A606,'Knowledge - Percentages'!$B:$B,0),'Data - Knowledge'!BD$8)/100</f>
        <v>0.018000000000000002</v>
      </c>
      <c r="BE606" s="380">
        <f t="array" aca="true" ref="BE606">INDEX(KM_PCT,MATCH($A606,'Knowledge - Percentages'!$B:$B,0),'Data - Knowledge'!BE$8)/100</f>
        <v>0.019</v>
      </c>
      <c r="BF606" s="380">
        <f t="array" aca="true" ref="BF606">INDEX(KM_PCT,MATCH($A606,'Knowledge - Percentages'!$B:$B,0),'Data - Knowledge'!BF$8)/100</f>
        <v>0.018000000000000002</v>
      </c>
      <c r="BG606" s="380">
        <f t="array" aca="true" ref="BG606">INDEX(KM_PCT,MATCH($A606,'Knowledge - Percentages'!$B:$B,0),'Data - Knowledge'!BG$8)/100</f>
        <v>0.017</v>
      </c>
      <c r="BH606" s="380">
        <f t="array" aca="true" ref="BH606">INDEX(KM_PCT,MATCH($A606,'Knowledge - Percentages'!$B:$B,0),'Data - Knowledge'!BH$8)/100</f>
        <v>0.016</v>
      </c>
      <c r="BI606" s="380">
        <f t="array" aca="true" ref="BI606">INDEX(KM_PCT,MATCH($A606,'Knowledge - Percentages'!$B:$B,0),'Data - Knowledge'!BI$8)/100</f>
        <v>0.013000000000000001</v>
      </c>
      <c r="BJ606" s="380">
        <f t="array" aca="true" ref="BJ606">INDEX(KM_PCT,MATCH($A606,'Knowledge - Percentages'!$B:$B,0),'Data - Knowledge'!BJ$8)/100</f>
        <v>0.013999999999999999</v>
      </c>
      <c r="BK606" s="380">
        <f t="array" aca="true" ref="BK606">INDEX(KM_PCT,MATCH($A606,'Knowledge - Percentages'!$B:$B,0),'Data - Knowledge'!BK$8)/100</f>
        <v>0.013999999999999999</v>
      </c>
      <c r="BL606" s="380">
        <f t="array" aca="true" ref="BL606">INDEX(KM_PCT,MATCH($A606,'Knowledge - Percentages'!$B:$B,0),'Data - Knowledge'!BL$8)/100</f>
        <v>0.012</v>
      </c>
      <c r="BM606" s="380">
        <f t="array" aca="true" ref="BM606">INDEX(KM_PCT,MATCH($A606,'Knowledge - Percentages'!$B:$B,0),'Data - Knowledge'!BM$8)/100</f>
        <v>0.01</v>
      </c>
      <c r="BN606" s="380">
        <f t="array" aca="true" ref="BN606">INDEX(KM_PCT,MATCH($A606,'Knowledge - Percentages'!$B:$B,0),'Data - Knowledge'!BN$8)/100</f>
        <v>0.015</v>
      </c>
      <c r="BO606" s="380">
        <f t="array" aca="true" ref="BO606">INDEX(KM_PCT,MATCH($A606,'Knowledge - Percentages'!$B:$B,0),'Data - Knowledge'!BO$8)/100</f>
        <v>0.016</v>
      </c>
      <c r="BP606" s="380">
        <f t="array" aca="true" ref="BP606">INDEX(KM_PCT,MATCH($A606,'Knowledge - Percentages'!$B:$B,0),'Data - Knowledge'!BP$8)/100</f>
        <v>0.013999999999999999</v>
      </c>
      <c r="BQ606" s="380">
        <f t="array" aca="true" ref="BQ606">INDEX(KM_PCT,MATCH($A606,'Knowledge - Percentages'!$B:$B,0),'Data - Knowledge'!BQ$8)/100</f>
        <v>0.013999999999999999</v>
      </c>
    </row>
    <row r="607" spans="1:69">
      <c r="A607" t="s">
        <v>1737</v>
      </c>
      <c r="B607" t="s">
        <v>180</v>
      </c>
      <c r="C607" t="s">
        <v>1713</v>
      </c>
      <c r="D607" t="s">
        <v>1738</v>
      </c>
      <c r="E607" s="373">
        <f>SUMPRODUCT($K$2:$BQ$2,$K607:$BQ607)/$J$2</f>
        <v>0.32357954545454543</v>
      </c>
      <c r="F607" s="379">
        <f>SUMPRODUCT($K$2:$BQ$2,$K607:$BQ607)</f>
        <v>85.425</v>
      </c>
      <c r="G607" s="373">
        <f>SUMPRODUCT($K$3:$BQ$3,$K607:$BQ607)/$J$3</f>
        <v>0.38842412731006165</v>
      </c>
      <c r="H607" s="379">
        <f>SUMPRODUCT($K$3:$BQ$3,$K607:$BQ607)</f>
        <v>3783.2510000000007</v>
      </c>
      <c r="I607" s="373">
        <f>CORREL($K$4:$BQ$4,$K607:$BQ607)</f>
        <v>-0.50201380482218461</v>
      </c>
      <c r="J607" s="379">
        <f>$E607/$G607*100</f>
        <v>83.305727606422948</v>
      </c>
      <c r="K607" s="380">
        <f t="array" aca="true" ref="K607">INDEX(KM_PCT,MATCH($A607,'Knowledge - Percentages'!$B:$B,0),'Data - Knowledge'!K$8)/100</f>
        <v>0.457</v>
      </c>
      <c r="L607" s="380">
        <f t="array" aca="true" ref="L607">INDEX(KM_PCT,MATCH($A607,'Knowledge - Percentages'!$B:$B,0),'Data - Knowledge'!L$8)/100</f>
        <v>0.494</v>
      </c>
      <c r="M607" s="380">
        <f t="array" aca="true" ref="M607">INDEX(KM_PCT,MATCH($A607,'Knowledge - Percentages'!$B:$B,0),'Data - Knowledge'!M$8)/100</f>
        <v>0.45399999999999996</v>
      </c>
      <c r="N607" s="380">
        <f t="array" aca="true" ref="N607">INDEX(KM_PCT,MATCH($A607,'Knowledge - Percentages'!$B:$B,0),'Data - Knowledge'!N$8)/100</f>
        <v>0.45299999999999996</v>
      </c>
      <c r="O607" s="380">
        <f t="array" aca="true" ref="O607">INDEX(KM_PCT,MATCH($A607,'Knowledge - Percentages'!$B:$B,0),'Data - Knowledge'!O$8)/100</f>
        <v>0.452</v>
      </c>
      <c r="P607" s="380">
        <f t="array" aca="true" ref="P607">INDEX(KM_PCT,MATCH($A607,'Knowledge - Percentages'!$B:$B,0),'Data - Knowledge'!P$8)/100</f>
        <v>0.373</v>
      </c>
      <c r="Q607" s="380">
        <f t="array" aca="true" ref="Q607">INDEX(KM_PCT,MATCH($A607,'Knowledge - Percentages'!$B:$B,0),'Data - Knowledge'!Q$8)/100</f>
        <v>0.45</v>
      </c>
      <c r="R607" s="380">
        <f t="array" aca="true" ref="R607">INDEX(KM_PCT,MATCH($A607,'Knowledge - Percentages'!$B:$B,0),'Data - Knowledge'!R$8)/100</f>
        <v>0.413</v>
      </c>
      <c r="S607" s="380">
        <f t="array" aca="true" ref="S607">INDEX(KM_PCT,MATCH($A607,'Knowledge - Percentages'!$B:$B,0),'Data - Knowledge'!S$8)/100</f>
        <v>0.40299999999999997</v>
      </c>
      <c r="T607" s="380">
        <f t="array" aca="true" ref="T607">INDEX(KM_PCT,MATCH($A607,'Knowledge - Percentages'!$B:$B,0),'Data - Knowledge'!T$8)/100</f>
        <v>0.415</v>
      </c>
      <c r="U607" s="380">
        <f t="array" aca="true" ref="U607">INDEX(KM_PCT,MATCH($A607,'Knowledge - Percentages'!$B:$B,0),'Data - Knowledge'!U$8)/100</f>
        <v>0.39</v>
      </c>
      <c r="V607" s="380">
        <f t="array" aca="true" ref="V607">INDEX(KM_PCT,MATCH($A607,'Knowledge - Percentages'!$B:$B,0),'Data - Knowledge'!V$8)/100</f>
        <v>0.431</v>
      </c>
      <c r="W607" s="380">
        <f t="array" aca="true" ref="W607">INDEX(KM_PCT,MATCH($A607,'Knowledge - Percentages'!$B:$B,0),'Data - Knowledge'!W$8)/100</f>
        <v>0.40700000000000003</v>
      </c>
      <c r="X607" s="380">
        <f t="array" aca="true" ref="X607">INDEX(KM_PCT,MATCH($A607,'Knowledge - Percentages'!$B:$B,0),'Data - Knowledge'!X$8)/100</f>
        <v>0.485</v>
      </c>
      <c r="Y607" s="380">
        <f t="array" aca="true" ref="Y607">INDEX(KM_PCT,MATCH($A607,'Knowledge - Percentages'!$B:$B,0),'Data - Knowledge'!Y$8)/100</f>
        <v>0.526</v>
      </c>
      <c r="Z607" s="380">
        <f t="array" aca="true" ref="Z607">INDEX(KM_PCT,MATCH($A607,'Knowledge - Percentages'!$B:$B,0),'Data - Knowledge'!Z$8)/100</f>
        <v>0.524</v>
      </c>
      <c r="AA607" s="380">
        <f t="array" aca="true" ref="AA607">INDEX(KM_PCT,MATCH($A607,'Knowledge - Percentages'!$B:$B,0),'Data - Knowledge'!AA$8)/100</f>
        <v>0.469</v>
      </c>
      <c r="AB607" s="380">
        <f t="array" aca="true" ref="AB607">INDEX(KM_PCT,MATCH($A607,'Knowledge - Percentages'!$B:$B,0),'Data - Knowledge'!AB$8)/100</f>
        <v>0.35700000000000004</v>
      </c>
      <c r="AC607" s="380">
        <f t="array" aca="true" ref="AC607">INDEX(KM_PCT,MATCH($A607,'Knowledge - Percentages'!$B:$B,0),'Data - Knowledge'!AC$8)/100</f>
        <v>0.41</v>
      </c>
      <c r="AD607" s="380">
        <f t="array" aca="true" ref="AD607">INDEX(KM_PCT,MATCH($A607,'Knowledge - Percentages'!$B:$B,0),'Data - Knowledge'!AD$8)/100</f>
        <v>0.418</v>
      </c>
      <c r="AE607" s="380">
        <f t="array" aca="true" ref="AE607">INDEX(KM_PCT,MATCH($A607,'Knowledge - Percentages'!$B:$B,0),'Data - Knowledge'!AE$8)/100</f>
        <v>0.447</v>
      </c>
      <c r="AF607" s="380">
        <f t="array" aca="true" ref="AF607">INDEX(KM_PCT,MATCH($A607,'Knowledge - Percentages'!$B:$B,0),'Data - Knowledge'!AF$8)/100</f>
        <v>0.377</v>
      </c>
      <c r="AG607" s="380">
        <f t="array" aca="true" ref="AG607">INDEX(KM_PCT,MATCH($A607,'Knowledge - Percentages'!$B:$B,0),'Data - Knowledge'!AG$8)/100</f>
        <v>0.373</v>
      </c>
      <c r="AH607" s="380">
        <f t="array" aca="true" ref="AH607">INDEX(KM_PCT,MATCH($A607,'Knowledge - Percentages'!$B:$B,0),'Data - Knowledge'!AH$8)/100</f>
        <v>0.389</v>
      </c>
      <c r="AI607" s="380">
        <f t="array" aca="true" ref="AI607">INDEX(KM_PCT,MATCH($A607,'Knowledge - Percentages'!$B:$B,0),'Data - Knowledge'!AI$8)/100</f>
        <v>0.385</v>
      </c>
      <c r="AJ607" s="380">
        <f t="array" aca="true" ref="AJ607">INDEX(KM_PCT,MATCH($A607,'Knowledge - Percentages'!$B:$B,0),'Data - Knowledge'!AJ$8)/100</f>
        <v>0.37799999999999995</v>
      </c>
      <c r="AK607" s="380">
        <f t="array" aca="true" ref="AK607">INDEX(KM_PCT,MATCH($A607,'Knowledge - Percentages'!$B:$B,0),'Data - Knowledge'!AK$8)/100</f>
        <v>0.34700000000000003</v>
      </c>
      <c r="AL607" s="380">
        <f t="array" aca="true" ref="AL607">INDEX(KM_PCT,MATCH($A607,'Knowledge - Percentages'!$B:$B,0),'Data - Knowledge'!AL$8)/100</f>
        <v>0.359</v>
      </c>
      <c r="AM607" s="380">
        <f t="array" aca="true" ref="AM607">INDEX(KM_PCT,MATCH($A607,'Knowledge - Percentages'!$B:$B,0),'Data - Knowledge'!AM$8)/100</f>
        <v>0.349</v>
      </c>
      <c r="AN607" s="380">
        <f t="array" aca="true" ref="AN607">INDEX(KM_PCT,MATCH($A607,'Knowledge - Percentages'!$B:$B,0),'Data - Knowledge'!AN$8)/100</f>
        <v>0.39299999999999996</v>
      </c>
      <c r="AO607" s="380">
        <f t="array" aca="true" ref="AO607">INDEX(KM_PCT,MATCH($A607,'Knowledge - Percentages'!$B:$B,0),'Data - Knowledge'!AO$8)/100</f>
        <v>0.391</v>
      </c>
      <c r="AP607" s="380">
        <f t="array" aca="true" ref="AP607">INDEX(KM_PCT,MATCH($A607,'Knowledge - Percentages'!$B:$B,0),'Data - Knowledge'!AP$8)/100</f>
        <v>0.392</v>
      </c>
      <c r="AQ607" s="380">
        <f t="array" aca="true" ref="AQ607">INDEX(KM_PCT,MATCH($A607,'Knowledge - Percentages'!$B:$B,0),'Data - Knowledge'!AQ$8)/100</f>
        <v>0.341</v>
      </c>
      <c r="AR607" s="380">
        <f t="array" aca="true" ref="AR607">INDEX(KM_PCT,MATCH($A607,'Knowledge - Percentages'!$B:$B,0),'Data - Knowledge'!AR$8)/100</f>
        <v>0.37</v>
      </c>
      <c r="AS607" s="380">
        <f t="array" aca="true" ref="AS607">INDEX(KM_PCT,MATCH($A607,'Knowledge - Percentages'!$B:$B,0),'Data - Knowledge'!AS$8)/100</f>
        <v>0.384</v>
      </c>
      <c r="AT607" s="380">
        <f t="array" aca="true" ref="AT607">INDEX(KM_PCT,MATCH($A607,'Knowledge - Percentages'!$B:$B,0),'Data - Knowledge'!AT$8)/100</f>
        <v>0.39299999999999996</v>
      </c>
      <c r="AU607" s="380">
        <f t="array" aca="true" ref="AU607">INDEX(KM_PCT,MATCH($A607,'Knowledge - Percentages'!$B:$B,0),'Data - Knowledge'!AU$8)/100</f>
        <v>0.349</v>
      </c>
      <c r="AV607" s="380">
        <f t="array" aca="true" ref="AV607">INDEX(KM_PCT,MATCH($A607,'Knowledge - Percentages'!$B:$B,0),'Data - Knowledge'!AV$8)/100</f>
        <v>0.336</v>
      </c>
      <c r="AW607" s="380">
        <f t="array" aca="true" ref="AW607">INDEX(KM_PCT,MATCH($A607,'Knowledge - Percentages'!$B:$B,0),'Data - Knowledge'!AW$8)/100</f>
        <v>0.324</v>
      </c>
      <c r="AX607" s="380">
        <f t="array" aca="true" ref="AX607">INDEX(KM_PCT,MATCH($A607,'Knowledge - Percentages'!$B:$B,0),'Data - Knowledge'!AX$8)/100</f>
        <v>0.38</v>
      </c>
      <c r="AY607" s="380">
        <f t="array" aca="true" ref="AY607">INDEX(KM_PCT,MATCH($A607,'Knowledge - Percentages'!$B:$B,0),'Data - Knowledge'!AY$8)/100</f>
        <v>0.324</v>
      </c>
      <c r="AZ607" s="380">
        <f t="array" aca="true" ref="AZ607">INDEX(KM_PCT,MATCH($A607,'Knowledge - Percentages'!$B:$B,0),'Data - Knowledge'!AZ$8)/100</f>
        <v>0.314</v>
      </c>
      <c r="BA607" s="380">
        <f t="array" aca="true" ref="BA607">INDEX(KM_PCT,MATCH($A607,'Knowledge - Percentages'!$B:$B,0),'Data - Knowledge'!BA$8)/100</f>
        <v>0.301</v>
      </c>
      <c r="BB607" s="380">
        <f t="array" aca="true" ref="BB607">INDEX(KM_PCT,MATCH($A607,'Knowledge - Percentages'!$B:$B,0),'Data - Knowledge'!BB$8)/100</f>
        <v>0.307</v>
      </c>
      <c r="BC607" s="380">
        <f t="array" aca="true" ref="BC607">INDEX(KM_PCT,MATCH($A607,'Knowledge - Percentages'!$B:$B,0),'Data - Knowledge'!BC$8)/100</f>
        <v>0.354</v>
      </c>
      <c r="BD607" s="380">
        <f t="array" aca="true" ref="BD607">INDEX(KM_PCT,MATCH($A607,'Knowledge - Percentages'!$B:$B,0),'Data - Knowledge'!BD$8)/100</f>
        <v>0.374</v>
      </c>
      <c r="BE607" s="380">
        <f t="array" aca="true" ref="BE607">INDEX(KM_PCT,MATCH($A607,'Knowledge - Percentages'!$B:$B,0),'Data - Knowledge'!BE$8)/100</f>
        <v>0.304</v>
      </c>
      <c r="BF607" s="380">
        <f t="array" aca="true" ref="BF607">INDEX(KM_PCT,MATCH($A607,'Knowledge - Percentages'!$B:$B,0),'Data - Knowledge'!BF$8)/100</f>
        <v>0.326</v>
      </c>
      <c r="BG607" s="380">
        <f t="array" aca="true" ref="BG607">INDEX(KM_PCT,MATCH($A607,'Knowledge - Percentages'!$B:$B,0),'Data - Knowledge'!BG$8)/100</f>
        <v>0.327</v>
      </c>
      <c r="BH607" s="380">
        <f t="array" aca="true" ref="BH607">INDEX(KM_PCT,MATCH($A607,'Knowledge - Percentages'!$B:$B,0),'Data - Knowledge'!BH$8)/100</f>
        <v>0.327</v>
      </c>
      <c r="BI607" s="380">
        <f t="array" aca="true" ref="BI607">INDEX(KM_PCT,MATCH($A607,'Knowledge - Percentages'!$B:$B,0),'Data - Knowledge'!BI$8)/100</f>
        <v>0.303</v>
      </c>
      <c r="BJ607" s="380">
        <f t="array" aca="true" ref="BJ607">INDEX(KM_PCT,MATCH($A607,'Knowledge - Percentages'!$B:$B,0),'Data - Knowledge'!BJ$8)/100</f>
        <v>0.28800000000000003</v>
      </c>
      <c r="BK607" s="380">
        <f t="array" aca="true" ref="BK607">INDEX(KM_PCT,MATCH($A607,'Knowledge - Percentages'!$B:$B,0),'Data - Knowledge'!BK$8)/100</f>
        <v>0.36200000000000004</v>
      </c>
      <c r="BL607" s="380">
        <f t="array" aca="true" ref="BL607">INDEX(KM_PCT,MATCH($A607,'Knowledge - Percentages'!$B:$B,0),'Data - Knowledge'!BL$8)/100</f>
        <v>0.41200000000000003</v>
      </c>
      <c r="BM607" s="380">
        <f t="array" aca="true" ref="BM607">INDEX(KM_PCT,MATCH($A607,'Knowledge - Percentages'!$B:$B,0),'Data - Knowledge'!BM$8)/100</f>
        <v>0.369</v>
      </c>
      <c r="BN607" s="380">
        <f t="array" aca="true" ref="BN607">INDEX(KM_PCT,MATCH($A607,'Knowledge - Percentages'!$B:$B,0),'Data - Knowledge'!BN$8)/100</f>
        <v>0.282</v>
      </c>
      <c r="BO607" s="380">
        <f t="array" aca="true" ref="BO607">INDEX(KM_PCT,MATCH($A607,'Knowledge - Percentages'!$B:$B,0),'Data - Knowledge'!BO$8)/100</f>
        <v>0.305</v>
      </c>
      <c r="BP607" s="380">
        <f t="array" aca="true" ref="BP607">INDEX(KM_PCT,MATCH($A607,'Knowledge - Percentages'!$B:$B,0),'Data - Knowledge'!BP$8)/100</f>
        <v>0.305</v>
      </c>
      <c r="BQ607" s="380">
        <f t="array" aca="true" ref="BQ607">INDEX(KM_PCT,MATCH($A607,'Knowledge - Percentages'!$B:$B,0),'Data - Knowledge'!BQ$8)/100</f>
        <v>0.327</v>
      </c>
    </row>
    <row r="608" spans="1:69">
      <c r="A608" t="s">
        <v>1739</v>
      </c>
      <c r="B608" t="s">
        <v>180</v>
      </c>
      <c r="C608" t="s">
        <v>1713</v>
      </c>
      <c r="D608" t="s">
        <v>1740</v>
      </c>
      <c r="E608" s="373">
        <f>SUMPRODUCT($K$2:$BQ$2,$K608:$BQ608)/$J$2</f>
        <v>0.15279166666666669</v>
      </c>
      <c r="F608" s="379">
        <f>SUMPRODUCT($K$2:$BQ$2,$K608:$BQ608)</f>
        <v>40.337</v>
      </c>
      <c r="G608" s="373">
        <f>SUMPRODUCT($K$3:$BQ$3,$K608:$BQ608)/$J$3</f>
        <v>0.21155616016427098</v>
      </c>
      <c r="H608" s="379">
        <f>SUMPRODUCT($K$3:$BQ$3,$K608:$BQ608)</f>
        <v>2060.5569999999993</v>
      </c>
      <c r="I608" s="373">
        <f>CORREL($K$4:$BQ$4,$K608:$BQ608)</f>
        <v>-0.39990385433862408</v>
      </c>
      <c r="J608" s="379">
        <f>$E608/$G608*100</f>
        <v>72.222745273891192</v>
      </c>
      <c r="K608" s="380">
        <f t="array" aca="true" ref="K608">INDEX(KM_PCT,MATCH($A608,'Knowledge - Percentages'!$B:$B,0),'Data - Knowledge'!K$8)/100</f>
        <v>0.254</v>
      </c>
      <c r="L608" s="380">
        <f t="array" aca="true" ref="L608">INDEX(KM_PCT,MATCH($A608,'Knowledge - Percentages'!$B:$B,0),'Data - Knowledge'!L$8)/100</f>
        <v>0.217</v>
      </c>
      <c r="M608" s="380">
        <f t="array" aca="true" ref="M608">INDEX(KM_PCT,MATCH($A608,'Knowledge - Percentages'!$B:$B,0),'Data - Knowledge'!M$8)/100</f>
        <v>0.26899999999999996</v>
      </c>
      <c r="N608" s="380">
        <f t="array" aca="true" ref="N608">INDEX(KM_PCT,MATCH($A608,'Knowledge - Percentages'!$B:$B,0),'Data - Knowledge'!N$8)/100</f>
        <v>0.247</v>
      </c>
      <c r="O608" s="380">
        <f t="array" aca="true" ref="O608">INDEX(KM_PCT,MATCH($A608,'Knowledge - Percentages'!$B:$B,0),'Data - Knowledge'!O$8)/100</f>
        <v>0.275</v>
      </c>
      <c r="P608" s="380">
        <f t="array" aca="true" ref="P608">INDEX(KM_PCT,MATCH($A608,'Knowledge - Percentages'!$B:$B,0),'Data - Knowledge'!P$8)/100</f>
        <v>0.21</v>
      </c>
      <c r="Q608" s="380">
        <f t="array" aca="true" ref="Q608">INDEX(KM_PCT,MATCH($A608,'Knowledge - Percentages'!$B:$B,0),'Data - Knowledge'!Q$8)/100</f>
        <v>0.231</v>
      </c>
      <c r="R608" s="380">
        <f t="array" aca="true" ref="R608">INDEX(KM_PCT,MATCH($A608,'Knowledge - Percentages'!$B:$B,0),'Data - Knowledge'!R$8)/100</f>
        <v>0.214</v>
      </c>
      <c r="S608" s="380">
        <f t="array" aca="true" ref="S608">INDEX(KM_PCT,MATCH($A608,'Knowledge - Percentages'!$B:$B,0),'Data - Knowledge'!S$8)/100</f>
        <v>0.245</v>
      </c>
      <c r="T608" s="380">
        <f t="array" aca="true" ref="T608">INDEX(KM_PCT,MATCH($A608,'Knowledge - Percentages'!$B:$B,0),'Data - Knowledge'!T$8)/100</f>
        <v>0.24100000000000002</v>
      </c>
      <c r="U608" s="380">
        <f t="array" aca="true" ref="U608">INDEX(KM_PCT,MATCH($A608,'Knowledge - Percentages'!$B:$B,0),'Data - Knowledge'!U$8)/100</f>
        <v>0.20800000000000002</v>
      </c>
      <c r="V608" s="380">
        <f t="array" aca="true" ref="V608">INDEX(KM_PCT,MATCH($A608,'Knowledge - Percentages'!$B:$B,0),'Data - Knowledge'!V$8)/100</f>
        <v>0.218</v>
      </c>
      <c r="W608" s="380">
        <f t="array" aca="true" ref="W608">INDEX(KM_PCT,MATCH($A608,'Knowledge - Percentages'!$B:$B,0),'Data - Knowledge'!W$8)/100</f>
        <v>0.23</v>
      </c>
      <c r="X608" s="380">
        <f t="array" aca="true" ref="X608">INDEX(KM_PCT,MATCH($A608,'Knowledge - Percentages'!$B:$B,0),'Data - Knowledge'!X$8)/100</f>
        <v>0.217</v>
      </c>
      <c r="Y608" s="380">
        <f t="array" aca="true" ref="Y608">INDEX(KM_PCT,MATCH($A608,'Knowledge - Percentages'!$B:$B,0),'Data - Knowledge'!Y$8)/100</f>
        <v>0.17600000000000002</v>
      </c>
      <c r="Z608" s="380">
        <f t="array" aca="true" ref="Z608">INDEX(KM_PCT,MATCH($A608,'Knowledge - Percentages'!$B:$B,0),'Data - Knowledge'!Z$8)/100</f>
        <v>0.19399999999999998</v>
      </c>
      <c r="AA608" s="380">
        <f t="array" aca="true" ref="AA608">INDEX(KM_PCT,MATCH($A608,'Knowledge - Percentages'!$B:$B,0),'Data - Knowledge'!AA$8)/100</f>
        <v>0.166</v>
      </c>
      <c r="AB608" s="380">
        <f t="array" aca="true" ref="AB608">INDEX(KM_PCT,MATCH($A608,'Knowledge - Percentages'!$B:$B,0),'Data - Knowledge'!AB$8)/100</f>
        <v>0.2</v>
      </c>
      <c r="AC608" s="380">
        <f t="array" aca="true" ref="AC608">INDEX(KM_PCT,MATCH($A608,'Knowledge - Percentages'!$B:$B,0),'Data - Knowledge'!AC$8)/100</f>
        <v>0.193</v>
      </c>
      <c r="AD608" s="380">
        <f t="array" aca="true" ref="AD608">INDEX(KM_PCT,MATCH($A608,'Knowledge - Percentages'!$B:$B,0),'Data - Knowledge'!AD$8)/100</f>
        <v>0.147</v>
      </c>
      <c r="AE608" s="380">
        <f t="array" aca="true" ref="AE608">INDEX(KM_PCT,MATCH($A608,'Knowledge - Percentages'!$B:$B,0),'Data - Knowledge'!AE$8)/100</f>
        <v>0.301</v>
      </c>
      <c r="AF608" s="380">
        <f t="array" aca="true" ref="AF608">INDEX(KM_PCT,MATCH($A608,'Knowledge - Percentages'!$B:$B,0),'Data - Knowledge'!AF$8)/100</f>
        <v>0.23199999999999998</v>
      </c>
      <c r="AG608" s="380">
        <f t="array" aca="true" ref="AG608">INDEX(KM_PCT,MATCH($A608,'Knowledge - Percentages'!$B:$B,0),'Data - Knowledge'!AG$8)/100</f>
        <v>0.201</v>
      </c>
      <c r="AH608" s="380">
        <f t="array" aca="true" ref="AH608">INDEX(KM_PCT,MATCH($A608,'Knowledge - Percentages'!$B:$B,0),'Data - Knowledge'!AH$8)/100</f>
        <v>0.193</v>
      </c>
      <c r="AI608" s="380">
        <f t="array" aca="true" ref="AI608">INDEX(KM_PCT,MATCH($A608,'Knowledge - Percentages'!$B:$B,0),'Data - Knowledge'!AI$8)/100</f>
        <v>0.128</v>
      </c>
      <c r="AJ608" s="380">
        <f t="array" aca="true" ref="AJ608">INDEX(KM_PCT,MATCH($A608,'Knowledge - Percentages'!$B:$B,0),'Data - Knowledge'!AJ$8)/100</f>
        <v>0.214</v>
      </c>
      <c r="AK608" s="380">
        <f t="array" aca="true" ref="AK608">INDEX(KM_PCT,MATCH($A608,'Knowledge - Percentages'!$B:$B,0),'Data - Knowledge'!AK$8)/100</f>
        <v>0.17</v>
      </c>
      <c r="AL608" s="380">
        <f t="array" aca="true" ref="AL608">INDEX(KM_PCT,MATCH($A608,'Knowledge - Percentages'!$B:$B,0),'Data - Knowledge'!AL$8)/100</f>
        <v>0.163</v>
      </c>
      <c r="AM608" s="380">
        <f t="array" aca="true" ref="AM608">INDEX(KM_PCT,MATCH($A608,'Knowledge - Percentages'!$B:$B,0),'Data - Knowledge'!AM$8)/100</f>
        <v>0.183</v>
      </c>
      <c r="AN608" s="380">
        <f t="array" aca="true" ref="AN608">INDEX(KM_PCT,MATCH($A608,'Knowledge - Percentages'!$B:$B,0),'Data - Knowledge'!AN$8)/100</f>
        <v>0.188</v>
      </c>
      <c r="AO608" s="380">
        <f t="array" aca="true" ref="AO608">INDEX(KM_PCT,MATCH($A608,'Knowledge - Percentages'!$B:$B,0),'Data - Knowledge'!AO$8)/100</f>
        <v>0.22699999999999998</v>
      </c>
      <c r="AP608" s="380">
        <f t="array" aca="true" ref="AP608">INDEX(KM_PCT,MATCH($A608,'Knowledge - Percentages'!$B:$B,0),'Data - Knowledge'!AP$8)/100</f>
        <v>0.188</v>
      </c>
      <c r="AQ608" s="380">
        <f t="array" aca="true" ref="AQ608">INDEX(KM_PCT,MATCH($A608,'Knowledge - Percentages'!$B:$B,0),'Data - Knowledge'!AQ$8)/100</f>
        <v>0.172</v>
      </c>
      <c r="AR608" s="380">
        <f t="array" aca="true" ref="AR608">INDEX(KM_PCT,MATCH($A608,'Knowledge - Percentages'!$B:$B,0),'Data - Knowledge'!AR$8)/100</f>
        <v>0.188</v>
      </c>
      <c r="AS608" s="380">
        <f t="array" aca="true" ref="AS608">INDEX(KM_PCT,MATCH($A608,'Knowledge - Percentages'!$B:$B,0),'Data - Knowledge'!AS$8)/100</f>
        <v>0.225</v>
      </c>
      <c r="AT608" s="380">
        <f t="array" aca="true" ref="AT608">INDEX(KM_PCT,MATCH($A608,'Knowledge - Percentages'!$B:$B,0),'Data - Knowledge'!AT$8)/100</f>
        <v>0.153</v>
      </c>
      <c r="AU608" s="380">
        <f t="array" aca="true" ref="AU608">INDEX(KM_PCT,MATCH($A608,'Knowledge - Percentages'!$B:$B,0),'Data - Knowledge'!AU$8)/100</f>
        <v>0.184</v>
      </c>
      <c r="AV608" s="380">
        <f t="array" aca="true" ref="AV608">INDEX(KM_PCT,MATCH($A608,'Knowledge - Percentages'!$B:$B,0),'Data - Knowledge'!AV$8)/100</f>
        <v>0.175</v>
      </c>
      <c r="AW608" s="380">
        <f t="array" aca="true" ref="AW608">INDEX(KM_PCT,MATCH($A608,'Knowledge - Percentages'!$B:$B,0),'Data - Knowledge'!AW$8)/100</f>
        <v>0.174</v>
      </c>
      <c r="AX608" s="380">
        <f t="array" aca="true" ref="AX608">INDEX(KM_PCT,MATCH($A608,'Knowledge - Percentages'!$B:$B,0),'Data - Knowledge'!AX$8)/100</f>
        <v>0.122</v>
      </c>
      <c r="AY608" s="380">
        <f t="array" aca="true" ref="AY608">INDEX(KM_PCT,MATCH($A608,'Knowledge - Percentages'!$B:$B,0),'Data - Knowledge'!AY$8)/100</f>
        <v>0.163</v>
      </c>
      <c r="AZ608" s="380">
        <f t="array" aca="true" ref="AZ608">INDEX(KM_PCT,MATCH($A608,'Knowledge - Percentages'!$B:$B,0),'Data - Knowledge'!AZ$8)/100</f>
        <v>0.149</v>
      </c>
      <c r="BA608" s="380">
        <f t="array" aca="true" ref="BA608">INDEX(KM_PCT,MATCH($A608,'Knowledge - Percentages'!$B:$B,0),'Data - Knowledge'!BA$8)/100</f>
        <v>0.14</v>
      </c>
      <c r="BB608" s="380">
        <f t="array" aca="true" ref="BB608">INDEX(KM_PCT,MATCH($A608,'Knowledge - Percentages'!$B:$B,0),'Data - Knowledge'!BB$8)/100</f>
        <v>0.149</v>
      </c>
      <c r="BC608" s="380">
        <f t="array" aca="true" ref="BC608">INDEX(KM_PCT,MATCH($A608,'Knowledge - Percentages'!$B:$B,0),'Data - Knowledge'!BC$8)/100</f>
        <v>0.16399999999999998</v>
      </c>
      <c r="BD608" s="380">
        <f t="array" aca="true" ref="BD608">INDEX(KM_PCT,MATCH($A608,'Knowledge - Percentages'!$B:$B,0),'Data - Knowledge'!BD$8)/100</f>
        <v>0.188</v>
      </c>
      <c r="BE608" s="380">
        <f t="array" aca="true" ref="BE608">INDEX(KM_PCT,MATCH($A608,'Knowledge - Percentages'!$B:$B,0),'Data - Knowledge'!BE$8)/100</f>
        <v>0.14300000000000002</v>
      </c>
      <c r="BF608" s="380">
        <f t="array" aca="true" ref="BF608">INDEX(KM_PCT,MATCH($A608,'Knowledge - Percentages'!$B:$B,0),'Data - Knowledge'!BF$8)/100</f>
        <v>0.151</v>
      </c>
      <c r="BG608" s="380">
        <f t="array" aca="true" ref="BG608">INDEX(KM_PCT,MATCH($A608,'Knowledge - Percentages'!$B:$B,0),'Data - Knowledge'!BG$8)/100</f>
        <v>0.16</v>
      </c>
      <c r="BH608" s="380">
        <f t="array" aca="true" ref="BH608">INDEX(KM_PCT,MATCH($A608,'Knowledge - Percentages'!$B:$B,0),'Data - Knowledge'!BH$8)/100</f>
        <v>0.157</v>
      </c>
      <c r="BI608" s="380">
        <f t="array" aca="true" ref="BI608">INDEX(KM_PCT,MATCH($A608,'Knowledge - Percentages'!$B:$B,0),'Data - Knowledge'!BI$8)/100</f>
        <v>0.14400000000000002</v>
      </c>
      <c r="BJ608" s="380">
        <f t="array" aca="true" ref="BJ608">INDEX(KM_PCT,MATCH($A608,'Knowledge - Percentages'!$B:$B,0),'Data - Knowledge'!BJ$8)/100</f>
        <v>0.129</v>
      </c>
      <c r="BK608" s="380">
        <f t="array" aca="true" ref="BK608">INDEX(KM_PCT,MATCH($A608,'Knowledge - Percentages'!$B:$B,0),'Data - Knowledge'!BK$8)/100</f>
        <v>0.138</v>
      </c>
      <c r="BL608" s="380">
        <f t="array" aca="true" ref="BL608">INDEX(KM_PCT,MATCH($A608,'Knowledge - Percentages'!$B:$B,0),'Data - Knowledge'!BL$8)/100</f>
        <v>0.153</v>
      </c>
      <c r="BM608" s="380">
        <f t="array" aca="true" ref="BM608">INDEX(KM_PCT,MATCH($A608,'Knowledge - Percentages'!$B:$B,0),'Data - Knowledge'!BM$8)/100</f>
        <v>0.16</v>
      </c>
      <c r="BN608" s="380">
        <f t="array" aca="true" ref="BN608">INDEX(KM_PCT,MATCH($A608,'Knowledge - Percentages'!$B:$B,0),'Data - Knowledge'!BN$8)/100</f>
        <v>0.121</v>
      </c>
      <c r="BO608" s="380">
        <f t="array" aca="true" ref="BO608">INDEX(KM_PCT,MATCH($A608,'Knowledge - Percentages'!$B:$B,0),'Data - Knowledge'!BO$8)/100</f>
        <v>0.132</v>
      </c>
      <c r="BP608" s="380">
        <f t="array" aca="true" ref="BP608">INDEX(KM_PCT,MATCH($A608,'Knowledge - Percentages'!$B:$B,0),'Data - Knowledge'!BP$8)/100</f>
        <v>0.128</v>
      </c>
      <c r="BQ608" s="380">
        <f t="array" aca="true" ref="BQ608">INDEX(KM_PCT,MATCH($A608,'Knowledge - Percentages'!$B:$B,0),'Data - Knowledge'!BQ$8)/100</f>
        <v>0.135</v>
      </c>
    </row>
    <row r="609" spans="1:69">
      <c r="A609" t="s">
        <v>1741</v>
      </c>
      <c r="B609" t="s">
        <v>180</v>
      </c>
      <c r="C609" t="s">
        <v>1713</v>
      </c>
      <c r="D609" t="s">
        <v>1742</v>
      </c>
      <c r="E609" s="373">
        <f>SUMPRODUCT($K$2:$BQ$2,$K609:$BQ609)/$J$2</f>
        <v>0.038136363636363635</v>
      </c>
      <c r="F609" s="379">
        <f>SUMPRODUCT($K$2:$BQ$2,$K609:$BQ609)</f>
        <v>10.068</v>
      </c>
      <c r="G609" s="373">
        <f>SUMPRODUCT($K$3:$BQ$3,$K609:$BQ609)/$J$3</f>
        <v>0.050261704312115</v>
      </c>
      <c r="H609" s="379">
        <f>SUMPRODUCT($K$3:$BQ$3,$K609:$BQ609)</f>
        <v>489.54900000000009</v>
      </c>
      <c r="I609" s="373">
        <f>CORREL($K$4:$BQ$4,$K609:$BQ609)</f>
        <v>-0.43027210059601972</v>
      </c>
      <c r="J609" s="379">
        <f>$E609/$G609*100</f>
        <v>75.875587901963186</v>
      </c>
      <c r="K609" s="380">
        <f t="array" aca="true" ref="K609">INDEX(KM_PCT,MATCH($A609,'Knowledge - Percentages'!$B:$B,0),'Data - Knowledge'!K$8)/100</f>
        <v>0.10800000000000001</v>
      </c>
      <c r="L609" s="380">
        <f t="array" aca="true" ref="L609">INDEX(KM_PCT,MATCH($A609,'Knowledge - Percentages'!$B:$B,0),'Data - Knowledge'!L$8)/100</f>
        <v>0.124</v>
      </c>
      <c r="M609" s="380">
        <f t="array" aca="true" ref="M609">INDEX(KM_PCT,MATCH($A609,'Knowledge - Percentages'!$B:$B,0),'Data - Knowledge'!M$8)/100</f>
        <v>0.086</v>
      </c>
      <c r="N609" s="380">
        <f t="array" aca="true" ref="N609">INDEX(KM_PCT,MATCH($A609,'Knowledge - Percentages'!$B:$B,0),'Data - Knowledge'!N$8)/100</f>
        <v>0.062</v>
      </c>
      <c r="O609" s="380">
        <f t="array" aca="true" ref="O609">INDEX(KM_PCT,MATCH($A609,'Knowledge - Percentages'!$B:$B,0),'Data - Knowledge'!O$8)/100</f>
        <v>0.057</v>
      </c>
      <c r="P609" s="380">
        <f t="array" aca="true" ref="P609">INDEX(KM_PCT,MATCH($A609,'Knowledge - Percentages'!$B:$B,0),'Data - Knowledge'!P$8)/100</f>
        <v>0.040999999999999995</v>
      </c>
      <c r="Q609" s="380">
        <f t="array" aca="true" ref="Q609">INDEX(KM_PCT,MATCH($A609,'Knowledge - Percentages'!$B:$B,0),'Data - Knowledge'!Q$8)/100</f>
        <v>0.096999999999999989</v>
      </c>
      <c r="R609" s="380">
        <f t="array" aca="true" ref="R609">INDEX(KM_PCT,MATCH($A609,'Knowledge - Percentages'!$B:$B,0),'Data - Knowledge'!R$8)/100</f>
        <v>0.083</v>
      </c>
      <c r="S609" s="380">
        <f t="array" aca="true" ref="S609">INDEX(KM_PCT,MATCH($A609,'Knowledge - Percentages'!$B:$B,0),'Data - Knowledge'!S$8)/100</f>
        <v>0.057</v>
      </c>
      <c r="T609" s="380">
        <f t="array" aca="true" ref="T609">INDEX(KM_PCT,MATCH($A609,'Knowledge - Percentages'!$B:$B,0),'Data - Knowledge'!T$8)/100</f>
        <v>0.051</v>
      </c>
      <c r="U609" s="380">
        <f t="array" aca="true" ref="U609">INDEX(KM_PCT,MATCH($A609,'Knowledge - Percentages'!$B:$B,0),'Data - Knowledge'!U$8)/100</f>
        <v>0.054000000000000006</v>
      </c>
      <c r="V609" s="380">
        <f t="array" aca="true" ref="V609">INDEX(KM_PCT,MATCH($A609,'Knowledge - Percentages'!$B:$B,0),'Data - Knowledge'!V$8)/100</f>
        <v>0.045</v>
      </c>
      <c r="W609" s="380">
        <f t="array" aca="true" ref="W609">INDEX(KM_PCT,MATCH($A609,'Knowledge - Percentages'!$B:$B,0),'Data - Knowledge'!W$8)/100</f>
        <v>0.064</v>
      </c>
      <c r="X609" s="380">
        <f t="array" aca="true" ref="X609">INDEX(KM_PCT,MATCH($A609,'Knowledge - Percentages'!$B:$B,0),'Data - Knowledge'!X$8)/100</f>
        <v>0.114</v>
      </c>
      <c r="Y609" s="380">
        <f t="array" aca="true" ref="Y609">INDEX(KM_PCT,MATCH($A609,'Knowledge - Percentages'!$B:$B,0),'Data - Knowledge'!Y$8)/100</f>
        <v>0.129</v>
      </c>
      <c r="Z609" s="380">
        <f t="array" aca="true" ref="Z609">INDEX(KM_PCT,MATCH($A609,'Knowledge - Percentages'!$B:$B,0),'Data - Knowledge'!Z$8)/100</f>
        <v>0.132</v>
      </c>
      <c r="AA609" s="380">
        <f t="array" aca="true" ref="AA609">INDEX(KM_PCT,MATCH($A609,'Knowledge - Percentages'!$B:$B,0),'Data - Knowledge'!AA$8)/100</f>
        <v>0.113</v>
      </c>
      <c r="AB609" s="380">
        <f t="array" aca="true" ref="AB609">INDEX(KM_PCT,MATCH($A609,'Knowledge - Percentages'!$B:$B,0),'Data - Knowledge'!AB$8)/100</f>
        <v>0.042</v>
      </c>
      <c r="AC609" s="380">
        <f t="array" aca="true" ref="AC609">INDEX(KM_PCT,MATCH($A609,'Knowledge - Percentages'!$B:$B,0),'Data - Knowledge'!AC$8)/100</f>
        <v>0.08199999999999999</v>
      </c>
      <c r="AD609" s="380">
        <f t="array" aca="true" ref="AD609">INDEX(KM_PCT,MATCH($A609,'Knowledge - Percentages'!$B:$B,0),'Data - Knowledge'!AD$8)/100</f>
        <v>0.134</v>
      </c>
      <c r="AE609" s="380">
        <f t="array" aca="true" ref="AE609">INDEX(KM_PCT,MATCH($A609,'Knowledge - Percentages'!$B:$B,0),'Data - Knowledge'!AE$8)/100</f>
        <v>0.052000000000000005</v>
      </c>
      <c r="AF609" s="380">
        <f t="array" aca="true" ref="AF609">INDEX(KM_PCT,MATCH($A609,'Knowledge - Percentages'!$B:$B,0),'Data - Knowledge'!AF$8)/100</f>
        <v>0.047</v>
      </c>
      <c r="AG609" s="380">
        <f t="array" aca="true" ref="AG609">INDEX(KM_PCT,MATCH($A609,'Knowledge - Percentages'!$B:$B,0),'Data - Knowledge'!AG$8)/100</f>
        <v>0.039</v>
      </c>
      <c r="AH609" s="380">
        <f t="array" aca="true" ref="AH609">INDEX(KM_PCT,MATCH($A609,'Knowledge - Percentages'!$B:$B,0),'Data - Knowledge'!AH$8)/100</f>
        <v>0.043</v>
      </c>
      <c r="AI609" s="380">
        <f t="array" aca="true" ref="AI609">INDEX(KM_PCT,MATCH($A609,'Knowledge - Percentages'!$B:$B,0),'Data - Knowledge'!AI$8)/100</f>
        <v>0.128</v>
      </c>
      <c r="AJ609" s="380">
        <f t="array" aca="true" ref="AJ609">INDEX(KM_PCT,MATCH($A609,'Knowledge - Percentages'!$B:$B,0),'Data - Knowledge'!AJ$8)/100</f>
        <v>0.044000000000000004</v>
      </c>
      <c r="AK609" s="380">
        <f t="array" aca="true" ref="AK609">INDEX(KM_PCT,MATCH($A609,'Knowledge - Percentages'!$B:$B,0),'Data - Knowledge'!AK$8)/100</f>
        <v>0.038</v>
      </c>
      <c r="AL609" s="380">
        <f t="array" aca="true" ref="AL609">INDEX(KM_PCT,MATCH($A609,'Knowledge - Percentages'!$B:$B,0),'Data - Knowledge'!AL$8)/100</f>
        <v>0.08</v>
      </c>
      <c r="AM609" s="380">
        <f t="array" aca="true" ref="AM609">INDEX(KM_PCT,MATCH($A609,'Knowledge - Percentages'!$B:$B,0),'Data - Knowledge'!AM$8)/100</f>
        <v>0.045</v>
      </c>
      <c r="AN609" s="380">
        <f t="array" aca="true" ref="AN609">INDEX(KM_PCT,MATCH($A609,'Knowledge - Percentages'!$B:$B,0),'Data - Knowledge'!AN$8)/100</f>
        <v>0.039</v>
      </c>
      <c r="AO609" s="380">
        <f t="array" aca="true" ref="AO609">INDEX(KM_PCT,MATCH($A609,'Knowledge - Percentages'!$B:$B,0),'Data - Knowledge'!AO$8)/100</f>
        <v>0.051</v>
      </c>
      <c r="AP609" s="380">
        <f t="array" aca="true" ref="AP609">INDEX(KM_PCT,MATCH($A609,'Knowledge - Percentages'!$B:$B,0),'Data - Knowledge'!AP$8)/100</f>
        <v>0.059000000000000004</v>
      </c>
      <c r="AQ609" s="380">
        <f t="array" aca="true" ref="AQ609">INDEX(KM_PCT,MATCH($A609,'Knowledge - Percentages'!$B:$B,0),'Data - Knowledge'!AQ$8)/100</f>
        <v>0.04</v>
      </c>
      <c r="AR609" s="380">
        <f t="array" aca="true" ref="AR609">INDEX(KM_PCT,MATCH($A609,'Knowledge - Percentages'!$B:$B,0),'Data - Knowledge'!AR$8)/100</f>
        <v>0.052000000000000005</v>
      </c>
      <c r="AS609" s="380">
        <f t="array" aca="true" ref="AS609">INDEX(KM_PCT,MATCH($A609,'Knowledge - Percentages'!$B:$B,0),'Data - Knowledge'!AS$8)/100</f>
        <v>0.051</v>
      </c>
      <c r="AT609" s="380">
        <f t="array" aca="true" ref="AT609">INDEX(KM_PCT,MATCH($A609,'Knowledge - Percentages'!$B:$B,0),'Data - Knowledge'!AT$8)/100</f>
        <v>0.093000000000000013</v>
      </c>
      <c r="AU609" s="380">
        <f t="array" aca="true" ref="AU609">INDEX(KM_PCT,MATCH($A609,'Knowledge - Percentages'!$B:$B,0),'Data - Knowledge'!AU$8)/100</f>
        <v>0.053</v>
      </c>
      <c r="AV609" s="380">
        <f t="array" aca="true" ref="AV609">INDEX(KM_PCT,MATCH($A609,'Knowledge - Percentages'!$B:$B,0),'Data - Knowledge'!AV$8)/100</f>
        <v>0.037000000000000005</v>
      </c>
      <c r="AW609" s="380">
        <f t="array" aca="true" ref="AW609">INDEX(KM_PCT,MATCH($A609,'Knowledge - Percentages'!$B:$B,0),'Data - Knowledge'!AW$8)/100</f>
        <v>0.035</v>
      </c>
      <c r="AX609" s="380">
        <f t="array" aca="true" ref="AX609">INDEX(KM_PCT,MATCH($A609,'Knowledge - Percentages'!$B:$B,0),'Data - Knowledge'!AX$8)/100</f>
        <v>0.077</v>
      </c>
      <c r="AY609" s="380">
        <f t="array" aca="true" ref="AY609">INDEX(KM_PCT,MATCH($A609,'Knowledge - Percentages'!$B:$B,0),'Data - Knowledge'!AY$8)/100</f>
        <v>0.038</v>
      </c>
      <c r="AZ609" s="380">
        <f t="array" aca="true" ref="AZ609">INDEX(KM_PCT,MATCH($A609,'Knowledge - Percentages'!$B:$B,0),'Data - Knowledge'!AZ$8)/100</f>
        <v>0.044000000000000004</v>
      </c>
      <c r="BA609" s="380">
        <f t="array" aca="true" ref="BA609">INDEX(KM_PCT,MATCH($A609,'Knowledge - Percentages'!$B:$B,0),'Data - Knowledge'!BA$8)/100</f>
        <v>0.039</v>
      </c>
      <c r="BB609" s="380">
        <f t="array" aca="true" ref="BB609">INDEX(KM_PCT,MATCH($A609,'Knowledge - Percentages'!$B:$B,0),'Data - Knowledge'!BB$8)/100</f>
        <v>0.037000000000000005</v>
      </c>
      <c r="BC609" s="380">
        <f t="array" aca="true" ref="BC609">INDEX(KM_PCT,MATCH($A609,'Knowledge - Percentages'!$B:$B,0),'Data - Knowledge'!BC$8)/100</f>
        <v>0.033</v>
      </c>
      <c r="BD609" s="380">
        <f t="array" aca="true" ref="BD609">INDEX(KM_PCT,MATCH($A609,'Knowledge - Percentages'!$B:$B,0),'Data - Knowledge'!BD$8)/100</f>
        <v>0.040999999999999995</v>
      </c>
      <c r="BE609" s="380">
        <f t="array" aca="true" ref="BE609">INDEX(KM_PCT,MATCH($A609,'Knowledge - Percentages'!$B:$B,0),'Data - Knowledge'!BE$8)/100</f>
        <v>0.033</v>
      </c>
      <c r="BF609" s="380">
        <f t="array" aca="true" ref="BF609">INDEX(KM_PCT,MATCH($A609,'Knowledge - Percentages'!$B:$B,0),'Data - Knowledge'!BF$8)/100</f>
        <v>0.042</v>
      </c>
      <c r="BG609" s="380">
        <f t="array" aca="true" ref="BG609">INDEX(KM_PCT,MATCH($A609,'Knowledge - Percentages'!$B:$B,0),'Data - Knowledge'!BG$8)/100</f>
        <v>0.063</v>
      </c>
      <c r="BH609" s="380">
        <f t="array" aca="true" ref="BH609">INDEX(KM_PCT,MATCH($A609,'Knowledge - Percentages'!$B:$B,0),'Data - Knowledge'!BH$8)/100</f>
        <v>0.053</v>
      </c>
      <c r="BI609" s="380">
        <f t="array" aca="true" ref="BI609">INDEX(KM_PCT,MATCH($A609,'Knowledge - Percentages'!$B:$B,0),'Data - Knowledge'!BI$8)/100</f>
        <v>0.04</v>
      </c>
      <c r="BJ609" s="380">
        <f t="array" aca="true" ref="BJ609">INDEX(KM_PCT,MATCH($A609,'Knowledge - Percentages'!$B:$B,0),'Data - Knowledge'!BJ$8)/100</f>
        <v>0.034</v>
      </c>
      <c r="BK609" s="380">
        <f t="array" aca="true" ref="BK609">INDEX(KM_PCT,MATCH($A609,'Knowledge - Percentages'!$B:$B,0),'Data - Knowledge'!BK$8)/100</f>
        <v>0.091</v>
      </c>
      <c r="BL609" s="380">
        <f t="array" aca="true" ref="BL609">INDEX(KM_PCT,MATCH($A609,'Knowledge - Percentages'!$B:$B,0),'Data - Knowledge'!BL$8)/100</f>
        <v>0.084</v>
      </c>
      <c r="BM609" s="380">
        <f t="array" aca="true" ref="BM609">INDEX(KM_PCT,MATCH($A609,'Knowledge - Percentages'!$B:$B,0),'Data - Knowledge'!BM$8)/100</f>
        <v>0.079</v>
      </c>
      <c r="BN609" s="380">
        <f t="array" aca="true" ref="BN609">INDEX(KM_PCT,MATCH($A609,'Knowledge - Percentages'!$B:$B,0),'Data - Knowledge'!BN$8)/100</f>
        <v>0.036000000000000004</v>
      </c>
      <c r="BO609" s="380">
        <f t="array" aca="true" ref="BO609">INDEX(KM_PCT,MATCH($A609,'Knowledge - Percentages'!$B:$B,0),'Data - Knowledge'!BO$8)/100</f>
        <v>0.05</v>
      </c>
      <c r="BP609" s="380">
        <f t="array" aca="true" ref="BP609">INDEX(KM_PCT,MATCH($A609,'Knowledge - Percentages'!$B:$B,0),'Data - Knowledge'!BP$8)/100</f>
        <v>0.035</v>
      </c>
      <c r="BQ609" s="380">
        <f t="array" aca="true" ref="BQ609">INDEX(KM_PCT,MATCH($A609,'Knowledge - Percentages'!$B:$B,0),'Data - Knowledge'!BQ$8)/100</f>
        <v>0.046</v>
      </c>
    </row>
    <row r="610" spans="1:69">
      <c r="A610" t="s">
        <v>1743</v>
      </c>
      <c r="B610" t="s">
        <v>180</v>
      </c>
      <c r="C610" t="s">
        <v>1713</v>
      </c>
      <c r="D610" t="s">
        <v>1744</v>
      </c>
      <c r="E610" s="373">
        <f>SUMPRODUCT($K$2:$BQ$2,$K610:$BQ610)/$J$2</f>
        <v>0.51908712121212131</v>
      </c>
      <c r="F610" s="379">
        <f>SUMPRODUCT($K$2:$BQ$2,$K610:$BQ610)</f>
        <v>137.03900000000002</v>
      </c>
      <c r="G610" s="373">
        <f>SUMPRODUCT($K$3:$BQ$3,$K610:$BQ610)/$J$3</f>
        <v>0.48147782340862416</v>
      </c>
      <c r="H610" s="379">
        <f>SUMPRODUCT($K$3:$BQ$3,$K610:$BQ610)</f>
        <v>4689.5939999999991</v>
      </c>
      <c r="I610" s="373">
        <f>CORREL($K$4:$BQ$4,$K610:$BQ610)</f>
        <v>0.47031907846285365</v>
      </c>
      <c r="J610" s="379">
        <f>$E610/$G610*100</f>
        <v>107.81122119752931</v>
      </c>
      <c r="K610" s="380">
        <f t="array" aca="true" ref="K610">INDEX(KM_PCT,MATCH($A610,'Knowledge - Percentages'!$B:$B,0),'Data - Knowledge'!K$8)/100</f>
        <v>0.405</v>
      </c>
      <c r="L610" s="380">
        <f t="array" aca="true" ref="L610">INDEX(KM_PCT,MATCH($A610,'Knowledge - Percentages'!$B:$B,0),'Data - Knowledge'!L$8)/100</f>
        <v>0.307</v>
      </c>
      <c r="M610" s="380">
        <f t="array" aca="true" ref="M610">INDEX(KM_PCT,MATCH($A610,'Knowledge - Percentages'!$B:$B,0),'Data - Knowledge'!M$8)/100</f>
        <v>0.41700000000000004</v>
      </c>
      <c r="N610" s="380">
        <f t="array" aca="true" ref="N610">INDEX(KM_PCT,MATCH($A610,'Knowledge - Percentages'!$B:$B,0),'Data - Knowledge'!N$8)/100</f>
        <v>0.45399999999999996</v>
      </c>
      <c r="O610" s="380">
        <f t="array" aca="true" ref="O610">INDEX(KM_PCT,MATCH($A610,'Knowledge - Percentages'!$B:$B,0),'Data - Knowledge'!O$8)/100</f>
        <v>0.508</v>
      </c>
      <c r="P610" s="380">
        <f t="array" aca="true" ref="P610">INDEX(KM_PCT,MATCH($A610,'Knowledge - Percentages'!$B:$B,0),'Data - Knowledge'!P$8)/100</f>
        <v>0.48200000000000004</v>
      </c>
      <c r="Q610" s="380">
        <f t="array" aca="true" ref="Q610">INDEX(KM_PCT,MATCH($A610,'Knowledge - Percentages'!$B:$B,0),'Data - Knowledge'!Q$8)/100</f>
        <v>0.337</v>
      </c>
      <c r="R610" s="380">
        <f t="array" aca="true" ref="R610">INDEX(KM_PCT,MATCH($A610,'Knowledge - Percentages'!$B:$B,0),'Data - Knowledge'!R$8)/100</f>
        <v>0.41600000000000004</v>
      </c>
      <c r="S610" s="380">
        <f t="array" aca="true" ref="S610">INDEX(KM_PCT,MATCH($A610,'Knowledge - Percentages'!$B:$B,0),'Data - Knowledge'!S$8)/100</f>
        <v>0.45899999999999996</v>
      </c>
      <c r="T610" s="380">
        <f t="array" aca="true" ref="T610">INDEX(KM_PCT,MATCH($A610,'Knowledge - Percentages'!$B:$B,0),'Data - Knowledge'!T$8)/100</f>
        <v>0.48200000000000004</v>
      </c>
      <c r="U610" s="380">
        <f t="array" aca="true" ref="U610">INDEX(KM_PCT,MATCH($A610,'Knowledge - Percentages'!$B:$B,0),'Data - Knowledge'!U$8)/100</f>
        <v>0.452</v>
      </c>
      <c r="V610" s="380">
        <f t="array" aca="true" ref="V610">INDEX(KM_PCT,MATCH($A610,'Knowledge - Percentages'!$B:$B,0),'Data - Knowledge'!V$8)/100</f>
        <v>0.469</v>
      </c>
      <c r="W610" s="380">
        <f t="array" aca="true" ref="W610">INDEX(KM_PCT,MATCH($A610,'Knowledge - Percentages'!$B:$B,0),'Data - Knowledge'!W$8)/100</f>
        <v>0.336</v>
      </c>
      <c r="X610" s="380">
        <f t="array" aca="true" ref="X610">INDEX(KM_PCT,MATCH($A610,'Knowledge - Percentages'!$B:$B,0),'Data - Knowledge'!X$8)/100</f>
        <v>0.35700000000000004</v>
      </c>
      <c r="Y610" s="380">
        <f t="array" aca="true" ref="Y610">INDEX(KM_PCT,MATCH($A610,'Knowledge - Percentages'!$B:$B,0),'Data - Knowledge'!Y$8)/100</f>
        <v>0.244</v>
      </c>
      <c r="Z610" s="380">
        <f t="array" aca="true" ref="Z610">INDEX(KM_PCT,MATCH($A610,'Knowledge - Percentages'!$B:$B,0),'Data - Knowledge'!Z$8)/100</f>
        <v>0.29100000000000004</v>
      </c>
      <c r="AA610" s="380">
        <f t="array" aca="true" ref="AA610">INDEX(KM_PCT,MATCH($A610,'Knowledge - Percentages'!$B:$B,0),'Data - Knowledge'!AA$8)/100</f>
        <v>0.327</v>
      </c>
      <c r="AB610" s="380">
        <f t="array" aca="true" ref="AB610">INDEX(KM_PCT,MATCH($A610,'Knowledge - Percentages'!$B:$B,0),'Data - Knowledge'!AB$8)/100</f>
        <v>0.44799999999999995</v>
      </c>
      <c r="AC610" s="380">
        <f t="array" aca="true" ref="AC610">INDEX(KM_PCT,MATCH($A610,'Knowledge - Percentages'!$B:$B,0),'Data - Knowledge'!AC$8)/100</f>
        <v>0.332</v>
      </c>
      <c r="AD610" s="380">
        <f t="array" aca="true" ref="AD610">INDEX(KM_PCT,MATCH($A610,'Knowledge - Percentages'!$B:$B,0),'Data - Knowledge'!AD$8)/100</f>
        <v>0.327</v>
      </c>
      <c r="AE610" s="380">
        <f t="array" aca="true" ref="AE610">INDEX(KM_PCT,MATCH($A610,'Knowledge - Percentages'!$B:$B,0),'Data - Knowledge'!AE$8)/100</f>
        <v>0.625</v>
      </c>
      <c r="AF610" s="380">
        <f t="array" aca="true" ref="AF610">INDEX(KM_PCT,MATCH($A610,'Knowledge - Percentages'!$B:$B,0),'Data - Knowledge'!AF$8)/100</f>
        <v>0.57100000000000006</v>
      </c>
      <c r="AG610" s="380">
        <f t="array" aca="true" ref="AG610">INDEX(KM_PCT,MATCH($A610,'Knowledge - Percentages'!$B:$B,0),'Data - Knowledge'!AG$8)/100</f>
        <v>0.517</v>
      </c>
      <c r="AH610" s="380">
        <f t="array" aca="true" ref="AH610">INDEX(KM_PCT,MATCH($A610,'Knowledge - Percentages'!$B:$B,0),'Data - Knowledge'!AH$8)/100</f>
        <v>0.494</v>
      </c>
      <c r="AI610" s="380">
        <f t="array" aca="true" ref="AI610">INDEX(KM_PCT,MATCH($A610,'Knowledge - Percentages'!$B:$B,0),'Data - Knowledge'!AI$8)/100</f>
        <v>0.395</v>
      </c>
      <c r="AJ610" s="380">
        <f t="array" aca="true" ref="AJ610">INDEX(KM_PCT,MATCH($A610,'Knowledge - Percentages'!$B:$B,0),'Data - Knowledge'!AJ$8)/100</f>
        <v>0.469</v>
      </c>
      <c r="AK610" s="380">
        <f t="array" aca="true" ref="AK610">INDEX(KM_PCT,MATCH($A610,'Knowledge - Percentages'!$B:$B,0),'Data - Knowledge'!AK$8)/100</f>
        <v>0.501</v>
      </c>
      <c r="AL610" s="380">
        <f t="array" aca="true" ref="AL610">INDEX(KM_PCT,MATCH($A610,'Knowledge - Percentages'!$B:$B,0),'Data - Knowledge'!AL$8)/100</f>
        <v>0.44</v>
      </c>
      <c r="AM610" s="380">
        <f t="array" aca="true" ref="AM610">INDEX(KM_PCT,MATCH($A610,'Knowledge - Percentages'!$B:$B,0),'Data - Knowledge'!AM$8)/100</f>
        <v>0.51</v>
      </c>
      <c r="AN610" s="380">
        <f t="array" aca="true" ref="AN610">INDEX(KM_PCT,MATCH($A610,'Knowledge - Percentages'!$B:$B,0),'Data - Knowledge'!AN$8)/100</f>
        <v>0.456</v>
      </c>
      <c r="AO610" s="380">
        <f t="array" aca="true" ref="AO610">INDEX(KM_PCT,MATCH($A610,'Knowledge - Percentages'!$B:$B,0),'Data - Knowledge'!AO$8)/100</f>
        <v>0.264</v>
      </c>
      <c r="AP610" s="380">
        <f t="array" aca="true" ref="AP610">INDEX(KM_PCT,MATCH($A610,'Knowledge - Percentages'!$B:$B,0),'Data - Knowledge'!AP$8)/100</f>
        <v>0.41700000000000004</v>
      </c>
      <c r="AQ610" s="380">
        <f t="array" aca="true" ref="AQ610">INDEX(KM_PCT,MATCH($A610,'Knowledge - Percentages'!$B:$B,0),'Data - Knowledge'!AQ$8)/100</f>
        <v>0.45899999999999996</v>
      </c>
      <c r="AR610" s="380">
        <f t="array" aca="true" ref="AR610">INDEX(KM_PCT,MATCH($A610,'Knowledge - Percentages'!$B:$B,0),'Data - Knowledge'!AR$8)/100</f>
        <v>0.271</v>
      </c>
      <c r="AS610" s="380">
        <f t="array" aca="true" ref="AS610">INDEX(KM_PCT,MATCH($A610,'Knowledge - Percentages'!$B:$B,0),'Data - Knowledge'!AS$8)/100</f>
        <v>0.32799999999999996</v>
      </c>
      <c r="AT610" s="380">
        <f t="array" aca="true" ref="AT610">INDEX(KM_PCT,MATCH($A610,'Knowledge - Percentages'!$B:$B,0),'Data - Knowledge'!AT$8)/100</f>
        <v>0.263</v>
      </c>
      <c r="AU610" s="380">
        <f t="array" aca="true" ref="AU610">INDEX(KM_PCT,MATCH($A610,'Knowledge - Percentages'!$B:$B,0),'Data - Knowledge'!AU$8)/100</f>
        <v>0.40399999999999997</v>
      </c>
      <c r="AV610" s="380">
        <f t="array" aca="true" ref="AV610">INDEX(KM_PCT,MATCH($A610,'Knowledge - Percentages'!$B:$B,0),'Data - Knowledge'!AV$8)/100</f>
        <v>0.502</v>
      </c>
      <c r="AW610" s="380">
        <f t="array" aca="true" ref="AW610">INDEX(KM_PCT,MATCH($A610,'Knowledge - Percentages'!$B:$B,0),'Data - Knowledge'!AW$8)/100</f>
        <v>0.513</v>
      </c>
      <c r="AX610" s="380">
        <f t="array" aca="true" ref="AX610">INDEX(KM_PCT,MATCH($A610,'Knowledge - Percentages'!$B:$B,0),'Data - Knowledge'!AX$8)/100</f>
        <v>0.33799999999999997</v>
      </c>
      <c r="AY610" s="380">
        <f t="array" aca="true" ref="AY610">INDEX(KM_PCT,MATCH($A610,'Knowledge - Percentages'!$B:$B,0),'Data - Knowledge'!AY$8)/100</f>
        <v>0.578</v>
      </c>
      <c r="AZ610" s="380">
        <f t="array" aca="true" ref="AZ610">INDEX(KM_PCT,MATCH($A610,'Knowledge - Percentages'!$B:$B,0),'Data - Knowledge'!AZ$8)/100</f>
        <v>0.54</v>
      </c>
      <c r="BA610" s="380">
        <f t="array" aca="true" ref="BA610">INDEX(KM_PCT,MATCH($A610,'Knowledge - Percentages'!$B:$B,0),'Data - Knowledge'!BA$8)/100</f>
        <v>0.54799999999999993</v>
      </c>
      <c r="BB610" s="380">
        <f t="array" aca="true" ref="BB610">INDEX(KM_PCT,MATCH($A610,'Knowledge - Percentages'!$B:$B,0),'Data - Knowledge'!BB$8)/100</f>
        <v>0.55399999999999994</v>
      </c>
      <c r="BC610" s="380">
        <f t="array" aca="true" ref="BC610">INDEX(KM_PCT,MATCH($A610,'Knowledge - Percentages'!$B:$B,0),'Data - Knowledge'!BC$8)/100</f>
        <v>0.48</v>
      </c>
      <c r="BD610" s="380">
        <f t="array" aca="true" ref="BD610">INDEX(KM_PCT,MATCH($A610,'Knowledge - Percentages'!$B:$B,0),'Data - Knowledge'!BD$8)/100</f>
        <v>0.34</v>
      </c>
      <c r="BE610" s="380">
        <f t="array" aca="true" ref="BE610">INDEX(KM_PCT,MATCH($A610,'Knowledge - Percentages'!$B:$B,0),'Data - Knowledge'!BE$8)/100</f>
        <v>0.561</v>
      </c>
      <c r="BF610" s="380">
        <f t="array" aca="true" ref="BF610">INDEX(KM_PCT,MATCH($A610,'Knowledge - Percentages'!$B:$B,0),'Data - Knowledge'!BF$8)/100</f>
        <v>0.43700000000000006</v>
      </c>
      <c r="BG610" s="380">
        <f t="array" aca="true" ref="BG610">INDEX(KM_PCT,MATCH($A610,'Knowledge - Percentages'!$B:$B,0),'Data - Knowledge'!BG$8)/100</f>
        <v>0.36700000000000005</v>
      </c>
      <c r="BH610" s="380">
        <f t="array" aca="true" ref="BH610">INDEX(KM_PCT,MATCH($A610,'Knowledge - Percentages'!$B:$B,0),'Data - Knowledge'!BH$8)/100</f>
        <v>0.413</v>
      </c>
      <c r="BI610" s="380">
        <f t="array" aca="true" ref="BI610">INDEX(KM_PCT,MATCH($A610,'Knowledge - Percentages'!$B:$B,0),'Data - Knowledge'!BI$8)/100</f>
        <v>0.46299999999999997</v>
      </c>
      <c r="BJ610" s="380">
        <f t="array" aca="true" ref="BJ610">INDEX(KM_PCT,MATCH($A610,'Knowledge - Percentages'!$B:$B,0),'Data - Knowledge'!BJ$8)/100</f>
        <v>0.59200000000000008</v>
      </c>
      <c r="BK610" s="380">
        <f t="array" aca="true" ref="BK610">INDEX(KM_PCT,MATCH($A610,'Knowledge - Percentages'!$B:$B,0),'Data - Knowledge'!BK$8)/100</f>
        <v>0.39</v>
      </c>
      <c r="BL610" s="380">
        <f t="array" aca="true" ref="BL610">INDEX(KM_PCT,MATCH($A610,'Knowledge - Percentages'!$B:$B,0),'Data - Knowledge'!BL$8)/100</f>
        <v>0.292</v>
      </c>
      <c r="BM610" s="380">
        <f t="array" aca="true" ref="BM610">INDEX(KM_PCT,MATCH($A610,'Knowledge - Percentages'!$B:$B,0),'Data - Knowledge'!BM$8)/100</f>
        <v>0.289</v>
      </c>
      <c r="BN610" s="380">
        <f t="array" aca="true" ref="BN610">INDEX(KM_PCT,MATCH($A610,'Knowledge - Percentages'!$B:$B,0),'Data - Knowledge'!BN$8)/100</f>
        <v>0.605</v>
      </c>
      <c r="BO610" s="380">
        <f t="array" aca="true" ref="BO610">INDEX(KM_PCT,MATCH($A610,'Knowledge - Percentages'!$B:$B,0),'Data - Knowledge'!BO$8)/100</f>
        <v>0.467</v>
      </c>
      <c r="BP610" s="380">
        <f t="array" aca="true" ref="BP610">INDEX(KM_PCT,MATCH($A610,'Knowledge - Percentages'!$B:$B,0),'Data - Knowledge'!BP$8)/100</f>
        <v>0.536</v>
      </c>
      <c r="BQ610" s="380">
        <f t="array" aca="true" ref="BQ610">INDEX(KM_PCT,MATCH($A610,'Knowledge - Percentages'!$B:$B,0),'Data - Knowledge'!BQ$8)/100</f>
        <v>0.376</v>
      </c>
    </row>
    <row r="611" spans="1:69">
      <c r="A611" t="s">
        <v>1745</v>
      </c>
      <c r="B611" t="s">
        <v>180</v>
      </c>
      <c r="C611" t="s">
        <v>1713</v>
      </c>
      <c r="D611" t="s">
        <v>1746</v>
      </c>
      <c r="E611" s="373">
        <f>SUMPRODUCT($K$2:$BQ$2,$K611:$BQ611)/$J$2</f>
        <v>0.31365151515151513</v>
      </c>
      <c r="F611" s="379">
        <f>SUMPRODUCT($K$2:$BQ$2,$K611:$BQ611)</f>
        <v>82.803999999999988</v>
      </c>
      <c r="G611" s="373">
        <f>SUMPRODUCT($K$3:$BQ$3,$K611:$BQ611)/$J$3</f>
        <v>0.37314774127310057</v>
      </c>
      <c r="H611" s="379">
        <f>SUMPRODUCT($K$3:$BQ$3,$K611:$BQ611)</f>
        <v>3634.4589999999994</v>
      </c>
      <c r="I611" s="373">
        <f>CORREL($K$4:$BQ$4,$K611:$BQ611)</f>
        <v>-0.51706342700830177</v>
      </c>
      <c r="J611" s="379">
        <f>$E611/$G611*100</f>
        <v>84.055584547129513</v>
      </c>
      <c r="K611" s="380">
        <f t="array" aca="true" ref="K611">INDEX(KM_PCT,MATCH($A611,'Knowledge - Percentages'!$B:$B,0),'Data - Knowledge'!K$8)/100</f>
        <v>0.47</v>
      </c>
      <c r="L611" s="380">
        <f t="array" aca="true" ref="L611">INDEX(KM_PCT,MATCH($A611,'Knowledge - Percentages'!$B:$B,0),'Data - Knowledge'!L$8)/100</f>
        <v>0.49</v>
      </c>
      <c r="M611" s="380">
        <f t="array" aca="true" ref="M611">INDEX(KM_PCT,MATCH($A611,'Knowledge - Percentages'!$B:$B,0),'Data - Knowledge'!M$8)/100</f>
        <v>0.457</v>
      </c>
      <c r="N611" s="380">
        <f t="array" aca="true" ref="N611">INDEX(KM_PCT,MATCH($A611,'Knowledge - Percentages'!$B:$B,0),'Data - Knowledge'!N$8)/100</f>
        <v>0.419</v>
      </c>
      <c r="O611" s="380">
        <f t="array" aca="true" ref="O611">INDEX(KM_PCT,MATCH($A611,'Knowledge - Percentages'!$B:$B,0),'Data - Knowledge'!O$8)/100</f>
        <v>0.41700000000000004</v>
      </c>
      <c r="P611" s="380">
        <f t="array" aca="true" ref="P611">INDEX(KM_PCT,MATCH($A611,'Knowledge - Percentages'!$B:$B,0),'Data - Knowledge'!P$8)/100</f>
        <v>0.36</v>
      </c>
      <c r="Q611" s="380">
        <f t="array" aca="true" ref="Q611">INDEX(KM_PCT,MATCH($A611,'Knowledge - Percentages'!$B:$B,0),'Data - Knowledge'!Q$8)/100</f>
        <v>0.467</v>
      </c>
      <c r="R611" s="380">
        <f t="array" aca="true" ref="R611">INDEX(KM_PCT,MATCH($A611,'Knowledge - Percentages'!$B:$B,0),'Data - Knowledge'!R$8)/100</f>
        <v>0.42</v>
      </c>
      <c r="S611" s="380">
        <f t="array" aca="true" ref="S611">INDEX(KM_PCT,MATCH($A611,'Knowledge - Percentages'!$B:$B,0),'Data - Knowledge'!S$8)/100</f>
        <v>0.402</v>
      </c>
      <c r="T611" s="380">
        <f t="array" aca="true" ref="T611">INDEX(KM_PCT,MATCH($A611,'Knowledge - Percentages'!$B:$B,0),'Data - Knowledge'!T$8)/100</f>
        <v>0.39899999999999997</v>
      </c>
      <c r="U611" s="380">
        <f t="array" aca="true" ref="U611">INDEX(KM_PCT,MATCH($A611,'Knowledge - Percentages'!$B:$B,0),'Data - Knowledge'!U$8)/100</f>
        <v>0.39</v>
      </c>
      <c r="V611" s="380">
        <f t="array" aca="true" ref="V611">INDEX(KM_PCT,MATCH($A611,'Knowledge - Percentages'!$B:$B,0),'Data - Knowledge'!V$8)/100</f>
        <v>0.376</v>
      </c>
      <c r="W611" s="380">
        <f t="array" aca="true" ref="W611">INDEX(KM_PCT,MATCH($A611,'Knowledge - Percentages'!$B:$B,0),'Data - Knowledge'!W$8)/100</f>
        <v>0.44</v>
      </c>
      <c r="X611" s="380">
        <f t="array" aca="true" ref="X611">INDEX(KM_PCT,MATCH($A611,'Knowledge - Percentages'!$B:$B,0),'Data - Knowledge'!X$8)/100</f>
        <v>0.479</v>
      </c>
      <c r="Y611" s="380">
        <f t="array" aca="true" ref="Y611">INDEX(KM_PCT,MATCH($A611,'Knowledge - Percentages'!$B:$B,0),'Data - Knowledge'!Y$8)/100</f>
        <v>0.45</v>
      </c>
      <c r="Z611" s="380">
        <f t="array" aca="true" ref="Z611">INDEX(KM_PCT,MATCH($A611,'Knowledge - Percentages'!$B:$B,0),'Data - Knowledge'!Z$8)/100</f>
        <v>0.486</v>
      </c>
      <c r="AA611" s="380">
        <f t="array" aca="true" ref="AA611">INDEX(KM_PCT,MATCH($A611,'Knowledge - Percentages'!$B:$B,0),'Data - Knowledge'!AA$8)/100</f>
        <v>0.441</v>
      </c>
      <c r="AB611" s="380">
        <f t="array" aca="true" ref="AB611">INDEX(KM_PCT,MATCH($A611,'Knowledge - Percentages'!$B:$B,0),'Data - Knowledge'!AB$8)/100</f>
        <v>0.365</v>
      </c>
      <c r="AC611" s="380">
        <f t="array" aca="true" ref="AC611">INDEX(KM_PCT,MATCH($A611,'Knowledge - Percentages'!$B:$B,0),'Data - Knowledge'!AC$8)/100</f>
        <v>0.419</v>
      </c>
      <c r="AD611" s="380">
        <f t="array" aca="true" ref="AD611">INDEX(KM_PCT,MATCH($A611,'Knowledge - Percentages'!$B:$B,0),'Data - Knowledge'!AD$8)/100</f>
        <v>0.40299999999999997</v>
      </c>
      <c r="AE611" s="380">
        <f t="array" aca="true" ref="AE611">INDEX(KM_PCT,MATCH($A611,'Knowledge - Percentages'!$B:$B,0),'Data - Knowledge'!AE$8)/100</f>
        <v>0.37200000000000005</v>
      </c>
      <c r="AF611" s="380">
        <f t="array" aca="true" ref="AF611">INDEX(KM_PCT,MATCH($A611,'Knowledge - Percentages'!$B:$B,0),'Data - Knowledge'!AF$8)/100</f>
        <v>0.353</v>
      </c>
      <c r="AG611" s="380">
        <f t="array" aca="true" ref="AG611">INDEX(KM_PCT,MATCH($A611,'Knowledge - Percentages'!$B:$B,0),'Data - Knowledge'!AG$8)/100</f>
        <v>0.34600000000000003</v>
      </c>
      <c r="AH611" s="380">
        <f t="array" aca="true" ref="AH611">INDEX(KM_PCT,MATCH($A611,'Knowledge - Percentages'!$B:$B,0),'Data - Knowledge'!AH$8)/100</f>
        <v>0.348</v>
      </c>
      <c r="AI611" s="380">
        <f t="array" aca="true" ref="AI611">INDEX(KM_PCT,MATCH($A611,'Knowledge - Percentages'!$B:$B,0),'Data - Knowledge'!AI$8)/100</f>
        <v>0.326</v>
      </c>
      <c r="AJ611" s="380">
        <f t="array" aca="true" ref="AJ611">INDEX(KM_PCT,MATCH($A611,'Knowledge - Percentages'!$B:$B,0),'Data - Knowledge'!AJ$8)/100</f>
        <v>0.385</v>
      </c>
      <c r="AK611" s="380">
        <f t="array" aca="true" ref="AK611">INDEX(KM_PCT,MATCH($A611,'Knowledge - Percentages'!$B:$B,0),'Data - Knowledge'!AK$8)/100</f>
        <v>0.32899999999999996</v>
      </c>
      <c r="AL611" s="380">
        <f t="array" aca="true" ref="AL611">INDEX(KM_PCT,MATCH($A611,'Knowledge - Percentages'!$B:$B,0),'Data - Knowledge'!AL$8)/100</f>
        <v>0.36200000000000004</v>
      </c>
      <c r="AM611" s="380">
        <f t="array" aca="true" ref="AM611">INDEX(KM_PCT,MATCH($A611,'Knowledge - Percentages'!$B:$B,0),'Data - Knowledge'!AM$8)/100</f>
        <v>0.345</v>
      </c>
      <c r="AN611" s="380">
        <f t="array" aca="true" ref="AN611">INDEX(KM_PCT,MATCH($A611,'Knowledge - Percentages'!$B:$B,0),'Data - Knowledge'!AN$8)/100</f>
        <v>0.355</v>
      </c>
      <c r="AO611" s="380">
        <f t="array" aca="true" ref="AO611">INDEX(KM_PCT,MATCH($A611,'Knowledge - Percentages'!$B:$B,0),'Data - Knowledge'!AO$8)/100</f>
        <v>0.451</v>
      </c>
      <c r="AP611" s="380">
        <f t="array" aca="true" ref="AP611">INDEX(KM_PCT,MATCH($A611,'Knowledge - Percentages'!$B:$B,0),'Data - Knowledge'!AP$8)/100</f>
        <v>0.39</v>
      </c>
      <c r="AQ611" s="380">
        <f t="array" aca="true" ref="AQ611">INDEX(KM_PCT,MATCH($A611,'Knowledge - Percentages'!$B:$B,0),'Data - Knowledge'!AQ$8)/100</f>
        <v>0.341</v>
      </c>
      <c r="AR611" s="380">
        <f t="array" aca="true" ref="AR611">INDEX(KM_PCT,MATCH($A611,'Knowledge - Percentages'!$B:$B,0),'Data - Knowledge'!AR$8)/100</f>
        <v>0.373</v>
      </c>
      <c r="AS611" s="380">
        <f t="array" aca="true" ref="AS611">INDEX(KM_PCT,MATCH($A611,'Knowledge - Percentages'!$B:$B,0),'Data - Knowledge'!AS$8)/100</f>
        <v>0.42</v>
      </c>
      <c r="AT611" s="380">
        <f t="array" aca="true" ref="AT611">INDEX(KM_PCT,MATCH($A611,'Knowledge - Percentages'!$B:$B,0),'Data - Knowledge'!AT$8)/100</f>
        <v>0.375</v>
      </c>
      <c r="AU611" s="380">
        <f t="array" aca="true" ref="AU611">INDEX(KM_PCT,MATCH($A611,'Knowledge - Percentages'!$B:$B,0),'Data - Knowledge'!AU$8)/100</f>
        <v>0.37200000000000005</v>
      </c>
      <c r="AV611" s="380">
        <f t="array" aca="true" ref="AV611">INDEX(KM_PCT,MATCH($A611,'Knowledge - Percentages'!$B:$B,0),'Data - Knowledge'!AV$8)/100</f>
        <v>0.33</v>
      </c>
      <c r="AW611" s="380">
        <f t="array" aca="true" ref="AW611">INDEX(KM_PCT,MATCH($A611,'Knowledge - Percentages'!$B:$B,0),'Data - Knowledge'!AW$8)/100</f>
        <v>0.33</v>
      </c>
      <c r="AX611" s="380">
        <f t="array" aca="true" ref="AX611">INDEX(KM_PCT,MATCH($A611,'Knowledge - Percentages'!$B:$B,0),'Data - Knowledge'!AX$8)/100</f>
        <v>0.27899999999999997</v>
      </c>
      <c r="AY611" s="380">
        <f t="array" aca="true" ref="AY611">INDEX(KM_PCT,MATCH($A611,'Knowledge - Percentages'!$B:$B,0),'Data - Knowledge'!AY$8)/100</f>
        <v>0.312</v>
      </c>
      <c r="AZ611" s="380">
        <f t="array" aca="true" ref="AZ611">INDEX(KM_PCT,MATCH($A611,'Knowledge - Percentages'!$B:$B,0),'Data - Knowledge'!AZ$8)/100</f>
        <v>0.313</v>
      </c>
      <c r="BA611" s="380">
        <f t="array" aca="true" ref="BA611">INDEX(KM_PCT,MATCH($A611,'Knowledge - Percentages'!$B:$B,0),'Data - Knowledge'!BA$8)/100</f>
        <v>0.292</v>
      </c>
      <c r="BB611" s="380">
        <f t="array" aca="true" ref="BB611">INDEX(KM_PCT,MATCH($A611,'Knowledge - Percentages'!$B:$B,0),'Data - Knowledge'!BB$8)/100</f>
        <v>0.303</v>
      </c>
      <c r="BC611" s="380">
        <f t="array" aca="true" ref="BC611">INDEX(KM_PCT,MATCH($A611,'Knowledge - Percentages'!$B:$B,0),'Data - Knowledge'!BC$8)/100</f>
        <v>0.331</v>
      </c>
      <c r="BD611" s="380">
        <f t="array" aca="true" ref="BD611">INDEX(KM_PCT,MATCH($A611,'Knowledge - Percentages'!$B:$B,0),'Data - Knowledge'!BD$8)/100</f>
        <v>0.385</v>
      </c>
      <c r="BE611" s="380">
        <f t="array" aca="true" ref="BE611">INDEX(KM_PCT,MATCH($A611,'Knowledge - Percentages'!$B:$B,0),'Data - Knowledge'!BE$8)/100</f>
        <v>0.29100000000000004</v>
      </c>
      <c r="BF611" s="380">
        <f t="array" aca="true" ref="BF611">INDEX(KM_PCT,MATCH($A611,'Knowledge - Percentages'!$B:$B,0),'Data - Knowledge'!BF$8)/100</f>
        <v>0.32799999999999996</v>
      </c>
      <c r="BG611" s="380">
        <f t="array" aca="true" ref="BG611">INDEX(KM_PCT,MATCH($A611,'Knowledge - Percentages'!$B:$B,0),'Data - Knowledge'!BG$8)/100</f>
        <v>0.35600000000000004</v>
      </c>
      <c r="BH611" s="380">
        <f t="array" aca="true" ref="BH611">INDEX(KM_PCT,MATCH($A611,'Knowledge - Percentages'!$B:$B,0),'Data - Knowledge'!BH$8)/100</f>
        <v>0.335</v>
      </c>
      <c r="BI611" s="380">
        <f t="array" aca="true" ref="BI611">INDEX(KM_PCT,MATCH($A611,'Knowledge - Percentages'!$B:$B,0),'Data - Knowledge'!BI$8)/100</f>
        <v>0.309</v>
      </c>
      <c r="BJ611" s="380">
        <f t="array" aca="true" ref="BJ611">INDEX(KM_PCT,MATCH($A611,'Knowledge - Percentages'!$B:$B,0),'Data - Knowledge'!BJ$8)/100</f>
        <v>0.28600000000000003</v>
      </c>
      <c r="BK611" s="380">
        <f t="array" aca="true" ref="BK611">INDEX(KM_PCT,MATCH($A611,'Knowledge - Percentages'!$B:$B,0),'Data - Knowledge'!BK$8)/100</f>
        <v>0.345</v>
      </c>
      <c r="BL611" s="380">
        <f t="array" aca="true" ref="BL611">INDEX(KM_PCT,MATCH($A611,'Knowledge - Percentages'!$B:$B,0),'Data - Knowledge'!BL$8)/100</f>
        <v>0.381</v>
      </c>
      <c r="BM611" s="380">
        <f t="array" aca="true" ref="BM611">INDEX(KM_PCT,MATCH($A611,'Knowledge - Percentages'!$B:$B,0),'Data - Knowledge'!BM$8)/100</f>
        <v>0.353</v>
      </c>
      <c r="BN611" s="380">
        <f t="array" aca="true" ref="BN611">INDEX(KM_PCT,MATCH($A611,'Knowledge - Percentages'!$B:$B,0),'Data - Knowledge'!BN$8)/100</f>
        <v>0.275</v>
      </c>
      <c r="BO611" s="380">
        <f t="array" aca="true" ref="BO611">INDEX(KM_PCT,MATCH($A611,'Knowledge - Percentages'!$B:$B,0),'Data - Knowledge'!BO$8)/100</f>
        <v>0.316</v>
      </c>
      <c r="BP611" s="380">
        <f t="array" aca="true" ref="BP611">INDEX(KM_PCT,MATCH($A611,'Knowledge - Percentages'!$B:$B,0),'Data - Knowledge'!BP$8)/100</f>
        <v>0.292</v>
      </c>
      <c r="BQ611" s="380">
        <f t="array" aca="true" ref="BQ611">INDEX(KM_PCT,MATCH($A611,'Knowledge - Percentages'!$B:$B,0),'Data - Knowledge'!BQ$8)/100</f>
        <v>0.311</v>
      </c>
    </row>
    <row r="612" spans="1:69">
      <c r="A612" t="s">
        <v>1747</v>
      </c>
      <c r="B612" t="s">
        <v>180</v>
      </c>
      <c r="C612" t="s">
        <v>1713</v>
      </c>
      <c r="D612" t="s">
        <v>1748</v>
      </c>
      <c r="E612" s="373">
        <f>SUMPRODUCT($K$2:$BQ$2,$K612:$BQ612)/$J$2</f>
        <v>0.41333333333333333</v>
      </c>
      <c r="F612" s="379">
        <f>SUMPRODUCT($K$2:$BQ$2,$K612:$BQ612)</f>
        <v>109.12</v>
      </c>
      <c r="G612" s="373">
        <f>SUMPRODUCT($K$3:$BQ$3,$K612:$BQ612)/$J$3</f>
        <v>0.42401745379876793</v>
      </c>
      <c r="H612" s="379">
        <f>SUMPRODUCT($K$3:$BQ$3,$K612:$BQ612)</f>
        <v>4129.9299999999994</v>
      </c>
      <c r="I612" s="373">
        <f>CORREL($K$4:$BQ$4,$K612:$BQ612)</f>
        <v>-0.20924880736398205</v>
      </c>
      <c r="J612" s="379">
        <f>$E612/$G612*100</f>
        <v>97.4802639915608</v>
      </c>
      <c r="K612" s="380">
        <f t="array" aca="true" ref="K612">INDEX(KM_PCT,MATCH($A612,'Knowledge - Percentages'!$B:$B,0),'Data - Knowledge'!K$8)/100</f>
        <v>0.43700000000000006</v>
      </c>
      <c r="L612" s="380">
        <f t="array" aca="true" ref="L612">INDEX(KM_PCT,MATCH($A612,'Knowledge - Percentages'!$B:$B,0),'Data - Knowledge'!L$8)/100</f>
        <v>0.45899999999999996</v>
      </c>
      <c r="M612" s="380">
        <f t="array" aca="true" ref="M612">INDEX(KM_PCT,MATCH($A612,'Knowledge - Percentages'!$B:$B,0),'Data - Knowledge'!M$8)/100</f>
        <v>0.434</v>
      </c>
      <c r="N612" s="380">
        <f t="array" aca="true" ref="N612">INDEX(KM_PCT,MATCH($A612,'Knowledge - Percentages'!$B:$B,0),'Data - Knowledge'!N$8)/100</f>
        <v>0.418</v>
      </c>
      <c r="O612" s="380">
        <f t="array" aca="true" ref="O612">INDEX(KM_PCT,MATCH($A612,'Knowledge - Percentages'!$B:$B,0),'Data - Knowledge'!O$8)/100</f>
        <v>0.428</v>
      </c>
      <c r="P612" s="380">
        <f t="array" aca="true" ref="P612">INDEX(KM_PCT,MATCH($A612,'Knowledge - Percentages'!$B:$B,0),'Data - Knowledge'!P$8)/100</f>
        <v>0.41700000000000004</v>
      </c>
      <c r="Q612" s="380">
        <f t="array" aca="true" ref="Q612">INDEX(KM_PCT,MATCH($A612,'Knowledge - Percentages'!$B:$B,0),'Data - Knowledge'!Q$8)/100</f>
        <v>0.45799999999999996</v>
      </c>
      <c r="R612" s="380">
        <f t="array" aca="true" ref="R612">INDEX(KM_PCT,MATCH($A612,'Knowledge - Percentages'!$B:$B,0),'Data - Knowledge'!R$8)/100</f>
        <v>0.43700000000000006</v>
      </c>
      <c r="S612" s="380">
        <f t="array" aca="true" ref="S612">INDEX(KM_PCT,MATCH($A612,'Knowledge - Percentages'!$B:$B,0),'Data - Knowledge'!S$8)/100</f>
        <v>0.42700000000000005</v>
      </c>
      <c r="T612" s="380">
        <f t="array" aca="true" ref="T612">INDEX(KM_PCT,MATCH($A612,'Knowledge - Percentages'!$B:$B,0),'Data - Knowledge'!T$8)/100</f>
        <v>0.431</v>
      </c>
      <c r="U612" s="380">
        <f t="array" aca="true" ref="U612">INDEX(KM_PCT,MATCH($A612,'Knowledge - Percentages'!$B:$B,0),'Data - Knowledge'!U$8)/100</f>
        <v>0.428</v>
      </c>
      <c r="V612" s="380">
        <f t="array" aca="true" ref="V612">INDEX(KM_PCT,MATCH($A612,'Knowledge - Percentages'!$B:$B,0),'Data - Knowledge'!V$8)/100</f>
        <v>0.39299999999999996</v>
      </c>
      <c r="W612" s="380">
        <f t="array" aca="true" ref="W612">INDEX(KM_PCT,MATCH($A612,'Knowledge - Percentages'!$B:$B,0),'Data - Knowledge'!W$8)/100</f>
        <v>0.44799999999999995</v>
      </c>
      <c r="X612" s="380">
        <f t="array" aca="true" ref="X612">INDEX(KM_PCT,MATCH($A612,'Knowledge - Percentages'!$B:$B,0),'Data - Knowledge'!X$8)/100</f>
        <v>0.47600000000000003</v>
      </c>
      <c r="Y612" s="380">
        <f t="array" aca="true" ref="Y612">INDEX(KM_PCT,MATCH($A612,'Knowledge - Percentages'!$B:$B,0),'Data - Knowledge'!Y$8)/100</f>
        <v>0.446</v>
      </c>
      <c r="Z612" s="380">
        <f t="array" aca="true" ref="Z612">INDEX(KM_PCT,MATCH($A612,'Knowledge - Percentages'!$B:$B,0),'Data - Knowledge'!Z$8)/100</f>
        <v>0.461</v>
      </c>
      <c r="AA612" s="380">
        <f t="array" aca="true" ref="AA612">INDEX(KM_PCT,MATCH($A612,'Knowledge - Percentages'!$B:$B,0),'Data - Knowledge'!AA$8)/100</f>
        <v>0.452</v>
      </c>
      <c r="AB612" s="380">
        <f t="array" aca="true" ref="AB612">INDEX(KM_PCT,MATCH($A612,'Knowledge - Percentages'!$B:$B,0),'Data - Knowledge'!AB$8)/100</f>
        <v>0.436</v>
      </c>
      <c r="AC612" s="380">
        <f t="array" aca="true" ref="AC612">INDEX(KM_PCT,MATCH($A612,'Knowledge - Percentages'!$B:$B,0),'Data - Knowledge'!AC$8)/100</f>
        <v>0.456</v>
      </c>
      <c r="AD612" s="380">
        <f t="array" aca="true" ref="AD612">INDEX(KM_PCT,MATCH($A612,'Knowledge - Percentages'!$B:$B,0),'Data - Knowledge'!AD$8)/100</f>
        <v>0.42200000000000004</v>
      </c>
      <c r="AE612" s="380">
        <f t="array" aca="true" ref="AE612">INDEX(KM_PCT,MATCH($A612,'Knowledge - Percentages'!$B:$B,0),'Data - Knowledge'!AE$8)/100</f>
        <v>0.40399999999999997</v>
      </c>
      <c r="AF612" s="380">
        <f t="array" aca="true" ref="AF612">INDEX(KM_PCT,MATCH($A612,'Knowledge - Percentages'!$B:$B,0),'Data - Knowledge'!AF$8)/100</f>
        <v>0.401</v>
      </c>
      <c r="AG612" s="380">
        <f t="array" aca="true" ref="AG612">INDEX(KM_PCT,MATCH($A612,'Knowledge - Percentages'!$B:$B,0),'Data - Knowledge'!AG$8)/100</f>
        <v>0.41</v>
      </c>
      <c r="AH612" s="380">
        <f t="array" aca="true" ref="AH612">INDEX(KM_PCT,MATCH($A612,'Knowledge - Percentages'!$B:$B,0),'Data - Knowledge'!AH$8)/100</f>
        <v>0.405</v>
      </c>
      <c r="AI612" s="380">
        <f t="array" aca="true" ref="AI612">INDEX(KM_PCT,MATCH($A612,'Knowledge - Percentages'!$B:$B,0),'Data - Knowledge'!AI$8)/100</f>
        <v>0.354</v>
      </c>
      <c r="AJ612" s="380">
        <f t="array" aca="true" ref="AJ612">INDEX(KM_PCT,MATCH($A612,'Knowledge - Percentages'!$B:$B,0),'Data - Knowledge'!AJ$8)/100</f>
        <v>0.45299999999999996</v>
      </c>
      <c r="AK612" s="380">
        <f t="array" aca="true" ref="AK612">INDEX(KM_PCT,MATCH($A612,'Knowledge - Percentages'!$B:$B,0),'Data - Knowledge'!AK$8)/100</f>
        <v>0.409</v>
      </c>
      <c r="AL612" s="380">
        <f t="array" aca="true" ref="AL612">INDEX(KM_PCT,MATCH($A612,'Knowledge - Percentages'!$B:$B,0),'Data - Knowledge'!AL$8)/100</f>
        <v>0.428</v>
      </c>
      <c r="AM612" s="380">
        <f t="array" aca="true" ref="AM612">INDEX(KM_PCT,MATCH($A612,'Knowledge - Percentages'!$B:$B,0),'Data - Knowledge'!AM$8)/100</f>
        <v>0.424</v>
      </c>
      <c r="AN612" s="380">
        <f t="array" aca="true" ref="AN612">INDEX(KM_PCT,MATCH($A612,'Knowledge - Percentages'!$B:$B,0),'Data - Knowledge'!AN$8)/100</f>
        <v>0.4</v>
      </c>
      <c r="AO612" s="380">
        <f t="array" aca="true" ref="AO612">INDEX(KM_PCT,MATCH($A612,'Knowledge - Percentages'!$B:$B,0),'Data - Knowledge'!AO$8)/100</f>
        <v>0.425</v>
      </c>
      <c r="AP612" s="380">
        <f t="array" aca="true" ref="AP612">INDEX(KM_PCT,MATCH($A612,'Knowledge - Percentages'!$B:$B,0),'Data - Knowledge'!AP$8)/100</f>
        <v>0.462</v>
      </c>
      <c r="AQ612" s="380">
        <f t="array" aca="true" ref="AQ612">INDEX(KM_PCT,MATCH($A612,'Knowledge - Percentages'!$B:$B,0),'Data - Knowledge'!AQ$8)/100</f>
        <v>0.428</v>
      </c>
      <c r="AR612" s="380">
        <f t="array" aca="true" ref="AR612">INDEX(KM_PCT,MATCH($A612,'Knowledge - Percentages'!$B:$B,0),'Data - Knowledge'!AR$8)/100</f>
        <v>0.441</v>
      </c>
      <c r="AS612" s="380">
        <f t="array" aca="true" ref="AS612">INDEX(KM_PCT,MATCH($A612,'Knowledge - Percentages'!$B:$B,0),'Data - Knowledge'!AS$8)/100</f>
        <v>0.48200000000000004</v>
      </c>
      <c r="AT612" s="380">
        <f t="array" aca="true" ref="AT612">INDEX(KM_PCT,MATCH($A612,'Knowledge - Percentages'!$B:$B,0),'Data - Knowledge'!AT$8)/100</f>
        <v>0.42700000000000005</v>
      </c>
      <c r="AU612" s="380">
        <f t="array" aca="true" ref="AU612">INDEX(KM_PCT,MATCH($A612,'Knowledge - Percentages'!$B:$B,0),'Data - Knowledge'!AU$8)/100</f>
        <v>0.435</v>
      </c>
      <c r="AV612" s="380">
        <f t="array" aca="true" ref="AV612">INDEX(KM_PCT,MATCH($A612,'Knowledge - Percentages'!$B:$B,0),'Data - Knowledge'!AV$8)/100</f>
        <v>0.423</v>
      </c>
      <c r="AW612" s="380">
        <f t="array" aca="true" ref="AW612">INDEX(KM_PCT,MATCH($A612,'Knowledge - Percentages'!$B:$B,0),'Data - Knowledge'!AW$8)/100</f>
        <v>0.43700000000000006</v>
      </c>
      <c r="AX612" s="380">
        <f t="array" aca="true" ref="AX612">INDEX(KM_PCT,MATCH($A612,'Knowledge - Percentages'!$B:$B,0),'Data - Knowledge'!AX$8)/100</f>
        <v>0.33299999999999996</v>
      </c>
      <c r="AY612" s="380">
        <f t="array" aca="true" ref="AY612">INDEX(KM_PCT,MATCH($A612,'Knowledge - Percentages'!$B:$B,0),'Data - Knowledge'!AY$8)/100</f>
        <v>0.41700000000000004</v>
      </c>
      <c r="AZ612" s="380">
        <f t="array" aca="true" ref="AZ612">INDEX(KM_PCT,MATCH($A612,'Knowledge - Percentages'!$B:$B,0),'Data - Knowledge'!AZ$8)/100</f>
        <v>0.429</v>
      </c>
      <c r="BA612" s="380">
        <f t="array" aca="true" ref="BA612">INDEX(KM_PCT,MATCH($A612,'Knowledge - Percentages'!$B:$B,0),'Data - Knowledge'!BA$8)/100</f>
        <v>0.40299999999999997</v>
      </c>
      <c r="BB612" s="380">
        <f t="array" aca="true" ref="BB612">INDEX(KM_PCT,MATCH($A612,'Knowledge - Percentages'!$B:$B,0),'Data - Knowledge'!BB$8)/100</f>
        <v>0.419</v>
      </c>
      <c r="BC612" s="380">
        <f t="array" aca="true" ref="BC612">INDEX(KM_PCT,MATCH($A612,'Knowledge - Percentages'!$B:$B,0),'Data - Knowledge'!BC$8)/100</f>
        <v>0.401</v>
      </c>
      <c r="BD612" s="380">
        <f t="array" aca="true" ref="BD612">INDEX(KM_PCT,MATCH($A612,'Knowledge - Percentages'!$B:$B,0),'Data - Knowledge'!BD$8)/100</f>
        <v>0.409</v>
      </c>
      <c r="BE612" s="380">
        <f t="array" aca="true" ref="BE612">INDEX(KM_PCT,MATCH($A612,'Knowledge - Percentages'!$B:$B,0),'Data - Knowledge'!BE$8)/100</f>
        <v>0.401</v>
      </c>
      <c r="BF612" s="380">
        <f t="array" aca="true" ref="BF612">INDEX(KM_PCT,MATCH($A612,'Knowledge - Percentages'!$B:$B,0),'Data - Knowledge'!BF$8)/100</f>
        <v>0.415</v>
      </c>
      <c r="BG612" s="380">
        <f t="array" aca="true" ref="BG612">INDEX(KM_PCT,MATCH($A612,'Knowledge - Percentages'!$B:$B,0),'Data - Knowledge'!BG$8)/100</f>
        <v>0.436</v>
      </c>
      <c r="BH612" s="380">
        <f t="array" aca="true" ref="BH612">INDEX(KM_PCT,MATCH($A612,'Knowledge - Percentages'!$B:$B,0),'Data - Knowledge'!BH$8)/100</f>
        <v>0.42700000000000005</v>
      </c>
      <c r="BI612" s="380">
        <f t="array" aca="true" ref="BI612">INDEX(KM_PCT,MATCH($A612,'Knowledge - Percentages'!$B:$B,0),'Data - Knowledge'!BI$8)/100</f>
        <v>0.429</v>
      </c>
      <c r="BJ612" s="380">
        <f t="array" aca="true" ref="BJ612">INDEX(KM_PCT,MATCH($A612,'Knowledge - Percentages'!$B:$B,0),'Data - Knowledge'!BJ$8)/100</f>
        <v>0.41600000000000004</v>
      </c>
      <c r="BK612" s="380">
        <f t="array" aca="true" ref="BK612">INDEX(KM_PCT,MATCH($A612,'Knowledge - Percentages'!$B:$B,0),'Data - Knowledge'!BK$8)/100</f>
        <v>0.408</v>
      </c>
      <c r="BL612" s="380">
        <f t="array" aca="true" ref="BL612">INDEX(KM_PCT,MATCH($A612,'Knowledge - Percentages'!$B:$B,0),'Data - Knowledge'!BL$8)/100</f>
        <v>0.413</v>
      </c>
      <c r="BM612" s="380">
        <f t="array" aca="true" ref="BM612">INDEX(KM_PCT,MATCH($A612,'Knowledge - Percentages'!$B:$B,0),'Data - Knowledge'!BM$8)/100</f>
        <v>0.39</v>
      </c>
      <c r="BN612" s="380">
        <f t="array" aca="true" ref="BN612">INDEX(KM_PCT,MATCH($A612,'Knowledge - Percentages'!$B:$B,0),'Data - Knowledge'!BN$8)/100</f>
        <v>0.4</v>
      </c>
      <c r="BO612" s="380">
        <f t="array" aca="true" ref="BO612">INDEX(KM_PCT,MATCH($A612,'Knowledge - Percentages'!$B:$B,0),'Data - Knowledge'!BO$8)/100</f>
        <v>0.413</v>
      </c>
      <c r="BP612" s="380">
        <f t="array" aca="true" ref="BP612">INDEX(KM_PCT,MATCH($A612,'Knowledge - Percentages'!$B:$B,0),'Data - Knowledge'!BP$8)/100</f>
        <v>0.409</v>
      </c>
      <c r="BQ612" s="380">
        <f t="array" aca="true" ref="BQ612">INDEX(KM_PCT,MATCH($A612,'Knowledge - Percentages'!$B:$B,0),'Data - Knowledge'!BQ$8)/100</f>
        <v>0.414</v>
      </c>
    </row>
    <row r="613" spans="1:69">
      <c r="A613" t="s">
        <v>1749</v>
      </c>
      <c r="B613" t="s">
        <v>180</v>
      </c>
      <c r="C613" t="s">
        <v>1713</v>
      </c>
      <c r="D613" t="s">
        <v>1684</v>
      </c>
      <c r="E613" s="373">
        <f>SUMPRODUCT($K$2:$BQ$2,$K613:$BQ613)/$J$2</f>
        <v>0.53185227272727287</v>
      </c>
      <c r="F613" s="379">
        <f>SUMPRODUCT($K$2:$BQ$2,$K613:$BQ613)</f>
        <v>140.40900000000005</v>
      </c>
      <c r="G613" s="373">
        <f>SUMPRODUCT($K$3:$BQ$3,$K613:$BQ613)/$J$3</f>
        <v>0.50349342915811091</v>
      </c>
      <c r="H613" s="379">
        <f>SUMPRODUCT($K$3:$BQ$3,$K613:$BQ613)</f>
        <v>4904.026</v>
      </c>
      <c r="I613" s="373">
        <f>CORREL($K$4:$BQ$4,$K613:$BQ613)</f>
        <v>0.40967471082794821</v>
      </c>
      <c r="J613" s="379">
        <f>$E613/$G613*100</f>
        <v>105.63241582250251</v>
      </c>
      <c r="K613" s="380">
        <f t="array" aca="true" ref="K613">INDEX(KM_PCT,MATCH($A613,'Knowledge - Percentages'!$B:$B,0),'Data - Knowledge'!K$8)/100</f>
        <v>0.5</v>
      </c>
      <c r="L613" s="380">
        <f t="array" aca="true" ref="L613">INDEX(KM_PCT,MATCH($A613,'Knowledge - Percentages'!$B:$B,0),'Data - Knowledge'!L$8)/100</f>
        <v>0.517</v>
      </c>
      <c r="M613" s="380">
        <f t="array" aca="true" ref="M613">INDEX(KM_PCT,MATCH($A613,'Knowledge - Percentages'!$B:$B,0),'Data - Knowledge'!M$8)/100</f>
        <v>0.49200000000000005</v>
      </c>
      <c r="N613" s="380">
        <f t="array" aca="true" ref="N613">INDEX(KM_PCT,MATCH($A613,'Knowledge - Percentages'!$B:$B,0),'Data - Knowledge'!N$8)/100</f>
        <v>0.498</v>
      </c>
      <c r="O613" s="380">
        <f t="array" aca="true" ref="O613">INDEX(KM_PCT,MATCH($A613,'Knowledge - Percentages'!$B:$B,0),'Data - Knowledge'!O$8)/100</f>
        <v>0.461</v>
      </c>
      <c r="P613" s="380">
        <f t="array" aca="true" ref="P613">INDEX(KM_PCT,MATCH($A613,'Knowledge - Percentages'!$B:$B,0),'Data - Knowledge'!P$8)/100</f>
        <v>0.524</v>
      </c>
      <c r="Q613" s="380">
        <f t="array" aca="true" ref="Q613">INDEX(KM_PCT,MATCH($A613,'Knowledge - Percentages'!$B:$B,0),'Data - Knowledge'!Q$8)/100</f>
        <v>0.503</v>
      </c>
      <c r="R613" s="380">
        <f t="array" aca="true" ref="R613">INDEX(KM_PCT,MATCH($A613,'Knowledge - Percentages'!$B:$B,0),'Data - Knowledge'!R$8)/100</f>
        <v>0.513</v>
      </c>
      <c r="S613" s="380">
        <f t="array" aca="true" ref="S613">INDEX(KM_PCT,MATCH($A613,'Knowledge - Percentages'!$B:$B,0),'Data - Knowledge'!S$8)/100</f>
        <v>0.509</v>
      </c>
      <c r="T613" s="380">
        <f t="array" aca="true" ref="T613">INDEX(KM_PCT,MATCH($A613,'Knowledge - Percentages'!$B:$B,0),'Data - Knowledge'!T$8)/100</f>
        <v>0.483</v>
      </c>
      <c r="U613" s="380">
        <f t="array" aca="true" ref="U613">INDEX(KM_PCT,MATCH($A613,'Knowledge - Percentages'!$B:$B,0),'Data - Knowledge'!U$8)/100</f>
        <v>0.517</v>
      </c>
      <c r="V613" s="380">
        <f t="array" aca="true" ref="V613">INDEX(KM_PCT,MATCH($A613,'Knowledge - Percentages'!$B:$B,0),'Data - Knowledge'!V$8)/100</f>
        <v>0.502</v>
      </c>
      <c r="W613" s="380">
        <f t="array" aca="true" ref="W613">INDEX(KM_PCT,MATCH($A613,'Knowledge - Percentages'!$B:$B,0),'Data - Knowledge'!W$8)/100</f>
        <v>0.502</v>
      </c>
      <c r="X613" s="380">
        <f t="array" aca="true" ref="X613">INDEX(KM_PCT,MATCH($A613,'Knowledge - Percentages'!$B:$B,0),'Data - Knowledge'!X$8)/100</f>
        <v>0.5</v>
      </c>
      <c r="Y613" s="380">
        <f t="array" aca="true" ref="Y613">INDEX(KM_PCT,MATCH($A613,'Knowledge - Percentages'!$B:$B,0),'Data - Knowledge'!Y$8)/100</f>
        <v>0.512</v>
      </c>
      <c r="Z613" s="380">
        <f t="array" aca="true" ref="Z613">INDEX(KM_PCT,MATCH($A613,'Knowledge - Percentages'!$B:$B,0),'Data - Knowledge'!Z$8)/100</f>
        <v>0.512</v>
      </c>
      <c r="AA613" s="380">
        <f t="array" aca="true" ref="AA613">INDEX(KM_PCT,MATCH($A613,'Knowledge - Percentages'!$B:$B,0),'Data - Knowledge'!AA$8)/100</f>
        <v>0.503</v>
      </c>
      <c r="AB613" s="380">
        <f t="array" aca="true" ref="AB613">INDEX(KM_PCT,MATCH($A613,'Knowledge - Percentages'!$B:$B,0),'Data - Knowledge'!AB$8)/100</f>
        <v>0.515</v>
      </c>
      <c r="AC613" s="380">
        <f t="array" aca="true" ref="AC613">INDEX(KM_PCT,MATCH($A613,'Knowledge - Percentages'!$B:$B,0),'Data - Knowledge'!AC$8)/100</f>
        <v>0.509</v>
      </c>
      <c r="AD613" s="380">
        <f t="array" aca="true" ref="AD613">INDEX(KM_PCT,MATCH($A613,'Knowledge - Percentages'!$B:$B,0),'Data - Knowledge'!AD$8)/100</f>
        <v>0.503</v>
      </c>
      <c r="AE613" s="380">
        <f t="array" aca="true" ref="AE613">INDEX(KM_PCT,MATCH($A613,'Knowledge - Percentages'!$B:$B,0),'Data - Knowledge'!AE$8)/100</f>
        <v>0.41</v>
      </c>
      <c r="AF613" s="380">
        <f t="array" aca="true" ref="AF613">INDEX(KM_PCT,MATCH($A613,'Knowledge - Percentages'!$B:$B,0),'Data - Knowledge'!AF$8)/100</f>
        <v>0.49</v>
      </c>
      <c r="AG613" s="380">
        <f t="array" aca="true" ref="AG613">INDEX(KM_PCT,MATCH($A613,'Knowledge - Percentages'!$B:$B,0),'Data - Knowledge'!AG$8)/100</f>
        <v>0.508</v>
      </c>
      <c r="AH613" s="380">
        <f t="array" aca="true" ref="AH613">INDEX(KM_PCT,MATCH($A613,'Knowledge - Percentages'!$B:$B,0),'Data - Knowledge'!AH$8)/100</f>
        <v>0.524</v>
      </c>
      <c r="AI613" s="380">
        <f t="array" aca="true" ref="AI613">INDEX(KM_PCT,MATCH($A613,'Knowledge - Percentages'!$B:$B,0),'Data - Knowledge'!AI$8)/100</f>
        <v>0.53799999999999992</v>
      </c>
      <c r="AJ613" s="380">
        <f t="array" aca="true" ref="AJ613">INDEX(KM_PCT,MATCH($A613,'Knowledge - Percentages'!$B:$B,0),'Data - Knowledge'!AJ$8)/100</f>
        <v>0.504</v>
      </c>
      <c r="AK613" s="380">
        <f t="array" aca="true" ref="AK613">INDEX(KM_PCT,MATCH($A613,'Knowledge - Percentages'!$B:$B,0),'Data - Knowledge'!AK$8)/100</f>
        <v>0.532</v>
      </c>
      <c r="AL613" s="380">
        <f t="array" aca="true" ref="AL613">INDEX(KM_PCT,MATCH($A613,'Knowledge - Percentages'!$B:$B,0),'Data - Knowledge'!AL$8)/100</f>
        <v>0.519</v>
      </c>
      <c r="AM613" s="380">
        <f t="array" aca="true" ref="AM613">INDEX(KM_PCT,MATCH($A613,'Knowledge - Percentages'!$B:$B,0),'Data - Knowledge'!AM$8)/100</f>
        <v>0.524</v>
      </c>
      <c r="AN613" s="380">
        <f t="array" aca="true" ref="AN613">INDEX(KM_PCT,MATCH($A613,'Knowledge - Percentages'!$B:$B,0),'Data - Knowledge'!AN$8)/100</f>
        <v>0.519</v>
      </c>
      <c r="AO613" s="380">
        <f t="array" aca="true" ref="AO613">INDEX(KM_PCT,MATCH($A613,'Knowledge - Percentages'!$B:$B,0),'Data - Knowledge'!AO$8)/100</f>
        <v>0.508</v>
      </c>
      <c r="AP613" s="380">
        <f t="array" aca="true" ref="AP613">INDEX(KM_PCT,MATCH($A613,'Knowledge - Percentages'!$B:$B,0),'Data - Knowledge'!AP$8)/100</f>
        <v>0.509</v>
      </c>
      <c r="AQ613" s="380">
        <f t="array" aca="true" ref="AQ613">INDEX(KM_PCT,MATCH($A613,'Knowledge - Percentages'!$B:$B,0),'Data - Knowledge'!AQ$8)/100</f>
        <v>0.525</v>
      </c>
      <c r="AR613" s="380">
        <f t="array" aca="true" ref="AR613">INDEX(KM_PCT,MATCH($A613,'Knowledge - Percentages'!$B:$B,0),'Data - Knowledge'!AR$8)/100</f>
        <v>0.512</v>
      </c>
      <c r="AS613" s="380">
        <f t="array" aca="true" ref="AS613">INDEX(KM_PCT,MATCH($A613,'Knowledge - Percentages'!$B:$B,0),'Data - Knowledge'!AS$8)/100</f>
        <v>0.513</v>
      </c>
      <c r="AT613" s="380">
        <f t="array" aca="true" ref="AT613">INDEX(KM_PCT,MATCH($A613,'Knowledge - Percentages'!$B:$B,0),'Data - Knowledge'!AT$8)/100</f>
        <v>0.512</v>
      </c>
      <c r="AU613" s="380">
        <f t="array" aca="true" ref="AU613">INDEX(KM_PCT,MATCH($A613,'Knowledge - Percentages'!$B:$B,0),'Data - Knowledge'!AU$8)/100</f>
        <v>0.525</v>
      </c>
      <c r="AV613" s="380">
        <f t="array" aca="true" ref="AV613">INDEX(KM_PCT,MATCH($A613,'Knowledge - Percentages'!$B:$B,0),'Data - Knowledge'!AV$8)/100</f>
        <v>0.526</v>
      </c>
      <c r="AW613" s="380">
        <f t="array" aca="true" ref="AW613">INDEX(KM_PCT,MATCH($A613,'Knowledge - Percentages'!$B:$B,0),'Data - Knowledge'!AW$8)/100</f>
        <v>0.53</v>
      </c>
      <c r="AX613" s="380">
        <f t="array" aca="true" ref="AX613">INDEX(KM_PCT,MATCH($A613,'Knowledge - Percentages'!$B:$B,0),'Data - Knowledge'!AX$8)/100</f>
        <v>0.542</v>
      </c>
      <c r="AY613" s="380">
        <f t="array" aca="true" ref="AY613">INDEX(KM_PCT,MATCH($A613,'Knowledge - Percentages'!$B:$B,0),'Data - Knowledge'!AY$8)/100</f>
        <v>0.519</v>
      </c>
      <c r="AZ613" s="380">
        <f t="array" aca="true" ref="AZ613">INDEX(KM_PCT,MATCH($A613,'Knowledge - Percentages'!$B:$B,0),'Data - Knowledge'!AZ$8)/100</f>
        <v>0.527</v>
      </c>
      <c r="BA613" s="380">
        <f t="array" aca="true" ref="BA613">INDEX(KM_PCT,MATCH($A613,'Knowledge - Percentages'!$B:$B,0),'Data - Knowledge'!BA$8)/100</f>
        <v>0.54</v>
      </c>
      <c r="BB613" s="380">
        <f t="array" aca="true" ref="BB613">INDEX(KM_PCT,MATCH($A613,'Knowledge - Percentages'!$B:$B,0),'Data - Knowledge'!BB$8)/100</f>
        <v>0.537</v>
      </c>
      <c r="BC613" s="380">
        <f t="array" aca="true" ref="BC613">INDEX(KM_PCT,MATCH($A613,'Knowledge - Percentages'!$B:$B,0),'Data - Knowledge'!BC$8)/100</f>
        <v>0.521</v>
      </c>
      <c r="BD613" s="380">
        <f t="array" aca="true" ref="BD613">INDEX(KM_PCT,MATCH($A613,'Knowledge - Percentages'!$B:$B,0),'Data - Knowledge'!BD$8)/100</f>
        <v>0.519</v>
      </c>
      <c r="BE613" s="380">
        <f t="array" aca="true" ref="BE613">INDEX(KM_PCT,MATCH($A613,'Knowledge - Percentages'!$B:$B,0),'Data - Knowledge'!BE$8)/100</f>
        <v>0.541</v>
      </c>
      <c r="BF613" s="380">
        <f t="array" aca="true" ref="BF613">INDEX(KM_PCT,MATCH($A613,'Knowledge - Percentages'!$B:$B,0),'Data - Knowledge'!BF$8)/100</f>
        <v>0.534</v>
      </c>
      <c r="BG613" s="380">
        <f t="array" aca="true" ref="BG613">INDEX(KM_PCT,MATCH($A613,'Knowledge - Percentages'!$B:$B,0),'Data - Knowledge'!BG$8)/100</f>
        <v>0.528</v>
      </c>
      <c r="BH613" s="380">
        <f t="array" aca="true" ref="BH613">INDEX(KM_PCT,MATCH($A613,'Knowledge - Percentages'!$B:$B,0),'Data - Knowledge'!BH$8)/100</f>
        <v>0.521</v>
      </c>
      <c r="BI613" s="380">
        <f t="array" aca="true" ref="BI613">INDEX(KM_PCT,MATCH($A613,'Knowledge - Percentages'!$B:$B,0),'Data - Knowledge'!BI$8)/100</f>
        <v>0.536</v>
      </c>
      <c r="BJ613" s="380">
        <f t="array" aca="true" ref="BJ613">INDEX(KM_PCT,MATCH($A613,'Knowledge - Percentages'!$B:$B,0),'Data - Knowledge'!BJ$8)/100</f>
        <v>0.537</v>
      </c>
      <c r="BK613" s="380">
        <f t="array" aca="true" ref="BK613">INDEX(KM_PCT,MATCH($A613,'Knowledge - Percentages'!$B:$B,0),'Data - Knowledge'!BK$8)/100</f>
        <v>0.512</v>
      </c>
      <c r="BL613" s="380">
        <f t="array" aca="true" ref="BL613">INDEX(KM_PCT,MATCH($A613,'Knowledge - Percentages'!$B:$B,0),'Data - Knowledge'!BL$8)/100</f>
        <v>0.511</v>
      </c>
      <c r="BM613" s="380">
        <f t="array" aca="true" ref="BM613">INDEX(KM_PCT,MATCH($A613,'Knowledge - Percentages'!$B:$B,0),'Data - Knowledge'!BM$8)/100</f>
        <v>0.525</v>
      </c>
      <c r="BN613" s="380">
        <f t="array" aca="true" ref="BN613">INDEX(KM_PCT,MATCH($A613,'Knowledge - Percentages'!$B:$B,0),'Data - Knowledge'!BN$8)/100</f>
        <v>0.54299999999999993</v>
      </c>
      <c r="BO613" s="380">
        <f t="array" aca="true" ref="BO613">INDEX(KM_PCT,MATCH($A613,'Knowledge - Percentages'!$B:$B,0),'Data - Knowledge'!BO$8)/100</f>
        <v>0.53299999999999992</v>
      </c>
      <c r="BP613" s="380">
        <f t="array" aca="true" ref="BP613">INDEX(KM_PCT,MATCH($A613,'Knowledge - Percentages'!$B:$B,0),'Data - Knowledge'!BP$8)/100</f>
        <v>0.536</v>
      </c>
      <c r="BQ613" s="380">
        <f t="array" aca="true" ref="BQ613">INDEX(KM_PCT,MATCH($A613,'Knowledge - Percentages'!$B:$B,0),'Data - Knowledge'!BQ$8)/100</f>
        <v>0.529</v>
      </c>
    </row>
    <row r="614" spans="1:69">
      <c r="A614" t="s">
        <v>1750</v>
      </c>
      <c r="B614" t="s">
        <v>180</v>
      </c>
      <c r="C614" t="s">
        <v>1713</v>
      </c>
      <c r="D614" t="s">
        <v>1751</v>
      </c>
      <c r="E614" s="373">
        <f>SUMPRODUCT($K$2:$BQ$2,$K614:$BQ614)/$J$2</f>
        <v>0.14524242424242428</v>
      </c>
      <c r="F614" s="379">
        <f>SUMPRODUCT($K$2:$BQ$2,$K614:$BQ614)</f>
        <v>38.344000000000008</v>
      </c>
      <c r="G614" s="373">
        <f>SUMPRODUCT($K$3:$BQ$3,$K614:$BQ614)/$J$3</f>
        <v>0.17317094455852156</v>
      </c>
      <c r="H614" s="379">
        <f>SUMPRODUCT($K$3:$BQ$3,$K614:$BQ614)</f>
        <v>1686.685</v>
      </c>
      <c r="I614" s="373">
        <f>CORREL($K$4:$BQ$4,$K614:$BQ614)</f>
        <v>-0.44050795186997443</v>
      </c>
      <c r="J614" s="379">
        <f>$E614/$G614*100</f>
        <v>83.872282739291123</v>
      </c>
      <c r="K614" s="380">
        <f t="array" aca="true" ref="K614">INDEX(KM_PCT,MATCH($A614,'Knowledge - Percentages'!$B:$B,0),'Data - Knowledge'!K$8)/100</f>
        <v>0.255</v>
      </c>
      <c r="L614" s="380">
        <f t="array" aca="true" ref="L614">INDEX(KM_PCT,MATCH($A614,'Knowledge - Percentages'!$B:$B,0),'Data - Knowledge'!L$8)/100</f>
        <v>0.32</v>
      </c>
      <c r="M614" s="380">
        <f t="array" aca="true" ref="M614">INDEX(KM_PCT,MATCH($A614,'Knowledge - Percentages'!$B:$B,0),'Data - Knowledge'!M$8)/100</f>
        <v>0.221</v>
      </c>
      <c r="N614" s="380">
        <f t="array" aca="true" ref="N614">INDEX(KM_PCT,MATCH($A614,'Knowledge - Percentages'!$B:$B,0),'Data - Knowledge'!N$8)/100</f>
        <v>0.177</v>
      </c>
      <c r="O614" s="380">
        <f t="array" aca="true" ref="O614">INDEX(KM_PCT,MATCH($A614,'Knowledge - Percentages'!$B:$B,0),'Data - Knowledge'!O$8)/100</f>
        <v>0.195</v>
      </c>
      <c r="P614" s="380">
        <f t="array" aca="true" ref="P614">INDEX(KM_PCT,MATCH($A614,'Knowledge - Percentages'!$B:$B,0),'Data - Knowledge'!P$8)/100</f>
        <v>0.151</v>
      </c>
      <c r="Q614" s="380">
        <f t="array" aca="true" ref="Q614">INDEX(KM_PCT,MATCH($A614,'Knowledge - Percentages'!$B:$B,0),'Data - Knowledge'!Q$8)/100</f>
        <v>0.264</v>
      </c>
      <c r="R614" s="380">
        <f t="array" aca="true" ref="R614">INDEX(KM_PCT,MATCH($A614,'Knowledge - Percentages'!$B:$B,0),'Data - Knowledge'!R$8)/100</f>
        <v>0.22699999999999998</v>
      </c>
      <c r="S614" s="380">
        <f t="array" aca="true" ref="S614">INDEX(KM_PCT,MATCH($A614,'Knowledge - Percentages'!$B:$B,0),'Data - Knowledge'!S$8)/100</f>
        <v>0.175</v>
      </c>
      <c r="T614" s="380">
        <f t="array" aca="true" ref="T614">INDEX(KM_PCT,MATCH($A614,'Knowledge - Percentages'!$B:$B,0),'Data - Knowledge'!T$8)/100</f>
        <v>0.174</v>
      </c>
      <c r="U614" s="380">
        <f t="array" aca="true" ref="U614">INDEX(KM_PCT,MATCH($A614,'Knowledge - Percentages'!$B:$B,0),'Data - Knowledge'!U$8)/100</f>
        <v>0.175</v>
      </c>
      <c r="V614" s="380">
        <f t="array" aca="true" ref="V614">INDEX(KM_PCT,MATCH($A614,'Knowledge - Percentages'!$B:$B,0),'Data - Knowledge'!V$8)/100</f>
        <v>0.14300000000000002</v>
      </c>
      <c r="W614" s="380">
        <f t="array" aca="true" ref="W614">INDEX(KM_PCT,MATCH($A614,'Knowledge - Percentages'!$B:$B,0),'Data - Knowledge'!W$8)/100</f>
        <v>0.19399999999999998</v>
      </c>
      <c r="X614" s="380">
        <f t="array" aca="true" ref="X614">INDEX(KM_PCT,MATCH($A614,'Knowledge - Percentages'!$B:$B,0),'Data - Knowledge'!X$8)/100</f>
        <v>0.309</v>
      </c>
      <c r="Y614" s="380">
        <f t="array" aca="true" ref="Y614">INDEX(KM_PCT,MATCH($A614,'Knowledge - Percentages'!$B:$B,0),'Data - Knowledge'!Y$8)/100</f>
        <v>0.377</v>
      </c>
      <c r="Z614" s="380">
        <f t="array" aca="true" ref="Z614">INDEX(KM_PCT,MATCH($A614,'Knowledge - Percentages'!$B:$B,0),'Data - Knowledge'!Z$8)/100</f>
        <v>0.35700000000000004</v>
      </c>
      <c r="AA614" s="380">
        <f t="array" aca="true" ref="AA614">INDEX(KM_PCT,MATCH($A614,'Knowledge - Percentages'!$B:$B,0),'Data - Knowledge'!AA$8)/100</f>
        <v>0.33</v>
      </c>
      <c r="AB614" s="380">
        <f t="array" aca="true" ref="AB614">INDEX(KM_PCT,MATCH($A614,'Knowledge - Percentages'!$B:$B,0),'Data - Knowledge'!AB$8)/100</f>
        <v>0.161</v>
      </c>
      <c r="AC614" s="380">
        <f t="array" aca="true" ref="AC614">INDEX(KM_PCT,MATCH($A614,'Knowledge - Percentages'!$B:$B,0),'Data - Knowledge'!AC$8)/100</f>
        <v>0.259</v>
      </c>
      <c r="AD614" s="380">
        <f t="array" aca="true" ref="AD614">INDEX(KM_PCT,MATCH($A614,'Knowledge - Percentages'!$B:$B,0),'Data - Knowledge'!AD$8)/100</f>
        <v>0.32799999999999996</v>
      </c>
      <c r="AE614" s="380">
        <f t="array" aca="true" ref="AE614">INDEX(KM_PCT,MATCH($A614,'Knowledge - Percentages'!$B:$B,0),'Data - Knowledge'!AE$8)/100</f>
        <v>0.214</v>
      </c>
      <c r="AF614" s="380">
        <f t="array" aca="true" ref="AF614">INDEX(KM_PCT,MATCH($A614,'Knowledge - Percentages'!$B:$B,0),'Data - Knowledge'!AF$8)/100</f>
        <v>0.161</v>
      </c>
      <c r="AG614" s="380">
        <f t="array" aca="true" ref="AG614">INDEX(KM_PCT,MATCH($A614,'Knowledge - Percentages'!$B:$B,0),'Data - Knowledge'!AG$8)/100</f>
        <v>0.145</v>
      </c>
      <c r="AH614" s="380">
        <f t="array" aca="true" ref="AH614">INDEX(KM_PCT,MATCH($A614,'Knowledge - Percentages'!$B:$B,0),'Data - Knowledge'!AH$8)/100</f>
        <v>0.151</v>
      </c>
      <c r="AI614" s="380">
        <f t="array" aca="true" ref="AI614">INDEX(KM_PCT,MATCH($A614,'Knowledge - Percentages'!$B:$B,0),'Data - Knowledge'!AI$8)/100</f>
        <v>0.315</v>
      </c>
      <c r="AJ614" s="380">
        <f t="array" aca="true" ref="AJ614">INDEX(KM_PCT,MATCH($A614,'Knowledge - Percentages'!$B:$B,0),'Data - Knowledge'!AJ$8)/100</f>
        <v>0.171</v>
      </c>
      <c r="AK614" s="380">
        <f t="array" aca="true" ref="AK614">INDEX(KM_PCT,MATCH($A614,'Knowledge - Percentages'!$B:$B,0),'Data - Knowledge'!AK$8)/100</f>
        <v>0.145</v>
      </c>
      <c r="AL614" s="380">
        <f t="array" aca="true" ref="AL614">INDEX(KM_PCT,MATCH($A614,'Knowledge - Percentages'!$B:$B,0),'Data - Knowledge'!AL$8)/100</f>
        <v>0.22899999999999998</v>
      </c>
      <c r="AM614" s="380">
        <f t="array" aca="true" ref="AM614">INDEX(KM_PCT,MATCH($A614,'Knowledge - Percentages'!$B:$B,0),'Data - Knowledge'!AM$8)/100</f>
        <v>0.158</v>
      </c>
      <c r="AN614" s="380">
        <f t="array" aca="true" ref="AN614">INDEX(KM_PCT,MATCH($A614,'Knowledge - Percentages'!$B:$B,0),'Data - Knowledge'!AN$8)/100</f>
        <v>0.134</v>
      </c>
      <c r="AO614" s="380">
        <f t="array" aca="true" ref="AO614">INDEX(KM_PCT,MATCH($A614,'Knowledge - Percentages'!$B:$B,0),'Data - Knowledge'!AO$8)/100</f>
        <v>0.162</v>
      </c>
      <c r="AP614" s="380">
        <f t="array" aca="true" ref="AP614">INDEX(KM_PCT,MATCH($A614,'Knowledge - Percentages'!$B:$B,0),'Data - Knowledge'!AP$8)/100</f>
        <v>0.223</v>
      </c>
      <c r="AQ614" s="380">
        <f t="array" aca="true" ref="AQ614">INDEX(KM_PCT,MATCH($A614,'Knowledge - Percentages'!$B:$B,0),'Data - Knowledge'!AQ$8)/100</f>
        <v>0.161</v>
      </c>
      <c r="AR614" s="380">
        <f t="array" aca="true" ref="AR614">INDEX(KM_PCT,MATCH($A614,'Knowledge - Percentages'!$B:$B,0),'Data - Knowledge'!AR$8)/100</f>
        <v>0.267</v>
      </c>
      <c r="AS614" s="380">
        <f t="array" aca="true" ref="AS614">INDEX(KM_PCT,MATCH($A614,'Knowledge - Percentages'!$B:$B,0),'Data - Knowledge'!AS$8)/100</f>
        <v>0.293</v>
      </c>
      <c r="AT614" s="380">
        <f t="array" aca="true" ref="AT614">INDEX(KM_PCT,MATCH($A614,'Knowledge - Percentages'!$B:$B,0),'Data - Knowledge'!AT$8)/100</f>
        <v>0.29100000000000004</v>
      </c>
      <c r="AU614" s="380">
        <f t="array" aca="true" ref="AU614">INDEX(KM_PCT,MATCH($A614,'Knowledge - Percentages'!$B:$B,0),'Data - Knowledge'!AU$8)/100</f>
        <v>0.17600000000000002</v>
      </c>
      <c r="AV614" s="380">
        <f t="array" aca="true" ref="AV614">INDEX(KM_PCT,MATCH($A614,'Knowledge - Percentages'!$B:$B,0),'Data - Knowledge'!AV$8)/100</f>
        <v>0.146</v>
      </c>
      <c r="AW614" s="380">
        <f t="array" aca="true" ref="AW614">INDEX(KM_PCT,MATCH($A614,'Knowledge - Percentages'!$B:$B,0),'Data - Knowledge'!AW$8)/100</f>
        <v>0.14800000000000002</v>
      </c>
      <c r="AX614" s="380">
        <f t="array" aca="true" ref="AX614">INDEX(KM_PCT,MATCH($A614,'Knowledge - Percentages'!$B:$B,0),'Data - Knowledge'!AX$8)/100</f>
        <v>0.28</v>
      </c>
      <c r="AY614" s="380">
        <f t="array" aca="true" ref="AY614">INDEX(KM_PCT,MATCH($A614,'Knowledge - Percentages'!$B:$B,0),'Data - Knowledge'!AY$8)/100</f>
        <v>0.145</v>
      </c>
      <c r="AZ614" s="380">
        <f t="array" aca="true" ref="AZ614">INDEX(KM_PCT,MATCH($A614,'Knowledge - Percentages'!$B:$B,0),'Data - Knowledge'!AZ$8)/100</f>
        <v>0.16</v>
      </c>
      <c r="BA614" s="380">
        <f t="array" aca="true" ref="BA614">INDEX(KM_PCT,MATCH($A614,'Knowledge - Percentages'!$B:$B,0),'Data - Knowledge'!BA$8)/100</f>
        <v>0.146</v>
      </c>
      <c r="BB614" s="380">
        <f t="array" aca="true" ref="BB614">INDEX(KM_PCT,MATCH($A614,'Knowledge - Percentages'!$B:$B,0),'Data - Knowledge'!BB$8)/100</f>
        <v>0.136</v>
      </c>
      <c r="BC614" s="380">
        <f t="array" aca="true" ref="BC614">INDEX(KM_PCT,MATCH($A614,'Knowledge - Percentages'!$B:$B,0),'Data - Knowledge'!BC$8)/100</f>
        <v>0.125</v>
      </c>
      <c r="BD614" s="380">
        <f t="array" aca="true" ref="BD614">INDEX(KM_PCT,MATCH($A614,'Knowledge - Percentages'!$B:$B,0),'Data - Knowledge'!BD$8)/100</f>
        <v>0.141</v>
      </c>
      <c r="BE614" s="380">
        <f t="array" aca="true" ref="BE614">INDEX(KM_PCT,MATCH($A614,'Knowledge - Percentages'!$B:$B,0),'Data - Knowledge'!BE$8)/100</f>
        <v>0.127</v>
      </c>
      <c r="BF614" s="380">
        <f t="array" aca="true" ref="BF614">INDEX(KM_PCT,MATCH($A614,'Knowledge - Percentages'!$B:$B,0),'Data - Knowledge'!BF$8)/100</f>
        <v>0.14400000000000002</v>
      </c>
      <c r="BG614" s="380">
        <f t="array" aca="true" ref="BG614">INDEX(KM_PCT,MATCH($A614,'Knowledge - Percentages'!$B:$B,0),'Data - Knowledge'!BG$8)/100</f>
        <v>0.201</v>
      </c>
      <c r="BH614" s="380">
        <f t="array" aca="true" ref="BH614">INDEX(KM_PCT,MATCH($A614,'Knowledge - Percentages'!$B:$B,0),'Data - Knowledge'!BH$8)/100</f>
        <v>0.19</v>
      </c>
      <c r="BI614" s="380">
        <f t="array" aca="true" ref="BI614">INDEX(KM_PCT,MATCH($A614,'Knowledge - Percentages'!$B:$B,0),'Data - Knowledge'!BI$8)/100</f>
        <v>0.17</v>
      </c>
      <c r="BJ614" s="380">
        <f t="array" aca="true" ref="BJ614">INDEX(KM_PCT,MATCH($A614,'Knowledge - Percentages'!$B:$B,0),'Data - Knowledge'!BJ$8)/100</f>
        <v>0.141</v>
      </c>
      <c r="BK614" s="380">
        <f t="array" aca="true" ref="BK614">INDEX(KM_PCT,MATCH($A614,'Knowledge - Percentages'!$B:$B,0),'Data - Knowledge'!BK$8)/100</f>
        <v>0.244</v>
      </c>
      <c r="BL614" s="380">
        <f t="array" aca="true" ref="BL614">INDEX(KM_PCT,MATCH($A614,'Knowledge - Percentages'!$B:$B,0),'Data - Knowledge'!BL$8)/100</f>
        <v>0.24600000000000002</v>
      </c>
      <c r="BM614" s="380">
        <f t="array" aca="true" ref="BM614">INDEX(KM_PCT,MATCH($A614,'Knowledge - Percentages'!$B:$B,0),'Data - Knowledge'!BM$8)/100</f>
        <v>0.228</v>
      </c>
      <c r="BN614" s="380">
        <f t="array" aca="true" ref="BN614">INDEX(KM_PCT,MATCH($A614,'Knowledge - Percentages'!$B:$B,0),'Data - Knowledge'!BN$8)/100</f>
        <v>0.14</v>
      </c>
      <c r="BO614" s="380">
        <f t="array" aca="true" ref="BO614">INDEX(KM_PCT,MATCH($A614,'Knowledge - Percentages'!$B:$B,0),'Data - Knowledge'!BO$8)/100</f>
        <v>0.161</v>
      </c>
      <c r="BP614" s="380">
        <f t="array" aca="true" ref="BP614">INDEX(KM_PCT,MATCH($A614,'Knowledge - Percentages'!$B:$B,0),'Data - Knowledge'!BP$8)/100</f>
        <v>0.138</v>
      </c>
      <c r="BQ614" s="380">
        <f t="array" aca="true" ref="BQ614">INDEX(KM_PCT,MATCH($A614,'Knowledge - Percentages'!$B:$B,0),'Data - Knowledge'!BQ$8)/100</f>
        <v>0.158</v>
      </c>
    </row>
    <row r="615" spans="1:69">
      <c r="A615" t="s">
        <v>1752</v>
      </c>
      <c r="B615" t="s">
        <v>180</v>
      </c>
      <c r="C615" t="s">
        <v>1753</v>
      </c>
      <c r="D615" t="s">
        <v>1754</v>
      </c>
      <c r="E615" s="373">
        <f>SUMPRODUCT($K$2:$BQ$2,$K615:$BQ615)/$J$2</f>
        <v>0.29094318181818174</v>
      </c>
      <c r="F615" s="379">
        <f>SUMPRODUCT($K$2:$BQ$2,$K615:$BQ615)</f>
        <v>76.808999999999983</v>
      </c>
      <c r="G615" s="373">
        <f>SUMPRODUCT($K$3:$BQ$3,$K615:$BQ615)/$J$3</f>
        <v>0.29650687885010274</v>
      </c>
      <c r="H615" s="379">
        <f>SUMPRODUCT($K$3:$BQ$3,$K615:$BQ615)</f>
        <v>2887.9770000000008</v>
      </c>
      <c r="I615" s="373">
        <f>CORREL($K$4:$BQ$4,$K615:$BQ615)</f>
        <v>-0.057562365796324157</v>
      </c>
      <c r="J615" s="379">
        <f>$E615/$G615*100</f>
        <v>98.123585849509524</v>
      </c>
      <c r="K615" s="380">
        <f t="array" aca="true" ref="K615">INDEX(KM_PCT,MATCH($A615,'Knowledge - Percentages'!$B:$B,0),'Data - Knowledge'!K$8)/100</f>
        <v>0.294</v>
      </c>
      <c r="L615" s="380">
        <f t="array" aca="true" ref="L615">INDEX(KM_PCT,MATCH($A615,'Knowledge - Percentages'!$B:$B,0),'Data - Knowledge'!L$8)/100</f>
        <v>0.294</v>
      </c>
      <c r="M615" s="380">
        <f t="array" aca="true" ref="M615">INDEX(KM_PCT,MATCH($A615,'Knowledge - Percentages'!$B:$B,0),'Data - Knowledge'!M$8)/100</f>
        <v>0.294</v>
      </c>
      <c r="N615" s="380">
        <f t="array" aca="true" ref="N615">INDEX(KM_PCT,MATCH($A615,'Knowledge - Percentages'!$B:$B,0),'Data - Knowledge'!N$8)/100</f>
        <v>0.317</v>
      </c>
      <c r="O615" s="380">
        <f t="array" aca="true" ref="O615">INDEX(KM_PCT,MATCH($A615,'Knowledge - Percentages'!$B:$B,0),'Data - Knowledge'!O$8)/100</f>
        <v>0.317</v>
      </c>
      <c r="P615" s="380">
        <f t="array" aca="true" ref="P615">INDEX(KM_PCT,MATCH($A615,'Knowledge - Percentages'!$B:$B,0),'Data - Knowledge'!P$8)/100</f>
        <v>0.33</v>
      </c>
      <c r="Q615" s="380">
        <f t="array" aca="true" ref="Q615">INDEX(KM_PCT,MATCH($A615,'Knowledge - Percentages'!$B:$B,0),'Data - Knowledge'!Q$8)/100</f>
        <v>0.317</v>
      </c>
      <c r="R615" s="380">
        <f t="array" aca="true" ref="R615">INDEX(KM_PCT,MATCH($A615,'Knowledge - Percentages'!$B:$B,0),'Data - Knowledge'!R$8)/100</f>
        <v>0.342</v>
      </c>
      <c r="S615" s="380">
        <f t="array" aca="true" ref="S615">INDEX(KM_PCT,MATCH($A615,'Knowledge - Percentages'!$B:$B,0),'Data - Knowledge'!S$8)/100</f>
        <v>0.317</v>
      </c>
      <c r="T615" s="380">
        <f t="array" aca="true" ref="T615">INDEX(KM_PCT,MATCH($A615,'Knowledge - Percentages'!$B:$B,0),'Data - Knowledge'!T$8)/100</f>
        <v>0.29</v>
      </c>
      <c r="U615" s="380">
        <f t="array" aca="true" ref="U615">INDEX(KM_PCT,MATCH($A615,'Knowledge - Percentages'!$B:$B,0),'Data - Knowledge'!U$8)/100</f>
        <v>0.29</v>
      </c>
      <c r="V615" s="380">
        <f t="array" aca="true" ref="V615">INDEX(KM_PCT,MATCH($A615,'Knowledge - Percentages'!$B:$B,0),'Data - Knowledge'!V$8)/100</f>
        <v>0.243</v>
      </c>
      <c r="W615" s="380">
        <f t="array" aca="true" ref="W615">INDEX(KM_PCT,MATCH($A615,'Knowledge - Percentages'!$B:$B,0),'Data - Knowledge'!W$8)/100</f>
        <v>0.33799999999999997</v>
      </c>
      <c r="X615" s="380">
        <f t="array" aca="true" ref="X615">INDEX(KM_PCT,MATCH($A615,'Knowledge - Percentages'!$B:$B,0),'Data - Knowledge'!X$8)/100</f>
        <v>0.314</v>
      </c>
      <c r="Y615" s="380">
        <f t="array" aca="true" ref="Y615">INDEX(KM_PCT,MATCH($A615,'Knowledge - Percentages'!$B:$B,0),'Data - Knowledge'!Y$8)/100</f>
        <v>0.294</v>
      </c>
      <c r="Z615" s="380">
        <f t="array" aca="true" ref="Z615">INDEX(KM_PCT,MATCH($A615,'Knowledge - Percentages'!$B:$B,0),'Data - Knowledge'!Z$8)/100</f>
        <v>0.294</v>
      </c>
      <c r="AA615" s="380">
        <f t="array" aca="true" ref="AA615">INDEX(KM_PCT,MATCH($A615,'Knowledge - Percentages'!$B:$B,0),'Data - Knowledge'!AA$8)/100</f>
        <v>0.294</v>
      </c>
      <c r="AB615" s="380">
        <f t="array" aca="true" ref="AB615">INDEX(KM_PCT,MATCH($A615,'Knowledge - Percentages'!$B:$B,0),'Data - Knowledge'!AB$8)/100</f>
        <v>0.294</v>
      </c>
      <c r="AC615" s="380">
        <f t="array" aca="true" ref="AC615">INDEX(KM_PCT,MATCH($A615,'Knowledge - Percentages'!$B:$B,0),'Data - Knowledge'!AC$8)/100</f>
        <v>0.294</v>
      </c>
      <c r="AD615" s="380">
        <f t="array" aca="true" ref="AD615">INDEX(KM_PCT,MATCH($A615,'Knowledge - Percentages'!$B:$B,0),'Data - Knowledge'!AD$8)/100</f>
        <v>0.314</v>
      </c>
      <c r="AE615" s="380">
        <f t="array" aca="true" ref="AE615">INDEX(KM_PCT,MATCH($A615,'Knowledge - Percentages'!$B:$B,0),'Data - Knowledge'!AE$8)/100</f>
        <v>0.261</v>
      </c>
      <c r="AF615" s="380">
        <f t="array" aca="true" ref="AF615">INDEX(KM_PCT,MATCH($A615,'Knowledge - Percentages'!$B:$B,0),'Data - Knowledge'!AF$8)/100</f>
        <v>0.261</v>
      </c>
      <c r="AG615" s="380">
        <f t="array" aca="true" ref="AG615">INDEX(KM_PCT,MATCH($A615,'Knowledge - Percentages'!$B:$B,0),'Data - Knowledge'!AG$8)/100</f>
        <v>0.261</v>
      </c>
      <c r="AH615" s="380">
        <f t="array" aca="true" ref="AH615">INDEX(KM_PCT,MATCH($A615,'Knowledge - Percentages'!$B:$B,0),'Data - Knowledge'!AH$8)/100</f>
        <v>0.294</v>
      </c>
      <c r="AI615" s="380">
        <f t="array" aca="true" ref="AI615">INDEX(KM_PCT,MATCH($A615,'Knowledge - Percentages'!$B:$B,0),'Data - Knowledge'!AI$8)/100</f>
        <v>0.294</v>
      </c>
      <c r="AJ615" s="380">
        <f t="array" aca="true" ref="AJ615">INDEX(KM_PCT,MATCH($A615,'Knowledge - Percentages'!$B:$B,0),'Data - Knowledge'!AJ$8)/100</f>
        <v>0.294</v>
      </c>
      <c r="AK615" s="380">
        <f t="array" aca="true" ref="AK615">INDEX(KM_PCT,MATCH($A615,'Knowledge - Percentages'!$B:$B,0),'Data - Knowledge'!AK$8)/100</f>
        <v>0.303</v>
      </c>
      <c r="AL615" s="380">
        <f t="array" aca="true" ref="AL615">INDEX(KM_PCT,MATCH($A615,'Knowledge - Percentages'!$B:$B,0),'Data - Knowledge'!AL$8)/100</f>
        <v>0.307</v>
      </c>
      <c r="AM615" s="380">
        <f t="array" aca="true" ref="AM615">INDEX(KM_PCT,MATCH($A615,'Knowledge - Percentages'!$B:$B,0),'Data - Knowledge'!AM$8)/100</f>
        <v>0.303</v>
      </c>
      <c r="AN615" s="380">
        <f t="array" aca="true" ref="AN615">INDEX(KM_PCT,MATCH($A615,'Knowledge - Percentages'!$B:$B,0),'Data - Knowledge'!AN$8)/100</f>
        <v>0.275</v>
      </c>
      <c r="AO615" s="380">
        <f t="array" aca="true" ref="AO615">INDEX(KM_PCT,MATCH($A615,'Knowledge - Percentages'!$B:$B,0),'Data - Knowledge'!AO$8)/100</f>
        <v>0.27699999999999997</v>
      </c>
      <c r="AP615" s="380">
        <f t="array" aca="true" ref="AP615">INDEX(KM_PCT,MATCH($A615,'Knowledge - Percentages'!$B:$B,0),'Data - Knowledge'!AP$8)/100</f>
        <v>0.294</v>
      </c>
      <c r="AQ615" s="380">
        <f t="array" aca="true" ref="AQ615">INDEX(KM_PCT,MATCH($A615,'Knowledge - Percentages'!$B:$B,0),'Data - Knowledge'!AQ$8)/100</f>
        <v>0.294</v>
      </c>
      <c r="AR615" s="380">
        <f t="array" aca="true" ref="AR615">INDEX(KM_PCT,MATCH($A615,'Knowledge - Percentages'!$B:$B,0),'Data - Knowledge'!AR$8)/100</f>
        <v>0.26899999999999996</v>
      </c>
      <c r="AS615" s="380">
        <f t="array" aca="true" ref="AS615">INDEX(KM_PCT,MATCH($A615,'Knowledge - Percentages'!$B:$B,0),'Data - Knowledge'!AS$8)/100</f>
        <v>0.285</v>
      </c>
      <c r="AT615" s="380">
        <f t="array" aca="true" ref="AT615">INDEX(KM_PCT,MATCH($A615,'Knowledge - Percentages'!$B:$B,0),'Data - Knowledge'!AT$8)/100</f>
        <v>0.285</v>
      </c>
      <c r="AU615" s="380">
        <f t="array" aca="true" ref="AU615">INDEX(KM_PCT,MATCH($A615,'Knowledge - Percentages'!$B:$B,0),'Data - Knowledge'!AU$8)/100</f>
        <v>0.281</v>
      </c>
      <c r="AV615" s="380">
        <f t="array" aca="true" ref="AV615">INDEX(KM_PCT,MATCH($A615,'Knowledge - Percentages'!$B:$B,0),'Data - Knowledge'!AV$8)/100</f>
        <v>0.281</v>
      </c>
      <c r="AW615" s="380">
        <f t="array" aca="true" ref="AW615">INDEX(KM_PCT,MATCH($A615,'Knowledge - Percentages'!$B:$B,0),'Data - Knowledge'!AW$8)/100</f>
        <v>0.281</v>
      </c>
      <c r="AX615" s="380">
        <f t="array" aca="true" ref="AX615">INDEX(KM_PCT,MATCH($A615,'Knowledge - Percentages'!$B:$B,0),'Data - Knowledge'!AX$8)/100</f>
        <v>0.256</v>
      </c>
      <c r="AY615" s="380">
        <f t="array" aca="true" ref="AY615">INDEX(KM_PCT,MATCH($A615,'Knowledge - Percentages'!$B:$B,0),'Data - Knowledge'!AY$8)/100</f>
        <v>0.27699999999999997</v>
      </c>
      <c r="AZ615" s="380">
        <f t="array" aca="true" ref="AZ615">INDEX(KM_PCT,MATCH($A615,'Knowledge - Percentages'!$B:$B,0),'Data - Knowledge'!AZ$8)/100</f>
        <v>0.29</v>
      </c>
      <c r="BA615" s="380">
        <f t="array" aca="true" ref="BA615">INDEX(KM_PCT,MATCH($A615,'Knowledge - Percentages'!$B:$B,0),'Data - Knowledge'!BA$8)/100</f>
        <v>0.294</v>
      </c>
      <c r="BB615" s="380">
        <f t="array" aca="true" ref="BB615">INDEX(KM_PCT,MATCH($A615,'Knowledge - Percentages'!$B:$B,0),'Data - Knowledge'!BB$8)/100</f>
        <v>0.29</v>
      </c>
      <c r="BC615" s="380">
        <f t="array" aca="true" ref="BC615">INDEX(KM_PCT,MATCH($A615,'Knowledge - Percentages'!$B:$B,0),'Data - Knowledge'!BC$8)/100</f>
        <v>0.268</v>
      </c>
      <c r="BD615" s="380">
        <f t="array" aca="true" ref="BD615">INDEX(KM_PCT,MATCH($A615,'Knowledge - Percentages'!$B:$B,0),'Data - Knowledge'!BD$8)/100</f>
        <v>0.29</v>
      </c>
      <c r="BE615" s="380">
        <f t="array" aca="true" ref="BE615">INDEX(KM_PCT,MATCH($A615,'Knowledge - Percentages'!$B:$B,0),'Data - Knowledge'!BE$8)/100</f>
        <v>0.29</v>
      </c>
      <c r="BF615" s="380">
        <f t="array" aca="true" ref="BF615">INDEX(KM_PCT,MATCH($A615,'Knowledge - Percentages'!$B:$B,0),'Data - Knowledge'!BF$8)/100</f>
        <v>0.29</v>
      </c>
      <c r="BG615" s="380">
        <f t="array" aca="true" ref="BG615">INDEX(KM_PCT,MATCH($A615,'Knowledge - Percentages'!$B:$B,0),'Data - Knowledge'!BG$8)/100</f>
        <v>0.3</v>
      </c>
      <c r="BH615" s="380">
        <f t="array" aca="true" ref="BH615">INDEX(KM_PCT,MATCH($A615,'Knowledge - Percentages'!$B:$B,0),'Data - Knowledge'!BH$8)/100</f>
        <v>0.317</v>
      </c>
      <c r="BI615" s="380">
        <f t="array" aca="true" ref="BI615">INDEX(KM_PCT,MATCH($A615,'Knowledge - Percentages'!$B:$B,0),'Data - Knowledge'!BI$8)/100</f>
        <v>0.3</v>
      </c>
      <c r="BJ615" s="380">
        <f t="array" aca="true" ref="BJ615">INDEX(KM_PCT,MATCH($A615,'Knowledge - Percentages'!$B:$B,0),'Data - Knowledge'!BJ$8)/100</f>
        <v>0.294</v>
      </c>
      <c r="BK615" s="380">
        <f t="array" aca="true" ref="BK615">INDEX(KM_PCT,MATCH($A615,'Knowledge - Percentages'!$B:$B,0),'Data - Knowledge'!BK$8)/100</f>
        <v>0.247</v>
      </c>
      <c r="BL615" s="380">
        <f t="array" aca="true" ref="BL615">INDEX(KM_PCT,MATCH($A615,'Knowledge - Percentages'!$B:$B,0),'Data - Knowledge'!BL$8)/100</f>
        <v>0.295</v>
      </c>
      <c r="BM615" s="380">
        <f t="array" aca="true" ref="BM615">INDEX(KM_PCT,MATCH($A615,'Knowledge - Percentages'!$B:$B,0),'Data - Knowledge'!BM$8)/100</f>
        <v>0.34600000000000003</v>
      </c>
      <c r="BN615" s="380">
        <f t="array" aca="true" ref="BN615">INDEX(KM_PCT,MATCH($A615,'Knowledge - Percentages'!$B:$B,0),'Data - Knowledge'!BN$8)/100</f>
        <v>0.294</v>
      </c>
      <c r="BO615" s="380">
        <f t="array" aca="true" ref="BO615">INDEX(KM_PCT,MATCH($A615,'Knowledge - Percentages'!$B:$B,0),'Data - Knowledge'!BO$8)/100</f>
        <v>0.294</v>
      </c>
      <c r="BP615" s="380">
        <f t="array" aca="true" ref="BP615">INDEX(KM_PCT,MATCH($A615,'Knowledge - Percentages'!$B:$B,0),'Data - Knowledge'!BP$8)/100</f>
        <v>0.294</v>
      </c>
      <c r="BQ615" s="380">
        <f t="array" aca="true" ref="BQ615">INDEX(KM_PCT,MATCH($A615,'Knowledge - Percentages'!$B:$B,0),'Data - Knowledge'!BQ$8)/100</f>
        <v>0.294</v>
      </c>
    </row>
    <row r="616" spans="1:69">
      <c r="A616" t="s">
        <v>1755</v>
      </c>
      <c r="B616" t="s">
        <v>180</v>
      </c>
      <c r="C616" t="s">
        <v>1753</v>
      </c>
      <c r="D616" t="s">
        <v>1756</v>
      </c>
      <c r="E616" s="373">
        <f>SUMPRODUCT($K$2:$BQ$2,$K616:$BQ616)/$J$2</f>
        <v>0.16965151515151514</v>
      </c>
      <c r="F616" s="379">
        <f>SUMPRODUCT($K$2:$BQ$2,$K616:$BQ616)</f>
        <v>44.788</v>
      </c>
      <c r="G616" s="373">
        <f>SUMPRODUCT($K$3:$BQ$3,$K616:$BQ616)/$J$3</f>
        <v>0.21512125256673506</v>
      </c>
      <c r="H616" s="379">
        <f>SUMPRODUCT($K$3:$BQ$3,$K616:$BQ616)</f>
        <v>2095.2809999999995</v>
      </c>
      <c r="I616" s="373">
        <f>CORREL($K$4:$BQ$4,$K616:$BQ616)</f>
        <v>-0.27330495554128376</v>
      </c>
      <c r="J616" s="379">
        <f>$E616/$G616*100</f>
        <v>78.8632053445699</v>
      </c>
      <c r="K616" s="380">
        <f t="array" aca="true" ref="K616">INDEX(KM_PCT,MATCH($A616,'Knowledge - Percentages'!$B:$B,0),'Data - Knowledge'!K$8)/100</f>
        <v>0.24600000000000002</v>
      </c>
      <c r="L616" s="380">
        <f t="array" aca="true" ref="L616">INDEX(KM_PCT,MATCH($A616,'Knowledge - Percentages'!$B:$B,0),'Data - Knowledge'!L$8)/100</f>
        <v>0.253</v>
      </c>
      <c r="M616" s="380">
        <f t="array" aca="true" ref="M616">INDEX(KM_PCT,MATCH($A616,'Knowledge - Percentages'!$B:$B,0),'Data - Knowledge'!M$8)/100</f>
        <v>0.24600000000000002</v>
      </c>
      <c r="N616" s="380">
        <f t="array" aca="true" ref="N616">INDEX(KM_PCT,MATCH($A616,'Knowledge - Percentages'!$B:$B,0),'Data - Knowledge'!N$8)/100</f>
        <v>0.23399999999999999</v>
      </c>
      <c r="O616" s="380">
        <f t="array" aca="true" ref="O616">INDEX(KM_PCT,MATCH($A616,'Knowledge - Percentages'!$B:$B,0),'Data - Knowledge'!O$8)/100</f>
        <v>0.276</v>
      </c>
      <c r="P616" s="380">
        <f t="array" aca="true" ref="P616">INDEX(KM_PCT,MATCH($A616,'Knowledge - Percentages'!$B:$B,0),'Data - Knowledge'!P$8)/100</f>
        <v>0.21899999999999997</v>
      </c>
      <c r="Q616" s="380">
        <f t="array" aca="true" ref="Q616">INDEX(KM_PCT,MATCH($A616,'Knowledge - Percentages'!$B:$B,0),'Data - Knowledge'!Q$8)/100</f>
        <v>0.233</v>
      </c>
      <c r="R616" s="380">
        <f t="array" aca="true" ref="R616">INDEX(KM_PCT,MATCH($A616,'Knowledge - Percentages'!$B:$B,0),'Data - Knowledge'!R$8)/100</f>
        <v>0.233</v>
      </c>
      <c r="S616" s="380">
        <f t="array" aca="true" ref="S616">INDEX(KM_PCT,MATCH($A616,'Knowledge - Percentages'!$B:$B,0),'Data - Knowledge'!S$8)/100</f>
        <v>0.233</v>
      </c>
      <c r="T616" s="380">
        <f t="array" aca="true" ref="T616">INDEX(KM_PCT,MATCH($A616,'Knowledge - Percentages'!$B:$B,0),'Data - Knowledge'!T$8)/100</f>
        <v>0.22899999999999998</v>
      </c>
      <c r="U616" s="380">
        <f t="array" aca="true" ref="U616">INDEX(KM_PCT,MATCH($A616,'Knowledge - Percentages'!$B:$B,0),'Data - Knowledge'!U$8)/100</f>
        <v>0.22899999999999998</v>
      </c>
      <c r="V616" s="380">
        <f t="array" aca="true" ref="V616">INDEX(KM_PCT,MATCH($A616,'Knowledge - Percentages'!$B:$B,0),'Data - Knowledge'!V$8)/100</f>
        <v>0.201</v>
      </c>
      <c r="W616" s="380">
        <f t="array" aca="true" ref="W616">INDEX(KM_PCT,MATCH($A616,'Knowledge - Percentages'!$B:$B,0),'Data - Knowledge'!W$8)/100</f>
        <v>0.272</v>
      </c>
      <c r="X616" s="380">
        <f t="array" aca="true" ref="X616">INDEX(KM_PCT,MATCH($A616,'Knowledge - Percentages'!$B:$B,0),'Data - Knowledge'!X$8)/100</f>
        <v>0.18899999999999997</v>
      </c>
      <c r="Y616" s="380">
        <f t="array" aca="true" ref="Y616">INDEX(KM_PCT,MATCH($A616,'Knowledge - Percentages'!$B:$B,0),'Data - Knowledge'!Y$8)/100</f>
        <v>0.18899999999999997</v>
      </c>
      <c r="Z616" s="380">
        <f t="array" aca="true" ref="Z616">INDEX(KM_PCT,MATCH($A616,'Knowledge - Percentages'!$B:$B,0),'Data - Knowledge'!Z$8)/100</f>
        <v>0.18899999999999997</v>
      </c>
      <c r="AA616" s="380">
        <f t="array" aca="true" ref="AA616">INDEX(KM_PCT,MATCH($A616,'Knowledge - Percentages'!$B:$B,0),'Data - Knowledge'!AA$8)/100</f>
        <v>0.166</v>
      </c>
      <c r="AB616" s="380">
        <f t="array" aca="true" ref="AB616">INDEX(KM_PCT,MATCH($A616,'Knowledge - Percentages'!$B:$B,0),'Data - Knowledge'!AB$8)/100</f>
        <v>0.19</v>
      </c>
      <c r="AC616" s="380">
        <f t="array" aca="true" ref="AC616">INDEX(KM_PCT,MATCH($A616,'Knowledge - Percentages'!$B:$B,0),'Data - Knowledge'!AC$8)/100</f>
        <v>0.191</v>
      </c>
      <c r="AD616" s="380">
        <f t="array" aca="true" ref="AD616">INDEX(KM_PCT,MATCH($A616,'Knowledge - Percentages'!$B:$B,0),'Data - Knowledge'!AD$8)/100</f>
        <v>0.191</v>
      </c>
      <c r="AE616" s="380">
        <f t="array" aca="true" ref="AE616">INDEX(KM_PCT,MATCH($A616,'Knowledge - Percentages'!$B:$B,0),'Data - Knowledge'!AE$8)/100</f>
        <v>0.237</v>
      </c>
      <c r="AF616" s="380">
        <f t="array" aca="true" ref="AF616">INDEX(KM_PCT,MATCH($A616,'Knowledge - Percentages'!$B:$B,0),'Data - Knowledge'!AF$8)/100</f>
        <v>0.223</v>
      </c>
      <c r="AG616" s="380">
        <f t="array" aca="true" ref="AG616">INDEX(KM_PCT,MATCH($A616,'Knowledge - Percentages'!$B:$B,0),'Data - Knowledge'!AG$8)/100</f>
        <v>0.223</v>
      </c>
      <c r="AH616" s="380">
        <f t="array" aca="true" ref="AH616">INDEX(KM_PCT,MATCH($A616,'Knowledge - Percentages'!$B:$B,0),'Data - Knowledge'!AH$8)/100</f>
        <v>0.18899999999999997</v>
      </c>
      <c r="AI616" s="380">
        <f t="array" aca="true" ref="AI616">INDEX(KM_PCT,MATCH($A616,'Knowledge - Percentages'!$B:$B,0),'Data - Knowledge'!AI$8)/100</f>
        <v>0.098</v>
      </c>
      <c r="AJ616" s="380">
        <f t="array" aca="true" ref="AJ616">INDEX(KM_PCT,MATCH($A616,'Knowledge - Percentages'!$B:$B,0),'Data - Knowledge'!AJ$8)/100</f>
        <v>0.18899999999999997</v>
      </c>
      <c r="AK616" s="380">
        <f t="array" aca="true" ref="AK616">INDEX(KM_PCT,MATCH($A616,'Knowledge - Percentages'!$B:$B,0),'Data - Knowledge'!AK$8)/100</f>
        <v>0.193</v>
      </c>
      <c r="AL616" s="380">
        <f t="array" aca="true" ref="AL616">INDEX(KM_PCT,MATCH($A616,'Knowledge - Percentages'!$B:$B,0),'Data - Knowledge'!AL$8)/100</f>
        <v>0.193</v>
      </c>
      <c r="AM616" s="380">
        <f t="array" aca="true" ref="AM616">INDEX(KM_PCT,MATCH($A616,'Knowledge - Percentages'!$B:$B,0),'Data - Knowledge'!AM$8)/100</f>
        <v>0.193</v>
      </c>
      <c r="AN616" s="380">
        <f t="array" aca="true" ref="AN616">INDEX(KM_PCT,MATCH($A616,'Knowledge - Percentages'!$B:$B,0),'Data - Knowledge'!AN$8)/100</f>
        <v>0.193</v>
      </c>
      <c r="AO616" s="380">
        <f t="array" aca="true" ref="AO616">INDEX(KM_PCT,MATCH($A616,'Knowledge - Percentages'!$B:$B,0),'Data - Knowledge'!AO$8)/100</f>
        <v>0.193</v>
      </c>
      <c r="AP616" s="380">
        <f t="array" aca="true" ref="AP616">INDEX(KM_PCT,MATCH($A616,'Knowledge - Percentages'!$B:$B,0),'Data - Knowledge'!AP$8)/100</f>
        <v>0.193</v>
      </c>
      <c r="AQ616" s="380">
        <f t="array" aca="true" ref="AQ616">INDEX(KM_PCT,MATCH($A616,'Knowledge - Percentages'!$B:$B,0),'Data - Knowledge'!AQ$8)/100</f>
        <v>0.193</v>
      </c>
      <c r="AR616" s="380">
        <f t="array" aca="true" ref="AR616">INDEX(KM_PCT,MATCH($A616,'Knowledge - Percentages'!$B:$B,0),'Data - Knowledge'!AR$8)/100</f>
        <v>0.156</v>
      </c>
      <c r="AS616" s="380">
        <f t="array" aca="true" ref="AS616">INDEX(KM_PCT,MATCH($A616,'Knowledge - Percentages'!$B:$B,0),'Data - Knowledge'!AS$8)/100</f>
        <v>0.156</v>
      </c>
      <c r="AT616" s="380">
        <f t="array" aca="true" ref="AT616">INDEX(KM_PCT,MATCH($A616,'Knowledge - Percentages'!$B:$B,0),'Data - Knowledge'!AT$8)/100</f>
        <v>0.13699999999999998</v>
      </c>
      <c r="AU616" s="380">
        <f t="array" aca="true" ref="AU616">INDEX(KM_PCT,MATCH($A616,'Knowledge - Percentages'!$B:$B,0),'Data - Knowledge'!AU$8)/100</f>
        <v>0.18600000000000003</v>
      </c>
      <c r="AV616" s="380">
        <f t="array" aca="true" ref="AV616">INDEX(KM_PCT,MATCH($A616,'Knowledge - Percentages'!$B:$B,0),'Data - Knowledge'!AV$8)/100</f>
        <v>0.18899999999999997</v>
      </c>
      <c r="AW616" s="380">
        <f t="array" aca="true" ref="AW616">INDEX(KM_PCT,MATCH($A616,'Knowledge - Percentages'!$B:$B,0),'Data - Knowledge'!AW$8)/100</f>
        <v>0.18600000000000003</v>
      </c>
      <c r="AX616" s="380">
        <f t="array" aca="true" ref="AX616">INDEX(KM_PCT,MATCH($A616,'Knowledge - Percentages'!$B:$B,0),'Data - Knowledge'!AX$8)/100</f>
        <v>0.16899999999999998</v>
      </c>
      <c r="AY616" s="380">
        <f t="array" aca="true" ref="AY616">INDEX(KM_PCT,MATCH($A616,'Knowledge - Percentages'!$B:$B,0),'Data - Knowledge'!AY$8)/100</f>
        <v>0.182</v>
      </c>
      <c r="AZ616" s="380">
        <f t="array" aca="true" ref="AZ616">INDEX(KM_PCT,MATCH($A616,'Knowledge - Percentages'!$B:$B,0),'Data - Knowledge'!AZ$8)/100</f>
        <v>0.156</v>
      </c>
      <c r="BA616" s="380">
        <f t="array" aca="true" ref="BA616">INDEX(KM_PCT,MATCH($A616,'Knowledge - Percentages'!$B:$B,0),'Data - Knowledge'!BA$8)/100</f>
        <v>0.182</v>
      </c>
      <c r="BB616" s="380">
        <f t="array" aca="true" ref="BB616">INDEX(KM_PCT,MATCH($A616,'Knowledge - Percentages'!$B:$B,0),'Data - Knowledge'!BB$8)/100</f>
        <v>0.182</v>
      </c>
      <c r="BC616" s="380">
        <f t="array" aca="true" ref="BC616">INDEX(KM_PCT,MATCH($A616,'Knowledge - Percentages'!$B:$B,0),'Data - Knowledge'!BC$8)/100</f>
        <v>0.18600000000000003</v>
      </c>
      <c r="BD616" s="380">
        <f t="array" aca="true" ref="BD616">INDEX(KM_PCT,MATCH($A616,'Knowledge - Percentages'!$B:$B,0),'Data - Knowledge'!BD$8)/100</f>
        <v>0.218</v>
      </c>
      <c r="BE616" s="380">
        <f t="array" aca="true" ref="BE616">INDEX(KM_PCT,MATCH($A616,'Knowledge - Percentages'!$B:$B,0),'Data - Knowledge'!BE$8)/100</f>
        <v>0.18600000000000003</v>
      </c>
      <c r="BF616" s="380">
        <f t="array" aca="true" ref="BF616">INDEX(KM_PCT,MATCH($A616,'Knowledge - Percentages'!$B:$B,0),'Data - Knowledge'!BF$8)/100</f>
        <v>0.18600000000000003</v>
      </c>
      <c r="BG616" s="380">
        <f t="array" aca="true" ref="BG616">INDEX(KM_PCT,MATCH($A616,'Knowledge - Percentages'!$B:$B,0),'Data - Knowledge'!BG$8)/100</f>
        <v>0.16399999999999998</v>
      </c>
      <c r="BH616" s="380">
        <f t="array" aca="true" ref="BH616">INDEX(KM_PCT,MATCH($A616,'Knowledge - Percentages'!$B:$B,0),'Data - Knowledge'!BH$8)/100</f>
        <v>0.16</v>
      </c>
      <c r="BI616" s="380">
        <f t="array" aca="true" ref="BI616">INDEX(KM_PCT,MATCH($A616,'Knowledge - Percentages'!$B:$B,0),'Data - Knowledge'!BI$8)/100</f>
        <v>0.183</v>
      </c>
      <c r="BJ616" s="380">
        <f t="array" aca="true" ref="BJ616">INDEX(KM_PCT,MATCH($A616,'Knowledge - Percentages'!$B:$B,0),'Data - Knowledge'!BJ$8)/100</f>
        <v>0.14800000000000002</v>
      </c>
      <c r="BK616" s="380">
        <f t="array" aca="true" ref="BK616">INDEX(KM_PCT,MATCH($A616,'Knowledge - Percentages'!$B:$B,0),'Data - Knowledge'!BK$8)/100</f>
        <v>0.13</v>
      </c>
      <c r="BL616" s="380">
        <f t="array" aca="true" ref="BL616">INDEX(KM_PCT,MATCH($A616,'Knowledge - Percentages'!$B:$B,0),'Data - Knowledge'!BL$8)/100</f>
        <v>0.147</v>
      </c>
      <c r="BM616" s="380">
        <f t="array" aca="true" ref="BM616">INDEX(KM_PCT,MATCH($A616,'Knowledge - Percentages'!$B:$B,0),'Data - Knowledge'!BM$8)/100</f>
        <v>0.129</v>
      </c>
      <c r="BN616" s="380">
        <f t="array" aca="true" ref="BN616">INDEX(KM_PCT,MATCH($A616,'Knowledge - Percentages'!$B:$B,0),'Data - Knowledge'!BN$8)/100</f>
        <v>0.147</v>
      </c>
      <c r="BO616" s="380">
        <f t="array" aca="true" ref="BO616">INDEX(KM_PCT,MATCH($A616,'Knowledge - Percentages'!$B:$B,0),'Data - Knowledge'!BO$8)/100</f>
        <v>0.132</v>
      </c>
      <c r="BP616" s="380">
        <f t="array" aca="true" ref="BP616">INDEX(KM_PCT,MATCH($A616,'Knowledge - Percentages'!$B:$B,0),'Data - Knowledge'!BP$8)/100</f>
        <v>0.132</v>
      </c>
      <c r="BQ616" s="380">
        <f t="array" aca="true" ref="BQ616">INDEX(KM_PCT,MATCH($A616,'Knowledge - Percentages'!$B:$B,0),'Data - Knowledge'!BQ$8)/100</f>
        <v>0.132</v>
      </c>
    </row>
    <row r="617" spans="1:69">
      <c r="A617" t="s">
        <v>1757</v>
      </c>
      <c r="B617" t="s">
        <v>180</v>
      </c>
      <c r="C617" t="s">
        <v>1753</v>
      </c>
      <c r="D617" t="s">
        <v>1758</v>
      </c>
      <c r="E617" s="373">
        <f>SUMPRODUCT($K$2:$BQ$2,$K617:$BQ617)/$J$2</f>
        <v>0.12582196969696965</v>
      </c>
      <c r="F617" s="379">
        <f>SUMPRODUCT($K$2:$BQ$2,$K617:$BQ617)</f>
        <v>33.216999999999992</v>
      </c>
      <c r="G617" s="373">
        <f>SUMPRODUCT($K$3:$BQ$3,$K617:$BQ617)/$J$3</f>
        <v>0.14522813141683785</v>
      </c>
      <c r="H617" s="379">
        <f>SUMPRODUCT($K$3:$BQ$3,$K617:$BQ617)</f>
        <v>1414.5220000000006</v>
      </c>
      <c r="I617" s="373">
        <f>CORREL($K$4:$BQ$4,$K617:$BQ617)</f>
        <v>-0.37761026302889439</v>
      </c>
      <c r="J617" s="379">
        <f>$E617/$G617*100</f>
        <v>86.637463740294166</v>
      </c>
      <c r="K617" s="380">
        <f t="array" aca="true" ref="K617">INDEX(KM_PCT,MATCH($A617,'Knowledge - Percentages'!$B:$B,0),'Data - Knowledge'!K$8)/100</f>
        <v>0.179</v>
      </c>
      <c r="L617" s="380">
        <f t="array" aca="true" ref="L617">INDEX(KM_PCT,MATCH($A617,'Knowledge - Percentages'!$B:$B,0),'Data - Knowledge'!L$8)/100</f>
        <v>0.179</v>
      </c>
      <c r="M617" s="380">
        <f t="array" aca="true" ref="M617">INDEX(KM_PCT,MATCH($A617,'Knowledge - Percentages'!$B:$B,0),'Data - Knowledge'!M$8)/100</f>
        <v>0.179</v>
      </c>
      <c r="N617" s="380">
        <f t="array" aca="true" ref="N617">INDEX(KM_PCT,MATCH($A617,'Knowledge - Percentages'!$B:$B,0),'Data - Knowledge'!N$8)/100</f>
        <v>0.17</v>
      </c>
      <c r="O617" s="380">
        <f t="array" aca="true" ref="O617">INDEX(KM_PCT,MATCH($A617,'Knowledge - Percentages'!$B:$B,0),'Data - Knowledge'!O$8)/100</f>
        <v>0.16</v>
      </c>
      <c r="P617" s="380">
        <f t="array" aca="true" ref="P617">INDEX(KM_PCT,MATCH($A617,'Knowledge - Percentages'!$B:$B,0),'Data - Knowledge'!P$8)/100</f>
        <v>0.158</v>
      </c>
      <c r="Q617" s="380">
        <f t="array" aca="true" ref="Q617">INDEX(KM_PCT,MATCH($A617,'Knowledge - Percentages'!$B:$B,0),'Data - Knowledge'!Q$8)/100</f>
        <v>0.158</v>
      </c>
      <c r="R617" s="380">
        <f t="array" aca="true" ref="R617">INDEX(KM_PCT,MATCH($A617,'Knowledge - Percentages'!$B:$B,0),'Data - Knowledge'!R$8)/100</f>
        <v>0.158</v>
      </c>
      <c r="S617" s="380">
        <f t="array" aca="true" ref="S617">INDEX(KM_PCT,MATCH($A617,'Knowledge - Percentages'!$B:$B,0),'Data - Knowledge'!S$8)/100</f>
        <v>0.147</v>
      </c>
      <c r="T617" s="380">
        <f t="array" aca="true" ref="T617">INDEX(KM_PCT,MATCH($A617,'Knowledge - Percentages'!$B:$B,0),'Data - Knowledge'!T$8)/100</f>
        <v>0.158</v>
      </c>
      <c r="U617" s="380">
        <f t="array" aca="true" ref="U617">INDEX(KM_PCT,MATCH($A617,'Knowledge - Percentages'!$B:$B,0),'Data - Knowledge'!U$8)/100</f>
        <v>0.158</v>
      </c>
      <c r="V617" s="380">
        <f t="array" aca="true" ref="V617">INDEX(KM_PCT,MATCH($A617,'Knowledge - Percentages'!$B:$B,0),'Data - Knowledge'!V$8)/100</f>
        <v>0.158</v>
      </c>
      <c r="W617" s="380">
        <f t="array" aca="true" ref="W617">INDEX(KM_PCT,MATCH($A617,'Knowledge - Percentages'!$B:$B,0),'Data - Knowledge'!W$8)/100</f>
        <v>0.158</v>
      </c>
      <c r="X617" s="380">
        <f t="array" aca="true" ref="X617">INDEX(KM_PCT,MATCH($A617,'Knowledge - Percentages'!$B:$B,0),'Data - Knowledge'!X$8)/100</f>
        <v>0.138</v>
      </c>
      <c r="Y617" s="380">
        <f t="array" aca="true" ref="Y617">INDEX(KM_PCT,MATCH($A617,'Knowledge - Percentages'!$B:$B,0),'Data - Knowledge'!Y$8)/100</f>
        <v>0.138</v>
      </c>
      <c r="Z617" s="380">
        <f t="array" aca="true" ref="Z617">INDEX(KM_PCT,MATCH($A617,'Knowledge - Percentages'!$B:$B,0),'Data - Knowledge'!Z$8)/100</f>
        <v>0.168</v>
      </c>
      <c r="AA617" s="380">
        <f t="array" aca="true" ref="AA617">INDEX(KM_PCT,MATCH($A617,'Knowledge - Percentages'!$B:$B,0),'Data - Knowledge'!AA$8)/100</f>
        <v>0.138</v>
      </c>
      <c r="AB617" s="380">
        <f t="array" aca="true" ref="AB617">INDEX(KM_PCT,MATCH($A617,'Knowledge - Percentages'!$B:$B,0),'Data - Knowledge'!AB$8)/100</f>
        <v>0.138</v>
      </c>
      <c r="AC617" s="380">
        <f t="array" aca="true" ref="AC617">INDEX(KM_PCT,MATCH($A617,'Knowledge - Percentages'!$B:$B,0),'Data - Knowledge'!AC$8)/100</f>
        <v>0.138</v>
      </c>
      <c r="AD617" s="380">
        <f t="array" aca="true" ref="AD617">INDEX(KM_PCT,MATCH($A617,'Knowledge - Percentages'!$B:$B,0),'Data - Knowledge'!AD$8)/100</f>
        <v>0.155</v>
      </c>
      <c r="AE617" s="380">
        <f t="array" aca="true" ref="AE617">INDEX(KM_PCT,MATCH($A617,'Knowledge - Percentages'!$B:$B,0),'Data - Knowledge'!AE$8)/100</f>
        <v>0.138</v>
      </c>
      <c r="AF617" s="380">
        <f t="array" aca="true" ref="AF617">INDEX(KM_PCT,MATCH($A617,'Knowledge - Percentages'!$B:$B,0),'Data - Knowledge'!AF$8)/100</f>
        <v>0.138</v>
      </c>
      <c r="AG617" s="380">
        <f t="array" aca="true" ref="AG617">INDEX(KM_PCT,MATCH($A617,'Knowledge - Percentages'!$B:$B,0),'Data - Knowledge'!AG$8)/100</f>
        <v>0.138</v>
      </c>
      <c r="AH617" s="380">
        <f t="array" aca="true" ref="AH617">INDEX(KM_PCT,MATCH($A617,'Knowledge - Percentages'!$B:$B,0),'Data - Knowledge'!AH$8)/100</f>
        <v>0.138</v>
      </c>
      <c r="AI617" s="380">
        <f t="array" aca="true" ref="AI617">INDEX(KM_PCT,MATCH($A617,'Knowledge - Percentages'!$B:$B,0),'Data - Knowledge'!AI$8)/100</f>
        <v>0.138</v>
      </c>
      <c r="AJ617" s="380">
        <f t="array" aca="true" ref="AJ617">INDEX(KM_PCT,MATCH($A617,'Knowledge - Percentages'!$B:$B,0),'Data - Knowledge'!AJ$8)/100</f>
        <v>0.138</v>
      </c>
      <c r="AK617" s="380">
        <f t="array" aca="true" ref="AK617">INDEX(KM_PCT,MATCH($A617,'Knowledge - Percentages'!$B:$B,0),'Data - Knowledge'!AK$8)/100</f>
        <v>0.138</v>
      </c>
      <c r="AL617" s="380">
        <f t="array" aca="true" ref="AL617">INDEX(KM_PCT,MATCH($A617,'Knowledge - Percentages'!$B:$B,0),'Data - Knowledge'!AL$8)/100</f>
        <v>0.138</v>
      </c>
      <c r="AM617" s="380">
        <f t="array" aca="true" ref="AM617">INDEX(KM_PCT,MATCH($A617,'Knowledge - Percentages'!$B:$B,0),'Data - Knowledge'!AM$8)/100</f>
        <v>0.138</v>
      </c>
      <c r="AN617" s="380">
        <f t="array" aca="true" ref="AN617">INDEX(KM_PCT,MATCH($A617,'Knowledge - Percentages'!$B:$B,0),'Data - Knowledge'!AN$8)/100</f>
        <v>0.15</v>
      </c>
      <c r="AO617" s="380">
        <f t="array" aca="true" ref="AO617">INDEX(KM_PCT,MATCH($A617,'Knowledge - Percentages'!$B:$B,0),'Data - Knowledge'!AO$8)/100</f>
        <v>0.17</v>
      </c>
      <c r="AP617" s="380">
        <f t="array" aca="true" ref="AP617">INDEX(KM_PCT,MATCH($A617,'Knowledge - Percentages'!$B:$B,0),'Data - Knowledge'!AP$8)/100</f>
        <v>0.138</v>
      </c>
      <c r="AQ617" s="380">
        <f t="array" aca="true" ref="AQ617">INDEX(KM_PCT,MATCH($A617,'Knowledge - Percentages'!$B:$B,0),'Data - Knowledge'!AQ$8)/100</f>
        <v>0.138</v>
      </c>
      <c r="AR617" s="380">
        <f t="array" aca="true" ref="AR617">INDEX(KM_PCT,MATCH($A617,'Knowledge - Percentages'!$B:$B,0),'Data - Knowledge'!AR$8)/100</f>
        <v>0.114</v>
      </c>
      <c r="AS617" s="380">
        <f t="array" aca="true" ref="AS617">INDEX(KM_PCT,MATCH($A617,'Knowledge - Percentages'!$B:$B,0),'Data - Knowledge'!AS$8)/100</f>
        <v>0.114</v>
      </c>
      <c r="AT617" s="380">
        <f t="array" aca="true" ref="AT617">INDEX(KM_PCT,MATCH($A617,'Knowledge - Percentages'!$B:$B,0),'Data - Knowledge'!AT$8)/100</f>
        <v>0.114</v>
      </c>
      <c r="AU617" s="380">
        <f t="array" aca="true" ref="AU617">INDEX(KM_PCT,MATCH($A617,'Knowledge - Percentages'!$B:$B,0),'Data - Knowledge'!AU$8)/100</f>
        <v>0.172</v>
      </c>
      <c r="AV617" s="380">
        <f t="array" aca="true" ref="AV617">INDEX(KM_PCT,MATCH($A617,'Knowledge - Percentages'!$B:$B,0),'Data - Knowledge'!AV$8)/100</f>
        <v>0.127</v>
      </c>
      <c r="AW617" s="380">
        <f t="array" aca="true" ref="AW617">INDEX(KM_PCT,MATCH($A617,'Knowledge - Percentages'!$B:$B,0),'Data - Knowledge'!AW$8)/100</f>
        <v>0.127</v>
      </c>
      <c r="AX617" s="380">
        <f t="array" aca="true" ref="AX617">INDEX(KM_PCT,MATCH($A617,'Knowledge - Percentages'!$B:$B,0),'Data - Knowledge'!AX$8)/100</f>
        <v>0.127</v>
      </c>
      <c r="AY617" s="380">
        <f t="array" aca="true" ref="AY617">INDEX(KM_PCT,MATCH($A617,'Knowledge - Percentages'!$B:$B,0),'Data - Knowledge'!AY$8)/100</f>
        <v>0.115</v>
      </c>
      <c r="AZ617" s="380">
        <f t="array" aca="true" ref="AZ617">INDEX(KM_PCT,MATCH($A617,'Knowledge - Percentages'!$B:$B,0),'Data - Knowledge'!AZ$8)/100</f>
        <v>0.115</v>
      </c>
      <c r="BA617" s="380">
        <f t="array" aca="true" ref="BA617">INDEX(KM_PCT,MATCH($A617,'Knowledge - Percentages'!$B:$B,0),'Data - Knowledge'!BA$8)/100</f>
        <v>0.115</v>
      </c>
      <c r="BB617" s="380">
        <f t="array" aca="true" ref="BB617">INDEX(KM_PCT,MATCH($A617,'Knowledge - Percentages'!$B:$B,0),'Data - Knowledge'!BB$8)/100</f>
        <v>0.102</v>
      </c>
      <c r="BC617" s="380">
        <f t="array" aca="true" ref="BC617">INDEX(KM_PCT,MATCH($A617,'Knowledge - Percentages'!$B:$B,0),'Data - Knowledge'!BC$8)/100</f>
        <v>0.127</v>
      </c>
      <c r="BD617" s="380">
        <f t="array" aca="true" ref="BD617">INDEX(KM_PCT,MATCH($A617,'Knowledge - Percentages'!$B:$B,0),'Data - Knowledge'!BD$8)/100</f>
        <v>0.14300000000000002</v>
      </c>
      <c r="BE617" s="380">
        <f t="array" aca="true" ref="BE617">INDEX(KM_PCT,MATCH($A617,'Knowledge - Percentages'!$B:$B,0),'Data - Knowledge'!BE$8)/100</f>
        <v>0.127</v>
      </c>
      <c r="BF617" s="380">
        <f t="array" aca="true" ref="BF617">INDEX(KM_PCT,MATCH($A617,'Knowledge - Percentages'!$B:$B,0),'Data - Knowledge'!BF$8)/100</f>
        <v>0.127</v>
      </c>
      <c r="BG617" s="380">
        <f t="array" aca="true" ref="BG617">INDEX(KM_PCT,MATCH($A617,'Knowledge - Percentages'!$B:$B,0),'Data - Knowledge'!BG$8)/100</f>
        <v>0.126</v>
      </c>
      <c r="BH617" s="380">
        <f t="array" aca="true" ref="BH617">INDEX(KM_PCT,MATCH($A617,'Knowledge - Percentages'!$B:$B,0),'Data - Knowledge'!BH$8)/100</f>
        <v>0.126</v>
      </c>
      <c r="BI617" s="380">
        <f t="array" aca="true" ref="BI617">INDEX(KM_PCT,MATCH($A617,'Knowledge - Percentages'!$B:$B,0),'Data - Knowledge'!BI$8)/100</f>
        <v>0.126</v>
      </c>
      <c r="BJ617" s="380">
        <f t="array" aca="true" ref="BJ617">INDEX(KM_PCT,MATCH($A617,'Knowledge - Percentages'!$B:$B,0),'Data - Knowledge'!BJ$8)/100</f>
        <v>0.12</v>
      </c>
      <c r="BK617" s="380">
        <f t="array" aca="true" ref="BK617">INDEX(KM_PCT,MATCH($A617,'Knowledge - Percentages'!$B:$B,0),'Data - Knowledge'!BK$8)/100</f>
        <v>0.126</v>
      </c>
      <c r="BL617" s="380">
        <f t="array" aca="true" ref="BL617">INDEX(KM_PCT,MATCH($A617,'Knowledge - Percentages'!$B:$B,0),'Data - Knowledge'!BL$8)/100</f>
        <v>0.126</v>
      </c>
      <c r="BM617" s="380">
        <f t="array" aca="true" ref="BM617">INDEX(KM_PCT,MATCH($A617,'Knowledge - Percentages'!$B:$B,0),'Data - Knowledge'!BM$8)/100</f>
        <v>0.142</v>
      </c>
      <c r="BN617" s="380">
        <f t="array" aca="true" ref="BN617">INDEX(KM_PCT,MATCH($A617,'Knowledge - Percentages'!$B:$B,0),'Data - Knowledge'!BN$8)/100</f>
        <v>0.126</v>
      </c>
      <c r="BO617" s="380">
        <f t="array" aca="true" ref="BO617">INDEX(KM_PCT,MATCH($A617,'Knowledge - Percentages'!$B:$B,0),'Data - Knowledge'!BO$8)/100</f>
        <v>0.122</v>
      </c>
      <c r="BP617" s="380">
        <f t="array" aca="true" ref="BP617">INDEX(KM_PCT,MATCH($A617,'Knowledge - Percentages'!$B:$B,0),'Data - Knowledge'!BP$8)/100</f>
        <v>0.124</v>
      </c>
      <c r="BQ617" s="380">
        <f t="array" aca="true" ref="BQ617">INDEX(KM_PCT,MATCH($A617,'Knowledge - Percentages'!$B:$B,0),'Data - Knowledge'!BQ$8)/100</f>
        <v>0.124</v>
      </c>
    </row>
    <row r="618" spans="1:69">
      <c r="A618" t="s">
        <v>1759</v>
      </c>
      <c r="B618" t="s">
        <v>180</v>
      </c>
      <c r="C618" t="s">
        <v>1753</v>
      </c>
      <c r="D618" t="s">
        <v>1760</v>
      </c>
      <c r="E618" s="373">
        <f>SUMPRODUCT($K$2:$BQ$2,$K618:$BQ618)/$J$2</f>
        <v>0.13349242424242425</v>
      </c>
      <c r="F618" s="379">
        <f>SUMPRODUCT($K$2:$BQ$2,$K618:$BQ618)</f>
        <v>35.242000000000004</v>
      </c>
      <c r="G618" s="373">
        <f>SUMPRODUCT($K$3:$BQ$3,$K618:$BQ618)/$J$3</f>
        <v>0.17082874743326484</v>
      </c>
      <c r="H618" s="379">
        <f>SUMPRODUCT($K$3:$BQ$3,$K618:$BQ618)</f>
        <v>1663.8719999999996</v>
      </c>
      <c r="I618" s="373">
        <f>CORREL($K$4:$BQ$4,$K618:$BQ618)</f>
        <v>-0.39303782229450024</v>
      </c>
      <c r="J618" s="379">
        <f>$E618/$G618*100</f>
        <v>78.144004594176266</v>
      </c>
      <c r="K618" s="380">
        <f t="array" aca="true" ref="K618">INDEX(KM_PCT,MATCH($A618,'Knowledge - Percentages'!$B:$B,0),'Data - Knowledge'!K$8)/100</f>
        <v>0.187</v>
      </c>
      <c r="L618" s="380">
        <f t="array" aca="true" ref="L618">INDEX(KM_PCT,MATCH($A618,'Knowledge - Percentages'!$B:$B,0),'Data - Knowledge'!L$8)/100</f>
        <v>0.187</v>
      </c>
      <c r="M618" s="380">
        <f t="array" aca="true" ref="M618">INDEX(KM_PCT,MATCH($A618,'Knowledge - Percentages'!$B:$B,0),'Data - Knowledge'!M$8)/100</f>
        <v>0.187</v>
      </c>
      <c r="N618" s="380">
        <f t="array" aca="true" ref="N618">INDEX(KM_PCT,MATCH($A618,'Knowledge - Percentages'!$B:$B,0),'Data - Knowledge'!N$8)/100</f>
        <v>0.192</v>
      </c>
      <c r="O618" s="380">
        <f t="array" aca="true" ref="O618">INDEX(KM_PCT,MATCH($A618,'Knowledge - Percentages'!$B:$B,0),'Data - Knowledge'!O$8)/100</f>
        <v>0.225</v>
      </c>
      <c r="P618" s="380">
        <f t="array" aca="true" ref="P618">INDEX(KM_PCT,MATCH($A618,'Knowledge - Percentages'!$B:$B,0),'Data - Knowledge'!P$8)/100</f>
        <v>0.187</v>
      </c>
      <c r="Q618" s="380">
        <f t="array" aca="true" ref="Q618">INDEX(KM_PCT,MATCH($A618,'Knowledge - Percentages'!$B:$B,0),'Data - Knowledge'!Q$8)/100</f>
        <v>0.187</v>
      </c>
      <c r="R618" s="380">
        <f t="array" aca="true" ref="R618">INDEX(KM_PCT,MATCH($A618,'Knowledge - Percentages'!$B:$B,0),'Data - Knowledge'!R$8)/100</f>
        <v>0.187</v>
      </c>
      <c r="S618" s="380">
        <f t="array" aca="true" ref="S618">INDEX(KM_PCT,MATCH($A618,'Knowledge - Percentages'!$B:$B,0),'Data - Knowledge'!S$8)/100</f>
        <v>0.18100000000000002</v>
      </c>
      <c r="T618" s="380">
        <f t="array" aca="true" ref="T618">INDEX(KM_PCT,MATCH($A618,'Knowledge - Percentages'!$B:$B,0),'Data - Knowledge'!T$8)/100</f>
        <v>0.187</v>
      </c>
      <c r="U618" s="380">
        <f t="array" aca="true" ref="U618">INDEX(KM_PCT,MATCH($A618,'Knowledge - Percentages'!$B:$B,0),'Data - Knowledge'!U$8)/100</f>
        <v>0.187</v>
      </c>
      <c r="V618" s="380">
        <f t="array" aca="true" ref="V618">INDEX(KM_PCT,MATCH($A618,'Knowledge - Percentages'!$B:$B,0),'Data - Knowledge'!V$8)/100</f>
        <v>0.187</v>
      </c>
      <c r="W618" s="380">
        <f t="array" aca="true" ref="W618">INDEX(KM_PCT,MATCH($A618,'Knowledge - Percentages'!$B:$B,0),'Data - Knowledge'!W$8)/100</f>
        <v>0.203</v>
      </c>
      <c r="X618" s="380">
        <f t="array" aca="true" ref="X618">INDEX(KM_PCT,MATCH($A618,'Knowledge - Percentages'!$B:$B,0),'Data - Knowledge'!X$8)/100</f>
        <v>0.154</v>
      </c>
      <c r="Y618" s="380">
        <f t="array" aca="true" ref="Y618">INDEX(KM_PCT,MATCH($A618,'Knowledge - Percentages'!$B:$B,0),'Data - Knowledge'!Y$8)/100</f>
        <v>0.154</v>
      </c>
      <c r="Z618" s="380">
        <f t="array" aca="true" ref="Z618">INDEX(KM_PCT,MATCH($A618,'Knowledge - Percentages'!$B:$B,0),'Data - Knowledge'!Z$8)/100</f>
        <v>0.154</v>
      </c>
      <c r="AA618" s="380">
        <f t="array" aca="true" ref="AA618">INDEX(KM_PCT,MATCH($A618,'Knowledge - Percentages'!$B:$B,0),'Data - Knowledge'!AA$8)/100</f>
        <v>0.14800000000000002</v>
      </c>
      <c r="AB618" s="380">
        <f t="array" aca="true" ref="AB618">INDEX(KM_PCT,MATCH($A618,'Knowledge - Percentages'!$B:$B,0),'Data - Knowledge'!AB$8)/100</f>
        <v>0.145</v>
      </c>
      <c r="AC618" s="380">
        <f t="array" aca="true" ref="AC618">INDEX(KM_PCT,MATCH($A618,'Knowledge - Percentages'!$B:$B,0),'Data - Knowledge'!AC$8)/100</f>
        <v>0.154</v>
      </c>
      <c r="AD618" s="380">
        <f t="array" aca="true" ref="AD618">INDEX(KM_PCT,MATCH($A618,'Knowledge - Percentages'!$B:$B,0),'Data - Knowledge'!AD$8)/100</f>
        <v>0.159</v>
      </c>
      <c r="AE618" s="380">
        <f t="array" aca="true" ref="AE618">INDEX(KM_PCT,MATCH($A618,'Knowledge - Percentages'!$B:$B,0),'Data - Knowledge'!AE$8)/100</f>
        <v>0.159</v>
      </c>
      <c r="AF618" s="380">
        <f t="array" aca="true" ref="AF618">INDEX(KM_PCT,MATCH($A618,'Knowledge - Percentages'!$B:$B,0),'Data - Knowledge'!AF$8)/100</f>
        <v>0.159</v>
      </c>
      <c r="AG618" s="380">
        <f t="array" aca="true" ref="AG618">INDEX(KM_PCT,MATCH($A618,'Knowledge - Percentages'!$B:$B,0),'Data - Knowledge'!AG$8)/100</f>
        <v>0.159</v>
      </c>
      <c r="AH618" s="380">
        <f t="array" aca="true" ref="AH618">INDEX(KM_PCT,MATCH($A618,'Knowledge - Percentages'!$B:$B,0),'Data - Knowledge'!AH$8)/100</f>
        <v>0.16699999999999998</v>
      </c>
      <c r="AI618" s="380">
        <f t="array" aca="true" ref="AI618">INDEX(KM_PCT,MATCH($A618,'Knowledge - Percentages'!$B:$B,0),'Data - Knowledge'!AI$8)/100</f>
        <v>0.16699999999999998</v>
      </c>
      <c r="AJ618" s="380">
        <f t="array" aca="true" ref="AJ618">INDEX(KM_PCT,MATCH($A618,'Knowledge - Percentages'!$B:$B,0),'Data - Knowledge'!AJ$8)/100</f>
        <v>0.16699999999999998</v>
      </c>
      <c r="AK618" s="380">
        <f t="array" aca="true" ref="AK618">INDEX(KM_PCT,MATCH($A618,'Knowledge - Percentages'!$B:$B,0),'Data - Knowledge'!AK$8)/100</f>
        <v>0.159</v>
      </c>
      <c r="AL618" s="380">
        <f t="array" aca="true" ref="AL618">INDEX(KM_PCT,MATCH($A618,'Knowledge - Percentages'!$B:$B,0),'Data - Knowledge'!AL$8)/100</f>
        <v>0.159</v>
      </c>
      <c r="AM618" s="380">
        <f t="array" aca="true" ref="AM618">INDEX(KM_PCT,MATCH($A618,'Knowledge - Percentages'!$B:$B,0),'Data - Knowledge'!AM$8)/100</f>
        <v>0.159</v>
      </c>
      <c r="AN618" s="380">
        <f t="array" aca="true" ref="AN618">INDEX(KM_PCT,MATCH($A618,'Knowledge - Percentages'!$B:$B,0),'Data - Knowledge'!AN$8)/100</f>
        <v>0.159</v>
      </c>
      <c r="AO618" s="380">
        <f t="array" aca="true" ref="AO618">INDEX(KM_PCT,MATCH($A618,'Knowledge - Percentages'!$B:$B,0),'Data - Knowledge'!AO$8)/100</f>
        <v>0.171</v>
      </c>
      <c r="AP618" s="380">
        <f t="array" aca="true" ref="AP618">INDEX(KM_PCT,MATCH($A618,'Knowledge - Percentages'!$B:$B,0),'Data - Knowledge'!AP$8)/100</f>
        <v>0.159</v>
      </c>
      <c r="AQ618" s="380">
        <f t="array" aca="true" ref="AQ618">INDEX(KM_PCT,MATCH($A618,'Knowledge - Percentages'!$B:$B,0),'Data - Knowledge'!AQ$8)/100</f>
        <v>0.159</v>
      </c>
      <c r="AR618" s="380">
        <f t="array" aca="true" ref="AR618">INDEX(KM_PCT,MATCH($A618,'Knowledge - Percentages'!$B:$B,0),'Data - Knowledge'!AR$8)/100</f>
        <v>0.138</v>
      </c>
      <c r="AS618" s="380">
        <f t="array" aca="true" ref="AS618">INDEX(KM_PCT,MATCH($A618,'Knowledge - Percentages'!$B:$B,0),'Data - Knowledge'!AS$8)/100</f>
        <v>0.138</v>
      </c>
      <c r="AT618" s="380">
        <f t="array" aca="true" ref="AT618">INDEX(KM_PCT,MATCH($A618,'Knowledge - Percentages'!$B:$B,0),'Data - Knowledge'!AT$8)/100</f>
        <v>0.138</v>
      </c>
      <c r="AU618" s="380">
        <f t="array" aca="true" ref="AU618">INDEX(KM_PCT,MATCH($A618,'Knowledge - Percentages'!$B:$B,0),'Data - Knowledge'!AU$8)/100</f>
        <v>0.138</v>
      </c>
      <c r="AV618" s="380">
        <f t="array" aca="true" ref="AV618">INDEX(KM_PCT,MATCH($A618,'Knowledge - Percentages'!$B:$B,0),'Data - Knowledge'!AV$8)/100</f>
        <v>0.138</v>
      </c>
      <c r="AW618" s="380">
        <f t="array" aca="true" ref="AW618">INDEX(KM_PCT,MATCH($A618,'Knowledge - Percentages'!$B:$B,0),'Data - Knowledge'!AW$8)/100</f>
        <v>0.129</v>
      </c>
      <c r="AX618" s="380">
        <f t="array" aca="true" ref="AX618">INDEX(KM_PCT,MATCH($A618,'Knowledge - Percentages'!$B:$B,0),'Data - Knowledge'!AX$8)/100</f>
        <v>0.213</v>
      </c>
      <c r="AY618" s="380">
        <f t="array" aca="true" ref="AY618">INDEX(KM_PCT,MATCH($A618,'Knowledge - Percentages'!$B:$B,0),'Data - Knowledge'!AY$8)/100</f>
        <v>0.12300000000000001</v>
      </c>
      <c r="AZ618" s="380">
        <f t="array" aca="true" ref="AZ618">INDEX(KM_PCT,MATCH($A618,'Knowledge - Percentages'!$B:$B,0),'Data - Knowledge'!AZ$8)/100</f>
        <v>0.12300000000000001</v>
      </c>
      <c r="BA618" s="380">
        <f t="array" aca="true" ref="BA618">INDEX(KM_PCT,MATCH($A618,'Knowledge - Percentages'!$B:$B,0),'Data - Knowledge'!BA$8)/100</f>
        <v>0.11199999999999999</v>
      </c>
      <c r="BB618" s="380">
        <f t="array" aca="true" ref="BB618">INDEX(KM_PCT,MATCH($A618,'Knowledge - Percentages'!$B:$B,0),'Data - Knowledge'!BB$8)/100</f>
        <v>0.12300000000000001</v>
      </c>
      <c r="BC618" s="380">
        <f t="array" aca="true" ref="BC618">INDEX(KM_PCT,MATCH($A618,'Knowledge - Percentages'!$B:$B,0),'Data - Knowledge'!BC$8)/100</f>
        <v>0.138</v>
      </c>
      <c r="BD618" s="380">
        <f t="array" aca="true" ref="BD618">INDEX(KM_PCT,MATCH($A618,'Knowledge - Percentages'!$B:$B,0),'Data - Knowledge'!BD$8)/100</f>
        <v>0.138</v>
      </c>
      <c r="BE618" s="380">
        <f t="array" aca="true" ref="BE618">INDEX(KM_PCT,MATCH($A618,'Knowledge - Percentages'!$B:$B,0),'Data - Knowledge'!BE$8)/100</f>
        <v>0.138</v>
      </c>
      <c r="BF618" s="380">
        <f t="array" aca="true" ref="BF618">INDEX(KM_PCT,MATCH($A618,'Knowledge - Percentages'!$B:$B,0),'Data - Knowledge'!BF$8)/100</f>
        <v>0.138</v>
      </c>
      <c r="BG618" s="380">
        <f t="array" aca="true" ref="BG618">INDEX(KM_PCT,MATCH($A618,'Knowledge - Percentages'!$B:$B,0),'Data - Knowledge'!BG$8)/100</f>
        <v>0.13</v>
      </c>
      <c r="BH618" s="380">
        <f t="array" aca="true" ref="BH618">INDEX(KM_PCT,MATCH($A618,'Knowledge - Percentages'!$B:$B,0),'Data - Knowledge'!BH$8)/100</f>
        <v>0.13</v>
      </c>
      <c r="BI618" s="380">
        <f t="array" aca="true" ref="BI618">INDEX(KM_PCT,MATCH($A618,'Knowledge - Percentages'!$B:$B,0),'Data - Knowledge'!BI$8)/100</f>
        <v>0.13</v>
      </c>
      <c r="BJ618" s="380">
        <f t="array" aca="true" ref="BJ618">INDEX(KM_PCT,MATCH($A618,'Knowledge - Percentages'!$B:$B,0),'Data - Knowledge'!BJ$8)/100</f>
        <v>0.128</v>
      </c>
      <c r="BK618" s="380">
        <f t="array" aca="true" ref="BK618">INDEX(KM_PCT,MATCH($A618,'Knowledge - Percentages'!$B:$B,0),'Data - Knowledge'!BK$8)/100</f>
        <v>0.13</v>
      </c>
      <c r="BL618" s="380">
        <f t="array" aca="true" ref="BL618">INDEX(KM_PCT,MATCH($A618,'Knowledge - Percentages'!$B:$B,0),'Data - Knowledge'!BL$8)/100</f>
        <v>0.13</v>
      </c>
      <c r="BM618" s="380">
        <f t="array" aca="true" ref="BM618">INDEX(KM_PCT,MATCH($A618,'Knowledge - Percentages'!$B:$B,0),'Data - Knowledge'!BM$8)/100</f>
        <v>0.13</v>
      </c>
      <c r="BN618" s="380">
        <f t="array" aca="true" ref="BN618">INDEX(KM_PCT,MATCH($A618,'Knowledge - Percentages'!$B:$B,0),'Data - Knowledge'!BN$8)/100</f>
        <v>0.115</v>
      </c>
      <c r="BO618" s="380">
        <f t="array" aca="true" ref="BO618">INDEX(KM_PCT,MATCH($A618,'Knowledge - Percentages'!$B:$B,0),'Data - Knowledge'!BO$8)/100</f>
        <v>0.114</v>
      </c>
      <c r="BP618" s="380">
        <f t="array" aca="true" ref="BP618">INDEX(KM_PCT,MATCH($A618,'Knowledge - Percentages'!$B:$B,0),'Data - Knowledge'!BP$8)/100</f>
        <v>0.114</v>
      </c>
      <c r="BQ618" s="380">
        <f t="array" aca="true" ref="BQ618">INDEX(KM_PCT,MATCH($A618,'Knowledge - Percentages'!$B:$B,0),'Data - Knowledge'!BQ$8)/100</f>
        <v>0.114</v>
      </c>
    </row>
    <row r="619" spans="1:69">
      <c r="A619" t="s">
        <v>1761</v>
      </c>
      <c r="B619" t="s">
        <v>180</v>
      </c>
      <c r="C619" t="s">
        <v>1753</v>
      </c>
      <c r="D619" t="s">
        <v>1762</v>
      </c>
      <c r="E619" s="373">
        <f>SUMPRODUCT($K$2:$BQ$2,$K619:$BQ619)/$J$2</f>
        <v>0.069329545454545463</v>
      </c>
      <c r="F619" s="379">
        <f>SUMPRODUCT($K$2:$BQ$2,$K619:$BQ619)</f>
        <v>18.303</v>
      </c>
      <c r="G619" s="373">
        <f>SUMPRODUCT($K$3:$BQ$3,$K619:$BQ619)/$J$3</f>
        <v>0.086488809034907618</v>
      </c>
      <c r="H619" s="379">
        <f>SUMPRODUCT($K$3:$BQ$3,$K619:$BQ619)</f>
        <v>842.40100000000018</v>
      </c>
      <c r="I619" s="373">
        <f>CORREL($K$4:$BQ$4,$K619:$BQ619)</f>
        <v>-0.34810363898604019</v>
      </c>
      <c r="J619" s="379">
        <f>$E619/$G619*100</f>
        <v>80.1601342742082</v>
      </c>
      <c r="K619" s="380">
        <f t="array" aca="true" ref="K619">INDEX(KM_PCT,MATCH($A619,'Knowledge - Percentages'!$B:$B,0),'Data - Knowledge'!K$8)/100</f>
        <v>0.093000000000000013</v>
      </c>
      <c r="L619" s="380">
        <f t="array" aca="true" ref="L619">INDEX(KM_PCT,MATCH($A619,'Knowledge - Percentages'!$B:$B,0),'Data - Knowledge'!L$8)/100</f>
        <v>0.093000000000000013</v>
      </c>
      <c r="M619" s="380">
        <f t="array" aca="true" ref="M619">INDEX(KM_PCT,MATCH($A619,'Knowledge - Percentages'!$B:$B,0),'Data - Knowledge'!M$8)/100</f>
        <v>0.093000000000000013</v>
      </c>
      <c r="N619" s="380">
        <f t="array" aca="true" ref="N619">INDEX(KM_PCT,MATCH($A619,'Knowledge - Percentages'!$B:$B,0),'Data - Knowledge'!N$8)/100</f>
        <v>0.093000000000000013</v>
      </c>
      <c r="O619" s="380">
        <f t="array" aca="true" ref="O619">INDEX(KM_PCT,MATCH($A619,'Knowledge - Percentages'!$B:$B,0),'Data - Knowledge'!O$8)/100</f>
        <v>0.10300000000000001</v>
      </c>
      <c r="P619" s="380">
        <f t="array" aca="true" ref="P619">INDEX(KM_PCT,MATCH($A619,'Knowledge - Percentages'!$B:$B,0),'Data - Knowledge'!P$8)/100</f>
        <v>0.093000000000000013</v>
      </c>
      <c r="Q619" s="380">
        <f t="array" aca="true" ref="Q619">INDEX(KM_PCT,MATCH($A619,'Knowledge - Percentages'!$B:$B,0),'Data - Knowledge'!Q$8)/100</f>
        <v>0.093000000000000013</v>
      </c>
      <c r="R619" s="380">
        <f t="array" aca="true" ref="R619">INDEX(KM_PCT,MATCH($A619,'Knowledge - Percentages'!$B:$B,0),'Data - Knowledge'!R$8)/100</f>
        <v>0.094</v>
      </c>
      <c r="S619" s="380">
        <f t="array" aca="true" ref="S619">INDEX(KM_PCT,MATCH($A619,'Knowledge - Percentages'!$B:$B,0),'Data - Knowledge'!S$8)/100</f>
        <v>0.084</v>
      </c>
      <c r="T619" s="380">
        <f t="array" aca="true" ref="T619">INDEX(KM_PCT,MATCH($A619,'Knowledge - Percentages'!$B:$B,0),'Data - Knowledge'!T$8)/100</f>
        <v>0.093000000000000013</v>
      </c>
      <c r="U619" s="380">
        <f t="array" aca="true" ref="U619">INDEX(KM_PCT,MATCH($A619,'Knowledge - Percentages'!$B:$B,0),'Data - Knowledge'!U$8)/100</f>
        <v>0.093000000000000013</v>
      </c>
      <c r="V619" s="380">
        <f t="array" aca="true" ref="V619">INDEX(KM_PCT,MATCH($A619,'Knowledge - Percentages'!$B:$B,0),'Data - Knowledge'!V$8)/100</f>
        <v>0.093000000000000013</v>
      </c>
      <c r="W619" s="380">
        <f t="array" aca="true" ref="W619">INDEX(KM_PCT,MATCH($A619,'Knowledge - Percentages'!$B:$B,0),'Data - Knowledge'!W$8)/100</f>
        <v>0.093000000000000013</v>
      </c>
      <c r="X619" s="380">
        <f t="array" aca="true" ref="X619">INDEX(KM_PCT,MATCH($A619,'Knowledge - Percentages'!$B:$B,0),'Data - Knowledge'!X$8)/100</f>
        <v>0.086</v>
      </c>
      <c r="Y619" s="380">
        <f t="array" aca="true" ref="Y619">INDEX(KM_PCT,MATCH($A619,'Knowledge - Percentages'!$B:$B,0),'Data - Knowledge'!Y$8)/100</f>
        <v>0.08199999999999999</v>
      </c>
      <c r="Z619" s="380">
        <f t="array" aca="true" ref="Z619">INDEX(KM_PCT,MATCH($A619,'Knowledge - Percentages'!$B:$B,0),'Data - Knowledge'!Z$8)/100</f>
        <v>0.079</v>
      </c>
      <c r="AA619" s="380">
        <f t="array" aca="true" ref="AA619">INDEX(KM_PCT,MATCH($A619,'Knowledge - Percentages'!$B:$B,0),'Data - Knowledge'!AA$8)/100</f>
        <v>0.079</v>
      </c>
      <c r="AB619" s="380">
        <f t="array" aca="true" ref="AB619">INDEX(KM_PCT,MATCH($A619,'Knowledge - Percentages'!$B:$B,0),'Data - Knowledge'!AB$8)/100</f>
        <v>0.079</v>
      </c>
      <c r="AC619" s="380">
        <f t="array" aca="true" ref="AC619">INDEX(KM_PCT,MATCH($A619,'Knowledge - Percentages'!$B:$B,0),'Data - Knowledge'!AC$8)/100</f>
        <v>0.079</v>
      </c>
      <c r="AD619" s="380">
        <f t="array" aca="true" ref="AD619">INDEX(KM_PCT,MATCH($A619,'Knowledge - Percentages'!$B:$B,0),'Data - Knowledge'!AD$8)/100</f>
        <v>0.079</v>
      </c>
      <c r="AE619" s="380">
        <f t="array" aca="true" ref="AE619">INDEX(KM_PCT,MATCH($A619,'Knowledge - Percentages'!$B:$B,0),'Data - Knowledge'!AE$8)/100</f>
        <v>0.087</v>
      </c>
      <c r="AF619" s="380">
        <f t="array" aca="true" ref="AF619">INDEX(KM_PCT,MATCH($A619,'Knowledge - Percentages'!$B:$B,0),'Data - Knowledge'!AF$8)/100</f>
        <v>0.087</v>
      </c>
      <c r="AG619" s="380">
        <f t="array" aca="true" ref="AG619">INDEX(KM_PCT,MATCH($A619,'Knowledge - Percentages'!$B:$B,0),'Data - Knowledge'!AG$8)/100</f>
        <v>0.088000000000000009</v>
      </c>
      <c r="AH619" s="380">
        <f t="array" aca="true" ref="AH619">INDEX(KM_PCT,MATCH($A619,'Knowledge - Percentages'!$B:$B,0),'Data - Knowledge'!AH$8)/100</f>
        <v>0.095</v>
      </c>
      <c r="AI619" s="380">
        <f t="array" aca="true" ref="AI619">INDEX(KM_PCT,MATCH($A619,'Knowledge - Percentages'!$B:$B,0),'Data - Knowledge'!AI$8)/100</f>
        <v>0.075</v>
      </c>
      <c r="AJ619" s="380">
        <f t="array" aca="true" ref="AJ619">INDEX(KM_PCT,MATCH($A619,'Knowledge - Percentages'!$B:$B,0),'Data - Knowledge'!AJ$8)/100</f>
        <v>0.08</v>
      </c>
      <c r="AK619" s="380">
        <f t="array" aca="true" ref="AK619">INDEX(KM_PCT,MATCH($A619,'Knowledge - Percentages'!$B:$B,0),'Data - Knowledge'!AK$8)/100</f>
        <v>0.08</v>
      </c>
      <c r="AL619" s="380">
        <f t="array" aca="true" ref="AL619">INDEX(KM_PCT,MATCH($A619,'Knowledge - Percentages'!$B:$B,0),'Data - Knowledge'!AL$8)/100</f>
        <v>0.08</v>
      </c>
      <c r="AM619" s="380">
        <f t="array" aca="true" ref="AM619">INDEX(KM_PCT,MATCH($A619,'Knowledge - Percentages'!$B:$B,0),'Data - Knowledge'!AM$8)/100</f>
        <v>0.08</v>
      </c>
      <c r="AN619" s="380">
        <f t="array" aca="true" ref="AN619">INDEX(KM_PCT,MATCH($A619,'Knowledge - Percentages'!$B:$B,0),'Data - Knowledge'!AN$8)/100</f>
        <v>0.08</v>
      </c>
      <c r="AO619" s="380">
        <f t="array" aca="true" ref="AO619">INDEX(KM_PCT,MATCH($A619,'Knowledge - Percentages'!$B:$B,0),'Data - Knowledge'!AO$8)/100</f>
        <v>0.08</v>
      </c>
      <c r="AP619" s="380">
        <f t="array" aca="true" ref="AP619">INDEX(KM_PCT,MATCH($A619,'Knowledge - Percentages'!$B:$B,0),'Data - Knowledge'!AP$8)/100</f>
        <v>0.079</v>
      </c>
      <c r="AQ619" s="380">
        <f t="array" aca="true" ref="AQ619">INDEX(KM_PCT,MATCH($A619,'Knowledge - Percentages'!$B:$B,0),'Data - Knowledge'!AQ$8)/100</f>
        <v>0.075</v>
      </c>
      <c r="AR619" s="380">
        <f t="array" aca="true" ref="AR619">INDEX(KM_PCT,MATCH($A619,'Knowledge - Percentages'!$B:$B,0),'Data - Knowledge'!AR$8)/100</f>
        <v>0.05</v>
      </c>
      <c r="AS619" s="380">
        <f t="array" aca="true" ref="AS619">INDEX(KM_PCT,MATCH($A619,'Knowledge - Percentages'!$B:$B,0),'Data - Knowledge'!AS$8)/100</f>
        <v>0.054000000000000006</v>
      </c>
      <c r="AT619" s="380">
        <f t="array" aca="true" ref="AT619">INDEX(KM_PCT,MATCH($A619,'Knowledge - Percentages'!$B:$B,0),'Data - Knowledge'!AT$8)/100</f>
        <v>0.054000000000000006</v>
      </c>
      <c r="AU619" s="380">
        <f t="array" aca="true" ref="AU619">INDEX(KM_PCT,MATCH($A619,'Knowledge - Percentages'!$B:$B,0),'Data - Knowledge'!AU$8)/100</f>
        <v>0.093000000000000013</v>
      </c>
      <c r="AV619" s="380">
        <f t="array" aca="true" ref="AV619">INDEX(KM_PCT,MATCH($A619,'Knowledge - Percentages'!$B:$B,0),'Data - Knowledge'!AV$8)/100</f>
        <v>0.077</v>
      </c>
      <c r="AW619" s="380">
        <f t="array" aca="true" ref="AW619">INDEX(KM_PCT,MATCH($A619,'Knowledge - Percentages'!$B:$B,0),'Data - Knowledge'!AW$8)/100</f>
        <v>0.077</v>
      </c>
      <c r="AX619" s="380">
        <f t="array" aca="true" ref="AX619">INDEX(KM_PCT,MATCH($A619,'Knowledge - Percentages'!$B:$B,0),'Data - Knowledge'!AX$8)/100</f>
        <v>0.07400000000000001</v>
      </c>
      <c r="AY619" s="380">
        <f t="array" aca="true" ref="AY619">INDEX(KM_PCT,MATCH($A619,'Knowledge - Percentages'!$B:$B,0),'Data - Knowledge'!AY$8)/100</f>
        <v>0.077</v>
      </c>
      <c r="AZ619" s="380">
        <f t="array" aca="true" ref="AZ619">INDEX(KM_PCT,MATCH($A619,'Knowledge - Percentages'!$B:$B,0),'Data - Knowledge'!AZ$8)/100</f>
        <v>0.07400000000000001</v>
      </c>
      <c r="BA619" s="380">
        <f t="array" aca="true" ref="BA619">INDEX(KM_PCT,MATCH($A619,'Knowledge - Percentages'!$B:$B,0),'Data - Knowledge'!BA$8)/100</f>
        <v>0.077</v>
      </c>
      <c r="BB619" s="380">
        <f t="array" aca="true" ref="BB619">INDEX(KM_PCT,MATCH($A619,'Knowledge - Percentages'!$B:$B,0),'Data - Knowledge'!BB$8)/100</f>
        <v>0.077</v>
      </c>
      <c r="BC619" s="380">
        <f t="array" aca="true" ref="BC619">INDEX(KM_PCT,MATCH($A619,'Knowledge - Percentages'!$B:$B,0),'Data - Knowledge'!BC$8)/100</f>
        <v>0.077</v>
      </c>
      <c r="BD619" s="380">
        <f t="array" aca="true" ref="BD619">INDEX(KM_PCT,MATCH($A619,'Knowledge - Percentages'!$B:$B,0),'Data - Knowledge'!BD$8)/100</f>
        <v>0.077</v>
      </c>
      <c r="BE619" s="380">
        <f t="array" aca="true" ref="BE619">INDEX(KM_PCT,MATCH($A619,'Knowledge - Percentages'!$B:$B,0),'Data - Knowledge'!BE$8)/100</f>
        <v>0.077</v>
      </c>
      <c r="BF619" s="380">
        <f t="array" aca="true" ref="BF619">INDEX(KM_PCT,MATCH($A619,'Knowledge - Percentages'!$B:$B,0),'Data - Knowledge'!BF$8)/100</f>
        <v>0.098</v>
      </c>
      <c r="BG619" s="380">
        <f t="array" aca="true" ref="BG619">INDEX(KM_PCT,MATCH($A619,'Knowledge - Percentages'!$B:$B,0),'Data - Knowledge'!BG$8)/100</f>
        <v>0.093000000000000013</v>
      </c>
      <c r="BH619" s="380">
        <f t="array" aca="true" ref="BH619">INDEX(KM_PCT,MATCH($A619,'Knowledge - Percentages'!$B:$B,0),'Data - Knowledge'!BH$8)/100</f>
        <v>0.07</v>
      </c>
      <c r="BI619" s="380">
        <f t="array" aca="true" ref="BI619">INDEX(KM_PCT,MATCH($A619,'Knowledge - Percentages'!$B:$B,0),'Data - Knowledge'!BI$8)/100</f>
        <v>0.07</v>
      </c>
      <c r="BJ619" s="380">
        <f t="array" aca="true" ref="BJ619">INDEX(KM_PCT,MATCH($A619,'Knowledge - Percentages'!$B:$B,0),'Data - Knowledge'!BJ$8)/100</f>
        <v>0.044000000000000004</v>
      </c>
      <c r="BK619" s="380">
        <f t="array" aca="true" ref="BK619">INDEX(KM_PCT,MATCH($A619,'Knowledge - Percentages'!$B:$B,0),'Data - Knowledge'!BK$8)/100</f>
        <v>0.055999999999999994</v>
      </c>
      <c r="BL619" s="380">
        <f t="array" aca="true" ref="BL619">INDEX(KM_PCT,MATCH($A619,'Knowledge - Percentages'!$B:$B,0),'Data - Knowledge'!BL$8)/100</f>
        <v>0.055999999999999994</v>
      </c>
      <c r="BM619" s="380">
        <f t="array" aca="true" ref="BM619">INDEX(KM_PCT,MATCH($A619,'Knowledge - Percentages'!$B:$B,0),'Data - Knowledge'!BM$8)/100</f>
        <v>0.055999999999999994</v>
      </c>
      <c r="BN619" s="380">
        <f t="array" aca="true" ref="BN619">INDEX(KM_PCT,MATCH($A619,'Knowledge - Percentages'!$B:$B,0),'Data - Knowledge'!BN$8)/100</f>
        <v>0.055999999999999994</v>
      </c>
      <c r="BO619" s="380">
        <f t="array" aca="true" ref="BO619">INDEX(KM_PCT,MATCH($A619,'Knowledge - Percentages'!$B:$B,0),'Data - Knowledge'!BO$8)/100</f>
        <v>0.06</v>
      </c>
      <c r="BP619" s="380">
        <f t="array" aca="true" ref="BP619">INDEX(KM_PCT,MATCH($A619,'Knowledge - Percentages'!$B:$B,0),'Data - Knowledge'!BP$8)/100</f>
        <v>0.06</v>
      </c>
      <c r="BQ619" s="380">
        <f t="array" aca="true" ref="BQ619">INDEX(KM_PCT,MATCH($A619,'Knowledge - Percentages'!$B:$B,0),'Data - Knowledge'!BQ$8)/100</f>
        <v>0.06</v>
      </c>
    </row>
    <row r="620" spans="1:69">
      <c r="A620" t="s">
        <v>1763</v>
      </c>
      <c r="B620" t="s">
        <v>180</v>
      </c>
      <c r="C620" t="s">
        <v>1753</v>
      </c>
      <c r="D620" t="s">
        <v>1764</v>
      </c>
      <c r="E620" s="373">
        <f>SUMPRODUCT($K$2:$BQ$2,$K620:$BQ620)/$J$2</f>
        <v>0.11229166666666668</v>
      </c>
      <c r="F620" s="379">
        <f>SUMPRODUCT($K$2:$BQ$2,$K620:$BQ620)</f>
        <v>29.645000000000003</v>
      </c>
      <c r="G620" s="373">
        <f>SUMPRODUCT($K$3:$BQ$3,$K620:$BQ620)/$J$3</f>
        <v>0.12294219712525668</v>
      </c>
      <c r="H620" s="379">
        <f>SUMPRODUCT($K$3:$BQ$3,$K620:$BQ620)</f>
        <v>1197.457</v>
      </c>
      <c r="I620" s="373">
        <f>CORREL($K$4:$BQ$4,$K620:$BQ620)</f>
        <v>0.00094010221813287445</v>
      </c>
      <c r="J620" s="379">
        <f>$E620/$G620*100</f>
        <v>91.336961021008136</v>
      </c>
      <c r="K620" s="380">
        <f t="array" aca="true" ref="K620">INDEX(KM_PCT,MATCH($A620,'Knowledge - Percentages'!$B:$B,0),'Data - Knowledge'!K$8)/100</f>
        <v>0.132</v>
      </c>
      <c r="L620" s="380">
        <f t="array" aca="true" ref="L620">INDEX(KM_PCT,MATCH($A620,'Knowledge - Percentages'!$B:$B,0),'Data - Knowledge'!L$8)/100</f>
        <v>0.132</v>
      </c>
      <c r="M620" s="380">
        <f t="array" aca="true" ref="M620">INDEX(KM_PCT,MATCH($A620,'Knowledge - Percentages'!$B:$B,0),'Data - Knowledge'!M$8)/100</f>
        <v>0.132</v>
      </c>
      <c r="N620" s="380">
        <f t="array" aca="true" ref="N620">INDEX(KM_PCT,MATCH($A620,'Knowledge - Percentages'!$B:$B,0),'Data - Knowledge'!N$8)/100</f>
        <v>0.132</v>
      </c>
      <c r="O620" s="380">
        <f t="array" aca="true" ref="O620">INDEX(KM_PCT,MATCH($A620,'Knowledge - Percentages'!$B:$B,0),'Data - Knowledge'!O$8)/100</f>
        <v>0.132</v>
      </c>
      <c r="P620" s="380">
        <f t="array" aca="true" ref="P620">INDEX(KM_PCT,MATCH($A620,'Knowledge - Percentages'!$B:$B,0),'Data - Knowledge'!P$8)/100</f>
        <v>0.132</v>
      </c>
      <c r="Q620" s="380">
        <f t="array" aca="true" ref="Q620">INDEX(KM_PCT,MATCH($A620,'Knowledge - Percentages'!$B:$B,0),'Data - Knowledge'!Q$8)/100</f>
        <v>0.132</v>
      </c>
      <c r="R620" s="380">
        <f t="array" aca="true" ref="R620">INDEX(KM_PCT,MATCH($A620,'Knowledge - Percentages'!$B:$B,0),'Data - Knowledge'!R$8)/100</f>
        <v>0.132</v>
      </c>
      <c r="S620" s="380">
        <f t="array" aca="true" ref="S620">INDEX(KM_PCT,MATCH($A620,'Knowledge - Percentages'!$B:$B,0),'Data - Knowledge'!S$8)/100</f>
        <v>0.149</v>
      </c>
      <c r="T620" s="380">
        <f t="array" aca="true" ref="T620">INDEX(KM_PCT,MATCH($A620,'Knowledge - Percentages'!$B:$B,0),'Data - Knowledge'!T$8)/100</f>
        <v>0.132</v>
      </c>
      <c r="U620" s="380">
        <f t="array" aca="true" ref="U620">INDEX(KM_PCT,MATCH($A620,'Knowledge - Percentages'!$B:$B,0),'Data - Knowledge'!U$8)/100</f>
        <v>0.132</v>
      </c>
      <c r="V620" s="380">
        <f t="array" aca="true" ref="V620">INDEX(KM_PCT,MATCH($A620,'Knowledge - Percentages'!$B:$B,0),'Data - Knowledge'!V$8)/100</f>
        <v>0.14300000000000002</v>
      </c>
      <c r="W620" s="380">
        <f t="array" aca="true" ref="W620">INDEX(KM_PCT,MATCH($A620,'Knowledge - Percentages'!$B:$B,0),'Data - Knowledge'!W$8)/100</f>
        <v>0.132</v>
      </c>
      <c r="X620" s="380">
        <f t="array" aca="true" ref="X620">INDEX(KM_PCT,MATCH($A620,'Knowledge - Percentages'!$B:$B,0),'Data - Knowledge'!X$8)/100</f>
        <v>0.075</v>
      </c>
      <c r="Y620" s="380">
        <f t="array" aca="true" ref="Y620">INDEX(KM_PCT,MATCH($A620,'Knowledge - Percentages'!$B:$B,0),'Data - Knowledge'!Y$8)/100</f>
        <v>0.075</v>
      </c>
      <c r="Z620" s="380">
        <f t="array" aca="true" ref="Z620">INDEX(KM_PCT,MATCH($A620,'Knowledge - Percentages'!$B:$B,0),'Data - Knowledge'!Z$8)/100</f>
        <v>0.075</v>
      </c>
      <c r="AA620" s="380">
        <f t="array" aca="true" ref="AA620">INDEX(KM_PCT,MATCH($A620,'Knowledge - Percentages'!$B:$B,0),'Data - Knowledge'!AA$8)/100</f>
        <v>0.075</v>
      </c>
      <c r="AB620" s="380">
        <f t="array" aca="true" ref="AB620">INDEX(KM_PCT,MATCH($A620,'Knowledge - Percentages'!$B:$B,0),'Data - Knowledge'!AB$8)/100</f>
        <v>0.093000000000000013</v>
      </c>
      <c r="AC620" s="380">
        <f t="array" aca="true" ref="AC620">INDEX(KM_PCT,MATCH($A620,'Knowledge - Percentages'!$B:$B,0),'Data - Knowledge'!AC$8)/100</f>
        <v>0.093000000000000013</v>
      </c>
      <c r="AD620" s="380">
        <f t="array" aca="true" ref="AD620">INDEX(KM_PCT,MATCH($A620,'Knowledge - Percentages'!$B:$B,0),'Data - Knowledge'!AD$8)/100</f>
        <v>0.096</v>
      </c>
      <c r="AE620" s="380">
        <f t="array" aca="true" ref="AE620">INDEX(KM_PCT,MATCH($A620,'Knowledge - Percentages'!$B:$B,0),'Data - Knowledge'!AE$8)/100</f>
        <v>0.132</v>
      </c>
      <c r="AF620" s="380">
        <f t="array" aca="true" ref="AF620">INDEX(KM_PCT,MATCH($A620,'Knowledge - Percentages'!$B:$B,0),'Data - Knowledge'!AF$8)/100</f>
        <v>0.138</v>
      </c>
      <c r="AG620" s="380">
        <f t="array" aca="true" ref="AG620">INDEX(KM_PCT,MATCH($A620,'Knowledge - Percentages'!$B:$B,0),'Data - Knowledge'!AG$8)/100</f>
        <v>0.132</v>
      </c>
      <c r="AH620" s="380">
        <f t="array" aca="true" ref="AH620">INDEX(KM_PCT,MATCH($A620,'Knowledge - Percentages'!$B:$B,0),'Data - Knowledge'!AH$8)/100</f>
        <v>0.142</v>
      </c>
      <c r="AI620" s="380">
        <f t="array" aca="true" ref="AI620">INDEX(KM_PCT,MATCH($A620,'Knowledge - Percentages'!$B:$B,0),'Data - Knowledge'!AI$8)/100</f>
        <v>0.079</v>
      </c>
      <c r="AJ620" s="380">
        <f t="array" aca="true" ref="AJ620">INDEX(KM_PCT,MATCH($A620,'Knowledge - Percentages'!$B:$B,0),'Data - Knowledge'!AJ$8)/100</f>
        <v>0.121</v>
      </c>
      <c r="AK620" s="380">
        <f t="array" aca="true" ref="AK620">INDEX(KM_PCT,MATCH($A620,'Knowledge - Percentages'!$B:$B,0),'Data - Knowledge'!AK$8)/100</f>
        <v>0.11900000000000001</v>
      </c>
      <c r="AL620" s="380">
        <f t="array" aca="true" ref="AL620">INDEX(KM_PCT,MATCH($A620,'Knowledge - Percentages'!$B:$B,0),'Data - Knowledge'!AL$8)/100</f>
        <v>0.11900000000000001</v>
      </c>
      <c r="AM620" s="380">
        <f t="array" aca="true" ref="AM620">INDEX(KM_PCT,MATCH($A620,'Knowledge - Percentages'!$B:$B,0),'Data - Knowledge'!AM$8)/100</f>
        <v>0.11900000000000001</v>
      </c>
      <c r="AN620" s="380">
        <f t="array" aca="true" ref="AN620">INDEX(KM_PCT,MATCH($A620,'Knowledge - Percentages'!$B:$B,0),'Data - Knowledge'!AN$8)/100</f>
        <v>0.11900000000000001</v>
      </c>
      <c r="AO620" s="380">
        <f t="array" aca="true" ref="AO620">INDEX(KM_PCT,MATCH($A620,'Knowledge - Percentages'!$B:$B,0),'Data - Knowledge'!AO$8)/100</f>
        <v>0.11900000000000001</v>
      </c>
      <c r="AP620" s="380">
        <f t="array" aca="true" ref="AP620">INDEX(KM_PCT,MATCH($A620,'Knowledge - Percentages'!$B:$B,0),'Data - Knowledge'!AP$8)/100</f>
        <v>0.11</v>
      </c>
      <c r="AQ620" s="380">
        <f t="array" aca="true" ref="AQ620">INDEX(KM_PCT,MATCH($A620,'Knowledge - Percentages'!$B:$B,0),'Data - Knowledge'!AQ$8)/100</f>
        <v>0.11</v>
      </c>
      <c r="AR620" s="380">
        <f t="array" aca="true" ref="AR620">INDEX(KM_PCT,MATCH($A620,'Knowledge - Percentages'!$B:$B,0),'Data - Knowledge'!AR$8)/100</f>
        <v>0.073</v>
      </c>
      <c r="AS620" s="380">
        <f t="array" aca="true" ref="AS620">INDEX(KM_PCT,MATCH($A620,'Knowledge - Percentages'!$B:$B,0),'Data - Knowledge'!AS$8)/100</f>
        <v>0.073</v>
      </c>
      <c r="AT620" s="380">
        <f t="array" aca="true" ref="AT620">INDEX(KM_PCT,MATCH($A620,'Knowledge - Percentages'!$B:$B,0),'Data - Knowledge'!AT$8)/100</f>
        <v>0.069</v>
      </c>
      <c r="AU620" s="380">
        <f t="array" aca="true" ref="AU620">INDEX(KM_PCT,MATCH($A620,'Knowledge - Percentages'!$B:$B,0),'Data - Knowledge'!AU$8)/100</f>
        <v>0.14400000000000002</v>
      </c>
      <c r="AV620" s="380">
        <f t="array" aca="true" ref="AV620">INDEX(KM_PCT,MATCH($A620,'Knowledge - Percentages'!$B:$B,0),'Data - Knowledge'!AV$8)/100</f>
        <v>0.10400000000000001</v>
      </c>
      <c r="AW620" s="380">
        <f t="array" aca="true" ref="AW620">INDEX(KM_PCT,MATCH($A620,'Knowledge - Percentages'!$B:$B,0),'Data - Knowledge'!AW$8)/100</f>
        <v>0.105</v>
      </c>
      <c r="AX620" s="380">
        <f t="array" aca="true" ref="AX620">INDEX(KM_PCT,MATCH($A620,'Knowledge - Percentages'!$B:$B,0),'Data - Knowledge'!AX$8)/100</f>
        <v>0.098</v>
      </c>
      <c r="AY620" s="380">
        <f t="array" aca="true" ref="AY620">INDEX(KM_PCT,MATCH($A620,'Knowledge - Percentages'!$B:$B,0),'Data - Knowledge'!AY$8)/100</f>
        <v>0.11800000000000001</v>
      </c>
      <c r="AZ620" s="380">
        <f t="array" aca="true" ref="AZ620">INDEX(KM_PCT,MATCH($A620,'Knowledge - Percentages'!$B:$B,0),'Data - Knowledge'!AZ$8)/100</f>
        <v>0.096999999999999989</v>
      </c>
      <c r="BA620" s="380">
        <f t="array" aca="true" ref="BA620">INDEX(KM_PCT,MATCH($A620,'Knowledge - Percentages'!$B:$B,0),'Data - Knowledge'!BA$8)/100</f>
        <v>0.098</v>
      </c>
      <c r="BB620" s="380">
        <f t="array" aca="true" ref="BB620">INDEX(KM_PCT,MATCH($A620,'Knowledge - Percentages'!$B:$B,0),'Data - Knowledge'!BB$8)/100</f>
        <v>0.105</v>
      </c>
      <c r="BC620" s="380">
        <f t="array" aca="true" ref="BC620">INDEX(KM_PCT,MATCH($A620,'Knowledge - Percentages'!$B:$B,0),'Data - Knowledge'!BC$8)/100</f>
        <v>0.105</v>
      </c>
      <c r="BD620" s="380">
        <f t="array" aca="true" ref="BD620">INDEX(KM_PCT,MATCH($A620,'Knowledge - Percentages'!$B:$B,0),'Data - Knowledge'!BD$8)/100</f>
        <v>0.111</v>
      </c>
      <c r="BE620" s="380">
        <f t="array" aca="true" ref="BE620">INDEX(KM_PCT,MATCH($A620,'Knowledge - Percentages'!$B:$B,0),'Data - Knowledge'!BE$8)/100</f>
        <v>0.105</v>
      </c>
      <c r="BF620" s="380">
        <f t="array" aca="true" ref="BF620">INDEX(KM_PCT,MATCH($A620,'Knowledge - Percentages'!$B:$B,0),'Data - Knowledge'!BF$8)/100</f>
        <v>0.105</v>
      </c>
      <c r="BG620" s="380">
        <f t="array" aca="true" ref="BG620">INDEX(KM_PCT,MATCH($A620,'Knowledge - Percentages'!$B:$B,0),'Data - Knowledge'!BG$8)/100</f>
        <v>0.115</v>
      </c>
      <c r="BH620" s="380">
        <f t="array" aca="true" ref="BH620">INDEX(KM_PCT,MATCH($A620,'Knowledge - Percentages'!$B:$B,0),'Data - Knowledge'!BH$8)/100</f>
        <v>0.115</v>
      </c>
      <c r="BI620" s="380">
        <f t="array" aca="true" ref="BI620">INDEX(KM_PCT,MATCH($A620,'Knowledge - Percentages'!$B:$B,0),'Data - Knowledge'!BI$8)/100</f>
        <v>0.115</v>
      </c>
      <c r="BJ620" s="380">
        <f t="array" aca="true" ref="BJ620">INDEX(KM_PCT,MATCH($A620,'Knowledge - Percentages'!$B:$B,0),'Data - Knowledge'!BJ$8)/100</f>
        <v>0.11</v>
      </c>
      <c r="BK620" s="380">
        <f t="array" aca="true" ref="BK620">INDEX(KM_PCT,MATCH($A620,'Knowledge - Percentages'!$B:$B,0),'Data - Knowledge'!BK$8)/100</f>
        <v>0.114</v>
      </c>
      <c r="BL620" s="380">
        <f t="array" aca="true" ref="BL620">INDEX(KM_PCT,MATCH($A620,'Knowledge - Percentages'!$B:$B,0),'Data - Knowledge'!BL$8)/100</f>
        <v>0.114</v>
      </c>
      <c r="BM620" s="380">
        <f t="array" aca="true" ref="BM620">INDEX(KM_PCT,MATCH($A620,'Knowledge - Percentages'!$B:$B,0),'Data - Knowledge'!BM$8)/100</f>
        <v>0.114</v>
      </c>
      <c r="BN620" s="380">
        <f t="array" aca="true" ref="BN620">INDEX(KM_PCT,MATCH($A620,'Knowledge - Percentages'!$B:$B,0),'Data - Knowledge'!BN$8)/100</f>
        <v>0.114</v>
      </c>
      <c r="BO620" s="380">
        <f t="array" aca="true" ref="BO620">INDEX(KM_PCT,MATCH($A620,'Knowledge - Percentages'!$B:$B,0),'Data - Knowledge'!BO$8)/100</f>
        <v>0.087</v>
      </c>
      <c r="BP620" s="380">
        <f t="array" aca="true" ref="BP620">INDEX(KM_PCT,MATCH($A620,'Knowledge - Percentages'!$B:$B,0),'Data - Knowledge'!BP$8)/100</f>
        <v>0.115</v>
      </c>
      <c r="BQ620" s="380">
        <f t="array" aca="true" ref="BQ620">INDEX(KM_PCT,MATCH($A620,'Knowledge - Percentages'!$B:$B,0),'Data - Knowledge'!BQ$8)/100</f>
        <v>0.115</v>
      </c>
    </row>
    <row r="621" spans="1:69">
      <c r="A621" t="s">
        <v>1765</v>
      </c>
      <c r="B621" t="s">
        <v>180</v>
      </c>
      <c r="C621" t="s">
        <v>1753</v>
      </c>
      <c r="D621" t="s">
        <v>1766</v>
      </c>
      <c r="E621" s="373">
        <f>SUMPRODUCT($K$2:$BQ$2,$K621:$BQ621)/$J$2</f>
        <v>0.15451893939393943</v>
      </c>
      <c r="F621" s="379">
        <f>SUMPRODUCT($K$2:$BQ$2,$K621:$BQ621)</f>
        <v>40.793000000000006</v>
      </c>
      <c r="G621" s="373">
        <f>SUMPRODUCT($K$3:$BQ$3,$K621:$BQ621)/$J$3</f>
        <v>0.17998644763860366</v>
      </c>
      <c r="H621" s="379">
        <f>SUMPRODUCT($K$3:$BQ$3,$K621:$BQ621)</f>
        <v>1753.0679999999998</v>
      </c>
      <c r="I621" s="373">
        <f>CORREL($K$4:$BQ$4,$K621:$BQ621)</f>
        <v>-0.38997690708249055</v>
      </c>
      <c r="J621" s="379">
        <f>$E621/$G621*100</f>
        <v>85.850318966347587</v>
      </c>
      <c r="K621" s="380">
        <f t="array" aca="true" ref="K621">INDEX(KM_PCT,MATCH($A621,'Knowledge - Percentages'!$B:$B,0),'Data - Knowledge'!K$8)/100</f>
        <v>0.215</v>
      </c>
      <c r="L621" s="380">
        <f t="array" aca="true" ref="L621">INDEX(KM_PCT,MATCH($A621,'Knowledge - Percentages'!$B:$B,0),'Data - Knowledge'!L$8)/100</f>
        <v>0.215</v>
      </c>
      <c r="M621" s="380">
        <f t="array" aca="true" ref="M621">INDEX(KM_PCT,MATCH($A621,'Knowledge - Percentages'!$B:$B,0),'Data - Knowledge'!M$8)/100</f>
        <v>0.215</v>
      </c>
      <c r="N621" s="380">
        <f t="array" aca="true" ref="N621">INDEX(KM_PCT,MATCH($A621,'Knowledge - Percentages'!$B:$B,0),'Data - Knowledge'!N$8)/100</f>
        <v>0.191</v>
      </c>
      <c r="O621" s="380">
        <f t="array" aca="true" ref="O621">INDEX(KM_PCT,MATCH($A621,'Knowledge - Percentages'!$B:$B,0),'Data - Knowledge'!O$8)/100</f>
        <v>0.209</v>
      </c>
      <c r="P621" s="380">
        <f t="array" aca="true" ref="P621">INDEX(KM_PCT,MATCH($A621,'Knowledge - Percentages'!$B:$B,0),'Data - Knowledge'!P$8)/100</f>
        <v>0.188</v>
      </c>
      <c r="Q621" s="380">
        <f t="array" aca="true" ref="Q621">INDEX(KM_PCT,MATCH($A621,'Knowledge - Percentages'!$B:$B,0),'Data - Knowledge'!Q$8)/100</f>
        <v>0.215</v>
      </c>
      <c r="R621" s="380">
        <f t="array" aca="true" ref="R621">INDEX(KM_PCT,MATCH($A621,'Knowledge - Percentages'!$B:$B,0),'Data - Knowledge'!R$8)/100</f>
        <v>0.188</v>
      </c>
      <c r="S621" s="380">
        <f t="array" aca="true" ref="S621">INDEX(KM_PCT,MATCH($A621,'Knowledge - Percentages'!$B:$B,0),'Data - Knowledge'!S$8)/100</f>
        <v>0.188</v>
      </c>
      <c r="T621" s="380">
        <f t="array" aca="true" ref="T621">INDEX(KM_PCT,MATCH($A621,'Knowledge - Percentages'!$B:$B,0),'Data - Knowledge'!T$8)/100</f>
        <v>0.188</v>
      </c>
      <c r="U621" s="380">
        <f t="array" aca="true" ref="U621">INDEX(KM_PCT,MATCH($A621,'Knowledge - Percentages'!$B:$B,0),'Data - Knowledge'!U$8)/100</f>
        <v>0.188</v>
      </c>
      <c r="V621" s="380">
        <f t="array" aca="true" ref="V621">INDEX(KM_PCT,MATCH($A621,'Knowledge - Percentages'!$B:$B,0),'Data - Knowledge'!V$8)/100</f>
        <v>0.188</v>
      </c>
      <c r="W621" s="380">
        <f t="array" aca="true" ref="W621">INDEX(KM_PCT,MATCH($A621,'Knowledge - Percentages'!$B:$B,0),'Data - Knowledge'!W$8)/100</f>
        <v>0.21</v>
      </c>
      <c r="X621" s="380">
        <f t="array" aca="true" ref="X621">INDEX(KM_PCT,MATCH($A621,'Knowledge - Percentages'!$B:$B,0),'Data - Knowledge'!X$8)/100</f>
        <v>0.19699999999999998</v>
      </c>
      <c r="Y621" s="380">
        <f t="array" aca="true" ref="Y621">INDEX(KM_PCT,MATCH($A621,'Knowledge - Percentages'!$B:$B,0),'Data - Knowledge'!Y$8)/100</f>
        <v>0.179</v>
      </c>
      <c r="Z621" s="380">
        <f t="array" aca="true" ref="Z621">INDEX(KM_PCT,MATCH($A621,'Knowledge - Percentages'!$B:$B,0),'Data - Knowledge'!Z$8)/100</f>
        <v>0.184</v>
      </c>
      <c r="AA621" s="380">
        <f t="array" aca="true" ref="AA621">INDEX(KM_PCT,MATCH($A621,'Knowledge - Percentages'!$B:$B,0),'Data - Knowledge'!AA$8)/100</f>
        <v>0.184</v>
      </c>
      <c r="AB621" s="380">
        <f t="array" aca="true" ref="AB621">INDEX(KM_PCT,MATCH($A621,'Knowledge - Percentages'!$B:$B,0),'Data - Knowledge'!AB$8)/100</f>
        <v>0.185</v>
      </c>
      <c r="AC621" s="380">
        <f t="array" aca="true" ref="AC621">INDEX(KM_PCT,MATCH($A621,'Knowledge - Percentages'!$B:$B,0),'Data - Knowledge'!AC$8)/100</f>
        <v>0.185</v>
      </c>
      <c r="AD621" s="380">
        <f t="array" aca="true" ref="AD621">INDEX(KM_PCT,MATCH($A621,'Knowledge - Percentages'!$B:$B,0),'Data - Knowledge'!AD$8)/100</f>
        <v>0.249</v>
      </c>
      <c r="AE621" s="380">
        <f t="array" aca="true" ref="AE621">INDEX(KM_PCT,MATCH($A621,'Knowledge - Percentages'!$B:$B,0),'Data - Knowledge'!AE$8)/100</f>
        <v>0.174</v>
      </c>
      <c r="AF621" s="380">
        <f t="array" aca="true" ref="AF621">INDEX(KM_PCT,MATCH($A621,'Knowledge - Percentages'!$B:$B,0),'Data - Knowledge'!AF$8)/100</f>
        <v>0.174</v>
      </c>
      <c r="AG621" s="380">
        <f t="array" aca="true" ref="AG621">INDEX(KM_PCT,MATCH($A621,'Knowledge - Percentages'!$B:$B,0),'Data - Knowledge'!AG$8)/100</f>
        <v>0.174</v>
      </c>
      <c r="AH621" s="380">
        <f t="array" aca="true" ref="AH621">INDEX(KM_PCT,MATCH($A621,'Knowledge - Percentages'!$B:$B,0),'Data - Knowledge'!AH$8)/100</f>
        <v>0.187</v>
      </c>
      <c r="AI621" s="380">
        <f t="array" aca="true" ref="AI621">INDEX(KM_PCT,MATCH($A621,'Knowledge - Percentages'!$B:$B,0),'Data - Knowledge'!AI$8)/100</f>
        <v>0.259</v>
      </c>
      <c r="AJ621" s="380">
        <f t="array" aca="true" ref="AJ621">INDEX(KM_PCT,MATCH($A621,'Knowledge - Percentages'!$B:$B,0),'Data - Knowledge'!AJ$8)/100</f>
        <v>0.187</v>
      </c>
      <c r="AK621" s="380">
        <f t="array" aca="true" ref="AK621">INDEX(KM_PCT,MATCH($A621,'Knowledge - Percentages'!$B:$B,0),'Data - Knowledge'!AK$8)/100</f>
        <v>0.16699999999999998</v>
      </c>
      <c r="AL621" s="380">
        <f t="array" aca="true" ref="AL621">INDEX(KM_PCT,MATCH($A621,'Knowledge - Percentages'!$B:$B,0),'Data - Knowledge'!AL$8)/100</f>
        <v>0.19899999999999998</v>
      </c>
      <c r="AM621" s="380">
        <f t="array" aca="true" ref="AM621">INDEX(KM_PCT,MATCH($A621,'Knowledge - Percentages'!$B:$B,0),'Data - Knowledge'!AM$8)/100</f>
        <v>0.175</v>
      </c>
      <c r="AN621" s="380">
        <f t="array" aca="true" ref="AN621">INDEX(KM_PCT,MATCH($A621,'Knowledge - Percentages'!$B:$B,0),'Data - Knowledge'!AN$8)/100</f>
        <v>0.174</v>
      </c>
      <c r="AO621" s="380">
        <f t="array" aca="true" ref="AO621">INDEX(KM_PCT,MATCH($A621,'Knowledge - Percentages'!$B:$B,0),'Data - Knowledge'!AO$8)/100</f>
        <v>0.174</v>
      </c>
      <c r="AP621" s="380">
        <f t="array" aca="true" ref="AP621">INDEX(KM_PCT,MATCH($A621,'Knowledge - Percentages'!$B:$B,0),'Data - Knowledge'!AP$8)/100</f>
        <v>0.174</v>
      </c>
      <c r="AQ621" s="380">
        <f t="array" aca="true" ref="AQ621">INDEX(KM_PCT,MATCH($A621,'Knowledge - Percentages'!$B:$B,0),'Data - Knowledge'!AQ$8)/100</f>
        <v>0.174</v>
      </c>
      <c r="AR621" s="380">
        <f t="array" aca="true" ref="AR621">INDEX(KM_PCT,MATCH($A621,'Knowledge - Percentages'!$B:$B,0),'Data - Knowledge'!AR$8)/100</f>
        <v>0.131</v>
      </c>
      <c r="AS621" s="380">
        <f t="array" aca="true" ref="AS621">INDEX(KM_PCT,MATCH($A621,'Knowledge - Percentages'!$B:$B,0),'Data - Knowledge'!AS$8)/100</f>
        <v>0.154</v>
      </c>
      <c r="AT621" s="380">
        <f t="array" aca="true" ref="AT621">INDEX(KM_PCT,MATCH($A621,'Knowledge - Percentages'!$B:$B,0),'Data - Knowledge'!AT$8)/100</f>
        <v>0.154</v>
      </c>
      <c r="AU621" s="380">
        <f t="array" aca="true" ref="AU621">INDEX(KM_PCT,MATCH($A621,'Knowledge - Percentages'!$B:$B,0),'Data - Knowledge'!AU$8)/100</f>
        <v>0.156</v>
      </c>
      <c r="AV621" s="380">
        <f t="array" aca="true" ref="AV621">INDEX(KM_PCT,MATCH($A621,'Knowledge - Percentages'!$B:$B,0),'Data - Knowledge'!AV$8)/100</f>
        <v>0.156</v>
      </c>
      <c r="AW621" s="380">
        <f t="array" aca="true" ref="AW621">INDEX(KM_PCT,MATCH($A621,'Knowledge - Percentages'!$B:$B,0),'Data - Knowledge'!AW$8)/100</f>
        <v>0.128</v>
      </c>
      <c r="AX621" s="380">
        <f t="array" aca="true" ref="AX621">INDEX(KM_PCT,MATCH($A621,'Knowledge - Percentages'!$B:$B,0),'Data - Knowledge'!AX$8)/100</f>
        <v>0.214</v>
      </c>
      <c r="AY621" s="380">
        <f t="array" aca="true" ref="AY621">INDEX(KM_PCT,MATCH($A621,'Knowledge - Percentages'!$B:$B,0),'Data - Knowledge'!AY$8)/100</f>
        <v>0.141</v>
      </c>
      <c r="AZ621" s="380">
        <f t="array" aca="true" ref="AZ621">INDEX(KM_PCT,MATCH($A621,'Knowledge - Percentages'!$B:$B,0),'Data - Knowledge'!AZ$8)/100</f>
        <v>0.146</v>
      </c>
      <c r="BA621" s="380">
        <f t="array" aca="true" ref="BA621">INDEX(KM_PCT,MATCH($A621,'Knowledge - Percentages'!$B:$B,0),'Data - Knowledge'!BA$8)/100</f>
        <v>0.146</v>
      </c>
      <c r="BB621" s="380">
        <f t="array" aca="true" ref="BB621">INDEX(KM_PCT,MATCH($A621,'Knowledge - Percentages'!$B:$B,0),'Data - Knowledge'!BB$8)/100</f>
        <v>0.146</v>
      </c>
      <c r="BC621" s="380">
        <f t="array" aca="true" ref="BC621">INDEX(KM_PCT,MATCH($A621,'Knowledge - Percentages'!$B:$B,0),'Data - Knowledge'!BC$8)/100</f>
        <v>0.163</v>
      </c>
      <c r="BD621" s="380">
        <f t="array" aca="true" ref="BD621">INDEX(KM_PCT,MATCH($A621,'Knowledge - Percentages'!$B:$B,0),'Data - Knowledge'!BD$8)/100</f>
        <v>0.163</v>
      </c>
      <c r="BE621" s="380">
        <f t="array" aca="true" ref="BE621">INDEX(KM_PCT,MATCH($A621,'Knowledge - Percentages'!$B:$B,0),'Data - Knowledge'!BE$8)/100</f>
        <v>0.163</v>
      </c>
      <c r="BF621" s="380">
        <f t="array" aca="true" ref="BF621">INDEX(KM_PCT,MATCH($A621,'Knowledge - Percentages'!$B:$B,0),'Data - Knowledge'!BF$8)/100</f>
        <v>0.163</v>
      </c>
      <c r="BG621" s="380">
        <f t="array" aca="true" ref="BG621">INDEX(KM_PCT,MATCH($A621,'Knowledge - Percentages'!$B:$B,0),'Data - Knowledge'!BG$8)/100</f>
        <v>0.154</v>
      </c>
      <c r="BH621" s="380">
        <f t="array" aca="true" ref="BH621">INDEX(KM_PCT,MATCH($A621,'Knowledge - Percentages'!$B:$B,0),'Data - Knowledge'!BH$8)/100</f>
        <v>0.154</v>
      </c>
      <c r="BI621" s="380">
        <f t="array" aca="true" ref="BI621">INDEX(KM_PCT,MATCH($A621,'Knowledge - Percentages'!$B:$B,0),'Data - Knowledge'!BI$8)/100</f>
        <v>0.154</v>
      </c>
      <c r="BJ621" s="380">
        <f t="array" aca="true" ref="BJ621">INDEX(KM_PCT,MATCH($A621,'Knowledge - Percentages'!$B:$B,0),'Data - Knowledge'!BJ$8)/100</f>
        <v>0.136</v>
      </c>
      <c r="BK621" s="380">
        <f t="array" aca="true" ref="BK621">INDEX(KM_PCT,MATCH($A621,'Knowledge - Percentages'!$B:$B,0),'Data - Knowledge'!BK$8)/100</f>
        <v>0.154</v>
      </c>
      <c r="BL621" s="380">
        <f t="array" aca="true" ref="BL621">INDEX(KM_PCT,MATCH($A621,'Knowledge - Percentages'!$B:$B,0),'Data - Knowledge'!BL$8)/100</f>
        <v>0.154</v>
      </c>
      <c r="BM621" s="380">
        <f t="array" aca="true" ref="BM621">INDEX(KM_PCT,MATCH($A621,'Knowledge - Percentages'!$B:$B,0),'Data - Knowledge'!BM$8)/100</f>
        <v>0.154</v>
      </c>
      <c r="BN621" s="380">
        <f t="array" aca="true" ref="BN621">INDEX(KM_PCT,MATCH($A621,'Knowledge - Percentages'!$B:$B,0),'Data - Knowledge'!BN$8)/100</f>
        <v>0.154</v>
      </c>
      <c r="BO621" s="380">
        <f t="array" aca="true" ref="BO621">INDEX(KM_PCT,MATCH($A621,'Knowledge - Percentages'!$B:$B,0),'Data - Knowledge'!BO$8)/100</f>
        <v>0.139</v>
      </c>
      <c r="BP621" s="380">
        <f t="array" aca="true" ref="BP621">INDEX(KM_PCT,MATCH($A621,'Knowledge - Percentages'!$B:$B,0),'Data - Knowledge'!BP$8)/100</f>
        <v>0.152</v>
      </c>
      <c r="BQ621" s="380">
        <f t="array" aca="true" ref="BQ621">INDEX(KM_PCT,MATCH($A621,'Knowledge - Percentages'!$B:$B,0),'Data - Knowledge'!BQ$8)/100</f>
        <v>0.14800000000000002</v>
      </c>
    </row>
    <row r="622" spans="1:69">
      <c r="A622" t="s">
        <v>1767</v>
      </c>
      <c r="B622" t="s">
        <v>180</v>
      </c>
      <c r="C622" t="s">
        <v>1753</v>
      </c>
      <c r="D622" t="s">
        <v>1768</v>
      </c>
      <c r="E622" s="373">
        <f>SUMPRODUCT($K$2:$BQ$2,$K622:$BQ622)/$J$2</f>
        <v>0.012568181818181817</v>
      </c>
      <c r="F622" s="379">
        <f>SUMPRODUCT($K$2:$BQ$2,$K622:$BQ622)</f>
        <v>3.3179999999999996</v>
      </c>
      <c r="G622" s="373">
        <f>SUMPRODUCT($K$3:$BQ$3,$K622:$BQ622)/$J$3</f>
        <v>0.015617145790554416</v>
      </c>
      <c r="H622" s="379">
        <f>SUMPRODUCT($K$3:$BQ$3,$K622:$BQ622)</f>
        <v>152.11100000000002</v>
      </c>
      <c r="I622" s="373">
        <f>CORREL($K$4:$BQ$4,$K622:$BQ622)</f>
        <v>-0.14122961426830155</v>
      </c>
      <c r="J622" s="379">
        <f>$E622/$G622*100</f>
        <v>80.476816869977114</v>
      </c>
      <c r="K622" s="380">
        <f t="array" aca="true" ref="K622">INDEX(KM_PCT,MATCH($A622,'Knowledge - Percentages'!$B:$B,0),'Data - Knowledge'!K$8)/100</f>
        <v>0.059000000000000004</v>
      </c>
      <c r="L622" s="380">
        <f t="array" aca="true" ref="L622">INDEX(KM_PCT,MATCH($A622,'Knowledge - Percentages'!$B:$B,0),'Data - Knowledge'!L$8)/100</f>
        <v>0.138</v>
      </c>
      <c r="M622" s="380">
        <f t="array" aca="true" ref="M622">INDEX(KM_PCT,MATCH($A622,'Knowledge - Percentages'!$B:$B,0),'Data - Knowledge'!M$8)/100</f>
        <v>0.059000000000000004</v>
      </c>
      <c r="N622" s="380">
        <f t="array" aca="true" ref="N622">INDEX(KM_PCT,MATCH($A622,'Knowledge - Percentages'!$B:$B,0),'Data - Knowledge'!N$8)/100</f>
        <v>0.016</v>
      </c>
      <c r="O622" s="380">
        <f t="array" aca="true" ref="O622">INDEX(KM_PCT,MATCH($A622,'Knowledge - Percentages'!$B:$B,0),'Data - Knowledge'!O$8)/100</f>
        <v>0.016</v>
      </c>
      <c r="P622" s="380">
        <f t="array" aca="true" ref="P622">INDEX(KM_PCT,MATCH($A622,'Knowledge - Percentages'!$B:$B,0),'Data - Knowledge'!P$8)/100</f>
        <v>0.016</v>
      </c>
      <c r="Q622" s="380">
        <f t="array" aca="true" ref="Q622">INDEX(KM_PCT,MATCH($A622,'Knowledge - Percentages'!$B:$B,0),'Data - Knowledge'!Q$8)/100</f>
        <v>0.016</v>
      </c>
      <c r="R622" s="380">
        <f t="array" aca="true" ref="R622">INDEX(KM_PCT,MATCH($A622,'Knowledge - Percentages'!$B:$B,0),'Data - Knowledge'!R$8)/100</f>
        <v>0.013999999999999999</v>
      </c>
      <c r="S622" s="380">
        <f t="array" aca="true" ref="S622">INDEX(KM_PCT,MATCH($A622,'Knowledge - Percentages'!$B:$B,0),'Data - Knowledge'!S$8)/100</f>
        <v>0.016</v>
      </c>
      <c r="T622" s="380">
        <f t="array" aca="true" ref="T622">INDEX(KM_PCT,MATCH($A622,'Knowledge - Percentages'!$B:$B,0),'Data - Knowledge'!T$8)/100</f>
        <v>0.016</v>
      </c>
      <c r="U622" s="380">
        <f t="array" aca="true" ref="U622">INDEX(KM_PCT,MATCH($A622,'Knowledge - Percentages'!$B:$B,0),'Data - Knowledge'!U$8)/100</f>
        <v>0.016</v>
      </c>
      <c r="V622" s="380">
        <f t="array" aca="true" ref="V622">INDEX(KM_PCT,MATCH($A622,'Knowledge - Percentages'!$B:$B,0),'Data - Knowledge'!V$8)/100</f>
        <v>0.016</v>
      </c>
      <c r="W622" s="380">
        <f t="array" aca="true" ref="W622">INDEX(KM_PCT,MATCH($A622,'Knowledge - Percentages'!$B:$B,0),'Data - Knowledge'!W$8)/100</f>
        <v>0.016</v>
      </c>
      <c r="X622" s="380">
        <f t="array" aca="true" ref="X622">INDEX(KM_PCT,MATCH($A622,'Knowledge - Percentages'!$B:$B,0),'Data - Knowledge'!X$8)/100</f>
        <v>0.013000000000000001</v>
      </c>
      <c r="Y622" s="380">
        <f t="array" aca="true" ref="Y622">INDEX(KM_PCT,MATCH($A622,'Knowledge - Percentages'!$B:$B,0),'Data - Knowledge'!Y$8)/100</f>
        <v>0.012</v>
      </c>
      <c r="Z622" s="380">
        <f t="array" aca="true" ref="Z622">INDEX(KM_PCT,MATCH($A622,'Knowledge - Percentages'!$B:$B,0),'Data - Knowledge'!Z$8)/100</f>
        <v>0.013000000000000001</v>
      </c>
      <c r="AA622" s="380">
        <f t="array" aca="true" ref="AA622">INDEX(KM_PCT,MATCH($A622,'Knowledge - Percentages'!$B:$B,0),'Data - Knowledge'!AA$8)/100</f>
        <v>0.013000000000000001</v>
      </c>
      <c r="AB622" s="380">
        <f t="array" aca="true" ref="AB622">INDEX(KM_PCT,MATCH($A622,'Knowledge - Percentages'!$B:$B,0),'Data - Knowledge'!AB$8)/100</f>
        <v>0.013000000000000001</v>
      </c>
      <c r="AC622" s="380">
        <f t="array" aca="true" ref="AC622">INDEX(KM_PCT,MATCH($A622,'Knowledge - Percentages'!$B:$B,0),'Data - Knowledge'!AC$8)/100</f>
        <v>0.013000000000000001</v>
      </c>
      <c r="AD622" s="380">
        <f t="array" aca="true" ref="AD622">INDEX(KM_PCT,MATCH($A622,'Knowledge - Percentages'!$B:$B,0),'Data - Knowledge'!AD$8)/100</f>
        <v>0.013000000000000001</v>
      </c>
      <c r="AE622" s="380">
        <f t="array" aca="true" ref="AE622">INDEX(KM_PCT,MATCH($A622,'Knowledge - Percentages'!$B:$B,0),'Data - Knowledge'!AE$8)/100</f>
        <v>0.017</v>
      </c>
      <c r="AF622" s="380">
        <f t="array" aca="true" ref="AF622">INDEX(KM_PCT,MATCH($A622,'Knowledge - Percentages'!$B:$B,0),'Data - Knowledge'!AF$8)/100</f>
        <v>0.013999999999999999</v>
      </c>
      <c r="AG622" s="380">
        <f t="array" aca="true" ref="AG622">INDEX(KM_PCT,MATCH($A622,'Knowledge - Percentages'!$B:$B,0),'Data - Knowledge'!AG$8)/100</f>
        <v>0.013999999999999999</v>
      </c>
      <c r="AH622" s="380">
        <f t="array" aca="true" ref="AH622">INDEX(KM_PCT,MATCH($A622,'Knowledge - Percentages'!$B:$B,0),'Data - Knowledge'!AH$8)/100</f>
        <v>0.012</v>
      </c>
      <c r="AI622" s="380">
        <f t="array" aca="true" ref="AI622">INDEX(KM_PCT,MATCH($A622,'Knowledge - Percentages'!$B:$B,0),'Data - Knowledge'!AI$8)/100</f>
        <v>0.013999999999999999</v>
      </c>
      <c r="AJ622" s="380">
        <f t="array" aca="true" ref="AJ622">INDEX(KM_PCT,MATCH($A622,'Knowledge - Percentages'!$B:$B,0),'Data - Knowledge'!AJ$8)/100</f>
        <v>0.013999999999999999</v>
      </c>
      <c r="AK622" s="380">
        <f t="array" aca="true" ref="AK622">INDEX(KM_PCT,MATCH($A622,'Knowledge - Percentages'!$B:$B,0),'Data - Knowledge'!AK$8)/100</f>
        <v>0.013999999999999999</v>
      </c>
      <c r="AL622" s="380">
        <f t="array" aca="true" ref="AL622">INDEX(KM_PCT,MATCH($A622,'Knowledge - Percentages'!$B:$B,0),'Data - Knowledge'!AL$8)/100</f>
        <v>0.017</v>
      </c>
      <c r="AM622" s="380">
        <f t="array" aca="true" ref="AM622">INDEX(KM_PCT,MATCH($A622,'Knowledge - Percentages'!$B:$B,0),'Data - Knowledge'!AM$8)/100</f>
        <v>0.013999999999999999</v>
      </c>
      <c r="AN622" s="380">
        <f t="array" aca="true" ref="AN622">INDEX(KM_PCT,MATCH($A622,'Knowledge - Percentages'!$B:$B,0),'Data - Knowledge'!AN$8)/100</f>
        <v>0.013999999999999999</v>
      </c>
      <c r="AO622" s="380">
        <f t="array" aca="true" ref="AO622">INDEX(KM_PCT,MATCH($A622,'Knowledge - Percentages'!$B:$B,0),'Data - Knowledge'!AO$8)/100</f>
        <v>0.013999999999999999</v>
      </c>
      <c r="AP622" s="380">
        <f t="array" aca="true" ref="AP622">INDEX(KM_PCT,MATCH($A622,'Knowledge - Percentages'!$B:$B,0),'Data - Knowledge'!AP$8)/100</f>
        <v>0.013999999999999999</v>
      </c>
      <c r="AQ622" s="380">
        <f t="array" aca="true" ref="AQ622">INDEX(KM_PCT,MATCH($A622,'Knowledge - Percentages'!$B:$B,0),'Data - Knowledge'!AQ$8)/100</f>
        <v>0.013999999999999999</v>
      </c>
      <c r="AR622" s="380">
        <f t="array" aca="true" ref="AR622">INDEX(KM_PCT,MATCH($A622,'Knowledge - Percentages'!$B:$B,0),'Data - Knowledge'!AR$8)/100</f>
        <v>0.013999999999999999</v>
      </c>
      <c r="AS622" s="380">
        <f t="array" aca="true" ref="AS622">INDEX(KM_PCT,MATCH($A622,'Knowledge - Percentages'!$B:$B,0),'Data - Knowledge'!AS$8)/100</f>
        <v>0.013999999999999999</v>
      </c>
      <c r="AT622" s="380">
        <f t="array" aca="true" ref="AT622">INDEX(KM_PCT,MATCH($A622,'Knowledge - Percentages'!$B:$B,0),'Data - Knowledge'!AT$8)/100</f>
        <v>0.013999999999999999</v>
      </c>
      <c r="AU622" s="380">
        <f t="array" aca="true" ref="AU622">INDEX(KM_PCT,MATCH($A622,'Knowledge - Percentages'!$B:$B,0),'Data - Knowledge'!AU$8)/100</f>
        <v>0.017</v>
      </c>
      <c r="AV622" s="380">
        <f t="array" aca="true" ref="AV622">INDEX(KM_PCT,MATCH($A622,'Knowledge - Percentages'!$B:$B,0),'Data - Knowledge'!AV$8)/100</f>
        <v>0.017</v>
      </c>
      <c r="AW622" s="380">
        <f t="array" aca="true" ref="AW622">INDEX(KM_PCT,MATCH($A622,'Knowledge - Percentages'!$B:$B,0),'Data - Knowledge'!AW$8)/100</f>
        <v>0.017</v>
      </c>
      <c r="AX622" s="380">
        <f t="array" aca="true" ref="AX622">INDEX(KM_PCT,MATCH($A622,'Knowledge - Percentages'!$B:$B,0),'Data - Knowledge'!AX$8)/100</f>
        <v>0.021</v>
      </c>
      <c r="AY622" s="380">
        <f t="array" aca="true" ref="AY622">INDEX(KM_PCT,MATCH($A622,'Knowledge - Percentages'!$B:$B,0),'Data - Knowledge'!AY$8)/100</f>
        <v>0.012</v>
      </c>
      <c r="AZ622" s="380">
        <f t="array" aca="true" ref="AZ622">INDEX(KM_PCT,MATCH($A622,'Knowledge - Percentages'!$B:$B,0),'Data - Knowledge'!AZ$8)/100</f>
        <v>0.012</v>
      </c>
      <c r="BA622" s="380">
        <f t="array" aca="true" ref="BA622">INDEX(KM_PCT,MATCH($A622,'Knowledge - Percentages'!$B:$B,0),'Data - Knowledge'!BA$8)/100</f>
        <v>0.01</v>
      </c>
      <c r="BB622" s="380">
        <f t="array" aca="true" ref="BB622">INDEX(KM_PCT,MATCH($A622,'Knowledge - Percentages'!$B:$B,0),'Data - Knowledge'!BB$8)/100</f>
        <v>0.012</v>
      </c>
      <c r="BC622" s="380">
        <f t="array" aca="true" ref="BC622">INDEX(KM_PCT,MATCH($A622,'Knowledge - Percentages'!$B:$B,0),'Data - Knowledge'!BC$8)/100</f>
        <v>0.013999999999999999</v>
      </c>
      <c r="BD622" s="380">
        <f t="array" aca="true" ref="BD622">INDEX(KM_PCT,MATCH($A622,'Knowledge - Percentages'!$B:$B,0),'Data - Knowledge'!BD$8)/100</f>
        <v>0.013999999999999999</v>
      </c>
      <c r="BE622" s="380">
        <f t="array" aca="true" ref="BE622">INDEX(KM_PCT,MATCH($A622,'Knowledge - Percentages'!$B:$B,0),'Data - Knowledge'!BE$8)/100</f>
        <v>0.013999999999999999</v>
      </c>
      <c r="BF622" s="380">
        <f t="array" aca="true" ref="BF622">INDEX(KM_PCT,MATCH($A622,'Knowledge - Percentages'!$B:$B,0),'Data - Knowledge'!BF$8)/100</f>
        <v>0.013999999999999999</v>
      </c>
      <c r="BG622" s="380">
        <f t="array" aca="true" ref="BG622">INDEX(KM_PCT,MATCH($A622,'Knowledge - Percentages'!$B:$B,0),'Data - Knowledge'!BG$8)/100</f>
        <v>0.013999999999999999</v>
      </c>
      <c r="BH622" s="380">
        <f t="array" aca="true" ref="BH622">INDEX(KM_PCT,MATCH($A622,'Knowledge - Percentages'!$B:$B,0),'Data - Knowledge'!BH$8)/100</f>
        <v>0.012</v>
      </c>
      <c r="BI622" s="380">
        <f t="array" aca="true" ref="BI622">INDEX(KM_PCT,MATCH($A622,'Knowledge - Percentages'!$B:$B,0),'Data - Knowledge'!BI$8)/100</f>
        <v>0.011000000000000001</v>
      </c>
      <c r="BJ622" s="380">
        <f t="array" aca="true" ref="BJ622">INDEX(KM_PCT,MATCH($A622,'Knowledge - Percentages'!$B:$B,0),'Data - Knowledge'!BJ$8)/100</f>
        <v>0.01</v>
      </c>
      <c r="BK622" s="380">
        <f t="array" aca="true" ref="BK622">INDEX(KM_PCT,MATCH($A622,'Knowledge - Percentages'!$B:$B,0),'Data - Knowledge'!BK$8)/100</f>
        <v>0.011000000000000001</v>
      </c>
      <c r="BL622" s="380">
        <f t="array" aca="true" ref="BL622">INDEX(KM_PCT,MATCH($A622,'Knowledge - Percentages'!$B:$B,0),'Data - Knowledge'!BL$8)/100</f>
        <v>0.011000000000000001</v>
      </c>
      <c r="BM622" s="380">
        <f t="array" aca="true" ref="BM622">INDEX(KM_PCT,MATCH($A622,'Knowledge - Percentages'!$B:$B,0),'Data - Knowledge'!BM$8)/100</f>
        <v>0.011000000000000001</v>
      </c>
      <c r="BN622" s="380">
        <f t="array" aca="true" ref="BN622">INDEX(KM_PCT,MATCH($A622,'Knowledge - Percentages'!$B:$B,0),'Data - Knowledge'!BN$8)/100</f>
        <v>0.011000000000000001</v>
      </c>
      <c r="BO622" s="380">
        <f t="array" aca="true" ref="BO622">INDEX(KM_PCT,MATCH($A622,'Knowledge - Percentages'!$B:$B,0),'Data - Knowledge'!BO$8)/100</f>
        <v>0.012</v>
      </c>
      <c r="BP622" s="380">
        <f t="array" aca="true" ref="BP622">INDEX(KM_PCT,MATCH($A622,'Knowledge - Percentages'!$B:$B,0),'Data - Knowledge'!BP$8)/100</f>
        <v>0.012</v>
      </c>
      <c r="BQ622" s="380">
        <f t="array" aca="true" ref="BQ622">INDEX(KM_PCT,MATCH($A622,'Knowledge - Percentages'!$B:$B,0),'Data - Knowledge'!BQ$8)/100</f>
        <v>0.012</v>
      </c>
    </row>
    <row r="623" spans="1:69">
      <c r="A623" t="s">
        <v>1769</v>
      </c>
      <c r="B623" t="s">
        <v>180</v>
      </c>
      <c r="C623" t="s">
        <v>1770</v>
      </c>
      <c r="D623" t="s">
        <v>1519</v>
      </c>
      <c r="E623" s="373">
        <f>SUMPRODUCT($K$2:$BQ$2,$K623:$BQ623)/$J$2</f>
        <v>0.028212121212121213</v>
      </c>
      <c r="F623" s="379">
        <f>SUMPRODUCT($K$2:$BQ$2,$K623:$BQ623)</f>
        <v>7.448</v>
      </c>
      <c r="G623" s="373">
        <f>SUMPRODUCT($K$3:$BQ$3,$K623:$BQ623)/$J$3</f>
        <v>0.034033675564681717</v>
      </c>
      <c r="H623" s="379">
        <f>SUMPRODUCT($K$3:$BQ$3,$K623:$BQ623)</f>
        <v>331.48799999999994</v>
      </c>
      <c r="I623" s="373">
        <f>CORREL($K$4:$BQ$4,$K623:$BQ623)</f>
        <v>-0.29434035523238455</v>
      </c>
      <c r="J623" s="379">
        <f>$E623/$G623*100</f>
        <v>82.894723370396719</v>
      </c>
      <c r="K623" s="380">
        <f t="array" aca="true" ref="K623">INDEX(KM_PCT,MATCH($A623,'Knowledge - Percentages'!$B:$B,0),'Data - Knowledge'!K$8)/100</f>
        <v>0.035</v>
      </c>
      <c r="L623" s="380">
        <f t="array" aca="true" ref="L623">INDEX(KM_PCT,MATCH($A623,'Knowledge - Percentages'!$B:$B,0),'Data - Knowledge'!L$8)/100</f>
        <v>0.044000000000000004</v>
      </c>
      <c r="M623" s="380">
        <f t="array" aca="true" ref="M623">INDEX(KM_PCT,MATCH($A623,'Knowledge - Percentages'!$B:$B,0),'Data - Knowledge'!M$8)/100</f>
        <v>0.035</v>
      </c>
      <c r="N623" s="380">
        <f t="array" aca="true" ref="N623">INDEX(KM_PCT,MATCH($A623,'Knowledge - Percentages'!$B:$B,0),'Data - Knowledge'!N$8)/100</f>
        <v>0.040999999999999995</v>
      </c>
      <c r="O623" s="380">
        <f t="array" aca="true" ref="O623">INDEX(KM_PCT,MATCH($A623,'Knowledge - Percentages'!$B:$B,0),'Data - Knowledge'!O$8)/100</f>
        <v>0.040999999999999995</v>
      </c>
      <c r="P623" s="380">
        <f t="array" aca="true" ref="P623">INDEX(KM_PCT,MATCH($A623,'Knowledge - Percentages'!$B:$B,0),'Data - Knowledge'!P$8)/100</f>
        <v>0.040999999999999995</v>
      </c>
      <c r="Q623" s="380">
        <f t="array" aca="true" ref="Q623">INDEX(KM_PCT,MATCH($A623,'Knowledge - Percentages'!$B:$B,0),'Data - Knowledge'!Q$8)/100</f>
        <v>0.10400000000000001</v>
      </c>
      <c r="R623" s="380">
        <f t="array" aca="true" ref="R623">INDEX(KM_PCT,MATCH($A623,'Knowledge - Percentages'!$B:$B,0),'Data - Knowledge'!R$8)/100</f>
        <v>0.042</v>
      </c>
      <c r="S623" s="380">
        <f t="array" aca="true" ref="S623">INDEX(KM_PCT,MATCH($A623,'Knowledge - Percentages'!$B:$B,0),'Data - Knowledge'!S$8)/100</f>
        <v>0.040999999999999995</v>
      </c>
      <c r="T623" s="380">
        <f t="array" aca="true" ref="T623">INDEX(KM_PCT,MATCH($A623,'Knowledge - Percentages'!$B:$B,0),'Data - Knowledge'!T$8)/100</f>
        <v>0.03</v>
      </c>
      <c r="U623" s="380">
        <f t="array" aca="true" ref="U623">INDEX(KM_PCT,MATCH($A623,'Knowledge - Percentages'!$B:$B,0),'Data - Knowledge'!U$8)/100</f>
        <v>0.034</v>
      </c>
      <c r="V623" s="380">
        <f t="array" aca="true" ref="V623">INDEX(KM_PCT,MATCH($A623,'Knowledge - Percentages'!$B:$B,0),'Data - Knowledge'!V$8)/100</f>
        <v>0.018000000000000002</v>
      </c>
      <c r="W623" s="380">
        <f t="array" aca="true" ref="W623">INDEX(KM_PCT,MATCH($A623,'Knowledge - Percentages'!$B:$B,0),'Data - Knowledge'!W$8)/100</f>
        <v>0.031</v>
      </c>
      <c r="X623" s="380">
        <f t="array" aca="true" ref="X623">INDEX(KM_PCT,MATCH($A623,'Knowledge - Percentages'!$B:$B,0),'Data - Knowledge'!X$8)/100</f>
        <v>0.077</v>
      </c>
      <c r="Y623" s="380">
        <f t="array" aca="true" ref="Y623">INDEX(KM_PCT,MATCH($A623,'Knowledge - Percentages'!$B:$B,0),'Data - Knowledge'!Y$8)/100</f>
        <v>0.08199999999999999</v>
      </c>
      <c r="Z623" s="380">
        <f t="array" aca="true" ref="Z623">INDEX(KM_PCT,MATCH($A623,'Knowledge - Percentages'!$B:$B,0),'Data - Knowledge'!Z$8)/100</f>
        <v>0.088000000000000009</v>
      </c>
      <c r="AA623" s="380">
        <f t="array" aca="true" ref="AA623">INDEX(KM_PCT,MATCH($A623,'Knowledge - Percentages'!$B:$B,0),'Data - Knowledge'!AA$8)/100</f>
        <v>0.077</v>
      </c>
      <c r="AB623" s="380">
        <f t="array" aca="true" ref="AB623">INDEX(KM_PCT,MATCH($A623,'Knowledge - Percentages'!$B:$B,0),'Data - Knowledge'!AB$8)/100</f>
        <v>0.054000000000000006</v>
      </c>
      <c r="AC623" s="380">
        <f t="array" aca="true" ref="AC623">INDEX(KM_PCT,MATCH($A623,'Knowledge - Percentages'!$B:$B,0),'Data - Knowledge'!AC$8)/100</f>
        <v>0.063</v>
      </c>
      <c r="AD623" s="380">
        <f t="array" aca="true" ref="AD623">INDEX(KM_PCT,MATCH($A623,'Knowledge - Percentages'!$B:$B,0),'Data - Knowledge'!AD$8)/100</f>
        <v>0.063</v>
      </c>
      <c r="AE623" s="380">
        <f t="array" aca="true" ref="AE623">INDEX(KM_PCT,MATCH($A623,'Knowledge - Percentages'!$B:$B,0),'Data - Knowledge'!AE$8)/100</f>
        <v>0.02</v>
      </c>
      <c r="AF623" s="380">
        <f t="array" aca="true" ref="AF623">INDEX(KM_PCT,MATCH($A623,'Knowledge - Percentages'!$B:$B,0),'Data - Knowledge'!AF$8)/100</f>
        <v>0.022000000000000002</v>
      </c>
      <c r="AG623" s="380">
        <f t="array" aca="true" ref="AG623">INDEX(KM_PCT,MATCH($A623,'Knowledge - Percentages'!$B:$B,0),'Data - Knowledge'!AG$8)/100</f>
        <v>0.022000000000000002</v>
      </c>
      <c r="AH623" s="380">
        <f t="array" aca="true" ref="AH623">INDEX(KM_PCT,MATCH($A623,'Knowledge - Percentages'!$B:$B,0),'Data - Knowledge'!AH$8)/100</f>
        <v>0.03</v>
      </c>
      <c r="AI623" s="380">
        <f t="array" aca="true" ref="AI623">INDEX(KM_PCT,MATCH($A623,'Knowledge - Percentages'!$B:$B,0),'Data - Knowledge'!AI$8)/100</f>
        <v>0.042</v>
      </c>
      <c r="AJ623" s="380">
        <f t="array" aca="true" ref="AJ623">INDEX(KM_PCT,MATCH($A623,'Knowledge - Percentages'!$B:$B,0),'Data - Knowledge'!AJ$8)/100</f>
        <v>0.031</v>
      </c>
      <c r="AK623" s="380">
        <f t="array" aca="true" ref="AK623">INDEX(KM_PCT,MATCH($A623,'Knowledge - Percentages'!$B:$B,0),'Data - Knowledge'!AK$8)/100</f>
        <v>0.03</v>
      </c>
      <c r="AL623" s="380">
        <f t="array" aca="true" ref="AL623">INDEX(KM_PCT,MATCH($A623,'Knowledge - Percentages'!$B:$B,0),'Data - Knowledge'!AL$8)/100</f>
        <v>0.038</v>
      </c>
      <c r="AM623" s="380">
        <f t="array" aca="true" ref="AM623">INDEX(KM_PCT,MATCH($A623,'Knowledge - Percentages'!$B:$B,0),'Data - Knowledge'!AM$8)/100</f>
        <v>0.031</v>
      </c>
      <c r="AN623" s="380">
        <f t="array" aca="true" ref="AN623">INDEX(KM_PCT,MATCH($A623,'Knowledge - Percentages'!$B:$B,0),'Data - Knowledge'!AN$8)/100</f>
        <v>0.023</v>
      </c>
      <c r="AO623" s="380">
        <f t="array" aca="true" ref="AO623">INDEX(KM_PCT,MATCH($A623,'Knowledge - Percentages'!$B:$B,0),'Data - Knowledge'!AO$8)/100</f>
        <v>0.023</v>
      </c>
      <c r="AP623" s="380">
        <f t="array" aca="true" ref="AP623">INDEX(KM_PCT,MATCH($A623,'Knowledge - Percentages'!$B:$B,0),'Data - Knowledge'!AP$8)/100</f>
        <v>0.046</v>
      </c>
      <c r="AQ623" s="380">
        <f t="array" aca="true" ref="AQ623">INDEX(KM_PCT,MATCH($A623,'Knowledge - Percentages'!$B:$B,0),'Data - Knowledge'!AQ$8)/100</f>
        <v>0.034</v>
      </c>
      <c r="AR623" s="380">
        <f t="array" aca="true" ref="AR623">INDEX(KM_PCT,MATCH($A623,'Knowledge - Percentages'!$B:$B,0),'Data - Knowledge'!AR$8)/100</f>
        <v>0.055999999999999994</v>
      </c>
      <c r="AS623" s="380">
        <f t="array" aca="true" ref="AS623">INDEX(KM_PCT,MATCH($A623,'Knowledge - Percentages'!$B:$B,0),'Data - Knowledge'!AS$8)/100</f>
        <v>0.055999999999999994</v>
      </c>
      <c r="AT623" s="380">
        <f t="array" aca="true" ref="AT623">INDEX(KM_PCT,MATCH($A623,'Knowledge - Percentages'!$B:$B,0),'Data - Knowledge'!AT$8)/100</f>
        <v>0.06</v>
      </c>
      <c r="AU623" s="380">
        <f t="array" aca="true" ref="AU623">INDEX(KM_PCT,MATCH($A623,'Knowledge - Percentages'!$B:$B,0),'Data - Knowledge'!AU$8)/100</f>
        <v>0.027000000000000003</v>
      </c>
      <c r="AV623" s="380">
        <f t="array" aca="true" ref="AV623">INDEX(KM_PCT,MATCH($A623,'Knowledge - Percentages'!$B:$B,0),'Data - Knowledge'!AV$8)/100</f>
        <v>0.027000000000000003</v>
      </c>
      <c r="AW623" s="380">
        <f t="array" aca="true" ref="AW623">INDEX(KM_PCT,MATCH($A623,'Knowledge - Percentages'!$B:$B,0),'Data - Knowledge'!AW$8)/100</f>
        <v>0.023</v>
      </c>
      <c r="AX623" s="380">
        <f t="array" aca="true" ref="AX623">INDEX(KM_PCT,MATCH($A623,'Knowledge - Percentages'!$B:$B,0),'Data - Knowledge'!AX$8)/100</f>
        <v>0.033</v>
      </c>
      <c r="AY623" s="380">
        <f t="array" aca="true" ref="AY623">INDEX(KM_PCT,MATCH($A623,'Knowledge - Percentages'!$B:$B,0),'Data - Knowledge'!AY$8)/100</f>
        <v>0.03</v>
      </c>
      <c r="AZ623" s="380">
        <f t="array" aca="true" ref="AZ623">INDEX(KM_PCT,MATCH($A623,'Knowledge - Percentages'!$B:$B,0),'Data - Knowledge'!AZ$8)/100</f>
        <v>0.03</v>
      </c>
      <c r="BA623" s="380">
        <f t="array" aca="true" ref="BA623">INDEX(KM_PCT,MATCH($A623,'Knowledge - Percentages'!$B:$B,0),'Data - Knowledge'!BA$8)/100</f>
        <v>0.03</v>
      </c>
      <c r="BB623" s="380">
        <f t="array" aca="true" ref="BB623">INDEX(KM_PCT,MATCH($A623,'Knowledge - Percentages'!$B:$B,0),'Data - Knowledge'!BB$8)/100</f>
        <v>0.027999999999999997</v>
      </c>
      <c r="BC623" s="380">
        <f t="array" aca="true" ref="BC623">INDEX(KM_PCT,MATCH($A623,'Knowledge - Percentages'!$B:$B,0),'Data - Knowledge'!BC$8)/100</f>
        <v>0.023</v>
      </c>
      <c r="BD623" s="380">
        <f t="array" aca="true" ref="BD623">INDEX(KM_PCT,MATCH($A623,'Knowledge - Percentages'!$B:$B,0),'Data - Knowledge'!BD$8)/100</f>
        <v>0.023</v>
      </c>
      <c r="BE623" s="380">
        <f t="array" aca="true" ref="BE623">INDEX(KM_PCT,MATCH($A623,'Knowledge - Percentages'!$B:$B,0),'Data - Knowledge'!BE$8)/100</f>
        <v>0.023</v>
      </c>
      <c r="BF623" s="380">
        <f t="array" aca="true" ref="BF623">INDEX(KM_PCT,MATCH($A623,'Knowledge - Percentages'!$B:$B,0),'Data - Knowledge'!BF$8)/100</f>
        <v>0.023</v>
      </c>
      <c r="BG623" s="380">
        <f t="array" aca="true" ref="BG623">INDEX(KM_PCT,MATCH($A623,'Knowledge - Percentages'!$B:$B,0),'Data - Knowledge'!BG$8)/100</f>
        <v>0.031</v>
      </c>
      <c r="BH623" s="380">
        <f t="array" aca="true" ref="BH623">INDEX(KM_PCT,MATCH($A623,'Knowledge - Percentages'!$B:$B,0),'Data - Knowledge'!BH$8)/100</f>
        <v>0.032</v>
      </c>
      <c r="BI623" s="380">
        <f t="array" aca="true" ref="BI623">INDEX(KM_PCT,MATCH($A623,'Knowledge - Percentages'!$B:$B,0),'Data - Knowledge'!BI$8)/100</f>
        <v>0.023</v>
      </c>
      <c r="BJ623" s="380">
        <f t="array" aca="true" ref="BJ623">INDEX(KM_PCT,MATCH($A623,'Knowledge - Percentages'!$B:$B,0),'Data - Knowledge'!BJ$8)/100</f>
        <v>0.033</v>
      </c>
      <c r="BK623" s="380">
        <f t="array" aca="true" ref="BK623">INDEX(KM_PCT,MATCH($A623,'Knowledge - Percentages'!$B:$B,0),'Data - Knowledge'!BK$8)/100</f>
        <v>0.042</v>
      </c>
      <c r="BL623" s="380">
        <f t="array" aca="true" ref="BL623">INDEX(KM_PCT,MATCH($A623,'Knowledge - Percentages'!$B:$B,0),'Data - Knowledge'!BL$8)/100</f>
        <v>0.059000000000000004</v>
      </c>
      <c r="BM623" s="380">
        <f t="array" aca="true" ref="BM623">INDEX(KM_PCT,MATCH($A623,'Knowledge - Percentages'!$B:$B,0),'Data - Knowledge'!BM$8)/100</f>
        <v>0.042</v>
      </c>
      <c r="BN623" s="380">
        <f t="array" aca="true" ref="BN623">INDEX(KM_PCT,MATCH($A623,'Knowledge - Percentages'!$B:$B,0),'Data - Knowledge'!BN$8)/100</f>
        <v>0.019</v>
      </c>
      <c r="BO623" s="380">
        <f t="array" aca="true" ref="BO623">INDEX(KM_PCT,MATCH($A623,'Knowledge - Percentages'!$B:$B,0),'Data - Knowledge'!BO$8)/100</f>
        <v>0.027000000000000003</v>
      </c>
      <c r="BP623" s="380">
        <f t="array" aca="true" ref="BP623">INDEX(KM_PCT,MATCH($A623,'Knowledge - Percentages'!$B:$B,0),'Data - Knowledge'!BP$8)/100</f>
        <v>0.027000000000000003</v>
      </c>
      <c r="BQ623" s="380">
        <f t="array" aca="true" ref="BQ623">INDEX(KM_PCT,MATCH($A623,'Knowledge - Percentages'!$B:$B,0),'Data - Knowledge'!BQ$8)/100</f>
        <v>0.027000000000000003</v>
      </c>
    </row>
    <row r="624" spans="1:69">
      <c r="A624" t="s">
        <v>1771</v>
      </c>
      <c r="B624" t="s">
        <v>180</v>
      </c>
      <c r="C624" t="s">
        <v>1770</v>
      </c>
      <c r="D624" t="s">
        <v>1521</v>
      </c>
      <c r="E624" s="373">
        <f>SUMPRODUCT($K$2:$BQ$2,$K624:$BQ624)/$J$2</f>
        <v>0.065863636363636374</v>
      </c>
      <c r="F624" s="379">
        <f>SUMPRODUCT($K$2:$BQ$2,$K624:$BQ624)</f>
        <v>17.388</v>
      </c>
      <c r="G624" s="373">
        <f>SUMPRODUCT($K$3:$BQ$3,$K624:$BQ624)/$J$3</f>
        <v>0.065435010266940472</v>
      </c>
      <c r="H624" s="379">
        <f>SUMPRODUCT($K$3:$BQ$3,$K624:$BQ624)</f>
        <v>637.33700000000022</v>
      </c>
      <c r="I624" s="373">
        <f>CORREL($K$4:$BQ$4,$K624:$BQ624)</f>
        <v>-0.21980804980155982</v>
      </c>
      <c r="J624" s="379">
        <f>$E624/$G624*100</f>
        <v>100.65504092525903</v>
      </c>
      <c r="K624" s="380">
        <f t="array" aca="true" ref="K624">INDEX(KM_PCT,MATCH($A624,'Knowledge - Percentages'!$B:$B,0),'Data - Knowledge'!K$8)/100</f>
        <v>0.068</v>
      </c>
      <c r="L624" s="380">
        <f t="array" aca="true" ref="L624">INDEX(KM_PCT,MATCH($A624,'Knowledge - Percentages'!$B:$B,0),'Data - Knowledge'!L$8)/100</f>
        <v>0.068</v>
      </c>
      <c r="M624" s="380">
        <f t="array" aca="true" ref="M624">INDEX(KM_PCT,MATCH($A624,'Knowledge - Percentages'!$B:$B,0),'Data - Knowledge'!M$8)/100</f>
        <v>0.059000000000000004</v>
      </c>
      <c r="N624" s="380">
        <f t="array" aca="true" ref="N624">INDEX(KM_PCT,MATCH($A624,'Knowledge - Percentages'!$B:$B,0),'Data - Knowledge'!N$8)/100</f>
        <v>0.073</v>
      </c>
      <c r="O624" s="380">
        <f t="array" aca="true" ref="O624">INDEX(KM_PCT,MATCH($A624,'Knowledge - Percentages'!$B:$B,0),'Data - Knowledge'!O$8)/100</f>
        <v>0.055999999999999994</v>
      </c>
      <c r="P624" s="380">
        <f t="array" aca="true" ref="P624">INDEX(KM_PCT,MATCH($A624,'Knowledge - Percentages'!$B:$B,0),'Data - Knowledge'!P$8)/100</f>
        <v>0.086</v>
      </c>
      <c r="Q624" s="380">
        <f t="array" aca="true" ref="Q624">INDEX(KM_PCT,MATCH($A624,'Knowledge - Percentages'!$B:$B,0),'Data - Knowledge'!Q$8)/100</f>
        <v>0.079</v>
      </c>
      <c r="R624" s="380">
        <f t="array" aca="true" ref="R624">INDEX(KM_PCT,MATCH($A624,'Knowledge - Percentages'!$B:$B,0),'Data - Knowledge'!R$8)/100</f>
        <v>0.08199999999999999</v>
      </c>
      <c r="S624" s="380">
        <f t="array" aca="true" ref="S624">INDEX(KM_PCT,MATCH($A624,'Knowledge - Percentages'!$B:$B,0),'Data - Knowledge'!S$8)/100</f>
        <v>0.073</v>
      </c>
      <c r="T624" s="380">
        <f t="array" aca="true" ref="T624">INDEX(KM_PCT,MATCH($A624,'Knowledge - Percentages'!$B:$B,0),'Data - Knowledge'!T$8)/100</f>
        <v>0.057</v>
      </c>
      <c r="U624" s="380">
        <f t="array" aca="true" ref="U624">INDEX(KM_PCT,MATCH($A624,'Knowledge - Percentages'!$B:$B,0),'Data - Knowledge'!U$8)/100</f>
        <v>0.068</v>
      </c>
      <c r="V624" s="380">
        <f t="array" aca="true" ref="V624">INDEX(KM_PCT,MATCH($A624,'Knowledge - Percentages'!$B:$B,0),'Data - Knowledge'!V$8)/100</f>
        <v>0.039</v>
      </c>
      <c r="W624" s="380">
        <f t="array" aca="true" ref="W624">INDEX(KM_PCT,MATCH($A624,'Knowledge - Percentages'!$B:$B,0),'Data - Knowledge'!W$8)/100</f>
        <v>0.061</v>
      </c>
      <c r="X624" s="380">
        <f t="array" aca="true" ref="X624">INDEX(KM_PCT,MATCH($A624,'Knowledge - Percentages'!$B:$B,0),'Data - Knowledge'!X$8)/100</f>
        <v>0.134</v>
      </c>
      <c r="Y624" s="380">
        <f t="array" aca="true" ref="Y624">INDEX(KM_PCT,MATCH($A624,'Knowledge - Percentages'!$B:$B,0),'Data - Knowledge'!Y$8)/100</f>
        <v>0.154</v>
      </c>
      <c r="Z624" s="380">
        <f t="array" aca="true" ref="Z624">INDEX(KM_PCT,MATCH($A624,'Knowledge - Percentages'!$B:$B,0),'Data - Knowledge'!Z$8)/100</f>
        <v>0.134</v>
      </c>
      <c r="AA624" s="380">
        <f t="array" aca="true" ref="AA624">INDEX(KM_PCT,MATCH($A624,'Knowledge - Percentages'!$B:$B,0),'Data - Knowledge'!AA$8)/100</f>
        <v>0.134</v>
      </c>
      <c r="AB624" s="380">
        <f t="array" aca="true" ref="AB624">INDEX(KM_PCT,MATCH($A624,'Knowledge - Percentages'!$B:$B,0),'Data - Knowledge'!AB$8)/100</f>
        <v>0.085</v>
      </c>
      <c r="AC624" s="380">
        <f t="array" aca="true" ref="AC624">INDEX(KM_PCT,MATCH($A624,'Knowledge - Percentages'!$B:$B,0),'Data - Knowledge'!AC$8)/100</f>
        <v>0.096</v>
      </c>
      <c r="AD624" s="380">
        <f t="array" aca="true" ref="AD624">INDEX(KM_PCT,MATCH($A624,'Knowledge - Percentages'!$B:$B,0),'Data - Knowledge'!AD$8)/100</f>
        <v>0.078</v>
      </c>
      <c r="AE624" s="380">
        <f t="array" aca="true" ref="AE624">INDEX(KM_PCT,MATCH($A624,'Knowledge - Percentages'!$B:$B,0),'Data - Knowledge'!AE$8)/100</f>
        <v>0.045</v>
      </c>
      <c r="AF624" s="380">
        <f t="array" aca="true" ref="AF624">INDEX(KM_PCT,MATCH($A624,'Knowledge - Percentages'!$B:$B,0),'Data - Knowledge'!AF$8)/100</f>
        <v>0.045</v>
      </c>
      <c r="AG624" s="380">
        <f t="array" aca="true" ref="AG624">INDEX(KM_PCT,MATCH($A624,'Knowledge - Percentages'!$B:$B,0),'Data - Knowledge'!AG$8)/100</f>
        <v>0.045</v>
      </c>
      <c r="AH624" s="380">
        <f t="array" aca="true" ref="AH624">INDEX(KM_PCT,MATCH($A624,'Knowledge - Percentages'!$B:$B,0),'Data - Knowledge'!AH$8)/100</f>
        <v>0.071</v>
      </c>
      <c r="AI624" s="380">
        <f t="array" aca="true" ref="AI624">INDEX(KM_PCT,MATCH($A624,'Knowledge - Percentages'!$B:$B,0),'Data - Knowledge'!AI$8)/100</f>
        <v>0.083</v>
      </c>
      <c r="AJ624" s="380">
        <f t="array" aca="true" ref="AJ624">INDEX(KM_PCT,MATCH($A624,'Knowledge - Percentages'!$B:$B,0),'Data - Knowledge'!AJ$8)/100</f>
        <v>0.071</v>
      </c>
      <c r="AK624" s="380">
        <f t="array" aca="true" ref="AK624">INDEX(KM_PCT,MATCH($A624,'Knowledge - Percentages'!$B:$B,0),'Data - Knowledge'!AK$8)/100</f>
        <v>0.071</v>
      </c>
      <c r="AL624" s="380">
        <f t="array" aca="true" ref="AL624">INDEX(KM_PCT,MATCH($A624,'Knowledge - Percentages'!$B:$B,0),'Data - Knowledge'!AL$8)/100</f>
        <v>0.085</v>
      </c>
      <c r="AM624" s="380">
        <f t="array" aca="true" ref="AM624">INDEX(KM_PCT,MATCH($A624,'Knowledge - Percentages'!$B:$B,0),'Data - Knowledge'!AM$8)/100</f>
        <v>0.062</v>
      </c>
      <c r="AN624" s="380">
        <f t="array" aca="true" ref="AN624">INDEX(KM_PCT,MATCH($A624,'Knowledge - Percentages'!$B:$B,0),'Data - Knowledge'!AN$8)/100</f>
        <v>0.055999999999999994</v>
      </c>
      <c r="AO624" s="380">
        <f t="array" aca="true" ref="AO624">INDEX(KM_PCT,MATCH($A624,'Knowledge - Percentages'!$B:$B,0),'Data - Knowledge'!AO$8)/100</f>
        <v>0.072000000000000008</v>
      </c>
      <c r="AP624" s="380">
        <f t="array" aca="true" ref="AP624">INDEX(KM_PCT,MATCH($A624,'Knowledge - Percentages'!$B:$B,0),'Data - Knowledge'!AP$8)/100</f>
        <v>0.099</v>
      </c>
      <c r="AQ624" s="380">
        <f t="array" aca="true" ref="AQ624">INDEX(KM_PCT,MATCH($A624,'Knowledge - Percentages'!$B:$B,0),'Data - Knowledge'!AQ$8)/100</f>
        <v>0.087</v>
      </c>
      <c r="AR624" s="380">
        <f t="array" aca="true" ref="AR624">INDEX(KM_PCT,MATCH($A624,'Knowledge - Percentages'!$B:$B,0),'Data - Knowledge'!AR$8)/100</f>
        <v>0.105</v>
      </c>
      <c r="AS624" s="380">
        <f t="array" aca="true" ref="AS624">INDEX(KM_PCT,MATCH($A624,'Knowledge - Percentages'!$B:$B,0),'Data - Knowledge'!AS$8)/100</f>
        <v>0.128</v>
      </c>
      <c r="AT624" s="380">
        <f t="array" aca="true" ref="AT624">INDEX(KM_PCT,MATCH($A624,'Knowledge - Percentages'!$B:$B,0),'Data - Knowledge'!AT$8)/100</f>
        <v>0.105</v>
      </c>
      <c r="AU624" s="380">
        <f t="array" aca="true" ref="AU624">INDEX(KM_PCT,MATCH($A624,'Knowledge - Percentages'!$B:$B,0),'Data - Knowledge'!AU$8)/100</f>
        <v>0.065</v>
      </c>
      <c r="AV624" s="380">
        <f t="array" aca="true" ref="AV624">INDEX(KM_PCT,MATCH($A624,'Knowledge - Percentages'!$B:$B,0),'Data - Knowledge'!AV$8)/100</f>
        <v>0.064</v>
      </c>
      <c r="AW624" s="380">
        <f t="array" aca="true" ref="AW624">INDEX(KM_PCT,MATCH($A624,'Knowledge - Percentages'!$B:$B,0),'Data - Knowledge'!AW$8)/100</f>
        <v>0.065</v>
      </c>
      <c r="AX624" s="380">
        <f t="array" aca="true" ref="AX624">INDEX(KM_PCT,MATCH($A624,'Knowledge - Percentages'!$B:$B,0),'Data - Knowledge'!AX$8)/100</f>
        <v>0.065</v>
      </c>
      <c r="AY624" s="380">
        <f t="array" aca="true" ref="AY624">INDEX(KM_PCT,MATCH($A624,'Knowledge - Percentages'!$B:$B,0),'Data - Knowledge'!AY$8)/100</f>
        <v>0.057</v>
      </c>
      <c r="AZ624" s="380">
        <f t="array" aca="true" ref="AZ624">INDEX(KM_PCT,MATCH($A624,'Knowledge - Percentages'!$B:$B,0),'Data - Knowledge'!AZ$8)/100</f>
        <v>0.069</v>
      </c>
      <c r="BA624" s="380">
        <f t="array" aca="true" ref="BA624">INDEX(KM_PCT,MATCH($A624,'Knowledge - Percentages'!$B:$B,0),'Data - Knowledge'!BA$8)/100</f>
        <v>0.069</v>
      </c>
      <c r="BB624" s="380">
        <f t="array" aca="true" ref="BB624">INDEX(KM_PCT,MATCH($A624,'Knowledge - Percentages'!$B:$B,0),'Data - Knowledge'!BB$8)/100</f>
        <v>0.069</v>
      </c>
      <c r="BC624" s="380">
        <f t="array" aca="true" ref="BC624">INDEX(KM_PCT,MATCH($A624,'Knowledge - Percentages'!$B:$B,0),'Data - Knowledge'!BC$8)/100</f>
        <v>0.057</v>
      </c>
      <c r="BD624" s="380">
        <f t="array" aca="true" ref="BD624">INDEX(KM_PCT,MATCH($A624,'Knowledge - Percentages'!$B:$B,0),'Data - Knowledge'!BD$8)/100</f>
        <v>0.055999999999999994</v>
      </c>
      <c r="BE624" s="380">
        <f t="array" aca="true" ref="BE624">INDEX(KM_PCT,MATCH($A624,'Knowledge - Percentages'!$B:$B,0),'Data - Knowledge'!BE$8)/100</f>
        <v>0.057</v>
      </c>
      <c r="BF624" s="380">
        <f t="array" aca="true" ref="BF624">INDEX(KM_PCT,MATCH($A624,'Knowledge - Percentages'!$B:$B,0),'Data - Knowledge'!BF$8)/100</f>
        <v>0.057</v>
      </c>
      <c r="BG624" s="380">
        <f t="array" aca="true" ref="BG624">INDEX(KM_PCT,MATCH($A624,'Knowledge - Percentages'!$B:$B,0),'Data - Knowledge'!BG$8)/100</f>
        <v>0.073</v>
      </c>
      <c r="BH624" s="380">
        <f t="array" aca="true" ref="BH624">INDEX(KM_PCT,MATCH($A624,'Knowledge - Percentages'!$B:$B,0),'Data - Knowledge'!BH$8)/100</f>
        <v>0.073</v>
      </c>
      <c r="BI624" s="380">
        <f t="array" aca="true" ref="BI624">INDEX(KM_PCT,MATCH($A624,'Knowledge - Percentages'!$B:$B,0),'Data - Knowledge'!BI$8)/100</f>
        <v>0.072000000000000008</v>
      </c>
      <c r="BJ624" s="380">
        <f t="array" aca="true" ref="BJ624">INDEX(KM_PCT,MATCH($A624,'Knowledge - Percentages'!$B:$B,0),'Data - Knowledge'!BJ$8)/100</f>
        <v>0.059000000000000004</v>
      </c>
      <c r="BK624" s="380">
        <f t="array" aca="true" ref="BK624">INDEX(KM_PCT,MATCH($A624,'Knowledge - Percentages'!$B:$B,0),'Data - Knowledge'!BK$8)/100</f>
        <v>0.087</v>
      </c>
      <c r="BL624" s="380">
        <f t="array" aca="true" ref="BL624">INDEX(KM_PCT,MATCH($A624,'Knowledge - Percentages'!$B:$B,0),'Data - Knowledge'!BL$8)/100</f>
        <v>0.10400000000000001</v>
      </c>
      <c r="BM624" s="380">
        <f t="array" aca="true" ref="BM624">INDEX(KM_PCT,MATCH($A624,'Knowledge - Percentages'!$B:$B,0),'Data - Knowledge'!BM$8)/100</f>
        <v>0.073</v>
      </c>
      <c r="BN624" s="380">
        <f t="array" aca="true" ref="BN624">INDEX(KM_PCT,MATCH($A624,'Knowledge - Percentages'!$B:$B,0),'Data - Knowledge'!BN$8)/100</f>
        <v>0.07</v>
      </c>
      <c r="BO624" s="380">
        <f t="array" aca="true" ref="BO624">INDEX(KM_PCT,MATCH($A624,'Knowledge - Percentages'!$B:$B,0),'Data - Knowledge'!BO$8)/100</f>
        <v>0.07</v>
      </c>
      <c r="BP624" s="380">
        <f t="array" aca="true" ref="BP624">INDEX(KM_PCT,MATCH($A624,'Knowledge - Percentages'!$B:$B,0),'Data - Knowledge'!BP$8)/100</f>
        <v>0.064</v>
      </c>
      <c r="BQ624" s="380">
        <f t="array" aca="true" ref="BQ624">INDEX(KM_PCT,MATCH($A624,'Knowledge - Percentages'!$B:$B,0),'Data - Knowledge'!BQ$8)/100</f>
        <v>0.07</v>
      </c>
    </row>
    <row r="625" spans="1:69">
      <c r="A625" t="s">
        <v>1772</v>
      </c>
      <c r="B625" t="s">
        <v>180</v>
      </c>
      <c r="C625" t="s">
        <v>1770</v>
      </c>
      <c r="D625" t="s">
        <v>1523</v>
      </c>
      <c r="E625" s="373">
        <f>SUMPRODUCT($K$2:$BQ$2,$K625:$BQ625)/$J$2</f>
        <v>0.37364772727272733</v>
      </c>
      <c r="F625" s="379">
        <f>SUMPRODUCT($K$2:$BQ$2,$K625:$BQ625)</f>
        <v>98.643000000000015</v>
      </c>
      <c r="G625" s="373">
        <f>SUMPRODUCT($K$3:$BQ$3,$K625:$BQ625)/$J$3</f>
        <v>0.3488543121149898</v>
      </c>
      <c r="H625" s="379">
        <f>SUMPRODUCT($K$3:$BQ$3,$K625:$BQ625)</f>
        <v>3397.8410000000003</v>
      </c>
      <c r="I625" s="373">
        <f>CORREL($K$4:$BQ$4,$K625:$BQ625)</f>
        <v>0.19093243160932374</v>
      </c>
      <c r="J625" s="379">
        <f>$E625/$G625*100</f>
        <v>107.10709723134082</v>
      </c>
      <c r="K625" s="380">
        <f t="array" aca="true" ref="K625">INDEX(KM_PCT,MATCH($A625,'Knowledge - Percentages'!$B:$B,0),'Data - Knowledge'!K$8)/100</f>
        <v>0.345</v>
      </c>
      <c r="L625" s="380">
        <f t="array" aca="true" ref="L625">INDEX(KM_PCT,MATCH($A625,'Knowledge - Percentages'!$B:$B,0),'Data - Knowledge'!L$8)/100</f>
        <v>0.3</v>
      </c>
      <c r="M625" s="380">
        <f t="array" aca="true" ref="M625">INDEX(KM_PCT,MATCH($A625,'Knowledge - Percentages'!$B:$B,0),'Data - Knowledge'!M$8)/100</f>
        <v>0.27</v>
      </c>
      <c r="N625" s="380">
        <f t="array" aca="true" ref="N625">INDEX(KM_PCT,MATCH($A625,'Knowledge - Percentages'!$B:$B,0),'Data - Knowledge'!N$8)/100</f>
        <v>0.34299999999999997</v>
      </c>
      <c r="O625" s="380">
        <f t="array" aca="true" ref="O625">INDEX(KM_PCT,MATCH($A625,'Knowledge - Percentages'!$B:$B,0),'Data - Knowledge'!O$8)/100</f>
        <v>0.281</v>
      </c>
      <c r="P625" s="380">
        <f t="array" aca="true" ref="P625">INDEX(KM_PCT,MATCH($A625,'Knowledge - Percentages'!$B:$B,0),'Data - Knowledge'!P$8)/100</f>
        <v>0.397</v>
      </c>
      <c r="Q625" s="380">
        <f t="array" aca="true" ref="Q625">INDEX(KM_PCT,MATCH($A625,'Knowledge - Percentages'!$B:$B,0),'Data - Knowledge'!Q$8)/100</f>
        <v>0.308</v>
      </c>
      <c r="R625" s="380">
        <f t="array" aca="true" ref="R625">INDEX(KM_PCT,MATCH($A625,'Knowledge - Percentages'!$B:$B,0),'Data - Knowledge'!R$8)/100</f>
        <v>0.35100000000000003</v>
      </c>
      <c r="S625" s="380">
        <f t="array" aca="true" ref="S625">INDEX(KM_PCT,MATCH($A625,'Knowledge - Percentages'!$B:$B,0),'Data - Knowledge'!S$8)/100</f>
        <v>0.37</v>
      </c>
      <c r="T625" s="380">
        <f t="array" aca="true" ref="T625">INDEX(KM_PCT,MATCH($A625,'Knowledge - Percentages'!$B:$B,0),'Data - Knowledge'!T$8)/100</f>
        <v>0.326</v>
      </c>
      <c r="U625" s="380">
        <f t="array" aca="true" ref="U625">INDEX(KM_PCT,MATCH($A625,'Knowledge - Percentages'!$B:$B,0),'Data - Knowledge'!U$8)/100</f>
        <v>0.385</v>
      </c>
      <c r="V625" s="380">
        <f t="array" aca="true" ref="V625">INDEX(KM_PCT,MATCH($A625,'Knowledge - Percentages'!$B:$B,0),'Data - Knowledge'!V$8)/100</f>
        <v>0.33299999999999996</v>
      </c>
      <c r="W625" s="380">
        <f t="array" aca="true" ref="W625">INDEX(KM_PCT,MATCH($A625,'Knowledge - Percentages'!$B:$B,0),'Data - Knowledge'!W$8)/100</f>
        <v>0.35100000000000003</v>
      </c>
      <c r="X625" s="380">
        <f t="array" aca="true" ref="X625">INDEX(KM_PCT,MATCH($A625,'Knowledge - Percentages'!$B:$B,0),'Data - Knowledge'!X$8)/100</f>
        <v>0.359</v>
      </c>
      <c r="Y625" s="380">
        <f t="array" aca="true" ref="Y625">INDEX(KM_PCT,MATCH($A625,'Knowledge - Percentages'!$B:$B,0),'Data - Knowledge'!Y$8)/100</f>
        <v>0.359</v>
      </c>
      <c r="Z625" s="380">
        <f t="array" aca="true" ref="Z625">INDEX(KM_PCT,MATCH($A625,'Knowledge - Percentages'!$B:$B,0),'Data - Knowledge'!Z$8)/100</f>
        <v>0.317</v>
      </c>
      <c r="AA625" s="380">
        <f t="array" aca="true" ref="AA625">INDEX(KM_PCT,MATCH($A625,'Knowledge - Percentages'!$B:$B,0),'Data - Knowledge'!AA$8)/100</f>
        <v>0.35700000000000004</v>
      </c>
      <c r="AB625" s="380">
        <f t="array" aca="true" ref="AB625">INDEX(KM_PCT,MATCH($A625,'Knowledge - Percentages'!$B:$B,0),'Data - Knowledge'!AB$8)/100</f>
        <v>0.382</v>
      </c>
      <c r="AC625" s="380">
        <f t="array" aca="true" ref="AC625">INDEX(KM_PCT,MATCH($A625,'Knowledge - Percentages'!$B:$B,0),'Data - Knowledge'!AC$8)/100</f>
        <v>0.36200000000000004</v>
      </c>
      <c r="AD625" s="380">
        <f t="array" aca="true" ref="AD625">INDEX(KM_PCT,MATCH($A625,'Knowledge - Percentages'!$B:$B,0),'Data - Knowledge'!AD$8)/100</f>
        <v>0.302</v>
      </c>
      <c r="AE625" s="380">
        <f t="array" aca="true" ref="AE625">INDEX(KM_PCT,MATCH($A625,'Knowledge - Percentages'!$B:$B,0),'Data - Knowledge'!AE$8)/100</f>
        <v>0.263</v>
      </c>
      <c r="AF625" s="380">
        <f t="array" aca="true" ref="AF625">INDEX(KM_PCT,MATCH($A625,'Knowledge - Percentages'!$B:$B,0),'Data - Knowledge'!AF$8)/100</f>
        <v>0.318</v>
      </c>
      <c r="AG625" s="380">
        <f t="array" aca="true" ref="AG625">INDEX(KM_PCT,MATCH($A625,'Knowledge - Percentages'!$B:$B,0),'Data - Knowledge'!AG$8)/100</f>
        <v>0.318</v>
      </c>
      <c r="AH625" s="380">
        <f t="array" aca="true" ref="AH625">INDEX(KM_PCT,MATCH($A625,'Knowledge - Percentages'!$B:$B,0),'Data - Knowledge'!AH$8)/100</f>
        <v>0.369</v>
      </c>
      <c r="AI625" s="380">
        <f t="array" aca="true" ref="AI625">INDEX(KM_PCT,MATCH($A625,'Knowledge - Percentages'!$B:$B,0),'Data - Knowledge'!AI$8)/100</f>
        <v>0.222</v>
      </c>
      <c r="AJ625" s="380">
        <f t="array" aca="true" ref="AJ625">INDEX(KM_PCT,MATCH($A625,'Knowledge - Percentages'!$B:$B,0),'Data - Knowledge'!AJ$8)/100</f>
        <v>0.355</v>
      </c>
      <c r="AK625" s="380">
        <f t="array" aca="true" ref="AK625">INDEX(KM_PCT,MATCH($A625,'Knowledge - Percentages'!$B:$B,0),'Data - Knowledge'!AK$8)/100</f>
        <v>0.387</v>
      </c>
      <c r="AL625" s="380">
        <f t="array" aca="true" ref="AL625">INDEX(KM_PCT,MATCH($A625,'Knowledge - Percentages'!$B:$B,0),'Data - Knowledge'!AL$8)/100</f>
        <v>0.387</v>
      </c>
      <c r="AM625" s="380">
        <f t="array" aca="true" ref="AM625">INDEX(KM_PCT,MATCH($A625,'Knowledge - Percentages'!$B:$B,0),'Data - Knowledge'!AM$8)/100</f>
        <v>0.387</v>
      </c>
      <c r="AN625" s="380">
        <f t="array" aca="true" ref="AN625">INDEX(KM_PCT,MATCH($A625,'Knowledge - Percentages'!$B:$B,0),'Data - Knowledge'!AN$8)/100</f>
        <v>0.36700000000000005</v>
      </c>
      <c r="AO625" s="380">
        <f t="array" aca="true" ref="AO625">INDEX(KM_PCT,MATCH($A625,'Knowledge - Percentages'!$B:$B,0),'Data - Knowledge'!AO$8)/100</f>
        <v>0.36700000000000005</v>
      </c>
      <c r="AP625" s="380">
        <f t="array" aca="true" ref="AP625">INDEX(KM_PCT,MATCH($A625,'Knowledge - Percentages'!$B:$B,0),'Data - Knowledge'!AP$8)/100</f>
        <v>0.414</v>
      </c>
      <c r="AQ625" s="380">
        <f t="array" aca="true" ref="AQ625">INDEX(KM_PCT,MATCH($A625,'Knowledge - Percentages'!$B:$B,0),'Data - Knowledge'!AQ$8)/100</f>
        <v>0.414</v>
      </c>
      <c r="AR625" s="380">
        <f t="array" aca="true" ref="AR625">INDEX(KM_PCT,MATCH($A625,'Knowledge - Percentages'!$B:$B,0),'Data - Knowledge'!AR$8)/100</f>
        <v>0.415</v>
      </c>
      <c r="AS625" s="380">
        <f t="array" aca="true" ref="AS625">INDEX(KM_PCT,MATCH($A625,'Knowledge - Percentages'!$B:$B,0),'Data - Knowledge'!AS$8)/100</f>
        <v>0.502</v>
      </c>
      <c r="AT625" s="380">
        <f t="array" aca="true" ref="AT625">INDEX(KM_PCT,MATCH($A625,'Knowledge - Percentages'!$B:$B,0),'Data - Knowledge'!AT$8)/100</f>
        <v>0.401</v>
      </c>
      <c r="AU625" s="380">
        <f t="array" aca="true" ref="AU625">INDEX(KM_PCT,MATCH($A625,'Knowledge - Percentages'!$B:$B,0),'Data - Knowledge'!AU$8)/100</f>
        <v>0.373</v>
      </c>
      <c r="AV625" s="380">
        <f t="array" aca="true" ref="AV625">INDEX(KM_PCT,MATCH($A625,'Knowledge - Percentages'!$B:$B,0),'Data - Knowledge'!AV$8)/100</f>
        <v>0.401</v>
      </c>
      <c r="AW625" s="380">
        <f t="array" aca="true" ref="AW625">INDEX(KM_PCT,MATCH($A625,'Knowledge - Percentages'!$B:$B,0),'Data - Knowledge'!AW$8)/100</f>
        <v>0.40299999999999997</v>
      </c>
      <c r="AX625" s="380">
        <f t="array" aca="true" ref="AX625">INDEX(KM_PCT,MATCH($A625,'Knowledge - Percentages'!$B:$B,0),'Data - Knowledge'!AX$8)/100</f>
        <v>0.278</v>
      </c>
      <c r="AY625" s="380">
        <f t="array" aca="true" ref="AY625">INDEX(KM_PCT,MATCH($A625,'Knowledge - Percentages'!$B:$B,0),'Data - Knowledge'!AY$8)/100</f>
        <v>0.37</v>
      </c>
      <c r="AZ625" s="380">
        <f t="array" aca="true" ref="AZ625">INDEX(KM_PCT,MATCH($A625,'Knowledge - Percentages'!$B:$B,0),'Data - Knowledge'!AZ$8)/100</f>
        <v>0.375</v>
      </c>
      <c r="BA625" s="380">
        <f t="array" aca="true" ref="BA625">INDEX(KM_PCT,MATCH($A625,'Knowledge - Percentages'!$B:$B,0),'Data - Knowledge'!BA$8)/100</f>
        <v>0.385</v>
      </c>
      <c r="BB625" s="380">
        <f t="array" aca="true" ref="BB625">INDEX(KM_PCT,MATCH($A625,'Knowledge - Percentages'!$B:$B,0),'Data - Knowledge'!BB$8)/100</f>
        <v>0.375</v>
      </c>
      <c r="BC625" s="380">
        <f t="array" aca="true" ref="BC625">INDEX(KM_PCT,MATCH($A625,'Knowledge - Percentages'!$B:$B,0),'Data - Knowledge'!BC$8)/100</f>
        <v>0.35700000000000004</v>
      </c>
      <c r="BD625" s="380">
        <f t="array" aca="true" ref="BD625">INDEX(KM_PCT,MATCH($A625,'Knowledge - Percentages'!$B:$B,0),'Data - Knowledge'!BD$8)/100</f>
        <v>0.33399999999999996</v>
      </c>
      <c r="BE625" s="380">
        <f t="array" aca="true" ref="BE625">INDEX(KM_PCT,MATCH($A625,'Knowledge - Percentages'!$B:$B,0),'Data - Knowledge'!BE$8)/100</f>
        <v>0.369</v>
      </c>
      <c r="BF625" s="380">
        <f t="array" aca="true" ref="BF625">INDEX(KM_PCT,MATCH($A625,'Knowledge - Percentages'!$B:$B,0),'Data - Knowledge'!BF$8)/100</f>
        <v>0.35200000000000004</v>
      </c>
      <c r="BG625" s="380">
        <f t="array" aca="true" ref="BG625">INDEX(KM_PCT,MATCH($A625,'Knowledge - Percentages'!$B:$B,0),'Data - Knowledge'!BG$8)/100</f>
        <v>0.40399999999999997</v>
      </c>
      <c r="BH625" s="380">
        <f t="array" aca="true" ref="BH625">INDEX(KM_PCT,MATCH($A625,'Knowledge - Percentages'!$B:$B,0),'Data - Knowledge'!BH$8)/100</f>
        <v>0.40399999999999997</v>
      </c>
      <c r="BI625" s="380">
        <f t="array" aca="true" ref="BI625">INDEX(KM_PCT,MATCH($A625,'Knowledge - Percentages'!$B:$B,0),'Data - Knowledge'!BI$8)/100</f>
        <v>0.413</v>
      </c>
      <c r="BJ625" s="380">
        <f t="array" aca="true" ref="BJ625">INDEX(KM_PCT,MATCH($A625,'Knowledge - Percentages'!$B:$B,0),'Data - Knowledge'!BJ$8)/100</f>
        <v>0.364</v>
      </c>
      <c r="BK625" s="380">
        <f t="array" aca="true" ref="BK625">INDEX(KM_PCT,MATCH($A625,'Knowledge - Percentages'!$B:$B,0),'Data - Knowledge'!BK$8)/100</f>
        <v>0.344</v>
      </c>
      <c r="BL625" s="380">
        <f t="array" aca="true" ref="BL625">INDEX(KM_PCT,MATCH($A625,'Knowledge - Percentages'!$B:$B,0),'Data - Knowledge'!BL$8)/100</f>
        <v>0.306</v>
      </c>
      <c r="BM625" s="380">
        <f t="array" aca="true" ref="BM625">INDEX(KM_PCT,MATCH($A625,'Knowledge - Percentages'!$B:$B,0),'Data - Knowledge'!BM$8)/100</f>
        <v>0.312</v>
      </c>
      <c r="BN625" s="380">
        <f t="array" aca="true" ref="BN625">INDEX(KM_PCT,MATCH($A625,'Knowledge - Percentages'!$B:$B,0),'Data - Knowledge'!BN$8)/100</f>
        <v>0.348</v>
      </c>
      <c r="BO625" s="380">
        <f t="array" aca="true" ref="BO625">INDEX(KM_PCT,MATCH($A625,'Knowledge - Percentages'!$B:$B,0),'Data - Knowledge'!BO$8)/100</f>
        <v>0.36700000000000005</v>
      </c>
      <c r="BP625" s="380">
        <f t="array" aca="true" ref="BP625">INDEX(KM_PCT,MATCH($A625,'Knowledge - Percentages'!$B:$B,0),'Data - Knowledge'!BP$8)/100</f>
        <v>0.36700000000000005</v>
      </c>
      <c r="BQ625" s="380">
        <f t="array" aca="true" ref="BQ625">INDEX(KM_PCT,MATCH($A625,'Knowledge - Percentages'!$B:$B,0),'Data - Knowledge'!BQ$8)/100</f>
        <v>0.36700000000000005</v>
      </c>
    </row>
    <row r="626" spans="1:69">
      <c r="A626" t="s">
        <v>1773</v>
      </c>
      <c r="B626" t="s">
        <v>180</v>
      </c>
      <c r="C626" t="s">
        <v>1774</v>
      </c>
      <c r="D626" t="s">
        <v>1519</v>
      </c>
      <c r="E626" s="373">
        <f>SUMPRODUCT($K$2:$BQ$2,$K626:$BQ626)/$J$2</f>
        <v>0.04116287878787879</v>
      </c>
      <c r="F626" s="379">
        <f>SUMPRODUCT($K$2:$BQ$2,$K626:$BQ626)</f>
        <v>10.867</v>
      </c>
      <c r="G626" s="373">
        <f>SUMPRODUCT($K$3:$BQ$3,$K626:$BQ626)/$J$3</f>
        <v>0.053781108829568776</v>
      </c>
      <c r="H626" s="379">
        <f>SUMPRODUCT($K$3:$BQ$3,$K626:$BQ626)</f>
        <v>523.82799999999986</v>
      </c>
      <c r="I626" s="373">
        <f>CORREL($K$4:$BQ$4,$K626:$BQ626)</f>
        <v>-0.34068731995369628</v>
      </c>
      <c r="J626" s="379">
        <f>$E626/$G626*100</f>
        <v>76.5378023690867</v>
      </c>
      <c r="K626" s="380">
        <f t="array" aca="true" ref="K626">INDEX(KM_PCT,MATCH($A626,'Knowledge - Percentages'!$B:$B,0),'Data - Knowledge'!K$8)/100</f>
        <v>0.065</v>
      </c>
      <c r="L626" s="380">
        <f t="array" aca="true" ref="L626">INDEX(KM_PCT,MATCH($A626,'Knowledge - Percentages'!$B:$B,0),'Data - Knowledge'!L$8)/100</f>
        <v>0.092</v>
      </c>
      <c r="M626" s="380">
        <f t="array" aca="true" ref="M626">INDEX(KM_PCT,MATCH($A626,'Knowledge - Percentages'!$B:$B,0),'Data - Knowledge'!M$8)/100</f>
        <v>0.065</v>
      </c>
      <c r="N626" s="380">
        <f t="array" aca="true" ref="N626">INDEX(KM_PCT,MATCH($A626,'Knowledge - Percentages'!$B:$B,0),'Data - Knowledge'!N$8)/100</f>
        <v>0.066</v>
      </c>
      <c r="O626" s="380">
        <f t="array" aca="true" ref="O626">INDEX(KM_PCT,MATCH($A626,'Knowledge - Percentages'!$B:$B,0),'Data - Knowledge'!O$8)/100</f>
        <v>0.066</v>
      </c>
      <c r="P626" s="380">
        <f t="array" aca="true" ref="P626">INDEX(KM_PCT,MATCH($A626,'Knowledge - Percentages'!$B:$B,0),'Data - Knowledge'!P$8)/100</f>
        <v>0.066</v>
      </c>
      <c r="Q626" s="380">
        <f t="array" aca="true" ref="Q626">INDEX(KM_PCT,MATCH($A626,'Knowledge - Percentages'!$B:$B,0),'Data - Knowledge'!Q$8)/100</f>
        <v>0.066</v>
      </c>
      <c r="R626" s="380">
        <f t="array" aca="true" ref="R626">INDEX(KM_PCT,MATCH($A626,'Knowledge - Percentages'!$B:$B,0),'Data - Knowledge'!R$8)/100</f>
        <v>0.066</v>
      </c>
      <c r="S626" s="380">
        <f t="array" aca="true" ref="S626">INDEX(KM_PCT,MATCH($A626,'Knowledge - Percentages'!$B:$B,0),'Data - Knowledge'!S$8)/100</f>
        <v>0.072000000000000008</v>
      </c>
      <c r="T626" s="380">
        <f t="array" aca="true" ref="T626">INDEX(KM_PCT,MATCH($A626,'Knowledge - Percentages'!$B:$B,0),'Data - Knowledge'!T$8)/100</f>
        <v>0.06</v>
      </c>
      <c r="U626" s="380">
        <f t="array" aca="true" ref="U626">INDEX(KM_PCT,MATCH($A626,'Knowledge - Percentages'!$B:$B,0),'Data - Knowledge'!U$8)/100</f>
        <v>0.068</v>
      </c>
      <c r="V626" s="380">
        <f t="array" aca="true" ref="V626">INDEX(KM_PCT,MATCH($A626,'Knowledge - Percentages'!$B:$B,0),'Data - Knowledge'!V$8)/100</f>
        <v>0.047</v>
      </c>
      <c r="W626" s="380">
        <f t="array" aca="true" ref="W626">INDEX(KM_PCT,MATCH($A626,'Knowledge - Percentages'!$B:$B,0),'Data - Knowledge'!W$8)/100</f>
        <v>0.055999999999999994</v>
      </c>
      <c r="X626" s="380">
        <f t="array" aca="true" ref="X626">INDEX(KM_PCT,MATCH($A626,'Knowledge - Percentages'!$B:$B,0),'Data - Knowledge'!X$8)/100</f>
        <v>0.067</v>
      </c>
      <c r="Y626" s="380">
        <f t="array" aca="true" ref="Y626">INDEX(KM_PCT,MATCH($A626,'Knowledge - Percentages'!$B:$B,0),'Data - Knowledge'!Y$8)/100</f>
        <v>0.067</v>
      </c>
      <c r="Z626" s="380">
        <f t="array" aca="true" ref="Z626">INDEX(KM_PCT,MATCH($A626,'Knowledge - Percentages'!$B:$B,0),'Data - Knowledge'!Z$8)/100</f>
        <v>0.067</v>
      </c>
      <c r="AA626" s="380">
        <f t="array" aca="true" ref="AA626">INDEX(KM_PCT,MATCH($A626,'Knowledge - Percentages'!$B:$B,0),'Data - Knowledge'!AA$8)/100</f>
        <v>0.067</v>
      </c>
      <c r="AB626" s="380">
        <f t="array" aca="true" ref="AB626">INDEX(KM_PCT,MATCH($A626,'Knowledge - Percentages'!$B:$B,0),'Data - Knowledge'!AB$8)/100</f>
        <v>0.055999999999999994</v>
      </c>
      <c r="AC626" s="380">
        <f t="array" aca="true" ref="AC626">INDEX(KM_PCT,MATCH($A626,'Knowledge - Percentages'!$B:$B,0),'Data - Knowledge'!AC$8)/100</f>
        <v>0.055999999999999994</v>
      </c>
      <c r="AD626" s="380">
        <f t="array" aca="true" ref="AD626">INDEX(KM_PCT,MATCH($A626,'Knowledge - Percentages'!$B:$B,0),'Data - Knowledge'!AD$8)/100</f>
        <v>0.044000000000000004</v>
      </c>
      <c r="AE626" s="380">
        <f t="array" aca="true" ref="AE626">INDEX(KM_PCT,MATCH($A626,'Knowledge - Percentages'!$B:$B,0),'Data - Knowledge'!AE$8)/100</f>
        <v>0.039</v>
      </c>
      <c r="AF626" s="380">
        <f t="array" aca="true" ref="AF626">INDEX(KM_PCT,MATCH($A626,'Knowledge - Percentages'!$B:$B,0),'Data - Knowledge'!AF$8)/100</f>
        <v>0.039</v>
      </c>
      <c r="AG626" s="380">
        <f t="array" aca="true" ref="AG626">INDEX(KM_PCT,MATCH($A626,'Knowledge - Percentages'!$B:$B,0),'Data - Knowledge'!AG$8)/100</f>
        <v>0.036000000000000004</v>
      </c>
      <c r="AH626" s="380">
        <f t="array" aca="true" ref="AH626">INDEX(KM_PCT,MATCH($A626,'Knowledge - Percentages'!$B:$B,0),'Data - Knowledge'!AH$8)/100</f>
        <v>0.055</v>
      </c>
      <c r="AI626" s="380">
        <f t="array" aca="true" ref="AI626">INDEX(KM_PCT,MATCH($A626,'Knowledge - Percentages'!$B:$B,0),'Data - Knowledge'!AI$8)/100</f>
        <v>0.062</v>
      </c>
      <c r="AJ626" s="380">
        <f t="array" aca="true" ref="AJ626">INDEX(KM_PCT,MATCH($A626,'Knowledge - Percentages'!$B:$B,0),'Data - Knowledge'!AJ$8)/100</f>
        <v>0.055</v>
      </c>
      <c r="AK626" s="380">
        <f t="array" aca="true" ref="AK626">INDEX(KM_PCT,MATCH($A626,'Knowledge - Percentages'!$B:$B,0),'Data - Knowledge'!AK$8)/100</f>
        <v>0.051</v>
      </c>
      <c r="AL626" s="380">
        <f t="array" aca="true" ref="AL626">INDEX(KM_PCT,MATCH($A626,'Knowledge - Percentages'!$B:$B,0),'Data - Knowledge'!AL$8)/100</f>
        <v>0.068</v>
      </c>
      <c r="AM626" s="380">
        <f t="array" aca="true" ref="AM626">INDEX(KM_PCT,MATCH($A626,'Knowledge - Percentages'!$B:$B,0),'Data - Knowledge'!AM$8)/100</f>
        <v>0.051</v>
      </c>
      <c r="AN626" s="380">
        <f t="array" aca="true" ref="AN626">INDEX(KM_PCT,MATCH($A626,'Knowledge - Percentages'!$B:$B,0),'Data - Knowledge'!AN$8)/100</f>
        <v>0.048</v>
      </c>
      <c r="AO626" s="380">
        <f t="array" aca="true" ref="AO626">INDEX(KM_PCT,MATCH($A626,'Knowledge - Percentages'!$B:$B,0),'Data - Knowledge'!AO$8)/100</f>
        <v>0.049</v>
      </c>
      <c r="AP626" s="380">
        <f t="array" aca="true" ref="AP626">INDEX(KM_PCT,MATCH($A626,'Knowledge - Percentages'!$B:$B,0),'Data - Knowledge'!AP$8)/100</f>
        <v>0.055999999999999994</v>
      </c>
      <c r="AQ626" s="380">
        <f t="array" aca="true" ref="AQ626">INDEX(KM_PCT,MATCH($A626,'Knowledge - Percentages'!$B:$B,0),'Data - Knowledge'!AQ$8)/100</f>
        <v>0.051</v>
      </c>
      <c r="AR626" s="380">
        <f t="array" aca="true" ref="AR626">INDEX(KM_PCT,MATCH($A626,'Knowledge - Percentages'!$B:$B,0),'Data - Knowledge'!AR$8)/100</f>
        <v>0.046</v>
      </c>
      <c r="AS626" s="380">
        <f t="array" aca="true" ref="AS626">INDEX(KM_PCT,MATCH($A626,'Knowledge - Percentages'!$B:$B,0),'Data - Knowledge'!AS$8)/100</f>
        <v>0.054000000000000006</v>
      </c>
      <c r="AT626" s="380">
        <f t="array" aca="true" ref="AT626">INDEX(KM_PCT,MATCH($A626,'Knowledge - Percentages'!$B:$B,0),'Data - Knowledge'!AT$8)/100</f>
        <v>0.046</v>
      </c>
      <c r="AU626" s="380">
        <f t="array" aca="true" ref="AU626">INDEX(KM_PCT,MATCH($A626,'Knowledge - Percentages'!$B:$B,0),'Data - Knowledge'!AU$8)/100</f>
        <v>0.042</v>
      </c>
      <c r="AV626" s="380">
        <f t="array" aca="true" ref="AV626">INDEX(KM_PCT,MATCH($A626,'Knowledge - Percentages'!$B:$B,0),'Data - Knowledge'!AV$8)/100</f>
        <v>0.042</v>
      </c>
      <c r="AW626" s="380">
        <f t="array" aca="true" ref="AW626">INDEX(KM_PCT,MATCH($A626,'Knowledge - Percentages'!$B:$B,0),'Data - Knowledge'!AW$8)/100</f>
        <v>0.042</v>
      </c>
      <c r="AX626" s="380">
        <f t="array" aca="true" ref="AX626">INDEX(KM_PCT,MATCH($A626,'Knowledge - Percentages'!$B:$B,0),'Data - Knowledge'!AX$8)/100</f>
        <v>0.042</v>
      </c>
      <c r="AY626" s="380">
        <f t="array" aca="true" ref="AY626">INDEX(KM_PCT,MATCH($A626,'Knowledge - Percentages'!$B:$B,0),'Data - Knowledge'!AY$8)/100</f>
        <v>0.042</v>
      </c>
      <c r="AZ626" s="380">
        <f t="array" aca="true" ref="AZ626">INDEX(KM_PCT,MATCH($A626,'Knowledge - Percentages'!$B:$B,0),'Data - Knowledge'!AZ$8)/100</f>
        <v>0.042</v>
      </c>
      <c r="BA626" s="380">
        <f t="array" aca="true" ref="BA626">INDEX(KM_PCT,MATCH($A626,'Knowledge - Percentages'!$B:$B,0),'Data - Knowledge'!BA$8)/100</f>
        <v>0.042</v>
      </c>
      <c r="BB626" s="380">
        <f t="array" aca="true" ref="BB626">INDEX(KM_PCT,MATCH($A626,'Knowledge - Percentages'!$B:$B,0),'Data - Knowledge'!BB$8)/100</f>
        <v>0.042</v>
      </c>
      <c r="BC626" s="380">
        <f t="array" aca="true" ref="BC626">INDEX(KM_PCT,MATCH($A626,'Knowledge - Percentages'!$B:$B,0),'Data - Knowledge'!BC$8)/100</f>
        <v>0.033</v>
      </c>
      <c r="BD626" s="380">
        <f t="array" aca="true" ref="BD626">INDEX(KM_PCT,MATCH($A626,'Knowledge - Percentages'!$B:$B,0),'Data - Knowledge'!BD$8)/100</f>
        <v>0.033</v>
      </c>
      <c r="BE626" s="380">
        <f t="array" aca="true" ref="BE626">INDEX(KM_PCT,MATCH($A626,'Knowledge - Percentages'!$B:$B,0),'Data - Knowledge'!BE$8)/100</f>
        <v>0.033</v>
      </c>
      <c r="BF626" s="380">
        <f t="array" aca="true" ref="BF626">INDEX(KM_PCT,MATCH($A626,'Knowledge - Percentages'!$B:$B,0),'Data - Knowledge'!BF$8)/100</f>
        <v>0.033</v>
      </c>
      <c r="BG626" s="380">
        <f t="array" aca="true" ref="BG626">INDEX(KM_PCT,MATCH($A626,'Knowledge - Percentages'!$B:$B,0),'Data - Knowledge'!BG$8)/100</f>
        <v>0.038</v>
      </c>
      <c r="BH626" s="380">
        <f t="array" aca="true" ref="BH626">INDEX(KM_PCT,MATCH($A626,'Knowledge - Percentages'!$B:$B,0),'Data - Knowledge'!BH$8)/100</f>
        <v>0.038</v>
      </c>
      <c r="BI626" s="380">
        <f t="array" aca="true" ref="BI626">INDEX(KM_PCT,MATCH($A626,'Knowledge - Percentages'!$B:$B,0),'Data - Knowledge'!BI$8)/100</f>
        <v>0.038</v>
      </c>
      <c r="BJ626" s="380">
        <f t="array" aca="true" ref="BJ626">INDEX(KM_PCT,MATCH($A626,'Knowledge - Percentages'!$B:$B,0),'Data - Knowledge'!BJ$8)/100</f>
        <v>0.036000000000000004</v>
      </c>
      <c r="BK626" s="380">
        <f t="array" aca="true" ref="BK626">INDEX(KM_PCT,MATCH($A626,'Knowledge - Percentages'!$B:$B,0),'Data - Knowledge'!BK$8)/100</f>
        <v>0.036000000000000004</v>
      </c>
      <c r="BL626" s="380">
        <f t="array" aca="true" ref="BL626">INDEX(KM_PCT,MATCH($A626,'Knowledge - Percentages'!$B:$B,0),'Data - Knowledge'!BL$8)/100</f>
        <v>0.04</v>
      </c>
      <c r="BM626" s="380">
        <f t="array" aca="true" ref="BM626">INDEX(KM_PCT,MATCH($A626,'Knowledge - Percentages'!$B:$B,0),'Data - Knowledge'!BM$8)/100</f>
        <v>0.036000000000000004</v>
      </c>
      <c r="BN626" s="380">
        <f t="array" aca="true" ref="BN626">INDEX(KM_PCT,MATCH($A626,'Knowledge - Percentages'!$B:$B,0),'Data - Knowledge'!BN$8)/100</f>
        <v>0.026000000000000002</v>
      </c>
      <c r="BO626" s="380">
        <f t="array" aca="true" ref="BO626">INDEX(KM_PCT,MATCH($A626,'Knowledge - Percentages'!$B:$B,0),'Data - Knowledge'!BO$8)/100</f>
        <v>0.037000000000000005</v>
      </c>
      <c r="BP626" s="380">
        <f t="array" aca="true" ref="BP626">INDEX(KM_PCT,MATCH($A626,'Knowledge - Percentages'!$B:$B,0),'Data - Knowledge'!BP$8)/100</f>
        <v>0.038</v>
      </c>
      <c r="BQ626" s="380">
        <f t="array" aca="true" ref="BQ626">INDEX(KM_PCT,MATCH($A626,'Knowledge - Percentages'!$B:$B,0),'Data - Knowledge'!BQ$8)/100</f>
        <v>0.038</v>
      </c>
    </row>
    <row r="627" spans="1:69">
      <c r="A627" t="s">
        <v>1775</v>
      </c>
      <c r="B627" t="s">
        <v>180</v>
      </c>
      <c r="C627" t="s">
        <v>1774</v>
      </c>
      <c r="D627" t="s">
        <v>1521</v>
      </c>
      <c r="E627" s="373">
        <f>SUMPRODUCT($K$2:$BQ$2,$K627:$BQ627)/$J$2</f>
        <v>0.19957575757575757</v>
      </c>
      <c r="F627" s="379">
        <f>SUMPRODUCT($K$2:$BQ$2,$K627:$BQ627)</f>
        <v>52.688</v>
      </c>
      <c r="G627" s="373">
        <f>SUMPRODUCT($K$3:$BQ$3,$K627:$BQ627)/$J$3</f>
        <v>0.2431049281314169</v>
      </c>
      <c r="H627" s="379">
        <f>SUMPRODUCT($K$3:$BQ$3,$K627:$BQ627)</f>
        <v>2367.8420000000006</v>
      </c>
      <c r="I627" s="373">
        <f>CORREL($K$4:$BQ$4,$K627:$BQ627)</f>
        <v>-0.41286292259922897</v>
      </c>
      <c r="J627" s="379">
        <f>$E627/$G627*100</f>
        <v>82.094492740135465</v>
      </c>
      <c r="K627" s="380">
        <f t="array" aca="true" ref="K627">INDEX(KM_PCT,MATCH($A627,'Knowledge - Percentages'!$B:$B,0),'Data - Knowledge'!K$8)/100</f>
        <v>0.19399999999999998</v>
      </c>
      <c r="L627" s="380">
        <f t="array" aca="true" ref="L627">INDEX(KM_PCT,MATCH($A627,'Knowledge - Percentages'!$B:$B,0),'Data - Knowledge'!L$8)/100</f>
        <v>0.258</v>
      </c>
      <c r="M627" s="380">
        <f t="array" aca="true" ref="M627">INDEX(KM_PCT,MATCH($A627,'Knowledge - Percentages'!$B:$B,0),'Data - Knowledge'!M$8)/100</f>
        <v>0.268</v>
      </c>
      <c r="N627" s="380">
        <f t="array" aca="true" ref="N627">INDEX(KM_PCT,MATCH($A627,'Knowledge - Percentages'!$B:$B,0),'Data - Knowledge'!N$8)/100</f>
        <v>0.27899999999999997</v>
      </c>
      <c r="O627" s="380">
        <f t="array" aca="true" ref="O627">INDEX(KM_PCT,MATCH($A627,'Knowledge - Percentages'!$B:$B,0),'Data - Knowledge'!O$8)/100</f>
        <v>0.271</v>
      </c>
      <c r="P627" s="380">
        <f t="array" aca="true" ref="P627">INDEX(KM_PCT,MATCH($A627,'Knowledge - Percentages'!$B:$B,0),'Data - Knowledge'!P$8)/100</f>
        <v>0.29</v>
      </c>
      <c r="Q627" s="380">
        <f t="array" aca="true" ref="Q627">INDEX(KM_PCT,MATCH($A627,'Knowledge - Percentages'!$B:$B,0),'Data - Knowledge'!Q$8)/100</f>
        <v>0.29</v>
      </c>
      <c r="R627" s="380">
        <f t="array" aca="true" ref="R627">INDEX(KM_PCT,MATCH($A627,'Knowledge - Percentages'!$B:$B,0),'Data - Knowledge'!R$8)/100</f>
        <v>0.32899999999999996</v>
      </c>
      <c r="S627" s="380">
        <f t="array" aca="true" ref="S627">INDEX(KM_PCT,MATCH($A627,'Knowledge - Percentages'!$B:$B,0),'Data - Knowledge'!S$8)/100</f>
        <v>0.317</v>
      </c>
      <c r="T627" s="380">
        <f t="array" aca="true" ref="T627">INDEX(KM_PCT,MATCH($A627,'Knowledge - Percentages'!$B:$B,0),'Data - Knowledge'!T$8)/100</f>
        <v>0.243</v>
      </c>
      <c r="U627" s="380">
        <f t="array" aca="true" ref="U627">INDEX(KM_PCT,MATCH($A627,'Knowledge - Percentages'!$B:$B,0),'Data - Knowledge'!U$8)/100</f>
        <v>0.235</v>
      </c>
      <c r="V627" s="380">
        <f t="array" aca="true" ref="V627">INDEX(KM_PCT,MATCH($A627,'Knowledge - Percentages'!$B:$B,0),'Data - Knowledge'!V$8)/100</f>
        <v>0.152</v>
      </c>
      <c r="W627" s="380">
        <f t="array" aca="true" ref="W627">INDEX(KM_PCT,MATCH($A627,'Knowledge - Percentages'!$B:$B,0),'Data - Knowledge'!W$8)/100</f>
        <v>0.257</v>
      </c>
      <c r="X627" s="380">
        <f t="array" aca="true" ref="X627">INDEX(KM_PCT,MATCH($A627,'Knowledge - Percentages'!$B:$B,0),'Data - Knowledge'!X$8)/100</f>
        <v>0.396</v>
      </c>
      <c r="Y627" s="380">
        <f t="array" aca="true" ref="Y627">INDEX(KM_PCT,MATCH($A627,'Knowledge - Percentages'!$B:$B,0),'Data - Knowledge'!Y$8)/100</f>
        <v>0.373</v>
      </c>
      <c r="Z627" s="380">
        <f t="array" aca="true" ref="Z627">INDEX(KM_PCT,MATCH($A627,'Knowledge - Percentages'!$B:$B,0),'Data - Knowledge'!Z$8)/100</f>
        <v>0.358</v>
      </c>
      <c r="AA627" s="380">
        <f t="array" aca="true" ref="AA627">INDEX(KM_PCT,MATCH($A627,'Knowledge - Percentages'!$B:$B,0),'Data - Knowledge'!AA$8)/100</f>
        <v>0.373</v>
      </c>
      <c r="AB627" s="380">
        <f t="array" aca="true" ref="AB627">INDEX(KM_PCT,MATCH($A627,'Knowledge - Percentages'!$B:$B,0),'Data - Knowledge'!AB$8)/100</f>
        <v>0.308</v>
      </c>
      <c r="AC627" s="380">
        <f t="array" aca="true" ref="AC627">INDEX(KM_PCT,MATCH($A627,'Knowledge - Percentages'!$B:$B,0),'Data - Knowledge'!AC$8)/100</f>
        <v>0.326</v>
      </c>
      <c r="AD627" s="380">
        <f t="array" aca="true" ref="AD627">INDEX(KM_PCT,MATCH($A627,'Knowledge - Percentages'!$B:$B,0),'Data - Knowledge'!AD$8)/100</f>
        <v>0.326</v>
      </c>
      <c r="AE627" s="380">
        <f t="array" aca="true" ref="AE627">INDEX(KM_PCT,MATCH($A627,'Knowledge - Percentages'!$B:$B,0),'Data - Knowledge'!AE$8)/100</f>
        <v>0.17</v>
      </c>
      <c r="AF627" s="380">
        <f t="array" aca="true" ref="AF627">INDEX(KM_PCT,MATCH($A627,'Knowledge - Percentages'!$B:$B,0),'Data - Knowledge'!AF$8)/100</f>
        <v>0.207</v>
      </c>
      <c r="AG627" s="380">
        <f t="array" aca="true" ref="AG627">INDEX(KM_PCT,MATCH($A627,'Knowledge - Percentages'!$B:$B,0),'Data - Knowledge'!AG$8)/100</f>
        <v>0.19699999999999998</v>
      </c>
      <c r="AH627" s="380">
        <f t="array" aca="true" ref="AH627">INDEX(KM_PCT,MATCH($A627,'Knowledge - Percentages'!$B:$B,0),'Data - Knowledge'!AH$8)/100</f>
        <v>0.253</v>
      </c>
      <c r="AI627" s="380">
        <f t="array" aca="true" ref="AI627">INDEX(KM_PCT,MATCH($A627,'Knowledge - Percentages'!$B:$B,0),'Data - Knowledge'!AI$8)/100</f>
        <v>0.34600000000000003</v>
      </c>
      <c r="AJ627" s="380">
        <f t="array" aca="true" ref="AJ627">INDEX(KM_PCT,MATCH($A627,'Knowledge - Percentages'!$B:$B,0),'Data - Knowledge'!AJ$8)/100</f>
        <v>0.267</v>
      </c>
      <c r="AK627" s="380">
        <f t="array" aca="true" ref="AK627">INDEX(KM_PCT,MATCH($A627,'Knowledge - Percentages'!$B:$B,0),'Data - Knowledge'!AK$8)/100</f>
        <v>0.21899999999999997</v>
      </c>
      <c r="AL627" s="380">
        <f t="array" aca="true" ref="AL627">INDEX(KM_PCT,MATCH($A627,'Knowledge - Percentages'!$B:$B,0),'Data - Knowledge'!AL$8)/100</f>
        <v>0.319</v>
      </c>
      <c r="AM627" s="380">
        <f t="array" aca="true" ref="AM627">INDEX(KM_PCT,MATCH($A627,'Knowledge - Percentages'!$B:$B,0),'Data - Knowledge'!AM$8)/100</f>
        <v>0.252</v>
      </c>
      <c r="AN627" s="380">
        <f t="array" aca="true" ref="AN627">INDEX(KM_PCT,MATCH($A627,'Knowledge - Percentages'!$B:$B,0),'Data - Knowledge'!AN$8)/100</f>
        <v>0.175</v>
      </c>
      <c r="AO627" s="380">
        <f t="array" aca="true" ref="AO627">INDEX(KM_PCT,MATCH($A627,'Knowledge - Percentages'!$B:$B,0),'Data - Knowledge'!AO$8)/100</f>
        <v>0.177</v>
      </c>
      <c r="AP627" s="380">
        <f t="array" aca="true" ref="AP627">INDEX(KM_PCT,MATCH($A627,'Knowledge - Percentages'!$B:$B,0),'Data - Knowledge'!AP$8)/100</f>
        <v>0.3</v>
      </c>
      <c r="AQ627" s="380">
        <f t="array" aca="true" ref="AQ627">INDEX(KM_PCT,MATCH($A627,'Knowledge - Percentages'!$B:$B,0),'Data - Knowledge'!AQ$8)/100</f>
        <v>0.29100000000000004</v>
      </c>
      <c r="AR627" s="380">
        <f t="array" aca="true" ref="AR627">INDEX(KM_PCT,MATCH($A627,'Knowledge - Percentages'!$B:$B,0),'Data - Knowledge'!AR$8)/100</f>
        <v>0.42</v>
      </c>
      <c r="AS627" s="380">
        <f t="array" aca="true" ref="AS627">INDEX(KM_PCT,MATCH($A627,'Knowledge - Percentages'!$B:$B,0),'Data - Knowledge'!AS$8)/100</f>
        <v>0.382</v>
      </c>
      <c r="AT627" s="380">
        <f t="array" aca="true" ref="AT627">INDEX(KM_PCT,MATCH($A627,'Knowledge - Percentages'!$B:$B,0),'Data - Knowledge'!AT$8)/100</f>
        <v>0.382</v>
      </c>
      <c r="AU627" s="380">
        <f t="array" aca="true" ref="AU627">INDEX(KM_PCT,MATCH($A627,'Knowledge - Percentages'!$B:$B,0),'Data - Knowledge'!AU$8)/100</f>
        <v>0.221</v>
      </c>
      <c r="AV627" s="380">
        <f t="array" aca="true" ref="AV627">INDEX(KM_PCT,MATCH($A627,'Knowledge - Percentages'!$B:$B,0),'Data - Knowledge'!AV$8)/100</f>
        <v>0.20800000000000002</v>
      </c>
      <c r="AW627" s="380">
        <f t="array" aca="true" ref="AW627">INDEX(KM_PCT,MATCH($A627,'Knowledge - Percentages'!$B:$B,0),'Data - Knowledge'!AW$8)/100</f>
        <v>0.204</v>
      </c>
      <c r="AX627" s="380">
        <f t="array" aca="true" ref="AX627">INDEX(KM_PCT,MATCH($A627,'Knowledge - Percentages'!$B:$B,0),'Data - Knowledge'!AX$8)/100</f>
        <v>0.284</v>
      </c>
      <c r="AY627" s="380">
        <f t="array" aca="true" ref="AY627">INDEX(KM_PCT,MATCH($A627,'Knowledge - Percentages'!$B:$B,0),'Data - Knowledge'!AY$8)/100</f>
        <v>0.215</v>
      </c>
      <c r="AZ627" s="380">
        <f t="array" aca="true" ref="AZ627">INDEX(KM_PCT,MATCH($A627,'Knowledge - Percentages'!$B:$B,0),'Data - Knowledge'!AZ$8)/100</f>
        <v>0.235</v>
      </c>
      <c r="BA627" s="380">
        <f t="array" aca="true" ref="BA627">INDEX(KM_PCT,MATCH($A627,'Knowledge - Percentages'!$B:$B,0),'Data - Knowledge'!BA$8)/100</f>
        <v>0.215</v>
      </c>
      <c r="BB627" s="380">
        <f t="array" aca="true" ref="BB627">INDEX(KM_PCT,MATCH($A627,'Knowledge - Percentages'!$B:$B,0),'Data - Knowledge'!BB$8)/100</f>
        <v>0.18600000000000003</v>
      </c>
      <c r="BC627" s="380">
        <f t="array" aca="true" ref="BC627">INDEX(KM_PCT,MATCH($A627,'Knowledge - Percentages'!$B:$B,0),'Data - Knowledge'!BC$8)/100</f>
        <v>0.132</v>
      </c>
      <c r="BD627" s="380">
        <f t="array" aca="true" ref="BD627">INDEX(KM_PCT,MATCH($A627,'Knowledge - Percentages'!$B:$B,0),'Data - Knowledge'!BD$8)/100</f>
        <v>0.155</v>
      </c>
      <c r="BE627" s="380">
        <f t="array" aca="true" ref="BE627">INDEX(KM_PCT,MATCH($A627,'Knowledge - Percentages'!$B:$B,0),'Data - Knowledge'!BE$8)/100</f>
        <v>0.155</v>
      </c>
      <c r="BF627" s="380">
        <f t="array" aca="true" ref="BF627">INDEX(KM_PCT,MATCH($A627,'Knowledge - Percentages'!$B:$B,0),'Data - Knowledge'!BF$8)/100</f>
        <v>0.155</v>
      </c>
      <c r="BG627" s="380">
        <f t="array" aca="true" ref="BG627">INDEX(KM_PCT,MATCH($A627,'Knowledge - Percentages'!$B:$B,0),'Data - Knowledge'!BG$8)/100</f>
        <v>0.225</v>
      </c>
      <c r="BH627" s="380">
        <f t="array" aca="true" ref="BH627">INDEX(KM_PCT,MATCH($A627,'Knowledge - Percentages'!$B:$B,0),'Data - Knowledge'!BH$8)/100</f>
        <v>0.24600000000000002</v>
      </c>
      <c r="BI627" s="380">
        <f t="array" aca="true" ref="BI627">INDEX(KM_PCT,MATCH($A627,'Knowledge - Percentages'!$B:$B,0),'Data - Knowledge'!BI$8)/100</f>
        <v>0.217</v>
      </c>
      <c r="BJ627" s="380">
        <f t="array" aca="true" ref="BJ627">INDEX(KM_PCT,MATCH($A627,'Knowledge - Percentages'!$B:$B,0),'Data - Knowledge'!BJ$8)/100</f>
        <v>0.184</v>
      </c>
      <c r="BK627" s="380">
        <f t="array" aca="true" ref="BK627">INDEX(KM_PCT,MATCH($A627,'Knowledge - Percentages'!$B:$B,0),'Data - Knowledge'!BK$8)/100</f>
        <v>0.315</v>
      </c>
      <c r="BL627" s="380">
        <f t="array" aca="true" ref="BL627">INDEX(KM_PCT,MATCH($A627,'Knowledge - Percentages'!$B:$B,0),'Data - Knowledge'!BL$8)/100</f>
        <v>0.317</v>
      </c>
      <c r="BM627" s="380">
        <f t="array" aca="true" ref="BM627">INDEX(KM_PCT,MATCH($A627,'Knowledge - Percentages'!$B:$B,0),'Data - Knowledge'!BM$8)/100</f>
        <v>0.293</v>
      </c>
      <c r="BN627" s="380">
        <f t="array" aca="true" ref="BN627">INDEX(KM_PCT,MATCH($A627,'Knowledge - Percentages'!$B:$B,0),'Data - Knowledge'!BN$8)/100</f>
        <v>0.184</v>
      </c>
      <c r="BO627" s="380">
        <f t="array" aca="true" ref="BO627">INDEX(KM_PCT,MATCH($A627,'Knowledge - Percentages'!$B:$B,0),'Data - Knowledge'!BO$8)/100</f>
        <v>0.198</v>
      </c>
      <c r="BP627" s="380">
        <f t="array" aca="true" ref="BP627">INDEX(KM_PCT,MATCH($A627,'Knowledge - Percentages'!$B:$B,0),'Data - Knowledge'!BP$8)/100</f>
        <v>0.187</v>
      </c>
      <c r="BQ627" s="380">
        <f t="array" aca="true" ref="BQ627">INDEX(KM_PCT,MATCH($A627,'Knowledge - Percentages'!$B:$B,0),'Data - Knowledge'!BQ$8)/100</f>
        <v>0.198</v>
      </c>
    </row>
    <row r="628" spans="1:69">
      <c r="A628" t="s">
        <v>1776</v>
      </c>
      <c r="B628" t="s">
        <v>180</v>
      </c>
      <c r="C628" t="s">
        <v>1774</v>
      </c>
      <c r="D628" t="s">
        <v>1523</v>
      </c>
      <c r="E628" s="373">
        <f>SUMPRODUCT($K$2:$BQ$2,$K628:$BQ628)/$J$2</f>
        <v>0.21446969696969695</v>
      </c>
      <c r="F628" s="379">
        <f>SUMPRODUCT($K$2:$BQ$2,$K628:$BQ628)</f>
        <v>56.62</v>
      </c>
      <c r="G628" s="373">
        <f>SUMPRODUCT($K$3:$BQ$3,$K628:$BQ628)/$J$3</f>
        <v>0.1953782340862423</v>
      </c>
      <c r="H628" s="379">
        <f>SUMPRODUCT($K$3:$BQ$3,$K628:$BQ628)</f>
        <v>1902.9840000000002</v>
      </c>
      <c r="I628" s="373">
        <f>CORREL($K$4:$BQ$4,$K628:$BQ628)</f>
        <v>0.39218950701479943</v>
      </c>
      <c r="J628" s="379">
        <f>$E628/$G628*100</f>
        <v>109.77154030117164</v>
      </c>
      <c r="K628" s="380">
        <f t="array" aca="true" ref="K628">INDEX(KM_PCT,MATCH($A628,'Knowledge - Percentages'!$B:$B,0),'Data - Knowledge'!K$8)/100</f>
        <v>0.11800000000000001</v>
      </c>
      <c r="L628" s="380">
        <f t="array" aca="true" ref="L628">INDEX(KM_PCT,MATCH($A628,'Knowledge - Percentages'!$B:$B,0),'Data - Knowledge'!L$8)/100</f>
        <v>0.11800000000000001</v>
      </c>
      <c r="M628" s="380">
        <f t="array" aca="true" ref="M628">INDEX(KM_PCT,MATCH($A628,'Knowledge - Percentages'!$B:$B,0),'Data - Knowledge'!M$8)/100</f>
        <v>0.115</v>
      </c>
      <c r="N628" s="380">
        <f t="array" aca="true" ref="N628">INDEX(KM_PCT,MATCH($A628,'Knowledge - Percentages'!$B:$B,0),'Data - Knowledge'!N$8)/100</f>
        <v>0.195</v>
      </c>
      <c r="O628" s="380">
        <f t="array" aca="true" ref="O628">INDEX(KM_PCT,MATCH($A628,'Knowledge - Percentages'!$B:$B,0),'Data - Knowledge'!O$8)/100</f>
        <v>0.175</v>
      </c>
      <c r="P628" s="380">
        <f t="array" aca="true" ref="P628">INDEX(KM_PCT,MATCH($A628,'Knowledge - Percentages'!$B:$B,0),'Data - Knowledge'!P$8)/100</f>
        <v>0.239</v>
      </c>
      <c r="Q628" s="380">
        <f t="array" aca="true" ref="Q628">INDEX(KM_PCT,MATCH($A628,'Knowledge - Percentages'!$B:$B,0),'Data - Knowledge'!Q$8)/100</f>
        <v>0.11699999999999999</v>
      </c>
      <c r="R628" s="380">
        <f t="array" aca="true" ref="R628">INDEX(KM_PCT,MATCH($A628,'Knowledge - Percentages'!$B:$B,0),'Data - Knowledge'!R$8)/100</f>
        <v>0.195</v>
      </c>
      <c r="S628" s="380">
        <f t="array" aca="true" ref="S628">INDEX(KM_PCT,MATCH($A628,'Knowledge - Percentages'!$B:$B,0),'Data - Knowledge'!S$8)/100</f>
        <v>0.21100000000000002</v>
      </c>
      <c r="T628" s="380">
        <f t="array" aca="true" ref="T628">INDEX(KM_PCT,MATCH($A628,'Knowledge - Percentages'!$B:$B,0),'Data - Knowledge'!T$8)/100</f>
        <v>0.17300000000000001</v>
      </c>
      <c r="U628" s="380">
        <f t="array" aca="true" ref="U628">INDEX(KM_PCT,MATCH($A628,'Knowledge - Percentages'!$B:$B,0),'Data - Knowledge'!U$8)/100</f>
        <v>0.21</v>
      </c>
      <c r="V628" s="380">
        <f t="array" aca="true" ref="V628">INDEX(KM_PCT,MATCH($A628,'Knowledge - Percentages'!$B:$B,0),'Data - Knowledge'!V$8)/100</f>
        <v>0.17800000000000002</v>
      </c>
      <c r="W628" s="380">
        <f t="array" aca="true" ref="W628">INDEX(KM_PCT,MATCH($A628,'Knowledge - Percentages'!$B:$B,0),'Data - Knowledge'!W$8)/100</f>
        <v>0.19399999999999998</v>
      </c>
      <c r="X628" s="380">
        <f t="array" aca="true" ref="X628">INDEX(KM_PCT,MATCH($A628,'Knowledge - Percentages'!$B:$B,0),'Data - Knowledge'!X$8)/100</f>
        <v>0.13699999999999998</v>
      </c>
      <c r="Y628" s="380">
        <f t="array" aca="true" ref="Y628">INDEX(KM_PCT,MATCH($A628,'Knowledge - Percentages'!$B:$B,0),'Data - Knowledge'!Y$8)/100</f>
        <v>0.13699999999999998</v>
      </c>
      <c r="Z628" s="380">
        <f t="array" aca="true" ref="Z628">INDEX(KM_PCT,MATCH($A628,'Knowledge - Percentages'!$B:$B,0),'Data - Knowledge'!Z$8)/100</f>
        <v>0.13699999999999998</v>
      </c>
      <c r="AA628" s="380">
        <f t="array" aca="true" ref="AA628">INDEX(KM_PCT,MATCH($A628,'Knowledge - Percentages'!$B:$B,0),'Data - Knowledge'!AA$8)/100</f>
        <v>0.13699999999999998</v>
      </c>
      <c r="AB628" s="380">
        <f t="array" aca="true" ref="AB628">INDEX(KM_PCT,MATCH($A628,'Knowledge - Percentages'!$B:$B,0),'Data - Knowledge'!AB$8)/100</f>
        <v>0.203</v>
      </c>
      <c r="AC628" s="380">
        <f t="array" aca="true" ref="AC628">INDEX(KM_PCT,MATCH($A628,'Knowledge - Percentages'!$B:$B,0),'Data - Knowledge'!AC$8)/100</f>
        <v>0.168</v>
      </c>
      <c r="AD628" s="380">
        <f t="array" aca="true" ref="AD628">INDEX(KM_PCT,MATCH($A628,'Knowledge - Percentages'!$B:$B,0),'Data - Knowledge'!AD$8)/100</f>
        <v>0.136</v>
      </c>
      <c r="AE628" s="380">
        <f t="array" aca="true" ref="AE628">INDEX(KM_PCT,MATCH($A628,'Knowledge - Percentages'!$B:$B,0),'Data - Knowledge'!AE$8)/100</f>
        <v>0.156</v>
      </c>
      <c r="AF628" s="380">
        <f t="array" aca="true" ref="AF628">INDEX(KM_PCT,MATCH($A628,'Knowledge - Percentages'!$B:$B,0),'Data - Knowledge'!AF$8)/100</f>
        <v>0.19899999999999998</v>
      </c>
      <c r="AG628" s="380">
        <f t="array" aca="true" ref="AG628">INDEX(KM_PCT,MATCH($A628,'Knowledge - Percentages'!$B:$B,0),'Data - Knowledge'!AG$8)/100</f>
        <v>0.17</v>
      </c>
      <c r="AH628" s="380">
        <f t="array" aca="true" ref="AH628">INDEX(KM_PCT,MATCH($A628,'Knowledge - Percentages'!$B:$B,0),'Data - Knowledge'!AH$8)/100</f>
        <v>0.215</v>
      </c>
      <c r="AI628" s="380">
        <f t="array" aca="true" ref="AI628">INDEX(KM_PCT,MATCH($A628,'Knowledge - Percentages'!$B:$B,0),'Data - Knowledge'!AI$8)/100</f>
        <v>0.209</v>
      </c>
      <c r="AJ628" s="380">
        <f t="array" aca="true" ref="AJ628">INDEX(KM_PCT,MATCH($A628,'Knowledge - Percentages'!$B:$B,0),'Data - Knowledge'!AJ$8)/100</f>
        <v>0.203</v>
      </c>
      <c r="AK628" s="380">
        <f t="array" aca="true" ref="AK628">INDEX(KM_PCT,MATCH($A628,'Knowledge - Percentages'!$B:$B,0),'Data - Knowledge'!AK$8)/100</f>
        <v>0.23399999999999999</v>
      </c>
      <c r="AL628" s="380">
        <f t="array" aca="true" ref="AL628">INDEX(KM_PCT,MATCH($A628,'Knowledge - Percentages'!$B:$B,0),'Data - Knowledge'!AL$8)/100</f>
        <v>0.23399999999999999</v>
      </c>
      <c r="AM628" s="380">
        <f t="array" aca="true" ref="AM628">INDEX(KM_PCT,MATCH($A628,'Knowledge - Percentages'!$B:$B,0),'Data - Knowledge'!AM$8)/100</f>
        <v>0.23399999999999999</v>
      </c>
      <c r="AN628" s="380">
        <f t="array" aca="true" ref="AN628">INDEX(KM_PCT,MATCH($A628,'Knowledge - Percentages'!$B:$B,0),'Data - Knowledge'!AN$8)/100</f>
        <v>0.209</v>
      </c>
      <c r="AO628" s="380">
        <f t="array" aca="true" ref="AO628">INDEX(KM_PCT,MATCH($A628,'Knowledge - Percentages'!$B:$B,0),'Data - Knowledge'!AO$8)/100</f>
        <v>0.196</v>
      </c>
      <c r="AP628" s="380">
        <f t="array" aca="true" ref="AP628">INDEX(KM_PCT,MATCH($A628,'Knowledge - Percentages'!$B:$B,0),'Data - Knowledge'!AP$8)/100</f>
        <v>0.215</v>
      </c>
      <c r="AQ628" s="380">
        <f t="array" aca="true" ref="AQ628">INDEX(KM_PCT,MATCH($A628,'Knowledge - Percentages'!$B:$B,0),'Data - Knowledge'!AQ$8)/100</f>
        <v>0.23199999999999998</v>
      </c>
      <c r="AR628" s="380">
        <f t="array" aca="true" ref="AR628">INDEX(KM_PCT,MATCH($A628,'Knowledge - Percentages'!$B:$B,0),'Data - Knowledge'!AR$8)/100</f>
        <v>0.14300000000000002</v>
      </c>
      <c r="AS628" s="380">
        <f t="array" aca="true" ref="AS628">INDEX(KM_PCT,MATCH($A628,'Knowledge - Percentages'!$B:$B,0),'Data - Knowledge'!AS$8)/100</f>
        <v>0.16399999999999998</v>
      </c>
      <c r="AT628" s="380">
        <f t="array" aca="true" ref="AT628">INDEX(KM_PCT,MATCH($A628,'Knowledge - Percentages'!$B:$B,0),'Data - Knowledge'!AT$8)/100</f>
        <v>0.16399999999999998</v>
      </c>
      <c r="AU628" s="380">
        <f t="array" aca="true" ref="AU628">INDEX(KM_PCT,MATCH($A628,'Knowledge - Percentages'!$B:$B,0),'Data - Knowledge'!AU$8)/100</f>
        <v>0.209</v>
      </c>
      <c r="AV628" s="380">
        <f t="array" aca="true" ref="AV628">INDEX(KM_PCT,MATCH($A628,'Knowledge - Percentages'!$B:$B,0),'Data - Knowledge'!AV$8)/100</f>
        <v>0.209</v>
      </c>
      <c r="AW628" s="380">
        <f t="array" aca="true" ref="AW628">INDEX(KM_PCT,MATCH($A628,'Knowledge - Percentages'!$B:$B,0),'Data - Knowledge'!AW$8)/100</f>
        <v>0.23199999999999998</v>
      </c>
      <c r="AX628" s="380">
        <f t="array" aca="true" ref="AX628">INDEX(KM_PCT,MATCH($A628,'Knowledge - Percentages'!$B:$B,0),'Data - Knowledge'!AX$8)/100</f>
        <v>0.162</v>
      </c>
      <c r="AY628" s="380">
        <f t="array" aca="true" ref="AY628">INDEX(KM_PCT,MATCH($A628,'Knowledge - Percentages'!$B:$B,0),'Data - Knowledge'!AY$8)/100</f>
        <v>0.214</v>
      </c>
      <c r="AZ628" s="380">
        <f t="array" aca="true" ref="AZ628">INDEX(KM_PCT,MATCH($A628,'Knowledge - Percentages'!$B:$B,0),'Data - Knowledge'!AZ$8)/100</f>
        <v>0.24100000000000002</v>
      </c>
      <c r="BA628" s="380">
        <f t="array" aca="true" ref="BA628">INDEX(KM_PCT,MATCH($A628,'Knowledge - Percentages'!$B:$B,0),'Data - Knowledge'!BA$8)/100</f>
        <v>0.22399999999999998</v>
      </c>
      <c r="BB628" s="380">
        <f t="array" aca="true" ref="BB628">INDEX(KM_PCT,MATCH($A628,'Knowledge - Percentages'!$B:$B,0),'Data - Knowledge'!BB$8)/100</f>
        <v>0.209</v>
      </c>
      <c r="BC628" s="380">
        <f t="array" aca="true" ref="BC628">INDEX(KM_PCT,MATCH($A628,'Knowledge - Percentages'!$B:$B,0),'Data - Knowledge'!BC$8)/100</f>
        <v>0.203</v>
      </c>
      <c r="BD628" s="380">
        <f t="array" aca="true" ref="BD628">INDEX(KM_PCT,MATCH($A628,'Knowledge - Percentages'!$B:$B,0),'Data - Knowledge'!BD$8)/100</f>
        <v>0.201</v>
      </c>
      <c r="BE628" s="380">
        <f t="array" aca="true" ref="BE628">INDEX(KM_PCT,MATCH($A628,'Knowledge - Percentages'!$B:$B,0),'Data - Knowledge'!BE$8)/100</f>
        <v>0.203</v>
      </c>
      <c r="BF628" s="380">
        <f t="array" aca="true" ref="BF628">INDEX(KM_PCT,MATCH($A628,'Knowledge - Percentages'!$B:$B,0),'Data - Knowledge'!BF$8)/100</f>
        <v>0.201</v>
      </c>
      <c r="BG628" s="380">
        <f t="array" aca="true" ref="BG628">INDEX(KM_PCT,MATCH($A628,'Knowledge - Percentages'!$B:$B,0),'Data - Knowledge'!BG$8)/100</f>
        <v>0.19899999999999998</v>
      </c>
      <c r="BH628" s="380">
        <f t="array" aca="true" ref="BH628">INDEX(KM_PCT,MATCH($A628,'Knowledge - Percentages'!$B:$B,0),'Data - Knowledge'!BH$8)/100</f>
        <v>0.19899999999999998</v>
      </c>
      <c r="BI628" s="380">
        <f t="array" aca="true" ref="BI628">INDEX(KM_PCT,MATCH($A628,'Knowledge - Percentages'!$B:$B,0),'Data - Knowledge'!BI$8)/100</f>
        <v>0.203</v>
      </c>
      <c r="BJ628" s="380">
        <f t="array" aca="true" ref="BJ628">INDEX(KM_PCT,MATCH($A628,'Knowledge - Percentages'!$B:$B,0),'Data - Knowledge'!BJ$8)/100</f>
        <v>0.233</v>
      </c>
      <c r="BK628" s="380">
        <f t="array" aca="true" ref="BK628">INDEX(KM_PCT,MATCH($A628,'Knowledge - Percentages'!$B:$B,0),'Data - Knowledge'!BK$8)/100</f>
        <v>0.18100000000000002</v>
      </c>
      <c r="BL628" s="380">
        <f t="array" aca="true" ref="BL628">INDEX(KM_PCT,MATCH($A628,'Knowledge - Percentages'!$B:$B,0),'Data - Knowledge'!BL$8)/100</f>
        <v>0.13</v>
      </c>
      <c r="BM628" s="380">
        <f t="array" aca="true" ref="BM628">INDEX(KM_PCT,MATCH($A628,'Knowledge - Percentages'!$B:$B,0),'Data - Knowledge'!BM$8)/100</f>
        <v>0.132</v>
      </c>
      <c r="BN628" s="380">
        <f t="array" aca="true" ref="BN628">INDEX(KM_PCT,MATCH($A628,'Knowledge - Percentages'!$B:$B,0),'Data - Knowledge'!BN$8)/100</f>
        <v>0.221</v>
      </c>
      <c r="BO628" s="380">
        <f t="array" aca="true" ref="BO628">INDEX(KM_PCT,MATCH($A628,'Knowledge - Percentages'!$B:$B,0),'Data - Knowledge'!BO$8)/100</f>
        <v>0.201</v>
      </c>
      <c r="BP628" s="380">
        <f t="array" aca="true" ref="BP628">INDEX(KM_PCT,MATCH($A628,'Knowledge - Percentages'!$B:$B,0),'Data - Knowledge'!BP$8)/100</f>
        <v>0.19899999999999998</v>
      </c>
      <c r="BQ628" s="380">
        <f t="array" aca="true" ref="BQ628">INDEX(KM_PCT,MATCH($A628,'Knowledge - Percentages'!$B:$B,0),'Data - Knowledge'!BQ$8)/100</f>
        <v>0.182</v>
      </c>
    </row>
    <row r="629" spans="1:69">
      <c r="A629" t="s">
        <v>1777</v>
      </c>
      <c r="B629" t="s">
        <v>180</v>
      </c>
      <c r="C629" t="s">
        <v>1778</v>
      </c>
      <c r="D629" t="s">
        <v>1779</v>
      </c>
      <c r="E629" s="373">
        <f>SUMPRODUCT($K$2:$BQ$2,$K629:$BQ629)/$J$2</f>
        <v>0.55807575757575745</v>
      </c>
      <c r="F629" s="379">
        <f>SUMPRODUCT($K$2:$BQ$2,$K629:$BQ629)</f>
        <v>147.33199999999997</v>
      </c>
      <c r="G629" s="373">
        <f>SUMPRODUCT($K$3:$BQ$3,$K629:$BQ629)/$J$3</f>
        <v>0.59129024640657113</v>
      </c>
      <c r="H629" s="379">
        <f>SUMPRODUCT($K$3:$BQ$3,$K629:$BQ629)</f>
        <v>5759.1670000000031</v>
      </c>
      <c r="I629" s="373">
        <f>CORREL($K$4:$BQ$4,$K629:$BQ629)</f>
        <v>0.0691659789766495</v>
      </c>
      <c r="J629" s="379">
        <f>$E629/$G629*100</f>
        <v>94.3827098395979</v>
      </c>
      <c r="K629" s="380">
        <f t="array" aca="true" ref="K629">INDEX(KM_PCT,MATCH($A629,'Knowledge - Percentages'!$B:$B,0),'Data - Knowledge'!K$8)/100</f>
        <v>0.594</v>
      </c>
      <c r="L629" s="380">
        <f t="array" aca="true" ref="L629">INDEX(KM_PCT,MATCH($A629,'Knowledge - Percentages'!$B:$B,0),'Data - Knowledge'!L$8)/100</f>
        <v>0.512</v>
      </c>
      <c r="M629" s="380">
        <f t="array" aca="true" ref="M629">INDEX(KM_PCT,MATCH($A629,'Knowledge - Percentages'!$B:$B,0),'Data - Knowledge'!M$8)/100</f>
        <v>0.606</v>
      </c>
      <c r="N629" s="380">
        <f t="array" aca="true" ref="N629">INDEX(KM_PCT,MATCH($A629,'Knowledge - Percentages'!$B:$B,0),'Data - Knowledge'!N$8)/100</f>
        <v>0.632</v>
      </c>
      <c r="O629" s="380">
        <f t="array" aca="true" ref="O629">INDEX(KM_PCT,MATCH($A629,'Knowledge - Percentages'!$B:$B,0),'Data - Knowledge'!O$8)/100</f>
        <v>0.618</v>
      </c>
      <c r="P629" s="380">
        <f t="array" aca="true" ref="P629">INDEX(KM_PCT,MATCH($A629,'Knowledge - Percentages'!$B:$B,0),'Data - Knowledge'!P$8)/100</f>
        <v>0.615</v>
      </c>
      <c r="Q629" s="380">
        <f t="array" aca="true" ref="Q629">INDEX(KM_PCT,MATCH($A629,'Knowledge - Percentages'!$B:$B,0),'Data - Knowledge'!Q$8)/100</f>
        <v>0.542</v>
      </c>
      <c r="R629" s="380">
        <f t="array" aca="true" ref="R629">INDEX(KM_PCT,MATCH($A629,'Knowledge - Percentages'!$B:$B,0),'Data - Knowledge'!R$8)/100</f>
        <v>0.57200000000000006</v>
      </c>
      <c r="S629" s="380">
        <f t="array" aca="true" ref="S629">INDEX(KM_PCT,MATCH($A629,'Knowledge - Percentages'!$B:$B,0),'Data - Knowledge'!S$8)/100</f>
        <v>0.617</v>
      </c>
      <c r="T629" s="380">
        <f t="array" aca="true" ref="T629">INDEX(KM_PCT,MATCH($A629,'Knowledge - Percentages'!$B:$B,0),'Data - Knowledge'!T$8)/100</f>
        <v>0.612</v>
      </c>
      <c r="U629" s="380">
        <f t="array" aca="true" ref="U629">INDEX(KM_PCT,MATCH($A629,'Knowledge - Percentages'!$B:$B,0),'Data - Knowledge'!U$8)/100</f>
        <v>0.595</v>
      </c>
      <c r="V629" s="380">
        <f t="array" aca="true" ref="V629">INDEX(KM_PCT,MATCH($A629,'Knowledge - Percentages'!$B:$B,0),'Data - Knowledge'!V$8)/100</f>
        <v>0.633</v>
      </c>
      <c r="W629" s="380">
        <f t="array" aca="true" ref="W629">INDEX(KM_PCT,MATCH($A629,'Knowledge - Percentages'!$B:$B,0),'Data - Knowledge'!W$8)/100</f>
        <v>0.55799999999999994</v>
      </c>
      <c r="X629" s="380">
        <f t="array" aca="true" ref="X629">INDEX(KM_PCT,MATCH($A629,'Knowledge - Percentages'!$B:$B,0),'Data - Knowledge'!X$8)/100</f>
        <v>0.541</v>
      </c>
      <c r="Y629" s="380">
        <f t="array" aca="true" ref="Y629">INDEX(KM_PCT,MATCH($A629,'Knowledge - Percentages'!$B:$B,0),'Data - Knowledge'!Y$8)/100</f>
        <v>0.435</v>
      </c>
      <c r="Z629" s="380">
        <f t="array" aca="true" ref="Z629">INDEX(KM_PCT,MATCH($A629,'Knowledge - Percentages'!$B:$B,0),'Data - Knowledge'!Z$8)/100</f>
        <v>0.473</v>
      </c>
      <c r="AA629" s="380">
        <f t="array" aca="true" ref="AA629">INDEX(KM_PCT,MATCH($A629,'Knowledge - Percentages'!$B:$B,0),'Data - Knowledge'!AA$8)/100</f>
        <v>0.483</v>
      </c>
      <c r="AB629" s="380">
        <f t="array" aca="true" ref="AB629">INDEX(KM_PCT,MATCH($A629,'Knowledge - Percentages'!$B:$B,0),'Data - Knowledge'!AB$8)/100</f>
        <v>0.593</v>
      </c>
      <c r="AC629" s="380">
        <f t="array" aca="true" ref="AC629">INDEX(KM_PCT,MATCH($A629,'Knowledge - Percentages'!$B:$B,0),'Data - Knowledge'!AC$8)/100</f>
        <v>0.516</v>
      </c>
      <c r="AD629" s="380">
        <f t="array" aca="true" ref="AD629">INDEX(KM_PCT,MATCH($A629,'Knowledge - Percentages'!$B:$B,0),'Data - Knowledge'!AD$8)/100</f>
        <v>0.48700000000000004</v>
      </c>
      <c r="AE629" s="380">
        <f t="array" aca="true" ref="AE629">INDEX(KM_PCT,MATCH($A629,'Knowledge - Percentages'!$B:$B,0),'Data - Knowledge'!AE$8)/100</f>
        <v>0.58</v>
      </c>
      <c r="AF629" s="380">
        <f t="array" aca="true" ref="AF629">INDEX(KM_PCT,MATCH($A629,'Knowledge - Percentages'!$B:$B,0),'Data - Knowledge'!AF$8)/100</f>
        <v>0.615</v>
      </c>
      <c r="AG629" s="380">
        <f t="array" aca="true" ref="AG629">INDEX(KM_PCT,MATCH($A629,'Knowledge - Percentages'!$B:$B,0),'Data - Knowledge'!AG$8)/100</f>
        <v>0.608</v>
      </c>
      <c r="AH629" s="380">
        <f t="array" aca="true" ref="AH629">INDEX(KM_PCT,MATCH($A629,'Knowledge - Percentages'!$B:$B,0),'Data - Knowledge'!AH$8)/100</f>
        <v>0.615</v>
      </c>
      <c r="AI629" s="380">
        <f t="array" aca="true" ref="AI629">INDEX(KM_PCT,MATCH($A629,'Knowledge - Percentages'!$B:$B,0),'Data - Knowledge'!AI$8)/100</f>
        <v>0.506</v>
      </c>
      <c r="AJ629" s="380">
        <f t="array" aca="true" ref="AJ629">INDEX(KM_PCT,MATCH($A629,'Knowledge - Percentages'!$B:$B,0),'Data - Knowledge'!AJ$8)/100</f>
        <v>0.602</v>
      </c>
      <c r="AK629" s="380">
        <f t="array" aca="true" ref="AK629">INDEX(KM_PCT,MATCH($A629,'Knowledge - Percentages'!$B:$B,0),'Data - Knowledge'!AK$8)/100</f>
        <v>0.59200000000000008</v>
      </c>
      <c r="AL629" s="380">
        <f t="array" aca="true" ref="AL629">INDEX(KM_PCT,MATCH($A629,'Knowledge - Percentages'!$B:$B,0),'Data - Knowledge'!AL$8)/100</f>
        <v>0.55799999999999994</v>
      </c>
      <c r="AM629" s="380">
        <f t="array" aca="true" ref="AM629">INDEX(KM_PCT,MATCH($A629,'Knowledge - Percentages'!$B:$B,0),'Data - Knowledge'!AM$8)/100</f>
        <v>0.59200000000000008</v>
      </c>
      <c r="AN629" s="380">
        <f t="array" aca="true" ref="AN629">INDEX(KM_PCT,MATCH($A629,'Knowledge - Percentages'!$B:$B,0),'Data - Knowledge'!AN$8)/100</f>
        <v>0.605</v>
      </c>
      <c r="AO629" s="380">
        <f t="array" aca="true" ref="AO629">INDEX(KM_PCT,MATCH($A629,'Knowledge - Percentages'!$B:$B,0),'Data - Knowledge'!AO$8)/100</f>
        <v>0.55</v>
      </c>
      <c r="AP629" s="380">
        <f t="array" aca="true" ref="AP629">INDEX(KM_PCT,MATCH($A629,'Knowledge - Percentages'!$B:$B,0),'Data - Knowledge'!AP$8)/100</f>
        <v>0.573</v>
      </c>
      <c r="AQ629" s="380">
        <f t="array" aca="true" ref="AQ629">INDEX(KM_PCT,MATCH($A629,'Knowledge - Percentages'!$B:$B,0),'Data - Knowledge'!AQ$8)/100</f>
        <v>0.579</v>
      </c>
      <c r="AR629" s="380">
        <f t="array" aca="true" ref="AR629">INDEX(KM_PCT,MATCH($A629,'Knowledge - Percentages'!$B:$B,0),'Data - Knowledge'!AR$8)/100</f>
        <v>0.491</v>
      </c>
      <c r="AS629" s="380">
        <f t="array" aca="true" ref="AS629">INDEX(KM_PCT,MATCH($A629,'Knowledge - Percentages'!$B:$B,0),'Data - Knowledge'!AS$8)/100</f>
        <v>0.55399999999999994</v>
      </c>
      <c r="AT629" s="380">
        <f t="array" aca="true" ref="AT629">INDEX(KM_PCT,MATCH($A629,'Knowledge - Percentages'!$B:$B,0),'Data - Knowledge'!AT$8)/100</f>
        <v>0.45799999999999996</v>
      </c>
      <c r="AU629" s="380">
        <f t="array" aca="true" ref="AU629">INDEX(KM_PCT,MATCH($A629,'Knowledge - Percentages'!$B:$B,0),'Data - Knowledge'!AU$8)/100</f>
        <v>0.551</v>
      </c>
      <c r="AV629" s="380">
        <f t="array" aca="true" ref="AV629">INDEX(KM_PCT,MATCH($A629,'Knowledge - Percentages'!$B:$B,0),'Data - Knowledge'!AV$8)/100</f>
        <v>0.589</v>
      </c>
      <c r="AW629" s="380">
        <f t="array" aca="true" ref="AW629">INDEX(KM_PCT,MATCH($A629,'Knowledge - Percentages'!$B:$B,0),'Data - Knowledge'!AW$8)/100</f>
        <v>0.589</v>
      </c>
      <c r="AX629" s="380">
        <f t="array" aca="true" ref="AX629">INDEX(KM_PCT,MATCH($A629,'Knowledge - Percentages'!$B:$B,0),'Data - Knowledge'!AX$8)/100</f>
        <v>0.5</v>
      </c>
      <c r="AY629" s="380">
        <f t="array" aca="true" ref="AY629">INDEX(KM_PCT,MATCH($A629,'Knowledge - Percentages'!$B:$B,0),'Data - Knowledge'!AY$8)/100</f>
        <v>0.57600000000000007</v>
      </c>
      <c r="AZ629" s="380">
        <f t="array" aca="true" ref="AZ629">INDEX(KM_PCT,MATCH($A629,'Knowledge - Percentages'!$B:$B,0),'Data - Knowledge'!AZ$8)/100</f>
        <v>0.57</v>
      </c>
      <c r="BA629" s="380">
        <f t="array" aca="true" ref="BA629">INDEX(KM_PCT,MATCH($A629,'Knowledge - Percentages'!$B:$B,0),'Data - Knowledge'!BA$8)/100</f>
        <v>0.565</v>
      </c>
      <c r="BB629" s="380">
        <f t="array" aca="true" ref="BB629">INDEX(KM_PCT,MATCH($A629,'Knowledge - Percentages'!$B:$B,0),'Data - Knowledge'!BB$8)/100</f>
        <v>0.562</v>
      </c>
      <c r="BC629" s="380">
        <f t="array" aca="true" ref="BC629">INDEX(KM_PCT,MATCH($A629,'Knowledge - Percentages'!$B:$B,0),'Data - Knowledge'!BC$8)/100</f>
        <v>0.541</v>
      </c>
      <c r="BD629" s="380">
        <f t="array" aca="true" ref="BD629">INDEX(KM_PCT,MATCH($A629,'Knowledge - Percentages'!$B:$B,0),'Data - Knowledge'!BD$8)/100</f>
        <v>0.493</v>
      </c>
      <c r="BE629" s="380">
        <f t="array" aca="true" ref="BE629">INDEX(KM_PCT,MATCH($A629,'Knowledge - Percentages'!$B:$B,0),'Data - Knowledge'!BE$8)/100</f>
        <v>0.55899999999999994</v>
      </c>
      <c r="BF629" s="380">
        <f t="array" aca="true" ref="BF629">INDEX(KM_PCT,MATCH($A629,'Knowledge - Percentages'!$B:$B,0),'Data - Knowledge'!BF$8)/100</f>
        <v>0.519</v>
      </c>
      <c r="BG629" s="380">
        <f t="array" aca="true" ref="BG629">INDEX(KM_PCT,MATCH($A629,'Knowledge - Percentages'!$B:$B,0),'Data - Knowledge'!BG$8)/100</f>
        <v>0.51</v>
      </c>
      <c r="BH629" s="380">
        <f t="array" aca="true" ref="BH629">INDEX(KM_PCT,MATCH($A629,'Knowledge - Percentages'!$B:$B,0),'Data - Knowledge'!BH$8)/100</f>
        <v>0.53799999999999992</v>
      </c>
      <c r="BI629" s="380">
        <f t="array" aca="true" ref="BI629">INDEX(KM_PCT,MATCH($A629,'Knowledge - Percentages'!$B:$B,0),'Data - Knowledge'!BI$8)/100</f>
        <v>0.55799999999999994</v>
      </c>
      <c r="BJ629" s="380">
        <f t="array" aca="true" ref="BJ629">INDEX(KM_PCT,MATCH($A629,'Knowledge - Percentages'!$B:$B,0),'Data - Knowledge'!BJ$8)/100</f>
        <v>0.547</v>
      </c>
      <c r="BK629" s="380">
        <f t="array" aca="true" ref="BK629">INDEX(KM_PCT,MATCH($A629,'Knowledge - Percentages'!$B:$B,0),'Data - Knowledge'!BK$8)/100</f>
        <v>0.504</v>
      </c>
      <c r="BL629" s="380">
        <f t="array" aca="true" ref="BL629">INDEX(KM_PCT,MATCH($A629,'Knowledge - Percentages'!$B:$B,0),'Data - Knowledge'!BL$8)/100</f>
        <v>0.449</v>
      </c>
      <c r="BM629" s="380">
        <f t="array" aca="true" ref="BM629">INDEX(KM_PCT,MATCH($A629,'Knowledge - Percentages'!$B:$B,0),'Data - Knowledge'!BM$8)/100</f>
        <v>0.449</v>
      </c>
      <c r="BN629" s="380">
        <f t="array" aca="true" ref="BN629">INDEX(KM_PCT,MATCH($A629,'Knowledge - Percentages'!$B:$B,0),'Data - Knowledge'!BN$8)/100</f>
        <v>0.536</v>
      </c>
      <c r="BO629" s="380">
        <f t="array" aca="true" ref="BO629">INDEX(KM_PCT,MATCH($A629,'Knowledge - Percentages'!$B:$B,0),'Data - Knowledge'!BO$8)/100</f>
        <v>0.505</v>
      </c>
      <c r="BP629" s="380">
        <f t="array" aca="true" ref="BP629">INDEX(KM_PCT,MATCH($A629,'Knowledge - Percentages'!$B:$B,0),'Data - Knowledge'!BP$8)/100</f>
        <v>0.526</v>
      </c>
      <c r="BQ629" s="380">
        <f t="array" aca="true" ref="BQ629">INDEX(KM_PCT,MATCH($A629,'Knowledge - Percentages'!$B:$B,0),'Data - Knowledge'!BQ$8)/100</f>
        <v>0.474</v>
      </c>
    </row>
    <row r="630" spans="1:69">
      <c r="A630" t="s">
        <v>1780</v>
      </c>
      <c r="B630" t="s">
        <v>180</v>
      </c>
      <c r="C630" t="s">
        <v>1778</v>
      </c>
      <c r="D630" t="s">
        <v>1781</v>
      </c>
      <c r="E630" s="373">
        <f>SUMPRODUCT($K$2:$BQ$2,$K630:$BQ630)/$J$2</f>
        <v>0.03688257575757576</v>
      </c>
      <c r="F630" s="379">
        <f>SUMPRODUCT($K$2:$BQ$2,$K630:$BQ630)</f>
        <v>9.737</v>
      </c>
      <c r="G630" s="373">
        <f>SUMPRODUCT($K$3:$BQ$3,$K630:$BQ630)/$J$3</f>
        <v>0.040246817248459951</v>
      </c>
      <c r="H630" s="379">
        <f>SUMPRODUCT($K$3:$BQ$3,$K630:$BQ630)</f>
        <v>392.00399999999991</v>
      </c>
      <c r="I630" s="373">
        <f>CORREL($K$4:$BQ$4,$K630:$BQ630)</f>
        <v>-0.31926254051406433</v>
      </c>
      <c r="J630" s="379">
        <f>$E630/$G630*100</f>
        <v>91.640975061169769</v>
      </c>
      <c r="K630" s="380">
        <f t="array" aca="true" ref="K630">INDEX(KM_PCT,MATCH($A630,'Knowledge - Percentages'!$B:$B,0),'Data - Knowledge'!K$8)/100</f>
        <v>0.078</v>
      </c>
      <c r="L630" s="380">
        <f t="array" aca="true" ref="L630">INDEX(KM_PCT,MATCH($A630,'Knowledge - Percentages'!$B:$B,0),'Data - Knowledge'!L$8)/100</f>
        <v>0.095</v>
      </c>
      <c r="M630" s="380">
        <f t="array" aca="true" ref="M630">INDEX(KM_PCT,MATCH($A630,'Knowledge - Percentages'!$B:$B,0),'Data - Knowledge'!M$8)/100</f>
        <v>0.059000000000000004</v>
      </c>
      <c r="N630" s="380">
        <f t="array" aca="true" ref="N630">INDEX(KM_PCT,MATCH($A630,'Knowledge - Percentages'!$B:$B,0),'Data - Knowledge'!N$8)/100</f>
        <v>0.046</v>
      </c>
      <c r="O630" s="380">
        <f t="array" aca="true" ref="O630">INDEX(KM_PCT,MATCH($A630,'Knowledge - Percentages'!$B:$B,0),'Data - Knowledge'!O$8)/100</f>
        <v>0.039</v>
      </c>
      <c r="P630" s="380">
        <f t="array" aca="true" ref="P630">INDEX(KM_PCT,MATCH($A630,'Knowledge - Percentages'!$B:$B,0),'Data - Knowledge'!P$8)/100</f>
        <v>0.046</v>
      </c>
      <c r="Q630" s="380">
        <f t="array" aca="true" ref="Q630">INDEX(KM_PCT,MATCH($A630,'Knowledge - Percentages'!$B:$B,0),'Data - Knowledge'!Q$8)/100</f>
        <v>0.062</v>
      </c>
      <c r="R630" s="380">
        <f t="array" aca="true" ref="R630">INDEX(KM_PCT,MATCH($A630,'Knowledge - Percentages'!$B:$B,0),'Data - Knowledge'!R$8)/100</f>
        <v>0.057</v>
      </c>
      <c r="S630" s="380">
        <f t="array" aca="true" ref="S630">INDEX(KM_PCT,MATCH($A630,'Knowledge - Percentages'!$B:$B,0),'Data - Knowledge'!S$8)/100</f>
        <v>0.051</v>
      </c>
      <c r="T630" s="380">
        <f t="array" aca="true" ref="T630">INDEX(KM_PCT,MATCH($A630,'Knowledge - Percentages'!$B:$B,0),'Data - Knowledge'!T$8)/100</f>
        <v>0.038</v>
      </c>
      <c r="U630" s="380">
        <f t="array" aca="true" ref="U630">INDEX(KM_PCT,MATCH($A630,'Knowledge - Percentages'!$B:$B,0),'Data - Knowledge'!U$8)/100</f>
        <v>0.039</v>
      </c>
      <c r="V630" s="380">
        <f t="array" aca="true" ref="V630">INDEX(KM_PCT,MATCH($A630,'Knowledge - Percentages'!$B:$B,0),'Data - Knowledge'!V$8)/100</f>
        <v>0.042</v>
      </c>
      <c r="W630" s="380">
        <f t="array" aca="true" ref="W630">INDEX(KM_PCT,MATCH($A630,'Knowledge - Percentages'!$B:$B,0),'Data - Knowledge'!W$8)/100</f>
        <v>0.039</v>
      </c>
      <c r="X630" s="380">
        <f t="array" aca="true" ref="X630">INDEX(KM_PCT,MATCH($A630,'Knowledge - Percentages'!$B:$B,0),'Data - Knowledge'!X$8)/100</f>
        <v>0.07400000000000001</v>
      </c>
      <c r="Y630" s="380">
        <f t="array" aca="true" ref="Y630">INDEX(KM_PCT,MATCH($A630,'Knowledge - Percentages'!$B:$B,0),'Data - Knowledge'!Y$8)/100</f>
        <v>0.159</v>
      </c>
      <c r="Z630" s="380">
        <f t="array" aca="true" ref="Z630">INDEX(KM_PCT,MATCH($A630,'Knowledge - Percentages'!$B:$B,0),'Data - Knowledge'!Z$8)/100</f>
        <v>0.133</v>
      </c>
      <c r="AA630" s="380">
        <f t="array" aca="true" ref="AA630">INDEX(KM_PCT,MATCH($A630,'Knowledge - Percentages'!$B:$B,0),'Data - Knowledge'!AA$8)/100</f>
        <v>0.13</v>
      </c>
      <c r="AB630" s="380">
        <f t="array" aca="true" ref="AB630">INDEX(KM_PCT,MATCH($A630,'Knowledge - Percentages'!$B:$B,0),'Data - Knowledge'!AB$8)/100</f>
        <v>0.040999999999999995</v>
      </c>
      <c r="AC630" s="380">
        <f t="array" aca="true" ref="AC630">INDEX(KM_PCT,MATCH($A630,'Knowledge - Percentages'!$B:$B,0),'Data - Knowledge'!AC$8)/100</f>
        <v>0.057999999999999996</v>
      </c>
      <c r="AD630" s="380">
        <f t="array" aca="true" ref="AD630">INDEX(KM_PCT,MATCH($A630,'Knowledge - Percentages'!$B:$B,0),'Data - Knowledge'!AD$8)/100</f>
        <v>0.114</v>
      </c>
      <c r="AE630" s="380">
        <f t="array" aca="true" ref="AE630">INDEX(KM_PCT,MATCH($A630,'Knowledge - Percentages'!$B:$B,0),'Data - Knowledge'!AE$8)/100</f>
        <v>0.033</v>
      </c>
      <c r="AF630" s="380">
        <f t="array" aca="true" ref="AF630">INDEX(KM_PCT,MATCH($A630,'Knowledge - Percentages'!$B:$B,0),'Data - Knowledge'!AF$8)/100</f>
        <v>0.033</v>
      </c>
      <c r="AG630" s="380">
        <f t="array" aca="true" ref="AG630">INDEX(KM_PCT,MATCH($A630,'Knowledge - Percentages'!$B:$B,0),'Data - Knowledge'!AG$8)/100</f>
        <v>0.032</v>
      </c>
      <c r="AH630" s="380">
        <f t="array" aca="true" ref="AH630">INDEX(KM_PCT,MATCH($A630,'Knowledge - Percentages'!$B:$B,0),'Data - Knowledge'!AH$8)/100</f>
        <v>0.044000000000000004</v>
      </c>
      <c r="AI630" s="380">
        <f t="array" aca="true" ref="AI630">INDEX(KM_PCT,MATCH($A630,'Knowledge - Percentages'!$B:$B,0),'Data - Knowledge'!AI$8)/100</f>
        <v>0.081</v>
      </c>
      <c r="AJ630" s="380">
        <f t="array" aca="true" ref="AJ630">INDEX(KM_PCT,MATCH($A630,'Knowledge - Percentages'!$B:$B,0),'Data - Knowledge'!AJ$8)/100</f>
        <v>0.037000000000000005</v>
      </c>
      <c r="AK630" s="380">
        <f t="array" aca="true" ref="AK630">INDEX(KM_PCT,MATCH($A630,'Knowledge - Percentages'!$B:$B,0),'Data - Knowledge'!AK$8)/100</f>
        <v>0.033</v>
      </c>
      <c r="AL630" s="380">
        <f t="array" aca="true" ref="AL630">INDEX(KM_PCT,MATCH($A630,'Knowledge - Percentages'!$B:$B,0),'Data - Knowledge'!AL$8)/100</f>
        <v>0.07</v>
      </c>
      <c r="AM630" s="380">
        <f t="array" aca="true" ref="AM630">INDEX(KM_PCT,MATCH($A630,'Knowledge - Percentages'!$B:$B,0),'Data - Knowledge'!AM$8)/100</f>
        <v>0.04</v>
      </c>
      <c r="AN630" s="380">
        <f t="array" aca="true" ref="AN630">INDEX(KM_PCT,MATCH($A630,'Knowledge - Percentages'!$B:$B,0),'Data - Knowledge'!AN$8)/100</f>
        <v>0.034</v>
      </c>
      <c r="AO630" s="380">
        <f t="array" aca="true" ref="AO630">INDEX(KM_PCT,MATCH($A630,'Knowledge - Percentages'!$B:$B,0),'Data - Knowledge'!AO$8)/100</f>
        <v>0.034</v>
      </c>
      <c r="AP630" s="380">
        <f t="array" aca="true" ref="AP630">INDEX(KM_PCT,MATCH($A630,'Knowledge - Percentages'!$B:$B,0),'Data - Knowledge'!AP$8)/100</f>
        <v>0.048</v>
      </c>
      <c r="AQ630" s="380">
        <f t="array" aca="true" ref="AQ630">INDEX(KM_PCT,MATCH($A630,'Knowledge - Percentages'!$B:$B,0),'Data - Knowledge'!AQ$8)/100</f>
        <v>0.039</v>
      </c>
      <c r="AR630" s="380">
        <f t="array" aca="true" ref="AR630">INDEX(KM_PCT,MATCH($A630,'Knowledge - Percentages'!$B:$B,0),'Data - Knowledge'!AR$8)/100</f>
        <v>0.138</v>
      </c>
      <c r="AS630" s="380">
        <f t="array" aca="true" ref="AS630">INDEX(KM_PCT,MATCH($A630,'Knowledge - Percentages'!$B:$B,0),'Data - Knowledge'!AS$8)/100</f>
        <v>0.073</v>
      </c>
      <c r="AT630" s="380">
        <f t="array" aca="true" ref="AT630">INDEX(KM_PCT,MATCH($A630,'Knowledge - Percentages'!$B:$B,0),'Data - Knowledge'!AT$8)/100</f>
        <v>0.11</v>
      </c>
      <c r="AU630" s="380">
        <f t="array" aca="true" ref="AU630">INDEX(KM_PCT,MATCH($A630,'Knowledge - Percentages'!$B:$B,0),'Data - Knowledge'!AU$8)/100</f>
        <v>0.039</v>
      </c>
      <c r="AV630" s="380">
        <f t="array" aca="true" ref="AV630">INDEX(KM_PCT,MATCH($A630,'Knowledge - Percentages'!$B:$B,0),'Data - Knowledge'!AV$8)/100</f>
        <v>0.031</v>
      </c>
      <c r="AW630" s="380">
        <f t="array" aca="true" ref="AW630">INDEX(KM_PCT,MATCH($A630,'Knowledge - Percentages'!$B:$B,0),'Data - Knowledge'!AW$8)/100</f>
        <v>0.033</v>
      </c>
      <c r="AX630" s="380">
        <f t="array" aca="true" ref="AX630">INDEX(KM_PCT,MATCH($A630,'Knowledge - Percentages'!$B:$B,0),'Data - Knowledge'!AX$8)/100</f>
        <v>0.07</v>
      </c>
      <c r="AY630" s="380">
        <f t="array" aca="true" ref="AY630">INDEX(KM_PCT,MATCH($A630,'Knowledge - Percentages'!$B:$B,0),'Data - Knowledge'!AY$8)/100</f>
        <v>0.036000000000000004</v>
      </c>
      <c r="AZ630" s="380">
        <f t="array" aca="true" ref="AZ630">INDEX(KM_PCT,MATCH($A630,'Knowledge - Percentages'!$B:$B,0),'Data - Knowledge'!AZ$8)/100</f>
        <v>0.048</v>
      </c>
      <c r="BA630" s="380">
        <f t="array" aca="true" ref="BA630">INDEX(KM_PCT,MATCH($A630,'Knowledge - Percentages'!$B:$B,0),'Data - Knowledge'!BA$8)/100</f>
        <v>0.037000000000000005</v>
      </c>
      <c r="BB630" s="380">
        <f t="array" aca="true" ref="BB630">INDEX(KM_PCT,MATCH($A630,'Knowledge - Percentages'!$B:$B,0),'Data - Knowledge'!BB$8)/100</f>
        <v>0.03</v>
      </c>
      <c r="BC630" s="380">
        <f t="array" aca="true" ref="BC630">INDEX(KM_PCT,MATCH($A630,'Knowledge - Percentages'!$B:$B,0),'Data - Knowledge'!BC$8)/100</f>
        <v>0.026000000000000002</v>
      </c>
      <c r="BD630" s="380">
        <f t="array" aca="true" ref="BD630">INDEX(KM_PCT,MATCH($A630,'Knowledge - Percentages'!$B:$B,0),'Data - Knowledge'!BD$8)/100</f>
        <v>0.026000000000000002</v>
      </c>
      <c r="BE630" s="380">
        <f t="array" aca="true" ref="BE630">INDEX(KM_PCT,MATCH($A630,'Knowledge - Percentages'!$B:$B,0),'Data - Knowledge'!BE$8)/100</f>
        <v>0.027000000000000003</v>
      </c>
      <c r="BF630" s="380">
        <f t="array" aca="true" ref="BF630">INDEX(KM_PCT,MATCH($A630,'Knowledge - Percentages'!$B:$B,0),'Data - Knowledge'!BF$8)/100</f>
        <v>0.028999999999999998</v>
      </c>
      <c r="BG630" s="380">
        <f t="array" aca="true" ref="BG630">INDEX(KM_PCT,MATCH($A630,'Knowledge - Percentages'!$B:$B,0),'Data - Knowledge'!BG$8)/100</f>
        <v>0.042</v>
      </c>
      <c r="BH630" s="380">
        <f t="array" aca="true" ref="BH630">INDEX(KM_PCT,MATCH($A630,'Knowledge - Percentages'!$B:$B,0),'Data - Knowledge'!BH$8)/100</f>
        <v>0.046</v>
      </c>
      <c r="BI630" s="380">
        <f t="array" aca="true" ref="BI630">INDEX(KM_PCT,MATCH($A630,'Knowledge - Percentages'!$B:$B,0),'Data - Knowledge'!BI$8)/100</f>
        <v>0.043</v>
      </c>
      <c r="BJ630" s="380">
        <f t="array" aca="true" ref="BJ630">INDEX(KM_PCT,MATCH($A630,'Knowledge - Percentages'!$B:$B,0),'Data - Knowledge'!BJ$8)/100</f>
        <v>0.039</v>
      </c>
      <c r="BK630" s="380">
        <f t="array" aca="true" ref="BK630">INDEX(KM_PCT,MATCH($A630,'Knowledge - Percentages'!$B:$B,0),'Data - Knowledge'!BK$8)/100</f>
        <v>0.12</v>
      </c>
      <c r="BL630" s="380">
        <f t="array" aca="true" ref="BL630">INDEX(KM_PCT,MATCH($A630,'Knowledge - Percentages'!$B:$B,0),'Data - Knowledge'!BL$8)/100</f>
        <v>0.14300000000000002</v>
      </c>
      <c r="BM630" s="380">
        <f t="array" aca="true" ref="BM630">INDEX(KM_PCT,MATCH($A630,'Knowledge - Percentages'!$B:$B,0),'Data - Knowledge'!BM$8)/100</f>
        <v>0.153</v>
      </c>
      <c r="BN630" s="380">
        <f t="array" aca="true" ref="BN630">INDEX(KM_PCT,MATCH($A630,'Knowledge - Percentages'!$B:$B,0),'Data - Knowledge'!BN$8)/100</f>
        <v>0.037000000000000005</v>
      </c>
      <c r="BO630" s="380">
        <f t="array" aca="true" ref="BO630">INDEX(KM_PCT,MATCH($A630,'Knowledge - Percentages'!$B:$B,0),'Data - Knowledge'!BO$8)/100</f>
        <v>0.048</v>
      </c>
      <c r="BP630" s="380">
        <f t="array" aca="true" ref="BP630">INDEX(KM_PCT,MATCH($A630,'Knowledge - Percentages'!$B:$B,0),'Data - Knowledge'!BP$8)/100</f>
        <v>0.04</v>
      </c>
      <c r="BQ630" s="380">
        <f t="array" aca="true" ref="BQ630">INDEX(KM_PCT,MATCH($A630,'Knowledge - Percentages'!$B:$B,0),'Data - Knowledge'!BQ$8)/100</f>
        <v>0.049</v>
      </c>
    </row>
    <row r="631" spans="1:69">
      <c r="A631" t="s">
        <v>1782</v>
      </c>
      <c r="B631" t="s">
        <v>180</v>
      </c>
      <c r="C631" t="s">
        <v>1778</v>
      </c>
      <c r="D631" t="s">
        <v>1783</v>
      </c>
      <c r="E631" s="373">
        <f>SUMPRODUCT($K$2:$BQ$2,$K631:$BQ631)/$J$2</f>
        <v>0.070352272727272722</v>
      </c>
      <c r="F631" s="379">
        <f>SUMPRODUCT($K$2:$BQ$2,$K631:$BQ631)</f>
        <v>18.572999999999997</v>
      </c>
      <c r="G631" s="373">
        <f>SUMPRODUCT($K$3:$BQ$3,$K631:$BQ631)/$J$3</f>
        <v>0.10175462012320326</v>
      </c>
      <c r="H631" s="379">
        <f>SUMPRODUCT($K$3:$BQ$3,$K631:$BQ631)</f>
        <v>991.08999999999969</v>
      </c>
      <c r="I631" s="373">
        <f>CORREL($K$4:$BQ$4,$K631:$BQ631)</f>
        <v>-0.46413433544935678</v>
      </c>
      <c r="J631" s="379">
        <f>$E631/$G631*100</f>
        <v>69.139143404094128</v>
      </c>
      <c r="K631" s="380">
        <f t="array" aca="true" ref="K631">INDEX(KM_PCT,MATCH($A631,'Knowledge - Percentages'!$B:$B,0),'Data - Knowledge'!K$8)/100</f>
        <v>0.223</v>
      </c>
      <c r="L631" s="380">
        <f t="array" aca="true" ref="L631">INDEX(KM_PCT,MATCH($A631,'Knowledge - Percentages'!$B:$B,0),'Data - Knowledge'!L$8)/100</f>
        <v>0.237</v>
      </c>
      <c r="M631" s="380">
        <f t="array" aca="true" ref="M631">INDEX(KM_PCT,MATCH($A631,'Knowledge - Percentages'!$B:$B,0),'Data - Knowledge'!M$8)/100</f>
        <v>0.18600000000000003</v>
      </c>
      <c r="N631" s="380">
        <f t="array" aca="true" ref="N631">INDEX(KM_PCT,MATCH($A631,'Knowledge - Percentages'!$B:$B,0),'Data - Knowledge'!N$8)/100</f>
        <v>0.13</v>
      </c>
      <c r="O631" s="380">
        <f t="array" aca="true" ref="O631">INDEX(KM_PCT,MATCH($A631,'Knowledge - Percentages'!$B:$B,0),'Data - Knowledge'!O$8)/100</f>
        <v>0.122</v>
      </c>
      <c r="P631" s="380">
        <f t="array" aca="true" ref="P631">INDEX(KM_PCT,MATCH($A631,'Knowledge - Percentages'!$B:$B,0),'Data - Knowledge'!P$8)/100</f>
        <v>0.105</v>
      </c>
      <c r="Q631" s="380">
        <f t="array" aca="true" ref="Q631">INDEX(KM_PCT,MATCH($A631,'Knowledge - Percentages'!$B:$B,0),'Data - Knowledge'!Q$8)/100</f>
        <v>0.183</v>
      </c>
      <c r="R631" s="380">
        <f t="array" aca="true" ref="R631">INDEX(KM_PCT,MATCH($A631,'Knowledge - Percentages'!$B:$B,0),'Data - Knowledge'!R$8)/100</f>
        <v>0.157</v>
      </c>
      <c r="S631" s="380">
        <f t="array" aca="true" ref="S631">INDEX(KM_PCT,MATCH($A631,'Knowledge - Percentages'!$B:$B,0),'Data - Knowledge'!S$8)/100</f>
        <v>0.136</v>
      </c>
      <c r="T631" s="380">
        <f t="array" aca="true" ref="T631">INDEX(KM_PCT,MATCH($A631,'Knowledge - Percentages'!$B:$B,0),'Data - Knowledge'!T$8)/100</f>
        <v>0.10300000000000001</v>
      </c>
      <c r="U631" s="380">
        <f t="array" aca="true" ref="U631">INDEX(KM_PCT,MATCH($A631,'Knowledge - Percentages'!$B:$B,0),'Data - Knowledge'!U$8)/100</f>
        <v>0.1</v>
      </c>
      <c r="V631" s="380">
        <f t="array" aca="true" ref="V631">INDEX(KM_PCT,MATCH($A631,'Knowledge - Percentages'!$B:$B,0),'Data - Knowledge'!V$8)/100</f>
        <v>0.092</v>
      </c>
      <c r="W631" s="380">
        <f t="array" aca="true" ref="W631">INDEX(KM_PCT,MATCH($A631,'Knowledge - Percentages'!$B:$B,0),'Data - Knowledge'!W$8)/100</f>
        <v>0.111</v>
      </c>
      <c r="X631" s="380">
        <f t="array" aca="true" ref="X631">INDEX(KM_PCT,MATCH($A631,'Knowledge - Percentages'!$B:$B,0),'Data - Knowledge'!X$8)/100</f>
        <v>0.21600000000000003</v>
      </c>
      <c r="Y631" s="380">
        <f t="array" aca="true" ref="Y631">INDEX(KM_PCT,MATCH($A631,'Knowledge - Percentages'!$B:$B,0),'Data - Knowledge'!Y$8)/100</f>
        <v>0.26899999999999996</v>
      </c>
      <c r="Z631" s="380">
        <f t="array" aca="true" ref="Z631">INDEX(KM_PCT,MATCH($A631,'Knowledge - Percentages'!$B:$B,0),'Data - Knowledge'!Z$8)/100</f>
        <v>0.233</v>
      </c>
      <c r="AA631" s="380">
        <f t="array" aca="true" ref="AA631">INDEX(KM_PCT,MATCH($A631,'Knowledge - Percentages'!$B:$B,0),'Data - Knowledge'!AA$8)/100</f>
        <v>0.207</v>
      </c>
      <c r="AB631" s="380">
        <f t="array" aca="true" ref="AB631">INDEX(KM_PCT,MATCH($A631,'Knowledge - Percentages'!$B:$B,0),'Data - Knowledge'!AB$8)/100</f>
        <v>0.10300000000000001</v>
      </c>
      <c r="AC631" s="380">
        <f t="array" aca="true" ref="AC631">INDEX(KM_PCT,MATCH($A631,'Knowledge - Percentages'!$B:$B,0),'Data - Knowledge'!AC$8)/100</f>
        <v>0.162</v>
      </c>
      <c r="AD631" s="380">
        <f t="array" aca="true" ref="AD631">INDEX(KM_PCT,MATCH($A631,'Knowledge - Percentages'!$B:$B,0),'Data - Knowledge'!AD$8)/100</f>
        <v>0.266</v>
      </c>
      <c r="AE631" s="380">
        <f t="array" aca="true" ref="AE631">INDEX(KM_PCT,MATCH($A631,'Knowledge - Percentages'!$B:$B,0),'Data - Knowledge'!AE$8)/100</f>
        <v>0.09</v>
      </c>
      <c r="AF631" s="380">
        <f t="array" aca="true" ref="AF631">INDEX(KM_PCT,MATCH($A631,'Knowledge - Percentages'!$B:$B,0),'Data - Knowledge'!AF$8)/100</f>
        <v>0.084</v>
      </c>
      <c r="AG631" s="380">
        <f t="array" aca="true" ref="AG631">INDEX(KM_PCT,MATCH($A631,'Knowledge - Percentages'!$B:$B,0),'Data - Knowledge'!AG$8)/100</f>
        <v>0.073</v>
      </c>
      <c r="AH631" s="380">
        <f t="array" aca="true" ref="AH631">INDEX(KM_PCT,MATCH($A631,'Knowledge - Percentages'!$B:$B,0),'Data - Knowledge'!AH$8)/100</f>
        <v>0.094</v>
      </c>
      <c r="AI631" s="380">
        <f t="array" aca="true" ref="AI631">INDEX(KM_PCT,MATCH($A631,'Knowledge - Percentages'!$B:$B,0),'Data - Knowledge'!AI$8)/100</f>
        <v>0.268</v>
      </c>
      <c r="AJ631" s="380">
        <f t="array" aca="true" ref="AJ631">INDEX(KM_PCT,MATCH($A631,'Knowledge - Percentages'!$B:$B,0),'Data - Knowledge'!AJ$8)/100</f>
        <v>0.093000000000000013</v>
      </c>
      <c r="AK631" s="380">
        <f t="array" aca="true" ref="AK631">INDEX(KM_PCT,MATCH($A631,'Knowledge - Percentages'!$B:$B,0),'Data - Knowledge'!AK$8)/100</f>
        <v>0.071</v>
      </c>
      <c r="AL631" s="380">
        <f t="array" aca="true" ref="AL631">INDEX(KM_PCT,MATCH($A631,'Knowledge - Percentages'!$B:$B,0),'Data - Knowledge'!AL$8)/100</f>
        <v>0.166</v>
      </c>
      <c r="AM631" s="380">
        <f t="array" aca="true" ref="AM631">INDEX(KM_PCT,MATCH($A631,'Knowledge - Percentages'!$B:$B,0),'Data - Knowledge'!AM$8)/100</f>
        <v>0.085</v>
      </c>
      <c r="AN631" s="380">
        <f t="array" aca="true" ref="AN631">INDEX(KM_PCT,MATCH($A631,'Knowledge - Percentages'!$B:$B,0),'Data - Knowledge'!AN$8)/100</f>
        <v>0.072000000000000008</v>
      </c>
      <c r="AO631" s="380">
        <f t="array" aca="true" ref="AO631">INDEX(KM_PCT,MATCH($A631,'Knowledge - Percentages'!$B:$B,0),'Data - Knowledge'!AO$8)/100</f>
        <v>0.098</v>
      </c>
      <c r="AP631" s="380">
        <f t="array" aca="true" ref="AP631">INDEX(KM_PCT,MATCH($A631,'Knowledge - Percentages'!$B:$B,0),'Data - Knowledge'!AP$8)/100</f>
        <v>0.133</v>
      </c>
      <c r="AQ631" s="380">
        <f t="array" aca="true" ref="AQ631">INDEX(KM_PCT,MATCH($A631,'Knowledge - Percentages'!$B:$B,0),'Data - Knowledge'!AQ$8)/100</f>
        <v>0.09</v>
      </c>
      <c r="AR631" s="380">
        <f t="array" aca="true" ref="AR631">INDEX(KM_PCT,MATCH($A631,'Knowledge - Percentages'!$B:$B,0),'Data - Knowledge'!AR$8)/100</f>
        <v>0.18</v>
      </c>
      <c r="AS631" s="380">
        <f t="array" aca="true" ref="AS631">INDEX(KM_PCT,MATCH($A631,'Knowledge - Percentages'!$B:$B,0),'Data - Knowledge'!AS$8)/100</f>
        <v>0.21899999999999997</v>
      </c>
      <c r="AT631" s="380">
        <f t="array" aca="true" ref="AT631">INDEX(KM_PCT,MATCH($A631,'Knowledge - Percentages'!$B:$B,0),'Data - Knowledge'!AT$8)/100</f>
        <v>0.20800000000000002</v>
      </c>
      <c r="AU631" s="380">
        <f t="array" aca="true" ref="AU631">INDEX(KM_PCT,MATCH($A631,'Knowledge - Percentages'!$B:$B,0),'Data - Knowledge'!AU$8)/100</f>
        <v>0.096999999999999989</v>
      </c>
      <c r="AV631" s="380">
        <f t="array" aca="true" ref="AV631">INDEX(KM_PCT,MATCH($A631,'Knowledge - Percentages'!$B:$B,0),'Data - Knowledge'!AV$8)/100</f>
        <v>0.068</v>
      </c>
      <c r="AW631" s="380">
        <f t="array" aca="true" ref="AW631">INDEX(KM_PCT,MATCH($A631,'Knowledge - Percentages'!$B:$B,0),'Data - Knowledge'!AW$8)/100</f>
        <v>0.069</v>
      </c>
      <c r="AX631" s="380">
        <f t="array" aca="true" ref="AX631">INDEX(KM_PCT,MATCH($A631,'Knowledge - Percentages'!$B:$B,0),'Data - Knowledge'!AX$8)/100</f>
        <v>0.256</v>
      </c>
      <c r="AY631" s="380">
        <f t="array" aca="true" ref="AY631">INDEX(KM_PCT,MATCH($A631,'Knowledge - Percentages'!$B:$B,0),'Data - Knowledge'!AY$8)/100</f>
        <v>0.065</v>
      </c>
      <c r="AZ631" s="380">
        <f t="array" aca="true" ref="AZ631">INDEX(KM_PCT,MATCH($A631,'Knowledge - Percentages'!$B:$B,0),'Data - Knowledge'!AZ$8)/100</f>
        <v>0.083</v>
      </c>
      <c r="BA631" s="380">
        <f t="array" aca="true" ref="BA631">INDEX(KM_PCT,MATCH($A631,'Knowledge - Percentages'!$B:$B,0),'Data - Knowledge'!BA$8)/100</f>
        <v>0.07</v>
      </c>
      <c r="BB631" s="380">
        <f t="array" aca="true" ref="BB631">INDEX(KM_PCT,MATCH($A631,'Knowledge - Percentages'!$B:$B,0),'Data - Knowledge'!BB$8)/100</f>
        <v>0.055999999999999994</v>
      </c>
      <c r="BC631" s="380">
        <f t="array" aca="true" ref="BC631">INDEX(KM_PCT,MATCH($A631,'Knowledge - Percentages'!$B:$B,0),'Data - Knowledge'!BC$8)/100</f>
        <v>0.055999999999999994</v>
      </c>
      <c r="BD631" s="380">
        <f t="array" aca="true" ref="BD631">INDEX(KM_PCT,MATCH($A631,'Knowledge - Percentages'!$B:$B,0),'Data - Knowledge'!BD$8)/100</f>
        <v>0.072000000000000008</v>
      </c>
      <c r="BE631" s="380">
        <f t="array" aca="true" ref="BE631">INDEX(KM_PCT,MATCH($A631,'Knowledge - Percentages'!$B:$B,0),'Data - Knowledge'!BE$8)/100</f>
        <v>0.051</v>
      </c>
      <c r="BF631" s="380">
        <f t="array" aca="true" ref="BF631">INDEX(KM_PCT,MATCH($A631,'Knowledge - Percentages'!$B:$B,0),'Data - Knowledge'!BF$8)/100</f>
        <v>0.063</v>
      </c>
      <c r="BG631" s="380">
        <f t="array" aca="true" ref="BG631">INDEX(KM_PCT,MATCH($A631,'Knowledge - Percentages'!$B:$B,0),'Data - Knowledge'!BG$8)/100</f>
        <v>0.10300000000000001</v>
      </c>
      <c r="BH631" s="380">
        <f t="array" aca="true" ref="BH631">INDEX(KM_PCT,MATCH($A631,'Knowledge - Percentages'!$B:$B,0),'Data - Knowledge'!BH$8)/100</f>
        <v>0.106</v>
      </c>
      <c r="BI631" s="380">
        <f t="array" aca="true" ref="BI631">INDEX(KM_PCT,MATCH($A631,'Knowledge - Percentages'!$B:$B,0),'Data - Knowledge'!BI$8)/100</f>
        <v>0.091</v>
      </c>
      <c r="BJ631" s="380">
        <f t="array" aca="true" ref="BJ631">INDEX(KM_PCT,MATCH($A631,'Knowledge - Percentages'!$B:$B,0),'Data - Knowledge'!BJ$8)/100</f>
        <v>0.063</v>
      </c>
      <c r="BK631" s="380">
        <f t="array" aca="true" ref="BK631">INDEX(KM_PCT,MATCH($A631,'Knowledge - Percentages'!$B:$B,0),'Data - Knowledge'!BK$8)/100</f>
        <v>0.222</v>
      </c>
      <c r="BL631" s="380">
        <f t="array" aca="true" ref="BL631">INDEX(KM_PCT,MATCH($A631,'Knowledge - Percentages'!$B:$B,0),'Data - Knowledge'!BL$8)/100</f>
        <v>0.209</v>
      </c>
      <c r="BM631" s="380">
        <f t="array" aca="true" ref="BM631">INDEX(KM_PCT,MATCH($A631,'Knowledge - Percentages'!$B:$B,0),'Data - Knowledge'!BM$8)/100</f>
        <v>0.247</v>
      </c>
      <c r="BN631" s="380">
        <f t="array" aca="true" ref="BN631">INDEX(KM_PCT,MATCH($A631,'Knowledge - Percentages'!$B:$B,0),'Data - Knowledge'!BN$8)/100</f>
        <v>0.062</v>
      </c>
      <c r="BO631" s="380">
        <f t="array" aca="true" ref="BO631">INDEX(KM_PCT,MATCH($A631,'Knowledge - Percentages'!$B:$B,0),'Data - Knowledge'!BO$8)/100</f>
        <v>0.087</v>
      </c>
      <c r="BP631" s="380">
        <f t="array" aca="true" ref="BP631">INDEX(KM_PCT,MATCH($A631,'Knowledge - Percentages'!$B:$B,0),'Data - Knowledge'!BP$8)/100</f>
        <v>0.062</v>
      </c>
      <c r="BQ631" s="380">
        <f t="array" aca="true" ref="BQ631">INDEX(KM_PCT,MATCH($A631,'Knowledge - Percentages'!$B:$B,0),'Data - Knowledge'!BQ$8)/100</f>
        <v>0.083</v>
      </c>
    </row>
    <row r="632" spans="1:69">
      <c r="A632" t="s">
        <v>1784</v>
      </c>
      <c r="B632" t="s">
        <v>180</v>
      </c>
      <c r="C632" t="s">
        <v>1778</v>
      </c>
      <c r="D632" t="s">
        <v>1785</v>
      </c>
      <c r="E632" s="373">
        <f>SUMPRODUCT($K$2:$BQ$2,$K632:$BQ632)/$J$2</f>
        <v>0.0064242424242424243</v>
      </c>
      <c r="F632" s="379">
        <f>SUMPRODUCT($K$2:$BQ$2,$K632:$BQ632)</f>
        <v>1.696</v>
      </c>
      <c r="G632" s="373">
        <f>SUMPRODUCT($K$3:$BQ$3,$K632:$BQ632)/$J$3</f>
        <v>0.011900513347022591</v>
      </c>
      <c r="H632" s="379">
        <f>SUMPRODUCT($K$3:$BQ$3,$K632:$BQ632)</f>
        <v>115.91100000000004</v>
      </c>
      <c r="I632" s="373">
        <f>CORREL($K$4:$BQ$4,$K632:$BQ632)</f>
        <v>-0.42542142513183945</v>
      </c>
      <c r="J632" s="379">
        <f>$E632/$G632*100</f>
        <v>53.98290171952722</v>
      </c>
      <c r="K632" s="380">
        <f t="array" aca="true" ref="K632">INDEX(KM_PCT,MATCH($A632,'Knowledge - Percentages'!$B:$B,0),'Data - Knowledge'!K$8)/100</f>
        <v>0.031</v>
      </c>
      <c r="L632" s="380">
        <f t="array" aca="true" ref="L632">INDEX(KM_PCT,MATCH($A632,'Knowledge - Percentages'!$B:$B,0),'Data - Knowledge'!L$8)/100</f>
        <v>0.034</v>
      </c>
      <c r="M632" s="380">
        <f t="array" aca="true" ref="M632">INDEX(KM_PCT,MATCH($A632,'Knowledge - Percentages'!$B:$B,0),'Data - Knowledge'!M$8)/100</f>
        <v>0.024</v>
      </c>
      <c r="N632" s="380">
        <f t="array" aca="true" ref="N632">INDEX(KM_PCT,MATCH($A632,'Knowledge - Percentages'!$B:$B,0),'Data - Knowledge'!N$8)/100</f>
        <v>0.016</v>
      </c>
      <c r="O632" s="380">
        <f t="array" aca="true" ref="O632">INDEX(KM_PCT,MATCH($A632,'Knowledge - Percentages'!$B:$B,0),'Data - Knowledge'!O$8)/100</f>
        <v>0.017</v>
      </c>
      <c r="P632" s="380">
        <f t="array" aca="true" ref="P632">INDEX(KM_PCT,MATCH($A632,'Knowledge - Percentages'!$B:$B,0),'Data - Knowledge'!P$8)/100</f>
        <v>0.012</v>
      </c>
      <c r="Q632" s="380">
        <f t="array" aca="true" ref="Q632">INDEX(KM_PCT,MATCH($A632,'Knowledge - Percentages'!$B:$B,0),'Data - Knowledge'!Q$8)/100</f>
        <v>0.023</v>
      </c>
      <c r="R632" s="380">
        <f t="array" aca="true" ref="R632">INDEX(KM_PCT,MATCH($A632,'Knowledge - Percentages'!$B:$B,0),'Data - Knowledge'!R$8)/100</f>
        <v>0.019</v>
      </c>
      <c r="S632" s="380">
        <f t="array" aca="true" ref="S632">INDEX(KM_PCT,MATCH($A632,'Knowledge - Percentages'!$B:$B,0),'Data - Knowledge'!S$8)/100</f>
        <v>0.018000000000000002</v>
      </c>
      <c r="T632" s="380">
        <f t="array" aca="true" ref="T632">INDEX(KM_PCT,MATCH($A632,'Knowledge - Percentages'!$B:$B,0),'Data - Knowledge'!T$8)/100</f>
        <v>0.013999999999999999</v>
      </c>
      <c r="U632" s="380">
        <f t="array" aca="true" ref="U632">INDEX(KM_PCT,MATCH($A632,'Knowledge - Percentages'!$B:$B,0),'Data - Knowledge'!U$8)/100</f>
        <v>0.012</v>
      </c>
      <c r="V632" s="380">
        <f t="array" aca="true" ref="V632">INDEX(KM_PCT,MATCH($A632,'Knowledge - Percentages'!$B:$B,0),'Data - Knowledge'!V$8)/100</f>
        <v>0.011000000000000001</v>
      </c>
      <c r="W632" s="380">
        <f t="array" aca="true" ref="W632">INDEX(KM_PCT,MATCH($A632,'Knowledge - Percentages'!$B:$B,0),'Data - Knowledge'!W$8)/100</f>
        <v>0.013000000000000001</v>
      </c>
      <c r="X632" s="380">
        <f t="array" aca="true" ref="X632">INDEX(KM_PCT,MATCH($A632,'Knowledge - Percentages'!$B:$B,0),'Data - Knowledge'!X$8)/100</f>
        <v>0.028999999999999998</v>
      </c>
      <c r="Y632" s="380">
        <f t="array" aca="true" ref="Y632">INDEX(KM_PCT,MATCH($A632,'Knowledge - Percentages'!$B:$B,0),'Data - Knowledge'!Y$8)/100</f>
        <v>0.022000000000000002</v>
      </c>
      <c r="Z632" s="380">
        <f t="array" aca="true" ref="Z632">INDEX(KM_PCT,MATCH($A632,'Knowledge - Percentages'!$B:$B,0),'Data - Knowledge'!Z$8)/100</f>
        <v>0.03</v>
      </c>
      <c r="AA632" s="380">
        <f t="array" aca="true" ref="AA632">INDEX(KM_PCT,MATCH($A632,'Knowledge - Percentages'!$B:$B,0),'Data - Knowledge'!AA$8)/100</f>
        <v>0.02</v>
      </c>
      <c r="AB632" s="380">
        <f t="array" aca="true" ref="AB632">INDEX(KM_PCT,MATCH($A632,'Knowledge - Percentages'!$B:$B,0),'Data - Knowledge'!AB$8)/100</f>
        <v>0.012</v>
      </c>
      <c r="AC632" s="380">
        <f t="array" aca="true" ref="AC632">INDEX(KM_PCT,MATCH($A632,'Knowledge - Percentages'!$B:$B,0),'Data - Knowledge'!AC$8)/100</f>
        <v>0.013999999999999999</v>
      </c>
      <c r="AD632" s="380">
        <f t="array" aca="true" ref="AD632">INDEX(KM_PCT,MATCH($A632,'Knowledge - Percentages'!$B:$B,0),'Data - Knowledge'!AD$8)/100</f>
        <v>0.018000000000000002</v>
      </c>
      <c r="AE632" s="380">
        <f t="array" aca="true" ref="AE632">INDEX(KM_PCT,MATCH($A632,'Knowledge - Percentages'!$B:$B,0),'Data - Knowledge'!AE$8)/100</f>
        <v>0.011000000000000001</v>
      </c>
      <c r="AF632" s="380">
        <f t="array" aca="true" ref="AF632">INDEX(KM_PCT,MATCH($A632,'Knowledge - Percentages'!$B:$B,0),'Data - Knowledge'!AF$8)/100</f>
        <v>0.011000000000000001</v>
      </c>
      <c r="AG632" s="380">
        <f t="array" aca="true" ref="AG632">INDEX(KM_PCT,MATCH($A632,'Knowledge - Percentages'!$B:$B,0),'Data - Knowledge'!AG$8)/100</f>
        <v>0.0090000000000000011</v>
      </c>
      <c r="AH632" s="380">
        <f t="array" aca="true" ref="AH632">INDEX(KM_PCT,MATCH($A632,'Knowledge - Percentages'!$B:$B,0),'Data - Knowledge'!AH$8)/100</f>
        <v>0.01</v>
      </c>
      <c r="AI632" s="380">
        <f t="array" aca="true" ref="AI632">INDEX(KM_PCT,MATCH($A632,'Knowledge - Percentages'!$B:$B,0),'Data - Knowledge'!AI$8)/100</f>
        <v>0.012</v>
      </c>
      <c r="AJ632" s="380">
        <f t="array" aca="true" ref="AJ632">INDEX(KM_PCT,MATCH($A632,'Knowledge - Percentages'!$B:$B,0),'Data - Knowledge'!AJ$8)/100</f>
        <v>0.012</v>
      </c>
      <c r="AK632" s="380">
        <f t="array" aca="true" ref="AK632">INDEX(KM_PCT,MATCH($A632,'Knowledge - Percentages'!$B:$B,0),'Data - Knowledge'!AK$8)/100</f>
        <v>0.008</v>
      </c>
      <c r="AL632" s="380">
        <f t="array" aca="true" ref="AL632">INDEX(KM_PCT,MATCH($A632,'Knowledge - Percentages'!$B:$B,0),'Data - Knowledge'!AL$8)/100</f>
        <v>0.013000000000000001</v>
      </c>
      <c r="AM632" s="380">
        <f t="array" aca="true" ref="AM632">INDEX(KM_PCT,MATCH($A632,'Knowledge - Percentages'!$B:$B,0),'Data - Knowledge'!AM$8)/100</f>
        <v>0.01</v>
      </c>
      <c r="AN632" s="380">
        <f t="array" aca="true" ref="AN632">INDEX(KM_PCT,MATCH($A632,'Knowledge - Percentages'!$B:$B,0),'Data - Knowledge'!AN$8)/100</f>
        <v>0.008</v>
      </c>
      <c r="AO632" s="380">
        <f t="array" aca="true" ref="AO632">INDEX(KM_PCT,MATCH($A632,'Knowledge - Percentages'!$B:$B,0),'Data - Knowledge'!AO$8)/100</f>
        <v>0.01</v>
      </c>
      <c r="AP632" s="380">
        <f t="array" aca="true" ref="AP632">INDEX(KM_PCT,MATCH($A632,'Knowledge - Percentages'!$B:$B,0),'Data - Knowledge'!AP$8)/100</f>
        <v>0.012</v>
      </c>
      <c r="AQ632" s="380">
        <f t="array" aca="true" ref="AQ632">INDEX(KM_PCT,MATCH($A632,'Knowledge - Percentages'!$B:$B,0),'Data - Knowledge'!AQ$8)/100</f>
        <v>0.0090000000000000011</v>
      </c>
      <c r="AR632" s="380">
        <f t="array" aca="true" ref="AR632">INDEX(KM_PCT,MATCH($A632,'Knowledge - Percentages'!$B:$B,0),'Data - Knowledge'!AR$8)/100</f>
        <v>0.01</v>
      </c>
      <c r="AS632" s="380">
        <f t="array" aca="true" ref="AS632">INDEX(KM_PCT,MATCH($A632,'Knowledge - Percentages'!$B:$B,0),'Data - Knowledge'!AS$8)/100</f>
        <v>0.013000000000000001</v>
      </c>
      <c r="AT632" s="380">
        <f t="array" aca="true" ref="AT632">INDEX(KM_PCT,MATCH($A632,'Knowledge - Percentages'!$B:$B,0),'Data - Knowledge'!AT$8)/100</f>
        <v>0.011000000000000001</v>
      </c>
      <c r="AU632" s="380">
        <f t="array" aca="true" ref="AU632">INDEX(KM_PCT,MATCH($A632,'Knowledge - Percentages'!$B:$B,0),'Data - Knowledge'!AU$8)/100</f>
        <v>0.0090000000000000011</v>
      </c>
      <c r="AV632" s="380">
        <f t="array" aca="true" ref="AV632">INDEX(KM_PCT,MATCH($A632,'Knowledge - Percentages'!$B:$B,0),'Data - Knowledge'!AV$8)/100</f>
        <v>0.0069999999999999993</v>
      </c>
      <c r="AW632" s="380">
        <f t="array" aca="true" ref="AW632">INDEX(KM_PCT,MATCH($A632,'Knowledge - Percentages'!$B:$B,0),'Data - Knowledge'!AW$8)/100</f>
        <v>0.0069999999999999993</v>
      </c>
      <c r="AX632" s="380">
        <f t="array" aca="true" ref="AX632">INDEX(KM_PCT,MATCH($A632,'Knowledge - Percentages'!$B:$B,0),'Data - Knowledge'!AX$8)/100</f>
        <v>0.0069999999999999993</v>
      </c>
      <c r="AY632" s="380">
        <f t="array" aca="true" ref="AY632">INDEX(KM_PCT,MATCH($A632,'Knowledge - Percentages'!$B:$B,0),'Data - Knowledge'!AY$8)/100</f>
        <v>0.0069999999999999993</v>
      </c>
      <c r="AZ632" s="380">
        <f t="array" aca="true" ref="AZ632">INDEX(KM_PCT,MATCH($A632,'Knowledge - Percentages'!$B:$B,0),'Data - Knowledge'!AZ$8)/100</f>
        <v>0.0069999999999999993</v>
      </c>
      <c r="BA632" s="380">
        <f t="array" aca="true" ref="BA632">INDEX(KM_PCT,MATCH($A632,'Knowledge - Percentages'!$B:$B,0),'Data - Knowledge'!BA$8)/100</f>
        <v>0.006</v>
      </c>
      <c r="BB632" s="380">
        <f t="array" aca="true" ref="BB632">INDEX(KM_PCT,MATCH($A632,'Knowledge - Percentages'!$B:$B,0),'Data - Knowledge'!BB$8)/100</f>
        <v>0.005</v>
      </c>
      <c r="BC632" s="380">
        <f t="array" aca="true" ref="BC632">INDEX(KM_PCT,MATCH($A632,'Knowledge - Percentages'!$B:$B,0),'Data - Knowledge'!BC$8)/100</f>
        <v>0.006</v>
      </c>
      <c r="BD632" s="380">
        <f t="array" aca="true" ref="BD632">INDEX(KM_PCT,MATCH($A632,'Knowledge - Percentages'!$B:$B,0),'Data - Knowledge'!BD$8)/100</f>
        <v>0.0069999999999999993</v>
      </c>
      <c r="BE632" s="380">
        <f t="array" aca="true" ref="BE632">INDEX(KM_PCT,MATCH($A632,'Knowledge - Percentages'!$B:$B,0),'Data - Knowledge'!BE$8)/100</f>
        <v>0.005</v>
      </c>
      <c r="BF632" s="380">
        <f t="array" aca="true" ref="BF632">INDEX(KM_PCT,MATCH($A632,'Knowledge - Percentages'!$B:$B,0),'Data - Knowledge'!BF$8)/100</f>
        <v>0.006</v>
      </c>
      <c r="BG632" s="380">
        <f t="array" aca="true" ref="BG632">INDEX(KM_PCT,MATCH($A632,'Knowledge - Percentages'!$B:$B,0),'Data - Knowledge'!BG$8)/100</f>
        <v>0.0069999999999999993</v>
      </c>
      <c r="BH632" s="380">
        <f t="array" aca="true" ref="BH632">INDEX(KM_PCT,MATCH($A632,'Knowledge - Percentages'!$B:$B,0),'Data - Knowledge'!BH$8)/100</f>
        <v>0.008</v>
      </c>
      <c r="BI632" s="380">
        <f t="array" aca="true" ref="BI632">INDEX(KM_PCT,MATCH($A632,'Knowledge - Percentages'!$B:$B,0),'Data - Knowledge'!BI$8)/100</f>
        <v>0.006</v>
      </c>
      <c r="BJ632" s="380">
        <f t="array" aca="true" ref="BJ632">INDEX(KM_PCT,MATCH($A632,'Knowledge - Percentages'!$B:$B,0),'Data - Knowledge'!BJ$8)/100</f>
        <v>0.005</v>
      </c>
      <c r="BK632" s="380">
        <f t="array" aca="true" ref="BK632">INDEX(KM_PCT,MATCH($A632,'Knowledge - Percentages'!$B:$B,0),'Data - Knowledge'!BK$8)/100</f>
        <v>0.011000000000000001</v>
      </c>
      <c r="BL632" s="380">
        <f t="array" aca="true" ref="BL632">INDEX(KM_PCT,MATCH($A632,'Knowledge - Percentages'!$B:$B,0),'Data - Knowledge'!BL$8)/100</f>
        <v>0.012</v>
      </c>
      <c r="BM632" s="380">
        <f t="array" aca="true" ref="BM632">INDEX(KM_PCT,MATCH($A632,'Knowledge - Percentages'!$B:$B,0),'Data - Knowledge'!BM$8)/100</f>
        <v>0.01</v>
      </c>
      <c r="BN632" s="380">
        <f t="array" aca="true" ref="BN632">INDEX(KM_PCT,MATCH($A632,'Knowledge - Percentages'!$B:$B,0),'Data - Knowledge'!BN$8)/100</f>
        <v>0.005</v>
      </c>
      <c r="BO632" s="380">
        <f t="array" aca="true" ref="BO632">INDEX(KM_PCT,MATCH($A632,'Knowledge - Percentages'!$B:$B,0),'Data - Knowledge'!BO$8)/100</f>
        <v>0.006</v>
      </c>
      <c r="BP632" s="380">
        <f t="array" aca="true" ref="BP632">INDEX(KM_PCT,MATCH($A632,'Knowledge - Percentages'!$B:$B,0),'Data - Knowledge'!BP$8)/100</f>
        <v>0.005</v>
      </c>
      <c r="BQ632" s="380">
        <f t="array" aca="true" ref="BQ632">INDEX(KM_PCT,MATCH($A632,'Knowledge - Percentages'!$B:$B,0),'Data - Knowledge'!BQ$8)/100</f>
        <v>0.005</v>
      </c>
    </row>
    <row r="633" spans="1:69">
      <c r="A633" t="s">
        <v>1786</v>
      </c>
      <c r="B633" t="s">
        <v>180</v>
      </c>
      <c r="C633" t="s">
        <v>1778</v>
      </c>
      <c r="D633" t="s">
        <v>1787</v>
      </c>
      <c r="E633" s="373">
        <f>SUMPRODUCT($K$2:$BQ$2,$K633:$BQ633)/$J$2</f>
        <v>0.012518939393939393</v>
      </c>
      <c r="F633" s="379">
        <f>SUMPRODUCT($K$2:$BQ$2,$K633:$BQ633)</f>
        <v>3.3049999999999997</v>
      </c>
      <c r="G633" s="373">
        <f>SUMPRODUCT($K$3:$BQ$3,$K633:$BQ633)/$J$3</f>
        <v>0.019221355236139631</v>
      </c>
      <c r="H633" s="379">
        <f>SUMPRODUCT($K$3:$BQ$3,$K633:$BQ633)</f>
        <v>187.216</v>
      </c>
      <c r="I633" s="373">
        <f>CORREL($K$4:$BQ$4,$K633:$BQ633)</f>
        <v>-0.43484914471704877</v>
      </c>
      <c r="J633" s="379">
        <f>$E633/$G633*100</f>
        <v>65.130367969067649</v>
      </c>
      <c r="K633" s="380">
        <f t="array" aca="true" ref="K633">INDEX(KM_PCT,MATCH($A633,'Knowledge - Percentages'!$B:$B,0),'Data - Knowledge'!K$8)/100</f>
        <v>0.043</v>
      </c>
      <c r="L633" s="380">
        <f t="array" aca="true" ref="L633">INDEX(KM_PCT,MATCH($A633,'Knowledge - Percentages'!$B:$B,0),'Data - Knowledge'!L$8)/100</f>
        <v>0.055</v>
      </c>
      <c r="M633" s="380">
        <f t="array" aca="true" ref="M633">INDEX(KM_PCT,MATCH($A633,'Knowledge - Percentages'!$B:$B,0),'Data - Knowledge'!M$8)/100</f>
        <v>0.033</v>
      </c>
      <c r="N633" s="380">
        <f t="array" aca="true" ref="N633">INDEX(KM_PCT,MATCH($A633,'Knowledge - Percentages'!$B:$B,0),'Data - Knowledge'!N$8)/100</f>
        <v>0.024</v>
      </c>
      <c r="O633" s="380">
        <f t="array" aca="true" ref="O633">INDEX(KM_PCT,MATCH($A633,'Knowledge - Percentages'!$B:$B,0),'Data - Knowledge'!O$8)/100</f>
        <v>0.024</v>
      </c>
      <c r="P633" s="380">
        <f t="array" aca="true" ref="P633">INDEX(KM_PCT,MATCH($A633,'Knowledge - Percentages'!$B:$B,0),'Data - Knowledge'!P$8)/100</f>
        <v>0.019</v>
      </c>
      <c r="Q633" s="380">
        <f t="array" aca="true" ref="Q633">INDEX(KM_PCT,MATCH($A633,'Knowledge - Percentages'!$B:$B,0),'Data - Knowledge'!Q$8)/100</f>
        <v>0.037000000000000005</v>
      </c>
      <c r="R633" s="380">
        <f t="array" aca="true" ref="R633">INDEX(KM_PCT,MATCH($A633,'Knowledge - Percentages'!$B:$B,0),'Data - Knowledge'!R$8)/100</f>
        <v>0.03</v>
      </c>
      <c r="S633" s="380">
        <f t="array" aca="true" ref="S633">INDEX(KM_PCT,MATCH($A633,'Knowledge - Percentages'!$B:$B,0),'Data - Knowledge'!S$8)/100</f>
        <v>0.024</v>
      </c>
      <c r="T633" s="380">
        <f t="array" aca="true" ref="T633">INDEX(KM_PCT,MATCH($A633,'Knowledge - Percentages'!$B:$B,0),'Data - Knowledge'!T$8)/100</f>
        <v>0.022000000000000002</v>
      </c>
      <c r="U633" s="380">
        <f t="array" aca="true" ref="U633">INDEX(KM_PCT,MATCH($A633,'Knowledge - Percentages'!$B:$B,0),'Data - Knowledge'!U$8)/100</f>
        <v>0.02</v>
      </c>
      <c r="V633" s="380">
        <f t="array" aca="true" ref="V633">INDEX(KM_PCT,MATCH($A633,'Knowledge - Percentages'!$B:$B,0),'Data - Knowledge'!V$8)/100</f>
        <v>0.018000000000000002</v>
      </c>
      <c r="W633" s="380">
        <f t="array" aca="true" ref="W633">INDEX(KM_PCT,MATCH($A633,'Knowledge - Percentages'!$B:$B,0),'Data - Knowledge'!W$8)/100</f>
        <v>0.025</v>
      </c>
      <c r="X633" s="380">
        <f t="array" aca="true" ref="X633">INDEX(KM_PCT,MATCH($A633,'Knowledge - Percentages'!$B:$B,0),'Data - Knowledge'!X$8)/100</f>
        <v>0.047</v>
      </c>
      <c r="Y633" s="380">
        <f t="array" aca="true" ref="Y633">INDEX(KM_PCT,MATCH($A633,'Knowledge - Percentages'!$B:$B,0),'Data - Knowledge'!Y$8)/100</f>
        <v>0.045</v>
      </c>
      <c r="Z633" s="380">
        <f t="array" aca="true" ref="Z633">INDEX(KM_PCT,MATCH($A633,'Knowledge - Percentages'!$B:$B,0),'Data - Knowledge'!Z$8)/100</f>
        <v>0.054000000000000006</v>
      </c>
      <c r="AA633" s="380">
        <f t="array" aca="true" ref="AA633">INDEX(KM_PCT,MATCH($A633,'Knowledge - Percentages'!$B:$B,0),'Data - Knowledge'!AA$8)/100</f>
        <v>0.039</v>
      </c>
      <c r="AB633" s="380">
        <f t="array" aca="true" ref="AB633">INDEX(KM_PCT,MATCH($A633,'Knowledge - Percentages'!$B:$B,0),'Data - Knowledge'!AB$8)/100</f>
        <v>0.019</v>
      </c>
      <c r="AC633" s="380">
        <f t="array" aca="true" ref="AC633">INDEX(KM_PCT,MATCH($A633,'Knowledge - Percentages'!$B:$B,0),'Data - Knowledge'!AC$8)/100</f>
        <v>0.026000000000000002</v>
      </c>
      <c r="AD633" s="380">
        <f t="array" aca="true" ref="AD633">INDEX(KM_PCT,MATCH($A633,'Knowledge - Percentages'!$B:$B,0),'Data - Knowledge'!AD$8)/100</f>
        <v>0.035</v>
      </c>
      <c r="AE633" s="380">
        <f t="array" aca="true" ref="AE633">INDEX(KM_PCT,MATCH($A633,'Knowledge - Percentages'!$B:$B,0),'Data - Knowledge'!AE$8)/100</f>
        <v>0.016</v>
      </c>
      <c r="AF633" s="380">
        <f t="array" aca="true" ref="AF633">INDEX(KM_PCT,MATCH($A633,'Knowledge - Percentages'!$B:$B,0),'Data - Knowledge'!AF$8)/100</f>
        <v>0.015</v>
      </c>
      <c r="AG633" s="380">
        <f t="array" aca="true" ref="AG633">INDEX(KM_PCT,MATCH($A633,'Knowledge - Percentages'!$B:$B,0),'Data - Knowledge'!AG$8)/100</f>
        <v>0.015</v>
      </c>
      <c r="AH633" s="380">
        <f t="array" aca="true" ref="AH633">INDEX(KM_PCT,MATCH($A633,'Knowledge - Percentages'!$B:$B,0),'Data - Knowledge'!AH$8)/100</f>
        <v>0.017</v>
      </c>
      <c r="AI633" s="380">
        <f t="array" aca="true" ref="AI633">INDEX(KM_PCT,MATCH($A633,'Knowledge - Percentages'!$B:$B,0),'Data - Knowledge'!AI$8)/100</f>
        <v>0.022000000000000002</v>
      </c>
      <c r="AJ633" s="380">
        <f t="array" aca="true" ref="AJ633">INDEX(KM_PCT,MATCH($A633,'Knowledge - Percentages'!$B:$B,0),'Data - Knowledge'!AJ$8)/100</f>
        <v>0.02</v>
      </c>
      <c r="AK633" s="380">
        <f t="array" aca="true" ref="AK633">INDEX(KM_PCT,MATCH($A633,'Knowledge - Percentages'!$B:$B,0),'Data - Knowledge'!AK$8)/100</f>
        <v>0.013999999999999999</v>
      </c>
      <c r="AL633" s="380">
        <f t="array" aca="true" ref="AL633">INDEX(KM_PCT,MATCH($A633,'Knowledge - Percentages'!$B:$B,0),'Data - Knowledge'!AL$8)/100</f>
        <v>0.025</v>
      </c>
      <c r="AM633" s="380">
        <f t="array" aca="true" ref="AM633">INDEX(KM_PCT,MATCH($A633,'Knowledge - Percentages'!$B:$B,0),'Data - Knowledge'!AM$8)/100</f>
        <v>0.018000000000000002</v>
      </c>
      <c r="AN633" s="380">
        <f t="array" aca="true" ref="AN633">INDEX(KM_PCT,MATCH($A633,'Knowledge - Percentages'!$B:$B,0),'Data - Knowledge'!AN$8)/100</f>
        <v>0.016</v>
      </c>
      <c r="AO633" s="380">
        <f t="array" aca="true" ref="AO633">INDEX(KM_PCT,MATCH($A633,'Knowledge - Percentages'!$B:$B,0),'Data - Knowledge'!AO$8)/100</f>
        <v>0.024</v>
      </c>
      <c r="AP633" s="380">
        <f t="array" aca="true" ref="AP633">INDEX(KM_PCT,MATCH($A633,'Knowledge - Percentages'!$B:$B,0),'Data - Knowledge'!AP$8)/100</f>
        <v>0.02</v>
      </c>
      <c r="AQ633" s="380">
        <f t="array" aca="true" ref="AQ633">INDEX(KM_PCT,MATCH($A633,'Knowledge - Percentages'!$B:$B,0),'Data - Knowledge'!AQ$8)/100</f>
        <v>0.016</v>
      </c>
      <c r="AR633" s="380">
        <f t="array" aca="true" ref="AR633">INDEX(KM_PCT,MATCH($A633,'Knowledge - Percentages'!$B:$B,0),'Data - Knowledge'!AR$8)/100</f>
        <v>0.017</v>
      </c>
      <c r="AS633" s="380">
        <f t="array" aca="true" ref="AS633">INDEX(KM_PCT,MATCH($A633,'Knowledge - Percentages'!$B:$B,0),'Data - Knowledge'!AS$8)/100</f>
        <v>0.019</v>
      </c>
      <c r="AT633" s="380">
        <f t="array" aca="true" ref="AT633">INDEX(KM_PCT,MATCH($A633,'Knowledge - Percentages'!$B:$B,0),'Data - Knowledge'!AT$8)/100</f>
        <v>0.023</v>
      </c>
      <c r="AU633" s="380">
        <f t="array" aca="true" ref="AU633">INDEX(KM_PCT,MATCH($A633,'Knowledge - Percentages'!$B:$B,0),'Data - Knowledge'!AU$8)/100</f>
        <v>0.018000000000000002</v>
      </c>
      <c r="AV633" s="380">
        <f t="array" aca="true" ref="AV633">INDEX(KM_PCT,MATCH($A633,'Knowledge - Percentages'!$B:$B,0),'Data - Knowledge'!AV$8)/100</f>
        <v>0.013000000000000001</v>
      </c>
      <c r="AW633" s="380">
        <f t="array" aca="true" ref="AW633">INDEX(KM_PCT,MATCH($A633,'Knowledge - Percentages'!$B:$B,0),'Data - Knowledge'!AW$8)/100</f>
        <v>0.013000000000000001</v>
      </c>
      <c r="AX633" s="380">
        <f t="array" aca="true" ref="AX633">INDEX(KM_PCT,MATCH($A633,'Knowledge - Percentages'!$B:$B,0),'Data - Knowledge'!AX$8)/100</f>
        <v>0.012</v>
      </c>
      <c r="AY633" s="380">
        <f t="array" aca="true" ref="AY633">INDEX(KM_PCT,MATCH($A633,'Knowledge - Percentages'!$B:$B,0),'Data - Knowledge'!AY$8)/100</f>
        <v>0.013999999999999999</v>
      </c>
      <c r="AZ633" s="380">
        <f t="array" aca="true" ref="AZ633">INDEX(KM_PCT,MATCH($A633,'Knowledge - Percentages'!$B:$B,0),'Data - Knowledge'!AZ$8)/100</f>
        <v>0.013999999999999999</v>
      </c>
      <c r="BA633" s="380">
        <f t="array" aca="true" ref="BA633">INDEX(KM_PCT,MATCH($A633,'Knowledge - Percentages'!$B:$B,0),'Data - Knowledge'!BA$8)/100</f>
        <v>0.012</v>
      </c>
      <c r="BB633" s="380">
        <f t="array" aca="true" ref="BB633">INDEX(KM_PCT,MATCH($A633,'Knowledge - Percentages'!$B:$B,0),'Data - Knowledge'!BB$8)/100</f>
        <v>0.011000000000000001</v>
      </c>
      <c r="BC633" s="380">
        <f t="array" aca="true" ref="BC633">INDEX(KM_PCT,MATCH($A633,'Knowledge - Percentages'!$B:$B,0),'Data - Knowledge'!BC$8)/100</f>
        <v>0.013000000000000001</v>
      </c>
      <c r="BD633" s="380">
        <f t="array" aca="true" ref="BD633">INDEX(KM_PCT,MATCH($A633,'Knowledge - Percentages'!$B:$B,0),'Data - Knowledge'!BD$8)/100</f>
        <v>0.018000000000000002</v>
      </c>
      <c r="BE633" s="380">
        <f t="array" aca="true" ref="BE633">INDEX(KM_PCT,MATCH($A633,'Knowledge - Percentages'!$B:$B,0),'Data - Knowledge'!BE$8)/100</f>
        <v>0.011000000000000001</v>
      </c>
      <c r="BF633" s="380">
        <f t="array" aca="true" ref="BF633">INDEX(KM_PCT,MATCH($A633,'Knowledge - Percentages'!$B:$B,0),'Data - Knowledge'!BF$8)/100</f>
        <v>0.013000000000000001</v>
      </c>
      <c r="BG633" s="380">
        <f t="array" aca="true" ref="BG633">INDEX(KM_PCT,MATCH($A633,'Knowledge - Percentages'!$B:$B,0),'Data - Knowledge'!BG$8)/100</f>
        <v>0.016</v>
      </c>
      <c r="BH633" s="380">
        <f t="array" aca="true" ref="BH633">INDEX(KM_PCT,MATCH($A633,'Knowledge - Percentages'!$B:$B,0),'Data - Knowledge'!BH$8)/100</f>
        <v>0.015</v>
      </c>
      <c r="BI633" s="380">
        <f t="array" aca="true" ref="BI633">INDEX(KM_PCT,MATCH($A633,'Knowledge - Percentages'!$B:$B,0),'Data - Knowledge'!BI$8)/100</f>
        <v>0.012</v>
      </c>
      <c r="BJ633" s="380">
        <f t="array" aca="true" ref="BJ633">INDEX(KM_PCT,MATCH($A633,'Knowledge - Percentages'!$B:$B,0),'Data - Knowledge'!BJ$8)/100</f>
        <v>0.01</v>
      </c>
      <c r="BK633" s="380">
        <f t="array" aca="true" ref="BK633">INDEX(KM_PCT,MATCH($A633,'Knowledge - Percentages'!$B:$B,0),'Data - Knowledge'!BK$8)/100</f>
        <v>0.025</v>
      </c>
      <c r="BL633" s="380">
        <f t="array" aca="true" ref="BL633">INDEX(KM_PCT,MATCH($A633,'Knowledge - Percentages'!$B:$B,0),'Data - Knowledge'!BL$8)/100</f>
        <v>0.03</v>
      </c>
      <c r="BM633" s="380">
        <f t="array" aca="true" ref="BM633">INDEX(KM_PCT,MATCH($A633,'Knowledge - Percentages'!$B:$B,0),'Data - Knowledge'!BM$8)/100</f>
        <v>0.024</v>
      </c>
      <c r="BN633" s="380">
        <f t="array" aca="true" ref="BN633">INDEX(KM_PCT,MATCH($A633,'Knowledge - Percentages'!$B:$B,0),'Data - Knowledge'!BN$8)/100</f>
        <v>0.01</v>
      </c>
      <c r="BO633" s="380">
        <f t="array" aca="true" ref="BO633">INDEX(KM_PCT,MATCH($A633,'Knowledge - Percentages'!$B:$B,0),'Data - Knowledge'!BO$8)/100</f>
        <v>0.013999999999999999</v>
      </c>
      <c r="BP633" s="380">
        <f t="array" aca="true" ref="BP633">INDEX(KM_PCT,MATCH($A633,'Knowledge - Percentages'!$B:$B,0),'Data - Knowledge'!BP$8)/100</f>
        <v>0.01</v>
      </c>
      <c r="BQ633" s="380">
        <f t="array" aca="true" ref="BQ633">INDEX(KM_PCT,MATCH($A633,'Knowledge - Percentages'!$B:$B,0),'Data - Knowledge'!BQ$8)/100</f>
        <v>0.012</v>
      </c>
    </row>
    <row r="634" spans="1:69">
      <c r="A634" t="s">
        <v>1788</v>
      </c>
      <c r="B634" t="s">
        <v>180</v>
      </c>
      <c r="C634" t="s">
        <v>1778</v>
      </c>
      <c r="D634" t="s">
        <v>1789</v>
      </c>
      <c r="E634" s="373">
        <f>SUMPRODUCT($K$2:$BQ$2,$K634:$BQ634)/$J$2</f>
        <v>0.30102651515151518</v>
      </c>
      <c r="F634" s="379">
        <f>SUMPRODUCT($K$2:$BQ$2,$K634:$BQ634)</f>
        <v>79.471</v>
      </c>
      <c r="G634" s="373">
        <f>SUMPRODUCT($K$3:$BQ$3,$K634:$BQ634)/$J$3</f>
        <v>0.37201334702258737</v>
      </c>
      <c r="H634" s="379">
        <f>SUMPRODUCT($K$3:$BQ$3,$K634:$BQ634)</f>
        <v>3623.4100000000012</v>
      </c>
      <c r="I634" s="373">
        <f>CORREL($K$4:$BQ$4,$K634:$BQ634)</f>
        <v>-0.42459299091824315</v>
      </c>
      <c r="J634" s="379">
        <f>$E634/$G634*100</f>
        <v>80.918202951798364</v>
      </c>
      <c r="K634" s="380">
        <f t="array" aca="true" ref="K634">INDEX(KM_PCT,MATCH($A634,'Knowledge - Percentages'!$B:$B,0),'Data - Knowledge'!K$8)/100</f>
        <v>0.513</v>
      </c>
      <c r="L634" s="380">
        <f t="array" aca="true" ref="L634">INDEX(KM_PCT,MATCH($A634,'Knowledge - Percentages'!$B:$B,0),'Data - Knowledge'!L$8)/100</f>
        <v>0.478</v>
      </c>
      <c r="M634" s="380">
        <f t="array" aca="true" ref="M634">INDEX(KM_PCT,MATCH($A634,'Knowledge - Percentages'!$B:$B,0),'Data - Knowledge'!M$8)/100</f>
        <v>0.505</v>
      </c>
      <c r="N634" s="380">
        <f t="array" aca="true" ref="N634">INDEX(KM_PCT,MATCH($A634,'Knowledge - Percentages'!$B:$B,0),'Data - Knowledge'!N$8)/100</f>
        <v>0.452</v>
      </c>
      <c r="O634" s="380">
        <f t="array" aca="true" ref="O634">INDEX(KM_PCT,MATCH($A634,'Knowledge - Percentages'!$B:$B,0),'Data - Knowledge'!O$8)/100</f>
        <v>0.41600000000000004</v>
      </c>
      <c r="P634" s="380">
        <f t="array" aca="true" ref="P634">INDEX(KM_PCT,MATCH($A634,'Knowledge - Percentages'!$B:$B,0),'Data - Knowledge'!P$8)/100</f>
        <v>0.429</v>
      </c>
      <c r="Q634" s="380">
        <f t="array" aca="true" ref="Q634">INDEX(KM_PCT,MATCH($A634,'Knowledge - Percentages'!$B:$B,0),'Data - Knowledge'!Q$8)/100</f>
        <v>0.45899999999999996</v>
      </c>
      <c r="R634" s="380">
        <f t="array" aca="true" ref="R634">INDEX(KM_PCT,MATCH($A634,'Knowledge - Percentages'!$B:$B,0),'Data - Knowledge'!R$8)/100</f>
        <v>0.43799999999999994</v>
      </c>
      <c r="S634" s="380">
        <f t="array" aca="true" ref="S634">INDEX(KM_PCT,MATCH($A634,'Knowledge - Percentages'!$B:$B,0),'Data - Knowledge'!S$8)/100</f>
        <v>0.47600000000000003</v>
      </c>
      <c r="T634" s="380">
        <f t="array" aca="true" ref="T634">INDEX(KM_PCT,MATCH($A634,'Knowledge - Percentages'!$B:$B,0),'Data - Knowledge'!T$8)/100</f>
        <v>0.397</v>
      </c>
      <c r="U634" s="380">
        <f t="array" aca="true" ref="U634">INDEX(KM_PCT,MATCH($A634,'Knowledge - Percentages'!$B:$B,0),'Data - Knowledge'!U$8)/100</f>
        <v>0.401</v>
      </c>
      <c r="V634" s="380">
        <f t="array" aca="true" ref="V634">INDEX(KM_PCT,MATCH($A634,'Knowledge - Percentages'!$B:$B,0),'Data - Knowledge'!V$8)/100</f>
        <v>0.373</v>
      </c>
      <c r="W634" s="380">
        <f t="array" aca="true" ref="W634">INDEX(KM_PCT,MATCH($A634,'Knowledge - Percentages'!$B:$B,0),'Data - Knowledge'!W$8)/100</f>
        <v>0.38299999999999995</v>
      </c>
      <c r="X634" s="380">
        <f t="array" aca="true" ref="X634">INDEX(KM_PCT,MATCH($A634,'Knowledge - Percentages'!$B:$B,0),'Data - Knowledge'!X$8)/100</f>
        <v>0.44799999999999995</v>
      </c>
      <c r="Y634" s="380">
        <f t="array" aca="true" ref="Y634">INDEX(KM_PCT,MATCH($A634,'Knowledge - Percentages'!$B:$B,0),'Data - Knowledge'!Y$8)/100</f>
        <v>0.405</v>
      </c>
      <c r="Z634" s="380">
        <f t="array" aca="true" ref="Z634">INDEX(KM_PCT,MATCH($A634,'Knowledge - Percentages'!$B:$B,0),'Data - Knowledge'!Z$8)/100</f>
        <v>0.485</v>
      </c>
      <c r="AA634" s="380">
        <f t="array" aca="true" ref="AA634">INDEX(KM_PCT,MATCH($A634,'Knowledge - Percentages'!$B:$B,0),'Data - Knowledge'!AA$8)/100</f>
        <v>0.46399999999999997</v>
      </c>
      <c r="AB634" s="380">
        <f t="array" aca="true" ref="AB634">INDEX(KM_PCT,MATCH($A634,'Knowledge - Percentages'!$B:$B,0),'Data - Knowledge'!AB$8)/100</f>
        <v>0.396</v>
      </c>
      <c r="AC634" s="380">
        <f t="array" aca="true" ref="AC634">INDEX(KM_PCT,MATCH($A634,'Knowledge - Percentages'!$B:$B,0),'Data - Knowledge'!AC$8)/100</f>
        <v>0.384</v>
      </c>
      <c r="AD634" s="380">
        <f t="array" aca="true" ref="AD634">INDEX(KM_PCT,MATCH($A634,'Knowledge - Percentages'!$B:$B,0),'Data - Knowledge'!AD$8)/100</f>
        <v>0.401</v>
      </c>
      <c r="AE634" s="380">
        <f t="array" aca="true" ref="AE634">INDEX(KM_PCT,MATCH($A634,'Knowledge - Percentages'!$B:$B,0),'Data - Knowledge'!AE$8)/100</f>
        <v>0.282</v>
      </c>
      <c r="AF634" s="380">
        <f t="array" aca="true" ref="AF634">INDEX(KM_PCT,MATCH($A634,'Knowledge - Percentages'!$B:$B,0),'Data - Knowledge'!AF$8)/100</f>
        <v>0.35600000000000004</v>
      </c>
      <c r="AG634" s="380">
        <f t="array" aca="true" ref="AG634">INDEX(KM_PCT,MATCH($A634,'Knowledge - Percentages'!$B:$B,0),'Data - Knowledge'!AG$8)/100</f>
        <v>0.341</v>
      </c>
      <c r="AH634" s="380">
        <f t="array" aca="true" ref="AH634">INDEX(KM_PCT,MATCH($A634,'Knowledge - Percentages'!$B:$B,0),'Data - Knowledge'!AH$8)/100</f>
        <v>0.386</v>
      </c>
      <c r="AI634" s="380">
        <f t="array" aca="true" ref="AI634">INDEX(KM_PCT,MATCH($A634,'Knowledge - Percentages'!$B:$B,0),'Data - Knowledge'!AI$8)/100</f>
        <v>0.33899999999999997</v>
      </c>
      <c r="AJ634" s="380">
        <f t="array" aca="true" ref="AJ634">INDEX(KM_PCT,MATCH($A634,'Knowledge - Percentages'!$B:$B,0),'Data - Knowledge'!AJ$8)/100</f>
        <v>0.363</v>
      </c>
      <c r="AK634" s="380">
        <f t="array" aca="true" ref="AK634">INDEX(KM_PCT,MATCH($A634,'Knowledge - Percentages'!$B:$B,0),'Data - Knowledge'!AK$8)/100</f>
        <v>0.34299999999999997</v>
      </c>
      <c r="AL634" s="380">
        <f t="array" aca="true" ref="AL634">INDEX(KM_PCT,MATCH($A634,'Knowledge - Percentages'!$B:$B,0),'Data - Knowledge'!AL$8)/100</f>
        <v>0.348</v>
      </c>
      <c r="AM634" s="380">
        <f t="array" aca="true" ref="AM634">INDEX(KM_PCT,MATCH($A634,'Knowledge - Percentages'!$B:$B,0),'Data - Knowledge'!AM$8)/100</f>
        <v>0.363</v>
      </c>
      <c r="AN634" s="380">
        <f t="array" aca="true" ref="AN634">INDEX(KM_PCT,MATCH($A634,'Knowledge - Percentages'!$B:$B,0),'Data - Knowledge'!AN$8)/100</f>
        <v>0.335</v>
      </c>
      <c r="AO634" s="380">
        <f t="array" aca="true" ref="AO634">INDEX(KM_PCT,MATCH($A634,'Knowledge - Percentages'!$B:$B,0),'Data - Knowledge'!AO$8)/100</f>
        <v>0.32799999999999996</v>
      </c>
      <c r="AP634" s="380">
        <f t="array" aca="true" ref="AP634">INDEX(KM_PCT,MATCH($A634,'Knowledge - Percentages'!$B:$B,0),'Data - Knowledge'!AP$8)/100</f>
        <v>0.36200000000000004</v>
      </c>
      <c r="AQ634" s="380">
        <f t="array" aca="true" ref="AQ634">INDEX(KM_PCT,MATCH($A634,'Knowledge - Percentages'!$B:$B,0),'Data - Knowledge'!AQ$8)/100</f>
        <v>0.35</v>
      </c>
      <c r="AR634" s="380">
        <f t="array" aca="true" ref="AR634">INDEX(KM_PCT,MATCH($A634,'Knowledge - Percentages'!$B:$B,0),'Data - Knowledge'!AR$8)/100</f>
        <v>0.439</v>
      </c>
      <c r="AS634" s="380">
        <f t="array" aca="true" ref="AS634">INDEX(KM_PCT,MATCH($A634,'Knowledge - Percentages'!$B:$B,0),'Data - Knowledge'!AS$8)/100</f>
        <v>0.494</v>
      </c>
      <c r="AT634" s="380">
        <f t="array" aca="true" ref="AT634">INDEX(KM_PCT,MATCH($A634,'Knowledge - Percentages'!$B:$B,0),'Data - Knowledge'!AT$8)/100</f>
        <v>0.341</v>
      </c>
      <c r="AU634" s="380">
        <f t="array" aca="true" ref="AU634">INDEX(KM_PCT,MATCH($A634,'Knowledge - Percentages'!$B:$B,0),'Data - Knowledge'!AU$8)/100</f>
        <v>0.34299999999999997</v>
      </c>
      <c r="AV634" s="380">
        <f t="array" aca="true" ref="AV634">INDEX(KM_PCT,MATCH($A634,'Knowledge - Percentages'!$B:$B,0),'Data - Knowledge'!AV$8)/100</f>
        <v>0.315</v>
      </c>
      <c r="AW634" s="380">
        <f t="array" aca="true" ref="AW634">INDEX(KM_PCT,MATCH($A634,'Knowledge - Percentages'!$B:$B,0),'Data - Knowledge'!AW$8)/100</f>
        <v>0.312</v>
      </c>
      <c r="AX634" s="380">
        <f t="array" aca="true" ref="AX634">INDEX(KM_PCT,MATCH($A634,'Knowledge - Percentages'!$B:$B,0),'Data - Knowledge'!AX$8)/100</f>
        <v>0.27699999999999997</v>
      </c>
      <c r="AY634" s="380">
        <f t="array" aca="true" ref="AY634">INDEX(KM_PCT,MATCH($A634,'Knowledge - Percentages'!$B:$B,0),'Data - Knowledge'!AY$8)/100</f>
        <v>0.306</v>
      </c>
      <c r="AZ634" s="380">
        <f t="array" aca="true" ref="AZ634">INDEX(KM_PCT,MATCH($A634,'Knowledge - Percentages'!$B:$B,0),'Data - Knowledge'!AZ$8)/100</f>
        <v>0.3</v>
      </c>
      <c r="BA634" s="380">
        <f t="array" aca="true" ref="BA634">INDEX(KM_PCT,MATCH($A634,'Knowledge - Percentages'!$B:$B,0),'Data - Knowledge'!BA$8)/100</f>
        <v>0.305</v>
      </c>
      <c r="BB634" s="380">
        <f t="array" aca="true" ref="BB634">INDEX(KM_PCT,MATCH($A634,'Knowledge - Percentages'!$B:$B,0),'Data - Knowledge'!BB$8)/100</f>
        <v>0.272</v>
      </c>
      <c r="BC634" s="380">
        <f t="array" aca="true" ref="BC634">INDEX(KM_PCT,MATCH($A634,'Knowledge - Percentages'!$B:$B,0),'Data - Knowledge'!BC$8)/100</f>
        <v>0.261</v>
      </c>
      <c r="BD634" s="380">
        <f t="array" aca="true" ref="BD634">INDEX(KM_PCT,MATCH($A634,'Knowledge - Percentages'!$B:$B,0),'Data - Knowledge'!BD$8)/100</f>
        <v>0.273</v>
      </c>
      <c r="BE634" s="380">
        <f t="array" aca="true" ref="BE634">INDEX(KM_PCT,MATCH($A634,'Knowledge - Percentages'!$B:$B,0),'Data - Knowledge'!BE$8)/100</f>
        <v>0.281</v>
      </c>
      <c r="BF634" s="380">
        <f t="array" aca="true" ref="BF634">INDEX(KM_PCT,MATCH($A634,'Knowledge - Percentages'!$B:$B,0),'Data - Knowledge'!BF$8)/100</f>
        <v>0.272</v>
      </c>
      <c r="BG634" s="380">
        <f t="array" aca="true" ref="BG634">INDEX(KM_PCT,MATCH($A634,'Knowledge - Percentages'!$B:$B,0),'Data - Knowledge'!BG$8)/100</f>
        <v>0.314</v>
      </c>
      <c r="BH634" s="380">
        <f t="array" aca="true" ref="BH634">INDEX(KM_PCT,MATCH($A634,'Knowledge - Percentages'!$B:$B,0),'Data - Knowledge'!BH$8)/100</f>
        <v>0.32</v>
      </c>
      <c r="BI634" s="380">
        <f t="array" aca="true" ref="BI634">INDEX(KM_PCT,MATCH($A634,'Knowledge - Percentages'!$B:$B,0),'Data - Knowledge'!BI$8)/100</f>
        <v>0.294</v>
      </c>
      <c r="BJ634" s="380">
        <f t="array" aca="true" ref="BJ634">INDEX(KM_PCT,MATCH($A634,'Knowledge - Percentages'!$B:$B,0),'Data - Knowledge'!BJ$8)/100</f>
        <v>0.276</v>
      </c>
      <c r="BK634" s="380">
        <f t="array" aca="true" ref="BK634">INDEX(KM_PCT,MATCH($A634,'Knowledge - Percentages'!$B:$B,0),'Data - Knowledge'!BK$8)/100</f>
        <v>0.312</v>
      </c>
      <c r="BL634" s="380">
        <f t="array" aca="true" ref="BL634">INDEX(KM_PCT,MATCH($A634,'Knowledge - Percentages'!$B:$B,0),'Data - Knowledge'!BL$8)/100</f>
        <v>0.32899999999999996</v>
      </c>
      <c r="BM634" s="380">
        <f t="array" aca="true" ref="BM634">INDEX(KM_PCT,MATCH($A634,'Knowledge - Percentages'!$B:$B,0),'Data - Knowledge'!BM$8)/100</f>
        <v>0.31</v>
      </c>
      <c r="BN634" s="380">
        <f t="array" aca="true" ref="BN634">INDEX(KM_PCT,MATCH($A634,'Knowledge - Percentages'!$B:$B,0),'Data - Knowledge'!BN$8)/100</f>
        <v>0.28</v>
      </c>
      <c r="BO634" s="380">
        <f t="array" aca="true" ref="BO634">INDEX(KM_PCT,MATCH($A634,'Knowledge - Percentages'!$B:$B,0),'Data - Knowledge'!BO$8)/100</f>
        <v>0.27699999999999997</v>
      </c>
      <c r="BP634" s="380">
        <f t="array" aca="true" ref="BP634">INDEX(KM_PCT,MATCH($A634,'Knowledge - Percentages'!$B:$B,0),'Data - Knowledge'!BP$8)/100</f>
        <v>0.27</v>
      </c>
      <c r="BQ634" s="380">
        <f t="array" aca="true" ref="BQ634">INDEX(KM_PCT,MATCH($A634,'Knowledge - Percentages'!$B:$B,0),'Data - Knowledge'!BQ$8)/100</f>
        <v>0.252</v>
      </c>
    </row>
    <row r="635" spans="1:69">
      <c r="A635" t="s">
        <v>1790</v>
      </c>
      <c r="B635" t="s">
        <v>180</v>
      </c>
      <c r="C635" t="s">
        <v>1778</v>
      </c>
      <c r="D635" t="s">
        <v>1791</v>
      </c>
      <c r="E635" s="373">
        <f>SUMPRODUCT($K$2:$BQ$2,$K635:$BQ635)/$J$2</f>
        <v>0.18602272727272728</v>
      </c>
      <c r="F635" s="379">
        <f>SUMPRODUCT($K$2:$BQ$2,$K635:$BQ635)</f>
        <v>49.110000000000007</v>
      </c>
      <c r="G635" s="373">
        <f>SUMPRODUCT($K$3:$BQ$3,$K635:$BQ635)/$J$3</f>
        <v>0.22434774127310064</v>
      </c>
      <c r="H635" s="379">
        <f>SUMPRODUCT($K$3:$BQ$3,$K635:$BQ635)</f>
        <v>2185.1470000000004</v>
      </c>
      <c r="I635" s="373">
        <f>CORREL($K$4:$BQ$4,$K635:$BQ635)</f>
        <v>-0.50517698166892144</v>
      </c>
      <c r="J635" s="379">
        <f>$E635/$G635*100</f>
        <v>82.917138464202338</v>
      </c>
      <c r="K635" s="380">
        <f t="array" aca="true" ref="K635">INDEX(KM_PCT,MATCH($A635,'Knowledge - Percentages'!$B:$B,0),'Data - Knowledge'!K$8)/100</f>
        <v>0.32799999999999996</v>
      </c>
      <c r="L635" s="380">
        <f t="array" aca="true" ref="L635">INDEX(KM_PCT,MATCH($A635,'Knowledge - Percentages'!$B:$B,0),'Data - Knowledge'!L$8)/100</f>
        <v>0.33899999999999997</v>
      </c>
      <c r="M635" s="380">
        <f t="array" aca="true" ref="M635">INDEX(KM_PCT,MATCH($A635,'Knowledge - Percentages'!$B:$B,0),'Data - Knowledge'!M$8)/100</f>
        <v>0.29</v>
      </c>
      <c r="N635" s="380">
        <f t="array" aca="true" ref="N635">INDEX(KM_PCT,MATCH($A635,'Knowledge - Percentages'!$B:$B,0),'Data - Knowledge'!N$8)/100</f>
        <v>0.247</v>
      </c>
      <c r="O635" s="380">
        <f t="array" aca="true" ref="O635">INDEX(KM_PCT,MATCH($A635,'Knowledge - Percentages'!$B:$B,0),'Data - Knowledge'!O$8)/100</f>
        <v>0.247</v>
      </c>
      <c r="P635" s="380">
        <f t="array" aca="true" ref="P635">INDEX(KM_PCT,MATCH($A635,'Knowledge - Percentages'!$B:$B,0),'Data - Knowledge'!P$8)/100</f>
        <v>0.228</v>
      </c>
      <c r="Q635" s="380">
        <f t="array" aca="true" ref="Q635">INDEX(KM_PCT,MATCH($A635,'Knowledge - Percentages'!$B:$B,0),'Data - Knowledge'!Q$8)/100</f>
        <v>0.303</v>
      </c>
      <c r="R635" s="380">
        <f t="array" aca="true" ref="R635">INDEX(KM_PCT,MATCH($A635,'Knowledge - Percentages'!$B:$B,0),'Data - Knowledge'!R$8)/100</f>
        <v>0.278</v>
      </c>
      <c r="S635" s="380">
        <f t="array" aca="true" ref="S635">INDEX(KM_PCT,MATCH($A635,'Knowledge - Percentages'!$B:$B,0),'Data - Knowledge'!S$8)/100</f>
        <v>0.255</v>
      </c>
      <c r="T635" s="380">
        <f t="array" aca="true" ref="T635">INDEX(KM_PCT,MATCH($A635,'Knowledge - Percentages'!$B:$B,0),'Data - Knowledge'!T$8)/100</f>
        <v>0.23399999999999999</v>
      </c>
      <c r="U635" s="380">
        <f t="array" aca="true" ref="U635">INDEX(KM_PCT,MATCH($A635,'Knowledge - Percentages'!$B:$B,0),'Data - Knowledge'!U$8)/100</f>
        <v>0.22899999999999998</v>
      </c>
      <c r="V635" s="380">
        <f t="array" aca="true" ref="V635">INDEX(KM_PCT,MATCH($A635,'Knowledge - Percentages'!$B:$B,0),'Data - Knowledge'!V$8)/100</f>
        <v>0.21100000000000002</v>
      </c>
      <c r="W635" s="380">
        <f t="array" aca="true" ref="W635">INDEX(KM_PCT,MATCH($A635,'Knowledge - Percentages'!$B:$B,0),'Data - Knowledge'!W$8)/100</f>
        <v>0.239</v>
      </c>
      <c r="X635" s="380">
        <f t="array" aca="true" ref="X635">INDEX(KM_PCT,MATCH($A635,'Knowledge - Percentages'!$B:$B,0),'Data - Knowledge'!X$8)/100</f>
        <v>0.332</v>
      </c>
      <c r="Y635" s="380">
        <f t="array" aca="true" ref="Y635">INDEX(KM_PCT,MATCH($A635,'Knowledge - Percentages'!$B:$B,0),'Data - Knowledge'!Y$8)/100</f>
        <v>0.344</v>
      </c>
      <c r="Z635" s="380">
        <f t="array" aca="true" ref="Z635">INDEX(KM_PCT,MATCH($A635,'Knowledge - Percentages'!$B:$B,0),'Data - Knowledge'!Z$8)/100</f>
        <v>0.33799999999999997</v>
      </c>
      <c r="AA635" s="380">
        <f t="array" aca="true" ref="AA635">INDEX(KM_PCT,MATCH($A635,'Knowledge - Percentages'!$B:$B,0),'Data - Knowledge'!AA$8)/100</f>
        <v>0.324</v>
      </c>
      <c r="AB635" s="380">
        <f t="array" aca="true" ref="AB635">INDEX(KM_PCT,MATCH($A635,'Knowledge - Percentages'!$B:$B,0),'Data - Knowledge'!AB$8)/100</f>
        <v>0.23399999999999999</v>
      </c>
      <c r="AC635" s="380">
        <f t="array" aca="true" ref="AC635">INDEX(KM_PCT,MATCH($A635,'Knowledge - Percentages'!$B:$B,0),'Data - Knowledge'!AC$8)/100</f>
        <v>0.281</v>
      </c>
      <c r="AD635" s="380">
        <f t="array" aca="true" ref="AD635">INDEX(KM_PCT,MATCH($A635,'Knowledge - Percentages'!$B:$B,0),'Data - Knowledge'!AD$8)/100</f>
        <v>0.335</v>
      </c>
      <c r="AE635" s="380">
        <f t="array" aca="true" ref="AE635">INDEX(KM_PCT,MATCH($A635,'Knowledge - Percentages'!$B:$B,0),'Data - Knowledge'!AE$8)/100</f>
        <v>0.203</v>
      </c>
      <c r="AF635" s="380">
        <f t="array" aca="true" ref="AF635">INDEX(KM_PCT,MATCH($A635,'Knowledge - Percentages'!$B:$B,0),'Data - Knowledge'!AF$8)/100</f>
        <v>0.213</v>
      </c>
      <c r="AG635" s="380">
        <f t="array" aca="true" ref="AG635">INDEX(KM_PCT,MATCH($A635,'Knowledge - Percentages'!$B:$B,0),'Data - Knowledge'!AG$8)/100</f>
        <v>0.2</v>
      </c>
      <c r="AH635" s="380">
        <f t="array" aca="true" ref="AH635">INDEX(KM_PCT,MATCH($A635,'Knowledge - Percentages'!$B:$B,0),'Data - Knowledge'!AH$8)/100</f>
        <v>0.21600000000000003</v>
      </c>
      <c r="AI635" s="380">
        <f t="array" aca="true" ref="AI635">INDEX(KM_PCT,MATCH($A635,'Knowledge - Percentages'!$B:$B,0),'Data - Knowledge'!AI$8)/100</f>
        <v>0.263</v>
      </c>
      <c r="AJ635" s="380">
        <f t="array" aca="true" ref="AJ635">INDEX(KM_PCT,MATCH($A635,'Knowledge - Percentages'!$B:$B,0),'Data - Knowledge'!AJ$8)/100</f>
        <v>0.226</v>
      </c>
      <c r="AK635" s="380">
        <f t="array" aca="true" ref="AK635">INDEX(KM_PCT,MATCH($A635,'Knowledge - Percentages'!$B:$B,0),'Data - Knowledge'!AK$8)/100</f>
        <v>0.19399999999999998</v>
      </c>
      <c r="AL635" s="380">
        <f t="array" aca="true" ref="AL635">INDEX(KM_PCT,MATCH($A635,'Knowledge - Percentages'!$B:$B,0),'Data - Knowledge'!AL$8)/100</f>
        <v>0.26899999999999996</v>
      </c>
      <c r="AM635" s="380">
        <f t="array" aca="true" ref="AM635">INDEX(KM_PCT,MATCH($A635,'Knowledge - Percentages'!$B:$B,0),'Data - Knowledge'!AM$8)/100</f>
        <v>0.21899999999999997</v>
      </c>
      <c r="AN635" s="380">
        <f t="array" aca="true" ref="AN635">INDEX(KM_PCT,MATCH($A635,'Knowledge - Percentages'!$B:$B,0),'Data - Knowledge'!AN$8)/100</f>
        <v>0.19399999999999998</v>
      </c>
      <c r="AO635" s="380">
        <f t="array" aca="true" ref="AO635">INDEX(KM_PCT,MATCH($A635,'Knowledge - Percentages'!$B:$B,0),'Data - Knowledge'!AO$8)/100</f>
        <v>0.225</v>
      </c>
      <c r="AP635" s="380">
        <f t="array" aca="true" ref="AP635">INDEX(KM_PCT,MATCH($A635,'Knowledge - Percentages'!$B:$B,0),'Data - Knowledge'!AP$8)/100</f>
        <v>0.258</v>
      </c>
      <c r="AQ635" s="380">
        <f t="array" aca="true" ref="AQ635">INDEX(KM_PCT,MATCH($A635,'Knowledge - Percentages'!$B:$B,0),'Data - Knowledge'!AQ$8)/100</f>
        <v>0.218</v>
      </c>
      <c r="AR635" s="380">
        <f t="array" aca="true" ref="AR635">INDEX(KM_PCT,MATCH($A635,'Knowledge - Percentages'!$B:$B,0),'Data - Knowledge'!AR$8)/100</f>
        <v>0.32</v>
      </c>
      <c r="AS635" s="380">
        <f t="array" aca="true" ref="AS635">INDEX(KM_PCT,MATCH($A635,'Knowledge - Percentages'!$B:$B,0),'Data - Knowledge'!AS$8)/100</f>
        <v>0.36200000000000004</v>
      </c>
      <c r="AT635" s="380">
        <f t="array" aca="true" ref="AT635">INDEX(KM_PCT,MATCH($A635,'Knowledge - Percentages'!$B:$B,0),'Data - Knowledge'!AT$8)/100</f>
        <v>0.297</v>
      </c>
      <c r="AU635" s="380">
        <f t="array" aca="true" ref="AU635">INDEX(KM_PCT,MATCH($A635,'Knowledge - Percentages'!$B:$B,0),'Data - Knowledge'!AU$8)/100</f>
        <v>0.223</v>
      </c>
      <c r="AV635" s="380">
        <f t="array" aca="true" ref="AV635">INDEX(KM_PCT,MATCH($A635,'Knowledge - Percentages'!$B:$B,0),'Data - Knowledge'!AV$8)/100</f>
        <v>0.192</v>
      </c>
      <c r="AW635" s="380">
        <f t="array" aca="true" ref="AW635">INDEX(KM_PCT,MATCH($A635,'Knowledge - Percentages'!$B:$B,0),'Data - Knowledge'!AW$8)/100</f>
        <v>0.192</v>
      </c>
      <c r="AX635" s="380">
        <f t="array" aca="true" ref="AX635">INDEX(KM_PCT,MATCH($A635,'Knowledge - Percentages'!$B:$B,0),'Data - Knowledge'!AX$8)/100</f>
        <v>0.19399999999999998</v>
      </c>
      <c r="AY635" s="380">
        <f t="array" aca="true" ref="AY635">INDEX(KM_PCT,MATCH($A635,'Knowledge - Percentages'!$B:$B,0),'Data - Knowledge'!AY$8)/100</f>
        <v>0.192</v>
      </c>
      <c r="AZ635" s="380">
        <f t="array" aca="true" ref="AZ635">INDEX(KM_PCT,MATCH($A635,'Knowledge - Percentages'!$B:$B,0),'Data - Knowledge'!AZ$8)/100</f>
        <v>0.209</v>
      </c>
      <c r="BA635" s="380">
        <f t="array" aca="true" ref="BA635">INDEX(KM_PCT,MATCH($A635,'Knowledge - Percentages'!$B:$B,0),'Data - Knowledge'!BA$8)/100</f>
        <v>0.188</v>
      </c>
      <c r="BB635" s="380">
        <f t="array" aca="true" ref="BB635">INDEX(KM_PCT,MATCH($A635,'Knowledge - Percentages'!$B:$B,0),'Data - Knowledge'!BB$8)/100</f>
        <v>0.171</v>
      </c>
      <c r="BC635" s="380">
        <f t="array" aca="true" ref="BC635">INDEX(KM_PCT,MATCH($A635,'Knowledge - Percentages'!$B:$B,0),'Data - Knowledge'!BC$8)/100</f>
        <v>0.16399999999999998</v>
      </c>
      <c r="BD635" s="380">
        <f t="array" aca="true" ref="BD635">INDEX(KM_PCT,MATCH($A635,'Knowledge - Percentages'!$B:$B,0),'Data - Knowledge'!BD$8)/100</f>
        <v>0.182</v>
      </c>
      <c r="BE635" s="380">
        <f t="array" aca="true" ref="BE635">INDEX(KM_PCT,MATCH($A635,'Knowledge - Percentages'!$B:$B,0),'Data - Knowledge'!BE$8)/100</f>
        <v>0.16699999999999998</v>
      </c>
      <c r="BF635" s="380">
        <f t="array" aca="true" ref="BF635">INDEX(KM_PCT,MATCH($A635,'Knowledge - Percentages'!$B:$B,0),'Data - Knowledge'!BF$8)/100</f>
        <v>0.177</v>
      </c>
      <c r="BG635" s="380">
        <f t="array" aca="true" ref="BG635">INDEX(KM_PCT,MATCH($A635,'Knowledge - Percentages'!$B:$B,0),'Data - Knowledge'!BG$8)/100</f>
        <v>0.228</v>
      </c>
      <c r="BH635" s="380">
        <f t="array" aca="true" ref="BH635">INDEX(KM_PCT,MATCH($A635,'Knowledge - Percentages'!$B:$B,0),'Data - Knowledge'!BH$8)/100</f>
        <v>0.223</v>
      </c>
      <c r="BI635" s="380">
        <f t="array" aca="true" ref="BI635">INDEX(KM_PCT,MATCH($A635,'Knowledge - Percentages'!$B:$B,0),'Data - Knowledge'!BI$8)/100</f>
        <v>0.20199999999999999</v>
      </c>
      <c r="BJ635" s="380">
        <f t="array" aca="true" ref="BJ635">INDEX(KM_PCT,MATCH($A635,'Knowledge - Percentages'!$B:$B,0),'Data - Knowledge'!BJ$8)/100</f>
        <v>0.17300000000000001</v>
      </c>
      <c r="BK635" s="380">
        <f t="array" aca="true" ref="BK635">INDEX(KM_PCT,MATCH($A635,'Knowledge - Percentages'!$B:$B,0),'Data - Knowledge'!BK$8)/100</f>
        <v>0.28300000000000003</v>
      </c>
      <c r="BL635" s="380">
        <f t="array" aca="true" ref="BL635">INDEX(KM_PCT,MATCH($A635,'Knowledge - Percentages'!$B:$B,0),'Data - Knowledge'!BL$8)/100</f>
        <v>0.27</v>
      </c>
      <c r="BM635" s="380">
        <f t="array" aca="true" ref="BM635">INDEX(KM_PCT,MATCH($A635,'Knowledge - Percentages'!$B:$B,0),'Data - Knowledge'!BM$8)/100</f>
        <v>0.255</v>
      </c>
      <c r="BN635" s="380">
        <f t="array" aca="true" ref="BN635">INDEX(KM_PCT,MATCH($A635,'Knowledge - Percentages'!$B:$B,0),'Data - Knowledge'!BN$8)/100</f>
        <v>0.17300000000000001</v>
      </c>
      <c r="BO635" s="380">
        <f t="array" aca="true" ref="BO635">INDEX(KM_PCT,MATCH($A635,'Knowledge - Percentages'!$B:$B,0),'Data - Knowledge'!BO$8)/100</f>
        <v>0.195</v>
      </c>
      <c r="BP635" s="380">
        <f t="array" aca="true" ref="BP635">INDEX(KM_PCT,MATCH($A635,'Knowledge - Percentages'!$B:$B,0),'Data - Knowledge'!BP$8)/100</f>
        <v>0.168</v>
      </c>
      <c r="BQ635" s="380">
        <f t="array" aca="true" ref="BQ635">INDEX(KM_PCT,MATCH($A635,'Knowledge - Percentages'!$B:$B,0),'Data - Knowledge'!BQ$8)/100</f>
        <v>0.184</v>
      </c>
    </row>
    <row r="636" spans="1:69">
      <c r="A636" t="s">
        <v>1792</v>
      </c>
      <c r="B636" t="s">
        <v>180</v>
      </c>
      <c r="C636" t="s">
        <v>1778</v>
      </c>
      <c r="D636" t="s">
        <v>1793</v>
      </c>
      <c r="E636" s="373">
        <f>SUMPRODUCT($K$2:$BQ$2,$K636:$BQ636)/$J$2</f>
        <v>0.047753787878787875</v>
      </c>
      <c r="F636" s="379">
        <f>SUMPRODUCT($K$2:$BQ$2,$K636:$BQ636)</f>
        <v>12.607</v>
      </c>
      <c r="G636" s="373">
        <f>SUMPRODUCT($K$3:$BQ$3,$K636:$BQ636)/$J$3</f>
        <v>0.078856673511293635</v>
      </c>
      <c r="H636" s="379">
        <f>SUMPRODUCT($K$3:$BQ$3,$K636:$BQ636)</f>
        <v>768.064</v>
      </c>
      <c r="I636" s="373">
        <f>CORREL($K$4:$BQ$4,$K636:$BQ636)</f>
        <v>-0.48687421964572719</v>
      </c>
      <c r="J636" s="379">
        <f>$E636/$G636*100</f>
        <v>60.557700131680939</v>
      </c>
      <c r="K636" s="380">
        <f t="array" aca="true" ref="K636">INDEX(KM_PCT,MATCH($A636,'Knowledge - Percentages'!$B:$B,0),'Data - Knowledge'!K$8)/100</f>
        <v>0.166</v>
      </c>
      <c r="L636" s="380">
        <f t="array" aca="true" ref="L636">INDEX(KM_PCT,MATCH($A636,'Knowledge - Percentages'!$B:$B,0),'Data - Knowledge'!L$8)/100</f>
        <v>0.153</v>
      </c>
      <c r="M636" s="380">
        <f t="array" aca="true" ref="M636">INDEX(KM_PCT,MATCH($A636,'Knowledge - Percentages'!$B:$B,0),'Data - Knowledge'!M$8)/100</f>
        <v>0.14400000000000002</v>
      </c>
      <c r="N636" s="380">
        <f t="array" aca="true" ref="N636">INDEX(KM_PCT,MATCH($A636,'Knowledge - Percentages'!$B:$B,0),'Data - Knowledge'!N$8)/100</f>
        <v>0.10300000000000001</v>
      </c>
      <c r="O636" s="380">
        <f t="array" aca="true" ref="O636">INDEX(KM_PCT,MATCH($A636,'Knowledge - Percentages'!$B:$B,0),'Data - Knowledge'!O$8)/100</f>
        <v>0.105</v>
      </c>
      <c r="P636" s="380">
        <f t="array" aca="true" ref="P636">INDEX(KM_PCT,MATCH($A636,'Knowledge - Percentages'!$B:$B,0),'Data - Knowledge'!P$8)/100</f>
        <v>0.095</v>
      </c>
      <c r="Q636" s="380">
        <f t="array" aca="true" ref="Q636">INDEX(KM_PCT,MATCH($A636,'Knowledge - Percentages'!$B:$B,0),'Data - Knowledge'!Q$8)/100</f>
        <v>0.125</v>
      </c>
      <c r="R636" s="380">
        <f t="array" aca="true" ref="R636">INDEX(KM_PCT,MATCH($A636,'Knowledge - Percentages'!$B:$B,0),'Data - Knowledge'!R$8)/100</f>
        <v>0.11199999999999999</v>
      </c>
      <c r="S636" s="380">
        <f t="array" aca="true" ref="S636">INDEX(KM_PCT,MATCH($A636,'Knowledge - Percentages'!$B:$B,0),'Data - Knowledge'!S$8)/100</f>
        <v>0.122</v>
      </c>
      <c r="T636" s="380">
        <f t="array" aca="true" ref="T636">INDEX(KM_PCT,MATCH($A636,'Knowledge - Percentages'!$B:$B,0),'Data - Knowledge'!T$8)/100</f>
        <v>0.08900000000000001</v>
      </c>
      <c r="U636" s="380">
        <f t="array" aca="true" ref="U636">INDEX(KM_PCT,MATCH($A636,'Knowledge - Percentages'!$B:$B,0),'Data - Knowledge'!U$8)/100</f>
        <v>0.079</v>
      </c>
      <c r="V636" s="380">
        <f t="array" aca="true" ref="V636">INDEX(KM_PCT,MATCH($A636,'Knowledge - Percentages'!$B:$B,0),'Data - Knowledge'!V$8)/100</f>
        <v>0.072000000000000008</v>
      </c>
      <c r="W636" s="380">
        <f t="array" aca="true" ref="W636">INDEX(KM_PCT,MATCH($A636,'Knowledge - Percentages'!$B:$B,0),'Data - Knowledge'!W$8)/100</f>
        <v>0.085</v>
      </c>
      <c r="X636" s="380">
        <f t="array" aca="true" ref="X636">INDEX(KM_PCT,MATCH($A636,'Knowledge - Percentages'!$B:$B,0),'Data - Knowledge'!X$8)/100</f>
        <v>0.124</v>
      </c>
      <c r="Y636" s="380">
        <f t="array" aca="true" ref="Y636">INDEX(KM_PCT,MATCH($A636,'Knowledge - Percentages'!$B:$B,0),'Data - Knowledge'!Y$8)/100</f>
        <v>0.127</v>
      </c>
      <c r="Z636" s="380">
        <f t="array" aca="true" ref="Z636">INDEX(KM_PCT,MATCH($A636,'Knowledge - Percentages'!$B:$B,0),'Data - Knowledge'!Z$8)/100</f>
        <v>0.145</v>
      </c>
      <c r="AA636" s="380">
        <f t="array" aca="true" ref="AA636">INDEX(KM_PCT,MATCH($A636,'Knowledge - Percentages'!$B:$B,0),'Data - Knowledge'!AA$8)/100</f>
        <v>0.115</v>
      </c>
      <c r="AB636" s="380">
        <f t="array" aca="true" ref="AB636">INDEX(KM_PCT,MATCH($A636,'Knowledge - Percentages'!$B:$B,0),'Data - Knowledge'!AB$8)/100</f>
        <v>0.088000000000000009</v>
      </c>
      <c r="AC636" s="380">
        <f t="array" aca="true" ref="AC636">INDEX(KM_PCT,MATCH($A636,'Knowledge - Percentages'!$B:$B,0),'Data - Knowledge'!AC$8)/100</f>
        <v>0.094</v>
      </c>
      <c r="AD636" s="380">
        <f t="array" aca="true" ref="AD636">INDEX(KM_PCT,MATCH($A636,'Knowledge - Percentages'!$B:$B,0),'Data - Knowledge'!AD$8)/100</f>
        <v>0.105</v>
      </c>
      <c r="AE636" s="380">
        <f t="array" aca="true" ref="AE636">INDEX(KM_PCT,MATCH($A636,'Knowledge - Percentages'!$B:$B,0),'Data - Knowledge'!AE$8)/100</f>
        <v>0.07400000000000001</v>
      </c>
      <c r="AF636" s="380">
        <f t="array" aca="true" ref="AF636">INDEX(KM_PCT,MATCH($A636,'Knowledge - Percentages'!$B:$B,0),'Data - Knowledge'!AF$8)/100</f>
        <v>0.077</v>
      </c>
      <c r="AG636" s="380">
        <f t="array" aca="true" ref="AG636">INDEX(KM_PCT,MATCH($A636,'Knowledge - Percentages'!$B:$B,0),'Data - Knowledge'!AG$8)/100</f>
        <v>0.064</v>
      </c>
      <c r="AH636" s="380">
        <f t="array" aca="true" ref="AH636">INDEX(KM_PCT,MATCH($A636,'Knowledge - Percentages'!$B:$B,0),'Data - Knowledge'!AH$8)/100</f>
        <v>0.07400000000000001</v>
      </c>
      <c r="AI636" s="380">
        <f t="array" aca="true" ref="AI636">INDEX(KM_PCT,MATCH($A636,'Knowledge - Percentages'!$B:$B,0),'Data - Knowledge'!AI$8)/100</f>
        <v>0.079</v>
      </c>
      <c r="AJ636" s="380">
        <f t="array" aca="true" ref="AJ636">INDEX(KM_PCT,MATCH($A636,'Knowledge - Percentages'!$B:$B,0),'Data - Knowledge'!AJ$8)/100</f>
        <v>0.071</v>
      </c>
      <c r="AK636" s="380">
        <f t="array" aca="true" ref="AK636">INDEX(KM_PCT,MATCH($A636,'Knowledge - Percentages'!$B:$B,0),'Data - Knowledge'!AK$8)/100</f>
        <v>0.057</v>
      </c>
      <c r="AL636" s="380">
        <f t="array" aca="true" ref="AL636">INDEX(KM_PCT,MATCH($A636,'Knowledge - Percentages'!$B:$B,0),'Data - Knowledge'!AL$8)/100</f>
        <v>0.076</v>
      </c>
      <c r="AM636" s="380">
        <f t="array" aca="true" ref="AM636">INDEX(KM_PCT,MATCH($A636,'Knowledge - Percentages'!$B:$B,0),'Data - Knowledge'!AM$8)/100</f>
        <v>0.072000000000000008</v>
      </c>
      <c r="AN636" s="380">
        <f t="array" aca="true" ref="AN636">INDEX(KM_PCT,MATCH($A636,'Knowledge - Percentages'!$B:$B,0),'Data - Knowledge'!AN$8)/100</f>
        <v>0.055999999999999994</v>
      </c>
      <c r="AO636" s="380">
        <f t="array" aca="true" ref="AO636">INDEX(KM_PCT,MATCH($A636,'Knowledge - Percentages'!$B:$B,0),'Data - Knowledge'!AO$8)/100</f>
        <v>0.066</v>
      </c>
      <c r="AP636" s="380">
        <f t="array" aca="true" ref="AP636">INDEX(KM_PCT,MATCH($A636,'Knowledge - Percentages'!$B:$B,0),'Data - Knowledge'!AP$8)/100</f>
        <v>0.068</v>
      </c>
      <c r="AQ636" s="380">
        <f t="array" aca="true" ref="AQ636">INDEX(KM_PCT,MATCH($A636,'Knowledge - Percentages'!$B:$B,0),'Data - Knowledge'!AQ$8)/100</f>
        <v>0.066</v>
      </c>
      <c r="AR636" s="380">
        <f t="array" aca="true" ref="AR636">INDEX(KM_PCT,MATCH($A636,'Knowledge - Percentages'!$B:$B,0),'Data - Knowledge'!AR$8)/100</f>
        <v>0.077</v>
      </c>
      <c r="AS636" s="380">
        <f t="array" aca="true" ref="AS636">INDEX(KM_PCT,MATCH($A636,'Knowledge - Percentages'!$B:$B,0),'Data - Knowledge'!AS$8)/100</f>
        <v>0.077</v>
      </c>
      <c r="AT636" s="380">
        <f t="array" aca="true" ref="AT636">INDEX(KM_PCT,MATCH($A636,'Knowledge - Percentages'!$B:$B,0),'Data - Knowledge'!AT$8)/100</f>
        <v>0.08199999999999999</v>
      </c>
      <c r="AU636" s="380">
        <f t="array" aca="true" ref="AU636">INDEX(KM_PCT,MATCH($A636,'Knowledge - Percentages'!$B:$B,0),'Data - Knowledge'!AU$8)/100</f>
        <v>0.072000000000000008</v>
      </c>
      <c r="AV636" s="380">
        <f t="array" aca="true" ref="AV636">INDEX(KM_PCT,MATCH($A636,'Knowledge - Percentages'!$B:$B,0),'Data - Knowledge'!AV$8)/100</f>
        <v>0.051</v>
      </c>
      <c r="AW636" s="380">
        <f t="array" aca="true" ref="AW636">INDEX(KM_PCT,MATCH($A636,'Knowledge - Percentages'!$B:$B,0),'Data - Knowledge'!AW$8)/100</f>
        <v>0.047</v>
      </c>
      <c r="AX636" s="380">
        <f t="array" aca="true" ref="AX636">INDEX(KM_PCT,MATCH($A636,'Knowledge - Percentages'!$B:$B,0),'Data - Knowledge'!AX$8)/100</f>
        <v>0.045</v>
      </c>
      <c r="AY636" s="380">
        <f t="array" aca="true" ref="AY636">INDEX(KM_PCT,MATCH($A636,'Knowledge - Percentages'!$B:$B,0),'Data - Knowledge'!AY$8)/100</f>
        <v>0.055999999999999994</v>
      </c>
      <c r="AZ636" s="380">
        <f t="array" aca="true" ref="AZ636">INDEX(KM_PCT,MATCH($A636,'Knowledge - Percentages'!$B:$B,0),'Data - Knowledge'!AZ$8)/100</f>
        <v>0.05</v>
      </c>
      <c r="BA636" s="380">
        <f t="array" aca="true" ref="BA636">INDEX(KM_PCT,MATCH($A636,'Knowledge - Percentages'!$B:$B,0),'Data - Knowledge'!BA$8)/100</f>
        <v>0.049</v>
      </c>
      <c r="BB636" s="380">
        <f t="array" aca="true" ref="BB636">INDEX(KM_PCT,MATCH($A636,'Knowledge - Percentages'!$B:$B,0),'Data - Knowledge'!BB$8)/100</f>
        <v>0.04</v>
      </c>
      <c r="BC636" s="380">
        <f t="array" aca="true" ref="BC636">INDEX(KM_PCT,MATCH($A636,'Knowledge - Percentages'!$B:$B,0),'Data - Knowledge'!BC$8)/100</f>
        <v>0.037000000000000005</v>
      </c>
      <c r="BD636" s="380">
        <f t="array" aca="true" ref="BD636">INDEX(KM_PCT,MATCH($A636,'Knowledge - Percentages'!$B:$B,0),'Data - Knowledge'!BD$8)/100</f>
        <v>0.046</v>
      </c>
      <c r="BE636" s="380">
        <f t="array" aca="true" ref="BE636">INDEX(KM_PCT,MATCH($A636,'Knowledge - Percentages'!$B:$B,0),'Data - Knowledge'!BE$8)/100</f>
        <v>0.044000000000000004</v>
      </c>
      <c r="BF636" s="380">
        <f t="array" aca="true" ref="BF636">INDEX(KM_PCT,MATCH($A636,'Knowledge - Percentages'!$B:$B,0),'Data - Knowledge'!BF$8)/100</f>
        <v>0.048</v>
      </c>
      <c r="BG636" s="380">
        <f t="array" aca="true" ref="BG636">INDEX(KM_PCT,MATCH($A636,'Knowledge - Percentages'!$B:$B,0),'Data - Knowledge'!BG$8)/100</f>
        <v>0.062</v>
      </c>
      <c r="BH636" s="380">
        <f t="array" aca="true" ref="BH636">INDEX(KM_PCT,MATCH($A636,'Knowledge - Percentages'!$B:$B,0),'Data - Knowledge'!BH$8)/100</f>
        <v>0.055999999999999994</v>
      </c>
      <c r="BI636" s="380">
        <f t="array" aca="true" ref="BI636">INDEX(KM_PCT,MATCH($A636,'Knowledge - Percentages'!$B:$B,0),'Data - Knowledge'!BI$8)/100</f>
        <v>0.04</v>
      </c>
      <c r="BJ636" s="380">
        <f t="array" aca="true" ref="BJ636">INDEX(KM_PCT,MATCH($A636,'Knowledge - Percentages'!$B:$B,0),'Data - Knowledge'!BJ$8)/100</f>
        <v>0.037000000000000005</v>
      </c>
      <c r="BK636" s="380">
        <f t="array" aca="true" ref="BK636">INDEX(KM_PCT,MATCH($A636,'Knowledge - Percentages'!$B:$B,0),'Data - Knowledge'!BK$8)/100</f>
        <v>0.07</v>
      </c>
      <c r="BL636" s="380">
        <f t="array" aca="true" ref="BL636">INDEX(KM_PCT,MATCH($A636,'Knowledge - Percentages'!$B:$B,0),'Data - Knowledge'!BL$8)/100</f>
        <v>0.085</v>
      </c>
      <c r="BM636" s="380">
        <f t="array" aca="true" ref="BM636">INDEX(KM_PCT,MATCH($A636,'Knowledge - Percentages'!$B:$B,0),'Data - Knowledge'!BM$8)/100</f>
        <v>0.078</v>
      </c>
      <c r="BN636" s="380">
        <f t="array" aca="true" ref="BN636">INDEX(KM_PCT,MATCH($A636,'Knowledge - Percentages'!$B:$B,0),'Data - Knowledge'!BN$8)/100</f>
        <v>0.042</v>
      </c>
      <c r="BO636" s="380">
        <f t="array" aca="true" ref="BO636">INDEX(KM_PCT,MATCH($A636,'Knowledge - Percentages'!$B:$B,0),'Data - Knowledge'!BO$8)/100</f>
        <v>0.053</v>
      </c>
      <c r="BP636" s="380">
        <f t="array" aca="true" ref="BP636">INDEX(KM_PCT,MATCH($A636,'Knowledge - Percentages'!$B:$B,0),'Data - Knowledge'!BP$8)/100</f>
        <v>0.037000000000000005</v>
      </c>
      <c r="BQ636" s="380">
        <f t="array" aca="true" ref="BQ636">INDEX(KM_PCT,MATCH($A636,'Knowledge - Percentages'!$B:$B,0),'Data - Knowledge'!BQ$8)/100</f>
        <v>0.044000000000000004</v>
      </c>
    </row>
    <row r="637" spans="1:69">
      <c r="A637" t="s">
        <v>1794</v>
      </c>
      <c r="B637" t="s">
        <v>180</v>
      </c>
      <c r="C637" t="s">
        <v>1778</v>
      </c>
      <c r="D637" t="s">
        <v>1795</v>
      </c>
      <c r="E637" s="373">
        <f>SUMPRODUCT($K$2:$BQ$2,$K637:$BQ637)/$J$2</f>
        <v>0.18614772727272727</v>
      </c>
      <c r="F637" s="379">
        <f>SUMPRODUCT($K$2:$BQ$2,$K637:$BQ637)</f>
        <v>49.143</v>
      </c>
      <c r="G637" s="373">
        <f>SUMPRODUCT($K$3:$BQ$3,$K637:$BQ637)/$J$3</f>
        <v>0.23810092402464056</v>
      </c>
      <c r="H637" s="379">
        <f>SUMPRODUCT($K$3:$BQ$3,$K637:$BQ637)</f>
        <v>2319.1029999999992</v>
      </c>
      <c r="I637" s="373">
        <f>CORREL($K$4:$BQ$4,$K637:$BQ637)</f>
        <v>-0.50170915398949312</v>
      </c>
      <c r="J637" s="379">
        <f>$E637/$G637*100</f>
        <v>78.18017844124924</v>
      </c>
      <c r="K637" s="380">
        <f t="array" aca="true" ref="K637">INDEX(KM_PCT,MATCH($A637,'Knowledge - Percentages'!$B:$B,0),'Data - Knowledge'!K$8)/100</f>
        <v>0.314</v>
      </c>
      <c r="L637" s="380">
        <f t="array" aca="true" ref="L637">INDEX(KM_PCT,MATCH($A637,'Knowledge - Percentages'!$B:$B,0),'Data - Knowledge'!L$8)/100</f>
        <v>0.257</v>
      </c>
      <c r="M637" s="380">
        <f t="array" aca="true" ref="M637">INDEX(KM_PCT,MATCH($A637,'Knowledge - Percentages'!$B:$B,0),'Data - Knowledge'!M$8)/100</f>
        <v>0.298</v>
      </c>
      <c r="N637" s="380">
        <f t="array" aca="true" ref="N637">INDEX(KM_PCT,MATCH($A637,'Knowledge - Percentages'!$B:$B,0),'Data - Knowledge'!N$8)/100</f>
        <v>0.265</v>
      </c>
      <c r="O637" s="380">
        <f t="array" aca="true" ref="O637">INDEX(KM_PCT,MATCH($A637,'Knowledge - Percentages'!$B:$B,0),'Data - Knowledge'!O$8)/100</f>
        <v>0.29</v>
      </c>
      <c r="P637" s="380">
        <f t="array" aca="true" ref="P637">INDEX(KM_PCT,MATCH($A637,'Knowledge - Percentages'!$B:$B,0),'Data - Knowledge'!P$8)/100</f>
        <v>0.251</v>
      </c>
      <c r="Q637" s="380">
        <f t="array" aca="true" ref="Q637">INDEX(KM_PCT,MATCH($A637,'Knowledge - Percentages'!$B:$B,0),'Data - Knowledge'!Q$8)/100</f>
        <v>0.259</v>
      </c>
      <c r="R637" s="380">
        <f t="array" aca="true" ref="R637">INDEX(KM_PCT,MATCH($A637,'Knowledge - Percentages'!$B:$B,0),'Data - Knowledge'!R$8)/100</f>
        <v>0.261</v>
      </c>
      <c r="S637" s="380">
        <f t="array" aca="true" ref="S637">INDEX(KM_PCT,MATCH($A637,'Knowledge - Percentages'!$B:$B,0),'Data - Knowledge'!S$8)/100</f>
        <v>0.27899999999999997</v>
      </c>
      <c r="T637" s="380">
        <f t="array" aca="true" ref="T637">INDEX(KM_PCT,MATCH($A637,'Knowledge - Percentages'!$B:$B,0),'Data - Knowledge'!T$8)/100</f>
        <v>0.264</v>
      </c>
      <c r="U637" s="380">
        <f t="array" aca="true" ref="U637">INDEX(KM_PCT,MATCH($A637,'Knowledge - Percentages'!$B:$B,0),'Data - Knowledge'!U$8)/100</f>
        <v>0.22899999999999998</v>
      </c>
      <c r="V637" s="380">
        <f t="array" aca="true" ref="V637">INDEX(KM_PCT,MATCH($A637,'Knowledge - Percentages'!$B:$B,0),'Data - Knowledge'!V$8)/100</f>
        <v>0.23199999999999998</v>
      </c>
      <c r="W637" s="380">
        <f t="array" aca="true" ref="W637">INDEX(KM_PCT,MATCH($A637,'Knowledge - Percentages'!$B:$B,0),'Data - Knowledge'!W$8)/100</f>
        <v>0.22699999999999998</v>
      </c>
      <c r="X637" s="380">
        <f t="array" aca="true" ref="X637">INDEX(KM_PCT,MATCH($A637,'Knowledge - Percentages'!$B:$B,0),'Data - Knowledge'!X$8)/100</f>
        <v>0.267</v>
      </c>
      <c r="Y637" s="380">
        <f t="array" aca="true" ref="Y637">INDEX(KM_PCT,MATCH($A637,'Knowledge - Percentages'!$B:$B,0),'Data - Knowledge'!Y$8)/100</f>
        <v>0.225</v>
      </c>
      <c r="Z637" s="380">
        <f t="array" aca="true" ref="Z637">INDEX(KM_PCT,MATCH($A637,'Knowledge - Percentages'!$B:$B,0),'Data - Knowledge'!Z$8)/100</f>
        <v>0.24100000000000002</v>
      </c>
      <c r="AA637" s="380">
        <f t="array" aca="true" ref="AA637">INDEX(KM_PCT,MATCH($A637,'Knowledge - Percentages'!$B:$B,0),'Data - Knowledge'!AA$8)/100</f>
        <v>0.23800000000000002</v>
      </c>
      <c r="AB637" s="380">
        <f t="array" aca="true" ref="AB637">INDEX(KM_PCT,MATCH($A637,'Knowledge - Percentages'!$B:$B,0),'Data - Knowledge'!AB$8)/100</f>
        <v>0.251</v>
      </c>
      <c r="AC637" s="380">
        <f t="array" aca="true" ref="AC637">INDEX(KM_PCT,MATCH($A637,'Knowledge - Percentages'!$B:$B,0),'Data - Knowledge'!AC$8)/100</f>
        <v>0.23600000000000002</v>
      </c>
      <c r="AD637" s="380">
        <f t="array" aca="true" ref="AD637">INDEX(KM_PCT,MATCH($A637,'Knowledge - Percentages'!$B:$B,0),'Data - Knowledge'!AD$8)/100</f>
        <v>0.23800000000000002</v>
      </c>
      <c r="AE637" s="380">
        <f t="array" aca="true" ref="AE637">INDEX(KM_PCT,MATCH($A637,'Knowledge - Percentages'!$B:$B,0),'Data - Knowledge'!AE$8)/100</f>
        <v>0.27399999999999997</v>
      </c>
      <c r="AF637" s="380">
        <f t="array" aca="true" ref="AF637">INDEX(KM_PCT,MATCH($A637,'Knowledge - Percentages'!$B:$B,0),'Data - Knowledge'!AF$8)/100</f>
        <v>0.249</v>
      </c>
      <c r="AG637" s="380">
        <f t="array" aca="true" ref="AG637">INDEX(KM_PCT,MATCH($A637,'Knowledge - Percentages'!$B:$B,0),'Data - Knowledge'!AG$8)/100</f>
        <v>0.223</v>
      </c>
      <c r="AH637" s="380">
        <f t="array" aca="true" ref="AH637">INDEX(KM_PCT,MATCH($A637,'Knowledge - Percentages'!$B:$B,0),'Data - Knowledge'!AH$8)/100</f>
        <v>0.231</v>
      </c>
      <c r="AI637" s="380">
        <f t="array" aca="true" ref="AI637">INDEX(KM_PCT,MATCH($A637,'Knowledge - Percentages'!$B:$B,0),'Data - Knowledge'!AI$8)/100</f>
        <v>0.215</v>
      </c>
      <c r="AJ637" s="380">
        <f t="array" aca="true" ref="AJ637">INDEX(KM_PCT,MATCH($A637,'Knowledge - Percentages'!$B:$B,0),'Data - Knowledge'!AJ$8)/100</f>
        <v>0.244</v>
      </c>
      <c r="AK637" s="380">
        <f t="array" aca="true" ref="AK637">INDEX(KM_PCT,MATCH($A637,'Knowledge - Percentages'!$B:$B,0),'Data - Knowledge'!AK$8)/100</f>
        <v>0.201</v>
      </c>
      <c r="AL637" s="380">
        <f t="array" aca="true" ref="AL637">INDEX(KM_PCT,MATCH($A637,'Knowledge - Percentages'!$B:$B,0),'Data - Knowledge'!AL$8)/100</f>
        <v>0.237</v>
      </c>
      <c r="AM637" s="380">
        <f t="array" aca="true" ref="AM637">INDEX(KM_PCT,MATCH($A637,'Knowledge - Percentages'!$B:$B,0),'Data - Knowledge'!AM$8)/100</f>
        <v>0.23199999999999998</v>
      </c>
      <c r="AN637" s="380">
        <f t="array" aca="true" ref="AN637">INDEX(KM_PCT,MATCH($A637,'Knowledge - Percentages'!$B:$B,0),'Data - Knowledge'!AN$8)/100</f>
        <v>0.203</v>
      </c>
      <c r="AO637" s="380">
        <f t="array" aca="true" ref="AO637">INDEX(KM_PCT,MATCH($A637,'Knowledge - Percentages'!$B:$B,0),'Data - Knowledge'!AO$8)/100</f>
        <v>0.213</v>
      </c>
      <c r="AP637" s="380">
        <f t="array" aca="true" ref="AP637">INDEX(KM_PCT,MATCH($A637,'Knowledge - Percentages'!$B:$B,0),'Data - Knowledge'!AP$8)/100</f>
        <v>0.23600000000000002</v>
      </c>
      <c r="AQ637" s="380">
        <f t="array" aca="true" ref="AQ637">INDEX(KM_PCT,MATCH($A637,'Knowledge - Percentages'!$B:$B,0),'Data - Knowledge'!AQ$8)/100</f>
        <v>0.22</v>
      </c>
      <c r="AR637" s="380">
        <f t="array" aca="true" ref="AR637">INDEX(KM_PCT,MATCH($A637,'Knowledge - Percentages'!$B:$B,0),'Data - Knowledge'!AR$8)/100</f>
        <v>0.221</v>
      </c>
      <c r="AS637" s="380">
        <f t="array" aca="true" ref="AS637">INDEX(KM_PCT,MATCH($A637,'Knowledge - Percentages'!$B:$B,0),'Data - Knowledge'!AS$8)/100</f>
        <v>0.26</v>
      </c>
      <c r="AT637" s="380">
        <f t="array" aca="true" ref="AT637">INDEX(KM_PCT,MATCH($A637,'Knowledge - Percentages'!$B:$B,0),'Data - Knowledge'!AT$8)/100</f>
        <v>0.204</v>
      </c>
      <c r="AU637" s="380">
        <f t="array" aca="true" ref="AU637">INDEX(KM_PCT,MATCH($A637,'Knowledge - Percentages'!$B:$B,0),'Data - Knowledge'!AU$8)/100</f>
        <v>0.21100000000000002</v>
      </c>
      <c r="AV637" s="380">
        <f t="array" aca="true" ref="AV637">INDEX(KM_PCT,MATCH($A637,'Knowledge - Percentages'!$B:$B,0),'Data - Knowledge'!AV$8)/100</f>
        <v>0.2</v>
      </c>
      <c r="AW637" s="380">
        <f t="array" aca="true" ref="AW637">INDEX(KM_PCT,MATCH($A637,'Knowledge - Percentages'!$B:$B,0),'Data - Knowledge'!AW$8)/100</f>
        <v>0.19899999999999998</v>
      </c>
      <c r="AX637" s="380">
        <f t="array" aca="true" ref="AX637">INDEX(KM_PCT,MATCH($A637,'Knowledge - Percentages'!$B:$B,0),'Data - Knowledge'!AX$8)/100</f>
        <v>0.182</v>
      </c>
      <c r="AY637" s="380">
        <f t="array" aca="true" ref="AY637">INDEX(KM_PCT,MATCH($A637,'Knowledge - Percentages'!$B:$B,0),'Data - Knowledge'!AY$8)/100</f>
        <v>0.215</v>
      </c>
      <c r="AZ637" s="380">
        <f t="array" aca="true" ref="AZ637">INDEX(KM_PCT,MATCH($A637,'Knowledge - Percentages'!$B:$B,0),'Data - Knowledge'!AZ$8)/100</f>
        <v>0.21100000000000002</v>
      </c>
      <c r="BA637" s="380">
        <f t="array" aca="true" ref="BA637">INDEX(KM_PCT,MATCH($A637,'Knowledge - Percentages'!$B:$B,0),'Data - Knowledge'!BA$8)/100</f>
        <v>0.18899999999999997</v>
      </c>
      <c r="BB637" s="380">
        <f t="array" aca="true" ref="BB637">INDEX(KM_PCT,MATCH($A637,'Knowledge - Percentages'!$B:$B,0),'Data - Knowledge'!BB$8)/100</f>
        <v>0.17300000000000001</v>
      </c>
      <c r="BC637" s="380">
        <f t="array" aca="true" ref="BC637">INDEX(KM_PCT,MATCH($A637,'Knowledge - Percentages'!$B:$B,0),'Data - Knowledge'!BC$8)/100</f>
        <v>0.166</v>
      </c>
      <c r="BD637" s="380">
        <f t="array" aca="true" ref="BD637">INDEX(KM_PCT,MATCH($A637,'Knowledge - Percentages'!$B:$B,0),'Data - Knowledge'!BD$8)/100</f>
        <v>0.16699999999999998</v>
      </c>
      <c r="BE637" s="380">
        <f t="array" aca="true" ref="BE637">INDEX(KM_PCT,MATCH($A637,'Knowledge - Percentages'!$B:$B,0),'Data - Knowledge'!BE$8)/100</f>
        <v>0.174</v>
      </c>
      <c r="BF637" s="380">
        <f t="array" aca="true" ref="BF637">INDEX(KM_PCT,MATCH($A637,'Knowledge - Percentages'!$B:$B,0),'Data - Knowledge'!BF$8)/100</f>
        <v>0.165</v>
      </c>
      <c r="BG637" s="380">
        <f t="array" aca="true" ref="BG637">INDEX(KM_PCT,MATCH($A637,'Knowledge - Percentages'!$B:$B,0),'Data - Knowledge'!BG$8)/100</f>
        <v>0.192</v>
      </c>
      <c r="BH637" s="380">
        <f t="array" aca="true" ref="BH637">INDEX(KM_PCT,MATCH($A637,'Knowledge - Percentages'!$B:$B,0),'Data - Knowledge'!BH$8)/100</f>
        <v>0.2</v>
      </c>
      <c r="BI637" s="380">
        <f t="array" aca="true" ref="BI637">INDEX(KM_PCT,MATCH($A637,'Knowledge - Percentages'!$B:$B,0),'Data - Knowledge'!BI$8)/100</f>
        <v>0.185</v>
      </c>
      <c r="BJ637" s="380">
        <f t="array" aca="true" ref="BJ637">INDEX(KM_PCT,MATCH($A637,'Knowledge - Percentages'!$B:$B,0),'Data - Knowledge'!BJ$8)/100</f>
        <v>0.175</v>
      </c>
      <c r="BK637" s="380">
        <f t="array" aca="true" ref="BK637">INDEX(KM_PCT,MATCH($A637,'Knowledge - Percentages'!$B:$B,0),'Data - Knowledge'!BK$8)/100</f>
        <v>0.21600000000000003</v>
      </c>
      <c r="BL637" s="380">
        <f t="array" aca="true" ref="BL637">INDEX(KM_PCT,MATCH($A637,'Knowledge - Percentages'!$B:$B,0),'Data - Knowledge'!BL$8)/100</f>
        <v>0.20199999999999999</v>
      </c>
      <c r="BM637" s="380">
        <f t="array" aca="true" ref="BM637">INDEX(KM_PCT,MATCH($A637,'Knowledge - Percentages'!$B:$B,0),'Data - Knowledge'!BM$8)/100</f>
        <v>0.2</v>
      </c>
      <c r="BN637" s="380">
        <f t="array" aca="true" ref="BN637">INDEX(KM_PCT,MATCH($A637,'Knowledge - Percentages'!$B:$B,0),'Data - Knowledge'!BN$8)/100</f>
        <v>0.17600000000000002</v>
      </c>
      <c r="BO637" s="380">
        <f t="array" aca="true" ref="BO637">INDEX(KM_PCT,MATCH($A637,'Knowledge - Percentages'!$B:$B,0),'Data - Knowledge'!BO$8)/100</f>
        <v>0.179</v>
      </c>
      <c r="BP637" s="380">
        <f t="array" aca="true" ref="BP637">INDEX(KM_PCT,MATCH($A637,'Knowledge - Percentages'!$B:$B,0),'Data - Knowledge'!BP$8)/100</f>
        <v>0.163</v>
      </c>
      <c r="BQ637" s="380">
        <f t="array" aca="true" ref="BQ637">INDEX(KM_PCT,MATCH($A637,'Knowledge - Percentages'!$B:$B,0),'Data - Knowledge'!BQ$8)/100</f>
        <v>0.156</v>
      </c>
    </row>
    <row r="638" spans="1:69">
      <c r="A638" t="s">
        <v>1796</v>
      </c>
      <c r="B638" t="s">
        <v>180</v>
      </c>
      <c r="C638" t="s">
        <v>1778</v>
      </c>
      <c r="D638" t="s">
        <v>1797</v>
      </c>
      <c r="E638" s="373">
        <f>SUMPRODUCT($K$2:$BQ$2,$K638:$BQ638)/$J$2</f>
        <v>0.0818939393939394</v>
      </c>
      <c r="F638" s="379">
        <f>SUMPRODUCT($K$2:$BQ$2,$K638:$BQ638)</f>
        <v>21.62</v>
      </c>
      <c r="G638" s="373">
        <f>SUMPRODUCT($K$3:$BQ$3,$K638:$BQ638)/$J$3</f>
        <v>0.06143234086242301</v>
      </c>
      <c r="H638" s="379">
        <f>SUMPRODUCT($K$3:$BQ$3,$K638:$BQ638)</f>
        <v>598.35100000000011</v>
      </c>
      <c r="I638" s="373">
        <f>CORREL($K$4:$BQ$4,$K638:$BQ638)</f>
        <v>0.58912702104596659</v>
      </c>
      <c r="J638" s="379">
        <f>$E638/$G638*100</f>
        <v>133.30753515862256</v>
      </c>
      <c r="K638" s="380">
        <f t="array" aca="true" ref="K638">INDEX(KM_PCT,MATCH($A638,'Knowledge - Percentages'!$B:$B,0),'Data - Knowledge'!K$8)/100</f>
        <v>0.024</v>
      </c>
      <c r="L638" s="380">
        <f t="array" aca="true" ref="L638">INDEX(KM_PCT,MATCH($A638,'Knowledge - Percentages'!$B:$B,0),'Data - Knowledge'!L$8)/100</f>
        <v>0.013000000000000001</v>
      </c>
      <c r="M638" s="380">
        <f t="array" aca="true" ref="M638">INDEX(KM_PCT,MATCH($A638,'Knowledge - Percentages'!$B:$B,0),'Data - Knowledge'!M$8)/100</f>
        <v>0.031</v>
      </c>
      <c r="N638" s="380">
        <f t="array" aca="true" ref="N638">INDEX(KM_PCT,MATCH($A638,'Knowledge - Percentages'!$B:$B,0),'Data - Knowledge'!N$8)/100</f>
        <v>0.048</v>
      </c>
      <c r="O638" s="380">
        <f t="array" aca="true" ref="O638">INDEX(KM_PCT,MATCH($A638,'Knowledge - Percentages'!$B:$B,0),'Data - Knowledge'!O$8)/100</f>
        <v>0.048</v>
      </c>
      <c r="P638" s="380">
        <f t="array" aca="true" ref="P638">INDEX(KM_PCT,MATCH($A638,'Knowledge - Percentages'!$B:$B,0),'Data - Knowledge'!P$8)/100</f>
        <v>0.067</v>
      </c>
      <c r="Q638" s="380">
        <f t="array" aca="true" ref="Q638">INDEX(KM_PCT,MATCH($A638,'Knowledge - Percentages'!$B:$B,0),'Data - Knowledge'!Q$8)/100</f>
        <v>0.022000000000000002</v>
      </c>
      <c r="R638" s="380">
        <f t="array" aca="true" ref="R638">INDEX(KM_PCT,MATCH($A638,'Knowledge - Percentages'!$B:$B,0),'Data - Knowledge'!R$8)/100</f>
        <v>0.036000000000000004</v>
      </c>
      <c r="S638" s="380">
        <f t="array" aca="true" ref="S638">INDEX(KM_PCT,MATCH($A638,'Knowledge - Percentages'!$B:$B,0),'Data - Knowledge'!S$8)/100</f>
        <v>0.05</v>
      </c>
      <c r="T638" s="380">
        <f t="array" aca="true" ref="T638">INDEX(KM_PCT,MATCH($A638,'Knowledge - Percentages'!$B:$B,0),'Data - Knowledge'!T$8)/100</f>
        <v>0.055</v>
      </c>
      <c r="U638" s="380">
        <f t="array" aca="true" ref="U638">INDEX(KM_PCT,MATCH($A638,'Knowledge - Percentages'!$B:$B,0),'Data - Knowledge'!U$8)/100</f>
        <v>0.057</v>
      </c>
      <c r="V638" s="380">
        <f t="array" aca="true" ref="V638">INDEX(KM_PCT,MATCH($A638,'Knowledge - Percentages'!$B:$B,0),'Data - Knowledge'!V$8)/100</f>
        <v>0.066</v>
      </c>
      <c r="W638" s="380">
        <f t="array" aca="true" ref="W638">INDEX(KM_PCT,MATCH($A638,'Knowledge - Percentages'!$B:$B,0),'Data - Knowledge'!W$8)/100</f>
        <v>0.034</v>
      </c>
      <c r="X638" s="380">
        <f t="array" aca="true" ref="X638">INDEX(KM_PCT,MATCH($A638,'Knowledge - Percentages'!$B:$B,0),'Data - Knowledge'!X$8)/100</f>
        <v>0.019</v>
      </c>
      <c r="Y638" s="380">
        <f t="array" aca="true" ref="Y638">INDEX(KM_PCT,MATCH($A638,'Knowledge - Percentages'!$B:$B,0),'Data - Knowledge'!Y$8)/100</f>
        <v>0.01</v>
      </c>
      <c r="Z638" s="380">
        <f t="array" aca="true" ref="Z638">INDEX(KM_PCT,MATCH($A638,'Knowledge - Percentages'!$B:$B,0),'Data - Knowledge'!Z$8)/100</f>
        <v>0.0090000000000000011</v>
      </c>
      <c r="AA638" s="380">
        <f t="array" aca="true" ref="AA638">INDEX(KM_PCT,MATCH($A638,'Knowledge - Percentages'!$B:$B,0),'Data - Knowledge'!AA$8)/100</f>
        <v>0.011000000000000001</v>
      </c>
      <c r="AB638" s="380">
        <f t="array" aca="true" ref="AB638">INDEX(KM_PCT,MATCH($A638,'Knowledge - Percentages'!$B:$B,0),'Data - Knowledge'!AB$8)/100</f>
        <v>0.061</v>
      </c>
      <c r="AC638" s="380">
        <f t="array" aca="true" ref="AC638">INDEX(KM_PCT,MATCH($A638,'Knowledge - Percentages'!$B:$B,0),'Data - Knowledge'!AC$8)/100</f>
        <v>0.027999999999999997</v>
      </c>
      <c r="AD638" s="380">
        <f t="array" aca="true" ref="AD638">INDEX(KM_PCT,MATCH($A638,'Knowledge - Percentages'!$B:$B,0),'Data - Knowledge'!AD$8)/100</f>
        <v>0.019</v>
      </c>
      <c r="AE638" s="380">
        <f t="array" aca="true" ref="AE638">INDEX(KM_PCT,MATCH($A638,'Knowledge - Percentages'!$B:$B,0),'Data - Knowledge'!AE$8)/100</f>
        <v>0.055999999999999994</v>
      </c>
      <c r="AF638" s="380">
        <f t="array" aca="true" ref="AF638">INDEX(KM_PCT,MATCH($A638,'Knowledge - Percentages'!$B:$B,0),'Data - Knowledge'!AF$8)/100</f>
        <v>0.07400000000000001</v>
      </c>
      <c r="AG638" s="380">
        <f t="array" aca="true" ref="AG638">INDEX(KM_PCT,MATCH($A638,'Knowledge - Percentages'!$B:$B,0),'Data - Knowledge'!AG$8)/100</f>
        <v>0.079</v>
      </c>
      <c r="AH638" s="380">
        <f t="array" aca="true" ref="AH638">INDEX(KM_PCT,MATCH($A638,'Knowledge - Percentages'!$B:$B,0),'Data - Knowledge'!AH$8)/100</f>
        <v>0.072000000000000008</v>
      </c>
      <c r="AI638" s="380">
        <f t="array" aca="true" ref="AI638">INDEX(KM_PCT,MATCH($A638,'Knowledge - Percentages'!$B:$B,0),'Data - Knowledge'!AI$8)/100</f>
        <v>0.027999999999999997</v>
      </c>
      <c r="AJ638" s="380">
        <f t="array" aca="true" ref="AJ638">INDEX(KM_PCT,MATCH($A638,'Knowledge - Percentages'!$B:$B,0),'Data - Knowledge'!AJ$8)/100</f>
        <v>0.059000000000000004</v>
      </c>
      <c r="AK638" s="380">
        <f t="array" aca="true" ref="AK638">INDEX(KM_PCT,MATCH($A638,'Knowledge - Percentages'!$B:$B,0),'Data - Knowledge'!AK$8)/100</f>
        <v>0.086</v>
      </c>
      <c r="AL638" s="380">
        <f t="array" aca="true" ref="AL638">INDEX(KM_PCT,MATCH($A638,'Knowledge - Percentages'!$B:$B,0),'Data - Knowledge'!AL$8)/100</f>
        <v>0.046</v>
      </c>
      <c r="AM638" s="380">
        <f t="array" aca="true" ref="AM638">INDEX(KM_PCT,MATCH($A638,'Knowledge - Percentages'!$B:$B,0),'Data - Knowledge'!AM$8)/100</f>
        <v>0.07400000000000001</v>
      </c>
      <c r="AN638" s="380">
        <f t="array" aca="true" ref="AN638">INDEX(KM_PCT,MATCH($A638,'Knowledge - Percentages'!$B:$B,0),'Data - Knowledge'!AN$8)/100</f>
        <v>0.075</v>
      </c>
      <c r="AO638" s="380">
        <f t="array" aca="true" ref="AO638">INDEX(KM_PCT,MATCH($A638,'Knowledge - Percentages'!$B:$B,0),'Data - Knowledge'!AO$8)/100</f>
        <v>0.037000000000000005</v>
      </c>
      <c r="AP638" s="380">
        <f t="array" aca="true" ref="AP638">INDEX(KM_PCT,MATCH($A638,'Knowledge - Percentages'!$B:$B,0),'Data - Knowledge'!AP$8)/100</f>
        <v>0.046</v>
      </c>
      <c r="AQ638" s="380">
        <f t="array" aca="true" ref="AQ638">INDEX(KM_PCT,MATCH($A638,'Knowledge - Percentages'!$B:$B,0),'Data - Knowledge'!AQ$8)/100</f>
        <v>0.071</v>
      </c>
      <c r="AR638" s="380">
        <f t="array" aca="true" ref="AR638">INDEX(KM_PCT,MATCH($A638,'Knowledge - Percentages'!$B:$B,0),'Data - Knowledge'!AR$8)/100</f>
        <v>0.017</v>
      </c>
      <c r="AS638" s="380">
        <f t="array" aca="true" ref="AS638">INDEX(KM_PCT,MATCH($A638,'Knowledge - Percentages'!$B:$B,0),'Data - Knowledge'!AS$8)/100</f>
        <v>0.016</v>
      </c>
      <c r="AT638" s="380">
        <f t="array" aca="true" ref="AT638">INDEX(KM_PCT,MATCH($A638,'Knowledge - Percentages'!$B:$B,0),'Data - Knowledge'!AT$8)/100</f>
        <v>0.022000000000000002</v>
      </c>
      <c r="AU638" s="380">
        <f t="array" aca="true" ref="AU638">INDEX(KM_PCT,MATCH($A638,'Knowledge - Percentages'!$B:$B,0),'Data - Knowledge'!AU$8)/100</f>
        <v>0.049</v>
      </c>
      <c r="AV638" s="380">
        <f t="array" aca="true" ref="AV638">INDEX(KM_PCT,MATCH($A638,'Knowledge - Percentages'!$B:$B,0),'Data - Knowledge'!AV$8)/100</f>
        <v>0.083</v>
      </c>
      <c r="AW638" s="380">
        <f t="array" aca="true" ref="AW638">INDEX(KM_PCT,MATCH($A638,'Knowledge - Percentages'!$B:$B,0),'Data - Knowledge'!AW$8)/100</f>
        <v>0.083</v>
      </c>
      <c r="AX638" s="380">
        <f t="array" aca="true" ref="AX638">INDEX(KM_PCT,MATCH($A638,'Knowledge - Percentages'!$B:$B,0),'Data - Knowledge'!AX$8)/100</f>
        <v>0.027999999999999997</v>
      </c>
      <c r="AY638" s="380">
        <f t="array" aca="true" ref="AY638">INDEX(KM_PCT,MATCH($A638,'Knowledge - Percentages'!$B:$B,0),'Data - Knowledge'!AY$8)/100</f>
        <v>0.087</v>
      </c>
      <c r="AZ638" s="380">
        <f t="array" aca="true" ref="AZ638">INDEX(KM_PCT,MATCH($A638,'Knowledge - Percentages'!$B:$B,0),'Data - Knowledge'!AZ$8)/100</f>
        <v>0.077</v>
      </c>
      <c r="BA638" s="380">
        <f t="array" aca="true" ref="BA638">INDEX(KM_PCT,MATCH($A638,'Knowledge - Percentages'!$B:$B,0),'Data - Knowledge'!BA$8)/100</f>
        <v>0.095</v>
      </c>
      <c r="BB638" s="380">
        <f t="array" aca="true" ref="BB638">INDEX(KM_PCT,MATCH($A638,'Knowledge - Percentages'!$B:$B,0),'Data - Knowledge'!BB$8)/100</f>
        <v>0.087</v>
      </c>
      <c r="BC638" s="380">
        <f t="array" aca="true" ref="BC638">INDEX(KM_PCT,MATCH($A638,'Knowledge - Percentages'!$B:$B,0),'Data - Knowledge'!BC$8)/100</f>
        <v>0.068</v>
      </c>
      <c r="BD638" s="380">
        <f t="array" aca="true" ref="BD638">INDEX(KM_PCT,MATCH($A638,'Knowledge - Percentages'!$B:$B,0),'Data - Knowledge'!BD$8)/100</f>
        <v>0.040999999999999995</v>
      </c>
      <c r="BE638" s="380">
        <f t="array" aca="true" ref="BE638">INDEX(KM_PCT,MATCH($A638,'Knowledge - Percentages'!$B:$B,0),'Data - Knowledge'!BE$8)/100</f>
        <v>0.098</v>
      </c>
      <c r="BF638" s="380">
        <f t="array" aca="true" ref="BF638">INDEX(KM_PCT,MATCH($A638,'Knowledge - Percentages'!$B:$B,0),'Data - Knowledge'!BF$8)/100</f>
        <v>0.062</v>
      </c>
      <c r="BG638" s="380">
        <f t="array" aca="true" ref="BG638">INDEX(KM_PCT,MATCH($A638,'Knowledge - Percentages'!$B:$B,0),'Data - Knowledge'!BG$8)/100</f>
        <v>0.044000000000000004</v>
      </c>
      <c r="BH638" s="380">
        <f t="array" aca="true" ref="BH638">INDEX(KM_PCT,MATCH($A638,'Knowledge - Percentages'!$B:$B,0),'Data - Knowledge'!BH$8)/100</f>
        <v>0.057</v>
      </c>
      <c r="BI638" s="380">
        <f t="array" aca="true" ref="BI638">INDEX(KM_PCT,MATCH($A638,'Knowledge - Percentages'!$B:$B,0),'Data - Knowledge'!BI$8)/100</f>
        <v>0.079</v>
      </c>
      <c r="BJ638" s="380">
        <f t="array" aca="true" ref="BJ638">INDEX(KM_PCT,MATCH($A638,'Knowledge - Percentages'!$B:$B,0),'Data - Knowledge'!BJ$8)/100</f>
        <v>0.095</v>
      </c>
      <c r="BK638" s="380">
        <f t="array" aca="true" ref="BK638">INDEX(KM_PCT,MATCH($A638,'Knowledge - Percentages'!$B:$B,0),'Data - Knowledge'!BK$8)/100</f>
        <v>0.040999999999999995</v>
      </c>
      <c r="BL638" s="380">
        <f t="array" aca="true" ref="BL638">INDEX(KM_PCT,MATCH($A638,'Knowledge - Percentages'!$B:$B,0),'Data - Knowledge'!BL$8)/100</f>
        <v>0.024</v>
      </c>
      <c r="BM638" s="380">
        <f t="array" aca="true" ref="BM638">INDEX(KM_PCT,MATCH($A638,'Knowledge - Percentages'!$B:$B,0),'Data - Knowledge'!BM$8)/100</f>
        <v>0.032</v>
      </c>
      <c r="BN638" s="380">
        <f t="array" aca="true" ref="BN638">INDEX(KM_PCT,MATCH($A638,'Knowledge - Percentages'!$B:$B,0),'Data - Knowledge'!BN$8)/100</f>
        <v>0.099</v>
      </c>
      <c r="BO638" s="380">
        <f t="array" aca="true" ref="BO638">INDEX(KM_PCT,MATCH($A638,'Knowledge - Percentages'!$B:$B,0),'Data - Knowledge'!BO$8)/100</f>
        <v>0.062</v>
      </c>
      <c r="BP638" s="380">
        <f t="array" aca="true" ref="BP638">INDEX(KM_PCT,MATCH($A638,'Knowledge - Percentages'!$B:$B,0),'Data - Knowledge'!BP$8)/100</f>
        <v>0.083</v>
      </c>
      <c r="BQ638" s="380">
        <f t="array" aca="true" ref="BQ638">INDEX(KM_PCT,MATCH($A638,'Knowledge - Percentages'!$B:$B,0),'Data - Knowledge'!BQ$8)/100</f>
        <v>0.055999999999999994</v>
      </c>
    </row>
    <row r="639" spans="1:69">
      <c r="A639" t="s">
        <v>1798</v>
      </c>
      <c r="B639" t="s">
        <v>180</v>
      </c>
      <c r="C639" t="s">
        <v>1778</v>
      </c>
      <c r="D639" t="s">
        <v>1799</v>
      </c>
      <c r="E639" s="373">
        <f>SUMPRODUCT($K$2:$BQ$2,$K639:$BQ639)/$J$2</f>
        <v>0.027829545454545454</v>
      </c>
      <c r="F639" s="379">
        <f>SUMPRODUCT($K$2:$BQ$2,$K639:$BQ639)</f>
        <v>7.3469999999999995</v>
      </c>
      <c r="G639" s="373">
        <f>SUMPRODUCT($K$3:$BQ$3,$K639:$BQ639)/$J$3</f>
        <v>0.023105544147843941</v>
      </c>
      <c r="H639" s="379">
        <f>SUMPRODUCT($K$3:$BQ$3,$K639:$BQ639)</f>
        <v>225.04799999999997</v>
      </c>
      <c r="I639" s="373">
        <f>CORREL($K$4:$BQ$4,$K639:$BQ639)</f>
        <v>0.20964383237862039</v>
      </c>
      <c r="J639" s="379">
        <f>$E639/$G639*100</f>
        <v>120.44531510045535</v>
      </c>
      <c r="K639" s="380">
        <f t="array" aca="true" ref="K639">INDEX(KM_PCT,MATCH($A639,'Knowledge - Percentages'!$B:$B,0),'Data - Knowledge'!K$8)/100</f>
        <v>0.021</v>
      </c>
      <c r="L639" s="380">
        <f t="array" aca="true" ref="L639">INDEX(KM_PCT,MATCH($A639,'Knowledge - Percentages'!$B:$B,0),'Data - Knowledge'!L$8)/100</f>
        <v>0.022000000000000002</v>
      </c>
      <c r="M639" s="380">
        <f t="array" aca="true" ref="M639">INDEX(KM_PCT,MATCH($A639,'Knowledge - Percentages'!$B:$B,0),'Data - Knowledge'!M$8)/100</f>
        <v>0.02</v>
      </c>
      <c r="N639" s="380">
        <f t="array" aca="true" ref="N639">INDEX(KM_PCT,MATCH($A639,'Knowledge - Percentages'!$B:$B,0),'Data - Knowledge'!N$8)/100</f>
        <v>0.027000000000000003</v>
      </c>
      <c r="O639" s="380">
        <f t="array" aca="true" ref="O639">INDEX(KM_PCT,MATCH($A639,'Knowledge - Percentages'!$B:$B,0),'Data - Knowledge'!O$8)/100</f>
        <v>0.015</v>
      </c>
      <c r="P639" s="380">
        <f t="array" aca="true" ref="P639">INDEX(KM_PCT,MATCH($A639,'Knowledge - Percentages'!$B:$B,0),'Data - Knowledge'!P$8)/100</f>
        <v>0.023</v>
      </c>
      <c r="Q639" s="380">
        <f t="array" aca="true" ref="Q639">INDEX(KM_PCT,MATCH($A639,'Knowledge - Percentages'!$B:$B,0),'Data - Knowledge'!Q$8)/100</f>
        <v>0.021</v>
      </c>
      <c r="R639" s="380">
        <f t="array" aca="true" ref="R639">INDEX(KM_PCT,MATCH($A639,'Knowledge - Percentages'!$B:$B,0),'Data - Knowledge'!R$8)/100</f>
        <v>0.019</v>
      </c>
      <c r="S639" s="380">
        <f t="array" aca="true" ref="S639">INDEX(KM_PCT,MATCH($A639,'Knowledge - Percentages'!$B:$B,0),'Data - Knowledge'!S$8)/100</f>
        <v>0.019</v>
      </c>
      <c r="T639" s="380">
        <f t="array" aca="true" ref="T639">INDEX(KM_PCT,MATCH($A639,'Knowledge - Percentages'!$B:$B,0),'Data - Knowledge'!T$8)/100</f>
        <v>0.018000000000000002</v>
      </c>
      <c r="U639" s="380">
        <f t="array" aca="true" ref="U639">INDEX(KM_PCT,MATCH($A639,'Knowledge - Percentages'!$B:$B,0),'Data - Knowledge'!U$8)/100</f>
        <v>0.027000000000000003</v>
      </c>
      <c r="V639" s="380">
        <f t="array" aca="true" ref="V639">INDEX(KM_PCT,MATCH($A639,'Knowledge - Percentages'!$B:$B,0),'Data - Knowledge'!V$8)/100</f>
        <v>0.038</v>
      </c>
      <c r="W639" s="380">
        <f t="array" aca="true" ref="W639">INDEX(KM_PCT,MATCH($A639,'Knowledge - Percentages'!$B:$B,0),'Data - Knowledge'!W$8)/100</f>
        <v>0.027000000000000003</v>
      </c>
      <c r="X639" s="380">
        <f t="array" aca="true" ref="X639">INDEX(KM_PCT,MATCH($A639,'Knowledge - Percentages'!$B:$B,0),'Data - Knowledge'!X$8)/100</f>
        <v>0.016</v>
      </c>
      <c r="Y639" s="380">
        <f t="array" aca="true" ref="Y639">INDEX(KM_PCT,MATCH($A639,'Knowledge - Percentages'!$B:$B,0),'Data - Knowledge'!Y$8)/100</f>
        <v>0.021</v>
      </c>
      <c r="Z639" s="380">
        <f t="array" aca="true" ref="Z639">INDEX(KM_PCT,MATCH($A639,'Knowledge - Percentages'!$B:$B,0),'Data - Knowledge'!Z$8)/100</f>
        <v>0.035</v>
      </c>
      <c r="AA639" s="380">
        <f t="array" aca="true" ref="AA639">INDEX(KM_PCT,MATCH($A639,'Knowledge - Percentages'!$B:$B,0),'Data - Knowledge'!AA$8)/100</f>
        <v>0.046</v>
      </c>
      <c r="AB639" s="380">
        <f t="array" aca="true" ref="AB639">INDEX(KM_PCT,MATCH($A639,'Knowledge - Percentages'!$B:$B,0),'Data - Knowledge'!AB$8)/100</f>
        <v>0.016</v>
      </c>
      <c r="AC639" s="380">
        <f t="array" aca="true" ref="AC639">INDEX(KM_PCT,MATCH($A639,'Knowledge - Percentages'!$B:$B,0),'Data - Knowledge'!AC$8)/100</f>
        <v>0.018000000000000002</v>
      </c>
      <c r="AD639" s="380">
        <f t="array" aca="true" ref="AD639">INDEX(KM_PCT,MATCH($A639,'Knowledge - Percentages'!$B:$B,0),'Data - Knowledge'!AD$8)/100</f>
        <v>0.027000000000000003</v>
      </c>
      <c r="AE639" s="380">
        <f t="array" aca="true" ref="AE639">INDEX(KM_PCT,MATCH($A639,'Knowledge - Percentages'!$B:$B,0),'Data - Knowledge'!AE$8)/100</f>
        <v>0.012</v>
      </c>
      <c r="AF639" s="380">
        <f t="array" aca="true" ref="AF639">INDEX(KM_PCT,MATCH($A639,'Knowledge - Percentages'!$B:$B,0),'Data - Knowledge'!AF$8)/100</f>
        <v>0.02</v>
      </c>
      <c r="AG639" s="380">
        <f t="array" aca="true" ref="AG639">INDEX(KM_PCT,MATCH($A639,'Knowledge - Percentages'!$B:$B,0),'Data - Knowledge'!AG$8)/100</f>
        <v>0.026000000000000002</v>
      </c>
      <c r="AH639" s="380">
        <f t="array" aca="true" ref="AH639">INDEX(KM_PCT,MATCH($A639,'Knowledge - Percentages'!$B:$B,0),'Data - Knowledge'!AH$8)/100</f>
        <v>0.032</v>
      </c>
      <c r="AI639" s="380">
        <f t="array" aca="true" ref="AI639">INDEX(KM_PCT,MATCH($A639,'Knowledge - Percentages'!$B:$B,0),'Data - Knowledge'!AI$8)/100</f>
        <v>0.032</v>
      </c>
      <c r="AJ639" s="380">
        <f t="array" aca="true" ref="AJ639">INDEX(KM_PCT,MATCH($A639,'Knowledge - Percentages'!$B:$B,0),'Data - Knowledge'!AJ$8)/100</f>
        <v>0.018000000000000002</v>
      </c>
      <c r="AK639" s="380">
        <f t="array" aca="true" ref="AK639">INDEX(KM_PCT,MATCH($A639,'Knowledge - Percentages'!$B:$B,0),'Data - Knowledge'!AK$8)/100</f>
        <v>0.034</v>
      </c>
      <c r="AL639" s="380">
        <f t="array" aca="true" ref="AL639">INDEX(KM_PCT,MATCH($A639,'Knowledge - Percentages'!$B:$B,0),'Data - Knowledge'!AL$8)/100</f>
        <v>0.021</v>
      </c>
      <c r="AM639" s="380">
        <f t="array" aca="true" ref="AM639">INDEX(KM_PCT,MATCH($A639,'Knowledge - Percentages'!$B:$B,0),'Data - Knowledge'!AM$8)/100</f>
        <v>0.023</v>
      </c>
      <c r="AN639" s="380">
        <f t="array" aca="true" ref="AN639">INDEX(KM_PCT,MATCH($A639,'Knowledge - Percentages'!$B:$B,0),'Data - Knowledge'!AN$8)/100</f>
        <v>0.040999999999999995</v>
      </c>
      <c r="AO639" s="380">
        <f t="array" aca="true" ref="AO639">INDEX(KM_PCT,MATCH($A639,'Knowledge - Percentages'!$B:$B,0),'Data - Knowledge'!AO$8)/100</f>
        <v>0.036000000000000004</v>
      </c>
      <c r="AP639" s="380">
        <f t="array" aca="true" ref="AP639">INDEX(KM_PCT,MATCH($A639,'Knowledge - Percentages'!$B:$B,0),'Data - Knowledge'!AP$8)/100</f>
        <v>0.018000000000000002</v>
      </c>
      <c r="AQ639" s="380">
        <f t="array" aca="true" ref="AQ639">INDEX(KM_PCT,MATCH($A639,'Knowledge - Percentages'!$B:$B,0),'Data - Knowledge'!AQ$8)/100</f>
        <v>0.021</v>
      </c>
      <c r="AR639" s="380">
        <f t="array" aca="true" ref="AR639">INDEX(KM_PCT,MATCH($A639,'Knowledge - Percentages'!$B:$B,0),'Data - Knowledge'!AR$8)/100</f>
        <v>0.04</v>
      </c>
      <c r="AS639" s="380">
        <f t="array" aca="true" ref="AS639">INDEX(KM_PCT,MATCH($A639,'Knowledge - Percentages'!$B:$B,0),'Data - Knowledge'!AS$8)/100</f>
        <v>0.023</v>
      </c>
      <c r="AT639" s="380">
        <f t="array" aca="true" ref="AT639">INDEX(KM_PCT,MATCH($A639,'Knowledge - Percentages'!$B:$B,0),'Data - Knowledge'!AT$8)/100</f>
        <v>0.021</v>
      </c>
      <c r="AU639" s="380">
        <f t="array" aca="true" ref="AU639">INDEX(KM_PCT,MATCH($A639,'Knowledge - Percentages'!$B:$B,0),'Data - Knowledge'!AU$8)/100</f>
        <v>0.023</v>
      </c>
      <c r="AV639" s="380">
        <f t="array" aca="true" ref="AV639">INDEX(KM_PCT,MATCH($A639,'Knowledge - Percentages'!$B:$B,0),'Data - Knowledge'!AV$8)/100</f>
        <v>0.027999999999999997</v>
      </c>
      <c r="AW639" s="380">
        <f t="array" aca="true" ref="AW639">INDEX(KM_PCT,MATCH($A639,'Knowledge - Percentages'!$B:$B,0),'Data - Knowledge'!AW$8)/100</f>
        <v>0.027000000000000003</v>
      </c>
      <c r="AX639" s="380">
        <f t="array" aca="true" ref="AX639">INDEX(KM_PCT,MATCH($A639,'Knowledge - Percentages'!$B:$B,0),'Data - Knowledge'!AX$8)/100</f>
        <v>0.026000000000000002</v>
      </c>
      <c r="AY639" s="380">
        <f t="array" aca="true" ref="AY639">INDEX(KM_PCT,MATCH($A639,'Knowledge - Percentages'!$B:$B,0),'Data - Knowledge'!AY$8)/100</f>
        <v>0.021</v>
      </c>
      <c r="AZ639" s="380">
        <f t="array" aca="true" ref="AZ639">INDEX(KM_PCT,MATCH($A639,'Knowledge - Percentages'!$B:$B,0),'Data - Knowledge'!AZ$8)/100</f>
        <v>0.02</v>
      </c>
      <c r="BA639" s="380">
        <f t="array" aca="true" ref="BA639">INDEX(KM_PCT,MATCH($A639,'Knowledge - Percentages'!$B:$B,0),'Data - Knowledge'!BA$8)/100</f>
        <v>0.028999999999999998</v>
      </c>
      <c r="BB639" s="380">
        <f t="array" aca="true" ref="BB639">INDEX(KM_PCT,MATCH($A639,'Knowledge - Percentages'!$B:$B,0),'Data - Knowledge'!BB$8)/100</f>
        <v>0.027999999999999997</v>
      </c>
      <c r="BC639" s="380">
        <f t="array" aca="true" ref="BC639">INDEX(KM_PCT,MATCH($A639,'Knowledge - Percentages'!$B:$B,0),'Data - Knowledge'!BC$8)/100</f>
        <v>0.039</v>
      </c>
      <c r="BD639" s="380">
        <f t="array" aca="true" ref="BD639">INDEX(KM_PCT,MATCH($A639,'Knowledge - Percentages'!$B:$B,0),'Data - Knowledge'!BD$8)/100</f>
        <v>0.03</v>
      </c>
      <c r="BE639" s="380">
        <f t="array" aca="true" ref="BE639">INDEX(KM_PCT,MATCH($A639,'Knowledge - Percentages'!$B:$B,0),'Data - Knowledge'!BE$8)/100</f>
        <v>0.03</v>
      </c>
      <c r="BF639" s="380">
        <f t="array" aca="true" ref="BF639">INDEX(KM_PCT,MATCH($A639,'Knowledge - Percentages'!$B:$B,0),'Data - Knowledge'!BF$8)/100</f>
        <v>0.022000000000000002</v>
      </c>
      <c r="BG639" s="380">
        <f t="array" aca="true" ref="BG639">INDEX(KM_PCT,MATCH($A639,'Knowledge - Percentages'!$B:$B,0),'Data - Knowledge'!BG$8)/100</f>
        <v>0.031</v>
      </c>
      <c r="BH639" s="380">
        <f t="array" aca="true" ref="BH639">INDEX(KM_PCT,MATCH($A639,'Knowledge - Percentages'!$B:$B,0),'Data - Knowledge'!BH$8)/100</f>
        <v>0.027000000000000003</v>
      </c>
      <c r="BI639" s="380">
        <f t="array" aca="true" ref="BI639">INDEX(KM_PCT,MATCH($A639,'Knowledge - Percentages'!$B:$B,0),'Data - Knowledge'!BI$8)/100</f>
        <v>0.031</v>
      </c>
      <c r="BJ639" s="380">
        <f t="array" aca="true" ref="BJ639">INDEX(KM_PCT,MATCH($A639,'Knowledge - Percentages'!$B:$B,0),'Data - Knowledge'!BJ$8)/100</f>
        <v>0.025</v>
      </c>
      <c r="BK639" s="380">
        <f t="array" aca="true" ref="BK639">INDEX(KM_PCT,MATCH($A639,'Knowledge - Percentages'!$B:$B,0),'Data - Knowledge'!BK$8)/100</f>
        <v>0.018000000000000002</v>
      </c>
      <c r="BL639" s="380">
        <f t="array" aca="true" ref="BL639">INDEX(KM_PCT,MATCH($A639,'Knowledge - Percentages'!$B:$B,0),'Data - Knowledge'!BL$8)/100</f>
        <v>0.016</v>
      </c>
      <c r="BM639" s="380">
        <f t="array" aca="true" ref="BM639">INDEX(KM_PCT,MATCH($A639,'Knowledge - Percentages'!$B:$B,0),'Data - Knowledge'!BM$8)/100</f>
        <v>0.013999999999999999</v>
      </c>
      <c r="BN639" s="380">
        <f t="array" aca="true" ref="BN639">INDEX(KM_PCT,MATCH($A639,'Knowledge - Percentages'!$B:$B,0),'Data - Knowledge'!BN$8)/100</f>
        <v>0.026000000000000002</v>
      </c>
      <c r="BO639" s="380">
        <f t="array" aca="true" ref="BO639">INDEX(KM_PCT,MATCH($A639,'Knowledge - Percentages'!$B:$B,0),'Data - Knowledge'!BO$8)/100</f>
        <v>0.016</v>
      </c>
      <c r="BP639" s="380">
        <f t="array" aca="true" ref="BP639">INDEX(KM_PCT,MATCH($A639,'Knowledge - Percentages'!$B:$B,0),'Data - Knowledge'!BP$8)/100</f>
        <v>0.027000000000000003</v>
      </c>
      <c r="BQ639" s="380">
        <f t="array" aca="true" ref="BQ639">INDEX(KM_PCT,MATCH($A639,'Knowledge - Percentages'!$B:$B,0),'Data - Knowledge'!BQ$8)/100</f>
        <v>0.016</v>
      </c>
    </row>
    <row r="640" spans="1:69">
      <c r="A640" t="s">
        <v>1800</v>
      </c>
      <c r="B640" t="s">
        <v>180</v>
      </c>
      <c r="C640" t="s">
        <v>1778</v>
      </c>
      <c r="D640" t="s">
        <v>1801</v>
      </c>
      <c r="E640" s="373">
        <f>SUMPRODUCT($K$2:$BQ$2,$K640:$BQ640)/$J$2</f>
        <v>0.021181818181818187</v>
      </c>
      <c r="F640" s="379">
        <f>SUMPRODUCT($K$2:$BQ$2,$K640:$BQ640)</f>
        <v>5.5920000000000014</v>
      </c>
      <c r="G640" s="373">
        <f>SUMPRODUCT($K$3:$BQ$3,$K640:$BQ640)/$J$3</f>
        <v>0.0330217659137577</v>
      </c>
      <c r="H640" s="379">
        <f>SUMPRODUCT($K$3:$BQ$3,$K640:$BQ640)</f>
        <v>321.632</v>
      </c>
      <c r="I640" s="373">
        <f>CORREL($K$4:$BQ$4,$K640:$BQ640)</f>
        <v>-0.26175374896319359</v>
      </c>
      <c r="J640" s="379">
        <f>$E640/$G640*100</f>
        <v>64.145019491502438</v>
      </c>
      <c r="K640" s="380">
        <f t="array" aca="true" ref="K640">INDEX(KM_PCT,MATCH($A640,'Knowledge - Percentages'!$B:$B,0),'Data - Knowledge'!K$8)/100</f>
        <v>0.05</v>
      </c>
      <c r="L640" s="380">
        <f t="array" aca="true" ref="L640">INDEX(KM_PCT,MATCH($A640,'Knowledge - Percentages'!$B:$B,0),'Data - Knowledge'!L$8)/100</f>
        <v>0.024</v>
      </c>
      <c r="M640" s="380">
        <f t="array" aca="true" ref="M640">INDEX(KM_PCT,MATCH($A640,'Knowledge - Percentages'!$B:$B,0),'Data - Knowledge'!M$8)/100</f>
        <v>0.05</v>
      </c>
      <c r="N640" s="380">
        <f t="array" aca="true" ref="N640">INDEX(KM_PCT,MATCH($A640,'Knowledge - Percentages'!$B:$B,0),'Data - Knowledge'!N$8)/100</f>
        <v>0.047</v>
      </c>
      <c r="O640" s="380">
        <f t="array" aca="true" ref="O640">INDEX(KM_PCT,MATCH($A640,'Knowledge - Percentages'!$B:$B,0),'Data - Knowledge'!O$8)/100</f>
        <v>0.043</v>
      </c>
      <c r="P640" s="380">
        <f t="array" aca="true" ref="P640">INDEX(KM_PCT,MATCH($A640,'Knowledge - Percentages'!$B:$B,0),'Data - Knowledge'!P$8)/100</f>
        <v>0.044000000000000004</v>
      </c>
      <c r="Q640" s="380">
        <f t="array" aca="true" ref="Q640">INDEX(KM_PCT,MATCH($A640,'Knowledge - Percentages'!$B:$B,0),'Data - Knowledge'!Q$8)/100</f>
        <v>0.028999999999999998</v>
      </c>
      <c r="R640" s="380">
        <f t="array" aca="true" ref="R640">INDEX(KM_PCT,MATCH($A640,'Knowledge - Percentages'!$B:$B,0),'Data - Knowledge'!R$8)/100</f>
        <v>0.037000000000000005</v>
      </c>
      <c r="S640" s="380">
        <f t="array" aca="true" ref="S640">INDEX(KM_PCT,MATCH($A640,'Knowledge - Percentages'!$B:$B,0),'Data - Knowledge'!S$8)/100</f>
        <v>0.053</v>
      </c>
      <c r="T640" s="380">
        <f t="array" aca="true" ref="T640">INDEX(KM_PCT,MATCH($A640,'Knowledge - Percentages'!$B:$B,0),'Data - Knowledge'!T$8)/100</f>
        <v>0.038</v>
      </c>
      <c r="U640" s="380">
        <f t="array" aca="true" ref="U640">INDEX(KM_PCT,MATCH($A640,'Knowledge - Percentages'!$B:$B,0),'Data - Knowledge'!U$8)/100</f>
        <v>0.036000000000000004</v>
      </c>
      <c r="V640" s="380">
        <f t="array" aca="true" ref="V640">INDEX(KM_PCT,MATCH($A640,'Knowledge - Percentages'!$B:$B,0),'Data - Knowledge'!V$8)/100</f>
        <v>0.042</v>
      </c>
      <c r="W640" s="380">
        <f t="array" aca="true" ref="W640">INDEX(KM_PCT,MATCH($A640,'Knowledge - Percentages'!$B:$B,0),'Data - Knowledge'!W$8)/100</f>
        <v>0.027000000000000003</v>
      </c>
      <c r="X640" s="380">
        <f t="array" aca="true" ref="X640">INDEX(KM_PCT,MATCH($A640,'Knowledge - Percentages'!$B:$B,0),'Data - Knowledge'!X$8)/100</f>
        <v>0.023</v>
      </c>
      <c r="Y640" s="380">
        <f t="array" aca="true" ref="Y640">INDEX(KM_PCT,MATCH($A640,'Knowledge - Percentages'!$B:$B,0),'Data - Knowledge'!Y$8)/100</f>
        <v>0.015</v>
      </c>
      <c r="Z640" s="380">
        <f t="array" aca="true" ref="Z640">INDEX(KM_PCT,MATCH($A640,'Knowledge - Percentages'!$B:$B,0),'Data - Knowledge'!Z$8)/100</f>
        <v>0.019</v>
      </c>
      <c r="AA640" s="380">
        <f t="array" aca="true" ref="AA640">INDEX(KM_PCT,MATCH($A640,'Knowledge - Percentages'!$B:$B,0),'Data - Knowledge'!AA$8)/100</f>
        <v>0.021</v>
      </c>
      <c r="AB640" s="380">
        <f t="array" aca="true" ref="AB640">INDEX(KM_PCT,MATCH($A640,'Knowledge - Percentages'!$B:$B,0),'Data - Knowledge'!AB$8)/100</f>
        <v>0.032</v>
      </c>
      <c r="AC640" s="380">
        <f t="array" aca="true" ref="AC640">INDEX(KM_PCT,MATCH($A640,'Knowledge - Percentages'!$B:$B,0),'Data - Knowledge'!AC$8)/100</f>
        <v>0.02</v>
      </c>
      <c r="AD640" s="380">
        <f t="array" aca="true" ref="AD640">INDEX(KM_PCT,MATCH($A640,'Knowledge - Percentages'!$B:$B,0),'Data - Knowledge'!AD$8)/100</f>
        <v>0.026000000000000002</v>
      </c>
      <c r="AE640" s="380">
        <f t="array" aca="true" ref="AE640">INDEX(KM_PCT,MATCH($A640,'Knowledge - Percentages'!$B:$B,0),'Data - Knowledge'!AE$8)/100</f>
        <v>0.027000000000000003</v>
      </c>
      <c r="AF640" s="380">
        <f t="array" aca="true" ref="AF640">INDEX(KM_PCT,MATCH($A640,'Knowledge - Percentages'!$B:$B,0),'Data - Knowledge'!AF$8)/100</f>
        <v>0.039</v>
      </c>
      <c r="AG640" s="380">
        <f t="array" aca="true" ref="AG640">INDEX(KM_PCT,MATCH($A640,'Knowledge - Percentages'!$B:$B,0),'Data - Knowledge'!AG$8)/100</f>
        <v>0.033</v>
      </c>
      <c r="AH640" s="380">
        <f t="array" aca="true" ref="AH640">INDEX(KM_PCT,MATCH($A640,'Knowledge - Percentages'!$B:$B,0),'Data - Knowledge'!AH$8)/100</f>
        <v>0.039</v>
      </c>
      <c r="AI640" s="380">
        <f t="array" aca="true" ref="AI640">INDEX(KM_PCT,MATCH($A640,'Knowledge - Percentages'!$B:$B,0),'Data - Knowledge'!AI$8)/100</f>
        <v>0.026000000000000002</v>
      </c>
      <c r="AJ640" s="380">
        <f t="array" aca="true" ref="AJ640">INDEX(KM_PCT,MATCH($A640,'Knowledge - Percentages'!$B:$B,0),'Data - Knowledge'!AJ$8)/100</f>
        <v>0.025</v>
      </c>
      <c r="AK640" s="380">
        <f t="array" aca="true" ref="AK640">INDEX(KM_PCT,MATCH($A640,'Knowledge - Percentages'!$B:$B,0),'Data - Knowledge'!AK$8)/100</f>
        <v>0.032</v>
      </c>
      <c r="AL640" s="380">
        <f t="array" aca="true" ref="AL640">INDEX(KM_PCT,MATCH($A640,'Knowledge - Percentages'!$B:$B,0),'Data - Knowledge'!AL$8)/100</f>
        <v>0.026000000000000002</v>
      </c>
      <c r="AM640" s="380">
        <f t="array" aca="true" ref="AM640">INDEX(KM_PCT,MATCH($A640,'Knowledge - Percentages'!$B:$B,0),'Data - Knowledge'!AM$8)/100</f>
        <v>0.036000000000000004</v>
      </c>
      <c r="AN640" s="380">
        <f t="array" aca="true" ref="AN640">INDEX(KM_PCT,MATCH($A640,'Knowledge - Percentages'!$B:$B,0),'Data - Knowledge'!AN$8)/100</f>
        <v>0.036000000000000004</v>
      </c>
      <c r="AO640" s="380">
        <f t="array" aca="true" ref="AO640">INDEX(KM_PCT,MATCH($A640,'Knowledge - Percentages'!$B:$B,0),'Data - Knowledge'!AO$8)/100</f>
        <v>0.027000000000000003</v>
      </c>
      <c r="AP640" s="380">
        <f t="array" aca="true" ref="AP640">INDEX(KM_PCT,MATCH($A640,'Knowledge - Percentages'!$B:$B,0),'Data - Knowledge'!AP$8)/100</f>
        <v>0.018000000000000002</v>
      </c>
      <c r="AQ640" s="380">
        <f t="array" aca="true" ref="AQ640">INDEX(KM_PCT,MATCH($A640,'Knowledge - Percentages'!$B:$B,0),'Data - Knowledge'!AQ$8)/100</f>
        <v>0.026000000000000002</v>
      </c>
      <c r="AR640" s="380">
        <f t="array" aca="true" ref="AR640">INDEX(KM_PCT,MATCH($A640,'Knowledge - Percentages'!$B:$B,0),'Data - Knowledge'!AR$8)/100</f>
        <v>0.019</v>
      </c>
      <c r="AS640" s="380">
        <f t="array" aca="true" ref="AS640">INDEX(KM_PCT,MATCH($A640,'Knowledge - Percentages'!$B:$B,0),'Data - Knowledge'!AS$8)/100</f>
        <v>0.02</v>
      </c>
      <c r="AT640" s="380">
        <f t="array" aca="true" ref="AT640">INDEX(KM_PCT,MATCH($A640,'Knowledge - Percentages'!$B:$B,0),'Data - Knowledge'!AT$8)/100</f>
        <v>0.017</v>
      </c>
      <c r="AU640" s="380">
        <f t="array" aca="true" ref="AU640">INDEX(KM_PCT,MATCH($A640,'Knowledge - Percentages'!$B:$B,0),'Data - Knowledge'!AU$8)/100</f>
        <v>0.023</v>
      </c>
      <c r="AV640" s="380">
        <f t="array" aca="true" ref="AV640">INDEX(KM_PCT,MATCH($A640,'Knowledge - Percentages'!$B:$B,0),'Data - Knowledge'!AV$8)/100</f>
        <v>0.023</v>
      </c>
      <c r="AW640" s="380">
        <f t="array" aca="true" ref="AW640">INDEX(KM_PCT,MATCH($A640,'Knowledge - Percentages'!$B:$B,0),'Data - Knowledge'!AW$8)/100</f>
        <v>0.019</v>
      </c>
      <c r="AX640" s="380">
        <f t="array" aca="true" ref="AX640">INDEX(KM_PCT,MATCH($A640,'Knowledge - Percentages'!$B:$B,0),'Data - Knowledge'!AX$8)/100</f>
        <v>0.015</v>
      </c>
      <c r="AY640" s="380">
        <f t="array" aca="true" ref="AY640">INDEX(KM_PCT,MATCH($A640,'Knowledge - Percentages'!$B:$B,0),'Data - Knowledge'!AY$8)/100</f>
        <v>0.025</v>
      </c>
      <c r="AZ640" s="380">
        <f t="array" aca="true" ref="AZ640">INDEX(KM_PCT,MATCH($A640,'Knowledge - Percentages'!$B:$B,0),'Data - Knowledge'!AZ$8)/100</f>
        <v>0.019</v>
      </c>
      <c r="BA640" s="380">
        <f t="array" aca="true" ref="BA640">INDEX(KM_PCT,MATCH($A640,'Knowledge - Percentages'!$B:$B,0),'Data - Knowledge'!BA$8)/100</f>
        <v>0.023</v>
      </c>
      <c r="BB640" s="380">
        <f t="array" aca="true" ref="BB640">INDEX(KM_PCT,MATCH($A640,'Knowledge - Percentages'!$B:$B,0),'Data - Knowledge'!BB$8)/100</f>
        <v>0.017</v>
      </c>
      <c r="BC640" s="380">
        <f t="array" aca="true" ref="BC640">INDEX(KM_PCT,MATCH($A640,'Knowledge - Percentages'!$B:$B,0),'Data - Knowledge'!BC$8)/100</f>
        <v>0.024</v>
      </c>
      <c r="BD640" s="380">
        <f t="array" aca="true" ref="BD640">INDEX(KM_PCT,MATCH($A640,'Knowledge - Percentages'!$B:$B,0),'Data - Knowledge'!BD$8)/100</f>
        <v>0.027999999999999997</v>
      </c>
      <c r="BE640" s="380">
        <f t="array" aca="true" ref="BE640">INDEX(KM_PCT,MATCH($A640,'Knowledge - Percentages'!$B:$B,0),'Data - Knowledge'!BE$8)/100</f>
        <v>0.021</v>
      </c>
      <c r="BF640" s="380">
        <f t="array" aca="true" ref="BF640">INDEX(KM_PCT,MATCH($A640,'Knowledge - Percentages'!$B:$B,0),'Data - Knowledge'!BF$8)/100</f>
        <v>0.019</v>
      </c>
      <c r="BG640" s="380">
        <f t="array" aca="true" ref="BG640">INDEX(KM_PCT,MATCH($A640,'Knowledge - Percentages'!$B:$B,0),'Data - Knowledge'!BG$8)/100</f>
        <v>0.018000000000000002</v>
      </c>
      <c r="BH640" s="380">
        <f t="array" aca="true" ref="BH640">INDEX(KM_PCT,MATCH($A640,'Knowledge - Percentages'!$B:$B,0),'Data - Knowledge'!BH$8)/100</f>
        <v>0.018000000000000002</v>
      </c>
      <c r="BI640" s="380">
        <f t="array" aca="true" ref="BI640">INDEX(KM_PCT,MATCH($A640,'Knowledge - Percentages'!$B:$B,0),'Data - Knowledge'!BI$8)/100</f>
        <v>0.013000000000000001</v>
      </c>
      <c r="BJ640" s="380">
        <f t="array" aca="true" ref="BJ640">INDEX(KM_PCT,MATCH($A640,'Knowledge - Percentages'!$B:$B,0),'Data - Knowledge'!BJ$8)/100</f>
        <v>0.012</v>
      </c>
      <c r="BK640" s="380">
        <f t="array" aca="true" ref="BK640">INDEX(KM_PCT,MATCH($A640,'Knowledge - Percentages'!$B:$B,0),'Data - Knowledge'!BK$8)/100</f>
        <v>0.022000000000000002</v>
      </c>
      <c r="BL640" s="380">
        <f t="array" aca="true" ref="BL640">INDEX(KM_PCT,MATCH($A640,'Knowledge - Percentages'!$B:$B,0),'Data - Knowledge'!BL$8)/100</f>
        <v>0.02</v>
      </c>
      <c r="BM640" s="380">
        <f t="array" aca="true" ref="BM640">INDEX(KM_PCT,MATCH($A640,'Knowledge - Percentages'!$B:$B,0),'Data - Knowledge'!BM$8)/100</f>
        <v>0.019</v>
      </c>
      <c r="BN640" s="380">
        <f t="array" aca="true" ref="BN640">INDEX(KM_PCT,MATCH($A640,'Knowledge - Percentages'!$B:$B,0),'Data - Knowledge'!BN$8)/100</f>
        <v>0.015</v>
      </c>
      <c r="BO640" s="380">
        <f t="array" aca="true" ref="BO640">INDEX(KM_PCT,MATCH($A640,'Knowledge - Percentages'!$B:$B,0),'Data - Knowledge'!BO$8)/100</f>
        <v>0.013999999999999999</v>
      </c>
      <c r="BP640" s="380">
        <f t="array" aca="true" ref="BP640">INDEX(KM_PCT,MATCH($A640,'Knowledge - Percentages'!$B:$B,0),'Data - Knowledge'!BP$8)/100</f>
        <v>0.013000000000000001</v>
      </c>
      <c r="BQ640" s="380">
        <f t="array" aca="true" ref="BQ640">INDEX(KM_PCT,MATCH($A640,'Knowledge - Percentages'!$B:$B,0),'Data - Knowledge'!BQ$8)/100</f>
        <v>0.017</v>
      </c>
    </row>
    <row r="641" spans="1:69">
      <c r="A641" t="s">
        <v>1802</v>
      </c>
      <c r="B641" t="s">
        <v>180</v>
      </c>
      <c r="C641" t="s">
        <v>1778</v>
      </c>
      <c r="D641" t="s">
        <v>1803</v>
      </c>
      <c r="E641" s="373">
        <f>SUMPRODUCT($K$2:$BQ$2,$K641:$BQ641)/$J$2</f>
        <v>0.19767045454545457</v>
      </c>
      <c r="F641" s="379">
        <f>SUMPRODUCT($K$2:$BQ$2,$K641:$BQ641)</f>
        <v>52.185</v>
      </c>
      <c r="G641" s="373">
        <f>SUMPRODUCT($K$3:$BQ$3,$K641:$BQ641)/$J$3</f>
        <v>0.20388141683778238</v>
      </c>
      <c r="H641" s="379">
        <f>SUMPRODUCT($K$3:$BQ$3,$K641:$BQ641)</f>
        <v>1985.8050000000003</v>
      </c>
      <c r="I641" s="373">
        <f>CORREL($K$4:$BQ$4,$K641:$BQ641)</f>
        <v>0.16248968804473138</v>
      </c>
      <c r="J641" s="379">
        <f>$E641/$G641*100</f>
        <v>96.953639822274951</v>
      </c>
      <c r="K641" s="380">
        <f t="array" aca="true" ref="K641">INDEX(KM_PCT,MATCH($A641,'Knowledge - Percentages'!$B:$B,0),'Data - Knowledge'!K$8)/100</f>
        <v>0.22</v>
      </c>
      <c r="L641" s="380">
        <f t="array" aca="true" ref="L641">INDEX(KM_PCT,MATCH($A641,'Knowledge - Percentages'!$B:$B,0),'Data - Knowledge'!L$8)/100</f>
        <v>0.177</v>
      </c>
      <c r="M641" s="380">
        <f t="array" aca="true" ref="M641">INDEX(KM_PCT,MATCH($A641,'Knowledge - Percentages'!$B:$B,0),'Data - Knowledge'!M$8)/100</f>
        <v>0.23</v>
      </c>
      <c r="N641" s="380">
        <f t="array" aca="true" ref="N641">INDEX(KM_PCT,MATCH($A641,'Knowledge - Percentages'!$B:$B,0),'Data - Knowledge'!N$8)/100</f>
        <v>0.235</v>
      </c>
      <c r="O641" s="380">
        <f t="array" aca="true" ref="O641">INDEX(KM_PCT,MATCH($A641,'Knowledge - Percentages'!$B:$B,0),'Data - Knowledge'!O$8)/100</f>
        <v>0.201</v>
      </c>
      <c r="P641" s="380">
        <f t="array" aca="true" ref="P641">INDEX(KM_PCT,MATCH($A641,'Knowledge - Percentages'!$B:$B,0),'Data - Knowledge'!P$8)/100</f>
        <v>0.24100000000000002</v>
      </c>
      <c r="Q641" s="380">
        <f t="array" aca="true" ref="Q641">INDEX(KM_PCT,MATCH($A641,'Knowledge - Percentages'!$B:$B,0),'Data - Knowledge'!Q$8)/100</f>
        <v>0.183</v>
      </c>
      <c r="R641" s="380">
        <f t="array" aca="true" ref="R641">INDEX(KM_PCT,MATCH($A641,'Knowledge - Percentages'!$B:$B,0),'Data - Knowledge'!R$8)/100</f>
        <v>0.20800000000000002</v>
      </c>
      <c r="S641" s="380">
        <f t="array" aca="true" ref="S641">INDEX(KM_PCT,MATCH($A641,'Knowledge - Percentages'!$B:$B,0),'Data - Knowledge'!S$8)/100</f>
        <v>0.243</v>
      </c>
      <c r="T641" s="380">
        <f t="array" aca="true" ref="T641">INDEX(KM_PCT,MATCH($A641,'Knowledge - Percentages'!$B:$B,0),'Data - Knowledge'!T$8)/100</f>
        <v>0.205</v>
      </c>
      <c r="U641" s="380">
        <f t="array" aca="true" ref="U641">INDEX(KM_PCT,MATCH($A641,'Knowledge - Percentages'!$B:$B,0),'Data - Knowledge'!U$8)/100</f>
        <v>0.221</v>
      </c>
      <c r="V641" s="380">
        <f t="array" aca="true" ref="V641">INDEX(KM_PCT,MATCH($A641,'Knowledge - Percentages'!$B:$B,0),'Data - Knowledge'!V$8)/100</f>
        <v>0.22399999999999998</v>
      </c>
      <c r="W641" s="380">
        <f t="array" aca="true" ref="W641">INDEX(KM_PCT,MATCH($A641,'Knowledge - Percentages'!$B:$B,0),'Data - Knowledge'!W$8)/100</f>
        <v>0.174</v>
      </c>
      <c r="X641" s="380">
        <f t="array" aca="true" ref="X641">INDEX(KM_PCT,MATCH($A641,'Knowledge - Percentages'!$B:$B,0),'Data - Knowledge'!X$8)/100</f>
        <v>0.17800000000000002</v>
      </c>
      <c r="Y641" s="380">
        <f t="array" aca="true" ref="Y641">INDEX(KM_PCT,MATCH($A641,'Knowledge - Percentages'!$B:$B,0),'Data - Knowledge'!Y$8)/100</f>
        <v>0.125</v>
      </c>
      <c r="Z641" s="380">
        <f t="array" aca="true" ref="Z641">INDEX(KM_PCT,MATCH($A641,'Knowledge - Percentages'!$B:$B,0),'Data - Knowledge'!Z$8)/100</f>
        <v>0.163</v>
      </c>
      <c r="AA641" s="380">
        <f t="array" aca="true" ref="AA641">INDEX(KM_PCT,MATCH($A641,'Knowledge - Percentages'!$B:$B,0),'Data - Knowledge'!AA$8)/100</f>
        <v>0.177</v>
      </c>
      <c r="AB641" s="380">
        <f t="array" aca="true" ref="AB641">INDEX(KM_PCT,MATCH($A641,'Knowledge - Percentages'!$B:$B,0),'Data - Knowledge'!AB$8)/100</f>
        <v>0.209</v>
      </c>
      <c r="AC641" s="380">
        <f t="array" aca="true" ref="AC641">INDEX(KM_PCT,MATCH($A641,'Knowledge - Percentages'!$B:$B,0),'Data - Knowledge'!AC$8)/100</f>
        <v>0.155</v>
      </c>
      <c r="AD641" s="380">
        <f t="array" aca="true" ref="AD641">INDEX(KM_PCT,MATCH($A641,'Knowledge - Percentages'!$B:$B,0),'Data - Knowledge'!AD$8)/100</f>
        <v>0.175</v>
      </c>
      <c r="AE641" s="380">
        <f t="array" aca="true" ref="AE641">INDEX(KM_PCT,MATCH($A641,'Knowledge - Percentages'!$B:$B,0),'Data - Knowledge'!AE$8)/100</f>
        <v>0.14</v>
      </c>
      <c r="AF641" s="380">
        <f t="array" aca="true" ref="AF641">INDEX(KM_PCT,MATCH($A641,'Knowledge - Percentages'!$B:$B,0),'Data - Knowledge'!AF$8)/100</f>
        <v>0.20600000000000002</v>
      </c>
      <c r="AG641" s="380">
        <f t="array" aca="true" ref="AG641">INDEX(KM_PCT,MATCH($A641,'Knowledge - Percentages'!$B:$B,0),'Data - Knowledge'!AG$8)/100</f>
        <v>0.20800000000000002</v>
      </c>
      <c r="AH641" s="380">
        <f t="array" aca="true" ref="AH641">INDEX(KM_PCT,MATCH($A641,'Knowledge - Percentages'!$B:$B,0),'Data - Knowledge'!AH$8)/100</f>
        <v>0.23</v>
      </c>
      <c r="AI641" s="380">
        <f t="array" aca="true" ref="AI641">INDEX(KM_PCT,MATCH($A641,'Knowledge - Percentages'!$B:$B,0),'Data - Knowledge'!AI$8)/100</f>
        <v>0.18899999999999997</v>
      </c>
      <c r="AJ641" s="380">
        <f t="array" aca="true" ref="AJ641">INDEX(KM_PCT,MATCH($A641,'Knowledge - Percentages'!$B:$B,0),'Data - Knowledge'!AJ$8)/100</f>
        <v>0.198</v>
      </c>
      <c r="AK641" s="380">
        <f t="array" aca="true" ref="AK641">INDEX(KM_PCT,MATCH($A641,'Knowledge - Percentages'!$B:$B,0),'Data - Knowledge'!AK$8)/100</f>
        <v>0.221</v>
      </c>
      <c r="AL641" s="380">
        <f t="array" aca="true" ref="AL641">INDEX(KM_PCT,MATCH($A641,'Knowledge - Percentages'!$B:$B,0),'Data - Knowledge'!AL$8)/100</f>
        <v>0.19699999999999998</v>
      </c>
      <c r="AM641" s="380">
        <f t="array" aca="true" ref="AM641">INDEX(KM_PCT,MATCH($A641,'Knowledge - Percentages'!$B:$B,0),'Data - Knowledge'!AM$8)/100</f>
        <v>0.21600000000000003</v>
      </c>
      <c r="AN641" s="380">
        <f t="array" aca="true" ref="AN641">INDEX(KM_PCT,MATCH($A641,'Knowledge - Percentages'!$B:$B,0),'Data - Knowledge'!AN$8)/100</f>
        <v>0.217</v>
      </c>
      <c r="AO641" s="380">
        <f t="array" aca="true" ref="AO641">INDEX(KM_PCT,MATCH($A641,'Knowledge - Percentages'!$B:$B,0),'Data - Knowledge'!AO$8)/100</f>
        <v>0.162</v>
      </c>
      <c r="AP641" s="380">
        <f t="array" aca="true" ref="AP641">INDEX(KM_PCT,MATCH($A641,'Knowledge - Percentages'!$B:$B,0),'Data - Knowledge'!AP$8)/100</f>
        <v>0.18100000000000002</v>
      </c>
      <c r="AQ641" s="380">
        <f t="array" aca="true" ref="AQ641">INDEX(KM_PCT,MATCH($A641,'Knowledge - Percentages'!$B:$B,0),'Data - Knowledge'!AQ$8)/100</f>
        <v>0.201</v>
      </c>
      <c r="AR641" s="380">
        <f t="array" aca="true" ref="AR641">INDEX(KM_PCT,MATCH($A641,'Knowledge - Percentages'!$B:$B,0),'Data - Knowledge'!AR$8)/100</f>
        <v>0.162</v>
      </c>
      <c r="AS641" s="380">
        <f t="array" aca="true" ref="AS641">INDEX(KM_PCT,MATCH($A641,'Knowledge - Percentages'!$B:$B,0),'Data - Knowledge'!AS$8)/100</f>
        <v>0.187</v>
      </c>
      <c r="AT641" s="380">
        <f t="array" aca="true" ref="AT641">INDEX(KM_PCT,MATCH($A641,'Knowledge - Percentages'!$B:$B,0),'Data - Knowledge'!AT$8)/100</f>
        <v>0.136</v>
      </c>
      <c r="AU641" s="380">
        <f t="array" aca="true" ref="AU641">INDEX(KM_PCT,MATCH($A641,'Knowledge - Percentages'!$B:$B,0),'Data - Knowledge'!AU$8)/100</f>
        <v>0.179</v>
      </c>
      <c r="AV641" s="380">
        <f t="array" aca="true" ref="AV641">INDEX(KM_PCT,MATCH($A641,'Knowledge - Percentages'!$B:$B,0),'Data - Knowledge'!AV$8)/100</f>
        <v>0.204</v>
      </c>
      <c r="AW641" s="380">
        <f t="array" aca="true" ref="AW641">INDEX(KM_PCT,MATCH($A641,'Knowledge - Percentages'!$B:$B,0),'Data - Knowledge'!AW$8)/100</f>
        <v>0.207</v>
      </c>
      <c r="AX641" s="380">
        <f t="array" aca="true" ref="AX641">INDEX(KM_PCT,MATCH($A641,'Knowledge - Percentages'!$B:$B,0),'Data - Knowledge'!AX$8)/100</f>
        <v>0.182</v>
      </c>
      <c r="AY641" s="380">
        <f t="array" aca="true" ref="AY641">INDEX(KM_PCT,MATCH($A641,'Knowledge - Percentages'!$B:$B,0),'Data - Knowledge'!AY$8)/100</f>
        <v>0.19399999999999998</v>
      </c>
      <c r="AZ641" s="380">
        <f t="array" aca="true" ref="AZ641">INDEX(KM_PCT,MATCH($A641,'Knowledge - Percentages'!$B:$B,0),'Data - Knowledge'!AZ$8)/100</f>
        <v>0.195</v>
      </c>
      <c r="BA641" s="380">
        <f t="array" aca="true" ref="BA641">INDEX(KM_PCT,MATCH($A641,'Knowledge - Percentages'!$B:$B,0),'Data - Knowledge'!BA$8)/100</f>
        <v>0.207</v>
      </c>
      <c r="BB641" s="380">
        <f t="array" aca="true" ref="BB641">INDEX(KM_PCT,MATCH($A641,'Knowledge - Percentages'!$B:$B,0),'Data - Knowledge'!BB$8)/100</f>
        <v>0.19699999999999998</v>
      </c>
      <c r="BC641" s="380">
        <f t="array" aca="true" ref="BC641">INDEX(KM_PCT,MATCH($A641,'Knowledge - Percentages'!$B:$B,0),'Data - Knowledge'!BC$8)/100</f>
        <v>0.18100000000000002</v>
      </c>
      <c r="BD641" s="380">
        <f t="array" aca="true" ref="BD641">INDEX(KM_PCT,MATCH($A641,'Knowledge - Percentages'!$B:$B,0),'Data - Knowledge'!BD$8)/100</f>
        <v>0.156</v>
      </c>
      <c r="BE641" s="380">
        <f t="array" aca="true" ref="BE641">INDEX(KM_PCT,MATCH($A641,'Knowledge - Percentages'!$B:$B,0),'Data - Knowledge'!BE$8)/100</f>
        <v>0.2</v>
      </c>
      <c r="BF641" s="380">
        <f t="array" aca="true" ref="BF641">INDEX(KM_PCT,MATCH($A641,'Knowledge - Percentages'!$B:$B,0),'Data - Knowledge'!BF$8)/100</f>
        <v>0.168</v>
      </c>
      <c r="BG641" s="380">
        <f t="array" aca="true" ref="BG641">INDEX(KM_PCT,MATCH($A641,'Knowledge - Percentages'!$B:$B,0),'Data - Knowledge'!BG$8)/100</f>
        <v>0.159</v>
      </c>
      <c r="BH641" s="380">
        <f t="array" aca="true" ref="BH641">INDEX(KM_PCT,MATCH($A641,'Knowledge - Percentages'!$B:$B,0),'Data - Knowledge'!BH$8)/100</f>
        <v>0.177</v>
      </c>
      <c r="BI641" s="380">
        <f t="array" aca="true" ref="BI641">INDEX(KM_PCT,MATCH($A641,'Knowledge - Percentages'!$B:$B,0),'Data - Knowledge'!BI$8)/100</f>
        <v>0.195</v>
      </c>
      <c r="BJ641" s="380">
        <f t="array" aca="true" ref="BJ641">INDEX(KM_PCT,MATCH($A641,'Knowledge - Percentages'!$B:$B,0),'Data - Knowledge'!BJ$8)/100</f>
        <v>0.196</v>
      </c>
      <c r="BK641" s="380">
        <f t="array" aca="true" ref="BK641">INDEX(KM_PCT,MATCH($A641,'Knowledge - Percentages'!$B:$B,0),'Data - Knowledge'!BK$8)/100</f>
        <v>0.18</v>
      </c>
      <c r="BL641" s="380">
        <f t="array" aca="true" ref="BL641">INDEX(KM_PCT,MATCH($A641,'Knowledge - Percentages'!$B:$B,0),'Data - Knowledge'!BL$8)/100</f>
        <v>0.146</v>
      </c>
      <c r="BM641" s="380">
        <f t="array" aca="true" ref="BM641">INDEX(KM_PCT,MATCH($A641,'Knowledge - Percentages'!$B:$B,0),'Data - Knowledge'!BM$8)/100</f>
        <v>0.154</v>
      </c>
      <c r="BN641" s="380">
        <f t="array" aca="true" ref="BN641">INDEX(KM_PCT,MATCH($A641,'Knowledge - Percentages'!$B:$B,0),'Data - Knowledge'!BN$8)/100</f>
        <v>0.195</v>
      </c>
      <c r="BO641" s="380">
        <f t="array" aca="true" ref="BO641">INDEX(KM_PCT,MATCH($A641,'Knowledge - Percentages'!$B:$B,0),'Data - Knowledge'!BO$8)/100</f>
        <v>0.161</v>
      </c>
      <c r="BP641" s="380">
        <f t="array" aca="true" ref="BP641">INDEX(KM_PCT,MATCH($A641,'Knowledge - Percentages'!$B:$B,0),'Data - Knowledge'!BP$8)/100</f>
        <v>0.18600000000000003</v>
      </c>
      <c r="BQ641" s="380">
        <f t="array" aca="true" ref="BQ641">INDEX(KM_PCT,MATCH($A641,'Knowledge - Percentages'!$B:$B,0),'Data - Knowledge'!BQ$8)/100</f>
        <v>0.149</v>
      </c>
    </row>
    <row r="642" spans="1:69">
      <c r="A642" t="s">
        <v>1804</v>
      </c>
      <c r="B642" t="s">
        <v>180</v>
      </c>
      <c r="C642" t="s">
        <v>1778</v>
      </c>
      <c r="D642" t="s">
        <v>1805</v>
      </c>
      <c r="E642" s="373">
        <f>SUMPRODUCT($K$2:$BQ$2,$K642:$BQ642)/$J$2</f>
        <v>0.10275757575757577</v>
      </c>
      <c r="F642" s="379">
        <f>SUMPRODUCT($K$2:$BQ$2,$K642:$BQ642)</f>
        <v>27.128000000000004</v>
      </c>
      <c r="G642" s="373">
        <f>SUMPRODUCT($K$3:$BQ$3,$K642:$BQ642)/$J$3</f>
        <v>0.15970513347022589</v>
      </c>
      <c r="H642" s="379">
        <f>SUMPRODUCT($K$3:$BQ$3,$K642:$BQ642)</f>
        <v>1555.528</v>
      </c>
      <c r="I642" s="373">
        <f>CORREL($K$4:$BQ$4,$K642:$BQ642)</f>
        <v>-0.36342507282073055</v>
      </c>
      <c r="J642" s="379">
        <f>$E642/$G642*100</f>
        <v>64.342061851589165</v>
      </c>
      <c r="K642" s="380">
        <f t="array" aca="true" ref="K642">INDEX(KM_PCT,MATCH($A642,'Knowledge - Percentages'!$B:$B,0),'Data - Knowledge'!K$8)/100</f>
        <v>0.242</v>
      </c>
      <c r="L642" s="380">
        <f t="array" aca="true" ref="L642">INDEX(KM_PCT,MATCH($A642,'Knowledge - Percentages'!$B:$B,0),'Data - Knowledge'!L$8)/100</f>
        <v>0.17600000000000002</v>
      </c>
      <c r="M642" s="380">
        <f t="array" aca="true" ref="M642">INDEX(KM_PCT,MATCH($A642,'Knowledge - Percentages'!$B:$B,0),'Data - Knowledge'!M$8)/100</f>
        <v>0.245</v>
      </c>
      <c r="N642" s="380">
        <f t="array" aca="true" ref="N642">INDEX(KM_PCT,MATCH($A642,'Knowledge - Percentages'!$B:$B,0),'Data - Knowledge'!N$8)/100</f>
        <v>0.2</v>
      </c>
      <c r="O642" s="380">
        <f t="array" aca="true" ref="O642">INDEX(KM_PCT,MATCH($A642,'Knowledge - Percentages'!$B:$B,0),'Data - Knowledge'!O$8)/100</f>
        <v>0.209</v>
      </c>
      <c r="P642" s="380">
        <f t="array" aca="true" ref="P642">INDEX(KM_PCT,MATCH($A642,'Knowledge - Percentages'!$B:$B,0),'Data - Knowledge'!P$8)/100</f>
        <v>0.192</v>
      </c>
      <c r="Q642" s="380">
        <f t="array" aca="true" ref="Q642">INDEX(KM_PCT,MATCH($A642,'Knowledge - Percentages'!$B:$B,0),'Data - Knowledge'!Q$8)/100</f>
        <v>0.18899999999999997</v>
      </c>
      <c r="R642" s="380">
        <f t="array" aca="true" ref="R642">INDEX(KM_PCT,MATCH($A642,'Knowledge - Percentages'!$B:$B,0),'Data - Knowledge'!R$8)/100</f>
        <v>0.18899999999999997</v>
      </c>
      <c r="S642" s="380">
        <f t="array" aca="true" ref="S642">INDEX(KM_PCT,MATCH($A642,'Knowledge - Percentages'!$B:$B,0),'Data - Knowledge'!S$8)/100</f>
        <v>0.233</v>
      </c>
      <c r="T642" s="380">
        <f t="array" aca="true" ref="T642">INDEX(KM_PCT,MATCH($A642,'Knowledge - Percentages'!$B:$B,0),'Data - Knowledge'!T$8)/100</f>
        <v>0.18899999999999997</v>
      </c>
      <c r="U642" s="380">
        <f t="array" aca="true" ref="U642">INDEX(KM_PCT,MATCH($A642,'Knowledge - Percentages'!$B:$B,0),'Data - Knowledge'!U$8)/100</f>
        <v>0.163</v>
      </c>
      <c r="V642" s="380">
        <f t="array" aca="true" ref="V642">INDEX(KM_PCT,MATCH($A642,'Knowledge - Percentages'!$B:$B,0),'Data - Knowledge'!V$8)/100</f>
        <v>0.146</v>
      </c>
      <c r="W642" s="380">
        <f t="array" aca="true" ref="W642">INDEX(KM_PCT,MATCH($A642,'Knowledge - Percentages'!$B:$B,0),'Data - Knowledge'!W$8)/100</f>
        <v>0.153</v>
      </c>
      <c r="X642" s="380">
        <f t="array" aca="true" ref="X642">INDEX(KM_PCT,MATCH($A642,'Knowledge - Percentages'!$B:$B,0),'Data - Knowledge'!X$8)/100</f>
        <v>0.183</v>
      </c>
      <c r="Y642" s="380">
        <f t="array" aca="true" ref="Y642">INDEX(KM_PCT,MATCH($A642,'Knowledge - Percentages'!$B:$B,0),'Data - Knowledge'!Y$8)/100</f>
        <v>0.11</v>
      </c>
      <c r="Z642" s="380">
        <f t="array" aca="true" ref="Z642">INDEX(KM_PCT,MATCH($A642,'Knowledge - Percentages'!$B:$B,0),'Data - Knowledge'!Z$8)/100</f>
        <v>0.14400000000000002</v>
      </c>
      <c r="AA642" s="380">
        <f t="array" aca="true" ref="AA642">INDEX(KM_PCT,MATCH($A642,'Knowledge - Percentages'!$B:$B,0),'Data - Knowledge'!AA$8)/100</f>
        <v>0.128</v>
      </c>
      <c r="AB642" s="380">
        <f t="array" aca="true" ref="AB642">INDEX(KM_PCT,MATCH($A642,'Knowledge - Percentages'!$B:$B,0),'Data - Knowledge'!AB$8)/100</f>
        <v>0.183</v>
      </c>
      <c r="AC642" s="380">
        <f t="array" aca="true" ref="AC642">INDEX(KM_PCT,MATCH($A642,'Knowledge - Percentages'!$B:$B,0),'Data - Knowledge'!AC$8)/100</f>
        <v>0.147</v>
      </c>
      <c r="AD642" s="380">
        <f t="array" aca="true" ref="AD642">INDEX(KM_PCT,MATCH($A642,'Knowledge - Percentages'!$B:$B,0),'Data - Knowledge'!AD$8)/100</f>
        <v>0.115</v>
      </c>
      <c r="AE642" s="380">
        <f t="array" aca="true" ref="AE642">INDEX(KM_PCT,MATCH($A642,'Knowledge - Percentages'!$B:$B,0),'Data - Knowledge'!AE$8)/100</f>
        <v>0.132</v>
      </c>
      <c r="AF642" s="380">
        <f t="array" aca="true" ref="AF642">INDEX(KM_PCT,MATCH($A642,'Knowledge - Percentages'!$B:$B,0),'Data - Knowledge'!AF$8)/100</f>
        <v>0.162</v>
      </c>
      <c r="AG642" s="380">
        <f t="array" aca="true" ref="AG642">INDEX(KM_PCT,MATCH($A642,'Knowledge - Percentages'!$B:$B,0),'Data - Knowledge'!AG$8)/100</f>
        <v>0.142</v>
      </c>
      <c r="AH642" s="380">
        <f t="array" aca="true" ref="AH642">INDEX(KM_PCT,MATCH($A642,'Knowledge - Percentages'!$B:$B,0),'Data - Knowledge'!AH$8)/100</f>
        <v>0.154</v>
      </c>
      <c r="AI642" s="380">
        <f t="array" aca="true" ref="AI642">INDEX(KM_PCT,MATCH($A642,'Knowledge - Percentages'!$B:$B,0),'Data - Knowledge'!AI$8)/100</f>
        <v>0.094</v>
      </c>
      <c r="AJ642" s="380">
        <f t="array" aca="true" ref="AJ642">INDEX(KM_PCT,MATCH($A642,'Knowledge - Percentages'!$B:$B,0),'Data - Knowledge'!AJ$8)/100</f>
        <v>0.16699999999999998</v>
      </c>
      <c r="AK642" s="380">
        <f t="array" aca="true" ref="AK642">INDEX(KM_PCT,MATCH($A642,'Knowledge - Percentages'!$B:$B,0),'Data - Knowledge'!AK$8)/100</f>
        <v>0.128</v>
      </c>
      <c r="AL642" s="380">
        <f t="array" aca="true" ref="AL642">INDEX(KM_PCT,MATCH($A642,'Knowledge - Percentages'!$B:$B,0),'Data - Knowledge'!AL$8)/100</f>
        <v>0.129</v>
      </c>
      <c r="AM642" s="380">
        <f t="array" aca="true" ref="AM642">INDEX(KM_PCT,MATCH($A642,'Knowledge - Percentages'!$B:$B,0),'Data - Knowledge'!AM$8)/100</f>
        <v>0.155</v>
      </c>
      <c r="AN642" s="380">
        <f t="array" aca="true" ref="AN642">INDEX(KM_PCT,MATCH($A642,'Knowledge - Percentages'!$B:$B,0),'Data - Knowledge'!AN$8)/100</f>
        <v>0.125</v>
      </c>
      <c r="AO642" s="380">
        <f t="array" aca="true" ref="AO642">INDEX(KM_PCT,MATCH($A642,'Knowledge - Percentages'!$B:$B,0),'Data - Knowledge'!AO$8)/100</f>
        <v>0.11699999999999999</v>
      </c>
      <c r="AP642" s="380">
        <f t="array" aca="true" ref="AP642">INDEX(KM_PCT,MATCH($A642,'Knowledge - Percentages'!$B:$B,0),'Data - Knowledge'!AP$8)/100</f>
        <v>0.15</v>
      </c>
      <c r="AQ642" s="380">
        <f t="array" aca="true" ref="AQ642">INDEX(KM_PCT,MATCH($A642,'Knowledge - Percentages'!$B:$B,0),'Data - Knowledge'!AQ$8)/100</f>
        <v>0.14</v>
      </c>
      <c r="AR642" s="380">
        <f t="array" aca="true" ref="AR642">INDEX(KM_PCT,MATCH($A642,'Knowledge - Percentages'!$B:$B,0),'Data - Knowledge'!AR$8)/100</f>
        <v>0.141</v>
      </c>
      <c r="AS642" s="380">
        <f t="array" aca="true" ref="AS642">INDEX(KM_PCT,MATCH($A642,'Knowledge - Percentages'!$B:$B,0),'Data - Knowledge'!AS$8)/100</f>
        <v>0.196</v>
      </c>
      <c r="AT642" s="380">
        <f t="array" aca="true" ref="AT642">INDEX(KM_PCT,MATCH($A642,'Knowledge - Percentages'!$B:$B,0),'Data - Knowledge'!AT$8)/100</f>
        <v>0.10099999999999999</v>
      </c>
      <c r="AU642" s="380">
        <f t="array" aca="true" ref="AU642">INDEX(KM_PCT,MATCH($A642,'Knowledge - Percentages'!$B:$B,0),'Data - Knowledge'!AU$8)/100</f>
        <v>0.128</v>
      </c>
      <c r="AV642" s="380">
        <f t="array" aca="true" ref="AV642">INDEX(KM_PCT,MATCH($A642,'Knowledge - Percentages'!$B:$B,0),'Data - Knowledge'!AV$8)/100</f>
        <v>0.122</v>
      </c>
      <c r="AW642" s="380">
        <f t="array" aca="true" ref="AW642">INDEX(KM_PCT,MATCH($A642,'Knowledge - Percentages'!$B:$B,0),'Data - Knowledge'!AW$8)/100</f>
        <v>0.12</v>
      </c>
      <c r="AX642" s="380">
        <f t="array" aca="true" ref="AX642">INDEX(KM_PCT,MATCH($A642,'Knowledge - Percentages'!$B:$B,0),'Data - Knowledge'!AX$8)/100</f>
        <v>0.071</v>
      </c>
      <c r="AY642" s="380">
        <f t="array" aca="true" ref="AY642">INDEX(KM_PCT,MATCH($A642,'Knowledge - Percentages'!$B:$B,0),'Data - Knowledge'!AY$8)/100</f>
        <v>0.12</v>
      </c>
      <c r="AZ642" s="380">
        <f t="array" aca="true" ref="AZ642">INDEX(KM_PCT,MATCH($A642,'Knowledge - Percentages'!$B:$B,0),'Data - Knowledge'!AZ$8)/100</f>
        <v>0.115</v>
      </c>
      <c r="BA642" s="380">
        <f t="array" aca="true" ref="BA642">INDEX(KM_PCT,MATCH($A642,'Knowledge - Percentages'!$B:$B,0),'Data - Knowledge'!BA$8)/100</f>
        <v>0.10300000000000001</v>
      </c>
      <c r="BB642" s="380">
        <f t="array" aca="true" ref="BB642">INDEX(KM_PCT,MATCH($A642,'Knowledge - Percentages'!$B:$B,0),'Data - Knowledge'!BB$8)/100</f>
        <v>0.093000000000000013</v>
      </c>
      <c r="BC642" s="380">
        <f t="array" aca="true" ref="BC642">INDEX(KM_PCT,MATCH($A642,'Knowledge - Percentages'!$B:$B,0),'Data - Knowledge'!BC$8)/100</f>
        <v>0.091</v>
      </c>
      <c r="BD642" s="380">
        <f t="array" aca="true" ref="BD642">INDEX(KM_PCT,MATCH($A642,'Knowledge - Percentages'!$B:$B,0),'Data - Knowledge'!BD$8)/100</f>
        <v>0.092</v>
      </c>
      <c r="BE642" s="380">
        <f t="array" aca="true" ref="BE642">INDEX(KM_PCT,MATCH($A642,'Knowledge - Percentages'!$B:$B,0),'Data - Knowledge'!BE$8)/100</f>
        <v>0.093000000000000013</v>
      </c>
      <c r="BF642" s="380">
        <f t="array" aca="true" ref="BF642">INDEX(KM_PCT,MATCH($A642,'Knowledge - Percentages'!$B:$B,0),'Data - Knowledge'!BF$8)/100</f>
        <v>0.087</v>
      </c>
      <c r="BG642" s="380">
        <f t="array" aca="true" ref="BG642">INDEX(KM_PCT,MATCH($A642,'Knowledge - Percentages'!$B:$B,0),'Data - Knowledge'!BG$8)/100</f>
        <v>0.109</v>
      </c>
      <c r="BH642" s="380">
        <f t="array" aca="true" ref="BH642">INDEX(KM_PCT,MATCH($A642,'Knowledge - Percentages'!$B:$B,0),'Data - Knowledge'!BH$8)/100</f>
        <v>0.114</v>
      </c>
      <c r="BI642" s="380">
        <f t="array" aca="true" ref="BI642">INDEX(KM_PCT,MATCH($A642,'Knowledge - Percentages'!$B:$B,0),'Data - Knowledge'!BI$8)/100</f>
        <v>0.1</v>
      </c>
      <c r="BJ642" s="380">
        <f t="array" aca="true" ref="BJ642">INDEX(KM_PCT,MATCH($A642,'Knowledge - Percentages'!$B:$B,0),'Data - Knowledge'!BJ$8)/100</f>
        <v>0.081</v>
      </c>
      <c r="BK642" s="380">
        <f t="array" aca="true" ref="BK642">INDEX(KM_PCT,MATCH($A642,'Knowledge - Percentages'!$B:$B,0),'Data - Knowledge'!BK$8)/100</f>
        <v>0.085</v>
      </c>
      <c r="BL642" s="380">
        <f t="array" aca="true" ref="BL642">INDEX(KM_PCT,MATCH($A642,'Knowledge - Percentages'!$B:$B,0),'Data - Knowledge'!BL$8)/100</f>
        <v>0.073</v>
      </c>
      <c r="BM642" s="380">
        <f t="array" aca="true" ref="BM642">INDEX(KM_PCT,MATCH($A642,'Knowledge - Percentages'!$B:$B,0),'Data - Knowledge'!BM$8)/100</f>
        <v>0.069</v>
      </c>
      <c r="BN642" s="380">
        <f t="array" aca="true" ref="BN642">INDEX(KM_PCT,MATCH($A642,'Knowledge - Percentages'!$B:$B,0),'Data - Knowledge'!BN$8)/100</f>
        <v>0.081</v>
      </c>
      <c r="BO642" s="380">
        <f t="array" aca="true" ref="BO642">INDEX(KM_PCT,MATCH($A642,'Knowledge - Percentages'!$B:$B,0),'Data - Knowledge'!BO$8)/100</f>
        <v>0.078</v>
      </c>
      <c r="BP642" s="380">
        <f t="array" aca="true" ref="BP642">INDEX(KM_PCT,MATCH($A642,'Knowledge - Percentages'!$B:$B,0),'Data - Knowledge'!BP$8)/100</f>
        <v>0.075</v>
      </c>
      <c r="BQ642" s="380">
        <f t="array" aca="true" ref="BQ642">INDEX(KM_PCT,MATCH($A642,'Knowledge - Percentages'!$B:$B,0),'Data - Knowledge'!BQ$8)/100</f>
        <v>0.073</v>
      </c>
    </row>
    <row r="643" spans="1:69">
      <c r="A643" t="s">
        <v>1806</v>
      </c>
      <c r="B643" t="s">
        <v>180</v>
      </c>
      <c r="C643" t="s">
        <v>1778</v>
      </c>
      <c r="D643" t="s">
        <v>1807</v>
      </c>
      <c r="E643" s="373">
        <f>SUMPRODUCT($K$2:$BQ$2,$K643:$BQ643)/$J$2</f>
        <v>0.33436363636363631</v>
      </c>
      <c r="F643" s="379">
        <f>SUMPRODUCT($K$2:$BQ$2,$K643:$BQ643)</f>
        <v>88.271999999999991</v>
      </c>
      <c r="G643" s="373">
        <f>SUMPRODUCT($K$3:$BQ$3,$K643:$BQ643)/$J$3</f>
        <v>0.40368942505133465</v>
      </c>
      <c r="H643" s="379">
        <f>SUMPRODUCT($K$3:$BQ$3,$K643:$BQ643)</f>
        <v>3931.9349999999995</v>
      </c>
      <c r="I643" s="373">
        <f>CORREL($K$4:$BQ$4,$K643:$BQ643)</f>
        <v>-0.34651921859056534</v>
      </c>
      <c r="J643" s="379">
        <f>$E643/$G643*100</f>
        <v>82.826949534562957</v>
      </c>
      <c r="K643" s="380">
        <f t="array" aca="true" ref="K643">INDEX(KM_PCT,MATCH($A643,'Knowledge - Percentages'!$B:$B,0),'Data - Knowledge'!K$8)/100</f>
        <v>0.48</v>
      </c>
      <c r="L643" s="380">
        <f t="array" aca="true" ref="L643">INDEX(KM_PCT,MATCH($A643,'Knowledge - Percentages'!$B:$B,0),'Data - Knowledge'!L$8)/100</f>
        <v>0.474</v>
      </c>
      <c r="M643" s="380">
        <f t="array" aca="true" ref="M643">INDEX(KM_PCT,MATCH($A643,'Knowledge - Percentages'!$B:$B,0),'Data - Knowledge'!M$8)/100</f>
        <v>0.484</v>
      </c>
      <c r="N643" s="380">
        <f t="array" aca="true" ref="N643">INDEX(KM_PCT,MATCH($A643,'Knowledge - Percentages'!$B:$B,0),'Data - Knowledge'!N$8)/100</f>
        <v>0.451</v>
      </c>
      <c r="O643" s="380">
        <f t="array" aca="true" ref="O643">INDEX(KM_PCT,MATCH($A643,'Knowledge - Percentages'!$B:$B,0),'Data - Knowledge'!O$8)/100</f>
        <v>0.45</v>
      </c>
      <c r="P643" s="380">
        <f t="array" aca="true" ref="P643">INDEX(KM_PCT,MATCH($A643,'Knowledge - Percentages'!$B:$B,0),'Data - Knowledge'!P$8)/100</f>
        <v>0.42700000000000005</v>
      </c>
      <c r="Q643" s="380">
        <f t="array" aca="true" ref="Q643">INDEX(KM_PCT,MATCH($A643,'Knowledge - Percentages'!$B:$B,0),'Data - Knowledge'!Q$8)/100</f>
        <v>0.45899999999999996</v>
      </c>
      <c r="R643" s="380">
        <f t="array" aca="true" ref="R643">INDEX(KM_PCT,MATCH($A643,'Knowledge - Percentages'!$B:$B,0),'Data - Knowledge'!R$8)/100</f>
        <v>0.447</v>
      </c>
      <c r="S643" s="380">
        <f t="array" aca="true" ref="S643">INDEX(KM_PCT,MATCH($A643,'Knowledge - Percentages'!$B:$B,0),'Data - Knowledge'!S$8)/100</f>
        <v>0.46399999999999997</v>
      </c>
      <c r="T643" s="380">
        <f t="array" aca="true" ref="T643">INDEX(KM_PCT,MATCH($A643,'Knowledge - Percentages'!$B:$B,0),'Data - Knowledge'!T$8)/100</f>
        <v>0.439</v>
      </c>
      <c r="U643" s="380">
        <f t="array" aca="true" ref="U643">INDEX(KM_PCT,MATCH($A643,'Knowledge - Percentages'!$B:$B,0),'Data - Knowledge'!U$8)/100</f>
        <v>0.428</v>
      </c>
      <c r="V643" s="380">
        <f t="array" aca="true" ref="V643">INDEX(KM_PCT,MATCH($A643,'Knowledge - Percentages'!$B:$B,0),'Data - Knowledge'!V$8)/100</f>
        <v>0.392</v>
      </c>
      <c r="W643" s="380">
        <f t="array" aca="true" ref="W643">INDEX(KM_PCT,MATCH($A643,'Knowledge - Percentages'!$B:$B,0),'Data - Knowledge'!W$8)/100</f>
        <v>0.42700000000000005</v>
      </c>
      <c r="X643" s="380">
        <f t="array" aca="true" ref="X643">INDEX(KM_PCT,MATCH($A643,'Knowledge - Percentages'!$B:$B,0),'Data - Knowledge'!X$8)/100</f>
        <v>0.47600000000000003</v>
      </c>
      <c r="Y643" s="380">
        <f t="array" aca="true" ref="Y643">INDEX(KM_PCT,MATCH($A643,'Knowledge - Percentages'!$B:$B,0),'Data - Knowledge'!Y$8)/100</f>
        <v>0.387</v>
      </c>
      <c r="Z643" s="380">
        <f t="array" aca="true" ref="Z643">INDEX(KM_PCT,MATCH($A643,'Knowledge - Percentages'!$B:$B,0),'Data - Knowledge'!Z$8)/100</f>
        <v>0.444</v>
      </c>
      <c r="AA643" s="380">
        <f t="array" aca="true" ref="AA643">INDEX(KM_PCT,MATCH($A643,'Knowledge - Percentages'!$B:$B,0),'Data - Knowledge'!AA$8)/100</f>
        <v>0.385</v>
      </c>
      <c r="AB643" s="380">
        <f t="array" aca="true" ref="AB643">INDEX(KM_PCT,MATCH($A643,'Knowledge - Percentages'!$B:$B,0),'Data - Knowledge'!AB$8)/100</f>
        <v>0.424</v>
      </c>
      <c r="AC643" s="380">
        <f t="array" aca="true" ref="AC643">INDEX(KM_PCT,MATCH($A643,'Knowledge - Percentages'!$B:$B,0),'Data - Knowledge'!AC$8)/100</f>
        <v>0.401</v>
      </c>
      <c r="AD643" s="380">
        <f t="array" aca="true" ref="AD643">INDEX(KM_PCT,MATCH($A643,'Knowledge - Percentages'!$B:$B,0),'Data - Knowledge'!AD$8)/100</f>
        <v>0.341</v>
      </c>
      <c r="AE643" s="380">
        <f t="array" aca="true" ref="AE643">INDEX(KM_PCT,MATCH($A643,'Knowledge - Percentages'!$B:$B,0),'Data - Knowledge'!AE$8)/100</f>
        <v>0.375</v>
      </c>
      <c r="AF643" s="380">
        <f t="array" aca="true" ref="AF643">INDEX(KM_PCT,MATCH($A643,'Knowledge - Percentages'!$B:$B,0),'Data - Knowledge'!AF$8)/100</f>
        <v>0.40299999999999997</v>
      </c>
      <c r="AG643" s="380">
        <f t="array" aca="true" ref="AG643">INDEX(KM_PCT,MATCH($A643,'Knowledge - Percentages'!$B:$B,0),'Data - Knowledge'!AG$8)/100</f>
        <v>0.389</v>
      </c>
      <c r="AH643" s="380">
        <f t="array" aca="true" ref="AH643">INDEX(KM_PCT,MATCH($A643,'Knowledge - Percentages'!$B:$B,0),'Data - Knowledge'!AH$8)/100</f>
        <v>0.395</v>
      </c>
      <c r="AI643" s="380">
        <f t="array" aca="true" ref="AI643">INDEX(KM_PCT,MATCH($A643,'Knowledge - Percentages'!$B:$B,0),'Data - Knowledge'!AI$8)/100</f>
        <v>0.292</v>
      </c>
      <c r="AJ643" s="380">
        <f t="array" aca="true" ref="AJ643">INDEX(KM_PCT,MATCH($A643,'Knowledge - Percentages'!$B:$B,0),'Data - Knowledge'!AJ$8)/100</f>
        <v>0.436</v>
      </c>
      <c r="AK643" s="380">
        <f t="array" aca="true" ref="AK643">INDEX(KM_PCT,MATCH($A643,'Knowledge - Percentages'!$B:$B,0),'Data - Knowledge'!AK$8)/100</f>
        <v>0.376</v>
      </c>
      <c r="AL643" s="380">
        <f t="array" aca="true" ref="AL643">INDEX(KM_PCT,MATCH($A643,'Knowledge - Percentages'!$B:$B,0),'Data - Knowledge'!AL$8)/100</f>
        <v>0.374</v>
      </c>
      <c r="AM643" s="380">
        <f t="array" aca="true" ref="AM643">INDEX(KM_PCT,MATCH($A643,'Knowledge - Percentages'!$B:$B,0),'Data - Knowledge'!AM$8)/100</f>
        <v>0.39899999999999997</v>
      </c>
      <c r="AN643" s="380">
        <f t="array" aca="true" ref="AN643">INDEX(KM_PCT,MATCH($A643,'Knowledge - Percentages'!$B:$B,0),'Data - Knowledge'!AN$8)/100</f>
        <v>0.37200000000000005</v>
      </c>
      <c r="AO643" s="380">
        <f t="array" aca="true" ref="AO643">INDEX(KM_PCT,MATCH($A643,'Knowledge - Percentages'!$B:$B,0),'Data - Knowledge'!AO$8)/100</f>
        <v>0.38</v>
      </c>
      <c r="AP643" s="380">
        <f t="array" aca="true" ref="AP643">INDEX(KM_PCT,MATCH($A643,'Knowledge - Percentages'!$B:$B,0),'Data - Knowledge'!AP$8)/100</f>
        <v>0.41100000000000003</v>
      </c>
      <c r="AQ643" s="380">
        <f t="array" aca="true" ref="AQ643">INDEX(KM_PCT,MATCH($A643,'Knowledge - Percentages'!$B:$B,0),'Data - Knowledge'!AQ$8)/100</f>
        <v>0.38299999999999995</v>
      </c>
      <c r="AR643" s="380">
        <f t="array" aca="true" ref="AR643">INDEX(KM_PCT,MATCH($A643,'Knowledge - Percentages'!$B:$B,0),'Data - Knowledge'!AR$8)/100</f>
        <v>0.368</v>
      </c>
      <c r="AS643" s="380">
        <f t="array" aca="true" ref="AS643">INDEX(KM_PCT,MATCH($A643,'Knowledge - Percentages'!$B:$B,0),'Data - Knowledge'!AS$8)/100</f>
        <v>0.44799999999999995</v>
      </c>
      <c r="AT643" s="380">
        <f t="array" aca="true" ref="AT643">INDEX(KM_PCT,MATCH($A643,'Knowledge - Percentages'!$B:$B,0),'Data - Knowledge'!AT$8)/100</f>
        <v>0.316</v>
      </c>
      <c r="AU643" s="380">
        <f t="array" aca="true" ref="AU643">INDEX(KM_PCT,MATCH($A643,'Knowledge - Percentages'!$B:$B,0),'Data - Knowledge'!AU$8)/100</f>
        <v>0.381</v>
      </c>
      <c r="AV643" s="380">
        <f t="array" aca="true" ref="AV643">INDEX(KM_PCT,MATCH($A643,'Knowledge - Percentages'!$B:$B,0),'Data - Knowledge'!AV$8)/100</f>
        <v>0.375</v>
      </c>
      <c r="AW643" s="380">
        <f t="array" aca="true" ref="AW643">INDEX(KM_PCT,MATCH($A643,'Knowledge - Percentages'!$B:$B,0),'Data - Knowledge'!AW$8)/100</f>
        <v>0.386</v>
      </c>
      <c r="AX643" s="380">
        <f t="array" aca="true" ref="AX643">INDEX(KM_PCT,MATCH($A643,'Knowledge - Percentages'!$B:$B,0),'Data - Knowledge'!AX$8)/100</f>
        <v>0.259</v>
      </c>
      <c r="AY643" s="380">
        <f t="array" aca="true" ref="AY643">INDEX(KM_PCT,MATCH($A643,'Knowledge - Percentages'!$B:$B,0),'Data - Knowledge'!AY$8)/100</f>
        <v>0.34600000000000003</v>
      </c>
      <c r="AZ643" s="380">
        <f t="array" aca="true" ref="AZ643">INDEX(KM_PCT,MATCH($A643,'Knowledge - Percentages'!$B:$B,0),'Data - Knowledge'!AZ$8)/100</f>
        <v>0.34700000000000003</v>
      </c>
      <c r="BA643" s="380">
        <f t="array" aca="true" ref="BA643">INDEX(KM_PCT,MATCH($A643,'Knowledge - Percentages'!$B:$B,0),'Data - Knowledge'!BA$8)/100</f>
        <v>0.32799999999999996</v>
      </c>
      <c r="BB643" s="380">
        <f t="array" aca="true" ref="BB643">INDEX(KM_PCT,MATCH($A643,'Knowledge - Percentages'!$B:$B,0),'Data - Knowledge'!BB$8)/100</f>
        <v>0.331</v>
      </c>
      <c r="BC643" s="380">
        <f t="array" aca="true" ref="BC643">INDEX(KM_PCT,MATCH($A643,'Knowledge - Percentages'!$B:$B,0),'Data - Knowledge'!BC$8)/100</f>
        <v>0.29</v>
      </c>
      <c r="BD643" s="380">
        <f t="array" aca="true" ref="BD643">INDEX(KM_PCT,MATCH($A643,'Knowledge - Percentages'!$B:$B,0),'Data - Knowledge'!BD$8)/100</f>
        <v>0.29</v>
      </c>
      <c r="BE643" s="380">
        <f t="array" aca="true" ref="BE643">INDEX(KM_PCT,MATCH($A643,'Knowledge - Percentages'!$B:$B,0),'Data - Knowledge'!BE$8)/100</f>
        <v>0.316</v>
      </c>
      <c r="BF643" s="380">
        <f t="array" aca="true" ref="BF643">INDEX(KM_PCT,MATCH($A643,'Knowledge - Percentages'!$B:$B,0),'Data - Knowledge'!BF$8)/100</f>
        <v>0.31</v>
      </c>
      <c r="BG643" s="380">
        <f t="array" aca="true" ref="BG643">INDEX(KM_PCT,MATCH($A643,'Knowledge - Percentages'!$B:$B,0),'Data - Knowledge'!BG$8)/100</f>
        <v>0.335</v>
      </c>
      <c r="BH643" s="380">
        <f t="array" aca="true" ref="BH643">INDEX(KM_PCT,MATCH($A643,'Knowledge - Percentages'!$B:$B,0),'Data - Knowledge'!BH$8)/100</f>
        <v>0.344</v>
      </c>
      <c r="BI643" s="380">
        <f t="array" aca="true" ref="BI643">INDEX(KM_PCT,MATCH($A643,'Knowledge - Percentages'!$B:$B,0),'Data - Knowledge'!BI$8)/100</f>
        <v>0.33899999999999997</v>
      </c>
      <c r="BJ643" s="380">
        <f t="array" aca="true" ref="BJ643">INDEX(KM_PCT,MATCH($A643,'Knowledge - Percentages'!$B:$B,0),'Data - Knowledge'!BJ$8)/100</f>
        <v>0.311</v>
      </c>
      <c r="BK643" s="380">
        <f t="array" aca="true" ref="BK643">INDEX(KM_PCT,MATCH($A643,'Knowledge - Percentages'!$B:$B,0),'Data - Knowledge'!BK$8)/100</f>
        <v>0.304</v>
      </c>
      <c r="BL643" s="380">
        <f t="array" aca="true" ref="BL643">INDEX(KM_PCT,MATCH($A643,'Knowledge - Percentages'!$B:$B,0),'Data - Knowledge'!BL$8)/100</f>
        <v>0.311</v>
      </c>
      <c r="BM643" s="380">
        <f t="array" aca="true" ref="BM643">INDEX(KM_PCT,MATCH($A643,'Knowledge - Percentages'!$B:$B,0),'Data - Knowledge'!BM$8)/100</f>
        <v>0.289</v>
      </c>
      <c r="BN643" s="380">
        <f t="array" aca="true" ref="BN643">INDEX(KM_PCT,MATCH($A643,'Knowledge - Percentages'!$B:$B,0),'Data - Knowledge'!BN$8)/100</f>
        <v>0.293</v>
      </c>
      <c r="BO643" s="380">
        <f t="array" aca="true" ref="BO643">INDEX(KM_PCT,MATCH($A643,'Knowledge - Percentages'!$B:$B,0),'Data - Knowledge'!BO$8)/100</f>
        <v>0.294</v>
      </c>
      <c r="BP643" s="380">
        <f t="array" aca="true" ref="BP643">INDEX(KM_PCT,MATCH($A643,'Knowledge - Percentages'!$B:$B,0),'Data - Knowledge'!BP$8)/100</f>
        <v>0.294</v>
      </c>
      <c r="BQ643" s="380">
        <f t="array" aca="true" ref="BQ643">INDEX(KM_PCT,MATCH($A643,'Knowledge - Percentages'!$B:$B,0),'Data - Knowledge'!BQ$8)/100</f>
        <v>0.271</v>
      </c>
    </row>
    <row r="644" spans="1:69">
      <c r="A644" t="s">
        <v>1808</v>
      </c>
      <c r="B644" t="s">
        <v>180</v>
      </c>
      <c r="C644" t="s">
        <v>1809</v>
      </c>
      <c r="D644" t="s">
        <v>1810</v>
      </c>
      <c r="E644" s="373">
        <f>SUMPRODUCT($K$2:$BQ$2,$K644:$BQ644)/$J$2</f>
        <v>0.2163181818181818</v>
      </c>
      <c r="F644" s="379">
        <f>SUMPRODUCT($K$2:$BQ$2,$K644:$BQ644)</f>
        <v>57.108</v>
      </c>
      <c r="G644" s="373">
        <f>SUMPRODUCT($K$3:$BQ$3,$K644:$BQ644)/$J$3</f>
        <v>0.1159501026694045</v>
      </c>
      <c r="H644" s="379">
        <f>SUMPRODUCT($K$3:$BQ$3,$K644:$BQ644)</f>
        <v>1129.3539999999998</v>
      </c>
      <c r="I644" s="373">
        <f>CORREL($K$4:$BQ$4,$K644:$BQ644)</f>
        <v>0.44603480809881429</v>
      </c>
      <c r="J644" s="379">
        <f>$E644/$G644*100</f>
        <v>186.5614405145854</v>
      </c>
      <c r="K644" s="380">
        <f t="array" aca="true" ref="K644">INDEX(KM_PCT,MATCH($A644,'Knowledge - Percentages'!$B:$B,0),'Data - Knowledge'!K$8)/100</f>
        <v>0.059000000000000004</v>
      </c>
      <c r="L644" s="380">
        <f t="array" aca="true" ref="L644">INDEX(KM_PCT,MATCH($A644,'Knowledge - Percentages'!$B:$B,0),'Data - Knowledge'!L$8)/100</f>
        <v>0.059000000000000004</v>
      </c>
      <c r="M644" s="380">
        <f t="array" aca="true" ref="M644">INDEX(KM_PCT,MATCH($A644,'Knowledge - Percentages'!$B:$B,0),'Data - Knowledge'!M$8)/100</f>
        <v>0.059000000000000004</v>
      </c>
      <c r="N644" s="380">
        <f t="array" aca="true" ref="N644">INDEX(KM_PCT,MATCH($A644,'Knowledge - Percentages'!$B:$B,0),'Data - Knowledge'!N$8)/100</f>
        <v>0.051</v>
      </c>
      <c r="O644" s="380">
        <f t="array" aca="true" ref="O644">INDEX(KM_PCT,MATCH($A644,'Knowledge - Percentages'!$B:$B,0),'Data - Knowledge'!O$8)/100</f>
        <v>0.059000000000000004</v>
      </c>
      <c r="P644" s="380">
        <f t="array" aca="true" ref="P644">INDEX(KM_PCT,MATCH($A644,'Knowledge - Percentages'!$B:$B,0),'Data - Knowledge'!P$8)/100</f>
        <v>0.059000000000000004</v>
      </c>
      <c r="Q644" s="380">
        <f t="array" aca="true" ref="Q644">INDEX(KM_PCT,MATCH($A644,'Knowledge - Percentages'!$B:$B,0),'Data - Knowledge'!Q$8)/100</f>
        <v>0.059000000000000004</v>
      </c>
      <c r="R644" s="380">
        <f t="array" aca="true" ref="R644">INDEX(KM_PCT,MATCH($A644,'Knowledge - Percentages'!$B:$B,0),'Data - Knowledge'!R$8)/100</f>
        <v>0.059000000000000004</v>
      </c>
      <c r="S644" s="380">
        <f t="array" aca="true" ref="S644">INDEX(KM_PCT,MATCH($A644,'Knowledge - Percentages'!$B:$B,0),'Data - Knowledge'!S$8)/100</f>
        <v>0.059000000000000004</v>
      </c>
      <c r="T644" s="380">
        <f t="array" aca="true" ref="T644">INDEX(KM_PCT,MATCH($A644,'Knowledge - Percentages'!$B:$B,0),'Data - Knowledge'!T$8)/100</f>
        <v>0.07</v>
      </c>
      <c r="U644" s="380">
        <f t="array" aca="true" ref="U644">INDEX(KM_PCT,MATCH($A644,'Knowledge - Percentages'!$B:$B,0),'Data - Knowledge'!U$8)/100</f>
        <v>0.07</v>
      </c>
      <c r="V644" s="380">
        <f t="array" aca="true" ref="V644">INDEX(KM_PCT,MATCH($A644,'Knowledge - Percentages'!$B:$B,0),'Data - Knowledge'!V$8)/100</f>
        <v>0.07</v>
      </c>
      <c r="W644" s="380">
        <f t="array" aca="true" ref="W644">INDEX(KM_PCT,MATCH($A644,'Knowledge - Percentages'!$B:$B,0),'Data - Knowledge'!W$8)/100</f>
        <v>0.07</v>
      </c>
      <c r="X644" s="380">
        <f t="array" aca="true" ref="X644">INDEX(KM_PCT,MATCH($A644,'Knowledge - Percentages'!$B:$B,0),'Data - Knowledge'!X$8)/100</f>
        <v>0.091</v>
      </c>
      <c r="Y644" s="380">
        <f t="array" aca="true" ref="Y644">INDEX(KM_PCT,MATCH($A644,'Knowledge - Percentages'!$B:$B,0),'Data - Knowledge'!Y$8)/100</f>
        <v>0.057</v>
      </c>
      <c r="Z644" s="380">
        <f t="array" aca="true" ref="Z644">INDEX(KM_PCT,MATCH($A644,'Knowledge - Percentages'!$B:$B,0),'Data - Knowledge'!Z$8)/100</f>
        <v>0.091</v>
      </c>
      <c r="AA644" s="380">
        <f t="array" aca="true" ref="AA644">INDEX(KM_PCT,MATCH($A644,'Knowledge - Percentages'!$B:$B,0),'Data - Knowledge'!AA$8)/100</f>
        <v>0.091</v>
      </c>
      <c r="AB644" s="380">
        <f t="array" aca="true" ref="AB644">INDEX(KM_PCT,MATCH($A644,'Knowledge - Percentages'!$B:$B,0),'Data - Knowledge'!AB$8)/100</f>
        <v>0.11699999999999999</v>
      </c>
      <c r="AC644" s="380">
        <f t="array" aca="true" ref="AC644">INDEX(KM_PCT,MATCH($A644,'Knowledge - Percentages'!$B:$B,0),'Data - Knowledge'!AC$8)/100</f>
        <v>0.10800000000000001</v>
      </c>
      <c r="AD644" s="380">
        <f t="array" aca="true" ref="AD644">INDEX(KM_PCT,MATCH($A644,'Knowledge - Percentages'!$B:$B,0),'Data - Knowledge'!AD$8)/100</f>
        <v>0.11199999999999999</v>
      </c>
      <c r="AE644" s="380">
        <f t="array" aca="true" ref="AE644">INDEX(KM_PCT,MATCH($A644,'Knowledge - Percentages'!$B:$B,0),'Data - Knowledge'!AE$8)/100</f>
        <v>0.106</v>
      </c>
      <c r="AF644" s="380">
        <f t="array" aca="true" ref="AF644">INDEX(KM_PCT,MATCH($A644,'Knowledge - Percentages'!$B:$B,0),'Data - Knowledge'!AF$8)/100</f>
        <v>0.113</v>
      </c>
      <c r="AG644" s="380">
        <f t="array" aca="true" ref="AG644">INDEX(KM_PCT,MATCH($A644,'Knowledge - Percentages'!$B:$B,0),'Data - Knowledge'!AG$8)/100</f>
        <v>0.114</v>
      </c>
      <c r="AH644" s="380">
        <f t="array" aca="true" ref="AH644">INDEX(KM_PCT,MATCH($A644,'Knowledge - Percentages'!$B:$B,0),'Data - Knowledge'!AH$8)/100</f>
        <v>0.095</v>
      </c>
      <c r="AI644" s="380">
        <f t="array" aca="true" ref="AI644">INDEX(KM_PCT,MATCH($A644,'Knowledge - Percentages'!$B:$B,0),'Data - Knowledge'!AI$8)/100</f>
        <v>0.109</v>
      </c>
      <c r="AJ644" s="380">
        <f t="array" aca="true" ref="AJ644">INDEX(KM_PCT,MATCH($A644,'Knowledge - Percentages'!$B:$B,0),'Data - Knowledge'!AJ$8)/100</f>
        <v>0.113</v>
      </c>
      <c r="AK644" s="380">
        <f t="array" aca="true" ref="AK644">INDEX(KM_PCT,MATCH($A644,'Knowledge - Percentages'!$B:$B,0),'Data - Knowledge'!AK$8)/100</f>
        <v>0.113</v>
      </c>
      <c r="AL644" s="380">
        <f t="array" aca="true" ref="AL644">INDEX(KM_PCT,MATCH($A644,'Knowledge - Percentages'!$B:$B,0),'Data - Knowledge'!AL$8)/100</f>
        <v>0.113</v>
      </c>
      <c r="AM644" s="380">
        <f t="array" aca="true" ref="AM644">INDEX(KM_PCT,MATCH($A644,'Knowledge - Percentages'!$B:$B,0),'Data - Knowledge'!AM$8)/100</f>
        <v>0.113</v>
      </c>
      <c r="AN644" s="380">
        <f t="array" aca="true" ref="AN644">INDEX(KM_PCT,MATCH($A644,'Knowledge - Percentages'!$B:$B,0),'Data - Knowledge'!AN$8)/100</f>
        <v>0.113</v>
      </c>
      <c r="AO644" s="380">
        <f t="array" aca="true" ref="AO644">INDEX(KM_PCT,MATCH($A644,'Knowledge - Percentages'!$B:$B,0),'Data - Knowledge'!AO$8)/100</f>
        <v>0.113</v>
      </c>
      <c r="AP644" s="380">
        <f t="array" aca="true" ref="AP644">INDEX(KM_PCT,MATCH($A644,'Knowledge - Percentages'!$B:$B,0),'Data - Knowledge'!AP$8)/100</f>
        <v>0.113</v>
      </c>
      <c r="AQ644" s="380">
        <f t="array" aca="true" ref="AQ644">INDEX(KM_PCT,MATCH($A644,'Knowledge - Percentages'!$B:$B,0),'Data - Knowledge'!AQ$8)/100</f>
        <v>0.113</v>
      </c>
      <c r="AR644" s="380">
        <f t="array" aca="true" ref="AR644">INDEX(KM_PCT,MATCH($A644,'Knowledge - Percentages'!$B:$B,0),'Data - Knowledge'!AR$8)/100</f>
        <v>0.21100000000000002</v>
      </c>
      <c r="AS644" s="380">
        <f t="array" aca="true" ref="AS644">INDEX(KM_PCT,MATCH($A644,'Knowledge - Percentages'!$B:$B,0),'Data - Knowledge'!AS$8)/100</f>
        <v>0.33899999999999997</v>
      </c>
      <c r="AT644" s="380">
        <f t="array" aca="true" ref="AT644">INDEX(KM_PCT,MATCH($A644,'Knowledge - Percentages'!$B:$B,0),'Data - Knowledge'!AT$8)/100</f>
        <v>0.21100000000000002</v>
      </c>
      <c r="AU644" s="380">
        <f t="array" aca="true" ref="AU644">INDEX(KM_PCT,MATCH($A644,'Knowledge - Percentages'!$B:$B,0),'Data - Knowledge'!AU$8)/100</f>
        <v>0.185</v>
      </c>
      <c r="AV644" s="380">
        <f t="array" aca="true" ref="AV644">INDEX(KM_PCT,MATCH($A644,'Knowledge - Percentages'!$B:$B,0),'Data - Knowledge'!AV$8)/100</f>
        <v>0.154</v>
      </c>
      <c r="AW644" s="380">
        <f t="array" aca="true" ref="AW644">INDEX(KM_PCT,MATCH($A644,'Knowledge - Percentages'!$B:$B,0),'Data - Knowledge'!AW$8)/100</f>
        <v>0.19699999999999998</v>
      </c>
      <c r="AX644" s="380">
        <f t="array" aca="true" ref="AX644">INDEX(KM_PCT,MATCH($A644,'Knowledge - Percentages'!$B:$B,0),'Data - Knowledge'!AX$8)/100</f>
        <v>0.185</v>
      </c>
      <c r="AY644" s="380">
        <f t="array" aca="true" ref="AY644">INDEX(KM_PCT,MATCH($A644,'Knowledge - Percentages'!$B:$B,0),'Data - Knowledge'!AY$8)/100</f>
        <v>0.207</v>
      </c>
      <c r="AZ644" s="380">
        <f t="array" aca="true" ref="AZ644">INDEX(KM_PCT,MATCH($A644,'Knowledge - Percentages'!$B:$B,0),'Data - Knowledge'!AZ$8)/100</f>
        <v>0.22</v>
      </c>
      <c r="BA644" s="380">
        <f t="array" aca="true" ref="BA644">INDEX(KM_PCT,MATCH($A644,'Knowledge - Percentages'!$B:$B,0),'Data - Knowledge'!BA$8)/100</f>
        <v>0.22</v>
      </c>
      <c r="BB644" s="380">
        <f t="array" aca="true" ref="BB644">INDEX(KM_PCT,MATCH($A644,'Knowledge - Percentages'!$B:$B,0),'Data - Knowledge'!BB$8)/100</f>
        <v>0.268</v>
      </c>
      <c r="BC644" s="380">
        <f t="array" aca="true" ref="BC644">INDEX(KM_PCT,MATCH($A644,'Knowledge - Percentages'!$B:$B,0),'Data - Knowledge'!BC$8)/100</f>
        <v>0.17300000000000001</v>
      </c>
      <c r="BD644" s="380">
        <f t="array" aca="true" ref="BD644">INDEX(KM_PCT,MATCH($A644,'Knowledge - Percentages'!$B:$B,0),'Data - Knowledge'!BD$8)/100</f>
        <v>0.19899999999999998</v>
      </c>
      <c r="BE644" s="380">
        <f t="array" aca="true" ref="BE644">INDEX(KM_PCT,MATCH($A644,'Knowledge - Percentages'!$B:$B,0),'Data - Knowledge'!BE$8)/100</f>
        <v>0.282</v>
      </c>
      <c r="BF644" s="380">
        <f t="array" aca="true" ref="BF644">INDEX(KM_PCT,MATCH($A644,'Knowledge - Percentages'!$B:$B,0),'Data - Knowledge'!BF$8)/100</f>
        <v>0.23800000000000002</v>
      </c>
      <c r="BG644" s="380">
        <f t="array" aca="true" ref="BG644">INDEX(KM_PCT,MATCH($A644,'Knowledge - Percentages'!$B:$B,0),'Data - Knowledge'!BG$8)/100</f>
        <v>0.226</v>
      </c>
      <c r="BH644" s="380">
        <f t="array" aca="true" ref="BH644">INDEX(KM_PCT,MATCH($A644,'Knowledge - Percentages'!$B:$B,0),'Data - Knowledge'!BH$8)/100</f>
        <v>0.22399999999999998</v>
      </c>
      <c r="BI644" s="380">
        <f t="array" aca="true" ref="BI644">INDEX(KM_PCT,MATCH($A644,'Knowledge - Percentages'!$B:$B,0),'Data - Knowledge'!BI$8)/100</f>
        <v>0.226</v>
      </c>
      <c r="BJ644" s="380">
        <f t="array" aca="true" ref="BJ644">INDEX(KM_PCT,MATCH($A644,'Knowledge - Percentages'!$B:$B,0),'Data - Knowledge'!BJ$8)/100</f>
        <v>0.26</v>
      </c>
      <c r="BK644" s="380">
        <f t="array" aca="true" ref="BK644">INDEX(KM_PCT,MATCH($A644,'Knowledge - Percentages'!$B:$B,0),'Data - Knowledge'!BK$8)/100</f>
        <v>0.145</v>
      </c>
      <c r="BL644" s="380">
        <f t="array" aca="true" ref="BL644">INDEX(KM_PCT,MATCH($A644,'Knowledge - Percentages'!$B:$B,0),'Data - Knowledge'!BL$8)/100</f>
        <v>0.174</v>
      </c>
      <c r="BM644" s="380">
        <f t="array" aca="true" ref="BM644">INDEX(KM_PCT,MATCH($A644,'Knowledge - Percentages'!$B:$B,0),'Data - Knowledge'!BM$8)/100</f>
        <v>0.21100000000000002</v>
      </c>
      <c r="BN644" s="380">
        <f t="array" aca="true" ref="BN644">INDEX(KM_PCT,MATCH($A644,'Knowledge - Percentages'!$B:$B,0),'Data - Knowledge'!BN$8)/100</f>
        <v>0.239</v>
      </c>
      <c r="BO644" s="380">
        <f t="array" aca="true" ref="BO644">INDEX(KM_PCT,MATCH($A644,'Knowledge - Percentages'!$B:$B,0),'Data - Knowledge'!BO$8)/100</f>
        <v>0.281</v>
      </c>
      <c r="BP644" s="380">
        <f t="array" aca="true" ref="BP644">INDEX(KM_PCT,MATCH($A644,'Knowledge - Percentages'!$B:$B,0),'Data - Knowledge'!BP$8)/100</f>
        <v>0.306</v>
      </c>
      <c r="BQ644" s="380">
        <f t="array" aca="true" ref="BQ644">INDEX(KM_PCT,MATCH($A644,'Knowledge - Percentages'!$B:$B,0),'Data - Knowledge'!BQ$8)/100</f>
        <v>0.298</v>
      </c>
    </row>
    <row r="645" spans="1:69">
      <c r="A645" t="s">
        <v>1811</v>
      </c>
      <c r="B645" t="s">
        <v>180</v>
      </c>
      <c r="C645" t="s">
        <v>1809</v>
      </c>
      <c r="D645" t="s">
        <v>1812</v>
      </c>
      <c r="E645" s="373">
        <f>SUMPRODUCT($K$2:$BQ$2,$K645:$BQ645)/$J$2</f>
        <v>0.37281818181818177</v>
      </c>
      <c r="F645" s="379">
        <f>SUMPRODUCT($K$2:$BQ$2,$K645:$BQ645)</f>
        <v>98.423999999999992</v>
      </c>
      <c r="G645" s="373">
        <f>SUMPRODUCT($K$3:$BQ$3,$K645:$BQ645)/$J$3</f>
        <v>0.43961437371663237</v>
      </c>
      <c r="H645" s="379">
        <f>SUMPRODUCT($K$3:$BQ$3,$K645:$BQ645)</f>
        <v>4281.8439999999991</v>
      </c>
      <c r="I645" s="373">
        <f>CORREL($K$4:$BQ$4,$K645:$BQ645)</f>
        <v>-0.39321947060556794</v>
      </c>
      <c r="J645" s="379">
        <f>$E645/$G645*100</f>
        <v>84.805730683067651</v>
      </c>
      <c r="K645" s="380">
        <f t="array" aca="true" ref="K645">INDEX(KM_PCT,MATCH($A645,'Knowledge - Percentages'!$B:$B,0),'Data - Knowledge'!K$8)/100</f>
        <v>0.669</v>
      </c>
      <c r="L645" s="380">
        <f t="array" aca="true" ref="L645">INDEX(KM_PCT,MATCH($A645,'Knowledge - Percentages'!$B:$B,0),'Data - Knowledge'!L$8)/100</f>
        <v>0.47600000000000003</v>
      </c>
      <c r="M645" s="380">
        <f t="array" aca="true" ref="M645">INDEX(KM_PCT,MATCH($A645,'Knowledge - Percentages'!$B:$B,0),'Data - Knowledge'!M$8)/100</f>
        <v>0.47600000000000003</v>
      </c>
      <c r="N645" s="380">
        <f t="array" aca="true" ref="N645">INDEX(KM_PCT,MATCH($A645,'Knowledge - Percentages'!$B:$B,0),'Data - Knowledge'!N$8)/100</f>
        <v>0.493</v>
      </c>
      <c r="O645" s="380">
        <f t="array" aca="true" ref="O645">INDEX(KM_PCT,MATCH($A645,'Knowledge - Percentages'!$B:$B,0),'Data - Knowledge'!O$8)/100</f>
        <v>0.493</v>
      </c>
      <c r="P645" s="380">
        <f t="array" aca="true" ref="P645">INDEX(KM_PCT,MATCH($A645,'Knowledge - Percentages'!$B:$B,0),'Data - Knowledge'!P$8)/100</f>
        <v>0.49</v>
      </c>
      <c r="Q645" s="380">
        <f t="array" aca="true" ref="Q645">INDEX(KM_PCT,MATCH($A645,'Knowledge - Percentages'!$B:$B,0),'Data - Knowledge'!Q$8)/100</f>
        <v>0.508</v>
      </c>
      <c r="R645" s="380">
        <f t="array" aca="true" ref="R645">INDEX(KM_PCT,MATCH($A645,'Knowledge - Percentages'!$B:$B,0),'Data - Knowledge'!R$8)/100</f>
        <v>0.493</v>
      </c>
      <c r="S645" s="380">
        <f t="array" aca="true" ref="S645">INDEX(KM_PCT,MATCH($A645,'Knowledge - Percentages'!$B:$B,0),'Data - Knowledge'!S$8)/100</f>
        <v>0.524</v>
      </c>
      <c r="T645" s="380">
        <f t="array" aca="true" ref="T645">INDEX(KM_PCT,MATCH($A645,'Knowledge - Percentages'!$B:$B,0),'Data - Knowledge'!T$8)/100</f>
        <v>0.479</v>
      </c>
      <c r="U645" s="380">
        <f t="array" aca="true" ref="U645">INDEX(KM_PCT,MATCH($A645,'Knowledge - Percentages'!$B:$B,0),'Data - Knowledge'!U$8)/100</f>
        <v>0.46799999999999997</v>
      </c>
      <c r="V645" s="380">
        <f t="array" aca="true" ref="V645">INDEX(KM_PCT,MATCH($A645,'Knowledge - Percentages'!$B:$B,0),'Data - Knowledge'!V$8)/100</f>
        <v>0.433</v>
      </c>
      <c r="W645" s="380">
        <f t="array" aca="true" ref="W645">INDEX(KM_PCT,MATCH($A645,'Knowledge - Percentages'!$B:$B,0),'Data - Knowledge'!W$8)/100</f>
        <v>0.46799999999999997</v>
      </c>
      <c r="X645" s="380">
        <f t="array" aca="true" ref="X645">INDEX(KM_PCT,MATCH($A645,'Knowledge - Percentages'!$B:$B,0),'Data - Knowledge'!X$8)/100</f>
        <v>0.516</v>
      </c>
      <c r="Y645" s="380">
        <f t="array" aca="true" ref="Y645">INDEX(KM_PCT,MATCH($A645,'Knowledge - Percentages'!$B:$B,0),'Data - Knowledge'!Y$8)/100</f>
        <v>0.491</v>
      </c>
      <c r="Z645" s="380">
        <f t="array" aca="true" ref="Z645">INDEX(KM_PCT,MATCH($A645,'Knowledge - Percentages'!$B:$B,0),'Data - Knowledge'!Z$8)/100</f>
        <v>0.489</v>
      </c>
      <c r="AA645" s="380">
        <f t="array" aca="true" ref="AA645">INDEX(KM_PCT,MATCH($A645,'Knowledge - Percentages'!$B:$B,0),'Data - Knowledge'!AA$8)/100</f>
        <v>0.486</v>
      </c>
      <c r="AB645" s="380">
        <f t="array" aca="true" ref="AB645">INDEX(KM_PCT,MATCH($A645,'Knowledge - Percentages'!$B:$B,0),'Data - Knowledge'!AB$8)/100</f>
        <v>0.45</v>
      </c>
      <c r="AC645" s="380">
        <f t="array" aca="true" ref="AC645">INDEX(KM_PCT,MATCH($A645,'Knowledge - Percentages'!$B:$B,0),'Data - Knowledge'!AC$8)/100</f>
        <v>0.446</v>
      </c>
      <c r="AD645" s="380">
        <f t="array" aca="true" ref="AD645">INDEX(KM_PCT,MATCH($A645,'Knowledge - Percentages'!$B:$B,0),'Data - Knowledge'!AD$8)/100</f>
        <v>0.442</v>
      </c>
      <c r="AE645" s="380">
        <f t="array" aca="true" ref="AE645">INDEX(KM_PCT,MATCH($A645,'Knowledge - Percentages'!$B:$B,0),'Data - Knowledge'!AE$8)/100</f>
        <v>0.42</v>
      </c>
      <c r="AF645" s="380">
        <f t="array" aca="true" ref="AF645">INDEX(KM_PCT,MATCH($A645,'Knowledge - Percentages'!$B:$B,0),'Data - Knowledge'!AF$8)/100</f>
        <v>0.42</v>
      </c>
      <c r="AG645" s="380">
        <f t="array" aca="true" ref="AG645">INDEX(KM_PCT,MATCH($A645,'Knowledge - Percentages'!$B:$B,0),'Data - Knowledge'!AG$8)/100</f>
        <v>0.42</v>
      </c>
      <c r="AH645" s="380">
        <f t="array" aca="true" ref="AH645">INDEX(KM_PCT,MATCH($A645,'Knowledge - Percentages'!$B:$B,0),'Data - Knowledge'!AH$8)/100</f>
        <v>0.43799999999999994</v>
      </c>
      <c r="AI645" s="380">
        <f t="array" aca="true" ref="AI645">INDEX(KM_PCT,MATCH($A645,'Knowledge - Percentages'!$B:$B,0),'Data - Knowledge'!AI$8)/100</f>
        <v>0.41200000000000003</v>
      </c>
      <c r="AJ645" s="380">
        <f t="array" aca="true" ref="AJ645">INDEX(KM_PCT,MATCH($A645,'Knowledge - Percentages'!$B:$B,0),'Data - Knowledge'!AJ$8)/100</f>
        <v>0.445</v>
      </c>
      <c r="AK645" s="380">
        <f t="array" aca="true" ref="AK645">INDEX(KM_PCT,MATCH($A645,'Knowledge - Percentages'!$B:$B,0),'Data - Knowledge'!AK$8)/100</f>
        <v>0.405</v>
      </c>
      <c r="AL645" s="380">
        <f t="array" aca="true" ref="AL645">INDEX(KM_PCT,MATCH($A645,'Knowledge - Percentages'!$B:$B,0),'Data - Knowledge'!AL$8)/100</f>
        <v>0.415</v>
      </c>
      <c r="AM645" s="380">
        <f t="array" aca="true" ref="AM645">INDEX(KM_PCT,MATCH($A645,'Knowledge - Percentages'!$B:$B,0),'Data - Knowledge'!AM$8)/100</f>
        <v>0.425</v>
      </c>
      <c r="AN645" s="380">
        <f t="array" aca="true" ref="AN645">INDEX(KM_PCT,MATCH($A645,'Knowledge - Percentages'!$B:$B,0),'Data - Knowledge'!AN$8)/100</f>
        <v>0.39299999999999996</v>
      </c>
      <c r="AO645" s="380">
        <f t="array" aca="true" ref="AO645">INDEX(KM_PCT,MATCH($A645,'Knowledge - Percentages'!$B:$B,0),'Data - Knowledge'!AO$8)/100</f>
        <v>0.39299999999999996</v>
      </c>
      <c r="AP645" s="380">
        <f t="array" aca="true" ref="AP645">INDEX(KM_PCT,MATCH($A645,'Knowledge - Percentages'!$B:$B,0),'Data - Knowledge'!AP$8)/100</f>
        <v>0.447</v>
      </c>
      <c r="AQ645" s="380">
        <f t="array" aca="true" ref="AQ645">INDEX(KM_PCT,MATCH($A645,'Knowledge - Percentages'!$B:$B,0),'Data - Knowledge'!AQ$8)/100</f>
        <v>0.439</v>
      </c>
      <c r="AR645" s="380">
        <f t="array" aca="true" ref="AR645">INDEX(KM_PCT,MATCH($A645,'Knowledge - Percentages'!$B:$B,0),'Data - Knowledge'!AR$8)/100</f>
        <v>0.46299999999999997</v>
      </c>
      <c r="AS645" s="380">
        <f t="array" aca="true" ref="AS645">INDEX(KM_PCT,MATCH($A645,'Knowledge - Percentages'!$B:$B,0),'Data - Knowledge'!AS$8)/100</f>
        <v>0.514</v>
      </c>
      <c r="AT645" s="380">
        <f t="array" aca="true" ref="AT645">INDEX(KM_PCT,MATCH($A645,'Knowledge - Percentages'!$B:$B,0),'Data - Knowledge'!AT$8)/100</f>
        <v>0.44</v>
      </c>
      <c r="AU645" s="380">
        <f t="array" aca="true" ref="AU645">INDEX(KM_PCT,MATCH($A645,'Knowledge - Percentages'!$B:$B,0),'Data - Knowledge'!AU$8)/100</f>
        <v>0.396</v>
      </c>
      <c r="AV645" s="380">
        <f t="array" aca="true" ref="AV645">INDEX(KM_PCT,MATCH($A645,'Knowledge - Percentages'!$B:$B,0),'Data - Knowledge'!AV$8)/100</f>
        <v>0.377</v>
      </c>
      <c r="AW645" s="380">
        <f t="array" aca="true" ref="AW645">INDEX(KM_PCT,MATCH($A645,'Knowledge - Percentages'!$B:$B,0),'Data - Knowledge'!AW$8)/100</f>
        <v>0.379</v>
      </c>
      <c r="AX645" s="380">
        <f t="array" aca="true" ref="AX645">INDEX(KM_PCT,MATCH($A645,'Knowledge - Percentages'!$B:$B,0),'Data - Knowledge'!AX$8)/100</f>
        <v>0.35700000000000004</v>
      </c>
      <c r="AY645" s="380">
        <f t="array" aca="true" ref="AY645">INDEX(KM_PCT,MATCH($A645,'Knowledge - Percentages'!$B:$B,0),'Data - Knowledge'!AY$8)/100</f>
        <v>0.368</v>
      </c>
      <c r="AZ645" s="380">
        <f t="array" aca="true" ref="AZ645">INDEX(KM_PCT,MATCH($A645,'Knowledge - Percentages'!$B:$B,0),'Data - Knowledge'!AZ$8)/100</f>
        <v>0.366</v>
      </c>
      <c r="BA645" s="380">
        <f t="array" aca="true" ref="BA645">INDEX(KM_PCT,MATCH($A645,'Knowledge - Percentages'!$B:$B,0),'Data - Knowledge'!BA$8)/100</f>
        <v>0.368</v>
      </c>
      <c r="BB645" s="380">
        <f t="array" aca="true" ref="BB645">INDEX(KM_PCT,MATCH($A645,'Knowledge - Percentages'!$B:$B,0),'Data - Knowledge'!BB$8)/100</f>
        <v>0.355</v>
      </c>
      <c r="BC645" s="380">
        <f t="array" aca="true" ref="BC645">INDEX(KM_PCT,MATCH($A645,'Knowledge - Percentages'!$B:$B,0),'Data - Knowledge'!BC$8)/100</f>
        <v>0.33799999999999997</v>
      </c>
      <c r="BD645" s="380">
        <f t="array" aca="true" ref="BD645">INDEX(KM_PCT,MATCH($A645,'Knowledge - Percentages'!$B:$B,0),'Data - Knowledge'!BD$8)/100</f>
        <v>0.33799999999999997</v>
      </c>
      <c r="BE645" s="380">
        <f t="array" aca="true" ref="BE645">INDEX(KM_PCT,MATCH($A645,'Knowledge - Percentages'!$B:$B,0),'Data - Knowledge'!BE$8)/100</f>
        <v>0.322</v>
      </c>
      <c r="BF645" s="380">
        <f t="array" aca="true" ref="BF645">INDEX(KM_PCT,MATCH($A645,'Knowledge - Percentages'!$B:$B,0),'Data - Knowledge'!BF$8)/100</f>
        <v>0.33799999999999997</v>
      </c>
      <c r="BG645" s="380">
        <f t="array" aca="true" ref="BG645">INDEX(KM_PCT,MATCH($A645,'Knowledge - Percentages'!$B:$B,0),'Data - Knowledge'!BG$8)/100</f>
        <v>0.376</v>
      </c>
      <c r="BH645" s="380">
        <f t="array" aca="true" ref="BH645">INDEX(KM_PCT,MATCH($A645,'Knowledge - Percentages'!$B:$B,0),'Data - Knowledge'!BH$8)/100</f>
        <v>0.379</v>
      </c>
      <c r="BI645" s="380">
        <f t="array" aca="true" ref="BI645">INDEX(KM_PCT,MATCH($A645,'Knowledge - Percentages'!$B:$B,0),'Data - Knowledge'!BI$8)/100</f>
        <v>0.373</v>
      </c>
      <c r="BJ645" s="380">
        <f t="array" aca="true" ref="BJ645">INDEX(KM_PCT,MATCH($A645,'Knowledge - Percentages'!$B:$B,0),'Data - Knowledge'!BJ$8)/100</f>
        <v>0.358</v>
      </c>
      <c r="BK645" s="380">
        <f t="array" aca="true" ref="BK645">INDEX(KM_PCT,MATCH($A645,'Knowledge - Percentages'!$B:$B,0),'Data - Knowledge'!BK$8)/100</f>
        <v>0.335</v>
      </c>
      <c r="BL645" s="380">
        <f t="array" aca="true" ref="BL645">INDEX(KM_PCT,MATCH($A645,'Knowledge - Percentages'!$B:$B,0),'Data - Knowledge'!BL$8)/100</f>
        <v>0.374</v>
      </c>
      <c r="BM645" s="380">
        <f t="array" aca="true" ref="BM645">INDEX(KM_PCT,MATCH($A645,'Knowledge - Percentages'!$B:$B,0),'Data - Knowledge'!BM$8)/100</f>
        <v>0.364</v>
      </c>
      <c r="BN645" s="380">
        <f t="array" aca="true" ref="BN645">INDEX(KM_PCT,MATCH($A645,'Knowledge - Percentages'!$B:$B,0),'Data - Knowledge'!BN$8)/100</f>
        <v>0.34700000000000003</v>
      </c>
      <c r="BO645" s="380">
        <f t="array" aca="true" ref="BO645">INDEX(KM_PCT,MATCH($A645,'Knowledge - Percentages'!$B:$B,0),'Data - Knowledge'!BO$8)/100</f>
        <v>0.35</v>
      </c>
      <c r="BP645" s="380">
        <f t="array" aca="true" ref="BP645">INDEX(KM_PCT,MATCH($A645,'Knowledge - Percentages'!$B:$B,0),'Data - Knowledge'!BP$8)/100</f>
        <v>0.349</v>
      </c>
      <c r="BQ645" s="380">
        <f t="array" aca="true" ref="BQ645">INDEX(KM_PCT,MATCH($A645,'Knowledge - Percentages'!$B:$B,0),'Data - Knowledge'!BQ$8)/100</f>
        <v>0.35</v>
      </c>
    </row>
    <row r="646" spans="1:69">
      <c r="A646" t="s">
        <v>1813</v>
      </c>
      <c r="B646" t="s">
        <v>180</v>
      </c>
      <c r="C646" t="s">
        <v>1809</v>
      </c>
      <c r="D646" t="s">
        <v>1814</v>
      </c>
      <c r="E646" s="373">
        <f>SUMPRODUCT($K$2:$BQ$2,$K646:$BQ646)/$J$2</f>
        <v>0.34164393939393944</v>
      </c>
      <c r="F646" s="379">
        <f>SUMPRODUCT($K$2:$BQ$2,$K646:$BQ646)</f>
        <v>90.194000000000017</v>
      </c>
      <c r="G646" s="373">
        <f>SUMPRODUCT($K$3:$BQ$3,$K646:$BQ646)/$J$3</f>
        <v>0.37063624229979458</v>
      </c>
      <c r="H646" s="379">
        <f>SUMPRODUCT($K$3:$BQ$3,$K646:$BQ646)</f>
        <v>3609.9969999999994</v>
      </c>
      <c r="I646" s="373">
        <f>CORREL($K$4:$BQ$4,$K646:$BQ646)</f>
        <v>-0.36568284292840753</v>
      </c>
      <c r="J646" s="379">
        <f>$E646/$G646*100</f>
        <v>92.177693491074123</v>
      </c>
      <c r="K646" s="380">
        <f t="array" aca="true" ref="K646">INDEX(KM_PCT,MATCH($A646,'Knowledge - Percentages'!$B:$B,0),'Data - Knowledge'!K$8)/100</f>
        <v>0.42200000000000004</v>
      </c>
      <c r="L646" s="380">
        <f t="array" aca="true" ref="L646">INDEX(KM_PCT,MATCH($A646,'Knowledge - Percentages'!$B:$B,0),'Data - Knowledge'!L$8)/100</f>
        <v>0.602</v>
      </c>
      <c r="M646" s="380">
        <f t="array" aca="true" ref="M646">INDEX(KM_PCT,MATCH($A646,'Knowledge - Percentages'!$B:$B,0),'Data - Knowledge'!M$8)/100</f>
        <v>0.373</v>
      </c>
      <c r="N646" s="380">
        <f t="array" aca="true" ref="N646">INDEX(KM_PCT,MATCH($A646,'Knowledge - Percentages'!$B:$B,0),'Data - Knowledge'!N$8)/100</f>
        <v>0.368</v>
      </c>
      <c r="O646" s="380">
        <f t="array" aca="true" ref="O646">INDEX(KM_PCT,MATCH($A646,'Knowledge - Percentages'!$B:$B,0),'Data - Knowledge'!O$8)/100</f>
        <v>0.435</v>
      </c>
      <c r="P646" s="380">
        <f t="array" aca="true" ref="P646">INDEX(KM_PCT,MATCH($A646,'Knowledge - Percentages'!$B:$B,0),'Data - Knowledge'!P$8)/100</f>
        <v>0.387</v>
      </c>
      <c r="Q646" s="380">
        <f t="array" aca="true" ref="Q646">INDEX(KM_PCT,MATCH($A646,'Knowledge - Percentages'!$B:$B,0),'Data - Knowledge'!Q$8)/100</f>
        <v>0.452</v>
      </c>
      <c r="R646" s="380">
        <f t="array" aca="true" ref="R646">INDEX(KM_PCT,MATCH($A646,'Knowledge - Percentages'!$B:$B,0),'Data - Knowledge'!R$8)/100</f>
        <v>0.385</v>
      </c>
      <c r="S646" s="380">
        <f t="array" aca="true" ref="S646">INDEX(KM_PCT,MATCH($A646,'Knowledge - Percentages'!$B:$B,0),'Data - Knowledge'!S$8)/100</f>
        <v>0.38799999999999996</v>
      </c>
      <c r="T646" s="380">
        <f t="array" aca="true" ref="T646">INDEX(KM_PCT,MATCH($A646,'Knowledge - Percentages'!$B:$B,0),'Data - Knowledge'!T$8)/100</f>
        <v>0.344</v>
      </c>
      <c r="U646" s="380">
        <f t="array" aca="true" ref="U646">INDEX(KM_PCT,MATCH($A646,'Knowledge - Percentages'!$B:$B,0),'Data - Knowledge'!U$8)/100</f>
        <v>0.341</v>
      </c>
      <c r="V646" s="380">
        <f t="array" aca="true" ref="V646">INDEX(KM_PCT,MATCH($A646,'Knowledge - Percentages'!$B:$B,0),'Data - Knowledge'!V$8)/100</f>
        <v>0.313</v>
      </c>
      <c r="W646" s="380">
        <f t="array" aca="true" ref="W646">INDEX(KM_PCT,MATCH($A646,'Knowledge - Percentages'!$B:$B,0),'Data - Knowledge'!W$8)/100</f>
        <v>0.376</v>
      </c>
      <c r="X646" s="380">
        <f t="array" aca="true" ref="X646">INDEX(KM_PCT,MATCH($A646,'Knowledge - Percentages'!$B:$B,0),'Data - Knowledge'!X$8)/100</f>
        <v>0.54899999999999993</v>
      </c>
      <c r="Y646" s="380">
        <f t="array" aca="true" ref="Y646">INDEX(KM_PCT,MATCH($A646,'Knowledge - Percentages'!$B:$B,0),'Data - Knowledge'!Y$8)/100</f>
        <v>0.54899999999999993</v>
      </c>
      <c r="Z646" s="380">
        <f t="array" aca="true" ref="Z646">INDEX(KM_PCT,MATCH($A646,'Knowledge - Percentages'!$B:$B,0),'Data - Knowledge'!Z$8)/100</f>
        <v>0.607</v>
      </c>
      <c r="AA646" s="380">
        <f t="array" aca="true" ref="AA646">INDEX(KM_PCT,MATCH($A646,'Knowledge - Percentages'!$B:$B,0),'Data - Knowledge'!AA$8)/100</f>
        <v>0.54899999999999993</v>
      </c>
      <c r="AB646" s="380">
        <f t="array" aca="true" ref="AB646">INDEX(KM_PCT,MATCH($A646,'Knowledge - Percentages'!$B:$B,0),'Data - Knowledge'!AB$8)/100</f>
        <v>0.41</v>
      </c>
      <c r="AC646" s="380">
        <f t="array" aca="true" ref="AC646">INDEX(KM_PCT,MATCH($A646,'Knowledge - Percentages'!$B:$B,0),'Data - Knowledge'!AC$8)/100</f>
        <v>0.461</v>
      </c>
      <c r="AD646" s="380">
        <f t="array" aca="true" ref="AD646">INDEX(KM_PCT,MATCH($A646,'Knowledge - Percentages'!$B:$B,0),'Data - Knowledge'!AD$8)/100</f>
        <v>0.507</v>
      </c>
      <c r="AE646" s="380">
        <f t="array" aca="true" ref="AE646">INDEX(KM_PCT,MATCH($A646,'Knowledge - Percentages'!$B:$B,0),'Data - Knowledge'!AE$8)/100</f>
        <v>0.353</v>
      </c>
      <c r="AF646" s="380">
        <f t="array" aca="true" ref="AF646">INDEX(KM_PCT,MATCH($A646,'Knowledge - Percentages'!$B:$B,0),'Data - Knowledge'!AF$8)/100</f>
        <v>0.353</v>
      </c>
      <c r="AG646" s="380">
        <f t="array" aca="true" ref="AG646">INDEX(KM_PCT,MATCH($A646,'Knowledge - Percentages'!$B:$B,0),'Data - Knowledge'!AG$8)/100</f>
        <v>0.34700000000000003</v>
      </c>
      <c r="AH646" s="380">
        <f t="array" aca="true" ref="AH646">INDEX(KM_PCT,MATCH($A646,'Knowledge - Percentages'!$B:$B,0),'Data - Knowledge'!AH$8)/100</f>
        <v>0.345</v>
      </c>
      <c r="AI646" s="380">
        <f t="array" aca="true" ref="AI646">INDEX(KM_PCT,MATCH($A646,'Knowledge - Percentages'!$B:$B,0),'Data - Knowledge'!AI$8)/100</f>
        <v>0.435</v>
      </c>
      <c r="AJ646" s="380">
        <f t="array" aca="true" ref="AJ646">INDEX(KM_PCT,MATCH($A646,'Knowledge - Percentages'!$B:$B,0),'Data - Knowledge'!AJ$8)/100</f>
        <v>0.35700000000000004</v>
      </c>
      <c r="AK646" s="380">
        <f t="array" aca="true" ref="AK646">INDEX(KM_PCT,MATCH($A646,'Knowledge - Percentages'!$B:$B,0),'Data - Knowledge'!AK$8)/100</f>
        <v>0.318</v>
      </c>
      <c r="AL646" s="380">
        <f t="array" aca="true" ref="AL646">INDEX(KM_PCT,MATCH($A646,'Knowledge - Percentages'!$B:$B,0),'Data - Knowledge'!AL$8)/100</f>
        <v>0.39</v>
      </c>
      <c r="AM646" s="380">
        <f t="array" aca="true" ref="AM646">INDEX(KM_PCT,MATCH($A646,'Knowledge - Percentages'!$B:$B,0),'Data - Knowledge'!AM$8)/100</f>
        <v>0.34600000000000003</v>
      </c>
      <c r="AN646" s="380">
        <f t="array" aca="true" ref="AN646">INDEX(KM_PCT,MATCH($A646,'Knowledge - Percentages'!$B:$B,0),'Data - Knowledge'!AN$8)/100</f>
        <v>0.312</v>
      </c>
      <c r="AO646" s="380">
        <f t="array" aca="true" ref="AO646">INDEX(KM_PCT,MATCH($A646,'Knowledge - Percentages'!$B:$B,0),'Data - Knowledge'!AO$8)/100</f>
        <v>0.312</v>
      </c>
      <c r="AP646" s="380">
        <f t="array" aca="true" ref="AP646">INDEX(KM_PCT,MATCH($A646,'Knowledge - Percentages'!$B:$B,0),'Data - Knowledge'!AP$8)/100</f>
        <v>0.41700000000000004</v>
      </c>
      <c r="AQ646" s="380">
        <f t="array" aca="true" ref="AQ646">INDEX(KM_PCT,MATCH($A646,'Knowledge - Percentages'!$B:$B,0),'Data - Knowledge'!AQ$8)/100</f>
        <v>0.368</v>
      </c>
      <c r="AR646" s="380">
        <f t="array" aca="true" ref="AR646">INDEX(KM_PCT,MATCH($A646,'Knowledge - Percentages'!$B:$B,0),'Data - Knowledge'!AR$8)/100</f>
        <v>0.574</v>
      </c>
      <c r="AS646" s="380">
        <f t="array" aca="true" ref="AS646">INDEX(KM_PCT,MATCH($A646,'Knowledge - Percentages'!$B:$B,0),'Data - Knowledge'!AS$8)/100</f>
        <v>0.568</v>
      </c>
      <c r="AT646" s="380">
        <f t="array" aca="true" ref="AT646">INDEX(KM_PCT,MATCH($A646,'Knowledge - Percentages'!$B:$B,0),'Data - Knowledge'!AT$8)/100</f>
        <v>0.522</v>
      </c>
      <c r="AU646" s="380">
        <f t="array" aca="true" ref="AU646">INDEX(KM_PCT,MATCH($A646,'Knowledge - Percentages'!$B:$B,0),'Data - Knowledge'!AU$8)/100</f>
        <v>0.374</v>
      </c>
      <c r="AV646" s="380">
        <f t="array" aca="true" ref="AV646">INDEX(KM_PCT,MATCH($A646,'Knowledge - Percentages'!$B:$B,0),'Data - Knowledge'!AV$8)/100</f>
        <v>0.342</v>
      </c>
      <c r="AW646" s="380">
        <f t="array" aca="true" ref="AW646">INDEX(KM_PCT,MATCH($A646,'Knowledge - Percentages'!$B:$B,0),'Data - Knowledge'!AW$8)/100</f>
        <v>0.355</v>
      </c>
      <c r="AX646" s="380">
        <f t="array" aca="true" ref="AX646">INDEX(KM_PCT,MATCH($A646,'Knowledge - Percentages'!$B:$B,0),'Data - Knowledge'!AX$8)/100</f>
        <v>0.446</v>
      </c>
      <c r="AY646" s="380">
        <f t="array" aca="true" ref="AY646">INDEX(KM_PCT,MATCH($A646,'Knowledge - Percentages'!$B:$B,0),'Data - Knowledge'!AY$8)/100</f>
        <v>0.341</v>
      </c>
      <c r="AZ646" s="380">
        <f t="array" aca="true" ref="AZ646">INDEX(KM_PCT,MATCH($A646,'Knowledge - Percentages'!$B:$B,0),'Data - Knowledge'!AZ$8)/100</f>
        <v>0.341</v>
      </c>
      <c r="BA646" s="380">
        <f t="array" aca="true" ref="BA646">INDEX(KM_PCT,MATCH($A646,'Knowledge - Percentages'!$B:$B,0),'Data - Knowledge'!BA$8)/100</f>
        <v>0.341</v>
      </c>
      <c r="BB646" s="380">
        <f t="array" aca="true" ref="BB646">INDEX(KM_PCT,MATCH($A646,'Knowledge - Percentages'!$B:$B,0),'Data - Knowledge'!BB$8)/100</f>
        <v>0.33799999999999997</v>
      </c>
      <c r="BC646" s="380">
        <f t="array" aca="true" ref="BC646">INDEX(KM_PCT,MATCH($A646,'Knowledge - Percentages'!$B:$B,0),'Data - Knowledge'!BC$8)/100</f>
        <v>0.313</v>
      </c>
      <c r="BD646" s="380">
        <f t="array" aca="true" ref="BD646">INDEX(KM_PCT,MATCH($A646,'Knowledge - Percentages'!$B:$B,0),'Data - Knowledge'!BD$8)/100</f>
        <v>0.319</v>
      </c>
      <c r="BE646" s="380">
        <f t="array" aca="true" ref="BE646">INDEX(KM_PCT,MATCH($A646,'Knowledge - Percentages'!$B:$B,0),'Data - Knowledge'!BE$8)/100</f>
        <v>0.316</v>
      </c>
      <c r="BF646" s="380">
        <f t="array" aca="true" ref="BF646">INDEX(KM_PCT,MATCH($A646,'Knowledge - Percentages'!$B:$B,0),'Data - Knowledge'!BF$8)/100</f>
        <v>0.319</v>
      </c>
      <c r="BG646" s="380">
        <f t="array" aca="true" ref="BG646">INDEX(KM_PCT,MATCH($A646,'Knowledge - Percentages'!$B:$B,0),'Data - Knowledge'!BG$8)/100</f>
        <v>0.392</v>
      </c>
      <c r="BH646" s="380">
        <f t="array" aca="true" ref="BH646">INDEX(KM_PCT,MATCH($A646,'Knowledge - Percentages'!$B:$B,0),'Data - Knowledge'!BH$8)/100</f>
        <v>0.38299999999999995</v>
      </c>
      <c r="BI646" s="380">
        <f t="array" aca="true" ref="BI646">INDEX(KM_PCT,MATCH($A646,'Knowledge - Percentages'!$B:$B,0),'Data - Knowledge'!BI$8)/100</f>
        <v>0.38299999999999995</v>
      </c>
      <c r="BJ646" s="380">
        <f t="array" aca="true" ref="BJ646">INDEX(KM_PCT,MATCH($A646,'Knowledge - Percentages'!$B:$B,0),'Data - Knowledge'!BJ$8)/100</f>
        <v>0.35700000000000004</v>
      </c>
      <c r="BK646" s="380">
        <f t="array" aca="true" ref="BK646">INDEX(KM_PCT,MATCH($A646,'Knowledge - Percentages'!$B:$B,0),'Data - Knowledge'!BK$8)/100</f>
        <v>0.426</v>
      </c>
      <c r="BL646" s="380">
        <f t="array" aca="true" ref="BL646">INDEX(KM_PCT,MATCH($A646,'Knowledge - Percentages'!$B:$B,0),'Data - Knowledge'!BL$8)/100</f>
        <v>0.45799999999999996</v>
      </c>
      <c r="BM646" s="380">
        <f t="array" aca="true" ref="BM646">INDEX(KM_PCT,MATCH($A646,'Knowledge - Percentages'!$B:$B,0),'Data - Knowledge'!BM$8)/100</f>
        <v>0.43799999999999994</v>
      </c>
      <c r="BN646" s="380">
        <f t="array" aca="true" ref="BN646">INDEX(KM_PCT,MATCH($A646,'Knowledge - Percentages'!$B:$B,0),'Data - Knowledge'!BN$8)/100</f>
        <v>0.361</v>
      </c>
      <c r="BO646" s="380">
        <f t="array" aca="true" ref="BO646">INDEX(KM_PCT,MATCH($A646,'Knowledge - Percentages'!$B:$B,0),'Data - Knowledge'!BO$8)/100</f>
        <v>0.34299999999999997</v>
      </c>
      <c r="BP646" s="380">
        <f t="array" aca="true" ref="BP646">INDEX(KM_PCT,MATCH($A646,'Knowledge - Percentages'!$B:$B,0),'Data - Knowledge'!BP$8)/100</f>
        <v>0.332</v>
      </c>
      <c r="BQ646" s="380">
        <f t="array" aca="true" ref="BQ646">INDEX(KM_PCT,MATCH($A646,'Knowledge - Percentages'!$B:$B,0),'Data - Knowledge'!BQ$8)/100</f>
        <v>0.34299999999999997</v>
      </c>
    </row>
    <row r="647" spans="1:69">
      <c r="A647" t="s">
        <v>1815</v>
      </c>
      <c r="B647" t="s">
        <v>180</v>
      </c>
      <c r="C647" t="s">
        <v>1809</v>
      </c>
      <c r="D647" t="s">
        <v>1816</v>
      </c>
      <c r="E647" s="373">
        <f>SUMPRODUCT($K$2:$BQ$2,$K647:$BQ647)/$J$2</f>
        <v>0.53282575757575756</v>
      </c>
      <c r="F647" s="379">
        <f>SUMPRODUCT($K$2:$BQ$2,$K647:$BQ647)</f>
        <v>140.666</v>
      </c>
      <c r="G647" s="373">
        <f>SUMPRODUCT($K$3:$BQ$3,$K647:$BQ647)/$J$3</f>
        <v>0.62937381930184766</v>
      </c>
      <c r="H647" s="379">
        <f>SUMPRODUCT($K$3:$BQ$3,$K647:$BQ647)</f>
        <v>6130.100999999996</v>
      </c>
      <c r="I647" s="373">
        <f>CORREL($K$4:$BQ$4,$K647:$BQ647)</f>
        <v>-0.33069592070572845</v>
      </c>
      <c r="J647" s="379">
        <f>$E647/$G647*100</f>
        <v>84.659663499636977</v>
      </c>
      <c r="K647" s="380">
        <f t="array" aca="true" ref="K647">INDEX(KM_PCT,MATCH($A647,'Knowledge - Percentages'!$B:$B,0),'Data - Knowledge'!K$8)/100</f>
        <v>0.745</v>
      </c>
      <c r="L647" s="380">
        <f t="array" aca="true" ref="L647">INDEX(KM_PCT,MATCH($A647,'Knowledge - Percentages'!$B:$B,0),'Data - Knowledge'!L$8)/100</f>
        <v>0.745</v>
      </c>
      <c r="M647" s="380">
        <f t="array" aca="true" ref="M647">INDEX(KM_PCT,MATCH($A647,'Knowledge - Percentages'!$B:$B,0),'Data - Knowledge'!M$8)/100</f>
        <v>0.745</v>
      </c>
      <c r="N647" s="380">
        <f t="array" aca="true" ref="N647">INDEX(KM_PCT,MATCH($A647,'Knowledge - Percentages'!$B:$B,0),'Data - Knowledge'!N$8)/100</f>
        <v>0.74400000000000011</v>
      </c>
      <c r="O647" s="380">
        <f t="array" aca="true" ref="O647">INDEX(KM_PCT,MATCH($A647,'Knowledge - Percentages'!$B:$B,0),'Data - Knowledge'!O$8)/100</f>
        <v>0.695</v>
      </c>
      <c r="P647" s="380">
        <f t="array" aca="true" ref="P647">INDEX(KM_PCT,MATCH($A647,'Knowledge - Percentages'!$B:$B,0),'Data - Knowledge'!P$8)/100</f>
        <v>0.688</v>
      </c>
      <c r="Q647" s="380">
        <f t="array" aca="true" ref="Q647">INDEX(KM_PCT,MATCH($A647,'Knowledge - Percentages'!$B:$B,0),'Data - Knowledge'!Q$8)/100</f>
        <v>0.695</v>
      </c>
      <c r="R647" s="380">
        <f t="array" aca="true" ref="R647">INDEX(KM_PCT,MATCH($A647,'Knowledge - Percentages'!$B:$B,0),'Data - Knowledge'!R$8)/100</f>
        <v>0.66299999999999992</v>
      </c>
      <c r="S647" s="380">
        <f t="array" aca="true" ref="S647">INDEX(KM_PCT,MATCH($A647,'Knowledge - Percentages'!$B:$B,0),'Data - Knowledge'!S$8)/100</f>
        <v>0.706</v>
      </c>
      <c r="T647" s="380">
        <f t="array" aca="true" ref="T647">INDEX(KM_PCT,MATCH($A647,'Knowledge - Percentages'!$B:$B,0),'Data - Knowledge'!T$8)/100</f>
        <v>0.67099999999999993</v>
      </c>
      <c r="U647" s="380">
        <f t="array" aca="true" ref="U647">INDEX(KM_PCT,MATCH($A647,'Knowledge - Percentages'!$B:$B,0),'Data - Knowledge'!U$8)/100</f>
        <v>0.674</v>
      </c>
      <c r="V647" s="380">
        <f t="array" aca="true" ref="V647">INDEX(KM_PCT,MATCH($A647,'Knowledge - Percentages'!$B:$B,0),'Data - Knowledge'!V$8)/100</f>
        <v>0.693</v>
      </c>
      <c r="W647" s="380">
        <f t="array" aca="true" ref="W647">INDEX(KM_PCT,MATCH($A647,'Knowledge - Percentages'!$B:$B,0),'Data - Knowledge'!W$8)/100</f>
        <v>0.616</v>
      </c>
      <c r="X647" s="380">
        <f t="array" aca="true" ref="X647">INDEX(KM_PCT,MATCH($A647,'Knowledge - Percentages'!$B:$B,0),'Data - Knowledge'!X$8)/100</f>
        <v>0.599</v>
      </c>
      <c r="Y647" s="380">
        <f t="array" aca="true" ref="Y647">INDEX(KM_PCT,MATCH($A647,'Knowledge - Percentages'!$B:$B,0),'Data - Knowledge'!Y$8)/100</f>
        <v>0.573</v>
      </c>
      <c r="Z647" s="380">
        <f t="array" aca="true" ref="Z647">INDEX(KM_PCT,MATCH($A647,'Knowledge - Percentages'!$B:$B,0),'Data - Knowledge'!Z$8)/100</f>
        <v>0.629</v>
      </c>
      <c r="AA647" s="380">
        <f t="array" aca="true" ref="AA647">INDEX(KM_PCT,MATCH($A647,'Knowledge - Percentages'!$B:$B,0),'Data - Knowledge'!AA$8)/100</f>
        <v>0.488</v>
      </c>
      <c r="AB647" s="380">
        <f t="array" aca="true" ref="AB647">INDEX(KM_PCT,MATCH($A647,'Knowledge - Percentages'!$B:$B,0),'Data - Knowledge'!AB$8)/100</f>
        <v>0.607</v>
      </c>
      <c r="AC647" s="380">
        <f t="array" aca="true" ref="AC647">INDEX(KM_PCT,MATCH($A647,'Knowledge - Percentages'!$B:$B,0),'Data - Knowledge'!AC$8)/100</f>
        <v>0.55299999999999994</v>
      </c>
      <c r="AD647" s="380">
        <f t="array" aca="true" ref="AD647">INDEX(KM_PCT,MATCH($A647,'Knowledge - Percentages'!$B:$B,0),'Data - Knowledge'!AD$8)/100</f>
        <v>0.55299999999999994</v>
      </c>
      <c r="AE647" s="380">
        <f t="array" aca="true" ref="AE647">INDEX(KM_PCT,MATCH($A647,'Knowledge - Percentages'!$B:$B,0),'Data - Knowledge'!AE$8)/100</f>
        <v>0.633</v>
      </c>
      <c r="AF647" s="380">
        <f t="array" aca="true" ref="AF647">INDEX(KM_PCT,MATCH($A647,'Knowledge - Percentages'!$B:$B,0),'Data - Knowledge'!AF$8)/100</f>
        <v>0.633</v>
      </c>
      <c r="AG647" s="380">
        <f t="array" aca="true" ref="AG647">INDEX(KM_PCT,MATCH($A647,'Knowledge - Percentages'!$B:$B,0),'Data - Knowledge'!AG$8)/100</f>
        <v>0.64</v>
      </c>
      <c r="AH647" s="380">
        <f t="array" aca="true" ref="AH647">INDEX(KM_PCT,MATCH($A647,'Knowledge - Percentages'!$B:$B,0),'Data - Knowledge'!AH$8)/100</f>
        <v>0.669</v>
      </c>
      <c r="AI647" s="380">
        <f t="array" aca="true" ref="AI647">INDEX(KM_PCT,MATCH($A647,'Knowledge - Percentages'!$B:$B,0),'Data - Knowledge'!AI$8)/100</f>
        <v>0.617</v>
      </c>
      <c r="AJ647" s="380">
        <f t="array" aca="true" ref="AJ647">INDEX(KM_PCT,MATCH($A647,'Knowledge - Percentages'!$B:$B,0),'Data - Knowledge'!AJ$8)/100</f>
        <v>0.634</v>
      </c>
      <c r="AK647" s="380">
        <f t="array" aca="true" ref="AK647">INDEX(KM_PCT,MATCH($A647,'Knowledge - Percentages'!$B:$B,0),'Data - Knowledge'!AK$8)/100</f>
        <v>0.611</v>
      </c>
      <c r="AL647" s="380">
        <f t="array" aca="true" ref="AL647">INDEX(KM_PCT,MATCH($A647,'Knowledge - Percentages'!$B:$B,0),'Data - Knowledge'!AL$8)/100</f>
        <v>0.596</v>
      </c>
      <c r="AM647" s="380">
        <f t="array" aca="true" ref="AM647">INDEX(KM_PCT,MATCH($A647,'Knowledge - Percentages'!$B:$B,0),'Data - Knowledge'!AM$8)/100</f>
        <v>0.612</v>
      </c>
      <c r="AN647" s="380">
        <f t="array" aca="true" ref="AN647">INDEX(KM_PCT,MATCH($A647,'Knowledge - Percentages'!$B:$B,0),'Data - Knowledge'!AN$8)/100</f>
        <v>0.638</v>
      </c>
      <c r="AO647" s="380">
        <f t="array" aca="true" ref="AO647">INDEX(KM_PCT,MATCH($A647,'Knowledge - Percentages'!$B:$B,0),'Data - Knowledge'!AO$8)/100</f>
        <v>0.631</v>
      </c>
      <c r="AP647" s="380">
        <f t="array" aca="true" ref="AP647">INDEX(KM_PCT,MATCH($A647,'Knowledge - Percentages'!$B:$B,0),'Data - Knowledge'!AP$8)/100</f>
        <v>0.591</v>
      </c>
      <c r="AQ647" s="380">
        <f t="array" aca="true" ref="AQ647">INDEX(KM_PCT,MATCH($A647,'Knowledge - Percentages'!$B:$B,0),'Data - Knowledge'!AQ$8)/100</f>
        <v>0.595</v>
      </c>
      <c r="AR647" s="380">
        <f t="array" aca="true" ref="AR647">INDEX(KM_PCT,MATCH($A647,'Knowledge - Percentages'!$B:$B,0),'Data - Knowledge'!AR$8)/100</f>
        <v>0.573</v>
      </c>
      <c r="AS647" s="380">
        <f t="array" aca="true" ref="AS647">INDEX(KM_PCT,MATCH($A647,'Knowledge - Percentages'!$B:$B,0),'Data - Knowledge'!AS$8)/100</f>
        <v>0.614</v>
      </c>
      <c r="AT647" s="380">
        <f t="array" aca="true" ref="AT647">INDEX(KM_PCT,MATCH($A647,'Knowledge - Percentages'!$B:$B,0),'Data - Knowledge'!AT$8)/100</f>
        <v>0.55799999999999994</v>
      </c>
      <c r="AU647" s="380">
        <f t="array" aca="true" ref="AU647">INDEX(KM_PCT,MATCH($A647,'Knowledge - Percentages'!$B:$B,0),'Data - Knowledge'!AU$8)/100</f>
        <v>0.54899999999999993</v>
      </c>
      <c r="AV647" s="380">
        <f t="array" aca="true" ref="AV647">INDEX(KM_PCT,MATCH($A647,'Knowledge - Percentages'!$B:$B,0),'Data - Knowledge'!AV$8)/100</f>
        <v>0.563</v>
      </c>
      <c r="AW647" s="380">
        <f t="array" aca="true" ref="AW647">INDEX(KM_PCT,MATCH($A647,'Knowledge - Percentages'!$B:$B,0),'Data - Knowledge'!AW$8)/100</f>
        <v>0.54899999999999993</v>
      </c>
      <c r="AX647" s="380">
        <f t="array" aca="true" ref="AX647">INDEX(KM_PCT,MATCH($A647,'Knowledge - Percentages'!$B:$B,0),'Data - Knowledge'!AX$8)/100</f>
        <v>0.54899999999999993</v>
      </c>
      <c r="AY647" s="380">
        <f t="array" aca="true" ref="AY647">INDEX(KM_PCT,MATCH($A647,'Knowledge - Percentages'!$B:$B,0),'Data - Knowledge'!AY$8)/100</f>
        <v>0.516</v>
      </c>
      <c r="AZ647" s="380">
        <f t="array" aca="true" ref="AZ647">INDEX(KM_PCT,MATCH($A647,'Knowledge - Percentages'!$B:$B,0),'Data - Knowledge'!AZ$8)/100</f>
        <v>0.528</v>
      </c>
      <c r="BA647" s="380">
        <f t="array" aca="true" ref="BA647">INDEX(KM_PCT,MATCH($A647,'Knowledge - Percentages'!$B:$B,0),'Data - Knowledge'!BA$8)/100</f>
        <v>0.528</v>
      </c>
      <c r="BB647" s="380">
        <f t="array" aca="true" ref="BB647">INDEX(KM_PCT,MATCH($A647,'Knowledge - Percentages'!$B:$B,0),'Data - Knowledge'!BB$8)/100</f>
        <v>0.528</v>
      </c>
      <c r="BC647" s="380">
        <f t="array" aca="true" ref="BC647">INDEX(KM_PCT,MATCH($A647,'Knowledge - Percentages'!$B:$B,0),'Data - Knowledge'!BC$8)/100</f>
        <v>0.51</v>
      </c>
      <c r="BD647" s="380">
        <f t="array" aca="true" ref="BD647">INDEX(KM_PCT,MATCH($A647,'Knowledge - Percentages'!$B:$B,0),'Data - Knowledge'!BD$8)/100</f>
        <v>0.51</v>
      </c>
      <c r="BE647" s="380">
        <f t="array" aca="true" ref="BE647">INDEX(KM_PCT,MATCH($A647,'Knowledge - Percentages'!$B:$B,0),'Data - Knowledge'!BE$8)/100</f>
        <v>0.502</v>
      </c>
      <c r="BF647" s="380">
        <f t="array" aca="true" ref="BF647">INDEX(KM_PCT,MATCH($A647,'Knowledge - Percentages'!$B:$B,0),'Data - Knowledge'!BF$8)/100</f>
        <v>0.51</v>
      </c>
      <c r="BG647" s="380">
        <f t="array" aca="true" ref="BG647">INDEX(KM_PCT,MATCH($A647,'Knowledge - Percentages'!$B:$B,0),'Data - Knowledge'!BG$8)/100</f>
        <v>0.494</v>
      </c>
      <c r="BH647" s="380">
        <f t="array" aca="true" ref="BH647">INDEX(KM_PCT,MATCH($A647,'Knowledge - Percentages'!$B:$B,0),'Data - Knowledge'!BH$8)/100</f>
        <v>0.499</v>
      </c>
      <c r="BI647" s="380">
        <f t="array" aca="true" ref="BI647">INDEX(KM_PCT,MATCH($A647,'Knowledge - Percentages'!$B:$B,0),'Data - Knowledge'!BI$8)/100</f>
        <v>0.49700000000000005</v>
      </c>
      <c r="BJ647" s="380">
        <f t="array" aca="true" ref="BJ647">INDEX(KM_PCT,MATCH($A647,'Knowledge - Percentages'!$B:$B,0),'Data - Knowledge'!BJ$8)/100</f>
        <v>0.485</v>
      </c>
      <c r="BK647" s="380">
        <f t="array" aca="true" ref="BK647">INDEX(KM_PCT,MATCH($A647,'Knowledge - Percentages'!$B:$B,0),'Data - Knowledge'!BK$8)/100</f>
        <v>0.495</v>
      </c>
      <c r="BL647" s="380">
        <f t="array" aca="true" ref="BL647">INDEX(KM_PCT,MATCH($A647,'Knowledge - Percentages'!$B:$B,0),'Data - Knowledge'!BL$8)/100</f>
        <v>0.485</v>
      </c>
      <c r="BM647" s="380">
        <f t="array" aca="true" ref="BM647">INDEX(KM_PCT,MATCH($A647,'Knowledge - Percentages'!$B:$B,0),'Data - Knowledge'!BM$8)/100</f>
        <v>0.485</v>
      </c>
      <c r="BN647" s="380">
        <f t="array" aca="true" ref="BN647">INDEX(KM_PCT,MATCH($A647,'Knowledge - Percentages'!$B:$B,0),'Data - Knowledge'!BN$8)/100</f>
        <v>0.473</v>
      </c>
      <c r="BO647" s="380">
        <f t="array" aca="true" ref="BO647">INDEX(KM_PCT,MATCH($A647,'Knowledge - Percentages'!$B:$B,0),'Data - Knowledge'!BO$8)/100</f>
        <v>0.46399999999999997</v>
      </c>
      <c r="BP647" s="380">
        <f t="array" aca="true" ref="BP647">INDEX(KM_PCT,MATCH($A647,'Knowledge - Percentages'!$B:$B,0),'Data - Knowledge'!BP$8)/100</f>
        <v>0.46399999999999997</v>
      </c>
      <c r="BQ647" s="380">
        <f t="array" aca="true" ref="BQ647">INDEX(KM_PCT,MATCH($A647,'Knowledge - Percentages'!$B:$B,0),'Data - Knowledge'!BQ$8)/100</f>
        <v>0.43799999999999994</v>
      </c>
    </row>
    <row r="648" spans="1:69">
      <c r="A648" t="s">
        <v>1817</v>
      </c>
      <c r="B648" t="s">
        <v>180</v>
      </c>
      <c r="C648" t="s">
        <v>1809</v>
      </c>
      <c r="D648" t="s">
        <v>1818</v>
      </c>
      <c r="E648" s="373">
        <f>SUMPRODUCT($K$2:$BQ$2,$K648:$BQ648)/$J$2</f>
        <v>0.36644318181818181</v>
      </c>
      <c r="F648" s="379">
        <f>SUMPRODUCT($K$2:$BQ$2,$K648:$BQ648)</f>
        <v>96.741</v>
      </c>
      <c r="G648" s="373">
        <f>SUMPRODUCT($K$3:$BQ$3,$K648:$BQ648)/$J$3</f>
        <v>0.34665728952772079</v>
      </c>
      <c r="H648" s="379">
        <f>SUMPRODUCT($K$3:$BQ$3,$K648:$BQ648)</f>
        <v>3376.4420000000005</v>
      </c>
      <c r="I648" s="373">
        <f>CORREL($K$4:$BQ$4,$K648:$BQ648)</f>
        <v>-0.0088765059234866186</v>
      </c>
      <c r="J648" s="379">
        <f>$E648/$G648*100</f>
        <v>105.70762331795098</v>
      </c>
      <c r="K648" s="380">
        <f t="array" aca="true" ref="K648">INDEX(KM_PCT,MATCH($A648,'Knowledge - Percentages'!$B:$B,0),'Data - Knowledge'!K$8)/100</f>
        <v>0.294</v>
      </c>
      <c r="L648" s="380">
        <f t="array" aca="true" ref="L648">INDEX(KM_PCT,MATCH($A648,'Knowledge - Percentages'!$B:$B,0),'Data - Knowledge'!L$8)/100</f>
        <v>0.294</v>
      </c>
      <c r="M648" s="380">
        <f t="array" aca="true" ref="M648">INDEX(KM_PCT,MATCH($A648,'Knowledge - Percentages'!$B:$B,0),'Data - Knowledge'!M$8)/100</f>
        <v>0.289</v>
      </c>
      <c r="N648" s="380">
        <f t="array" aca="true" ref="N648">INDEX(KM_PCT,MATCH($A648,'Knowledge - Percentages'!$B:$B,0),'Data - Knowledge'!N$8)/100</f>
        <v>0.28800000000000003</v>
      </c>
      <c r="O648" s="380">
        <f t="array" aca="true" ref="O648">INDEX(KM_PCT,MATCH($A648,'Knowledge - Percentages'!$B:$B,0),'Data - Knowledge'!O$8)/100</f>
        <v>0.335</v>
      </c>
      <c r="P648" s="380">
        <f t="array" aca="true" ref="P648">INDEX(KM_PCT,MATCH($A648,'Knowledge - Percentages'!$B:$B,0),'Data - Knowledge'!P$8)/100</f>
        <v>0.35700000000000004</v>
      </c>
      <c r="Q648" s="380">
        <f t="array" aca="true" ref="Q648">INDEX(KM_PCT,MATCH($A648,'Knowledge - Percentages'!$B:$B,0),'Data - Knowledge'!Q$8)/100</f>
        <v>0.335</v>
      </c>
      <c r="R648" s="380">
        <f t="array" aca="true" ref="R648">INDEX(KM_PCT,MATCH($A648,'Knowledge - Percentages'!$B:$B,0),'Data - Knowledge'!R$8)/100</f>
        <v>0.335</v>
      </c>
      <c r="S648" s="380">
        <f t="array" aca="true" ref="S648">INDEX(KM_PCT,MATCH($A648,'Knowledge - Percentages'!$B:$B,0),'Data - Knowledge'!S$8)/100</f>
        <v>0.35600000000000004</v>
      </c>
      <c r="T648" s="380">
        <f t="array" aca="true" ref="T648">INDEX(KM_PCT,MATCH($A648,'Knowledge - Percentages'!$B:$B,0),'Data - Knowledge'!T$8)/100</f>
        <v>0.332</v>
      </c>
      <c r="U648" s="380">
        <f t="array" aca="true" ref="U648">INDEX(KM_PCT,MATCH($A648,'Knowledge - Percentages'!$B:$B,0),'Data - Knowledge'!U$8)/100</f>
        <v>0.332</v>
      </c>
      <c r="V648" s="380">
        <f t="array" aca="true" ref="V648">INDEX(KM_PCT,MATCH($A648,'Knowledge - Percentages'!$B:$B,0),'Data - Knowledge'!V$8)/100</f>
        <v>0.292</v>
      </c>
      <c r="W648" s="380">
        <f t="array" aca="true" ref="W648">INDEX(KM_PCT,MATCH($A648,'Knowledge - Percentages'!$B:$B,0),'Data - Knowledge'!W$8)/100</f>
        <v>0.354</v>
      </c>
      <c r="X648" s="380">
        <f t="array" aca="true" ref="X648">INDEX(KM_PCT,MATCH($A648,'Knowledge - Percentages'!$B:$B,0),'Data - Knowledge'!X$8)/100</f>
        <v>0.39</v>
      </c>
      <c r="Y648" s="380">
        <f t="array" aca="true" ref="Y648">INDEX(KM_PCT,MATCH($A648,'Knowledge - Percentages'!$B:$B,0),'Data - Knowledge'!Y$8)/100</f>
        <v>0.41700000000000004</v>
      </c>
      <c r="Z648" s="380">
        <f t="array" aca="true" ref="Z648">INDEX(KM_PCT,MATCH($A648,'Knowledge - Percentages'!$B:$B,0),'Data - Knowledge'!Z$8)/100</f>
        <v>0.405</v>
      </c>
      <c r="AA648" s="380">
        <f t="array" aca="true" ref="AA648">INDEX(KM_PCT,MATCH($A648,'Knowledge - Percentages'!$B:$B,0),'Data - Knowledge'!AA$8)/100</f>
        <v>0.409</v>
      </c>
      <c r="AB648" s="380">
        <f t="array" aca="true" ref="AB648">INDEX(KM_PCT,MATCH($A648,'Knowledge - Percentages'!$B:$B,0),'Data - Knowledge'!AB$8)/100</f>
        <v>0.39799999999999996</v>
      </c>
      <c r="AC648" s="380">
        <f t="array" aca="true" ref="AC648">INDEX(KM_PCT,MATCH($A648,'Knowledge - Percentages'!$B:$B,0),'Data - Knowledge'!AC$8)/100</f>
        <v>0.39799999999999996</v>
      </c>
      <c r="AD648" s="380">
        <f t="array" aca="true" ref="AD648">INDEX(KM_PCT,MATCH($A648,'Knowledge - Percentages'!$B:$B,0),'Data - Knowledge'!AD$8)/100</f>
        <v>0.39799999999999996</v>
      </c>
      <c r="AE648" s="380">
        <f t="array" aca="true" ref="AE648">INDEX(KM_PCT,MATCH($A648,'Knowledge - Percentages'!$B:$B,0),'Data - Knowledge'!AE$8)/100</f>
        <v>0.325</v>
      </c>
      <c r="AF648" s="380">
        <f t="array" aca="true" ref="AF648">INDEX(KM_PCT,MATCH($A648,'Knowledge - Percentages'!$B:$B,0),'Data - Knowledge'!AF$8)/100</f>
        <v>0.325</v>
      </c>
      <c r="AG648" s="380">
        <f t="array" aca="true" ref="AG648">INDEX(KM_PCT,MATCH($A648,'Knowledge - Percentages'!$B:$B,0),'Data - Knowledge'!AG$8)/100</f>
        <v>0.325</v>
      </c>
      <c r="AH648" s="380">
        <f t="array" aca="true" ref="AH648">INDEX(KM_PCT,MATCH($A648,'Knowledge - Percentages'!$B:$B,0),'Data - Knowledge'!AH$8)/100</f>
        <v>0.336</v>
      </c>
      <c r="AI648" s="380">
        <f t="array" aca="true" ref="AI648">INDEX(KM_PCT,MATCH($A648,'Knowledge - Percentages'!$B:$B,0),'Data - Knowledge'!AI$8)/100</f>
        <v>0.358</v>
      </c>
      <c r="AJ648" s="380">
        <f t="array" aca="true" ref="AJ648">INDEX(KM_PCT,MATCH($A648,'Knowledge - Percentages'!$B:$B,0),'Data - Knowledge'!AJ$8)/100</f>
        <v>0.34600000000000003</v>
      </c>
      <c r="AK648" s="380">
        <f t="array" aca="true" ref="AK648">INDEX(KM_PCT,MATCH($A648,'Knowledge - Percentages'!$B:$B,0),'Data - Knowledge'!AK$8)/100</f>
        <v>0.34700000000000003</v>
      </c>
      <c r="AL648" s="380">
        <f t="array" aca="true" ref="AL648">INDEX(KM_PCT,MATCH($A648,'Knowledge - Percentages'!$B:$B,0),'Data - Knowledge'!AL$8)/100</f>
        <v>0.34600000000000003</v>
      </c>
      <c r="AM648" s="380">
        <f t="array" aca="true" ref="AM648">INDEX(KM_PCT,MATCH($A648,'Knowledge - Percentages'!$B:$B,0),'Data - Knowledge'!AM$8)/100</f>
        <v>0.335</v>
      </c>
      <c r="AN648" s="380">
        <f t="array" aca="true" ref="AN648">INDEX(KM_PCT,MATCH($A648,'Knowledge - Percentages'!$B:$B,0),'Data - Knowledge'!AN$8)/100</f>
        <v>0.33</v>
      </c>
      <c r="AO648" s="380">
        <f t="array" aca="true" ref="AO648">INDEX(KM_PCT,MATCH($A648,'Knowledge - Percentages'!$B:$B,0),'Data - Knowledge'!AO$8)/100</f>
        <v>0.316</v>
      </c>
      <c r="AP648" s="380">
        <f t="array" aca="true" ref="AP648">INDEX(KM_PCT,MATCH($A648,'Knowledge - Percentages'!$B:$B,0),'Data - Knowledge'!AP$8)/100</f>
        <v>0.386</v>
      </c>
      <c r="AQ648" s="380">
        <f t="array" aca="true" ref="AQ648">INDEX(KM_PCT,MATCH($A648,'Knowledge - Percentages'!$B:$B,0),'Data - Knowledge'!AQ$8)/100</f>
        <v>0.375</v>
      </c>
      <c r="AR648" s="380">
        <f t="array" aca="true" ref="AR648">INDEX(KM_PCT,MATCH($A648,'Knowledge - Percentages'!$B:$B,0),'Data - Knowledge'!AR$8)/100</f>
        <v>0.544</v>
      </c>
      <c r="AS648" s="380">
        <f t="array" aca="true" ref="AS648">INDEX(KM_PCT,MATCH($A648,'Knowledge - Percentages'!$B:$B,0),'Data - Knowledge'!AS$8)/100</f>
        <v>0.489</v>
      </c>
      <c r="AT648" s="380">
        <f t="array" aca="true" ref="AT648">INDEX(KM_PCT,MATCH($A648,'Knowledge - Percentages'!$B:$B,0),'Data - Knowledge'!AT$8)/100</f>
        <v>0.466</v>
      </c>
      <c r="AU648" s="380">
        <f t="array" aca="true" ref="AU648">INDEX(KM_PCT,MATCH($A648,'Knowledge - Percentages'!$B:$B,0),'Data - Knowledge'!AU$8)/100</f>
        <v>0.38</v>
      </c>
      <c r="AV648" s="380">
        <f t="array" aca="true" ref="AV648">INDEX(KM_PCT,MATCH($A648,'Knowledge - Percentages'!$B:$B,0),'Data - Knowledge'!AV$8)/100</f>
        <v>0.38</v>
      </c>
      <c r="AW648" s="380">
        <f t="array" aca="true" ref="AW648">INDEX(KM_PCT,MATCH($A648,'Knowledge - Percentages'!$B:$B,0),'Data - Knowledge'!AW$8)/100</f>
        <v>0.37799999999999995</v>
      </c>
      <c r="AX648" s="380">
        <f t="array" aca="true" ref="AX648">INDEX(KM_PCT,MATCH($A648,'Knowledge - Percentages'!$B:$B,0),'Data - Knowledge'!AX$8)/100</f>
        <v>0.381</v>
      </c>
      <c r="AY648" s="380">
        <f t="array" aca="true" ref="AY648">INDEX(KM_PCT,MATCH($A648,'Knowledge - Percentages'!$B:$B,0),'Data - Knowledge'!AY$8)/100</f>
        <v>0.38</v>
      </c>
      <c r="AZ648" s="380">
        <f t="array" aca="true" ref="AZ648">INDEX(KM_PCT,MATCH($A648,'Knowledge - Percentages'!$B:$B,0),'Data - Knowledge'!AZ$8)/100</f>
        <v>0.38</v>
      </c>
      <c r="BA648" s="380">
        <f t="array" aca="true" ref="BA648">INDEX(KM_PCT,MATCH($A648,'Knowledge - Percentages'!$B:$B,0),'Data - Knowledge'!BA$8)/100</f>
        <v>0.374</v>
      </c>
      <c r="BB648" s="380">
        <f t="array" aca="true" ref="BB648">INDEX(KM_PCT,MATCH($A648,'Knowledge - Percentages'!$B:$B,0),'Data - Knowledge'!BB$8)/100</f>
        <v>0.38</v>
      </c>
      <c r="BC648" s="380">
        <f t="array" aca="true" ref="BC648">INDEX(KM_PCT,MATCH($A648,'Knowledge - Percentages'!$B:$B,0),'Data - Knowledge'!BC$8)/100</f>
        <v>0.35100000000000003</v>
      </c>
      <c r="BD648" s="380">
        <f t="array" aca="true" ref="BD648">INDEX(KM_PCT,MATCH($A648,'Knowledge - Percentages'!$B:$B,0),'Data - Knowledge'!BD$8)/100</f>
        <v>0.324</v>
      </c>
      <c r="BE648" s="380">
        <f t="array" aca="true" ref="BE648">INDEX(KM_PCT,MATCH($A648,'Knowledge - Percentages'!$B:$B,0),'Data - Knowledge'!BE$8)/100</f>
        <v>0.365</v>
      </c>
      <c r="BF648" s="380">
        <f t="array" aca="true" ref="BF648">INDEX(KM_PCT,MATCH($A648,'Knowledge - Percentages'!$B:$B,0),'Data - Knowledge'!BF$8)/100</f>
        <v>0.364</v>
      </c>
      <c r="BG648" s="380">
        <f t="array" aca="true" ref="BG648">INDEX(KM_PCT,MATCH($A648,'Knowledge - Percentages'!$B:$B,0),'Data - Knowledge'!BG$8)/100</f>
        <v>0.387</v>
      </c>
      <c r="BH648" s="380">
        <f t="array" aca="true" ref="BH648">INDEX(KM_PCT,MATCH($A648,'Knowledge - Percentages'!$B:$B,0),'Data - Knowledge'!BH$8)/100</f>
        <v>0.387</v>
      </c>
      <c r="BI648" s="380">
        <f t="array" aca="true" ref="BI648">INDEX(KM_PCT,MATCH($A648,'Knowledge - Percentages'!$B:$B,0),'Data - Knowledge'!BI$8)/100</f>
        <v>0.40399999999999997</v>
      </c>
      <c r="BJ648" s="380">
        <f t="array" aca="true" ref="BJ648">INDEX(KM_PCT,MATCH($A648,'Knowledge - Percentages'!$B:$B,0),'Data - Knowledge'!BJ$8)/100</f>
        <v>0.368</v>
      </c>
      <c r="BK648" s="380">
        <f t="array" aca="true" ref="BK648">INDEX(KM_PCT,MATCH($A648,'Knowledge - Percentages'!$B:$B,0),'Data - Knowledge'!BK$8)/100</f>
        <v>0.384</v>
      </c>
      <c r="BL648" s="380">
        <f t="array" aca="true" ref="BL648">INDEX(KM_PCT,MATCH($A648,'Knowledge - Percentages'!$B:$B,0),'Data - Knowledge'!BL$8)/100</f>
        <v>0.384</v>
      </c>
      <c r="BM648" s="380">
        <f t="array" aca="true" ref="BM648">INDEX(KM_PCT,MATCH($A648,'Knowledge - Percentages'!$B:$B,0),'Data - Knowledge'!BM$8)/100</f>
        <v>0.431</v>
      </c>
      <c r="BN648" s="380">
        <f t="array" aca="true" ref="BN648">INDEX(KM_PCT,MATCH($A648,'Knowledge - Percentages'!$B:$B,0),'Data - Knowledge'!BN$8)/100</f>
        <v>0.384</v>
      </c>
      <c r="BO648" s="380">
        <f t="array" aca="true" ref="BO648">INDEX(KM_PCT,MATCH($A648,'Knowledge - Percentages'!$B:$B,0),'Data - Knowledge'!BO$8)/100</f>
        <v>0.384</v>
      </c>
      <c r="BP648" s="380">
        <f t="array" aca="true" ref="BP648">INDEX(KM_PCT,MATCH($A648,'Knowledge - Percentages'!$B:$B,0),'Data - Knowledge'!BP$8)/100</f>
        <v>0.371</v>
      </c>
      <c r="BQ648" s="380">
        <f t="array" aca="true" ref="BQ648">INDEX(KM_PCT,MATCH($A648,'Knowledge - Percentages'!$B:$B,0),'Data - Knowledge'!BQ$8)/100</f>
        <v>0.389</v>
      </c>
    </row>
    <row r="649" spans="1:69">
      <c r="A649" t="s">
        <v>1819</v>
      </c>
      <c r="B649" t="s">
        <v>1820</v>
      </c>
      <c r="C649" t="s">
        <v>1821</v>
      </c>
      <c r="D649" t="s">
        <v>1822</v>
      </c>
      <c r="E649" s="373">
        <f>SUMPRODUCT($K$2:$BQ$2,$K649:$BQ649)/$J$2</f>
        <v>0.03320833333333334</v>
      </c>
      <c r="F649" s="379">
        <f>SUMPRODUCT($K$2:$BQ$2,$K649:$BQ649)</f>
        <v>8.7670000000000012</v>
      </c>
      <c r="G649" s="373">
        <f>SUMPRODUCT($K$3:$BQ$3,$K649:$BQ649)/$J$3</f>
        <v>0.048285728952772056</v>
      </c>
      <c r="H649" s="379">
        <f>SUMPRODUCT($K$3:$BQ$3,$K649:$BQ649)</f>
        <v>470.30299999999983</v>
      </c>
      <c r="I649" s="373">
        <f>CORREL($K$4:$BQ$4,$K649:$BQ649)</f>
        <v>-0.38181802552940897</v>
      </c>
      <c r="J649" s="379">
        <f>$E649/$G649*100</f>
        <v>68.7746339416646</v>
      </c>
      <c r="K649" s="380">
        <f t="array" aca="true" ref="K649">INDEX(KM_PCT,MATCH($A649,'Knowledge - Percentages'!$B:$B,0),'Data - Knowledge'!K$8)/100</f>
        <v>0.052000000000000005</v>
      </c>
      <c r="L649" s="380">
        <f t="array" aca="true" ref="L649">INDEX(KM_PCT,MATCH($A649,'Knowledge - Percentages'!$B:$B,0),'Data - Knowledge'!L$8)/100</f>
        <v>0.052000000000000005</v>
      </c>
      <c r="M649" s="380">
        <f t="array" aca="true" ref="M649">INDEX(KM_PCT,MATCH($A649,'Knowledge - Percentages'!$B:$B,0),'Data - Knowledge'!M$8)/100</f>
        <v>0.052000000000000005</v>
      </c>
      <c r="N649" s="380">
        <f t="array" aca="true" ref="N649">INDEX(KM_PCT,MATCH($A649,'Knowledge - Percentages'!$B:$B,0),'Data - Knowledge'!N$8)/100</f>
        <v>0.053</v>
      </c>
      <c r="O649" s="380">
        <f t="array" aca="true" ref="O649">INDEX(KM_PCT,MATCH($A649,'Knowledge - Percentages'!$B:$B,0),'Data - Knowledge'!O$8)/100</f>
        <v>0.076</v>
      </c>
      <c r="P649" s="380">
        <f t="array" aca="true" ref="P649">INDEX(KM_PCT,MATCH($A649,'Knowledge - Percentages'!$B:$B,0),'Data - Knowledge'!P$8)/100</f>
        <v>0.049</v>
      </c>
      <c r="Q649" s="380">
        <f t="array" aca="true" ref="Q649">INDEX(KM_PCT,MATCH($A649,'Knowledge - Percentages'!$B:$B,0),'Data - Knowledge'!Q$8)/100</f>
        <v>0.053</v>
      </c>
      <c r="R649" s="380">
        <f t="array" aca="true" ref="R649">INDEX(KM_PCT,MATCH($A649,'Knowledge - Percentages'!$B:$B,0),'Data - Knowledge'!R$8)/100</f>
        <v>0.059000000000000004</v>
      </c>
      <c r="S649" s="380">
        <f t="array" aca="true" ref="S649">INDEX(KM_PCT,MATCH($A649,'Knowledge - Percentages'!$B:$B,0),'Data - Knowledge'!S$8)/100</f>
        <v>0.053</v>
      </c>
      <c r="T649" s="380">
        <f t="array" aca="true" ref="T649">INDEX(KM_PCT,MATCH($A649,'Knowledge - Percentages'!$B:$B,0),'Data - Knowledge'!T$8)/100</f>
        <v>0.052000000000000005</v>
      </c>
      <c r="U649" s="380">
        <f t="array" aca="true" ref="U649">INDEX(KM_PCT,MATCH($A649,'Knowledge - Percentages'!$B:$B,0),'Data - Knowledge'!U$8)/100</f>
        <v>0.048</v>
      </c>
      <c r="V649" s="380">
        <f t="array" aca="true" ref="V649">INDEX(KM_PCT,MATCH($A649,'Knowledge - Percentages'!$B:$B,0),'Data - Knowledge'!V$8)/100</f>
        <v>0.054000000000000006</v>
      </c>
      <c r="W649" s="380">
        <f t="array" aca="true" ref="W649">INDEX(KM_PCT,MATCH($A649,'Knowledge - Percentages'!$B:$B,0),'Data - Knowledge'!W$8)/100</f>
        <v>0.052000000000000005</v>
      </c>
      <c r="X649" s="380">
        <f t="array" aca="true" ref="X649">INDEX(KM_PCT,MATCH($A649,'Knowledge - Percentages'!$B:$B,0),'Data - Knowledge'!X$8)/100</f>
        <v>0.053</v>
      </c>
      <c r="Y649" s="380">
        <f t="array" aca="true" ref="Y649">INDEX(KM_PCT,MATCH($A649,'Knowledge - Percentages'!$B:$B,0),'Data - Knowledge'!Y$8)/100</f>
        <v>0.053</v>
      </c>
      <c r="Z649" s="380">
        <f t="array" aca="true" ref="Z649">INDEX(KM_PCT,MATCH($A649,'Knowledge - Percentages'!$B:$B,0),'Data - Knowledge'!Z$8)/100</f>
        <v>0.057</v>
      </c>
      <c r="AA649" s="380">
        <f t="array" aca="true" ref="AA649">INDEX(KM_PCT,MATCH($A649,'Knowledge - Percentages'!$B:$B,0),'Data - Knowledge'!AA$8)/100</f>
        <v>0.053</v>
      </c>
      <c r="AB649" s="380">
        <f t="array" aca="true" ref="AB649">INDEX(KM_PCT,MATCH($A649,'Knowledge - Percentages'!$B:$B,0),'Data - Knowledge'!AB$8)/100</f>
        <v>0.042</v>
      </c>
      <c r="AC649" s="380">
        <f t="array" aca="true" ref="AC649">INDEX(KM_PCT,MATCH($A649,'Knowledge - Percentages'!$B:$B,0),'Data - Knowledge'!AC$8)/100</f>
        <v>0.042</v>
      </c>
      <c r="AD649" s="380">
        <f t="array" aca="true" ref="AD649">INDEX(KM_PCT,MATCH($A649,'Knowledge - Percentages'!$B:$B,0),'Data - Knowledge'!AD$8)/100</f>
        <v>0.042</v>
      </c>
      <c r="AE649" s="380">
        <f t="array" aca="true" ref="AE649">INDEX(KM_PCT,MATCH($A649,'Knowledge - Percentages'!$B:$B,0),'Data - Knowledge'!AE$8)/100</f>
        <v>0.055999999999999994</v>
      </c>
      <c r="AF649" s="380">
        <f t="array" aca="true" ref="AF649">INDEX(KM_PCT,MATCH($A649,'Knowledge - Percentages'!$B:$B,0),'Data - Knowledge'!AF$8)/100</f>
        <v>0.046</v>
      </c>
      <c r="AG649" s="380">
        <f t="array" aca="true" ref="AG649">INDEX(KM_PCT,MATCH($A649,'Knowledge - Percentages'!$B:$B,0),'Data - Knowledge'!AG$8)/100</f>
        <v>0.046</v>
      </c>
      <c r="AH649" s="380">
        <f t="array" aca="true" ref="AH649">INDEX(KM_PCT,MATCH($A649,'Knowledge - Percentages'!$B:$B,0),'Data - Knowledge'!AH$8)/100</f>
        <v>0.042</v>
      </c>
      <c r="AI649" s="380">
        <f t="array" aca="true" ref="AI649">INDEX(KM_PCT,MATCH($A649,'Knowledge - Percentages'!$B:$B,0),'Data - Knowledge'!AI$8)/100</f>
        <v>0.042</v>
      </c>
      <c r="AJ649" s="380">
        <f t="array" aca="true" ref="AJ649">INDEX(KM_PCT,MATCH($A649,'Knowledge - Percentages'!$B:$B,0),'Data - Knowledge'!AJ$8)/100</f>
        <v>0.042</v>
      </c>
      <c r="AK649" s="380">
        <f t="array" aca="true" ref="AK649">INDEX(KM_PCT,MATCH($A649,'Knowledge - Percentages'!$B:$B,0),'Data - Knowledge'!AK$8)/100</f>
        <v>0.04</v>
      </c>
      <c r="AL649" s="380">
        <f t="array" aca="true" ref="AL649">INDEX(KM_PCT,MATCH($A649,'Knowledge - Percentages'!$B:$B,0),'Data - Knowledge'!AL$8)/100</f>
        <v>0.04</v>
      </c>
      <c r="AM649" s="380">
        <f t="array" aca="true" ref="AM649">INDEX(KM_PCT,MATCH($A649,'Knowledge - Percentages'!$B:$B,0),'Data - Knowledge'!AM$8)/100</f>
        <v>0.039</v>
      </c>
      <c r="AN649" s="380">
        <f t="array" aca="true" ref="AN649">INDEX(KM_PCT,MATCH($A649,'Knowledge - Percentages'!$B:$B,0),'Data - Knowledge'!AN$8)/100</f>
        <v>0.042</v>
      </c>
      <c r="AO649" s="380">
        <f t="array" aca="true" ref="AO649">INDEX(KM_PCT,MATCH($A649,'Knowledge - Percentages'!$B:$B,0),'Data - Knowledge'!AO$8)/100</f>
        <v>0.042</v>
      </c>
      <c r="AP649" s="380">
        <f t="array" aca="true" ref="AP649">INDEX(KM_PCT,MATCH($A649,'Knowledge - Percentages'!$B:$B,0),'Data - Knowledge'!AP$8)/100</f>
        <v>0.042</v>
      </c>
      <c r="AQ649" s="380">
        <f t="array" aca="true" ref="AQ649">INDEX(KM_PCT,MATCH($A649,'Knowledge - Percentages'!$B:$B,0),'Data - Knowledge'!AQ$8)/100</f>
        <v>0.042</v>
      </c>
      <c r="AR649" s="380">
        <f t="array" aca="true" ref="AR649">INDEX(KM_PCT,MATCH($A649,'Knowledge - Percentages'!$B:$B,0),'Data - Knowledge'!AR$8)/100</f>
        <v>0.063</v>
      </c>
      <c r="AS649" s="380">
        <f t="array" aca="true" ref="AS649">INDEX(KM_PCT,MATCH($A649,'Knowledge - Percentages'!$B:$B,0),'Data - Knowledge'!AS$8)/100</f>
        <v>0.063</v>
      </c>
      <c r="AT649" s="380">
        <f t="array" aca="true" ref="AT649">INDEX(KM_PCT,MATCH($A649,'Knowledge - Percentages'!$B:$B,0),'Data - Knowledge'!AT$8)/100</f>
        <v>0.063</v>
      </c>
      <c r="AU649" s="380">
        <f t="array" aca="true" ref="AU649">INDEX(KM_PCT,MATCH($A649,'Knowledge - Percentages'!$B:$B,0),'Data - Knowledge'!AU$8)/100</f>
        <v>0.033</v>
      </c>
      <c r="AV649" s="380">
        <f t="array" aca="true" ref="AV649">INDEX(KM_PCT,MATCH($A649,'Knowledge - Percentages'!$B:$B,0),'Data - Knowledge'!AV$8)/100</f>
        <v>0.033</v>
      </c>
      <c r="AW649" s="380">
        <f t="array" aca="true" ref="AW649">INDEX(KM_PCT,MATCH($A649,'Knowledge - Percentages'!$B:$B,0),'Data - Knowledge'!AW$8)/100</f>
        <v>0.033</v>
      </c>
      <c r="AX649" s="380">
        <f t="array" aca="true" ref="AX649">INDEX(KM_PCT,MATCH($A649,'Knowledge - Percentages'!$B:$B,0),'Data - Knowledge'!AX$8)/100</f>
        <v>0.033</v>
      </c>
      <c r="AY649" s="380">
        <f t="array" aca="true" ref="AY649">INDEX(KM_PCT,MATCH($A649,'Knowledge - Percentages'!$B:$B,0),'Data - Knowledge'!AY$8)/100</f>
        <v>0.033</v>
      </c>
      <c r="AZ649" s="380">
        <f t="array" aca="true" ref="AZ649">INDEX(KM_PCT,MATCH($A649,'Knowledge - Percentages'!$B:$B,0),'Data - Knowledge'!AZ$8)/100</f>
        <v>0.033</v>
      </c>
      <c r="BA649" s="380">
        <f t="array" aca="true" ref="BA649">INDEX(KM_PCT,MATCH($A649,'Knowledge - Percentages'!$B:$B,0),'Data - Knowledge'!BA$8)/100</f>
        <v>0.033</v>
      </c>
      <c r="BB649" s="380">
        <f t="array" aca="true" ref="BB649">INDEX(KM_PCT,MATCH($A649,'Knowledge - Percentages'!$B:$B,0),'Data - Knowledge'!BB$8)/100</f>
        <v>0.033</v>
      </c>
      <c r="BC649" s="380">
        <f t="array" aca="true" ref="BC649">INDEX(KM_PCT,MATCH($A649,'Knowledge - Percentages'!$B:$B,0),'Data - Knowledge'!BC$8)/100</f>
        <v>0.032</v>
      </c>
      <c r="BD649" s="380">
        <f t="array" aca="true" ref="BD649">INDEX(KM_PCT,MATCH($A649,'Knowledge - Percentages'!$B:$B,0),'Data - Knowledge'!BD$8)/100</f>
        <v>0.032</v>
      </c>
      <c r="BE649" s="380">
        <f t="array" aca="true" ref="BE649">INDEX(KM_PCT,MATCH($A649,'Knowledge - Percentages'!$B:$B,0),'Data - Knowledge'!BE$8)/100</f>
        <v>0.032</v>
      </c>
      <c r="BF649" s="380">
        <f t="array" aca="true" ref="BF649">INDEX(KM_PCT,MATCH($A649,'Knowledge - Percentages'!$B:$B,0),'Data - Knowledge'!BF$8)/100</f>
        <v>0.032</v>
      </c>
      <c r="BG649" s="380">
        <f t="array" aca="true" ref="BG649">INDEX(KM_PCT,MATCH($A649,'Knowledge - Percentages'!$B:$B,0),'Data - Knowledge'!BG$8)/100</f>
        <v>0.04</v>
      </c>
      <c r="BH649" s="380">
        <f t="array" aca="true" ref="BH649">INDEX(KM_PCT,MATCH($A649,'Knowledge - Percentages'!$B:$B,0),'Data - Knowledge'!BH$8)/100</f>
        <v>0.027999999999999997</v>
      </c>
      <c r="BI649" s="380">
        <f t="array" aca="true" ref="BI649">INDEX(KM_PCT,MATCH($A649,'Knowledge - Percentages'!$B:$B,0),'Data - Knowledge'!BI$8)/100</f>
        <v>0.017</v>
      </c>
      <c r="BJ649" s="380">
        <f t="array" aca="true" ref="BJ649">INDEX(KM_PCT,MATCH($A649,'Knowledge - Percentages'!$B:$B,0),'Data - Knowledge'!BJ$8)/100</f>
        <v>0.027999999999999997</v>
      </c>
      <c r="BK649" s="380">
        <f t="array" aca="true" ref="BK649">INDEX(KM_PCT,MATCH($A649,'Knowledge - Percentages'!$B:$B,0),'Data - Knowledge'!BK$8)/100</f>
        <v>0.027999999999999997</v>
      </c>
      <c r="BL649" s="380">
        <f t="array" aca="true" ref="BL649">INDEX(KM_PCT,MATCH($A649,'Knowledge - Percentages'!$B:$B,0),'Data - Knowledge'!BL$8)/100</f>
        <v>0.027999999999999997</v>
      </c>
      <c r="BM649" s="380">
        <f t="array" aca="true" ref="BM649">INDEX(KM_PCT,MATCH($A649,'Knowledge - Percentages'!$B:$B,0),'Data - Knowledge'!BM$8)/100</f>
        <v>0.027999999999999997</v>
      </c>
      <c r="BN649" s="380">
        <f t="array" aca="true" ref="BN649">INDEX(KM_PCT,MATCH($A649,'Knowledge - Percentages'!$B:$B,0),'Data - Knowledge'!BN$8)/100</f>
        <v>0.027999999999999997</v>
      </c>
      <c r="BO649" s="380">
        <f t="array" aca="true" ref="BO649">INDEX(KM_PCT,MATCH($A649,'Knowledge - Percentages'!$B:$B,0),'Data - Knowledge'!BO$8)/100</f>
        <v>0.021</v>
      </c>
      <c r="BP649" s="380">
        <f t="array" aca="true" ref="BP649">INDEX(KM_PCT,MATCH($A649,'Knowledge - Percentages'!$B:$B,0),'Data - Knowledge'!BP$8)/100</f>
        <v>0.026000000000000002</v>
      </c>
      <c r="BQ649" s="380">
        <f t="array" aca="true" ref="BQ649">INDEX(KM_PCT,MATCH($A649,'Knowledge - Percentages'!$B:$B,0),'Data - Knowledge'!BQ$8)/100</f>
        <v>0.026000000000000002</v>
      </c>
    </row>
    <row r="650" spans="1:69">
      <c r="A650" t="s">
        <v>1823</v>
      </c>
      <c r="B650" t="s">
        <v>1820</v>
      </c>
      <c r="C650" t="s">
        <v>1824</v>
      </c>
      <c r="D650" t="s">
        <v>1825</v>
      </c>
      <c r="E650" s="373">
        <f>SUMPRODUCT($K$2:$BQ$2,$K650:$BQ650)/$J$2</f>
        <v>0.088791666666666658</v>
      </c>
      <c r="F650" s="379">
        <f>SUMPRODUCT($K$2:$BQ$2,$K650:$BQ650)</f>
        <v>23.441</v>
      </c>
      <c r="G650" s="373">
        <f>SUMPRODUCT($K$3:$BQ$3,$K650:$BQ650)/$J$3</f>
        <v>0.05831416837782339</v>
      </c>
      <c r="H650" s="379">
        <f>SUMPRODUCT($K$3:$BQ$3,$K650:$BQ650)</f>
        <v>567.97999999999979</v>
      </c>
      <c r="I650" s="373">
        <f>CORREL($K$4:$BQ$4,$K650:$BQ650)</f>
        <v>0.46887085108687809</v>
      </c>
      <c r="J650" s="379">
        <f>$E650/$G650*100</f>
        <v>152.26431094991611</v>
      </c>
      <c r="K650" s="380">
        <f t="array" aca="true" ref="K650">INDEX(KM_PCT,MATCH($A650,'Knowledge - Percentages'!$B:$B,0),'Data - Knowledge'!K$8)/100</f>
        <v>0.042</v>
      </c>
      <c r="L650" s="380">
        <f t="array" aca="true" ref="L650">INDEX(KM_PCT,MATCH($A650,'Knowledge - Percentages'!$B:$B,0),'Data - Knowledge'!L$8)/100</f>
        <v>0.043</v>
      </c>
      <c r="M650" s="380">
        <f t="array" aca="true" ref="M650">INDEX(KM_PCT,MATCH($A650,'Knowledge - Percentages'!$B:$B,0),'Data - Knowledge'!M$8)/100</f>
        <v>0.043</v>
      </c>
      <c r="N650" s="380">
        <f t="array" aca="true" ref="N650">INDEX(KM_PCT,MATCH($A650,'Knowledge - Percentages'!$B:$B,0),'Data - Knowledge'!N$8)/100</f>
        <v>0.04</v>
      </c>
      <c r="O650" s="380">
        <f t="array" aca="true" ref="O650">INDEX(KM_PCT,MATCH($A650,'Knowledge - Percentages'!$B:$B,0),'Data - Knowledge'!O$8)/100</f>
        <v>0.04</v>
      </c>
      <c r="P650" s="380">
        <f t="array" aca="true" ref="P650">INDEX(KM_PCT,MATCH($A650,'Knowledge - Percentages'!$B:$B,0),'Data - Knowledge'!P$8)/100</f>
        <v>0.04</v>
      </c>
      <c r="Q650" s="380">
        <f t="array" aca="true" ref="Q650">INDEX(KM_PCT,MATCH($A650,'Knowledge - Percentages'!$B:$B,0),'Data - Knowledge'!Q$8)/100</f>
        <v>0.04</v>
      </c>
      <c r="R650" s="380">
        <f t="array" aca="true" ref="R650">INDEX(KM_PCT,MATCH($A650,'Knowledge - Percentages'!$B:$B,0),'Data - Knowledge'!R$8)/100</f>
        <v>0.04</v>
      </c>
      <c r="S650" s="380">
        <f t="array" aca="true" ref="S650">INDEX(KM_PCT,MATCH($A650,'Knowledge - Percentages'!$B:$B,0),'Data - Knowledge'!S$8)/100</f>
        <v>0.04</v>
      </c>
      <c r="T650" s="380">
        <f t="array" aca="true" ref="T650">INDEX(KM_PCT,MATCH($A650,'Knowledge - Percentages'!$B:$B,0),'Data - Knowledge'!T$8)/100</f>
        <v>0.044000000000000004</v>
      </c>
      <c r="U650" s="380">
        <f t="array" aca="true" ref="U650">INDEX(KM_PCT,MATCH($A650,'Knowledge - Percentages'!$B:$B,0),'Data - Knowledge'!U$8)/100</f>
        <v>0.044000000000000004</v>
      </c>
      <c r="V650" s="380">
        <f t="array" aca="true" ref="V650">INDEX(KM_PCT,MATCH($A650,'Knowledge - Percentages'!$B:$B,0),'Data - Knowledge'!V$8)/100</f>
        <v>0.045</v>
      </c>
      <c r="W650" s="380">
        <f t="array" aca="true" ref="W650">INDEX(KM_PCT,MATCH($A650,'Knowledge - Percentages'!$B:$B,0),'Data - Knowledge'!W$8)/100</f>
        <v>0.044000000000000004</v>
      </c>
      <c r="X650" s="380">
        <f t="array" aca="true" ref="X650">INDEX(KM_PCT,MATCH($A650,'Knowledge - Percentages'!$B:$B,0),'Data - Knowledge'!X$8)/100</f>
        <v>0.045</v>
      </c>
      <c r="Y650" s="380">
        <f t="array" aca="true" ref="Y650">INDEX(KM_PCT,MATCH($A650,'Knowledge - Percentages'!$B:$B,0),'Data - Knowledge'!Y$8)/100</f>
        <v>0.045</v>
      </c>
      <c r="Z650" s="380">
        <f t="array" aca="true" ref="Z650">INDEX(KM_PCT,MATCH($A650,'Knowledge - Percentages'!$B:$B,0),'Data - Knowledge'!Z$8)/100</f>
        <v>0.038</v>
      </c>
      <c r="AA650" s="380">
        <f t="array" aca="true" ref="AA650">INDEX(KM_PCT,MATCH($A650,'Knowledge - Percentages'!$B:$B,0),'Data - Knowledge'!AA$8)/100</f>
        <v>0.045</v>
      </c>
      <c r="AB650" s="380">
        <f t="array" aca="true" ref="AB650">INDEX(KM_PCT,MATCH($A650,'Knowledge - Percentages'!$B:$B,0),'Data - Knowledge'!AB$8)/100</f>
        <v>0.061</v>
      </c>
      <c r="AC650" s="380">
        <f t="array" aca="true" ref="AC650">INDEX(KM_PCT,MATCH($A650,'Knowledge - Percentages'!$B:$B,0),'Data - Knowledge'!AC$8)/100</f>
        <v>0.06</v>
      </c>
      <c r="AD650" s="380">
        <f t="array" aca="true" ref="AD650">INDEX(KM_PCT,MATCH($A650,'Knowledge - Percentages'!$B:$B,0),'Data - Knowledge'!AD$8)/100</f>
        <v>0.061</v>
      </c>
      <c r="AE650" s="380">
        <f t="array" aca="true" ref="AE650">INDEX(KM_PCT,MATCH($A650,'Knowledge - Percentages'!$B:$B,0),'Data - Knowledge'!AE$8)/100</f>
        <v>0.061</v>
      </c>
      <c r="AF650" s="380">
        <f t="array" aca="true" ref="AF650">INDEX(KM_PCT,MATCH($A650,'Knowledge - Percentages'!$B:$B,0),'Data - Knowledge'!AF$8)/100</f>
        <v>0.061</v>
      </c>
      <c r="AG650" s="380">
        <f t="array" aca="true" ref="AG650">INDEX(KM_PCT,MATCH($A650,'Knowledge - Percentages'!$B:$B,0),'Data - Knowledge'!AG$8)/100</f>
        <v>0.061</v>
      </c>
      <c r="AH650" s="380">
        <f t="array" aca="true" ref="AH650">INDEX(KM_PCT,MATCH($A650,'Knowledge - Percentages'!$B:$B,0),'Data - Knowledge'!AH$8)/100</f>
        <v>0.061</v>
      </c>
      <c r="AI650" s="380">
        <f t="array" aca="true" ref="AI650">INDEX(KM_PCT,MATCH($A650,'Knowledge - Percentages'!$B:$B,0),'Data - Knowledge'!AI$8)/100</f>
        <v>0.062</v>
      </c>
      <c r="AJ650" s="380">
        <f t="array" aca="true" ref="AJ650">INDEX(KM_PCT,MATCH($A650,'Knowledge - Percentages'!$B:$B,0),'Data - Knowledge'!AJ$8)/100</f>
        <v>0.061</v>
      </c>
      <c r="AK650" s="380">
        <f t="array" aca="true" ref="AK650">INDEX(KM_PCT,MATCH($A650,'Knowledge - Percentages'!$B:$B,0),'Data - Knowledge'!AK$8)/100</f>
        <v>0.057</v>
      </c>
      <c r="AL650" s="380">
        <f t="array" aca="true" ref="AL650">INDEX(KM_PCT,MATCH($A650,'Knowledge - Percentages'!$B:$B,0),'Data - Knowledge'!AL$8)/100</f>
        <v>0.064</v>
      </c>
      <c r="AM650" s="380">
        <f t="array" aca="true" ref="AM650">INDEX(KM_PCT,MATCH($A650,'Knowledge - Percentages'!$B:$B,0),'Data - Knowledge'!AM$8)/100</f>
        <v>0.061</v>
      </c>
      <c r="AN650" s="380">
        <f t="array" aca="true" ref="AN650">INDEX(KM_PCT,MATCH($A650,'Knowledge - Percentages'!$B:$B,0),'Data - Knowledge'!AN$8)/100</f>
        <v>0.061</v>
      </c>
      <c r="AO650" s="380">
        <f t="array" aca="true" ref="AO650">INDEX(KM_PCT,MATCH($A650,'Knowledge - Percentages'!$B:$B,0),'Data - Knowledge'!AO$8)/100</f>
        <v>0.059000000000000004</v>
      </c>
      <c r="AP650" s="380">
        <f t="array" aca="true" ref="AP650">INDEX(KM_PCT,MATCH($A650,'Knowledge - Percentages'!$B:$B,0),'Data - Knowledge'!AP$8)/100</f>
        <v>0.061</v>
      </c>
      <c r="AQ650" s="380">
        <f t="array" aca="true" ref="AQ650">INDEX(KM_PCT,MATCH($A650,'Knowledge - Percentages'!$B:$B,0),'Data - Knowledge'!AQ$8)/100</f>
        <v>0.061</v>
      </c>
      <c r="AR650" s="380">
        <f t="array" aca="true" ref="AR650">INDEX(KM_PCT,MATCH($A650,'Knowledge - Percentages'!$B:$B,0),'Data - Knowledge'!AR$8)/100</f>
        <v>0.049</v>
      </c>
      <c r="AS650" s="380">
        <f t="array" aca="true" ref="AS650">INDEX(KM_PCT,MATCH($A650,'Knowledge - Percentages'!$B:$B,0),'Data - Knowledge'!AS$8)/100</f>
        <v>0.084</v>
      </c>
      <c r="AT650" s="380">
        <f t="array" aca="true" ref="AT650">INDEX(KM_PCT,MATCH($A650,'Knowledge - Percentages'!$B:$B,0),'Data - Knowledge'!AT$8)/100</f>
        <v>0.091</v>
      </c>
      <c r="AU650" s="380">
        <f t="array" aca="true" ref="AU650">INDEX(KM_PCT,MATCH($A650,'Knowledge - Percentages'!$B:$B,0),'Data - Knowledge'!AU$8)/100</f>
        <v>0.079</v>
      </c>
      <c r="AV650" s="380">
        <f t="array" aca="true" ref="AV650">INDEX(KM_PCT,MATCH($A650,'Knowledge - Percentages'!$B:$B,0),'Data - Knowledge'!AV$8)/100</f>
        <v>0.073</v>
      </c>
      <c r="AW650" s="380">
        <f t="array" aca="true" ref="AW650">INDEX(KM_PCT,MATCH($A650,'Knowledge - Percentages'!$B:$B,0),'Data - Knowledge'!AW$8)/100</f>
        <v>0.078</v>
      </c>
      <c r="AX650" s="380">
        <f t="array" aca="true" ref="AX650">INDEX(KM_PCT,MATCH($A650,'Knowledge - Percentages'!$B:$B,0),'Data - Knowledge'!AX$8)/100</f>
        <v>0.078</v>
      </c>
      <c r="AY650" s="380">
        <f t="array" aca="true" ref="AY650">INDEX(KM_PCT,MATCH($A650,'Knowledge - Percentages'!$B:$B,0),'Data - Knowledge'!AY$8)/100</f>
        <v>0.065</v>
      </c>
      <c r="AZ650" s="380">
        <f t="array" aca="true" ref="AZ650">INDEX(KM_PCT,MATCH($A650,'Knowledge - Percentages'!$B:$B,0),'Data - Knowledge'!AZ$8)/100</f>
        <v>0.085</v>
      </c>
      <c r="BA650" s="380">
        <f t="array" aca="true" ref="BA650">INDEX(KM_PCT,MATCH($A650,'Knowledge - Percentages'!$B:$B,0),'Data - Knowledge'!BA$8)/100</f>
        <v>0.095</v>
      </c>
      <c r="BB650" s="380">
        <f t="array" aca="true" ref="BB650">INDEX(KM_PCT,MATCH($A650,'Knowledge - Percentages'!$B:$B,0),'Data - Knowledge'!BB$8)/100</f>
        <v>0.098</v>
      </c>
      <c r="BC650" s="380">
        <f t="array" aca="true" ref="BC650">INDEX(KM_PCT,MATCH($A650,'Knowledge - Percentages'!$B:$B,0),'Data - Knowledge'!BC$8)/100</f>
        <v>0.093000000000000013</v>
      </c>
      <c r="BD650" s="380">
        <f t="array" aca="true" ref="BD650">INDEX(KM_PCT,MATCH($A650,'Knowledge - Percentages'!$B:$B,0),'Data - Knowledge'!BD$8)/100</f>
        <v>0.093000000000000013</v>
      </c>
      <c r="BE650" s="380">
        <f t="array" aca="true" ref="BE650">INDEX(KM_PCT,MATCH($A650,'Knowledge - Percentages'!$B:$B,0),'Data - Knowledge'!BE$8)/100</f>
        <v>0.096999999999999989</v>
      </c>
      <c r="BF650" s="380">
        <f t="array" aca="true" ref="BF650">INDEX(KM_PCT,MATCH($A650,'Knowledge - Percentages'!$B:$B,0),'Data - Knowledge'!BF$8)/100</f>
        <v>0.093000000000000013</v>
      </c>
      <c r="BG650" s="380">
        <f t="array" aca="true" ref="BG650">INDEX(KM_PCT,MATCH($A650,'Knowledge - Percentages'!$B:$B,0),'Data - Knowledge'!BG$8)/100</f>
        <v>0.091</v>
      </c>
      <c r="BH650" s="380">
        <f t="array" aca="true" ref="BH650">INDEX(KM_PCT,MATCH($A650,'Knowledge - Percentages'!$B:$B,0),'Data - Knowledge'!BH$8)/100</f>
        <v>0.068</v>
      </c>
      <c r="BI650" s="380">
        <f t="array" aca="true" ref="BI650">INDEX(KM_PCT,MATCH($A650,'Knowledge - Percentages'!$B:$B,0),'Data - Knowledge'!BI$8)/100</f>
        <v>0.091</v>
      </c>
      <c r="BJ650" s="380">
        <f t="array" aca="true" ref="BJ650">INDEX(KM_PCT,MATCH($A650,'Knowledge - Percentages'!$B:$B,0),'Data - Knowledge'!BJ$8)/100</f>
        <v>0.1</v>
      </c>
      <c r="BK650" s="380">
        <f t="array" aca="true" ref="BK650">INDEX(KM_PCT,MATCH($A650,'Knowledge - Percentages'!$B:$B,0),'Data - Knowledge'!BK$8)/100</f>
        <v>0.099</v>
      </c>
      <c r="BL650" s="380">
        <f t="array" aca="true" ref="BL650">INDEX(KM_PCT,MATCH($A650,'Knowledge - Percentages'!$B:$B,0),'Data - Knowledge'!BL$8)/100</f>
        <v>0.099</v>
      </c>
      <c r="BM650" s="380">
        <f t="array" aca="true" ref="BM650">INDEX(KM_PCT,MATCH($A650,'Knowledge - Percentages'!$B:$B,0),'Data - Knowledge'!BM$8)/100</f>
        <v>0.099</v>
      </c>
      <c r="BN650" s="380">
        <f t="array" aca="true" ref="BN650">INDEX(KM_PCT,MATCH($A650,'Knowledge - Percentages'!$B:$B,0),'Data - Knowledge'!BN$8)/100</f>
        <v>0.099</v>
      </c>
      <c r="BO650" s="380">
        <f t="array" aca="true" ref="BO650">INDEX(KM_PCT,MATCH($A650,'Knowledge - Percentages'!$B:$B,0),'Data - Knowledge'!BO$8)/100</f>
        <v>0.10099999999999999</v>
      </c>
      <c r="BP650" s="380">
        <f t="array" aca="true" ref="BP650">INDEX(KM_PCT,MATCH($A650,'Knowledge - Percentages'!$B:$B,0),'Data - Knowledge'!BP$8)/100</f>
        <v>0.11900000000000001</v>
      </c>
      <c r="BQ650" s="380">
        <f t="array" aca="true" ref="BQ650">INDEX(KM_PCT,MATCH($A650,'Knowledge - Percentages'!$B:$B,0),'Data - Knowledge'!BQ$8)/100</f>
        <v>0.113</v>
      </c>
    </row>
    <row r="651" spans="1:69">
      <c r="A651" t="s">
        <v>1826</v>
      </c>
      <c r="B651" t="s">
        <v>1820</v>
      </c>
      <c r="C651" t="s">
        <v>1824</v>
      </c>
      <c r="D651" t="s">
        <v>1827</v>
      </c>
      <c r="E651" s="373">
        <f>SUMPRODUCT($K$2:$BQ$2,$K651:$BQ651)/$J$2</f>
        <v>0.13620075757575759</v>
      </c>
      <c r="F651" s="379">
        <f>SUMPRODUCT($K$2:$BQ$2,$K651:$BQ651)</f>
        <v>35.957</v>
      </c>
      <c r="G651" s="373">
        <f>SUMPRODUCT($K$3:$BQ$3,$K651:$BQ651)/$J$3</f>
        <v>0.09931478439425051</v>
      </c>
      <c r="H651" s="379">
        <f>SUMPRODUCT($K$3:$BQ$3,$K651:$BQ651)</f>
        <v>967.326</v>
      </c>
      <c r="I651" s="373">
        <f>CORREL($K$4:$BQ$4,$K651:$BQ651)</f>
        <v>0.39689752098932984</v>
      </c>
      <c r="J651" s="379">
        <f>$E651/$G651*100</f>
        <v>137.14046544679653</v>
      </c>
      <c r="K651" s="380">
        <f t="array" aca="true" ref="K651">INDEX(KM_PCT,MATCH($A651,'Knowledge - Percentages'!$B:$B,0),'Data - Knowledge'!K$8)/100</f>
        <v>0.071</v>
      </c>
      <c r="L651" s="380">
        <f t="array" aca="true" ref="L651">INDEX(KM_PCT,MATCH($A651,'Knowledge - Percentages'!$B:$B,0),'Data - Knowledge'!L$8)/100</f>
        <v>0.069</v>
      </c>
      <c r="M651" s="380">
        <f t="array" aca="true" ref="M651">INDEX(KM_PCT,MATCH($A651,'Knowledge - Percentages'!$B:$B,0),'Data - Knowledge'!M$8)/100</f>
        <v>0.071</v>
      </c>
      <c r="N651" s="380">
        <f t="array" aca="true" ref="N651">INDEX(KM_PCT,MATCH($A651,'Knowledge - Percentages'!$B:$B,0),'Data - Knowledge'!N$8)/100</f>
        <v>0.08</v>
      </c>
      <c r="O651" s="380">
        <f t="array" aca="true" ref="O651">INDEX(KM_PCT,MATCH($A651,'Knowledge - Percentages'!$B:$B,0),'Data - Knowledge'!O$8)/100</f>
        <v>0.08</v>
      </c>
      <c r="P651" s="380">
        <f t="array" aca="true" ref="P651">INDEX(KM_PCT,MATCH($A651,'Knowledge - Percentages'!$B:$B,0),'Data - Knowledge'!P$8)/100</f>
        <v>0.08</v>
      </c>
      <c r="Q651" s="380">
        <f t="array" aca="true" ref="Q651">INDEX(KM_PCT,MATCH($A651,'Knowledge - Percentages'!$B:$B,0),'Data - Knowledge'!Q$8)/100</f>
        <v>0.08</v>
      </c>
      <c r="R651" s="380">
        <f t="array" aca="true" ref="R651">INDEX(KM_PCT,MATCH($A651,'Knowledge - Percentages'!$B:$B,0),'Data - Knowledge'!R$8)/100</f>
        <v>0.067</v>
      </c>
      <c r="S651" s="380">
        <f t="array" aca="true" ref="S651">INDEX(KM_PCT,MATCH($A651,'Knowledge - Percentages'!$B:$B,0),'Data - Knowledge'!S$8)/100</f>
        <v>0.08</v>
      </c>
      <c r="T651" s="380">
        <f t="array" aca="true" ref="T651">INDEX(KM_PCT,MATCH($A651,'Knowledge - Percentages'!$B:$B,0),'Data - Knowledge'!T$8)/100</f>
        <v>0.08199999999999999</v>
      </c>
      <c r="U651" s="380">
        <f t="array" aca="true" ref="U651">INDEX(KM_PCT,MATCH($A651,'Knowledge - Percentages'!$B:$B,0),'Data - Knowledge'!U$8)/100</f>
        <v>0.08199999999999999</v>
      </c>
      <c r="V651" s="380">
        <f t="array" aca="true" ref="V651">INDEX(KM_PCT,MATCH($A651,'Knowledge - Percentages'!$B:$B,0),'Data - Knowledge'!V$8)/100</f>
        <v>0.085</v>
      </c>
      <c r="W651" s="380">
        <f t="array" aca="true" ref="W651">INDEX(KM_PCT,MATCH($A651,'Knowledge - Percentages'!$B:$B,0),'Data - Knowledge'!W$8)/100</f>
        <v>0.08199999999999999</v>
      </c>
      <c r="X651" s="380">
        <f t="array" aca="true" ref="X651">INDEX(KM_PCT,MATCH($A651,'Knowledge - Percentages'!$B:$B,0),'Data - Knowledge'!X$8)/100</f>
        <v>0.077</v>
      </c>
      <c r="Y651" s="380">
        <f t="array" aca="true" ref="Y651">INDEX(KM_PCT,MATCH($A651,'Knowledge - Percentages'!$B:$B,0),'Data - Knowledge'!Y$8)/100</f>
        <v>0.068</v>
      </c>
      <c r="Z651" s="380">
        <f t="array" aca="true" ref="Z651">INDEX(KM_PCT,MATCH($A651,'Knowledge - Percentages'!$B:$B,0),'Data - Knowledge'!Z$8)/100</f>
        <v>0.077</v>
      </c>
      <c r="AA651" s="380">
        <f t="array" aca="true" ref="AA651">INDEX(KM_PCT,MATCH($A651,'Knowledge - Percentages'!$B:$B,0),'Data - Knowledge'!AA$8)/100</f>
        <v>0.076</v>
      </c>
      <c r="AB651" s="380">
        <f t="array" aca="true" ref="AB651">INDEX(KM_PCT,MATCH($A651,'Knowledge - Percentages'!$B:$B,0),'Data - Knowledge'!AB$8)/100</f>
        <v>0.094</v>
      </c>
      <c r="AC651" s="380">
        <f t="array" aca="true" ref="AC651">INDEX(KM_PCT,MATCH($A651,'Knowledge - Percentages'!$B:$B,0),'Data - Knowledge'!AC$8)/100</f>
        <v>0.073</v>
      </c>
      <c r="AD651" s="380">
        <f t="array" aca="true" ref="AD651">INDEX(KM_PCT,MATCH($A651,'Knowledge - Percentages'!$B:$B,0),'Data - Knowledge'!AD$8)/100</f>
        <v>0.081</v>
      </c>
      <c r="AE651" s="380">
        <f t="array" aca="true" ref="AE651">INDEX(KM_PCT,MATCH($A651,'Knowledge - Percentages'!$B:$B,0),'Data - Knowledge'!AE$8)/100</f>
        <v>0.098</v>
      </c>
      <c r="AF651" s="380">
        <f t="array" aca="true" ref="AF651">INDEX(KM_PCT,MATCH($A651,'Knowledge - Percentages'!$B:$B,0),'Data - Knowledge'!AF$8)/100</f>
        <v>0.086</v>
      </c>
      <c r="AG651" s="380">
        <f t="array" aca="true" ref="AG651">INDEX(KM_PCT,MATCH($A651,'Knowledge - Percentages'!$B:$B,0),'Data - Knowledge'!AG$8)/100</f>
        <v>0.098</v>
      </c>
      <c r="AH651" s="380">
        <f t="array" aca="true" ref="AH651">INDEX(KM_PCT,MATCH($A651,'Knowledge - Percentages'!$B:$B,0),'Data - Knowledge'!AH$8)/100</f>
        <v>0.098</v>
      </c>
      <c r="AI651" s="380">
        <f t="array" aca="true" ref="AI651">INDEX(KM_PCT,MATCH($A651,'Knowledge - Percentages'!$B:$B,0),'Data - Knowledge'!AI$8)/100</f>
        <v>0.099</v>
      </c>
      <c r="AJ651" s="380">
        <f t="array" aca="true" ref="AJ651">INDEX(KM_PCT,MATCH($A651,'Knowledge - Percentages'!$B:$B,0),'Data - Knowledge'!AJ$8)/100</f>
        <v>0.10099999999999999</v>
      </c>
      <c r="AK651" s="380">
        <f t="array" aca="true" ref="AK651">INDEX(KM_PCT,MATCH($A651,'Knowledge - Percentages'!$B:$B,0),'Data - Knowledge'!AK$8)/100</f>
        <v>0.091</v>
      </c>
      <c r="AL651" s="380">
        <f t="array" aca="true" ref="AL651">INDEX(KM_PCT,MATCH($A651,'Knowledge - Percentages'!$B:$B,0),'Data - Knowledge'!AL$8)/100</f>
        <v>0.088000000000000009</v>
      </c>
      <c r="AM651" s="380">
        <f t="array" aca="true" ref="AM651">INDEX(KM_PCT,MATCH($A651,'Knowledge - Percentages'!$B:$B,0),'Data - Knowledge'!AM$8)/100</f>
        <v>0.091</v>
      </c>
      <c r="AN651" s="380">
        <f t="array" aca="true" ref="AN651">INDEX(KM_PCT,MATCH($A651,'Knowledge - Percentages'!$B:$B,0),'Data - Knowledge'!AN$8)/100</f>
        <v>0.098</v>
      </c>
      <c r="AO651" s="380">
        <f t="array" aca="true" ref="AO651">INDEX(KM_PCT,MATCH($A651,'Knowledge - Percentages'!$B:$B,0),'Data - Knowledge'!AO$8)/100</f>
        <v>0.098</v>
      </c>
      <c r="AP651" s="380">
        <f t="array" aca="true" ref="AP651">INDEX(KM_PCT,MATCH($A651,'Knowledge - Percentages'!$B:$B,0),'Data - Knowledge'!AP$8)/100</f>
        <v>0.096999999999999989</v>
      </c>
      <c r="AQ651" s="380">
        <f t="array" aca="true" ref="AQ651">INDEX(KM_PCT,MATCH($A651,'Knowledge - Percentages'!$B:$B,0),'Data - Knowledge'!AQ$8)/100</f>
        <v>0.098</v>
      </c>
      <c r="AR651" s="380">
        <f t="array" aca="true" ref="AR651">INDEX(KM_PCT,MATCH($A651,'Knowledge - Percentages'!$B:$B,0),'Data - Knowledge'!AR$8)/100</f>
        <v>0.111</v>
      </c>
      <c r="AS651" s="380">
        <f t="array" aca="true" ref="AS651">INDEX(KM_PCT,MATCH($A651,'Knowledge - Percentages'!$B:$B,0),'Data - Knowledge'!AS$8)/100</f>
        <v>0.129</v>
      </c>
      <c r="AT651" s="380">
        <f t="array" aca="true" ref="AT651">INDEX(KM_PCT,MATCH($A651,'Knowledge - Percentages'!$B:$B,0),'Data - Knowledge'!AT$8)/100</f>
        <v>0.129</v>
      </c>
      <c r="AU651" s="380">
        <f t="array" aca="true" ref="AU651">INDEX(KM_PCT,MATCH($A651,'Knowledge - Percentages'!$B:$B,0),'Data - Knowledge'!AU$8)/100</f>
        <v>0.11900000000000001</v>
      </c>
      <c r="AV651" s="380">
        <f t="array" aca="true" ref="AV651">INDEX(KM_PCT,MATCH($A651,'Knowledge - Percentages'!$B:$B,0),'Data - Knowledge'!AV$8)/100</f>
        <v>0.122</v>
      </c>
      <c r="AW651" s="380">
        <f t="array" aca="true" ref="AW651">INDEX(KM_PCT,MATCH($A651,'Knowledge - Percentages'!$B:$B,0),'Data - Knowledge'!AW$8)/100</f>
        <v>0.122</v>
      </c>
      <c r="AX651" s="380">
        <f t="array" aca="true" ref="AX651">INDEX(KM_PCT,MATCH($A651,'Knowledge - Percentages'!$B:$B,0),'Data - Knowledge'!AX$8)/100</f>
        <v>0.122</v>
      </c>
      <c r="AY651" s="380">
        <f t="array" aca="true" ref="AY651">INDEX(KM_PCT,MATCH($A651,'Knowledge - Percentages'!$B:$B,0),'Data - Knowledge'!AY$8)/100</f>
        <v>0.126</v>
      </c>
      <c r="AZ651" s="380">
        <f t="array" aca="true" ref="AZ651">INDEX(KM_PCT,MATCH($A651,'Knowledge - Percentages'!$B:$B,0),'Data - Knowledge'!AZ$8)/100</f>
        <v>0.129</v>
      </c>
      <c r="BA651" s="380">
        <f t="array" aca="true" ref="BA651">INDEX(KM_PCT,MATCH($A651,'Knowledge - Percentages'!$B:$B,0),'Data - Knowledge'!BA$8)/100</f>
        <v>0.131</v>
      </c>
      <c r="BB651" s="380">
        <f t="array" aca="true" ref="BB651">INDEX(KM_PCT,MATCH($A651,'Knowledge - Percentages'!$B:$B,0),'Data - Knowledge'!BB$8)/100</f>
        <v>0.142</v>
      </c>
      <c r="BC651" s="380">
        <f t="array" aca="true" ref="BC651">INDEX(KM_PCT,MATCH($A651,'Knowledge - Percentages'!$B:$B,0),'Data - Knowledge'!BC$8)/100</f>
        <v>0.185</v>
      </c>
      <c r="BD651" s="380">
        <f t="array" aca="true" ref="BD651">INDEX(KM_PCT,MATCH($A651,'Knowledge - Percentages'!$B:$B,0),'Data - Knowledge'!BD$8)/100</f>
        <v>0.165</v>
      </c>
      <c r="BE651" s="380">
        <f t="array" aca="true" ref="BE651">INDEX(KM_PCT,MATCH($A651,'Knowledge - Percentages'!$B:$B,0),'Data - Knowledge'!BE$8)/100</f>
        <v>0.165</v>
      </c>
      <c r="BF651" s="380">
        <f t="array" aca="true" ref="BF651">INDEX(KM_PCT,MATCH($A651,'Knowledge - Percentages'!$B:$B,0),'Data - Knowledge'!BF$8)/100</f>
        <v>0.165</v>
      </c>
      <c r="BG651" s="380">
        <f t="array" aca="true" ref="BG651">INDEX(KM_PCT,MATCH($A651,'Knowledge - Percentages'!$B:$B,0),'Data - Knowledge'!BG$8)/100</f>
        <v>0.139</v>
      </c>
      <c r="BH651" s="380">
        <f t="array" aca="true" ref="BH651">INDEX(KM_PCT,MATCH($A651,'Knowledge - Percentages'!$B:$B,0),'Data - Knowledge'!BH$8)/100</f>
        <v>0.139</v>
      </c>
      <c r="BI651" s="380">
        <f t="array" aca="true" ref="BI651">INDEX(KM_PCT,MATCH($A651,'Knowledge - Percentages'!$B:$B,0),'Data - Knowledge'!BI$8)/100</f>
        <v>0.138</v>
      </c>
      <c r="BJ651" s="380">
        <f t="array" aca="true" ref="BJ651">INDEX(KM_PCT,MATCH($A651,'Knowledge - Percentages'!$B:$B,0),'Data - Knowledge'!BJ$8)/100</f>
        <v>0.141</v>
      </c>
      <c r="BK651" s="380">
        <f t="array" aca="true" ref="BK651">INDEX(KM_PCT,MATCH($A651,'Knowledge - Percentages'!$B:$B,0),'Data - Knowledge'!BK$8)/100</f>
        <v>0.141</v>
      </c>
      <c r="BL651" s="380">
        <f t="array" aca="true" ref="BL651">INDEX(KM_PCT,MATCH($A651,'Knowledge - Percentages'!$B:$B,0),'Data - Knowledge'!BL$8)/100</f>
        <v>0.133</v>
      </c>
      <c r="BM651" s="380">
        <f t="array" aca="true" ref="BM651">INDEX(KM_PCT,MATCH($A651,'Knowledge - Percentages'!$B:$B,0),'Data - Knowledge'!BM$8)/100</f>
        <v>0.138</v>
      </c>
      <c r="BN651" s="380">
        <f t="array" aca="true" ref="BN651">INDEX(KM_PCT,MATCH($A651,'Knowledge - Percentages'!$B:$B,0),'Data - Knowledge'!BN$8)/100</f>
        <v>0.141</v>
      </c>
      <c r="BO651" s="380">
        <f t="array" aca="true" ref="BO651">INDEX(KM_PCT,MATCH($A651,'Knowledge - Percentages'!$B:$B,0),'Data - Knowledge'!BO$8)/100</f>
        <v>0.175</v>
      </c>
      <c r="BP651" s="380">
        <f t="array" aca="true" ref="BP651">INDEX(KM_PCT,MATCH($A651,'Knowledge - Percentages'!$B:$B,0),'Data - Knowledge'!BP$8)/100</f>
        <v>0.175</v>
      </c>
      <c r="BQ651" s="380">
        <f t="array" aca="true" ref="BQ651">INDEX(KM_PCT,MATCH($A651,'Knowledge - Percentages'!$B:$B,0),'Data - Knowledge'!BQ$8)/100</f>
        <v>0.19699999999999998</v>
      </c>
    </row>
    <row r="652" spans="1:69">
      <c r="A652" t="s">
        <v>1828</v>
      </c>
      <c r="B652" t="s">
        <v>1820</v>
      </c>
      <c r="C652" t="s">
        <v>1824</v>
      </c>
      <c r="D652" t="s">
        <v>1829</v>
      </c>
      <c r="E652" s="373">
        <f>SUMPRODUCT($K$2:$BQ$2,$K652:$BQ652)/$J$2</f>
        <v>0.12998484848484848</v>
      </c>
      <c r="F652" s="379">
        <f>SUMPRODUCT($K$2:$BQ$2,$K652:$BQ652)</f>
        <v>34.315999999999995</v>
      </c>
      <c r="G652" s="373">
        <f>SUMPRODUCT($K$3:$BQ$3,$K652:$BQ652)/$J$3</f>
        <v>0.089272895277207415</v>
      </c>
      <c r="H652" s="379">
        <f>SUMPRODUCT($K$3:$BQ$3,$K652:$BQ652)</f>
        <v>869.51800000000026</v>
      </c>
      <c r="I652" s="373">
        <f>CORREL($K$4:$BQ$4,$K652:$BQ652)</f>
        <v>0.31281553190866263</v>
      </c>
      <c r="J652" s="379">
        <f>$E652/$G652*100</f>
        <v>145.60393508155366</v>
      </c>
      <c r="K652" s="380">
        <f t="array" aca="true" ref="K652">INDEX(KM_PCT,MATCH($A652,'Knowledge - Percentages'!$B:$B,0),'Data - Knowledge'!K$8)/100</f>
        <v>0.067</v>
      </c>
      <c r="L652" s="380">
        <f t="array" aca="true" ref="L652">INDEX(KM_PCT,MATCH($A652,'Knowledge - Percentages'!$B:$B,0),'Data - Knowledge'!L$8)/100</f>
        <v>0.067</v>
      </c>
      <c r="M652" s="380">
        <f t="array" aca="true" ref="M652">INDEX(KM_PCT,MATCH($A652,'Knowledge - Percentages'!$B:$B,0),'Data - Knowledge'!M$8)/100</f>
        <v>0.067</v>
      </c>
      <c r="N652" s="380">
        <f t="array" aca="true" ref="N652">INDEX(KM_PCT,MATCH($A652,'Knowledge - Percentages'!$B:$B,0),'Data - Knowledge'!N$8)/100</f>
        <v>0.068</v>
      </c>
      <c r="O652" s="380">
        <f t="array" aca="true" ref="O652">INDEX(KM_PCT,MATCH($A652,'Knowledge - Percentages'!$B:$B,0),'Data - Knowledge'!O$8)/100</f>
        <v>0.068</v>
      </c>
      <c r="P652" s="380">
        <f t="array" aca="true" ref="P652">INDEX(KM_PCT,MATCH($A652,'Knowledge - Percentages'!$B:$B,0),'Data - Knowledge'!P$8)/100</f>
        <v>0.069</v>
      </c>
      <c r="Q652" s="380">
        <f t="array" aca="true" ref="Q652">INDEX(KM_PCT,MATCH($A652,'Knowledge - Percentages'!$B:$B,0),'Data - Knowledge'!Q$8)/100</f>
        <v>0.069</v>
      </c>
      <c r="R652" s="380">
        <f t="array" aca="true" ref="R652">INDEX(KM_PCT,MATCH($A652,'Knowledge - Percentages'!$B:$B,0),'Data - Knowledge'!R$8)/100</f>
        <v>0.069</v>
      </c>
      <c r="S652" s="380">
        <f t="array" aca="true" ref="S652">INDEX(KM_PCT,MATCH($A652,'Knowledge - Percentages'!$B:$B,0),'Data - Knowledge'!S$8)/100</f>
        <v>0.069</v>
      </c>
      <c r="T652" s="380">
        <f t="array" aca="true" ref="T652">INDEX(KM_PCT,MATCH($A652,'Knowledge - Percentages'!$B:$B,0),'Data - Knowledge'!T$8)/100</f>
        <v>0.068</v>
      </c>
      <c r="U652" s="380">
        <f t="array" aca="true" ref="U652">INDEX(KM_PCT,MATCH($A652,'Knowledge - Percentages'!$B:$B,0),'Data - Knowledge'!U$8)/100</f>
        <v>0.068</v>
      </c>
      <c r="V652" s="380">
        <f t="array" aca="true" ref="V652">INDEX(KM_PCT,MATCH($A652,'Knowledge - Percentages'!$B:$B,0),'Data - Knowledge'!V$8)/100</f>
        <v>0.068</v>
      </c>
      <c r="W652" s="380">
        <f t="array" aca="true" ref="W652">INDEX(KM_PCT,MATCH($A652,'Knowledge - Percentages'!$B:$B,0),'Data - Knowledge'!W$8)/100</f>
        <v>0.068</v>
      </c>
      <c r="X652" s="380">
        <f t="array" aca="true" ref="X652">INDEX(KM_PCT,MATCH($A652,'Knowledge - Percentages'!$B:$B,0),'Data - Knowledge'!X$8)/100</f>
        <v>0.08199999999999999</v>
      </c>
      <c r="Y652" s="380">
        <f t="array" aca="true" ref="Y652">INDEX(KM_PCT,MATCH($A652,'Knowledge - Percentages'!$B:$B,0),'Data - Knowledge'!Y$8)/100</f>
        <v>0.08199999999999999</v>
      </c>
      <c r="Z652" s="380">
        <f t="array" aca="true" ref="Z652">INDEX(KM_PCT,MATCH($A652,'Knowledge - Percentages'!$B:$B,0),'Data - Knowledge'!Z$8)/100</f>
        <v>0.08</v>
      </c>
      <c r="AA652" s="380">
        <f t="array" aca="true" ref="AA652">INDEX(KM_PCT,MATCH($A652,'Knowledge - Percentages'!$B:$B,0),'Data - Knowledge'!AA$8)/100</f>
        <v>0.08199999999999999</v>
      </c>
      <c r="AB652" s="380">
        <f t="array" aca="true" ref="AB652">INDEX(KM_PCT,MATCH($A652,'Knowledge - Percentages'!$B:$B,0),'Data - Knowledge'!AB$8)/100</f>
        <v>0.09</v>
      </c>
      <c r="AC652" s="380">
        <f t="array" aca="true" ref="AC652">INDEX(KM_PCT,MATCH($A652,'Knowledge - Percentages'!$B:$B,0),'Data - Knowledge'!AC$8)/100</f>
        <v>0.09</v>
      </c>
      <c r="AD652" s="380">
        <f t="array" aca="true" ref="AD652">INDEX(KM_PCT,MATCH($A652,'Knowledge - Percentages'!$B:$B,0),'Data - Knowledge'!AD$8)/100</f>
        <v>0.092</v>
      </c>
      <c r="AE652" s="380">
        <f t="array" aca="true" ref="AE652">INDEX(KM_PCT,MATCH($A652,'Knowledge - Percentages'!$B:$B,0),'Data - Knowledge'!AE$8)/100</f>
        <v>0.08900000000000001</v>
      </c>
      <c r="AF652" s="380">
        <f t="array" aca="true" ref="AF652">INDEX(KM_PCT,MATCH($A652,'Knowledge - Percentages'!$B:$B,0),'Data - Knowledge'!AF$8)/100</f>
        <v>0.08900000000000001</v>
      </c>
      <c r="AG652" s="380">
        <f t="array" aca="true" ref="AG652">INDEX(KM_PCT,MATCH($A652,'Knowledge - Percentages'!$B:$B,0),'Data - Knowledge'!AG$8)/100</f>
        <v>0.09</v>
      </c>
      <c r="AH652" s="380">
        <f t="array" aca="true" ref="AH652">INDEX(KM_PCT,MATCH($A652,'Knowledge - Percentages'!$B:$B,0),'Data - Knowledge'!AH$8)/100</f>
        <v>0.078</v>
      </c>
      <c r="AI652" s="380">
        <f t="array" aca="true" ref="AI652">INDEX(KM_PCT,MATCH($A652,'Knowledge - Percentages'!$B:$B,0),'Data - Knowledge'!AI$8)/100</f>
        <v>0.121</v>
      </c>
      <c r="AJ652" s="380">
        <f t="array" aca="true" ref="AJ652">INDEX(KM_PCT,MATCH($A652,'Knowledge - Percentages'!$B:$B,0),'Data - Knowledge'!AJ$8)/100</f>
        <v>0.08900000000000001</v>
      </c>
      <c r="AK652" s="380">
        <f t="array" aca="true" ref="AK652">INDEX(KM_PCT,MATCH($A652,'Knowledge - Percentages'!$B:$B,0),'Data - Knowledge'!AK$8)/100</f>
        <v>0.084</v>
      </c>
      <c r="AL652" s="380">
        <f t="array" aca="true" ref="AL652">INDEX(KM_PCT,MATCH($A652,'Knowledge - Percentages'!$B:$B,0),'Data - Knowledge'!AL$8)/100</f>
        <v>0.088000000000000009</v>
      </c>
      <c r="AM652" s="380">
        <f t="array" aca="true" ref="AM652">INDEX(KM_PCT,MATCH($A652,'Knowledge - Percentages'!$B:$B,0),'Data - Knowledge'!AM$8)/100</f>
        <v>0.088000000000000009</v>
      </c>
      <c r="AN652" s="380">
        <f t="array" aca="true" ref="AN652">INDEX(KM_PCT,MATCH($A652,'Knowledge - Percentages'!$B:$B,0),'Data - Knowledge'!AN$8)/100</f>
        <v>0.084</v>
      </c>
      <c r="AO652" s="380">
        <f t="array" aca="true" ref="AO652">INDEX(KM_PCT,MATCH($A652,'Knowledge - Percentages'!$B:$B,0),'Data - Knowledge'!AO$8)/100</f>
        <v>0.081</v>
      </c>
      <c r="AP652" s="380">
        <f t="array" aca="true" ref="AP652">INDEX(KM_PCT,MATCH($A652,'Knowledge - Percentages'!$B:$B,0),'Data - Knowledge'!AP$8)/100</f>
        <v>0.098</v>
      </c>
      <c r="AQ652" s="380">
        <f t="array" aca="true" ref="AQ652">INDEX(KM_PCT,MATCH($A652,'Knowledge - Percentages'!$B:$B,0),'Data - Knowledge'!AQ$8)/100</f>
        <v>0.11199999999999999</v>
      </c>
      <c r="AR652" s="380">
        <f t="array" aca="true" ref="AR652">INDEX(KM_PCT,MATCH($A652,'Knowledge - Percentages'!$B:$B,0),'Data - Knowledge'!AR$8)/100</f>
        <v>0.135</v>
      </c>
      <c r="AS652" s="380">
        <f t="array" aca="true" ref="AS652">INDEX(KM_PCT,MATCH($A652,'Knowledge - Percentages'!$B:$B,0),'Data - Knowledge'!AS$8)/100</f>
        <v>0.131</v>
      </c>
      <c r="AT652" s="380">
        <f t="array" aca="true" ref="AT652">INDEX(KM_PCT,MATCH($A652,'Knowledge - Percentages'!$B:$B,0),'Data - Knowledge'!AT$8)/100</f>
        <v>0.242</v>
      </c>
      <c r="AU652" s="380">
        <f t="array" aca="true" ref="AU652">INDEX(KM_PCT,MATCH($A652,'Knowledge - Percentages'!$B:$B,0),'Data - Knowledge'!AU$8)/100</f>
        <v>0.11900000000000001</v>
      </c>
      <c r="AV652" s="380">
        <f t="array" aca="true" ref="AV652">INDEX(KM_PCT,MATCH($A652,'Knowledge - Percentages'!$B:$B,0),'Data - Knowledge'!AV$8)/100</f>
        <v>0.114</v>
      </c>
      <c r="AW652" s="380">
        <f t="array" aca="true" ref="AW652">INDEX(KM_PCT,MATCH($A652,'Knowledge - Percentages'!$B:$B,0),'Data - Knowledge'!AW$8)/100</f>
        <v>0.105</v>
      </c>
      <c r="AX652" s="380">
        <f t="array" aca="true" ref="AX652">INDEX(KM_PCT,MATCH($A652,'Knowledge - Percentages'!$B:$B,0),'Data - Knowledge'!AX$8)/100</f>
        <v>0.114</v>
      </c>
      <c r="AY652" s="380">
        <f t="array" aca="true" ref="AY652">INDEX(KM_PCT,MATCH($A652,'Knowledge - Percentages'!$B:$B,0),'Data - Knowledge'!AY$8)/100</f>
        <v>0.114</v>
      </c>
      <c r="AZ652" s="380">
        <f t="array" aca="true" ref="AZ652">INDEX(KM_PCT,MATCH($A652,'Knowledge - Percentages'!$B:$B,0),'Data - Knowledge'!AZ$8)/100</f>
        <v>0.113</v>
      </c>
      <c r="BA652" s="380">
        <f t="array" aca="true" ref="BA652">INDEX(KM_PCT,MATCH($A652,'Knowledge - Percentages'!$B:$B,0),'Data - Knowledge'!BA$8)/100</f>
        <v>0.11900000000000001</v>
      </c>
      <c r="BB652" s="380">
        <f t="array" aca="true" ref="BB652">INDEX(KM_PCT,MATCH($A652,'Knowledge - Percentages'!$B:$B,0),'Data - Knowledge'!BB$8)/100</f>
        <v>0.136</v>
      </c>
      <c r="BC652" s="380">
        <f t="array" aca="true" ref="BC652">INDEX(KM_PCT,MATCH($A652,'Knowledge - Percentages'!$B:$B,0),'Data - Knowledge'!BC$8)/100</f>
        <v>0.115</v>
      </c>
      <c r="BD652" s="380">
        <f t="array" aca="true" ref="BD652">INDEX(KM_PCT,MATCH($A652,'Knowledge - Percentages'!$B:$B,0),'Data - Knowledge'!BD$8)/100</f>
        <v>0.107</v>
      </c>
      <c r="BE652" s="380">
        <f t="array" aca="true" ref="BE652">INDEX(KM_PCT,MATCH($A652,'Knowledge - Percentages'!$B:$B,0),'Data - Knowledge'!BE$8)/100</f>
        <v>0.115</v>
      </c>
      <c r="BF652" s="380">
        <f t="array" aca="true" ref="BF652">INDEX(KM_PCT,MATCH($A652,'Knowledge - Percentages'!$B:$B,0),'Data - Knowledge'!BF$8)/100</f>
        <v>0.11699999999999999</v>
      </c>
      <c r="BG652" s="380">
        <f t="array" aca="true" ref="BG652">INDEX(KM_PCT,MATCH($A652,'Knowledge - Percentages'!$B:$B,0),'Data - Knowledge'!BG$8)/100</f>
        <v>0.147</v>
      </c>
      <c r="BH652" s="380">
        <f t="array" aca="true" ref="BH652">INDEX(KM_PCT,MATCH($A652,'Knowledge - Percentages'!$B:$B,0),'Data - Knowledge'!BH$8)/100</f>
        <v>0.14400000000000002</v>
      </c>
      <c r="BI652" s="380">
        <f t="array" aca="true" ref="BI652">INDEX(KM_PCT,MATCH($A652,'Knowledge - Percentages'!$B:$B,0),'Data - Knowledge'!BI$8)/100</f>
        <v>0.146</v>
      </c>
      <c r="BJ652" s="380">
        <f t="array" aca="true" ref="BJ652">INDEX(KM_PCT,MATCH($A652,'Knowledge - Percentages'!$B:$B,0),'Data - Knowledge'!BJ$8)/100</f>
        <v>0.162</v>
      </c>
      <c r="BK652" s="380">
        <f t="array" aca="true" ref="BK652">INDEX(KM_PCT,MATCH($A652,'Knowledge - Percentages'!$B:$B,0),'Data - Knowledge'!BK$8)/100</f>
        <v>0.161</v>
      </c>
      <c r="BL652" s="380">
        <f t="array" aca="true" ref="BL652">INDEX(KM_PCT,MATCH($A652,'Knowledge - Percentages'!$B:$B,0),'Data - Knowledge'!BL$8)/100</f>
        <v>0.161</v>
      </c>
      <c r="BM652" s="380">
        <f t="array" aca="true" ref="BM652">INDEX(KM_PCT,MATCH($A652,'Knowledge - Percentages'!$B:$B,0),'Data - Knowledge'!BM$8)/100</f>
        <v>0.161</v>
      </c>
      <c r="BN652" s="380">
        <f t="array" aca="true" ref="BN652">INDEX(KM_PCT,MATCH($A652,'Knowledge - Percentages'!$B:$B,0),'Data - Knowledge'!BN$8)/100</f>
        <v>0.16399999999999998</v>
      </c>
      <c r="BO652" s="380">
        <f t="array" aca="true" ref="BO652">INDEX(KM_PCT,MATCH($A652,'Knowledge - Percentages'!$B:$B,0),'Data - Knowledge'!BO$8)/100</f>
        <v>0.172</v>
      </c>
      <c r="BP652" s="380">
        <f t="array" aca="true" ref="BP652">INDEX(KM_PCT,MATCH($A652,'Knowledge - Percentages'!$B:$B,0),'Data - Knowledge'!BP$8)/100</f>
        <v>0.172</v>
      </c>
      <c r="BQ652" s="380">
        <f t="array" aca="true" ref="BQ652">INDEX(KM_PCT,MATCH($A652,'Knowledge - Percentages'!$B:$B,0),'Data - Knowledge'!BQ$8)/100</f>
        <v>0.172</v>
      </c>
    </row>
    <row r="653" spans="1:69">
      <c r="A653" t="s">
        <v>1830</v>
      </c>
      <c r="B653" t="s">
        <v>1820</v>
      </c>
      <c r="C653" t="s">
        <v>1824</v>
      </c>
      <c r="D653" t="s">
        <v>1831</v>
      </c>
      <c r="E653" s="373">
        <f>SUMPRODUCT($K$2:$BQ$2,$K653:$BQ653)/$J$2</f>
        <v>0.04598484848484849</v>
      </c>
      <c r="F653" s="379">
        <f>SUMPRODUCT($K$2:$BQ$2,$K653:$BQ653)</f>
        <v>12.14</v>
      </c>
      <c r="G653" s="373">
        <f>SUMPRODUCT($K$3:$BQ$3,$K653:$BQ653)/$J$3</f>
        <v>0.041360369609856257</v>
      </c>
      <c r="H653" s="379">
        <f>SUMPRODUCT($K$3:$BQ$3,$K653:$BQ653)</f>
        <v>402.84999999999991</v>
      </c>
      <c r="I653" s="373">
        <f>CORREL($K$4:$BQ$4,$K653:$BQ653)</f>
        <v>0.049414024523864272</v>
      </c>
      <c r="J653" s="379">
        <f>$E653/$G653*100</f>
        <v>111.18094184992538</v>
      </c>
      <c r="K653" s="380">
        <f t="array" aca="true" ref="K653">INDEX(KM_PCT,MATCH($A653,'Knowledge - Percentages'!$B:$B,0),'Data - Knowledge'!K$8)/100</f>
        <v>0.04</v>
      </c>
      <c r="L653" s="380">
        <f t="array" aca="true" ref="L653">INDEX(KM_PCT,MATCH($A653,'Knowledge - Percentages'!$B:$B,0),'Data - Knowledge'!L$8)/100</f>
        <v>0.039</v>
      </c>
      <c r="M653" s="380">
        <f t="array" aca="true" ref="M653">INDEX(KM_PCT,MATCH($A653,'Knowledge - Percentages'!$B:$B,0),'Data - Knowledge'!M$8)/100</f>
        <v>0.04</v>
      </c>
      <c r="N653" s="380">
        <f t="array" aca="true" ref="N653">INDEX(KM_PCT,MATCH($A653,'Knowledge - Percentages'!$B:$B,0),'Data - Knowledge'!N$8)/100</f>
        <v>0.038</v>
      </c>
      <c r="O653" s="380">
        <f t="array" aca="true" ref="O653">INDEX(KM_PCT,MATCH($A653,'Knowledge - Percentages'!$B:$B,0),'Data - Knowledge'!O$8)/100</f>
        <v>0.035</v>
      </c>
      <c r="P653" s="380">
        <f t="array" aca="true" ref="P653">INDEX(KM_PCT,MATCH($A653,'Knowledge - Percentages'!$B:$B,0),'Data - Knowledge'!P$8)/100</f>
        <v>0.038</v>
      </c>
      <c r="Q653" s="380">
        <f t="array" aca="true" ref="Q653">INDEX(KM_PCT,MATCH($A653,'Knowledge - Percentages'!$B:$B,0),'Data - Knowledge'!Q$8)/100</f>
        <v>0.038</v>
      </c>
      <c r="R653" s="380">
        <f t="array" aca="true" ref="R653">INDEX(KM_PCT,MATCH($A653,'Knowledge - Percentages'!$B:$B,0),'Data - Knowledge'!R$8)/100</f>
        <v>0.038</v>
      </c>
      <c r="S653" s="380">
        <f t="array" aca="true" ref="S653">INDEX(KM_PCT,MATCH($A653,'Knowledge - Percentages'!$B:$B,0),'Data - Knowledge'!S$8)/100</f>
        <v>0.038</v>
      </c>
      <c r="T653" s="380">
        <f t="array" aca="true" ref="T653">INDEX(KM_PCT,MATCH($A653,'Knowledge - Percentages'!$B:$B,0),'Data - Knowledge'!T$8)/100</f>
        <v>0.04</v>
      </c>
      <c r="U653" s="380">
        <f t="array" aca="true" ref="U653">INDEX(KM_PCT,MATCH($A653,'Knowledge - Percentages'!$B:$B,0),'Data - Knowledge'!U$8)/100</f>
        <v>0.04</v>
      </c>
      <c r="V653" s="380">
        <f t="array" aca="true" ref="V653">INDEX(KM_PCT,MATCH($A653,'Knowledge - Percentages'!$B:$B,0),'Data - Knowledge'!V$8)/100</f>
        <v>0.040999999999999995</v>
      </c>
      <c r="W653" s="380">
        <f t="array" aca="true" ref="W653">INDEX(KM_PCT,MATCH($A653,'Knowledge - Percentages'!$B:$B,0),'Data - Knowledge'!W$8)/100</f>
        <v>0.040999999999999995</v>
      </c>
      <c r="X653" s="380">
        <f t="array" aca="true" ref="X653">INDEX(KM_PCT,MATCH($A653,'Knowledge - Percentages'!$B:$B,0),'Data - Knowledge'!X$8)/100</f>
        <v>0.026000000000000002</v>
      </c>
      <c r="Y653" s="380">
        <f t="array" aca="true" ref="Y653">INDEX(KM_PCT,MATCH($A653,'Knowledge - Percentages'!$B:$B,0),'Data - Knowledge'!Y$8)/100</f>
        <v>0.026000000000000002</v>
      </c>
      <c r="Z653" s="380">
        <f t="array" aca="true" ref="Z653">INDEX(KM_PCT,MATCH($A653,'Knowledge - Percentages'!$B:$B,0),'Data - Knowledge'!Z$8)/100</f>
        <v>0.026000000000000002</v>
      </c>
      <c r="AA653" s="380">
        <f t="array" aca="true" ref="AA653">INDEX(KM_PCT,MATCH($A653,'Knowledge - Percentages'!$B:$B,0),'Data - Knowledge'!AA$8)/100</f>
        <v>0.026000000000000002</v>
      </c>
      <c r="AB653" s="380">
        <f t="array" aca="true" ref="AB653">INDEX(KM_PCT,MATCH($A653,'Knowledge - Percentages'!$B:$B,0),'Data - Knowledge'!AB$8)/100</f>
        <v>0.039</v>
      </c>
      <c r="AC653" s="380">
        <f t="array" aca="true" ref="AC653">INDEX(KM_PCT,MATCH($A653,'Knowledge - Percentages'!$B:$B,0),'Data - Knowledge'!AC$8)/100</f>
        <v>0.039</v>
      </c>
      <c r="AD653" s="380">
        <f t="array" aca="true" ref="AD653">INDEX(KM_PCT,MATCH($A653,'Knowledge - Percentages'!$B:$B,0),'Data - Knowledge'!AD$8)/100</f>
        <v>0.039</v>
      </c>
      <c r="AE653" s="380">
        <f t="array" aca="true" ref="AE653">INDEX(KM_PCT,MATCH($A653,'Knowledge - Percentages'!$B:$B,0),'Data - Knowledge'!AE$8)/100</f>
        <v>0.042</v>
      </c>
      <c r="AF653" s="380">
        <f t="array" aca="true" ref="AF653">INDEX(KM_PCT,MATCH($A653,'Knowledge - Percentages'!$B:$B,0),'Data - Knowledge'!AF$8)/100</f>
        <v>0.054000000000000006</v>
      </c>
      <c r="AG653" s="380">
        <f t="array" aca="true" ref="AG653">INDEX(KM_PCT,MATCH($A653,'Knowledge - Percentages'!$B:$B,0),'Data - Knowledge'!AG$8)/100</f>
        <v>0.04</v>
      </c>
      <c r="AH653" s="380">
        <f t="array" aca="true" ref="AH653">INDEX(KM_PCT,MATCH($A653,'Knowledge - Percentages'!$B:$B,0),'Data - Knowledge'!AH$8)/100</f>
        <v>0.043</v>
      </c>
      <c r="AI653" s="380">
        <f t="array" aca="true" ref="AI653">INDEX(KM_PCT,MATCH($A653,'Knowledge - Percentages'!$B:$B,0),'Data - Knowledge'!AI$8)/100</f>
        <v>0.043</v>
      </c>
      <c r="AJ653" s="380">
        <f t="array" aca="true" ref="AJ653">INDEX(KM_PCT,MATCH($A653,'Knowledge - Percentages'!$B:$B,0),'Data - Knowledge'!AJ$8)/100</f>
        <v>0.043</v>
      </c>
      <c r="AK653" s="380">
        <f t="array" aca="true" ref="AK653">INDEX(KM_PCT,MATCH($A653,'Knowledge - Percentages'!$B:$B,0),'Data - Knowledge'!AK$8)/100</f>
        <v>0.048</v>
      </c>
      <c r="AL653" s="380">
        <f t="array" aca="true" ref="AL653">INDEX(KM_PCT,MATCH($A653,'Knowledge - Percentages'!$B:$B,0),'Data - Knowledge'!AL$8)/100</f>
        <v>0.072000000000000008</v>
      </c>
      <c r="AM653" s="380">
        <f t="array" aca="true" ref="AM653">INDEX(KM_PCT,MATCH($A653,'Knowledge - Percentages'!$B:$B,0),'Data - Knowledge'!AM$8)/100</f>
        <v>0.049</v>
      </c>
      <c r="AN653" s="380">
        <f t="array" aca="true" ref="AN653">INDEX(KM_PCT,MATCH($A653,'Knowledge - Percentages'!$B:$B,0),'Data - Knowledge'!AN$8)/100</f>
        <v>0.039</v>
      </c>
      <c r="AO653" s="380">
        <f t="array" aca="true" ref="AO653">INDEX(KM_PCT,MATCH($A653,'Knowledge - Percentages'!$B:$B,0),'Data - Knowledge'!AO$8)/100</f>
        <v>0.14</v>
      </c>
      <c r="AP653" s="380">
        <f t="array" aca="true" ref="AP653">INDEX(KM_PCT,MATCH($A653,'Knowledge - Percentages'!$B:$B,0),'Data - Knowledge'!AP$8)/100</f>
        <v>0.042</v>
      </c>
      <c r="AQ653" s="380">
        <f t="array" aca="true" ref="AQ653">INDEX(KM_PCT,MATCH($A653,'Knowledge - Percentages'!$B:$B,0),'Data - Knowledge'!AQ$8)/100</f>
        <v>0.042</v>
      </c>
      <c r="AR653" s="380">
        <f t="array" aca="true" ref="AR653">INDEX(KM_PCT,MATCH($A653,'Knowledge - Percentages'!$B:$B,0),'Data - Knowledge'!AR$8)/100</f>
        <v>0.044000000000000004</v>
      </c>
      <c r="AS653" s="380">
        <f t="array" aca="true" ref="AS653">INDEX(KM_PCT,MATCH($A653,'Knowledge - Percentages'!$B:$B,0),'Data - Knowledge'!AS$8)/100</f>
        <v>0.049</v>
      </c>
      <c r="AT653" s="380">
        <f t="array" aca="true" ref="AT653">INDEX(KM_PCT,MATCH($A653,'Knowledge - Percentages'!$B:$B,0),'Data - Knowledge'!AT$8)/100</f>
        <v>0.044000000000000004</v>
      </c>
      <c r="AU653" s="380">
        <f t="array" aca="true" ref="AU653">INDEX(KM_PCT,MATCH($A653,'Knowledge - Percentages'!$B:$B,0),'Data - Knowledge'!AU$8)/100</f>
        <v>0.043</v>
      </c>
      <c r="AV653" s="380">
        <f t="array" aca="true" ref="AV653">INDEX(KM_PCT,MATCH($A653,'Knowledge - Percentages'!$B:$B,0),'Data - Knowledge'!AV$8)/100</f>
        <v>0.043</v>
      </c>
      <c r="AW653" s="380">
        <f t="array" aca="true" ref="AW653">INDEX(KM_PCT,MATCH($A653,'Knowledge - Percentages'!$B:$B,0),'Data - Knowledge'!AW$8)/100</f>
        <v>0.043</v>
      </c>
      <c r="AX653" s="380">
        <f t="array" aca="true" ref="AX653">INDEX(KM_PCT,MATCH($A653,'Knowledge - Percentages'!$B:$B,0),'Data - Knowledge'!AX$8)/100</f>
        <v>0.043</v>
      </c>
      <c r="AY653" s="380">
        <f t="array" aca="true" ref="AY653">INDEX(KM_PCT,MATCH($A653,'Knowledge - Percentages'!$B:$B,0),'Data - Knowledge'!AY$8)/100</f>
        <v>0.04</v>
      </c>
      <c r="AZ653" s="380">
        <f t="array" aca="true" ref="AZ653">INDEX(KM_PCT,MATCH($A653,'Knowledge - Percentages'!$B:$B,0),'Data - Knowledge'!AZ$8)/100</f>
        <v>0.040999999999999995</v>
      </c>
      <c r="BA653" s="380">
        <f t="array" aca="true" ref="BA653">INDEX(KM_PCT,MATCH($A653,'Knowledge - Percentages'!$B:$B,0),'Data - Knowledge'!BA$8)/100</f>
        <v>0.064</v>
      </c>
      <c r="BB653" s="380">
        <f t="array" aca="true" ref="BB653">INDEX(KM_PCT,MATCH($A653,'Knowledge - Percentages'!$B:$B,0),'Data - Knowledge'!BB$8)/100</f>
        <v>0.043</v>
      </c>
      <c r="BC653" s="380">
        <f t="array" aca="true" ref="BC653">INDEX(KM_PCT,MATCH($A653,'Knowledge - Percentages'!$B:$B,0),'Data - Knowledge'!BC$8)/100</f>
        <v>0.043</v>
      </c>
      <c r="BD653" s="380">
        <f t="array" aca="true" ref="BD653">INDEX(KM_PCT,MATCH($A653,'Knowledge - Percentages'!$B:$B,0),'Data - Knowledge'!BD$8)/100</f>
        <v>0.043</v>
      </c>
      <c r="BE653" s="380">
        <f t="array" aca="true" ref="BE653">INDEX(KM_PCT,MATCH($A653,'Knowledge - Percentages'!$B:$B,0),'Data - Knowledge'!BE$8)/100</f>
        <v>0.043</v>
      </c>
      <c r="BF653" s="380">
        <f t="array" aca="true" ref="BF653">INDEX(KM_PCT,MATCH($A653,'Knowledge - Percentages'!$B:$B,0),'Data - Knowledge'!BF$8)/100</f>
        <v>0.043</v>
      </c>
      <c r="BG653" s="380">
        <f t="array" aca="true" ref="BG653">INDEX(KM_PCT,MATCH($A653,'Knowledge - Percentages'!$B:$B,0),'Data - Knowledge'!BG$8)/100</f>
        <v>0.045</v>
      </c>
      <c r="BH653" s="380">
        <f t="array" aca="true" ref="BH653">INDEX(KM_PCT,MATCH($A653,'Knowledge - Percentages'!$B:$B,0),'Data - Knowledge'!BH$8)/100</f>
        <v>0.045</v>
      </c>
      <c r="BI653" s="380">
        <f t="array" aca="true" ref="BI653">INDEX(KM_PCT,MATCH($A653,'Knowledge - Percentages'!$B:$B,0),'Data - Knowledge'!BI$8)/100</f>
        <v>0.045</v>
      </c>
      <c r="BJ653" s="380">
        <f t="array" aca="true" ref="BJ653">INDEX(KM_PCT,MATCH($A653,'Knowledge - Percentages'!$B:$B,0),'Data - Knowledge'!BJ$8)/100</f>
        <v>0.045</v>
      </c>
      <c r="BK653" s="380">
        <f t="array" aca="true" ref="BK653">INDEX(KM_PCT,MATCH($A653,'Knowledge - Percentages'!$B:$B,0),'Data - Knowledge'!BK$8)/100</f>
        <v>0.045</v>
      </c>
      <c r="BL653" s="380">
        <f t="array" aca="true" ref="BL653">INDEX(KM_PCT,MATCH($A653,'Knowledge - Percentages'!$B:$B,0),'Data - Knowledge'!BL$8)/100</f>
        <v>0.045</v>
      </c>
      <c r="BM653" s="380">
        <f t="array" aca="true" ref="BM653">INDEX(KM_PCT,MATCH($A653,'Knowledge - Percentages'!$B:$B,0),'Data - Knowledge'!BM$8)/100</f>
        <v>0.045</v>
      </c>
      <c r="BN653" s="380">
        <f t="array" aca="true" ref="BN653">INDEX(KM_PCT,MATCH($A653,'Knowledge - Percentages'!$B:$B,0),'Data - Knowledge'!BN$8)/100</f>
        <v>0.045</v>
      </c>
      <c r="BO653" s="380">
        <f t="array" aca="true" ref="BO653">INDEX(KM_PCT,MATCH($A653,'Knowledge - Percentages'!$B:$B,0),'Data - Knowledge'!BO$8)/100</f>
        <v>0.061</v>
      </c>
      <c r="BP653" s="380">
        <f t="array" aca="true" ref="BP653">INDEX(KM_PCT,MATCH($A653,'Knowledge - Percentages'!$B:$B,0),'Data - Knowledge'!BP$8)/100</f>
        <v>0.031</v>
      </c>
      <c r="BQ653" s="380">
        <f t="array" aca="true" ref="BQ653">INDEX(KM_PCT,MATCH($A653,'Knowledge - Percentages'!$B:$B,0),'Data - Knowledge'!BQ$8)/100</f>
        <v>0.08</v>
      </c>
    </row>
    <row r="654" spans="1:69">
      <c r="A654" t="s">
        <v>1832</v>
      </c>
      <c r="B654" t="s">
        <v>1820</v>
      </c>
      <c r="C654" t="s">
        <v>1824</v>
      </c>
      <c r="D654" t="s">
        <v>1833</v>
      </c>
      <c r="E654" s="373">
        <f>SUMPRODUCT($K$2:$BQ$2,$K654:$BQ654)/$J$2</f>
        <v>0.10347348484848484</v>
      </c>
      <c r="F654" s="379">
        <f>SUMPRODUCT($K$2:$BQ$2,$K654:$BQ654)</f>
        <v>27.316999999999997</v>
      </c>
      <c r="G654" s="373">
        <f>SUMPRODUCT($K$3:$BQ$3,$K654:$BQ654)/$J$3</f>
        <v>0.077681108829568815</v>
      </c>
      <c r="H654" s="379">
        <f>SUMPRODUCT($K$3:$BQ$3,$K654:$BQ654)</f>
        <v>756.61400000000026</v>
      </c>
      <c r="I654" s="373">
        <f>CORREL($K$4:$BQ$4,$K654:$BQ654)</f>
        <v>0.389267713840117</v>
      </c>
      <c r="J654" s="379">
        <f>$E654/$G654*100</f>
        <v>133.20289373765777</v>
      </c>
      <c r="K654" s="380">
        <f t="array" aca="true" ref="K654">INDEX(KM_PCT,MATCH($A654,'Knowledge - Percentages'!$B:$B,0),'Data - Knowledge'!K$8)/100</f>
        <v>0.061</v>
      </c>
      <c r="L654" s="380">
        <f t="array" aca="true" ref="L654">INDEX(KM_PCT,MATCH($A654,'Knowledge - Percentages'!$B:$B,0),'Data - Knowledge'!L$8)/100</f>
        <v>0.10300000000000001</v>
      </c>
      <c r="M654" s="380">
        <f t="array" aca="true" ref="M654">INDEX(KM_PCT,MATCH($A654,'Knowledge - Percentages'!$B:$B,0),'Data - Knowledge'!M$8)/100</f>
        <v>0.06</v>
      </c>
      <c r="N654" s="380">
        <f t="array" aca="true" ref="N654">INDEX(KM_PCT,MATCH($A654,'Knowledge - Percentages'!$B:$B,0),'Data - Knowledge'!N$8)/100</f>
        <v>0.065</v>
      </c>
      <c r="O654" s="380">
        <f t="array" aca="true" ref="O654">INDEX(KM_PCT,MATCH($A654,'Knowledge - Percentages'!$B:$B,0),'Data - Knowledge'!O$8)/100</f>
        <v>0.052000000000000005</v>
      </c>
      <c r="P654" s="380">
        <f t="array" aca="true" ref="P654">INDEX(KM_PCT,MATCH($A654,'Knowledge - Percentages'!$B:$B,0),'Data - Knowledge'!P$8)/100</f>
        <v>0.066</v>
      </c>
      <c r="Q654" s="380">
        <f t="array" aca="true" ref="Q654">INDEX(KM_PCT,MATCH($A654,'Knowledge - Percentages'!$B:$B,0),'Data - Knowledge'!Q$8)/100</f>
        <v>0.065</v>
      </c>
      <c r="R654" s="380">
        <f t="array" aca="true" ref="R654">INDEX(KM_PCT,MATCH($A654,'Knowledge - Percentages'!$B:$B,0),'Data - Knowledge'!R$8)/100</f>
        <v>0.065</v>
      </c>
      <c r="S654" s="380">
        <f t="array" aca="true" ref="S654">INDEX(KM_PCT,MATCH($A654,'Knowledge - Percentages'!$B:$B,0),'Data - Knowledge'!S$8)/100</f>
        <v>0.065</v>
      </c>
      <c r="T654" s="380">
        <f t="array" aca="true" ref="T654">INDEX(KM_PCT,MATCH($A654,'Knowledge - Percentages'!$B:$B,0),'Data - Knowledge'!T$8)/100</f>
        <v>0.065</v>
      </c>
      <c r="U654" s="380">
        <f t="array" aca="true" ref="U654">INDEX(KM_PCT,MATCH($A654,'Knowledge - Percentages'!$B:$B,0),'Data - Knowledge'!U$8)/100</f>
        <v>0.065</v>
      </c>
      <c r="V654" s="380">
        <f t="array" aca="true" ref="V654">INDEX(KM_PCT,MATCH($A654,'Knowledge - Percentages'!$B:$B,0),'Data - Knowledge'!V$8)/100</f>
        <v>0.059000000000000004</v>
      </c>
      <c r="W654" s="380">
        <f t="array" aca="true" ref="W654">INDEX(KM_PCT,MATCH($A654,'Knowledge - Percentages'!$B:$B,0),'Data - Knowledge'!W$8)/100</f>
        <v>0.065</v>
      </c>
      <c r="X654" s="380">
        <f t="array" aca="true" ref="X654">INDEX(KM_PCT,MATCH($A654,'Knowledge - Percentages'!$B:$B,0),'Data - Knowledge'!X$8)/100</f>
        <v>0.08</v>
      </c>
      <c r="Y654" s="380">
        <f t="array" aca="true" ref="Y654">INDEX(KM_PCT,MATCH($A654,'Knowledge - Percentages'!$B:$B,0),'Data - Knowledge'!Y$8)/100</f>
        <v>0.08</v>
      </c>
      <c r="Z654" s="380">
        <f t="array" aca="true" ref="Z654">INDEX(KM_PCT,MATCH($A654,'Knowledge - Percentages'!$B:$B,0),'Data - Knowledge'!Z$8)/100</f>
        <v>0.079</v>
      </c>
      <c r="AA654" s="380">
        <f t="array" aca="true" ref="AA654">INDEX(KM_PCT,MATCH($A654,'Knowledge - Percentages'!$B:$B,0),'Data - Knowledge'!AA$8)/100</f>
        <v>0.08</v>
      </c>
      <c r="AB654" s="380">
        <f t="array" aca="true" ref="AB654">INDEX(KM_PCT,MATCH($A654,'Knowledge - Percentages'!$B:$B,0),'Data - Knowledge'!AB$8)/100</f>
        <v>0.086</v>
      </c>
      <c r="AC654" s="380">
        <f t="array" aca="true" ref="AC654">INDEX(KM_PCT,MATCH($A654,'Knowledge - Percentages'!$B:$B,0),'Data - Knowledge'!AC$8)/100</f>
        <v>0.086</v>
      </c>
      <c r="AD654" s="380">
        <f t="array" aca="true" ref="AD654">INDEX(KM_PCT,MATCH($A654,'Knowledge - Percentages'!$B:$B,0),'Data - Knowledge'!AD$8)/100</f>
        <v>0.087</v>
      </c>
      <c r="AE654" s="380">
        <f t="array" aca="true" ref="AE654">INDEX(KM_PCT,MATCH($A654,'Knowledge - Percentages'!$B:$B,0),'Data - Knowledge'!AE$8)/100</f>
        <v>0.088000000000000009</v>
      </c>
      <c r="AF654" s="380">
        <f t="array" aca="true" ref="AF654">INDEX(KM_PCT,MATCH($A654,'Knowledge - Percentages'!$B:$B,0),'Data - Knowledge'!AF$8)/100</f>
        <v>0.088000000000000009</v>
      </c>
      <c r="AG654" s="380">
        <f t="array" aca="true" ref="AG654">INDEX(KM_PCT,MATCH($A654,'Knowledge - Percentages'!$B:$B,0),'Data - Knowledge'!AG$8)/100</f>
        <v>0.088000000000000009</v>
      </c>
      <c r="AH654" s="380">
        <f t="array" aca="true" ref="AH654">INDEX(KM_PCT,MATCH($A654,'Knowledge - Percentages'!$B:$B,0),'Data - Knowledge'!AH$8)/100</f>
        <v>0.084</v>
      </c>
      <c r="AI654" s="380">
        <f t="array" aca="true" ref="AI654">INDEX(KM_PCT,MATCH($A654,'Knowledge - Percentages'!$B:$B,0),'Data - Knowledge'!AI$8)/100</f>
        <v>0.087</v>
      </c>
      <c r="AJ654" s="380">
        <f t="array" aca="true" ref="AJ654">INDEX(KM_PCT,MATCH($A654,'Knowledge - Percentages'!$B:$B,0),'Data - Knowledge'!AJ$8)/100</f>
        <v>0.087</v>
      </c>
      <c r="AK654" s="380">
        <f t="array" aca="true" ref="AK654">INDEX(KM_PCT,MATCH($A654,'Knowledge - Percentages'!$B:$B,0),'Data - Knowledge'!AK$8)/100</f>
        <v>0.077</v>
      </c>
      <c r="AL654" s="380">
        <f t="array" aca="true" ref="AL654">INDEX(KM_PCT,MATCH($A654,'Knowledge - Percentages'!$B:$B,0),'Data - Knowledge'!AL$8)/100</f>
        <v>0.102</v>
      </c>
      <c r="AM654" s="380">
        <f t="array" aca="true" ref="AM654">INDEX(KM_PCT,MATCH($A654,'Knowledge - Percentages'!$B:$B,0),'Data - Knowledge'!AM$8)/100</f>
        <v>0.087</v>
      </c>
      <c r="AN654" s="380">
        <f t="array" aca="true" ref="AN654">INDEX(KM_PCT,MATCH($A654,'Knowledge - Percentages'!$B:$B,0),'Data - Knowledge'!AN$8)/100</f>
        <v>0.088000000000000009</v>
      </c>
      <c r="AO654" s="380">
        <f t="array" aca="true" ref="AO654">INDEX(KM_PCT,MATCH($A654,'Knowledge - Percentages'!$B:$B,0),'Data - Knowledge'!AO$8)/100</f>
        <v>0.086</v>
      </c>
      <c r="AP654" s="380">
        <f t="array" aca="true" ref="AP654">INDEX(KM_PCT,MATCH($A654,'Knowledge - Percentages'!$B:$B,0),'Data - Knowledge'!AP$8)/100</f>
        <v>0.088000000000000009</v>
      </c>
      <c r="AQ654" s="380">
        <f t="array" aca="true" ref="AQ654">INDEX(KM_PCT,MATCH($A654,'Knowledge - Percentages'!$B:$B,0),'Data - Knowledge'!AQ$8)/100</f>
        <v>0.088000000000000009</v>
      </c>
      <c r="AR654" s="380">
        <f t="array" aca="true" ref="AR654">INDEX(KM_PCT,MATCH($A654,'Knowledge - Percentages'!$B:$B,0),'Data - Knowledge'!AR$8)/100</f>
        <v>0.093000000000000013</v>
      </c>
      <c r="AS654" s="380">
        <f t="array" aca="true" ref="AS654">INDEX(KM_PCT,MATCH($A654,'Knowledge - Percentages'!$B:$B,0),'Data - Knowledge'!AS$8)/100</f>
        <v>0.075</v>
      </c>
      <c r="AT654" s="380">
        <f t="array" aca="true" ref="AT654">INDEX(KM_PCT,MATCH($A654,'Knowledge - Percentages'!$B:$B,0),'Data - Knowledge'!AT$8)/100</f>
        <v>0.093000000000000013</v>
      </c>
      <c r="AU654" s="380">
        <f t="array" aca="true" ref="AU654">INDEX(KM_PCT,MATCH($A654,'Knowledge - Percentages'!$B:$B,0),'Data - Knowledge'!AU$8)/100</f>
        <v>0.099</v>
      </c>
      <c r="AV654" s="380">
        <f t="array" aca="true" ref="AV654">INDEX(KM_PCT,MATCH($A654,'Knowledge - Percentages'!$B:$B,0),'Data - Knowledge'!AV$8)/100</f>
        <v>0.093000000000000013</v>
      </c>
      <c r="AW654" s="380">
        <f t="array" aca="true" ref="AW654">INDEX(KM_PCT,MATCH($A654,'Knowledge - Percentages'!$B:$B,0),'Data - Knowledge'!AW$8)/100</f>
        <v>0.093000000000000013</v>
      </c>
      <c r="AX654" s="380">
        <f t="array" aca="true" ref="AX654">INDEX(KM_PCT,MATCH($A654,'Knowledge - Percentages'!$B:$B,0),'Data - Knowledge'!AX$8)/100</f>
        <v>0.093000000000000013</v>
      </c>
      <c r="AY654" s="380">
        <f t="array" aca="true" ref="AY654">INDEX(KM_PCT,MATCH($A654,'Knowledge - Percentages'!$B:$B,0),'Data - Knowledge'!AY$8)/100</f>
        <v>0.092</v>
      </c>
      <c r="AZ654" s="380">
        <f t="array" aca="true" ref="AZ654">INDEX(KM_PCT,MATCH($A654,'Knowledge - Percentages'!$B:$B,0),'Data - Knowledge'!AZ$8)/100</f>
        <v>0.081</v>
      </c>
      <c r="BA654" s="380">
        <f t="array" aca="true" ref="BA654">INDEX(KM_PCT,MATCH($A654,'Knowledge - Percentages'!$B:$B,0),'Data - Knowledge'!BA$8)/100</f>
        <v>0.105</v>
      </c>
      <c r="BB654" s="380">
        <f t="array" aca="true" ref="BB654">INDEX(KM_PCT,MATCH($A654,'Knowledge - Percentages'!$B:$B,0),'Data - Knowledge'!BB$8)/100</f>
        <v>0.092</v>
      </c>
      <c r="BC654" s="380">
        <f t="array" aca="true" ref="BC654">INDEX(KM_PCT,MATCH($A654,'Knowledge - Percentages'!$B:$B,0),'Data - Knowledge'!BC$8)/100</f>
        <v>0.091</v>
      </c>
      <c r="BD654" s="380">
        <f t="array" aca="true" ref="BD654">INDEX(KM_PCT,MATCH($A654,'Knowledge - Percentages'!$B:$B,0),'Data - Knowledge'!BD$8)/100</f>
        <v>0.086</v>
      </c>
      <c r="BE654" s="380">
        <f t="array" aca="true" ref="BE654">INDEX(KM_PCT,MATCH($A654,'Knowledge - Percentages'!$B:$B,0),'Data - Knowledge'!BE$8)/100</f>
        <v>0.10099999999999999</v>
      </c>
      <c r="BF654" s="380">
        <f t="array" aca="true" ref="BF654">INDEX(KM_PCT,MATCH($A654,'Knowledge - Percentages'!$B:$B,0),'Data - Knowledge'!BF$8)/100</f>
        <v>0.093000000000000013</v>
      </c>
      <c r="BG654" s="380">
        <f t="array" aca="true" ref="BG654">INDEX(KM_PCT,MATCH($A654,'Knowledge - Percentages'!$B:$B,0),'Data - Knowledge'!BG$8)/100</f>
        <v>0.115</v>
      </c>
      <c r="BH654" s="380">
        <f t="array" aca="true" ref="BH654">INDEX(KM_PCT,MATCH($A654,'Knowledge - Percentages'!$B:$B,0),'Data - Knowledge'!BH$8)/100</f>
        <v>0.094</v>
      </c>
      <c r="BI654" s="380">
        <f t="array" aca="true" ref="BI654">INDEX(KM_PCT,MATCH($A654,'Knowledge - Percentages'!$B:$B,0),'Data - Knowledge'!BI$8)/100</f>
        <v>0.11199999999999999</v>
      </c>
      <c r="BJ654" s="380">
        <f t="array" aca="true" ref="BJ654">INDEX(KM_PCT,MATCH($A654,'Knowledge - Percentages'!$B:$B,0),'Data - Knowledge'!BJ$8)/100</f>
        <v>0.115</v>
      </c>
      <c r="BK654" s="380">
        <f t="array" aca="true" ref="BK654">INDEX(KM_PCT,MATCH($A654,'Knowledge - Percentages'!$B:$B,0),'Data - Knowledge'!BK$8)/100</f>
        <v>0.114</v>
      </c>
      <c r="BL654" s="380">
        <f t="array" aca="true" ref="BL654">INDEX(KM_PCT,MATCH($A654,'Knowledge - Percentages'!$B:$B,0),'Data - Knowledge'!BL$8)/100</f>
        <v>0.114</v>
      </c>
      <c r="BM654" s="380">
        <f t="array" aca="true" ref="BM654">INDEX(KM_PCT,MATCH($A654,'Knowledge - Percentages'!$B:$B,0),'Data - Knowledge'!BM$8)/100</f>
        <v>0.114</v>
      </c>
      <c r="BN654" s="380">
        <f t="array" aca="true" ref="BN654">INDEX(KM_PCT,MATCH($A654,'Knowledge - Percentages'!$B:$B,0),'Data - Knowledge'!BN$8)/100</f>
        <v>0.114</v>
      </c>
      <c r="BO654" s="380">
        <f t="array" aca="true" ref="BO654">INDEX(KM_PCT,MATCH($A654,'Knowledge - Percentages'!$B:$B,0),'Data - Knowledge'!BO$8)/100</f>
        <v>0.128</v>
      </c>
      <c r="BP654" s="380">
        <f t="array" aca="true" ref="BP654">INDEX(KM_PCT,MATCH($A654,'Knowledge - Percentages'!$B:$B,0),'Data - Knowledge'!BP$8)/100</f>
        <v>0.147</v>
      </c>
      <c r="BQ654" s="380">
        <f t="array" aca="true" ref="BQ654">INDEX(KM_PCT,MATCH($A654,'Knowledge - Percentages'!$B:$B,0),'Data - Knowledge'!BQ$8)/100</f>
        <v>0.132</v>
      </c>
    </row>
    <row r="655" spans="1:69">
      <c r="A655" t="s">
        <v>1834</v>
      </c>
      <c r="B655" t="s">
        <v>1820</v>
      </c>
      <c r="C655" t="s">
        <v>1824</v>
      </c>
      <c r="D655" t="s">
        <v>1835</v>
      </c>
      <c r="E655" s="373">
        <f>SUMPRODUCT($K$2:$BQ$2,$K655:$BQ655)/$J$2</f>
        <v>0.45120454545454541</v>
      </c>
      <c r="F655" s="379">
        <f>SUMPRODUCT($K$2:$BQ$2,$K655:$BQ655)</f>
        <v>119.118</v>
      </c>
      <c r="G655" s="373">
        <f>SUMPRODUCT($K$3:$BQ$3,$K655:$BQ655)/$J$3</f>
        <v>0.36510862422997947</v>
      </c>
      <c r="H655" s="379">
        <f>SUMPRODUCT($K$3:$BQ$3,$K655:$BQ655)</f>
        <v>3556.158</v>
      </c>
      <c r="I655" s="373">
        <f>CORREL($K$4:$BQ$4,$K655:$BQ655)</f>
        <v>0.40239754099133379</v>
      </c>
      <c r="J655" s="379">
        <f>$E655/$G655*100</f>
        <v>123.5809059307059</v>
      </c>
      <c r="K655" s="380">
        <f t="array" aca="true" ref="K655">INDEX(KM_PCT,MATCH($A655,'Knowledge - Percentages'!$B:$B,0),'Data - Knowledge'!K$8)/100</f>
        <v>0.313</v>
      </c>
      <c r="L655" s="380">
        <f t="array" aca="true" ref="L655">INDEX(KM_PCT,MATCH($A655,'Knowledge - Percentages'!$B:$B,0),'Data - Knowledge'!L$8)/100</f>
        <v>0.32799999999999996</v>
      </c>
      <c r="M655" s="380">
        <f t="array" aca="true" ref="M655">INDEX(KM_PCT,MATCH($A655,'Knowledge - Percentages'!$B:$B,0),'Data - Knowledge'!M$8)/100</f>
        <v>0.32799999999999996</v>
      </c>
      <c r="N655" s="380">
        <f t="array" aca="true" ref="N655">INDEX(KM_PCT,MATCH($A655,'Knowledge - Percentages'!$B:$B,0),'Data - Knowledge'!N$8)/100</f>
        <v>0.289</v>
      </c>
      <c r="O655" s="380">
        <f t="array" aca="true" ref="O655">INDEX(KM_PCT,MATCH($A655,'Knowledge - Percentages'!$B:$B,0),'Data - Knowledge'!O$8)/100</f>
        <v>0.282</v>
      </c>
      <c r="P655" s="380">
        <f t="array" aca="true" ref="P655">INDEX(KM_PCT,MATCH($A655,'Knowledge - Percentages'!$B:$B,0),'Data - Knowledge'!P$8)/100</f>
        <v>0.348</v>
      </c>
      <c r="Q655" s="380">
        <f t="array" aca="true" ref="Q655">INDEX(KM_PCT,MATCH($A655,'Knowledge - Percentages'!$B:$B,0),'Data - Knowledge'!Q$8)/100</f>
        <v>0.32299999999999995</v>
      </c>
      <c r="R655" s="380">
        <f t="array" aca="true" ref="R655">INDEX(KM_PCT,MATCH($A655,'Knowledge - Percentages'!$B:$B,0),'Data - Knowledge'!R$8)/100</f>
        <v>0.32299999999999995</v>
      </c>
      <c r="S655" s="380">
        <f t="array" aca="true" ref="S655">INDEX(KM_PCT,MATCH($A655,'Knowledge - Percentages'!$B:$B,0),'Data - Knowledge'!S$8)/100</f>
        <v>0.32299999999999995</v>
      </c>
      <c r="T655" s="380">
        <f t="array" aca="true" ref="T655">INDEX(KM_PCT,MATCH($A655,'Knowledge - Percentages'!$B:$B,0),'Data - Knowledge'!T$8)/100</f>
        <v>0.348</v>
      </c>
      <c r="U655" s="380">
        <f t="array" aca="true" ref="U655">INDEX(KM_PCT,MATCH($A655,'Knowledge - Percentages'!$B:$B,0),'Data - Knowledge'!U$8)/100</f>
        <v>0.335</v>
      </c>
      <c r="V655" s="380">
        <f t="array" aca="true" ref="V655">INDEX(KM_PCT,MATCH($A655,'Knowledge - Percentages'!$B:$B,0),'Data - Knowledge'!V$8)/100</f>
        <v>0.33399999999999996</v>
      </c>
      <c r="W655" s="380">
        <f t="array" aca="true" ref="W655">INDEX(KM_PCT,MATCH($A655,'Knowledge - Percentages'!$B:$B,0),'Data - Knowledge'!W$8)/100</f>
        <v>0.335</v>
      </c>
      <c r="X655" s="380">
        <f t="array" aca="true" ref="X655">INDEX(KM_PCT,MATCH($A655,'Knowledge - Percentages'!$B:$B,0),'Data - Knowledge'!X$8)/100</f>
        <v>0.401</v>
      </c>
      <c r="Y655" s="380">
        <f t="array" aca="true" ref="Y655">INDEX(KM_PCT,MATCH($A655,'Knowledge - Percentages'!$B:$B,0),'Data - Knowledge'!Y$8)/100</f>
        <v>0.401</v>
      </c>
      <c r="Z655" s="380">
        <f t="array" aca="true" ref="Z655">INDEX(KM_PCT,MATCH($A655,'Knowledge - Percentages'!$B:$B,0),'Data - Knowledge'!Z$8)/100</f>
        <v>0.461</v>
      </c>
      <c r="AA655" s="380">
        <f t="array" aca="true" ref="AA655">INDEX(KM_PCT,MATCH($A655,'Knowledge - Percentages'!$B:$B,0),'Data - Knowledge'!AA$8)/100</f>
        <v>0.401</v>
      </c>
      <c r="AB655" s="380">
        <f t="array" aca="true" ref="AB655">INDEX(KM_PCT,MATCH($A655,'Knowledge - Percentages'!$B:$B,0),'Data - Knowledge'!AB$8)/100</f>
        <v>0.382</v>
      </c>
      <c r="AC655" s="380">
        <f t="array" aca="true" ref="AC655">INDEX(KM_PCT,MATCH($A655,'Knowledge - Percentages'!$B:$B,0),'Data - Knowledge'!AC$8)/100</f>
        <v>0.379</v>
      </c>
      <c r="AD655" s="380">
        <f t="array" aca="true" ref="AD655">INDEX(KM_PCT,MATCH($A655,'Knowledge - Percentages'!$B:$B,0),'Data - Knowledge'!AD$8)/100</f>
        <v>0.382</v>
      </c>
      <c r="AE655" s="380">
        <f t="array" aca="true" ref="AE655">INDEX(KM_PCT,MATCH($A655,'Knowledge - Percentages'!$B:$B,0),'Data - Knowledge'!AE$8)/100</f>
        <v>0.349</v>
      </c>
      <c r="AF655" s="380">
        <f t="array" aca="true" ref="AF655">INDEX(KM_PCT,MATCH($A655,'Knowledge - Percentages'!$B:$B,0),'Data - Knowledge'!AF$8)/100</f>
        <v>0.368</v>
      </c>
      <c r="AG655" s="380">
        <f t="array" aca="true" ref="AG655">INDEX(KM_PCT,MATCH($A655,'Knowledge - Percentages'!$B:$B,0),'Data - Knowledge'!AG$8)/100</f>
        <v>0.368</v>
      </c>
      <c r="AH655" s="380">
        <f t="array" aca="true" ref="AH655">INDEX(KM_PCT,MATCH($A655,'Knowledge - Percentages'!$B:$B,0),'Data - Knowledge'!AH$8)/100</f>
        <v>0.368</v>
      </c>
      <c r="AI655" s="380">
        <f t="array" aca="true" ref="AI655">INDEX(KM_PCT,MATCH($A655,'Knowledge - Percentages'!$B:$B,0),'Data - Knowledge'!AI$8)/100</f>
        <v>0.38799999999999996</v>
      </c>
      <c r="AJ655" s="380">
        <f t="array" aca="true" ref="AJ655">INDEX(KM_PCT,MATCH($A655,'Knowledge - Percentages'!$B:$B,0),'Data - Knowledge'!AJ$8)/100</f>
        <v>0.38</v>
      </c>
      <c r="AK655" s="380">
        <f t="array" aca="true" ref="AK655">INDEX(KM_PCT,MATCH($A655,'Knowledge - Percentages'!$B:$B,0),'Data - Knowledge'!AK$8)/100</f>
        <v>0.382</v>
      </c>
      <c r="AL655" s="380">
        <f t="array" aca="true" ref="AL655">INDEX(KM_PCT,MATCH($A655,'Knowledge - Percentages'!$B:$B,0),'Data - Knowledge'!AL$8)/100</f>
        <v>0.379</v>
      </c>
      <c r="AM655" s="380">
        <f t="array" aca="true" ref="AM655">INDEX(KM_PCT,MATCH($A655,'Knowledge - Percentages'!$B:$B,0),'Data - Knowledge'!AM$8)/100</f>
        <v>0.38</v>
      </c>
      <c r="AN655" s="380">
        <f t="array" aca="true" ref="AN655">INDEX(KM_PCT,MATCH($A655,'Knowledge - Percentages'!$B:$B,0),'Data - Knowledge'!AN$8)/100</f>
        <v>0.369</v>
      </c>
      <c r="AO655" s="380">
        <f t="array" aca="true" ref="AO655">INDEX(KM_PCT,MATCH($A655,'Knowledge - Percentages'!$B:$B,0),'Data - Knowledge'!AO$8)/100</f>
        <v>0.337</v>
      </c>
      <c r="AP655" s="380">
        <f t="array" aca="true" ref="AP655">INDEX(KM_PCT,MATCH($A655,'Knowledge - Percentages'!$B:$B,0),'Data - Knowledge'!AP$8)/100</f>
        <v>0.409</v>
      </c>
      <c r="AQ655" s="380">
        <f t="array" aca="true" ref="AQ655">INDEX(KM_PCT,MATCH($A655,'Knowledge - Percentages'!$B:$B,0),'Data - Knowledge'!AQ$8)/100</f>
        <v>0.409</v>
      </c>
      <c r="AR655" s="380">
        <f t="array" aca="true" ref="AR655">INDEX(KM_PCT,MATCH($A655,'Knowledge - Percentages'!$B:$B,0),'Data - Knowledge'!AR$8)/100</f>
        <v>0.473</v>
      </c>
      <c r="AS655" s="380">
        <f t="array" aca="true" ref="AS655">INDEX(KM_PCT,MATCH($A655,'Knowledge - Percentages'!$B:$B,0),'Data - Knowledge'!AS$8)/100</f>
        <v>0.456</v>
      </c>
      <c r="AT655" s="380">
        <f t="array" aca="true" ref="AT655">INDEX(KM_PCT,MATCH($A655,'Knowledge - Percentages'!$B:$B,0),'Data - Knowledge'!AT$8)/100</f>
        <v>0.45899999999999996</v>
      </c>
      <c r="AU655" s="380">
        <f t="array" aca="true" ref="AU655">INDEX(KM_PCT,MATCH($A655,'Knowledge - Percentages'!$B:$B,0),'Data - Knowledge'!AU$8)/100</f>
        <v>0.41</v>
      </c>
      <c r="AV655" s="380">
        <f t="array" aca="true" ref="AV655">INDEX(KM_PCT,MATCH($A655,'Knowledge - Percentages'!$B:$B,0),'Data - Knowledge'!AV$8)/100</f>
        <v>0.41</v>
      </c>
      <c r="AW655" s="380">
        <f t="array" aca="true" ref="AW655">INDEX(KM_PCT,MATCH($A655,'Knowledge - Percentages'!$B:$B,0),'Data - Knowledge'!AW$8)/100</f>
        <v>0.419</v>
      </c>
      <c r="AX655" s="380">
        <f t="array" aca="true" ref="AX655">INDEX(KM_PCT,MATCH($A655,'Knowledge - Percentages'!$B:$B,0),'Data - Knowledge'!AX$8)/100</f>
        <v>0.419</v>
      </c>
      <c r="AY655" s="380">
        <f t="array" aca="true" ref="AY655">INDEX(KM_PCT,MATCH($A655,'Knowledge - Percentages'!$B:$B,0),'Data - Knowledge'!AY$8)/100</f>
        <v>0.465</v>
      </c>
      <c r="AZ655" s="380">
        <f t="array" aca="true" ref="AZ655">INDEX(KM_PCT,MATCH($A655,'Knowledge - Percentages'!$B:$B,0),'Data - Knowledge'!AZ$8)/100</f>
        <v>0.45799999999999996</v>
      </c>
      <c r="BA655" s="380">
        <f t="array" aca="true" ref="BA655">INDEX(KM_PCT,MATCH($A655,'Knowledge - Percentages'!$B:$B,0),'Data - Knowledge'!BA$8)/100</f>
        <v>0.45399999999999996</v>
      </c>
      <c r="BB655" s="380">
        <f t="array" aca="true" ref="BB655">INDEX(KM_PCT,MATCH($A655,'Knowledge - Percentages'!$B:$B,0),'Data - Knowledge'!BB$8)/100</f>
        <v>0.49</v>
      </c>
      <c r="BC655" s="380">
        <f t="array" aca="true" ref="BC655">INDEX(KM_PCT,MATCH($A655,'Knowledge - Percentages'!$B:$B,0),'Data - Knowledge'!BC$8)/100</f>
        <v>0.429</v>
      </c>
      <c r="BD655" s="380">
        <f t="array" aca="true" ref="BD655">INDEX(KM_PCT,MATCH($A655,'Knowledge - Percentages'!$B:$B,0),'Data - Knowledge'!BD$8)/100</f>
        <v>0.429</v>
      </c>
      <c r="BE655" s="380">
        <f t="array" aca="true" ref="BE655">INDEX(KM_PCT,MATCH($A655,'Knowledge - Percentages'!$B:$B,0),'Data - Knowledge'!BE$8)/100</f>
        <v>0.42700000000000005</v>
      </c>
      <c r="BF655" s="380">
        <f t="array" aca="true" ref="BF655">INDEX(KM_PCT,MATCH($A655,'Knowledge - Percentages'!$B:$B,0),'Data - Knowledge'!BF$8)/100</f>
        <v>0.429</v>
      </c>
      <c r="BG655" s="380">
        <f t="array" aca="true" ref="BG655">INDEX(KM_PCT,MATCH($A655,'Knowledge - Percentages'!$B:$B,0),'Data - Knowledge'!BG$8)/100</f>
        <v>0.435</v>
      </c>
      <c r="BH655" s="380">
        <f t="array" aca="true" ref="BH655">INDEX(KM_PCT,MATCH($A655,'Knowledge - Percentages'!$B:$B,0),'Data - Knowledge'!BH$8)/100</f>
        <v>0.446</v>
      </c>
      <c r="BI655" s="380">
        <f t="array" aca="true" ref="BI655">INDEX(KM_PCT,MATCH($A655,'Knowledge - Percentages'!$B:$B,0),'Data - Knowledge'!BI$8)/100</f>
        <v>0.43700000000000006</v>
      </c>
      <c r="BJ655" s="380">
        <f t="array" aca="true" ref="BJ655">INDEX(KM_PCT,MATCH($A655,'Knowledge - Percentages'!$B:$B,0),'Data - Knowledge'!BJ$8)/100</f>
        <v>0.493</v>
      </c>
      <c r="BK655" s="380">
        <f t="array" aca="true" ref="BK655">INDEX(KM_PCT,MATCH($A655,'Knowledge - Percentages'!$B:$B,0),'Data - Knowledge'!BK$8)/100</f>
        <v>0.479</v>
      </c>
      <c r="BL655" s="380">
        <f t="array" aca="true" ref="BL655">INDEX(KM_PCT,MATCH($A655,'Knowledge - Percentages'!$B:$B,0),'Data - Knowledge'!BL$8)/100</f>
        <v>0.479</v>
      </c>
      <c r="BM655" s="380">
        <f t="array" aca="true" ref="BM655">INDEX(KM_PCT,MATCH($A655,'Knowledge - Percentages'!$B:$B,0),'Data - Knowledge'!BM$8)/100</f>
        <v>0.479</v>
      </c>
      <c r="BN655" s="380">
        <f t="array" aca="true" ref="BN655">INDEX(KM_PCT,MATCH($A655,'Knowledge - Percentages'!$B:$B,0),'Data - Knowledge'!BN$8)/100</f>
        <v>0.479</v>
      </c>
      <c r="BO655" s="380">
        <f t="array" aca="true" ref="BO655">INDEX(KM_PCT,MATCH($A655,'Knowledge - Percentages'!$B:$B,0),'Data - Knowledge'!BO$8)/100</f>
        <v>0.525</v>
      </c>
      <c r="BP655" s="380">
        <f t="array" aca="true" ref="BP655">INDEX(KM_PCT,MATCH($A655,'Knowledge - Percentages'!$B:$B,0),'Data - Knowledge'!BP$8)/100</f>
        <v>0.505</v>
      </c>
      <c r="BQ655" s="380">
        <f t="array" aca="true" ref="BQ655">INDEX(KM_PCT,MATCH($A655,'Knowledge - Percentages'!$B:$B,0),'Data - Knowledge'!BQ$8)/100</f>
        <v>0.537</v>
      </c>
    </row>
    <row r="656" spans="1:69">
      <c r="A656" t="s">
        <v>1836</v>
      </c>
      <c r="B656" t="s">
        <v>1820</v>
      </c>
      <c r="C656" t="s">
        <v>1824</v>
      </c>
      <c r="D656" t="s">
        <v>1837</v>
      </c>
      <c r="E656" s="373">
        <f>SUMPRODUCT($K$2:$BQ$2,$K656:$BQ656)/$J$2</f>
        <v>0.46079545454545456</v>
      </c>
      <c r="F656" s="379">
        <f>SUMPRODUCT($K$2:$BQ$2,$K656:$BQ656)</f>
        <v>121.65</v>
      </c>
      <c r="G656" s="373">
        <f>SUMPRODUCT($K$3:$BQ$3,$K656:$BQ656)/$J$3</f>
        <v>0.38560338809034916</v>
      </c>
      <c r="H656" s="379">
        <f>SUMPRODUCT($K$3:$BQ$3,$K656:$BQ656)</f>
        <v>3755.777000000001</v>
      </c>
      <c r="I656" s="373">
        <f>CORREL($K$4:$BQ$4,$K656:$BQ656)</f>
        <v>0.51632884173972859</v>
      </c>
      <c r="J656" s="379">
        <f>$E656/$G656*100</f>
        <v>119.4998458980053</v>
      </c>
      <c r="K656" s="380">
        <f t="array" aca="true" ref="K656">INDEX(KM_PCT,MATCH($A656,'Knowledge - Percentages'!$B:$B,0),'Data - Knowledge'!K$8)/100</f>
        <v>0.358</v>
      </c>
      <c r="L656" s="380">
        <f t="array" aca="true" ref="L656">INDEX(KM_PCT,MATCH($A656,'Knowledge - Percentages'!$B:$B,0),'Data - Knowledge'!L$8)/100</f>
        <v>0.35100000000000003</v>
      </c>
      <c r="M656" s="380">
        <f t="array" aca="true" ref="M656">INDEX(KM_PCT,MATCH($A656,'Knowledge - Percentages'!$B:$B,0),'Data - Knowledge'!M$8)/100</f>
        <v>0.358</v>
      </c>
      <c r="N656" s="380">
        <f t="array" aca="true" ref="N656">INDEX(KM_PCT,MATCH($A656,'Knowledge - Percentages'!$B:$B,0),'Data - Knowledge'!N$8)/100</f>
        <v>0.34</v>
      </c>
      <c r="O656" s="380">
        <f t="array" aca="true" ref="O656">INDEX(KM_PCT,MATCH($A656,'Knowledge - Percentages'!$B:$B,0),'Data - Knowledge'!O$8)/100</f>
        <v>0.31</v>
      </c>
      <c r="P656" s="380">
        <f t="array" aca="true" ref="P656">INDEX(KM_PCT,MATCH($A656,'Knowledge - Percentages'!$B:$B,0),'Data - Knowledge'!P$8)/100</f>
        <v>0.34</v>
      </c>
      <c r="Q656" s="380">
        <f t="array" aca="true" ref="Q656">INDEX(KM_PCT,MATCH($A656,'Knowledge - Percentages'!$B:$B,0),'Data - Knowledge'!Q$8)/100</f>
        <v>0.34</v>
      </c>
      <c r="R656" s="380">
        <f t="array" aca="true" ref="R656">INDEX(KM_PCT,MATCH($A656,'Knowledge - Percentages'!$B:$B,0),'Data - Knowledge'!R$8)/100</f>
        <v>0.345</v>
      </c>
      <c r="S656" s="380">
        <f t="array" aca="true" ref="S656">INDEX(KM_PCT,MATCH($A656,'Knowledge - Percentages'!$B:$B,0),'Data - Knowledge'!S$8)/100</f>
        <v>0.34</v>
      </c>
      <c r="T656" s="380">
        <f t="array" aca="true" ref="T656">INDEX(KM_PCT,MATCH($A656,'Knowledge - Percentages'!$B:$B,0),'Data - Knowledge'!T$8)/100</f>
        <v>0.36200000000000004</v>
      </c>
      <c r="U656" s="380">
        <f t="array" aca="true" ref="U656">INDEX(KM_PCT,MATCH($A656,'Knowledge - Percentages'!$B:$B,0),'Data - Knowledge'!U$8)/100</f>
        <v>0.36200000000000004</v>
      </c>
      <c r="V656" s="380">
        <f t="array" aca="true" ref="V656">INDEX(KM_PCT,MATCH($A656,'Knowledge - Percentages'!$B:$B,0),'Data - Knowledge'!V$8)/100</f>
        <v>0.361</v>
      </c>
      <c r="W656" s="380">
        <f t="array" aca="true" ref="W656">INDEX(KM_PCT,MATCH($A656,'Knowledge - Percentages'!$B:$B,0),'Data - Knowledge'!W$8)/100</f>
        <v>0.369</v>
      </c>
      <c r="X656" s="380">
        <f t="array" aca="true" ref="X656">INDEX(KM_PCT,MATCH($A656,'Knowledge - Percentages'!$B:$B,0),'Data - Knowledge'!X$8)/100</f>
        <v>0.39</v>
      </c>
      <c r="Y656" s="380">
        <f t="array" aca="true" ref="Y656">INDEX(KM_PCT,MATCH($A656,'Knowledge - Percentages'!$B:$B,0),'Data - Knowledge'!Y$8)/100</f>
        <v>0.39399999999999996</v>
      </c>
      <c r="Z656" s="380">
        <f t="array" aca="true" ref="Z656">INDEX(KM_PCT,MATCH($A656,'Knowledge - Percentages'!$B:$B,0),'Data - Knowledge'!Z$8)/100</f>
        <v>0.39</v>
      </c>
      <c r="AA656" s="380">
        <f t="array" aca="true" ref="AA656">INDEX(KM_PCT,MATCH($A656,'Knowledge - Percentages'!$B:$B,0),'Data - Knowledge'!AA$8)/100</f>
        <v>0.385</v>
      </c>
      <c r="AB656" s="380">
        <f t="array" aca="true" ref="AB656">INDEX(KM_PCT,MATCH($A656,'Knowledge - Percentages'!$B:$B,0),'Data - Knowledge'!AB$8)/100</f>
        <v>0.36200000000000004</v>
      </c>
      <c r="AC656" s="380">
        <f t="array" aca="true" ref="AC656">INDEX(KM_PCT,MATCH($A656,'Knowledge - Percentages'!$B:$B,0),'Data - Knowledge'!AC$8)/100</f>
        <v>0.38</v>
      </c>
      <c r="AD656" s="380">
        <f t="array" aca="true" ref="AD656">INDEX(KM_PCT,MATCH($A656,'Knowledge - Percentages'!$B:$B,0),'Data - Knowledge'!AD$8)/100</f>
        <v>0.41600000000000004</v>
      </c>
      <c r="AE656" s="380">
        <f t="array" aca="true" ref="AE656">INDEX(KM_PCT,MATCH($A656,'Knowledge - Percentages'!$B:$B,0),'Data - Knowledge'!AE$8)/100</f>
        <v>0.37200000000000005</v>
      </c>
      <c r="AF656" s="380">
        <f t="array" aca="true" ref="AF656">INDEX(KM_PCT,MATCH($A656,'Knowledge - Percentages'!$B:$B,0),'Data - Knowledge'!AF$8)/100</f>
        <v>0.40399999999999997</v>
      </c>
      <c r="AG656" s="380">
        <f t="array" aca="true" ref="AG656">INDEX(KM_PCT,MATCH($A656,'Knowledge - Percentages'!$B:$B,0),'Data - Knowledge'!AG$8)/100</f>
        <v>0.405</v>
      </c>
      <c r="AH656" s="380">
        <f t="array" aca="true" ref="AH656">INDEX(KM_PCT,MATCH($A656,'Knowledge - Percentages'!$B:$B,0),'Data - Knowledge'!AH$8)/100</f>
        <v>0.41200000000000003</v>
      </c>
      <c r="AI656" s="380">
        <f t="array" aca="true" ref="AI656">INDEX(KM_PCT,MATCH($A656,'Knowledge - Percentages'!$B:$B,0),'Data - Knowledge'!AI$8)/100</f>
        <v>0.413</v>
      </c>
      <c r="AJ656" s="380">
        <f t="array" aca="true" ref="AJ656">INDEX(KM_PCT,MATCH($A656,'Knowledge - Percentages'!$B:$B,0),'Data - Knowledge'!AJ$8)/100</f>
        <v>0.401</v>
      </c>
      <c r="AK656" s="380">
        <f t="array" aca="true" ref="AK656">INDEX(KM_PCT,MATCH($A656,'Knowledge - Percentages'!$B:$B,0),'Data - Knowledge'!AK$8)/100</f>
        <v>0.41600000000000004</v>
      </c>
      <c r="AL656" s="380">
        <f t="array" aca="true" ref="AL656">INDEX(KM_PCT,MATCH($A656,'Knowledge - Percentages'!$B:$B,0),'Data - Knowledge'!AL$8)/100</f>
        <v>0.406</v>
      </c>
      <c r="AM656" s="380">
        <f t="array" aca="true" ref="AM656">INDEX(KM_PCT,MATCH($A656,'Knowledge - Percentages'!$B:$B,0),'Data - Knowledge'!AM$8)/100</f>
        <v>0.41600000000000004</v>
      </c>
      <c r="AN656" s="380">
        <f t="array" aca="true" ref="AN656">INDEX(KM_PCT,MATCH($A656,'Knowledge - Percentages'!$B:$B,0),'Data - Knowledge'!AN$8)/100</f>
        <v>0.41200000000000003</v>
      </c>
      <c r="AO656" s="380">
        <f t="array" aca="true" ref="AO656">INDEX(KM_PCT,MATCH($A656,'Knowledge - Percentages'!$B:$B,0),'Data - Knowledge'!AO$8)/100</f>
        <v>0.41200000000000003</v>
      </c>
      <c r="AP656" s="380">
        <f t="array" aca="true" ref="AP656">INDEX(KM_PCT,MATCH($A656,'Knowledge - Percentages'!$B:$B,0),'Data - Knowledge'!AP$8)/100</f>
        <v>0.424</v>
      </c>
      <c r="AQ656" s="380">
        <f t="array" aca="true" ref="AQ656">INDEX(KM_PCT,MATCH($A656,'Knowledge - Percentages'!$B:$B,0),'Data - Knowledge'!AQ$8)/100</f>
        <v>0.42700000000000005</v>
      </c>
      <c r="AR656" s="380">
        <f t="array" aca="true" ref="AR656">INDEX(KM_PCT,MATCH($A656,'Knowledge - Percentages'!$B:$B,0),'Data - Knowledge'!AR$8)/100</f>
        <v>0.461</v>
      </c>
      <c r="AS656" s="380">
        <f t="array" aca="true" ref="AS656">INDEX(KM_PCT,MATCH($A656,'Knowledge - Percentages'!$B:$B,0),'Data - Knowledge'!AS$8)/100</f>
        <v>0.452</v>
      </c>
      <c r="AT656" s="380">
        <f t="array" aca="true" ref="AT656">INDEX(KM_PCT,MATCH($A656,'Knowledge - Percentages'!$B:$B,0),'Data - Knowledge'!AT$8)/100</f>
        <v>0.45299999999999996</v>
      </c>
      <c r="AU656" s="380">
        <f t="array" aca="true" ref="AU656">INDEX(KM_PCT,MATCH($A656,'Knowledge - Percentages'!$B:$B,0),'Data - Knowledge'!AU$8)/100</f>
        <v>0.415</v>
      </c>
      <c r="AV656" s="380">
        <f t="array" aca="true" ref="AV656">INDEX(KM_PCT,MATCH($A656,'Knowledge - Percentages'!$B:$B,0),'Data - Knowledge'!AV$8)/100</f>
        <v>0.441</v>
      </c>
      <c r="AW656" s="380">
        <f t="array" aca="true" ref="AW656">INDEX(KM_PCT,MATCH($A656,'Knowledge - Percentages'!$B:$B,0),'Data - Knowledge'!AW$8)/100</f>
        <v>0.441</v>
      </c>
      <c r="AX656" s="380">
        <f t="array" aca="true" ref="AX656">INDEX(KM_PCT,MATCH($A656,'Knowledge - Percentages'!$B:$B,0),'Data - Knowledge'!AX$8)/100</f>
        <v>0.441</v>
      </c>
      <c r="AY656" s="380">
        <f t="array" aca="true" ref="AY656">INDEX(KM_PCT,MATCH($A656,'Knowledge - Percentages'!$B:$B,0),'Data - Knowledge'!AY$8)/100</f>
        <v>0.441</v>
      </c>
      <c r="AZ656" s="380">
        <f t="array" aca="true" ref="AZ656">INDEX(KM_PCT,MATCH($A656,'Knowledge - Percentages'!$B:$B,0),'Data - Knowledge'!AZ$8)/100</f>
        <v>0.431</v>
      </c>
      <c r="BA656" s="380">
        <f t="array" aca="true" ref="BA656">INDEX(KM_PCT,MATCH($A656,'Knowledge - Percentages'!$B:$B,0),'Data - Knowledge'!BA$8)/100</f>
        <v>0.444</v>
      </c>
      <c r="BB656" s="380">
        <f t="array" aca="true" ref="BB656">INDEX(KM_PCT,MATCH($A656,'Knowledge - Percentages'!$B:$B,0),'Data - Knowledge'!BB$8)/100</f>
        <v>0.489</v>
      </c>
      <c r="BC656" s="380">
        <f t="array" aca="true" ref="BC656">INDEX(KM_PCT,MATCH($A656,'Knowledge - Percentages'!$B:$B,0),'Data - Knowledge'!BC$8)/100</f>
        <v>0.46399999999999997</v>
      </c>
      <c r="BD656" s="380">
        <f t="array" aca="true" ref="BD656">INDEX(KM_PCT,MATCH($A656,'Knowledge - Percentages'!$B:$B,0),'Data - Knowledge'!BD$8)/100</f>
        <v>0.444</v>
      </c>
      <c r="BE656" s="380">
        <f t="array" aca="true" ref="BE656">INDEX(KM_PCT,MATCH($A656,'Knowledge - Percentages'!$B:$B,0),'Data - Knowledge'!BE$8)/100</f>
        <v>0.444</v>
      </c>
      <c r="BF656" s="380">
        <f t="array" aca="true" ref="BF656">INDEX(KM_PCT,MATCH($A656,'Knowledge - Percentages'!$B:$B,0),'Data - Knowledge'!BF$8)/100</f>
        <v>0.444</v>
      </c>
      <c r="BG656" s="380">
        <f t="array" aca="true" ref="BG656">INDEX(KM_PCT,MATCH($A656,'Knowledge - Percentages'!$B:$B,0),'Data - Knowledge'!BG$8)/100</f>
        <v>0.45</v>
      </c>
      <c r="BH656" s="380">
        <f t="array" aca="true" ref="BH656">INDEX(KM_PCT,MATCH($A656,'Knowledge - Percentages'!$B:$B,0),'Data - Knowledge'!BH$8)/100</f>
        <v>0.45</v>
      </c>
      <c r="BI656" s="380">
        <f t="array" aca="true" ref="BI656">INDEX(KM_PCT,MATCH($A656,'Knowledge - Percentages'!$B:$B,0),'Data - Knowledge'!BI$8)/100</f>
        <v>0.42</v>
      </c>
      <c r="BJ656" s="380">
        <f t="array" aca="true" ref="BJ656">INDEX(KM_PCT,MATCH($A656,'Knowledge - Percentages'!$B:$B,0),'Data - Knowledge'!BJ$8)/100</f>
        <v>0.509</v>
      </c>
      <c r="BK656" s="380">
        <f t="array" aca="true" ref="BK656">INDEX(KM_PCT,MATCH($A656,'Knowledge - Percentages'!$B:$B,0),'Data - Knowledge'!BK$8)/100</f>
        <v>0.47</v>
      </c>
      <c r="BL656" s="380">
        <f t="array" aca="true" ref="BL656">INDEX(KM_PCT,MATCH($A656,'Knowledge - Percentages'!$B:$B,0),'Data - Knowledge'!BL$8)/100</f>
        <v>0.466</v>
      </c>
      <c r="BM656" s="380">
        <f t="array" aca="true" ref="BM656">INDEX(KM_PCT,MATCH($A656,'Knowledge - Percentages'!$B:$B,0),'Data - Knowledge'!BM$8)/100</f>
        <v>0.42700000000000005</v>
      </c>
      <c r="BN656" s="380">
        <f t="array" aca="true" ref="BN656">INDEX(KM_PCT,MATCH($A656,'Knowledge - Percentages'!$B:$B,0),'Data - Knowledge'!BN$8)/100</f>
        <v>0.47</v>
      </c>
      <c r="BO656" s="380">
        <f t="array" aca="true" ref="BO656">INDEX(KM_PCT,MATCH($A656,'Knowledge - Percentages'!$B:$B,0),'Data - Knowledge'!BO$8)/100</f>
        <v>0.485</v>
      </c>
      <c r="BP656" s="380">
        <f t="array" aca="true" ref="BP656">INDEX(KM_PCT,MATCH($A656,'Knowledge - Percentages'!$B:$B,0),'Data - Knowledge'!BP$8)/100</f>
        <v>0.485</v>
      </c>
      <c r="BQ656" s="380">
        <f t="array" aca="true" ref="BQ656">INDEX(KM_PCT,MATCH($A656,'Knowledge - Percentages'!$B:$B,0),'Data - Knowledge'!BQ$8)/100</f>
        <v>0.513</v>
      </c>
    </row>
    <row r="657" spans="1:69">
      <c r="A657" t="s">
        <v>1838</v>
      </c>
      <c r="B657" t="s">
        <v>1820</v>
      </c>
      <c r="C657" t="s">
        <v>1824</v>
      </c>
      <c r="D657" t="s">
        <v>1839</v>
      </c>
      <c r="E657" s="373">
        <f>SUMPRODUCT($K$2:$BQ$2,$K657:$BQ657)/$J$2</f>
        <v>0.51696590909090911</v>
      </c>
      <c r="F657" s="379">
        <f>SUMPRODUCT($K$2:$BQ$2,$K657:$BQ657)</f>
        <v>136.479</v>
      </c>
      <c r="G657" s="373">
        <f>SUMPRODUCT($K$3:$BQ$3,$K657:$BQ657)/$J$3</f>
        <v>0.41980225872689936</v>
      </c>
      <c r="H657" s="379">
        <f>SUMPRODUCT($K$3:$BQ$3,$K657:$BQ657)</f>
        <v>4088.874</v>
      </c>
      <c r="I657" s="373">
        <f>CORREL($K$4:$BQ$4,$K657:$BQ657)</f>
        <v>0.37452149359153336</v>
      </c>
      <c r="J657" s="379">
        <f>$E657/$G657*100</f>
        <v>123.14509947103909</v>
      </c>
      <c r="K657" s="380">
        <f t="array" aca="true" ref="K657">INDEX(KM_PCT,MATCH($A657,'Knowledge - Percentages'!$B:$B,0),'Data - Knowledge'!K$8)/100</f>
        <v>0.27699999999999997</v>
      </c>
      <c r="L657" s="380">
        <f t="array" aca="true" ref="L657">INDEX(KM_PCT,MATCH($A657,'Knowledge - Percentages'!$B:$B,0),'Data - Knowledge'!L$8)/100</f>
        <v>0.27699999999999997</v>
      </c>
      <c r="M657" s="380">
        <f t="array" aca="true" ref="M657">INDEX(KM_PCT,MATCH($A657,'Knowledge - Percentages'!$B:$B,0),'Data - Knowledge'!M$8)/100</f>
        <v>0.27699999999999997</v>
      </c>
      <c r="N657" s="380">
        <f t="array" aca="true" ref="N657">INDEX(KM_PCT,MATCH($A657,'Knowledge - Percentages'!$B:$B,0),'Data - Knowledge'!N$8)/100</f>
        <v>0.322</v>
      </c>
      <c r="O657" s="380">
        <f t="array" aca="true" ref="O657">INDEX(KM_PCT,MATCH($A657,'Knowledge - Percentages'!$B:$B,0),'Data - Knowledge'!O$8)/100</f>
        <v>0.3</v>
      </c>
      <c r="P657" s="380">
        <f t="array" aca="true" ref="P657">INDEX(KM_PCT,MATCH($A657,'Knowledge - Percentages'!$B:$B,0),'Data - Knowledge'!P$8)/100</f>
        <v>0.392</v>
      </c>
      <c r="Q657" s="380">
        <f t="array" aca="true" ref="Q657">INDEX(KM_PCT,MATCH($A657,'Knowledge - Percentages'!$B:$B,0),'Data - Knowledge'!Q$8)/100</f>
        <v>0.34</v>
      </c>
      <c r="R657" s="380">
        <f t="array" aca="true" ref="R657">INDEX(KM_PCT,MATCH($A657,'Knowledge - Percentages'!$B:$B,0),'Data - Knowledge'!R$8)/100</f>
        <v>0.34</v>
      </c>
      <c r="S657" s="380">
        <f t="array" aca="true" ref="S657">INDEX(KM_PCT,MATCH($A657,'Knowledge - Percentages'!$B:$B,0),'Data - Knowledge'!S$8)/100</f>
        <v>0.34</v>
      </c>
      <c r="T657" s="380">
        <f t="array" aca="true" ref="T657">INDEX(KM_PCT,MATCH($A657,'Knowledge - Percentages'!$B:$B,0),'Data - Knowledge'!T$8)/100</f>
        <v>0.392</v>
      </c>
      <c r="U657" s="380">
        <f t="array" aca="true" ref="U657">INDEX(KM_PCT,MATCH($A657,'Knowledge - Percentages'!$B:$B,0),'Data - Knowledge'!U$8)/100</f>
        <v>0.386</v>
      </c>
      <c r="V657" s="380">
        <f t="array" aca="true" ref="V657">INDEX(KM_PCT,MATCH($A657,'Knowledge - Percentages'!$B:$B,0),'Data - Knowledge'!V$8)/100</f>
        <v>0.386</v>
      </c>
      <c r="W657" s="380">
        <f t="array" aca="true" ref="W657">INDEX(KM_PCT,MATCH($A657,'Knowledge - Percentages'!$B:$B,0),'Data - Knowledge'!W$8)/100</f>
        <v>0.386</v>
      </c>
      <c r="X657" s="380">
        <f t="array" aca="true" ref="X657">INDEX(KM_PCT,MATCH($A657,'Knowledge - Percentages'!$B:$B,0),'Data - Knowledge'!X$8)/100</f>
        <v>0.41700000000000004</v>
      </c>
      <c r="Y657" s="380">
        <f t="array" aca="true" ref="Y657">INDEX(KM_PCT,MATCH($A657,'Knowledge - Percentages'!$B:$B,0),'Data - Knowledge'!Y$8)/100</f>
        <v>0.41700000000000004</v>
      </c>
      <c r="Z657" s="380">
        <f t="array" aca="true" ref="Z657">INDEX(KM_PCT,MATCH($A657,'Knowledge - Percentages'!$B:$B,0),'Data - Knowledge'!Z$8)/100</f>
        <v>0.414</v>
      </c>
      <c r="AA657" s="380">
        <f t="array" aca="true" ref="AA657">INDEX(KM_PCT,MATCH($A657,'Knowledge - Percentages'!$B:$B,0),'Data - Knowledge'!AA$8)/100</f>
        <v>0.386</v>
      </c>
      <c r="AB657" s="380">
        <f t="array" aca="true" ref="AB657">INDEX(KM_PCT,MATCH($A657,'Knowledge - Percentages'!$B:$B,0),'Data - Knowledge'!AB$8)/100</f>
        <v>0.449</v>
      </c>
      <c r="AC657" s="380">
        <f t="array" aca="true" ref="AC657">INDEX(KM_PCT,MATCH($A657,'Knowledge - Percentages'!$B:$B,0),'Data - Knowledge'!AC$8)/100</f>
        <v>0.444</v>
      </c>
      <c r="AD657" s="380">
        <f t="array" aca="true" ref="AD657">INDEX(KM_PCT,MATCH($A657,'Knowledge - Percentages'!$B:$B,0),'Data - Knowledge'!AD$8)/100</f>
        <v>0.505</v>
      </c>
      <c r="AE657" s="380">
        <f t="array" aca="true" ref="AE657">INDEX(KM_PCT,MATCH($A657,'Knowledge - Percentages'!$B:$B,0),'Data - Knowledge'!AE$8)/100</f>
        <v>0.42100000000000004</v>
      </c>
      <c r="AF657" s="380">
        <f t="array" aca="true" ref="AF657">INDEX(KM_PCT,MATCH($A657,'Knowledge - Percentages'!$B:$B,0),'Data - Knowledge'!AF$8)/100</f>
        <v>0.42100000000000004</v>
      </c>
      <c r="AG657" s="380">
        <f t="array" aca="true" ref="AG657">INDEX(KM_PCT,MATCH($A657,'Knowledge - Percentages'!$B:$B,0),'Data - Knowledge'!AG$8)/100</f>
        <v>0.429</v>
      </c>
      <c r="AH657" s="380">
        <f t="array" aca="true" ref="AH657">INDEX(KM_PCT,MATCH($A657,'Knowledge - Percentages'!$B:$B,0),'Data - Knowledge'!AH$8)/100</f>
        <v>0.42</v>
      </c>
      <c r="AI657" s="380">
        <f t="array" aca="true" ref="AI657">INDEX(KM_PCT,MATCH($A657,'Knowledge - Percentages'!$B:$B,0),'Data - Knowledge'!AI$8)/100</f>
        <v>0.44799999999999995</v>
      </c>
      <c r="AJ657" s="380">
        <f t="array" aca="true" ref="AJ657">INDEX(KM_PCT,MATCH($A657,'Knowledge - Percentages'!$B:$B,0),'Data - Knowledge'!AJ$8)/100</f>
        <v>0.433</v>
      </c>
      <c r="AK657" s="380">
        <f t="array" aca="true" ref="AK657">INDEX(KM_PCT,MATCH($A657,'Knowledge - Percentages'!$B:$B,0),'Data - Knowledge'!AK$8)/100</f>
        <v>0.489</v>
      </c>
      <c r="AL657" s="380">
        <f t="array" aca="true" ref="AL657">INDEX(KM_PCT,MATCH($A657,'Knowledge - Percentages'!$B:$B,0),'Data - Knowledge'!AL$8)/100</f>
        <v>0.49</v>
      </c>
      <c r="AM657" s="380">
        <f t="array" aca="true" ref="AM657">INDEX(KM_PCT,MATCH($A657,'Knowledge - Percentages'!$B:$B,0),'Data - Knowledge'!AM$8)/100</f>
        <v>0.48700000000000004</v>
      </c>
      <c r="AN657" s="380">
        <f t="array" aca="true" ref="AN657">INDEX(KM_PCT,MATCH($A657,'Knowledge - Percentages'!$B:$B,0),'Data - Knowledge'!AN$8)/100</f>
        <v>0.455</v>
      </c>
      <c r="AO657" s="380">
        <f t="array" aca="true" ref="AO657">INDEX(KM_PCT,MATCH($A657,'Knowledge - Percentages'!$B:$B,0),'Data - Knowledge'!AO$8)/100</f>
        <v>0.40700000000000003</v>
      </c>
      <c r="AP657" s="380">
        <f t="array" aca="true" ref="AP657">INDEX(KM_PCT,MATCH($A657,'Knowledge - Percentages'!$B:$B,0),'Data - Knowledge'!AP$8)/100</f>
        <v>0.508</v>
      </c>
      <c r="AQ657" s="380">
        <f t="array" aca="true" ref="AQ657">INDEX(KM_PCT,MATCH($A657,'Knowledge - Percentages'!$B:$B,0),'Data - Knowledge'!AQ$8)/100</f>
        <v>0.515</v>
      </c>
      <c r="AR657" s="380">
        <f t="array" aca="true" ref="AR657">INDEX(KM_PCT,MATCH($A657,'Knowledge - Percentages'!$B:$B,0),'Data - Knowledge'!AR$8)/100</f>
        <v>0.517</v>
      </c>
      <c r="AS657" s="380">
        <f t="array" aca="true" ref="AS657">INDEX(KM_PCT,MATCH($A657,'Knowledge - Percentages'!$B:$B,0),'Data - Knowledge'!AS$8)/100</f>
        <v>0.555</v>
      </c>
      <c r="AT657" s="380">
        <f t="array" aca="true" ref="AT657">INDEX(KM_PCT,MATCH($A657,'Knowledge - Percentages'!$B:$B,0),'Data - Knowledge'!AT$8)/100</f>
        <v>0.529</v>
      </c>
      <c r="AU657" s="380">
        <f t="array" aca="true" ref="AU657">INDEX(KM_PCT,MATCH($A657,'Knowledge - Percentages'!$B:$B,0),'Data - Knowledge'!AU$8)/100</f>
        <v>0.431</v>
      </c>
      <c r="AV657" s="380">
        <f t="array" aca="true" ref="AV657">INDEX(KM_PCT,MATCH($A657,'Knowledge - Percentages'!$B:$B,0),'Data - Knowledge'!AV$8)/100</f>
        <v>0.507</v>
      </c>
      <c r="AW657" s="380">
        <f t="array" aca="true" ref="AW657">INDEX(KM_PCT,MATCH($A657,'Knowledge - Percentages'!$B:$B,0),'Data - Knowledge'!AW$8)/100</f>
        <v>0.527</v>
      </c>
      <c r="AX657" s="380">
        <f t="array" aca="true" ref="AX657">INDEX(KM_PCT,MATCH($A657,'Knowledge - Percentages'!$B:$B,0),'Data - Knowledge'!AX$8)/100</f>
        <v>0.518</v>
      </c>
      <c r="AY657" s="380">
        <f t="array" aca="true" ref="AY657">INDEX(KM_PCT,MATCH($A657,'Knowledge - Percentages'!$B:$B,0),'Data - Knowledge'!AY$8)/100</f>
        <v>0.523</v>
      </c>
      <c r="AZ657" s="380">
        <f t="array" aca="true" ref="AZ657">INDEX(KM_PCT,MATCH($A657,'Knowledge - Percentages'!$B:$B,0),'Data - Knowledge'!AZ$8)/100</f>
        <v>0.53</v>
      </c>
      <c r="BA657" s="380">
        <f t="array" aca="true" ref="BA657">INDEX(KM_PCT,MATCH($A657,'Knowledge - Percentages'!$B:$B,0),'Data - Knowledge'!BA$8)/100</f>
        <v>0.532</v>
      </c>
      <c r="BB657" s="380">
        <f t="array" aca="true" ref="BB657">INDEX(KM_PCT,MATCH($A657,'Knowledge - Percentages'!$B:$B,0),'Data - Knowledge'!BB$8)/100</f>
        <v>0.53799999999999992</v>
      </c>
      <c r="BC657" s="380">
        <f t="array" aca="true" ref="BC657">INDEX(KM_PCT,MATCH($A657,'Knowledge - Percentages'!$B:$B,0),'Data - Knowledge'!BC$8)/100</f>
        <v>0.495</v>
      </c>
      <c r="BD657" s="380">
        <f t="array" aca="true" ref="BD657">INDEX(KM_PCT,MATCH($A657,'Knowledge - Percentages'!$B:$B,0),'Data - Knowledge'!BD$8)/100</f>
        <v>0.53</v>
      </c>
      <c r="BE657" s="380">
        <f t="array" aca="true" ref="BE657">INDEX(KM_PCT,MATCH($A657,'Knowledge - Percentages'!$B:$B,0),'Data - Knowledge'!BE$8)/100</f>
        <v>0.55299999999999994</v>
      </c>
      <c r="BF657" s="380">
        <f t="array" aca="true" ref="BF657">INDEX(KM_PCT,MATCH($A657,'Knowledge - Percentages'!$B:$B,0),'Data - Knowledge'!BF$8)/100</f>
        <v>0.514</v>
      </c>
      <c r="BG657" s="380">
        <f t="array" aca="true" ref="BG657">INDEX(KM_PCT,MATCH($A657,'Knowledge - Percentages'!$B:$B,0),'Data - Knowledge'!BG$8)/100</f>
        <v>0.535</v>
      </c>
      <c r="BH657" s="380">
        <f t="array" aca="true" ref="BH657">INDEX(KM_PCT,MATCH($A657,'Knowledge - Percentages'!$B:$B,0),'Data - Knowledge'!BH$8)/100</f>
        <v>0.527</v>
      </c>
      <c r="BI657" s="380">
        <f t="array" aca="true" ref="BI657">INDEX(KM_PCT,MATCH($A657,'Knowledge - Percentages'!$B:$B,0),'Data - Knowledge'!BI$8)/100</f>
        <v>0.535</v>
      </c>
      <c r="BJ657" s="380">
        <f t="array" aca="true" ref="BJ657">INDEX(KM_PCT,MATCH($A657,'Knowledge - Percentages'!$B:$B,0),'Data - Knowledge'!BJ$8)/100</f>
        <v>0.55</v>
      </c>
      <c r="BK657" s="380">
        <f t="array" aca="true" ref="BK657">INDEX(KM_PCT,MATCH($A657,'Knowledge - Percentages'!$B:$B,0),'Data - Knowledge'!BK$8)/100</f>
        <v>0.532</v>
      </c>
      <c r="BL657" s="380">
        <f t="array" aca="true" ref="BL657">INDEX(KM_PCT,MATCH($A657,'Knowledge - Percentages'!$B:$B,0),'Data - Knowledge'!BL$8)/100</f>
        <v>0.532</v>
      </c>
      <c r="BM657" s="380">
        <f t="array" aca="true" ref="BM657">INDEX(KM_PCT,MATCH($A657,'Knowledge - Percentages'!$B:$B,0),'Data - Knowledge'!BM$8)/100</f>
        <v>0.532</v>
      </c>
      <c r="BN657" s="380">
        <f t="array" aca="true" ref="BN657">INDEX(KM_PCT,MATCH($A657,'Knowledge - Percentages'!$B:$B,0),'Data - Knowledge'!BN$8)/100</f>
        <v>0.53</v>
      </c>
      <c r="BO657" s="380">
        <f t="array" aca="true" ref="BO657">INDEX(KM_PCT,MATCH($A657,'Knowledge - Percentages'!$B:$B,0),'Data - Knowledge'!BO$8)/100</f>
        <v>0.541</v>
      </c>
      <c r="BP657" s="380">
        <f t="array" aca="true" ref="BP657">INDEX(KM_PCT,MATCH($A657,'Knowledge - Percentages'!$B:$B,0),'Data - Knowledge'!BP$8)/100</f>
        <v>0.541</v>
      </c>
      <c r="BQ657" s="380">
        <f t="array" aca="true" ref="BQ657">INDEX(KM_PCT,MATCH($A657,'Knowledge - Percentages'!$B:$B,0),'Data - Knowledge'!BQ$8)/100</f>
        <v>0.541</v>
      </c>
    </row>
    <row r="658" spans="1:69">
      <c r="A658" t="s">
        <v>1840</v>
      </c>
      <c r="B658" t="s">
        <v>1820</v>
      </c>
      <c r="C658" t="s">
        <v>1824</v>
      </c>
      <c r="D658" t="s">
        <v>1841</v>
      </c>
      <c r="E658" s="373">
        <f>SUMPRODUCT($K$2:$BQ$2,$K658:$BQ658)/$J$2</f>
        <v>0.39574242424242423</v>
      </c>
      <c r="F658" s="379">
        <f>SUMPRODUCT($K$2:$BQ$2,$K658:$BQ658)</f>
        <v>104.476</v>
      </c>
      <c r="G658" s="373">
        <f>SUMPRODUCT($K$3:$BQ$3,$K658:$BQ658)/$J$3</f>
        <v>0.36590143737166325</v>
      </c>
      <c r="H658" s="379">
        <f>SUMPRODUCT($K$3:$BQ$3,$K658:$BQ658)</f>
        <v>3563.88</v>
      </c>
      <c r="I658" s="373">
        <f>CORREL($K$4:$BQ$4,$K658:$BQ658)</f>
        <v>0.19054874308375425</v>
      </c>
      <c r="J658" s="379">
        <f>$E658/$G658*100</f>
        <v>108.15547134362582</v>
      </c>
      <c r="K658" s="380">
        <f t="array" aca="true" ref="K658">INDEX(KM_PCT,MATCH($A658,'Knowledge - Percentages'!$B:$B,0),'Data - Knowledge'!K$8)/100</f>
        <v>0.359</v>
      </c>
      <c r="L658" s="380">
        <f t="array" aca="true" ref="L658">INDEX(KM_PCT,MATCH($A658,'Knowledge - Percentages'!$B:$B,0),'Data - Knowledge'!L$8)/100</f>
        <v>0.387</v>
      </c>
      <c r="M658" s="380">
        <f t="array" aca="true" ref="M658">INDEX(KM_PCT,MATCH($A658,'Knowledge - Percentages'!$B:$B,0),'Data - Knowledge'!M$8)/100</f>
        <v>0.359</v>
      </c>
      <c r="N658" s="380">
        <f t="array" aca="true" ref="N658">INDEX(KM_PCT,MATCH($A658,'Knowledge - Percentages'!$B:$B,0),'Data - Knowledge'!N$8)/100</f>
        <v>0.36</v>
      </c>
      <c r="O658" s="380">
        <f t="array" aca="true" ref="O658">INDEX(KM_PCT,MATCH($A658,'Knowledge - Percentages'!$B:$B,0),'Data - Knowledge'!O$8)/100</f>
        <v>0.325</v>
      </c>
      <c r="P658" s="380">
        <f t="array" aca="true" ref="P658">INDEX(KM_PCT,MATCH($A658,'Knowledge - Percentages'!$B:$B,0),'Data - Knowledge'!P$8)/100</f>
        <v>0.37200000000000005</v>
      </c>
      <c r="Q658" s="380">
        <f t="array" aca="true" ref="Q658">INDEX(KM_PCT,MATCH($A658,'Knowledge - Percentages'!$B:$B,0),'Data - Knowledge'!Q$8)/100</f>
        <v>0.302</v>
      </c>
      <c r="R658" s="380">
        <f t="array" aca="true" ref="R658">INDEX(KM_PCT,MATCH($A658,'Knowledge - Percentages'!$B:$B,0),'Data - Knowledge'!R$8)/100</f>
        <v>0.38299999999999995</v>
      </c>
      <c r="S658" s="380">
        <f t="array" aca="true" ref="S658">INDEX(KM_PCT,MATCH($A658,'Knowledge - Percentages'!$B:$B,0),'Data - Knowledge'!S$8)/100</f>
        <v>0.36</v>
      </c>
      <c r="T658" s="380">
        <f t="array" aca="true" ref="T658">INDEX(KM_PCT,MATCH($A658,'Knowledge - Percentages'!$B:$B,0),'Data - Knowledge'!T$8)/100</f>
        <v>0.359</v>
      </c>
      <c r="U658" s="380">
        <f t="array" aca="true" ref="U658">INDEX(KM_PCT,MATCH($A658,'Knowledge - Percentages'!$B:$B,0),'Data - Knowledge'!U$8)/100</f>
        <v>0.359</v>
      </c>
      <c r="V658" s="380">
        <f t="array" aca="true" ref="V658">INDEX(KM_PCT,MATCH($A658,'Knowledge - Percentages'!$B:$B,0),'Data - Knowledge'!V$8)/100</f>
        <v>0.342</v>
      </c>
      <c r="W658" s="380">
        <f t="array" aca="true" ref="W658">INDEX(KM_PCT,MATCH($A658,'Knowledge - Percentages'!$B:$B,0),'Data - Knowledge'!W$8)/100</f>
        <v>0.359</v>
      </c>
      <c r="X658" s="380">
        <f t="array" aca="true" ref="X658">INDEX(KM_PCT,MATCH($A658,'Knowledge - Percentages'!$B:$B,0),'Data - Knowledge'!X$8)/100</f>
        <v>0.39</v>
      </c>
      <c r="Y658" s="380">
        <f t="array" aca="true" ref="Y658">INDEX(KM_PCT,MATCH($A658,'Knowledge - Percentages'!$B:$B,0),'Data - Knowledge'!Y$8)/100</f>
        <v>0.39</v>
      </c>
      <c r="Z658" s="380">
        <f t="array" aca="true" ref="Z658">INDEX(KM_PCT,MATCH($A658,'Knowledge - Percentages'!$B:$B,0),'Data - Knowledge'!Z$8)/100</f>
        <v>0.39</v>
      </c>
      <c r="AA658" s="380">
        <f t="array" aca="true" ref="AA658">INDEX(KM_PCT,MATCH($A658,'Knowledge - Percentages'!$B:$B,0),'Data - Knowledge'!AA$8)/100</f>
        <v>0.39</v>
      </c>
      <c r="AB658" s="380">
        <f t="array" aca="true" ref="AB658">INDEX(KM_PCT,MATCH($A658,'Knowledge - Percentages'!$B:$B,0),'Data - Knowledge'!AB$8)/100</f>
        <v>0.35600000000000004</v>
      </c>
      <c r="AC658" s="380">
        <f t="array" aca="true" ref="AC658">INDEX(KM_PCT,MATCH($A658,'Knowledge - Percentages'!$B:$B,0),'Data - Knowledge'!AC$8)/100</f>
        <v>0.377</v>
      </c>
      <c r="AD658" s="380">
        <f t="array" aca="true" ref="AD658">INDEX(KM_PCT,MATCH($A658,'Knowledge - Percentages'!$B:$B,0),'Data - Knowledge'!AD$8)/100</f>
        <v>0.377</v>
      </c>
      <c r="AE658" s="380">
        <f t="array" aca="true" ref="AE658">INDEX(KM_PCT,MATCH($A658,'Knowledge - Percentages'!$B:$B,0),'Data - Knowledge'!AE$8)/100</f>
        <v>0.35100000000000003</v>
      </c>
      <c r="AF658" s="380">
        <f t="array" aca="true" ref="AF658">INDEX(KM_PCT,MATCH($A658,'Knowledge - Percentages'!$B:$B,0),'Data - Knowledge'!AF$8)/100</f>
        <v>0.37200000000000005</v>
      </c>
      <c r="AG658" s="380">
        <f t="array" aca="true" ref="AG658">INDEX(KM_PCT,MATCH($A658,'Knowledge - Percentages'!$B:$B,0),'Data - Knowledge'!AG$8)/100</f>
        <v>0.377</v>
      </c>
      <c r="AH658" s="380">
        <f t="array" aca="true" ref="AH658">INDEX(KM_PCT,MATCH($A658,'Knowledge - Percentages'!$B:$B,0),'Data - Knowledge'!AH$8)/100</f>
        <v>0.374</v>
      </c>
      <c r="AI658" s="380">
        <f t="array" aca="true" ref="AI658">INDEX(KM_PCT,MATCH($A658,'Knowledge - Percentages'!$B:$B,0),'Data - Knowledge'!AI$8)/100</f>
        <v>0.369</v>
      </c>
      <c r="AJ658" s="380">
        <f t="array" aca="true" ref="AJ658">INDEX(KM_PCT,MATCH($A658,'Knowledge - Percentages'!$B:$B,0),'Data - Knowledge'!AJ$8)/100</f>
        <v>0.374</v>
      </c>
      <c r="AK658" s="380">
        <f t="array" aca="true" ref="AK658">INDEX(KM_PCT,MATCH($A658,'Knowledge - Percentages'!$B:$B,0),'Data - Knowledge'!AK$8)/100</f>
        <v>0.374</v>
      </c>
      <c r="AL658" s="380">
        <f t="array" aca="true" ref="AL658">INDEX(KM_PCT,MATCH($A658,'Knowledge - Percentages'!$B:$B,0),'Data - Knowledge'!AL$8)/100</f>
        <v>0.384</v>
      </c>
      <c r="AM658" s="380">
        <f t="array" aca="true" ref="AM658">INDEX(KM_PCT,MATCH($A658,'Knowledge - Percentages'!$B:$B,0),'Data - Knowledge'!AM$8)/100</f>
        <v>0.368</v>
      </c>
      <c r="AN658" s="380">
        <f t="array" aca="true" ref="AN658">INDEX(KM_PCT,MATCH($A658,'Knowledge - Percentages'!$B:$B,0),'Data - Knowledge'!AN$8)/100</f>
        <v>0.37799999999999995</v>
      </c>
      <c r="AO658" s="380">
        <f t="array" aca="true" ref="AO658">INDEX(KM_PCT,MATCH($A658,'Knowledge - Percentages'!$B:$B,0),'Data - Knowledge'!AO$8)/100</f>
        <v>0.366</v>
      </c>
      <c r="AP658" s="380">
        <f t="array" aca="true" ref="AP658">INDEX(KM_PCT,MATCH($A658,'Knowledge - Percentages'!$B:$B,0),'Data - Knowledge'!AP$8)/100</f>
        <v>0.384</v>
      </c>
      <c r="AQ658" s="380">
        <f t="array" aca="true" ref="AQ658">INDEX(KM_PCT,MATCH($A658,'Knowledge - Percentages'!$B:$B,0),'Data - Knowledge'!AQ$8)/100</f>
        <v>0.40299999999999997</v>
      </c>
      <c r="AR658" s="380">
        <f t="array" aca="true" ref="AR658">INDEX(KM_PCT,MATCH($A658,'Knowledge - Percentages'!$B:$B,0),'Data - Knowledge'!AR$8)/100</f>
        <v>0.384</v>
      </c>
      <c r="AS658" s="380">
        <f t="array" aca="true" ref="AS658">INDEX(KM_PCT,MATCH($A658,'Knowledge - Percentages'!$B:$B,0),'Data - Knowledge'!AS$8)/100</f>
        <v>0.486</v>
      </c>
      <c r="AT658" s="380">
        <f t="array" aca="true" ref="AT658">INDEX(KM_PCT,MATCH($A658,'Knowledge - Percentages'!$B:$B,0),'Data - Knowledge'!AT$8)/100</f>
        <v>0.384</v>
      </c>
      <c r="AU658" s="380">
        <f t="array" aca="true" ref="AU658">INDEX(KM_PCT,MATCH($A658,'Knowledge - Percentages'!$B:$B,0),'Data - Knowledge'!AU$8)/100</f>
        <v>0.376</v>
      </c>
      <c r="AV658" s="380">
        <f t="array" aca="true" ref="AV658">INDEX(KM_PCT,MATCH($A658,'Knowledge - Percentages'!$B:$B,0),'Data - Knowledge'!AV$8)/100</f>
        <v>0.376</v>
      </c>
      <c r="AW658" s="380">
        <f t="array" aca="true" ref="AW658">INDEX(KM_PCT,MATCH($A658,'Knowledge - Percentages'!$B:$B,0),'Data - Knowledge'!AW$8)/100</f>
        <v>0.376</v>
      </c>
      <c r="AX658" s="380">
        <f t="array" aca="true" ref="AX658">INDEX(KM_PCT,MATCH($A658,'Knowledge - Percentages'!$B:$B,0),'Data - Knowledge'!AX$8)/100</f>
        <v>0.376</v>
      </c>
      <c r="AY658" s="380">
        <f t="array" aca="true" ref="AY658">INDEX(KM_PCT,MATCH($A658,'Knowledge - Percentages'!$B:$B,0),'Data - Knowledge'!AY$8)/100</f>
        <v>0.377</v>
      </c>
      <c r="AZ658" s="380">
        <f t="array" aca="true" ref="AZ658">INDEX(KM_PCT,MATCH($A658,'Knowledge - Percentages'!$B:$B,0),'Data - Knowledge'!AZ$8)/100</f>
        <v>0.376</v>
      </c>
      <c r="BA658" s="380">
        <f t="array" aca="true" ref="BA658">INDEX(KM_PCT,MATCH($A658,'Knowledge - Percentages'!$B:$B,0),'Data - Knowledge'!BA$8)/100</f>
        <v>0.37200000000000005</v>
      </c>
      <c r="BB658" s="380">
        <f t="array" aca="true" ref="BB658">INDEX(KM_PCT,MATCH($A658,'Knowledge - Percentages'!$B:$B,0),'Data - Knowledge'!BB$8)/100</f>
        <v>0.376</v>
      </c>
      <c r="BC658" s="380">
        <f t="array" aca="true" ref="BC658">INDEX(KM_PCT,MATCH($A658,'Knowledge - Percentages'!$B:$B,0),'Data - Knowledge'!BC$8)/100</f>
        <v>0.376</v>
      </c>
      <c r="BD658" s="380">
        <f t="array" aca="true" ref="BD658">INDEX(KM_PCT,MATCH($A658,'Knowledge - Percentages'!$B:$B,0),'Data - Knowledge'!BD$8)/100</f>
        <v>0.376</v>
      </c>
      <c r="BE658" s="380">
        <f t="array" aca="true" ref="BE658">INDEX(KM_PCT,MATCH($A658,'Knowledge - Percentages'!$B:$B,0),'Data - Knowledge'!BE$8)/100</f>
        <v>0.376</v>
      </c>
      <c r="BF658" s="380">
        <f t="array" aca="true" ref="BF658">INDEX(KM_PCT,MATCH($A658,'Knowledge - Percentages'!$B:$B,0),'Data - Knowledge'!BF$8)/100</f>
        <v>0.376</v>
      </c>
      <c r="BG658" s="380">
        <f t="array" aca="true" ref="BG658">INDEX(KM_PCT,MATCH($A658,'Knowledge - Percentages'!$B:$B,0),'Data - Knowledge'!BG$8)/100</f>
        <v>0.41100000000000003</v>
      </c>
      <c r="BH658" s="380">
        <f t="array" aca="true" ref="BH658">INDEX(KM_PCT,MATCH($A658,'Knowledge - Percentages'!$B:$B,0),'Data - Knowledge'!BH$8)/100</f>
        <v>0.41100000000000003</v>
      </c>
      <c r="BI658" s="380">
        <f t="array" aca="true" ref="BI658">INDEX(KM_PCT,MATCH($A658,'Knowledge - Percentages'!$B:$B,0),'Data - Knowledge'!BI$8)/100</f>
        <v>0.41100000000000003</v>
      </c>
      <c r="BJ658" s="380">
        <f t="array" aca="true" ref="BJ658">INDEX(KM_PCT,MATCH($A658,'Knowledge - Percentages'!$B:$B,0),'Data - Knowledge'!BJ$8)/100</f>
        <v>0.433</v>
      </c>
      <c r="BK658" s="380">
        <f t="array" aca="true" ref="BK658">INDEX(KM_PCT,MATCH($A658,'Knowledge - Percentages'!$B:$B,0),'Data - Knowledge'!BK$8)/100</f>
        <v>0.503</v>
      </c>
      <c r="BL658" s="380">
        <f t="array" aca="true" ref="BL658">INDEX(KM_PCT,MATCH($A658,'Knowledge - Percentages'!$B:$B,0),'Data - Knowledge'!BL$8)/100</f>
        <v>0.433</v>
      </c>
      <c r="BM658" s="380">
        <f t="array" aca="true" ref="BM658">INDEX(KM_PCT,MATCH($A658,'Knowledge - Percentages'!$B:$B,0),'Data - Knowledge'!BM$8)/100</f>
        <v>0.433</v>
      </c>
      <c r="BN658" s="380">
        <f t="array" aca="true" ref="BN658">INDEX(KM_PCT,MATCH($A658,'Knowledge - Percentages'!$B:$B,0),'Data - Knowledge'!BN$8)/100</f>
        <v>0.433</v>
      </c>
      <c r="BO658" s="380">
        <f t="array" aca="true" ref="BO658">INDEX(KM_PCT,MATCH($A658,'Knowledge - Percentages'!$B:$B,0),'Data - Knowledge'!BO$8)/100</f>
        <v>0.392</v>
      </c>
      <c r="BP658" s="380">
        <f t="array" aca="true" ref="BP658">INDEX(KM_PCT,MATCH($A658,'Knowledge - Percentages'!$B:$B,0),'Data - Knowledge'!BP$8)/100</f>
        <v>0.405</v>
      </c>
      <c r="BQ658" s="380">
        <f t="array" aca="true" ref="BQ658">INDEX(KM_PCT,MATCH($A658,'Knowledge - Percentages'!$B:$B,0),'Data - Knowledge'!BQ$8)/100</f>
        <v>0.44299999999999995</v>
      </c>
    </row>
    <row r="659" spans="1:69">
      <c r="A659" t="s">
        <v>1842</v>
      </c>
      <c r="B659" t="s">
        <v>1820</v>
      </c>
      <c r="C659" t="s">
        <v>1824</v>
      </c>
      <c r="D659" t="s">
        <v>1843</v>
      </c>
      <c r="E659" s="373">
        <f>SUMPRODUCT($K$2:$BQ$2,$K659:$BQ659)/$J$2</f>
        <v>0.51971969696969689</v>
      </c>
      <c r="F659" s="379">
        <f>SUMPRODUCT($K$2:$BQ$2,$K659:$BQ659)</f>
        <v>137.206</v>
      </c>
      <c r="G659" s="373">
        <f>SUMPRODUCT($K$3:$BQ$3,$K659:$BQ659)/$J$3</f>
        <v>0.44465759753593392</v>
      </c>
      <c r="H659" s="379">
        <f>SUMPRODUCT($K$3:$BQ$3,$K659:$BQ659)</f>
        <v>4330.9649999999965</v>
      </c>
      <c r="I659" s="373">
        <f>CORREL($K$4:$BQ$4,$K659:$BQ659)</f>
        <v>0.31244299696998795</v>
      </c>
      <c r="J659" s="379">
        <f>$E659/$G659*100</f>
        <v>116.88087639786633</v>
      </c>
      <c r="K659" s="380">
        <f t="array" aca="true" ref="K659">INDEX(KM_PCT,MATCH($A659,'Knowledge - Percentages'!$B:$B,0),'Data - Knowledge'!K$8)/100</f>
        <v>0.311</v>
      </c>
      <c r="L659" s="380">
        <f t="array" aca="true" ref="L659">INDEX(KM_PCT,MATCH($A659,'Knowledge - Percentages'!$B:$B,0),'Data - Knowledge'!L$8)/100</f>
        <v>0.253</v>
      </c>
      <c r="M659" s="380">
        <f t="array" aca="true" ref="M659">INDEX(KM_PCT,MATCH($A659,'Knowledge - Percentages'!$B:$B,0),'Data - Knowledge'!M$8)/100</f>
        <v>0.361</v>
      </c>
      <c r="N659" s="380">
        <f t="array" aca="true" ref="N659">INDEX(KM_PCT,MATCH($A659,'Knowledge - Percentages'!$B:$B,0),'Data - Knowledge'!N$8)/100</f>
        <v>0.368</v>
      </c>
      <c r="O659" s="380">
        <f t="array" aca="true" ref="O659">INDEX(KM_PCT,MATCH($A659,'Knowledge - Percentages'!$B:$B,0),'Data - Knowledge'!O$8)/100</f>
        <v>0.365</v>
      </c>
      <c r="P659" s="380">
        <f t="array" aca="true" ref="P659">INDEX(KM_PCT,MATCH($A659,'Knowledge - Percentages'!$B:$B,0),'Data - Knowledge'!P$8)/100</f>
        <v>0.45399999999999996</v>
      </c>
      <c r="Q659" s="380">
        <f t="array" aca="true" ref="Q659">INDEX(KM_PCT,MATCH($A659,'Knowledge - Percentages'!$B:$B,0),'Data - Knowledge'!Q$8)/100</f>
        <v>0.41200000000000003</v>
      </c>
      <c r="R659" s="380">
        <f t="array" aca="true" ref="R659">INDEX(KM_PCT,MATCH($A659,'Knowledge - Percentages'!$B:$B,0),'Data - Knowledge'!R$8)/100</f>
        <v>0.41200000000000003</v>
      </c>
      <c r="S659" s="380">
        <f t="array" aca="true" ref="S659">INDEX(KM_PCT,MATCH($A659,'Knowledge - Percentages'!$B:$B,0),'Data - Knowledge'!S$8)/100</f>
        <v>0.41200000000000003</v>
      </c>
      <c r="T659" s="380">
        <f t="array" aca="true" ref="T659">INDEX(KM_PCT,MATCH($A659,'Knowledge - Percentages'!$B:$B,0),'Data - Knowledge'!T$8)/100</f>
        <v>0.441</v>
      </c>
      <c r="U659" s="380">
        <f t="array" aca="true" ref="U659">INDEX(KM_PCT,MATCH($A659,'Knowledge - Percentages'!$B:$B,0),'Data - Knowledge'!U$8)/100</f>
        <v>0.41200000000000003</v>
      </c>
      <c r="V659" s="380">
        <f t="array" aca="true" ref="V659">INDEX(KM_PCT,MATCH($A659,'Knowledge - Percentages'!$B:$B,0),'Data - Knowledge'!V$8)/100</f>
        <v>0.381</v>
      </c>
      <c r="W659" s="380">
        <f t="array" aca="true" ref="W659">INDEX(KM_PCT,MATCH($A659,'Knowledge - Percentages'!$B:$B,0),'Data - Knowledge'!W$8)/100</f>
        <v>0.40399999999999997</v>
      </c>
      <c r="X659" s="380">
        <f t="array" aca="true" ref="X659">INDEX(KM_PCT,MATCH($A659,'Knowledge - Percentages'!$B:$B,0),'Data - Knowledge'!X$8)/100</f>
        <v>0.501</v>
      </c>
      <c r="Y659" s="380">
        <f t="array" aca="true" ref="Y659">INDEX(KM_PCT,MATCH($A659,'Knowledge - Percentages'!$B:$B,0),'Data - Knowledge'!Y$8)/100</f>
        <v>0.501</v>
      </c>
      <c r="Z659" s="380">
        <f t="array" aca="true" ref="Z659">INDEX(KM_PCT,MATCH($A659,'Knowledge - Percentages'!$B:$B,0),'Data - Knowledge'!Z$8)/100</f>
        <v>0.536</v>
      </c>
      <c r="AA659" s="380">
        <f t="array" aca="true" ref="AA659">INDEX(KM_PCT,MATCH($A659,'Knowledge - Percentages'!$B:$B,0),'Data - Knowledge'!AA$8)/100</f>
        <v>0.5</v>
      </c>
      <c r="AB659" s="380">
        <f t="array" aca="true" ref="AB659">INDEX(KM_PCT,MATCH($A659,'Knowledge - Percentages'!$B:$B,0),'Data - Knowledge'!AB$8)/100</f>
        <v>0.502</v>
      </c>
      <c r="AC659" s="380">
        <f t="array" aca="true" ref="AC659">INDEX(KM_PCT,MATCH($A659,'Knowledge - Percentages'!$B:$B,0),'Data - Knowledge'!AC$8)/100</f>
        <v>0.5</v>
      </c>
      <c r="AD659" s="380">
        <f t="array" aca="true" ref="AD659">INDEX(KM_PCT,MATCH($A659,'Knowledge - Percentages'!$B:$B,0),'Data - Knowledge'!AD$8)/100</f>
        <v>0.506</v>
      </c>
      <c r="AE659" s="380">
        <f t="array" aca="true" ref="AE659">INDEX(KM_PCT,MATCH($A659,'Knowledge - Percentages'!$B:$B,0),'Data - Knowledge'!AE$8)/100</f>
        <v>0.42700000000000005</v>
      </c>
      <c r="AF659" s="380">
        <f t="array" aca="true" ref="AF659">INDEX(KM_PCT,MATCH($A659,'Knowledge - Percentages'!$B:$B,0),'Data - Knowledge'!AF$8)/100</f>
        <v>0.43799999999999994</v>
      </c>
      <c r="AG659" s="380">
        <f t="array" aca="true" ref="AG659">INDEX(KM_PCT,MATCH($A659,'Knowledge - Percentages'!$B:$B,0),'Data - Knowledge'!AG$8)/100</f>
        <v>0.43799999999999994</v>
      </c>
      <c r="AH659" s="380">
        <f t="array" aca="true" ref="AH659">INDEX(KM_PCT,MATCH($A659,'Knowledge - Percentages'!$B:$B,0),'Data - Knowledge'!AH$8)/100</f>
        <v>0.435</v>
      </c>
      <c r="AI659" s="380">
        <f t="array" aca="true" ref="AI659">INDEX(KM_PCT,MATCH($A659,'Knowledge - Percentages'!$B:$B,0),'Data - Knowledge'!AI$8)/100</f>
        <v>0.444</v>
      </c>
      <c r="AJ659" s="380">
        <f t="array" aca="true" ref="AJ659">INDEX(KM_PCT,MATCH($A659,'Knowledge - Percentages'!$B:$B,0),'Data - Knowledge'!AJ$8)/100</f>
        <v>0.444</v>
      </c>
      <c r="AK659" s="380">
        <f t="array" aca="true" ref="AK659">INDEX(KM_PCT,MATCH($A659,'Knowledge - Percentages'!$B:$B,0),'Data - Knowledge'!AK$8)/100</f>
        <v>0.485</v>
      </c>
      <c r="AL659" s="380">
        <f t="array" aca="true" ref="AL659">INDEX(KM_PCT,MATCH($A659,'Knowledge - Percentages'!$B:$B,0),'Data - Knowledge'!AL$8)/100</f>
        <v>0.486</v>
      </c>
      <c r="AM659" s="380">
        <f t="array" aca="true" ref="AM659">INDEX(KM_PCT,MATCH($A659,'Knowledge - Percentages'!$B:$B,0),'Data - Knowledge'!AM$8)/100</f>
        <v>0.478</v>
      </c>
      <c r="AN659" s="380">
        <f t="array" aca="true" ref="AN659">INDEX(KM_PCT,MATCH($A659,'Knowledge - Percentages'!$B:$B,0),'Data - Knowledge'!AN$8)/100</f>
        <v>0.426</v>
      </c>
      <c r="AO659" s="380">
        <f t="array" aca="true" ref="AO659">INDEX(KM_PCT,MATCH($A659,'Knowledge - Percentages'!$B:$B,0),'Data - Knowledge'!AO$8)/100</f>
        <v>0.302</v>
      </c>
      <c r="AP659" s="380">
        <f t="array" aca="true" ref="AP659">INDEX(KM_PCT,MATCH($A659,'Knowledge - Percentages'!$B:$B,0),'Data - Knowledge'!AP$8)/100</f>
        <v>0.479</v>
      </c>
      <c r="AQ659" s="380">
        <f t="array" aca="true" ref="AQ659">INDEX(KM_PCT,MATCH($A659,'Knowledge - Percentages'!$B:$B,0),'Data - Knowledge'!AQ$8)/100</f>
        <v>0.479</v>
      </c>
      <c r="AR659" s="380">
        <f t="array" aca="true" ref="AR659">INDEX(KM_PCT,MATCH($A659,'Knowledge - Percentages'!$B:$B,0),'Data - Knowledge'!AR$8)/100</f>
        <v>0.515</v>
      </c>
      <c r="AS659" s="380">
        <f t="array" aca="true" ref="AS659">INDEX(KM_PCT,MATCH($A659,'Knowledge - Percentages'!$B:$B,0),'Data - Knowledge'!AS$8)/100</f>
        <v>0.629</v>
      </c>
      <c r="AT659" s="380">
        <f t="array" aca="true" ref="AT659">INDEX(KM_PCT,MATCH($A659,'Knowledge - Percentages'!$B:$B,0),'Data - Knowledge'!AT$8)/100</f>
        <v>0.515</v>
      </c>
      <c r="AU659" s="380">
        <f t="array" aca="true" ref="AU659">INDEX(KM_PCT,MATCH($A659,'Knowledge - Percentages'!$B:$B,0),'Data - Knowledge'!AU$8)/100</f>
        <v>0.491</v>
      </c>
      <c r="AV659" s="380">
        <f t="array" aca="true" ref="AV659">INDEX(KM_PCT,MATCH($A659,'Knowledge - Percentages'!$B:$B,0),'Data - Knowledge'!AV$8)/100</f>
        <v>0.506</v>
      </c>
      <c r="AW659" s="380">
        <f t="array" aca="true" ref="AW659">INDEX(KM_PCT,MATCH($A659,'Knowledge - Percentages'!$B:$B,0),'Data - Knowledge'!AW$8)/100</f>
        <v>0.515</v>
      </c>
      <c r="AX659" s="380">
        <f t="array" aca="true" ref="AX659">INDEX(KM_PCT,MATCH($A659,'Knowledge - Percentages'!$B:$B,0),'Data - Knowledge'!AX$8)/100</f>
        <v>0.534</v>
      </c>
      <c r="AY659" s="380">
        <f t="array" aca="true" ref="AY659">INDEX(KM_PCT,MATCH($A659,'Knowledge - Percentages'!$B:$B,0),'Data - Knowledge'!AY$8)/100</f>
        <v>0.55299999999999994</v>
      </c>
      <c r="AZ659" s="380">
        <f t="array" aca="true" ref="AZ659">INDEX(KM_PCT,MATCH($A659,'Knowledge - Percentages'!$B:$B,0),'Data - Knowledge'!AZ$8)/100</f>
        <v>0.55899999999999994</v>
      </c>
      <c r="BA659" s="380">
        <f t="array" aca="true" ref="BA659">INDEX(KM_PCT,MATCH($A659,'Knowledge - Percentages'!$B:$B,0),'Data - Knowledge'!BA$8)/100</f>
        <v>0.552</v>
      </c>
      <c r="BB659" s="380">
        <f t="array" aca="true" ref="BB659">INDEX(KM_PCT,MATCH($A659,'Knowledge - Percentages'!$B:$B,0),'Data - Knowledge'!BB$8)/100</f>
        <v>0.55299999999999994</v>
      </c>
      <c r="BC659" s="380">
        <f t="array" aca="true" ref="BC659">INDEX(KM_PCT,MATCH($A659,'Knowledge - Percentages'!$B:$B,0),'Data - Knowledge'!BC$8)/100</f>
        <v>0.402</v>
      </c>
      <c r="BD659" s="380">
        <f t="array" aca="true" ref="BD659">INDEX(KM_PCT,MATCH($A659,'Knowledge - Percentages'!$B:$B,0),'Data - Knowledge'!BD$8)/100</f>
        <v>0.462</v>
      </c>
      <c r="BE659" s="380">
        <f t="array" aca="true" ref="BE659">INDEX(KM_PCT,MATCH($A659,'Knowledge - Percentages'!$B:$B,0),'Data - Knowledge'!BE$8)/100</f>
        <v>0.501</v>
      </c>
      <c r="BF659" s="380">
        <f t="array" aca="true" ref="BF659">INDEX(KM_PCT,MATCH($A659,'Knowledge - Percentages'!$B:$B,0),'Data - Knowledge'!BF$8)/100</f>
        <v>0.489</v>
      </c>
      <c r="BG659" s="380">
        <f t="array" aca="true" ref="BG659">INDEX(KM_PCT,MATCH($A659,'Knowledge - Percentages'!$B:$B,0),'Data - Knowledge'!BG$8)/100</f>
        <v>0.513</v>
      </c>
      <c r="BH659" s="380">
        <f t="array" aca="true" ref="BH659">INDEX(KM_PCT,MATCH($A659,'Knowledge - Percentages'!$B:$B,0),'Data - Knowledge'!BH$8)/100</f>
        <v>0.508</v>
      </c>
      <c r="BI659" s="380">
        <f t="array" aca="true" ref="BI659">INDEX(KM_PCT,MATCH($A659,'Knowledge - Percentages'!$B:$B,0),'Data - Knowledge'!BI$8)/100</f>
        <v>0.527</v>
      </c>
      <c r="BJ659" s="380">
        <f t="array" aca="true" ref="BJ659">INDEX(KM_PCT,MATCH($A659,'Knowledge - Percentages'!$B:$B,0),'Data - Knowledge'!BJ$8)/100</f>
        <v>0.57</v>
      </c>
      <c r="BK659" s="380">
        <f t="array" aca="true" ref="BK659">INDEX(KM_PCT,MATCH($A659,'Knowledge - Percentages'!$B:$B,0),'Data - Knowledge'!BK$8)/100</f>
        <v>0.547</v>
      </c>
      <c r="BL659" s="380">
        <f t="array" aca="true" ref="BL659">INDEX(KM_PCT,MATCH($A659,'Knowledge - Percentages'!$B:$B,0),'Data - Knowledge'!BL$8)/100</f>
        <v>0.547</v>
      </c>
      <c r="BM659" s="380">
        <f t="array" aca="true" ref="BM659">INDEX(KM_PCT,MATCH($A659,'Knowledge - Percentages'!$B:$B,0),'Data - Knowledge'!BM$8)/100</f>
        <v>0.547</v>
      </c>
      <c r="BN659" s="380">
        <f t="array" aca="true" ref="BN659">INDEX(KM_PCT,MATCH($A659,'Knowledge - Percentages'!$B:$B,0),'Data - Knowledge'!BN$8)/100</f>
        <v>0.547</v>
      </c>
      <c r="BO659" s="380">
        <f t="array" aca="true" ref="BO659">INDEX(KM_PCT,MATCH($A659,'Knowledge - Percentages'!$B:$B,0),'Data - Knowledge'!BO$8)/100</f>
        <v>0.568</v>
      </c>
      <c r="BP659" s="380">
        <f t="array" aca="true" ref="BP659">INDEX(KM_PCT,MATCH($A659,'Knowledge - Percentages'!$B:$B,0),'Data - Knowledge'!BP$8)/100</f>
        <v>0.545</v>
      </c>
      <c r="BQ659" s="380">
        <f t="array" aca="true" ref="BQ659">INDEX(KM_PCT,MATCH($A659,'Knowledge - Percentages'!$B:$B,0),'Data - Knowledge'!BQ$8)/100</f>
        <v>0.555</v>
      </c>
    </row>
    <row r="660" spans="1:69">
      <c r="A660" t="s">
        <v>1844</v>
      </c>
      <c r="B660" t="s">
        <v>1820</v>
      </c>
      <c r="C660" t="s">
        <v>1824</v>
      </c>
      <c r="D660" t="s">
        <v>1845</v>
      </c>
      <c r="E660" s="373">
        <f>SUMPRODUCT($K$2:$BQ$2,$K660:$BQ660)/$J$2</f>
        <v>0.45985227272727275</v>
      </c>
      <c r="F660" s="379">
        <f>SUMPRODUCT($K$2:$BQ$2,$K660:$BQ660)</f>
        <v>121.40100000000001</v>
      </c>
      <c r="G660" s="373">
        <f>SUMPRODUCT($K$3:$BQ$3,$K660:$BQ660)/$J$3</f>
        <v>0.57645903490759776</v>
      </c>
      <c r="H660" s="379">
        <f>SUMPRODUCT($K$3:$BQ$3,$K660:$BQ660)</f>
        <v>5614.7110000000021</v>
      </c>
      <c r="I660" s="373">
        <f>CORREL($K$4:$BQ$4,$K660:$BQ660)</f>
        <v>-0.43589177133395418</v>
      </c>
      <c r="J660" s="379">
        <f>$E660/$G660*100</f>
        <v>79.771890955093411</v>
      </c>
      <c r="K660" s="380">
        <f t="array" aca="true" ref="K660">INDEX(KM_PCT,MATCH($A660,'Knowledge - Percentages'!$B:$B,0),'Data - Knowledge'!K$8)/100</f>
        <v>0.644</v>
      </c>
      <c r="L660" s="380">
        <f t="array" aca="true" ref="L660">INDEX(KM_PCT,MATCH($A660,'Knowledge - Percentages'!$B:$B,0),'Data - Knowledge'!L$8)/100</f>
        <v>0.629</v>
      </c>
      <c r="M660" s="380">
        <f t="array" aca="true" ref="M660">INDEX(KM_PCT,MATCH($A660,'Knowledge - Percentages'!$B:$B,0),'Data - Knowledge'!M$8)/100</f>
        <v>0.629</v>
      </c>
      <c r="N660" s="380">
        <f t="array" aca="true" ref="N660">INDEX(KM_PCT,MATCH($A660,'Knowledge - Percentages'!$B:$B,0),'Data - Knowledge'!N$8)/100</f>
        <v>0.67099999999999993</v>
      </c>
      <c r="O660" s="380">
        <f t="array" aca="true" ref="O660">INDEX(KM_PCT,MATCH($A660,'Knowledge - Percentages'!$B:$B,0),'Data - Knowledge'!O$8)/100</f>
        <v>0.67799999999999994</v>
      </c>
      <c r="P660" s="380">
        <f t="array" aca="true" ref="P660">INDEX(KM_PCT,MATCH($A660,'Knowledge - Percentages'!$B:$B,0),'Data - Knowledge'!P$8)/100</f>
        <v>0.612</v>
      </c>
      <c r="Q660" s="380">
        <f t="array" aca="true" ref="Q660">INDEX(KM_PCT,MATCH($A660,'Knowledge - Percentages'!$B:$B,0),'Data - Knowledge'!Q$8)/100</f>
        <v>0.637</v>
      </c>
      <c r="R660" s="380">
        <f t="array" aca="true" ref="R660">INDEX(KM_PCT,MATCH($A660,'Knowledge - Percentages'!$B:$B,0),'Data - Knowledge'!R$8)/100</f>
        <v>0.637</v>
      </c>
      <c r="S660" s="380">
        <f t="array" aca="true" ref="S660">INDEX(KM_PCT,MATCH($A660,'Knowledge - Percentages'!$B:$B,0),'Data - Knowledge'!S$8)/100</f>
        <v>0.637</v>
      </c>
      <c r="T660" s="380">
        <f t="array" aca="true" ref="T660">INDEX(KM_PCT,MATCH($A660,'Knowledge - Percentages'!$B:$B,0),'Data - Knowledge'!T$8)/100</f>
        <v>0.608</v>
      </c>
      <c r="U660" s="380">
        <f t="array" aca="true" ref="U660">INDEX(KM_PCT,MATCH($A660,'Knowledge - Percentages'!$B:$B,0),'Data - Knowledge'!U$8)/100</f>
        <v>0.621</v>
      </c>
      <c r="V660" s="380">
        <f t="array" aca="true" ref="V660">INDEX(KM_PCT,MATCH($A660,'Knowledge - Percentages'!$B:$B,0),'Data - Knowledge'!V$8)/100</f>
        <v>0.62</v>
      </c>
      <c r="W660" s="380">
        <f t="array" aca="true" ref="W660">INDEX(KM_PCT,MATCH($A660,'Knowledge - Percentages'!$B:$B,0),'Data - Knowledge'!W$8)/100</f>
        <v>0.621</v>
      </c>
      <c r="X660" s="380">
        <f t="array" aca="true" ref="X660">INDEX(KM_PCT,MATCH($A660,'Knowledge - Percentages'!$B:$B,0),'Data - Knowledge'!X$8)/100</f>
        <v>0.55399999999999994</v>
      </c>
      <c r="Y660" s="380">
        <f t="array" aca="true" ref="Y660">INDEX(KM_PCT,MATCH($A660,'Knowledge - Percentages'!$B:$B,0),'Data - Knowledge'!Y$8)/100</f>
        <v>0.55399999999999994</v>
      </c>
      <c r="Z660" s="380">
        <f t="array" aca="true" ref="Z660">INDEX(KM_PCT,MATCH($A660,'Knowledge - Percentages'!$B:$B,0),'Data - Knowledge'!Z$8)/100</f>
        <v>0.5</v>
      </c>
      <c r="AA660" s="380">
        <f t="array" aca="true" ref="AA660">INDEX(KM_PCT,MATCH($A660,'Knowledge - Percentages'!$B:$B,0),'Data - Knowledge'!AA$8)/100</f>
        <v>0.55399999999999994</v>
      </c>
      <c r="AB660" s="380">
        <f t="array" aca="true" ref="AB660">INDEX(KM_PCT,MATCH($A660,'Knowledge - Percentages'!$B:$B,0),'Data - Knowledge'!AB$8)/100</f>
        <v>0.557</v>
      </c>
      <c r="AC660" s="380">
        <f t="array" aca="true" ref="AC660">INDEX(KM_PCT,MATCH($A660,'Knowledge - Percentages'!$B:$B,0),'Data - Knowledge'!AC$8)/100</f>
        <v>0.561</v>
      </c>
      <c r="AD660" s="380">
        <f t="array" aca="true" ref="AD660">INDEX(KM_PCT,MATCH($A660,'Knowledge - Percentages'!$B:$B,0),'Data - Knowledge'!AD$8)/100</f>
        <v>0.557</v>
      </c>
      <c r="AE660" s="380">
        <f t="array" aca="true" ref="AE660">INDEX(KM_PCT,MATCH($A660,'Knowledge - Percentages'!$B:$B,0),'Data - Knowledge'!AE$8)/100</f>
        <v>0.59</v>
      </c>
      <c r="AF660" s="380">
        <f t="array" aca="true" ref="AF660">INDEX(KM_PCT,MATCH($A660,'Knowledge - Percentages'!$B:$B,0),'Data - Knowledge'!AF$8)/100</f>
        <v>0.57</v>
      </c>
      <c r="AG660" s="380">
        <f t="array" aca="true" ref="AG660">INDEX(KM_PCT,MATCH($A660,'Knowledge - Percentages'!$B:$B,0),'Data - Knowledge'!AG$8)/100</f>
        <v>0.57</v>
      </c>
      <c r="AH660" s="380">
        <f t="array" aca="true" ref="AH660">INDEX(KM_PCT,MATCH($A660,'Knowledge - Percentages'!$B:$B,0),'Data - Knowledge'!AH$8)/100</f>
        <v>0.57100000000000006</v>
      </c>
      <c r="AI660" s="380">
        <f t="array" aca="true" ref="AI660">INDEX(KM_PCT,MATCH($A660,'Knowledge - Percentages'!$B:$B,0),'Data - Knowledge'!AI$8)/100</f>
        <v>0.55</v>
      </c>
      <c r="AJ660" s="380">
        <f t="array" aca="true" ref="AJ660">INDEX(KM_PCT,MATCH($A660,'Knowledge - Percentages'!$B:$B,0),'Data - Knowledge'!AJ$8)/100</f>
        <v>0.55899999999999994</v>
      </c>
      <c r="AK660" s="380">
        <f t="array" aca="true" ref="AK660">INDEX(KM_PCT,MATCH($A660,'Knowledge - Percentages'!$B:$B,0),'Data - Knowledge'!AK$8)/100</f>
        <v>0.561</v>
      </c>
      <c r="AL660" s="380">
        <f t="array" aca="true" ref="AL660">INDEX(KM_PCT,MATCH($A660,'Knowledge - Percentages'!$B:$B,0),'Data - Knowledge'!AL$8)/100</f>
        <v>0.557</v>
      </c>
      <c r="AM660" s="380">
        <f t="array" aca="true" ref="AM660">INDEX(KM_PCT,MATCH($A660,'Knowledge - Percentages'!$B:$B,0),'Data - Knowledge'!AM$8)/100</f>
        <v>0.55899999999999994</v>
      </c>
      <c r="AN660" s="380">
        <f t="array" aca="true" ref="AN660">INDEX(KM_PCT,MATCH($A660,'Knowledge - Percentages'!$B:$B,0),'Data - Knowledge'!AN$8)/100</f>
        <v>0.57</v>
      </c>
      <c r="AO660" s="380">
        <f t="array" aca="true" ref="AO660">INDEX(KM_PCT,MATCH($A660,'Knowledge - Percentages'!$B:$B,0),'Data - Knowledge'!AO$8)/100</f>
        <v>0.604</v>
      </c>
      <c r="AP660" s="380">
        <f t="array" aca="true" ref="AP660">INDEX(KM_PCT,MATCH($A660,'Knowledge - Percentages'!$B:$B,0),'Data - Knowledge'!AP$8)/100</f>
        <v>0.53</v>
      </c>
      <c r="AQ660" s="380">
        <f t="array" aca="true" ref="AQ660">INDEX(KM_PCT,MATCH($A660,'Knowledge - Percentages'!$B:$B,0),'Data - Knowledge'!AQ$8)/100</f>
        <v>0.53</v>
      </c>
      <c r="AR660" s="380">
        <f t="array" aca="true" ref="AR660">INDEX(KM_PCT,MATCH($A660,'Knowledge - Percentages'!$B:$B,0),'Data - Knowledge'!AR$8)/100</f>
        <v>0.478</v>
      </c>
      <c r="AS660" s="380">
        <f t="array" aca="true" ref="AS660">INDEX(KM_PCT,MATCH($A660,'Knowledge - Percentages'!$B:$B,0),'Data - Knowledge'!AS$8)/100</f>
        <v>0.461</v>
      </c>
      <c r="AT660" s="380">
        <f t="array" aca="true" ref="AT660">INDEX(KM_PCT,MATCH($A660,'Knowledge - Percentages'!$B:$B,0),'Data - Knowledge'!AT$8)/100</f>
        <v>0.45</v>
      </c>
      <c r="AU660" s="380">
        <f t="array" aca="true" ref="AU660">INDEX(KM_PCT,MATCH($A660,'Knowledge - Percentages'!$B:$B,0),'Data - Knowledge'!AU$8)/100</f>
        <v>0.51</v>
      </c>
      <c r="AV660" s="380">
        <f t="array" aca="true" ref="AV660">INDEX(KM_PCT,MATCH($A660,'Knowledge - Percentages'!$B:$B,0),'Data - Knowledge'!AV$8)/100</f>
        <v>0.517</v>
      </c>
      <c r="AW660" s="380">
        <f t="array" aca="true" ref="AW660">INDEX(KM_PCT,MATCH($A660,'Knowledge - Percentages'!$B:$B,0),'Data - Knowledge'!AW$8)/100</f>
        <v>0.503</v>
      </c>
      <c r="AX660" s="380">
        <f t="array" aca="true" ref="AX660">INDEX(KM_PCT,MATCH($A660,'Knowledge - Percentages'!$B:$B,0),'Data - Knowledge'!AX$8)/100</f>
        <v>0.503</v>
      </c>
      <c r="AY660" s="380">
        <f t="array" aca="true" ref="AY660">INDEX(KM_PCT,MATCH($A660,'Knowledge - Percentages'!$B:$B,0),'Data - Knowledge'!AY$8)/100</f>
        <v>0.469</v>
      </c>
      <c r="AZ660" s="380">
        <f t="array" aca="true" ref="AZ660">INDEX(KM_PCT,MATCH($A660,'Knowledge - Percentages'!$B:$B,0),'Data - Knowledge'!AZ$8)/100</f>
        <v>0.456</v>
      </c>
      <c r="BA660" s="380">
        <f t="array" aca="true" ref="BA660">INDEX(KM_PCT,MATCH($A660,'Knowledge - Percentages'!$B:$B,0),'Data - Knowledge'!BA$8)/100</f>
        <v>0.451</v>
      </c>
      <c r="BB660" s="380">
        <f t="array" aca="true" ref="BB660">INDEX(KM_PCT,MATCH($A660,'Knowledge - Percentages'!$B:$B,0),'Data - Knowledge'!BB$8)/100</f>
        <v>0.41200000000000003</v>
      </c>
      <c r="BC660" s="380">
        <f t="array" aca="true" ref="BC660">INDEX(KM_PCT,MATCH($A660,'Knowledge - Percentages'!$B:$B,0),'Data - Knowledge'!BC$8)/100</f>
        <v>0.478</v>
      </c>
      <c r="BD660" s="380">
        <f t="array" aca="true" ref="BD660">INDEX(KM_PCT,MATCH($A660,'Knowledge - Percentages'!$B:$B,0),'Data - Knowledge'!BD$8)/100</f>
        <v>0.478</v>
      </c>
      <c r="BE660" s="380">
        <f t="array" aca="true" ref="BE660">INDEX(KM_PCT,MATCH($A660,'Knowledge - Percentages'!$B:$B,0),'Data - Knowledge'!BE$8)/100</f>
        <v>0.47600000000000003</v>
      </c>
      <c r="BF660" s="380">
        <f t="array" aca="true" ref="BF660">INDEX(KM_PCT,MATCH($A660,'Knowledge - Percentages'!$B:$B,0),'Data - Knowledge'!BF$8)/100</f>
        <v>0.478</v>
      </c>
      <c r="BG660" s="380">
        <f t="array" aca="true" ref="BG660">INDEX(KM_PCT,MATCH($A660,'Knowledge - Percentages'!$B:$B,0),'Data - Knowledge'!BG$8)/100</f>
        <v>0.474</v>
      </c>
      <c r="BH660" s="380">
        <f t="array" aca="true" ref="BH660">INDEX(KM_PCT,MATCH($A660,'Knowledge - Percentages'!$B:$B,0),'Data - Knowledge'!BH$8)/100</f>
        <v>0.485</v>
      </c>
      <c r="BI660" s="380">
        <f t="array" aca="true" ref="BI660">INDEX(KM_PCT,MATCH($A660,'Knowledge - Percentages'!$B:$B,0),'Data - Knowledge'!BI$8)/100</f>
        <v>0.47200000000000003</v>
      </c>
      <c r="BJ660" s="380">
        <f t="array" aca="true" ref="BJ660">INDEX(KM_PCT,MATCH($A660,'Knowledge - Percentages'!$B:$B,0),'Data - Knowledge'!BJ$8)/100</f>
        <v>0.406</v>
      </c>
      <c r="BK660" s="380">
        <f t="array" aca="true" ref="BK660">INDEX(KM_PCT,MATCH($A660,'Knowledge - Percentages'!$B:$B,0),'Data - Knowledge'!BK$8)/100</f>
        <v>0.42200000000000004</v>
      </c>
      <c r="BL660" s="380">
        <f t="array" aca="true" ref="BL660">INDEX(KM_PCT,MATCH($A660,'Knowledge - Percentages'!$B:$B,0),'Data - Knowledge'!BL$8)/100</f>
        <v>0.42200000000000004</v>
      </c>
      <c r="BM660" s="380">
        <f t="array" aca="true" ref="BM660">INDEX(KM_PCT,MATCH($A660,'Knowledge - Percentages'!$B:$B,0),'Data - Knowledge'!BM$8)/100</f>
        <v>0.42200000000000004</v>
      </c>
      <c r="BN660" s="380">
        <f t="array" aca="true" ref="BN660">INDEX(KM_PCT,MATCH($A660,'Knowledge - Percentages'!$B:$B,0),'Data - Knowledge'!BN$8)/100</f>
        <v>0.42200000000000004</v>
      </c>
      <c r="BO660" s="380">
        <f t="array" aca="true" ref="BO660">INDEX(KM_PCT,MATCH($A660,'Knowledge - Percentages'!$B:$B,0),'Data - Knowledge'!BO$8)/100</f>
        <v>0.373</v>
      </c>
      <c r="BP660" s="380">
        <f t="array" aca="true" ref="BP660">INDEX(KM_PCT,MATCH($A660,'Knowledge - Percentages'!$B:$B,0),'Data - Knowledge'!BP$8)/100</f>
        <v>0.376</v>
      </c>
      <c r="BQ660" s="380">
        <f t="array" aca="true" ref="BQ660">INDEX(KM_PCT,MATCH($A660,'Knowledge - Percentages'!$B:$B,0),'Data - Knowledge'!BQ$8)/100</f>
        <v>0.35100000000000003</v>
      </c>
    </row>
    <row r="661" spans="1:69">
      <c r="A661" t="s">
        <v>1846</v>
      </c>
      <c r="B661" t="s">
        <v>1820</v>
      </c>
      <c r="C661" t="s">
        <v>1824</v>
      </c>
      <c r="D661" t="s">
        <v>1847</v>
      </c>
      <c r="E661" s="373">
        <f>SUMPRODUCT($K$2:$BQ$2,$K661:$BQ661)/$J$2</f>
        <v>0.40308333333333335</v>
      </c>
      <c r="F661" s="379">
        <f>SUMPRODUCT($K$2:$BQ$2,$K661:$BQ661)</f>
        <v>106.414</v>
      </c>
      <c r="G661" s="373">
        <f>SUMPRODUCT($K$3:$BQ$3,$K661:$BQ661)/$J$3</f>
        <v>0.51505143737166326</v>
      </c>
      <c r="H661" s="379">
        <f>SUMPRODUCT($K$3:$BQ$3,$K661:$BQ661)</f>
        <v>5016.6010000000006</v>
      </c>
      <c r="I661" s="373">
        <f>CORREL($K$4:$BQ$4,$K661:$BQ661)</f>
        <v>-0.48505503732660232</v>
      </c>
      <c r="J661" s="379">
        <f>$E661/$G661*100</f>
        <v>78.26079185222558</v>
      </c>
      <c r="K661" s="380">
        <f t="array" aca="true" ref="K661">INDEX(KM_PCT,MATCH($A661,'Knowledge - Percentages'!$B:$B,0),'Data - Knowledge'!K$8)/100</f>
        <v>0.57100000000000006</v>
      </c>
      <c r="L661" s="380">
        <f t="array" aca="true" ref="L661">INDEX(KM_PCT,MATCH($A661,'Knowledge - Percentages'!$B:$B,0),'Data - Knowledge'!L$8)/100</f>
        <v>0.58</v>
      </c>
      <c r="M661" s="380">
        <f t="array" aca="true" ref="M661">INDEX(KM_PCT,MATCH($A661,'Knowledge - Percentages'!$B:$B,0),'Data - Knowledge'!M$8)/100</f>
        <v>0.57100000000000006</v>
      </c>
      <c r="N661" s="380">
        <f t="array" aca="true" ref="N661">INDEX(KM_PCT,MATCH($A661,'Knowledge - Percentages'!$B:$B,0),'Data - Knowledge'!N$8)/100</f>
        <v>0.58</v>
      </c>
      <c r="O661" s="380">
        <f t="array" aca="true" ref="O661">INDEX(KM_PCT,MATCH($A661,'Knowledge - Percentages'!$B:$B,0),'Data - Knowledge'!O$8)/100</f>
        <v>0.61</v>
      </c>
      <c r="P661" s="380">
        <f t="array" aca="true" ref="P661">INDEX(KM_PCT,MATCH($A661,'Knowledge - Percentages'!$B:$B,0),'Data - Knowledge'!P$8)/100</f>
        <v>0.58</v>
      </c>
      <c r="Q661" s="380">
        <f t="array" aca="true" ref="Q661">INDEX(KM_PCT,MATCH($A661,'Knowledge - Percentages'!$B:$B,0),'Data - Knowledge'!Q$8)/100</f>
        <v>0.58</v>
      </c>
      <c r="R661" s="380">
        <f t="array" aca="true" ref="R661">INDEX(KM_PCT,MATCH($A661,'Knowledge - Percentages'!$B:$B,0),'Data - Knowledge'!R$8)/100</f>
        <v>0.588</v>
      </c>
      <c r="S661" s="380">
        <f t="array" aca="true" ref="S661">INDEX(KM_PCT,MATCH($A661,'Knowledge - Percentages'!$B:$B,0),'Data - Knowledge'!S$8)/100</f>
        <v>0.58</v>
      </c>
      <c r="T661" s="380">
        <f t="array" aca="true" ref="T661">INDEX(KM_PCT,MATCH($A661,'Knowledge - Percentages'!$B:$B,0),'Data - Knowledge'!T$8)/100</f>
        <v>0.556</v>
      </c>
      <c r="U661" s="380">
        <f t="array" aca="true" ref="U661">INDEX(KM_PCT,MATCH($A661,'Knowledge - Percentages'!$B:$B,0),'Data - Knowledge'!U$8)/100</f>
        <v>0.556</v>
      </c>
      <c r="V661" s="380">
        <f t="array" aca="true" ref="V661">INDEX(KM_PCT,MATCH($A661,'Knowledge - Percentages'!$B:$B,0),'Data - Knowledge'!V$8)/100</f>
        <v>0.555</v>
      </c>
      <c r="W661" s="380">
        <f t="array" aca="true" ref="W661">INDEX(KM_PCT,MATCH($A661,'Knowledge - Percentages'!$B:$B,0),'Data - Knowledge'!W$8)/100</f>
        <v>0.54899999999999993</v>
      </c>
      <c r="X661" s="380">
        <f t="array" aca="true" ref="X661">INDEX(KM_PCT,MATCH($A661,'Knowledge - Percentages'!$B:$B,0),'Data - Knowledge'!X$8)/100</f>
        <v>0.53299999999999992</v>
      </c>
      <c r="Y661" s="380">
        <f t="array" aca="true" ref="Y661">INDEX(KM_PCT,MATCH($A661,'Knowledge - Percentages'!$B:$B,0),'Data - Knowledge'!Y$8)/100</f>
        <v>0.53799999999999992</v>
      </c>
      <c r="Z661" s="380">
        <f t="array" aca="true" ref="Z661">INDEX(KM_PCT,MATCH($A661,'Knowledge - Percentages'!$B:$B,0),'Data - Knowledge'!Z$8)/100</f>
        <v>0.53299999999999992</v>
      </c>
      <c r="AA661" s="380">
        <f t="array" aca="true" ref="AA661">INDEX(KM_PCT,MATCH($A661,'Knowledge - Percentages'!$B:$B,0),'Data - Knowledge'!AA$8)/100</f>
        <v>0.53799999999999992</v>
      </c>
      <c r="AB661" s="380">
        <f t="array" aca="true" ref="AB661">INDEX(KM_PCT,MATCH($A661,'Knowledge - Percentages'!$B:$B,0),'Data - Knowledge'!AB$8)/100</f>
        <v>0.54299999999999993</v>
      </c>
      <c r="AC661" s="380">
        <f t="array" aca="true" ref="AC661">INDEX(KM_PCT,MATCH($A661,'Knowledge - Percentages'!$B:$B,0),'Data - Knowledge'!AC$8)/100</f>
        <v>0.547</v>
      </c>
      <c r="AD661" s="380">
        <f t="array" aca="true" ref="AD661">INDEX(KM_PCT,MATCH($A661,'Knowledge - Percentages'!$B:$B,0),'Data - Knowledge'!AD$8)/100</f>
        <v>0.503</v>
      </c>
      <c r="AE661" s="380">
        <f t="array" aca="true" ref="AE661">INDEX(KM_PCT,MATCH($A661,'Knowledge - Percentages'!$B:$B,0),'Data - Knowledge'!AE$8)/100</f>
        <v>0.529</v>
      </c>
      <c r="AF661" s="380">
        <f t="array" aca="true" ref="AF661">INDEX(KM_PCT,MATCH($A661,'Knowledge - Percentages'!$B:$B,0),'Data - Knowledge'!AF$8)/100</f>
        <v>0.51</v>
      </c>
      <c r="AG661" s="380">
        <f t="array" aca="true" ref="AG661">INDEX(KM_PCT,MATCH($A661,'Knowledge - Percentages'!$B:$B,0),'Data - Knowledge'!AG$8)/100</f>
        <v>0.49700000000000005</v>
      </c>
      <c r="AH661" s="380">
        <f t="array" aca="true" ref="AH661">INDEX(KM_PCT,MATCH($A661,'Knowledge - Percentages'!$B:$B,0),'Data - Knowledge'!AH$8)/100</f>
        <v>0.489</v>
      </c>
      <c r="AI661" s="380">
        <f t="array" aca="true" ref="AI661">INDEX(KM_PCT,MATCH($A661,'Knowledge - Percentages'!$B:$B,0),'Data - Knowledge'!AI$8)/100</f>
        <v>0.488</v>
      </c>
      <c r="AJ661" s="380">
        <f t="array" aca="true" ref="AJ661">INDEX(KM_PCT,MATCH($A661,'Knowledge - Percentages'!$B:$B,0),'Data - Knowledge'!AJ$8)/100</f>
        <v>0.49700000000000005</v>
      </c>
      <c r="AK661" s="380">
        <f t="array" aca="true" ref="AK661">INDEX(KM_PCT,MATCH($A661,'Knowledge - Percentages'!$B:$B,0),'Data - Knowledge'!AK$8)/100</f>
        <v>0.493</v>
      </c>
      <c r="AL661" s="380">
        <f t="array" aca="true" ref="AL661">INDEX(KM_PCT,MATCH($A661,'Knowledge - Percentages'!$B:$B,0),'Data - Knowledge'!AL$8)/100</f>
        <v>0.507</v>
      </c>
      <c r="AM661" s="380">
        <f t="array" aca="true" ref="AM661">INDEX(KM_PCT,MATCH($A661,'Knowledge - Percentages'!$B:$B,0),'Data - Knowledge'!AM$8)/100</f>
        <v>0.493</v>
      </c>
      <c r="AN661" s="380">
        <f t="array" aca="true" ref="AN661">INDEX(KM_PCT,MATCH($A661,'Knowledge - Percentages'!$B:$B,0),'Data - Knowledge'!AN$8)/100</f>
        <v>0.489</v>
      </c>
      <c r="AO661" s="380">
        <f t="array" aca="true" ref="AO661">INDEX(KM_PCT,MATCH($A661,'Knowledge - Percentages'!$B:$B,0),'Data - Knowledge'!AO$8)/100</f>
        <v>0.489</v>
      </c>
      <c r="AP661" s="380">
        <f t="array" aca="true" ref="AP661">INDEX(KM_PCT,MATCH($A661,'Knowledge - Percentages'!$B:$B,0),'Data - Knowledge'!AP$8)/100</f>
        <v>0.478</v>
      </c>
      <c r="AQ661" s="380">
        <f t="array" aca="true" ref="AQ661">INDEX(KM_PCT,MATCH($A661,'Knowledge - Percentages'!$B:$B,0),'Data - Knowledge'!AQ$8)/100</f>
        <v>0.47600000000000003</v>
      </c>
      <c r="AR661" s="380">
        <f t="array" aca="true" ref="AR661">INDEX(KM_PCT,MATCH($A661,'Knowledge - Percentages'!$B:$B,0),'Data - Knowledge'!AR$8)/100</f>
        <v>0.428</v>
      </c>
      <c r="AS661" s="380">
        <f t="array" aca="true" ref="AS661">INDEX(KM_PCT,MATCH($A661,'Knowledge - Percentages'!$B:$B,0),'Data - Knowledge'!AS$8)/100</f>
        <v>0.42</v>
      </c>
      <c r="AT661" s="380">
        <f t="array" aca="true" ref="AT661">INDEX(KM_PCT,MATCH($A661,'Knowledge - Percentages'!$B:$B,0),'Data - Knowledge'!AT$8)/100</f>
        <v>0.41700000000000004</v>
      </c>
      <c r="AU661" s="380">
        <f t="array" aca="true" ref="AU661">INDEX(KM_PCT,MATCH($A661,'Knowledge - Percentages'!$B:$B,0),'Data - Knowledge'!AU$8)/100</f>
        <v>0.466</v>
      </c>
      <c r="AV661" s="380">
        <f t="array" aca="true" ref="AV661">INDEX(KM_PCT,MATCH($A661,'Knowledge - Percentages'!$B:$B,0),'Data - Knowledge'!AV$8)/100</f>
        <v>0.43799999999999994</v>
      </c>
      <c r="AW661" s="380">
        <f t="array" aca="true" ref="AW661">INDEX(KM_PCT,MATCH($A661,'Knowledge - Percentages'!$B:$B,0),'Data - Knowledge'!AW$8)/100</f>
        <v>0.43700000000000006</v>
      </c>
      <c r="AX661" s="380">
        <f t="array" aca="true" ref="AX661">INDEX(KM_PCT,MATCH($A661,'Knowledge - Percentages'!$B:$B,0),'Data - Knowledge'!AX$8)/100</f>
        <v>0.43700000000000006</v>
      </c>
      <c r="AY661" s="380">
        <f t="array" aca="true" ref="AY661">INDEX(KM_PCT,MATCH($A661,'Knowledge - Percentages'!$B:$B,0),'Data - Knowledge'!AY$8)/100</f>
        <v>0.434</v>
      </c>
      <c r="AZ661" s="380">
        <f t="array" aca="true" ref="AZ661">INDEX(KM_PCT,MATCH($A661,'Knowledge - Percentages'!$B:$B,0),'Data - Knowledge'!AZ$8)/100</f>
        <v>0.44</v>
      </c>
      <c r="BA661" s="380">
        <f t="array" aca="true" ref="BA661">INDEX(KM_PCT,MATCH($A661,'Knowledge - Percentages'!$B:$B,0),'Data - Knowledge'!BA$8)/100</f>
        <v>0.426</v>
      </c>
      <c r="BB661" s="380">
        <f t="array" aca="true" ref="BB661">INDEX(KM_PCT,MATCH($A661,'Knowledge - Percentages'!$B:$B,0),'Data - Knowledge'!BB$8)/100</f>
        <v>0.369</v>
      </c>
      <c r="BC661" s="380">
        <f t="array" aca="true" ref="BC661">INDEX(KM_PCT,MATCH($A661,'Knowledge - Percentages'!$B:$B,0),'Data - Knowledge'!BC$8)/100</f>
        <v>0.35100000000000003</v>
      </c>
      <c r="BD661" s="380">
        <f t="array" aca="true" ref="BD661">INDEX(KM_PCT,MATCH($A661,'Knowledge - Percentages'!$B:$B,0),'Data - Knowledge'!BD$8)/100</f>
        <v>0.391</v>
      </c>
      <c r="BE661" s="380">
        <f t="array" aca="true" ref="BE661">INDEX(KM_PCT,MATCH($A661,'Knowledge - Percentages'!$B:$B,0),'Data - Knowledge'!BE$8)/100</f>
        <v>0.391</v>
      </c>
      <c r="BF661" s="380">
        <f t="array" aca="true" ref="BF661">INDEX(KM_PCT,MATCH($A661,'Knowledge - Percentages'!$B:$B,0),'Data - Knowledge'!BF$8)/100</f>
        <v>0.391</v>
      </c>
      <c r="BG661" s="380">
        <f t="array" aca="true" ref="BG661">INDEX(KM_PCT,MATCH($A661,'Knowledge - Percentages'!$B:$B,0),'Data - Knowledge'!BG$8)/100</f>
        <v>0.41100000000000003</v>
      </c>
      <c r="BH661" s="380">
        <f t="array" aca="true" ref="BH661">INDEX(KM_PCT,MATCH($A661,'Knowledge - Percentages'!$B:$B,0),'Data - Knowledge'!BH$8)/100</f>
        <v>0.41100000000000003</v>
      </c>
      <c r="BI661" s="380">
        <f t="array" aca="true" ref="BI661">INDEX(KM_PCT,MATCH($A661,'Knowledge - Percentages'!$B:$B,0),'Data - Knowledge'!BI$8)/100</f>
        <v>0.442</v>
      </c>
      <c r="BJ661" s="380">
        <f t="array" aca="true" ref="BJ661">INDEX(KM_PCT,MATCH($A661,'Knowledge - Percentages'!$B:$B,0),'Data - Knowledge'!BJ$8)/100</f>
        <v>0.35</v>
      </c>
      <c r="BK661" s="380">
        <f t="array" aca="true" ref="BK661">INDEX(KM_PCT,MATCH($A661,'Knowledge - Percentages'!$B:$B,0),'Data - Knowledge'!BK$8)/100</f>
        <v>0.389</v>
      </c>
      <c r="BL661" s="380">
        <f t="array" aca="true" ref="BL661">INDEX(KM_PCT,MATCH($A661,'Knowledge - Percentages'!$B:$B,0),'Data - Knowledge'!BL$8)/100</f>
        <v>0.401</v>
      </c>
      <c r="BM661" s="380">
        <f t="array" aca="true" ref="BM661">INDEX(KM_PCT,MATCH($A661,'Knowledge - Percentages'!$B:$B,0),'Data - Knowledge'!BM$8)/100</f>
        <v>0.434</v>
      </c>
      <c r="BN661" s="380">
        <f t="array" aca="true" ref="BN661">INDEX(KM_PCT,MATCH($A661,'Knowledge - Percentages'!$B:$B,0),'Data - Knowledge'!BN$8)/100</f>
        <v>0.389</v>
      </c>
      <c r="BO661" s="380">
        <f t="array" aca="true" ref="BO661">INDEX(KM_PCT,MATCH($A661,'Knowledge - Percentages'!$B:$B,0),'Data - Knowledge'!BO$8)/100</f>
        <v>0.34</v>
      </c>
      <c r="BP661" s="380">
        <f t="array" aca="true" ref="BP661">INDEX(KM_PCT,MATCH($A661,'Knowledge - Percentages'!$B:$B,0),'Data - Knowledge'!BP$8)/100</f>
        <v>0.34</v>
      </c>
      <c r="BQ661" s="380">
        <f t="array" aca="true" ref="BQ661">INDEX(KM_PCT,MATCH($A661,'Knowledge - Percentages'!$B:$B,0),'Data - Knowledge'!BQ$8)/100</f>
        <v>0.29</v>
      </c>
    </row>
    <row r="662" spans="1:69">
      <c r="A662" t="s">
        <v>1848</v>
      </c>
      <c r="B662" t="s">
        <v>1820</v>
      </c>
      <c r="C662" t="s">
        <v>1824</v>
      </c>
      <c r="D662" t="s">
        <v>1849</v>
      </c>
      <c r="E662" s="373">
        <f>SUMPRODUCT($K$2:$BQ$2,$K662:$BQ662)/$J$2</f>
        <v>0.35304924242424246</v>
      </c>
      <c r="F662" s="379">
        <f>SUMPRODUCT($K$2:$BQ$2,$K662:$BQ662)</f>
        <v>93.205000000000013</v>
      </c>
      <c r="G662" s="373">
        <f>SUMPRODUCT($K$3:$BQ$3,$K662:$BQ662)/$J$3</f>
        <v>0.49089373716632456</v>
      </c>
      <c r="H662" s="379">
        <f>SUMPRODUCT($K$3:$BQ$3,$K662:$BQ662)</f>
        <v>4781.3050000000012</v>
      </c>
      <c r="I662" s="373">
        <f>CORREL($K$4:$BQ$4,$K662:$BQ662)</f>
        <v>-0.37425167024496458</v>
      </c>
      <c r="J662" s="379">
        <f>$E662/$G662*100</f>
        <v>71.919687642016569</v>
      </c>
      <c r="K662" s="380">
        <f t="array" aca="true" ref="K662">INDEX(KM_PCT,MATCH($A662,'Knowledge - Percentages'!$B:$B,0),'Data - Knowledge'!K$8)/100</f>
        <v>0.65599999999999992</v>
      </c>
      <c r="L662" s="380">
        <f t="array" aca="true" ref="L662">INDEX(KM_PCT,MATCH($A662,'Knowledge - Percentages'!$B:$B,0),'Data - Knowledge'!L$8)/100</f>
        <v>0.65599999999999992</v>
      </c>
      <c r="M662" s="380">
        <f t="array" aca="true" ref="M662">INDEX(KM_PCT,MATCH($A662,'Knowledge - Percentages'!$B:$B,0),'Data - Knowledge'!M$8)/100</f>
        <v>0.65599999999999992</v>
      </c>
      <c r="N662" s="380">
        <f t="array" aca="true" ref="N662">INDEX(KM_PCT,MATCH($A662,'Knowledge - Percentages'!$B:$B,0),'Data - Knowledge'!N$8)/100</f>
        <v>0.61</v>
      </c>
      <c r="O662" s="380">
        <f t="array" aca="true" ref="O662">INDEX(KM_PCT,MATCH($A662,'Knowledge - Percentages'!$B:$B,0),'Data - Knowledge'!O$8)/100</f>
        <v>0.632</v>
      </c>
      <c r="P662" s="380">
        <f t="array" aca="true" ref="P662">INDEX(KM_PCT,MATCH($A662,'Knowledge - Percentages'!$B:$B,0),'Data - Knowledge'!P$8)/100</f>
        <v>0.539</v>
      </c>
      <c r="Q662" s="380">
        <f t="array" aca="true" ref="Q662">INDEX(KM_PCT,MATCH($A662,'Knowledge - Percentages'!$B:$B,0),'Data - Knowledge'!Q$8)/100</f>
        <v>0.591</v>
      </c>
      <c r="R662" s="380">
        <f t="array" aca="true" ref="R662">INDEX(KM_PCT,MATCH($A662,'Knowledge - Percentages'!$B:$B,0),'Data - Knowledge'!R$8)/100</f>
        <v>0.591</v>
      </c>
      <c r="S662" s="380">
        <f t="array" aca="true" ref="S662">INDEX(KM_PCT,MATCH($A662,'Knowledge - Percentages'!$B:$B,0),'Data - Knowledge'!S$8)/100</f>
        <v>0.591</v>
      </c>
      <c r="T662" s="380">
        <f t="array" aca="true" ref="T662">INDEX(KM_PCT,MATCH($A662,'Knowledge - Percentages'!$B:$B,0),'Data - Knowledge'!T$8)/100</f>
        <v>0.54</v>
      </c>
      <c r="U662" s="380">
        <f t="array" aca="true" ref="U662">INDEX(KM_PCT,MATCH($A662,'Knowledge - Percentages'!$B:$B,0),'Data - Knowledge'!U$8)/100</f>
        <v>0.546</v>
      </c>
      <c r="V662" s="380">
        <f t="array" aca="true" ref="V662">INDEX(KM_PCT,MATCH($A662,'Knowledge - Percentages'!$B:$B,0),'Data - Knowledge'!V$8)/100</f>
        <v>0.546</v>
      </c>
      <c r="W662" s="380">
        <f t="array" aca="true" ref="W662">INDEX(KM_PCT,MATCH($A662,'Knowledge - Percentages'!$B:$B,0),'Data - Knowledge'!W$8)/100</f>
        <v>0.546</v>
      </c>
      <c r="X662" s="380">
        <f t="array" aca="true" ref="X662">INDEX(KM_PCT,MATCH($A662,'Knowledge - Percentages'!$B:$B,0),'Data - Knowledge'!X$8)/100</f>
        <v>0.502</v>
      </c>
      <c r="Y662" s="380">
        <f t="array" aca="true" ref="Y662">INDEX(KM_PCT,MATCH($A662,'Knowledge - Percentages'!$B:$B,0),'Data - Knowledge'!Y$8)/100</f>
        <v>0.502</v>
      </c>
      <c r="Z662" s="380">
        <f t="array" aca="true" ref="Z662">INDEX(KM_PCT,MATCH($A662,'Knowledge - Percentages'!$B:$B,0),'Data - Knowledge'!Z$8)/100</f>
        <v>0.506</v>
      </c>
      <c r="AA662" s="380">
        <f t="array" aca="true" ref="AA662">INDEX(KM_PCT,MATCH($A662,'Knowledge - Percentages'!$B:$B,0),'Data - Knowledge'!AA$8)/100</f>
        <v>0.532</v>
      </c>
      <c r="AB662" s="380">
        <f t="array" aca="true" ref="AB662">INDEX(KM_PCT,MATCH($A662,'Knowledge - Percentages'!$B:$B,0),'Data - Knowledge'!AB$8)/100</f>
        <v>0.461</v>
      </c>
      <c r="AC662" s="380">
        <f t="array" aca="true" ref="AC662">INDEX(KM_PCT,MATCH($A662,'Knowledge - Percentages'!$B:$B,0),'Data - Knowledge'!AC$8)/100</f>
        <v>0.466</v>
      </c>
      <c r="AD662" s="380">
        <f t="array" aca="true" ref="AD662">INDEX(KM_PCT,MATCH($A662,'Knowledge - Percentages'!$B:$B,0),'Data - Knowledge'!AD$8)/100</f>
        <v>0.402</v>
      </c>
      <c r="AE662" s="380">
        <f t="array" aca="true" ref="AE662">INDEX(KM_PCT,MATCH($A662,'Knowledge - Percentages'!$B:$B,0),'Data - Knowledge'!AE$8)/100</f>
        <v>0.489</v>
      </c>
      <c r="AF662" s="380">
        <f t="array" aca="true" ref="AF662">INDEX(KM_PCT,MATCH($A662,'Knowledge - Percentages'!$B:$B,0),'Data - Knowledge'!AF$8)/100</f>
        <v>0.489</v>
      </c>
      <c r="AG662" s="380">
        <f t="array" aca="true" ref="AG662">INDEX(KM_PCT,MATCH($A662,'Knowledge - Percentages'!$B:$B,0),'Data - Knowledge'!AG$8)/100</f>
        <v>0.48200000000000004</v>
      </c>
      <c r="AH662" s="380">
        <f t="array" aca="true" ref="AH662">INDEX(KM_PCT,MATCH($A662,'Knowledge - Percentages'!$B:$B,0),'Data - Knowledge'!AH$8)/100</f>
        <v>0.501</v>
      </c>
      <c r="AI662" s="380">
        <f t="array" aca="true" ref="AI662">INDEX(KM_PCT,MATCH($A662,'Knowledge - Percentages'!$B:$B,0),'Data - Knowledge'!AI$8)/100</f>
        <v>0.431</v>
      </c>
      <c r="AJ662" s="380">
        <f t="array" aca="true" ref="AJ662">INDEX(KM_PCT,MATCH($A662,'Knowledge - Percentages'!$B:$B,0),'Data - Knowledge'!AJ$8)/100</f>
        <v>0.478</v>
      </c>
      <c r="AK662" s="380">
        <f t="array" aca="true" ref="AK662">INDEX(KM_PCT,MATCH($A662,'Knowledge - Percentages'!$B:$B,0),'Data - Knowledge'!AK$8)/100</f>
        <v>0.42700000000000005</v>
      </c>
      <c r="AL662" s="380">
        <f t="array" aca="true" ref="AL662">INDEX(KM_PCT,MATCH($A662,'Knowledge - Percentages'!$B:$B,0),'Data - Knowledge'!AL$8)/100</f>
        <v>0.42200000000000004</v>
      </c>
      <c r="AM662" s="380">
        <f t="array" aca="true" ref="AM662">INDEX(KM_PCT,MATCH($A662,'Knowledge - Percentages'!$B:$B,0),'Data - Knowledge'!AM$8)/100</f>
        <v>0.425</v>
      </c>
      <c r="AN662" s="380">
        <f t="array" aca="true" ref="AN662">INDEX(KM_PCT,MATCH($A662,'Knowledge - Percentages'!$B:$B,0),'Data - Knowledge'!AN$8)/100</f>
        <v>0.461</v>
      </c>
      <c r="AO662" s="380">
        <f t="array" aca="true" ref="AO662">INDEX(KM_PCT,MATCH($A662,'Knowledge - Percentages'!$B:$B,0),'Data - Knowledge'!AO$8)/100</f>
        <v>0.512</v>
      </c>
      <c r="AP662" s="380">
        <f t="array" aca="true" ref="AP662">INDEX(KM_PCT,MATCH($A662,'Knowledge - Percentages'!$B:$B,0),'Data - Knowledge'!AP$8)/100</f>
        <v>0.39399999999999996</v>
      </c>
      <c r="AQ662" s="380">
        <f t="array" aca="true" ref="AQ662">INDEX(KM_PCT,MATCH($A662,'Knowledge - Percentages'!$B:$B,0),'Data - Knowledge'!AQ$8)/100</f>
        <v>0.373</v>
      </c>
      <c r="AR662" s="380">
        <f t="array" aca="true" ref="AR662">INDEX(KM_PCT,MATCH($A662,'Knowledge - Percentages'!$B:$B,0),'Data - Knowledge'!AR$8)/100</f>
        <v>0.34700000000000003</v>
      </c>
      <c r="AS662" s="380">
        <f t="array" aca="true" ref="AS662">INDEX(KM_PCT,MATCH($A662,'Knowledge - Percentages'!$B:$B,0),'Data - Knowledge'!AS$8)/100</f>
        <v>0.315</v>
      </c>
      <c r="AT662" s="380">
        <f t="array" aca="true" ref="AT662">INDEX(KM_PCT,MATCH($A662,'Knowledge - Percentages'!$B:$B,0),'Data - Knowledge'!AT$8)/100</f>
        <v>0.22899999999999998</v>
      </c>
      <c r="AU662" s="380">
        <f t="array" aca="true" ref="AU662">INDEX(KM_PCT,MATCH($A662,'Knowledge - Percentages'!$B:$B,0),'Data - Knowledge'!AU$8)/100</f>
        <v>0.45</v>
      </c>
      <c r="AV662" s="380">
        <f t="array" aca="true" ref="AV662">INDEX(KM_PCT,MATCH($A662,'Knowledge - Percentages'!$B:$B,0),'Data - Knowledge'!AV$8)/100</f>
        <v>0.38</v>
      </c>
      <c r="AW662" s="380">
        <f t="array" aca="true" ref="AW662">INDEX(KM_PCT,MATCH($A662,'Knowledge - Percentages'!$B:$B,0),'Data - Knowledge'!AW$8)/100</f>
        <v>0.368</v>
      </c>
      <c r="AX662" s="380">
        <f t="array" aca="true" ref="AX662">INDEX(KM_PCT,MATCH($A662,'Knowledge - Percentages'!$B:$B,0),'Data - Knowledge'!AX$8)/100</f>
        <v>0.368</v>
      </c>
      <c r="AY662" s="380">
        <f t="array" aca="true" ref="AY662">INDEX(KM_PCT,MATCH($A662,'Knowledge - Percentages'!$B:$B,0),'Data - Knowledge'!AY$8)/100</f>
        <v>0.363</v>
      </c>
      <c r="AZ662" s="380">
        <f t="array" aca="true" ref="AZ662">INDEX(KM_PCT,MATCH($A662,'Knowledge - Percentages'!$B:$B,0),'Data - Knowledge'!AZ$8)/100</f>
        <v>0.35700000000000004</v>
      </c>
      <c r="BA662" s="380">
        <f t="array" aca="true" ref="BA662">INDEX(KM_PCT,MATCH($A662,'Knowledge - Percentages'!$B:$B,0),'Data - Knowledge'!BA$8)/100</f>
        <v>0.349</v>
      </c>
      <c r="BB662" s="380">
        <f t="array" aca="true" ref="BB662">INDEX(KM_PCT,MATCH($A662,'Knowledge - Percentages'!$B:$B,0),'Data - Knowledge'!BB$8)/100</f>
        <v>0.326</v>
      </c>
      <c r="BC662" s="380">
        <f t="array" aca="true" ref="BC662">INDEX(KM_PCT,MATCH($A662,'Knowledge - Percentages'!$B:$B,0),'Data - Knowledge'!BC$8)/100</f>
        <v>0.39</v>
      </c>
      <c r="BD662" s="380">
        <f t="array" aca="true" ref="BD662">INDEX(KM_PCT,MATCH($A662,'Knowledge - Percentages'!$B:$B,0),'Data - Knowledge'!BD$8)/100</f>
        <v>0.363</v>
      </c>
      <c r="BE662" s="380">
        <f t="array" aca="true" ref="BE662">INDEX(KM_PCT,MATCH($A662,'Knowledge - Percentages'!$B:$B,0),'Data - Knowledge'!BE$8)/100</f>
        <v>0.331</v>
      </c>
      <c r="BF662" s="380">
        <f t="array" aca="true" ref="BF662">INDEX(KM_PCT,MATCH($A662,'Knowledge - Percentages'!$B:$B,0),'Data - Knowledge'!BF$8)/100</f>
        <v>0.368</v>
      </c>
      <c r="BG662" s="380">
        <f t="array" aca="true" ref="BG662">INDEX(KM_PCT,MATCH($A662,'Knowledge - Percentages'!$B:$B,0),'Data - Knowledge'!BG$8)/100</f>
        <v>0.318</v>
      </c>
      <c r="BH662" s="380">
        <f t="array" aca="true" ref="BH662">INDEX(KM_PCT,MATCH($A662,'Knowledge - Percentages'!$B:$B,0),'Data - Knowledge'!BH$8)/100</f>
        <v>0.32799999999999996</v>
      </c>
      <c r="BI662" s="380">
        <f t="array" aca="true" ref="BI662">INDEX(KM_PCT,MATCH($A662,'Knowledge - Percentages'!$B:$B,0),'Data - Knowledge'!BI$8)/100</f>
        <v>0.318</v>
      </c>
      <c r="BJ662" s="380">
        <f t="array" aca="true" ref="BJ662">INDEX(KM_PCT,MATCH($A662,'Knowledge - Percentages'!$B:$B,0),'Data - Knowledge'!BJ$8)/100</f>
        <v>0.28800000000000003</v>
      </c>
      <c r="BK662" s="380">
        <f t="array" aca="true" ref="BK662">INDEX(KM_PCT,MATCH($A662,'Knowledge - Percentages'!$B:$B,0),'Data - Knowledge'!BK$8)/100</f>
        <v>0.307</v>
      </c>
      <c r="BL662" s="380">
        <f t="array" aca="true" ref="BL662">INDEX(KM_PCT,MATCH($A662,'Knowledge - Percentages'!$B:$B,0),'Data - Knowledge'!BL$8)/100</f>
        <v>0.307</v>
      </c>
      <c r="BM662" s="380">
        <f t="array" aca="true" ref="BM662">INDEX(KM_PCT,MATCH($A662,'Knowledge - Percentages'!$B:$B,0),'Data - Knowledge'!BM$8)/100</f>
        <v>0.307</v>
      </c>
      <c r="BN662" s="380">
        <f t="array" aca="true" ref="BN662">INDEX(KM_PCT,MATCH($A662,'Knowledge - Percentages'!$B:$B,0),'Data - Knowledge'!BN$8)/100</f>
        <v>0.306</v>
      </c>
      <c r="BO662" s="380">
        <f t="array" aca="true" ref="BO662">INDEX(KM_PCT,MATCH($A662,'Knowledge - Percentages'!$B:$B,0),'Data - Knowledge'!BO$8)/100</f>
        <v>0.287</v>
      </c>
      <c r="BP662" s="380">
        <f t="array" aca="true" ref="BP662">INDEX(KM_PCT,MATCH($A662,'Knowledge - Percentages'!$B:$B,0),'Data - Knowledge'!BP$8)/100</f>
        <v>0.287</v>
      </c>
      <c r="BQ662" s="380">
        <f t="array" aca="true" ref="BQ662">INDEX(KM_PCT,MATCH($A662,'Knowledge - Percentages'!$B:$B,0),'Data - Knowledge'!BQ$8)/100</f>
        <v>0.287</v>
      </c>
    </row>
    <row r="663" spans="1:69">
      <c r="A663" t="s">
        <v>1850</v>
      </c>
      <c r="B663" t="s">
        <v>1820</v>
      </c>
      <c r="C663" t="s">
        <v>1824</v>
      </c>
      <c r="D663" t="s">
        <v>1851</v>
      </c>
      <c r="E663" s="373">
        <f>SUMPRODUCT($K$2:$BQ$2,$K663:$BQ663)/$J$2</f>
        <v>0.55821590909090912</v>
      </c>
      <c r="F663" s="379">
        <f>SUMPRODUCT($K$2:$BQ$2,$K663:$BQ663)</f>
        <v>147.369</v>
      </c>
      <c r="G663" s="373">
        <f>SUMPRODUCT($K$3:$BQ$3,$K663:$BQ663)/$J$3</f>
        <v>0.59261806981519516</v>
      </c>
      <c r="H663" s="379">
        <f>SUMPRODUCT($K$3:$BQ$3,$K663:$BQ663)</f>
        <v>5772.1</v>
      </c>
      <c r="I663" s="373">
        <f>CORREL($K$4:$BQ$4,$K663:$BQ663)</f>
        <v>-0.18633372368549544</v>
      </c>
      <c r="J663" s="379">
        <f>$E663/$G663*100</f>
        <v>94.1948849560031</v>
      </c>
      <c r="K663" s="380">
        <f t="array" aca="true" ref="K663">INDEX(KM_PCT,MATCH($A663,'Knowledge - Percentages'!$B:$B,0),'Data - Knowledge'!K$8)/100</f>
        <v>0.601</v>
      </c>
      <c r="L663" s="380">
        <f t="array" aca="true" ref="L663">INDEX(KM_PCT,MATCH($A663,'Knowledge - Percentages'!$B:$B,0),'Data - Knowledge'!L$8)/100</f>
        <v>0.574</v>
      </c>
      <c r="M663" s="380">
        <f t="array" aca="true" ref="M663">INDEX(KM_PCT,MATCH($A663,'Knowledge - Percentages'!$B:$B,0),'Data - Knowledge'!M$8)/100</f>
        <v>0.601</v>
      </c>
      <c r="N663" s="380">
        <f t="array" aca="true" ref="N663">INDEX(KM_PCT,MATCH($A663,'Knowledge - Percentages'!$B:$B,0),'Data - Knowledge'!N$8)/100</f>
        <v>0.602</v>
      </c>
      <c r="O663" s="380">
        <f t="array" aca="true" ref="O663">INDEX(KM_PCT,MATCH($A663,'Knowledge - Percentages'!$B:$B,0),'Data - Knowledge'!O$8)/100</f>
        <v>0.64</v>
      </c>
      <c r="P663" s="380">
        <f t="array" aca="true" ref="P663">INDEX(KM_PCT,MATCH($A663,'Knowledge - Percentages'!$B:$B,0),'Data - Knowledge'!P$8)/100</f>
        <v>0.591</v>
      </c>
      <c r="Q663" s="380">
        <f t="array" aca="true" ref="Q663">INDEX(KM_PCT,MATCH($A663,'Knowledge - Percentages'!$B:$B,0),'Data - Knowledge'!Q$8)/100</f>
        <v>0.66</v>
      </c>
      <c r="R663" s="380">
        <f t="array" aca="true" ref="R663">INDEX(KM_PCT,MATCH($A663,'Knowledge - Percentages'!$B:$B,0),'Data - Knowledge'!R$8)/100</f>
        <v>0.579</v>
      </c>
      <c r="S663" s="380">
        <f t="array" aca="true" ref="S663">INDEX(KM_PCT,MATCH($A663,'Knowledge - Percentages'!$B:$B,0),'Data - Knowledge'!S$8)/100</f>
        <v>0.602</v>
      </c>
      <c r="T663" s="380">
        <f t="array" aca="true" ref="T663">INDEX(KM_PCT,MATCH($A663,'Knowledge - Percentages'!$B:$B,0),'Data - Knowledge'!T$8)/100</f>
        <v>0.601</v>
      </c>
      <c r="U663" s="380">
        <f t="array" aca="true" ref="U663">INDEX(KM_PCT,MATCH($A663,'Knowledge - Percentages'!$B:$B,0),'Data - Knowledge'!U$8)/100</f>
        <v>0.601</v>
      </c>
      <c r="V663" s="380">
        <f t="array" aca="true" ref="V663">INDEX(KM_PCT,MATCH($A663,'Knowledge - Percentages'!$B:$B,0),'Data - Knowledge'!V$8)/100</f>
        <v>0.617</v>
      </c>
      <c r="W663" s="380">
        <f t="array" aca="true" ref="W663">INDEX(KM_PCT,MATCH($A663,'Knowledge - Percentages'!$B:$B,0),'Data - Knowledge'!W$8)/100</f>
        <v>0.6</v>
      </c>
      <c r="X663" s="380">
        <f t="array" aca="true" ref="X663">INDEX(KM_PCT,MATCH($A663,'Knowledge - Percentages'!$B:$B,0),'Data - Knowledge'!X$8)/100</f>
        <v>0.584</v>
      </c>
      <c r="Y663" s="380">
        <f t="array" aca="true" ref="Y663">INDEX(KM_PCT,MATCH($A663,'Knowledge - Percentages'!$B:$B,0),'Data - Knowledge'!Y$8)/100</f>
        <v>0.584</v>
      </c>
      <c r="Z663" s="380">
        <f t="array" aca="true" ref="Z663">INDEX(KM_PCT,MATCH($A663,'Knowledge - Percentages'!$B:$B,0),'Data - Knowledge'!Z$8)/100</f>
        <v>0.584</v>
      </c>
      <c r="AA663" s="380">
        <f t="array" aca="true" ref="AA663">INDEX(KM_PCT,MATCH($A663,'Knowledge - Percentages'!$B:$B,0),'Data - Knowledge'!AA$8)/100</f>
        <v>0.584</v>
      </c>
      <c r="AB663" s="380">
        <f t="array" aca="true" ref="AB663">INDEX(KM_PCT,MATCH($A663,'Knowledge - Percentages'!$B:$B,0),'Data - Knowledge'!AB$8)/100</f>
        <v>0.605</v>
      </c>
      <c r="AC663" s="380">
        <f t="array" aca="true" ref="AC663">INDEX(KM_PCT,MATCH($A663,'Knowledge - Percentages'!$B:$B,0),'Data - Knowledge'!AC$8)/100</f>
        <v>0.583</v>
      </c>
      <c r="AD663" s="380">
        <f t="array" aca="true" ref="AD663">INDEX(KM_PCT,MATCH($A663,'Knowledge - Percentages'!$B:$B,0),'Data - Knowledge'!AD$8)/100</f>
        <v>0.583</v>
      </c>
      <c r="AE663" s="380">
        <f t="array" aca="true" ref="AE663">INDEX(KM_PCT,MATCH($A663,'Knowledge - Percentages'!$B:$B,0),'Data - Knowledge'!AE$8)/100</f>
        <v>0.606</v>
      </c>
      <c r="AF663" s="380">
        <f t="array" aca="true" ref="AF663">INDEX(KM_PCT,MATCH($A663,'Knowledge - Percentages'!$B:$B,0),'Data - Knowledge'!AF$8)/100</f>
        <v>0.574</v>
      </c>
      <c r="AG663" s="380">
        <f t="array" aca="true" ref="AG663">INDEX(KM_PCT,MATCH($A663,'Knowledge - Percentages'!$B:$B,0),'Data - Knowledge'!AG$8)/100</f>
        <v>0.58200000000000007</v>
      </c>
      <c r="AH663" s="380">
        <f t="array" aca="true" ref="AH663">INDEX(KM_PCT,MATCH($A663,'Knowledge - Percentages'!$B:$B,0),'Data - Knowledge'!AH$8)/100</f>
        <v>0.583</v>
      </c>
      <c r="AI663" s="380">
        <f t="array" aca="true" ref="AI663">INDEX(KM_PCT,MATCH($A663,'Knowledge - Percentages'!$B:$B,0),'Data - Knowledge'!AI$8)/100</f>
        <v>0.589</v>
      </c>
      <c r="AJ663" s="380">
        <f t="array" aca="true" ref="AJ663">INDEX(KM_PCT,MATCH($A663,'Knowledge - Percentages'!$B:$B,0),'Data - Knowledge'!AJ$8)/100</f>
        <v>0.583</v>
      </c>
      <c r="AK663" s="380">
        <f t="array" aca="true" ref="AK663">INDEX(KM_PCT,MATCH($A663,'Knowledge - Percentages'!$B:$B,0),'Data - Knowledge'!AK$8)/100</f>
        <v>0.578</v>
      </c>
      <c r="AL663" s="380">
        <f t="array" aca="true" ref="AL663">INDEX(KM_PCT,MATCH($A663,'Knowledge - Percentages'!$B:$B,0),'Data - Knowledge'!AL$8)/100</f>
        <v>0.544</v>
      </c>
      <c r="AM663" s="380">
        <f t="array" aca="true" ref="AM663">INDEX(KM_PCT,MATCH($A663,'Knowledge - Percentages'!$B:$B,0),'Data - Knowledge'!AM$8)/100</f>
        <v>0.583</v>
      </c>
      <c r="AN663" s="380">
        <f t="array" aca="true" ref="AN663">INDEX(KM_PCT,MATCH($A663,'Knowledge - Percentages'!$B:$B,0),'Data - Knowledge'!AN$8)/100</f>
        <v>0.583</v>
      </c>
      <c r="AO663" s="380">
        <f t="array" aca="true" ref="AO663">INDEX(KM_PCT,MATCH($A663,'Knowledge - Percentages'!$B:$B,0),'Data - Knowledge'!AO$8)/100</f>
        <v>0.494</v>
      </c>
      <c r="AP663" s="380">
        <f t="array" aca="true" ref="AP663">INDEX(KM_PCT,MATCH($A663,'Knowledge - Percentages'!$B:$B,0),'Data - Knowledge'!AP$8)/100</f>
        <v>0.574</v>
      </c>
      <c r="AQ663" s="380">
        <f t="array" aca="true" ref="AQ663">INDEX(KM_PCT,MATCH($A663,'Knowledge - Percentages'!$B:$B,0),'Data - Knowledge'!AQ$8)/100</f>
        <v>0.55399999999999994</v>
      </c>
      <c r="AR663" s="380">
        <f t="array" aca="true" ref="AR663">INDEX(KM_PCT,MATCH($A663,'Knowledge - Percentages'!$B:$B,0),'Data - Knowledge'!AR$8)/100</f>
        <v>0.57200000000000006</v>
      </c>
      <c r="AS663" s="380">
        <f t="array" aca="true" ref="AS663">INDEX(KM_PCT,MATCH($A663,'Knowledge - Percentages'!$B:$B,0),'Data - Knowledge'!AS$8)/100</f>
        <v>0.465</v>
      </c>
      <c r="AT663" s="380">
        <f t="array" aca="true" ref="AT663">INDEX(KM_PCT,MATCH($A663,'Knowledge - Percentages'!$B:$B,0),'Data - Knowledge'!AT$8)/100</f>
        <v>0.57200000000000006</v>
      </c>
      <c r="AU663" s="380">
        <f t="array" aca="true" ref="AU663">INDEX(KM_PCT,MATCH($A663,'Knowledge - Percentages'!$B:$B,0),'Data - Knowledge'!AU$8)/100</f>
        <v>0.581</v>
      </c>
      <c r="AV663" s="380">
        <f t="array" aca="true" ref="AV663">INDEX(KM_PCT,MATCH($A663,'Knowledge - Percentages'!$B:$B,0),'Data - Knowledge'!AV$8)/100</f>
        <v>0.581</v>
      </c>
      <c r="AW663" s="380">
        <f t="array" aca="true" ref="AW663">INDEX(KM_PCT,MATCH($A663,'Knowledge - Percentages'!$B:$B,0),'Data - Knowledge'!AW$8)/100</f>
        <v>0.581</v>
      </c>
      <c r="AX663" s="380">
        <f t="array" aca="true" ref="AX663">INDEX(KM_PCT,MATCH($A663,'Knowledge - Percentages'!$B:$B,0),'Data - Knowledge'!AX$8)/100</f>
        <v>0.581</v>
      </c>
      <c r="AY663" s="380">
        <f t="array" aca="true" ref="AY663">INDEX(KM_PCT,MATCH($A663,'Knowledge - Percentages'!$B:$B,0),'Data - Knowledge'!AY$8)/100</f>
        <v>0.58200000000000007</v>
      </c>
      <c r="AZ663" s="380">
        <f t="array" aca="true" ref="AZ663">INDEX(KM_PCT,MATCH($A663,'Knowledge - Percentages'!$B:$B,0),'Data - Knowledge'!AZ$8)/100</f>
        <v>0.58200000000000007</v>
      </c>
      <c r="BA663" s="380">
        <f t="array" aca="true" ref="BA663">INDEX(KM_PCT,MATCH($A663,'Knowledge - Percentages'!$B:$B,0),'Data - Knowledge'!BA$8)/100</f>
        <v>0.564</v>
      </c>
      <c r="BB663" s="380">
        <f t="array" aca="true" ref="BB663">INDEX(KM_PCT,MATCH($A663,'Knowledge - Percentages'!$B:$B,0),'Data - Knowledge'!BB$8)/100</f>
        <v>0.581</v>
      </c>
      <c r="BC663" s="380">
        <f t="array" aca="true" ref="BC663">INDEX(KM_PCT,MATCH($A663,'Knowledge - Percentages'!$B:$B,0),'Data - Knowledge'!BC$8)/100</f>
        <v>0.581</v>
      </c>
      <c r="BD663" s="380">
        <f t="array" aca="true" ref="BD663">INDEX(KM_PCT,MATCH($A663,'Knowledge - Percentages'!$B:$B,0),'Data - Knowledge'!BD$8)/100</f>
        <v>0.581</v>
      </c>
      <c r="BE663" s="380">
        <f t="array" aca="true" ref="BE663">INDEX(KM_PCT,MATCH($A663,'Knowledge - Percentages'!$B:$B,0),'Data - Knowledge'!BE$8)/100</f>
        <v>0.581</v>
      </c>
      <c r="BF663" s="380">
        <f t="array" aca="true" ref="BF663">INDEX(KM_PCT,MATCH($A663,'Knowledge - Percentages'!$B:$B,0),'Data - Knowledge'!BF$8)/100</f>
        <v>0.581</v>
      </c>
      <c r="BG663" s="380">
        <f t="array" aca="true" ref="BG663">INDEX(KM_PCT,MATCH($A663,'Knowledge - Percentages'!$B:$B,0),'Data - Knowledge'!BG$8)/100</f>
        <v>0.544</v>
      </c>
      <c r="BH663" s="380">
        <f t="array" aca="true" ref="BH663">INDEX(KM_PCT,MATCH($A663,'Knowledge - Percentages'!$B:$B,0),'Data - Knowledge'!BH$8)/100</f>
        <v>0.544</v>
      </c>
      <c r="BI663" s="380">
        <f t="array" aca="true" ref="BI663">INDEX(KM_PCT,MATCH($A663,'Knowledge - Percentages'!$B:$B,0),'Data - Knowledge'!BI$8)/100</f>
        <v>0.544</v>
      </c>
      <c r="BJ663" s="380">
        <f t="array" aca="true" ref="BJ663">INDEX(KM_PCT,MATCH($A663,'Knowledge - Percentages'!$B:$B,0),'Data - Knowledge'!BJ$8)/100</f>
        <v>0.522</v>
      </c>
      <c r="BK663" s="380">
        <f t="array" aca="true" ref="BK663">INDEX(KM_PCT,MATCH($A663,'Knowledge - Percentages'!$B:$B,0),'Data - Knowledge'!BK$8)/100</f>
        <v>0.452</v>
      </c>
      <c r="BL663" s="380">
        <f t="array" aca="true" ref="BL663">INDEX(KM_PCT,MATCH($A663,'Knowledge - Percentages'!$B:$B,0),'Data - Knowledge'!BL$8)/100</f>
        <v>0.522</v>
      </c>
      <c r="BM663" s="380">
        <f t="array" aca="true" ref="BM663">INDEX(KM_PCT,MATCH($A663,'Knowledge - Percentages'!$B:$B,0),'Data - Knowledge'!BM$8)/100</f>
        <v>0.522</v>
      </c>
      <c r="BN663" s="380">
        <f t="array" aca="true" ref="BN663">INDEX(KM_PCT,MATCH($A663,'Knowledge - Percentages'!$B:$B,0),'Data - Knowledge'!BN$8)/100</f>
        <v>0.522</v>
      </c>
      <c r="BO663" s="380">
        <f t="array" aca="true" ref="BO663">INDEX(KM_PCT,MATCH($A663,'Knowledge - Percentages'!$B:$B,0),'Data - Knowledge'!BO$8)/100</f>
        <v>0.547</v>
      </c>
      <c r="BP663" s="380">
        <f t="array" aca="true" ref="BP663">INDEX(KM_PCT,MATCH($A663,'Knowledge - Percentages'!$B:$B,0),'Data - Knowledge'!BP$8)/100</f>
        <v>0.564</v>
      </c>
      <c r="BQ663" s="380">
        <f t="array" aca="true" ref="BQ663">INDEX(KM_PCT,MATCH($A663,'Knowledge - Percentages'!$B:$B,0),'Data - Knowledge'!BQ$8)/100</f>
        <v>0.47700000000000004</v>
      </c>
    </row>
    <row r="664" spans="1:69">
      <c r="A664" t="s">
        <v>1852</v>
      </c>
      <c r="B664" t="s">
        <v>1820</v>
      </c>
      <c r="C664" t="s">
        <v>1824</v>
      </c>
      <c r="D664" t="s">
        <v>1853</v>
      </c>
      <c r="E664" s="373">
        <f>SUMPRODUCT($K$2:$BQ$2,$K664:$BQ664)/$J$2</f>
        <v>0.37700757575757576</v>
      </c>
      <c r="F664" s="379">
        <f>SUMPRODUCT($K$2:$BQ$2,$K664:$BQ664)</f>
        <v>99.53</v>
      </c>
      <c r="G664" s="373">
        <f>SUMPRODUCT($K$3:$BQ$3,$K664:$BQ664)/$J$3</f>
        <v>0.47766611909650925</v>
      </c>
      <c r="H664" s="379">
        <f>SUMPRODUCT($K$3:$BQ$3,$K664:$BQ664)</f>
        <v>4652.468</v>
      </c>
      <c r="I664" s="373">
        <f>CORREL($K$4:$BQ$4,$K664:$BQ664)</f>
        <v>-0.35470013842392228</v>
      </c>
      <c r="J664" s="379">
        <f>$E664/$G664*100</f>
        <v>78.927007942425135</v>
      </c>
      <c r="K664" s="380">
        <f t="array" aca="true" ref="K664">INDEX(KM_PCT,MATCH($A664,'Knowledge - Percentages'!$B:$B,0),'Data - Knowledge'!K$8)/100</f>
        <v>0.627</v>
      </c>
      <c r="L664" s="380">
        <f t="array" aca="true" ref="L664">INDEX(KM_PCT,MATCH($A664,'Knowledge - Percentages'!$B:$B,0),'Data - Knowledge'!L$8)/100</f>
        <v>0.644</v>
      </c>
      <c r="M664" s="380">
        <f t="array" aca="true" ref="M664">INDEX(KM_PCT,MATCH($A664,'Knowledge - Percentages'!$B:$B,0),'Data - Knowledge'!M$8)/100</f>
        <v>0.578</v>
      </c>
      <c r="N664" s="380">
        <f t="array" aca="true" ref="N664">INDEX(KM_PCT,MATCH($A664,'Knowledge - Percentages'!$B:$B,0),'Data - Knowledge'!N$8)/100</f>
        <v>0.56700000000000006</v>
      </c>
      <c r="O664" s="380">
        <f t="array" aca="true" ref="O664">INDEX(KM_PCT,MATCH($A664,'Knowledge - Percentages'!$B:$B,0),'Data - Knowledge'!O$8)/100</f>
        <v>0.583</v>
      </c>
      <c r="P664" s="380">
        <f t="array" aca="true" ref="P664">INDEX(KM_PCT,MATCH($A664,'Knowledge - Percentages'!$B:$B,0),'Data - Knowledge'!P$8)/100</f>
        <v>0.48</v>
      </c>
      <c r="Q664" s="380">
        <f t="array" aca="true" ref="Q664">INDEX(KM_PCT,MATCH($A664,'Knowledge - Percentages'!$B:$B,0),'Data - Knowledge'!Q$8)/100</f>
        <v>0.523</v>
      </c>
      <c r="R664" s="380">
        <f t="array" aca="true" ref="R664">INDEX(KM_PCT,MATCH($A664,'Knowledge - Percentages'!$B:$B,0),'Data - Knowledge'!R$8)/100</f>
        <v>0.523</v>
      </c>
      <c r="S664" s="380">
        <f t="array" aca="true" ref="S664">INDEX(KM_PCT,MATCH($A664,'Knowledge - Percentages'!$B:$B,0),'Data - Knowledge'!S$8)/100</f>
        <v>0.523</v>
      </c>
      <c r="T664" s="380">
        <f t="array" aca="true" ref="T664">INDEX(KM_PCT,MATCH($A664,'Knowledge - Percentages'!$B:$B,0),'Data - Knowledge'!T$8)/100</f>
        <v>0.494</v>
      </c>
      <c r="U664" s="380">
        <f t="array" aca="true" ref="U664">INDEX(KM_PCT,MATCH($A664,'Knowledge - Percentages'!$B:$B,0),'Data - Knowledge'!U$8)/100</f>
        <v>0.523</v>
      </c>
      <c r="V664" s="380">
        <f t="array" aca="true" ref="V664">INDEX(KM_PCT,MATCH($A664,'Knowledge - Percentages'!$B:$B,0),'Data - Knowledge'!V$8)/100</f>
        <v>0.56</v>
      </c>
      <c r="W664" s="380">
        <f t="array" aca="true" ref="W664">INDEX(KM_PCT,MATCH($A664,'Knowledge - Percentages'!$B:$B,0),'Data - Knowledge'!W$8)/100</f>
        <v>0.53</v>
      </c>
      <c r="X664" s="380">
        <f t="array" aca="true" ref="X664">INDEX(KM_PCT,MATCH($A664,'Knowledge - Percentages'!$B:$B,0),'Data - Knowledge'!X$8)/100</f>
        <v>0.42</v>
      </c>
      <c r="Y664" s="380">
        <f t="array" aca="true" ref="Y664">INDEX(KM_PCT,MATCH($A664,'Knowledge - Percentages'!$B:$B,0),'Data - Knowledge'!Y$8)/100</f>
        <v>0.42</v>
      </c>
      <c r="Z664" s="380">
        <f t="array" aca="true" ref="Z664">INDEX(KM_PCT,MATCH($A664,'Knowledge - Percentages'!$B:$B,0),'Data - Knowledge'!Z$8)/100</f>
        <v>0.385</v>
      </c>
      <c r="AA664" s="380">
        <f t="array" aca="true" ref="AA664">INDEX(KM_PCT,MATCH($A664,'Knowledge - Percentages'!$B:$B,0),'Data - Knowledge'!AA$8)/100</f>
        <v>0.42</v>
      </c>
      <c r="AB664" s="380">
        <f t="array" aca="true" ref="AB664">INDEX(KM_PCT,MATCH($A664,'Knowledge - Percentages'!$B:$B,0),'Data - Knowledge'!AB$8)/100</f>
        <v>0.41200000000000003</v>
      </c>
      <c r="AC664" s="380">
        <f t="array" aca="true" ref="AC664">INDEX(KM_PCT,MATCH($A664,'Knowledge - Percentages'!$B:$B,0),'Data - Knowledge'!AC$8)/100</f>
        <v>0.413</v>
      </c>
      <c r="AD664" s="380">
        <f t="array" aca="true" ref="AD664">INDEX(KM_PCT,MATCH($A664,'Knowledge - Percentages'!$B:$B,0),'Data - Knowledge'!AD$8)/100</f>
        <v>0.40700000000000003</v>
      </c>
      <c r="AE664" s="380">
        <f t="array" aca="true" ref="AE664">INDEX(KM_PCT,MATCH($A664,'Knowledge - Percentages'!$B:$B,0),'Data - Knowledge'!AE$8)/100</f>
        <v>0.485</v>
      </c>
      <c r="AF664" s="380">
        <f t="array" aca="true" ref="AF664">INDEX(KM_PCT,MATCH($A664,'Knowledge - Percentages'!$B:$B,0),'Data - Knowledge'!AF$8)/100</f>
        <v>0.475</v>
      </c>
      <c r="AG664" s="380">
        <f t="array" aca="true" ref="AG664">INDEX(KM_PCT,MATCH($A664,'Knowledge - Percentages'!$B:$B,0),'Data - Knowledge'!AG$8)/100</f>
        <v>0.475</v>
      </c>
      <c r="AH664" s="380">
        <f t="array" aca="true" ref="AH664">INDEX(KM_PCT,MATCH($A664,'Knowledge - Percentages'!$B:$B,0),'Data - Knowledge'!AH$8)/100</f>
        <v>0.48100000000000004</v>
      </c>
      <c r="AI664" s="380">
        <f t="array" aca="true" ref="AI664">INDEX(KM_PCT,MATCH($A664,'Knowledge - Percentages'!$B:$B,0),'Data - Knowledge'!AI$8)/100</f>
        <v>0.469</v>
      </c>
      <c r="AJ664" s="380">
        <f t="array" aca="true" ref="AJ664">INDEX(KM_PCT,MATCH($A664,'Knowledge - Percentages'!$B:$B,0),'Data - Knowledge'!AJ$8)/100</f>
        <v>0.469</v>
      </c>
      <c r="AK664" s="380">
        <f t="array" aca="true" ref="AK664">INDEX(KM_PCT,MATCH($A664,'Knowledge - Percentages'!$B:$B,0),'Data - Knowledge'!AK$8)/100</f>
        <v>0.43799999999999994</v>
      </c>
      <c r="AL664" s="380">
        <f t="array" aca="true" ref="AL664">INDEX(KM_PCT,MATCH($A664,'Knowledge - Percentages'!$B:$B,0),'Data - Knowledge'!AL$8)/100</f>
        <v>0.41200000000000003</v>
      </c>
      <c r="AM664" s="380">
        <f t="array" aca="true" ref="AM664">INDEX(KM_PCT,MATCH($A664,'Knowledge - Percentages'!$B:$B,0),'Data - Knowledge'!AM$8)/100</f>
        <v>0.435</v>
      </c>
      <c r="AN664" s="380">
        <f t="array" aca="true" ref="AN664">INDEX(KM_PCT,MATCH($A664,'Knowledge - Percentages'!$B:$B,0),'Data - Knowledge'!AN$8)/100</f>
        <v>0.486</v>
      </c>
      <c r="AO664" s="380">
        <f t="array" aca="true" ref="AO664">INDEX(KM_PCT,MATCH($A664,'Knowledge - Percentages'!$B:$B,0),'Data - Knowledge'!AO$8)/100</f>
        <v>0.612</v>
      </c>
      <c r="AP664" s="380">
        <f t="array" aca="true" ref="AP664">INDEX(KM_PCT,MATCH($A664,'Knowledge - Percentages'!$B:$B,0),'Data - Knowledge'!AP$8)/100</f>
        <v>0.433</v>
      </c>
      <c r="AQ664" s="380">
        <f t="array" aca="true" ref="AQ664">INDEX(KM_PCT,MATCH($A664,'Knowledge - Percentages'!$B:$B,0),'Data - Knowledge'!AQ$8)/100</f>
        <v>0.433</v>
      </c>
      <c r="AR664" s="380">
        <f t="array" aca="true" ref="AR664">INDEX(KM_PCT,MATCH($A664,'Knowledge - Percentages'!$B:$B,0),'Data - Knowledge'!AR$8)/100</f>
        <v>0.392</v>
      </c>
      <c r="AS664" s="380">
        <f t="array" aca="true" ref="AS664">INDEX(KM_PCT,MATCH($A664,'Knowledge - Percentages'!$B:$B,0),'Data - Knowledge'!AS$8)/100</f>
        <v>0.29600000000000004</v>
      </c>
      <c r="AT664" s="380">
        <f t="array" aca="true" ref="AT664">INDEX(KM_PCT,MATCH($A664,'Knowledge - Percentages'!$B:$B,0),'Data - Knowledge'!AT$8)/100</f>
        <v>0.392</v>
      </c>
      <c r="AU664" s="380">
        <f t="array" aca="true" ref="AU664">INDEX(KM_PCT,MATCH($A664,'Knowledge - Percentages'!$B:$B,0),'Data - Knowledge'!AU$8)/100</f>
        <v>0.41</v>
      </c>
      <c r="AV664" s="380">
        <f t="array" aca="true" ref="AV664">INDEX(KM_PCT,MATCH($A664,'Knowledge - Percentages'!$B:$B,0),'Data - Knowledge'!AV$8)/100</f>
        <v>0.401</v>
      </c>
      <c r="AW664" s="380">
        <f t="array" aca="true" ref="AW664">INDEX(KM_PCT,MATCH($A664,'Knowledge - Percentages'!$B:$B,0),'Data - Knowledge'!AW$8)/100</f>
        <v>0.392</v>
      </c>
      <c r="AX664" s="380">
        <f t="array" aca="true" ref="AX664">INDEX(KM_PCT,MATCH($A664,'Knowledge - Percentages'!$B:$B,0),'Data - Knowledge'!AX$8)/100</f>
        <v>0.373</v>
      </c>
      <c r="AY664" s="380">
        <f t="array" aca="true" ref="AY664">INDEX(KM_PCT,MATCH($A664,'Knowledge - Percentages'!$B:$B,0),'Data - Knowledge'!AY$8)/100</f>
        <v>0.355</v>
      </c>
      <c r="AZ664" s="380">
        <f t="array" aca="true" ref="AZ664">INDEX(KM_PCT,MATCH($A664,'Knowledge - Percentages'!$B:$B,0),'Data - Knowledge'!AZ$8)/100</f>
        <v>0.359</v>
      </c>
      <c r="BA664" s="380">
        <f t="array" aca="true" ref="BA664">INDEX(KM_PCT,MATCH($A664,'Knowledge - Percentages'!$B:$B,0),'Data - Knowledge'!BA$8)/100</f>
        <v>0.34299999999999997</v>
      </c>
      <c r="BB664" s="380">
        <f t="array" aca="true" ref="BB664">INDEX(KM_PCT,MATCH($A664,'Knowledge - Percentages'!$B:$B,0),'Data - Knowledge'!BB$8)/100</f>
        <v>0.355</v>
      </c>
      <c r="BC664" s="380">
        <f t="array" aca="true" ref="BC664">INDEX(KM_PCT,MATCH($A664,'Knowledge - Percentages'!$B:$B,0),'Data - Knowledge'!BC$8)/100</f>
        <v>0.507</v>
      </c>
      <c r="BD664" s="380">
        <f t="array" aca="true" ref="BD664">INDEX(KM_PCT,MATCH($A664,'Knowledge - Percentages'!$B:$B,0),'Data - Knowledge'!BD$8)/100</f>
        <v>0.452</v>
      </c>
      <c r="BE664" s="380">
        <f t="array" aca="true" ref="BE664">INDEX(KM_PCT,MATCH($A664,'Knowledge - Percentages'!$B:$B,0),'Data - Knowledge'!BE$8)/100</f>
        <v>0.39799999999999996</v>
      </c>
      <c r="BF664" s="380">
        <f t="array" aca="true" ref="BF664">INDEX(KM_PCT,MATCH($A664,'Knowledge - Percentages'!$B:$B,0),'Data - Knowledge'!BF$8)/100</f>
        <v>0.418</v>
      </c>
      <c r="BG664" s="380">
        <f t="array" aca="true" ref="BG664">INDEX(KM_PCT,MATCH($A664,'Knowledge - Percentages'!$B:$B,0),'Data - Knowledge'!BG$8)/100</f>
        <v>0.37200000000000005</v>
      </c>
      <c r="BH664" s="380">
        <f t="array" aca="true" ref="BH664">INDEX(KM_PCT,MATCH($A664,'Knowledge - Percentages'!$B:$B,0),'Data - Knowledge'!BH$8)/100</f>
        <v>0.39799999999999996</v>
      </c>
      <c r="BI664" s="380">
        <f t="array" aca="true" ref="BI664">INDEX(KM_PCT,MATCH($A664,'Knowledge - Percentages'!$B:$B,0),'Data - Knowledge'!BI$8)/100</f>
        <v>0.361</v>
      </c>
      <c r="BJ664" s="380">
        <f t="array" aca="true" ref="BJ664">INDEX(KM_PCT,MATCH($A664,'Knowledge - Percentages'!$B:$B,0),'Data - Knowledge'!BJ$8)/100</f>
        <v>0.316</v>
      </c>
      <c r="BK664" s="380">
        <f t="array" aca="true" ref="BK664">INDEX(KM_PCT,MATCH($A664,'Knowledge - Percentages'!$B:$B,0),'Data - Knowledge'!BK$8)/100</f>
        <v>0.34</v>
      </c>
      <c r="BL664" s="380">
        <f t="array" aca="true" ref="BL664">INDEX(KM_PCT,MATCH($A664,'Knowledge - Percentages'!$B:$B,0),'Data - Knowledge'!BL$8)/100</f>
        <v>0.34</v>
      </c>
      <c r="BM664" s="380">
        <f t="array" aca="true" ref="BM664">INDEX(KM_PCT,MATCH($A664,'Knowledge - Percentages'!$B:$B,0),'Data - Knowledge'!BM$8)/100</f>
        <v>0.34</v>
      </c>
      <c r="BN664" s="380">
        <f t="array" aca="true" ref="BN664">INDEX(KM_PCT,MATCH($A664,'Knowledge - Percentages'!$B:$B,0),'Data - Knowledge'!BN$8)/100</f>
        <v>0.34</v>
      </c>
      <c r="BO664" s="380">
        <f t="array" aca="true" ref="BO664">INDEX(KM_PCT,MATCH($A664,'Knowledge - Percentages'!$B:$B,0),'Data - Knowledge'!BO$8)/100</f>
        <v>0.304</v>
      </c>
      <c r="BP664" s="380">
        <f t="array" aca="true" ref="BP664">INDEX(KM_PCT,MATCH($A664,'Knowledge - Percentages'!$B:$B,0),'Data - Knowledge'!BP$8)/100</f>
        <v>0.308</v>
      </c>
      <c r="BQ664" s="380">
        <f t="array" aca="true" ref="BQ664">INDEX(KM_PCT,MATCH($A664,'Knowledge - Percentages'!$B:$B,0),'Data - Knowledge'!BQ$8)/100</f>
        <v>0.313</v>
      </c>
    </row>
    <row r="665" spans="1:69">
      <c r="A665" t="s">
        <v>1854</v>
      </c>
      <c r="B665" t="s">
        <v>1064</v>
      </c>
      <c r="C665" t="s">
        <v>1855</v>
      </c>
      <c r="D665" t="s">
        <v>1856</v>
      </c>
      <c r="E665" s="373">
        <f>SUMPRODUCT($K$2:$BQ$2,$K665:$BQ665)/$J$2</f>
        <v>0.047962121212121206</v>
      </c>
      <c r="F665" s="379">
        <f>SUMPRODUCT($K$2:$BQ$2,$K665:$BQ665)</f>
        <v>12.661999999999999</v>
      </c>
      <c r="G665" s="373">
        <f>SUMPRODUCT($K$3:$BQ$3,$K665:$BQ665)/$J$3</f>
        <v>0.0538722792607803</v>
      </c>
      <c r="H665" s="379">
        <f>SUMPRODUCT($K$3:$BQ$3,$K665:$BQ665)</f>
        <v>524.71600000000012</v>
      </c>
      <c r="I665" s="373">
        <f>CORREL($K$4:$BQ$4,$K665:$BQ665)</f>
        <v>-0.29288645303794331</v>
      </c>
      <c r="J665" s="379">
        <f>$E665/$G665*100</f>
        <v>89.029315021089587</v>
      </c>
      <c r="K665" s="380">
        <f t="array" aca="true" ref="K665">INDEX(KM_PCT,MATCH($A665,'Knowledge - Percentages'!$B:$B,0),'Data - Knowledge'!K$8)/100</f>
        <v>0.16</v>
      </c>
      <c r="L665" s="380">
        <f t="array" aca="true" ref="L665">INDEX(KM_PCT,MATCH($A665,'Knowledge - Percentages'!$B:$B,0),'Data - Knowledge'!L$8)/100</f>
        <v>0.17</v>
      </c>
      <c r="M665" s="380">
        <f t="array" aca="true" ref="M665">INDEX(KM_PCT,MATCH($A665,'Knowledge - Percentages'!$B:$B,0),'Data - Knowledge'!M$8)/100</f>
        <v>0.086</v>
      </c>
      <c r="N665" s="380">
        <f t="array" aca="true" ref="N665">INDEX(KM_PCT,MATCH($A665,'Knowledge - Percentages'!$B:$B,0),'Data - Knowledge'!N$8)/100</f>
        <v>0.054000000000000006</v>
      </c>
      <c r="O665" s="380">
        <f t="array" aca="true" ref="O665">INDEX(KM_PCT,MATCH($A665,'Knowledge - Percentages'!$B:$B,0),'Data - Knowledge'!O$8)/100</f>
        <v>0.057999999999999996</v>
      </c>
      <c r="P665" s="380">
        <f t="array" aca="true" ref="P665">INDEX(KM_PCT,MATCH($A665,'Knowledge - Percentages'!$B:$B,0),'Data - Knowledge'!P$8)/100</f>
        <v>0.06</v>
      </c>
      <c r="Q665" s="380">
        <f t="array" aca="true" ref="Q665">INDEX(KM_PCT,MATCH($A665,'Knowledge - Percentages'!$B:$B,0),'Data - Knowledge'!Q$8)/100</f>
        <v>0.07</v>
      </c>
      <c r="R665" s="380">
        <f t="array" aca="true" ref="R665">INDEX(KM_PCT,MATCH($A665,'Knowledge - Percentages'!$B:$B,0),'Data - Knowledge'!R$8)/100</f>
        <v>0.057999999999999996</v>
      </c>
      <c r="S665" s="380">
        <f t="array" aca="true" ref="S665">INDEX(KM_PCT,MATCH($A665,'Knowledge - Percentages'!$B:$B,0),'Data - Knowledge'!S$8)/100</f>
        <v>0.057999999999999996</v>
      </c>
      <c r="T665" s="380">
        <f t="array" aca="true" ref="T665">INDEX(KM_PCT,MATCH($A665,'Knowledge - Percentages'!$B:$B,0),'Data - Knowledge'!T$8)/100</f>
        <v>0.05</v>
      </c>
      <c r="U665" s="380">
        <f t="array" aca="true" ref="U665">INDEX(KM_PCT,MATCH($A665,'Knowledge - Percentages'!$B:$B,0),'Data - Knowledge'!U$8)/100</f>
        <v>0.05</v>
      </c>
      <c r="V665" s="380">
        <f t="array" aca="true" ref="V665">INDEX(KM_PCT,MATCH($A665,'Knowledge - Percentages'!$B:$B,0),'Data - Knowledge'!V$8)/100</f>
        <v>0.038</v>
      </c>
      <c r="W665" s="380">
        <f t="array" aca="true" ref="W665">INDEX(KM_PCT,MATCH($A665,'Knowledge - Percentages'!$B:$B,0),'Data - Knowledge'!W$8)/100</f>
        <v>0.051</v>
      </c>
      <c r="X665" s="380">
        <f t="array" aca="true" ref="X665">INDEX(KM_PCT,MATCH($A665,'Knowledge - Percentages'!$B:$B,0),'Data - Knowledge'!X$8)/100</f>
        <v>0.081</v>
      </c>
      <c r="Y665" s="380">
        <f t="array" aca="true" ref="Y665">INDEX(KM_PCT,MATCH($A665,'Knowledge - Percentages'!$B:$B,0),'Data - Knowledge'!Y$8)/100</f>
        <v>0.163</v>
      </c>
      <c r="Z665" s="380">
        <f t="array" aca="true" ref="Z665">INDEX(KM_PCT,MATCH($A665,'Knowledge - Percentages'!$B:$B,0),'Data - Knowledge'!Z$8)/100</f>
        <v>0.185</v>
      </c>
      <c r="AA665" s="380">
        <f t="array" aca="true" ref="AA665">INDEX(KM_PCT,MATCH($A665,'Knowledge - Percentages'!$B:$B,0),'Data - Knowledge'!AA$8)/100</f>
        <v>0.13</v>
      </c>
      <c r="AB665" s="380">
        <f t="array" aca="true" ref="AB665">INDEX(KM_PCT,MATCH($A665,'Knowledge - Percentages'!$B:$B,0),'Data - Knowledge'!AB$8)/100</f>
        <v>0.076</v>
      </c>
      <c r="AC665" s="380">
        <f t="array" aca="true" ref="AC665">INDEX(KM_PCT,MATCH($A665,'Knowledge - Percentages'!$B:$B,0),'Data - Knowledge'!AC$8)/100</f>
        <v>0.075</v>
      </c>
      <c r="AD665" s="380">
        <f t="array" aca="true" ref="AD665">INDEX(KM_PCT,MATCH($A665,'Knowledge - Percentages'!$B:$B,0),'Data - Knowledge'!AD$8)/100</f>
        <v>0.08900000000000001</v>
      </c>
      <c r="AE665" s="380">
        <f t="array" aca="true" ref="AE665">INDEX(KM_PCT,MATCH($A665,'Knowledge - Percentages'!$B:$B,0),'Data - Knowledge'!AE$8)/100</f>
        <v>0.059000000000000004</v>
      </c>
      <c r="AF665" s="380">
        <f t="array" aca="true" ref="AF665">INDEX(KM_PCT,MATCH($A665,'Knowledge - Percentages'!$B:$B,0),'Data - Knowledge'!AF$8)/100</f>
        <v>0.057</v>
      </c>
      <c r="AG665" s="380">
        <f t="array" aca="true" ref="AG665">INDEX(KM_PCT,MATCH($A665,'Knowledge - Percentages'!$B:$B,0),'Data - Knowledge'!AG$8)/100</f>
        <v>0.051</v>
      </c>
      <c r="AH665" s="380">
        <f t="array" aca="true" ref="AH665">INDEX(KM_PCT,MATCH($A665,'Knowledge - Percentages'!$B:$B,0),'Data - Knowledge'!AH$8)/100</f>
        <v>0.062</v>
      </c>
      <c r="AI665" s="380">
        <f t="array" aca="true" ref="AI665">INDEX(KM_PCT,MATCH($A665,'Knowledge - Percentages'!$B:$B,0),'Data - Knowledge'!AI$8)/100</f>
        <v>0.10800000000000001</v>
      </c>
      <c r="AJ665" s="380">
        <f t="array" aca="true" ref="AJ665">INDEX(KM_PCT,MATCH($A665,'Knowledge - Percentages'!$B:$B,0),'Data - Knowledge'!AJ$8)/100</f>
        <v>0.054000000000000006</v>
      </c>
      <c r="AK665" s="380">
        <f t="array" aca="true" ref="AK665">INDEX(KM_PCT,MATCH($A665,'Knowledge - Percentages'!$B:$B,0),'Data - Knowledge'!AK$8)/100</f>
        <v>0.054000000000000006</v>
      </c>
      <c r="AL665" s="380">
        <f t="array" aca="true" ref="AL665">INDEX(KM_PCT,MATCH($A665,'Knowledge - Percentages'!$B:$B,0),'Data - Knowledge'!AL$8)/100</f>
        <v>0.066</v>
      </c>
      <c r="AM665" s="380">
        <f t="array" aca="true" ref="AM665">INDEX(KM_PCT,MATCH($A665,'Knowledge - Percentages'!$B:$B,0),'Data - Knowledge'!AM$8)/100</f>
        <v>0.054000000000000006</v>
      </c>
      <c r="AN665" s="380">
        <f t="array" aca="true" ref="AN665">INDEX(KM_PCT,MATCH($A665,'Knowledge - Percentages'!$B:$B,0),'Data - Knowledge'!AN$8)/100</f>
        <v>0.043</v>
      </c>
      <c r="AO665" s="380">
        <f t="array" aca="true" ref="AO665">INDEX(KM_PCT,MATCH($A665,'Knowledge - Percentages'!$B:$B,0),'Data - Knowledge'!AO$8)/100</f>
        <v>0.045</v>
      </c>
      <c r="AP665" s="380">
        <f t="array" aca="true" ref="AP665">INDEX(KM_PCT,MATCH($A665,'Knowledge - Percentages'!$B:$B,0),'Data - Knowledge'!AP$8)/100</f>
        <v>0.054000000000000006</v>
      </c>
      <c r="AQ665" s="380">
        <f t="array" aca="true" ref="AQ665">INDEX(KM_PCT,MATCH($A665,'Knowledge - Percentages'!$B:$B,0),'Data - Knowledge'!AQ$8)/100</f>
        <v>0.054000000000000006</v>
      </c>
      <c r="AR665" s="380">
        <f t="array" aca="true" ref="AR665">INDEX(KM_PCT,MATCH($A665,'Knowledge - Percentages'!$B:$B,0),'Data - Knowledge'!AR$8)/100</f>
        <v>0.136</v>
      </c>
      <c r="AS665" s="380">
        <f t="array" aca="true" ref="AS665">INDEX(KM_PCT,MATCH($A665,'Knowledge - Percentages'!$B:$B,0),'Data - Knowledge'!AS$8)/100</f>
        <v>0.096999999999999989</v>
      </c>
      <c r="AT665" s="380">
        <f t="array" aca="true" ref="AT665">INDEX(KM_PCT,MATCH($A665,'Knowledge - Percentages'!$B:$B,0),'Data - Knowledge'!AT$8)/100</f>
        <v>0.109</v>
      </c>
      <c r="AU665" s="380">
        <f t="array" aca="true" ref="AU665">INDEX(KM_PCT,MATCH($A665,'Knowledge - Percentages'!$B:$B,0),'Data - Knowledge'!AU$8)/100</f>
        <v>0.05</v>
      </c>
      <c r="AV665" s="380">
        <f t="array" aca="true" ref="AV665">INDEX(KM_PCT,MATCH($A665,'Knowledge - Percentages'!$B:$B,0),'Data - Knowledge'!AV$8)/100</f>
        <v>0.039</v>
      </c>
      <c r="AW665" s="380">
        <f t="array" aca="true" ref="AW665">INDEX(KM_PCT,MATCH($A665,'Knowledge - Percentages'!$B:$B,0),'Data - Knowledge'!AW$8)/100</f>
        <v>0.045</v>
      </c>
      <c r="AX665" s="380">
        <f t="array" aca="true" ref="AX665">INDEX(KM_PCT,MATCH($A665,'Knowledge - Percentages'!$B:$B,0),'Data - Knowledge'!AX$8)/100</f>
        <v>0.046</v>
      </c>
      <c r="AY665" s="380">
        <f t="array" aca="true" ref="AY665">INDEX(KM_PCT,MATCH($A665,'Knowledge - Percentages'!$B:$B,0),'Data - Knowledge'!AY$8)/100</f>
        <v>0.040999999999999995</v>
      </c>
      <c r="AZ665" s="380">
        <f t="array" aca="true" ref="AZ665">INDEX(KM_PCT,MATCH($A665,'Knowledge - Percentages'!$B:$B,0),'Data - Knowledge'!AZ$8)/100</f>
        <v>0.045</v>
      </c>
      <c r="BA665" s="380">
        <f t="array" aca="true" ref="BA665">INDEX(KM_PCT,MATCH($A665,'Knowledge - Percentages'!$B:$B,0),'Data - Knowledge'!BA$8)/100</f>
        <v>0.049</v>
      </c>
      <c r="BB665" s="380">
        <f t="array" aca="true" ref="BB665">INDEX(KM_PCT,MATCH($A665,'Knowledge - Percentages'!$B:$B,0),'Data - Knowledge'!BB$8)/100</f>
        <v>0.04</v>
      </c>
      <c r="BC665" s="380">
        <f t="array" aca="true" ref="BC665">INDEX(KM_PCT,MATCH($A665,'Knowledge - Percentages'!$B:$B,0),'Data - Knowledge'!BC$8)/100</f>
        <v>0.03</v>
      </c>
      <c r="BD665" s="380">
        <f t="array" aca="true" ref="BD665">INDEX(KM_PCT,MATCH($A665,'Knowledge - Percentages'!$B:$B,0),'Data - Knowledge'!BD$8)/100</f>
        <v>0.036000000000000004</v>
      </c>
      <c r="BE665" s="380">
        <f t="array" aca="true" ref="BE665">INDEX(KM_PCT,MATCH($A665,'Knowledge - Percentages'!$B:$B,0),'Data - Knowledge'!BE$8)/100</f>
        <v>0.036000000000000004</v>
      </c>
      <c r="BF665" s="380">
        <f t="array" aca="true" ref="BF665">INDEX(KM_PCT,MATCH($A665,'Knowledge - Percentages'!$B:$B,0),'Data - Knowledge'!BF$8)/100</f>
        <v>0.036000000000000004</v>
      </c>
      <c r="BG665" s="380">
        <f t="array" aca="true" ref="BG665">INDEX(KM_PCT,MATCH($A665,'Knowledge - Percentages'!$B:$B,0),'Data - Knowledge'!BG$8)/100</f>
        <v>0.057</v>
      </c>
      <c r="BH665" s="380">
        <f t="array" aca="true" ref="BH665">INDEX(KM_PCT,MATCH($A665,'Knowledge - Percentages'!$B:$B,0),'Data - Knowledge'!BH$8)/100</f>
        <v>0.057</v>
      </c>
      <c r="BI665" s="380">
        <f t="array" aca="true" ref="BI665">INDEX(KM_PCT,MATCH($A665,'Knowledge - Percentages'!$B:$B,0),'Data - Knowledge'!BI$8)/100</f>
        <v>0.055999999999999994</v>
      </c>
      <c r="BJ665" s="380">
        <f t="array" aca="true" ref="BJ665">INDEX(KM_PCT,MATCH($A665,'Knowledge - Percentages'!$B:$B,0),'Data - Knowledge'!BJ$8)/100</f>
        <v>0.05</v>
      </c>
      <c r="BK665" s="380">
        <f t="array" aca="true" ref="BK665">INDEX(KM_PCT,MATCH($A665,'Knowledge - Percentages'!$B:$B,0),'Data - Knowledge'!BK$8)/100</f>
        <v>0.063</v>
      </c>
      <c r="BL665" s="380">
        <f t="array" aca="true" ref="BL665">INDEX(KM_PCT,MATCH($A665,'Knowledge - Percentages'!$B:$B,0),'Data - Knowledge'!BL$8)/100</f>
        <v>0.121</v>
      </c>
      <c r="BM665" s="380">
        <f t="array" aca="true" ref="BM665">INDEX(KM_PCT,MATCH($A665,'Knowledge - Percentages'!$B:$B,0),'Data - Knowledge'!BM$8)/100</f>
        <v>0.067</v>
      </c>
      <c r="BN665" s="380">
        <f t="array" aca="true" ref="BN665">INDEX(KM_PCT,MATCH($A665,'Knowledge - Percentages'!$B:$B,0),'Data - Knowledge'!BN$8)/100</f>
        <v>0.055</v>
      </c>
      <c r="BO665" s="380">
        <f t="array" aca="true" ref="BO665">INDEX(KM_PCT,MATCH($A665,'Knowledge - Percentages'!$B:$B,0),'Data - Knowledge'!BO$8)/100</f>
        <v>0.048</v>
      </c>
      <c r="BP665" s="380">
        <f t="array" aca="true" ref="BP665">INDEX(KM_PCT,MATCH($A665,'Knowledge - Percentages'!$B:$B,0),'Data - Knowledge'!BP$8)/100</f>
        <v>0.048</v>
      </c>
      <c r="BQ665" s="380">
        <f t="array" aca="true" ref="BQ665">INDEX(KM_PCT,MATCH($A665,'Knowledge - Percentages'!$B:$B,0),'Data - Knowledge'!BQ$8)/100</f>
        <v>0.047</v>
      </c>
    </row>
    <row r="666" spans="1:69">
      <c r="A666" t="s">
        <v>1857</v>
      </c>
      <c r="B666" t="s">
        <v>1064</v>
      </c>
      <c r="C666" t="s">
        <v>1855</v>
      </c>
      <c r="D666" t="s">
        <v>1858</v>
      </c>
      <c r="E666" s="373">
        <f>SUMPRODUCT($K$2:$BQ$2,$K666:$BQ666)/$J$2</f>
        <v>0.041901515151515148</v>
      </c>
      <c r="F666" s="379">
        <f>SUMPRODUCT($K$2:$BQ$2,$K666:$BQ666)</f>
        <v>11.062</v>
      </c>
      <c r="G666" s="373">
        <f>SUMPRODUCT($K$3:$BQ$3,$K666:$BQ666)/$J$3</f>
        <v>0.044610266940451733</v>
      </c>
      <c r="H666" s="379">
        <f>SUMPRODUCT($K$3:$BQ$3,$K666:$BQ666)</f>
        <v>434.50399999999991</v>
      </c>
      <c r="I666" s="373">
        <f>CORREL($K$4:$BQ$4,$K666:$BQ666)</f>
        <v>-0.25934385603326238</v>
      </c>
      <c r="J666" s="379">
        <f>$E666/$G666*100</f>
        <v>93.927963281294907</v>
      </c>
      <c r="K666" s="380">
        <f t="array" aca="true" ref="K666">INDEX(KM_PCT,MATCH($A666,'Knowledge - Percentages'!$B:$B,0),'Data - Knowledge'!K$8)/100</f>
        <v>0.09</v>
      </c>
      <c r="L666" s="380">
        <f t="array" aca="true" ref="L666">INDEX(KM_PCT,MATCH($A666,'Knowledge - Percentages'!$B:$B,0),'Data - Knowledge'!L$8)/100</f>
        <v>0.177</v>
      </c>
      <c r="M666" s="380">
        <f t="array" aca="true" ref="M666">INDEX(KM_PCT,MATCH($A666,'Knowledge - Percentages'!$B:$B,0),'Data - Knowledge'!M$8)/100</f>
        <v>0.076</v>
      </c>
      <c r="N666" s="380">
        <f t="array" aca="true" ref="N666">INDEX(KM_PCT,MATCH($A666,'Knowledge - Percentages'!$B:$B,0),'Data - Knowledge'!N$8)/100</f>
        <v>0.042</v>
      </c>
      <c r="O666" s="380">
        <f t="array" aca="true" ref="O666">INDEX(KM_PCT,MATCH($A666,'Knowledge - Percentages'!$B:$B,0),'Data - Knowledge'!O$8)/100</f>
        <v>0.044000000000000004</v>
      </c>
      <c r="P666" s="380">
        <f t="array" aca="true" ref="P666">INDEX(KM_PCT,MATCH($A666,'Knowledge - Percentages'!$B:$B,0),'Data - Knowledge'!P$8)/100</f>
        <v>0.044000000000000004</v>
      </c>
      <c r="Q666" s="380">
        <f t="array" aca="true" ref="Q666">INDEX(KM_PCT,MATCH($A666,'Knowledge - Percentages'!$B:$B,0),'Data - Knowledge'!Q$8)/100</f>
        <v>0.044000000000000004</v>
      </c>
      <c r="R666" s="380">
        <f t="array" aca="true" ref="R666">INDEX(KM_PCT,MATCH($A666,'Knowledge - Percentages'!$B:$B,0),'Data - Knowledge'!R$8)/100</f>
        <v>0.044000000000000004</v>
      </c>
      <c r="S666" s="380">
        <f t="array" aca="true" ref="S666">INDEX(KM_PCT,MATCH($A666,'Knowledge - Percentages'!$B:$B,0),'Data - Knowledge'!S$8)/100</f>
        <v>0.046</v>
      </c>
      <c r="T666" s="380">
        <f t="array" aca="true" ref="T666">INDEX(KM_PCT,MATCH($A666,'Knowledge - Percentages'!$B:$B,0),'Data - Knowledge'!T$8)/100</f>
        <v>0.038</v>
      </c>
      <c r="U666" s="380">
        <f t="array" aca="true" ref="U666">INDEX(KM_PCT,MATCH($A666,'Knowledge - Percentages'!$B:$B,0),'Data - Knowledge'!U$8)/100</f>
        <v>0.038</v>
      </c>
      <c r="V666" s="380">
        <f t="array" aca="true" ref="V666">INDEX(KM_PCT,MATCH($A666,'Knowledge - Percentages'!$B:$B,0),'Data - Knowledge'!V$8)/100</f>
        <v>0.028999999999999998</v>
      </c>
      <c r="W666" s="380">
        <f t="array" aca="true" ref="W666">INDEX(KM_PCT,MATCH($A666,'Knowledge - Percentages'!$B:$B,0),'Data - Knowledge'!W$8)/100</f>
        <v>0.04</v>
      </c>
      <c r="X666" s="380">
        <f t="array" aca="true" ref="X666">INDEX(KM_PCT,MATCH($A666,'Knowledge - Percentages'!$B:$B,0),'Data - Knowledge'!X$8)/100</f>
        <v>0.084</v>
      </c>
      <c r="Y666" s="380">
        <f t="array" aca="true" ref="Y666">INDEX(KM_PCT,MATCH($A666,'Knowledge - Percentages'!$B:$B,0),'Data - Knowledge'!Y$8)/100</f>
        <v>0.139</v>
      </c>
      <c r="Z666" s="380">
        <f t="array" aca="true" ref="Z666">INDEX(KM_PCT,MATCH($A666,'Knowledge - Percentages'!$B:$B,0),'Data - Knowledge'!Z$8)/100</f>
        <v>0.154</v>
      </c>
      <c r="AA666" s="380">
        <f t="array" aca="true" ref="AA666">INDEX(KM_PCT,MATCH($A666,'Knowledge - Percentages'!$B:$B,0),'Data - Knowledge'!AA$8)/100</f>
        <v>0.106</v>
      </c>
      <c r="AB666" s="380">
        <f t="array" aca="true" ref="AB666">INDEX(KM_PCT,MATCH($A666,'Knowledge - Percentages'!$B:$B,0),'Data - Knowledge'!AB$8)/100</f>
        <v>0.069</v>
      </c>
      <c r="AC666" s="380">
        <f t="array" aca="true" ref="AC666">INDEX(KM_PCT,MATCH($A666,'Knowledge - Percentages'!$B:$B,0),'Data - Knowledge'!AC$8)/100</f>
        <v>0.079</v>
      </c>
      <c r="AD666" s="380">
        <f t="array" aca="true" ref="AD666">INDEX(KM_PCT,MATCH($A666,'Knowledge - Percentages'!$B:$B,0),'Data - Knowledge'!AD$8)/100</f>
        <v>0.079</v>
      </c>
      <c r="AE666" s="380">
        <f t="array" aca="true" ref="AE666">INDEX(KM_PCT,MATCH($A666,'Knowledge - Percentages'!$B:$B,0),'Data - Knowledge'!AE$8)/100</f>
        <v>0.042</v>
      </c>
      <c r="AF666" s="380">
        <f t="array" aca="true" ref="AF666">INDEX(KM_PCT,MATCH($A666,'Knowledge - Percentages'!$B:$B,0),'Data - Knowledge'!AF$8)/100</f>
        <v>0.042</v>
      </c>
      <c r="AG666" s="380">
        <f t="array" aca="true" ref="AG666">INDEX(KM_PCT,MATCH($A666,'Knowledge - Percentages'!$B:$B,0),'Data - Knowledge'!AG$8)/100</f>
        <v>0.04</v>
      </c>
      <c r="AH666" s="380">
        <f t="array" aca="true" ref="AH666">INDEX(KM_PCT,MATCH($A666,'Knowledge - Percentages'!$B:$B,0),'Data - Knowledge'!AH$8)/100</f>
        <v>0.051</v>
      </c>
      <c r="AI666" s="380">
        <f t="array" aca="true" ref="AI666">INDEX(KM_PCT,MATCH($A666,'Knowledge - Percentages'!$B:$B,0),'Data - Knowledge'!AI$8)/100</f>
        <v>0.096</v>
      </c>
      <c r="AJ666" s="380">
        <f t="array" aca="true" ref="AJ666">INDEX(KM_PCT,MATCH($A666,'Knowledge - Percentages'!$B:$B,0),'Data - Knowledge'!AJ$8)/100</f>
        <v>0.049</v>
      </c>
      <c r="AK666" s="380">
        <f t="array" aca="true" ref="AK666">INDEX(KM_PCT,MATCH($A666,'Knowledge - Percentages'!$B:$B,0),'Data - Knowledge'!AK$8)/100</f>
        <v>0.046</v>
      </c>
      <c r="AL666" s="380">
        <f t="array" aca="true" ref="AL666">INDEX(KM_PCT,MATCH($A666,'Knowledge - Percentages'!$B:$B,0),'Data - Knowledge'!AL$8)/100</f>
        <v>0.052000000000000005</v>
      </c>
      <c r="AM666" s="380">
        <f t="array" aca="true" ref="AM666">INDEX(KM_PCT,MATCH($A666,'Knowledge - Percentages'!$B:$B,0),'Data - Knowledge'!AM$8)/100</f>
        <v>0.043</v>
      </c>
      <c r="AN666" s="380">
        <f t="array" aca="true" ref="AN666">INDEX(KM_PCT,MATCH($A666,'Knowledge - Percentages'!$B:$B,0),'Data - Knowledge'!AN$8)/100</f>
        <v>0.039</v>
      </c>
      <c r="AO666" s="380">
        <f t="array" aca="true" ref="AO666">INDEX(KM_PCT,MATCH($A666,'Knowledge - Percentages'!$B:$B,0),'Data - Knowledge'!AO$8)/100</f>
        <v>0.040999999999999995</v>
      </c>
      <c r="AP666" s="380">
        <f t="array" aca="true" ref="AP666">INDEX(KM_PCT,MATCH($A666,'Knowledge - Percentages'!$B:$B,0),'Data - Knowledge'!AP$8)/100</f>
        <v>0.047</v>
      </c>
      <c r="AQ666" s="380">
        <f t="array" aca="true" ref="AQ666">INDEX(KM_PCT,MATCH($A666,'Knowledge - Percentages'!$B:$B,0),'Data - Knowledge'!AQ$8)/100</f>
        <v>0.047</v>
      </c>
      <c r="AR666" s="380">
        <f t="array" aca="true" ref="AR666">INDEX(KM_PCT,MATCH($A666,'Knowledge - Percentages'!$B:$B,0),'Data - Knowledge'!AR$8)/100</f>
        <v>0.11900000000000001</v>
      </c>
      <c r="AS666" s="380">
        <f t="array" aca="true" ref="AS666">INDEX(KM_PCT,MATCH($A666,'Knowledge - Percentages'!$B:$B,0),'Data - Knowledge'!AS$8)/100</f>
        <v>0.078</v>
      </c>
      <c r="AT666" s="380">
        <f t="array" aca="true" ref="AT666">INDEX(KM_PCT,MATCH($A666,'Knowledge - Percentages'!$B:$B,0),'Data - Knowledge'!AT$8)/100</f>
        <v>0.1</v>
      </c>
      <c r="AU666" s="380">
        <f t="array" aca="true" ref="AU666">INDEX(KM_PCT,MATCH($A666,'Knowledge - Percentages'!$B:$B,0),'Data - Knowledge'!AU$8)/100</f>
        <v>0.044000000000000004</v>
      </c>
      <c r="AV666" s="380">
        <f t="array" aca="true" ref="AV666">INDEX(KM_PCT,MATCH($A666,'Knowledge - Percentages'!$B:$B,0),'Data - Knowledge'!AV$8)/100</f>
        <v>0.040999999999999995</v>
      </c>
      <c r="AW666" s="380">
        <f t="array" aca="true" ref="AW666">INDEX(KM_PCT,MATCH($A666,'Knowledge - Percentages'!$B:$B,0),'Data - Knowledge'!AW$8)/100</f>
        <v>0.044000000000000004</v>
      </c>
      <c r="AX666" s="380">
        <f t="array" aca="true" ref="AX666">INDEX(KM_PCT,MATCH($A666,'Knowledge - Percentages'!$B:$B,0),'Data - Knowledge'!AX$8)/100</f>
        <v>0.044000000000000004</v>
      </c>
      <c r="AY666" s="380">
        <f t="array" aca="true" ref="AY666">INDEX(KM_PCT,MATCH($A666,'Knowledge - Percentages'!$B:$B,0),'Data - Knowledge'!AY$8)/100</f>
        <v>0.035</v>
      </c>
      <c r="AZ666" s="380">
        <f t="array" aca="true" ref="AZ666">INDEX(KM_PCT,MATCH($A666,'Knowledge - Percentages'!$B:$B,0),'Data - Knowledge'!AZ$8)/100</f>
        <v>0.043</v>
      </c>
      <c r="BA666" s="380">
        <f t="array" aca="true" ref="BA666">INDEX(KM_PCT,MATCH($A666,'Knowledge - Percentages'!$B:$B,0),'Data - Knowledge'!BA$8)/100</f>
        <v>0.043</v>
      </c>
      <c r="BB666" s="380">
        <f t="array" aca="true" ref="BB666">INDEX(KM_PCT,MATCH($A666,'Knowledge - Percentages'!$B:$B,0),'Data - Knowledge'!BB$8)/100</f>
        <v>0.043</v>
      </c>
      <c r="BC666" s="380">
        <f t="array" aca="true" ref="BC666">INDEX(KM_PCT,MATCH($A666,'Knowledge - Percentages'!$B:$B,0),'Data - Knowledge'!BC$8)/100</f>
        <v>0.03</v>
      </c>
      <c r="BD666" s="380">
        <f t="array" aca="true" ref="BD666">INDEX(KM_PCT,MATCH($A666,'Knowledge - Percentages'!$B:$B,0),'Data - Knowledge'!BD$8)/100</f>
        <v>0.03</v>
      </c>
      <c r="BE666" s="380">
        <f t="array" aca="true" ref="BE666">INDEX(KM_PCT,MATCH($A666,'Knowledge - Percentages'!$B:$B,0),'Data - Knowledge'!BE$8)/100</f>
        <v>0.03</v>
      </c>
      <c r="BF666" s="380">
        <f t="array" aca="true" ref="BF666">INDEX(KM_PCT,MATCH($A666,'Knowledge - Percentages'!$B:$B,0),'Data - Knowledge'!BF$8)/100</f>
        <v>0.03</v>
      </c>
      <c r="BG666" s="380">
        <f t="array" aca="true" ref="BG666">INDEX(KM_PCT,MATCH($A666,'Knowledge - Percentages'!$B:$B,0),'Data - Knowledge'!BG$8)/100</f>
        <v>0.049</v>
      </c>
      <c r="BH666" s="380">
        <f t="array" aca="true" ref="BH666">INDEX(KM_PCT,MATCH($A666,'Knowledge - Percentages'!$B:$B,0),'Data - Knowledge'!BH$8)/100</f>
        <v>0.057999999999999996</v>
      </c>
      <c r="BI666" s="380">
        <f t="array" aca="true" ref="BI666">INDEX(KM_PCT,MATCH($A666,'Knowledge - Percentages'!$B:$B,0),'Data - Knowledge'!BI$8)/100</f>
        <v>0.049</v>
      </c>
      <c r="BJ666" s="380">
        <f t="array" aca="true" ref="BJ666">INDEX(KM_PCT,MATCH($A666,'Knowledge - Percentages'!$B:$B,0),'Data - Knowledge'!BJ$8)/100</f>
        <v>0.04</v>
      </c>
      <c r="BK666" s="380">
        <f t="array" aca="true" ref="BK666">INDEX(KM_PCT,MATCH($A666,'Knowledge - Percentages'!$B:$B,0),'Data - Knowledge'!BK$8)/100</f>
        <v>0.048</v>
      </c>
      <c r="BL666" s="380">
        <f t="array" aca="true" ref="BL666">INDEX(KM_PCT,MATCH($A666,'Knowledge - Percentages'!$B:$B,0),'Data - Knowledge'!BL$8)/100</f>
        <v>0.067</v>
      </c>
      <c r="BM666" s="380">
        <f t="array" aca="true" ref="BM666">INDEX(KM_PCT,MATCH($A666,'Knowledge - Percentages'!$B:$B,0),'Data - Knowledge'!BM$8)/100</f>
        <v>0.055999999999999994</v>
      </c>
      <c r="BN666" s="380">
        <f t="array" aca="true" ref="BN666">INDEX(KM_PCT,MATCH($A666,'Knowledge - Percentages'!$B:$B,0),'Data - Knowledge'!BN$8)/100</f>
        <v>0.046</v>
      </c>
      <c r="BO666" s="380">
        <f t="array" aca="true" ref="BO666">INDEX(KM_PCT,MATCH($A666,'Knowledge - Percentages'!$B:$B,0),'Data - Knowledge'!BO$8)/100</f>
        <v>0.04</v>
      </c>
      <c r="BP666" s="380">
        <f t="array" aca="true" ref="BP666">INDEX(KM_PCT,MATCH($A666,'Knowledge - Percentages'!$B:$B,0),'Data - Knowledge'!BP$8)/100</f>
        <v>0.04</v>
      </c>
      <c r="BQ666" s="380">
        <f t="array" aca="true" ref="BQ666">INDEX(KM_PCT,MATCH($A666,'Knowledge - Percentages'!$B:$B,0),'Data - Knowledge'!BQ$8)/100</f>
        <v>0.04</v>
      </c>
    </row>
    <row r="667" spans="1:69">
      <c r="A667" t="s">
        <v>1859</v>
      </c>
      <c r="B667" t="s">
        <v>1860</v>
      </c>
      <c r="C667" t="s">
        <v>1861</v>
      </c>
      <c r="D667" t="s">
        <v>1862</v>
      </c>
      <c r="E667" s="373">
        <f>SUMPRODUCT($K$2:$BQ$2,$K667:$BQ667)/$J$2</f>
        <v>0.1688939393939394</v>
      </c>
      <c r="F667" s="379">
        <f>SUMPRODUCT($K$2:$BQ$2,$K667:$BQ667)</f>
        <v>44.588</v>
      </c>
      <c r="G667" s="373">
        <f>SUMPRODUCT($K$3:$BQ$3,$K667:$BQ667)/$J$3</f>
        <v>0.13911016427104725</v>
      </c>
      <c r="H667" s="379">
        <f>SUMPRODUCT($K$3:$BQ$3,$K667:$BQ667)</f>
        <v>1354.9330000000002</v>
      </c>
      <c r="I667" s="373">
        <f>CORREL($K$4:$BQ$4,$K667:$BQ667)</f>
        <v>0.006619417726400045</v>
      </c>
      <c r="J667" s="379">
        <f>$E667/$G667*100</f>
        <v>121.41020771484416</v>
      </c>
      <c r="K667" s="380">
        <f t="array" aca="true" ref="K667">INDEX(KM_PCT,MATCH($A667,'Knowledge - Percentages'!$B:$B,0),'Data - Knowledge'!K$8)/100</f>
        <v>0.14800000000000002</v>
      </c>
      <c r="L667" s="380">
        <f t="array" aca="true" ref="L667">INDEX(KM_PCT,MATCH($A667,'Knowledge - Percentages'!$B:$B,0),'Data - Knowledge'!L$8)/100</f>
        <v>0.14800000000000002</v>
      </c>
      <c r="M667" s="380">
        <f t="array" aca="true" ref="M667">INDEX(KM_PCT,MATCH($A667,'Knowledge - Percentages'!$B:$B,0),'Data - Knowledge'!M$8)/100</f>
        <v>0.14800000000000002</v>
      </c>
      <c r="N667" s="380">
        <f t="array" aca="true" ref="N667">INDEX(KM_PCT,MATCH($A667,'Knowledge - Percentages'!$B:$B,0),'Data - Knowledge'!N$8)/100</f>
        <v>0.14800000000000002</v>
      </c>
      <c r="O667" s="380">
        <f t="array" aca="true" ref="O667">INDEX(KM_PCT,MATCH($A667,'Knowledge - Percentages'!$B:$B,0),'Data - Knowledge'!O$8)/100</f>
        <v>0.14800000000000002</v>
      </c>
      <c r="P667" s="380">
        <f t="array" aca="true" ref="P667">INDEX(KM_PCT,MATCH($A667,'Knowledge - Percentages'!$B:$B,0),'Data - Knowledge'!P$8)/100</f>
        <v>0.14800000000000002</v>
      </c>
      <c r="Q667" s="380">
        <f t="array" aca="true" ref="Q667">INDEX(KM_PCT,MATCH($A667,'Knowledge - Percentages'!$B:$B,0),'Data - Knowledge'!Q$8)/100</f>
        <v>0.134</v>
      </c>
      <c r="R667" s="380">
        <f t="array" aca="true" ref="R667">INDEX(KM_PCT,MATCH($A667,'Knowledge - Percentages'!$B:$B,0),'Data - Knowledge'!R$8)/100</f>
        <v>0.14800000000000002</v>
      </c>
      <c r="S667" s="380">
        <f t="array" aca="true" ref="S667">INDEX(KM_PCT,MATCH($A667,'Knowledge - Percentages'!$B:$B,0),'Data - Knowledge'!S$8)/100</f>
        <v>0.14800000000000002</v>
      </c>
      <c r="T667" s="380">
        <f t="array" aca="true" ref="T667">INDEX(KM_PCT,MATCH($A667,'Knowledge - Percentages'!$B:$B,0),'Data - Knowledge'!T$8)/100</f>
        <v>0.114</v>
      </c>
      <c r="U667" s="380">
        <f t="array" aca="true" ref="U667">INDEX(KM_PCT,MATCH($A667,'Knowledge - Percentages'!$B:$B,0),'Data - Knowledge'!U$8)/100</f>
        <v>0.157</v>
      </c>
      <c r="V667" s="380">
        <f t="array" aca="true" ref="V667">INDEX(KM_PCT,MATCH($A667,'Knowledge - Percentages'!$B:$B,0),'Data - Knowledge'!V$8)/100</f>
        <v>0.14800000000000002</v>
      </c>
      <c r="W667" s="380">
        <f t="array" aca="true" ref="W667">INDEX(KM_PCT,MATCH($A667,'Knowledge - Percentages'!$B:$B,0),'Data - Knowledge'!W$8)/100</f>
        <v>0.11800000000000001</v>
      </c>
      <c r="X667" s="380">
        <f t="array" aca="true" ref="X667">INDEX(KM_PCT,MATCH($A667,'Knowledge - Percentages'!$B:$B,0),'Data - Knowledge'!X$8)/100</f>
        <v>0.18899999999999997</v>
      </c>
      <c r="Y667" s="380">
        <f t="array" aca="true" ref="Y667">INDEX(KM_PCT,MATCH($A667,'Knowledge - Percentages'!$B:$B,0),'Data - Knowledge'!Y$8)/100</f>
        <v>0.217</v>
      </c>
      <c r="Z667" s="380">
        <f t="array" aca="true" ref="Z667">INDEX(KM_PCT,MATCH($A667,'Knowledge - Percentages'!$B:$B,0),'Data - Knowledge'!Z$8)/100</f>
        <v>0.294</v>
      </c>
      <c r="AA667" s="380">
        <f t="array" aca="true" ref="AA667">INDEX(KM_PCT,MATCH($A667,'Knowledge - Percentages'!$B:$B,0),'Data - Knowledge'!AA$8)/100</f>
        <v>0.174</v>
      </c>
      <c r="AB667" s="380">
        <f t="array" aca="true" ref="AB667">INDEX(KM_PCT,MATCH($A667,'Knowledge - Percentages'!$B:$B,0),'Data - Knowledge'!AB$8)/100</f>
        <v>0.157</v>
      </c>
      <c r="AC667" s="380">
        <f t="array" aca="true" ref="AC667">INDEX(KM_PCT,MATCH($A667,'Knowledge - Percentages'!$B:$B,0),'Data - Knowledge'!AC$8)/100</f>
        <v>0.157</v>
      </c>
      <c r="AD667" s="380">
        <f t="array" aca="true" ref="AD667">INDEX(KM_PCT,MATCH($A667,'Knowledge - Percentages'!$B:$B,0),'Data - Knowledge'!AD$8)/100</f>
        <v>0.294</v>
      </c>
      <c r="AE667" s="380">
        <f t="array" aca="true" ref="AE667">INDEX(KM_PCT,MATCH($A667,'Knowledge - Percentages'!$B:$B,0),'Data - Knowledge'!AE$8)/100</f>
        <v>0.098</v>
      </c>
      <c r="AF667" s="380">
        <f t="array" aca="true" ref="AF667">INDEX(KM_PCT,MATCH($A667,'Knowledge - Percentages'!$B:$B,0),'Data - Knowledge'!AF$8)/100</f>
        <v>0.099</v>
      </c>
      <c r="AG667" s="380">
        <f t="array" aca="true" ref="AG667">INDEX(KM_PCT,MATCH($A667,'Knowledge - Percentages'!$B:$B,0),'Data - Knowledge'!AG$8)/100</f>
        <v>0.076</v>
      </c>
      <c r="AH667" s="380">
        <f t="array" aca="true" ref="AH667">INDEX(KM_PCT,MATCH($A667,'Knowledge - Percentages'!$B:$B,0),'Data - Knowledge'!AH$8)/100</f>
        <v>0.12</v>
      </c>
      <c r="AI667" s="380">
        <f t="array" aca="true" ref="AI667">INDEX(KM_PCT,MATCH($A667,'Knowledge - Percentages'!$B:$B,0),'Data - Knowledge'!AI$8)/100</f>
        <v>0.138</v>
      </c>
      <c r="AJ667" s="380">
        <f t="array" aca="true" ref="AJ667">INDEX(KM_PCT,MATCH($A667,'Knowledge - Percentages'!$B:$B,0),'Data - Knowledge'!AJ$8)/100</f>
        <v>0.12</v>
      </c>
      <c r="AK667" s="380">
        <f t="array" aca="true" ref="AK667">INDEX(KM_PCT,MATCH($A667,'Knowledge - Percentages'!$B:$B,0),'Data - Knowledge'!AK$8)/100</f>
        <v>0.086</v>
      </c>
      <c r="AL667" s="380">
        <f t="array" aca="true" ref="AL667">INDEX(KM_PCT,MATCH($A667,'Knowledge - Percentages'!$B:$B,0),'Data - Knowledge'!AL$8)/100</f>
        <v>0.079</v>
      </c>
      <c r="AM667" s="380">
        <f t="array" aca="true" ref="AM667">INDEX(KM_PCT,MATCH($A667,'Knowledge - Percentages'!$B:$B,0),'Data - Knowledge'!AM$8)/100</f>
        <v>0.086</v>
      </c>
      <c r="AN667" s="380">
        <f t="array" aca="true" ref="AN667">INDEX(KM_PCT,MATCH($A667,'Knowledge - Percentages'!$B:$B,0),'Data - Knowledge'!AN$8)/100</f>
        <v>0.114</v>
      </c>
      <c r="AO667" s="380">
        <f t="array" aca="true" ref="AO667">INDEX(KM_PCT,MATCH($A667,'Knowledge - Percentages'!$B:$B,0),'Data - Knowledge'!AO$8)/100</f>
        <v>0.114</v>
      </c>
      <c r="AP667" s="380">
        <f t="array" aca="true" ref="AP667">INDEX(KM_PCT,MATCH($A667,'Knowledge - Percentages'!$B:$B,0),'Data - Knowledge'!AP$8)/100</f>
        <v>0.114</v>
      </c>
      <c r="AQ667" s="380">
        <f t="array" aca="true" ref="AQ667">INDEX(KM_PCT,MATCH($A667,'Knowledge - Percentages'!$B:$B,0),'Data - Knowledge'!AQ$8)/100</f>
        <v>0.114</v>
      </c>
      <c r="AR667" s="380">
        <f t="array" aca="true" ref="AR667">INDEX(KM_PCT,MATCH($A667,'Knowledge - Percentages'!$B:$B,0),'Data - Knowledge'!AR$8)/100</f>
        <v>0.34</v>
      </c>
      <c r="AS667" s="380">
        <f t="array" aca="true" ref="AS667">INDEX(KM_PCT,MATCH($A667,'Knowledge - Percentages'!$B:$B,0),'Data - Knowledge'!AS$8)/100</f>
        <v>0.34</v>
      </c>
      <c r="AT667" s="380">
        <f t="array" aca="true" ref="AT667">INDEX(KM_PCT,MATCH($A667,'Knowledge - Percentages'!$B:$B,0),'Data - Knowledge'!AT$8)/100</f>
        <v>0.37799999999999995</v>
      </c>
      <c r="AU667" s="380">
        <f t="array" aca="true" ref="AU667">INDEX(KM_PCT,MATCH($A667,'Knowledge - Percentages'!$B:$B,0),'Data - Knowledge'!AU$8)/100</f>
        <v>0.14800000000000002</v>
      </c>
      <c r="AV667" s="380">
        <f t="array" aca="true" ref="AV667">INDEX(KM_PCT,MATCH($A667,'Knowledge - Percentages'!$B:$B,0),'Data - Knowledge'!AV$8)/100</f>
        <v>0.125</v>
      </c>
      <c r="AW667" s="380">
        <f t="array" aca="true" ref="AW667">INDEX(KM_PCT,MATCH($A667,'Knowledge - Percentages'!$B:$B,0),'Data - Knowledge'!AW$8)/100</f>
        <v>0.14800000000000002</v>
      </c>
      <c r="AX667" s="380">
        <f t="array" aca="true" ref="AX667">INDEX(KM_PCT,MATCH($A667,'Knowledge - Percentages'!$B:$B,0),'Data - Knowledge'!AX$8)/100</f>
        <v>0.14800000000000002</v>
      </c>
      <c r="AY667" s="380">
        <f t="array" aca="true" ref="AY667">INDEX(KM_PCT,MATCH($A667,'Knowledge - Percentages'!$B:$B,0),'Data - Knowledge'!AY$8)/100</f>
        <v>0.14800000000000002</v>
      </c>
      <c r="AZ667" s="380">
        <f t="array" aca="true" ref="AZ667">INDEX(KM_PCT,MATCH($A667,'Knowledge - Percentages'!$B:$B,0),'Data - Knowledge'!AZ$8)/100</f>
        <v>0.14800000000000002</v>
      </c>
      <c r="BA667" s="380">
        <f t="array" aca="true" ref="BA667">INDEX(KM_PCT,MATCH($A667,'Knowledge - Percentages'!$B:$B,0),'Data - Knowledge'!BA$8)/100</f>
        <v>0.098</v>
      </c>
      <c r="BB667" s="380">
        <f t="array" aca="true" ref="BB667">INDEX(KM_PCT,MATCH($A667,'Knowledge - Percentages'!$B:$B,0),'Data - Knowledge'!BB$8)/100</f>
        <v>0.14800000000000002</v>
      </c>
      <c r="BC667" s="380">
        <f t="array" aca="true" ref="BC667">INDEX(KM_PCT,MATCH($A667,'Knowledge - Percentages'!$B:$B,0),'Data - Knowledge'!BC$8)/100</f>
        <v>0.14800000000000002</v>
      </c>
      <c r="BD667" s="380">
        <f t="array" aca="true" ref="BD667">INDEX(KM_PCT,MATCH($A667,'Knowledge - Percentages'!$B:$B,0),'Data - Knowledge'!BD$8)/100</f>
        <v>0.11199999999999999</v>
      </c>
      <c r="BE667" s="380">
        <f t="array" aca="true" ref="BE667">INDEX(KM_PCT,MATCH($A667,'Knowledge - Percentages'!$B:$B,0),'Data - Knowledge'!BE$8)/100</f>
        <v>0.14800000000000002</v>
      </c>
      <c r="BF667" s="380">
        <f t="array" aca="true" ref="BF667">INDEX(KM_PCT,MATCH($A667,'Knowledge - Percentages'!$B:$B,0),'Data - Knowledge'!BF$8)/100</f>
        <v>0.248</v>
      </c>
      <c r="BG667" s="380">
        <f t="array" aca="true" ref="BG667">INDEX(KM_PCT,MATCH($A667,'Knowledge - Percentages'!$B:$B,0),'Data - Knowledge'!BG$8)/100</f>
        <v>0.113</v>
      </c>
      <c r="BH667" s="380">
        <f t="array" aca="true" ref="BH667">INDEX(KM_PCT,MATCH($A667,'Knowledge - Percentages'!$B:$B,0),'Data - Knowledge'!BH$8)/100</f>
        <v>0.212</v>
      </c>
      <c r="BI667" s="380">
        <f t="array" aca="true" ref="BI667">INDEX(KM_PCT,MATCH($A667,'Knowledge - Percentages'!$B:$B,0),'Data - Knowledge'!BI$8)/100</f>
        <v>0.212</v>
      </c>
      <c r="BJ667" s="380">
        <f t="array" aca="true" ref="BJ667">INDEX(KM_PCT,MATCH($A667,'Knowledge - Percentages'!$B:$B,0),'Data - Knowledge'!BJ$8)/100</f>
        <v>0.212</v>
      </c>
      <c r="BK667" s="380">
        <f t="array" aca="true" ref="BK667">INDEX(KM_PCT,MATCH($A667,'Knowledge - Percentages'!$B:$B,0),'Data - Knowledge'!BK$8)/100</f>
        <v>0.212</v>
      </c>
      <c r="BL667" s="380">
        <f t="array" aca="true" ref="BL667">INDEX(KM_PCT,MATCH($A667,'Knowledge - Percentages'!$B:$B,0),'Data - Knowledge'!BL$8)/100</f>
        <v>0.212</v>
      </c>
      <c r="BM667" s="380">
        <f t="array" aca="true" ref="BM667">INDEX(KM_PCT,MATCH($A667,'Knowledge - Percentages'!$B:$B,0),'Data - Knowledge'!BM$8)/100</f>
        <v>0.204</v>
      </c>
      <c r="BN667" s="380">
        <f t="array" aca="true" ref="BN667">INDEX(KM_PCT,MATCH($A667,'Knowledge - Percentages'!$B:$B,0),'Data - Knowledge'!BN$8)/100</f>
        <v>0.242</v>
      </c>
      <c r="BO667" s="380">
        <f t="array" aca="true" ref="BO667">INDEX(KM_PCT,MATCH($A667,'Knowledge - Percentages'!$B:$B,0),'Data - Knowledge'!BO$8)/100</f>
        <v>0.23399999999999999</v>
      </c>
      <c r="BP667" s="380">
        <f t="array" aca="true" ref="BP667">INDEX(KM_PCT,MATCH($A667,'Knowledge - Percentages'!$B:$B,0),'Data - Knowledge'!BP$8)/100</f>
        <v>0.23399999999999999</v>
      </c>
      <c r="BQ667" s="380">
        <f t="array" aca="true" ref="BQ667">INDEX(KM_PCT,MATCH($A667,'Knowledge - Percentages'!$B:$B,0),'Data - Knowledge'!BQ$8)/100</f>
        <v>0.306</v>
      </c>
    </row>
    <row r="668" spans="1:69">
      <c r="A668" t="s">
        <v>1863</v>
      </c>
      <c r="B668" t="s">
        <v>1860</v>
      </c>
      <c r="C668" t="s">
        <v>1861</v>
      </c>
      <c r="D668" t="s">
        <v>1864</v>
      </c>
      <c r="E668" s="373">
        <f>SUMPRODUCT($K$2:$BQ$2,$K668:$BQ668)/$J$2</f>
        <v>0.4517954545454545</v>
      </c>
      <c r="F668" s="379">
        <f>SUMPRODUCT($K$2:$BQ$2,$K668:$BQ668)</f>
        <v>119.27399999999999</v>
      </c>
      <c r="G668" s="373">
        <f>SUMPRODUCT($K$3:$BQ$3,$K668:$BQ668)/$J$3</f>
        <v>0.47347063655030813</v>
      </c>
      <c r="H668" s="379">
        <f>SUMPRODUCT($K$3:$BQ$3,$K668:$BQ668)</f>
        <v>4611.6040000000012</v>
      </c>
      <c r="I668" s="373">
        <f>CORREL($K$4:$BQ$4,$K668:$BQ668)</f>
        <v>-0.018037845264234537</v>
      </c>
      <c r="J668" s="379">
        <f>$E668/$G668*100</f>
        <v>95.422064151057327</v>
      </c>
      <c r="K668" s="380">
        <f t="array" aca="true" ref="K668">INDEX(KM_PCT,MATCH($A668,'Knowledge - Percentages'!$B:$B,0),'Data - Knowledge'!K$8)/100</f>
        <v>0.473</v>
      </c>
      <c r="L668" s="380">
        <f t="array" aca="true" ref="L668">INDEX(KM_PCT,MATCH($A668,'Knowledge - Percentages'!$B:$B,0),'Data - Knowledge'!L$8)/100</f>
        <v>0.473</v>
      </c>
      <c r="M668" s="380">
        <f t="array" aca="true" ref="M668">INDEX(KM_PCT,MATCH($A668,'Knowledge - Percentages'!$B:$B,0),'Data - Knowledge'!M$8)/100</f>
        <v>0.473</v>
      </c>
      <c r="N668" s="380">
        <f t="array" aca="true" ref="N668">INDEX(KM_PCT,MATCH($A668,'Knowledge - Percentages'!$B:$B,0),'Data - Knowledge'!N$8)/100</f>
        <v>0.473</v>
      </c>
      <c r="O668" s="380">
        <f t="array" aca="true" ref="O668">INDEX(KM_PCT,MATCH($A668,'Knowledge - Percentages'!$B:$B,0),'Data - Knowledge'!O$8)/100</f>
        <v>0.473</v>
      </c>
      <c r="P668" s="380">
        <f t="array" aca="true" ref="P668">INDEX(KM_PCT,MATCH($A668,'Knowledge - Percentages'!$B:$B,0),'Data - Knowledge'!P$8)/100</f>
        <v>0.473</v>
      </c>
      <c r="Q668" s="380">
        <f t="array" aca="true" ref="Q668">INDEX(KM_PCT,MATCH($A668,'Knowledge - Percentages'!$B:$B,0),'Data - Knowledge'!Q$8)/100</f>
        <v>0.473</v>
      </c>
      <c r="R668" s="380">
        <f t="array" aca="true" ref="R668">INDEX(KM_PCT,MATCH($A668,'Knowledge - Percentages'!$B:$B,0),'Data - Knowledge'!R$8)/100</f>
        <v>0.473</v>
      </c>
      <c r="S668" s="380">
        <f t="array" aca="true" ref="S668">INDEX(KM_PCT,MATCH($A668,'Knowledge - Percentages'!$B:$B,0),'Data - Knowledge'!S$8)/100</f>
        <v>0.473</v>
      </c>
      <c r="T668" s="380">
        <f t="array" aca="true" ref="T668">INDEX(KM_PCT,MATCH($A668,'Knowledge - Percentages'!$B:$B,0),'Data - Knowledge'!T$8)/100</f>
        <v>0.616</v>
      </c>
      <c r="U668" s="380">
        <f t="array" aca="true" ref="U668">INDEX(KM_PCT,MATCH($A668,'Knowledge - Percentages'!$B:$B,0),'Data - Knowledge'!U$8)/100</f>
        <v>0.473</v>
      </c>
      <c r="V668" s="380">
        <f t="array" aca="true" ref="V668">INDEX(KM_PCT,MATCH($A668,'Knowledge - Percentages'!$B:$B,0),'Data - Knowledge'!V$8)/100</f>
        <v>0.473</v>
      </c>
      <c r="W668" s="380">
        <f t="array" aca="true" ref="W668">INDEX(KM_PCT,MATCH($A668,'Knowledge - Percentages'!$B:$B,0),'Data - Knowledge'!W$8)/100</f>
        <v>0.282</v>
      </c>
      <c r="X668" s="380">
        <f t="array" aca="true" ref="X668">INDEX(KM_PCT,MATCH($A668,'Knowledge - Percentages'!$B:$B,0),'Data - Knowledge'!X$8)/100</f>
        <v>0.473</v>
      </c>
      <c r="Y668" s="380">
        <f t="array" aca="true" ref="Y668">INDEX(KM_PCT,MATCH($A668,'Knowledge - Percentages'!$B:$B,0),'Data - Knowledge'!Y$8)/100</f>
        <v>0.43</v>
      </c>
      <c r="Z668" s="380">
        <f t="array" aca="true" ref="Z668">INDEX(KM_PCT,MATCH($A668,'Knowledge - Percentages'!$B:$B,0),'Data - Knowledge'!Z$8)/100</f>
        <v>0.473</v>
      </c>
      <c r="AA668" s="380">
        <f t="array" aca="true" ref="AA668">INDEX(KM_PCT,MATCH($A668,'Knowledge - Percentages'!$B:$B,0),'Data - Knowledge'!AA$8)/100</f>
        <v>0.473</v>
      </c>
      <c r="AB668" s="380">
        <f t="array" aca="true" ref="AB668">INDEX(KM_PCT,MATCH($A668,'Knowledge - Percentages'!$B:$B,0),'Data - Knowledge'!AB$8)/100</f>
        <v>0.473</v>
      </c>
      <c r="AC668" s="380">
        <f t="array" aca="true" ref="AC668">INDEX(KM_PCT,MATCH($A668,'Knowledge - Percentages'!$B:$B,0),'Data - Knowledge'!AC$8)/100</f>
        <v>0.327</v>
      </c>
      <c r="AD668" s="380">
        <f t="array" aca="true" ref="AD668">INDEX(KM_PCT,MATCH($A668,'Knowledge - Percentages'!$B:$B,0),'Data - Knowledge'!AD$8)/100</f>
        <v>0.473</v>
      </c>
      <c r="AE668" s="380">
        <f t="array" aca="true" ref="AE668">INDEX(KM_PCT,MATCH($A668,'Knowledge - Percentages'!$B:$B,0),'Data - Knowledge'!AE$8)/100</f>
        <v>0.496</v>
      </c>
      <c r="AF668" s="380">
        <f t="array" aca="true" ref="AF668">INDEX(KM_PCT,MATCH($A668,'Knowledge - Percentages'!$B:$B,0),'Data - Knowledge'!AF$8)/100</f>
        <v>0.496</v>
      </c>
      <c r="AG668" s="380">
        <f t="array" aca="true" ref="AG668">INDEX(KM_PCT,MATCH($A668,'Knowledge - Percentages'!$B:$B,0),'Data - Knowledge'!AG$8)/100</f>
        <v>0.496</v>
      </c>
      <c r="AH668" s="380">
        <f t="array" aca="true" ref="AH668">INDEX(KM_PCT,MATCH($A668,'Knowledge - Percentages'!$B:$B,0),'Data - Knowledge'!AH$8)/100</f>
        <v>0.496</v>
      </c>
      <c r="AI668" s="380">
        <f t="array" aca="true" ref="AI668">INDEX(KM_PCT,MATCH($A668,'Knowledge - Percentages'!$B:$B,0),'Data - Knowledge'!AI$8)/100</f>
        <v>0.33799999999999997</v>
      </c>
      <c r="AJ668" s="380">
        <f t="array" aca="true" ref="AJ668">INDEX(KM_PCT,MATCH($A668,'Knowledge - Percentages'!$B:$B,0),'Data - Knowledge'!AJ$8)/100</f>
        <v>0.496</v>
      </c>
      <c r="AK668" s="380">
        <f t="array" aca="true" ref="AK668">INDEX(KM_PCT,MATCH($A668,'Knowledge - Percentages'!$B:$B,0),'Data - Knowledge'!AK$8)/100</f>
        <v>0.496</v>
      </c>
      <c r="AL668" s="380">
        <f t="array" aca="true" ref="AL668">INDEX(KM_PCT,MATCH($A668,'Knowledge - Percentages'!$B:$B,0),'Data - Knowledge'!AL$8)/100</f>
        <v>0.496</v>
      </c>
      <c r="AM668" s="380">
        <f t="array" aca="true" ref="AM668">INDEX(KM_PCT,MATCH($A668,'Knowledge - Percentages'!$B:$B,0),'Data - Knowledge'!AM$8)/100</f>
        <v>0.496</v>
      </c>
      <c r="AN668" s="380">
        <f t="array" aca="true" ref="AN668">INDEX(KM_PCT,MATCH($A668,'Knowledge - Percentages'!$B:$B,0),'Data - Knowledge'!AN$8)/100</f>
        <v>0.557</v>
      </c>
      <c r="AO668" s="380">
        <f t="array" aca="true" ref="AO668">INDEX(KM_PCT,MATCH($A668,'Knowledge - Percentages'!$B:$B,0),'Data - Knowledge'!AO$8)/100</f>
        <v>0.557</v>
      </c>
      <c r="AP668" s="380">
        <f t="array" aca="true" ref="AP668">INDEX(KM_PCT,MATCH($A668,'Knowledge - Percentages'!$B:$B,0),'Data - Knowledge'!AP$8)/100</f>
        <v>0.496</v>
      </c>
      <c r="AQ668" s="380">
        <f t="array" aca="true" ref="AQ668">INDEX(KM_PCT,MATCH($A668,'Knowledge - Percentages'!$B:$B,0),'Data - Knowledge'!AQ$8)/100</f>
        <v>0.496</v>
      </c>
      <c r="AR668" s="380">
        <f t="array" aca="true" ref="AR668">INDEX(KM_PCT,MATCH($A668,'Knowledge - Percentages'!$B:$B,0),'Data - Knowledge'!AR$8)/100</f>
        <v>0.413</v>
      </c>
      <c r="AS668" s="380">
        <f t="array" aca="true" ref="AS668">INDEX(KM_PCT,MATCH($A668,'Knowledge - Percentages'!$B:$B,0),'Data - Knowledge'!AS$8)/100</f>
        <v>0.413</v>
      </c>
      <c r="AT668" s="380">
        <f t="array" aca="true" ref="AT668">INDEX(KM_PCT,MATCH($A668,'Knowledge - Percentages'!$B:$B,0),'Data - Knowledge'!AT$8)/100</f>
        <v>0.413</v>
      </c>
      <c r="AU668" s="380">
        <f t="array" aca="true" ref="AU668">INDEX(KM_PCT,MATCH($A668,'Knowledge - Percentages'!$B:$B,0),'Data - Knowledge'!AU$8)/100</f>
        <v>0.413</v>
      </c>
      <c r="AV668" s="380">
        <f t="array" aca="true" ref="AV668">INDEX(KM_PCT,MATCH($A668,'Knowledge - Percentages'!$B:$B,0),'Data - Knowledge'!AV$8)/100</f>
        <v>0.401</v>
      </c>
      <c r="AW668" s="380">
        <f t="array" aca="true" ref="AW668">INDEX(KM_PCT,MATCH($A668,'Knowledge - Percentages'!$B:$B,0),'Data - Knowledge'!AW$8)/100</f>
        <v>0.413</v>
      </c>
      <c r="AX668" s="380">
        <f t="array" aca="true" ref="AX668">INDEX(KM_PCT,MATCH($A668,'Knowledge - Percentages'!$B:$B,0),'Data - Knowledge'!AX$8)/100</f>
        <v>0.413</v>
      </c>
      <c r="AY668" s="380">
        <f t="array" aca="true" ref="AY668">INDEX(KM_PCT,MATCH($A668,'Knowledge - Percentages'!$B:$B,0),'Data - Knowledge'!AY$8)/100</f>
        <v>0.413</v>
      </c>
      <c r="AZ668" s="380">
        <f t="array" aca="true" ref="AZ668">INDEX(KM_PCT,MATCH($A668,'Knowledge - Percentages'!$B:$B,0),'Data - Knowledge'!AZ$8)/100</f>
        <v>0.413</v>
      </c>
      <c r="BA668" s="380">
        <f t="array" aca="true" ref="BA668">INDEX(KM_PCT,MATCH($A668,'Knowledge - Percentages'!$B:$B,0),'Data - Knowledge'!BA$8)/100</f>
        <v>0.413</v>
      </c>
      <c r="BB668" s="380">
        <f t="array" aca="true" ref="BB668">INDEX(KM_PCT,MATCH($A668,'Knowledge - Percentages'!$B:$B,0),'Data - Knowledge'!BB$8)/100</f>
        <v>0.413</v>
      </c>
      <c r="BC668" s="380">
        <f t="array" aca="true" ref="BC668">INDEX(KM_PCT,MATCH($A668,'Knowledge - Percentages'!$B:$B,0),'Data - Knowledge'!BC$8)/100</f>
        <v>0.179</v>
      </c>
      <c r="BD668" s="380">
        <f t="array" aca="true" ref="BD668">INDEX(KM_PCT,MATCH($A668,'Knowledge - Percentages'!$B:$B,0),'Data - Knowledge'!BD$8)/100</f>
        <v>0.413</v>
      </c>
      <c r="BE668" s="380">
        <f t="array" aca="true" ref="BE668">INDEX(KM_PCT,MATCH($A668,'Knowledge - Percentages'!$B:$B,0),'Data - Knowledge'!BE$8)/100</f>
        <v>0.413</v>
      </c>
      <c r="BF668" s="380">
        <f t="array" aca="true" ref="BF668">INDEX(KM_PCT,MATCH($A668,'Knowledge - Percentages'!$B:$B,0),'Data - Knowledge'!BF$8)/100</f>
        <v>0.413</v>
      </c>
      <c r="BG668" s="380">
        <f t="array" aca="true" ref="BG668">INDEX(KM_PCT,MATCH($A668,'Knowledge - Percentages'!$B:$B,0),'Data - Knowledge'!BG$8)/100</f>
        <v>0.473</v>
      </c>
      <c r="BH668" s="380">
        <f t="array" aca="true" ref="BH668">INDEX(KM_PCT,MATCH($A668,'Knowledge - Percentages'!$B:$B,0),'Data - Knowledge'!BH$8)/100</f>
        <v>0.473</v>
      </c>
      <c r="BI668" s="380">
        <f t="array" aca="true" ref="BI668">INDEX(KM_PCT,MATCH($A668,'Knowledge - Percentages'!$B:$B,0),'Data - Knowledge'!BI$8)/100</f>
        <v>0.473</v>
      </c>
      <c r="BJ668" s="380">
        <f t="array" aca="true" ref="BJ668">INDEX(KM_PCT,MATCH($A668,'Knowledge - Percentages'!$B:$B,0),'Data - Knowledge'!BJ$8)/100</f>
        <v>0.473</v>
      </c>
      <c r="BK668" s="380">
        <f t="array" aca="true" ref="BK668">INDEX(KM_PCT,MATCH($A668,'Knowledge - Percentages'!$B:$B,0),'Data - Knowledge'!BK$8)/100</f>
        <v>0.473</v>
      </c>
      <c r="BL668" s="380">
        <f t="array" aca="true" ref="BL668">INDEX(KM_PCT,MATCH($A668,'Knowledge - Percentages'!$B:$B,0),'Data - Knowledge'!BL$8)/100</f>
        <v>0.473</v>
      </c>
      <c r="BM668" s="380">
        <f t="array" aca="true" ref="BM668">INDEX(KM_PCT,MATCH($A668,'Knowledge - Percentages'!$B:$B,0),'Data - Knowledge'!BM$8)/100</f>
        <v>0.473</v>
      </c>
      <c r="BN668" s="380">
        <f t="array" aca="true" ref="BN668">INDEX(KM_PCT,MATCH($A668,'Knowledge - Percentages'!$B:$B,0),'Data - Knowledge'!BN$8)/100</f>
        <v>0.473</v>
      </c>
      <c r="BO668" s="380">
        <f t="array" aca="true" ref="BO668">INDEX(KM_PCT,MATCH($A668,'Knowledge - Percentages'!$B:$B,0),'Data - Knowledge'!BO$8)/100</f>
        <v>0.473</v>
      </c>
      <c r="BP668" s="380">
        <f t="array" aca="true" ref="BP668">INDEX(KM_PCT,MATCH($A668,'Knowledge - Percentages'!$B:$B,0),'Data - Knowledge'!BP$8)/100</f>
        <v>0.473</v>
      </c>
      <c r="BQ668" s="380">
        <f t="array" aca="true" ref="BQ668">INDEX(KM_PCT,MATCH($A668,'Knowledge - Percentages'!$B:$B,0),'Data - Knowledge'!BQ$8)/100</f>
        <v>0.473</v>
      </c>
    </row>
    <row r="669" spans="1:69">
      <c r="A669" t="s">
        <v>1865</v>
      </c>
      <c r="B669" t="s">
        <v>1860</v>
      </c>
      <c r="C669" t="s">
        <v>1861</v>
      </c>
      <c r="D669" t="s">
        <v>550</v>
      </c>
      <c r="E669" s="373">
        <f>SUMPRODUCT($K$2:$BQ$2,$K669:$BQ669)/$J$2</f>
        <v>0.32093181818181821</v>
      </c>
      <c r="F669" s="379">
        <f>SUMPRODUCT($K$2:$BQ$2,$K669:$BQ669)</f>
        <v>84.726000000000013</v>
      </c>
      <c r="G669" s="373">
        <f>SUMPRODUCT($K$3:$BQ$3,$K669:$BQ669)/$J$3</f>
        <v>0.32919753593429152</v>
      </c>
      <c r="H669" s="379">
        <f>SUMPRODUCT($K$3:$BQ$3,$K669:$BQ669)</f>
        <v>3206.3839999999996</v>
      </c>
      <c r="I669" s="373">
        <f>CORREL($K$4:$BQ$4,$K669:$BQ669)</f>
        <v>-0.063219787996156</v>
      </c>
      <c r="J669" s="379">
        <f>$E669/$G669*100</f>
        <v>97.489131342063516</v>
      </c>
      <c r="K669" s="380">
        <f t="array" aca="true" ref="K669">INDEX(KM_PCT,MATCH($A669,'Knowledge - Percentages'!$B:$B,0),'Data - Knowledge'!K$8)/100</f>
        <v>0.32799999999999996</v>
      </c>
      <c r="L669" s="380">
        <f t="array" aca="true" ref="L669">INDEX(KM_PCT,MATCH($A669,'Knowledge - Percentages'!$B:$B,0),'Data - Knowledge'!L$8)/100</f>
        <v>0.32799999999999996</v>
      </c>
      <c r="M669" s="380">
        <f t="array" aca="true" ref="M669">INDEX(KM_PCT,MATCH($A669,'Knowledge - Percentages'!$B:$B,0),'Data - Knowledge'!M$8)/100</f>
        <v>0.32799999999999996</v>
      </c>
      <c r="N669" s="380">
        <f t="array" aca="true" ref="N669">INDEX(KM_PCT,MATCH($A669,'Knowledge - Percentages'!$B:$B,0),'Data - Knowledge'!N$8)/100</f>
        <v>0.32799999999999996</v>
      </c>
      <c r="O669" s="380">
        <f t="array" aca="true" ref="O669">INDEX(KM_PCT,MATCH($A669,'Knowledge - Percentages'!$B:$B,0),'Data - Knowledge'!O$8)/100</f>
        <v>0.32799999999999996</v>
      </c>
      <c r="P669" s="380">
        <f t="array" aca="true" ref="P669">INDEX(KM_PCT,MATCH($A669,'Knowledge - Percentages'!$B:$B,0),'Data - Knowledge'!P$8)/100</f>
        <v>0.32799999999999996</v>
      </c>
      <c r="Q669" s="380">
        <f t="array" aca="true" ref="Q669">INDEX(KM_PCT,MATCH($A669,'Knowledge - Percentages'!$B:$B,0),'Data - Knowledge'!Q$8)/100</f>
        <v>0.32</v>
      </c>
      <c r="R669" s="380">
        <f t="array" aca="true" ref="R669">INDEX(KM_PCT,MATCH($A669,'Knowledge - Percentages'!$B:$B,0),'Data - Knowledge'!R$8)/100</f>
        <v>0.318</v>
      </c>
      <c r="S669" s="380">
        <f t="array" aca="true" ref="S669">INDEX(KM_PCT,MATCH($A669,'Knowledge - Percentages'!$B:$B,0),'Data - Knowledge'!S$8)/100</f>
        <v>0.32799999999999996</v>
      </c>
      <c r="T669" s="380">
        <f t="array" aca="true" ref="T669">INDEX(KM_PCT,MATCH($A669,'Knowledge - Percentages'!$B:$B,0),'Data - Knowledge'!T$8)/100</f>
        <v>0.32799999999999996</v>
      </c>
      <c r="U669" s="380">
        <f t="array" aca="true" ref="U669">INDEX(KM_PCT,MATCH($A669,'Knowledge - Percentages'!$B:$B,0),'Data - Knowledge'!U$8)/100</f>
        <v>0.32799999999999996</v>
      </c>
      <c r="V669" s="380">
        <f t="array" aca="true" ref="V669">INDEX(KM_PCT,MATCH($A669,'Knowledge - Percentages'!$B:$B,0),'Data - Knowledge'!V$8)/100</f>
        <v>0.32799999999999996</v>
      </c>
      <c r="W669" s="380">
        <f t="array" aca="true" ref="W669">INDEX(KM_PCT,MATCH($A669,'Knowledge - Percentages'!$B:$B,0),'Data - Knowledge'!W$8)/100</f>
        <v>0.267</v>
      </c>
      <c r="X669" s="380">
        <f t="array" aca="true" ref="X669">INDEX(KM_PCT,MATCH($A669,'Knowledge - Percentages'!$B:$B,0),'Data - Knowledge'!X$8)/100</f>
        <v>0.32799999999999996</v>
      </c>
      <c r="Y669" s="380">
        <f t="array" aca="true" ref="Y669">INDEX(KM_PCT,MATCH($A669,'Knowledge - Percentages'!$B:$B,0),'Data - Knowledge'!Y$8)/100</f>
        <v>0.32799999999999996</v>
      </c>
      <c r="Z669" s="380">
        <f t="array" aca="true" ref="Z669">INDEX(KM_PCT,MATCH($A669,'Knowledge - Percentages'!$B:$B,0),'Data - Knowledge'!Z$8)/100</f>
        <v>0.32799999999999996</v>
      </c>
      <c r="AA669" s="380">
        <f t="array" aca="true" ref="AA669">INDEX(KM_PCT,MATCH($A669,'Knowledge - Percentages'!$B:$B,0),'Data - Knowledge'!AA$8)/100</f>
        <v>0.32799999999999996</v>
      </c>
      <c r="AB669" s="380">
        <f t="array" aca="true" ref="AB669">INDEX(KM_PCT,MATCH($A669,'Knowledge - Percentages'!$B:$B,0),'Data - Knowledge'!AB$8)/100</f>
        <v>0.465</v>
      </c>
      <c r="AC669" s="380">
        <f t="array" aca="true" ref="AC669">INDEX(KM_PCT,MATCH($A669,'Knowledge - Percentages'!$B:$B,0),'Data - Knowledge'!AC$8)/100</f>
        <v>0.32799999999999996</v>
      </c>
      <c r="AD669" s="380">
        <f t="array" aca="true" ref="AD669">INDEX(KM_PCT,MATCH($A669,'Knowledge - Percentages'!$B:$B,0),'Data - Knowledge'!AD$8)/100</f>
        <v>0.32799999999999996</v>
      </c>
      <c r="AE669" s="380">
        <f t="array" aca="true" ref="AE669">INDEX(KM_PCT,MATCH($A669,'Knowledge - Percentages'!$B:$B,0),'Data - Knowledge'!AE$8)/100</f>
        <v>0.316</v>
      </c>
      <c r="AF669" s="380">
        <f t="array" aca="true" ref="AF669">INDEX(KM_PCT,MATCH($A669,'Knowledge - Percentages'!$B:$B,0),'Data - Knowledge'!AF$8)/100</f>
        <v>0.316</v>
      </c>
      <c r="AG669" s="380">
        <f t="array" aca="true" ref="AG669">INDEX(KM_PCT,MATCH($A669,'Knowledge - Percentages'!$B:$B,0),'Data - Knowledge'!AG$8)/100</f>
        <v>0.316</v>
      </c>
      <c r="AH669" s="380">
        <f t="array" aca="true" ref="AH669">INDEX(KM_PCT,MATCH($A669,'Knowledge - Percentages'!$B:$B,0),'Data - Knowledge'!AH$8)/100</f>
        <v>0.32799999999999996</v>
      </c>
      <c r="AI669" s="380">
        <f t="array" aca="true" ref="AI669">INDEX(KM_PCT,MATCH($A669,'Knowledge - Percentages'!$B:$B,0),'Data - Knowledge'!AI$8)/100</f>
        <v>0.32299999999999995</v>
      </c>
      <c r="AJ669" s="380">
        <f t="array" aca="true" ref="AJ669">INDEX(KM_PCT,MATCH($A669,'Knowledge - Percentages'!$B:$B,0),'Data - Knowledge'!AJ$8)/100</f>
        <v>0.32799999999999996</v>
      </c>
      <c r="AK669" s="380">
        <f t="array" aca="true" ref="AK669">INDEX(KM_PCT,MATCH($A669,'Knowledge - Percentages'!$B:$B,0),'Data - Knowledge'!AK$8)/100</f>
        <v>0.32799999999999996</v>
      </c>
      <c r="AL669" s="380">
        <f t="array" aca="true" ref="AL669">INDEX(KM_PCT,MATCH($A669,'Knowledge - Percentages'!$B:$B,0),'Data - Knowledge'!AL$8)/100</f>
        <v>0.32799999999999996</v>
      </c>
      <c r="AM669" s="380">
        <f t="array" aca="true" ref="AM669">INDEX(KM_PCT,MATCH($A669,'Knowledge - Percentages'!$B:$B,0),'Data - Knowledge'!AM$8)/100</f>
        <v>0.312</v>
      </c>
      <c r="AN669" s="380">
        <f t="array" aca="true" ref="AN669">INDEX(KM_PCT,MATCH($A669,'Knowledge - Percentages'!$B:$B,0),'Data - Knowledge'!AN$8)/100</f>
        <v>0.32799999999999996</v>
      </c>
      <c r="AO669" s="380">
        <f t="array" aca="true" ref="AO669">INDEX(KM_PCT,MATCH($A669,'Knowledge - Percentages'!$B:$B,0),'Data - Knowledge'!AO$8)/100</f>
        <v>0.32799999999999996</v>
      </c>
      <c r="AP669" s="380">
        <f t="array" aca="true" ref="AP669">INDEX(KM_PCT,MATCH($A669,'Knowledge - Percentages'!$B:$B,0),'Data - Knowledge'!AP$8)/100</f>
        <v>0.395</v>
      </c>
      <c r="AQ669" s="380">
        <f t="array" aca="true" ref="AQ669">INDEX(KM_PCT,MATCH($A669,'Knowledge - Percentages'!$B:$B,0),'Data - Knowledge'!AQ$8)/100</f>
        <v>0.395</v>
      </c>
      <c r="AR669" s="380">
        <f t="array" aca="true" ref="AR669">INDEX(KM_PCT,MATCH($A669,'Knowledge - Percentages'!$B:$B,0),'Data - Knowledge'!AR$8)/100</f>
        <v>0.512</v>
      </c>
      <c r="AS669" s="380">
        <f t="array" aca="true" ref="AS669">INDEX(KM_PCT,MATCH($A669,'Knowledge - Percentages'!$B:$B,0),'Data - Knowledge'!AS$8)/100</f>
        <v>0.341</v>
      </c>
      <c r="AT669" s="380">
        <f t="array" aca="true" ref="AT669">INDEX(KM_PCT,MATCH($A669,'Knowledge - Percentages'!$B:$B,0),'Data - Knowledge'!AT$8)/100</f>
        <v>0.341</v>
      </c>
      <c r="AU669" s="380">
        <f t="array" aca="true" ref="AU669">INDEX(KM_PCT,MATCH($A669,'Knowledge - Percentages'!$B:$B,0),'Data - Knowledge'!AU$8)/100</f>
        <v>0.19699999999999998</v>
      </c>
      <c r="AV669" s="380">
        <f t="array" aca="true" ref="AV669">INDEX(KM_PCT,MATCH($A669,'Knowledge - Percentages'!$B:$B,0),'Data - Knowledge'!AV$8)/100</f>
        <v>0.32799999999999996</v>
      </c>
      <c r="AW669" s="380">
        <f t="array" aca="true" ref="AW669">INDEX(KM_PCT,MATCH($A669,'Knowledge - Percentages'!$B:$B,0),'Data - Knowledge'!AW$8)/100</f>
        <v>0.331</v>
      </c>
      <c r="AX669" s="380">
        <f t="array" aca="true" ref="AX669">INDEX(KM_PCT,MATCH($A669,'Knowledge - Percentages'!$B:$B,0),'Data - Knowledge'!AX$8)/100</f>
        <v>0.32799999999999996</v>
      </c>
      <c r="AY669" s="380">
        <f t="array" aca="true" ref="AY669">INDEX(KM_PCT,MATCH($A669,'Knowledge - Percentages'!$B:$B,0),'Data - Knowledge'!AY$8)/100</f>
        <v>0.327</v>
      </c>
      <c r="AZ669" s="380">
        <f t="array" aca="true" ref="AZ669">INDEX(KM_PCT,MATCH($A669,'Knowledge - Percentages'!$B:$B,0),'Data - Knowledge'!AZ$8)/100</f>
        <v>0.327</v>
      </c>
      <c r="BA669" s="380">
        <f t="array" aca="true" ref="BA669">INDEX(KM_PCT,MATCH($A669,'Knowledge - Percentages'!$B:$B,0),'Data - Knowledge'!BA$8)/100</f>
        <v>0.207</v>
      </c>
      <c r="BB669" s="380">
        <f t="array" aca="true" ref="BB669">INDEX(KM_PCT,MATCH($A669,'Knowledge - Percentages'!$B:$B,0),'Data - Knowledge'!BB$8)/100</f>
        <v>0.327</v>
      </c>
      <c r="BC669" s="380">
        <f t="array" aca="true" ref="BC669">INDEX(KM_PCT,MATCH($A669,'Knowledge - Percentages'!$B:$B,0),'Data - Knowledge'!BC$8)/100</f>
        <v>0.29100000000000004</v>
      </c>
      <c r="BD669" s="380">
        <f t="array" aca="true" ref="BD669">INDEX(KM_PCT,MATCH($A669,'Knowledge - Percentages'!$B:$B,0),'Data - Knowledge'!BD$8)/100</f>
        <v>0.326</v>
      </c>
      <c r="BE669" s="380">
        <f t="array" aca="true" ref="BE669">INDEX(KM_PCT,MATCH($A669,'Knowledge - Percentages'!$B:$B,0),'Data - Knowledge'!BE$8)/100</f>
        <v>0.326</v>
      </c>
      <c r="BF669" s="380">
        <f t="array" aca="true" ref="BF669">INDEX(KM_PCT,MATCH($A669,'Knowledge - Percentages'!$B:$B,0),'Data - Knowledge'!BF$8)/100</f>
        <v>0.326</v>
      </c>
      <c r="BG669" s="380">
        <f t="array" aca="true" ref="BG669">INDEX(KM_PCT,MATCH($A669,'Knowledge - Percentages'!$B:$B,0),'Data - Knowledge'!BG$8)/100</f>
        <v>0.337</v>
      </c>
      <c r="BH669" s="380">
        <f t="array" aca="true" ref="BH669">INDEX(KM_PCT,MATCH($A669,'Knowledge - Percentages'!$B:$B,0),'Data - Knowledge'!BH$8)/100</f>
        <v>0.337</v>
      </c>
      <c r="BI669" s="380">
        <f t="array" aca="true" ref="BI669">INDEX(KM_PCT,MATCH($A669,'Knowledge - Percentages'!$B:$B,0),'Data - Knowledge'!BI$8)/100</f>
        <v>0.337</v>
      </c>
      <c r="BJ669" s="380">
        <f t="array" aca="true" ref="BJ669">INDEX(KM_PCT,MATCH($A669,'Knowledge - Percentages'!$B:$B,0),'Data - Knowledge'!BJ$8)/100</f>
        <v>0.337</v>
      </c>
      <c r="BK669" s="380">
        <f t="array" aca="true" ref="BK669">INDEX(KM_PCT,MATCH($A669,'Knowledge - Percentages'!$B:$B,0),'Data - Knowledge'!BK$8)/100</f>
        <v>0.242</v>
      </c>
      <c r="BL669" s="380">
        <f t="array" aca="true" ref="BL669">INDEX(KM_PCT,MATCH($A669,'Knowledge - Percentages'!$B:$B,0),'Data - Knowledge'!BL$8)/100</f>
        <v>0.32799999999999996</v>
      </c>
      <c r="BM669" s="380">
        <f t="array" aca="true" ref="BM669">INDEX(KM_PCT,MATCH($A669,'Knowledge - Percentages'!$B:$B,0),'Data - Knowledge'!BM$8)/100</f>
        <v>0.23399999999999999</v>
      </c>
      <c r="BN669" s="380">
        <f t="array" aca="true" ref="BN669">INDEX(KM_PCT,MATCH($A669,'Knowledge - Percentages'!$B:$B,0),'Data - Knowledge'!BN$8)/100</f>
        <v>0.32799999999999996</v>
      </c>
      <c r="BO669" s="380">
        <f t="array" aca="true" ref="BO669">INDEX(KM_PCT,MATCH($A669,'Knowledge - Percentages'!$B:$B,0),'Data - Knowledge'!BO$8)/100</f>
        <v>0.32799999999999996</v>
      </c>
      <c r="BP669" s="380">
        <f t="array" aca="true" ref="BP669">INDEX(KM_PCT,MATCH($A669,'Knowledge - Percentages'!$B:$B,0),'Data - Knowledge'!BP$8)/100</f>
        <v>0.32799999999999996</v>
      </c>
      <c r="BQ669" s="380">
        <f t="array" aca="true" ref="BQ669">INDEX(KM_PCT,MATCH($A669,'Knowledge - Percentages'!$B:$B,0),'Data - Knowledge'!BQ$8)/100</f>
        <v>0.32799999999999996</v>
      </c>
    </row>
    <row r="670" spans="1:69">
      <c r="A670" t="s">
        <v>1866</v>
      </c>
      <c r="B670" t="s">
        <v>1860</v>
      </c>
      <c r="C670" t="s">
        <v>1861</v>
      </c>
      <c r="D670" t="s">
        <v>1867</v>
      </c>
      <c r="E670" s="373">
        <f>SUMPRODUCT($K$2:$BQ$2,$K670:$BQ670)/$J$2</f>
        <v>0.51188636363636364</v>
      </c>
      <c r="F670" s="379">
        <f>SUMPRODUCT($K$2:$BQ$2,$K670:$BQ670)</f>
        <v>135.138</v>
      </c>
      <c r="G670" s="373">
        <f>SUMPRODUCT($K$3:$BQ$3,$K670:$BQ670)/$J$3</f>
        <v>0.52586909650924041</v>
      </c>
      <c r="H670" s="379">
        <f>SUMPRODUCT($K$3:$BQ$3,$K670:$BQ670)</f>
        <v>5121.965000000002</v>
      </c>
      <c r="I670" s="373">
        <f>CORREL($K$4:$BQ$4,$K670:$BQ670)</f>
        <v>0.034082237462073617</v>
      </c>
      <c r="J670" s="379">
        <f>$E670/$G670*100</f>
        <v>97.341024037028376</v>
      </c>
      <c r="K670" s="380">
        <f t="array" aca="true" ref="K670">INDEX(KM_PCT,MATCH($A670,'Knowledge - Percentages'!$B:$B,0),'Data - Knowledge'!K$8)/100</f>
        <v>0.523</v>
      </c>
      <c r="L670" s="380">
        <f t="array" aca="true" ref="L670">INDEX(KM_PCT,MATCH($A670,'Knowledge - Percentages'!$B:$B,0),'Data - Knowledge'!L$8)/100</f>
        <v>0.523</v>
      </c>
      <c r="M670" s="380">
        <f t="array" aca="true" ref="M670">INDEX(KM_PCT,MATCH($A670,'Knowledge - Percentages'!$B:$B,0),'Data - Knowledge'!M$8)/100</f>
        <v>0.523</v>
      </c>
      <c r="N670" s="380">
        <f t="array" aca="true" ref="N670">INDEX(KM_PCT,MATCH($A670,'Knowledge - Percentages'!$B:$B,0),'Data - Knowledge'!N$8)/100</f>
        <v>0.523</v>
      </c>
      <c r="O670" s="380">
        <f t="array" aca="true" ref="O670">INDEX(KM_PCT,MATCH($A670,'Knowledge - Percentages'!$B:$B,0),'Data - Knowledge'!O$8)/100</f>
        <v>0.523</v>
      </c>
      <c r="P670" s="380">
        <f t="array" aca="true" ref="P670">INDEX(KM_PCT,MATCH($A670,'Knowledge - Percentages'!$B:$B,0),'Data - Knowledge'!P$8)/100</f>
        <v>0.523</v>
      </c>
      <c r="Q670" s="380">
        <f t="array" aca="true" ref="Q670">INDEX(KM_PCT,MATCH($A670,'Knowledge - Percentages'!$B:$B,0),'Data - Knowledge'!Q$8)/100</f>
        <v>0.523</v>
      </c>
      <c r="R670" s="380">
        <f t="array" aca="true" ref="R670">INDEX(KM_PCT,MATCH($A670,'Knowledge - Percentages'!$B:$B,0),'Data - Knowledge'!R$8)/100</f>
        <v>0.523</v>
      </c>
      <c r="S670" s="380">
        <f t="array" aca="true" ref="S670">INDEX(KM_PCT,MATCH($A670,'Knowledge - Percentages'!$B:$B,0),'Data - Knowledge'!S$8)/100</f>
        <v>0.523</v>
      </c>
      <c r="T670" s="380">
        <f t="array" aca="true" ref="T670">INDEX(KM_PCT,MATCH($A670,'Knowledge - Percentages'!$B:$B,0),'Data - Knowledge'!T$8)/100</f>
        <v>0.611</v>
      </c>
      <c r="U670" s="380">
        <f t="array" aca="true" ref="U670">INDEX(KM_PCT,MATCH($A670,'Knowledge - Percentages'!$B:$B,0),'Data - Knowledge'!U$8)/100</f>
        <v>0.523</v>
      </c>
      <c r="V670" s="380">
        <f t="array" aca="true" ref="V670">INDEX(KM_PCT,MATCH($A670,'Knowledge - Percentages'!$B:$B,0),'Data - Knowledge'!V$8)/100</f>
        <v>0.523</v>
      </c>
      <c r="W670" s="380">
        <f t="array" aca="true" ref="W670">INDEX(KM_PCT,MATCH($A670,'Knowledge - Percentages'!$B:$B,0),'Data - Knowledge'!W$8)/100</f>
        <v>0.504</v>
      </c>
      <c r="X670" s="380">
        <f t="array" aca="true" ref="X670">INDEX(KM_PCT,MATCH($A670,'Knowledge - Percentages'!$B:$B,0),'Data - Knowledge'!X$8)/100</f>
        <v>0.71700000000000008</v>
      </c>
      <c r="Y670" s="380">
        <f t="array" aca="true" ref="Y670">INDEX(KM_PCT,MATCH($A670,'Knowledge - Percentages'!$B:$B,0),'Data - Knowledge'!Y$8)/100</f>
        <v>0.518</v>
      </c>
      <c r="Z670" s="380">
        <f t="array" aca="true" ref="Z670">INDEX(KM_PCT,MATCH($A670,'Knowledge - Percentages'!$B:$B,0),'Data - Knowledge'!Z$8)/100</f>
        <v>0.523</v>
      </c>
      <c r="AA670" s="380">
        <f t="array" aca="true" ref="AA670">INDEX(KM_PCT,MATCH($A670,'Knowledge - Percentages'!$B:$B,0),'Data - Knowledge'!AA$8)/100</f>
        <v>0.523</v>
      </c>
      <c r="AB670" s="380">
        <f t="array" aca="true" ref="AB670">INDEX(KM_PCT,MATCH($A670,'Knowledge - Percentages'!$B:$B,0),'Data - Knowledge'!AB$8)/100</f>
        <v>0.523</v>
      </c>
      <c r="AC670" s="380">
        <f t="array" aca="true" ref="AC670">INDEX(KM_PCT,MATCH($A670,'Knowledge - Percentages'!$B:$B,0),'Data - Knowledge'!AC$8)/100</f>
        <v>0.523</v>
      </c>
      <c r="AD670" s="380">
        <f t="array" aca="true" ref="AD670">INDEX(KM_PCT,MATCH($A670,'Knowledge - Percentages'!$B:$B,0),'Data - Knowledge'!AD$8)/100</f>
        <v>0.523</v>
      </c>
      <c r="AE670" s="380">
        <f t="array" aca="true" ref="AE670">INDEX(KM_PCT,MATCH($A670,'Knowledge - Percentages'!$B:$B,0),'Data - Knowledge'!AE$8)/100</f>
        <v>0.534</v>
      </c>
      <c r="AF670" s="380">
        <f t="array" aca="true" ref="AF670">INDEX(KM_PCT,MATCH($A670,'Knowledge - Percentages'!$B:$B,0),'Data - Knowledge'!AF$8)/100</f>
        <v>0.447</v>
      </c>
      <c r="AG670" s="380">
        <f t="array" aca="true" ref="AG670">INDEX(KM_PCT,MATCH($A670,'Knowledge - Percentages'!$B:$B,0),'Data - Knowledge'!AG$8)/100</f>
        <v>0.534</v>
      </c>
      <c r="AH670" s="380">
        <f t="array" aca="true" ref="AH670">INDEX(KM_PCT,MATCH($A670,'Knowledge - Percentages'!$B:$B,0),'Data - Knowledge'!AH$8)/100</f>
        <v>0.613</v>
      </c>
      <c r="AI670" s="380">
        <f t="array" aca="true" ref="AI670">INDEX(KM_PCT,MATCH($A670,'Knowledge - Percentages'!$B:$B,0),'Data - Knowledge'!AI$8)/100</f>
        <v>0.518</v>
      </c>
      <c r="AJ670" s="380">
        <f t="array" aca="true" ref="AJ670">INDEX(KM_PCT,MATCH($A670,'Knowledge - Percentages'!$B:$B,0),'Data - Knowledge'!AJ$8)/100</f>
        <v>0.534</v>
      </c>
      <c r="AK670" s="380">
        <f t="array" aca="true" ref="AK670">INDEX(KM_PCT,MATCH($A670,'Knowledge - Percentages'!$B:$B,0),'Data - Knowledge'!AK$8)/100</f>
        <v>0.534</v>
      </c>
      <c r="AL670" s="380">
        <f t="array" aca="true" ref="AL670">INDEX(KM_PCT,MATCH($A670,'Knowledge - Percentages'!$B:$B,0),'Data - Knowledge'!AL$8)/100</f>
        <v>0.534</v>
      </c>
      <c r="AM670" s="380">
        <f t="array" aca="true" ref="AM670">INDEX(KM_PCT,MATCH($A670,'Knowledge - Percentages'!$B:$B,0),'Data - Knowledge'!AM$8)/100</f>
        <v>0.537</v>
      </c>
      <c r="AN670" s="380">
        <f t="array" aca="true" ref="AN670">INDEX(KM_PCT,MATCH($A670,'Knowledge - Percentages'!$B:$B,0),'Data - Knowledge'!AN$8)/100</f>
        <v>0.55299999999999994</v>
      </c>
      <c r="AO670" s="380">
        <f t="array" aca="true" ref="AO670">INDEX(KM_PCT,MATCH($A670,'Knowledge - Percentages'!$B:$B,0),'Data - Knowledge'!AO$8)/100</f>
        <v>0.55299999999999994</v>
      </c>
      <c r="AP670" s="380">
        <f t="array" aca="true" ref="AP670">INDEX(KM_PCT,MATCH($A670,'Knowledge - Percentages'!$B:$B,0),'Data - Knowledge'!AP$8)/100</f>
        <v>0.534</v>
      </c>
      <c r="AQ670" s="380">
        <f t="array" aca="true" ref="AQ670">INDEX(KM_PCT,MATCH($A670,'Knowledge - Percentages'!$B:$B,0),'Data - Knowledge'!AQ$8)/100</f>
        <v>0.534</v>
      </c>
      <c r="AR670" s="380">
        <f t="array" aca="true" ref="AR670">INDEX(KM_PCT,MATCH($A670,'Knowledge - Percentages'!$B:$B,0),'Data - Knowledge'!AR$8)/100</f>
        <v>0.252</v>
      </c>
      <c r="AS670" s="380">
        <f t="array" aca="true" ref="AS670">INDEX(KM_PCT,MATCH($A670,'Knowledge - Percentages'!$B:$B,0),'Data - Knowledge'!AS$8)/100</f>
        <v>0.26</v>
      </c>
      <c r="AT670" s="380">
        <f t="array" aca="true" ref="AT670">INDEX(KM_PCT,MATCH($A670,'Knowledge - Percentages'!$B:$B,0),'Data - Knowledge'!AT$8)/100</f>
        <v>0.26</v>
      </c>
      <c r="AU670" s="380">
        <f t="array" aca="true" ref="AU670">INDEX(KM_PCT,MATCH($A670,'Knowledge - Percentages'!$B:$B,0),'Data - Knowledge'!AU$8)/100</f>
        <v>0.47200000000000003</v>
      </c>
      <c r="AV670" s="380">
        <f t="array" aca="true" ref="AV670">INDEX(KM_PCT,MATCH($A670,'Knowledge - Percentages'!$B:$B,0),'Data - Knowledge'!AV$8)/100</f>
        <v>0.446</v>
      </c>
      <c r="AW670" s="380">
        <f t="array" aca="true" ref="AW670">INDEX(KM_PCT,MATCH($A670,'Knowledge - Percentages'!$B:$B,0),'Data - Knowledge'!AW$8)/100</f>
        <v>0.47200000000000003</v>
      </c>
      <c r="AX670" s="380">
        <f t="array" aca="true" ref="AX670">INDEX(KM_PCT,MATCH($A670,'Knowledge - Percentages'!$B:$B,0),'Data - Knowledge'!AX$8)/100</f>
        <v>0.47200000000000003</v>
      </c>
      <c r="AY670" s="380">
        <f t="array" aca="true" ref="AY670">INDEX(KM_PCT,MATCH($A670,'Knowledge - Percentages'!$B:$B,0),'Data - Knowledge'!AY$8)/100</f>
        <v>0.486</v>
      </c>
      <c r="AZ670" s="380">
        <f t="array" aca="true" ref="AZ670">INDEX(KM_PCT,MATCH($A670,'Knowledge - Percentages'!$B:$B,0),'Data - Knowledge'!AZ$8)/100</f>
        <v>0.486</v>
      </c>
      <c r="BA670" s="380">
        <f t="array" aca="true" ref="BA670">INDEX(KM_PCT,MATCH($A670,'Knowledge - Percentages'!$B:$B,0),'Data - Knowledge'!BA$8)/100</f>
        <v>0.486</v>
      </c>
      <c r="BB670" s="380">
        <f t="array" aca="true" ref="BB670">INDEX(KM_PCT,MATCH($A670,'Knowledge - Percentages'!$B:$B,0),'Data - Knowledge'!BB$8)/100</f>
        <v>0.534</v>
      </c>
      <c r="BC670" s="380">
        <f t="array" aca="true" ref="BC670">INDEX(KM_PCT,MATCH($A670,'Knowledge - Percentages'!$B:$B,0),'Data - Knowledge'!BC$8)/100</f>
        <v>0.304</v>
      </c>
      <c r="BD670" s="380">
        <f t="array" aca="true" ref="BD670">INDEX(KM_PCT,MATCH($A670,'Knowledge - Percentages'!$B:$B,0),'Data - Knowledge'!BD$8)/100</f>
        <v>0.546</v>
      </c>
      <c r="BE670" s="380">
        <f t="array" aca="true" ref="BE670">INDEX(KM_PCT,MATCH($A670,'Knowledge - Percentages'!$B:$B,0),'Data - Knowledge'!BE$8)/100</f>
        <v>0.486</v>
      </c>
      <c r="BF670" s="380">
        <f t="array" aca="true" ref="BF670">INDEX(KM_PCT,MATCH($A670,'Knowledge - Percentages'!$B:$B,0),'Data - Knowledge'!BF$8)/100</f>
        <v>0.486</v>
      </c>
      <c r="BG670" s="380">
        <f t="array" aca="true" ref="BG670">INDEX(KM_PCT,MATCH($A670,'Knowledge - Percentages'!$B:$B,0),'Data - Knowledge'!BG$8)/100</f>
        <v>0.536</v>
      </c>
      <c r="BH670" s="380">
        <f t="array" aca="true" ref="BH670">INDEX(KM_PCT,MATCH($A670,'Knowledge - Percentages'!$B:$B,0),'Data - Knowledge'!BH$8)/100</f>
        <v>0.546</v>
      </c>
      <c r="BI670" s="380">
        <f t="array" aca="true" ref="BI670">INDEX(KM_PCT,MATCH($A670,'Knowledge - Percentages'!$B:$B,0),'Data - Knowledge'!BI$8)/100</f>
        <v>0.536</v>
      </c>
      <c r="BJ670" s="380">
        <f t="array" aca="true" ref="BJ670">INDEX(KM_PCT,MATCH($A670,'Knowledge - Percentages'!$B:$B,0),'Data - Knowledge'!BJ$8)/100</f>
        <v>0.523</v>
      </c>
      <c r="BK670" s="380">
        <f t="array" aca="true" ref="BK670">INDEX(KM_PCT,MATCH($A670,'Knowledge - Percentages'!$B:$B,0),'Data - Knowledge'!BK$8)/100</f>
        <v>0.504</v>
      </c>
      <c r="BL670" s="380">
        <f t="array" aca="true" ref="BL670">INDEX(KM_PCT,MATCH($A670,'Knowledge - Percentages'!$B:$B,0),'Data - Knowledge'!BL$8)/100</f>
        <v>0.523</v>
      </c>
      <c r="BM670" s="380">
        <f t="array" aca="true" ref="BM670">INDEX(KM_PCT,MATCH($A670,'Knowledge - Percentages'!$B:$B,0),'Data - Knowledge'!BM$8)/100</f>
        <v>0.523</v>
      </c>
      <c r="BN670" s="380">
        <f t="array" aca="true" ref="BN670">INDEX(KM_PCT,MATCH($A670,'Knowledge - Percentages'!$B:$B,0),'Data - Knowledge'!BN$8)/100</f>
        <v>0.523</v>
      </c>
      <c r="BO670" s="380">
        <f t="array" aca="true" ref="BO670">INDEX(KM_PCT,MATCH($A670,'Knowledge - Percentages'!$B:$B,0),'Data - Knowledge'!BO$8)/100</f>
        <v>0.523</v>
      </c>
      <c r="BP670" s="380">
        <f t="array" aca="true" ref="BP670">INDEX(KM_PCT,MATCH($A670,'Knowledge - Percentages'!$B:$B,0),'Data - Knowledge'!BP$8)/100</f>
        <v>0.523</v>
      </c>
      <c r="BQ670" s="380">
        <f t="array" aca="true" ref="BQ670">INDEX(KM_PCT,MATCH($A670,'Knowledge - Percentages'!$B:$B,0),'Data - Knowledge'!BQ$8)/100</f>
        <v>0.523</v>
      </c>
    </row>
    <row r="671" spans="1:69">
      <c r="A671" t="s">
        <v>1868</v>
      </c>
      <c r="B671" t="s">
        <v>1860</v>
      </c>
      <c r="C671" t="s">
        <v>1861</v>
      </c>
      <c r="D671" t="s">
        <v>1869</v>
      </c>
      <c r="E671" s="373">
        <f>SUMPRODUCT($K$2:$BQ$2,$K671:$BQ671)/$J$2</f>
        <v>0.12849242424242424</v>
      </c>
      <c r="F671" s="379">
        <f>SUMPRODUCT($K$2:$BQ$2,$K671:$BQ671)</f>
        <v>33.922</v>
      </c>
      <c r="G671" s="373">
        <f>SUMPRODUCT($K$3:$BQ$3,$K671:$BQ671)/$J$3</f>
        <v>0.12174866529774128</v>
      </c>
      <c r="H671" s="379">
        <f>SUMPRODUCT($K$3:$BQ$3,$K671:$BQ671)</f>
        <v>1185.832</v>
      </c>
      <c r="I671" s="373">
        <f>CORREL($K$4:$BQ$4,$K671:$BQ671)</f>
        <v>0.058736258181073683</v>
      </c>
      <c r="J671" s="379">
        <f>$E671/$G671*100</f>
        <v>105.53908244348374</v>
      </c>
      <c r="K671" s="380">
        <f t="array" aca="true" ref="K671">INDEX(KM_PCT,MATCH($A671,'Knowledge - Percentages'!$B:$B,0),'Data - Knowledge'!K$8)/100</f>
        <v>0.10400000000000001</v>
      </c>
      <c r="L671" s="380">
        <f t="array" aca="true" ref="L671">INDEX(KM_PCT,MATCH($A671,'Knowledge - Percentages'!$B:$B,0),'Data - Knowledge'!L$8)/100</f>
        <v>0.10400000000000001</v>
      </c>
      <c r="M671" s="380">
        <f t="array" aca="true" ref="M671">INDEX(KM_PCT,MATCH($A671,'Knowledge - Percentages'!$B:$B,0),'Data - Knowledge'!M$8)/100</f>
        <v>0.10400000000000001</v>
      </c>
      <c r="N671" s="380">
        <f t="array" aca="true" ref="N671">INDEX(KM_PCT,MATCH($A671,'Knowledge - Percentages'!$B:$B,0),'Data - Knowledge'!N$8)/100</f>
        <v>0.115</v>
      </c>
      <c r="O671" s="380">
        <f t="array" aca="true" ref="O671">INDEX(KM_PCT,MATCH($A671,'Knowledge - Percentages'!$B:$B,0),'Data - Knowledge'!O$8)/100</f>
        <v>0.155</v>
      </c>
      <c r="P671" s="380">
        <f t="array" aca="true" ref="P671">INDEX(KM_PCT,MATCH($A671,'Knowledge - Percentages'!$B:$B,0),'Data - Knowledge'!P$8)/100</f>
        <v>0.115</v>
      </c>
      <c r="Q671" s="380">
        <f t="array" aca="true" ref="Q671">INDEX(KM_PCT,MATCH($A671,'Knowledge - Percentages'!$B:$B,0),'Data - Knowledge'!Q$8)/100</f>
        <v>0.115</v>
      </c>
      <c r="R671" s="380">
        <f t="array" aca="true" ref="R671">INDEX(KM_PCT,MATCH($A671,'Knowledge - Percentages'!$B:$B,0),'Data - Knowledge'!R$8)/100</f>
        <v>0.115</v>
      </c>
      <c r="S671" s="380">
        <f t="array" aca="true" ref="S671">INDEX(KM_PCT,MATCH($A671,'Knowledge - Percentages'!$B:$B,0),'Data - Knowledge'!S$8)/100</f>
        <v>0.10300000000000001</v>
      </c>
      <c r="T671" s="380">
        <f t="array" aca="true" ref="T671">INDEX(KM_PCT,MATCH($A671,'Knowledge - Percentages'!$B:$B,0),'Data - Knowledge'!T$8)/100</f>
        <v>0.10300000000000001</v>
      </c>
      <c r="U671" s="380">
        <f t="array" aca="true" ref="U671">INDEX(KM_PCT,MATCH($A671,'Knowledge - Percentages'!$B:$B,0),'Data - Knowledge'!U$8)/100</f>
        <v>0.115</v>
      </c>
      <c r="V671" s="380">
        <f t="array" aca="true" ref="V671">INDEX(KM_PCT,MATCH($A671,'Knowledge - Percentages'!$B:$B,0),'Data - Knowledge'!V$8)/100</f>
        <v>0.115</v>
      </c>
      <c r="W671" s="380">
        <f t="array" aca="true" ref="W671">INDEX(KM_PCT,MATCH($A671,'Knowledge - Percentages'!$B:$B,0),'Data - Knowledge'!W$8)/100</f>
        <v>0.10400000000000001</v>
      </c>
      <c r="X671" s="380">
        <f t="array" aca="true" ref="X671">INDEX(KM_PCT,MATCH($A671,'Knowledge - Percentages'!$B:$B,0),'Data - Knowledge'!X$8)/100</f>
        <v>0.115</v>
      </c>
      <c r="Y671" s="380">
        <f t="array" aca="true" ref="Y671">INDEX(KM_PCT,MATCH($A671,'Knowledge - Percentages'!$B:$B,0),'Data - Knowledge'!Y$8)/100</f>
        <v>0.115</v>
      </c>
      <c r="Z671" s="380">
        <f t="array" aca="true" ref="Z671">INDEX(KM_PCT,MATCH($A671,'Knowledge - Percentages'!$B:$B,0),'Data - Knowledge'!Z$8)/100</f>
        <v>0.115</v>
      </c>
      <c r="AA671" s="380">
        <f t="array" aca="true" ref="AA671">INDEX(KM_PCT,MATCH($A671,'Knowledge - Percentages'!$B:$B,0),'Data - Knowledge'!AA$8)/100</f>
        <v>0.115</v>
      </c>
      <c r="AB671" s="380">
        <f t="array" aca="true" ref="AB671">INDEX(KM_PCT,MATCH($A671,'Knowledge - Percentages'!$B:$B,0),'Data - Knowledge'!AB$8)/100</f>
        <v>0.125</v>
      </c>
      <c r="AC671" s="380">
        <f t="array" aca="true" ref="AC671">INDEX(KM_PCT,MATCH($A671,'Knowledge - Percentages'!$B:$B,0),'Data - Knowledge'!AC$8)/100</f>
        <v>0.125</v>
      </c>
      <c r="AD671" s="380">
        <f t="array" aca="true" ref="AD671">INDEX(KM_PCT,MATCH($A671,'Knowledge - Percentages'!$B:$B,0),'Data - Knowledge'!AD$8)/100</f>
        <v>0.282</v>
      </c>
      <c r="AE671" s="380">
        <f t="array" aca="true" ref="AE671">INDEX(KM_PCT,MATCH($A671,'Knowledge - Percentages'!$B:$B,0),'Data - Knowledge'!AE$8)/100</f>
        <v>0.114</v>
      </c>
      <c r="AF671" s="380">
        <f t="array" aca="true" ref="AF671">INDEX(KM_PCT,MATCH($A671,'Knowledge - Percentages'!$B:$B,0),'Data - Knowledge'!AF$8)/100</f>
        <v>0.114</v>
      </c>
      <c r="AG671" s="380">
        <f t="array" aca="true" ref="AG671">INDEX(KM_PCT,MATCH($A671,'Knowledge - Percentages'!$B:$B,0),'Data - Knowledge'!AG$8)/100</f>
        <v>0.09</v>
      </c>
      <c r="AH671" s="380">
        <f t="array" aca="true" ref="AH671">INDEX(KM_PCT,MATCH($A671,'Knowledge - Percentages'!$B:$B,0),'Data - Knowledge'!AH$8)/100</f>
        <v>0.114</v>
      </c>
      <c r="AI671" s="380">
        <f t="array" aca="true" ref="AI671">INDEX(KM_PCT,MATCH($A671,'Knowledge - Percentages'!$B:$B,0),'Data - Knowledge'!AI$8)/100</f>
        <v>0.114</v>
      </c>
      <c r="AJ671" s="380">
        <f t="array" aca="true" ref="AJ671">INDEX(KM_PCT,MATCH($A671,'Knowledge - Percentages'!$B:$B,0),'Data - Knowledge'!AJ$8)/100</f>
        <v>0.114</v>
      </c>
      <c r="AK671" s="380">
        <f t="array" aca="true" ref="AK671">INDEX(KM_PCT,MATCH($A671,'Knowledge - Percentages'!$B:$B,0),'Data - Knowledge'!AK$8)/100</f>
        <v>0.068</v>
      </c>
      <c r="AL671" s="380">
        <f t="array" aca="true" ref="AL671">INDEX(KM_PCT,MATCH($A671,'Knowledge - Percentages'!$B:$B,0),'Data - Knowledge'!AL$8)/100</f>
        <v>0.068</v>
      </c>
      <c r="AM671" s="380">
        <f t="array" aca="true" ref="AM671">INDEX(KM_PCT,MATCH($A671,'Knowledge - Percentages'!$B:$B,0),'Data - Knowledge'!AM$8)/100</f>
        <v>0.068</v>
      </c>
      <c r="AN671" s="380">
        <f t="array" aca="true" ref="AN671">INDEX(KM_PCT,MATCH($A671,'Knowledge - Percentages'!$B:$B,0),'Data - Knowledge'!AN$8)/100</f>
        <v>0.114</v>
      </c>
      <c r="AO671" s="380">
        <f t="array" aca="true" ref="AO671">INDEX(KM_PCT,MATCH($A671,'Knowledge - Percentages'!$B:$B,0),'Data - Knowledge'!AO$8)/100</f>
        <v>0.114</v>
      </c>
      <c r="AP671" s="380">
        <f t="array" aca="true" ref="AP671">INDEX(KM_PCT,MATCH($A671,'Knowledge - Percentages'!$B:$B,0),'Data - Knowledge'!AP$8)/100</f>
        <v>0.209</v>
      </c>
      <c r="AQ671" s="380">
        <f t="array" aca="true" ref="AQ671">INDEX(KM_PCT,MATCH($A671,'Knowledge - Percentages'!$B:$B,0),'Data - Knowledge'!AQ$8)/100</f>
        <v>0.128</v>
      </c>
      <c r="AR671" s="380">
        <f t="array" aca="true" ref="AR671">INDEX(KM_PCT,MATCH($A671,'Knowledge - Percentages'!$B:$B,0),'Data - Knowledge'!AR$8)/100</f>
        <v>0.115</v>
      </c>
      <c r="AS671" s="380">
        <f t="array" aca="true" ref="AS671">INDEX(KM_PCT,MATCH($A671,'Knowledge - Percentages'!$B:$B,0),'Data - Knowledge'!AS$8)/100</f>
        <v>0.115</v>
      </c>
      <c r="AT671" s="380">
        <f t="array" aca="true" ref="AT671">INDEX(KM_PCT,MATCH($A671,'Knowledge - Percentages'!$B:$B,0),'Data - Knowledge'!AT$8)/100</f>
        <v>0.115</v>
      </c>
      <c r="AU671" s="380">
        <f t="array" aca="true" ref="AU671">INDEX(KM_PCT,MATCH($A671,'Knowledge - Percentages'!$B:$B,0),'Data - Knowledge'!AU$8)/100</f>
        <v>0.115</v>
      </c>
      <c r="AV671" s="380">
        <f t="array" aca="true" ref="AV671">INDEX(KM_PCT,MATCH($A671,'Knowledge - Percentages'!$B:$B,0),'Data - Knowledge'!AV$8)/100</f>
        <v>0.115</v>
      </c>
      <c r="AW671" s="380">
        <f t="array" aca="true" ref="AW671">INDEX(KM_PCT,MATCH($A671,'Knowledge - Percentages'!$B:$B,0),'Data - Knowledge'!AW$8)/100</f>
        <v>0.115</v>
      </c>
      <c r="AX671" s="380">
        <f t="array" aca="true" ref="AX671">INDEX(KM_PCT,MATCH($A671,'Knowledge - Percentages'!$B:$B,0),'Data - Knowledge'!AX$8)/100</f>
        <v>0.115</v>
      </c>
      <c r="AY671" s="380">
        <f t="array" aca="true" ref="AY671">INDEX(KM_PCT,MATCH($A671,'Knowledge - Percentages'!$B:$B,0),'Data - Knowledge'!AY$8)/100</f>
        <v>0.115</v>
      </c>
      <c r="AZ671" s="380">
        <f t="array" aca="true" ref="AZ671">INDEX(KM_PCT,MATCH($A671,'Knowledge - Percentages'!$B:$B,0),'Data - Knowledge'!AZ$8)/100</f>
        <v>0.145</v>
      </c>
      <c r="BA671" s="380">
        <f t="array" aca="true" ref="BA671">INDEX(KM_PCT,MATCH($A671,'Knowledge - Percentages'!$B:$B,0),'Data - Knowledge'!BA$8)/100</f>
        <v>0.086</v>
      </c>
      <c r="BB671" s="380">
        <f t="array" aca="true" ref="BB671">INDEX(KM_PCT,MATCH($A671,'Knowledge - Percentages'!$B:$B,0),'Data - Knowledge'!BB$8)/100</f>
        <v>0.115</v>
      </c>
      <c r="BC671" s="380">
        <f t="array" aca="true" ref="BC671">INDEX(KM_PCT,MATCH($A671,'Knowledge - Percentages'!$B:$B,0),'Data - Knowledge'!BC$8)/100</f>
        <v>0.115</v>
      </c>
      <c r="BD671" s="380">
        <f t="array" aca="true" ref="BD671">INDEX(KM_PCT,MATCH($A671,'Knowledge - Percentages'!$B:$B,0),'Data - Knowledge'!BD$8)/100</f>
        <v>0.115</v>
      </c>
      <c r="BE671" s="380">
        <f t="array" aca="true" ref="BE671">INDEX(KM_PCT,MATCH($A671,'Knowledge - Percentages'!$B:$B,0),'Data - Knowledge'!BE$8)/100</f>
        <v>0.115</v>
      </c>
      <c r="BF671" s="380">
        <f t="array" aca="true" ref="BF671">INDEX(KM_PCT,MATCH($A671,'Knowledge - Percentages'!$B:$B,0),'Data - Knowledge'!BF$8)/100</f>
        <v>0.115</v>
      </c>
      <c r="BG671" s="380">
        <f t="array" aca="true" ref="BG671">INDEX(KM_PCT,MATCH($A671,'Knowledge - Percentages'!$B:$B,0),'Data - Knowledge'!BG$8)/100</f>
        <v>0.145</v>
      </c>
      <c r="BH671" s="380">
        <f t="array" aca="true" ref="BH671">INDEX(KM_PCT,MATCH($A671,'Knowledge - Percentages'!$B:$B,0),'Data - Knowledge'!BH$8)/100</f>
        <v>0.145</v>
      </c>
      <c r="BI671" s="380">
        <f t="array" aca="true" ref="BI671">INDEX(KM_PCT,MATCH($A671,'Knowledge - Percentages'!$B:$B,0),'Data - Knowledge'!BI$8)/100</f>
        <v>0.145</v>
      </c>
      <c r="BJ671" s="380">
        <f t="array" aca="true" ref="BJ671">INDEX(KM_PCT,MATCH($A671,'Knowledge - Percentages'!$B:$B,0),'Data - Knowledge'!BJ$8)/100</f>
        <v>0.145</v>
      </c>
      <c r="BK671" s="380">
        <f t="array" aca="true" ref="BK671">INDEX(KM_PCT,MATCH($A671,'Knowledge - Percentages'!$B:$B,0),'Data - Knowledge'!BK$8)/100</f>
        <v>0.145</v>
      </c>
      <c r="BL671" s="380">
        <f t="array" aca="true" ref="BL671">INDEX(KM_PCT,MATCH($A671,'Knowledge - Percentages'!$B:$B,0),'Data - Knowledge'!BL$8)/100</f>
        <v>0.145</v>
      </c>
      <c r="BM671" s="380">
        <f t="array" aca="true" ref="BM671">INDEX(KM_PCT,MATCH($A671,'Knowledge - Percentages'!$B:$B,0),'Data - Knowledge'!BM$8)/100</f>
        <v>0.145</v>
      </c>
      <c r="BN671" s="380">
        <f t="array" aca="true" ref="BN671">INDEX(KM_PCT,MATCH($A671,'Knowledge - Percentages'!$B:$B,0),'Data - Knowledge'!BN$8)/100</f>
        <v>0.145</v>
      </c>
      <c r="BO671" s="380">
        <f t="array" aca="true" ref="BO671">INDEX(KM_PCT,MATCH($A671,'Knowledge - Percentages'!$B:$B,0),'Data - Knowledge'!BO$8)/100</f>
        <v>0.18899999999999997</v>
      </c>
      <c r="BP671" s="380">
        <f t="array" aca="true" ref="BP671">INDEX(KM_PCT,MATCH($A671,'Knowledge - Percentages'!$B:$B,0),'Data - Knowledge'!BP$8)/100</f>
        <v>0.19899999999999998</v>
      </c>
      <c r="BQ671" s="380">
        <f t="array" aca="true" ref="BQ671">INDEX(KM_PCT,MATCH($A671,'Knowledge - Percentages'!$B:$B,0),'Data - Knowledge'!BQ$8)/100</f>
        <v>0.18899999999999997</v>
      </c>
    </row>
    <row r="672" spans="1:69">
      <c r="A672" t="s">
        <v>1870</v>
      </c>
      <c r="B672" t="s">
        <v>1860</v>
      </c>
      <c r="C672" t="s">
        <v>1861</v>
      </c>
      <c r="D672" t="s">
        <v>1871</v>
      </c>
      <c r="E672" s="373">
        <f>SUMPRODUCT($K$2:$BQ$2,$K672:$BQ672)/$J$2</f>
        <v>0.1130340909090909</v>
      </c>
      <c r="F672" s="379">
        <f>SUMPRODUCT($K$2:$BQ$2,$K672:$BQ672)</f>
        <v>29.840999999999998</v>
      </c>
      <c r="G672" s="373">
        <f>SUMPRODUCT($K$3:$BQ$3,$K672:$BQ672)/$J$3</f>
        <v>0.086013757700205376</v>
      </c>
      <c r="H672" s="379">
        <f>SUMPRODUCT($K$3:$BQ$3,$K672:$BQ672)</f>
        <v>837.77400000000034</v>
      </c>
      <c r="I672" s="373">
        <f>CORREL($K$4:$BQ$4,$K672:$BQ672)</f>
        <v>0.050700563960759906</v>
      </c>
      <c r="J672" s="379">
        <f>$E672/$G672*100</f>
        <v>131.41396670874781</v>
      </c>
      <c r="K672" s="380">
        <f t="array" aca="true" ref="K672">INDEX(KM_PCT,MATCH($A672,'Knowledge - Percentages'!$B:$B,0),'Data - Knowledge'!K$8)/100</f>
        <v>0.086</v>
      </c>
      <c r="L672" s="380">
        <f t="array" aca="true" ref="L672">INDEX(KM_PCT,MATCH($A672,'Knowledge - Percentages'!$B:$B,0),'Data - Knowledge'!L$8)/100</f>
        <v>0.086</v>
      </c>
      <c r="M672" s="380">
        <f t="array" aca="true" ref="M672">INDEX(KM_PCT,MATCH($A672,'Knowledge - Percentages'!$B:$B,0),'Data - Knowledge'!M$8)/100</f>
        <v>0.086</v>
      </c>
      <c r="N672" s="380">
        <f t="array" aca="true" ref="N672">INDEX(KM_PCT,MATCH($A672,'Knowledge - Percentages'!$B:$B,0),'Data - Knowledge'!N$8)/100</f>
        <v>0.083</v>
      </c>
      <c r="O672" s="380">
        <f t="array" aca="true" ref="O672">INDEX(KM_PCT,MATCH($A672,'Knowledge - Percentages'!$B:$B,0),'Data - Knowledge'!O$8)/100</f>
        <v>0.086</v>
      </c>
      <c r="P672" s="380">
        <f t="array" aca="true" ref="P672">INDEX(KM_PCT,MATCH($A672,'Knowledge - Percentages'!$B:$B,0),'Data - Knowledge'!P$8)/100</f>
        <v>0.086</v>
      </c>
      <c r="Q672" s="380">
        <f t="array" aca="true" ref="Q672">INDEX(KM_PCT,MATCH($A672,'Knowledge - Percentages'!$B:$B,0),'Data - Knowledge'!Q$8)/100</f>
        <v>0.086</v>
      </c>
      <c r="R672" s="380">
        <f t="array" aca="true" ref="R672">INDEX(KM_PCT,MATCH($A672,'Knowledge - Percentages'!$B:$B,0),'Data - Knowledge'!R$8)/100</f>
        <v>0.064</v>
      </c>
      <c r="S672" s="380">
        <f t="array" aca="true" ref="S672">INDEX(KM_PCT,MATCH($A672,'Knowledge - Percentages'!$B:$B,0),'Data - Knowledge'!S$8)/100</f>
        <v>0.086</v>
      </c>
      <c r="T672" s="380">
        <f t="array" aca="true" ref="T672">INDEX(KM_PCT,MATCH($A672,'Knowledge - Percentages'!$B:$B,0),'Data - Knowledge'!T$8)/100</f>
        <v>0.057</v>
      </c>
      <c r="U672" s="380">
        <f t="array" aca="true" ref="U672">INDEX(KM_PCT,MATCH($A672,'Knowledge - Percentages'!$B:$B,0),'Data - Knowledge'!U$8)/100</f>
        <v>0.084</v>
      </c>
      <c r="V672" s="380">
        <f t="array" aca="true" ref="V672">INDEX(KM_PCT,MATCH($A672,'Knowledge - Percentages'!$B:$B,0),'Data - Knowledge'!V$8)/100</f>
        <v>0.084</v>
      </c>
      <c r="W672" s="380">
        <f t="array" aca="true" ref="W672">INDEX(KM_PCT,MATCH($A672,'Knowledge - Percentages'!$B:$B,0),'Data - Knowledge'!W$8)/100</f>
        <v>0.084</v>
      </c>
      <c r="X672" s="380">
        <f t="array" aca="true" ref="X672">INDEX(KM_PCT,MATCH($A672,'Knowledge - Percentages'!$B:$B,0),'Data - Knowledge'!X$8)/100</f>
        <v>0.146</v>
      </c>
      <c r="Y672" s="380">
        <f t="array" aca="true" ref="Y672">INDEX(KM_PCT,MATCH($A672,'Knowledge - Percentages'!$B:$B,0),'Data - Knowledge'!Y$8)/100</f>
        <v>0.146</v>
      </c>
      <c r="Z672" s="380">
        <f t="array" aca="true" ref="Z672">INDEX(KM_PCT,MATCH($A672,'Knowledge - Percentages'!$B:$B,0),'Data - Knowledge'!Z$8)/100</f>
        <v>0.449</v>
      </c>
      <c r="AA672" s="380">
        <f t="array" aca="true" ref="AA672">INDEX(KM_PCT,MATCH($A672,'Knowledge - Percentages'!$B:$B,0),'Data - Knowledge'!AA$8)/100</f>
        <v>0.146</v>
      </c>
      <c r="AB672" s="380">
        <f t="array" aca="true" ref="AB672">INDEX(KM_PCT,MATCH($A672,'Knowledge - Percentages'!$B:$B,0),'Data - Knowledge'!AB$8)/100</f>
        <v>0.138</v>
      </c>
      <c r="AC672" s="380">
        <f t="array" aca="true" ref="AC672">INDEX(KM_PCT,MATCH($A672,'Knowledge - Percentages'!$B:$B,0),'Data - Knowledge'!AC$8)/100</f>
        <v>0.138</v>
      </c>
      <c r="AD672" s="380">
        <f t="array" aca="true" ref="AD672">INDEX(KM_PCT,MATCH($A672,'Knowledge - Percentages'!$B:$B,0),'Data - Knowledge'!AD$8)/100</f>
        <v>0.138</v>
      </c>
      <c r="AE672" s="380">
        <f t="array" aca="true" ref="AE672">INDEX(KM_PCT,MATCH($A672,'Knowledge - Percentages'!$B:$B,0),'Data - Knowledge'!AE$8)/100</f>
        <v>0.065</v>
      </c>
      <c r="AF672" s="380">
        <f t="array" aca="true" ref="AF672">INDEX(KM_PCT,MATCH($A672,'Knowledge - Percentages'!$B:$B,0),'Data - Knowledge'!AF$8)/100</f>
        <v>0.065</v>
      </c>
      <c r="AG672" s="380">
        <f t="array" aca="true" ref="AG672">INDEX(KM_PCT,MATCH($A672,'Knowledge - Percentages'!$B:$B,0),'Data - Knowledge'!AG$8)/100</f>
        <v>0.065</v>
      </c>
      <c r="AH672" s="380">
        <f t="array" aca="true" ref="AH672">INDEX(KM_PCT,MATCH($A672,'Knowledge - Percentages'!$B:$B,0),'Data - Knowledge'!AH$8)/100</f>
        <v>0.08</v>
      </c>
      <c r="AI672" s="380">
        <f t="array" aca="true" ref="AI672">INDEX(KM_PCT,MATCH($A672,'Knowledge - Percentages'!$B:$B,0),'Data - Knowledge'!AI$8)/100</f>
        <v>0.08</v>
      </c>
      <c r="AJ672" s="380">
        <f t="array" aca="true" ref="AJ672">INDEX(KM_PCT,MATCH($A672,'Knowledge - Percentages'!$B:$B,0),'Data - Knowledge'!AJ$8)/100</f>
        <v>0.055999999999999994</v>
      </c>
      <c r="AK672" s="380">
        <f t="array" aca="true" ref="AK672">INDEX(KM_PCT,MATCH($A672,'Knowledge - Percentages'!$B:$B,0),'Data - Knowledge'!AK$8)/100</f>
        <v>0.053</v>
      </c>
      <c r="AL672" s="380">
        <f t="array" aca="true" ref="AL672">INDEX(KM_PCT,MATCH($A672,'Knowledge - Percentages'!$B:$B,0),'Data - Knowledge'!AL$8)/100</f>
        <v>0.053</v>
      </c>
      <c r="AM672" s="380">
        <f t="array" aca="true" ref="AM672">INDEX(KM_PCT,MATCH($A672,'Knowledge - Percentages'!$B:$B,0),'Data - Knowledge'!AM$8)/100</f>
        <v>0.053</v>
      </c>
      <c r="AN672" s="380">
        <f t="array" aca="true" ref="AN672">INDEX(KM_PCT,MATCH($A672,'Knowledge - Percentages'!$B:$B,0),'Data - Knowledge'!AN$8)/100</f>
        <v>0.08</v>
      </c>
      <c r="AO672" s="380">
        <f t="array" aca="true" ref="AO672">INDEX(KM_PCT,MATCH($A672,'Knowledge - Percentages'!$B:$B,0),'Data - Knowledge'!AO$8)/100</f>
        <v>0.08</v>
      </c>
      <c r="AP672" s="380">
        <f t="array" aca="true" ref="AP672">INDEX(KM_PCT,MATCH($A672,'Knowledge - Percentages'!$B:$B,0),'Data - Knowledge'!AP$8)/100</f>
        <v>0.13</v>
      </c>
      <c r="AQ672" s="380">
        <f t="array" aca="true" ref="AQ672">INDEX(KM_PCT,MATCH($A672,'Knowledge - Percentages'!$B:$B,0),'Data - Knowledge'!AQ$8)/100</f>
        <v>0.092</v>
      </c>
      <c r="AR672" s="380">
        <f t="array" aca="true" ref="AR672">INDEX(KM_PCT,MATCH($A672,'Knowledge - Percentages'!$B:$B,0),'Data - Knowledge'!AR$8)/100</f>
        <v>0.087</v>
      </c>
      <c r="AS672" s="380">
        <f t="array" aca="true" ref="AS672">INDEX(KM_PCT,MATCH($A672,'Knowledge - Percentages'!$B:$B,0),'Data - Knowledge'!AS$8)/100</f>
        <v>0.087</v>
      </c>
      <c r="AT672" s="380">
        <f t="array" aca="true" ref="AT672">INDEX(KM_PCT,MATCH($A672,'Knowledge - Percentages'!$B:$B,0),'Data - Knowledge'!AT$8)/100</f>
        <v>0.087</v>
      </c>
      <c r="AU672" s="380">
        <f t="array" aca="true" ref="AU672">INDEX(KM_PCT,MATCH($A672,'Knowledge - Percentages'!$B:$B,0),'Data - Knowledge'!AU$8)/100</f>
        <v>0.079</v>
      </c>
      <c r="AV672" s="380">
        <f t="array" aca="true" ref="AV672">INDEX(KM_PCT,MATCH($A672,'Knowledge - Percentages'!$B:$B,0),'Data - Knowledge'!AV$8)/100</f>
        <v>0.061</v>
      </c>
      <c r="AW672" s="380">
        <f t="array" aca="true" ref="AW672">INDEX(KM_PCT,MATCH($A672,'Knowledge - Percentages'!$B:$B,0),'Data - Knowledge'!AW$8)/100</f>
        <v>0.079</v>
      </c>
      <c r="AX672" s="380">
        <f t="array" aca="true" ref="AX672">INDEX(KM_PCT,MATCH($A672,'Knowledge - Percentages'!$B:$B,0),'Data - Knowledge'!AX$8)/100</f>
        <v>0.079</v>
      </c>
      <c r="AY672" s="380">
        <f t="array" aca="true" ref="AY672">INDEX(KM_PCT,MATCH($A672,'Knowledge - Percentages'!$B:$B,0),'Data - Knowledge'!AY$8)/100</f>
        <v>0.087</v>
      </c>
      <c r="AZ672" s="380">
        <f t="array" aca="true" ref="AZ672">INDEX(KM_PCT,MATCH($A672,'Knowledge - Percentages'!$B:$B,0),'Data - Knowledge'!AZ$8)/100</f>
        <v>0.072000000000000008</v>
      </c>
      <c r="BA672" s="380">
        <f t="array" aca="true" ref="BA672">INDEX(KM_PCT,MATCH($A672,'Knowledge - Percentages'!$B:$B,0),'Data - Knowledge'!BA$8)/100</f>
        <v>0.078</v>
      </c>
      <c r="BB672" s="380">
        <f t="array" aca="true" ref="BB672">INDEX(KM_PCT,MATCH($A672,'Knowledge - Percentages'!$B:$B,0),'Data - Knowledge'!BB$8)/100</f>
        <v>0.087</v>
      </c>
      <c r="BC672" s="380">
        <f t="array" aca="true" ref="BC672">INDEX(KM_PCT,MATCH($A672,'Knowledge - Percentages'!$B:$B,0),'Data - Knowledge'!BC$8)/100</f>
        <v>0.087</v>
      </c>
      <c r="BD672" s="380">
        <f t="array" aca="true" ref="BD672">INDEX(KM_PCT,MATCH($A672,'Knowledge - Percentages'!$B:$B,0),'Data - Knowledge'!BD$8)/100</f>
        <v>0.087</v>
      </c>
      <c r="BE672" s="380">
        <f t="array" aca="true" ref="BE672">INDEX(KM_PCT,MATCH($A672,'Knowledge - Percentages'!$B:$B,0),'Data - Knowledge'!BE$8)/100</f>
        <v>0.087</v>
      </c>
      <c r="BF672" s="380">
        <f t="array" aca="true" ref="BF672">INDEX(KM_PCT,MATCH($A672,'Knowledge - Percentages'!$B:$B,0),'Data - Knowledge'!BF$8)/100</f>
        <v>0.087</v>
      </c>
      <c r="BG672" s="380">
        <f t="array" aca="true" ref="BG672">INDEX(KM_PCT,MATCH($A672,'Knowledge - Percentages'!$B:$B,0),'Data - Knowledge'!BG$8)/100</f>
        <v>0.14400000000000002</v>
      </c>
      <c r="BH672" s="380">
        <f t="array" aca="true" ref="BH672">INDEX(KM_PCT,MATCH($A672,'Knowledge - Percentages'!$B:$B,0),'Data - Knowledge'!BH$8)/100</f>
        <v>0.107</v>
      </c>
      <c r="BI672" s="380">
        <f t="array" aca="true" ref="BI672">INDEX(KM_PCT,MATCH($A672,'Knowledge - Percentages'!$B:$B,0),'Data - Knowledge'!BI$8)/100</f>
        <v>0.14400000000000002</v>
      </c>
      <c r="BJ672" s="380">
        <f t="array" aca="true" ref="BJ672">INDEX(KM_PCT,MATCH($A672,'Knowledge - Percentages'!$B:$B,0),'Data - Knowledge'!BJ$8)/100</f>
        <v>0.2</v>
      </c>
      <c r="BK672" s="380">
        <f t="array" aca="true" ref="BK672">INDEX(KM_PCT,MATCH($A672,'Knowledge - Percentages'!$B:$B,0),'Data - Knowledge'!BK$8)/100</f>
        <v>0.192</v>
      </c>
      <c r="BL672" s="380">
        <f t="array" aca="true" ref="BL672">INDEX(KM_PCT,MATCH($A672,'Knowledge - Percentages'!$B:$B,0),'Data - Knowledge'!BL$8)/100</f>
        <v>0.192</v>
      </c>
      <c r="BM672" s="380">
        <f t="array" aca="true" ref="BM672">INDEX(KM_PCT,MATCH($A672,'Knowledge - Percentages'!$B:$B,0),'Data - Knowledge'!BM$8)/100</f>
        <v>0.192</v>
      </c>
      <c r="BN672" s="380">
        <f t="array" aca="true" ref="BN672">INDEX(KM_PCT,MATCH($A672,'Knowledge - Percentages'!$B:$B,0),'Data - Knowledge'!BN$8)/100</f>
        <v>0.192</v>
      </c>
      <c r="BO672" s="380">
        <f t="array" aca="true" ref="BO672">INDEX(KM_PCT,MATCH($A672,'Knowledge - Percentages'!$B:$B,0),'Data - Knowledge'!BO$8)/100</f>
        <v>0.12</v>
      </c>
      <c r="BP672" s="380">
        <f t="array" aca="true" ref="BP672">INDEX(KM_PCT,MATCH($A672,'Knowledge - Percentages'!$B:$B,0),'Data - Knowledge'!BP$8)/100</f>
        <v>0.14400000000000002</v>
      </c>
      <c r="BQ672" s="380">
        <f t="array" aca="true" ref="BQ672">INDEX(KM_PCT,MATCH($A672,'Knowledge - Percentages'!$B:$B,0),'Data - Knowledge'!BQ$8)/100</f>
        <v>0.153</v>
      </c>
    </row>
    <row r="673" spans="1:69">
      <c r="A673" t="s">
        <v>1872</v>
      </c>
      <c r="B673" t="s">
        <v>1860</v>
      </c>
      <c r="C673" t="s">
        <v>1861</v>
      </c>
      <c r="D673" t="s">
        <v>1873</v>
      </c>
      <c r="E673" s="373">
        <f>SUMPRODUCT($K$2:$BQ$2,$K673:$BQ673)/$J$2</f>
        <v>0.23900000000000002</v>
      </c>
      <c r="F673" s="379">
        <f>SUMPRODUCT($K$2:$BQ$2,$K673:$BQ673)</f>
        <v>63.096000000000004</v>
      </c>
      <c r="G673" s="373">
        <f>SUMPRODUCT($K$3:$BQ$3,$K673:$BQ673)/$J$3</f>
        <v>0.23800020533880906</v>
      </c>
      <c r="H673" s="379">
        <f>SUMPRODUCT($K$3:$BQ$3,$K673:$BQ673)</f>
        <v>2318.1220000000003</v>
      </c>
      <c r="I673" s="373">
        <f>CORREL($K$4:$BQ$4,$K673:$BQ673)</f>
        <v>0.10255219962794829</v>
      </c>
      <c r="J673" s="379">
        <f>$E673/$G673*100</f>
        <v>100.4200814279835</v>
      </c>
      <c r="K673" s="380">
        <f t="array" aca="true" ref="K673">INDEX(KM_PCT,MATCH($A673,'Knowledge - Percentages'!$B:$B,0),'Data - Knowledge'!K$8)/100</f>
        <v>0.235</v>
      </c>
      <c r="L673" s="380">
        <f t="array" aca="true" ref="L673">INDEX(KM_PCT,MATCH($A673,'Knowledge - Percentages'!$B:$B,0),'Data - Knowledge'!L$8)/100</f>
        <v>0.235</v>
      </c>
      <c r="M673" s="380">
        <f t="array" aca="true" ref="M673">INDEX(KM_PCT,MATCH($A673,'Knowledge - Percentages'!$B:$B,0),'Data - Knowledge'!M$8)/100</f>
        <v>0.235</v>
      </c>
      <c r="N673" s="380">
        <f t="array" aca="true" ref="N673">INDEX(KM_PCT,MATCH($A673,'Knowledge - Percentages'!$B:$B,0),'Data - Knowledge'!N$8)/100</f>
        <v>0.235</v>
      </c>
      <c r="O673" s="380">
        <f t="array" aca="true" ref="O673">INDEX(KM_PCT,MATCH($A673,'Knowledge - Percentages'!$B:$B,0),'Data - Knowledge'!O$8)/100</f>
        <v>0.235</v>
      </c>
      <c r="P673" s="380">
        <f t="array" aca="true" ref="P673">INDEX(KM_PCT,MATCH($A673,'Knowledge - Percentages'!$B:$B,0),'Data - Knowledge'!P$8)/100</f>
        <v>0.235</v>
      </c>
      <c r="Q673" s="380">
        <f t="array" aca="true" ref="Q673">INDEX(KM_PCT,MATCH($A673,'Knowledge - Percentages'!$B:$B,0),'Data - Knowledge'!Q$8)/100</f>
        <v>0.159</v>
      </c>
      <c r="R673" s="380">
        <f t="array" aca="true" ref="R673">INDEX(KM_PCT,MATCH($A673,'Knowledge - Percentages'!$B:$B,0),'Data - Knowledge'!R$8)/100</f>
        <v>0.235</v>
      </c>
      <c r="S673" s="380">
        <f t="array" aca="true" ref="S673">INDEX(KM_PCT,MATCH($A673,'Knowledge - Percentages'!$B:$B,0),'Data - Knowledge'!S$8)/100</f>
        <v>0.235</v>
      </c>
      <c r="T673" s="380">
        <f t="array" aca="true" ref="T673">INDEX(KM_PCT,MATCH($A673,'Knowledge - Percentages'!$B:$B,0),'Data - Knowledge'!T$8)/100</f>
        <v>0.235</v>
      </c>
      <c r="U673" s="380">
        <f t="array" aca="true" ref="U673">INDEX(KM_PCT,MATCH($A673,'Knowledge - Percentages'!$B:$B,0),'Data - Knowledge'!U$8)/100</f>
        <v>0.235</v>
      </c>
      <c r="V673" s="380">
        <f t="array" aca="true" ref="V673">INDEX(KM_PCT,MATCH($A673,'Knowledge - Percentages'!$B:$B,0),'Data - Knowledge'!V$8)/100</f>
        <v>0.223</v>
      </c>
      <c r="W673" s="380">
        <f t="array" aca="true" ref="W673">INDEX(KM_PCT,MATCH($A673,'Knowledge - Percentages'!$B:$B,0),'Data - Knowledge'!W$8)/100</f>
        <v>0.235</v>
      </c>
      <c r="X673" s="380">
        <f t="array" aca="true" ref="X673">INDEX(KM_PCT,MATCH($A673,'Knowledge - Percentages'!$B:$B,0),'Data - Knowledge'!X$8)/100</f>
        <v>0.245</v>
      </c>
      <c r="Y673" s="380">
        <f t="array" aca="true" ref="Y673">INDEX(KM_PCT,MATCH($A673,'Knowledge - Percentages'!$B:$B,0),'Data - Knowledge'!Y$8)/100</f>
        <v>0.245</v>
      </c>
      <c r="Z673" s="380">
        <f t="array" aca="true" ref="Z673">INDEX(KM_PCT,MATCH($A673,'Knowledge - Percentages'!$B:$B,0),'Data - Knowledge'!Z$8)/100</f>
        <v>0.245</v>
      </c>
      <c r="AA673" s="380">
        <f t="array" aca="true" ref="AA673">INDEX(KM_PCT,MATCH($A673,'Knowledge - Percentages'!$B:$B,0),'Data - Knowledge'!AA$8)/100</f>
        <v>0.191</v>
      </c>
      <c r="AB673" s="380">
        <f t="array" aca="true" ref="AB673">INDEX(KM_PCT,MATCH($A673,'Knowledge - Percentages'!$B:$B,0),'Data - Knowledge'!AB$8)/100</f>
        <v>0.305</v>
      </c>
      <c r="AC673" s="380">
        <f t="array" aca="true" ref="AC673">INDEX(KM_PCT,MATCH($A673,'Knowledge - Percentages'!$B:$B,0),'Data - Knowledge'!AC$8)/100</f>
        <v>0.263</v>
      </c>
      <c r="AD673" s="380">
        <f t="array" aca="true" ref="AD673">INDEX(KM_PCT,MATCH($A673,'Knowledge - Percentages'!$B:$B,0),'Data - Knowledge'!AD$8)/100</f>
        <v>0.263</v>
      </c>
      <c r="AE673" s="380">
        <f t="array" aca="true" ref="AE673">INDEX(KM_PCT,MATCH($A673,'Knowledge - Percentages'!$B:$B,0),'Data - Knowledge'!AE$8)/100</f>
        <v>0.235</v>
      </c>
      <c r="AF673" s="380">
        <f t="array" aca="true" ref="AF673">INDEX(KM_PCT,MATCH($A673,'Knowledge - Percentages'!$B:$B,0),'Data - Knowledge'!AF$8)/100</f>
        <v>0.235</v>
      </c>
      <c r="AG673" s="380">
        <f t="array" aca="true" ref="AG673">INDEX(KM_PCT,MATCH($A673,'Knowledge - Percentages'!$B:$B,0),'Data - Knowledge'!AG$8)/100</f>
        <v>0.235</v>
      </c>
      <c r="AH673" s="380">
        <f t="array" aca="true" ref="AH673">INDEX(KM_PCT,MATCH($A673,'Knowledge - Percentages'!$B:$B,0),'Data - Knowledge'!AH$8)/100</f>
        <v>0.235</v>
      </c>
      <c r="AI673" s="380">
        <f t="array" aca="true" ref="AI673">INDEX(KM_PCT,MATCH($A673,'Knowledge - Percentages'!$B:$B,0),'Data - Knowledge'!AI$8)/100</f>
        <v>0.235</v>
      </c>
      <c r="AJ673" s="380">
        <f t="array" aca="true" ref="AJ673">INDEX(KM_PCT,MATCH($A673,'Knowledge - Percentages'!$B:$B,0),'Data - Knowledge'!AJ$8)/100</f>
        <v>0.235</v>
      </c>
      <c r="AK673" s="380">
        <f t="array" aca="true" ref="AK673">INDEX(KM_PCT,MATCH($A673,'Knowledge - Percentages'!$B:$B,0),'Data - Knowledge'!AK$8)/100</f>
        <v>0.235</v>
      </c>
      <c r="AL673" s="380">
        <f t="array" aca="true" ref="AL673">INDEX(KM_PCT,MATCH($A673,'Knowledge - Percentages'!$B:$B,0),'Data - Knowledge'!AL$8)/100</f>
        <v>0.235</v>
      </c>
      <c r="AM673" s="380">
        <f t="array" aca="true" ref="AM673">INDEX(KM_PCT,MATCH($A673,'Knowledge - Percentages'!$B:$B,0),'Data - Knowledge'!AM$8)/100</f>
        <v>0.235</v>
      </c>
      <c r="AN673" s="380">
        <f t="array" aca="true" ref="AN673">INDEX(KM_PCT,MATCH($A673,'Knowledge - Percentages'!$B:$B,0),'Data - Knowledge'!AN$8)/100</f>
        <v>0.221</v>
      </c>
      <c r="AO673" s="380">
        <f t="array" aca="true" ref="AO673">INDEX(KM_PCT,MATCH($A673,'Knowledge - Percentages'!$B:$B,0),'Data - Knowledge'!AO$8)/100</f>
        <v>0.21100000000000002</v>
      </c>
      <c r="AP673" s="380">
        <f t="array" aca="true" ref="AP673">INDEX(KM_PCT,MATCH($A673,'Knowledge - Percentages'!$B:$B,0),'Data - Knowledge'!AP$8)/100</f>
        <v>0.26899999999999996</v>
      </c>
      <c r="AQ673" s="380">
        <f t="array" aca="true" ref="AQ673">INDEX(KM_PCT,MATCH($A673,'Knowledge - Percentages'!$B:$B,0),'Data - Knowledge'!AQ$8)/100</f>
        <v>0.299</v>
      </c>
      <c r="AR673" s="380">
        <f t="array" aca="true" ref="AR673">INDEX(KM_PCT,MATCH($A673,'Knowledge - Percentages'!$B:$B,0),'Data - Knowledge'!AR$8)/100</f>
        <v>0.235</v>
      </c>
      <c r="AS673" s="380">
        <f t="array" aca="true" ref="AS673">INDEX(KM_PCT,MATCH($A673,'Knowledge - Percentages'!$B:$B,0),'Data - Knowledge'!AS$8)/100</f>
        <v>0.235</v>
      </c>
      <c r="AT673" s="380">
        <f t="array" aca="true" ref="AT673">INDEX(KM_PCT,MATCH($A673,'Knowledge - Percentages'!$B:$B,0),'Data - Knowledge'!AT$8)/100</f>
        <v>0.235</v>
      </c>
      <c r="AU673" s="380">
        <f t="array" aca="true" ref="AU673">INDEX(KM_PCT,MATCH($A673,'Knowledge - Percentages'!$B:$B,0),'Data - Knowledge'!AU$8)/100</f>
        <v>0.235</v>
      </c>
      <c r="AV673" s="380">
        <f t="array" aca="true" ref="AV673">INDEX(KM_PCT,MATCH($A673,'Knowledge - Percentages'!$B:$B,0),'Data - Knowledge'!AV$8)/100</f>
        <v>0.235</v>
      </c>
      <c r="AW673" s="380">
        <f t="array" aca="true" ref="AW673">INDEX(KM_PCT,MATCH($A673,'Knowledge - Percentages'!$B:$B,0),'Data - Knowledge'!AW$8)/100</f>
        <v>0.24600000000000002</v>
      </c>
      <c r="AX673" s="380">
        <f t="array" aca="true" ref="AX673">INDEX(KM_PCT,MATCH($A673,'Knowledge - Percentages'!$B:$B,0),'Data - Knowledge'!AX$8)/100</f>
        <v>0.172</v>
      </c>
      <c r="AY673" s="380">
        <f t="array" aca="true" ref="AY673">INDEX(KM_PCT,MATCH($A673,'Knowledge - Percentages'!$B:$B,0),'Data - Knowledge'!AY$8)/100</f>
        <v>0.23199999999999998</v>
      </c>
      <c r="AZ673" s="380">
        <f t="array" aca="true" ref="AZ673">INDEX(KM_PCT,MATCH($A673,'Knowledge - Percentages'!$B:$B,0),'Data - Knowledge'!AZ$8)/100</f>
        <v>0.235</v>
      </c>
      <c r="BA673" s="380">
        <f t="array" aca="true" ref="BA673">INDEX(KM_PCT,MATCH($A673,'Knowledge - Percentages'!$B:$B,0),'Data - Knowledge'!BA$8)/100</f>
        <v>0.193</v>
      </c>
      <c r="BB673" s="380">
        <f t="array" aca="true" ref="BB673">INDEX(KM_PCT,MATCH($A673,'Knowledge - Percentages'!$B:$B,0),'Data - Knowledge'!BB$8)/100</f>
        <v>0.235</v>
      </c>
      <c r="BC673" s="380">
        <f t="array" aca="true" ref="BC673">INDEX(KM_PCT,MATCH($A673,'Knowledge - Percentages'!$B:$B,0),'Data - Knowledge'!BC$8)/100</f>
        <v>0.235</v>
      </c>
      <c r="BD673" s="380">
        <f t="array" aca="true" ref="BD673">INDEX(KM_PCT,MATCH($A673,'Knowledge - Percentages'!$B:$B,0),'Data - Knowledge'!BD$8)/100</f>
        <v>0.235</v>
      </c>
      <c r="BE673" s="380">
        <f t="array" aca="true" ref="BE673">INDEX(KM_PCT,MATCH($A673,'Knowledge - Percentages'!$B:$B,0),'Data - Knowledge'!BE$8)/100</f>
        <v>0.235</v>
      </c>
      <c r="BF673" s="380">
        <f t="array" aca="true" ref="BF673">INDEX(KM_PCT,MATCH($A673,'Knowledge - Percentages'!$B:$B,0),'Data - Knowledge'!BF$8)/100</f>
        <v>0.193</v>
      </c>
      <c r="BG673" s="380">
        <f t="array" aca="true" ref="BG673">INDEX(KM_PCT,MATCH($A673,'Knowledge - Percentages'!$B:$B,0),'Data - Knowledge'!BG$8)/100</f>
        <v>0.23600000000000002</v>
      </c>
      <c r="BH673" s="380">
        <f t="array" aca="true" ref="BH673">INDEX(KM_PCT,MATCH($A673,'Knowledge - Percentages'!$B:$B,0),'Data - Knowledge'!BH$8)/100</f>
        <v>0.23600000000000002</v>
      </c>
      <c r="BI673" s="380">
        <f t="array" aca="true" ref="BI673">INDEX(KM_PCT,MATCH($A673,'Knowledge - Percentages'!$B:$B,0),'Data - Knowledge'!BI$8)/100</f>
        <v>0.23600000000000002</v>
      </c>
      <c r="BJ673" s="380">
        <f t="array" aca="true" ref="BJ673">INDEX(KM_PCT,MATCH($A673,'Knowledge - Percentages'!$B:$B,0),'Data - Knowledge'!BJ$8)/100</f>
        <v>0.271</v>
      </c>
      <c r="BK673" s="380">
        <f t="array" aca="true" ref="BK673">INDEX(KM_PCT,MATCH($A673,'Knowledge - Percentages'!$B:$B,0),'Data - Knowledge'!BK$8)/100</f>
        <v>0.23600000000000002</v>
      </c>
      <c r="BL673" s="380">
        <f t="array" aca="true" ref="BL673">INDEX(KM_PCT,MATCH($A673,'Knowledge - Percentages'!$B:$B,0),'Data - Knowledge'!BL$8)/100</f>
        <v>0.239</v>
      </c>
      <c r="BM673" s="380">
        <f t="array" aca="true" ref="BM673">INDEX(KM_PCT,MATCH($A673,'Knowledge - Percentages'!$B:$B,0),'Data - Knowledge'!BM$8)/100</f>
        <v>0.21100000000000002</v>
      </c>
      <c r="BN673" s="380">
        <f t="array" aca="true" ref="BN673">INDEX(KM_PCT,MATCH($A673,'Knowledge - Percentages'!$B:$B,0),'Data - Knowledge'!BN$8)/100</f>
        <v>0.23600000000000002</v>
      </c>
      <c r="BO673" s="380">
        <f t="array" aca="true" ref="BO673">INDEX(KM_PCT,MATCH($A673,'Knowledge - Percentages'!$B:$B,0),'Data - Knowledge'!BO$8)/100</f>
        <v>0.23600000000000002</v>
      </c>
      <c r="BP673" s="380">
        <f t="array" aca="true" ref="BP673">INDEX(KM_PCT,MATCH($A673,'Knowledge - Percentages'!$B:$B,0),'Data - Knowledge'!BP$8)/100</f>
        <v>0.23600000000000002</v>
      </c>
      <c r="BQ673" s="380">
        <f t="array" aca="true" ref="BQ673">INDEX(KM_PCT,MATCH($A673,'Knowledge - Percentages'!$B:$B,0),'Data - Knowledge'!BQ$8)/100</f>
        <v>0.23600000000000002</v>
      </c>
    </row>
    <row r="674" spans="1:69">
      <c r="A674" t="s">
        <v>1874</v>
      </c>
      <c r="B674" t="s">
        <v>1860</v>
      </c>
      <c r="C674" t="s">
        <v>1875</v>
      </c>
      <c r="D674" t="s">
        <v>1862</v>
      </c>
      <c r="E674" s="373">
        <f>SUMPRODUCT($K$2:$BQ$2,$K674:$BQ674)/$J$2</f>
        <v>0.19176893939393938</v>
      </c>
      <c r="F674" s="379">
        <f>SUMPRODUCT($K$2:$BQ$2,$K674:$BQ674)</f>
        <v>50.626999999999995</v>
      </c>
      <c r="G674" s="373">
        <f>SUMPRODUCT($K$3:$BQ$3,$K674:$BQ674)/$J$3</f>
        <v>0.15781981519507188</v>
      </c>
      <c r="H674" s="379">
        <f>SUMPRODUCT($K$3:$BQ$3,$K674:$BQ674)</f>
        <v>1537.165</v>
      </c>
      <c r="I674" s="373">
        <f>CORREL($K$4:$BQ$4,$K674:$BQ674)</f>
        <v>-0.033167614505069165</v>
      </c>
      <c r="J674" s="379">
        <f>$E674/$G674*100</f>
        <v>121.51131919455422</v>
      </c>
      <c r="K674" s="380">
        <f t="array" aca="true" ref="K674">INDEX(KM_PCT,MATCH($A674,'Knowledge - Percentages'!$B:$B,0),'Data - Knowledge'!K$8)/100</f>
        <v>0.156</v>
      </c>
      <c r="L674" s="380">
        <f t="array" aca="true" ref="L674">INDEX(KM_PCT,MATCH($A674,'Knowledge - Percentages'!$B:$B,0),'Data - Knowledge'!L$8)/100</f>
        <v>0.156</v>
      </c>
      <c r="M674" s="380">
        <f t="array" aca="true" ref="M674">INDEX(KM_PCT,MATCH($A674,'Knowledge - Percentages'!$B:$B,0),'Data - Knowledge'!M$8)/100</f>
        <v>0.156</v>
      </c>
      <c r="N674" s="380">
        <f t="array" aca="true" ref="N674">INDEX(KM_PCT,MATCH($A674,'Knowledge - Percentages'!$B:$B,0),'Data - Knowledge'!N$8)/100</f>
        <v>0.132</v>
      </c>
      <c r="O674" s="380">
        <f t="array" aca="true" ref="O674">INDEX(KM_PCT,MATCH($A674,'Knowledge - Percentages'!$B:$B,0),'Data - Knowledge'!O$8)/100</f>
        <v>0.156</v>
      </c>
      <c r="P674" s="380">
        <f t="array" aca="true" ref="P674">INDEX(KM_PCT,MATCH($A674,'Knowledge - Percentages'!$B:$B,0),'Data - Knowledge'!P$8)/100</f>
        <v>0.14300000000000002</v>
      </c>
      <c r="Q674" s="380">
        <f t="array" aca="true" ref="Q674">INDEX(KM_PCT,MATCH($A674,'Knowledge - Percentages'!$B:$B,0),'Data - Knowledge'!Q$8)/100</f>
        <v>0.156</v>
      </c>
      <c r="R674" s="380">
        <f t="array" aca="true" ref="R674">INDEX(KM_PCT,MATCH($A674,'Knowledge - Percentages'!$B:$B,0),'Data - Knowledge'!R$8)/100</f>
        <v>0.156</v>
      </c>
      <c r="S674" s="380">
        <f t="array" aca="true" ref="S674">INDEX(KM_PCT,MATCH($A674,'Knowledge - Percentages'!$B:$B,0),'Data - Knowledge'!S$8)/100</f>
        <v>0.157</v>
      </c>
      <c r="T674" s="380">
        <f t="array" aca="true" ref="T674">INDEX(KM_PCT,MATCH($A674,'Knowledge - Percentages'!$B:$B,0),'Data - Knowledge'!T$8)/100</f>
        <v>0.115</v>
      </c>
      <c r="U674" s="380">
        <f t="array" aca="true" ref="U674">INDEX(KM_PCT,MATCH($A674,'Knowledge - Percentages'!$B:$B,0),'Data - Knowledge'!U$8)/100</f>
        <v>0.17800000000000002</v>
      </c>
      <c r="V674" s="380">
        <f t="array" aca="true" ref="V674">INDEX(KM_PCT,MATCH($A674,'Knowledge - Percentages'!$B:$B,0),'Data - Knowledge'!V$8)/100</f>
        <v>0.156</v>
      </c>
      <c r="W674" s="380">
        <f t="array" aca="true" ref="W674">INDEX(KM_PCT,MATCH($A674,'Knowledge - Percentages'!$B:$B,0),'Data - Knowledge'!W$8)/100</f>
        <v>0.122</v>
      </c>
      <c r="X674" s="380">
        <f t="array" aca="true" ref="X674">INDEX(KM_PCT,MATCH($A674,'Knowledge - Percentages'!$B:$B,0),'Data - Knowledge'!X$8)/100</f>
        <v>0.725</v>
      </c>
      <c r="Y674" s="380">
        <f t="array" aca="true" ref="Y674">INDEX(KM_PCT,MATCH($A674,'Knowledge - Percentages'!$B:$B,0),'Data - Knowledge'!Y$8)/100</f>
        <v>0.257</v>
      </c>
      <c r="Z674" s="380">
        <f t="array" aca="true" ref="Z674">INDEX(KM_PCT,MATCH($A674,'Knowledge - Percentages'!$B:$B,0),'Data - Knowledge'!Z$8)/100</f>
        <v>0.257</v>
      </c>
      <c r="AA674" s="380">
        <f t="array" aca="true" ref="AA674">INDEX(KM_PCT,MATCH($A674,'Knowledge - Percentages'!$B:$B,0),'Data - Knowledge'!AA$8)/100</f>
        <v>0.257</v>
      </c>
      <c r="AB674" s="380">
        <f t="array" aca="true" ref="AB674">INDEX(KM_PCT,MATCH($A674,'Knowledge - Percentages'!$B:$B,0),'Data - Knowledge'!AB$8)/100</f>
        <v>0.251</v>
      </c>
      <c r="AC674" s="380">
        <f t="array" aca="true" ref="AC674">INDEX(KM_PCT,MATCH($A674,'Knowledge - Percentages'!$B:$B,0),'Data - Knowledge'!AC$8)/100</f>
        <v>0.24100000000000002</v>
      </c>
      <c r="AD674" s="380">
        <f t="array" aca="true" ref="AD674">INDEX(KM_PCT,MATCH($A674,'Knowledge - Percentages'!$B:$B,0),'Data - Knowledge'!AD$8)/100</f>
        <v>0.24100000000000002</v>
      </c>
      <c r="AE674" s="380">
        <f t="array" aca="true" ref="AE674">INDEX(KM_PCT,MATCH($A674,'Knowledge - Percentages'!$B:$B,0),'Data - Knowledge'!AE$8)/100</f>
        <v>0.102</v>
      </c>
      <c r="AF674" s="380">
        <f t="array" aca="true" ref="AF674">INDEX(KM_PCT,MATCH($A674,'Knowledge - Percentages'!$B:$B,0),'Data - Knowledge'!AF$8)/100</f>
        <v>0.122</v>
      </c>
      <c r="AG674" s="380">
        <f t="array" aca="true" ref="AG674">INDEX(KM_PCT,MATCH($A674,'Knowledge - Percentages'!$B:$B,0),'Data - Knowledge'!AG$8)/100</f>
        <v>0.122</v>
      </c>
      <c r="AH674" s="380">
        <f t="array" aca="true" ref="AH674">INDEX(KM_PCT,MATCH($A674,'Knowledge - Percentages'!$B:$B,0),'Data - Knowledge'!AH$8)/100</f>
        <v>0.131</v>
      </c>
      <c r="AI674" s="380">
        <f t="array" aca="true" ref="AI674">INDEX(KM_PCT,MATCH($A674,'Knowledge - Percentages'!$B:$B,0),'Data - Knowledge'!AI$8)/100</f>
        <v>0.213</v>
      </c>
      <c r="AJ674" s="380">
        <f t="array" aca="true" ref="AJ674">INDEX(KM_PCT,MATCH($A674,'Knowledge - Percentages'!$B:$B,0),'Data - Knowledge'!AJ$8)/100</f>
        <v>0.131</v>
      </c>
      <c r="AK674" s="380">
        <f t="array" aca="true" ref="AK674">INDEX(KM_PCT,MATCH($A674,'Knowledge - Percentages'!$B:$B,0),'Data - Knowledge'!AK$8)/100</f>
        <v>0.109</v>
      </c>
      <c r="AL674" s="380">
        <f t="array" aca="true" ref="AL674">INDEX(KM_PCT,MATCH($A674,'Knowledge - Percentages'!$B:$B,0),'Data - Knowledge'!AL$8)/100</f>
        <v>0.08199999999999999</v>
      </c>
      <c r="AM674" s="380">
        <f t="array" aca="true" ref="AM674">INDEX(KM_PCT,MATCH($A674,'Knowledge - Percentages'!$B:$B,0),'Data - Knowledge'!AM$8)/100</f>
        <v>0.107</v>
      </c>
      <c r="AN674" s="380">
        <f t="array" aca="true" ref="AN674">INDEX(KM_PCT,MATCH($A674,'Knowledge - Percentages'!$B:$B,0),'Data - Knowledge'!AN$8)/100</f>
        <v>0.10400000000000001</v>
      </c>
      <c r="AO674" s="380">
        <f t="array" aca="true" ref="AO674">INDEX(KM_PCT,MATCH($A674,'Knowledge - Percentages'!$B:$B,0),'Data - Knowledge'!AO$8)/100</f>
        <v>0.10400000000000001</v>
      </c>
      <c r="AP674" s="380">
        <f t="array" aca="true" ref="AP674">INDEX(KM_PCT,MATCH($A674,'Knowledge - Percentages'!$B:$B,0),'Data - Knowledge'!AP$8)/100</f>
        <v>0.125</v>
      </c>
      <c r="AQ674" s="380">
        <f t="array" aca="true" ref="AQ674">INDEX(KM_PCT,MATCH($A674,'Knowledge - Percentages'!$B:$B,0),'Data - Knowledge'!AQ$8)/100</f>
        <v>0.125</v>
      </c>
      <c r="AR674" s="380">
        <f t="array" aca="true" ref="AR674">INDEX(KM_PCT,MATCH($A674,'Knowledge - Percentages'!$B:$B,0),'Data - Knowledge'!AR$8)/100</f>
        <v>0.332</v>
      </c>
      <c r="AS674" s="380">
        <f t="array" aca="true" ref="AS674">INDEX(KM_PCT,MATCH($A674,'Knowledge - Percentages'!$B:$B,0),'Data - Knowledge'!AS$8)/100</f>
        <v>0.332</v>
      </c>
      <c r="AT674" s="380">
        <f t="array" aca="true" ref="AT674">INDEX(KM_PCT,MATCH($A674,'Knowledge - Percentages'!$B:$B,0),'Data - Knowledge'!AT$8)/100</f>
        <v>0.37</v>
      </c>
      <c r="AU674" s="380">
        <f t="array" aca="true" ref="AU674">INDEX(KM_PCT,MATCH($A674,'Knowledge - Percentages'!$B:$B,0),'Data - Knowledge'!AU$8)/100</f>
        <v>0.16699999999999998</v>
      </c>
      <c r="AV674" s="380">
        <f t="array" aca="true" ref="AV674">INDEX(KM_PCT,MATCH($A674,'Knowledge - Percentages'!$B:$B,0),'Data - Knowledge'!AV$8)/100</f>
        <v>0.16699999999999998</v>
      </c>
      <c r="AW674" s="380">
        <f t="array" aca="true" ref="AW674">INDEX(KM_PCT,MATCH($A674,'Knowledge - Percentages'!$B:$B,0),'Data - Knowledge'!AW$8)/100</f>
        <v>0.16699999999999998</v>
      </c>
      <c r="AX674" s="380">
        <f t="array" aca="true" ref="AX674">INDEX(KM_PCT,MATCH($A674,'Knowledge - Percentages'!$B:$B,0),'Data - Knowledge'!AX$8)/100</f>
        <v>0.16699999999999998</v>
      </c>
      <c r="AY674" s="380">
        <f t="array" aca="true" ref="AY674">INDEX(KM_PCT,MATCH($A674,'Knowledge - Percentages'!$B:$B,0),'Data - Knowledge'!AY$8)/100</f>
        <v>0.16699999999999998</v>
      </c>
      <c r="AZ674" s="380">
        <f t="array" aca="true" ref="AZ674">INDEX(KM_PCT,MATCH($A674,'Knowledge - Percentages'!$B:$B,0),'Data - Knowledge'!AZ$8)/100</f>
        <v>0.16</v>
      </c>
      <c r="BA674" s="380">
        <f t="array" aca="true" ref="BA674">INDEX(KM_PCT,MATCH($A674,'Knowledge - Percentages'!$B:$B,0),'Data - Knowledge'!BA$8)/100</f>
        <v>0.16699999999999998</v>
      </c>
      <c r="BB674" s="380">
        <f t="array" aca="true" ref="BB674">INDEX(KM_PCT,MATCH($A674,'Knowledge - Percentages'!$B:$B,0),'Data - Knowledge'!BB$8)/100</f>
        <v>0.16699999999999998</v>
      </c>
      <c r="BC674" s="380">
        <f t="array" aca="true" ref="BC674">INDEX(KM_PCT,MATCH($A674,'Knowledge - Percentages'!$B:$B,0),'Data - Knowledge'!BC$8)/100</f>
        <v>0.175</v>
      </c>
      <c r="BD674" s="380">
        <f t="array" aca="true" ref="BD674">INDEX(KM_PCT,MATCH($A674,'Knowledge - Percentages'!$B:$B,0),'Data - Knowledge'!BD$8)/100</f>
        <v>0.175</v>
      </c>
      <c r="BE674" s="380">
        <f t="array" aca="true" ref="BE674">INDEX(KM_PCT,MATCH($A674,'Knowledge - Percentages'!$B:$B,0),'Data - Knowledge'!BE$8)/100</f>
        <v>0.251</v>
      </c>
      <c r="BF674" s="380">
        <f t="array" aca="true" ref="BF674">INDEX(KM_PCT,MATCH($A674,'Knowledge - Percentages'!$B:$B,0),'Data - Knowledge'!BF$8)/100</f>
        <v>0.175</v>
      </c>
      <c r="BG674" s="380">
        <f t="array" aca="true" ref="BG674">INDEX(KM_PCT,MATCH($A674,'Knowledge - Percentages'!$B:$B,0),'Data - Knowledge'!BG$8)/100</f>
        <v>0.23800000000000002</v>
      </c>
      <c r="BH674" s="380">
        <f t="array" aca="true" ref="BH674">INDEX(KM_PCT,MATCH($A674,'Knowledge - Percentages'!$B:$B,0),'Data - Knowledge'!BH$8)/100</f>
        <v>0.23800000000000002</v>
      </c>
      <c r="BI674" s="380">
        <f t="array" aca="true" ref="BI674">INDEX(KM_PCT,MATCH($A674,'Knowledge - Percentages'!$B:$B,0),'Data - Knowledge'!BI$8)/100</f>
        <v>0.23800000000000002</v>
      </c>
      <c r="BJ674" s="380">
        <f t="array" aca="true" ref="BJ674">INDEX(KM_PCT,MATCH($A674,'Knowledge - Percentages'!$B:$B,0),'Data - Knowledge'!BJ$8)/100</f>
        <v>0.266</v>
      </c>
      <c r="BK674" s="380">
        <f t="array" aca="true" ref="BK674">INDEX(KM_PCT,MATCH($A674,'Knowledge - Percentages'!$B:$B,0),'Data - Knowledge'!BK$8)/100</f>
        <v>0.256</v>
      </c>
      <c r="BL674" s="380">
        <f t="array" aca="true" ref="BL674">INDEX(KM_PCT,MATCH($A674,'Knowledge - Percentages'!$B:$B,0),'Data - Knowledge'!BL$8)/100</f>
        <v>0.256</v>
      </c>
      <c r="BM674" s="380">
        <f t="array" aca="true" ref="BM674">INDEX(KM_PCT,MATCH($A674,'Knowledge - Percentages'!$B:$B,0),'Data - Knowledge'!BM$8)/100</f>
        <v>0.256</v>
      </c>
      <c r="BN674" s="380">
        <f t="array" aca="true" ref="BN674">INDEX(KM_PCT,MATCH($A674,'Knowledge - Percentages'!$B:$B,0),'Data - Knowledge'!BN$8)/100</f>
        <v>0.256</v>
      </c>
      <c r="BO674" s="380">
        <f t="array" aca="true" ref="BO674">INDEX(KM_PCT,MATCH($A674,'Knowledge - Percentages'!$B:$B,0),'Data - Knowledge'!BO$8)/100</f>
        <v>0.314</v>
      </c>
      <c r="BP674" s="380">
        <f t="array" aca="true" ref="BP674">INDEX(KM_PCT,MATCH($A674,'Knowledge - Percentages'!$B:$B,0),'Data - Knowledge'!BP$8)/100</f>
        <v>0.23800000000000002</v>
      </c>
      <c r="BQ674" s="380">
        <f t="array" aca="true" ref="BQ674">INDEX(KM_PCT,MATCH($A674,'Knowledge - Percentages'!$B:$B,0),'Data - Knowledge'!BQ$8)/100</f>
        <v>0.23800000000000002</v>
      </c>
    </row>
    <row r="675" spans="1:69">
      <c r="A675" t="s">
        <v>1876</v>
      </c>
      <c r="B675" t="s">
        <v>1860</v>
      </c>
      <c r="C675" t="s">
        <v>1875</v>
      </c>
      <c r="D675" t="s">
        <v>1864</v>
      </c>
      <c r="E675" s="373">
        <f>SUMPRODUCT($K$2:$BQ$2,$K675:$BQ675)/$J$2</f>
        <v>0.42265530303030296</v>
      </c>
      <c r="F675" s="379">
        <f>SUMPRODUCT($K$2:$BQ$2,$K675:$BQ675)</f>
        <v>111.58099999999999</v>
      </c>
      <c r="G675" s="373">
        <f>SUMPRODUCT($K$3:$BQ$3,$K675:$BQ675)/$J$3</f>
        <v>0.42608377823408639</v>
      </c>
      <c r="H675" s="379">
        <f>SUMPRODUCT($K$3:$BQ$3,$K675:$BQ675)</f>
        <v>4150.0560000000014</v>
      </c>
      <c r="I675" s="373">
        <f>CORREL($K$4:$BQ$4,$K675:$BQ675)</f>
        <v>-0.042417056058606933</v>
      </c>
      <c r="J675" s="379">
        <f>$E675/$G675*100</f>
        <v>99.195351858267685</v>
      </c>
      <c r="K675" s="380">
        <f t="array" aca="true" ref="K675">INDEX(KM_PCT,MATCH($A675,'Knowledge - Percentages'!$B:$B,0),'Data - Knowledge'!K$8)/100</f>
        <v>0.426</v>
      </c>
      <c r="L675" s="380">
        <f t="array" aca="true" ref="L675">INDEX(KM_PCT,MATCH($A675,'Knowledge - Percentages'!$B:$B,0),'Data - Knowledge'!L$8)/100</f>
        <v>0.426</v>
      </c>
      <c r="M675" s="380">
        <f t="array" aca="true" ref="M675">INDEX(KM_PCT,MATCH($A675,'Knowledge - Percentages'!$B:$B,0),'Data - Knowledge'!M$8)/100</f>
        <v>0.426</v>
      </c>
      <c r="N675" s="380">
        <f t="array" aca="true" ref="N675">INDEX(KM_PCT,MATCH($A675,'Knowledge - Percentages'!$B:$B,0),'Data - Knowledge'!N$8)/100</f>
        <v>0.426</v>
      </c>
      <c r="O675" s="380">
        <f t="array" aca="true" ref="O675">INDEX(KM_PCT,MATCH($A675,'Knowledge - Percentages'!$B:$B,0),'Data - Knowledge'!O$8)/100</f>
        <v>0.426</v>
      </c>
      <c r="P675" s="380">
        <f t="array" aca="true" ref="P675">INDEX(KM_PCT,MATCH($A675,'Knowledge - Percentages'!$B:$B,0),'Data - Knowledge'!P$8)/100</f>
        <v>0.426</v>
      </c>
      <c r="Q675" s="380">
        <f t="array" aca="true" ref="Q675">INDEX(KM_PCT,MATCH($A675,'Knowledge - Percentages'!$B:$B,0),'Data - Knowledge'!Q$8)/100</f>
        <v>0.426</v>
      </c>
      <c r="R675" s="380">
        <f t="array" aca="true" ref="R675">INDEX(KM_PCT,MATCH($A675,'Knowledge - Percentages'!$B:$B,0),'Data - Knowledge'!R$8)/100</f>
        <v>0.426</v>
      </c>
      <c r="S675" s="380">
        <f t="array" aca="true" ref="S675">INDEX(KM_PCT,MATCH($A675,'Knowledge - Percentages'!$B:$B,0),'Data - Knowledge'!S$8)/100</f>
        <v>0.426</v>
      </c>
      <c r="T675" s="380">
        <f t="array" aca="true" ref="T675">INDEX(KM_PCT,MATCH($A675,'Knowledge - Percentages'!$B:$B,0),'Data - Knowledge'!T$8)/100</f>
        <v>0.426</v>
      </c>
      <c r="U675" s="380">
        <f t="array" aca="true" ref="U675">INDEX(KM_PCT,MATCH($A675,'Knowledge - Percentages'!$B:$B,0),'Data - Knowledge'!U$8)/100</f>
        <v>0.46</v>
      </c>
      <c r="V675" s="380">
        <f t="array" aca="true" ref="V675">INDEX(KM_PCT,MATCH($A675,'Knowledge - Percentages'!$B:$B,0),'Data - Knowledge'!V$8)/100</f>
        <v>0.426</v>
      </c>
      <c r="W675" s="380">
        <f t="array" aca="true" ref="W675">INDEX(KM_PCT,MATCH($A675,'Knowledge - Percentages'!$B:$B,0),'Data - Knowledge'!W$8)/100</f>
        <v>0.38799999999999996</v>
      </c>
      <c r="X675" s="380">
        <f t="array" aca="true" ref="X675">INDEX(KM_PCT,MATCH($A675,'Knowledge - Percentages'!$B:$B,0),'Data - Knowledge'!X$8)/100</f>
        <v>0.71700000000000008</v>
      </c>
      <c r="Y675" s="380">
        <f t="array" aca="true" ref="Y675">INDEX(KM_PCT,MATCH($A675,'Knowledge - Percentages'!$B:$B,0),'Data - Knowledge'!Y$8)/100</f>
        <v>0.426</v>
      </c>
      <c r="Z675" s="380">
        <f t="array" aca="true" ref="Z675">INDEX(KM_PCT,MATCH($A675,'Knowledge - Percentages'!$B:$B,0),'Data - Knowledge'!Z$8)/100</f>
        <v>0.426</v>
      </c>
      <c r="AA675" s="380">
        <f t="array" aca="true" ref="AA675">INDEX(KM_PCT,MATCH($A675,'Knowledge - Percentages'!$B:$B,0),'Data - Knowledge'!AA$8)/100</f>
        <v>0.426</v>
      </c>
      <c r="AB675" s="380">
        <f t="array" aca="true" ref="AB675">INDEX(KM_PCT,MATCH($A675,'Knowledge - Percentages'!$B:$B,0),'Data - Knowledge'!AB$8)/100</f>
        <v>0.426</v>
      </c>
      <c r="AC675" s="380">
        <f t="array" aca="true" ref="AC675">INDEX(KM_PCT,MATCH($A675,'Knowledge - Percentages'!$B:$B,0),'Data - Knowledge'!AC$8)/100</f>
        <v>0.409</v>
      </c>
      <c r="AD675" s="380">
        <f t="array" aca="true" ref="AD675">INDEX(KM_PCT,MATCH($A675,'Knowledge - Percentages'!$B:$B,0),'Data - Knowledge'!AD$8)/100</f>
        <v>0.426</v>
      </c>
      <c r="AE675" s="380">
        <f t="array" aca="true" ref="AE675">INDEX(KM_PCT,MATCH($A675,'Knowledge - Percentages'!$B:$B,0),'Data - Knowledge'!AE$8)/100</f>
        <v>0.426</v>
      </c>
      <c r="AF675" s="380">
        <f t="array" aca="true" ref="AF675">INDEX(KM_PCT,MATCH($A675,'Knowledge - Percentages'!$B:$B,0),'Data - Knowledge'!AF$8)/100</f>
        <v>0.426</v>
      </c>
      <c r="AG675" s="380">
        <f t="array" aca="true" ref="AG675">INDEX(KM_PCT,MATCH($A675,'Knowledge - Percentages'!$B:$B,0),'Data - Knowledge'!AG$8)/100</f>
        <v>0.426</v>
      </c>
      <c r="AH675" s="380">
        <f t="array" aca="true" ref="AH675">INDEX(KM_PCT,MATCH($A675,'Knowledge - Percentages'!$B:$B,0),'Data - Knowledge'!AH$8)/100</f>
        <v>0.426</v>
      </c>
      <c r="AI675" s="380">
        <f t="array" aca="true" ref="AI675">INDEX(KM_PCT,MATCH($A675,'Knowledge - Percentages'!$B:$B,0),'Data - Knowledge'!AI$8)/100</f>
        <v>0.24100000000000002</v>
      </c>
      <c r="AJ675" s="380">
        <f t="array" aca="true" ref="AJ675">INDEX(KM_PCT,MATCH($A675,'Knowledge - Percentages'!$B:$B,0),'Data - Knowledge'!AJ$8)/100</f>
        <v>0.426</v>
      </c>
      <c r="AK675" s="380">
        <f t="array" aca="true" ref="AK675">INDEX(KM_PCT,MATCH($A675,'Knowledge - Percentages'!$B:$B,0),'Data - Knowledge'!AK$8)/100</f>
        <v>0.426</v>
      </c>
      <c r="AL675" s="380">
        <f t="array" aca="true" ref="AL675">INDEX(KM_PCT,MATCH($A675,'Knowledge - Percentages'!$B:$B,0),'Data - Knowledge'!AL$8)/100</f>
        <v>0.426</v>
      </c>
      <c r="AM675" s="380">
        <f t="array" aca="true" ref="AM675">INDEX(KM_PCT,MATCH($A675,'Knowledge - Percentages'!$B:$B,0),'Data - Knowledge'!AM$8)/100</f>
        <v>0.426</v>
      </c>
      <c r="AN675" s="380">
        <f t="array" aca="true" ref="AN675">INDEX(KM_PCT,MATCH($A675,'Knowledge - Percentages'!$B:$B,0),'Data - Knowledge'!AN$8)/100</f>
        <v>0.426</v>
      </c>
      <c r="AO675" s="380">
        <f t="array" aca="true" ref="AO675">INDEX(KM_PCT,MATCH($A675,'Knowledge - Percentages'!$B:$B,0),'Data - Knowledge'!AO$8)/100</f>
        <v>0.426</v>
      </c>
      <c r="AP675" s="380">
        <f t="array" aca="true" ref="AP675">INDEX(KM_PCT,MATCH($A675,'Knowledge - Percentages'!$B:$B,0),'Data - Knowledge'!AP$8)/100</f>
        <v>0.426</v>
      </c>
      <c r="AQ675" s="380">
        <f t="array" aca="true" ref="AQ675">INDEX(KM_PCT,MATCH($A675,'Knowledge - Percentages'!$B:$B,0),'Data - Knowledge'!AQ$8)/100</f>
        <v>0.426</v>
      </c>
      <c r="AR675" s="380">
        <f t="array" aca="true" ref="AR675">INDEX(KM_PCT,MATCH($A675,'Knowledge - Percentages'!$B:$B,0),'Data - Knowledge'!AR$8)/100</f>
        <v>0.426</v>
      </c>
      <c r="AS675" s="380">
        <f t="array" aca="true" ref="AS675">INDEX(KM_PCT,MATCH($A675,'Knowledge - Percentages'!$B:$B,0),'Data - Knowledge'!AS$8)/100</f>
        <v>0.426</v>
      </c>
      <c r="AT675" s="380">
        <f t="array" aca="true" ref="AT675">INDEX(KM_PCT,MATCH($A675,'Knowledge - Percentages'!$B:$B,0),'Data - Knowledge'!AT$8)/100</f>
        <v>0.426</v>
      </c>
      <c r="AU675" s="380">
        <f t="array" aca="true" ref="AU675">INDEX(KM_PCT,MATCH($A675,'Knowledge - Percentages'!$B:$B,0),'Data - Knowledge'!AU$8)/100</f>
        <v>0.426</v>
      </c>
      <c r="AV675" s="380">
        <f t="array" aca="true" ref="AV675">INDEX(KM_PCT,MATCH($A675,'Knowledge - Percentages'!$B:$B,0),'Data - Knowledge'!AV$8)/100</f>
        <v>0.426</v>
      </c>
      <c r="AW675" s="380">
        <f t="array" aca="true" ref="AW675">INDEX(KM_PCT,MATCH($A675,'Knowledge - Percentages'!$B:$B,0),'Data - Knowledge'!AW$8)/100</f>
        <v>0.409</v>
      </c>
      <c r="AX675" s="380">
        <f t="array" aca="true" ref="AX675">INDEX(KM_PCT,MATCH($A675,'Knowledge - Percentages'!$B:$B,0),'Data - Knowledge'!AX$8)/100</f>
        <v>0.426</v>
      </c>
      <c r="AY675" s="380">
        <f t="array" aca="true" ref="AY675">INDEX(KM_PCT,MATCH($A675,'Knowledge - Percentages'!$B:$B,0),'Data - Knowledge'!AY$8)/100</f>
        <v>0.445</v>
      </c>
      <c r="AZ675" s="380">
        <f t="array" aca="true" ref="AZ675">INDEX(KM_PCT,MATCH($A675,'Knowledge - Percentages'!$B:$B,0),'Data - Knowledge'!AZ$8)/100</f>
        <v>0.426</v>
      </c>
      <c r="BA675" s="380">
        <f t="array" aca="true" ref="BA675">INDEX(KM_PCT,MATCH($A675,'Knowledge - Percentages'!$B:$B,0),'Data - Knowledge'!BA$8)/100</f>
        <v>0.426</v>
      </c>
      <c r="BB675" s="380">
        <f t="array" aca="true" ref="BB675">INDEX(KM_PCT,MATCH($A675,'Knowledge - Percentages'!$B:$B,0),'Data - Knowledge'!BB$8)/100</f>
        <v>0.426</v>
      </c>
      <c r="BC675" s="380">
        <f t="array" aca="true" ref="BC675">INDEX(KM_PCT,MATCH($A675,'Knowledge - Percentages'!$B:$B,0),'Data - Knowledge'!BC$8)/100</f>
        <v>0.301</v>
      </c>
      <c r="BD675" s="380">
        <f t="array" aca="true" ref="BD675">INDEX(KM_PCT,MATCH($A675,'Knowledge - Percentages'!$B:$B,0),'Data - Knowledge'!BD$8)/100</f>
        <v>0.426</v>
      </c>
      <c r="BE675" s="380">
        <f t="array" aca="true" ref="BE675">INDEX(KM_PCT,MATCH($A675,'Knowledge - Percentages'!$B:$B,0),'Data - Knowledge'!BE$8)/100</f>
        <v>0.426</v>
      </c>
      <c r="BF675" s="380">
        <f t="array" aca="true" ref="BF675">INDEX(KM_PCT,MATCH($A675,'Knowledge - Percentages'!$B:$B,0),'Data - Knowledge'!BF$8)/100</f>
        <v>0.48</v>
      </c>
      <c r="BG675" s="380">
        <f t="array" aca="true" ref="BG675">INDEX(KM_PCT,MATCH($A675,'Knowledge - Percentages'!$B:$B,0),'Data - Knowledge'!BG$8)/100</f>
        <v>0.426</v>
      </c>
      <c r="BH675" s="380">
        <f t="array" aca="true" ref="BH675">INDEX(KM_PCT,MATCH($A675,'Knowledge - Percentages'!$B:$B,0),'Data - Knowledge'!BH$8)/100</f>
        <v>0.426</v>
      </c>
      <c r="BI675" s="380">
        <f t="array" aca="true" ref="BI675">INDEX(KM_PCT,MATCH($A675,'Knowledge - Percentages'!$B:$B,0),'Data - Knowledge'!BI$8)/100</f>
        <v>0.426</v>
      </c>
      <c r="BJ675" s="380">
        <f t="array" aca="true" ref="BJ675">INDEX(KM_PCT,MATCH($A675,'Knowledge - Percentages'!$B:$B,0),'Data - Knowledge'!BJ$8)/100</f>
        <v>0.426</v>
      </c>
      <c r="BK675" s="380">
        <f t="array" aca="true" ref="BK675">INDEX(KM_PCT,MATCH($A675,'Knowledge - Percentages'!$B:$B,0),'Data - Knowledge'!BK$8)/100</f>
        <v>0.426</v>
      </c>
      <c r="BL675" s="380">
        <f t="array" aca="true" ref="BL675">INDEX(KM_PCT,MATCH($A675,'Knowledge - Percentages'!$B:$B,0),'Data - Knowledge'!BL$8)/100</f>
        <v>0.426</v>
      </c>
      <c r="BM675" s="380">
        <f t="array" aca="true" ref="BM675">INDEX(KM_PCT,MATCH($A675,'Knowledge - Percentages'!$B:$B,0),'Data - Knowledge'!BM$8)/100</f>
        <v>0.426</v>
      </c>
      <c r="BN675" s="380">
        <f t="array" aca="true" ref="BN675">INDEX(KM_PCT,MATCH($A675,'Knowledge - Percentages'!$B:$B,0),'Data - Knowledge'!BN$8)/100</f>
        <v>0.426</v>
      </c>
      <c r="BO675" s="380">
        <f t="array" aca="true" ref="BO675">INDEX(KM_PCT,MATCH($A675,'Knowledge - Percentages'!$B:$B,0),'Data - Knowledge'!BO$8)/100</f>
        <v>0.452</v>
      </c>
      <c r="BP675" s="380">
        <f t="array" aca="true" ref="BP675">INDEX(KM_PCT,MATCH($A675,'Knowledge - Percentages'!$B:$B,0),'Data - Knowledge'!BP$8)/100</f>
        <v>0.426</v>
      </c>
      <c r="BQ675" s="380">
        <f t="array" aca="true" ref="BQ675">INDEX(KM_PCT,MATCH($A675,'Knowledge - Percentages'!$B:$B,0),'Data - Knowledge'!BQ$8)/100</f>
        <v>0.426</v>
      </c>
    </row>
    <row r="676" spans="1:69">
      <c r="A676" t="s">
        <v>1877</v>
      </c>
      <c r="B676" t="s">
        <v>1860</v>
      </c>
      <c r="C676" t="s">
        <v>1875</v>
      </c>
      <c r="D676" t="s">
        <v>550</v>
      </c>
      <c r="E676" s="373">
        <f>SUMPRODUCT($K$2:$BQ$2,$K676:$BQ676)/$J$2</f>
        <v>0.29409469696969703</v>
      </c>
      <c r="F676" s="379">
        <f>SUMPRODUCT($K$2:$BQ$2,$K676:$BQ676)</f>
        <v>77.64100000000002</v>
      </c>
      <c r="G676" s="373">
        <f>SUMPRODUCT($K$3:$BQ$3,$K676:$BQ676)/$J$3</f>
        <v>0.298452156057495</v>
      </c>
      <c r="H676" s="379">
        <f>SUMPRODUCT($K$3:$BQ$3,$K676:$BQ676)</f>
        <v>2906.9240000000009</v>
      </c>
      <c r="I676" s="373">
        <f>CORREL($K$4:$BQ$4,$K676:$BQ676)</f>
        <v>-0.10472199526682308</v>
      </c>
      <c r="J676" s="379">
        <f>$E676/$G676*100</f>
        <v>98.539980697288541</v>
      </c>
      <c r="K676" s="380">
        <f t="array" aca="true" ref="K676">INDEX(KM_PCT,MATCH($A676,'Knowledge - Percentages'!$B:$B,0),'Data - Knowledge'!K$8)/100</f>
        <v>0.29600000000000004</v>
      </c>
      <c r="L676" s="380">
        <f t="array" aca="true" ref="L676">INDEX(KM_PCT,MATCH($A676,'Knowledge - Percentages'!$B:$B,0),'Data - Knowledge'!L$8)/100</f>
        <v>0.29600000000000004</v>
      </c>
      <c r="M676" s="380">
        <f t="array" aca="true" ref="M676">INDEX(KM_PCT,MATCH($A676,'Knowledge - Percentages'!$B:$B,0),'Data - Knowledge'!M$8)/100</f>
        <v>0.29600000000000004</v>
      </c>
      <c r="N676" s="380">
        <f t="array" aca="true" ref="N676">INDEX(KM_PCT,MATCH($A676,'Knowledge - Percentages'!$B:$B,0),'Data - Knowledge'!N$8)/100</f>
        <v>0.29600000000000004</v>
      </c>
      <c r="O676" s="380">
        <f t="array" aca="true" ref="O676">INDEX(KM_PCT,MATCH($A676,'Knowledge - Percentages'!$B:$B,0),'Data - Knowledge'!O$8)/100</f>
        <v>0.29600000000000004</v>
      </c>
      <c r="P676" s="380">
        <f t="array" aca="true" ref="P676">INDEX(KM_PCT,MATCH($A676,'Knowledge - Percentages'!$B:$B,0),'Data - Knowledge'!P$8)/100</f>
        <v>0.29600000000000004</v>
      </c>
      <c r="Q676" s="380">
        <f t="array" aca="true" ref="Q676">INDEX(KM_PCT,MATCH($A676,'Knowledge - Percentages'!$B:$B,0),'Data - Knowledge'!Q$8)/100</f>
        <v>0.29600000000000004</v>
      </c>
      <c r="R676" s="380">
        <f t="array" aca="true" ref="R676">INDEX(KM_PCT,MATCH($A676,'Knowledge - Percentages'!$B:$B,0),'Data - Knowledge'!R$8)/100</f>
        <v>0.29600000000000004</v>
      </c>
      <c r="S676" s="380">
        <f t="array" aca="true" ref="S676">INDEX(KM_PCT,MATCH($A676,'Knowledge - Percentages'!$B:$B,0),'Data - Knowledge'!S$8)/100</f>
        <v>0.29600000000000004</v>
      </c>
      <c r="T676" s="380">
        <f t="array" aca="true" ref="T676">INDEX(KM_PCT,MATCH($A676,'Knowledge - Percentages'!$B:$B,0),'Data - Knowledge'!T$8)/100</f>
        <v>0.29600000000000004</v>
      </c>
      <c r="U676" s="380">
        <f t="array" aca="true" ref="U676">INDEX(KM_PCT,MATCH($A676,'Knowledge - Percentages'!$B:$B,0),'Data - Knowledge'!U$8)/100</f>
        <v>0.34</v>
      </c>
      <c r="V676" s="380">
        <f t="array" aca="true" ref="V676">INDEX(KM_PCT,MATCH($A676,'Knowledge - Percentages'!$B:$B,0),'Data - Knowledge'!V$8)/100</f>
        <v>0.29600000000000004</v>
      </c>
      <c r="W676" s="380">
        <f t="array" aca="true" ref="W676">INDEX(KM_PCT,MATCH($A676,'Knowledge - Percentages'!$B:$B,0),'Data - Knowledge'!W$8)/100</f>
        <v>0.26</v>
      </c>
      <c r="X676" s="380">
        <f t="array" aca="true" ref="X676">INDEX(KM_PCT,MATCH($A676,'Knowledge - Percentages'!$B:$B,0),'Data - Knowledge'!X$8)/100</f>
        <v>0.71</v>
      </c>
      <c r="Y676" s="380">
        <f t="array" aca="true" ref="Y676">INDEX(KM_PCT,MATCH($A676,'Knowledge - Percentages'!$B:$B,0),'Data - Knowledge'!Y$8)/100</f>
        <v>0.375</v>
      </c>
      <c r="Z676" s="380">
        <f t="array" aca="true" ref="Z676">INDEX(KM_PCT,MATCH($A676,'Knowledge - Percentages'!$B:$B,0),'Data - Knowledge'!Z$8)/100</f>
        <v>0.462</v>
      </c>
      <c r="AA676" s="380">
        <f t="array" aca="true" ref="AA676">INDEX(KM_PCT,MATCH($A676,'Knowledge - Percentages'!$B:$B,0),'Data - Knowledge'!AA$8)/100</f>
        <v>0.375</v>
      </c>
      <c r="AB676" s="380">
        <f t="array" aca="true" ref="AB676">INDEX(KM_PCT,MATCH($A676,'Knowledge - Percentages'!$B:$B,0),'Data - Knowledge'!AB$8)/100</f>
        <v>0.406</v>
      </c>
      <c r="AC676" s="380">
        <f t="array" aca="true" ref="AC676">INDEX(KM_PCT,MATCH($A676,'Knowledge - Percentages'!$B:$B,0),'Data - Knowledge'!AC$8)/100</f>
        <v>0.375</v>
      </c>
      <c r="AD676" s="380">
        <f t="array" aca="true" ref="AD676">INDEX(KM_PCT,MATCH($A676,'Knowledge - Percentages'!$B:$B,0),'Data - Knowledge'!AD$8)/100</f>
        <v>0.375</v>
      </c>
      <c r="AE676" s="380">
        <f t="array" aca="true" ref="AE676">INDEX(KM_PCT,MATCH($A676,'Knowledge - Percentages'!$B:$B,0),'Data - Knowledge'!AE$8)/100</f>
        <v>0.252</v>
      </c>
      <c r="AF676" s="380">
        <f t="array" aca="true" ref="AF676">INDEX(KM_PCT,MATCH($A676,'Knowledge - Percentages'!$B:$B,0),'Data - Knowledge'!AF$8)/100</f>
        <v>0.252</v>
      </c>
      <c r="AG676" s="380">
        <f t="array" aca="true" ref="AG676">INDEX(KM_PCT,MATCH($A676,'Knowledge - Percentages'!$B:$B,0),'Data - Knowledge'!AG$8)/100</f>
        <v>0.247</v>
      </c>
      <c r="AH676" s="380">
        <f t="array" aca="true" ref="AH676">INDEX(KM_PCT,MATCH($A676,'Knowledge - Percentages'!$B:$B,0),'Data - Knowledge'!AH$8)/100</f>
        <v>0.306</v>
      </c>
      <c r="AI676" s="380">
        <f t="array" aca="true" ref="AI676">INDEX(KM_PCT,MATCH($A676,'Knowledge - Percentages'!$B:$B,0),'Data - Knowledge'!AI$8)/100</f>
        <v>0.29600000000000004</v>
      </c>
      <c r="AJ676" s="380">
        <f t="array" aca="true" ref="AJ676">INDEX(KM_PCT,MATCH($A676,'Knowledge - Percentages'!$B:$B,0),'Data - Knowledge'!AJ$8)/100</f>
        <v>0.29600000000000004</v>
      </c>
      <c r="AK676" s="380">
        <f t="array" aca="true" ref="AK676">INDEX(KM_PCT,MATCH($A676,'Knowledge - Percentages'!$B:$B,0),'Data - Knowledge'!AK$8)/100</f>
        <v>0.29600000000000004</v>
      </c>
      <c r="AL676" s="380">
        <f t="array" aca="true" ref="AL676">INDEX(KM_PCT,MATCH($A676,'Knowledge - Percentages'!$B:$B,0),'Data - Knowledge'!AL$8)/100</f>
        <v>0.29600000000000004</v>
      </c>
      <c r="AM676" s="380">
        <f t="array" aca="true" ref="AM676">INDEX(KM_PCT,MATCH($A676,'Knowledge - Percentages'!$B:$B,0),'Data - Knowledge'!AM$8)/100</f>
        <v>0.29600000000000004</v>
      </c>
      <c r="AN676" s="380">
        <f t="array" aca="true" ref="AN676">INDEX(KM_PCT,MATCH($A676,'Knowledge - Percentages'!$B:$B,0),'Data - Knowledge'!AN$8)/100</f>
        <v>0.29600000000000004</v>
      </c>
      <c r="AO676" s="380">
        <f t="array" aca="true" ref="AO676">INDEX(KM_PCT,MATCH($A676,'Knowledge - Percentages'!$B:$B,0),'Data - Knowledge'!AO$8)/100</f>
        <v>0.29600000000000004</v>
      </c>
      <c r="AP676" s="380">
        <f t="array" aca="true" ref="AP676">INDEX(KM_PCT,MATCH($A676,'Knowledge - Percentages'!$B:$B,0),'Data - Knowledge'!AP$8)/100</f>
        <v>0.29600000000000004</v>
      </c>
      <c r="AQ676" s="380">
        <f t="array" aca="true" ref="AQ676">INDEX(KM_PCT,MATCH($A676,'Knowledge - Percentages'!$B:$B,0),'Data - Knowledge'!AQ$8)/100</f>
        <v>0.298</v>
      </c>
      <c r="AR676" s="380">
        <f t="array" aca="true" ref="AR676">INDEX(KM_PCT,MATCH($A676,'Knowledge - Percentages'!$B:$B,0),'Data - Knowledge'!AR$8)/100</f>
        <v>0.29600000000000004</v>
      </c>
      <c r="AS676" s="380">
        <f t="array" aca="true" ref="AS676">INDEX(KM_PCT,MATCH($A676,'Knowledge - Percentages'!$B:$B,0),'Data - Knowledge'!AS$8)/100</f>
        <v>0.29600000000000004</v>
      </c>
      <c r="AT676" s="380">
        <f t="array" aca="true" ref="AT676">INDEX(KM_PCT,MATCH($A676,'Knowledge - Percentages'!$B:$B,0),'Data - Knowledge'!AT$8)/100</f>
        <v>0.29600000000000004</v>
      </c>
      <c r="AU676" s="380">
        <f t="array" aca="true" ref="AU676">INDEX(KM_PCT,MATCH($A676,'Knowledge - Percentages'!$B:$B,0),'Data - Knowledge'!AU$8)/100</f>
        <v>0.272</v>
      </c>
      <c r="AV676" s="380">
        <f t="array" aca="true" ref="AV676">INDEX(KM_PCT,MATCH($A676,'Knowledge - Percentages'!$B:$B,0),'Data - Knowledge'!AV$8)/100</f>
        <v>0.272</v>
      </c>
      <c r="AW676" s="380">
        <f t="array" aca="true" ref="AW676">INDEX(KM_PCT,MATCH($A676,'Knowledge - Percentages'!$B:$B,0),'Data - Knowledge'!AW$8)/100</f>
        <v>0.266</v>
      </c>
      <c r="AX676" s="380">
        <f t="array" aca="true" ref="AX676">INDEX(KM_PCT,MATCH($A676,'Knowledge - Percentages'!$B:$B,0),'Data - Knowledge'!AX$8)/100</f>
        <v>0.272</v>
      </c>
      <c r="AY676" s="380">
        <f t="array" aca="true" ref="AY676">INDEX(KM_PCT,MATCH($A676,'Knowledge - Percentages'!$B:$B,0),'Data - Knowledge'!AY$8)/100</f>
        <v>0.29600000000000004</v>
      </c>
      <c r="AZ676" s="380">
        <f t="array" aca="true" ref="AZ676">INDEX(KM_PCT,MATCH($A676,'Knowledge - Percentages'!$B:$B,0),'Data - Knowledge'!AZ$8)/100</f>
        <v>0.29600000000000004</v>
      </c>
      <c r="BA676" s="380">
        <f t="array" aca="true" ref="BA676">INDEX(KM_PCT,MATCH($A676,'Knowledge - Percentages'!$B:$B,0),'Data - Knowledge'!BA$8)/100</f>
        <v>0.27699999999999997</v>
      </c>
      <c r="BB676" s="380">
        <f t="array" aca="true" ref="BB676">INDEX(KM_PCT,MATCH($A676,'Knowledge - Percentages'!$B:$B,0),'Data - Knowledge'!BB$8)/100</f>
        <v>0.29600000000000004</v>
      </c>
      <c r="BC676" s="380">
        <f t="array" aca="true" ref="BC676">INDEX(KM_PCT,MATCH($A676,'Knowledge - Percentages'!$B:$B,0),'Data - Knowledge'!BC$8)/100</f>
        <v>0.29600000000000004</v>
      </c>
      <c r="BD676" s="380">
        <f t="array" aca="true" ref="BD676">INDEX(KM_PCT,MATCH($A676,'Knowledge - Percentages'!$B:$B,0),'Data - Knowledge'!BD$8)/100</f>
        <v>0.14300000000000002</v>
      </c>
      <c r="BE676" s="380">
        <f t="array" aca="true" ref="BE676">INDEX(KM_PCT,MATCH($A676,'Knowledge - Percentages'!$B:$B,0),'Data - Knowledge'!BE$8)/100</f>
        <v>0.406</v>
      </c>
      <c r="BF676" s="380">
        <f t="array" aca="true" ref="BF676">INDEX(KM_PCT,MATCH($A676,'Knowledge - Percentages'!$B:$B,0),'Data - Knowledge'!BF$8)/100</f>
        <v>0.29600000000000004</v>
      </c>
      <c r="BG676" s="380">
        <f t="array" aca="true" ref="BG676">INDEX(KM_PCT,MATCH($A676,'Knowledge - Percentages'!$B:$B,0),'Data - Knowledge'!BG$8)/100</f>
        <v>0.29600000000000004</v>
      </c>
      <c r="BH676" s="380">
        <f t="array" aca="true" ref="BH676">INDEX(KM_PCT,MATCH($A676,'Knowledge - Percentages'!$B:$B,0),'Data - Knowledge'!BH$8)/100</f>
        <v>0.29600000000000004</v>
      </c>
      <c r="BI676" s="380">
        <f t="array" aca="true" ref="BI676">INDEX(KM_PCT,MATCH($A676,'Knowledge - Percentages'!$B:$B,0),'Data - Knowledge'!BI$8)/100</f>
        <v>0.29600000000000004</v>
      </c>
      <c r="BJ676" s="380">
        <f t="array" aca="true" ref="BJ676">INDEX(KM_PCT,MATCH($A676,'Knowledge - Percentages'!$B:$B,0),'Data - Knowledge'!BJ$8)/100</f>
        <v>0.29600000000000004</v>
      </c>
      <c r="BK676" s="380">
        <f t="array" aca="true" ref="BK676">INDEX(KM_PCT,MATCH($A676,'Knowledge - Percentages'!$B:$B,0),'Data - Knowledge'!BK$8)/100</f>
        <v>0.29600000000000004</v>
      </c>
      <c r="BL676" s="380">
        <f t="array" aca="true" ref="BL676">INDEX(KM_PCT,MATCH($A676,'Knowledge - Percentages'!$B:$B,0),'Data - Knowledge'!BL$8)/100</f>
        <v>0.29600000000000004</v>
      </c>
      <c r="BM676" s="380">
        <f t="array" aca="true" ref="BM676">INDEX(KM_PCT,MATCH($A676,'Knowledge - Percentages'!$B:$B,0),'Data - Knowledge'!BM$8)/100</f>
        <v>0.29600000000000004</v>
      </c>
      <c r="BN676" s="380">
        <f t="array" aca="true" ref="BN676">INDEX(KM_PCT,MATCH($A676,'Knowledge - Percentages'!$B:$B,0),'Data - Knowledge'!BN$8)/100</f>
        <v>0.29600000000000004</v>
      </c>
      <c r="BO676" s="380">
        <f t="array" aca="true" ref="BO676">INDEX(KM_PCT,MATCH($A676,'Knowledge - Percentages'!$B:$B,0),'Data - Knowledge'!BO$8)/100</f>
        <v>0.28300000000000003</v>
      </c>
      <c r="BP676" s="380">
        <f t="array" aca="true" ref="BP676">INDEX(KM_PCT,MATCH($A676,'Knowledge - Percentages'!$B:$B,0),'Data - Knowledge'!BP$8)/100</f>
        <v>0.29600000000000004</v>
      </c>
      <c r="BQ676" s="380">
        <f t="array" aca="true" ref="BQ676">INDEX(KM_PCT,MATCH($A676,'Knowledge - Percentages'!$B:$B,0),'Data - Knowledge'!BQ$8)/100</f>
        <v>0.29600000000000004</v>
      </c>
    </row>
    <row r="677" spans="1:69">
      <c r="A677" t="s">
        <v>1878</v>
      </c>
      <c r="B677" t="s">
        <v>1860</v>
      </c>
      <c r="C677" t="s">
        <v>1875</v>
      </c>
      <c r="D677" t="s">
        <v>1867</v>
      </c>
      <c r="E677" s="373">
        <f>SUMPRODUCT($K$2:$BQ$2,$K677:$BQ677)/$J$2</f>
        <v>0.50837499999999991</v>
      </c>
      <c r="F677" s="379">
        <f>SUMPRODUCT($K$2:$BQ$2,$K677:$BQ677)</f>
        <v>134.21099999999998</v>
      </c>
      <c r="G677" s="373">
        <f>SUMPRODUCT($K$3:$BQ$3,$K677:$BQ677)/$J$3</f>
        <v>0.49041396303901424</v>
      </c>
      <c r="H677" s="379">
        <f>SUMPRODUCT($K$3:$BQ$3,$K677:$BQ677)</f>
        <v>4776.6319999999987</v>
      </c>
      <c r="I677" s="373">
        <f>CORREL($K$4:$BQ$4,$K677:$BQ677)</f>
        <v>0.11259717154503694</v>
      </c>
      <c r="J677" s="379">
        <f>$E677/$G677*100</f>
        <v>103.66242364913188</v>
      </c>
      <c r="K677" s="380">
        <f t="array" aca="true" ref="K677">INDEX(KM_PCT,MATCH($A677,'Knowledge - Percentages'!$B:$B,0),'Data - Knowledge'!K$8)/100</f>
        <v>0.48100000000000004</v>
      </c>
      <c r="L677" s="380">
        <f t="array" aca="true" ref="L677">INDEX(KM_PCT,MATCH($A677,'Knowledge - Percentages'!$B:$B,0),'Data - Knowledge'!L$8)/100</f>
        <v>0.48100000000000004</v>
      </c>
      <c r="M677" s="380">
        <f t="array" aca="true" ref="M677">INDEX(KM_PCT,MATCH($A677,'Knowledge - Percentages'!$B:$B,0),'Data - Knowledge'!M$8)/100</f>
        <v>0.48100000000000004</v>
      </c>
      <c r="N677" s="380">
        <f t="array" aca="true" ref="N677">INDEX(KM_PCT,MATCH($A677,'Knowledge - Percentages'!$B:$B,0),'Data - Knowledge'!N$8)/100</f>
        <v>0.48100000000000004</v>
      </c>
      <c r="O677" s="380">
        <f t="array" aca="true" ref="O677">INDEX(KM_PCT,MATCH($A677,'Knowledge - Percentages'!$B:$B,0),'Data - Knowledge'!O$8)/100</f>
        <v>0.48100000000000004</v>
      </c>
      <c r="P677" s="380">
        <f t="array" aca="true" ref="P677">INDEX(KM_PCT,MATCH($A677,'Knowledge - Percentages'!$B:$B,0),'Data - Knowledge'!P$8)/100</f>
        <v>0.48100000000000004</v>
      </c>
      <c r="Q677" s="380">
        <f t="array" aca="true" ref="Q677">INDEX(KM_PCT,MATCH($A677,'Knowledge - Percentages'!$B:$B,0),'Data - Knowledge'!Q$8)/100</f>
        <v>0.48100000000000004</v>
      </c>
      <c r="R677" s="380">
        <f t="array" aca="true" ref="R677">INDEX(KM_PCT,MATCH($A677,'Knowledge - Percentages'!$B:$B,0),'Data - Knowledge'!R$8)/100</f>
        <v>0.48100000000000004</v>
      </c>
      <c r="S677" s="380">
        <f t="array" aca="true" ref="S677">INDEX(KM_PCT,MATCH($A677,'Knowledge - Percentages'!$B:$B,0),'Data - Knowledge'!S$8)/100</f>
        <v>0.48100000000000004</v>
      </c>
      <c r="T677" s="380">
        <f t="array" aca="true" ref="T677">INDEX(KM_PCT,MATCH($A677,'Knowledge - Percentages'!$B:$B,0),'Data - Knowledge'!T$8)/100</f>
        <v>0.461</v>
      </c>
      <c r="U677" s="380">
        <f t="array" aca="true" ref="U677">INDEX(KM_PCT,MATCH($A677,'Knowledge - Percentages'!$B:$B,0),'Data - Knowledge'!U$8)/100</f>
        <v>0.461</v>
      </c>
      <c r="V677" s="380">
        <f t="array" aca="true" ref="V677">INDEX(KM_PCT,MATCH($A677,'Knowledge - Percentages'!$B:$B,0),'Data - Knowledge'!V$8)/100</f>
        <v>0.446</v>
      </c>
      <c r="W677" s="380">
        <f t="array" aca="true" ref="W677">INDEX(KM_PCT,MATCH($A677,'Knowledge - Percentages'!$B:$B,0),'Data - Knowledge'!W$8)/100</f>
        <v>0.385</v>
      </c>
      <c r="X677" s="380">
        <f t="array" aca="true" ref="X677">INDEX(KM_PCT,MATCH($A677,'Knowledge - Percentages'!$B:$B,0),'Data - Knowledge'!X$8)/100</f>
        <v>0.705</v>
      </c>
      <c r="Y677" s="380">
        <f t="array" aca="true" ref="Y677">INDEX(KM_PCT,MATCH($A677,'Knowledge - Percentages'!$B:$B,0),'Data - Knowledge'!Y$8)/100</f>
        <v>0.493</v>
      </c>
      <c r="Z677" s="380">
        <f t="array" aca="true" ref="Z677">INDEX(KM_PCT,MATCH($A677,'Knowledge - Percentages'!$B:$B,0),'Data - Knowledge'!Z$8)/100</f>
        <v>0.493</v>
      </c>
      <c r="AA677" s="380">
        <f t="array" aca="true" ref="AA677">INDEX(KM_PCT,MATCH($A677,'Knowledge - Percentages'!$B:$B,0),'Data - Knowledge'!AA$8)/100</f>
        <v>0.493</v>
      </c>
      <c r="AB677" s="380">
        <f t="array" aca="true" ref="AB677">INDEX(KM_PCT,MATCH($A677,'Knowledge - Percentages'!$B:$B,0),'Data - Knowledge'!AB$8)/100</f>
        <v>0.493</v>
      </c>
      <c r="AC677" s="380">
        <f t="array" aca="true" ref="AC677">INDEX(KM_PCT,MATCH($A677,'Knowledge - Percentages'!$B:$B,0),'Data - Knowledge'!AC$8)/100</f>
        <v>0.491</v>
      </c>
      <c r="AD677" s="380">
        <f t="array" aca="true" ref="AD677">INDEX(KM_PCT,MATCH($A677,'Knowledge - Percentages'!$B:$B,0),'Data - Knowledge'!AD$8)/100</f>
        <v>0.623</v>
      </c>
      <c r="AE677" s="380">
        <f t="array" aca="true" ref="AE677">INDEX(KM_PCT,MATCH($A677,'Knowledge - Percentages'!$B:$B,0),'Data - Knowledge'!AE$8)/100</f>
        <v>0.493</v>
      </c>
      <c r="AF677" s="380">
        <f t="array" aca="true" ref="AF677">INDEX(KM_PCT,MATCH($A677,'Knowledge - Percentages'!$B:$B,0),'Data - Knowledge'!AF$8)/100</f>
        <v>0.493</v>
      </c>
      <c r="AG677" s="380">
        <f t="array" aca="true" ref="AG677">INDEX(KM_PCT,MATCH($A677,'Knowledge - Percentages'!$B:$B,0),'Data - Knowledge'!AG$8)/100</f>
        <v>0.493</v>
      </c>
      <c r="AH677" s="380">
        <f t="array" aca="true" ref="AH677">INDEX(KM_PCT,MATCH($A677,'Knowledge - Percentages'!$B:$B,0),'Data - Knowledge'!AH$8)/100</f>
        <v>0.57</v>
      </c>
      <c r="AI677" s="380">
        <f t="array" aca="true" ref="AI677">INDEX(KM_PCT,MATCH($A677,'Knowledge - Percentages'!$B:$B,0),'Data - Knowledge'!AI$8)/100</f>
        <v>0.524</v>
      </c>
      <c r="AJ677" s="380">
        <f t="array" aca="true" ref="AJ677">INDEX(KM_PCT,MATCH($A677,'Knowledge - Percentages'!$B:$B,0),'Data - Knowledge'!AJ$8)/100</f>
        <v>0.524</v>
      </c>
      <c r="AK677" s="380">
        <f t="array" aca="true" ref="AK677">INDEX(KM_PCT,MATCH($A677,'Knowledge - Percentages'!$B:$B,0),'Data - Knowledge'!AK$8)/100</f>
        <v>0.493</v>
      </c>
      <c r="AL677" s="380">
        <f t="array" aca="true" ref="AL677">INDEX(KM_PCT,MATCH($A677,'Knowledge - Percentages'!$B:$B,0),'Data - Knowledge'!AL$8)/100</f>
        <v>0.493</v>
      </c>
      <c r="AM677" s="380">
        <f t="array" aca="true" ref="AM677">INDEX(KM_PCT,MATCH($A677,'Knowledge - Percentages'!$B:$B,0),'Data - Knowledge'!AM$8)/100</f>
        <v>0.493</v>
      </c>
      <c r="AN677" s="380">
        <f t="array" aca="true" ref="AN677">INDEX(KM_PCT,MATCH($A677,'Knowledge - Percentages'!$B:$B,0),'Data - Knowledge'!AN$8)/100</f>
        <v>0.508</v>
      </c>
      <c r="AO677" s="380">
        <f t="array" aca="true" ref="AO677">INDEX(KM_PCT,MATCH($A677,'Knowledge - Percentages'!$B:$B,0),'Data - Knowledge'!AO$8)/100</f>
        <v>0.508</v>
      </c>
      <c r="AP677" s="380">
        <f t="array" aca="true" ref="AP677">INDEX(KM_PCT,MATCH($A677,'Knowledge - Percentages'!$B:$B,0),'Data - Knowledge'!AP$8)/100</f>
        <v>0.615</v>
      </c>
      <c r="AQ677" s="380">
        <f t="array" aca="true" ref="AQ677">INDEX(KM_PCT,MATCH($A677,'Knowledge - Percentages'!$B:$B,0),'Data - Knowledge'!AQ$8)/100</f>
        <v>0.49700000000000005</v>
      </c>
      <c r="AR677" s="380">
        <f t="array" aca="true" ref="AR677">INDEX(KM_PCT,MATCH($A677,'Knowledge - Percentages'!$B:$B,0),'Data - Knowledge'!AR$8)/100</f>
        <v>0.248</v>
      </c>
      <c r="AS677" s="380">
        <f t="array" aca="true" ref="AS677">INDEX(KM_PCT,MATCH($A677,'Knowledge - Percentages'!$B:$B,0),'Data - Knowledge'!AS$8)/100</f>
        <v>0.45399999999999996</v>
      </c>
      <c r="AT677" s="380">
        <f t="array" aca="true" ref="AT677">INDEX(KM_PCT,MATCH($A677,'Knowledge - Percentages'!$B:$B,0),'Data - Knowledge'!AT$8)/100</f>
        <v>0.45399999999999996</v>
      </c>
      <c r="AU677" s="380">
        <f t="array" aca="true" ref="AU677">INDEX(KM_PCT,MATCH($A677,'Knowledge - Percentages'!$B:$B,0),'Data - Knowledge'!AU$8)/100</f>
        <v>0.486</v>
      </c>
      <c r="AV677" s="380">
        <f t="array" aca="true" ref="AV677">INDEX(KM_PCT,MATCH($A677,'Knowledge - Percentages'!$B:$B,0),'Data - Knowledge'!AV$8)/100</f>
        <v>0.493</v>
      </c>
      <c r="AW677" s="380">
        <f t="array" aca="true" ref="AW677">INDEX(KM_PCT,MATCH($A677,'Knowledge - Percentages'!$B:$B,0),'Data - Knowledge'!AW$8)/100</f>
        <v>0.493</v>
      </c>
      <c r="AX677" s="380">
        <f t="array" aca="true" ref="AX677">INDEX(KM_PCT,MATCH($A677,'Knowledge - Percentages'!$B:$B,0),'Data - Knowledge'!AX$8)/100</f>
        <v>0.493</v>
      </c>
      <c r="AY677" s="380">
        <f t="array" aca="true" ref="AY677">INDEX(KM_PCT,MATCH($A677,'Knowledge - Percentages'!$B:$B,0),'Data - Knowledge'!AY$8)/100</f>
        <v>0.49700000000000005</v>
      </c>
      <c r="AZ677" s="380">
        <f t="array" aca="true" ref="AZ677">INDEX(KM_PCT,MATCH($A677,'Knowledge - Percentages'!$B:$B,0),'Data - Knowledge'!AZ$8)/100</f>
        <v>0.49700000000000005</v>
      </c>
      <c r="BA677" s="380">
        <f t="array" aca="true" ref="BA677">INDEX(KM_PCT,MATCH($A677,'Knowledge - Percentages'!$B:$B,0),'Data - Knowledge'!BA$8)/100</f>
        <v>0.442</v>
      </c>
      <c r="BB677" s="380">
        <f t="array" aca="true" ref="BB677">INDEX(KM_PCT,MATCH($A677,'Knowledge - Percentages'!$B:$B,0),'Data - Knowledge'!BB$8)/100</f>
        <v>0.615</v>
      </c>
      <c r="BC677" s="380">
        <f t="array" aca="true" ref="BC677">INDEX(KM_PCT,MATCH($A677,'Knowledge - Percentages'!$B:$B,0),'Data - Knowledge'!BC$8)/100</f>
        <v>0.493</v>
      </c>
      <c r="BD677" s="380">
        <f t="array" aca="true" ref="BD677">INDEX(KM_PCT,MATCH($A677,'Knowledge - Percentages'!$B:$B,0),'Data - Knowledge'!BD$8)/100</f>
        <v>0.493</v>
      </c>
      <c r="BE677" s="380">
        <f t="array" aca="true" ref="BE677">INDEX(KM_PCT,MATCH($A677,'Knowledge - Percentages'!$B:$B,0),'Data - Knowledge'!BE$8)/100</f>
        <v>0.493</v>
      </c>
      <c r="BF677" s="380">
        <f t="array" aca="true" ref="BF677">INDEX(KM_PCT,MATCH($A677,'Knowledge - Percentages'!$B:$B,0),'Data - Knowledge'!BF$8)/100</f>
        <v>0.493</v>
      </c>
      <c r="BG677" s="380">
        <f t="array" aca="true" ref="BG677">INDEX(KM_PCT,MATCH($A677,'Knowledge - Percentages'!$B:$B,0),'Data - Knowledge'!BG$8)/100</f>
        <v>0.493</v>
      </c>
      <c r="BH677" s="380">
        <f t="array" aca="true" ref="BH677">INDEX(KM_PCT,MATCH($A677,'Knowledge - Percentages'!$B:$B,0),'Data - Knowledge'!BH$8)/100</f>
        <v>0.493</v>
      </c>
      <c r="BI677" s="380">
        <f t="array" aca="true" ref="BI677">INDEX(KM_PCT,MATCH($A677,'Knowledge - Percentages'!$B:$B,0),'Data - Knowledge'!BI$8)/100</f>
        <v>0.493</v>
      </c>
      <c r="BJ677" s="380">
        <f t="array" aca="true" ref="BJ677">INDEX(KM_PCT,MATCH($A677,'Knowledge - Percentages'!$B:$B,0),'Data - Knowledge'!BJ$8)/100</f>
        <v>0.493</v>
      </c>
      <c r="BK677" s="380">
        <f t="array" aca="true" ref="BK677">INDEX(KM_PCT,MATCH($A677,'Knowledge - Percentages'!$B:$B,0),'Data - Knowledge'!BK$8)/100</f>
        <v>0.493</v>
      </c>
      <c r="BL677" s="380">
        <f t="array" aca="true" ref="BL677">INDEX(KM_PCT,MATCH($A677,'Knowledge - Percentages'!$B:$B,0),'Data - Knowledge'!BL$8)/100</f>
        <v>0.493</v>
      </c>
      <c r="BM677" s="380">
        <f t="array" aca="true" ref="BM677">INDEX(KM_PCT,MATCH($A677,'Knowledge - Percentages'!$B:$B,0),'Data - Knowledge'!BM$8)/100</f>
        <v>0.493</v>
      </c>
      <c r="BN677" s="380">
        <f t="array" aca="true" ref="BN677">INDEX(KM_PCT,MATCH($A677,'Knowledge - Percentages'!$B:$B,0),'Data - Knowledge'!BN$8)/100</f>
        <v>0.53299999999999992</v>
      </c>
      <c r="BO677" s="380">
        <f t="array" aca="true" ref="BO677">INDEX(KM_PCT,MATCH($A677,'Knowledge - Percentages'!$B:$B,0),'Data - Knowledge'!BO$8)/100</f>
        <v>0.568</v>
      </c>
      <c r="BP677" s="380">
        <f t="array" aca="true" ref="BP677">INDEX(KM_PCT,MATCH($A677,'Knowledge - Percentages'!$B:$B,0),'Data - Knowledge'!BP$8)/100</f>
        <v>0.493</v>
      </c>
      <c r="BQ677" s="380">
        <f t="array" aca="true" ref="BQ677">INDEX(KM_PCT,MATCH($A677,'Knowledge - Percentages'!$B:$B,0),'Data - Knowledge'!BQ$8)/100</f>
        <v>0.493</v>
      </c>
    </row>
    <row r="678" spans="1:69">
      <c r="A678" t="s">
        <v>1879</v>
      </c>
      <c r="B678" t="s">
        <v>1860</v>
      </c>
      <c r="C678" t="s">
        <v>1875</v>
      </c>
      <c r="D678" t="s">
        <v>1869</v>
      </c>
      <c r="E678" s="373">
        <f>SUMPRODUCT($K$2:$BQ$2,$K678:$BQ678)/$J$2</f>
        <v>0.10715530303030302</v>
      </c>
      <c r="F678" s="379">
        <f>SUMPRODUCT($K$2:$BQ$2,$K678:$BQ678)</f>
        <v>28.288999999999998</v>
      </c>
      <c r="G678" s="373">
        <f>SUMPRODUCT($K$3:$BQ$3,$K678:$BQ678)/$J$3</f>
        <v>0.080109753593429187</v>
      </c>
      <c r="H678" s="379">
        <f>SUMPRODUCT($K$3:$BQ$3,$K678:$BQ678)</f>
        <v>780.26900000000023</v>
      </c>
      <c r="I678" s="373">
        <f>CORREL($K$4:$BQ$4,$K678:$BQ678)</f>
        <v>0.23065760004913355</v>
      </c>
      <c r="J678" s="379">
        <f>$E678/$G678*100</f>
        <v>133.76061992917198</v>
      </c>
      <c r="K678" s="380">
        <f t="array" aca="true" ref="K678">INDEX(KM_PCT,MATCH($A678,'Knowledge - Percentages'!$B:$B,0),'Data - Knowledge'!K$8)/100</f>
        <v>0.07</v>
      </c>
      <c r="L678" s="380">
        <f t="array" aca="true" ref="L678">INDEX(KM_PCT,MATCH($A678,'Knowledge - Percentages'!$B:$B,0),'Data - Knowledge'!L$8)/100</f>
        <v>0.07</v>
      </c>
      <c r="M678" s="380">
        <f t="array" aca="true" ref="M678">INDEX(KM_PCT,MATCH($A678,'Knowledge - Percentages'!$B:$B,0),'Data - Knowledge'!M$8)/100</f>
        <v>0.07</v>
      </c>
      <c r="N678" s="380">
        <f t="array" aca="true" ref="N678">INDEX(KM_PCT,MATCH($A678,'Knowledge - Percentages'!$B:$B,0),'Data - Knowledge'!N$8)/100</f>
        <v>0.07</v>
      </c>
      <c r="O678" s="380">
        <f t="array" aca="true" ref="O678">INDEX(KM_PCT,MATCH($A678,'Knowledge - Percentages'!$B:$B,0),'Data - Knowledge'!O$8)/100</f>
        <v>0.07</v>
      </c>
      <c r="P678" s="380">
        <f t="array" aca="true" ref="P678">INDEX(KM_PCT,MATCH($A678,'Knowledge - Percentages'!$B:$B,0),'Data - Knowledge'!P$8)/100</f>
        <v>0.075</v>
      </c>
      <c r="Q678" s="380">
        <f t="array" aca="true" ref="Q678">INDEX(KM_PCT,MATCH($A678,'Knowledge - Percentages'!$B:$B,0),'Data - Knowledge'!Q$8)/100</f>
        <v>0.07</v>
      </c>
      <c r="R678" s="380">
        <f t="array" aca="true" ref="R678">INDEX(KM_PCT,MATCH($A678,'Knowledge - Percentages'!$B:$B,0),'Data - Knowledge'!R$8)/100</f>
        <v>0.07</v>
      </c>
      <c r="S678" s="380">
        <f t="array" aca="true" ref="S678">INDEX(KM_PCT,MATCH($A678,'Knowledge - Percentages'!$B:$B,0),'Data - Knowledge'!S$8)/100</f>
        <v>0.055</v>
      </c>
      <c r="T678" s="380">
        <f t="array" aca="true" ref="T678">INDEX(KM_PCT,MATCH($A678,'Knowledge - Percentages'!$B:$B,0),'Data - Knowledge'!T$8)/100</f>
        <v>0.055</v>
      </c>
      <c r="U678" s="380">
        <f t="array" aca="true" ref="U678">INDEX(KM_PCT,MATCH($A678,'Knowledge - Percentages'!$B:$B,0),'Data - Knowledge'!U$8)/100</f>
        <v>0.055</v>
      </c>
      <c r="V678" s="380">
        <f t="array" aca="true" ref="V678">INDEX(KM_PCT,MATCH($A678,'Knowledge - Percentages'!$B:$B,0),'Data - Knowledge'!V$8)/100</f>
        <v>0.055</v>
      </c>
      <c r="W678" s="380">
        <f t="array" aca="true" ref="W678">INDEX(KM_PCT,MATCH($A678,'Knowledge - Percentages'!$B:$B,0),'Data - Knowledge'!W$8)/100</f>
        <v>0.055</v>
      </c>
      <c r="X678" s="380">
        <f t="array" aca="true" ref="X678">INDEX(KM_PCT,MATCH($A678,'Knowledge - Percentages'!$B:$B,0),'Data - Knowledge'!X$8)/100</f>
        <v>0.113</v>
      </c>
      <c r="Y678" s="380">
        <f t="array" aca="true" ref="Y678">INDEX(KM_PCT,MATCH($A678,'Knowledge - Percentages'!$B:$B,0),'Data - Knowledge'!Y$8)/100</f>
        <v>0.113</v>
      </c>
      <c r="Z678" s="380">
        <f t="array" aca="true" ref="Z678">INDEX(KM_PCT,MATCH($A678,'Knowledge - Percentages'!$B:$B,0),'Data - Knowledge'!Z$8)/100</f>
        <v>0.133</v>
      </c>
      <c r="AA678" s="380">
        <f t="array" aca="true" ref="AA678">INDEX(KM_PCT,MATCH($A678,'Knowledge - Percentages'!$B:$B,0),'Data - Knowledge'!AA$8)/100</f>
        <v>0.113</v>
      </c>
      <c r="AB678" s="380">
        <f t="array" aca="true" ref="AB678">INDEX(KM_PCT,MATCH($A678,'Knowledge - Percentages'!$B:$B,0),'Data - Knowledge'!AB$8)/100</f>
        <v>0.10300000000000001</v>
      </c>
      <c r="AC678" s="380">
        <f t="array" aca="true" ref="AC678">INDEX(KM_PCT,MATCH($A678,'Knowledge - Percentages'!$B:$B,0),'Data - Knowledge'!AC$8)/100</f>
        <v>0.102</v>
      </c>
      <c r="AD678" s="380">
        <f t="array" aca="true" ref="AD678">INDEX(KM_PCT,MATCH($A678,'Knowledge - Percentages'!$B:$B,0),'Data - Knowledge'!AD$8)/100</f>
        <v>0.133</v>
      </c>
      <c r="AE678" s="380">
        <f t="array" aca="true" ref="AE678">INDEX(KM_PCT,MATCH($A678,'Knowledge - Percentages'!$B:$B,0),'Data - Knowledge'!AE$8)/100</f>
        <v>0.085</v>
      </c>
      <c r="AF678" s="380">
        <f t="array" aca="true" ref="AF678">INDEX(KM_PCT,MATCH($A678,'Knowledge - Percentages'!$B:$B,0),'Data - Knowledge'!AF$8)/100</f>
        <v>0.085</v>
      </c>
      <c r="AG678" s="380">
        <f t="array" aca="true" ref="AG678">INDEX(KM_PCT,MATCH($A678,'Knowledge - Percentages'!$B:$B,0),'Data - Knowledge'!AG$8)/100</f>
        <v>0.085</v>
      </c>
      <c r="AH678" s="380">
        <f t="array" aca="true" ref="AH678">INDEX(KM_PCT,MATCH($A678,'Knowledge - Percentages'!$B:$B,0),'Data - Knowledge'!AH$8)/100</f>
        <v>0.085</v>
      </c>
      <c r="AI678" s="380">
        <f t="array" aca="true" ref="AI678">INDEX(KM_PCT,MATCH($A678,'Knowledge - Percentages'!$B:$B,0),'Data - Knowledge'!AI$8)/100</f>
        <v>0.085</v>
      </c>
      <c r="AJ678" s="380">
        <f t="array" aca="true" ref="AJ678">INDEX(KM_PCT,MATCH($A678,'Knowledge - Percentages'!$B:$B,0),'Data - Knowledge'!AJ$8)/100</f>
        <v>0.085</v>
      </c>
      <c r="AK678" s="380">
        <f t="array" aca="true" ref="AK678">INDEX(KM_PCT,MATCH($A678,'Knowledge - Percentages'!$B:$B,0),'Data - Knowledge'!AK$8)/100</f>
        <v>0.085</v>
      </c>
      <c r="AL678" s="380">
        <f t="array" aca="true" ref="AL678">INDEX(KM_PCT,MATCH($A678,'Knowledge - Percentages'!$B:$B,0),'Data - Knowledge'!AL$8)/100</f>
        <v>0.085</v>
      </c>
      <c r="AM678" s="380">
        <f t="array" aca="true" ref="AM678">INDEX(KM_PCT,MATCH($A678,'Knowledge - Percentages'!$B:$B,0),'Data - Knowledge'!AM$8)/100</f>
        <v>0.052000000000000005</v>
      </c>
      <c r="AN678" s="380">
        <f t="array" aca="true" ref="AN678">INDEX(KM_PCT,MATCH($A678,'Knowledge - Percentages'!$B:$B,0),'Data - Knowledge'!AN$8)/100</f>
        <v>0.085</v>
      </c>
      <c r="AO678" s="380">
        <f t="array" aca="true" ref="AO678">INDEX(KM_PCT,MATCH($A678,'Knowledge - Percentages'!$B:$B,0),'Data - Knowledge'!AO$8)/100</f>
        <v>0.085</v>
      </c>
      <c r="AP678" s="380">
        <f t="array" aca="true" ref="AP678">INDEX(KM_PCT,MATCH($A678,'Knowledge - Percentages'!$B:$B,0),'Data - Knowledge'!AP$8)/100</f>
        <v>0.168</v>
      </c>
      <c r="AQ678" s="380">
        <f t="array" aca="true" ref="AQ678">INDEX(KM_PCT,MATCH($A678,'Knowledge - Percentages'!$B:$B,0),'Data - Knowledge'!AQ$8)/100</f>
        <v>0.091</v>
      </c>
      <c r="AR678" s="380">
        <f t="array" aca="true" ref="AR678">INDEX(KM_PCT,MATCH($A678,'Knowledge - Percentages'!$B:$B,0),'Data - Knowledge'!AR$8)/100</f>
        <v>0.085</v>
      </c>
      <c r="AS678" s="380">
        <f t="array" aca="true" ref="AS678">INDEX(KM_PCT,MATCH($A678,'Knowledge - Percentages'!$B:$B,0),'Data - Knowledge'!AS$8)/100</f>
        <v>0.085</v>
      </c>
      <c r="AT678" s="380">
        <f t="array" aca="true" ref="AT678">INDEX(KM_PCT,MATCH($A678,'Knowledge - Percentages'!$B:$B,0),'Data - Knowledge'!AT$8)/100</f>
        <v>0.085</v>
      </c>
      <c r="AU678" s="380">
        <f t="array" aca="true" ref="AU678">INDEX(KM_PCT,MATCH($A678,'Knowledge - Percentages'!$B:$B,0),'Data - Knowledge'!AU$8)/100</f>
        <v>0.085</v>
      </c>
      <c r="AV678" s="380">
        <f t="array" aca="true" ref="AV678">INDEX(KM_PCT,MATCH($A678,'Knowledge - Percentages'!$B:$B,0),'Data - Knowledge'!AV$8)/100</f>
        <v>0.085</v>
      </c>
      <c r="AW678" s="380">
        <f t="array" aca="true" ref="AW678">INDEX(KM_PCT,MATCH($A678,'Knowledge - Percentages'!$B:$B,0),'Data - Knowledge'!AW$8)/100</f>
        <v>0.055999999999999994</v>
      </c>
      <c r="AX678" s="380">
        <f t="array" aca="true" ref="AX678">INDEX(KM_PCT,MATCH($A678,'Knowledge - Percentages'!$B:$B,0),'Data - Knowledge'!AX$8)/100</f>
        <v>0.085</v>
      </c>
      <c r="AY678" s="380">
        <f t="array" aca="true" ref="AY678">INDEX(KM_PCT,MATCH($A678,'Knowledge - Percentages'!$B:$B,0),'Data - Knowledge'!AY$8)/100</f>
        <v>0.08199999999999999</v>
      </c>
      <c r="AZ678" s="380">
        <f t="array" aca="true" ref="AZ678">INDEX(KM_PCT,MATCH($A678,'Knowledge - Percentages'!$B:$B,0),'Data - Knowledge'!AZ$8)/100</f>
        <v>0.08199999999999999</v>
      </c>
      <c r="BA678" s="380">
        <f t="array" aca="true" ref="BA678">INDEX(KM_PCT,MATCH($A678,'Knowledge - Percentages'!$B:$B,0),'Data - Knowledge'!BA$8)/100</f>
        <v>0.075</v>
      </c>
      <c r="BB678" s="380">
        <f t="array" aca="true" ref="BB678">INDEX(KM_PCT,MATCH($A678,'Knowledge - Percentages'!$B:$B,0),'Data - Knowledge'!BB$8)/100</f>
        <v>0.08199999999999999</v>
      </c>
      <c r="BC678" s="380">
        <f t="array" aca="true" ref="BC678">INDEX(KM_PCT,MATCH($A678,'Knowledge - Percentages'!$B:$B,0),'Data - Knowledge'!BC$8)/100</f>
        <v>0.085</v>
      </c>
      <c r="BD678" s="380">
        <f t="array" aca="true" ref="BD678">INDEX(KM_PCT,MATCH($A678,'Knowledge - Percentages'!$B:$B,0),'Data - Knowledge'!BD$8)/100</f>
        <v>0.085</v>
      </c>
      <c r="BE678" s="380">
        <f t="array" aca="true" ref="BE678">INDEX(KM_PCT,MATCH($A678,'Knowledge - Percentages'!$B:$B,0),'Data - Knowledge'!BE$8)/100</f>
        <v>0.085</v>
      </c>
      <c r="BF678" s="380">
        <f t="array" aca="true" ref="BF678">INDEX(KM_PCT,MATCH($A678,'Knowledge - Percentages'!$B:$B,0),'Data - Knowledge'!BF$8)/100</f>
        <v>0.085</v>
      </c>
      <c r="BG678" s="380">
        <f t="array" aca="true" ref="BG678">INDEX(KM_PCT,MATCH($A678,'Knowledge - Percentages'!$B:$B,0),'Data - Knowledge'!BG$8)/100</f>
        <v>0.115</v>
      </c>
      <c r="BH678" s="380">
        <f t="array" aca="true" ref="BH678">INDEX(KM_PCT,MATCH($A678,'Knowledge - Percentages'!$B:$B,0),'Data - Knowledge'!BH$8)/100</f>
        <v>0.096999999999999989</v>
      </c>
      <c r="BI678" s="380">
        <f t="array" aca="true" ref="BI678">INDEX(KM_PCT,MATCH($A678,'Knowledge - Percentages'!$B:$B,0),'Data - Knowledge'!BI$8)/100</f>
        <v>0.115</v>
      </c>
      <c r="BJ678" s="380">
        <f t="array" aca="true" ref="BJ678">INDEX(KM_PCT,MATCH($A678,'Knowledge - Percentages'!$B:$B,0),'Data - Knowledge'!BJ$8)/100</f>
        <v>0.115</v>
      </c>
      <c r="BK678" s="380">
        <f t="array" aca="true" ref="BK678">INDEX(KM_PCT,MATCH($A678,'Knowledge - Percentages'!$B:$B,0),'Data - Knowledge'!BK$8)/100</f>
        <v>0.115</v>
      </c>
      <c r="BL678" s="380">
        <f t="array" aca="true" ref="BL678">INDEX(KM_PCT,MATCH($A678,'Knowledge - Percentages'!$B:$B,0),'Data - Knowledge'!BL$8)/100</f>
        <v>0.115</v>
      </c>
      <c r="BM678" s="380">
        <f t="array" aca="true" ref="BM678">INDEX(KM_PCT,MATCH($A678,'Knowledge - Percentages'!$B:$B,0),'Data - Knowledge'!BM$8)/100</f>
        <v>0.115</v>
      </c>
      <c r="BN678" s="380">
        <f t="array" aca="true" ref="BN678">INDEX(KM_PCT,MATCH($A678,'Knowledge - Percentages'!$B:$B,0),'Data - Knowledge'!BN$8)/100</f>
        <v>0.115</v>
      </c>
      <c r="BO678" s="380">
        <f t="array" aca="true" ref="BO678">INDEX(KM_PCT,MATCH($A678,'Knowledge - Percentages'!$B:$B,0),'Data - Knowledge'!BO$8)/100</f>
        <v>0.187</v>
      </c>
      <c r="BP678" s="380">
        <f t="array" aca="true" ref="BP678">INDEX(KM_PCT,MATCH($A678,'Knowledge - Percentages'!$B:$B,0),'Data - Knowledge'!BP$8)/100</f>
        <v>0.187</v>
      </c>
      <c r="BQ678" s="380">
        <f t="array" aca="true" ref="BQ678">INDEX(KM_PCT,MATCH($A678,'Knowledge - Percentages'!$B:$B,0),'Data - Knowledge'!BQ$8)/100</f>
        <v>0.187</v>
      </c>
    </row>
    <row r="679" spans="1:69">
      <c r="A679" t="s">
        <v>1880</v>
      </c>
      <c r="B679" t="s">
        <v>1860</v>
      </c>
      <c r="C679" t="s">
        <v>1875</v>
      </c>
      <c r="D679" t="s">
        <v>1871</v>
      </c>
      <c r="E679" s="373">
        <f>SUMPRODUCT($K$2:$BQ$2,$K679:$BQ679)/$J$2</f>
        <v>0.12912121212121214</v>
      </c>
      <c r="F679" s="379">
        <f>SUMPRODUCT($K$2:$BQ$2,$K679:$BQ679)</f>
        <v>34.088</v>
      </c>
      <c r="G679" s="373">
        <f>SUMPRODUCT($K$3:$BQ$3,$K679:$BQ679)/$J$3</f>
        <v>0.10333501026694042</v>
      </c>
      <c r="H679" s="379">
        <f>SUMPRODUCT($K$3:$BQ$3,$K679:$BQ679)</f>
        <v>1006.4829999999997</v>
      </c>
      <c r="I679" s="373">
        <f>CORREL($K$4:$BQ$4,$K679:$BQ679)</f>
        <v>0.06761436800803737</v>
      </c>
      <c r="J679" s="379">
        <f>$E679/$G679*100</f>
        <v>124.95398392825379</v>
      </c>
      <c r="K679" s="380">
        <f t="array" aca="true" ref="K679">INDEX(KM_PCT,MATCH($A679,'Knowledge - Percentages'!$B:$B,0),'Data - Knowledge'!K$8)/100</f>
        <v>0.095</v>
      </c>
      <c r="L679" s="380">
        <f t="array" aca="true" ref="L679">INDEX(KM_PCT,MATCH($A679,'Knowledge - Percentages'!$B:$B,0),'Data - Knowledge'!L$8)/100</f>
        <v>0.095</v>
      </c>
      <c r="M679" s="380">
        <f t="array" aca="true" ref="M679">INDEX(KM_PCT,MATCH($A679,'Knowledge - Percentages'!$B:$B,0),'Data - Knowledge'!M$8)/100</f>
        <v>0.095</v>
      </c>
      <c r="N679" s="380">
        <f t="array" aca="true" ref="N679">INDEX(KM_PCT,MATCH($A679,'Knowledge - Percentages'!$B:$B,0),'Data - Knowledge'!N$8)/100</f>
        <v>0.095</v>
      </c>
      <c r="O679" s="380">
        <f t="array" aca="true" ref="O679">INDEX(KM_PCT,MATCH($A679,'Knowledge - Percentages'!$B:$B,0),'Data - Knowledge'!O$8)/100</f>
        <v>0.153</v>
      </c>
      <c r="P679" s="380">
        <f t="array" aca="true" ref="P679">INDEX(KM_PCT,MATCH($A679,'Knowledge - Percentages'!$B:$B,0),'Data - Knowledge'!P$8)/100</f>
        <v>0.095</v>
      </c>
      <c r="Q679" s="380">
        <f t="array" aca="true" ref="Q679">INDEX(KM_PCT,MATCH($A679,'Knowledge - Percentages'!$B:$B,0),'Data - Knowledge'!Q$8)/100</f>
        <v>0.095</v>
      </c>
      <c r="R679" s="380">
        <f t="array" aca="true" ref="R679">INDEX(KM_PCT,MATCH($A679,'Knowledge - Percentages'!$B:$B,0),'Data - Knowledge'!R$8)/100</f>
        <v>0.067</v>
      </c>
      <c r="S679" s="380">
        <f t="array" aca="true" ref="S679">INDEX(KM_PCT,MATCH($A679,'Knowledge - Percentages'!$B:$B,0),'Data - Knowledge'!S$8)/100</f>
        <v>0.095</v>
      </c>
      <c r="T679" s="380">
        <f t="array" aca="true" ref="T679">INDEX(KM_PCT,MATCH($A679,'Knowledge - Percentages'!$B:$B,0),'Data - Knowledge'!T$8)/100</f>
        <v>0.06</v>
      </c>
      <c r="U679" s="380">
        <f t="array" aca="true" ref="U679">INDEX(KM_PCT,MATCH($A679,'Knowledge - Percentages'!$B:$B,0),'Data - Knowledge'!U$8)/100</f>
        <v>0.085</v>
      </c>
      <c r="V679" s="380">
        <f t="array" aca="true" ref="V679">INDEX(KM_PCT,MATCH($A679,'Knowledge - Percentages'!$B:$B,0),'Data - Knowledge'!V$8)/100</f>
        <v>0.085</v>
      </c>
      <c r="W679" s="380">
        <f t="array" aca="true" ref="W679">INDEX(KM_PCT,MATCH($A679,'Knowledge - Percentages'!$B:$B,0),'Data - Knowledge'!W$8)/100</f>
        <v>0.085</v>
      </c>
      <c r="X679" s="380">
        <f t="array" aca="true" ref="X679">INDEX(KM_PCT,MATCH($A679,'Knowledge - Percentages'!$B:$B,0),'Data - Knowledge'!X$8)/100</f>
        <v>0.37200000000000005</v>
      </c>
      <c r="Y679" s="380">
        <f t="array" aca="true" ref="Y679">INDEX(KM_PCT,MATCH($A679,'Knowledge - Percentages'!$B:$B,0),'Data - Knowledge'!Y$8)/100</f>
        <v>0.179</v>
      </c>
      <c r="Z679" s="380">
        <f t="array" aca="true" ref="Z679">INDEX(KM_PCT,MATCH($A679,'Knowledge - Percentages'!$B:$B,0),'Data - Knowledge'!Z$8)/100</f>
        <v>0.179</v>
      </c>
      <c r="AA679" s="380">
        <f t="array" aca="true" ref="AA679">INDEX(KM_PCT,MATCH($A679,'Knowledge - Percentages'!$B:$B,0),'Data - Knowledge'!AA$8)/100</f>
        <v>0.179</v>
      </c>
      <c r="AB679" s="380">
        <f t="array" aca="true" ref="AB679">INDEX(KM_PCT,MATCH($A679,'Knowledge - Percentages'!$B:$B,0),'Data - Knowledge'!AB$8)/100</f>
        <v>0.13699999999999998</v>
      </c>
      <c r="AC679" s="380">
        <f t="array" aca="true" ref="AC679">INDEX(KM_PCT,MATCH($A679,'Knowledge - Percentages'!$B:$B,0),'Data - Knowledge'!AC$8)/100</f>
        <v>0.13699999999999998</v>
      </c>
      <c r="AD679" s="380">
        <f t="array" aca="true" ref="AD679">INDEX(KM_PCT,MATCH($A679,'Knowledge - Percentages'!$B:$B,0),'Data - Knowledge'!AD$8)/100</f>
        <v>0.13699999999999998</v>
      </c>
      <c r="AE679" s="380">
        <f t="array" aca="true" ref="AE679">INDEX(KM_PCT,MATCH($A679,'Knowledge - Percentages'!$B:$B,0),'Data - Knowledge'!AE$8)/100</f>
        <v>0.055</v>
      </c>
      <c r="AF679" s="380">
        <f t="array" aca="true" ref="AF679">INDEX(KM_PCT,MATCH($A679,'Knowledge - Percentages'!$B:$B,0),'Data - Knowledge'!AF$8)/100</f>
        <v>0.055</v>
      </c>
      <c r="AG679" s="380">
        <f t="array" aca="true" ref="AG679">INDEX(KM_PCT,MATCH($A679,'Knowledge - Percentages'!$B:$B,0),'Data - Knowledge'!AG$8)/100</f>
        <v>0.055</v>
      </c>
      <c r="AH679" s="380">
        <f t="array" aca="true" ref="AH679">INDEX(KM_PCT,MATCH($A679,'Knowledge - Percentages'!$B:$B,0),'Data - Knowledge'!AH$8)/100</f>
        <v>0.093000000000000013</v>
      </c>
      <c r="AI679" s="380">
        <f t="array" aca="true" ref="AI679">INDEX(KM_PCT,MATCH($A679,'Knowledge - Percentages'!$B:$B,0),'Data - Knowledge'!AI$8)/100</f>
        <v>0.08900000000000001</v>
      </c>
      <c r="AJ679" s="380">
        <f t="array" aca="true" ref="AJ679">INDEX(KM_PCT,MATCH($A679,'Knowledge - Percentages'!$B:$B,0),'Data - Knowledge'!AJ$8)/100</f>
        <v>0.08900000000000001</v>
      </c>
      <c r="AK679" s="380">
        <f t="array" aca="true" ref="AK679">INDEX(KM_PCT,MATCH($A679,'Knowledge - Percentages'!$B:$B,0),'Data - Knowledge'!AK$8)/100</f>
        <v>0.07400000000000001</v>
      </c>
      <c r="AL679" s="380">
        <f t="array" aca="true" ref="AL679">INDEX(KM_PCT,MATCH($A679,'Knowledge - Percentages'!$B:$B,0),'Data - Knowledge'!AL$8)/100</f>
        <v>0.077</v>
      </c>
      <c r="AM679" s="380">
        <f t="array" aca="true" ref="AM679">INDEX(KM_PCT,MATCH($A679,'Knowledge - Percentages'!$B:$B,0),'Data - Knowledge'!AM$8)/100</f>
        <v>0.077</v>
      </c>
      <c r="AN679" s="380">
        <f t="array" aca="true" ref="AN679">INDEX(KM_PCT,MATCH($A679,'Knowledge - Percentages'!$B:$B,0),'Data - Knowledge'!AN$8)/100</f>
        <v>0.081</v>
      </c>
      <c r="AO679" s="380">
        <f t="array" aca="true" ref="AO679">INDEX(KM_PCT,MATCH($A679,'Knowledge - Percentages'!$B:$B,0),'Data - Knowledge'!AO$8)/100</f>
        <v>0.081</v>
      </c>
      <c r="AP679" s="380">
        <f t="array" aca="true" ref="AP679">INDEX(KM_PCT,MATCH($A679,'Knowledge - Percentages'!$B:$B,0),'Data - Knowledge'!AP$8)/100</f>
        <v>0.094</v>
      </c>
      <c r="AQ679" s="380">
        <f t="array" aca="true" ref="AQ679">INDEX(KM_PCT,MATCH($A679,'Knowledge - Percentages'!$B:$B,0),'Data - Knowledge'!AQ$8)/100</f>
        <v>0.081</v>
      </c>
      <c r="AR679" s="380">
        <f t="array" aca="true" ref="AR679">INDEX(KM_PCT,MATCH($A679,'Knowledge - Percentages'!$B:$B,0),'Data - Knowledge'!AR$8)/100</f>
        <v>0.23600000000000002</v>
      </c>
      <c r="AS679" s="380">
        <f t="array" aca="true" ref="AS679">INDEX(KM_PCT,MATCH($A679,'Knowledge - Percentages'!$B:$B,0),'Data - Knowledge'!AS$8)/100</f>
        <v>0.146</v>
      </c>
      <c r="AT679" s="380">
        <f t="array" aca="true" ref="AT679">INDEX(KM_PCT,MATCH($A679,'Knowledge - Percentages'!$B:$B,0),'Data - Knowledge'!AT$8)/100</f>
        <v>0.146</v>
      </c>
      <c r="AU679" s="380">
        <f t="array" aca="true" ref="AU679">INDEX(KM_PCT,MATCH($A679,'Knowledge - Percentages'!$B:$B,0),'Data - Knowledge'!AU$8)/100</f>
        <v>0.078</v>
      </c>
      <c r="AV679" s="380">
        <f t="array" aca="true" ref="AV679">INDEX(KM_PCT,MATCH($A679,'Knowledge - Percentages'!$B:$B,0),'Data - Knowledge'!AV$8)/100</f>
        <v>0.095</v>
      </c>
      <c r="AW679" s="380">
        <f t="array" aca="true" ref="AW679">INDEX(KM_PCT,MATCH($A679,'Knowledge - Percentages'!$B:$B,0),'Data - Knowledge'!AW$8)/100</f>
        <v>0.095</v>
      </c>
      <c r="AX679" s="380">
        <f t="array" aca="true" ref="AX679">INDEX(KM_PCT,MATCH($A679,'Knowledge - Percentages'!$B:$B,0),'Data - Knowledge'!AX$8)/100</f>
        <v>0.095</v>
      </c>
      <c r="AY679" s="380">
        <f t="array" aca="true" ref="AY679">INDEX(KM_PCT,MATCH($A679,'Knowledge - Percentages'!$B:$B,0),'Data - Knowledge'!AY$8)/100</f>
        <v>0.10099999999999999</v>
      </c>
      <c r="AZ679" s="380">
        <f t="array" aca="true" ref="AZ679">INDEX(KM_PCT,MATCH($A679,'Knowledge - Percentages'!$B:$B,0),'Data - Knowledge'!AZ$8)/100</f>
        <v>0.10099999999999999</v>
      </c>
      <c r="BA679" s="380">
        <f t="array" aca="true" ref="BA679">INDEX(KM_PCT,MATCH($A679,'Knowledge - Percentages'!$B:$B,0),'Data - Knowledge'!BA$8)/100</f>
        <v>0.081</v>
      </c>
      <c r="BB679" s="380">
        <f t="array" aca="true" ref="BB679">INDEX(KM_PCT,MATCH($A679,'Knowledge - Percentages'!$B:$B,0),'Data - Knowledge'!BB$8)/100</f>
        <v>0.10099999999999999</v>
      </c>
      <c r="BC679" s="380">
        <f t="array" aca="true" ref="BC679">INDEX(KM_PCT,MATCH($A679,'Knowledge - Percentages'!$B:$B,0),'Data - Knowledge'!BC$8)/100</f>
        <v>0.10099999999999999</v>
      </c>
      <c r="BD679" s="380">
        <f t="array" aca="true" ref="BD679">INDEX(KM_PCT,MATCH($A679,'Knowledge - Percentages'!$B:$B,0),'Data - Knowledge'!BD$8)/100</f>
        <v>0.092</v>
      </c>
      <c r="BE679" s="380">
        <f t="array" aca="true" ref="BE679">INDEX(KM_PCT,MATCH($A679,'Knowledge - Percentages'!$B:$B,0),'Data - Knowledge'!BE$8)/100</f>
        <v>0.11</v>
      </c>
      <c r="BF679" s="380">
        <f t="array" aca="true" ref="BF679">INDEX(KM_PCT,MATCH($A679,'Knowledge - Percentages'!$B:$B,0),'Data - Knowledge'!BF$8)/100</f>
        <v>0.081</v>
      </c>
      <c r="BG679" s="380">
        <f t="array" aca="true" ref="BG679">INDEX(KM_PCT,MATCH($A679,'Knowledge - Percentages'!$B:$B,0),'Data - Knowledge'!BG$8)/100</f>
        <v>0.098</v>
      </c>
      <c r="BH679" s="380">
        <f t="array" aca="true" ref="BH679">INDEX(KM_PCT,MATCH($A679,'Knowledge - Percentages'!$B:$B,0),'Data - Knowledge'!BH$8)/100</f>
        <v>0.161</v>
      </c>
      <c r="BI679" s="380">
        <f t="array" aca="true" ref="BI679">INDEX(KM_PCT,MATCH($A679,'Knowledge - Percentages'!$B:$B,0),'Data - Knowledge'!BI$8)/100</f>
        <v>0.161</v>
      </c>
      <c r="BJ679" s="380">
        <f t="array" aca="true" ref="BJ679">INDEX(KM_PCT,MATCH($A679,'Knowledge - Percentages'!$B:$B,0),'Data - Knowledge'!BJ$8)/100</f>
        <v>0.22</v>
      </c>
      <c r="BK679" s="380">
        <f t="array" aca="true" ref="BK679">INDEX(KM_PCT,MATCH($A679,'Knowledge - Percentages'!$B:$B,0),'Data - Knowledge'!BK$8)/100</f>
        <v>0.29600000000000004</v>
      </c>
      <c r="BL679" s="380">
        <f t="array" aca="true" ref="BL679">INDEX(KM_PCT,MATCH($A679,'Knowledge - Percentages'!$B:$B,0),'Data - Knowledge'!BL$8)/100</f>
        <v>0.151</v>
      </c>
      <c r="BM679" s="380">
        <f t="array" aca="true" ref="BM679">INDEX(KM_PCT,MATCH($A679,'Knowledge - Percentages'!$B:$B,0),'Data - Knowledge'!BM$8)/100</f>
        <v>0.22</v>
      </c>
      <c r="BN679" s="380">
        <f t="array" aca="true" ref="BN679">INDEX(KM_PCT,MATCH($A679,'Knowledge - Percentages'!$B:$B,0),'Data - Knowledge'!BN$8)/100</f>
        <v>0.22</v>
      </c>
      <c r="BO679" s="380">
        <f t="array" aca="true" ref="BO679">INDEX(KM_PCT,MATCH($A679,'Knowledge - Percentages'!$B:$B,0),'Data - Knowledge'!BO$8)/100</f>
        <v>0.125</v>
      </c>
      <c r="BP679" s="380">
        <f t="array" aca="true" ref="BP679">INDEX(KM_PCT,MATCH($A679,'Knowledge - Percentages'!$B:$B,0),'Data - Knowledge'!BP$8)/100</f>
        <v>0.161</v>
      </c>
      <c r="BQ679" s="380">
        <f t="array" aca="true" ref="BQ679">INDEX(KM_PCT,MATCH($A679,'Knowledge - Percentages'!$B:$B,0),'Data - Knowledge'!BQ$8)/100</f>
        <v>0.161</v>
      </c>
    </row>
    <row r="680" spans="1:69">
      <c r="A680" t="s">
        <v>1881</v>
      </c>
      <c r="B680" t="s">
        <v>1860</v>
      </c>
      <c r="C680" t="s">
        <v>1875</v>
      </c>
      <c r="D680" t="s">
        <v>1873</v>
      </c>
      <c r="E680" s="373">
        <f>SUMPRODUCT($K$2:$BQ$2,$K680:$BQ680)/$J$2</f>
        <v>0.32180681818181811</v>
      </c>
      <c r="F680" s="379">
        <f>SUMPRODUCT($K$2:$BQ$2,$K680:$BQ680)</f>
        <v>84.956999999999979</v>
      </c>
      <c r="G680" s="373">
        <f>SUMPRODUCT($K$3:$BQ$3,$K680:$BQ680)/$J$3</f>
        <v>0.30294291581108829</v>
      </c>
      <c r="H680" s="379">
        <f>SUMPRODUCT($K$3:$BQ$3,$K680:$BQ680)</f>
        <v>2950.6639999999998</v>
      </c>
      <c r="I680" s="373">
        <f>CORREL($K$4:$BQ$4,$K680:$BQ680)</f>
        <v>0.062761352482671437</v>
      </c>
      <c r="J680" s="379">
        <f>$E680/$G680*100</f>
        <v>106.22688347744469</v>
      </c>
      <c r="K680" s="380">
        <f t="array" aca="true" ref="K680">INDEX(KM_PCT,MATCH($A680,'Knowledge - Percentages'!$B:$B,0),'Data - Knowledge'!K$8)/100</f>
        <v>0.28600000000000003</v>
      </c>
      <c r="L680" s="380">
        <f t="array" aca="true" ref="L680">INDEX(KM_PCT,MATCH($A680,'Knowledge - Percentages'!$B:$B,0),'Data - Knowledge'!L$8)/100</f>
        <v>0.28600000000000003</v>
      </c>
      <c r="M680" s="380">
        <f t="array" aca="true" ref="M680">INDEX(KM_PCT,MATCH($A680,'Knowledge - Percentages'!$B:$B,0),'Data - Knowledge'!M$8)/100</f>
        <v>0.28600000000000003</v>
      </c>
      <c r="N680" s="380">
        <f t="array" aca="true" ref="N680">INDEX(KM_PCT,MATCH($A680,'Knowledge - Percentages'!$B:$B,0),'Data - Knowledge'!N$8)/100</f>
        <v>0.282</v>
      </c>
      <c r="O680" s="380">
        <f t="array" aca="true" ref="O680">INDEX(KM_PCT,MATCH($A680,'Knowledge - Percentages'!$B:$B,0),'Data - Knowledge'!O$8)/100</f>
        <v>0.28600000000000003</v>
      </c>
      <c r="P680" s="380">
        <f t="array" aca="true" ref="P680">INDEX(KM_PCT,MATCH($A680,'Knowledge - Percentages'!$B:$B,0),'Data - Knowledge'!P$8)/100</f>
        <v>0.28600000000000003</v>
      </c>
      <c r="Q680" s="380">
        <f t="array" aca="true" ref="Q680">INDEX(KM_PCT,MATCH($A680,'Knowledge - Percentages'!$B:$B,0),'Data - Knowledge'!Q$8)/100</f>
        <v>0.28600000000000003</v>
      </c>
      <c r="R680" s="380">
        <f t="array" aca="true" ref="R680">INDEX(KM_PCT,MATCH($A680,'Knowledge - Percentages'!$B:$B,0),'Data - Knowledge'!R$8)/100</f>
        <v>0.28600000000000003</v>
      </c>
      <c r="S680" s="380">
        <f t="array" aca="true" ref="S680">INDEX(KM_PCT,MATCH($A680,'Knowledge - Percentages'!$B:$B,0),'Data - Knowledge'!S$8)/100</f>
        <v>0.28600000000000003</v>
      </c>
      <c r="T680" s="380">
        <f t="array" aca="true" ref="T680">INDEX(KM_PCT,MATCH($A680,'Knowledge - Percentages'!$B:$B,0),'Data - Knowledge'!T$8)/100</f>
        <v>0.28600000000000003</v>
      </c>
      <c r="U680" s="380">
        <f t="array" aca="true" ref="U680">INDEX(KM_PCT,MATCH($A680,'Knowledge - Percentages'!$B:$B,0),'Data - Knowledge'!U$8)/100</f>
        <v>0.28600000000000003</v>
      </c>
      <c r="V680" s="380">
        <f t="array" aca="true" ref="V680">INDEX(KM_PCT,MATCH($A680,'Knowledge - Percentages'!$B:$B,0),'Data - Knowledge'!V$8)/100</f>
        <v>0.26</v>
      </c>
      <c r="W680" s="380">
        <f t="array" aca="true" ref="W680">INDEX(KM_PCT,MATCH($A680,'Knowledge - Percentages'!$B:$B,0),'Data - Knowledge'!W$8)/100</f>
        <v>0.28600000000000003</v>
      </c>
      <c r="X680" s="380">
        <f t="array" aca="true" ref="X680">INDEX(KM_PCT,MATCH($A680,'Knowledge - Percentages'!$B:$B,0),'Data - Knowledge'!X$8)/100</f>
        <v>0.31</v>
      </c>
      <c r="Y680" s="380">
        <f t="array" aca="true" ref="Y680">INDEX(KM_PCT,MATCH($A680,'Knowledge - Percentages'!$B:$B,0),'Data - Knowledge'!Y$8)/100</f>
        <v>0.31</v>
      </c>
      <c r="Z680" s="380">
        <f t="array" aca="true" ref="Z680">INDEX(KM_PCT,MATCH($A680,'Knowledge - Percentages'!$B:$B,0),'Data - Knowledge'!Z$8)/100</f>
        <v>0.31</v>
      </c>
      <c r="AA680" s="380">
        <f t="array" aca="true" ref="AA680">INDEX(KM_PCT,MATCH($A680,'Knowledge - Percentages'!$B:$B,0),'Data - Knowledge'!AA$8)/100</f>
        <v>0.205</v>
      </c>
      <c r="AB680" s="380">
        <f t="array" aca="true" ref="AB680">INDEX(KM_PCT,MATCH($A680,'Knowledge - Percentages'!$B:$B,0),'Data - Knowledge'!AB$8)/100</f>
        <v>0.461</v>
      </c>
      <c r="AC680" s="380">
        <f t="array" aca="true" ref="AC680">INDEX(KM_PCT,MATCH($A680,'Knowledge - Percentages'!$B:$B,0),'Data - Knowledge'!AC$8)/100</f>
        <v>0.322</v>
      </c>
      <c r="AD680" s="380">
        <f t="array" aca="true" ref="AD680">INDEX(KM_PCT,MATCH($A680,'Knowledge - Percentages'!$B:$B,0),'Data - Knowledge'!AD$8)/100</f>
        <v>0.322</v>
      </c>
      <c r="AE680" s="380">
        <f t="array" aca="true" ref="AE680">INDEX(KM_PCT,MATCH($A680,'Knowledge - Percentages'!$B:$B,0),'Data - Knowledge'!AE$8)/100</f>
        <v>0.306</v>
      </c>
      <c r="AF680" s="380">
        <f t="array" aca="true" ref="AF680">INDEX(KM_PCT,MATCH($A680,'Knowledge - Percentages'!$B:$B,0),'Data - Knowledge'!AF$8)/100</f>
        <v>0.306</v>
      </c>
      <c r="AG680" s="380">
        <f t="array" aca="true" ref="AG680">INDEX(KM_PCT,MATCH($A680,'Knowledge - Percentages'!$B:$B,0),'Data - Knowledge'!AG$8)/100</f>
        <v>0.306</v>
      </c>
      <c r="AH680" s="380">
        <f t="array" aca="true" ref="AH680">INDEX(KM_PCT,MATCH($A680,'Knowledge - Percentages'!$B:$B,0),'Data - Knowledge'!AH$8)/100</f>
        <v>0.306</v>
      </c>
      <c r="AI680" s="380">
        <f t="array" aca="true" ref="AI680">INDEX(KM_PCT,MATCH($A680,'Knowledge - Percentages'!$B:$B,0),'Data - Knowledge'!AI$8)/100</f>
        <v>0.306</v>
      </c>
      <c r="AJ680" s="380">
        <f t="array" aca="true" ref="AJ680">INDEX(KM_PCT,MATCH($A680,'Knowledge - Percentages'!$B:$B,0),'Data - Knowledge'!AJ$8)/100</f>
        <v>0.306</v>
      </c>
      <c r="AK680" s="380">
        <f t="array" aca="true" ref="AK680">INDEX(KM_PCT,MATCH($A680,'Knowledge - Percentages'!$B:$B,0),'Data - Knowledge'!AK$8)/100</f>
        <v>0.306</v>
      </c>
      <c r="AL680" s="380">
        <f t="array" aca="true" ref="AL680">INDEX(KM_PCT,MATCH($A680,'Knowledge - Percentages'!$B:$B,0),'Data - Knowledge'!AL$8)/100</f>
        <v>0.251</v>
      </c>
      <c r="AM680" s="380">
        <f t="array" aca="true" ref="AM680">INDEX(KM_PCT,MATCH($A680,'Knowledge - Percentages'!$B:$B,0),'Data - Knowledge'!AM$8)/100</f>
        <v>0.306</v>
      </c>
      <c r="AN680" s="380">
        <f t="array" aca="true" ref="AN680">INDEX(KM_PCT,MATCH($A680,'Knowledge - Percentages'!$B:$B,0),'Data - Knowledge'!AN$8)/100</f>
        <v>0.3</v>
      </c>
      <c r="AO680" s="380">
        <f t="array" aca="true" ref="AO680">INDEX(KM_PCT,MATCH($A680,'Knowledge - Percentages'!$B:$B,0),'Data - Knowledge'!AO$8)/100</f>
        <v>0.514</v>
      </c>
      <c r="AP680" s="380">
        <f t="array" aca="true" ref="AP680">INDEX(KM_PCT,MATCH($A680,'Knowledge - Percentages'!$B:$B,0),'Data - Knowledge'!AP$8)/100</f>
        <v>0.306</v>
      </c>
      <c r="AQ680" s="380">
        <f t="array" aca="true" ref="AQ680">INDEX(KM_PCT,MATCH($A680,'Knowledge - Percentages'!$B:$B,0),'Data - Knowledge'!AQ$8)/100</f>
        <v>0.306</v>
      </c>
      <c r="AR680" s="380">
        <f t="array" aca="true" ref="AR680">INDEX(KM_PCT,MATCH($A680,'Knowledge - Percentages'!$B:$B,0),'Data - Knowledge'!AR$8)/100</f>
        <v>0.49700000000000005</v>
      </c>
      <c r="AS680" s="380">
        <f t="array" aca="true" ref="AS680">INDEX(KM_PCT,MATCH($A680,'Knowledge - Percentages'!$B:$B,0),'Data - Knowledge'!AS$8)/100</f>
        <v>0.441</v>
      </c>
      <c r="AT680" s="380">
        <f t="array" aca="true" ref="AT680">INDEX(KM_PCT,MATCH($A680,'Knowledge - Percentages'!$B:$B,0),'Data - Knowledge'!AT$8)/100</f>
        <v>0.441</v>
      </c>
      <c r="AU680" s="380">
        <f t="array" aca="true" ref="AU680">INDEX(KM_PCT,MATCH($A680,'Knowledge - Percentages'!$B:$B,0),'Data - Knowledge'!AU$8)/100</f>
        <v>0.264</v>
      </c>
      <c r="AV680" s="380">
        <f t="array" aca="true" ref="AV680">INDEX(KM_PCT,MATCH($A680,'Knowledge - Percentages'!$B:$B,0),'Data - Knowledge'!AV$8)/100</f>
        <v>0.27399999999999997</v>
      </c>
      <c r="AW680" s="380">
        <f t="array" aca="true" ref="AW680">INDEX(KM_PCT,MATCH($A680,'Knowledge - Percentages'!$B:$B,0),'Data - Knowledge'!AW$8)/100</f>
        <v>0.27399999999999997</v>
      </c>
      <c r="AX680" s="380">
        <f t="array" aca="true" ref="AX680">INDEX(KM_PCT,MATCH($A680,'Knowledge - Percentages'!$B:$B,0),'Data - Knowledge'!AX$8)/100</f>
        <v>0.27399999999999997</v>
      </c>
      <c r="AY680" s="380">
        <f t="array" aca="true" ref="AY680">INDEX(KM_PCT,MATCH($A680,'Knowledge - Percentages'!$B:$B,0),'Data - Knowledge'!AY$8)/100</f>
        <v>0.306</v>
      </c>
      <c r="AZ680" s="380">
        <f t="array" aca="true" ref="AZ680">INDEX(KM_PCT,MATCH($A680,'Knowledge - Percentages'!$B:$B,0),'Data - Knowledge'!AZ$8)/100</f>
        <v>0.306</v>
      </c>
      <c r="BA680" s="380">
        <f t="array" aca="true" ref="BA680">INDEX(KM_PCT,MATCH($A680,'Knowledge - Percentages'!$B:$B,0),'Data - Knowledge'!BA$8)/100</f>
        <v>0.306</v>
      </c>
      <c r="BB680" s="380">
        <f t="array" aca="true" ref="BB680">INDEX(KM_PCT,MATCH($A680,'Knowledge - Percentages'!$B:$B,0),'Data - Knowledge'!BB$8)/100</f>
        <v>0.306</v>
      </c>
      <c r="BC680" s="380">
        <f t="array" aca="true" ref="BC680">INDEX(KM_PCT,MATCH($A680,'Knowledge - Percentages'!$B:$B,0),'Data - Knowledge'!BC$8)/100</f>
        <v>0.308</v>
      </c>
      <c r="BD680" s="380">
        <f t="array" aca="true" ref="BD680">INDEX(KM_PCT,MATCH($A680,'Knowledge - Percentages'!$B:$B,0),'Data - Knowledge'!BD$8)/100</f>
        <v>0.308</v>
      </c>
      <c r="BE680" s="380">
        <f t="array" aca="true" ref="BE680">INDEX(KM_PCT,MATCH($A680,'Knowledge - Percentages'!$B:$B,0),'Data - Knowledge'!BE$8)/100</f>
        <v>0.408</v>
      </c>
      <c r="BF680" s="380">
        <f t="array" aca="true" ref="BF680">INDEX(KM_PCT,MATCH($A680,'Knowledge - Percentages'!$B:$B,0),'Data - Knowledge'!BF$8)/100</f>
        <v>0.308</v>
      </c>
      <c r="BG680" s="380">
        <f t="array" aca="true" ref="BG680">INDEX(KM_PCT,MATCH($A680,'Knowledge - Percentages'!$B:$B,0),'Data - Knowledge'!BG$8)/100</f>
        <v>0.324</v>
      </c>
      <c r="BH680" s="380">
        <f t="array" aca="true" ref="BH680">INDEX(KM_PCT,MATCH($A680,'Knowledge - Percentages'!$B:$B,0),'Data - Knowledge'!BH$8)/100</f>
        <v>0.324</v>
      </c>
      <c r="BI680" s="380">
        <f t="array" aca="true" ref="BI680">INDEX(KM_PCT,MATCH($A680,'Knowledge - Percentages'!$B:$B,0),'Data - Knowledge'!BI$8)/100</f>
        <v>0.324</v>
      </c>
      <c r="BJ680" s="380">
        <f t="array" aca="true" ref="BJ680">INDEX(KM_PCT,MATCH($A680,'Knowledge - Percentages'!$B:$B,0),'Data - Knowledge'!BJ$8)/100</f>
        <v>0.33799999999999997</v>
      </c>
      <c r="BK680" s="380">
        <f t="array" aca="true" ref="BK680">INDEX(KM_PCT,MATCH($A680,'Knowledge - Percentages'!$B:$B,0),'Data - Knowledge'!BK$8)/100</f>
        <v>0.371</v>
      </c>
      <c r="BL680" s="380">
        <f t="array" aca="true" ref="BL680">INDEX(KM_PCT,MATCH($A680,'Knowledge - Percentages'!$B:$B,0),'Data - Knowledge'!BL$8)/100</f>
        <v>0.177</v>
      </c>
      <c r="BM680" s="380">
        <f t="array" aca="true" ref="BM680">INDEX(KM_PCT,MATCH($A680,'Knowledge - Percentages'!$B:$B,0),'Data - Knowledge'!BM$8)/100</f>
        <v>0.235</v>
      </c>
      <c r="BN680" s="380">
        <f t="array" aca="true" ref="BN680">INDEX(KM_PCT,MATCH($A680,'Knowledge - Percentages'!$B:$B,0),'Data - Knowledge'!BN$8)/100</f>
        <v>0.385</v>
      </c>
      <c r="BO680" s="380">
        <f t="array" aca="true" ref="BO680">INDEX(KM_PCT,MATCH($A680,'Knowledge - Percentages'!$B:$B,0),'Data - Knowledge'!BO$8)/100</f>
        <v>0.324</v>
      </c>
      <c r="BP680" s="380">
        <f t="array" aca="true" ref="BP680">INDEX(KM_PCT,MATCH($A680,'Knowledge - Percentages'!$B:$B,0),'Data - Knowledge'!BP$8)/100</f>
        <v>0.324</v>
      </c>
      <c r="BQ680" s="380">
        <f t="array" aca="true" ref="BQ680">INDEX(KM_PCT,MATCH($A680,'Knowledge - Percentages'!$B:$B,0),'Data - Knowledge'!BQ$8)/100</f>
        <v>0.35600000000000004</v>
      </c>
    </row>
    <row r="681" spans="1:69">
      <c r="A681" t="s">
        <v>1882</v>
      </c>
      <c r="B681" t="s">
        <v>1860</v>
      </c>
      <c r="C681" t="s">
        <v>1883</v>
      </c>
      <c r="D681" t="s">
        <v>1862</v>
      </c>
      <c r="E681" s="373">
        <f>SUMPRODUCT($K$2:$BQ$2,$K681:$BQ681)/$J$2</f>
        <v>0.16883712121212122</v>
      </c>
      <c r="F681" s="379">
        <f>SUMPRODUCT($K$2:$BQ$2,$K681:$BQ681)</f>
        <v>44.573</v>
      </c>
      <c r="G681" s="373">
        <f>SUMPRODUCT($K$3:$BQ$3,$K681:$BQ681)/$J$3</f>
        <v>0.13553963039014374</v>
      </c>
      <c r="H681" s="379">
        <f>SUMPRODUCT($K$3:$BQ$3,$K681:$BQ681)</f>
        <v>1320.1560000000002</v>
      </c>
      <c r="I681" s="373">
        <f>CORREL($K$4:$BQ$4,$K681:$BQ681)</f>
        <v>0.097401102314330426</v>
      </c>
      <c r="J681" s="379">
        <f>$E681/$G681*100</f>
        <v>124.56660884062644</v>
      </c>
      <c r="K681" s="380">
        <f t="array" aca="true" ref="K681">INDEX(KM_PCT,MATCH($A681,'Knowledge - Percentages'!$B:$B,0),'Data - Knowledge'!K$8)/100</f>
        <v>0.142</v>
      </c>
      <c r="L681" s="380">
        <f t="array" aca="true" ref="L681">INDEX(KM_PCT,MATCH($A681,'Knowledge - Percentages'!$B:$B,0),'Data - Knowledge'!L$8)/100</f>
        <v>0.142</v>
      </c>
      <c r="M681" s="380">
        <f t="array" aca="true" ref="M681">INDEX(KM_PCT,MATCH($A681,'Knowledge - Percentages'!$B:$B,0),'Data - Knowledge'!M$8)/100</f>
        <v>0.142</v>
      </c>
      <c r="N681" s="380">
        <f t="array" aca="true" ref="N681">INDEX(KM_PCT,MATCH($A681,'Knowledge - Percentages'!$B:$B,0),'Data - Knowledge'!N$8)/100</f>
        <v>0.13</v>
      </c>
      <c r="O681" s="380">
        <f t="array" aca="true" ref="O681">INDEX(KM_PCT,MATCH($A681,'Knowledge - Percentages'!$B:$B,0),'Data - Knowledge'!O$8)/100</f>
        <v>0.142</v>
      </c>
      <c r="P681" s="380">
        <f t="array" aca="true" ref="P681">INDEX(KM_PCT,MATCH($A681,'Knowledge - Percentages'!$B:$B,0),'Data - Knowledge'!P$8)/100</f>
        <v>0.142</v>
      </c>
      <c r="Q681" s="380">
        <f t="array" aca="true" ref="Q681">INDEX(KM_PCT,MATCH($A681,'Knowledge - Percentages'!$B:$B,0),'Data - Knowledge'!Q$8)/100</f>
        <v>0.132</v>
      </c>
      <c r="R681" s="380">
        <f t="array" aca="true" ref="R681">INDEX(KM_PCT,MATCH($A681,'Knowledge - Percentages'!$B:$B,0),'Data - Knowledge'!R$8)/100</f>
        <v>0.142</v>
      </c>
      <c r="S681" s="380">
        <f t="array" aca="true" ref="S681">INDEX(KM_PCT,MATCH($A681,'Knowledge - Percentages'!$B:$B,0),'Data - Knowledge'!S$8)/100</f>
        <v>0.142</v>
      </c>
      <c r="T681" s="380">
        <f t="array" aca="true" ref="T681">INDEX(KM_PCT,MATCH($A681,'Knowledge - Percentages'!$B:$B,0),'Data - Knowledge'!T$8)/100</f>
        <v>0.142</v>
      </c>
      <c r="U681" s="380">
        <f t="array" aca="true" ref="U681">INDEX(KM_PCT,MATCH($A681,'Knowledge - Percentages'!$B:$B,0),'Data - Knowledge'!U$8)/100</f>
        <v>0.183</v>
      </c>
      <c r="V681" s="380">
        <f t="array" aca="true" ref="V681">INDEX(KM_PCT,MATCH($A681,'Knowledge - Percentages'!$B:$B,0),'Data - Knowledge'!V$8)/100</f>
        <v>0.121</v>
      </c>
      <c r="W681" s="380">
        <f t="array" aca="true" ref="W681">INDEX(KM_PCT,MATCH($A681,'Knowledge - Percentages'!$B:$B,0),'Data - Knowledge'!W$8)/100</f>
        <v>0.11599999999999999</v>
      </c>
      <c r="X681" s="380">
        <f t="array" aca="true" ref="X681">INDEX(KM_PCT,MATCH($A681,'Knowledge - Percentages'!$B:$B,0),'Data - Knowledge'!X$8)/100</f>
        <v>0.395</v>
      </c>
      <c r="Y681" s="380">
        <f t="array" aca="true" ref="Y681">INDEX(KM_PCT,MATCH($A681,'Knowledge - Percentages'!$B:$B,0),'Data - Knowledge'!Y$8)/100</f>
        <v>0.264</v>
      </c>
      <c r="Z681" s="380">
        <f t="array" aca="true" ref="Z681">INDEX(KM_PCT,MATCH($A681,'Knowledge - Percentages'!$B:$B,0),'Data - Knowledge'!Z$8)/100</f>
        <v>0.29600000000000004</v>
      </c>
      <c r="AA681" s="380">
        <f t="array" aca="true" ref="AA681">INDEX(KM_PCT,MATCH($A681,'Knowledge - Percentages'!$B:$B,0),'Data - Knowledge'!AA$8)/100</f>
        <v>0.19699999999999998</v>
      </c>
      <c r="AB681" s="380">
        <f t="array" aca="true" ref="AB681">INDEX(KM_PCT,MATCH($A681,'Knowledge - Percentages'!$B:$B,0),'Data - Knowledge'!AB$8)/100</f>
        <v>0.171</v>
      </c>
      <c r="AC681" s="380">
        <f t="array" aca="true" ref="AC681">INDEX(KM_PCT,MATCH($A681,'Knowledge - Percentages'!$B:$B,0),'Data - Knowledge'!AC$8)/100</f>
        <v>0.078</v>
      </c>
      <c r="AD681" s="380">
        <f t="array" aca="true" ref="AD681">INDEX(KM_PCT,MATCH($A681,'Knowledge - Percentages'!$B:$B,0),'Data - Knowledge'!AD$8)/100</f>
        <v>0.29600000000000004</v>
      </c>
      <c r="AE681" s="380">
        <f t="array" aca="true" ref="AE681">INDEX(KM_PCT,MATCH($A681,'Knowledge - Percentages'!$B:$B,0),'Data - Knowledge'!AE$8)/100</f>
        <v>0.096999999999999989</v>
      </c>
      <c r="AF681" s="380">
        <f t="array" aca="true" ref="AF681">INDEX(KM_PCT,MATCH($A681,'Knowledge - Percentages'!$B:$B,0),'Data - Knowledge'!AF$8)/100</f>
        <v>0.111</v>
      </c>
      <c r="AG681" s="380">
        <f t="array" aca="true" ref="AG681">INDEX(KM_PCT,MATCH($A681,'Knowledge - Percentages'!$B:$B,0),'Data - Knowledge'!AG$8)/100</f>
        <v>0.111</v>
      </c>
      <c r="AH681" s="380">
        <f t="array" aca="true" ref="AH681">INDEX(KM_PCT,MATCH($A681,'Knowledge - Percentages'!$B:$B,0),'Data - Knowledge'!AH$8)/100</f>
        <v>0.134</v>
      </c>
      <c r="AI681" s="380">
        <f t="array" aca="true" ref="AI681">INDEX(KM_PCT,MATCH($A681,'Knowledge - Percentages'!$B:$B,0),'Data - Knowledge'!AI$8)/100</f>
        <v>0.21899999999999997</v>
      </c>
      <c r="AJ681" s="380">
        <f t="array" aca="true" ref="AJ681">INDEX(KM_PCT,MATCH($A681,'Knowledge - Percentages'!$B:$B,0),'Data - Knowledge'!AJ$8)/100</f>
        <v>0.134</v>
      </c>
      <c r="AK681" s="380">
        <f t="array" aca="true" ref="AK681">INDEX(KM_PCT,MATCH($A681,'Knowledge - Percentages'!$B:$B,0),'Data - Knowledge'!AK$8)/100</f>
        <v>0.07400000000000001</v>
      </c>
      <c r="AL681" s="380">
        <f t="array" aca="true" ref="AL681">INDEX(KM_PCT,MATCH($A681,'Knowledge - Percentages'!$B:$B,0),'Data - Knowledge'!AL$8)/100</f>
        <v>0.07400000000000001</v>
      </c>
      <c r="AM681" s="380">
        <f t="array" aca="true" ref="AM681">INDEX(KM_PCT,MATCH($A681,'Knowledge - Percentages'!$B:$B,0),'Data - Knowledge'!AM$8)/100</f>
        <v>0.067</v>
      </c>
      <c r="AN681" s="380">
        <f t="array" aca="true" ref="AN681">INDEX(KM_PCT,MATCH($A681,'Knowledge - Percentages'!$B:$B,0),'Data - Knowledge'!AN$8)/100</f>
        <v>0.121</v>
      </c>
      <c r="AO681" s="380">
        <f t="array" aca="true" ref="AO681">INDEX(KM_PCT,MATCH($A681,'Knowledge - Percentages'!$B:$B,0),'Data - Knowledge'!AO$8)/100</f>
        <v>0.121</v>
      </c>
      <c r="AP681" s="380">
        <f t="array" aca="true" ref="AP681">INDEX(KM_PCT,MATCH($A681,'Knowledge - Percentages'!$B:$B,0),'Data - Knowledge'!AP$8)/100</f>
        <v>0.121</v>
      </c>
      <c r="AQ681" s="380">
        <f t="array" aca="true" ref="AQ681">INDEX(KM_PCT,MATCH($A681,'Knowledge - Percentages'!$B:$B,0),'Data - Knowledge'!AQ$8)/100</f>
        <v>0.121</v>
      </c>
      <c r="AR681" s="380">
        <f t="array" aca="true" ref="AR681">INDEX(KM_PCT,MATCH($A681,'Knowledge - Percentages'!$B:$B,0),'Data - Knowledge'!AR$8)/100</f>
        <v>0.25</v>
      </c>
      <c r="AS681" s="380">
        <f t="array" aca="true" ref="AS681">INDEX(KM_PCT,MATCH($A681,'Knowledge - Percentages'!$B:$B,0),'Data - Knowledge'!AS$8)/100</f>
        <v>0.155</v>
      </c>
      <c r="AT681" s="380">
        <f t="array" aca="true" ref="AT681">INDEX(KM_PCT,MATCH($A681,'Knowledge - Percentages'!$B:$B,0),'Data - Knowledge'!AT$8)/100</f>
        <v>0.155</v>
      </c>
      <c r="AU681" s="380">
        <f t="array" aca="true" ref="AU681">INDEX(KM_PCT,MATCH($A681,'Knowledge - Percentages'!$B:$B,0),'Data - Knowledge'!AU$8)/100</f>
        <v>0.09</v>
      </c>
      <c r="AV681" s="380">
        <f t="array" aca="true" ref="AV681">INDEX(KM_PCT,MATCH($A681,'Knowledge - Percentages'!$B:$B,0),'Data - Knowledge'!AV$8)/100</f>
        <v>0.09</v>
      </c>
      <c r="AW681" s="380">
        <f t="array" aca="true" ref="AW681">INDEX(KM_PCT,MATCH($A681,'Knowledge - Percentages'!$B:$B,0),'Data - Knowledge'!AW$8)/100</f>
        <v>0.09</v>
      </c>
      <c r="AX681" s="380">
        <f t="array" aca="true" ref="AX681">INDEX(KM_PCT,MATCH($A681,'Knowledge - Percentages'!$B:$B,0),'Data - Knowledge'!AX$8)/100</f>
        <v>0.09</v>
      </c>
      <c r="AY681" s="380">
        <f t="array" aca="true" ref="AY681">INDEX(KM_PCT,MATCH($A681,'Knowledge - Percentages'!$B:$B,0),'Data - Knowledge'!AY$8)/100</f>
        <v>0.142</v>
      </c>
      <c r="AZ681" s="380">
        <f t="array" aca="true" ref="AZ681">INDEX(KM_PCT,MATCH($A681,'Knowledge - Percentages'!$B:$B,0),'Data - Knowledge'!AZ$8)/100</f>
        <v>0.142</v>
      </c>
      <c r="BA681" s="380">
        <f t="array" aca="true" ref="BA681">INDEX(KM_PCT,MATCH($A681,'Knowledge - Percentages'!$B:$B,0),'Data - Knowledge'!BA$8)/100</f>
        <v>0.142</v>
      </c>
      <c r="BB681" s="380">
        <f t="array" aca="true" ref="BB681">INDEX(KM_PCT,MATCH($A681,'Knowledge - Percentages'!$B:$B,0),'Data - Knowledge'!BB$8)/100</f>
        <v>0.142</v>
      </c>
      <c r="BC681" s="380">
        <f t="array" aca="true" ref="BC681">INDEX(KM_PCT,MATCH($A681,'Knowledge - Percentages'!$B:$B,0),'Data - Knowledge'!BC$8)/100</f>
        <v>0.14300000000000002</v>
      </c>
      <c r="BD681" s="380">
        <f t="array" aca="true" ref="BD681">INDEX(KM_PCT,MATCH($A681,'Knowledge - Percentages'!$B:$B,0),'Data - Knowledge'!BD$8)/100</f>
        <v>0.14300000000000002</v>
      </c>
      <c r="BE681" s="380">
        <f t="array" aca="true" ref="BE681">INDEX(KM_PCT,MATCH($A681,'Knowledge - Percentages'!$B:$B,0),'Data - Knowledge'!BE$8)/100</f>
        <v>0.162</v>
      </c>
      <c r="BF681" s="380">
        <f t="array" aca="true" ref="BF681">INDEX(KM_PCT,MATCH($A681,'Knowledge - Percentages'!$B:$B,0),'Data - Knowledge'!BF$8)/100</f>
        <v>0.14300000000000002</v>
      </c>
      <c r="BG681" s="380">
        <f t="array" aca="true" ref="BG681">INDEX(KM_PCT,MATCH($A681,'Knowledge - Percentages'!$B:$B,0),'Data - Knowledge'!BG$8)/100</f>
        <v>0.158</v>
      </c>
      <c r="BH681" s="380">
        <f t="array" aca="true" ref="BH681">INDEX(KM_PCT,MATCH($A681,'Knowledge - Percentages'!$B:$B,0),'Data - Knowledge'!BH$8)/100</f>
        <v>0.158</v>
      </c>
      <c r="BI681" s="380">
        <f t="array" aca="true" ref="BI681">INDEX(KM_PCT,MATCH($A681,'Knowledge - Percentages'!$B:$B,0),'Data - Knowledge'!BI$8)/100</f>
        <v>0.158</v>
      </c>
      <c r="BJ681" s="380">
        <f t="array" aca="true" ref="BJ681">INDEX(KM_PCT,MATCH($A681,'Knowledge - Percentages'!$B:$B,0),'Data - Knowledge'!BJ$8)/100</f>
        <v>0.33799999999999997</v>
      </c>
      <c r="BK681" s="380">
        <f t="array" aca="true" ref="BK681">INDEX(KM_PCT,MATCH($A681,'Knowledge - Percentages'!$B:$B,0),'Data - Knowledge'!BK$8)/100</f>
        <v>0.218</v>
      </c>
      <c r="BL681" s="380">
        <f t="array" aca="true" ref="BL681">INDEX(KM_PCT,MATCH($A681,'Knowledge - Percentages'!$B:$B,0),'Data - Knowledge'!BL$8)/100</f>
        <v>0.156</v>
      </c>
      <c r="BM681" s="380">
        <f t="array" aca="true" ref="BM681">INDEX(KM_PCT,MATCH($A681,'Knowledge - Percentages'!$B:$B,0),'Data - Knowledge'!BM$8)/100</f>
        <v>0.20600000000000002</v>
      </c>
      <c r="BN681" s="380">
        <f t="array" aca="true" ref="BN681">INDEX(KM_PCT,MATCH($A681,'Knowledge - Percentages'!$B:$B,0),'Data - Knowledge'!BN$8)/100</f>
        <v>0.218</v>
      </c>
      <c r="BO681" s="380">
        <f t="array" aca="true" ref="BO681">INDEX(KM_PCT,MATCH($A681,'Knowledge - Percentages'!$B:$B,0),'Data - Knowledge'!BO$8)/100</f>
        <v>0.182</v>
      </c>
      <c r="BP681" s="380">
        <f t="array" aca="true" ref="BP681">INDEX(KM_PCT,MATCH($A681,'Knowledge - Percentages'!$B:$B,0),'Data - Knowledge'!BP$8)/100</f>
        <v>0.182</v>
      </c>
      <c r="BQ681" s="380">
        <f t="array" aca="true" ref="BQ681">INDEX(KM_PCT,MATCH($A681,'Knowledge - Percentages'!$B:$B,0),'Data - Knowledge'!BQ$8)/100</f>
        <v>0.182</v>
      </c>
    </row>
    <row r="682" spans="1:69">
      <c r="A682" t="s">
        <v>1884</v>
      </c>
      <c r="B682" t="s">
        <v>1860</v>
      </c>
      <c r="C682" t="s">
        <v>1883</v>
      </c>
      <c r="D682" t="s">
        <v>1864</v>
      </c>
      <c r="E682" s="373">
        <f>SUMPRODUCT($K$2:$BQ$2,$K682:$BQ682)/$J$2</f>
        <v>0.260215909090909</v>
      </c>
      <c r="F682" s="379">
        <f>SUMPRODUCT($K$2:$BQ$2,$K682:$BQ682)</f>
        <v>68.696999999999989</v>
      </c>
      <c r="G682" s="373">
        <f>SUMPRODUCT($K$3:$BQ$3,$K682:$BQ682)/$J$3</f>
        <v>0.22756149897330591</v>
      </c>
      <c r="H682" s="379">
        <f>SUMPRODUCT($K$3:$BQ$3,$K682:$BQ682)</f>
        <v>2216.4489999999996</v>
      </c>
      <c r="I682" s="373">
        <f>CORREL($K$4:$BQ$4,$K682:$BQ682)</f>
        <v>0.26380050101367397</v>
      </c>
      <c r="J682" s="379">
        <f>$E682/$G682*100</f>
        <v>114.34970777786695</v>
      </c>
      <c r="K682" s="380">
        <f t="array" aca="true" ref="K682">INDEX(KM_PCT,MATCH($A682,'Knowledge - Percentages'!$B:$B,0),'Data - Knowledge'!K$8)/100</f>
        <v>0.231</v>
      </c>
      <c r="L682" s="380">
        <f t="array" aca="true" ref="L682">INDEX(KM_PCT,MATCH($A682,'Knowledge - Percentages'!$B:$B,0),'Data - Knowledge'!L$8)/100</f>
        <v>0.231</v>
      </c>
      <c r="M682" s="380">
        <f t="array" aca="true" ref="M682">INDEX(KM_PCT,MATCH($A682,'Knowledge - Percentages'!$B:$B,0),'Data - Knowledge'!M$8)/100</f>
        <v>0.231</v>
      </c>
      <c r="N682" s="380">
        <f t="array" aca="true" ref="N682">INDEX(KM_PCT,MATCH($A682,'Knowledge - Percentages'!$B:$B,0),'Data - Knowledge'!N$8)/100</f>
        <v>0.177</v>
      </c>
      <c r="O682" s="380">
        <f t="array" aca="true" ref="O682">INDEX(KM_PCT,MATCH($A682,'Knowledge - Percentages'!$B:$B,0),'Data - Knowledge'!O$8)/100</f>
        <v>0.231</v>
      </c>
      <c r="P682" s="380">
        <f t="array" aca="true" ref="P682">INDEX(KM_PCT,MATCH($A682,'Knowledge - Percentages'!$B:$B,0),'Data - Knowledge'!P$8)/100</f>
        <v>0.231</v>
      </c>
      <c r="Q682" s="380">
        <f t="array" aca="true" ref="Q682">INDEX(KM_PCT,MATCH($A682,'Knowledge - Percentages'!$B:$B,0),'Data - Knowledge'!Q$8)/100</f>
        <v>0.231</v>
      </c>
      <c r="R682" s="380">
        <f t="array" aca="true" ref="R682">INDEX(KM_PCT,MATCH($A682,'Knowledge - Percentages'!$B:$B,0),'Data - Knowledge'!R$8)/100</f>
        <v>0.231</v>
      </c>
      <c r="S682" s="380">
        <f t="array" aca="true" ref="S682">INDEX(KM_PCT,MATCH($A682,'Knowledge - Percentages'!$B:$B,0),'Data - Knowledge'!S$8)/100</f>
        <v>0.231</v>
      </c>
      <c r="T682" s="380">
        <f t="array" aca="true" ref="T682">INDEX(KM_PCT,MATCH($A682,'Knowledge - Percentages'!$B:$B,0),'Data - Knowledge'!T$8)/100</f>
        <v>0.231</v>
      </c>
      <c r="U682" s="380">
        <f t="array" aca="true" ref="U682">INDEX(KM_PCT,MATCH($A682,'Knowledge - Percentages'!$B:$B,0),'Data - Knowledge'!U$8)/100</f>
        <v>0.231</v>
      </c>
      <c r="V682" s="380">
        <f t="array" aca="true" ref="V682">INDEX(KM_PCT,MATCH($A682,'Knowledge - Percentages'!$B:$B,0),'Data - Knowledge'!V$8)/100</f>
        <v>0.231</v>
      </c>
      <c r="W682" s="380">
        <f t="array" aca="true" ref="W682">INDEX(KM_PCT,MATCH($A682,'Knowledge - Percentages'!$B:$B,0),'Data - Knowledge'!W$8)/100</f>
        <v>0.141</v>
      </c>
      <c r="X682" s="380">
        <f t="array" aca="true" ref="X682">INDEX(KM_PCT,MATCH($A682,'Knowledge - Percentages'!$B:$B,0),'Data - Knowledge'!X$8)/100</f>
        <v>0.264</v>
      </c>
      <c r="Y682" s="380">
        <f t="array" aca="true" ref="Y682">INDEX(KM_PCT,MATCH($A682,'Knowledge - Percentages'!$B:$B,0),'Data - Knowledge'!Y$8)/100</f>
        <v>0.264</v>
      </c>
      <c r="Z682" s="380">
        <f t="array" aca="true" ref="Z682">INDEX(KM_PCT,MATCH($A682,'Knowledge - Percentages'!$B:$B,0),'Data - Knowledge'!Z$8)/100</f>
        <v>0.474</v>
      </c>
      <c r="AA682" s="380">
        <f t="array" aca="true" ref="AA682">INDEX(KM_PCT,MATCH($A682,'Knowledge - Percentages'!$B:$B,0),'Data - Knowledge'!AA$8)/100</f>
        <v>0.19699999999999998</v>
      </c>
      <c r="AB682" s="380">
        <f t="array" aca="true" ref="AB682">INDEX(KM_PCT,MATCH($A682,'Knowledge - Percentages'!$B:$B,0),'Data - Knowledge'!AB$8)/100</f>
        <v>0.23199999999999998</v>
      </c>
      <c r="AC682" s="380">
        <f t="array" aca="true" ref="AC682">INDEX(KM_PCT,MATCH($A682,'Knowledge - Percentages'!$B:$B,0),'Data - Knowledge'!AC$8)/100</f>
        <v>0.175</v>
      </c>
      <c r="AD682" s="380">
        <f t="array" aca="true" ref="AD682">INDEX(KM_PCT,MATCH($A682,'Knowledge - Percentages'!$B:$B,0),'Data - Knowledge'!AD$8)/100</f>
        <v>0.23199999999999998</v>
      </c>
      <c r="AE682" s="380">
        <f t="array" aca="true" ref="AE682">INDEX(KM_PCT,MATCH($A682,'Knowledge - Percentages'!$B:$B,0),'Data - Knowledge'!AE$8)/100</f>
        <v>0.249</v>
      </c>
      <c r="AF682" s="380">
        <f t="array" aca="true" ref="AF682">INDEX(KM_PCT,MATCH($A682,'Knowledge - Percentages'!$B:$B,0),'Data - Knowledge'!AF$8)/100</f>
        <v>0.23199999999999998</v>
      </c>
      <c r="AG682" s="380">
        <f t="array" aca="true" ref="AG682">INDEX(KM_PCT,MATCH($A682,'Knowledge - Percentages'!$B:$B,0),'Data - Knowledge'!AG$8)/100</f>
        <v>0.248</v>
      </c>
      <c r="AH682" s="380">
        <f t="array" aca="true" ref="AH682">INDEX(KM_PCT,MATCH($A682,'Knowledge - Percentages'!$B:$B,0),'Data - Knowledge'!AH$8)/100</f>
        <v>0.177</v>
      </c>
      <c r="AI682" s="380">
        <f t="array" aca="true" ref="AI682">INDEX(KM_PCT,MATCH($A682,'Knowledge - Percentages'!$B:$B,0),'Data - Knowledge'!AI$8)/100</f>
        <v>0.23199999999999998</v>
      </c>
      <c r="AJ682" s="380">
        <f t="array" aca="true" ref="AJ682">INDEX(KM_PCT,MATCH($A682,'Knowledge - Percentages'!$B:$B,0),'Data - Knowledge'!AJ$8)/100</f>
        <v>0.23199999999999998</v>
      </c>
      <c r="AK682" s="380">
        <f t="array" aca="true" ref="AK682">INDEX(KM_PCT,MATCH($A682,'Knowledge - Percentages'!$B:$B,0),'Data - Knowledge'!AK$8)/100</f>
        <v>0.23199999999999998</v>
      </c>
      <c r="AL682" s="380">
        <f t="array" aca="true" ref="AL682">INDEX(KM_PCT,MATCH($A682,'Knowledge - Percentages'!$B:$B,0),'Data - Knowledge'!AL$8)/100</f>
        <v>0.23199999999999998</v>
      </c>
      <c r="AM682" s="380">
        <f t="array" aca="true" ref="AM682">INDEX(KM_PCT,MATCH($A682,'Knowledge - Percentages'!$B:$B,0),'Data - Knowledge'!AM$8)/100</f>
        <v>0.23199999999999998</v>
      </c>
      <c r="AN682" s="380">
        <f t="array" aca="true" ref="AN682">INDEX(KM_PCT,MATCH($A682,'Knowledge - Percentages'!$B:$B,0),'Data - Knowledge'!AN$8)/100</f>
        <v>0.23199999999999998</v>
      </c>
      <c r="AO682" s="380">
        <f t="array" aca="true" ref="AO682">INDEX(KM_PCT,MATCH($A682,'Knowledge - Percentages'!$B:$B,0),'Data - Knowledge'!AO$8)/100</f>
        <v>0.23199999999999998</v>
      </c>
      <c r="AP682" s="380">
        <f t="array" aca="true" ref="AP682">INDEX(KM_PCT,MATCH($A682,'Knowledge - Percentages'!$B:$B,0),'Data - Knowledge'!AP$8)/100</f>
        <v>0.23199999999999998</v>
      </c>
      <c r="AQ682" s="380">
        <f t="array" aca="true" ref="AQ682">INDEX(KM_PCT,MATCH($A682,'Knowledge - Percentages'!$B:$B,0),'Data - Knowledge'!AQ$8)/100</f>
        <v>0.23199999999999998</v>
      </c>
      <c r="AR682" s="380">
        <f t="array" aca="true" ref="AR682">INDEX(KM_PCT,MATCH($A682,'Knowledge - Percentages'!$B:$B,0),'Data - Knowledge'!AR$8)/100</f>
        <v>0.23199999999999998</v>
      </c>
      <c r="AS682" s="380">
        <f t="array" aca="true" ref="AS682">INDEX(KM_PCT,MATCH($A682,'Knowledge - Percentages'!$B:$B,0),'Data - Knowledge'!AS$8)/100</f>
        <v>0.23199999999999998</v>
      </c>
      <c r="AT682" s="380">
        <f t="array" aca="true" ref="AT682">INDEX(KM_PCT,MATCH($A682,'Knowledge - Percentages'!$B:$B,0),'Data - Knowledge'!AT$8)/100</f>
        <v>0.23199999999999998</v>
      </c>
      <c r="AU682" s="380">
        <f t="array" aca="true" ref="AU682">INDEX(KM_PCT,MATCH($A682,'Knowledge - Percentages'!$B:$B,0),'Data - Knowledge'!AU$8)/100</f>
        <v>0.193</v>
      </c>
      <c r="AV682" s="380">
        <f t="array" aca="true" ref="AV682">INDEX(KM_PCT,MATCH($A682,'Knowledge - Percentages'!$B:$B,0),'Data - Knowledge'!AV$8)/100</f>
        <v>0.187</v>
      </c>
      <c r="AW682" s="380">
        <f t="array" aca="true" ref="AW682">INDEX(KM_PCT,MATCH($A682,'Knowledge - Percentages'!$B:$B,0),'Data - Knowledge'!AW$8)/100</f>
        <v>0.193</v>
      </c>
      <c r="AX682" s="380">
        <f t="array" aca="true" ref="AX682">INDEX(KM_PCT,MATCH($A682,'Knowledge - Percentages'!$B:$B,0),'Data - Knowledge'!AX$8)/100</f>
        <v>0.193</v>
      </c>
      <c r="AY682" s="380">
        <f t="array" aca="true" ref="AY682">INDEX(KM_PCT,MATCH($A682,'Knowledge - Percentages'!$B:$B,0),'Data - Knowledge'!AY$8)/100</f>
        <v>0.245</v>
      </c>
      <c r="AZ682" s="380">
        <f t="array" aca="true" ref="AZ682">INDEX(KM_PCT,MATCH($A682,'Knowledge - Percentages'!$B:$B,0),'Data - Knowledge'!AZ$8)/100</f>
        <v>0.24100000000000002</v>
      </c>
      <c r="BA682" s="380">
        <f t="array" aca="true" ref="BA682">INDEX(KM_PCT,MATCH($A682,'Knowledge - Percentages'!$B:$B,0),'Data - Knowledge'!BA$8)/100</f>
        <v>0.24100000000000002</v>
      </c>
      <c r="BB682" s="380">
        <f t="array" aca="true" ref="BB682">INDEX(KM_PCT,MATCH($A682,'Knowledge - Percentages'!$B:$B,0),'Data - Knowledge'!BB$8)/100</f>
        <v>0.24100000000000002</v>
      </c>
      <c r="BC682" s="380">
        <f t="array" aca="true" ref="BC682">INDEX(KM_PCT,MATCH($A682,'Knowledge - Percentages'!$B:$B,0),'Data - Knowledge'!BC$8)/100</f>
        <v>0.149</v>
      </c>
      <c r="BD682" s="380">
        <f t="array" aca="true" ref="BD682">INDEX(KM_PCT,MATCH($A682,'Knowledge - Percentages'!$B:$B,0),'Data - Knowledge'!BD$8)/100</f>
        <v>0.23199999999999998</v>
      </c>
      <c r="BE682" s="380">
        <f t="array" aca="true" ref="BE682">INDEX(KM_PCT,MATCH($A682,'Knowledge - Percentages'!$B:$B,0),'Data - Knowledge'!BE$8)/100</f>
        <v>0.23199999999999998</v>
      </c>
      <c r="BF682" s="380">
        <f t="array" aca="true" ref="BF682">INDEX(KM_PCT,MATCH($A682,'Knowledge - Percentages'!$B:$B,0),'Data - Knowledge'!BF$8)/100</f>
        <v>0.249</v>
      </c>
      <c r="BG682" s="380">
        <f t="array" aca="true" ref="BG682">INDEX(KM_PCT,MATCH($A682,'Knowledge - Percentages'!$B:$B,0),'Data - Knowledge'!BG$8)/100</f>
        <v>0.257</v>
      </c>
      <c r="BH682" s="380">
        <f t="array" aca="true" ref="BH682">INDEX(KM_PCT,MATCH($A682,'Knowledge - Percentages'!$B:$B,0),'Data - Knowledge'!BH$8)/100</f>
        <v>0.257</v>
      </c>
      <c r="BI682" s="380">
        <f t="array" aca="true" ref="BI682">INDEX(KM_PCT,MATCH($A682,'Knowledge - Percentages'!$B:$B,0),'Data - Knowledge'!BI$8)/100</f>
        <v>0.27399999999999997</v>
      </c>
      <c r="BJ682" s="380">
        <f t="array" aca="true" ref="BJ682">INDEX(KM_PCT,MATCH($A682,'Knowledge - Percentages'!$B:$B,0),'Data - Knowledge'!BJ$8)/100</f>
        <v>0.40399999999999997</v>
      </c>
      <c r="BK682" s="380">
        <f t="array" aca="true" ref="BK682">INDEX(KM_PCT,MATCH($A682,'Knowledge - Percentages'!$B:$B,0),'Data - Knowledge'!BK$8)/100</f>
        <v>0.23399999999999999</v>
      </c>
      <c r="BL682" s="380">
        <f t="array" aca="true" ref="BL682">INDEX(KM_PCT,MATCH($A682,'Knowledge - Percentages'!$B:$B,0),'Data - Knowledge'!BL$8)/100</f>
        <v>0.165</v>
      </c>
      <c r="BM682" s="380">
        <f t="array" aca="true" ref="BM682">INDEX(KM_PCT,MATCH($A682,'Knowledge - Percentages'!$B:$B,0),'Data - Knowledge'!BM$8)/100</f>
        <v>0.257</v>
      </c>
      <c r="BN682" s="380">
        <f t="array" aca="true" ref="BN682">INDEX(KM_PCT,MATCH($A682,'Knowledge - Percentages'!$B:$B,0),'Data - Knowledge'!BN$8)/100</f>
        <v>0.29</v>
      </c>
      <c r="BO682" s="380">
        <f t="array" aca="true" ref="BO682">INDEX(KM_PCT,MATCH($A682,'Knowledge - Percentages'!$B:$B,0),'Data - Knowledge'!BO$8)/100</f>
        <v>0.257</v>
      </c>
      <c r="BP682" s="380">
        <f t="array" aca="true" ref="BP682">INDEX(KM_PCT,MATCH($A682,'Knowledge - Percentages'!$B:$B,0),'Data - Knowledge'!BP$8)/100</f>
        <v>0.257</v>
      </c>
      <c r="BQ682" s="380">
        <f t="array" aca="true" ref="BQ682">INDEX(KM_PCT,MATCH($A682,'Knowledge - Percentages'!$B:$B,0),'Data - Knowledge'!BQ$8)/100</f>
        <v>0.257</v>
      </c>
    </row>
    <row r="683" spans="1:69">
      <c r="A683" t="s">
        <v>1885</v>
      </c>
      <c r="B683" t="s">
        <v>1860</v>
      </c>
      <c r="C683" t="s">
        <v>1883</v>
      </c>
      <c r="D683" t="s">
        <v>550</v>
      </c>
      <c r="E683" s="373">
        <f>SUMPRODUCT($K$2:$BQ$2,$K683:$BQ683)/$J$2</f>
        <v>0.24892045454545456</v>
      </c>
      <c r="F683" s="379">
        <f>SUMPRODUCT($K$2:$BQ$2,$K683:$BQ683)</f>
        <v>65.715</v>
      </c>
      <c r="G683" s="373">
        <f>SUMPRODUCT($K$3:$BQ$3,$K683:$BQ683)/$J$3</f>
        <v>0.23661724845995888</v>
      </c>
      <c r="H683" s="379">
        <f>SUMPRODUCT($K$3:$BQ$3,$K683:$BQ683)</f>
        <v>2304.6519999999996</v>
      </c>
      <c r="I683" s="373">
        <f>CORREL($K$4:$BQ$4,$K683:$BQ683)</f>
        <v>0.095885965792969249</v>
      </c>
      <c r="J683" s="379">
        <f>$E683/$G683*100</f>
        <v>105.19962351247511</v>
      </c>
      <c r="K683" s="380">
        <f t="array" aca="true" ref="K683">INDEX(KM_PCT,MATCH($A683,'Knowledge - Percentages'!$B:$B,0),'Data - Knowledge'!K$8)/100</f>
        <v>0.218</v>
      </c>
      <c r="L683" s="380">
        <f t="array" aca="true" ref="L683">INDEX(KM_PCT,MATCH($A683,'Knowledge - Percentages'!$B:$B,0),'Data - Knowledge'!L$8)/100</f>
        <v>0.218</v>
      </c>
      <c r="M683" s="380">
        <f t="array" aca="true" ref="M683">INDEX(KM_PCT,MATCH($A683,'Knowledge - Percentages'!$B:$B,0),'Data - Knowledge'!M$8)/100</f>
        <v>0.218</v>
      </c>
      <c r="N683" s="380">
        <f t="array" aca="true" ref="N683">INDEX(KM_PCT,MATCH($A683,'Knowledge - Percentages'!$B:$B,0),'Data - Knowledge'!N$8)/100</f>
        <v>0.205</v>
      </c>
      <c r="O683" s="380">
        <f t="array" aca="true" ref="O683">INDEX(KM_PCT,MATCH($A683,'Knowledge - Percentages'!$B:$B,0),'Data - Knowledge'!O$8)/100</f>
        <v>0.205</v>
      </c>
      <c r="P683" s="380">
        <f t="array" aca="true" ref="P683">INDEX(KM_PCT,MATCH($A683,'Knowledge - Percentages'!$B:$B,0),'Data - Knowledge'!P$8)/100</f>
        <v>0.205</v>
      </c>
      <c r="Q683" s="380">
        <f t="array" aca="true" ref="Q683">INDEX(KM_PCT,MATCH($A683,'Knowledge - Percentages'!$B:$B,0),'Data - Knowledge'!Q$8)/100</f>
        <v>0.205</v>
      </c>
      <c r="R683" s="380">
        <f t="array" aca="true" ref="R683">INDEX(KM_PCT,MATCH($A683,'Knowledge - Percentages'!$B:$B,0),'Data - Knowledge'!R$8)/100</f>
        <v>0.205</v>
      </c>
      <c r="S683" s="380">
        <f t="array" aca="true" ref="S683">INDEX(KM_PCT,MATCH($A683,'Knowledge - Percentages'!$B:$B,0),'Data - Knowledge'!S$8)/100</f>
        <v>0.205</v>
      </c>
      <c r="T683" s="380">
        <f t="array" aca="true" ref="T683">INDEX(KM_PCT,MATCH($A683,'Knowledge - Percentages'!$B:$B,0),'Data - Knowledge'!T$8)/100</f>
        <v>0.218</v>
      </c>
      <c r="U683" s="380">
        <f t="array" aca="true" ref="U683">INDEX(KM_PCT,MATCH($A683,'Knowledge - Percentages'!$B:$B,0),'Data - Knowledge'!U$8)/100</f>
        <v>0.218</v>
      </c>
      <c r="V683" s="380">
        <f t="array" aca="true" ref="V683">INDEX(KM_PCT,MATCH($A683,'Knowledge - Percentages'!$B:$B,0),'Data - Knowledge'!V$8)/100</f>
        <v>0.218</v>
      </c>
      <c r="W683" s="380">
        <f t="array" aca="true" ref="W683">INDEX(KM_PCT,MATCH($A683,'Knowledge - Percentages'!$B:$B,0),'Data - Knowledge'!W$8)/100</f>
        <v>0.218</v>
      </c>
      <c r="X683" s="380">
        <f t="array" aca="true" ref="X683">INDEX(KM_PCT,MATCH($A683,'Knowledge - Percentages'!$B:$B,0),'Data - Knowledge'!X$8)/100</f>
        <v>0.26</v>
      </c>
      <c r="Y683" s="380">
        <f t="array" aca="true" ref="Y683">INDEX(KM_PCT,MATCH($A683,'Knowledge - Percentages'!$B:$B,0),'Data - Knowledge'!Y$8)/100</f>
        <v>0.26</v>
      </c>
      <c r="Z683" s="380">
        <f t="array" aca="true" ref="Z683">INDEX(KM_PCT,MATCH($A683,'Knowledge - Percentages'!$B:$B,0),'Data - Knowledge'!Z$8)/100</f>
        <v>0.26</v>
      </c>
      <c r="AA683" s="380">
        <f t="array" aca="true" ref="AA683">INDEX(KM_PCT,MATCH($A683,'Knowledge - Percentages'!$B:$B,0),'Data - Knowledge'!AA$8)/100</f>
        <v>0.26</v>
      </c>
      <c r="AB683" s="380">
        <f t="array" aca="true" ref="AB683">INDEX(KM_PCT,MATCH($A683,'Knowledge - Percentages'!$B:$B,0),'Data - Knowledge'!AB$8)/100</f>
        <v>0.41100000000000003</v>
      </c>
      <c r="AC683" s="380">
        <f t="array" aca="true" ref="AC683">INDEX(KM_PCT,MATCH($A683,'Knowledge - Percentages'!$B:$B,0),'Data - Knowledge'!AC$8)/100</f>
        <v>0.285</v>
      </c>
      <c r="AD683" s="380">
        <f t="array" aca="true" ref="AD683">INDEX(KM_PCT,MATCH($A683,'Knowledge - Percentages'!$B:$B,0),'Data - Knowledge'!AD$8)/100</f>
        <v>0.285</v>
      </c>
      <c r="AE683" s="380">
        <f t="array" aca="true" ref="AE683">INDEX(KM_PCT,MATCH($A683,'Knowledge - Percentages'!$B:$B,0),'Data - Knowledge'!AE$8)/100</f>
        <v>0.253</v>
      </c>
      <c r="AF683" s="380">
        <f t="array" aca="true" ref="AF683">INDEX(KM_PCT,MATCH($A683,'Knowledge - Percentages'!$B:$B,0),'Data - Knowledge'!AF$8)/100</f>
        <v>0.253</v>
      </c>
      <c r="AG683" s="380">
        <f t="array" aca="true" ref="AG683">INDEX(KM_PCT,MATCH($A683,'Knowledge - Percentages'!$B:$B,0),'Data - Knowledge'!AG$8)/100</f>
        <v>0.253</v>
      </c>
      <c r="AH683" s="380">
        <f t="array" aca="true" ref="AH683">INDEX(KM_PCT,MATCH($A683,'Knowledge - Percentages'!$B:$B,0),'Data - Knowledge'!AH$8)/100</f>
        <v>0.253</v>
      </c>
      <c r="AI683" s="380">
        <f t="array" aca="true" ref="AI683">INDEX(KM_PCT,MATCH($A683,'Knowledge - Percentages'!$B:$B,0),'Data - Knowledge'!AI$8)/100</f>
        <v>0.253</v>
      </c>
      <c r="AJ683" s="380">
        <f t="array" aca="true" ref="AJ683">INDEX(KM_PCT,MATCH($A683,'Knowledge - Percentages'!$B:$B,0),'Data - Knowledge'!AJ$8)/100</f>
        <v>0.253</v>
      </c>
      <c r="AK683" s="380">
        <f t="array" aca="true" ref="AK683">INDEX(KM_PCT,MATCH($A683,'Knowledge - Percentages'!$B:$B,0),'Data - Knowledge'!AK$8)/100</f>
        <v>0.253</v>
      </c>
      <c r="AL683" s="380">
        <f t="array" aca="true" ref="AL683">INDEX(KM_PCT,MATCH($A683,'Knowledge - Percentages'!$B:$B,0),'Data - Knowledge'!AL$8)/100</f>
        <v>0.253</v>
      </c>
      <c r="AM683" s="380">
        <f t="array" aca="true" ref="AM683">INDEX(KM_PCT,MATCH($A683,'Knowledge - Percentages'!$B:$B,0),'Data - Knowledge'!AM$8)/100</f>
        <v>0.253</v>
      </c>
      <c r="AN683" s="380">
        <f t="array" aca="true" ref="AN683">INDEX(KM_PCT,MATCH($A683,'Knowledge - Percentages'!$B:$B,0),'Data - Knowledge'!AN$8)/100</f>
        <v>0.253</v>
      </c>
      <c r="AO683" s="380">
        <f t="array" aca="true" ref="AO683">INDEX(KM_PCT,MATCH($A683,'Knowledge - Percentages'!$B:$B,0),'Data - Knowledge'!AO$8)/100</f>
        <v>0.217</v>
      </c>
      <c r="AP683" s="380">
        <f t="array" aca="true" ref="AP683">INDEX(KM_PCT,MATCH($A683,'Knowledge - Percentages'!$B:$B,0),'Data - Knowledge'!AP$8)/100</f>
        <v>0.312</v>
      </c>
      <c r="AQ683" s="380">
        <f t="array" aca="true" ref="AQ683">INDEX(KM_PCT,MATCH($A683,'Knowledge - Percentages'!$B:$B,0),'Data - Knowledge'!AQ$8)/100</f>
        <v>0.312</v>
      </c>
      <c r="AR683" s="380">
        <f t="array" aca="true" ref="AR683">INDEX(KM_PCT,MATCH($A683,'Knowledge - Percentages'!$B:$B,0),'Data - Knowledge'!AR$8)/100</f>
        <v>0.215</v>
      </c>
      <c r="AS683" s="380">
        <f t="array" aca="true" ref="AS683">INDEX(KM_PCT,MATCH($A683,'Knowledge - Percentages'!$B:$B,0),'Data - Knowledge'!AS$8)/100</f>
        <v>0.245</v>
      </c>
      <c r="AT683" s="380">
        <f t="array" aca="true" ref="AT683">INDEX(KM_PCT,MATCH($A683,'Knowledge - Percentages'!$B:$B,0),'Data - Knowledge'!AT$8)/100</f>
        <v>0.245</v>
      </c>
      <c r="AU683" s="380">
        <f t="array" aca="true" ref="AU683">INDEX(KM_PCT,MATCH($A683,'Knowledge - Percentages'!$B:$B,0),'Data - Knowledge'!AU$8)/100</f>
        <v>0.225</v>
      </c>
      <c r="AV683" s="380">
        <f t="array" aca="true" ref="AV683">INDEX(KM_PCT,MATCH($A683,'Knowledge - Percentages'!$B:$B,0),'Data - Knowledge'!AV$8)/100</f>
        <v>0.225</v>
      </c>
      <c r="AW683" s="380">
        <f t="array" aca="true" ref="AW683">INDEX(KM_PCT,MATCH($A683,'Knowledge - Percentages'!$B:$B,0),'Data - Knowledge'!AW$8)/100</f>
        <v>0.225</v>
      </c>
      <c r="AX683" s="380">
        <f t="array" aca="true" ref="AX683">INDEX(KM_PCT,MATCH($A683,'Knowledge - Percentages'!$B:$B,0),'Data - Knowledge'!AX$8)/100</f>
        <v>0.175</v>
      </c>
      <c r="AY683" s="380">
        <f t="array" aca="true" ref="AY683">INDEX(KM_PCT,MATCH($A683,'Knowledge - Percentages'!$B:$B,0),'Data - Knowledge'!AY$8)/100</f>
        <v>0.245</v>
      </c>
      <c r="AZ683" s="380">
        <f t="array" aca="true" ref="AZ683">INDEX(KM_PCT,MATCH($A683,'Knowledge - Percentages'!$B:$B,0),'Data - Knowledge'!AZ$8)/100</f>
        <v>0.245</v>
      </c>
      <c r="BA683" s="380">
        <f t="array" aca="true" ref="BA683">INDEX(KM_PCT,MATCH($A683,'Knowledge - Percentages'!$B:$B,0),'Data - Knowledge'!BA$8)/100</f>
        <v>0.245</v>
      </c>
      <c r="BB683" s="380">
        <f t="array" aca="true" ref="BB683">INDEX(KM_PCT,MATCH($A683,'Knowledge - Percentages'!$B:$B,0),'Data - Knowledge'!BB$8)/100</f>
        <v>0.245</v>
      </c>
      <c r="BC683" s="380">
        <f t="array" aca="true" ref="BC683">INDEX(KM_PCT,MATCH($A683,'Knowledge - Percentages'!$B:$B,0),'Data - Knowledge'!BC$8)/100</f>
        <v>0.245</v>
      </c>
      <c r="BD683" s="380">
        <f t="array" aca="true" ref="BD683">INDEX(KM_PCT,MATCH($A683,'Knowledge - Percentages'!$B:$B,0),'Data - Knowledge'!BD$8)/100</f>
        <v>0.23600000000000002</v>
      </c>
      <c r="BE683" s="380">
        <f t="array" aca="true" ref="BE683">INDEX(KM_PCT,MATCH($A683,'Knowledge - Percentages'!$B:$B,0),'Data - Knowledge'!BE$8)/100</f>
        <v>0.245</v>
      </c>
      <c r="BF683" s="380">
        <f t="array" aca="true" ref="BF683">INDEX(KM_PCT,MATCH($A683,'Knowledge - Percentages'!$B:$B,0),'Data - Knowledge'!BF$8)/100</f>
        <v>0.245</v>
      </c>
      <c r="BG683" s="380">
        <f t="array" aca="true" ref="BG683">INDEX(KM_PCT,MATCH($A683,'Knowledge - Percentages'!$B:$B,0),'Data - Knowledge'!BG$8)/100</f>
        <v>0.245</v>
      </c>
      <c r="BH683" s="380">
        <f t="array" aca="true" ref="BH683">INDEX(KM_PCT,MATCH($A683,'Knowledge - Percentages'!$B:$B,0),'Data - Knowledge'!BH$8)/100</f>
        <v>0.245</v>
      </c>
      <c r="BI683" s="380">
        <f t="array" aca="true" ref="BI683">INDEX(KM_PCT,MATCH($A683,'Knowledge - Percentages'!$B:$B,0),'Data - Knowledge'!BI$8)/100</f>
        <v>0.245</v>
      </c>
      <c r="BJ683" s="380">
        <f t="array" aca="true" ref="BJ683">INDEX(KM_PCT,MATCH($A683,'Knowledge - Percentages'!$B:$B,0),'Data - Knowledge'!BJ$8)/100</f>
        <v>0.245</v>
      </c>
      <c r="BK683" s="380">
        <f t="array" aca="true" ref="BK683">INDEX(KM_PCT,MATCH($A683,'Knowledge - Percentages'!$B:$B,0),'Data - Knowledge'!BK$8)/100</f>
        <v>0.245</v>
      </c>
      <c r="BL683" s="380">
        <f t="array" aca="true" ref="BL683">INDEX(KM_PCT,MATCH($A683,'Knowledge - Percentages'!$B:$B,0),'Data - Knowledge'!BL$8)/100</f>
        <v>0.245</v>
      </c>
      <c r="BM683" s="380">
        <f t="array" aca="true" ref="BM683">INDEX(KM_PCT,MATCH($A683,'Knowledge - Percentages'!$B:$B,0),'Data - Knowledge'!BM$8)/100</f>
        <v>0.215</v>
      </c>
      <c r="BN683" s="380">
        <f t="array" aca="true" ref="BN683">INDEX(KM_PCT,MATCH($A683,'Knowledge - Percentages'!$B:$B,0),'Data - Knowledge'!BN$8)/100</f>
        <v>0.245</v>
      </c>
      <c r="BO683" s="380">
        <f t="array" aca="true" ref="BO683">INDEX(KM_PCT,MATCH($A683,'Knowledge - Percentages'!$B:$B,0),'Data - Knowledge'!BO$8)/100</f>
        <v>0.152</v>
      </c>
      <c r="BP683" s="380">
        <f t="array" aca="true" ref="BP683">INDEX(KM_PCT,MATCH($A683,'Knowledge - Percentages'!$B:$B,0),'Data - Knowledge'!BP$8)/100</f>
        <v>0.245</v>
      </c>
      <c r="BQ683" s="380">
        <f t="array" aca="true" ref="BQ683">INDEX(KM_PCT,MATCH($A683,'Knowledge - Percentages'!$B:$B,0),'Data - Knowledge'!BQ$8)/100</f>
        <v>0.307</v>
      </c>
    </row>
    <row r="684" spans="1:69">
      <c r="A684" t="s">
        <v>1886</v>
      </c>
      <c r="B684" t="s">
        <v>1860</v>
      </c>
      <c r="C684" t="s">
        <v>1883</v>
      </c>
      <c r="D684" t="s">
        <v>1867</v>
      </c>
      <c r="E684" s="373">
        <f>SUMPRODUCT($K$2:$BQ$2,$K684:$BQ684)/$J$2</f>
        <v>0.50926136363636365</v>
      </c>
      <c r="F684" s="379">
        <f>SUMPRODUCT($K$2:$BQ$2,$K684:$BQ684)</f>
        <v>134.445</v>
      </c>
      <c r="G684" s="373">
        <f>SUMPRODUCT($K$3:$BQ$3,$K684:$BQ684)/$J$3</f>
        <v>0.48257525667351125</v>
      </c>
      <c r="H684" s="379">
        <f>SUMPRODUCT($K$3:$BQ$3,$K684:$BQ684)</f>
        <v>4700.2829999999994</v>
      </c>
      <c r="I684" s="373">
        <f>CORREL($K$4:$BQ$4,$K684:$BQ684)</f>
        <v>0.24947219937140425</v>
      </c>
      <c r="J684" s="379">
        <f>$E684/$G684*100</f>
        <v>105.52993685312528</v>
      </c>
      <c r="K684" s="380">
        <f t="array" aca="true" ref="K684">INDEX(KM_PCT,MATCH($A684,'Knowledge - Percentages'!$B:$B,0),'Data - Knowledge'!K$8)/100</f>
        <v>0.452</v>
      </c>
      <c r="L684" s="380">
        <f t="array" aca="true" ref="L684">INDEX(KM_PCT,MATCH($A684,'Knowledge - Percentages'!$B:$B,0),'Data - Knowledge'!L$8)/100</f>
        <v>0.452</v>
      </c>
      <c r="M684" s="380">
        <f t="array" aca="true" ref="M684">INDEX(KM_PCT,MATCH($A684,'Knowledge - Percentages'!$B:$B,0),'Data - Knowledge'!M$8)/100</f>
        <v>0.452</v>
      </c>
      <c r="N684" s="380">
        <f t="array" aca="true" ref="N684">INDEX(KM_PCT,MATCH($A684,'Knowledge - Percentages'!$B:$B,0),'Data - Knowledge'!N$8)/100</f>
        <v>0.452</v>
      </c>
      <c r="O684" s="380">
        <f t="array" aca="true" ref="O684">INDEX(KM_PCT,MATCH($A684,'Knowledge - Percentages'!$B:$B,0),'Data - Knowledge'!O$8)/100</f>
        <v>0.452</v>
      </c>
      <c r="P684" s="380">
        <f t="array" aca="true" ref="P684">INDEX(KM_PCT,MATCH($A684,'Knowledge - Percentages'!$B:$B,0),'Data - Knowledge'!P$8)/100</f>
        <v>0.452</v>
      </c>
      <c r="Q684" s="380">
        <f t="array" aca="true" ref="Q684">INDEX(KM_PCT,MATCH($A684,'Knowledge - Percentages'!$B:$B,0),'Data - Knowledge'!Q$8)/100</f>
        <v>0.515</v>
      </c>
      <c r="R684" s="380">
        <f t="array" aca="true" ref="R684">INDEX(KM_PCT,MATCH($A684,'Knowledge - Percentages'!$B:$B,0),'Data - Knowledge'!R$8)/100</f>
        <v>0.452</v>
      </c>
      <c r="S684" s="380">
        <f t="array" aca="true" ref="S684">INDEX(KM_PCT,MATCH($A684,'Knowledge - Percentages'!$B:$B,0),'Data - Knowledge'!S$8)/100</f>
        <v>0.452</v>
      </c>
      <c r="T684" s="380">
        <f t="array" aca="true" ref="T684">INDEX(KM_PCT,MATCH($A684,'Knowledge - Percentages'!$B:$B,0),'Data - Knowledge'!T$8)/100</f>
        <v>0.452</v>
      </c>
      <c r="U684" s="380">
        <f t="array" aca="true" ref="U684">INDEX(KM_PCT,MATCH($A684,'Knowledge - Percentages'!$B:$B,0),'Data - Knowledge'!U$8)/100</f>
        <v>0.452</v>
      </c>
      <c r="V684" s="380">
        <f t="array" aca="true" ref="V684">INDEX(KM_PCT,MATCH($A684,'Knowledge - Percentages'!$B:$B,0),'Data - Knowledge'!V$8)/100</f>
        <v>0.452</v>
      </c>
      <c r="W684" s="380">
        <f t="array" aca="true" ref="W684">INDEX(KM_PCT,MATCH($A684,'Knowledge - Percentages'!$B:$B,0),'Data - Knowledge'!W$8)/100</f>
        <v>0.452</v>
      </c>
      <c r="X684" s="380">
        <f t="array" aca="true" ref="X684">INDEX(KM_PCT,MATCH($A684,'Knowledge - Percentages'!$B:$B,0),'Data - Knowledge'!X$8)/100</f>
        <v>0.461</v>
      </c>
      <c r="Y684" s="380">
        <f t="array" aca="true" ref="Y684">INDEX(KM_PCT,MATCH($A684,'Knowledge - Percentages'!$B:$B,0),'Data - Knowledge'!Y$8)/100</f>
        <v>0.461</v>
      </c>
      <c r="Z684" s="380">
        <f t="array" aca="true" ref="Z684">INDEX(KM_PCT,MATCH($A684,'Knowledge - Percentages'!$B:$B,0),'Data - Knowledge'!Z$8)/100</f>
        <v>0.461</v>
      </c>
      <c r="AA684" s="380">
        <f t="array" aca="true" ref="AA684">INDEX(KM_PCT,MATCH($A684,'Knowledge - Percentages'!$B:$B,0),'Data - Knowledge'!AA$8)/100</f>
        <v>0.41600000000000004</v>
      </c>
      <c r="AB684" s="380">
        <f t="array" aca="true" ref="AB684">INDEX(KM_PCT,MATCH($A684,'Knowledge - Percentages'!$B:$B,0),'Data - Knowledge'!AB$8)/100</f>
        <v>0.45899999999999996</v>
      </c>
      <c r="AC684" s="380">
        <f t="array" aca="true" ref="AC684">INDEX(KM_PCT,MATCH($A684,'Knowledge - Percentages'!$B:$B,0),'Data - Knowledge'!AC$8)/100</f>
        <v>0.401</v>
      </c>
      <c r="AD684" s="380">
        <f t="array" aca="true" ref="AD684">INDEX(KM_PCT,MATCH($A684,'Knowledge - Percentages'!$B:$B,0),'Data - Knowledge'!AD$8)/100</f>
        <v>0.45899999999999996</v>
      </c>
      <c r="AE684" s="380">
        <f t="array" aca="true" ref="AE684">INDEX(KM_PCT,MATCH($A684,'Knowledge - Percentages'!$B:$B,0),'Data - Knowledge'!AE$8)/100</f>
        <v>0.517</v>
      </c>
      <c r="AF684" s="380">
        <f t="array" aca="true" ref="AF684">INDEX(KM_PCT,MATCH($A684,'Knowledge - Percentages'!$B:$B,0),'Data - Knowledge'!AF$8)/100</f>
        <v>0.517</v>
      </c>
      <c r="AG684" s="380">
        <f t="array" aca="true" ref="AG684">INDEX(KM_PCT,MATCH($A684,'Knowledge - Percentages'!$B:$B,0),'Data - Knowledge'!AG$8)/100</f>
        <v>0.517</v>
      </c>
      <c r="AH684" s="380">
        <f t="array" aca="true" ref="AH684">INDEX(KM_PCT,MATCH($A684,'Knowledge - Percentages'!$B:$B,0),'Data - Knowledge'!AH$8)/100</f>
        <v>0.594</v>
      </c>
      <c r="AI684" s="380">
        <f t="array" aca="true" ref="AI684">INDEX(KM_PCT,MATCH($A684,'Knowledge - Percentages'!$B:$B,0),'Data - Knowledge'!AI$8)/100</f>
        <v>0.594</v>
      </c>
      <c r="AJ684" s="380">
        <f t="array" aca="true" ref="AJ684">INDEX(KM_PCT,MATCH($A684,'Knowledge - Percentages'!$B:$B,0),'Data - Knowledge'!AJ$8)/100</f>
        <v>0.608</v>
      </c>
      <c r="AK684" s="380">
        <f t="array" aca="true" ref="AK684">INDEX(KM_PCT,MATCH($A684,'Knowledge - Percentages'!$B:$B,0),'Data - Knowledge'!AK$8)/100</f>
        <v>0.509</v>
      </c>
      <c r="AL684" s="380">
        <f t="array" aca="true" ref="AL684">INDEX(KM_PCT,MATCH($A684,'Knowledge - Percentages'!$B:$B,0),'Data - Knowledge'!AL$8)/100</f>
        <v>0.45299999999999996</v>
      </c>
      <c r="AM684" s="380">
        <f t="array" aca="true" ref="AM684">INDEX(KM_PCT,MATCH($A684,'Knowledge - Percentages'!$B:$B,0),'Data - Knowledge'!AM$8)/100</f>
        <v>0.509</v>
      </c>
      <c r="AN684" s="380">
        <f t="array" aca="true" ref="AN684">INDEX(KM_PCT,MATCH($A684,'Knowledge - Percentages'!$B:$B,0),'Data - Knowledge'!AN$8)/100</f>
        <v>0.517</v>
      </c>
      <c r="AO684" s="380">
        <f t="array" aca="true" ref="AO684">INDEX(KM_PCT,MATCH($A684,'Knowledge - Percentages'!$B:$B,0),'Data - Knowledge'!AO$8)/100</f>
        <v>0.517</v>
      </c>
      <c r="AP684" s="380">
        <f t="array" aca="true" ref="AP684">INDEX(KM_PCT,MATCH($A684,'Knowledge - Percentages'!$B:$B,0),'Data - Knowledge'!AP$8)/100</f>
        <v>0.564</v>
      </c>
      <c r="AQ684" s="380">
        <f t="array" aca="true" ref="AQ684">INDEX(KM_PCT,MATCH($A684,'Knowledge - Percentages'!$B:$B,0),'Data - Knowledge'!AQ$8)/100</f>
        <v>0.517</v>
      </c>
      <c r="AR684" s="380">
        <f t="array" aca="true" ref="AR684">INDEX(KM_PCT,MATCH($A684,'Knowledge - Percentages'!$B:$B,0),'Data - Knowledge'!AR$8)/100</f>
        <v>0.45</v>
      </c>
      <c r="AS684" s="380">
        <f t="array" aca="true" ref="AS684">INDEX(KM_PCT,MATCH($A684,'Knowledge - Percentages'!$B:$B,0),'Data - Knowledge'!AS$8)/100</f>
        <v>0.45</v>
      </c>
      <c r="AT684" s="380">
        <f t="array" aca="true" ref="AT684">INDEX(KM_PCT,MATCH($A684,'Knowledge - Percentages'!$B:$B,0),'Data - Knowledge'!AT$8)/100</f>
        <v>0.41600000000000004</v>
      </c>
      <c r="AU684" s="380">
        <f t="array" aca="true" ref="AU684">INDEX(KM_PCT,MATCH($A684,'Knowledge - Percentages'!$B:$B,0),'Data - Knowledge'!AU$8)/100</f>
        <v>0.5</v>
      </c>
      <c r="AV684" s="380">
        <f t="array" aca="true" ref="AV684">INDEX(KM_PCT,MATCH($A684,'Knowledge - Percentages'!$B:$B,0),'Data - Knowledge'!AV$8)/100</f>
        <v>0.48200000000000004</v>
      </c>
      <c r="AW684" s="380">
        <f t="array" aca="true" ref="AW684">INDEX(KM_PCT,MATCH($A684,'Knowledge - Percentages'!$B:$B,0),'Data - Knowledge'!AW$8)/100</f>
        <v>0.48200000000000004</v>
      </c>
      <c r="AX684" s="380">
        <f t="array" aca="true" ref="AX684">INDEX(KM_PCT,MATCH($A684,'Knowledge - Percentages'!$B:$B,0),'Data - Knowledge'!AX$8)/100</f>
        <v>0.48200000000000004</v>
      </c>
      <c r="AY684" s="380">
        <f t="array" aca="true" ref="AY684">INDEX(KM_PCT,MATCH($A684,'Knowledge - Percentages'!$B:$B,0),'Data - Knowledge'!AY$8)/100</f>
        <v>0.542</v>
      </c>
      <c r="AZ684" s="380">
        <f t="array" aca="true" ref="AZ684">INDEX(KM_PCT,MATCH($A684,'Knowledge - Percentages'!$B:$B,0),'Data - Knowledge'!AZ$8)/100</f>
        <v>0.542</v>
      </c>
      <c r="BA684" s="380">
        <f t="array" aca="true" ref="BA684">INDEX(KM_PCT,MATCH($A684,'Knowledge - Percentages'!$B:$B,0),'Data - Knowledge'!BA$8)/100</f>
        <v>0.542</v>
      </c>
      <c r="BB684" s="380">
        <f t="array" aca="true" ref="BB684">INDEX(KM_PCT,MATCH($A684,'Knowledge - Percentages'!$B:$B,0),'Data - Knowledge'!BB$8)/100</f>
        <v>0.564</v>
      </c>
      <c r="BC684" s="380">
        <f t="array" aca="true" ref="BC684">INDEX(KM_PCT,MATCH($A684,'Knowledge - Percentages'!$B:$B,0),'Data - Knowledge'!BC$8)/100</f>
        <v>0.29600000000000004</v>
      </c>
      <c r="BD684" s="380">
        <f t="array" aca="true" ref="BD684">INDEX(KM_PCT,MATCH($A684,'Knowledge - Percentages'!$B:$B,0),'Data - Knowledge'!BD$8)/100</f>
        <v>0.532</v>
      </c>
      <c r="BE684" s="380">
        <f t="array" aca="true" ref="BE684">INDEX(KM_PCT,MATCH($A684,'Knowledge - Percentages'!$B:$B,0),'Data - Knowledge'!BE$8)/100</f>
        <v>0.48200000000000004</v>
      </c>
      <c r="BF684" s="380">
        <f t="array" aca="true" ref="BF684">INDEX(KM_PCT,MATCH($A684,'Knowledge - Percentages'!$B:$B,0),'Data - Knowledge'!BF$8)/100</f>
        <v>0.48200000000000004</v>
      </c>
      <c r="BG684" s="380">
        <f t="array" aca="true" ref="BG684">INDEX(KM_PCT,MATCH($A684,'Knowledge - Percentages'!$B:$B,0),'Data - Knowledge'!BG$8)/100</f>
        <v>0.48200000000000004</v>
      </c>
      <c r="BH684" s="380">
        <f t="array" aca="true" ref="BH684">INDEX(KM_PCT,MATCH($A684,'Knowledge - Percentages'!$B:$B,0),'Data - Knowledge'!BH$8)/100</f>
        <v>0.48200000000000004</v>
      </c>
      <c r="BI684" s="380">
        <f t="array" aca="true" ref="BI684">INDEX(KM_PCT,MATCH($A684,'Knowledge - Percentages'!$B:$B,0),'Data - Knowledge'!BI$8)/100</f>
        <v>0.48200000000000004</v>
      </c>
      <c r="BJ684" s="380">
        <f t="array" aca="true" ref="BJ684">INDEX(KM_PCT,MATCH($A684,'Knowledge - Percentages'!$B:$B,0),'Data - Knowledge'!BJ$8)/100</f>
        <v>0.528</v>
      </c>
      <c r="BK684" s="380">
        <f t="array" aca="true" ref="BK684">INDEX(KM_PCT,MATCH($A684,'Knowledge - Percentages'!$B:$B,0),'Data - Knowledge'!BK$8)/100</f>
        <v>0.48200000000000004</v>
      </c>
      <c r="BL684" s="380">
        <f t="array" aca="true" ref="BL684">INDEX(KM_PCT,MATCH($A684,'Knowledge - Percentages'!$B:$B,0),'Data - Knowledge'!BL$8)/100</f>
        <v>0.48200000000000004</v>
      </c>
      <c r="BM684" s="380">
        <f t="array" aca="true" ref="BM684">INDEX(KM_PCT,MATCH($A684,'Knowledge - Percentages'!$B:$B,0),'Data - Knowledge'!BM$8)/100</f>
        <v>0.48200000000000004</v>
      </c>
      <c r="BN684" s="380">
        <f t="array" aca="true" ref="BN684">INDEX(KM_PCT,MATCH($A684,'Knowledge - Percentages'!$B:$B,0),'Data - Knowledge'!BN$8)/100</f>
        <v>0.45299999999999996</v>
      </c>
      <c r="BO684" s="380">
        <f t="array" aca="true" ref="BO684">INDEX(KM_PCT,MATCH($A684,'Knowledge - Percentages'!$B:$B,0),'Data - Knowledge'!BO$8)/100</f>
        <v>0.419</v>
      </c>
      <c r="BP684" s="380">
        <f t="array" aca="true" ref="BP684">INDEX(KM_PCT,MATCH($A684,'Knowledge - Percentages'!$B:$B,0),'Data - Knowledge'!BP$8)/100</f>
        <v>0.48200000000000004</v>
      </c>
      <c r="BQ684" s="380">
        <f t="array" aca="true" ref="BQ684">INDEX(KM_PCT,MATCH($A684,'Knowledge - Percentages'!$B:$B,0),'Data - Knowledge'!BQ$8)/100</f>
        <v>0.55899999999999994</v>
      </c>
    </row>
    <row r="685" spans="1:69">
      <c r="A685" t="s">
        <v>1887</v>
      </c>
      <c r="B685" t="s">
        <v>1860</v>
      </c>
      <c r="C685" t="s">
        <v>1883</v>
      </c>
      <c r="D685" t="s">
        <v>1869</v>
      </c>
      <c r="E685" s="373">
        <f>SUMPRODUCT($K$2:$BQ$2,$K685:$BQ685)/$J$2</f>
        <v>0.15353409090909093</v>
      </c>
      <c r="F685" s="379">
        <f>SUMPRODUCT($K$2:$BQ$2,$K685:$BQ685)</f>
        <v>40.533</v>
      </c>
      <c r="G685" s="373">
        <f>SUMPRODUCT($K$3:$BQ$3,$K685:$BQ685)/$J$3</f>
        <v>0.15138398357289526</v>
      </c>
      <c r="H685" s="379">
        <f>SUMPRODUCT($K$3:$BQ$3,$K685:$BQ685)</f>
        <v>1474.4799999999998</v>
      </c>
      <c r="I685" s="373">
        <f>CORREL($K$4:$BQ$4,$K685:$BQ685)</f>
        <v>0.010670488019694294</v>
      </c>
      <c r="J685" s="379">
        <f>$E685/$G685*100</f>
        <v>101.42030040790961</v>
      </c>
      <c r="K685" s="380">
        <f t="array" aca="true" ref="K685">INDEX(KM_PCT,MATCH($A685,'Knowledge - Percentages'!$B:$B,0),'Data - Knowledge'!K$8)/100</f>
        <v>0.149</v>
      </c>
      <c r="L685" s="380">
        <f t="array" aca="true" ref="L685">INDEX(KM_PCT,MATCH($A685,'Knowledge - Percentages'!$B:$B,0),'Data - Knowledge'!L$8)/100</f>
        <v>0.149</v>
      </c>
      <c r="M685" s="380">
        <f t="array" aca="true" ref="M685">INDEX(KM_PCT,MATCH($A685,'Knowledge - Percentages'!$B:$B,0),'Data - Knowledge'!M$8)/100</f>
        <v>0.149</v>
      </c>
      <c r="N685" s="380">
        <f t="array" aca="true" ref="N685">INDEX(KM_PCT,MATCH($A685,'Knowledge - Percentages'!$B:$B,0),'Data - Knowledge'!N$8)/100</f>
        <v>0.149</v>
      </c>
      <c r="O685" s="380">
        <f t="array" aca="true" ref="O685">INDEX(KM_PCT,MATCH($A685,'Knowledge - Percentages'!$B:$B,0),'Data - Knowledge'!O$8)/100</f>
        <v>0.149</v>
      </c>
      <c r="P685" s="380">
        <f t="array" aca="true" ref="P685">INDEX(KM_PCT,MATCH($A685,'Knowledge - Percentages'!$B:$B,0),'Data - Knowledge'!P$8)/100</f>
        <v>0.11199999999999999</v>
      </c>
      <c r="Q685" s="380">
        <f t="array" aca="true" ref="Q685">INDEX(KM_PCT,MATCH($A685,'Knowledge - Percentages'!$B:$B,0),'Data - Knowledge'!Q$8)/100</f>
        <v>0.253</v>
      </c>
      <c r="R685" s="380">
        <f t="array" aca="true" ref="R685">INDEX(KM_PCT,MATCH($A685,'Knowledge - Percentages'!$B:$B,0),'Data - Knowledge'!R$8)/100</f>
        <v>0.142</v>
      </c>
      <c r="S685" s="380">
        <f t="array" aca="true" ref="S685">INDEX(KM_PCT,MATCH($A685,'Knowledge - Percentages'!$B:$B,0),'Data - Knowledge'!S$8)/100</f>
        <v>0.121</v>
      </c>
      <c r="T685" s="380">
        <f t="array" aca="true" ref="T685">INDEX(KM_PCT,MATCH($A685,'Knowledge - Percentages'!$B:$B,0),'Data - Knowledge'!T$8)/100</f>
        <v>0.149</v>
      </c>
      <c r="U685" s="380">
        <f t="array" aca="true" ref="U685">INDEX(KM_PCT,MATCH($A685,'Knowledge - Percentages'!$B:$B,0),'Data - Knowledge'!U$8)/100</f>
        <v>0.149</v>
      </c>
      <c r="V685" s="380">
        <f t="array" aca="true" ref="V685">INDEX(KM_PCT,MATCH($A685,'Knowledge - Percentages'!$B:$B,0),'Data - Knowledge'!V$8)/100</f>
        <v>0.149</v>
      </c>
      <c r="W685" s="380">
        <f t="array" aca="true" ref="W685">INDEX(KM_PCT,MATCH($A685,'Knowledge - Percentages'!$B:$B,0),'Data - Knowledge'!W$8)/100</f>
        <v>0.149</v>
      </c>
      <c r="X685" s="380">
        <f t="array" aca="true" ref="X685">INDEX(KM_PCT,MATCH($A685,'Knowledge - Percentages'!$B:$B,0),'Data - Knowledge'!X$8)/100</f>
        <v>0.161</v>
      </c>
      <c r="Y685" s="380">
        <f t="array" aca="true" ref="Y685">INDEX(KM_PCT,MATCH($A685,'Knowledge - Percentages'!$B:$B,0),'Data - Knowledge'!Y$8)/100</f>
        <v>0.161</v>
      </c>
      <c r="Z685" s="380">
        <f t="array" aca="true" ref="Z685">INDEX(KM_PCT,MATCH($A685,'Knowledge - Percentages'!$B:$B,0),'Data - Knowledge'!Z$8)/100</f>
        <v>0.161</v>
      </c>
      <c r="AA685" s="380">
        <f t="array" aca="true" ref="AA685">INDEX(KM_PCT,MATCH($A685,'Knowledge - Percentages'!$B:$B,0),'Data - Knowledge'!AA$8)/100</f>
        <v>0.161</v>
      </c>
      <c r="AB685" s="380">
        <f t="array" aca="true" ref="AB685">INDEX(KM_PCT,MATCH($A685,'Knowledge - Percentages'!$B:$B,0),'Data - Knowledge'!AB$8)/100</f>
        <v>0.161</v>
      </c>
      <c r="AC685" s="380">
        <f t="array" aca="true" ref="AC685">INDEX(KM_PCT,MATCH($A685,'Knowledge - Percentages'!$B:$B,0),'Data - Knowledge'!AC$8)/100</f>
        <v>0.161</v>
      </c>
      <c r="AD685" s="380">
        <f t="array" aca="true" ref="AD685">INDEX(KM_PCT,MATCH($A685,'Knowledge - Percentages'!$B:$B,0),'Data - Knowledge'!AD$8)/100</f>
        <v>0.161</v>
      </c>
      <c r="AE685" s="380">
        <f t="array" aca="true" ref="AE685">INDEX(KM_PCT,MATCH($A685,'Knowledge - Percentages'!$B:$B,0),'Data - Knowledge'!AE$8)/100</f>
        <v>0.171</v>
      </c>
      <c r="AF685" s="380">
        <f t="array" aca="true" ref="AF685">INDEX(KM_PCT,MATCH($A685,'Knowledge - Percentages'!$B:$B,0),'Data - Knowledge'!AF$8)/100</f>
        <v>0.171</v>
      </c>
      <c r="AG685" s="380">
        <f t="array" aca="true" ref="AG685">INDEX(KM_PCT,MATCH($A685,'Knowledge - Percentages'!$B:$B,0),'Data - Knowledge'!AG$8)/100</f>
        <v>0.171</v>
      </c>
      <c r="AH685" s="380">
        <f t="array" aca="true" ref="AH685">INDEX(KM_PCT,MATCH($A685,'Knowledge - Percentages'!$B:$B,0),'Data - Knowledge'!AH$8)/100</f>
        <v>0.171</v>
      </c>
      <c r="AI685" s="380">
        <f t="array" aca="true" ref="AI685">INDEX(KM_PCT,MATCH($A685,'Knowledge - Percentages'!$B:$B,0),'Data - Knowledge'!AI$8)/100</f>
        <v>0.171</v>
      </c>
      <c r="AJ685" s="380">
        <f t="array" aca="true" ref="AJ685">INDEX(KM_PCT,MATCH($A685,'Knowledge - Percentages'!$B:$B,0),'Data - Knowledge'!AJ$8)/100</f>
        <v>0.171</v>
      </c>
      <c r="AK685" s="380">
        <f t="array" aca="true" ref="AK685">INDEX(KM_PCT,MATCH($A685,'Knowledge - Percentages'!$B:$B,0),'Data - Knowledge'!AK$8)/100</f>
        <v>0.171</v>
      </c>
      <c r="AL685" s="380">
        <f t="array" aca="true" ref="AL685">INDEX(KM_PCT,MATCH($A685,'Knowledge - Percentages'!$B:$B,0),'Data - Knowledge'!AL$8)/100</f>
        <v>0.139</v>
      </c>
      <c r="AM685" s="380">
        <f t="array" aca="true" ref="AM685">INDEX(KM_PCT,MATCH($A685,'Knowledge - Percentages'!$B:$B,0),'Data - Knowledge'!AM$8)/100</f>
        <v>0.171</v>
      </c>
      <c r="AN685" s="380">
        <f t="array" aca="true" ref="AN685">INDEX(KM_PCT,MATCH($A685,'Knowledge - Percentages'!$B:$B,0),'Data - Knowledge'!AN$8)/100</f>
        <v>0.171</v>
      </c>
      <c r="AO685" s="380">
        <f t="array" aca="true" ref="AO685">INDEX(KM_PCT,MATCH($A685,'Knowledge - Percentages'!$B:$B,0),'Data - Knowledge'!AO$8)/100</f>
        <v>0.171</v>
      </c>
      <c r="AP685" s="380">
        <f t="array" aca="true" ref="AP685">INDEX(KM_PCT,MATCH($A685,'Knowledge - Percentages'!$B:$B,0),'Data - Knowledge'!AP$8)/100</f>
        <v>0.201</v>
      </c>
      <c r="AQ685" s="380">
        <f t="array" aca="true" ref="AQ685">INDEX(KM_PCT,MATCH($A685,'Knowledge - Percentages'!$B:$B,0),'Data - Knowledge'!AQ$8)/100</f>
        <v>0.201</v>
      </c>
      <c r="AR685" s="380">
        <f t="array" aca="true" ref="AR685">INDEX(KM_PCT,MATCH($A685,'Knowledge - Percentages'!$B:$B,0),'Data - Knowledge'!AR$8)/100</f>
        <v>0.142</v>
      </c>
      <c r="AS685" s="380">
        <f t="array" aca="true" ref="AS685">INDEX(KM_PCT,MATCH($A685,'Knowledge - Percentages'!$B:$B,0),'Data - Knowledge'!AS$8)/100</f>
        <v>0.142</v>
      </c>
      <c r="AT685" s="380">
        <f t="array" aca="true" ref="AT685">INDEX(KM_PCT,MATCH($A685,'Knowledge - Percentages'!$B:$B,0),'Data - Knowledge'!AT$8)/100</f>
        <v>0.142</v>
      </c>
      <c r="AU685" s="380">
        <f t="array" aca="true" ref="AU685">INDEX(KM_PCT,MATCH($A685,'Knowledge - Percentages'!$B:$B,0),'Data - Knowledge'!AU$8)/100</f>
        <v>0.08</v>
      </c>
      <c r="AV685" s="380">
        <f t="array" aca="true" ref="AV685">INDEX(KM_PCT,MATCH($A685,'Knowledge - Percentages'!$B:$B,0),'Data - Knowledge'!AV$8)/100</f>
        <v>0.08</v>
      </c>
      <c r="AW685" s="380">
        <f t="array" aca="true" ref="AW685">INDEX(KM_PCT,MATCH($A685,'Knowledge - Percentages'!$B:$B,0),'Data - Knowledge'!AW$8)/100</f>
        <v>0.079</v>
      </c>
      <c r="AX685" s="380">
        <f t="array" aca="true" ref="AX685">INDEX(KM_PCT,MATCH($A685,'Knowledge - Percentages'!$B:$B,0),'Data - Knowledge'!AX$8)/100</f>
        <v>0.08</v>
      </c>
      <c r="AY685" s="380">
        <f t="array" aca="true" ref="AY685">INDEX(KM_PCT,MATCH($A685,'Knowledge - Percentages'!$B:$B,0),'Data - Knowledge'!AY$8)/100</f>
        <v>0.163</v>
      </c>
      <c r="AZ685" s="380">
        <f t="array" aca="true" ref="AZ685">INDEX(KM_PCT,MATCH($A685,'Knowledge - Percentages'!$B:$B,0),'Data - Knowledge'!AZ$8)/100</f>
        <v>0.142</v>
      </c>
      <c r="BA685" s="380">
        <f t="array" aca="true" ref="BA685">INDEX(KM_PCT,MATCH($A685,'Knowledge - Percentages'!$B:$B,0),'Data - Knowledge'!BA$8)/100</f>
        <v>0.142</v>
      </c>
      <c r="BB685" s="380">
        <f t="array" aca="true" ref="BB685">INDEX(KM_PCT,MATCH($A685,'Knowledge - Percentages'!$B:$B,0),'Data - Knowledge'!BB$8)/100</f>
        <v>0.142</v>
      </c>
      <c r="BC685" s="380">
        <f t="array" aca="true" ref="BC685">INDEX(KM_PCT,MATCH($A685,'Knowledge - Percentages'!$B:$B,0),'Data - Knowledge'!BC$8)/100</f>
        <v>0.142</v>
      </c>
      <c r="BD685" s="380">
        <f t="array" aca="true" ref="BD685">INDEX(KM_PCT,MATCH($A685,'Knowledge - Percentages'!$B:$B,0),'Data - Knowledge'!BD$8)/100</f>
        <v>0.163</v>
      </c>
      <c r="BE685" s="380">
        <f t="array" aca="true" ref="BE685">INDEX(KM_PCT,MATCH($A685,'Knowledge - Percentages'!$B:$B,0),'Data - Knowledge'!BE$8)/100</f>
        <v>0.142</v>
      </c>
      <c r="BF685" s="380">
        <f t="array" aca="true" ref="BF685">INDEX(KM_PCT,MATCH($A685,'Knowledge - Percentages'!$B:$B,0),'Data - Knowledge'!BF$8)/100</f>
        <v>0.142</v>
      </c>
      <c r="BG685" s="380">
        <f t="array" aca="true" ref="BG685">INDEX(KM_PCT,MATCH($A685,'Knowledge - Percentages'!$B:$B,0),'Data - Knowledge'!BG$8)/100</f>
        <v>0.161</v>
      </c>
      <c r="BH685" s="380">
        <f t="array" aca="true" ref="BH685">INDEX(KM_PCT,MATCH($A685,'Knowledge - Percentages'!$B:$B,0),'Data - Knowledge'!BH$8)/100</f>
        <v>0.11900000000000001</v>
      </c>
      <c r="BI685" s="380">
        <f t="array" aca="true" ref="BI685">INDEX(KM_PCT,MATCH($A685,'Knowledge - Percentages'!$B:$B,0),'Data - Knowledge'!BI$8)/100</f>
        <v>0.161</v>
      </c>
      <c r="BJ685" s="380">
        <f t="array" aca="true" ref="BJ685">INDEX(KM_PCT,MATCH($A685,'Knowledge - Percentages'!$B:$B,0),'Data - Knowledge'!BJ$8)/100</f>
        <v>0.166</v>
      </c>
      <c r="BK685" s="380">
        <f t="array" aca="true" ref="BK685">INDEX(KM_PCT,MATCH($A685,'Knowledge - Percentages'!$B:$B,0),'Data - Knowledge'!BK$8)/100</f>
        <v>0.166</v>
      </c>
      <c r="BL685" s="380">
        <f t="array" aca="true" ref="BL685">INDEX(KM_PCT,MATCH($A685,'Knowledge - Percentages'!$B:$B,0),'Data - Knowledge'!BL$8)/100</f>
        <v>0.166</v>
      </c>
      <c r="BM685" s="380">
        <f t="array" aca="true" ref="BM685">INDEX(KM_PCT,MATCH($A685,'Knowledge - Percentages'!$B:$B,0),'Data - Knowledge'!BM$8)/100</f>
        <v>0.166</v>
      </c>
      <c r="BN685" s="380">
        <f t="array" aca="true" ref="BN685">INDEX(KM_PCT,MATCH($A685,'Knowledge - Percentages'!$B:$B,0),'Data - Knowledge'!BN$8)/100</f>
        <v>0.166</v>
      </c>
      <c r="BO685" s="380">
        <f t="array" aca="true" ref="BO685">INDEX(KM_PCT,MATCH($A685,'Knowledge - Percentages'!$B:$B,0),'Data - Knowledge'!BO$8)/100</f>
        <v>0.161</v>
      </c>
      <c r="BP685" s="380">
        <f t="array" aca="true" ref="BP685">INDEX(KM_PCT,MATCH($A685,'Knowledge - Percentages'!$B:$B,0),'Data - Knowledge'!BP$8)/100</f>
        <v>0.161</v>
      </c>
      <c r="BQ685" s="380">
        <f t="array" aca="true" ref="BQ685">INDEX(KM_PCT,MATCH($A685,'Knowledge - Percentages'!$B:$B,0),'Data - Knowledge'!BQ$8)/100</f>
        <v>0.161</v>
      </c>
    </row>
    <row r="686" spans="1:69">
      <c r="A686" t="s">
        <v>1888</v>
      </c>
      <c r="B686" t="s">
        <v>1860</v>
      </c>
      <c r="C686" t="s">
        <v>1883</v>
      </c>
      <c r="D686" t="s">
        <v>1871</v>
      </c>
      <c r="E686" s="373">
        <f>SUMPRODUCT($K$2:$BQ$2,$K686:$BQ686)/$J$2</f>
        <v>0.10176136363636364</v>
      </c>
      <c r="F686" s="379">
        <f>SUMPRODUCT($K$2:$BQ$2,$K686:$BQ686)</f>
        <v>26.865</v>
      </c>
      <c r="G686" s="373">
        <f>SUMPRODUCT($K$3:$BQ$3,$K686:$BQ686)/$J$3</f>
        <v>0.098044250513347045</v>
      </c>
      <c r="H686" s="379">
        <f>SUMPRODUCT($K$3:$BQ$3,$K686:$BQ686)</f>
        <v>954.95100000000025</v>
      </c>
      <c r="I686" s="373">
        <f>CORREL($K$4:$BQ$4,$K686:$BQ686)</f>
        <v>-0.086584454234926736</v>
      </c>
      <c r="J686" s="379">
        <f>$E686/$G686*100</f>
        <v>103.79126068438921</v>
      </c>
      <c r="K686" s="380">
        <f t="array" aca="true" ref="K686">INDEX(KM_PCT,MATCH($A686,'Knowledge - Percentages'!$B:$B,0),'Data - Knowledge'!K$8)/100</f>
        <v>0.098</v>
      </c>
      <c r="L686" s="380">
        <f t="array" aca="true" ref="L686">INDEX(KM_PCT,MATCH($A686,'Knowledge - Percentages'!$B:$B,0),'Data - Knowledge'!L$8)/100</f>
        <v>0.098</v>
      </c>
      <c r="M686" s="380">
        <f t="array" aca="true" ref="M686">INDEX(KM_PCT,MATCH($A686,'Knowledge - Percentages'!$B:$B,0),'Data - Knowledge'!M$8)/100</f>
        <v>0.098</v>
      </c>
      <c r="N686" s="380">
        <f t="array" aca="true" ref="N686">INDEX(KM_PCT,MATCH($A686,'Knowledge - Percentages'!$B:$B,0),'Data - Knowledge'!N$8)/100</f>
        <v>0.098</v>
      </c>
      <c r="O686" s="380">
        <f t="array" aca="true" ref="O686">INDEX(KM_PCT,MATCH($A686,'Knowledge - Percentages'!$B:$B,0),'Data - Knowledge'!O$8)/100</f>
        <v>0.098</v>
      </c>
      <c r="P686" s="380">
        <f t="array" aca="true" ref="P686">INDEX(KM_PCT,MATCH($A686,'Knowledge - Percentages'!$B:$B,0),'Data - Knowledge'!P$8)/100</f>
        <v>0.098</v>
      </c>
      <c r="Q686" s="380">
        <f t="array" aca="true" ref="Q686">INDEX(KM_PCT,MATCH($A686,'Knowledge - Percentages'!$B:$B,0),'Data - Knowledge'!Q$8)/100</f>
        <v>0.098</v>
      </c>
      <c r="R686" s="380">
        <f t="array" aca="true" ref="R686">INDEX(KM_PCT,MATCH($A686,'Knowledge - Percentages'!$B:$B,0),'Data - Knowledge'!R$8)/100</f>
        <v>0.098</v>
      </c>
      <c r="S686" s="380">
        <f t="array" aca="true" ref="S686">INDEX(KM_PCT,MATCH($A686,'Knowledge - Percentages'!$B:$B,0),'Data - Knowledge'!S$8)/100</f>
        <v>0.098</v>
      </c>
      <c r="T686" s="380">
        <f t="array" aca="true" ref="T686">INDEX(KM_PCT,MATCH($A686,'Knowledge - Percentages'!$B:$B,0),'Data - Knowledge'!T$8)/100</f>
        <v>0.098</v>
      </c>
      <c r="U686" s="380">
        <f t="array" aca="true" ref="U686">INDEX(KM_PCT,MATCH($A686,'Knowledge - Percentages'!$B:$B,0),'Data - Knowledge'!U$8)/100</f>
        <v>0.098</v>
      </c>
      <c r="V686" s="380">
        <f t="array" aca="true" ref="V686">INDEX(KM_PCT,MATCH($A686,'Knowledge - Percentages'!$B:$B,0),'Data - Knowledge'!V$8)/100</f>
        <v>0.081</v>
      </c>
      <c r="W686" s="380">
        <f t="array" aca="true" ref="W686">INDEX(KM_PCT,MATCH($A686,'Knowledge - Percentages'!$B:$B,0),'Data - Knowledge'!W$8)/100</f>
        <v>0.098</v>
      </c>
      <c r="X686" s="380">
        <f t="array" aca="true" ref="X686">INDEX(KM_PCT,MATCH($A686,'Knowledge - Percentages'!$B:$B,0),'Data - Knowledge'!X$8)/100</f>
        <v>0.151</v>
      </c>
      <c r="Y686" s="380">
        <f t="array" aca="true" ref="Y686">INDEX(KM_PCT,MATCH($A686,'Knowledge - Percentages'!$B:$B,0),'Data - Knowledge'!Y$8)/100</f>
        <v>0.151</v>
      </c>
      <c r="Z686" s="380">
        <f t="array" aca="true" ref="Z686">INDEX(KM_PCT,MATCH($A686,'Knowledge - Percentages'!$B:$B,0),'Data - Knowledge'!Z$8)/100</f>
        <v>0.462</v>
      </c>
      <c r="AA686" s="380">
        <f t="array" aca="true" ref="AA686">INDEX(KM_PCT,MATCH($A686,'Knowledge - Percentages'!$B:$B,0),'Data - Knowledge'!AA$8)/100</f>
        <v>0.151</v>
      </c>
      <c r="AB686" s="380">
        <f t="array" aca="true" ref="AB686">INDEX(KM_PCT,MATCH($A686,'Knowledge - Percentages'!$B:$B,0),'Data - Knowledge'!AB$8)/100</f>
        <v>0.099</v>
      </c>
      <c r="AC686" s="380">
        <f t="array" aca="true" ref="AC686">INDEX(KM_PCT,MATCH($A686,'Knowledge - Percentages'!$B:$B,0),'Data - Knowledge'!AC$8)/100</f>
        <v>0.099</v>
      </c>
      <c r="AD686" s="380">
        <f t="array" aca="true" ref="AD686">INDEX(KM_PCT,MATCH($A686,'Knowledge - Percentages'!$B:$B,0),'Data - Knowledge'!AD$8)/100</f>
        <v>0.099</v>
      </c>
      <c r="AE686" s="380">
        <f t="array" aca="true" ref="AE686">INDEX(KM_PCT,MATCH($A686,'Knowledge - Percentages'!$B:$B,0),'Data - Knowledge'!AE$8)/100</f>
        <v>0.068</v>
      </c>
      <c r="AF686" s="380">
        <f t="array" aca="true" ref="AF686">INDEX(KM_PCT,MATCH($A686,'Knowledge - Percentages'!$B:$B,0),'Data - Knowledge'!AF$8)/100</f>
        <v>0.068</v>
      </c>
      <c r="AG686" s="380">
        <f t="array" aca="true" ref="AG686">INDEX(KM_PCT,MATCH($A686,'Knowledge - Percentages'!$B:$B,0),'Data - Knowledge'!AG$8)/100</f>
        <v>0.067</v>
      </c>
      <c r="AH686" s="380">
        <f t="array" aca="true" ref="AH686">INDEX(KM_PCT,MATCH($A686,'Knowledge - Percentages'!$B:$B,0),'Data - Knowledge'!AH$8)/100</f>
        <v>0.11800000000000001</v>
      </c>
      <c r="AI686" s="380">
        <f t="array" aca="true" ref="AI686">INDEX(KM_PCT,MATCH($A686,'Knowledge - Percentages'!$B:$B,0),'Data - Knowledge'!AI$8)/100</f>
        <v>0.213</v>
      </c>
      <c r="AJ686" s="380">
        <f t="array" aca="true" ref="AJ686">INDEX(KM_PCT,MATCH($A686,'Knowledge - Percentages'!$B:$B,0),'Data - Knowledge'!AJ$8)/100</f>
        <v>0.11800000000000001</v>
      </c>
      <c r="AK686" s="380">
        <f t="array" aca="true" ref="AK686">INDEX(KM_PCT,MATCH($A686,'Knowledge - Percentages'!$B:$B,0),'Data - Knowledge'!AK$8)/100</f>
        <v>0.075</v>
      </c>
      <c r="AL686" s="380">
        <f t="array" aca="true" ref="AL686">INDEX(KM_PCT,MATCH($A686,'Knowledge - Percentages'!$B:$B,0),'Data - Knowledge'!AL$8)/100</f>
        <v>0.079</v>
      </c>
      <c r="AM686" s="380">
        <f t="array" aca="true" ref="AM686">INDEX(KM_PCT,MATCH($A686,'Knowledge - Percentages'!$B:$B,0),'Data - Knowledge'!AM$8)/100</f>
        <v>0.079</v>
      </c>
      <c r="AN686" s="380">
        <f t="array" aca="true" ref="AN686">INDEX(KM_PCT,MATCH($A686,'Knowledge - Percentages'!$B:$B,0),'Data - Knowledge'!AN$8)/100</f>
        <v>0.099</v>
      </c>
      <c r="AO686" s="380">
        <f t="array" aca="true" ref="AO686">INDEX(KM_PCT,MATCH($A686,'Knowledge - Percentages'!$B:$B,0),'Data - Knowledge'!AO$8)/100</f>
        <v>0.099</v>
      </c>
      <c r="AP686" s="380">
        <f t="array" aca="true" ref="AP686">INDEX(KM_PCT,MATCH($A686,'Knowledge - Percentages'!$B:$B,0),'Data - Knowledge'!AP$8)/100</f>
        <v>0.11199999999999999</v>
      </c>
      <c r="AQ686" s="380">
        <f t="array" aca="true" ref="AQ686">INDEX(KM_PCT,MATCH($A686,'Knowledge - Percentages'!$B:$B,0),'Data - Knowledge'!AQ$8)/100</f>
        <v>0.11199999999999999</v>
      </c>
      <c r="AR686" s="380">
        <f t="array" aca="true" ref="AR686">INDEX(KM_PCT,MATCH($A686,'Knowledge - Percentages'!$B:$B,0),'Data - Knowledge'!AR$8)/100</f>
        <v>0.099</v>
      </c>
      <c r="AS686" s="380">
        <f t="array" aca="true" ref="AS686">INDEX(KM_PCT,MATCH($A686,'Knowledge - Percentages'!$B:$B,0),'Data - Knowledge'!AS$8)/100</f>
        <v>0.099</v>
      </c>
      <c r="AT686" s="380">
        <f t="array" aca="true" ref="AT686">INDEX(KM_PCT,MATCH($A686,'Knowledge - Percentages'!$B:$B,0),'Data - Knowledge'!AT$8)/100</f>
        <v>0.099</v>
      </c>
      <c r="AU686" s="380">
        <f t="array" aca="true" ref="AU686">INDEX(KM_PCT,MATCH($A686,'Knowledge - Percentages'!$B:$B,0),'Data - Knowledge'!AU$8)/100</f>
        <v>0.099</v>
      </c>
      <c r="AV686" s="380">
        <f t="array" aca="true" ref="AV686">INDEX(KM_PCT,MATCH($A686,'Knowledge - Percentages'!$B:$B,0),'Data - Knowledge'!AV$8)/100</f>
        <v>0.099</v>
      </c>
      <c r="AW686" s="380">
        <f t="array" aca="true" ref="AW686">INDEX(KM_PCT,MATCH($A686,'Knowledge - Percentages'!$B:$B,0),'Data - Knowledge'!AW$8)/100</f>
        <v>0.099</v>
      </c>
      <c r="AX686" s="380">
        <f t="array" aca="true" ref="AX686">INDEX(KM_PCT,MATCH($A686,'Knowledge - Percentages'!$B:$B,0),'Data - Knowledge'!AX$8)/100</f>
        <v>0.099</v>
      </c>
      <c r="AY686" s="380">
        <f t="array" aca="true" ref="AY686">INDEX(KM_PCT,MATCH($A686,'Knowledge - Percentages'!$B:$B,0),'Data - Knowledge'!AY$8)/100</f>
        <v>0.151</v>
      </c>
      <c r="AZ686" s="380">
        <f t="array" aca="true" ref="AZ686">INDEX(KM_PCT,MATCH($A686,'Knowledge - Percentages'!$B:$B,0),'Data - Knowledge'!AZ$8)/100</f>
        <v>0.115</v>
      </c>
      <c r="BA686" s="380">
        <f t="array" aca="true" ref="BA686">INDEX(KM_PCT,MATCH($A686,'Knowledge - Percentages'!$B:$B,0),'Data - Knowledge'!BA$8)/100</f>
        <v>0.115</v>
      </c>
      <c r="BB686" s="380">
        <f t="array" aca="true" ref="BB686">INDEX(KM_PCT,MATCH($A686,'Knowledge - Percentages'!$B:$B,0),'Data - Knowledge'!BB$8)/100</f>
        <v>0.115</v>
      </c>
      <c r="BC686" s="380">
        <f t="array" aca="true" ref="BC686">INDEX(KM_PCT,MATCH($A686,'Knowledge - Percentages'!$B:$B,0),'Data - Knowledge'!BC$8)/100</f>
        <v>0.099</v>
      </c>
      <c r="BD686" s="380">
        <f t="array" aca="true" ref="BD686">INDEX(KM_PCT,MATCH($A686,'Knowledge - Percentages'!$B:$B,0),'Data - Knowledge'!BD$8)/100</f>
        <v>0.093000000000000013</v>
      </c>
      <c r="BE686" s="380">
        <f t="array" aca="true" ref="BE686">INDEX(KM_PCT,MATCH($A686,'Knowledge - Percentages'!$B:$B,0),'Data - Knowledge'!BE$8)/100</f>
        <v>0.099</v>
      </c>
      <c r="BF686" s="380">
        <f t="array" aca="true" ref="BF686">INDEX(KM_PCT,MATCH($A686,'Knowledge - Percentages'!$B:$B,0),'Data - Knowledge'!BF$8)/100</f>
        <v>0.099</v>
      </c>
      <c r="BG686" s="380">
        <f t="array" aca="true" ref="BG686">INDEX(KM_PCT,MATCH($A686,'Knowledge - Percentages'!$B:$B,0),'Data - Knowledge'!BG$8)/100</f>
        <v>0.08199999999999999</v>
      </c>
      <c r="BH686" s="380">
        <f t="array" aca="true" ref="BH686">INDEX(KM_PCT,MATCH($A686,'Knowledge - Percentages'!$B:$B,0),'Data - Knowledge'!BH$8)/100</f>
        <v>0.099</v>
      </c>
      <c r="BI686" s="380">
        <f t="array" aca="true" ref="BI686">INDEX(KM_PCT,MATCH($A686,'Knowledge - Percentages'!$B:$B,0),'Data - Knowledge'!BI$8)/100</f>
        <v>0.099</v>
      </c>
      <c r="BJ686" s="380">
        <f t="array" aca="true" ref="BJ686">INDEX(KM_PCT,MATCH($A686,'Knowledge - Percentages'!$B:$B,0),'Data - Knowledge'!BJ$8)/100</f>
        <v>0.11199999999999999</v>
      </c>
      <c r="BK686" s="380">
        <f t="array" aca="true" ref="BK686">INDEX(KM_PCT,MATCH($A686,'Knowledge - Percentages'!$B:$B,0),'Data - Knowledge'!BK$8)/100</f>
        <v>0.138</v>
      </c>
      <c r="BL686" s="380">
        <f t="array" aca="true" ref="BL686">INDEX(KM_PCT,MATCH($A686,'Knowledge - Percentages'!$B:$B,0),'Data - Knowledge'!BL$8)/100</f>
        <v>0.11199999999999999</v>
      </c>
      <c r="BM686" s="380">
        <f t="array" aca="true" ref="BM686">INDEX(KM_PCT,MATCH($A686,'Knowledge - Percentages'!$B:$B,0),'Data - Knowledge'!BM$8)/100</f>
        <v>0.11199999999999999</v>
      </c>
      <c r="BN686" s="380">
        <f t="array" aca="true" ref="BN686">INDEX(KM_PCT,MATCH($A686,'Knowledge - Percentages'!$B:$B,0),'Data - Knowledge'!BN$8)/100</f>
        <v>0.11199999999999999</v>
      </c>
      <c r="BO686" s="380">
        <f t="array" aca="true" ref="BO686">INDEX(KM_PCT,MATCH($A686,'Knowledge - Percentages'!$B:$B,0),'Data - Knowledge'!BO$8)/100</f>
        <v>0.099</v>
      </c>
      <c r="BP686" s="380">
        <f t="array" aca="true" ref="BP686">INDEX(KM_PCT,MATCH($A686,'Knowledge - Percentages'!$B:$B,0),'Data - Knowledge'!BP$8)/100</f>
        <v>0.099</v>
      </c>
      <c r="BQ686" s="380">
        <f t="array" aca="true" ref="BQ686">INDEX(KM_PCT,MATCH($A686,'Knowledge - Percentages'!$B:$B,0),'Data - Knowledge'!BQ$8)/100</f>
        <v>0.099</v>
      </c>
    </row>
    <row r="687" spans="1:69">
      <c r="A687" t="s">
        <v>1889</v>
      </c>
      <c r="B687" t="s">
        <v>1860</v>
      </c>
      <c r="C687" t="s">
        <v>1883</v>
      </c>
      <c r="D687" t="s">
        <v>1873</v>
      </c>
      <c r="E687" s="373">
        <f>SUMPRODUCT($K$2:$BQ$2,$K687:$BQ687)/$J$2</f>
        <v>0.31801136363636362</v>
      </c>
      <c r="F687" s="379">
        <f>SUMPRODUCT($K$2:$BQ$2,$K687:$BQ687)</f>
        <v>83.955</v>
      </c>
      <c r="G687" s="373">
        <f>SUMPRODUCT($K$3:$BQ$3,$K687:$BQ687)/$J$3</f>
        <v>0.31544466119096515</v>
      </c>
      <c r="H687" s="379">
        <f>SUMPRODUCT($K$3:$BQ$3,$K687:$BQ687)</f>
        <v>3072.4310000000005</v>
      </c>
      <c r="I687" s="373">
        <f>CORREL($K$4:$BQ$4,$K687:$BQ687)</f>
        <v>0.20144102591474405</v>
      </c>
      <c r="J687" s="379">
        <f>$E687/$G687*100</f>
        <v>100.81367756731335</v>
      </c>
      <c r="K687" s="380">
        <f t="array" aca="true" ref="K687">INDEX(KM_PCT,MATCH($A687,'Knowledge - Percentages'!$B:$B,0),'Data - Knowledge'!K$8)/100</f>
        <v>0.303</v>
      </c>
      <c r="L687" s="380">
        <f t="array" aca="true" ref="L687">INDEX(KM_PCT,MATCH($A687,'Knowledge - Percentages'!$B:$B,0),'Data - Knowledge'!L$8)/100</f>
        <v>0.303</v>
      </c>
      <c r="M687" s="380">
        <f t="array" aca="true" ref="M687">INDEX(KM_PCT,MATCH($A687,'Knowledge - Percentages'!$B:$B,0),'Data - Knowledge'!M$8)/100</f>
        <v>0.303</v>
      </c>
      <c r="N687" s="380">
        <f t="array" aca="true" ref="N687">INDEX(KM_PCT,MATCH($A687,'Knowledge - Percentages'!$B:$B,0),'Data - Knowledge'!N$8)/100</f>
        <v>0.303</v>
      </c>
      <c r="O687" s="380">
        <f t="array" aca="true" ref="O687">INDEX(KM_PCT,MATCH($A687,'Knowledge - Percentages'!$B:$B,0),'Data - Knowledge'!O$8)/100</f>
        <v>0.303</v>
      </c>
      <c r="P687" s="380">
        <f t="array" aca="true" ref="P687">INDEX(KM_PCT,MATCH($A687,'Knowledge - Percentages'!$B:$B,0),'Data - Knowledge'!P$8)/100</f>
        <v>0.303</v>
      </c>
      <c r="Q687" s="380">
        <f t="array" aca="true" ref="Q687">INDEX(KM_PCT,MATCH($A687,'Knowledge - Percentages'!$B:$B,0),'Data - Knowledge'!Q$8)/100</f>
        <v>0.303</v>
      </c>
      <c r="R687" s="380">
        <f t="array" aca="true" ref="R687">INDEX(KM_PCT,MATCH($A687,'Knowledge - Percentages'!$B:$B,0),'Data - Knowledge'!R$8)/100</f>
        <v>0.303</v>
      </c>
      <c r="S687" s="380">
        <f t="array" aca="true" ref="S687">INDEX(KM_PCT,MATCH($A687,'Knowledge - Percentages'!$B:$B,0),'Data - Knowledge'!S$8)/100</f>
        <v>0.303</v>
      </c>
      <c r="T687" s="380">
        <f t="array" aca="true" ref="T687">INDEX(KM_PCT,MATCH($A687,'Knowledge - Percentages'!$B:$B,0),'Data - Knowledge'!T$8)/100</f>
        <v>0.39399999999999996</v>
      </c>
      <c r="U687" s="380">
        <f t="array" aca="true" ref="U687">INDEX(KM_PCT,MATCH($A687,'Knowledge - Percentages'!$B:$B,0),'Data - Knowledge'!U$8)/100</f>
        <v>0.303</v>
      </c>
      <c r="V687" s="380">
        <f t="array" aca="true" ref="V687">INDEX(KM_PCT,MATCH($A687,'Knowledge - Percentages'!$B:$B,0),'Data - Knowledge'!V$8)/100</f>
        <v>0.26</v>
      </c>
      <c r="W687" s="380">
        <f t="array" aca="true" ref="W687">INDEX(KM_PCT,MATCH($A687,'Knowledge - Percentages'!$B:$B,0),'Data - Knowledge'!W$8)/100</f>
        <v>0.303</v>
      </c>
      <c r="X687" s="380">
        <f t="array" aca="true" ref="X687">INDEX(KM_PCT,MATCH($A687,'Knowledge - Percentages'!$B:$B,0),'Data - Knowledge'!X$8)/100</f>
        <v>0.21</v>
      </c>
      <c r="Y687" s="380">
        <f t="array" aca="true" ref="Y687">INDEX(KM_PCT,MATCH($A687,'Knowledge - Percentages'!$B:$B,0),'Data - Knowledge'!Y$8)/100</f>
        <v>0.21</v>
      </c>
      <c r="Z687" s="380">
        <f t="array" aca="true" ref="Z687">INDEX(KM_PCT,MATCH($A687,'Knowledge - Percentages'!$B:$B,0),'Data - Knowledge'!Z$8)/100</f>
        <v>0.18600000000000003</v>
      </c>
      <c r="AA687" s="380">
        <f t="array" aca="true" ref="AA687">INDEX(KM_PCT,MATCH($A687,'Knowledge - Percentages'!$B:$B,0),'Data - Knowledge'!AA$8)/100</f>
        <v>0.21</v>
      </c>
      <c r="AB687" s="380">
        <f t="array" aca="true" ref="AB687">INDEX(KM_PCT,MATCH($A687,'Knowledge - Percentages'!$B:$B,0),'Data - Knowledge'!AB$8)/100</f>
        <v>0.408</v>
      </c>
      <c r="AC687" s="380">
        <f t="array" aca="true" ref="AC687">INDEX(KM_PCT,MATCH($A687,'Knowledge - Percentages'!$B:$B,0),'Data - Knowledge'!AC$8)/100</f>
        <v>0.303</v>
      </c>
      <c r="AD687" s="380">
        <f t="array" aca="true" ref="AD687">INDEX(KM_PCT,MATCH($A687,'Knowledge - Percentages'!$B:$B,0),'Data - Knowledge'!AD$8)/100</f>
        <v>0.303</v>
      </c>
      <c r="AE687" s="380">
        <f t="array" aca="true" ref="AE687">INDEX(KM_PCT,MATCH($A687,'Knowledge - Percentages'!$B:$B,0),'Data - Knowledge'!AE$8)/100</f>
        <v>0.314</v>
      </c>
      <c r="AF687" s="380">
        <f t="array" aca="true" ref="AF687">INDEX(KM_PCT,MATCH($A687,'Knowledge - Percentages'!$B:$B,0),'Data - Knowledge'!AF$8)/100</f>
        <v>0.314</v>
      </c>
      <c r="AG687" s="380">
        <f t="array" aca="true" ref="AG687">INDEX(KM_PCT,MATCH($A687,'Knowledge - Percentages'!$B:$B,0),'Data - Knowledge'!AG$8)/100</f>
        <v>0.314</v>
      </c>
      <c r="AH687" s="380">
        <f t="array" aca="true" ref="AH687">INDEX(KM_PCT,MATCH($A687,'Knowledge - Percentages'!$B:$B,0),'Data - Knowledge'!AH$8)/100</f>
        <v>0.316</v>
      </c>
      <c r="AI687" s="380">
        <f t="array" aca="true" ref="AI687">INDEX(KM_PCT,MATCH($A687,'Knowledge - Percentages'!$B:$B,0),'Data - Knowledge'!AI$8)/100</f>
        <v>0.316</v>
      </c>
      <c r="AJ687" s="380">
        <f t="array" aca="true" ref="AJ687">INDEX(KM_PCT,MATCH($A687,'Knowledge - Percentages'!$B:$B,0),'Data - Knowledge'!AJ$8)/100</f>
        <v>0.316</v>
      </c>
      <c r="AK687" s="380">
        <f t="array" aca="true" ref="AK687">INDEX(KM_PCT,MATCH($A687,'Knowledge - Percentages'!$B:$B,0),'Data - Knowledge'!AK$8)/100</f>
        <v>0.322</v>
      </c>
      <c r="AL687" s="380">
        <f t="array" aca="true" ref="AL687">INDEX(KM_PCT,MATCH($A687,'Knowledge - Percentages'!$B:$B,0),'Data - Knowledge'!AL$8)/100</f>
        <v>0.314</v>
      </c>
      <c r="AM687" s="380">
        <f t="array" aca="true" ref="AM687">INDEX(KM_PCT,MATCH($A687,'Knowledge - Percentages'!$B:$B,0),'Data - Knowledge'!AM$8)/100</f>
        <v>0.314</v>
      </c>
      <c r="AN687" s="380">
        <f t="array" aca="true" ref="AN687">INDEX(KM_PCT,MATCH($A687,'Knowledge - Percentages'!$B:$B,0),'Data - Knowledge'!AN$8)/100</f>
        <v>0.3</v>
      </c>
      <c r="AO687" s="380">
        <f t="array" aca="true" ref="AO687">INDEX(KM_PCT,MATCH($A687,'Knowledge - Percentages'!$B:$B,0),'Data - Knowledge'!AO$8)/100</f>
        <v>0.314</v>
      </c>
      <c r="AP687" s="380">
        <f t="array" aca="true" ref="AP687">INDEX(KM_PCT,MATCH($A687,'Knowledge - Percentages'!$B:$B,0),'Data - Knowledge'!AP$8)/100</f>
        <v>0.33</v>
      </c>
      <c r="AQ687" s="380">
        <f t="array" aca="true" ref="AQ687">INDEX(KM_PCT,MATCH($A687,'Knowledge - Percentages'!$B:$B,0),'Data - Knowledge'!AQ$8)/100</f>
        <v>0.33</v>
      </c>
      <c r="AR687" s="380">
        <f t="array" aca="true" ref="AR687">INDEX(KM_PCT,MATCH($A687,'Knowledge - Percentages'!$B:$B,0),'Data - Knowledge'!AR$8)/100</f>
        <v>0.33899999999999997</v>
      </c>
      <c r="AS687" s="380">
        <f t="array" aca="true" ref="AS687">INDEX(KM_PCT,MATCH($A687,'Knowledge - Percentages'!$B:$B,0),'Data - Knowledge'!AS$8)/100</f>
        <v>0.33899999999999997</v>
      </c>
      <c r="AT687" s="380">
        <f t="array" aca="true" ref="AT687">INDEX(KM_PCT,MATCH($A687,'Knowledge - Percentages'!$B:$B,0),'Data - Knowledge'!AT$8)/100</f>
        <v>0.377</v>
      </c>
      <c r="AU687" s="380">
        <f t="array" aca="true" ref="AU687">INDEX(KM_PCT,MATCH($A687,'Knowledge - Percentages'!$B:$B,0),'Data - Knowledge'!AU$8)/100</f>
        <v>0.289</v>
      </c>
      <c r="AV687" s="380">
        <f t="array" aca="true" ref="AV687">INDEX(KM_PCT,MATCH($A687,'Knowledge - Percentages'!$B:$B,0),'Data - Knowledge'!AV$8)/100</f>
        <v>0.289</v>
      </c>
      <c r="AW687" s="380">
        <f t="array" aca="true" ref="AW687">INDEX(KM_PCT,MATCH($A687,'Knowledge - Percentages'!$B:$B,0),'Data - Knowledge'!AW$8)/100</f>
        <v>0.289</v>
      </c>
      <c r="AX687" s="380">
        <f t="array" aca="true" ref="AX687">INDEX(KM_PCT,MATCH($A687,'Knowledge - Percentages'!$B:$B,0),'Data - Knowledge'!AX$8)/100</f>
        <v>0.289</v>
      </c>
      <c r="AY687" s="380">
        <f t="array" aca="true" ref="AY687">INDEX(KM_PCT,MATCH($A687,'Knowledge - Percentages'!$B:$B,0),'Data - Knowledge'!AY$8)/100</f>
        <v>0.29</v>
      </c>
      <c r="AZ687" s="380">
        <f t="array" aca="true" ref="AZ687">INDEX(KM_PCT,MATCH($A687,'Knowledge - Percentages'!$B:$B,0),'Data - Knowledge'!AZ$8)/100</f>
        <v>0.29</v>
      </c>
      <c r="BA687" s="380">
        <f t="array" aca="true" ref="BA687">INDEX(KM_PCT,MATCH($A687,'Knowledge - Percentages'!$B:$B,0),'Data - Knowledge'!BA$8)/100</f>
        <v>0.27899999999999997</v>
      </c>
      <c r="BB687" s="380">
        <f t="array" aca="true" ref="BB687">INDEX(KM_PCT,MATCH($A687,'Knowledge - Percentages'!$B:$B,0),'Data - Knowledge'!BB$8)/100</f>
        <v>0.29</v>
      </c>
      <c r="BC687" s="380">
        <f t="array" aca="true" ref="BC687">INDEX(KM_PCT,MATCH($A687,'Knowledge - Percentages'!$B:$B,0),'Data - Knowledge'!BC$8)/100</f>
        <v>0.292</v>
      </c>
      <c r="BD687" s="380">
        <f t="array" aca="true" ref="BD687">INDEX(KM_PCT,MATCH($A687,'Knowledge - Percentages'!$B:$B,0),'Data - Knowledge'!BD$8)/100</f>
        <v>0.292</v>
      </c>
      <c r="BE687" s="380">
        <f t="array" aca="true" ref="BE687">INDEX(KM_PCT,MATCH($A687,'Knowledge - Percentages'!$B:$B,0),'Data - Knowledge'!BE$8)/100</f>
        <v>0.292</v>
      </c>
      <c r="BF687" s="380">
        <f t="array" aca="true" ref="BF687">INDEX(KM_PCT,MATCH($A687,'Knowledge - Percentages'!$B:$B,0),'Data - Knowledge'!BF$8)/100</f>
        <v>0.292</v>
      </c>
      <c r="BG687" s="380">
        <f t="array" aca="true" ref="BG687">INDEX(KM_PCT,MATCH($A687,'Knowledge - Percentages'!$B:$B,0),'Data - Knowledge'!BG$8)/100</f>
        <v>0.396</v>
      </c>
      <c r="BH687" s="380">
        <f t="array" aca="true" ref="BH687">INDEX(KM_PCT,MATCH($A687,'Knowledge - Percentages'!$B:$B,0),'Data - Knowledge'!BH$8)/100</f>
        <v>0.303</v>
      </c>
      <c r="BI687" s="380">
        <f t="array" aca="true" ref="BI687">INDEX(KM_PCT,MATCH($A687,'Knowledge - Percentages'!$B:$B,0),'Data - Knowledge'!BI$8)/100</f>
        <v>0.303</v>
      </c>
      <c r="BJ687" s="380">
        <f t="array" aca="true" ref="BJ687">INDEX(KM_PCT,MATCH($A687,'Knowledge - Percentages'!$B:$B,0),'Data - Knowledge'!BJ$8)/100</f>
        <v>0.401</v>
      </c>
      <c r="BK687" s="380">
        <f t="array" aca="true" ref="BK687">INDEX(KM_PCT,MATCH($A687,'Knowledge - Percentages'!$B:$B,0),'Data - Knowledge'!BK$8)/100</f>
        <v>0.17600000000000002</v>
      </c>
      <c r="BL687" s="380">
        <f t="array" aca="true" ref="BL687">INDEX(KM_PCT,MATCH($A687,'Knowledge - Percentages'!$B:$B,0),'Data - Knowledge'!BL$8)/100</f>
        <v>0.172</v>
      </c>
      <c r="BM687" s="380">
        <f t="array" aca="true" ref="BM687">INDEX(KM_PCT,MATCH($A687,'Knowledge - Percentages'!$B:$B,0),'Data - Knowledge'!BM$8)/100</f>
        <v>0.228</v>
      </c>
      <c r="BN687" s="380">
        <f t="array" aca="true" ref="BN687">INDEX(KM_PCT,MATCH($A687,'Knowledge - Percentages'!$B:$B,0),'Data - Knowledge'!BN$8)/100</f>
        <v>0.336</v>
      </c>
      <c r="BO687" s="380">
        <f t="array" aca="true" ref="BO687">INDEX(KM_PCT,MATCH($A687,'Knowledge - Percentages'!$B:$B,0),'Data - Knowledge'!BO$8)/100</f>
        <v>0.285</v>
      </c>
      <c r="BP687" s="380">
        <f t="array" aca="true" ref="BP687">INDEX(KM_PCT,MATCH($A687,'Knowledge - Percentages'!$B:$B,0),'Data - Knowledge'!BP$8)/100</f>
        <v>0.303</v>
      </c>
      <c r="BQ687" s="380">
        <f t="array" aca="true" ref="BQ687">INDEX(KM_PCT,MATCH($A687,'Knowledge - Percentages'!$B:$B,0),'Data - Knowledge'!BQ$8)/100</f>
        <v>0.303</v>
      </c>
    </row>
    <row r="688" spans="1:69">
      <c r="A688" t="s">
        <v>1890</v>
      </c>
      <c r="B688" t="s">
        <v>1860</v>
      </c>
      <c r="C688" t="s">
        <v>1891</v>
      </c>
      <c r="D688" t="s">
        <v>1862</v>
      </c>
      <c r="E688" s="373">
        <f>SUMPRODUCT($K$2:$BQ$2,$K688:$BQ688)/$J$2</f>
        <v>0.13862499999999997</v>
      </c>
      <c r="F688" s="379">
        <f>SUMPRODUCT($K$2:$BQ$2,$K688:$BQ688)</f>
        <v>36.596999999999994</v>
      </c>
      <c r="G688" s="373">
        <f>SUMPRODUCT($K$3:$BQ$3,$K688:$BQ688)/$J$3</f>
        <v>0.12348757700205341</v>
      </c>
      <c r="H688" s="379">
        <f>SUMPRODUCT($K$3:$BQ$3,$K688:$BQ688)</f>
        <v>1202.7690000000002</v>
      </c>
      <c r="I688" s="373">
        <f>CORREL($K$4:$BQ$4,$K688:$BQ688)</f>
        <v>-0.11260689778635825</v>
      </c>
      <c r="J688" s="379">
        <f>$E688/$G688*100</f>
        <v>112.258255741543</v>
      </c>
      <c r="K688" s="380">
        <f t="array" aca="true" ref="K688">INDEX(KM_PCT,MATCH($A688,'Knowledge - Percentages'!$B:$B,0),'Data - Knowledge'!K$8)/100</f>
        <v>0.11599999999999999</v>
      </c>
      <c r="L688" s="380">
        <f t="array" aca="true" ref="L688">INDEX(KM_PCT,MATCH($A688,'Knowledge - Percentages'!$B:$B,0),'Data - Knowledge'!L$8)/100</f>
        <v>0.11599999999999999</v>
      </c>
      <c r="M688" s="380">
        <f t="array" aca="true" ref="M688">INDEX(KM_PCT,MATCH($A688,'Knowledge - Percentages'!$B:$B,0),'Data - Knowledge'!M$8)/100</f>
        <v>0.11599999999999999</v>
      </c>
      <c r="N688" s="380">
        <f t="array" aca="true" ref="N688">INDEX(KM_PCT,MATCH($A688,'Knowledge - Percentages'!$B:$B,0),'Data - Knowledge'!N$8)/100</f>
        <v>0.11</v>
      </c>
      <c r="O688" s="380">
        <f t="array" aca="true" ref="O688">INDEX(KM_PCT,MATCH($A688,'Knowledge - Percentages'!$B:$B,0),'Data - Knowledge'!O$8)/100</f>
        <v>0.11</v>
      </c>
      <c r="P688" s="380">
        <f t="array" aca="true" ref="P688">INDEX(KM_PCT,MATCH($A688,'Knowledge - Percentages'!$B:$B,0),'Data - Knowledge'!P$8)/100</f>
        <v>0.11</v>
      </c>
      <c r="Q688" s="380">
        <f t="array" aca="true" ref="Q688">INDEX(KM_PCT,MATCH($A688,'Knowledge - Percentages'!$B:$B,0),'Data - Knowledge'!Q$8)/100</f>
        <v>0.11</v>
      </c>
      <c r="R688" s="380">
        <f t="array" aca="true" ref="R688">INDEX(KM_PCT,MATCH($A688,'Knowledge - Percentages'!$B:$B,0),'Data - Knowledge'!R$8)/100</f>
        <v>0.11</v>
      </c>
      <c r="S688" s="380">
        <f t="array" aca="true" ref="S688">INDEX(KM_PCT,MATCH($A688,'Knowledge - Percentages'!$B:$B,0),'Data - Knowledge'!S$8)/100</f>
        <v>0.11</v>
      </c>
      <c r="T688" s="380">
        <f t="array" aca="true" ref="T688">INDEX(KM_PCT,MATCH($A688,'Knowledge - Percentages'!$B:$B,0),'Data - Knowledge'!T$8)/100</f>
        <v>0.11599999999999999</v>
      </c>
      <c r="U688" s="380">
        <f t="array" aca="true" ref="U688">INDEX(KM_PCT,MATCH($A688,'Knowledge - Percentages'!$B:$B,0),'Data - Knowledge'!U$8)/100</f>
        <v>0.11599999999999999</v>
      </c>
      <c r="V688" s="380">
        <f t="array" aca="true" ref="V688">INDEX(KM_PCT,MATCH($A688,'Knowledge - Percentages'!$B:$B,0),'Data - Knowledge'!V$8)/100</f>
        <v>0.11599999999999999</v>
      </c>
      <c r="W688" s="380">
        <f t="array" aca="true" ref="W688">INDEX(KM_PCT,MATCH($A688,'Knowledge - Percentages'!$B:$B,0),'Data - Knowledge'!W$8)/100</f>
        <v>0.115</v>
      </c>
      <c r="X688" s="380">
        <f t="array" aca="true" ref="X688">INDEX(KM_PCT,MATCH($A688,'Knowledge - Percentages'!$B:$B,0),'Data - Knowledge'!X$8)/100</f>
        <v>0.266</v>
      </c>
      <c r="Y688" s="380">
        <f t="array" aca="true" ref="Y688">INDEX(KM_PCT,MATCH($A688,'Knowledge - Percentages'!$B:$B,0),'Data - Knowledge'!Y$8)/100</f>
        <v>0.306</v>
      </c>
      <c r="Z688" s="380">
        <f t="array" aca="true" ref="Z688">INDEX(KM_PCT,MATCH($A688,'Knowledge - Percentages'!$B:$B,0),'Data - Knowledge'!Z$8)/100</f>
        <v>0.47700000000000004</v>
      </c>
      <c r="AA688" s="380">
        <f t="array" aca="true" ref="AA688">INDEX(KM_PCT,MATCH($A688,'Knowledge - Percentages'!$B:$B,0),'Data - Knowledge'!AA$8)/100</f>
        <v>0.304</v>
      </c>
      <c r="AB688" s="380">
        <f t="array" aca="true" ref="AB688">INDEX(KM_PCT,MATCH($A688,'Knowledge - Percentages'!$B:$B,0),'Data - Knowledge'!AB$8)/100</f>
        <v>0.19699999999999998</v>
      </c>
      <c r="AC688" s="380">
        <f t="array" aca="true" ref="AC688">INDEX(KM_PCT,MATCH($A688,'Knowledge - Percentages'!$B:$B,0),'Data - Knowledge'!AC$8)/100</f>
        <v>0.171</v>
      </c>
      <c r="AD688" s="380">
        <f t="array" aca="true" ref="AD688">INDEX(KM_PCT,MATCH($A688,'Knowledge - Percentages'!$B:$B,0),'Data - Knowledge'!AD$8)/100</f>
        <v>0.297</v>
      </c>
      <c r="AE688" s="380">
        <f t="array" aca="true" ref="AE688">INDEX(KM_PCT,MATCH($A688,'Knowledge - Percentages'!$B:$B,0),'Data - Knowledge'!AE$8)/100</f>
        <v>0.11</v>
      </c>
      <c r="AF688" s="380">
        <f t="array" aca="true" ref="AF688">INDEX(KM_PCT,MATCH($A688,'Knowledge - Percentages'!$B:$B,0),'Data - Knowledge'!AF$8)/100</f>
        <v>0.11</v>
      </c>
      <c r="AG688" s="380">
        <f t="array" aca="true" ref="AG688">INDEX(KM_PCT,MATCH($A688,'Knowledge - Percentages'!$B:$B,0),'Data - Knowledge'!AG$8)/100</f>
        <v>0.075</v>
      </c>
      <c r="AH688" s="380">
        <f t="array" aca="true" ref="AH688">INDEX(KM_PCT,MATCH($A688,'Knowledge - Percentages'!$B:$B,0),'Data - Knowledge'!AH$8)/100</f>
        <v>0.127</v>
      </c>
      <c r="AI688" s="380">
        <f t="array" aca="true" ref="AI688">INDEX(KM_PCT,MATCH($A688,'Knowledge - Percentages'!$B:$B,0),'Data - Knowledge'!AI$8)/100</f>
        <v>0.139</v>
      </c>
      <c r="AJ688" s="380">
        <f t="array" aca="true" ref="AJ688">INDEX(KM_PCT,MATCH($A688,'Knowledge - Percentages'!$B:$B,0),'Data - Knowledge'!AJ$8)/100</f>
        <v>0.127</v>
      </c>
      <c r="AK688" s="380">
        <f t="array" aca="true" ref="AK688">INDEX(KM_PCT,MATCH($A688,'Knowledge - Percentages'!$B:$B,0),'Data - Knowledge'!AK$8)/100</f>
        <v>0.073</v>
      </c>
      <c r="AL688" s="380">
        <f t="array" aca="true" ref="AL688">INDEX(KM_PCT,MATCH($A688,'Knowledge - Percentages'!$B:$B,0),'Data - Knowledge'!AL$8)/100</f>
        <v>0.073</v>
      </c>
      <c r="AM688" s="380">
        <f t="array" aca="true" ref="AM688">INDEX(KM_PCT,MATCH($A688,'Knowledge - Percentages'!$B:$B,0),'Data - Knowledge'!AM$8)/100</f>
        <v>0.073</v>
      </c>
      <c r="AN688" s="380">
        <f t="array" aca="true" ref="AN688">INDEX(KM_PCT,MATCH($A688,'Knowledge - Percentages'!$B:$B,0),'Data - Knowledge'!AN$8)/100</f>
        <v>0.127</v>
      </c>
      <c r="AO688" s="380">
        <f t="array" aca="true" ref="AO688">INDEX(KM_PCT,MATCH($A688,'Knowledge - Percentages'!$B:$B,0),'Data - Knowledge'!AO$8)/100</f>
        <v>0.127</v>
      </c>
      <c r="AP688" s="380">
        <f t="array" aca="true" ref="AP688">INDEX(KM_PCT,MATCH($A688,'Knowledge - Percentages'!$B:$B,0),'Data - Knowledge'!AP$8)/100</f>
        <v>0.179</v>
      </c>
      <c r="AQ688" s="380">
        <f t="array" aca="true" ref="AQ688">INDEX(KM_PCT,MATCH($A688,'Knowledge - Percentages'!$B:$B,0),'Data - Knowledge'!AQ$8)/100</f>
        <v>0.135</v>
      </c>
      <c r="AR688" s="380">
        <f t="array" aca="true" ref="AR688">INDEX(KM_PCT,MATCH($A688,'Knowledge - Percentages'!$B:$B,0),'Data - Knowledge'!AR$8)/100</f>
        <v>0.156</v>
      </c>
      <c r="AS688" s="380">
        <f t="array" aca="true" ref="AS688">INDEX(KM_PCT,MATCH($A688,'Knowledge - Percentages'!$B:$B,0),'Data - Knowledge'!AS$8)/100</f>
        <v>0.156</v>
      </c>
      <c r="AT688" s="380">
        <f t="array" aca="true" ref="AT688">INDEX(KM_PCT,MATCH($A688,'Knowledge - Percentages'!$B:$B,0),'Data - Knowledge'!AT$8)/100</f>
        <v>0.38299999999999995</v>
      </c>
      <c r="AU688" s="380">
        <f t="array" aca="true" ref="AU688">INDEX(KM_PCT,MATCH($A688,'Knowledge - Percentages'!$B:$B,0),'Data - Knowledge'!AU$8)/100</f>
        <v>0.07400000000000001</v>
      </c>
      <c r="AV688" s="380">
        <f t="array" aca="true" ref="AV688">INDEX(KM_PCT,MATCH($A688,'Knowledge - Percentages'!$B:$B,0),'Data - Knowledge'!AV$8)/100</f>
        <v>0.07400000000000001</v>
      </c>
      <c r="AW688" s="380">
        <f t="array" aca="true" ref="AW688">INDEX(KM_PCT,MATCH($A688,'Knowledge - Percentages'!$B:$B,0),'Data - Knowledge'!AW$8)/100</f>
        <v>0.07400000000000001</v>
      </c>
      <c r="AX688" s="380">
        <f t="array" aca="true" ref="AX688">INDEX(KM_PCT,MATCH($A688,'Knowledge - Percentages'!$B:$B,0),'Data - Knowledge'!AX$8)/100</f>
        <v>0.07400000000000001</v>
      </c>
      <c r="AY688" s="380">
        <f t="array" aca="true" ref="AY688">INDEX(KM_PCT,MATCH($A688,'Knowledge - Percentages'!$B:$B,0),'Data - Knowledge'!AY$8)/100</f>
        <v>0.136</v>
      </c>
      <c r="AZ688" s="380">
        <f t="array" aca="true" ref="AZ688">INDEX(KM_PCT,MATCH($A688,'Knowledge - Percentages'!$B:$B,0),'Data - Knowledge'!AZ$8)/100</f>
        <v>0.136</v>
      </c>
      <c r="BA688" s="380">
        <f t="array" aca="true" ref="BA688">INDEX(KM_PCT,MATCH($A688,'Knowledge - Percentages'!$B:$B,0),'Data - Knowledge'!BA$8)/100</f>
        <v>0.136</v>
      </c>
      <c r="BB688" s="380">
        <f t="array" aca="true" ref="BB688">INDEX(KM_PCT,MATCH($A688,'Knowledge - Percentages'!$B:$B,0),'Data - Knowledge'!BB$8)/100</f>
        <v>0.136</v>
      </c>
      <c r="BC688" s="380">
        <f t="array" aca="true" ref="BC688">INDEX(KM_PCT,MATCH($A688,'Knowledge - Percentages'!$B:$B,0),'Data - Knowledge'!BC$8)/100</f>
        <v>0.19899999999999998</v>
      </c>
      <c r="BD688" s="380">
        <f t="array" aca="true" ref="BD688">INDEX(KM_PCT,MATCH($A688,'Knowledge - Percentages'!$B:$B,0),'Data - Knowledge'!BD$8)/100</f>
        <v>0.19899999999999998</v>
      </c>
      <c r="BE688" s="380">
        <f t="array" aca="true" ref="BE688">INDEX(KM_PCT,MATCH($A688,'Knowledge - Percentages'!$B:$B,0),'Data - Knowledge'!BE$8)/100</f>
        <v>0.19899999999999998</v>
      </c>
      <c r="BF688" s="380">
        <f t="array" aca="true" ref="BF688">INDEX(KM_PCT,MATCH($A688,'Knowledge - Percentages'!$B:$B,0),'Data - Knowledge'!BF$8)/100</f>
        <v>0.251</v>
      </c>
      <c r="BG688" s="380">
        <f t="array" aca="true" ref="BG688">INDEX(KM_PCT,MATCH($A688,'Knowledge - Percentages'!$B:$B,0),'Data - Knowledge'!BG$8)/100</f>
        <v>0.1</v>
      </c>
      <c r="BH688" s="380">
        <f t="array" aca="true" ref="BH688">INDEX(KM_PCT,MATCH($A688,'Knowledge - Percentages'!$B:$B,0),'Data - Knowledge'!BH$8)/100</f>
        <v>0.24600000000000002</v>
      </c>
      <c r="BI688" s="380">
        <f t="array" aca="true" ref="BI688">INDEX(KM_PCT,MATCH($A688,'Knowledge - Percentages'!$B:$B,0),'Data - Knowledge'!BI$8)/100</f>
        <v>0.153</v>
      </c>
      <c r="BJ688" s="380">
        <f t="array" aca="true" ref="BJ688">INDEX(KM_PCT,MATCH($A688,'Knowledge - Percentages'!$B:$B,0),'Data - Knowledge'!BJ$8)/100</f>
        <v>0.153</v>
      </c>
      <c r="BK688" s="380">
        <f t="array" aca="true" ref="BK688">INDEX(KM_PCT,MATCH($A688,'Knowledge - Percentages'!$B:$B,0),'Data - Knowledge'!BK$8)/100</f>
        <v>0.153</v>
      </c>
      <c r="BL688" s="380">
        <f t="array" aca="true" ref="BL688">INDEX(KM_PCT,MATCH($A688,'Knowledge - Percentages'!$B:$B,0),'Data - Knowledge'!BL$8)/100</f>
        <v>0.153</v>
      </c>
      <c r="BM688" s="380">
        <f t="array" aca="true" ref="BM688">INDEX(KM_PCT,MATCH($A688,'Knowledge - Percentages'!$B:$B,0),'Data - Knowledge'!BM$8)/100</f>
        <v>0.153</v>
      </c>
      <c r="BN688" s="380">
        <f t="array" aca="true" ref="BN688">INDEX(KM_PCT,MATCH($A688,'Knowledge - Percentages'!$B:$B,0),'Data - Knowledge'!BN$8)/100</f>
        <v>0.154</v>
      </c>
      <c r="BO688" s="380">
        <f t="array" aca="true" ref="BO688">INDEX(KM_PCT,MATCH($A688,'Knowledge - Percentages'!$B:$B,0),'Data - Knowledge'!BO$8)/100</f>
        <v>0.205</v>
      </c>
      <c r="BP688" s="380">
        <f t="array" aca="true" ref="BP688">INDEX(KM_PCT,MATCH($A688,'Knowledge - Percentages'!$B:$B,0),'Data - Knowledge'!BP$8)/100</f>
        <v>0.18100000000000002</v>
      </c>
      <c r="BQ688" s="380">
        <f t="array" aca="true" ref="BQ688">INDEX(KM_PCT,MATCH($A688,'Knowledge - Percentages'!$B:$B,0),'Data - Knowledge'!BQ$8)/100</f>
        <v>0.18100000000000002</v>
      </c>
    </row>
    <row r="689" spans="1:69">
      <c r="A689" t="s">
        <v>1892</v>
      </c>
      <c r="B689" t="s">
        <v>1860</v>
      </c>
      <c r="C689" t="s">
        <v>1891</v>
      </c>
      <c r="D689" t="s">
        <v>1864</v>
      </c>
      <c r="E689" s="373">
        <f>SUMPRODUCT($K$2:$BQ$2,$K689:$BQ689)/$J$2</f>
        <v>0.23953409090909092</v>
      </c>
      <c r="F689" s="379">
        <f>SUMPRODUCT($K$2:$BQ$2,$K689:$BQ689)</f>
        <v>63.237</v>
      </c>
      <c r="G689" s="373">
        <f>SUMPRODUCT($K$3:$BQ$3,$K689:$BQ689)/$J$3</f>
        <v>0.21452402464065709</v>
      </c>
      <c r="H689" s="379">
        <f>SUMPRODUCT($K$3:$BQ$3,$K689:$BQ689)</f>
        <v>2089.464</v>
      </c>
      <c r="I689" s="373">
        <f>CORREL($K$4:$BQ$4,$K689:$BQ689)</f>
        <v>0.082523300837131122</v>
      </c>
      <c r="J689" s="379">
        <f>$E689/$G689*100</f>
        <v>111.65839877856452</v>
      </c>
      <c r="K689" s="380">
        <f t="array" aca="true" ref="K689">INDEX(KM_PCT,MATCH($A689,'Knowledge - Percentages'!$B:$B,0),'Data - Knowledge'!K$8)/100</f>
        <v>0.22</v>
      </c>
      <c r="L689" s="380">
        <f t="array" aca="true" ref="L689">INDEX(KM_PCT,MATCH($A689,'Knowledge - Percentages'!$B:$B,0),'Data - Knowledge'!L$8)/100</f>
        <v>0.22</v>
      </c>
      <c r="M689" s="380">
        <f t="array" aca="true" ref="M689">INDEX(KM_PCT,MATCH($A689,'Knowledge - Percentages'!$B:$B,0),'Data - Knowledge'!M$8)/100</f>
        <v>0.22</v>
      </c>
      <c r="N689" s="380">
        <f t="array" aca="true" ref="N689">INDEX(KM_PCT,MATCH($A689,'Knowledge - Percentages'!$B:$B,0),'Data - Knowledge'!N$8)/100</f>
        <v>0.209</v>
      </c>
      <c r="O689" s="380">
        <f t="array" aca="true" ref="O689">INDEX(KM_PCT,MATCH($A689,'Knowledge - Percentages'!$B:$B,0),'Data - Knowledge'!O$8)/100</f>
        <v>0.22</v>
      </c>
      <c r="P689" s="380">
        <f t="array" aca="true" ref="P689">INDEX(KM_PCT,MATCH($A689,'Knowledge - Percentages'!$B:$B,0),'Data - Knowledge'!P$8)/100</f>
        <v>0.22</v>
      </c>
      <c r="Q689" s="380">
        <f t="array" aca="true" ref="Q689">INDEX(KM_PCT,MATCH($A689,'Knowledge - Percentages'!$B:$B,0),'Data - Knowledge'!Q$8)/100</f>
        <v>0.22</v>
      </c>
      <c r="R689" s="380">
        <f t="array" aca="true" ref="R689">INDEX(KM_PCT,MATCH($A689,'Knowledge - Percentages'!$B:$B,0),'Data - Knowledge'!R$8)/100</f>
        <v>0.22</v>
      </c>
      <c r="S689" s="380">
        <f t="array" aca="true" ref="S689">INDEX(KM_PCT,MATCH($A689,'Knowledge - Percentages'!$B:$B,0),'Data - Knowledge'!S$8)/100</f>
        <v>0.168</v>
      </c>
      <c r="T689" s="380">
        <f t="array" aca="true" ref="T689">INDEX(KM_PCT,MATCH($A689,'Knowledge - Percentages'!$B:$B,0),'Data - Knowledge'!T$8)/100</f>
        <v>0.22</v>
      </c>
      <c r="U689" s="380">
        <f t="array" aca="true" ref="U689">INDEX(KM_PCT,MATCH($A689,'Knowledge - Percentages'!$B:$B,0),'Data - Knowledge'!U$8)/100</f>
        <v>0.22</v>
      </c>
      <c r="V689" s="380">
        <f t="array" aca="true" ref="V689">INDEX(KM_PCT,MATCH($A689,'Knowledge - Percentages'!$B:$B,0),'Data - Knowledge'!V$8)/100</f>
        <v>0.22</v>
      </c>
      <c r="W689" s="380">
        <f t="array" aca="true" ref="W689">INDEX(KM_PCT,MATCH($A689,'Knowledge - Percentages'!$B:$B,0),'Data - Knowledge'!W$8)/100</f>
        <v>0.138</v>
      </c>
      <c r="X689" s="380">
        <f t="array" aca="true" ref="X689">INDEX(KM_PCT,MATCH($A689,'Knowledge - Percentages'!$B:$B,0),'Data - Knowledge'!X$8)/100</f>
        <v>0.22</v>
      </c>
      <c r="Y689" s="380">
        <f t="array" aca="true" ref="Y689">INDEX(KM_PCT,MATCH($A689,'Knowledge - Percentages'!$B:$B,0),'Data - Knowledge'!Y$8)/100</f>
        <v>0.22</v>
      </c>
      <c r="Z689" s="380">
        <f t="array" aca="true" ref="Z689">INDEX(KM_PCT,MATCH($A689,'Knowledge - Percentages'!$B:$B,0),'Data - Knowledge'!Z$8)/100</f>
        <v>0.475</v>
      </c>
      <c r="AA689" s="380">
        <f t="array" aca="true" ref="AA689">INDEX(KM_PCT,MATCH($A689,'Knowledge - Percentages'!$B:$B,0),'Data - Knowledge'!AA$8)/100</f>
        <v>0.18600000000000003</v>
      </c>
      <c r="AB689" s="380">
        <f t="array" aca="true" ref="AB689">INDEX(KM_PCT,MATCH($A689,'Knowledge - Percentages'!$B:$B,0),'Data - Knowledge'!AB$8)/100</f>
        <v>0.22</v>
      </c>
      <c r="AC689" s="380">
        <f t="array" aca="true" ref="AC689">INDEX(KM_PCT,MATCH($A689,'Knowledge - Percentages'!$B:$B,0),'Data - Knowledge'!AC$8)/100</f>
        <v>0.22</v>
      </c>
      <c r="AD689" s="380">
        <f t="array" aca="true" ref="AD689">INDEX(KM_PCT,MATCH($A689,'Knowledge - Percentages'!$B:$B,0),'Data - Knowledge'!AD$8)/100</f>
        <v>0.475</v>
      </c>
      <c r="AE689" s="380">
        <f t="array" aca="true" ref="AE689">INDEX(KM_PCT,MATCH($A689,'Knowledge - Percentages'!$B:$B,0),'Data - Knowledge'!AE$8)/100</f>
        <v>0.212</v>
      </c>
      <c r="AF689" s="380">
        <f t="array" aca="true" ref="AF689">INDEX(KM_PCT,MATCH($A689,'Knowledge - Percentages'!$B:$B,0),'Data - Knowledge'!AF$8)/100</f>
        <v>0.12</v>
      </c>
      <c r="AG689" s="380">
        <f t="array" aca="true" ref="AG689">INDEX(KM_PCT,MATCH($A689,'Knowledge - Percentages'!$B:$B,0),'Data - Knowledge'!AG$8)/100</f>
        <v>0.212</v>
      </c>
      <c r="AH689" s="380">
        <f t="array" aca="true" ref="AH689">INDEX(KM_PCT,MATCH($A689,'Knowledge - Percentages'!$B:$B,0),'Data - Knowledge'!AH$8)/100</f>
        <v>0.212</v>
      </c>
      <c r="AI689" s="380">
        <f t="array" aca="true" ref="AI689">INDEX(KM_PCT,MATCH($A689,'Knowledge - Percentages'!$B:$B,0),'Data - Knowledge'!AI$8)/100</f>
        <v>0.212</v>
      </c>
      <c r="AJ689" s="380">
        <f t="array" aca="true" ref="AJ689">INDEX(KM_PCT,MATCH($A689,'Knowledge - Percentages'!$B:$B,0),'Data - Knowledge'!AJ$8)/100</f>
        <v>0.212</v>
      </c>
      <c r="AK689" s="380">
        <f t="array" aca="true" ref="AK689">INDEX(KM_PCT,MATCH($A689,'Knowledge - Percentages'!$B:$B,0),'Data - Knowledge'!AK$8)/100</f>
        <v>0.177</v>
      </c>
      <c r="AL689" s="380">
        <f t="array" aca="true" ref="AL689">INDEX(KM_PCT,MATCH($A689,'Knowledge - Percentages'!$B:$B,0),'Data - Knowledge'!AL$8)/100</f>
        <v>0.198</v>
      </c>
      <c r="AM689" s="380">
        <f t="array" aca="true" ref="AM689">INDEX(KM_PCT,MATCH($A689,'Knowledge - Percentages'!$B:$B,0),'Data - Knowledge'!AM$8)/100</f>
        <v>0.154</v>
      </c>
      <c r="AN689" s="380">
        <f t="array" aca="true" ref="AN689">INDEX(KM_PCT,MATCH($A689,'Knowledge - Percentages'!$B:$B,0),'Data - Knowledge'!AN$8)/100</f>
        <v>0.212</v>
      </c>
      <c r="AO689" s="380">
        <f t="array" aca="true" ref="AO689">INDEX(KM_PCT,MATCH($A689,'Knowledge - Percentages'!$B:$B,0),'Data - Knowledge'!AO$8)/100</f>
        <v>0.212</v>
      </c>
      <c r="AP689" s="380">
        <f t="array" aca="true" ref="AP689">INDEX(KM_PCT,MATCH($A689,'Knowledge - Percentages'!$B:$B,0),'Data - Knowledge'!AP$8)/100</f>
        <v>0.212</v>
      </c>
      <c r="AQ689" s="380">
        <f t="array" aca="true" ref="AQ689">INDEX(KM_PCT,MATCH($A689,'Knowledge - Percentages'!$B:$B,0),'Data - Knowledge'!AQ$8)/100</f>
        <v>0.212</v>
      </c>
      <c r="AR689" s="380">
        <f t="array" aca="true" ref="AR689">INDEX(KM_PCT,MATCH($A689,'Knowledge - Percentages'!$B:$B,0),'Data - Knowledge'!AR$8)/100</f>
        <v>0.22</v>
      </c>
      <c r="AS689" s="380">
        <f t="array" aca="true" ref="AS689">INDEX(KM_PCT,MATCH($A689,'Knowledge - Percentages'!$B:$B,0),'Data - Knowledge'!AS$8)/100</f>
        <v>0.22</v>
      </c>
      <c r="AT689" s="380">
        <f t="array" aca="true" ref="AT689">INDEX(KM_PCT,MATCH($A689,'Knowledge - Percentages'!$B:$B,0),'Data - Knowledge'!AT$8)/100</f>
        <v>0.22</v>
      </c>
      <c r="AU689" s="380">
        <f t="array" aca="true" ref="AU689">INDEX(KM_PCT,MATCH($A689,'Knowledge - Percentages'!$B:$B,0),'Data - Knowledge'!AU$8)/100</f>
        <v>0.161</v>
      </c>
      <c r="AV689" s="380">
        <f t="array" aca="true" ref="AV689">INDEX(KM_PCT,MATCH($A689,'Knowledge - Percentages'!$B:$B,0),'Data - Knowledge'!AV$8)/100</f>
        <v>0.161</v>
      </c>
      <c r="AW689" s="380">
        <f t="array" aca="true" ref="AW689">INDEX(KM_PCT,MATCH($A689,'Knowledge - Percentages'!$B:$B,0),'Data - Knowledge'!AW$8)/100</f>
        <v>0.161</v>
      </c>
      <c r="AX689" s="380">
        <f t="array" aca="true" ref="AX689">INDEX(KM_PCT,MATCH($A689,'Knowledge - Percentages'!$B:$B,0),'Data - Knowledge'!AX$8)/100</f>
        <v>0.161</v>
      </c>
      <c r="AY689" s="380">
        <f t="array" aca="true" ref="AY689">INDEX(KM_PCT,MATCH($A689,'Knowledge - Percentages'!$B:$B,0),'Data - Knowledge'!AY$8)/100</f>
        <v>0.22</v>
      </c>
      <c r="AZ689" s="380">
        <f t="array" aca="true" ref="AZ689">INDEX(KM_PCT,MATCH($A689,'Knowledge - Percentages'!$B:$B,0),'Data - Knowledge'!AZ$8)/100</f>
        <v>0.22</v>
      </c>
      <c r="BA689" s="380">
        <f t="array" aca="true" ref="BA689">INDEX(KM_PCT,MATCH($A689,'Knowledge - Percentages'!$B:$B,0),'Data - Knowledge'!BA$8)/100</f>
        <v>0.22</v>
      </c>
      <c r="BB689" s="380">
        <f t="array" aca="true" ref="BB689">INDEX(KM_PCT,MATCH($A689,'Knowledge - Percentages'!$B:$B,0),'Data - Knowledge'!BB$8)/100</f>
        <v>0.262</v>
      </c>
      <c r="BC689" s="380">
        <f t="array" aca="true" ref="BC689">INDEX(KM_PCT,MATCH($A689,'Knowledge - Percentages'!$B:$B,0),'Data - Knowledge'!BC$8)/100</f>
        <v>0.22</v>
      </c>
      <c r="BD689" s="380">
        <f t="array" aca="true" ref="BD689">INDEX(KM_PCT,MATCH($A689,'Knowledge - Percentages'!$B:$B,0),'Data - Knowledge'!BD$8)/100</f>
        <v>0.24600000000000002</v>
      </c>
      <c r="BE689" s="380">
        <f t="array" aca="true" ref="BE689">INDEX(KM_PCT,MATCH($A689,'Knowledge - Percentages'!$B:$B,0),'Data - Knowledge'!BE$8)/100</f>
        <v>0.22</v>
      </c>
      <c r="BF689" s="380">
        <f t="array" aca="true" ref="BF689">INDEX(KM_PCT,MATCH($A689,'Knowledge - Percentages'!$B:$B,0),'Data - Knowledge'!BF$8)/100</f>
        <v>0.22</v>
      </c>
      <c r="BG689" s="380">
        <f t="array" aca="true" ref="BG689">INDEX(KM_PCT,MATCH($A689,'Knowledge - Percentages'!$B:$B,0),'Data - Knowledge'!BG$8)/100</f>
        <v>0.27699999999999997</v>
      </c>
      <c r="BH689" s="380">
        <f t="array" aca="true" ref="BH689">INDEX(KM_PCT,MATCH($A689,'Knowledge - Percentages'!$B:$B,0),'Data - Knowledge'!BH$8)/100</f>
        <v>0.27699999999999997</v>
      </c>
      <c r="BI689" s="380">
        <f t="array" aca="true" ref="BI689">INDEX(KM_PCT,MATCH($A689,'Knowledge - Percentages'!$B:$B,0),'Data - Knowledge'!BI$8)/100</f>
        <v>0.27699999999999997</v>
      </c>
      <c r="BJ689" s="380">
        <f t="array" aca="true" ref="BJ689">INDEX(KM_PCT,MATCH($A689,'Knowledge - Percentages'!$B:$B,0),'Data - Knowledge'!BJ$8)/100</f>
        <v>0.295</v>
      </c>
      <c r="BK689" s="380">
        <f t="array" aca="true" ref="BK689">INDEX(KM_PCT,MATCH($A689,'Knowledge - Percentages'!$B:$B,0),'Data - Knowledge'!BK$8)/100</f>
        <v>0.295</v>
      </c>
      <c r="BL689" s="380">
        <f t="array" aca="true" ref="BL689">INDEX(KM_PCT,MATCH($A689,'Knowledge - Percentages'!$B:$B,0),'Data - Knowledge'!BL$8)/100</f>
        <v>0.295</v>
      </c>
      <c r="BM689" s="380">
        <f t="array" aca="true" ref="BM689">INDEX(KM_PCT,MATCH($A689,'Knowledge - Percentages'!$B:$B,0),'Data - Knowledge'!BM$8)/100</f>
        <v>0.295</v>
      </c>
      <c r="BN689" s="380">
        <f t="array" aca="true" ref="BN689">INDEX(KM_PCT,MATCH($A689,'Knowledge - Percentages'!$B:$B,0),'Data - Knowledge'!BN$8)/100</f>
        <v>0.295</v>
      </c>
      <c r="BO689" s="380">
        <f t="array" aca="true" ref="BO689">INDEX(KM_PCT,MATCH($A689,'Knowledge - Percentages'!$B:$B,0),'Data - Knowledge'!BO$8)/100</f>
        <v>0.27699999999999997</v>
      </c>
      <c r="BP689" s="380">
        <f t="array" aca="true" ref="BP689">INDEX(KM_PCT,MATCH($A689,'Knowledge - Percentages'!$B:$B,0),'Data - Knowledge'!BP$8)/100</f>
        <v>0.27699999999999997</v>
      </c>
      <c r="BQ689" s="380">
        <f t="array" aca="true" ref="BQ689">INDEX(KM_PCT,MATCH($A689,'Knowledge - Percentages'!$B:$B,0),'Data - Knowledge'!BQ$8)/100</f>
        <v>0.27699999999999997</v>
      </c>
    </row>
    <row r="690" spans="1:69">
      <c r="A690" t="s">
        <v>1893</v>
      </c>
      <c r="B690" t="s">
        <v>1860</v>
      </c>
      <c r="C690" t="s">
        <v>1891</v>
      </c>
      <c r="D690" t="s">
        <v>550</v>
      </c>
      <c r="E690" s="373">
        <f>SUMPRODUCT($K$2:$BQ$2,$K690:$BQ690)/$J$2</f>
        <v>0.18976893939393935</v>
      </c>
      <c r="F690" s="379">
        <f>SUMPRODUCT($K$2:$BQ$2,$K690:$BQ690)</f>
        <v>50.09899999999999</v>
      </c>
      <c r="G690" s="373">
        <f>SUMPRODUCT($K$3:$BQ$3,$K690:$BQ690)/$J$3</f>
        <v>0.17135924024640656</v>
      </c>
      <c r="H690" s="379">
        <f>SUMPRODUCT($K$3:$BQ$3,$K690:$BQ690)</f>
        <v>1669.039</v>
      </c>
      <c r="I690" s="373">
        <f>CORREL($K$4:$BQ$4,$K690:$BQ690)</f>
        <v>0.10083359670935464</v>
      </c>
      <c r="J690" s="379">
        <f>$E690/$G690*100</f>
        <v>110.74333611718896</v>
      </c>
      <c r="K690" s="380">
        <f t="array" aca="true" ref="K690">INDEX(KM_PCT,MATCH($A690,'Knowledge - Percentages'!$B:$B,0),'Data - Knowledge'!K$8)/100</f>
        <v>0.166</v>
      </c>
      <c r="L690" s="380">
        <f t="array" aca="true" ref="L690">INDEX(KM_PCT,MATCH($A690,'Knowledge - Percentages'!$B:$B,0),'Data - Knowledge'!L$8)/100</f>
        <v>0.166</v>
      </c>
      <c r="M690" s="380">
        <f t="array" aca="true" ref="M690">INDEX(KM_PCT,MATCH($A690,'Knowledge - Percentages'!$B:$B,0),'Data - Knowledge'!M$8)/100</f>
        <v>0.166</v>
      </c>
      <c r="N690" s="380">
        <f t="array" aca="true" ref="N690">INDEX(KM_PCT,MATCH($A690,'Knowledge - Percentages'!$B:$B,0),'Data - Knowledge'!N$8)/100</f>
        <v>0.166</v>
      </c>
      <c r="O690" s="380">
        <f t="array" aca="true" ref="O690">INDEX(KM_PCT,MATCH($A690,'Knowledge - Percentages'!$B:$B,0),'Data - Knowledge'!O$8)/100</f>
        <v>0.166</v>
      </c>
      <c r="P690" s="380">
        <f t="array" aca="true" ref="P690">INDEX(KM_PCT,MATCH($A690,'Knowledge - Percentages'!$B:$B,0),'Data - Knowledge'!P$8)/100</f>
        <v>0.166</v>
      </c>
      <c r="Q690" s="380">
        <f t="array" aca="true" ref="Q690">INDEX(KM_PCT,MATCH($A690,'Knowledge - Percentages'!$B:$B,0),'Data - Knowledge'!Q$8)/100</f>
        <v>0.166</v>
      </c>
      <c r="R690" s="380">
        <f t="array" aca="true" ref="R690">INDEX(KM_PCT,MATCH($A690,'Knowledge - Percentages'!$B:$B,0),'Data - Knowledge'!R$8)/100</f>
        <v>0.166</v>
      </c>
      <c r="S690" s="380">
        <f t="array" aca="true" ref="S690">INDEX(KM_PCT,MATCH($A690,'Knowledge - Percentages'!$B:$B,0),'Data - Knowledge'!S$8)/100</f>
        <v>0.079</v>
      </c>
      <c r="T690" s="380">
        <f t="array" aca="true" ref="T690">INDEX(KM_PCT,MATCH($A690,'Knowledge - Percentages'!$B:$B,0),'Data - Knowledge'!T$8)/100</f>
        <v>0.162</v>
      </c>
      <c r="U690" s="380">
        <f t="array" aca="true" ref="U690">INDEX(KM_PCT,MATCH($A690,'Knowledge - Percentages'!$B:$B,0),'Data - Knowledge'!U$8)/100</f>
        <v>0.166</v>
      </c>
      <c r="V690" s="380">
        <f t="array" aca="true" ref="V690">INDEX(KM_PCT,MATCH($A690,'Knowledge - Percentages'!$B:$B,0),'Data - Knowledge'!V$8)/100</f>
        <v>0.166</v>
      </c>
      <c r="W690" s="380">
        <f t="array" aca="true" ref="W690">INDEX(KM_PCT,MATCH($A690,'Knowledge - Percentages'!$B:$B,0),'Data - Knowledge'!W$8)/100</f>
        <v>0.128</v>
      </c>
      <c r="X690" s="380">
        <f t="array" aca="true" ref="X690">INDEX(KM_PCT,MATCH($A690,'Knowledge - Percentages'!$B:$B,0),'Data - Knowledge'!X$8)/100</f>
        <v>0.179</v>
      </c>
      <c r="Y690" s="380">
        <f t="array" aca="true" ref="Y690">INDEX(KM_PCT,MATCH($A690,'Knowledge - Percentages'!$B:$B,0),'Data - Knowledge'!Y$8)/100</f>
        <v>0.179</v>
      </c>
      <c r="Z690" s="380">
        <f t="array" aca="true" ref="Z690">INDEX(KM_PCT,MATCH($A690,'Knowledge - Percentages'!$B:$B,0),'Data - Knowledge'!Z$8)/100</f>
        <v>0.298</v>
      </c>
      <c r="AA690" s="380">
        <f t="array" aca="true" ref="AA690">INDEX(KM_PCT,MATCH($A690,'Knowledge - Percentages'!$B:$B,0),'Data - Knowledge'!AA$8)/100</f>
        <v>0.172</v>
      </c>
      <c r="AB690" s="380">
        <f t="array" aca="true" ref="AB690">INDEX(KM_PCT,MATCH($A690,'Knowledge - Percentages'!$B:$B,0),'Data - Knowledge'!AB$8)/100</f>
        <v>0.179</v>
      </c>
      <c r="AC690" s="380">
        <f t="array" aca="true" ref="AC690">INDEX(KM_PCT,MATCH($A690,'Knowledge - Percentages'!$B:$B,0),'Data - Knowledge'!AC$8)/100</f>
        <v>0.179</v>
      </c>
      <c r="AD690" s="380">
        <f t="array" aca="true" ref="AD690">INDEX(KM_PCT,MATCH($A690,'Knowledge - Percentages'!$B:$B,0),'Data - Knowledge'!AD$8)/100</f>
        <v>0.298</v>
      </c>
      <c r="AE690" s="380">
        <f t="array" aca="true" ref="AE690">INDEX(KM_PCT,MATCH($A690,'Knowledge - Percentages'!$B:$B,0),'Data - Knowledge'!AE$8)/100</f>
        <v>0.17600000000000002</v>
      </c>
      <c r="AF690" s="380">
        <f t="array" aca="true" ref="AF690">INDEX(KM_PCT,MATCH($A690,'Knowledge - Percentages'!$B:$B,0),'Data - Knowledge'!AF$8)/100</f>
        <v>0.153</v>
      </c>
      <c r="AG690" s="380">
        <f t="array" aca="true" ref="AG690">INDEX(KM_PCT,MATCH($A690,'Knowledge - Percentages'!$B:$B,0),'Data - Knowledge'!AG$8)/100</f>
        <v>0.17600000000000002</v>
      </c>
      <c r="AH690" s="380">
        <f t="array" aca="true" ref="AH690">INDEX(KM_PCT,MATCH($A690,'Knowledge - Percentages'!$B:$B,0),'Data - Knowledge'!AH$8)/100</f>
        <v>0.205</v>
      </c>
      <c r="AI690" s="380">
        <f t="array" aca="true" ref="AI690">INDEX(KM_PCT,MATCH($A690,'Knowledge - Percentages'!$B:$B,0),'Data - Knowledge'!AI$8)/100</f>
        <v>0.205</v>
      </c>
      <c r="AJ690" s="380">
        <f t="array" aca="true" ref="AJ690">INDEX(KM_PCT,MATCH($A690,'Knowledge - Percentages'!$B:$B,0),'Data - Knowledge'!AJ$8)/100</f>
        <v>0.205</v>
      </c>
      <c r="AK690" s="380">
        <f t="array" aca="true" ref="AK690">INDEX(KM_PCT,MATCH($A690,'Knowledge - Percentages'!$B:$B,0),'Data - Knowledge'!AK$8)/100</f>
        <v>0.179</v>
      </c>
      <c r="AL690" s="380">
        <f t="array" aca="true" ref="AL690">INDEX(KM_PCT,MATCH($A690,'Knowledge - Percentages'!$B:$B,0),'Data - Knowledge'!AL$8)/100</f>
        <v>0.136</v>
      </c>
      <c r="AM690" s="380">
        <f t="array" aca="true" ref="AM690">INDEX(KM_PCT,MATCH($A690,'Knowledge - Percentages'!$B:$B,0),'Data - Knowledge'!AM$8)/100</f>
        <v>0.179</v>
      </c>
      <c r="AN690" s="380">
        <f t="array" aca="true" ref="AN690">INDEX(KM_PCT,MATCH($A690,'Knowledge - Percentages'!$B:$B,0),'Data - Knowledge'!AN$8)/100</f>
        <v>0.179</v>
      </c>
      <c r="AO690" s="380">
        <f t="array" aca="true" ref="AO690">INDEX(KM_PCT,MATCH($A690,'Knowledge - Percentages'!$B:$B,0),'Data - Knowledge'!AO$8)/100</f>
        <v>0.179</v>
      </c>
      <c r="AP690" s="380">
        <f t="array" aca="true" ref="AP690">INDEX(KM_PCT,MATCH($A690,'Knowledge - Percentages'!$B:$B,0),'Data - Knowledge'!AP$8)/100</f>
        <v>0.179</v>
      </c>
      <c r="AQ690" s="380">
        <f t="array" aca="true" ref="AQ690">INDEX(KM_PCT,MATCH($A690,'Knowledge - Percentages'!$B:$B,0),'Data - Knowledge'!AQ$8)/100</f>
        <v>0.179</v>
      </c>
      <c r="AR690" s="380">
        <f t="array" aca="true" ref="AR690">INDEX(KM_PCT,MATCH($A690,'Knowledge - Percentages'!$B:$B,0),'Data - Knowledge'!AR$8)/100</f>
        <v>0.179</v>
      </c>
      <c r="AS690" s="380">
        <f t="array" aca="true" ref="AS690">INDEX(KM_PCT,MATCH($A690,'Knowledge - Percentages'!$B:$B,0),'Data - Knowledge'!AS$8)/100</f>
        <v>0.179</v>
      </c>
      <c r="AT690" s="380">
        <f t="array" aca="true" ref="AT690">INDEX(KM_PCT,MATCH($A690,'Knowledge - Percentages'!$B:$B,0),'Data - Knowledge'!AT$8)/100</f>
        <v>0.182</v>
      </c>
      <c r="AU690" s="380">
        <f t="array" aca="true" ref="AU690">INDEX(KM_PCT,MATCH($A690,'Knowledge - Percentages'!$B:$B,0),'Data - Knowledge'!AU$8)/100</f>
        <v>0.111</v>
      </c>
      <c r="AV690" s="380">
        <f t="array" aca="true" ref="AV690">INDEX(KM_PCT,MATCH($A690,'Knowledge - Percentages'!$B:$B,0),'Data - Knowledge'!AV$8)/100</f>
        <v>0.084</v>
      </c>
      <c r="AW690" s="380">
        <f t="array" aca="true" ref="AW690">INDEX(KM_PCT,MATCH($A690,'Knowledge - Percentages'!$B:$B,0),'Data - Knowledge'!AW$8)/100</f>
        <v>0.111</v>
      </c>
      <c r="AX690" s="380">
        <f t="array" aca="true" ref="AX690">INDEX(KM_PCT,MATCH($A690,'Knowledge - Percentages'!$B:$B,0),'Data - Knowledge'!AX$8)/100</f>
        <v>0.111</v>
      </c>
      <c r="AY690" s="380">
        <f t="array" aca="true" ref="AY690">INDEX(KM_PCT,MATCH($A690,'Knowledge - Percentages'!$B:$B,0),'Data - Knowledge'!AY$8)/100</f>
        <v>0.247</v>
      </c>
      <c r="AZ690" s="380">
        <f t="array" aca="true" ref="AZ690">INDEX(KM_PCT,MATCH($A690,'Knowledge - Percentages'!$B:$B,0),'Data - Knowledge'!AZ$8)/100</f>
        <v>0.179</v>
      </c>
      <c r="BA690" s="380">
        <f t="array" aca="true" ref="BA690">INDEX(KM_PCT,MATCH($A690,'Knowledge - Percentages'!$B:$B,0),'Data - Knowledge'!BA$8)/100</f>
        <v>0.179</v>
      </c>
      <c r="BB690" s="380">
        <f t="array" aca="true" ref="BB690">INDEX(KM_PCT,MATCH($A690,'Knowledge - Percentages'!$B:$B,0),'Data - Knowledge'!BB$8)/100</f>
        <v>0.179</v>
      </c>
      <c r="BC690" s="380">
        <f t="array" aca="true" ref="BC690">INDEX(KM_PCT,MATCH($A690,'Knowledge - Percentages'!$B:$B,0),'Data - Knowledge'!BC$8)/100</f>
        <v>0.18100000000000002</v>
      </c>
      <c r="BD690" s="380">
        <f t="array" aca="true" ref="BD690">INDEX(KM_PCT,MATCH($A690,'Knowledge - Percentages'!$B:$B,0),'Data - Knowledge'!BD$8)/100</f>
        <v>0.18100000000000002</v>
      </c>
      <c r="BE690" s="380">
        <f t="array" aca="true" ref="BE690">INDEX(KM_PCT,MATCH($A690,'Knowledge - Percentages'!$B:$B,0),'Data - Knowledge'!BE$8)/100</f>
        <v>0.26</v>
      </c>
      <c r="BF690" s="380">
        <f t="array" aca="true" ref="BF690">INDEX(KM_PCT,MATCH($A690,'Knowledge - Percentages'!$B:$B,0),'Data - Knowledge'!BF$8)/100</f>
        <v>0.18100000000000002</v>
      </c>
      <c r="BG690" s="380">
        <f t="array" aca="true" ref="BG690">INDEX(KM_PCT,MATCH($A690,'Knowledge - Percentages'!$B:$B,0),'Data - Knowledge'!BG$8)/100</f>
        <v>0.20199999999999999</v>
      </c>
      <c r="BH690" s="380">
        <f t="array" aca="true" ref="BH690">INDEX(KM_PCT,MATCH($A690,'Knowledge - Percentages'!$B:$B,0),'Data - Knowledge'!BH$8)/100</f>
        <v>0.20199999999999999</v>
      </c>
      <c r="BI690" s="380">
        <f t="array" aca="true" ref="BI690">INDEX(KM_PCT,MATCH($A690,'Knowledge - Percentages'!$B:$B,0),'Data - Knowledge'!BI$8)/100</f>
        <v>0.20199999999999999</v>
      </c>
      <c r="BJ690" s="380">
        <f t="array" aca="true" ref="BJ690">INDEX(KM_PCT,MATCH($A690,'Knowledge - Percentages'!$B:$B,0),'Data - Knowledge'!BJ$8)/100</f>
        <v>0.21899999999999997</v>
      </c>
      <c r="BK690" s="380">
        <f t="array" aca="true" ref="BK690">INDEX(KM_PCT,MATCH($A690,'Knowledge - Percentages'!$B:$B,0),'Data - Knowledge'!BK$8)/100</f>
        <v>0.21899999999999997</v>
      </c>
      <c r="BL690" s="380">
        <f t="array" aca="true" ref="BL690">INDEX(KM_PCT,MATCH($A690,'Knowledge - Percentages'!$B:$B,0),'Data - Knowledge'!BL$8)/100</f>
        <v>0.21899999999999997</v>
      </c>
      <c r="BM690" s="380">
        <f t="array" aca="true" ref="BM690">INDEX(KM_PCT,MATCH($A690,'Knowledge - Percentages'!$B:$B,0),'Data - Knowledge'!BM$8)/100</f>
        <v>0.21899999999999997</v>
      </c>
      <c r="BN690" s="380">
        <f t="array" aca="true" ref="BN690">INDEX(KM_PCT,MATCH($A690,'Knowledge - Percentages'!$B:$B,0),'Data - Knowledge'!BN$8)/100</f>
        <v>0.245</v>
      </c>
      <c r="BO690" s="380">
        <f t="array" aca="true" ref="BO690">INDEX(KM_PCT,MATCH($A690,'Knowledge - Percentages'!$B:$B,0),'Data - Knowledge'!BO$8)/100</f>
        <v>0.20199999999999999</v>
      </c>
      <c r="BP690" s="380">
        <f t="array" aca="true" ref="BP690">INDEX(KM_PCT,MATCH($A690,'Knowledge - Percentages'!$B:$B,0),'Data - Knowledge'!BP$8)/100</f>
        <v>0.20199999999999999</v>
      </c>
      <c r="BQ690" s="380">
        <f t="array" aca="true" ref="BQ690">INDEX(KM_PCT,MATCH($A690,'Knowledge - Percentages'!$B:$B,0),'Data - Knowledge'!BQ$8)/100</f>
        <v>0.21100000000000002</v>
      </c>
    </row>
    <row r="691" spans="1:69">
      <c r="A691" t="s">
        <v>1894</v>
      </c>
      <c r="B691" t="s">
        <v>1860</v>
      </c>
      <c r="C691" t="s">
        <v>1891</v>
      </c>
      <c r="D691" t="s">
        <v>1867</v>
      </c>
      <c r="E691" s="373">
        <f>SUMPRODUCT($K$2:$BQ$2,$K691:$BQ691)/$J$2</f>
        <v>0.694719696969697</v>
      </c>
      <c r="F691" s="379">
        <f>SUMPRODUCT($K$2:$BQ$2,$K691:$BQ691)</f>
        <v>183.406</v>
      </c>
      <c r="G691" s="373">
        <f>SUMPRODUCT($K$3:$BQ$3,$K691:$BQ691)/$J$3</f>
        <v>0.67676950718685813</v>
      </c>
      <c r="H691" s="379">
        <f>SUMPRODUCT($K$3:$BQ$3,$K691:$BQ691)</f>
        <v>6591.7349999999979</v>
      </c>
      <c r="I691" s="373">
        <f>CORREL($K$4:$BQ$4,$K691:$BQ691)</f>
        <v>0.23385110342180959</v>
      </c>
      <c r="J691" s="379">
        <f>$E691/$G691*100</f>
        <v>102.65233430174077</v>
      </c>
      <c r="K691" s="380">
        <f t="array" aca="true" ref="K691">INDEX(KM_PCT,MATCH($A691,'Knowledge - Percentages'!$B:$B,0),'Data - Knowledge'!K$8)/100</f>
        <v>0.672</v>
      </c>
      <c r="L691" s="380">
        <f t="array" aca="true" ref="L691">INDEX(KM_PCT,MATCH($A691,'Knowledge - Percentages'!$B:$B,0),'Data - Knowledge'!L$8)/100</f>
        <v>0.672</v>
      </c>
      <c r="M691" s="380">
        <f t="array" aca="true" ref="M691">INDEX(KM_PCT,MATCH($A691,'Knowledge - Percentages'!$B:$B,0),'Data - Knowledge'!M$8)/100</f>
        <v>0.672</v>
      </c>
      <c r="N691" s="380">
        <f t="array" aca="true" ref="N691">INDEX(KM_PCT,MATCH($A691,'Knowledge - Percentages'!$B:$B,0),'Data - Knowledge'!N$8)/100</f>
        <v>0.672</v>
      </c>
      <c r="O691" s="380">
        <f t="array" aca="true" ref="O691">INDEX(KM_PCT,MATCH($A691,'Knowledge - Percentages'!$B:$B,0),'Data - Knowledge'!O$8)/100</f>
        <v>0.672</v>
      </c>
      <c r="P691" s="380">
        <f t="array" aca="true" ref="P691">INDEX(KM_PCT,MATCH($A691,'Knowledge - Percentages'!$B:$B,0),'Data - Knowledge'!P$8)/100</f>
        <v>0.672</v>
      </c>
      <c r="Q691" s="380">
        <f t="array" aca="true" ref="Q691">INDEX(KM_PCT,MATCH($A691,'Knowledge - Percentages'!$B:$B,0),'Data - Knowledge'!Q$8)/100</f>
        <v>0.672</v>
      </c>
      <c r="R691" s="380">
        <f t="array" aca="true" ref="R691">INDEX(KM_PCT,MATCH($A691,'Knowledge - Percentages'!$B:$B,0),'Data - Knowledge'!R$8)/100</f>
        <v>0.672</v>
      </c>
      <c r="S691" s="380">
        <f t="array" aca="true" ref="S691">INDEX(KM_PCT,MATCH($A691,'Knowledge - Percentages'!$B:$B,0),'Data - Knowledge'!S$8)/100</f>
        <v>0.672</v>
      </c>
      <c r="T691" s="380">
        <f t="array" aca="true" ref="T691">INDEX(KM_PCT,MATCH($A691,'Knowledge - Percentages'!$B:$B,0),'Data - Knowledge'!T$8)/100</f>
        <v>0.672</v>
      </c>
      <c r="U691" s="380">
        <f t="array" aca="true" ref="U691">INDEX(KM_PCT,MATCH($A691,'Knowledge - Percentages'!$B:$B,0),'Data - Knowledge'!U$8)/100</f>
        <v>0.672</v>
      </c>
      <c r="V691" s="380">
        <f t="array" aca="true" ref="V691">INDEX(KM_PCT,MATCH($A691,'Knowledge - Percentages'!$B:$B,0),'Data - Knowledge'!V$8)/100</f>
        <v>0.672</v>
      </c>
      <c r="W691" s="380">
        <f t="array" aca="true" ref="W691">INDEX(KM_PCT,MATCH($A691,'Knowledge - Percentages'!$B:$B,0),'Data - Knowledge'!W$8)/100</f>
        <v>0.672</v>
      </c>
      <c r="X691" s="380">
        <f t="array" aca="true" ref="X691">INDEX(KM_PCT,MATCH($A691,'Knowledge - Percentages'!$B:$B,0),'Data - Knowledge'!X$8)/100</f>
        <v>0.71400000000000008</v>
      </c>
      <c r="Y691" s="380">
        <f t="array" aca="true" ref="Y691">INDEX(KM_PCT,MATCH($A691,'Knowledge - Percentages'!$B:$B,0),'Data - Knowledge'!Y$8)/100</f>
        <v>0.424</v>
      </c>
      <c r="Z691" s="380">
        <f t="array" aca="true" ref="Z691">INDEX(KM_PCT,MATCH($A691,'Knowledge - Percentages'!$B:$B,0),'Data - Knowledge'!Z$8)/100</f>
        <v>0.54</v>
      </c>
      <c r="AA691" s="380">
        <f t="array" aca="true" ref="AA691">INDEX(KM_PCT,MATCH($A691,'Knowledge - Percentages'!$B:$B,0),'Data - Knowledge'!AA$8)/100</f>
        <v>0.54</v>
      </c>
      <c r="AB691" s="380">
        <f t="array" aca="true" ref="AB691">INDEX(KM_PCT,MATCH($A691,'Knowledge - Percentages'!$B:$B,0),'Data - Knowledge'!AB$8)/100</f>
        <v>0.625</v>
      </c>
      <c r="AC691" s="380">
        <f t="array" aca="true" ref="AC691">INDEX(KM_PCT,MATCH($A691,'Knowledge - Percentages'!$B:$B,0),'Data - Knowledge'!AC$8)/100</f>
        <v>0.452</v>
      </c>
      <c r="AD691" s="380">
        <f t="array" aca="true" ref="AD691">INDEX(KM_PCT,MATCH($A691,'Knowledge - Percentages'!$B:$B,0),'Data - Knowledge'!AD$8)/100</f>
        <v>0.633</v>
      </c>
      <c r="AE691" s="380">
        <f t="array" aca="true" ref="AE691">INDEX(KM_PCT,MATCH($A691,'Knowledge - Percentages'!$B:$B,0),'Data - Knowledge'!AE$8)/100</f>
        <v>0.68900000000000006</v>
      </c>
      <c r="AF691" s="380">
        <f t="array" aca="true" ref="AF691">INDEX(KM_PCT,MATCH($A691,'Knowledge - Percentages'!$B:$B,0),'Data - Knowledge'!AF$8)/100</f>
        <v>0.68900000000000006</v>
      </c>
      <c r="AG691" s="380">
        <f t="array" aca="true" ref="AG691">INDEX(KM_PCT,MATCH($A691,'Knowledge - Percentages'!$B:$B,0),'Data - Knowledge'!AG$8)/100</f>
        <v>0.68900000000000006</v>
      </c>
      <c r="AH691" s="380">
        <f t="array" aca="true" ref="AH691">INDEX(KM_PCT,MATCH($A691,'Knowledge - Percentages'!$B:$B,0),'Data - Knowledge'!AH$8)/100</f>
        <v>0.716</v>
      </c>
      <c r="AI691" s="380">
        <f t="array" aca="true" ref="AI691">INDEX(KM_PCT,MATCH($A691,'Knowledge - Percentages'!$B:$B,0),'Data - Knowledge'!AI$8)/100</f>
        <v>0.606</v>
      </c>
      <c r="AJ691" s="380">
        <f t="array" aca="true" ref="AJ691">INDEX(KM_PCT,MATCH($A691,'Knowledge - Percentages'!$B:$B,0),'Data - Knowledge'!AJ$8)/100</f>
        <v>0.747</v>
      </c>
      <c r="AK691" s="380">
        <f t="array" aca="true" ref="AK691">INDEX(KM_PCT,MATCH($A691,'Knowledge - Percentages'!$B:$B,0),'Data - Knowledge'!AK$8)/100</f>
        <v>0.65</v>
      </c>
      <c r="AL691" s="380">
        <f t="array" aca="true" ref="AL691">INDEX(KM_PCT,MATCH($A691,'Knowledge - Percentages'!$B:$B,0),'Data - Knowledge'!AL$8)/100</f>
        <v>0.66299999999999992</v>
      </c>
      <c r="AM691" s="380">
        <f t="array" aca="true" ref="AM691">INDEX(KM_PCT,MATCH($A691,'Knowledge - Percentages'!$B:$B,0),'Data - Knowledge'!AM$8)/100</f>
        <v>0.726</v>
      </c>
      <c r="AN691" s="380">
        <f t="array" aca="true" ref="AN691">INDEX(KM_PCT,MATCH($A691,'Knowledge - Percentages'!$B:$B,0),'Data - Knowledge'!AN$8)/100</f>
        <v>0.68900000000000006</v>
      </c>
      <c r="AO691" s="380">
        <f t="array" aca="true" ref="AO691">INDEX(KM_PCT,MATCH($A691,'Knowledge - Percentages'!$B:$B,0),'Data - Knowledge'!AO$8)/100</f>
        <v>0.7659999999999999</v>
      </c>
      <c r="AP691" s="380">
        <f t="array" aca="true" ref="AP691">INDEX(KM_PCT,MATCH($A691,'Knowledge - Percentages'!$B:$B,0),'Data - Knowledge'!AP$8)/100</f>
        <v>0.765</v>
      </c>
      <c r="AQ691" s="380">
        <f t="array" aca="true" ref="AQ691">INDEX(KM_PCT,MATCH($A691,'Knowledge - Percentages'!$B:$B,0),'Data - Knowledge'!AQ$8)/100</f>
        <v>0.763</v>
      </c>
      <c r="AR691" s="380">
        <f t="array" aca="true" ref="AR691">INDEX(KM_PCT,MATCH($A691,'Knowledge - Percentages'!$B:$B,0),'Data - Knowledge'!AR$8)/100</f>
        <v>0.486</v>
      </c>
      <c r="AS691" s="380">
        <f t="array" aca="true" ref="AS691">INDEX(KM_PCT,MATCH($A691,'Knowledge - Percentages'!$B:$B,0),'Data - Knowledge'!AS$8)/100</f>
        <v>0.47100000000000003</v>
      </c>
      <c r="AT691" s="380">
        <f t="array" aca="true" ref="AT691">INDEX(KM_PCT,MATCH($A691,'Knowledge - Percentages'!$B:$B,0),'Data - Knowledge'!AT$8)/100</f>
        <v>0.79099999999999993</v>
      </c>
      <c r="AU691" s="380">
        <f t="array" aca="true" ref="AU691">INDEX(KM_PCT,MATCH($A691,'Knowledge - Percentages'!$B:$B,0),'Data - Knowledge'!AU$8)/100</f>
        <v>0.65599999999999992</v>
      </c>
      <c r="AV691" s="380">
        <f t="array" aca="true" ref="AV691">INDEX(KM_PCT,MATCH($A691,'Knowledge - Percentages'!$B:$B,0),'Data - Knowledge'!AV$8)/100</f>
        <v>0.65599999999999992</v>
      </c>
      <c r="AW691" s="380">
        <f t="array" aca="true" ref="AW691">INDEX(KM_PCT,MATCH($A691,'Knowledge - Percentages'!$B:$B,0),'Data - Knowledge'!AW$8)/100</f>
        <v>0.65599999999999992</v>
      </c>
      <c r="AX691" s="380">
        <f t="array" aca="true" ref="AX691">INDEX(KM_PCT,MATCH($A691,'Knowledge - Percentages'!$B:$B,0),'Data - Knowledge'!AX$8)/100</f>
        <v>0.65599999999999992</v>
      </c>
      <c r="AY691" s="380">
        <f t="array" aca="true" ref="AY691">INDEX(KM_PCT,MATCH($A691,'Knowledge - Percentages'!$B:$B,0),'Data - Knowledge'!AY$8)/100</f>
        <v>0.674</v>
      </c>
      <c r="AZ691" s="380">
        <f t="array" aca="true" ref="AZ691">INDEX(KM_PCT,MATCH($A691,'Knowledge - Percentages'!$B:$B,0),'Data - Knowledge'!AZ$8)/100</f>
        <v>0.674</v>
      </c>
      <c r="BA691" s="380">
        <f t="array" aca="true" ref="BA691">INDEX(KM_PCT,MATCH($A691,'Knowledge - Percentages'!$B:$B,0),'Data - Knowledge'!BA$8)/100</f>
        <v>0.674</v>
      </c>
      <c r="BB691" s="380">
        <f t="array" aca="true" ref="BB691">INDEX(KM_PCT,MATCH($A691,'Knowledge - Percentages'!$B:$B,0),'Data - Knowledge'!BB$8)/100</f>
        <v>0.71900000000000008</v>
      </c>
      <c r="BC691" s="380">
        <f t="array" aca="true" ref="BC691">INDEX(KM_PCT,MATCH($A691,'Knowledge - Percentages'!$B:$B,0),'Data - Knowledge'!BC$8)/100</f>
        <v>0.695</v>
      </c>
      <c r="BD691" s="380">
        <f t="array" aca="true" ref="BD691">INDEX(KM_PCT,MATCH($A691,'Knowledge - Percentages'!$B:$B,0),'Data - Knowledge'!BD$8)/100</f>
        <v>0.753</v>
      </c>
      <c r="BE691" s="380">
        <f t="array" aca="true" ref="BE691">INDEX(KM_PCT,MATCH($A691,'Knowledge - Percentages'!$B:$B,0),'Data - Knowledge'!BE$8)/100</f>
        <v>0.695</v>
      </c>
      <c r="BF691" s="380">
        <f t="array" aca="true" ref="BF691">INDEX(KM_PCT,MATCH($A691,'Knowledge - Percentages'!$B:$B,0),'Data - Knowledge'!BF$8)/100</f>
        <v>0.695</v>
      </c>
      <c r="BG691" s="380">
        <f t="array" aca="true" ref="BG691">INDEX(KM_PCT,MATCH($A691,'Knowledge - Percentages'!$B:$B,0),'Data - Knowledge'!BG$8)/100</f>
        <v>0.672</v>
      </c>
      <c r="BH691" s="380">
        <f t="array" aca="true" ref="BH691">INDEX(KM_PCT,MATCH($A691,'Knowledge - Percentages'!$B:$B,0),'Data - Knowledge'!BH$8)/100</f>
        <v>0.672</v>
      </c>
      <c r="BI691" s="380">
        <f t="array" aca="true" ref="BI691">INDEX(KM_PCT,MATCH($A691,'Knowledge - Percentages'!$B:$B,0),'Data - Knowledge'!BI$8)/100</f>
        <v>0.672</v>
      </c>
      <c r="BJ691" s="380">
        <f t="array" aca="true" ref="BJ691">INDEX(KM_PCT,MATCH($A691,'Knowledge - Percentages'!$B:$B,0),'Data - Knowledge'!BJ$8)/100</f>
        <v>0.813</v>
      </c>
      <c r="BK691" s="380">
        <f t="array" aca="true" ref="BK691">INDEX(KM_PCT,MATCH($A691,'Knowledge - Percentages'!$B:$B,0),'Data - Knowledge'!BK$8)/100</f>
        <v>0.563</v>
      </c>
      <c r="BL691" s="380">
        <f t="array" aca="true" ref="BL691">INDEX(KM_PCT,MATCH($A691,'Knowledge - Percentages'!$B:$B,0),'Data - Knowledge'!BL$8)/100</f>
        <v>0.617</v>
      </c>
      <c r="BM691" s="380">
        <f t="array" aca="true" ref="BM691">INDEX(KM_PCT,MATCH($A691,'Knowledge - Percentages'!$B:$B,0),'Data - Knowledge'!BM$8)/100</f>
        <v>0.488</v>
      </c>
      <c r="BN691" s="380">
        <f t="array" aca="true" ref="BN691">INDEX(KM_PCT,MATCH($A691,'Knowledge - Percentages'!$B:$B,0),'Data - Knowledge'!BN$8)/100</f>
        <v>0.66</v>
      </c>
      <c r="BO691" s="380">
        <f t="array" aca="true" ref="BO691">INDEX(KM_PCT,MATCH($A691,'Knowledge - Percentages'!$B:$B,0),'Data - Knowledge'!BO$8)/100</f>
        <v>0.672</v>
      </c>
      <c r="BP691" s="380">
        <f t="array" aca="true" ref="BP691">INDEX(KM_PCT,MATCH($A691,'Knowledge - Percentages'!$B:$B,0),'Data - Knowledge'!BP$8)/100</f>
        <v>0.627</v>
      </c>
      <c r="BQ691" s="380">
        <f t="array" aca="true" ref="BQ691">INDEX(KM_PCT,MATCH($A691,'Knowledge - Percentages'!$B:$B,0),'Data - Knowledge'!BQ$8)/100</f>
        <v>0.672</v>
      </c>
    </row>
    <row r="692" spans="1:69">
      <c r="A692" t="s">
        <v>1895</v>
      </c>
      <c r="B692" t="s">
        <v>1860</v>
      </c>
      <c r="C692" t="s">
        <v>1891</v>
      </c>
      <c r="D692" t="s">
        <v>1869</v>
      </c>
      <c r="E692" s="373">
        <f>SUMPRODUCT($K$2:$BQ$2,$K692:$BQ692)/$J$2</f>
        <v>0.091969696969696979</v>
      </c>
      <c r="F692" s="379">
        <f>SUMPRODUCT($K$2:$BQ$2,$K692:$BQ692)</f>
        <v>24.28</v>
      </c>
      <c r="G692" s="373">
        <f>SUMPRODUCT($K$3:$BQ$3,$K692:$BQ692)/$J$3</f>
        <v>0.076107084188911711</v>
      </c>
      <c r="H692" s="379">
        <f>SUMPRODUCT($K$3:$BQ$3,$K692:$BQ692)</f>
        <v>741.28300000000013</v>
      </c>
      <c r="I692" s="373">
        <f>CORREL($K$4:$BQ$4,$K692:$BQ692)</f>
        <v>-0.027279780082609253</v>
      </c>
      <c r="J692" s="379">
        <f>$E692/$G692*100</f>
        <v>120.84249179933283</v>
      </c>
      <c r="K692" s="380">
        <f t="array" aca="true" ref="K692">INDEX(KM_PCT,MATCH($A692,'Knowledge - Percentages'!$B:$B,0),'Data - Knowledge'!K$8)/100</f>
        <v>0.063</v>
      </c>
      <c r="L692" s="380">
        <f t="array" aca="true" ref="L692">INDEX(KM_PCT,MATCH($A692,'Knowledge - Percentages'!$B:$B,0),'Data - Knowledge'!L$8)/100</f>
        <v>0.063</v>
      </c>
      <c r="M692" s="380">
        <f t="array" aca="true" ref="M692">INDEX(KM_PCT,MATCH($A692,'Knowledge - Percentages'!$B:$B,0),'Data - Knowledge'!M$8)/100</f>
        <v>0.063</v>
      </c>
      <c r="N692" s="380">
        <f t="array" aca="true" ref="N692">INDEX(KM_PCT,MATCH($A692,'Knowledge - Percentages'!$B:$B,0),'Data - Knowledge'!N$8)/100</f>
        <v>0.063</v>
      </c>
      <c r="O692" s="380">
        <f t="array" aca="true" ref="O692">INDEX(KM_PCT,MATCH($A692,'Knowledge - Percentages'!$B:$B,0),'Data - Knowledge'!O$8)/100</f>
        <v>0.063</v>
      </c>
      <c r="P692" s="380">
        <f t="array" aca="true" ref="P692">INDEX(KM_PCT,MATCH($A692,'Knowledge - Percentages'!$B:$B,0),'Data - Knowledge'!P$8)/100</f>
        <v>0.063</v>
      </c>
      <c r="Q692" s="380">
        <f t="array" aca="true" ref="Q692">INDEX(KM_PCT,MATCH($A692,'Knowledge - Percentages'!$B:$B,0),'Data - Knowledge'!Q$8)/100</f>
        <v>0.063</v>
      </c>
      <c r="R692" s="380">
        <f t="array" aca="true" ref="R692">INDEX(KM_PCT,MATCH($A692,'Knowledge - Percentages'!$B:$B,0),'Data - Knowledge'!R$8)/100</f>
        <v>0.063</v>
      </c>
      <c r="S692" s="380">
        <f t="array" aca="true" ref="S692">INDEX(KM_PCT,MATCH($A692,'Knowledge - Percentages'!$B:$B,0),'Data - Knowledge'!S$8)/100</f>
        <v>0.063</v>
      </c>
      <c r="T692" s="380">
        <f t="array" aca="true" ref="T692">INDEX(KM_PCT,MATCH($A692,'Knowledge - Percentages'!$B:$B,0),'Data - Knowledge'!T$8)/100</f>
        <v>0.055999999999999994</v>
      </c>
      <c r="U692" s="380">
        <f t="array" aca="true" ref="U692">INDEX(KM_PCT,MATCH($A692,'Knowledge - Percentages'!$B:$B,0),'Data - Knowledge'!U$8)/100</f>
        <v>0.063</v>
      </c>
      <c r="V692" s="380">
        <f t="array" aca="true" ref="V692">INDEX(KM_PCT,MATCH($A692,'Knowledge - Percentages'!$B:$B,0),'Data - Knowledge'!V$8)/100</f>
        <v>0.063</v>
      </c>
      <c r="W692" s="380">
        <f t="array" aca="true" ref="W692">INDEX(KM_PCT,MATCH($A692,'Knowledge - Percentages'!$B:$B,0),'Data - Knowledge'!W$8)/100</f>
        <v>0.063</v>
      </c>
      <c r="X692" s="380">
        <f t="array" aca="true" ref="X692">INDEX(KM_PCT,MATCH($A692,'Knowledge - Percentages'!$B:$B,0),'Data - Knowledge'!X$8)/100</f>
        <v>0.11699999999999999</v>
      </c>
      <c r="Y692" s="380">
        <f t="array" aca="true" ref="Y692">INDEX(KM_PCT,MATCH($A692,'Knowledge - Percentages'!$B:$B,0),'Data - Knowledge'!Y$8)/100</f>
        <v>0.11699999999999999</v>
      </c>
      <c r="Z692" s="380">
        <f t="array" aca="true" ref="Z692">INDEX(KM_PCT,MATCH($A692,'Knowledge - Percentages'!$B:$B,0),'Data - Knowledge'!Z$8)/100</f>
        <v>0.285</v>
      </c>
      <c r="AA692" s="380">
        <f t="array" aca="true" ref="AA692">INDEX(KM_PCT,MATCH($A692,'Knowledge - Percentages'!$B:$B,0),'Data - Knowledge'!AA$8)/100</f>
        <v>0.11699999999999999</v>
      </c>
      <c r="AB692" s="380">
        <f t="array" aca="true" ref="AB692">INDEX(KM_PCT,MATCH($A692,'Knowledge - Percentages'!$B:$B,0),'Data - Knowledge'!AB$8)/100</f>
        <v>0.11699999999999999</v>
      </c>
      <c r="AC692" s="380">
        <f t="array" aca="true" ref="AC692">INDEX(KM_PCT,MATCH($A692,'Knowledge - Percentages'!$B:$B,0),'Data - Knowledge'!AC$8)/100</f>
        <v>0.11699999999999999</v>
      </c>
      <c r="AD692" s="380">
        <f t="array" aca="true" ref="AD692">INDEX(KM_PCT,MATCH($A692,'Knowledge - Percentages'!$B:$B,0),'Data - Knowledge'!AD$8)/100</f>
        <v>0.136</v>
      </c>
      <c r="AE692" s="380">
        <f t="array" aca="true" ref="AE692">INDEX(KM_PCT,MATCH($A692,'Knowledge - Percentages'!$B:$B,0),'Data - Knowledge'!AE$8)/100</f>
        <v>0.085</v>
      </c>
      <c r="AF692" s="380">
        <f t="array" aca="true" ref="AF692">INDEX(KM_PCT,MATCH($A692,'Knowledge - Percentages'!$B:$B,0),'Data - Knowledge'!AF$8)/100</f>
        <v>0.085</v>
      </c>
      <c r="AG692" s="380">
        <f t="array" aca="true" ref="AG692">INDEX(KM_PCT,MATCH($A692,'Knowledge - Percentages'!$B:$B,0),'Data - Knowledge'!AG$8)/100</f>
        <v>0.085</v>
      </c>
      <c r="AH692" s="380">
        <f t="array" aca="true" ref="AH692">INDEX(KM_PCT,MATCH($A692,'Knowledge - Percentages'!$B:$B,0),'Data - Knowledge'!AH$8)/100</f>
        <v>0.091</v>
      </c>
      <c r="AI692" s="380">
        <f t="array" aca="true" ref="AI692">INDEX(KM_PCT,MATCH($A692,'Knowledge - Percentages'!$B:$B,0),'Data - Knowledge'!AI$8)/100</f>
        <v>0.294</v>
      </c>
      <c r="AJ692" s="380">
        <f t="array" aca="true" ref="AJ692">INDEX(KM_PCT,MATCH($A692,'Knowledge - Percentages'!$B:$B,0),'Data - Knowledge'!AJ$8)/100</f>
        <v>0.091</v>
      </c>
      <c r="AK692" s="380">
        <f t="array" aca="true" ref="AK692">INDEX(KM_PCT,MATCH($A692,'Knowledge - Percentages'!$B:$B,0),'Data - Knowledge'!AK$8)/100</f>
        <v>0.064</v>
      </c>
      <c r="AL692" s="380">
        <f t="array" aca="true" ref="AL692">INDEX(KM_PCT,MATCH($A692,'Knowledge - Percentages'!$B:$B,0),'Data - Knowledge'!AL$8)/100</f>
        <v>0.061</v>
      </c>
      <c r="AM692" s="380">
        <f t="array" aca="true" ref="AM692">INDEX(KM_PCT,MATCH($A692,'Knowledge - Percentages'!$B:$B,0),'Data - Knowledge'!AM$8)/100</f>
        <v>0.064</v>
      </c>
      <c r="AN692" s="380">
        <f t="array" aca="true" ref="AN692">INDEX(KM_PCT,MATCH($A692,'Knowledge - Percentages'!$B:$B,0),'Data - Knowledge'!AN$8)/100</f>
        <v>0.085</v>
      </c>
      <c r="AO692" s="380">
        <f t="array" aca="true" ref="AO692">INDEX(KM_PCT,MATCH($A692,'Knowledge - Percentages'!$B:$B,0),'Data - Knowledge'!AO$8)/100</f>
        <v>0.085</v>
      </c>
      <c r="AP692" s="380">
        <f t="array" aca="true" ref="AP692">INDEX(KM_PCT,MATCH($A692,'Knowledge - Percentages'!$B:$B,0),'Data - Knowledge'!AP$8)/100</f>
        <v>0.096</v>
      </c>
      <c r="AQ692" s="380">
        <f t="array" aca="true" ref="AQ692">INDEX(KM_PCT,MATCH($A692,'Knowledge - Percentages'!$B:$B,0),'Data - Knowledge'!AQ$8)/100</f>
        <v>0.085</v>
      </c>
      <c r="AR692" s="380">
        <f t="array" aca="true" ref="AR692">INDEX(KM_PCT,MATCH($A692,'Knowledge - Percentages'!$B:$B,0),'Data - Knowledge'!AR$8)/100</f>
        <v>0.083</v>
      </c>
      <c r="AS692" s="380">
        <f t="array" aca="true" ref="AS692">INDEX(KM_PCT,MATCH($A692,'Knowledge - Percentages'!$B:$B,0),'Data - Knowledge'!AS$8)/100</f>
        <v>0.083</v>
      </c>
      <c r="AT692" s="380">
        <f t="array" aca="true" ref="AT692">INDEX(KM_PCT,MATCH($A692,'Knowledge - Percentages'!$B:$B,0),'Data - Knowledge'!AT$8)/100</f>
        <v>0.083</v>
      </c>
      <c r="AU692" s="380">
        <f t="array" aca="true" ref="AU692">INDEX(KM_PCT,MATCH($A692,'Knowledge - Percentages'!$B:$B,0),'Data - Knowledge'!AU$8)/100</f>
        <v>0.064</v>
      </c>
      <c r="AV692" s="380">
        <f t="array" aca="true" ref="AV692">INDEX(KM_PCT,MATCH($A692,'Knowledge - Percentages'!$B:$B,0),'Data - Knowledge'!AV$8)/100</f>
        <v>0.06</v>
      </c>
      <c r="AW692" s="380">
        <f t="array" aca="true" ref="AW692">INDEX(KM_PCT,MATCH($A692,'Knowledge - Percentages'!$B:$B,0),'Data - Knowledge'!AW$8)/100</f>
        <v>0.064</v>
      </c>
      <c r="AX692" s="380">
        <f t="array" aca="true" ref="AX692">INDEX(KM_PCT,MATCH($A692,'Knowledge - Percentages'!$B:$B,0),'Data - Knowledge'!AX$8)/100</f>
        <v>0.064</v>
      </c>
      <c r="AY692" s="380">
        <f t="array" aca="true" ref="AY692">INDEX(KM_PCT,MATCH($A692,'Knowledge - Percentages'!$B:$B,0),'Data - Knowledge'!AY$8)/100</f>
        <v>0.083</v>
      </c>
      <c r="AZ692" s="380">
        <f t="array" aca="true" ref="AZ692">INDEX(KM_PCT,MATCH($A692,'Knowledge - Percentages'!$B:$B,0),'Data - Knowledge'!AZ$8)/100</f>
        <v>0.083</v>
      </c>
      <c r="BA692" s="380">
        <f t="array" aca="true" ref="BA692">INDEX(KM_PCT,MATCH($A692,'Knowledge - Percentages'!$B:$B,0),'Data - Knowledge'!BA$8)/100</f>
        <v>0.076</v>
      </c>
      <c r="BB692" s="380">
        <f t="array" aca="true" ref="BB692">INDEX(KM_PCT,MATCH($A692,'Knowledge - Percentages'!$B:$B,0),'Data - Knowledge'!BB$8)/100</f>
        <v>0.083</v>
      </c>
      <c r="BC692" s="380">
        <f t="array" aca="true" ref="BC692">INDEX(KM_PCT,MATCH($A692,'Knowledge - Percentages'!$B:$B,0),'Data - Knowledge'!BC$8)/100</f>
        <v>0.083</v>
      </c>
      <c r="BD692" s="380">
        <f t="array" aca="true" ref="BD692">INDEX(KM_PCT,MATCH($A692,'Knowledge - Percentages'!$B:$B,0),'Data - Knowledge'!BD$8)/100</f>
        <v>0.083</v>
      </c>
      <c r="BE692" s="380">
        <f t="array" aca="true" ref="BE692">INDEX(KM_PCT,MATCH($A692,'Knowledge - Percentages'!$B:$B,0),'Data - Knowledge'!BE$8)/100</f>
        <v>0.083</v>
      </c>
      <c r="BF692" s="380">
        <f t="array" aca="true" ref="BF692">INDEX(KM_PCT,MATCH($A692,'Knowledge - Percentages'!$B:$B,0),'Data - Knowledge'!BF$8)/100</f>
        <v>0.11</v>
      </c>
      <c r="BG692" s="380">
        <f t="array" aca="true" ref="BG692">INDEX(KM_PCT,MATCH($A692,'Knowledge - Percentages'!$B:$B,0),'Data - Knowledge'!BG$8)/100</f>
        <v>0.11699999999999999</v>
      </c>
      <c r="BH692" s="380">
        <f t="array" aca="true" ref="BH692">INDEX(KM_PCT,MATCH($A692,'Knowledge - Percentages'!$B:$B,0),'Data - Knowledge'!BH$8)/100</f>
        <v>0.11699999999999999</v>
      </c>
      <c r="BI692" s="380">
        <f t="array" aca="true" ref="BI692">INDEX(KM_PCT,MATCH($A692,'Knowledge - Percentages'!$B:$B,0),'Data - Knowledge'!BI$8)/100</f>
        <v>0.11699999999999999</v>
      </c>
      <c r="BJ692" s="380">
        <f t="array" aca="true" ref="BJ692">INDEX(KM_PCT,MATCH($A692,'Knowledge - Percentages'!$B:$B,0),'Data - Knowledge'!BJ$8)/100</f>
        <v>0.11699999999999999</v>
      </c>
      <c r="BK692" s="380">
        <f t="array" aca="true" ref="BK692">INDEX(KM_PCT,MATCH($A692,'Knowledge - Percentages'!$B:$B,0),'Data - Knowledge'!BK$8)/100</f>
        <v>0.11699999999999999</v>
      </c>
      <c r="BL692" s="380">
        <f t="array" aca="true" ref="BL692">INDEX(KM_PCT,MATCH($A692,'Knowledge - Percentages'!$B:$B,0),'Data - Knowledge'!BL$8)/100</f>
        <v>0.11699999999999999</v>
      </c>
      <c r="BM692" s="380">
        <f t="array" aca="true" ref="BM692">INDEX(KM_PCT,MATCH($A692,'Knowledge - Percentages'!$B:$B,0),'Data - Knowledge'!BM$8)/100</f>
        <v>0.11699999999999999</v>
      </c>
      <c r="BN692" s="380">
        <f t="array" aca="true" ref="BN692">INDEX(KM_PCT,MATCH($A692,'Knowledge - Percentages'!$B:$B,0),'Data - Knowledge'!BN$8)/100</f>
        <v>0.11699999999999999</v>
      </c>
      <c r="BO692" s="380">
        <f t="array" aca="true" ref="BO692">INDEX(KM_PCT,MATCH($A692,'Knowledge - Percentages'!$B:$B,0),'Data - Knowledge'!BO$8)/100</f>
        <v>0.11699999999999999</v>
      </c>
      <c r="BP692" s="380">
        <f t="array" aca="true" ref="BP692">INDEX(KM_PCT,MATCH($A692,'Knowledge - Percentages'!$B:$B,0),'Data - Knowledge'!BP$8)/100</f>
        <v>0.11699999999999999</v>
      </c>
      <c r="BQ692" s="380">
        <f t="array" aca="true" ref="BQ692">INDEX(KM_PCT,MATCH($A692,'Knowledge - Percentages'!$B:$B,0),'Data - Knowledge'!BQ$8)/100</f>
        <v>0.11699999999999999</v>
      </c>
    </row>
    <row r="693" spans="1:69">
      <c r="A693" t="s">
        <v>1896</v>
      </c>
      <c r="B693" t="s">
        <v>1860</v>
      </c>
      <c r="C693" t="s">
        <v>1891</v>
      </c>
      <c r="D693" t="s">
        <v>1871</v>
      </c>
      <c r="E693" s="373">
        <f>SUMPRODUCT($K$2:$BQ$2,$K693:$BQ693)/$J$2</f>
        <v>0.081386363636363646</v>
      </c>
      <c r="F693" s="379">
        <f>SUMPRODUCT($K$2:$BQ$2,$K693:$BQ693)</f>
        <v>21.486</v>
      </c>
      <c r="G693" s="373">
        <f>SUMPRODUCT($K$3:$BQ$3,$K693:$BQ693)/$J$3</f>
        <v>0.057293326488706366</v>
      </c>
      <c r="H693" s="379">
        <f>SUMPRODUCT($K$3:$BQ$3,$K693:$BQ693)</f>
        <v>558.037</v>
      </c>
      <c r="I693" s="373">
        <f>CORREL($K$4:$BQ$4,$K693:$BQ693)</f>
        <v>0.075280568714117271</v>
      </c>
      <c r="J693" s="379">
        <f>$E693/$G693*100</f>
        <v>142.0520828938192</v>
      </c>
      <c r="K693" s="380">
        <f t="array" aca="true" ref="K693">INDEX(KM_PCT,MATCH($A693,'Knowledge - Percentages'!$B:$B,0),'Data - Knowledge'!K$8)/100</f>
        <v>0.045</v>
      </c>
      <c r="L693" s="380">
        <f t="array" aca="true" ref="L693">INDEX(KM_PCT,MATCH($A693,'Knowledge - Percentages'!$B:$B,0),'Data - Knowledge'!L$8)/100</f>
        <v>0.045</v>
      </c>
      <c r="M693" s="380">
        <f t="array" aca="true" ref="M693">INDEX(KM_PCT,MATCH($A693,'Knowledge - Percentages'!$B:$B,0),'Data - Knowledge'!M$8)/100</f>
        <v>0.045</v>
      </c>
      <c r="N693" s="380">
        <f t="array" aca="true" ref="N693">INDEX(KM_PCT,MATCH($A693,'Knowledge - Percentages'!$B:$B,0),'Data - Knowledge'!N$8)/100</f>
        <v>0.045</v>
      </c>
      <c r="O693" s="380">
        <f t="array" aca="true" ref="O693">INDEX(KM_PCT,MATCH($A693,'Knowledge - Percentages'!$B:$B,0),'Data - Knowledge'!O$8)/100</f>
        <v>0.045</v>
      </c>
      <c r="P693" s="380">
        <f t="array" aca="true" ref="P693">INDEX(KM_PCT,MATCH($A693,'Knowledge - Percentages'!$B:$B,0),'Data - Knowledge'!P$8)/100</f>
        <v>0.045</v>
      </c>
      <c r="Q693" s="380">
        <f t="array" aca="true" ref="Q693">INDEX(KM_PCT,MATCH($A693,'Knowledge - Percentages'!$B:$B,0),'Data - Knowledge'!Q$8)/100</f>
        <v>0.045</v>
      </c>
      <c r="R693" s="380">
        <f t="array" aca="true" ref="R693">INDEX(KM_PCT,MATCH($A693,'Knowledge - Percentages'!$B:$B,0),'Data - Knowledge'!R$8)/100</f>
        <v>0.045</v>
      </c>
      <c r="S693" s="380">
        <f t="array" aca="true" ref="S693">INDEX(KM_PCT,MATCH($A693,'Knowledge - Percentages'!$B:$B,0),'Data - Knowledge'!S$8)/100</f>
        <v>0.045</v>
      </c>
      <c r="T693" s="380">
        <f t="array" aca="true" ref="T693">INDEX(KM_PCT,MATCH($A693,'Knowledge - Percentages'!$B:$B,0),'Data - Knowledge'!T$8)/100</f>
        <v>0.045</v>
      </c>
      <c r="U693" s="380">
        <f t="array" aca="true" ref="U693">INDEX(KM_PCT,MATCH($A693,'Knowledge - Percentages'!$B:$B,0),'Data - Knowledge'!U$8)/100</f>
        <v>0.045</v>
      </c>
      <c r="V693" s="380">
        <f t="array" aca="true" ref="V693">INDEX(KM_PCT,MATCH($A693,'Knowledge - Percentages'!$B:$B,0),'Data - Knowledge'!V$8)/100</f>
        <v>0.045</v>
      </c>
      <c r="W693" s="380">
        <f t="array" aca="true" ref="W693">INDEX(KM_PCT,MATCH($A693,'Knowledge - Percentages'!$B:$B,0),'Data - Knowledge'!W$8)/100</f>
        <v>0.045</v>
      </c>
      <c r="X693" s="380">
        <f t="array" aca="true" ref="X693">INDEX(KM_PCT,MATCH($A693,'Knowledge - Percentages'!$B:$B,0),'Data - Knowledge'!X$8)/100</f>
        <v>0.094</v>
      </c>
      <c r="Y693" s="380">
        <f t="array" aca="true" ref="Y693">INDEX(KM_PCT,MATCH($A693,'Knowledge - Percentages'!$B:$B,0),'Data - Knowledge'!Y$8)/100</f>
        <v>0.094</v>
      </c>
      <c r="Z693" s="380">
        <f t="array" aca="true" ref="Z693">INDEX(KM_PCT,MATCH($A693,'Knowledge - Percentages'!$B:$B,0),'Data - Knowledge'!Z$8)/100</f>
        <v>0.28600000000000003</v>
      </c>
      <c r="AA693" s="380">
        <f t="array" aca="true" ref="AA693">INDEX(KM_PCT,MATCH($A693,'Knowledge - Percentages'!$B:$B,0),'Data - Knowledge'!AA$8)/100</f>
        <v>0.094</v>
      </c>
      <c r="AB693" s="380">
        <f t="array" aca="true" ref="AB693">INDEX(KM_PCT,MATCH($A693,'Knowledge - Percentages'!$B:$B,0),'Data - Knowledge'!AB$8)/100</f>
        <v>0.094</v>
      </c>
      <c r="AC693" s="380">
        <f t="array" aca="true" ref="AC693">INDEX(KM_PCT,MATCH($A693,'Knowledge - Percentages'!$B:$B,0),'Data - Knowledge'!AC$8)/100</f>
        <v>0.094</v>
      </c>
      <c r="AD693" s="380">
        <f t="array" aca="true" ref="AD693">INDEX(KM_PCT,MATCH($A693,'Knowledge - Percentages'!$B:$B,0),'Data - Knowledge'!AD$8)/100</f>
        <v>0.136</v>
      </c>
      <c r="AE693" s="380">
        <f t="array" aca="true" ref="AE693">INDEX(KM_PCT,MATCH($A693,'Knowledge - Percentages'!$B:$B,0),'Data - Knowledge'!AE$8)/100</f>
        <v>0.038</v>
      </c>
      <c r="AF693" s="380">
        <f t="array" aca="true" ref="AF693">INDEX(KM_PCT,MATCH($A693,'Knowledge - Percentages'!$B:$B,0),'Data - Knowledge'!AF$8)/100</f>
        <v>0.038</v>
      </c>
      <c r="AG693" s="380">
        <f t="array" aca="true" ref="AG693">INDEX(KM_PCT,MATCH($A693,'Knowledge - Percentages'!$B:$B,0),'Data - Knowledge'!AG$8)/100</f>
        <v>0.038</v>
      </c>
      <c r="AH693" s="380">
        <f t="array" aca="true" ref="AH693">INDEX(KM_PCT,MATCH($A693,'Knowledge - Percentages'!$B:$B,0),'Data - Knowledge'!AH$8)/100</f>
        <v>0.064</v>
      </c>
      <c r="AI693" s="380">
        <f t="array" aca="true" ref="AI693">INDEX(KM_PCT,MATCH($A693,'Knowledge - Percentages'!$B:$B,0),'Data - Knowledge'!AI$8)/100</f>
        <v>0.134</v>
      </c>
      <c r="AJ693" s="380">
        <f t="array" aca="true" ref="AJ693">INDEX(KM_PCT,MATCH($A693,'Knowledge - Percentages'!$B:$B,0),'Data - Knowledge'!AJ$8)/100</f>
        <v>0.049</v>
      </c>
      <c r="AK693" s="380">
        <f t="array" aca="true" ref="AK693">INDEX(KM_PCT,MATCH($A693,'Knowledge - Percentages'!$B:$B,0),'Data - Knowledge'!AK$8)/100</f>
        <v>0.064</v>
      </c>
      <c r="AL693" s="380">
        <f t="array" aca="true" ref="AL693">INDEX(KM_PCT,MATCH($A693,'Knowledge - Percentages'!$B:$B,0),'Data - Knowledge'!AL$8)/100</f>
        <v>0.054000000000000006</v>
      </c>
      <c r="AM693" s="380">
        <f t="array" aca="true" ref="AM693">INDEX(KM_PCT,MATCH($A693,'Knowledge - Percentages'!$B:$B,0),'Data - Knowledge'!AM$8)/100</f>
        <v>0.064</v>
      </c>
      <c r="AN693" s="380">
        <f t="array" aca="true" ref="AN693">INDEX(KM_PCT,MATCH($A693,'Knowledge - Percentages'!$B:$B,0),'Data - Knowledge'!AN$8)/100</f>
        <v>0.064</v>
      </c>
      <c r="AO693" s="380">
        <f t="array" aca="true" ref="AO693">INDEX(KM_PCT,MATCH($A693,'Knowledge - Percentages'!$B:$B,0),'Data - Knowledge'!AO$8)/100</f>
        <v>0.064</v>
      </c>
      <c r="AP693" s="380">
        <f t="array" aca="true" ref="AP693">INDEX(KM_PCT,MATCH($A693,'Knowledge - Percentages'!$B:$B,0),'Data - Knowledge'!AP$8)/100</f>
        <v>0.064</v>
      </c>
      <c r="AQ693" s="380">
        <f t="array" aca="true" ref="AQ693">INDEX(KM_PCT,MATCH($A693,'Knowledge - Percentages'!$B:$B,0),'Data - Knowledge'!AQ$8)/100</f>
        <v>0.064</v>
      </c>
      <c r="AR693" s="380">
        <f t="array" aca="true" ref="AR693">INDEX(KM_PCT,MATCH($A693,'Knowledge - Percentages'!$B:$B,0),'Data - Knowledge'!AR$8)/100</f>
        <v>0.066</v>
      </c>
      <c r="AS693" s="380">
        <f t="array" aca="true" ref="AS693">INDEX(KM_PCT,MATCH($A693,'Knowledge - Percentages'!$B:$B,0),'Data - Knowledge'!AS$8)/100</f>
        <v>0.066</v>
      </c>
      <c r="AT693" s="380">
        <f t="array" aca="true" ref="AT693">INDEX(KM_PCT,MATCH($A693,'Knowledge - Percentages'!$B:$B,0),'Data - Knowledge'!AT$8)/100</f>
        <v>0.066</v>
      </c>
      <c r="AU693" s="380">
        <f t="array" aca="true" ref="AU693">INDEX(KM_PCT,MATCH($A693,'Knowledge - Percentages'!$B:$B,0),'Data - Knowledge'!AU$8)/100</f>
        <v>0.046</v>
      </c>
      <c r="AV693" s="380">
        <f t="array" aca="true" ref="AV693">INDEX(KM_PCT,MATCH($A693,'Knowledge - Percentages'!$B:$B,0),'Data - Knowledge'!AV$8)/100</f>
        <v>0.046</v>
      </c>
      <c r="AW693" s="380">
        <f t="array" aca="true" ref="AW693">INDEX(KM_PCT,MATCH($A693,'Knowledge - Percentages'!$B:$B,0),'Data - Knowledge'!AW$8)/100</f>
        <v>0.046</v>
      </c>
      <c r="AX693" s="380">
        <f t="array" aca="true" ref="AX693">INDEX(KM_PCT,MATCH($A693,'Knowledge - Percentages'!$B:$B,0),'Data - Knowledge'!AX$8)/100</f>
        <v>0.046</v>
      </c>
      <c r="AY693" s="380">
        <f t="array" aca="true" ref="AY693">INDEX(KM_PCT,MATCH($A693,'Knowledge - Percentages'!$B:$B,0),'Data - Knowledge'!AY$8)/100</f>
        <v>0.071</v>
      </c>
      <c r="AZ693" s="380">
        <f t="array" aca="true" ref="AZ693">INDEX(KM_PCT,MATCH($A693,'Knowledge - Percentages'!$B:$B,0),'Data - Knowledge'!AZ$8)/100</f>
        <v>0.066</v>
      </c>
      <c r="BA693" s="380">
        <f t="array" aca="true" ref="BA693">INDEX(KM_PCT,MATCH($A693,'Knowledge - Percentages'!$B:$B,0),'Data - Knowledge'!BA$8)/100</f>
        <v>0.066</v>
      </c>
      <c r="BB693" s="380">
        <f t="array" aca="true" ref="BB693">INDEX(KM_PCT,MATCH($A693,'Knowledge - Percentages'!$B:$B,0),'Data - Knowledge'!BB$8)/100</f>
        <v>0.066</v>
      </c>
      <c r="BC693" s="380">
        <f t="array" aca="true" ref="BC693">INDEX(KM_PCT,MATCH($A693,'Knowledge - Percentages'!$B:$B,0),'Data - Knowledge'!BC$8)/100</f>
        <v>0.088000000000000009</v>
      </c>
      <c r="BD693" s="380">
        <f t="array" aca="true" ref="BD693">INDEX(KM_PCT,MATCH($A693,'Knowledge - Percentages'!$B:$B,0),'Data - Knowledge'!BD$8)/100</f>
        <v>0.088000000000000009</v>
      </c>
      <c r="BE693" s="380">
        <f t="array" aca="true" ref="BE693">INDEX(KM_PCT,MATCH($A693,'Knowledge - Percentages'!$B:$B,0),'Data - Knowledge'!BE$8)/100</f>
        <v>0.088000000000000009</v>
      </c>
      <c r="BF693" s="380">
        <f t="array" aca="true" ref="BF693">INDEX(KM_PCT,MATCH($A693,'Knowledge - Percentages'!$B:$B,0),'Data - Knowledge'!BF$8)/100</f>
        <v>0.11</v>
      </c>
      <c r="BG693" s="380">
        <f t="array" aca="true" ref="BG693">INDEX(KM_PCT,MATCH($A693,'Knowledge - Percentages'!$B:$B,0),'Data - Knowledge'!BG$8)/100</f>
        <v>0.077</v>
      </c>
      <c r="BH693" s="380">
        <f t="array" aca="true" ref="BH693">INDEX(KM_PCT,MATCH($A693,'Knowledge - Percentages'!$B:$B,0),'Data - Knowledge'!BH$8)/100</f>
        <v>0.08900000000000001</v>
      </c>
      <c r="BI693" s="380">
        <f t="array" aca="true" ref="BI693">INDEX(KM_PCT,MATCH($A693,'Knowledge - Percentages'!$B:$B,0),'Data - Knowledge'!BI$8)/100</f>
        <v>0.08900000000000001</v>
      </c>
      <c r="BJ693" s="380">
        <f t="array" aca="true" ref="BJ693">INDEX(KM_PCT,MATCH($A693,'Knowledge - Percentages'!$B:$B,0),'Data - Knowledge'!BJ$8)/100</f>
        <v>0.125</v>
      </c>
      <c r="BK693" s="380">
        <f t="array" aca="true" ref="BK693">INDEX(KM_PCT,MATCH($A693,'Knowledge - Percentages'!$B:$B,0),'Data - Knowledge'!BK$8)/100</f>
        <v>0.13699999999999998</v>
      </c>
      <c r="BL693" s="380">
        <f t="array" aca="true" ref="BL693">INDEX(KM_PCT,MATCH($A693,'Knowledge - Percentages'!$B:$B,0),'Data - Knowledge'!BL$8)/100</f>
        <v>0.125</v>
      </c>
      <c r="BM693" s="380">
        <f t="array" aca="true" ref="BM693">INDEX(KM_PCT,MATCH($A693,'Knowledge - Percentages'!$B:$B,0),'Data - Knowledge'!BM$8)/100</f>
        <v>0.125</v>
      </c>
      <c r="BN693" s="380">
        <f t="array" aca="true" ref="BN693">INDEX(KM_PCT,MATCH($A693,'Knowledge - Percentages'!$B:$B,0),'Data - Knowledge'!BN$8)/100</f>
        <v>0.125</v>
      </c>
      <c r="BO693" s="380">
        <f t="array" aca="true" ref="BO693">INDEX(KM_PCT,MATCH($A693,'Knowledge - Percentages'!$B:$B,0),'Data - Knowledge'!BO$8)/100</f>
        <v>0.08900000000000001</v>
      </c>
      <c r="BP693" s="380">
        <f t="array" aca="true" ref="BP693">INDEX(KM_PCT,MATCH($A693,'Knowledge - Percentages'!$B:$B,0),'Data - Knowledge'!BP$8)/100</f>
        <v>0.08900000000000001</v>
      </c>
      <c r="BQ693" s="380">
        <f t="array" aca="true" ref="BQ693">INDEX(KM_PCT,MATCH($A693,'Knowledge - Percentages'!$B:$B,0),'Data - Knowledge'!BQ$8)/100</f>
        <v>0.08900000000000001</v>
      </c>
    </row>
    <row r="694" spans="1:69">
      <c r="A694" t="s">
        <v>1897</v>
      </c>
      <c r="B694" t="s">
        <v>1860</v>
      </c>
      <c r="C694" t="s">
        <v>1891</v>
      </c>
      <c r="D694" t="s">
        <v>1873</v>
      </c>
      <c r="E694" s="373">
        <f>SUMPRODUCT($K$2:$BQ$2,$K694:$BQ694)/$J$2</f>
        <v>0.378840909090909</v>
      </c>
      <c r="F694" s="379">
        <f>SUMPRODUCT($K$2:$BQ$2,$K694:$BQ694)</f>
        <v>100.01399999999998</v>
      </c>
      <c r="G694" s="373">
        <f>SUMPRODUCT($K$3:$BQ$3,$K694:$BQ694)/$J$3</f>
        <v>0.3847616016427105</v>
      </c>
      <c r="H694" s="379">
        <f>SUMPRODUCT($K$3:$BQ$3,$K694:$BQ694)</f>
        <v>3747.5780000000004</v>
      </c>
      <c r="I694" s="373">
        <f>CORREL($K$4:$BQ$4,$K694:$BQ694)</f>
        <v>-0.0093280691568637889</v>
      </c>
      <c r="J694" s="379">
        <f>$E694/$G694*100</f>
        <v>98.461204931437138</v>
      </c>
      <c r="K694" s="380">
        <f t="array" aca="true" ref="K694">INDEX(KM_PCT,MATCH($A694,'Knowledge - Percentages'!$B:$B,0),'Data - Knowledge'!K$8)/100</f>
        <v>0.397</v>
      </c>
      <c r="L694" s="380">
        <f t="array" aca="true" ref="L694">INDEX(KM_PCT,MATCH($A694,'Knowledge - Percentages'!$B:$B,0),'Data - Knowledge'!L$8)/100</f>
        <v>0.397</v>
      </c>
      <c r="M694" s="380">
        <f t="array" aca="true" ref="M694">INDEX(KM_PCT,MATCH($A694,'Knowledge - Percentages'!$B:$B,0),'Data - Knowledge'!M$8)/100</f>
        <v>0.397</v>
      </c>
      <c r="N694" s="380">
        <f t="array" aca="true" ref="N694">INDEX(KM_PCT,MATCH($A694,'Knowledge - Percentages'!$B:$B,0),'Data - Knowledge'!N$8)/100</f>
        <v>0.392</v>
      </c>
      <c r="O694" s="380">
        <f t="array" aca="true" ref="O694">INDEX(KM_PCT,MATCH($A694,'Knowledge - Percentages'!$B:$B,0),'Data - Knowledge'!O$8)/100</f>
        <v>0.392</v>
      </c>
      <c r="P694" s="380">
        <f t="array" aca="true" ref="P694">INDEX(KM_PCT,MATCH($A694,'Knowledge - Percentages'!$B:$B,0),'Data - Knowledge'!P$8)/100</f>
        <v>0.392</v>
      </c>
      <c r="Q694" s="380">
        <f t="array" aca="true" ref="Q694">INDEX(KM_PCT,MATCH($A694,'Knowledge - Percentages'!$B:$B,0),'Data - Knowledge'!Q$8)/100</f>
        <v>0.392</v>
      </c>
      <c r="R694" s="380">
        <f t="array" aca="true" ref="R694">INDEX(KM_PCT,MATCH($A694,'Knowledge - Percentages'!$B:$B,0),'Data - Knowledge'!R$8)/100</f>
        <v>0.392</v>
      </c>
      <c r="S694" s="380">
        <f t="array" aca="true" ref="S694">INDEX(KM_PCT,MATCH($A694,'Knowledge - Percentages'!$B:$B,0),'Data - Knowledge'!S$8)/100</f>
        <v>0.392</v>
      </c>
      <c r="T694" s="380">
        <f t="array" aca="true" ref="T694">INDEX(KM_PCT,MATCH($A694,'Knowledge - Percentages'!$B:$B,0),'Data - Knowledge'!T$8)/100</f>
        <v>0.37200000000000005</v>
      </c>
      <c r="U694" s="380">
        <f t="array" aca="true" ref="U694">INDEX(KM_PCT,MATCH($A694,'Knowledge - Percentages'!$B:$B,0),'Data - Knowledge'!U$8)/100</f>
        <v>0.37200000000000005</v>
      </c>
      <c r="V694" s="380">
        <f t="array" aca="true" ref="V694">INDEX(KM_PCT,MATCH($A694,'Knowledge - Percentages'!$B:$B,0),'Data - Knowledge'!V$8)/100</f>
        <v>0.33299999999999996</v>
      </c>
      <c r="W694" s="380">
        <f t="array" aca="true" ref="W694">INDEX(KM_PCT,MATCH($A694,'Knowledge - Percentages'!$B:$B,0),'Data - Knowledge'!W$8)/100</f>
        <v>0.278</v>
      </c>
      <c r="X694" s="380">
        <f t="array" aca="true" ref="X694">INDEX(KM_PCT,MATCH($A694,'Knowledge - Percentages'!$B:$B,0),'Data - Knowledge'!X$8)/100</f>
        <v>0.415</v>
      </c>
      <c r="Y694" s="380">
        <f t="array" aca="true" ref="Y694">INDEX(KM_PCT,MATCH($A694,'Knowledge - Percentages'!$B:$B,0),'Data - Knowledge'!Y$8)/100</f>
        <v>0.415</v>
      </c>
      <c r="Z694" s="380">
        <f t="array" aca="true" ref="Z694">INDEX(KM_PCT,MATCH($A694,'Knowledge - Percentages'!$B:$B,0),'Data - Knowledge'!Z$8)/100</f>
        <v>0.415</v>
      </c>
      <c r="AA694" s="380">
        <f t="array" aca="true" ref="AA694">INDEX(KM_PCT,MATCH($A694,'Knowledge - Percentages'!$B:$B,0),'Data - Knowledge'!AA$8)/100</f>
        <v>0.415</v>
      </c>
      <c r="AB694" s="380">
        <f t="array" aca="true" ref="AB694">INDEX(KM_PCT,MATCH($A694,'Knowledge - Percentages'!$B:$B,0),'Data - Knowledge'!AB$8)/100</f>
        <v>0.528</v>
      </c>
      <c r="AC694" s="380">
        <f t="array" aca="true" ref="AC694">INDEX(KM_PCT,MATCH($A694,'Knowledge - Percentages'!$B:$B,0),'Data - Knowledge'!AC$8)/100</f>
        <v>0.436</v>
      </c>
      <c r="AD694" s="380">
        <f t="array" aca="true" ref="AD694">INDEX(KM_PCT,MATCH($A694,'Knowledge - Percentages'!$B:$B,0),'Data - Knowledge'!AD$8)/100</f>
        <v>0.436</v>
      </c>
      <c r="AE694" s="380">
        <f t="array" aca="true" ref="AE694">INDEX(KM_PCT,MATCH($A694,'Knowledge - Percentages'!$B:$B,0),'Data - Knowledge'!AE$8)/100</f>
        <v>0.373</v>
      </c>
      <c r="AF694" s="380">
        <f t="array" aca="true" ref="AF694">INDEX(KM_PCT,MATCH($A694,'Knowledge - Percentages'!$B:$B,0),'Data - Knowledge'!AF$8)/100</f>
        <v>0.401</v>
      </c>
      <c r="AG694" s="380">
        <f t="array" aca="true" ref="AG694">INDEX(KM_PCT,MATCH($A694,'Knowledge - Percentages'!$B:$B,0),'Data - Knowledge'!AG$8)/100</f>
        <v>0.401</v>
      </c>
      <c r="AH694" s="380">
        <f t="array" aca="true" ref="AH694">INDEX(KM_PCT,MATCH($A694,'Knowledge - Percentages'!$B:$B,0),'Data - Knowledge'!AH$8)/100</f>
        <v>0.451</v>
      </c>
      <c r="AI694" s="380">
        <f t="array" aca="true" ref="AI694">INDEX(KM_PCT,MATCH($A694,'Knowledge - Percentages'!$B:$B,0),'Data - Knowledge'!AI$8)/100</f>
        <v>0.431</v>
      </c>
      <c r="AJ694" s="380">
        <f t="array" aca="true" ref="AJ694">INDEX(KM_PCT,MATCH($A694,'Knowledge - Percentages'!$B:$B,0),'Data - Knowledge'!AJ$8)/100</f>
        <v>0.431</v>
      </c>
      <c r="AK694" s="380">
        <f t="array" aca="true" ref="AK694">INDEX(KM_PCT,MATCH($A694,'Knowledge - Percentages'!$B:$B,0),'Data - Knowledge'!AK$8)/100</f>
        <v>0.439</v>
      </c>
      <c r="AL694" s="380">
        <f t="array" aca="true" ref="AL694">INDEX(KM_PCT,MATCH($A694,'Knowledge - Percentages'!$B:$B,0),'Data - Knowledge'!AL$8)/100</f>
        <v>0.315</v>
      </c>
      <c r="AM694" s="380">
        <f t="array" aca="true" ref="AM694">INDEX(KM_PCT,MATCH($A694,'Knowledge - Percentages'!$B:$B,0),'Data - Knowledge'!AM$8)/100</f>
        <v>0.401</v>
      </c>
      <c r="AN694" s="380">
        <f t="array" aca="true" ref="AN694">INDEX(KM_PCT,MATCH($A694,'Knowledge - Percentages'!$B:$B,0),'Data - Knowledge'!AN$8)/100</f>
        <v>0.35600000000000004</v>
      </c>
      <c r="AO694" s="380">
        <f t="array" aca="true" ref="AO694">INDEX(KM_PCT,MATCH($A694,'Knowledge - Percentages'!$B:$B,0),'Data - Knowledge'!AO$8)/100</f>
        <v>0.385</v>
      </c>
      <c r="AP694" s="380">
        <f t="array" aca="true" ref="AP694">INDEX(KM_PCT,MATCH($A694,'Knowledge - Percentages'!$B:$B,0),'Data - Knowledge'!AP$8)/100</f>
        <v>0.40299999999999997</v>
      </c>
      <c r="AQ694" s="380">
        <f t="array" aca="true" ref="AQ694">INDEX(KM_PCT,MATCH($A694,'Knowledge - Percentages'!$B:$B,0),'Data - Knowledge'!AQ$8)/100</f>
        <v>0.428</v>
      </c>
      <c r="AR694" s="380">
        <f t="array" aca="true" ref="AR694">INDEX(KM_PCT,MATCH($A694,'Knowledge - Percentages'!$B:$B,0),'Data - Knowledge'!AR$8)/100</f>
        <v>0.516</v>
      </c>
      <c r="AS694" s="380">
        <f t="array" aca="true" ref="AS694">INDEX(KM_PCT,MATCH($A694,'Knowledge - Percentages'!$B:$B,0),'Data - Knowledge'!AS$8)/100</f>
        <v>0.358</v>
      </c>
      <c r="AT694" s="380">
        <f t="array" aca="true" ref="AT694">INDEX(KM_PCT,MATCH($A694,'Knowledge - Percentages'!$B:$B,0),'Data - Knowledge'!AT$8)/100</f>
        <v>0.358</v>
      </c>
      <c r="AU694" s="380">
        <f t="array" aca="true" ref="AU694">INDEX(KM_PCT,MATCH($A694,'Knowledge - Percentages'!$B:$B,0),'Data - Knowledge'!AU$8)/100</f>
        <v>0.348</v>
      </c>
      <c r="AV694" s="380">
        <f t="array" aca="true" ref="AV694">INDEX(KM_PCT,MATCH($A694,'Knowledge - Percentages'!$B:$B,0),'Data - Knowledge'!AV$8)/100</f>
        <v>0.348</v>
      </c>
      <c r="AW694" s="380">
        <f t="array" aca="true" ref="AW694">INDEX(KM_PCT,MATCH($A694,'Knowledge - Percentages'!$B:$B,0),'Data - Knowledge'!AW$8)/100</f>
        <v>0.325</v>
      </c>
      <c r="AX694" s="380">
        <f t="array" aca="true" ref="AX694">INDEX(KM_PCT,MATCH($A694,'Knowledge - Percentages'!$B:$B,0),'Data - Knowledge'!AX$8)/100</f>
        <v>0.348</v>
      </c>
      <c r="AY694" s="380">
        <f t="array" aca="true" ref="AY694">INDEX(KM_PCT,MATCH($A694,'Knowledge - Percentages'!$B:$B,0),'Data - Knowledge'!AY$8)/100</f>
        <v>0.353</v>
      </c>
      <c r="AZ694" s="380">
        <f t="array" aca="true" ref="AZ694">INDEX(KM_PCT,MATCH($A694,'Knowledge - Percentages'!$B:$B,0),'Data - Knowledge'!AZ$8)/100</f>
        <v>0.353</v>
      </c>
      <c r="BA694" s="380">
        <f t="array" aca="true" ref="BA694">INDEX(KM_PCT,MATCH($A694,'Knowledge - Percentages'!$B:$B,0),'Data - Knowledge'!BA$8)/100</f>
        <v>0.21600000000000003</v>
      </c>
      <c r="BB694" s="380">
        <f t="array" aca="true" ref="BB694">INDEX(KM_PCT,MATCH($A694,'Knowledge - Percentages'!$B:$B,0),'Data - Knowledge'!BB$8)/100</f>
        <v>0.353</v>
      </c>
      <c r="BC694" s="380">
        <f t="array" aca="true" ref="BC694">INDEX(KM_PCT,MATCH($A694,'Knowledge - Percentages'!$B:$B,0),'Data - Knowledge'!BC$8)/100</f>
        <v>0.358</v>
      </c>
      <c r="BD694" s="380">
        <f t="array" aca="true" ref="BD694">INDEX(KM_PCT,MATCH($A694,'Knowledge - Percentages'!$B:$B,0),'Data - Knowledge'!BD$8)/100</f>
        <v>0.358</v>
      </c>
      <c r="BE694" s="380">
        <f t="array" aca="true" ref="BE694">INDEX(KM_PCT,MATCH($A694,'Knowledge - Percentages'!$B:$B,0),'Data - Knowledge'!BE$8)/100</f>
        <v>0.366</v>
      </c>
      <c r="BF694" s="380">
        <f t="array" aca="true" ref="BF694">INDEX(KM_PCT,MATCH($A694,'Knowledge - Percentages'!$B:$B,0),'Data - Knowledge'!BF$8)/100</f>
        <v>0.21600000000000003</v>
      </c>
      <c r="BG694" s="380">
        <f t="array" aca="true" ref="BG694">INDEX(KM_PCT,MATCH($A694,'Knowledge - Percentages'!$B:$B,0),'Data - Knowledge'!BG$8)/100</f>
        <v>0.376</v>
      </c>
      <c r="BH694" s="380">
        <f t="array" aca="true" ref="BH694">INDEX(KM_PCT,MATCH($A694,'Knowledge - Percentages'!$B:$B,0),'Data - Knowledge'!BH$8)/100</f>
        <v>0.36</v>
      </c>
      <c r="BI694" s="380">
        <f t="array" aca="true" ref="BI694">INDEX(KM_PCT,MATCH($A694,'Knowledge - Percentages'!$B:$B,0),'Data - Knowledge'!BI$8)/100</f>
        <v>0.376</v>
      </c>
      <c r="BJ694" s="380">
        <f t="array" aca="true" ref="BJ694">INDEX(KM_PCT,MATCH($A694,'Knowledge - Percentages'!$B:$B,0),'Data - Knowledge'!BJ$8)/100</f>
        <v>0.41200000000000003</v>
      </c>
      <c r="BK694" s="380">
        <f t="array" aca="true" ref="BK694">INDEX(KM_PCT,MATCH($A694,'Knowledge - Percentages'!$B:$B,0),'Data - Knowledge'!BK$8)/100</f>
        <v>0.392</v>
      </c>
      <c r="BL694" s="380">
        <f t="array" aca="true" ref="BL694">INDEX(KM_PCT,MATCH($A694,'Knowledge - Percentages'!$B:$B,0),'Data - Knowledge'!BL$8)/100</f>
        <v>0.187</v>
      </c>
      <c r="BM694" s="380">
        <f t="array" aca="true" ref="BM694">INDEX(KM_PCT,MATCH($A694,'Knowledge - Percentages'!$B:$B,0),'Data - Knowledge'!BM$8)/100</f>
        <v>0.392</v>
      </c>
      <c r="BN694" s="380">
        <f t="array" aca="true" ref="BN694">INDEX(KM_PCT,MATCH($A694,'Knowledge - Percentages'!$B:$B,0),'Data - Knowledge'!BN$8)/100</f>
        <v>0.395</v>
      </c>
      <c r="BO694" s="380">
        <f t="array" aca="true" ref="BO694">INDEX(KM_PCT,MATCH($A694,'Knowledge - Percentages'!$B:$B,0),'Data - Knowledge'!BO$8)/100</f>
        <v>0.392</v>
      </c>
      <c r="BP694" s="380">
        <f t="array" aca="true" ref="BP694">INDEX(KM_PCT,MATCH($A694,'Knowledge - Percentages'!$B:$B,0),'Data - Knowledge'!BP$8)/100</f>
        <v>0.392</v>
      </c>
      <c r="BQ694" s="380">
        <f t="array" aca="true" ref="BQ694">INDEX(KM_PCT,MATCH($A694,'Knowledge - Percentages'!$B:$B,0),'Data - Knowledge'!BQ$8)/100</f>
        <v>0.392</v>
      </c>
    </row>
    <row r="695" spans="1:69">
      <c r="A695" t="s">
        <v>1898</v>
      </c>
      <c r="B695" t="s">
        <v>1860</v>
      </c>
      <c r="C695" t="s">
        <v>1899</v>
      </c>
      <c r="D695" t="s">
        <v>1862</v>
      </c>
      <c r="E695" s="373">
        <f>SUMPRODUCT($K$2:$BQ$2,$K695:$BQ695)/$J$2</f>
        <v>0.1203371212121212</v>
      </c>
      <c r="F695" s="379">
        <f>SUMPRODUCT($K$2:$BQ$2,$K695:$BQ695)</f>
        <v>31.769</v>
      </c>
      <c r="G695" s="373">
        <f>SUMPRODUCT($K$3:$BQ$3,$K695:$BQ695)/$J$3</f>
        <v>0.10950154004106774</v>
      </c>
      <c r="H695" s="379">
        <f>SUMPRODUCT($K$3:$BQ$3,$K695:$BQ695)</f>
        <v>1066.5449999999998</v>
      </c>
      <c r="I695" s="373">
        <f>CORREL($K$4:$BQ$4,$K695:$BQ695)</f>
        <v>0.13631442378705766</v>
      </c>
      <c r="J695" s="379">
        <f>$E695/$G695*100</f>
        <v>109.89536874731594</v>
      </c>
      <c r="K695" s="380">
        <f t="array" aca="true" ref="K695">INDEX(KM_PCT,MATCH($A695,'Knowledge - Percentages'!$B:$B,0),'Data - Knowledge'!K$8)/100</f>
        <v>0.08</v>
      </c>
      <c r="L695" s="380">
        <f t="array" aca="true" ref="L695">INDEX(KM_PCT,MATCH($A695,'Knowledge - Percentages'!$B:$B,0),'Data - Knowledge'!L$8)/100</f>
        <v>0.08</v>
      </c>
      <c r="M695" s="380">
        <f t="array" aca="true" ref="M695">INDEX(KM_PCT,MATCH($A695,'Knowledge - Percentages'!$B:$B,0),'Data - Knowledge'!M$8)/100</f>
        <v>0.08</v>
      </c>
      <c r="N695" s="380">
        <f t="array" aca="true" ref="N695">INDEX(KM_PCT,MATCH($A695,'Knowledge - Percentages'!$B:$B,0),'Data - Knowledge'!N$8)/100</f>
        <v>0.114</v>
      </c>
      <c r="O695" s="380">
        <f t="array" aca="true" ref="O695">INDEX(KM_PCT,MATCH($A695,'Knowledge - Percentages'!$B:$B,0),'Data - Knowledge'!O$8)/100</f>
        <v>0.114</v>
      </c>
      <c r="P695" s="380">
        <f t="array" aca="true" ref="P695">INDEX(KM_PCT,MATCH($A695,'Knowledge - Percentages'!$B:$B,0),'Data - Knowledge'!P$8)/100</f>
        <v>0.114</v>
      </c>
      <c r="Q695" s="380">
        <f t="array" aca="true" ref="Q695">INDEX(KM_PCT,MATCH($A695,'Knowledge - Percentages'!$B:$B,0),'Data - Knowledge'!Q$8)/100</f>
        <v>0.114</v>
      </c>
      <c r="R695" s="380">
        <f t="array" aca="true" ref="R695">INDEX(KM_PCT,MATCH($A695,'Knowledge - Percentages'!$B:$B,0),'Data - Knowledge'!R$8)/100</f>
        <v>0.114</v>
      </c>
      <c r="S695" s="380">
        <f t="array" aca="true" ref="S695">INDEX(KM_PCT,MATCH($A695,'Knowledge - Percentages'!$B:$B,0),'Data - Knowledge'!S$8)/100</f>
        <v>0.114</v>
      </c>
      <c r="T695" s="380">
        <f t="array" aca="true" ref="T695">INDEX(KM_PCT,MATCH($A695,'Knowledge - Percentages'!$B:$B,0),'Data - Knowledge'!T$8)/100</f>
        <v>0.10300000000000001</v>
      </c>
      <c r="U695" s="380">
        <f t="array" aca="true" ref="U695">INDEX(KM_PCT,MATCH($A695,'Knowledge - Percentages'!$B:$B,0),'Data - Knowledge'!U$8)/100</f>
        <v>0.114</v>
      </c>
      <c r="V695" s="380">
        <f t="array" aca="true" ref="V695">INDEX(KM_PCT,MATCH($A695,'Knowledge - Percentages'!$B:$B,0),'Data - Knowledge'!V$8)/100</f>
        <v>0.114</v>
      </c>
      <c r="W695" s="380">
        <f t="array" aca="true" ref="W695">INDEX(KM_PCT,MATCH($A695,'Knowledge - Percentages'!$B:$B,0),'Data - Knowledge'!W$8)/100</f>
        <v>0.114</v>
      </c>
      <c r="X695" s="380">
        <f t="array" aca="true" ref="X695">INDEX(KM_PCT,MATCH($A695,'Knowledge - Percentages'!$B:$B,0),'Data - Knowledge'!X$8)/100</f>
        <v>0.091</v>
      </c>
      <c r="Y695" s="380">
        <f t="array" aca="true" ref="Y695">INDEX(KM_PCT,MATCH($A695,'Knowledge - Percentages'!$B:$B,0),'Data - Knowledge'!Y$8)/100</f>
        <v>0.139</v>
      </c>
      <c r="Z695" s="380">
        <f t="array" aca="true" ref="Z695">INDEX(KM_PCT,MATCH($A695,'Knowledge - Percentages'!$B:$B,0),'Data - Knowledge'!Z$8)/100</f>
        <v>0.14</v>
      </c>
      <c r="AA695" s="380">
        <f t="array" aca="true" ref="AA695">INDEX(KM_PCT,MATCH($A695,'Knowledge - Percentages'!$B:$B,0),'Data - Knowledge'!AA$8)/100</f>
        <v>0.122</v>
      </c>
      <c r="AB695" s="380">
        <f t="array" aca="true" ref="AB695">INDEX(KM_PCT,MATCH($A695,'Knowledge - Percentages'!$B:$B,0),'Data - Knowledge'!AB$8)/100</f>
        <v>0.114</v>
      </c>
      <c r="AC695" s="380">
        <f t="array" aca="true" ref="AC695">INDEX(KM_PCT,MATCH($A695,'Knowledge - Percentages'!$B:$B,0),'Data - Knowledge'!AC$8)/100</f>
        <v>0.114</v>
      </c>
      <c r="AD695" s="380">
        <f t="array" aca="true" ref="AD695">INDEX(KM_PCT,MATCH($A695,'Knowledge - Percentages'!$B:$B,0),'Data - Knowledge'!AD$8)/100</f>
        <v>0.114</v>
      </c>
      <c r="AE695" s="380">
        <f t="array" aca="true" ref="AE695">INDEX(KM_PCT,MATCH($A695,'Knowledge - Percentages'!$B:$B,0),'Data - Knowledge'!AE$8)/100</f>
        <v>0.07</v>
      </c>
      <c r="AF695" s="380">
        <f t="array" aca="true" ref="AF695">INDEX(KM_PCT,MATCH($A695,'Knowledge - Percentages'!$B:$B,0),'Data - Knowledge'!AF$8)/100</f>
        <v>0.081</v>
      </c>
      <c r="AG695" s="380">
        <f t="array" aca="true" ref="AG695">INDEX(KM_PCT,MATCH($A695,'Knowledge - Percentages'!$B:$B,0),'Data - Knowledge'!AG$8)/100</f>
        <v>0.081</v>
      </c>
      <c r="AH695" s="380">
        <f t="array" aca="true" ref="AH695">INDEX(KM_PCT,MATCH($A695,'Knowledge - Percentages'!$B:$B,0),'Data - Knowledge'!AH$8)/100</f>
        <v>0.107</v>
      </c>
      <c r="AI695" s="380">
        <f t="array" aca="true" ref="AI695">INDEX(KM_PCT,MATCH($A695,'Knowledge - Percentages'!$B:$B,0),'Data - Knowledge'!AI$8)/100</f>
        <v>0.11800000000000001</v>
      </c>
      <c r="AJ695" s="380">
        <f t="array" aca="true" ref="AJ695">INDEX(KM_PCT,MATCH($A695,'Knowledge - Percentages'!$B:$B,0),'Data - Knowledge'!AJ$8)/100</f>
        <v>0.096</v>
      </c>
      <c r="AK695" s="380">
        <f t="array" aca="true" ref="AK695">INDEX(KM_PCT,MATCH($A695,'Knowledge - Percentages'!$B:$B,0),'Data - Knowledge'!AK$8)/100</f>
        <v>0.107</v>
      </c>
      <c r="AL695" s="380">
        <f t="array" aca="true" ref="AL695">INDEX(KM_PCT,MATCH($A695,'Knowledge - Percentages'!$B:$B,0),'Data - Knowledge'!AL$8)/100</f>
        <v>0.107</v>
      </c>
      <c r="AM695" s="380">
        <f t="array" aca="true" ref="AM695">INDEX(KM_PCT,MATCH($A695,'Knowledge - Percentages'!$B:$B,0),'Data - Knowledge'!AM$8)/100</f>
        <v>0.057</v>
      </c>
      <c r="AN695" s="380">
        <f t="array" aca="true" ref="AN695">INDEX(KM_PCT,MATCH($A695,'Knowledge - Percentages'!$B:$B,0),'Data - Knowledge'!AN$8)/100</f>
        <v>0.10099999999999999</v>
      </c>
      <c r="AO695" s="380">
        <f t="array" aca="true" ref="AO695">INDEX(KM_PCT,MATCH($A695,'Knowledge - Percentages'!$B:$B,0),'Data - Knowledge'!AO$8)/100</f>
        <v>0.107</v>
      </c>
      <c r="AP695" s="380">
        <f t="array" aca="true" ref="AP695">INDEX(KM_PCT,MATCH($A695,'Knowledge - Percentages'!$B:$B,0),'Data - Knowledge'!AP$8)/100</f>
        <v>0.128</v>
      </c>
      <c r="AQ695" s="380">
        <f t="array" aca="true" ref="AQ695">INDEX(KM_PCT,MATCH($A695,'Knowledge - Percentages'!$B:$B,0),'Data - Knowledge'!AQ$8)/100</f>
        <v>0.11599999999999999</v>
      </c>
      <c r="AR695" s="380">
        <f t="array" aca="true" ref="AR695">INDEX(KM_PCT,MATCH($A695,'Knowledge - Percentages'!$B:$B,0),'Data - Knowledge'!AR$8)/100</f>
        <v>0.114</v>
      </c>
      <c r="AS695" s="380">
        <f t="array" aca="true" ref="AS695">INDEX(KM_PCT,MATCH($A695,'Knowledge - Percentages'!$B:$B,0),'Data - Knowledge'!AS$8)/100</f>
        <v>0.114</v>
      </c>
      <c r="AT695" s="380">
        <f t="array" aca="true" ref="AT695">INDEX(KM_PCT,MATCH($A695,'Knowledge - Percentages'!$B:$B,0),'Data - Knowledge'!AT$8)/100</f>
        <v>0.114</v>
      </c>
      <c r="AU695" s="380">
        <f t="array" aca="true" ref="AU695">INDEX(KM_PCT,MATCH($A695,'Knowledge - Percentages'!$B:$B,0),'Data - Knowledge'!AU$8)/100</f>
        <v>0.114</v>
      </c>
      <c r="AV695" s="380">
        <f t="array" aca="true" ref="AV695">INDEX(KM_PCT,MATCH($A695,'Knowledge - Percentages'!$B:$B,0),'Data - Knowledge'!AV$8)/100</f>
        <v>0.114</v>
      </c>
      <c r="AW695" s="380">
        <f t="array" aca="true" ref="AW695">INDEX(KM_PCT,MATCH($A695,'Knowledge - Percentages'!$B:$B,0),'Data - Knowledge'!AW$8)/100</f>
        <v>0.114</v>
      </c>
      <c r="AX695" s="380">
        <f t="array" aca="true" ref="AX695">INDEX(KM_PCT,MATCH($A695,'Knowledge - Percentages'!$B:$B,0),'Data - Knowledge'!AX$8)/100</f>
        <v>0.114</v>
      </c>
      <c r="AY695" s="380">
        <f t="array" aca="true" ref="AY695">INDEX(KM_PCT,MATCH($A695,'Knowledge - Percentages'!$B:$B,0),'Data - Knowledge'!AY$8)/100</f>
        <v>0.156</v>
      </c>
      <c r="AZ695" s="380">
        <f t="array" aca="true" ref="AZ695">INDEX(KM_PCT,MATCH($A695,'Knowledge - Percentages'!$B:$B,0),'Data - Knowledge'!AZ$8)/100</f>
        <v>0.114</v>
      </c>
      <c r="BA695" s="380">
        <f t="array" aca="true" ref="BA695">INDEX(KM_PCT,MATCH($A695,'Knowledge - Percentages'!$B:$B,0),'Data - Knowledge'!BA$8)/100</f>
        <v>0.08</v>
      </c>
      <c r="BB695" s="380">
        <f t="array" aca="true" ref="BB695">INDEX(KM_PCT,MATCH($A695,'Knowledge - Percentages'!$B:$B,0),'Data - Knowledge'!BB$8)/100</f>
        <v>0.102</v>
      </c>
      <c r="BC695" s="380">
        <f t="array" aca="true" ref="BC695">INDEX(KM_PCT,MATCH($A695,'Knowledge - Percentages'!$B:$B,0),'Data - Knowledge'!BC$8)/100</f>
        <v>0.114</v>
      </c>
      <c r="BD695" s="380">
        <f t="array" aca="true" ref="BD695">INDEX(KM_PCT,MATCH($A695,'Knowledge - Percentages'!$B:$B,0),'Data - Knowledge'!BD$8)/100</f>
        <v>0.114</v>
      </c>
      <c r="BE695" s="380">
        <f t="array" aca="true" ref="BE695">INDEX(KM_PCT,MATCH($A695,'Knowledge - Percentages'!$B:$B,0),'Data - Knowledge'!BE$8)/100</f>
        <v>0.114</v>
      </c>
      <c r="BF695" s="380">
        <f t="array" aca="true" ref="BF695">INDEX(KM_PCT,MATCH($A695,'Knowledge - Percentages'!$B:$B,0),'Data - Knowledge'!BF$8)/100</f>
        <v>0.12</v>
      </c>
      <c r="BG695" s="380">
        <f t="array" aca="true" ref="BG695">INDEX(KM_PCT,MATCH($A695,'Knowledge - Percentages'!$B:$B,0),'Data - Knowledge'!BG$8)/100</f>
        <v>0.13</v>
      </c>
      <c r="BH695" s="380">
        <f t="array" aca="true" ref="BH695">INDEX(KM_PCT,MATCH($A695,'Knowledge - Percentages'!$B:$B,0),'Data - Knowledge'!BH$8)/100</f>
        <v>0.13</v>
      </c>
      <c r="BI695" s="380">
        <f t="array" aca="true" ref="BI695">INDEX(KM_PCT,MATCH($A695,'Knowledge - Percentages'!$B:$B,0),'Data - Knowledge'!BI$8)/100</f>
        <v>0.13</v>
      </c>
      <c r="BJ695" s="380">
        <f t="array" aca="true" ref="BJ695">INDEX(KM_PCT,MATCH($A695,'Knowledge - Percentages'!$B:$B,0),'Data - Knowledge'!BJ$8)/100</f>
        <v>0.19899999999999998</v>
      </c>
      <c r="BK695" s="380">
        <f t="array" aca="true" ref="BK695">INDEX(KM_PCT,MATCH($A695,'Knowledge - Percentages'!$B:$B,0),'Data - Knowledge'!BK$8)/100</f>
        <v>0.156</v>
      </c>
      <c r="BL695" s="380">
        <f t="array" aca="true" ref="BL695">INDEX(KM_PCT,MATCH($A695,'Knowledge - Percentages'!$B:$B,0),'Data - Knowledge'!BL$8)/100</f>
        <v>0.142</v>
      </c>
      <c r="BM695" s="380">
        <f t="array" aca="true" ref="BM695">INDEX(KM_PCT,MATCH($A695,'Knowledge - Percentages'!$B:$B,0),'Data - Knowledge'!BM$8)/100</f>
        <v>0.154</v>
      </c>
      <c r="BN695" s="380">
        <f t="array" aca="true" ref="BN695">INDEX(KM_PCT,MATCH($A695,'Knowledge - Percentages'!$B:$B,0),'Data - Knowledge'!BN$8)/100</f>
        <v>0.156</v>
      </c>
      <c r="BO695" s="380">
        <f t="array" aca="true" ref="BO695">INDEX(KM_PCT,MATCH($A695,'Knowledge - Percentages'!$B:$B,0),'Data - Knowledge'!BO$8)/100</f>
        <v>0.13</v>
      </c>
      <c r="BP695" s="380">
        <f t="array" aca="true" ref="BP695">INDEX(KM_PCT,MATCH($A695,'Knowledge - Percentages'!$B:$B,0),'Data - Knowledge'!BP$8)/100</f>
        <v>0.086</v>
      </c>
      <c r="BQ695" s="380">
        <f t="array" aca="true" ref="BQ695">INDEX(KM_PCT,MATCH($A695,'Knowledge - Percentages'!$B:$B,0),'Data - Knowledge'!BQ$8)/100</f>
        <v>0.13</v>
      </c>
    </row>
    <row r="696" spans="1:69">
      <c r="A696" t="s">
        <v>1900</v>
      </c>
      <c r="B696" t="s">
        <v>1860</v>
      </c>
      <c r="C696" t="s">
        <v>1899</v>
      </c>
      <c r="D696" t="s">
        <v>1864</v>
      </c>
      <c r="E696" s="373">
        <f>SUMPRODUCT($K$2:$BQ$2,$K696:$BQ696)/$J$2</f>
        <v>0.35746212121212123</v>
      </c>
      <c r="F696" s="379">
        <f>SUMPRODUCT($K$2:$BQ$2,$K696:$BQ696)</f>
        <v>94.37</v>
      </c>
      <c r="G696" s="373">
        <f>SUMPRODUCT($K$3:$BQ$3,$K696:$BQ696)/$J$3</f>
        <v>0.34785</v>
      </c>
      <c r="H696" s="379">
        <f>SUMPRODUCT($K$3:$BQ$3,$K696:$BQ696)</f>
        <v>3388.0589999999997</v>
      </c>
      <c r="I696" s="373">
        <f>CORREL($K$4:$BQ$4,$K696:$BQ696)</f>
        <v>0.13399329640165819</v>
      </c>
      <c r="J696" s="379">
        <f>$E696/$G696*100</f>
        <v>102.7632948719624</v>
      </c>
      <c r="K696" s="380">
        <f t="array" aca="true" ref="K696">INDEX(KM_PCT,MATCH($A696,'Knowledge - Percentages'!$B:$B,0),'Data - Knowledge'!K$8)/100</f>
        <v>0.349</v>
      </c>
      <c r="L696" s="380">
        <f t="array" aca="true" ref="L696">INDEX(KM_PCT,MATCH($A696,'Knowledge - Percentages'!$B:$B,0),'Data - Knowledge'!L$8)/100</f>
        <v>0.349</v>
      </c>
      <c r="M696" s="380">
        <f t="array" aca="true" ref="M696">INDEX(KM_PCT,MATCH($A696,'Knowledge - Percentages'!$B:$B,0),'Data - Knowledge'!M$8)/100</f>
        <v>0.349</v>
      </c>
      <c r="N696" s="380">
        <f t="array" aca="true" ref="N696">INDEX(KM_PCT,MATCH($A696,'Knowledge - Percentages'!$B:$B,0),'Data - Knowledge'!N$8)/100</f>
        <v>0.349</v>
      </c>
      <c r="O696" s="380">
        <f t="array" aca="true" ref="O696">INDEX(KM_PCT,MATCH($A696,'Knowledge - Percentages'!$B:$B,0),'Data - Knowledge'!O$8)/100</f>
        <v>0.349</v>
      </c>
      <c r="P696" s="380">
        <f t="array" aca="true" ref="P696">INDEX(KM_PCT,MATCH($A696,'Knowledge - Percentages'!$B:$B,0),'Data - Knowledge'!P$8)/100</f>
        <v>0.397</v>
      </c>
      <c r="Q696" s="380">
        <f t="array" aca="true" ref="Q696">INDEX(KM_PCT,MATCH($A696,'Knowledge - Percentages'!$B:$B,0),'Data - Knowledge'!Q$8)/100</f>
        <v>0.349</v>
      </c>
      <c r="R696" s="380">
        <f t="array" aca="true" ref="R696">INDEX(KM_PCT,MATCH($A696,'Knowledge - Percentages'!$B:$B,0),'Data - Knowledge'!R$8)/100</f>
        <v>0.349</v>
      </c>
      <c r="S696" s="380">
        <f t="array" aca="true" ref="S696">INDEX(KM_PCT,MATCH($A696,'Knowledge - Percentages'!$B:$B,0),'Data - Knowledge'!S$8)/100</f>
        <v>0.349</v>
      </c>
      <c r="T696" s="380">
        <f t="array" aca="true" ref="T696">INDEX(KM_PCT,MATCH($A696,'Knowledge - Percentages'!$B:$B,0),'Data - Knowledge'!T$8)/100</f>
        <v>0.335</v>
      </c>
      <c r="U696" s="380">
        <f t="array" aca="true" ref="U696">INDEX(KM_PCT,MATCH($A696,'Knowledge - Percentages'!$B:$B,0),'Data - Knowledge'!U$8)/100</f>
        <v>0.308</v>
      </c>
      <c r="V696" s="380">
        <f t="array" aca="true" ref="V696">INDEX(KM_PCT,MATCH($A696,'Knowledge - Percentages'!$B:$B,0),'Data - Knowledge'!V$8)/100</f>
        <v>0.335</v>
      </c>
      <c r="W696" s="380">
        <f t="array" aca="true" ref="W696">INDEX(KM_PCT,MATCH($A696,'Knowledge - Percentages'!$B:$B,0),'Data - Knowledge'!W$8)/100</f>
        <v>0.335</v>
      </c>
      <c r="X696" s="380">
        <f t="array" aca="true" ref="X696">INDEX(KM_PCT,MATCH($A696,'Knowledge - Percentages'!$B:$B,0),'Data - Knowledge'!X$8)/100</f>
        <v>0.301</v>
      </c>
      <c r="Y696" s="380">
        <f t="array" aca="true" ref="Y696">INDEX(KM_PCT,MATCH($A696,'Knowledge - Percentages'!$B:$B,0),'Data - Knowledge'!Y$8)/100</f>
        <v>0.285</v>
      </c>
      <c r="Z696" s="380">
        <f t="array" aca="true" ref="Z696">INDEX(KM_PCT,MATCH($A696,'Knowledge - Percentages'!$B:$B,0),'Data - Knowledge'!Z$8)/100</f>
        <v>0.301</v>
      </c>
      <c r="AA696" s="380">
        <f t="array" aca="true" ref="AA696">INDEX(KM_PCT,MATCH($A696,'Knowledge - Percentages'!$B:$B,0),'Data - Knowledge'!AA$8)/100</f>
        <v>0.21</v>
      </c>
      <c r="AB696" s="380">
        <f t="array" aca="true" ref="AB696">INDEX(KM_PCT,MATCH($A696,'Knowledge - Percentages'!$B:$B,0),'Data - Knowledge'!AB$8)/100</f>
        <v>0.344</v>
      </c>
      <c r="AC696" s="380">
        <f t="array" aca="true" ref="AC696">INDEX(KM_PCT,MATCH($A696,'Knowledge - Percentages'!$B:$B,0),'Data - Knowledge'!AC$8)/100</f>
        <v>0.344</v>
      </c>
      <c r="AD696" s="380">
        <f t="array" aca="true" ref="AD696">INDEX(KM_PCT,MATCH($A696,'Knowledge - Percentages'!$B:$B,0),'Data - Knowledge'!AD$8)/100</f>
        <v>0.35</v>
      </c>
      <c r="AE696" s="380">
        <f t="array" aca="true" ref="AE696">INDEX(KM_PCT,MATCH($A696,'Knowledge - Percentages'!$B:$B,0),'Data - Knowledge'!AE$8)/100</f>
        <v>0.342</v>
      </c>
      <c r="AF696" s="380">
        <f t="array" aca="true" ref="AF696">INDEX(KM_PCT,MATCH($A696,'Knowledge - Percentages'!$B:$B,0),'Data - Knowledge'!AF$8)/100</f>
        <v>0.289</v>
      </c>
      <c r="AG696" s="380">
        <f t="array" aca="true" ref="AG696">INDEX(KM_PCT,MATCH($A696,'Knowledge - Percentages'!$B:$B,0),'Data - Knowledge'!AG$8)/100</f>
        <v>0.342</v>
      </c>
      <c r="AH696" s="380">
        <f t="array" aca="true" ref="AH696">INDEX(KM_PCT,MATCH($A696,'Knowledge - Percentages'!$B:$B,0),'Data - Knowledge'!AH$8)/100</f>
        <v>0.349</v>
      </c>
      <c r="AI696" s="380">
        <f t="array" aca="true" ref="AI696">INDEX(KM_PCT,MATCH($A696,'Knowledge - Percentages'!$B:$B,0),'Data - Knowledge'!AI$8)/100</f>
        <v>0.349</v>
      </c>
      <c r="AJ696" s="380">
        <f t="array" aca="true" ref="AJ696">INDEX(KM_PCT,MATCH($A696,'Knowledge - Percentages'!$B:$B,0),'Data - Knowledge'!AJ$8)/100</f>
        <v>0.349</v>
      </c>
      <c r="AK696" s="380">
        <f t="array" aca="true" ref="AK696">INDEX(KM_PCT,MATCH($A696,'Knowledge - Percentages'!$B:$B,0),'Data - Knowledge'!AK$8)/100</f>
        <v>0.349</v>
      </c>
      <c r="AL696" s="380">
        <f t="array" aca="true" ref="AL696">INDEX(KM_PCT,MATCH($A696,'Knowledge - Percentages'!$B:$B,0),'Data - Knowledge'!AL$8)/100</f>
        <v>0.337</v>
      </c>
      <c r="AM696" s="380">
        <f t="array" aca="true" ref="AM696">INDEX(KM_PCT,MATCH($A696,'Knowledge - Percentages'!$B:$B,0),'Data - Knowledge'!AM$8)/100</f>
        <v>0.413</v>
      </c>
      <c r="AN696" s="380">
        <f t="array" aca="true" ref="AN696">INDEX(KM_PCT,MATCH($A696,'Knowledge - Percentages'!$B:$B,0),'Data - Knowledge'!AN$8)/100</f>
        <v>0.349</v>
      </c>
      <c r="AO696" s="380">
        <f t="array" aca="true" ref="AO696">INDEX(KM_PCT,MATCH($A696,'Knowledge - Percentages'!$B:$B,0),'Data - Knowledge'!AO$8)/100</f>
        <v>0.349</v>
      </c>
      <c r="AP696" s="380">
        <f t="array" aca="true" ref="AP696">INDEX(KM_PCT,MATCH($A696,'Knowledge - Percentages'!$B:$B,0),'Data - Knowledge'!AP$8)/100</f>
        <v>0.376</v>
      </c>
      <c r="AQ696" s="380">
        <f t="array" aca="true" ref="AQ696">INDEX(KM_PCT,MATCH($A696,'Knowledge - Percentages'!$B:$B,0),'Data - Knowledge'!AQ$8)/100</f>
        <v>0.436</v>
      </c>
      <c r="AR696" s="380">
        <f t="array" aca="true" ref="AR696">INDEX(KM_PCT,MATCH($A696,'Knowledge - Percentages'!$B:$B,0),'Data - Knowledge'!AR$8)/100</f>
        <v>0.133</v>
      </c>
      <c r="AS696" s="380">
        <f t="array" aca="true" ref="AS696">INDEX(KM_PCT,MATCH($A696,'Knowledge - Percentages'!$B:$B,0),'Data - Knowledge'!AS$8)/100</f>
        <v>0.195</v>
      </c>
      <c r="AT696" s="380">
        <f t="array" aca="true" ref="AT696">INDEX(KM_PCT,MATCH($A696,'Knowledge - Percentages'!$B:$B,0),'Data - Knowledge'!AT$8)/100</f>
        <v>0.215</v>
      </c>
      <c r="AU696" s="380">
        <f t="array" aca="true" ref="AU696">INDEX(KM_PCT,MATCH($A696,'Knowledge - Percentages'!$B:$B,0),'Data - Knowledge'!AU$8)/100</f>
        <v>0.316</v>
      </c>
      <c r="AV696" s="380">
        <f t="array" aca="true" ref="AV696">INDEX(KM_PCT,MATCH($A696,'Knowledge - Percentages'!$B:$B,0),'Data - Knowledge'!AV$8)/100</f>
        <v>0.316</v>
      </c>
      <c r="AW696" s="380">
        <f t="array" aca="true" ref="AW696">INDEX(KM_PCT,MATCH($A696,'Knowledge - Percentages'!$B:$B,0),'Data - Knowledge'!AW$8)/100</f>
        <v>0.27899999999999997</v>
      </c>
      <c r="AX696" s="380">
        <f t="array" aca="true" ref="AX696">INDEX(KM_PCT,MATCH($A696,'Knowledge - Percentages'!$B:$B,0),'Data - Knowledge'!AX$8)/100</f>
        <v>0.316</v>
      </c>
      <c r="AY696" s="380">
        <f t="array" aca="true" ref="AY696">INDEX(KM_PCT,MATCH($A696,'Knowledge - Percentages'!$B:$B,0),'Data - Knowledge'!AY$8)/100</f>
        <v>0.349</v>
      </c>
      <c r="AZ696" s="380">
        <f t="array" aca="true" ref="AZ696">INDEX(KM_PCT,MATCH($A696,'Knowledge - Percentages'!$B:$B,0),'Data - Knowledge'!AZ$8)/100</f>
        <v>0.349</v>
      </c>
      <c r="BA696" s="380">
        <f t="array" aca="true" ref="BA696">INDEX(KM_PCT,MATCH($A696,'Knowledge - Percentages'!$B:$B,0),'Data - Knowledge'!BA$8)/100</f>
        <v>0.349</v>
      </c>
      <c r="BB696" s="380">
        <f t="array" aca="true" ref="BB696">INDEX(KM_PCT,MATCH($A696,'Knowledge - Percentages'!$B:$B,0),'Data - Knowledge'!BB$8)/100</f>
        <v>0.349</v>
      </c>
      <c r="BC696" s="380">
        <f t="array" aca="true" ref="BC696">INDEX(KM_PCT,MATCH($A696,'Knowledge - Percentages'!$B:$B,0),'Data - Knowledge'!BC$8)/100</f>
        <v>0.308</v>
      </c>
      <c r="BD696" s="380">
        <f t="array" aca="true" ref="BD696">INDEX(KM_PCT,MATCH($A696,'Knowledge - Percentages'!$B:$B,0),'Data - Knowledge'!BD$8)/100</f>
        <v>0.413</v>
      </c>
      <c r="BE696" s="380">
        <f t="array" aca="true" ref="BE696">INDEX(KM_PCT,MATCH($A696,'Knowledge - Percentages'!$B:$B,0),'Data - Knowledge'!BE$8)/100</f>
        <v>0.353</v>
      </c>
      <c r="BF696" s="380">
        <f t="array" aca="true" ref="BF696">INDEX(KM_PCT,MATCH($A696,'Knowledge - Percentages'!$B:$B,0),'Data - Knowledge'!BF$8)/100</f>
        <v>0.413</v>
      </c>
      <c r="BG696" s="380">
        <f t="array" aca="true" ref="BG696">INDEX(KM_PCT,MATCH($A696,'Knowledge - Percentages'!$B:$B,0),'Data - Knowledge'!BG$8)/100</f>
        <v>0.365</v>
      </c>
      <c r="BH696" s="380">
        <f t="array" aca="true" ref="BH696">INDEX(KM_PCT,MATCH($A696,'Knowledge - Percentages'!$B:$B,0),'Data - Knowledge'!BH$8)/100</f>
        <v>0.332</v>
      </c>
      <c r="BI696" s="380">
        <f t="array" aca="true" ref="BI696">INDEX(KM_PCT,MATCH($A696,'Knowledge - Percentages'!$B:$B,0),'Data - Knowledge'!BI$8)/100</f>
        <v>0.365</v>
      </c>
      <c r="BJ696" s="380">
        <f t="array" aca="true" ref="BJ696">INDEX(KM_PCT,MATCH($A696,'Knowledge - Percentages'!$B:$B,0),'Data - Knowledge'!BJ$8)/100</f>
        <v>0.387</v>
      </c>
      <c r="BK696" s="380">
        <f t="array" aca="true" ref="BK696">INDEX(KM_PCT,MATCH($A696,'Knowledge - Percentages'!$B:$B,0),'Data - Knowledge'!BK$8)/100</f>
        <v>0.32799999999999996</v>
      </c>
      <c r="BL696" s="380">
        <f t="array" aca="true" ref="BL696">INDEX(KM_PCT,MATCH($A696,'Knowledge - Percentages'!$B:$B,0),'Data - Knowledge'!BL$8)/100</f>
        <v>0.498</v>
      </c>
      <c r="BM696" s="380">
        <f t="array" aca="true" ref="BM696">INDEX(KM_PCT,MATCH($A696,'Knowledge - Percentages'!$B:$B,0),'Data - Knowledge'!BM$8)/100</f>
        <v>0.505</v>
      </c>
      <c r="BN696" s="380">
        <f t="array" aca="true" ref="BN696">INDEX(KM_PCT,MATCH($A696,'Knowledge - Percentages'!$B:$B,0),'Data - Knowledge'!BN$8)/100</f>
        <v>0.387</v>
      </c>
      <c r="BO696" s="380">
        <f t="array" aca="true" ref="BO696">INDEX(KM_PCT,MATCH($A696,'Knowledge - Percentages'!$B:$B,0),'Data - Knowledge'!BO$8)/100</f>
        <v>0.365</v>
      </c>
      <c r="BP696" s="380">
        <f t="array" aca="true" ref="BP696">INDEX(KM_PCT,MATCH($A696,'Knowledge - Percentages'!$B:$B,0),'Data - Knowledge'!BP$8)/100</f>
        <v>0.365</v>
      </c>
      <c r="BQ696" s="380">
        <f t="array" aca="true" ref="BQ696">INDEX(KM_PCT,MATCH($A696,'Knowledge - Percentages'!$B:$B,0),'Data - Knowledge'!BQ$8)/100</f>
        <v>0.36700000000000005</v>
      </c>
    </row>
    <row r="697" spans="1:69">
      <c r="A697" t="s">
        <v>1901</v>
      </c>
      <c r="B697" t="s">
        <v>1860</v>
      </c>
      <c r="C697" t="s">
        <v>1899</v>
      </c>
      <c r="D697" t="s">
        <v>550</v>
      </c>
      <c r="E697" s="373">
        <f>SUMPRODUCT($K$2:$BQ$2,$K697:$BQ697)/$J$2</f>
        <v>0.38385606060606065</v>
      </c>
      <c r="F697" s="379">
        <f>SUMPRODUCT($K$2:$BQ$2,$K697:$BQ697)</f>
        <v>101.33800000000001</v>
      </c>
      <c r="G697" s="373">
        <f>SUMPRODUCT($K$3:$BQ$3,$K697:$BQ697)/$J$3</f>
        <v>0.40486365503080085</v>
      </c>
      <c r="H697" s="379">
        <f>SUMPRODUCT($K$3:$BQ$3,$K697:$BQ697)</f>
        <v>3943.3720000000003</v>
      </c>
      <c r="I697" s="373">
        <f>CORREL($K$4:$BQ$4,$K697:$BQ697)</f>
        <v>-0.22884645861983238</v>
      </c>
      <c r="J697" s="379">
        <f>$E697/$G697*100</f>
        <v>94.811192814247065</v>
      </c>
      <c r="K697" s="380">
        <f t="array" aca="true" ref="K697">INDEX(KM_PCT,MATCH($A697,'Knowledge - Percentages'!$B:$B,0),'Data - Knowledge'!K$8)/100</f>
        <v>0.40700000000000003</v>
      </c>
      <c r="L697" s="380">
        <f t="array" aca="true" ref="L697">INDEX(KM_PCT,MATCH($A697,'Knowledge - Percentages'!$B:$B,0),'Data - Knowledge'!L$8)/100</f>
        <v>0.40700000000000003</v>
      </c>
      <c r="M697" s="380">
        <f t="array" aca="true" ref="M697">INDEX(KM_PCT,MATCH($A697,'Knowledge - Percentages'!$B:$B,0),'Data - Knowledge'!M$8)/100</f>
        <v>0.40700000000000003</v>
      </c>
      <c r="N697" s="380">
        <f t="array" aca="true" ref="N697">INDEX(KM_PCT,MATCH($A697,'Knowledge - Percentages'!$B:$B,0),'Data - Knowledge'!N$8)/100</f>
        <v>0.40700000000000003</v>
      </c>
      <c r="O697" s="380">
        <f t="array" aca="true" ref="O697">INDEX(KM_PCT,MATCH($A697,'Knowledge - Percentages'!$B:$B,0),'Data - Knowledge'!O$8)/100</f>
        <v>0.40700000000000003</v>
      </c>
      <c r="P697" s="380">
        <f t="array" aca="true" ref="P697">INDEX(KM_PCT,MATCH($A697,'Knowledge - Percentages'!$B:$B,0),'Data - Knowledge'!P$8)/100</f>
        <v>0.414</v>
      </c>
      <c r="Q697" s="380">
        <f t="array" aca="true" ref="Q697">INDEX(KM_PCT,MATCH($A697,'Knowledge - Percentages'!$B:$B,0),'Data - Knowledge'!Q$8)/100</f>
        <v>0.40700000000000003</v>
      </c>
      <c r="R697" s="380">
        <f t="array" aca="true" ref="R697">INDEX(KM_PCT,MATCH($A697,'Knowledge - Percentages'!$B:$B,0),'Data - Knowledge'!R$8)/100</f>
        <v>0.40700000000000003</v>
      </c>
      <c r="S697" s="380">
        <f t="array" aca="true" ref="S697">INDEX(KM_PCT,MATCH($A697,'Knowledge - Percentages'!$B:$B,0),'Data - Knowledge'!S$8)/100</f>
        <v>0.40700000000000003</v>
      </c>
      <c r="T697" s="380">
        <f t="array" aca="true" ref="T697">INDEX(KM_PCT,MATCH($A697,'Knowledge - Percentages'!$B:$B,0),'Data - Knowledge'!T$8)/100</f>
        <v>0.456</v>
      </c>
      <c r="U697" s="380">
        <f t="array" aca="true" ref="U697">INDEX(KM_PCT,MATCH($A697,'Knowledge - Percentages'!$B:$B,0),'Data - Knowledge'!U$8)/100</f>
        <v>0.40700000000000003</v>
      </c>
      <c r="V697" s="380">
        <f t="array" aca="true" ref="V697">INDEX(KM_PCT,MATCH($A697,'Knowledge - Percentages'!$B:$B,0),'Data - Knowledge'!V$8)/100</f>
        <v>0.40700000000000003</v>
      </c>
      <c r="W697" s="380">
        <f t="array" aca="true" ref="W697">INDEX(KM_PCT,MATCH($A697,'Knowledge - Percentages'!$B:$B,0),'Data - Knowledge'!W$8)/100</f>
        <v>0.40700000000000003</v>
      </c>
      <c r="X697" s="380">
        <f t="array" aca="true" ref="X697">INDEX(KM_PCT,MATCH($A697,'Knowledge - Percentages'!$B:$B,0),'Data - Knowledge'!X$8)/100</f>
        <v>0.395</v>
      </c>
      <c r="Y697" s="380">
        <f t="array" aca="true" ref="Y697">INDEX(KM_PCT,MATCH($A697,'Knowledge - Percentages'!$B:$B,0),'Data - Knowledge'!Y$8)/100</f>
        <v>0.375</v>
      </c>
      <c r="Z697" s="380">
        <f t="array" aca="true" ref="Z697">INDEX(KM_PCT,MATCH($A697,'Knowledge - Percentages'!$B:$B,0),'Data - Knowledge'!Z$8)/100</f>
        <v>0.395</v>
      </c>
      <c r="AA697" s="380">
        <f t="array" aca="true" ref="AA697">INDEX(KM_PCT,MATCH($A697,'Knowledge - Percentages'!$B:$B,0),'Data - Knowledge'!AA$8)/100</f>
        <v>0.395</v>
      </c>
      <c r="AB697" s="380">
        <f t="array" aca="true" ref="AB697">INDEX(KM_PCT,MATCH($A697,'Knowledge - Percentages'!$B:$B,0),'Data - Knowledge'!AB$8)/100</f>
        <v>0.54899999999999993</v>
      </c>
      <c r="AC697" s="380">
        <f t="array" aca="true" ref="AC697">INDEX(KM_PCT,MATCH($A697,'Knowledge - Percentages'!$B:$B,0),'Data - Knowledge'!AC$8)/100</f>
        <v>0.401</v>
      </c>
      <c r="AD697" s="380">
        <f t="array" aca="true" ref="AD697">INDEX(KM_PCT,MATCH($A697,'Knowledge - Percentages'!$B:$B,0),'Data - Knowledge'!AD$8)/100</f>
        <v>0.401</v>
      </c>
      <c r="AE697" s="380">
        <f t="array" aca="true" ref="AE697">INDEX(KM_PCT,MATCH($A697,'Knowledge - Percentages'!$B:$B,0),'Data - Knowledge'!AE$8)/100</f>
        <v>0.395</v>
      </c>
      <c r="AF697" s="380">
        <f t="array" aca="true" ref="AF697">INDEX(KM_PCT,MATCH($A697,'Knowledge - Percentages'!$B:$B,0),'Data - Knowledge'!AF$8)/100</f>
        <v>0.395</v>
      </c>
      <c r="AG697" s="380">
        <f t="array" aca="true" ref="AG697">INDEX(KM_PCT,MATCH($A697,'Knowledge - Percentages'!$B:$B,0),'Data - Knowledge'!AG$8)/100</f>
        <v>0.395</v>
      </c>
      <c r="AH697" s="380">
        <f t="array" aca="true" ref="AH697">INDEX(KM_PCT,MATCH($A697,'Knowledge - Percentages'!$B:$B,0),'Data - Knowledge'!AH$8)/100</f>
        <v>0.405</v>
      </c>
      <c r="AI697" s="380">
        <f t="array" aca="true" ref="AI697">INDEX(KM_PCT,MATCH($A697,'Knowledge - Percentages'!$B:$B,0),'Data - Knowledge'!AI$8)/100</f>
        <v>0.395</v>
      </c>
      <c r="AJ697" s="380">
        <f t="array" aca="true" ref="AJ697">INDEX(KM_PCT,MATCH($A697,'Knowledge - Percentages'!$B:$B,0),'Data - Knowledge'!AJ$8)/100</f>
        <v>0.395</v>
      </c>
      <c r="AK697" s="380">
        <f t="array" aca="true" ref="AK697">INDEX(KM_PCT,MATCH($A697,'Knowledge - Percentages'!$B:$B,0),'Data - Knowledge'!AK$8)/100</f>
        <v>0.395</v>
      </c>
      <c r="AL697" s="380">
        <f t="array" aca="true" ref="AL697">INDEX(KM_PCT,MATCH($A697,'Knowledge - Percentages'!$B:$B,0),'Data - Knowledge'!AL$8)/100</f>
        <v>0.359</v>
      </c>
      <c r="AM697" s="380">
        <f t="array" aca="true" ref="AM697">INDEX(KM_PCT,MATCH($A697,'Knowledge - Percentages'!$B:$B,0),'Data - Knowledge'!AM$8)/100</f>
        <v>0.395</v>
      </c>
      <c r="AN697" s="380">
        <f t="array" aca="true" ref="AN697">INDEX(KM_PCT,MATCH($A697,'Knowledge - Percentages'!$B:$B,0),'Data - Knowledge'!AN$8)/100</f>
        <v>0.395</v>
      </c>
      <c r="AO697" s="380">
        <f t="array" aca="true" ref="AO697">INDEX(KM_PCT,MATCH($A697,'Knowledge - Percentages'!$B:$B,0),'Data - Knowledge'!AO$8)/100</f>
        <v>0.395</v>
      </c>
      <c r="AP697" s="380">
        <f t="array" aca="true" ref="AP697">INDEX(KM_PCT,MATCH($A697,'Knowledge - Percentages'!$B:$B,0),'Data - Knowledge'!AP$8)/100</f>
        <v>0.433</v>
      </c>
      <c r="AQ697" s="380">
        <f t="array" aca="true" ref="AQ697">INDEX(KM_PCT,MATCH($A697,'Knowledge - Percentages'!$B:$B,0),'Data - Knowledge'!AQ$8)/100</f>
        <v>0.431</v>
      </c>
      <c r="AR697" s="380">
        <f t="array" aca="true" ref="AR697">INDEX(KM_PCT,MATCH($A697,'Knowledge - Percentages'!$B:$B,0),'Data - Knowledge'!AR$8)/100</f>
        <v>0.47700000000000004</v>
      </c>
      <c r="AS697" s="380">
        <f t="array" aca="true" ref="AS697">INDEX(KM_PCT,MATCH($A697,'Knowledge - Percentages'!$B:$B,0),'Data - Knowledge'!AS$8)/100</f>
        <v>0.373</v>
      </c>
      <c r="AT697" s="380">
        <f t="array" aca="true" ref="AT697">INDEX(KM_PCT,MATCH($A697,'Knowledge - Percentages'!$B:$B,0),'Data - Knowledge'!AT$8)/100</f>
        <v>0.373</v>
      </c>
      <c r="AU697" s="380">
        <f t="array" aca="true" ref="AU697">INDEX(KM_PCT,MATCH($A697,'Knowledge - Percentages'!$B:$B,0),'Data - Knowledge'!AU$8)/100</f>
        <v>0.37799999999999995</v>
      </c>
      <c r="AV697" s="380">
        <f t="array" aca="true" ref="AV697">INDEX(KM_PCT,MATCH($A697,'Knowledge - Percentages'!$B:$B,0),'Data - Knowledge'!AV$8)/100</f>
        <v>0.373</v>
      </c>
      <c r="AW697" s="380">
        <f t="array" aca="true" ref="AW697">INDEX(KM_PCT,MATCH($A697,'Knowledge - Percentages'!$B:$B,0),'Data - Knowledge'!AW$8)/100</f>
        <v>0.373</v>
      </c>
      <c r="AX697" s="380">
        <f t="array" aca="true" ref="AX697">INDEX(KM_PCT,MATCH($A697,'Knowledge - Percentages'!$B:$B,0),'Data - Knowledge'!AX$8)/100</f>
        <v>0.373</v>
      </c>
      <c r="AY697" s="380">
        <f t="array" aca="true" ref="AY697">INDEX(KM_PCT,MATCH($A697,'Knowledge - Percentages'!$B:$B,0),'Data - Knowledge'!AY$8)/100</f>
        <v>0.336</v>
      </c>
      <c r="AZ697" s="380">
        <f t="array" aca="true" ref="AZ697">INDEX(KM_PCT,MATCH($A697,'Knowledge - Percentages'!$B:$B,0),'Data - Knowledge'!AZ$8)/100</f>
        <v>0.391</v>
      </c>
      <c r="BA697" s="380">
        <f t="array" aca="true" ref="BA697">INDEX(KM_PCT,MATCH($A697,'Knowledge - Percentages'!$B:$B,0),'Data - Knowledge'!BA$8)/100</f>
        <v>0.322</v>
      </c>
      <c r="BB697" s="380">
        <f t="array" aca="true" ref="BB697">INDEX(KM_PCT,MATCH($A697,'Knowledge - Percentages'!$B:$B,0),'Data - Knowledge'!BB$8)/100</f>
        <v>0.354</v>
      </c>
      <c r="BC697" s="380">
        <f t="array" aca="true" ref="BC697">INDEX(KM_PCT,MATCH($A697,'Knowledge - Percentages'!$B:$B,0),'Data - Knowledge'!BC$8)/100</f>
        <v>0.373</v>
      </c>
      <c r="BD697" s="380">
        <f t="array" aca="true" ref="BD697">INDEX(KM_PCT,MATCH($A697,'Knowledge - Percentages'!$B:$B,0),'Data - Knowledge'!BD$8)/100</f>
        <v>0.373</v>
      </c>
      <c r="BE697" s="380">
        <f t="array" aca="true" ref="BE697">INDEX(KM_PCT,MATCH($A697,'Knowledge - Percentages'!$B:$B,0),'Data - Knowledge'!BE$8)/100</f>
        <v>0.36700000000000005</v>
      </c>
      <c r="BF697" s="380">
        <f t="array" aca="true" ref="BF697">INDEX(KM_PCT,MATCH($A697,'Knowledge - Percentages'!$B:$B,0),'Data - Knowledge'!BF$8)/100</f>
        <v>0.37799999999999995</v>
      </c>
      <c r="BG697" s="380">
        <f t="array" aca="true" ref="BG697">INDEX(KM_PCT,MATCH($A697,'Knowledge - Percentages'!$B:$B,0),'Data - Knowledge'!BG$8)/100</f>
        <v>0.395</v>
      </c>
      <c r="BH697" s="380">
        <f t="array" aca="true" ref="BH697">INDEX(KM_PCT,MATCH($A697,'Knowledge - Percentages'!$B:$B,0),'Data - Knowledge'!BH$8)/100</f>
        <v>0.395</v>
      </c>
      <c r="BI697" s="380">
        <f t="array" aca="true" ref="BI697">INDEX(KM_PCT,MATCH($A697,'Knowledge - Percentages'!$B:$B,0),'Data - Knowledge'!BI$8)/100</f>
        <v>0.431</v>
      </c>
      <c r="BJ697" s="380">
        <f t="array" aca="true" ref="BJ697">INDEX(KM_PCT,MATCH($A697,'Knowledge - Percentages'!$B:$B,0),'Data - Knowledge'!BJ$8)/100</f>
        <v>0.395</v>
      </c>
      <c r="BK697" s="380">
        <f t="array" aca="true" ref="BK697">INDEX(KM_PCT,MATCH($A697,'Knowledge - Percentages'!$B:$B,0),'Data - Knowledge'!BK$8)/100</f>
        <v>0.395</v>
      </c>
      <c r="BL697" s="380">
        <f t="array" aca="true" ref="BL697">INDEX(KM_PCT,MATCH($A697,'Knowledge - Percentages'!$B:$B,0),'Data - Knowledge'!BL$8)/100</f>
        <v>0.395</v>
      </c>
      <c r="BM697" s="380">
        <f t="array" aca="true" ref="BM697">INDEX(KM_PCT,MATCH($A697,'Knowledge - Percentages'!$B:$B,0),'Data - Knowledge'!BM$8)/100</f>
        <v>0.436</v>
      </c>
      <c r="BN697" s="380">
        <f t="array" aca="true" ref="BN697">INDEX(KM_PCT,MATCH($A697,'Knowledge - Percentages'!$B:$B,0),'Data - Knowledge'!BN$8)/100</f>
        <v>0.395</v>
      </c>
      <c r="BO697" s="380">
        <f t="array" aca="true" ref="BO697">INDEX(KM_PCT,MATCH($A697,'Knowledge - Percentages'!$B:$B,0),'Data - Knowledge'!BO$8)/100</f>
        <v>0.395</v>
      </c>
      <c r="BP697" s="380">
        <f t="array" aca="true" ref="BP697">INDEX(KM_PCT,MATCH($A697,'Knowledge - Percentages'!$B:$B,0),'Data - Knowledge'!BP$8)/100</f>
        <v>0.395</v>
      </c>
      <c r="BQ697" s="380">
        <f t="array" aca="true" ref="BQ697">INDEX(KM_PCT,MATCH($A697,'Knowledge - Percentages'!$B:$B,0),'Data - Knowledge'!BQ$8)/100</f>
        <v>0.395</v>
      </c>
    </row>
    <row r="698" spans="1:69">
      <c r="A698" t="s">
        <v>1902</v>
      </c>
      <c r="B698" t="s">
        <v>1860</v>
      </c>
      <c r="C698" t="s">
        <v>1899</v>
      </c>
      <c r="D698" t="s">
        <v>1867</v>
      </c>
      <c r="E698" s="373">
        <f>SUMPRODUCT($K$2:$BQ$2,$K698:$BQ698)/$J$2</f>
        <v>0.23082954545454548</v>
      </c>
      <c r="F698" s="379">
        <f>SUMPRODUCT($K$2:$BQ$2,$K698:$BQ698)</f>
        <v>60.939000000000007</v>
      </c>
      <c r="G698" s="373">
        <f>SUMPRODUCT($K$3:$BQ$3,$K698:$BQ698)/$J$3</f>
        <v>0.19225574948665294</v>
      </c>
      <c r="H698" s="379">
        <f>SUMPRODUCT($K$3:$BQ$3,$K698:$BQ698)</f>
        <v>1872.5709999999997</v>
      </c>
      <c r="I698" s="373">
        <f>CORREL($K$4:$BQ$4,$K698:$BQ698)</f>
        <v>0.4422945586967808</v>
      </c>
      <c r="J698" s="379">
        <f>$E698/$G698*100</f>
        <v>120.06379318740241</v>
      </c>
      <c r="K698" s="380">
        <f t="array" aca="true" ref="K698">INDEX(KM_PCT,MATCH($A698,'Knowledge - Percentages'!$B:$B,0),'Data - Knowledge'!K$8)/100</f>
        <v>0.183</v>
      </c>
      <c r="L698" s="380">
        <f t="array" aca="true" ref="L698">INDEX(KM_PCT,MATCH($A698,'Knowledge - Percentages'!$B:$B,0),'Data - Knowledge'!L$8)/100</f>
        <v>0.183</v>
      </c>
      <c r="M698" s="380">
        <f t="array" aca="true" ref="M698">INDEX(KM_PCT,MATCH($A698,'Knowledge - Percentages'!$B:$B,0),'Data - Knowledge'!M$8)/100</f>
        <v>0.183</v>
      </c>
      <c r="N698" s="380">
        <f t="array" aca="true" ref="N698">INDEX(KM_PCT,MATCH($A698,'Knowledge - Percentages'!$B:$B,0),'Data - Knowledge'!N$8)/100</f>
        <v>0.183</v>
      </c>
      <c r="O698" s="380">
        <f t="array" aca="true" ref="O698">INDEX(KM_PCT,MATCH($A698,'Knowledge - Percentages'!$B:$B,0),'Data - Knowledge'!O$8)/100</f>
        <v>0.183</v>
      </c>
      <c r="P698" s="380">
        <f t="array" aca="true" ref="P698">INDEX(KM_PCT,MATCH($A698,'Knowledge - Percentages'!$B:$B,0),'Data - Knowledge'!P$8)/100</f>
        <v>0.183</v>
      </c>
      <c r="Q698" s="380">
        <f t="array" aca="true" ref="Q698">INDEX(KM_PCT,MATCH($A698,'Knowledge - Percentages'!$B:$B,0),'Data - Knowledge'!Q$8)/100</f>
        <v>0.183</v>
      </c>
      <c r="R698" s="380">
        <f t="array" aca="true" ref="R698">INDEX(KM_PCT,MATCH($A698,'Knowledge - Percentages'!$B:$B,0),'Data - Knowledge'!R$8)/100</f>
        <v>0.168</v>
      </c>
      <c r="S698" s="380">
        <f t="array" aca="true" ref="S698">INDEX(KM_PCT,MATCH($A698,'Knowledge - Percentages'!$B:$B,0),'Data - Knowledge'!S$8)/100</f>
        <v>0.177</v>
      </c>
      <c r="T698" s="380">
        <f t="array" aca="true" ref="T698">INDEX(KM_PCT,MATCH($A698,'Knowledge - Percentages'!$B:$B,0),'Data - Knowledge'!T$8)/100</f>
        <v>0.183</v>
      </c>
      <c r="U698" s="380">
        <f t="array" aca="true" ref="U698">INDEX(KM_PCT,MATCH($A698,'Knowledge - Percentages'!$B:$B,0),'Data - Knowledge'!U$8)/100</f>
        <v>0.183</v>
      </c>
      <c r="V698" s="380">
        <f t="array" aca="true" ref="V698">INDEX(KM_PCT,MATCH($A698,'Knowledge - Percentages'!$B:$B,0),'Data - Knowledge'!V$8)/100</f>
        <v>0.183</v>
      </c>
      <c r="W698" s="380">
        <f t="array" aca="true" ref="W698">INDEX(KM_PCT,MATCH($A698,'Knowledge - Percentages'!$B:$B,0),'Data - Knowledge'!W$8)/100</f>
        <v>0.183</v>
      </c>
      <c r="X698" s="380">
        <f t="array" aca="true" ref="X698">INDEX(KM_PCT,MATCH($A698,'Knowledge - Percentages'!$B:$B,0),'Data - Knowledge'!X$8)/100</f>
        <v>0.182</v>
      </c>
      <c r="Y698" s="380">
        <f t="array" aca="true" ref="Y698">INDEX(KM_PCT,MATCH($A698,'Knowledge - Percentages'!$B:$B,0),'Data - Knowledge'!Y$8)/100</f>
        <v>0.182</v>
      </c>
      <c r="Z698" s="380">
        <f t="array" aca="true" ref="Z698">INDEX(KM_PCT,MATCH($A698,'Knowledge - Percentages'!$B:$B,0),'Data - Knowledge'!Z$8)/100</f>
        <v>0.212</v>
      </c>
      <c r="AA698" s="380">
        <f t="array" aca="true" ref="AA698">INDEX(KM_PCT,MATCH($A698,'Knowledge - Percentages'!$B:$B,0),'Data - Knowledge'!AA$8)/100</f>
        <v>0.10800000000000001</v>
      </c>
      <c r="AB698" s="380">
        <f t="array" aca="true" ref="AB698">INDEX(KM_PCT,MATCH($A698,'Knowledge - Percentages'!$B:$B,0),'Data - Knowledge'!AB$8)/100</f>
        <v>0.19</v>
      </c>
      <c r="AC698" s="380">
        <f t="array" aca="true" ref="AC698">INDEX(KM_PCT,MATCH($A698,'Knowledge - Percentages'!$B:$B,0),'Data - Knowledge'!AC$8)/100</f>
        <v>0.19</v>
      </c>
      <c r="AD698" s="380">
        <f t="array" aca="true" ref="AD698">INDEX(KM_PCT,MATCH($A698,'Knowledge - Percentages'!$B:$B,0),'Data - Knowledge'!AD$8)/100</f>
        <v>0.19</v>
      </c>
      <c r="AE698" s="380">
        <f t="array" aca="true" ref="AE698">INDEX(KM_PCT,MATCH($A698,'Knowledge - Percentages'!$B:$B,0),'Data - Knowledge'!AE$8)/100</f>
        <v>0.159</v>
      </c>
      <c r="AF698" s="380">
        <f t="array" aca="true" ref="AF698">INDEX(KM_PCT,MATCH($A698,'Knowledge - Percentages'!$B:$B,0),'Data - Knowledge'!AF$8)/100</f>
        <v>0.153</v>
      </c>
      <c r="AG698" s="380">
        <f t="array" aca="true" ref="AG698">INDEX(KM_PCT,MATCH($A698,'Knowledge - Percentages'!$B:$B,0),'Data - Knowledge'!AG$8)/100</f>
        <v>0.159</v>
      </c>
      <c r="AH698" s="380">
        <f t="array" aca="true" ref="AH698">INDEX(KM_PCT,MATCH($A698,'Knowledge - Percentages'!$B:$B,0),'Data - Knowledge'!AH$8)/100</f>
        <v>0.183</v>
      </c>
      <c r="AI698" s="380">
        <f t="array" aca="true" ref="AI698">INDEX(KM_PCT,MATCH($A698,'Knowledge - Percentages'!$B:$B,0),'Data - Knowledge'!AI$8)/100</f>
        <v>0.183</v>
      </c>
      <c r="AJ698" s="380">
        <f t="array" aca="true" ref="AJ698">INDEX(KM_PCT,MATCH($A698,'Knowledge - Percentages'!$B:$B,0),'Data - Knowledge'!AJ$8)/100</f>
        <v>0.172</v>
      </c>
      <c r="AK698" s="380">
        <f t="array" aca="true" ref="AK698">INDEX(KM_PCT,MATCH($A698,'Knowledge - Percentages'!$B:$B,0),'Data - Knowledge'!AK$8)/100</f>
        <v>0.187</v>
      </c>
      <c r="AL698" s="380">
        <f t="array" aca="true" ref="AL698">INDEX(KM_PCT,MATCH($A698,'Knowledge - Percentages'!$B:$B,0),'Data - Knowledge'!AL$8)/100</f>
        <v>0.129</v>
      </c>
      <c r="AM698" s="380">
        <f t="array" aca="true" ref="AM698">INDEX(KM_PCT,MATCH($A698,'Knowledge - Percentages'!$B:$B,0),'Data - Knowledge'!AM$8)/100</f>
        <v>0.215</v>
      </c>
      <c r="AN698" s="380">
        <f t="array" aca="true" ref="AN698">INDEX(KM_PCT,MATCH($A698,'Knowledge - Percentages'!$B:$B,0),'Data - Knowledge'!AN$8)/100</f>
        <v>0.182</v>
      </c>
      <c r="AO698" s="380">
        <f t="array" aca="true" ref="AO698">INDEX(KM_PCT,MATCH($A698,'Knowledge - Percentages'!$B:$B,0),'Data - Knowledge'!AO$8)/100</f>
        <v>0.187</v>
      </c>
      <c r="AP698" s="380">
        <f t="array" aca="true" ref="AP698">INDEX(KM_PCT,MATCH($A698,'Knowledge - Percentages'!$B:$B,0),'Data - Knowledge'!AP$8)/100</f>
        <v>0.19699999999999998</v>
      </c>
      <c r="AQ698" s="380">
        <f t="array" aca="true" ref="AQ698">INDEX(KM_PCT,MATCH($A698,'Knowledge - Percentages'!$B:$B,0),'Data - Knowledge'!AQ$8)/100</f>
        <v>0.19699999999999998</v>
      </c>
      <c r="AR698" s="380">
        <f t="array" aca="true" ref="AR698">INDEX(KM_PCT,MATCH($A698,'Knowledge - Percentages'!$B:$B,0),'Data - Knowledge'!AR$8)/100</f>
        <v>0.2</v>
      </c>
      <c r="AS698" s="380">
        <f t="array" aca="true" ref="AS698">INDEX(KM_PCT,MATCH($A698,'Knowledge - Percentages'!$B:$B,0),'Data - Knowledge'!AS$8)/100</f>
        <v>0.16</v>
      </c>
      <c r="AT698" s="380">
        <f t="array" aca="true" ref="AT698">INDEX(KM_PCT,MATCH($A698,'Knowledge - Percentages'!$B:$B,0),'Data - Knowledge'!AT$8)/100</f>
        <v>0.2</v>
      </c>
      <c r="AU698" s="380">
        <f t="array" aca="true" ref="AU698">INDEX(KM_PCT,MATCH($A698,'Knowledge - Percentages'!$B:$B,0),'Data - Knowledge'!AU$8)/100</f>
        <v>0.2</v>
      </c>
      <c r="AV698" s="380">
        <f t="array" aca="true" ref="AV698">INDEX(KM_PCT,MATCH($A698,'Knowledge - Percentages'!$B:$B,0),'Data - Knowledge'!AV$8)/100</f>
        <v>0.2</v>
      </c>
      <c r="AW698" s="380">
        <f t="array" aca="true" ref="AW698">INDEX(KM_PCT,MATCH($A698,'Knowledge - Percentages'!$B:$B,0),'Data - Knowledge'!AW$8)/100</f>
        <v>0.174</v>
      </c>
      <c r="AX698" s="380">
        <f t="array" aca="true" ref="AX698">INDEX(KM_PCT,MATCH($A698,'Knowledge - Percentages'!$B:$B,0),'Data - Knowledge'!AX$8)/100</f>
        <v>0.203</v>
      </c>
      <c r="AY698" s="380">
        <f t="array" aca="true" ref="AY698">INDEX(KM_PCT,MATCH($A698,'Knowledge - Percentages'!$B:$B,0),'Data - Knowledge'!AY$8)/100</f>
        <v>0.20199999999999999</v>
      </c>
      <c r="AZ698" s="380">
        <f t="array" aca="true" ref="AZ698">INDEX(KM_PCT,MATCH($A698,'Knowledge - Percentages'!$B:$B,0),'Data - Knowledge'!AZ$8)/100</f>
        <v>0.192</v>
      </c>
      <c r="BA698" s="380">
        <f t="array" aca="true" ref="BA698">INDEX(KM_PCT,MATCH($A698,'Knowledge - Percentages'!$B:$B,0),'Data - Knowledge'!BA$8)/100</f>
        <v>0.20199999999999999</v>
      </c>
      <c r="BB698" s="380">
        <f t="array" aca="true" ref="BB698">INDEX(KM_PCT,MATCH($A698,'Knowledge - Percentages'!$B:$B,0),'Data - Knowledge'!BB$8)/100</f>
        <v>0.29</v>
      </c>
      <c r="BC698" s="380">
        <f t="array" aca="true" ref="BC698">INDEX(KM_PCT,MATCH($A698,'Knowledge - Percentages'!$B:$B,0),'Data - Knowledge'!BC$8)/100</f>
        <v>0.23600000000000002</v>
      </c>
      <c r="BD698" s="380">
        <f t="array" aca="true" ref="BD698">INDEX(KM_PCT,MATCH($A698,'Knowledge - Percentages'!$B:$B,0),'Data - Knowledge'!BD$8)/100</f>
        <v>0.25</v>
      </c>
      <c r="BE698" s="380">
        <f t="array" aca="true" ref="BE698">INDEX(KM_PCT,MATCH($A698,'Knowledge - Percentages'!$B:$B,0),'Data - Knowledge'!BE$8)/100</f>
        <v>0.235</v>
      </c>
      <c r="BF698" s="380">
        <f t="array" aca="true" ref="BF698">INDEX(KM_PCT,MATCH($A698,'Knowledge - Percentages'!$B:$B,0),'Data - Knowledge'!BF$8)/100</f>
        <v>0.235</v>
      </c>
      <c r="BG698" s="380">
        <f t="array" aca="true" ref="BG698">INDEX(KM_PCT,MATCH($A698,'Knowledge - Percentages'!$B:$B,0),'Data - Knowledge'!BG$8)/100</f>
        <v>0.235</v>
      </c>
      <c r="BH698" s="380">
        <f t="array" aca="true" ref="BH698">INDEX(KM_PCT,MATCH($A698,'Knowledge - Percentages'!$B:$B,0),'Data - Knowledge'!BH$8)/100</f>
        <v>0.235</v>
      </c>
      <c r="BI698" s="380">
        <f t="array" aca="true" ref="BI698">INDEX(KM_PCT,MATCH($A698,'Knowledge - Percentages'!$B:$B,0),'Data - Knowledge'!BI$8)/100</f>
        <v>0.235</v>
      </c>
      <c r="BJ698" s="380">
        <f t="array" aca="true" ref="BJ698">INDEX(KM_PCT,MATCH($A698,'Knowledge - Percentages'!$B:$B,0),'Data - Knowledge'!BJ$8)/100</f>
        <v>0.235</v>
      </c>
      <c r="BK698" s="380">
        <f t="array" aca="true" ref="BK698">INDEX(KM_PCT,MATCH($A698,'Knowledge - Percentages'!$B:$B,0),'Data - Knowledge'!BK$8)/100</f>
        <v>0.231</v>
      </c>
      <c r="BL698" s="380">
        <f t="array" aca="true" ref="BL698">INDEX(KM_PCT,MATCH($A698,'Knowledge - Percentages'!$B:$B,0),'Data - Knowledge'!BL$8)/100</f>
        <v>0.266</v>
      </c>
      <c r="BM698" s="380">
        <f t="array" aca="true" ref="BM698">INDEX(KM_PCT,MATCH($A698,'Knowledge - Percentages'!$B:$B,0),'Data - Knowledge'!BM$8)/100</f>
        <v>0.24600000000000002</v>
      </c>
      <c r="BN698" s="380">
        <f t="array" aca="true" ref="BN698">INDEX(KM_PCT,MATCH($A698,'Knowledge - Percentages'!$B:$B,0),'Data - Knowledge'!BN$8)/100</f>
        <v>0.237</v>
      </c>
      <c r="BO698" s="380">
        <f t="array" aca="true" ref="BO698">INDEX(KM_PCT,MATCH($A698,'Knowledge - Percentages'!$B:$B,0),'Data - Knowledge'!BO$8)/100</f>
        <v>0.261</v>
      </c>
      <c r="BP698" s="380">
        <f t="array" aca="true" ref="BP698">INDEX(KM_PCT,MATCH($A698,'Knowledge - Percentages'!$B:$B,0),'Data - Knowledge'!BP$8)/100</f>
        <v>0.29</v>
      </c>
      <c r="BQ698" s="380">
        <f t="array" aca="true" ref="BQ698">INDEX(KM_PCT,MATCH($A698,'Knowledge - Percentages'!$B:$B,0),'Data - Knowledge'!BQ$8)/100</f>
        <v>0.261</v>
      </c>
    </row>
    <row r="699" spans="1:69">
      <c r="A699" t="s">
        <v>1903</v>
      </c>
      <c r="B699" t="s">
        <v>1860</v>
      </c>
      <c r="C699" t="s">
        <v>1899</v>
      </c>
      <c r="D699" t="s">
        <v>1869</v>
      </c>
      <c r="E699" s="373">
        <f>SUMPRODUCT($K$2:$BQ$2,$K699:$BQ699)/$J$2</f>
        <v>0.12473863636363636</v>
      </c>
      <c r="F699" s="379">
        <f>SUMPRODUCT($K$2:$BQ$2,$K699:$BQ699)</f>
        <v>32.931</v>
      </c>
      <c r="G699" s="373">
        <f>SUMPRODUCT($K$3:$BQ$3,$K699:$BQ699)/$J$3</f>
        <v>0.11381796714579058</v>
      </c>
      <c r="H699" s="379">
        <f>SUMPRODUCT($K$3:$BQ$3,$K699:$BQ699)</f>
        <v>1108.5870000000002</v>
      </c>
      <c r="I699" s="373">
        <f>CORREL($K$4:$BQ$4,$K699:$BQ699)</f>
        <v>0.074371213849493287</v>
      </c>
      <c r="J699" s="379">
        <f>$E699/$G699*100</f>
        <v>109.59485526907838</v>
      </c>
      <c r="K699" s="380">
        <f t="array" aca="true" ref="K699">INDEX(KM_PCT,MATCH($A699,'Knowledge - Percentages'!$B:$B,0),'Data - Knowledge'!K$8)/100</f>
        <v>0.12</v>
      </c>
      <c r="L699" s="380">
        <f t="array" aca="true" ref="L699">INDEX(KM_PCT,MATCH($A699,'Knowledge - Percentages'!$B:$B,0),'Data - Knowledge'!L$8)/100</f>
        <v>0.12</v>
      </c>
      <c r="M699" s="380">
        <f t="array" aca="true" ref="M699">INDEX(KM_PCT,MATCH($A699,'Knowledge - Percentages'!$B:$B,0),'Data - Knowledge'!M$8)/100</f>
        <v>0.12</v>
      </c>
      <c r="N699" s="380">
        <f t="array" aca="true" ref="N699">INDEX(KM_PCT,MATCH($A699,'Knowledge - Percentages'!$B:$B,0),'Data - Knowledge'!N$8)/100</f>
        <v>0.11</v>
      </c>
      <c r="O699" s="380">
        <f t="array" aca="true" ref="O699">INDEX(KM_PCT,MATCH($A699,'Knowledge - Percentages'!$B:$B,0),'Data - Knowledge'!O$8)/100</f>
        <v>0.11</v>
      </c>
      <c r="P699" s="380">
        <f t="array" aca="true" ref="P699">INDEX(KM_PCT,MATCH($A699,'Knowledge - Percentages'!$B:$B,0),'Data - Knowledge'!P$8)/100</f>
        <v>0.11</v>
      </c>
      <c r="Q699" s="380">
        <f t="array" aca="true" ref="Q699">INDEX(KM_PCT,MATCH($A699,'Knowledge - Percentages'!$B:$B,0),'Data - Knowledge'!Q$8)/100</f>
        <v>0.11</v>
      </c>
      <c r="R699" s="380">
        <f t="array" aca="true" ref="R699">INDEX(KM_PCT,MATCH($A699,'Knowledge - Percentages'!$B:$B,0),'Data - Knowledge'!R$8)/100</f>
        <v>0.11</v>
      </c>
      <c r="S699" s="380">
        <f t="array" aca="true" ref="S699">INDEX(KM_PCT,MATCH($A699,'Knowledge - Percentages'!$B:$B,0),'Data - Knowledge'!S$8)/100</f>
        <v>0.055</v>
      </c>
      <c r="T699" s="380">
        <f t="array" aca="true" ref="T699">INDEX(KM_PCT,MATCH($A699,'Knowledge - Percentages'!$B:$B,0),'Data - Knowledge'!T$8)/100</f>
        <v>0.12</v>
      </c>
      <c r="U699" s="380">
        <f t="array" aca="true" ref="U699">INDEX(KM_PCT,MATCH($A699,'Knowledge - Percentages'!$B:$B,0),'Data - Knowledge'!U$8)/100</f>
        <v>0.12</v>
      </c>
      <c r="V699" s="380">
        <f t="array" aca="true" ref="V699">INDEX(KM_PCT,MATCH($A699,'Knowledge - Percentages'!$B:$B,0),'Data - Knowledge'!V$8)/100</f>
        <v>0.13</v>
      </c>
      <c r="W699" s="380">
        <f t="array" aca="true" ref="W699">INDEX(KM_PCT,MATCH($A699,'Knowledge - Percentages'!$B:$B,0),'Data - Knowledge'!W$8)/100</f>
        <v>0.078</v>
      </c>
      <c r="X699" s="380">
        <f t="array" aca="true" ref="X699">INDEX(KM_PCT,MATCH($A699,'Knowledge - Percentages'!$B:$B,0),'Data - Knowledge'!X$8)/100</f>
        <v>0.12</v>
      </c>
      <c r="Y699" s="380">
        <f t="array" aca="true" ref="Y699">INDEX(KM_PCT,MATCH($A699,'Knowledge - Percentages'!$B:$B,0),'Data - Knowledge'!Y$8)/100</f>
        <v>0.12</v>
      </c>
      <c r="Z699" s="380">
        <f t="array" aca="true" ref="Z699">INDEX(KM_PCT,MATCH($A699,'Knowledge - Percentages'!$B:$B,0),'Data - Knowledge'!Z$8)/100</f>
        <v>0.12</v>
      </c>
      <c r="AA699" s="380">
        <f t="array" aca="true" ref="AA699">INDEX(KM_PCT,MATCH($A699,'Knowledge - Percentages'!$B:$B,0),'Data - Knowledge'!AA$8)/100</f>
        <v>0.12</v>
      </c>
      <c r="AB699" s="380">
        <f t="array" aca="true" ref="AB699">INDEX(KM_PCT,MATCH($A699,'Knowledge - Percentages'!$B:$B,0),'Data - Knowledge'!AB$8)/100</f>
        <v>0.12</v>
      </c>
      <c r="AC699" s="380">
        <f t="array" aca="true" ref="AC699">INDEX(KM_PCT,MATCH($A699,'Knowledge - Percentages'!$B:$B,0),'Data - Knowledge'!AC$8)/100</f>
        <v>0.12</v>
      </c>
      <c r="AD699" s="380">
        <f t="array" aca="true" ref="AD699">INDEX(KM_PCT,MATCH($A699,'Knowledge - Percentages'!$B:$B,0),'Data - Knowledge'!AD$8)/100</f>
        <v>0.13699999999999998</v>
      </c>
      <c r="AE699" s="380">
        <f t="array" aca="true" ref="AE699">INDEX(KM_PCT,MATCH($A699,'Knowledge - Percentages'!$B:$B,0),'Data - Knowledge'!AE$8)/100</f>
        <v>0.105</v>
      </c>
      <c r="AF699" s="380">
        <f t="array" aca="true" ref="AF699">INDEX(KM_PCT,MATCH($A699,'Knowledge - Percentages'!$B:$B,0),'Data - Knowledge'!AF$8)/100</f>
        <v>0.105</v>
      </c>
      <c r="AG699" s="380">
        <f t="array" aca="true" ref="AG699">INDEX(KM_PCT,MATCH($A699,'Knowledge - Percentages'!$B:$B,0),'Data - Knowledge'!AG$8)/100</f>
        <v>0.105</v>
      </c>
      <c r="AH699" s="380">
        <f t="array" aca="true" ref="AH699">INDEX(KM_PCT,MATCH($A699,'Knowledge - Percentages'!$B:$B,0),'Data - Knowledge'!AH$8)/100</f>
        <v>0.14</v>
      </c>
      <c r="AI699" s="380">
        <f t="array" aca="true" ref="AI699">INDEX(KM_PCT,MATCH($A699,'Knowledge - Percentages'!$B:$B,0),'Data - Knowledge'!AI$8)/100</f>
        <v>0.12</v>
      </c>
      <c r="AJ699" s="380">
        <f t="array" aca="true" ref="AJ699">INDEX(KM_PCT,MATCH($A699,'Knowledge - Percentages'!$B:$B,0),'Data - Knowledge'!AJ$8)/100</f>
        <v>0.11800000000000001</v>
      </c>
      <c r="AK699" s="380">
        <f t="array" aca="true" ref="AK699">INDEX(KM_PCT,MATCH($A699,'Knowledge - Percentages'!$B:$B,0),'Data - Knowledge'!AK$8)/100</f>
        <v>0.12</v>
      </c>
      <c r="AL699" s="380">
        <f t="array" aca="true" ref="AL699">INDEX(KM_PCT,MATCH($A699,'Knowledge - Percentages'!$B:$B,0),'Data - Knowledge'!AL$8)/100</f>
        <v>0.12</v>
      </c>
      <c r="AM699" s="380">
        <f t="array" aca="true" ref="AM699">INDEX(KM_PCT,MATCH($A699,'Knowledge - Percentages'!$B:$B,0),'Data - Knowledge'!AM$8)/100</f>
        <v>0.12</v>
      </c>
      <c r="AN699" s="380">
        <f t="array" aca="true" ref="AN699">INDEX(KM_PCT,MATCH($A699,'Knowledge - Percentages'!$B:$B,0),'Data - Knowledge'!AN$8)/100</f>
        <v>0.12</v>
      </c>
      <c r="AO699" s="380">
        <f t="array" aca="true" ref="AO699">INDEX(KM_PCT,MATCH($A699,'Knowledge - Percentages'!$B:$B,0),'Data - Knowledge'!AO$8)/100</f>
        <v>0.12</v>
      </c>
      <c r="AP699" s="380">
        <f t="array" aca="true" ref="AP699">INDEX(KM_PCT,MATCH($A699,'Knowledge - Percentages'!$B:$B,0),'Data - Knowledge'!AP$8)/100</f>
        <v>0.12</v>
      </c>
      <c r="AQ699" s="380">
        <f t="array" aca="true" ref="AQ699">INDEX(KM_PCT,MATCH($A699,'Knowledge - Percentages'!$B:$B,0),'Data - Knowledge'!AQ$8)/100</f>
        <v>0.12</v>
      </c>
      <c r="AR699" s="380">
        <f t="array" aca="true" ref="AR699">INDEX(KM_PCT,MATCH($A699,'Knowledge - Percentages'!$B:$B,0),'Data - Knowledge'!AR$8)/100</f>
        <v>0.09</v>
      </c>
      <c r="AS699" s="380">
        <f t="array" aca="true" ref="AS699">INDEX(KM_PCT,MATCH($A699,'Knowledge - Percentages'!$B:$B,0),'Data - Knowledge'!AS$8)/100</f>
        <v>0.11900000000000001</v>
      </c>
      <c r="AT699" s="380">
        <f t="array" aca="true" ref="AT699">INDEX(KM_PCT,MATCH($A699,'Knowledge - Percentages'!$B:$B,0),'Data - Knowledge'!AT$8)/100</f>
        <v>0.11900000000000001</v>
      </c>
      <c r="AU699" s="380">
        <f t="array" aca="true" ref="AU699">INDEX(KM_PCT,MATCH($A699,'Knowledge - Percentages'!$B:$B,0),'Data - Knowledge'!AU$8)/100</f>
        <v>0.11900000000000001</v>
      </c>
      <c r="AV699" s="380">
        <f t="array" aca="true" ref="AV699">INDEX(KM_PCT,MATCH($A699,'Knowledge - Percentages'!$B:$B,0),'Data - Knowledge'!AV$8)/100</f>
        <v>0.102</v>
      </c>
      <c r="AW699" s="380">
        <f t="array" aca="true" ref="AW699">INDEX(KM_PCT,MATCH($A699,'Knowledge - Percentages'!$B:$B,0),'Data - Knowledge'!AW$8)/100</f>
        <v>0.11900000000000001</v>
      </c>
      <c r="AX699" s="380">
        <f t="array" aca="true" ref="AX699">INDEX(KM_PCT,MATCH($A699,'Knowledge - Percentages'!$B:$B,0),'Data - Knowledge'!AX$8)/100</f>
        <v>0.256</v>
      </c>
      <c r="AY699" s="380">
        <f t="array" aca="true" ref="AY699">INDEX(KM_PCT,MATCH($A699,'Knowledge - Percentages'!$B:$B,0),'Data - Knowledge'!AY$8)/100</f>
        <v>0.11900000000000001</v>
      </c>
      <c r="AZ699" s="380">
        <f t="array" aca="true" ref="AZ699">INDEX(KM_PCT,MATCH($A699,'Knowledge - Percentages'!$B:$B,0),'Data - Knowledge'!AZ$8)/100</f>
        <v>0.11900000000000001</v>
      </c>
      <c r="BA699" s="380">
        <f t="array" aca="true" ref="BA699">INDEX(KM_PCT,MATCH($A699,'Knowledge - Percentages'!$B:$B,0),'Data - Knowledge'!BA$8)/100</f>
        <v>0.08</v>
      </c>
      <c r="BB699" s="380">
        <f t="array" aca="true" ref="BB699">INDEX(KM_PCT,MATCH($A699,'Knowledge - Percentages'!$B:$B,0),'Data - Knowledge'!BB$8)/100</f>
        <v>0.11900000000000001</v>
      </c>
      <c r="BC699" s="380">
        <f t="array" aca="true" ref="BC699">INDEX(KM_PCT,MATCH($A699,'Knowledge - Percentages'!$B:$B,0),'Data - Knowledge'!BC$8)/100</f>
        <v>0.072000000000000008</v>
      </c>
      <c r="BD699" s="380">
        <f t="array" aca="true" ref="BD699">INDEX(KM_PCT,MATCH($A699,'Knowledge - Percentages'!$B:$B,0),'Data - Knowledge'!BD$8)/100</f>
        <v>0.11900000000000001</v>
      </c>
      <c r="BE699" s="380">
        <f t="array" aca="true" ref="BE699">INDEX(KM_PCT,MATCH($A699,'Knowledge - Percentages'!$B:$B,0),'Data - Knowledge'!BE$8)/100</f>
        <v>0.11900000000000001</v>
      </c>
      <c r="BF699" s="380">
        <f t="array" aca="true" ref="BF699">INDEX(KM_PCT,MATCH($A699,'Knowledge - Percentages'!$B:$B,0),'Data - Knowledge'!BF$8)/100</f>
        <v>0.11900000000000001</v>
      </c>
      <c r="BG699" s="380">
        <f t="array" aca="true" ref="BG699">INDEX(KM_PCT,MATCH($A699,'Knowledge - Percentages'!$B:$B,0),'Data - Knowledge'!BG$8)/100</f>
        <v>0.11900000000000001</v>
      </c>
      <c r="BH699" s="380">
        <f t="array" aca="true" ref="BH699">INDEX(KM_PCT,MATCH($A699,'Knowledge - Percentages'!$B:$B,0),'Data - Knowledge'!BH$8)/100</f>
        <v>0.109</v>
      </c>
      <c r="BI699" s="380">
        <f t="array" aca="true" ref="BI699">INDEX(KM_PCT,MATCH($A699,'Knowledge - Percentages'!$B:$B,0),'Data - Knowledge'!BI$8)/100</f>
        <v>0.11900000000000001</v>
      </c>
      <c r="BJ699" s="380">
        <f t="array" aca="true" ref="BJ699">INDEX(KM_PCT,MATCH($A699,'Knowledge - Percentages'!$B:$B,0),'Data - Knowledge'!BJ$8)/100</f>
        <v>0.14</v>
      </c>
      <c r="BK699" s="380">
        <f t="array" aca="true" ref="BK699">INDEX(KM_PCT,MATCH($A699,'Knowledge - Percentages'!$B:$B,0),'Data - Knowledge'!BK$8)/100</f>
        <v>0.14</v>
      </c>
      <c r="BL699" s="380">
        <f t="array" aca="true" ref="BL699">INDEX(KM_PCT,MATCH($A699,'Knowledge - Percentages'!$B:$B,0),'Data - Knowledge'!BL$8)/100</f>
        <v>0.13699999999999998</v>
      </c>
      <c r="BM699" s="380">
        <f t="array" aca="true" ref="BM699">INDEX(KM_PCT,MATCH($A699,'Knowledge - Percentages'!$B:$B,0),'Data - Knowledge'!BM$8)/100</f>
        <v>0.14</v>
      </c>
      <c r="BN699" s="380">
        <f t="array" aca="true" ref="BN699">INDEX(KM_PCT,MATCH($A699,'Knowledge - Percentages'!$B:$B,0),'Data - Knowledge'!BN$8)/100</f>
        <v>0.175</v>
      </c>
      <c r="BO699" s="380">
        <f t="array" aca="true" ref="BO699">INDEX(KM_PCT,MATCH($A699,'Knowledge - Percentages'!$B:$B,0),'Data - Knowledge'!BO$8)/100</f>
        <v>0.191</v>
      </c>
      <c r="BP699" s="380">
        <f t="array" aca="true" ref="BP699">INDEX(KM_PCT,MATCH($A699,'Knowledge - Percentages'!$B:$B,0),'Data - Knowledge'!BP$8)/100</f>
        <v>0.13699999999999998</v>
      </c>
      <c r="BQ699" s="380">
        <f t="array" aca="true" ref="BQ699">INDEX(KM_PCT,MATCH($A699,'Knowledge - Percentages'!$B:$B,0),'Data - Knowledge'!BQ$8)/100</f>
        <v>0.132</v>
      </c>
    </row>
    <row r="700" spans="1:69">
      <c r="A700" t="s">
        <v>1904</v>
      </c>
      <c r="B700" t="s">
        <v>1860</v>
      </c>
      <c r="C700" t="s">
        <v>1899</v>
      </c>
      <c r="D700" t="s">
        <v>1871</v>
      </c>
      <c r="E700" s="373">
        <f>SUMPRODUCT($K$2:$BQ$2,$K700:$BQ700)/$J$2</f>
        <v>0.0804469696969697</v>
      </c>
      <c r="F700" s="379">
        <f>SUMPRODUCT($K$2:$BQ$2,$K700:$BQ700)</f>
        <v>21.238</v>
      </c>
      <c r="G700" s="373">
        <f>SUMPRODUCT($K$3:$BQ$3,$K700:$BQ700)/$J$3</f>
        <v>0.060683880903490764</v>
      </c>
      <c r="H700" s="379">
        <f>SUMPRODUCT($K$3:$BQ$3,$K700:$BQ700)</f>
        <v>591.061</v>
      </c>
      <c r="I700" s="373">
        <f>CORREL($K$4:$BQ$4,$K700:$BQ700)</f>
        <v>0.39358657611806225</v>
      </c>
      <c r="J700" s="379">
        <f>$E700/$G700*100</f>
        <v>132.56727898617652</v>
      </c>
      <c r="K700" s="380">
        <f t="array" aca="true" ref="K700">INDEX(KM_PCT,MATCH($A700,'Knowledge - Percentages'!$B:$B,0),'Data - Knowledge'!K$8)/100</f>
        <v>0.06</v>
      </c>
      <c r="L700" s="380">
        <f t="array" aca="true" ref="L700">INDEX(KM_PCT,MATCH($A700,'Knowledge - Percentages'!$B:$B,0),'Data - Knowledge'!L$8)/100</f>
        <v>0.06</v>
      </c>
      <c r="M700" s="380">
        <f t="array" aca="true" ref="M700">INDEX(KM_PCT,MATCH($A700,'Knowledge - Percentages'!$B:$B,0),'Data - Knowledge'!M$8)/100</f>
        <v>0.06</v>
      </c>
      <c r="N700" s="380">
        <f t="array" aca="true" ref="N700">INDEX(KM_PCT,MATCH($A700,'Knowledge - Percentages'!$B:$B,0),'Data - Knowledge'!N$8)/100</f>
        <v>0.06</v>
      </c>
      <c r="O700" s="380">
        <f t="array" aca="true" ref="O700">INDEX(KM_PCT,MATCH($A700,'Knowledge - Percentages'!$B:$B,0),'Data - Knowledge'!O$8)/100</f>
        <v>0.06</v>
      </c>
      <c r="P700" s="380">
        <f t="array" aca="true" ref="P700">INDEX(KM_PCT,MATCH($A700,'Knowledge - Percentages'!$B:$B,0),'Data - Knowledge'!P$8)/100</f>
        <v>0.06</v>
      </c>
      <c r="Q700" s="380">
        <f t="array" aca="true" ref="Q700">INDEX(KM_PCT,MATCH($A700,'Knowledge - Percentages'!$B:$B,0),'Data - Knowledge'!Q$8)/100</f>
        <v>0.06</v>
      </c>
      <c r="R700" s="380">
        <f t="array" aca="true" ref="R700">INDEX(KM_PCT,MATCH($A700,'Knowledge - Percentages'!$B:$B,0),'Data - Knowledge'!R$8)/100</f>
        <v>0.06</v>
      </c>
      <c r="S700" s="380">
        <f t="array" aca="true" ref="S700">INDEX(KM_PCT,MATCH($A700,'Knowledge - Percentages'!$B:$B,0),'Data - Knowledge'!S$8)/100</f>
        <v>0.06</v>
      </c>
      <c r="T700" s="380">
        <f t="array" aca="true" ref="T700">INDEX(KM_PCT,MATCH($A700,'Knowledge - Percentages'!$B:$B,0),'Data - Knowledge'!T$8)/100</f>
        <v>0.039</v>
      </c>
      <c r="U700" s="380">
        <f t="array" aca="true" ref="U700">INDEX(KM_PCT,MATCH($A700,'Knowledge - Percentages'!$B:$B,0),'Data - Knowledge'!U$8)/100</f>
        <v>0.043</v>
      </c>
      <c r="V700" s="380">
        <f t="array" aca="true" ref="V700">INDEX(KM_PCT,MATCH($A700,'Knowledge - Percentages'!$B:$B,0),'Data - Knowledge'!V$8)/100</f>
        <v>0.043</v>
      </c>
      <c r="W700" s="380">
        <f t="array" aca="true" ref="W700">INDEX(KM_PCT,MATCH($A700,'Knowledge - Percentages'!$B:$B,0),'Data - Knowledge'!W$8)/100</f>
        <v>0.043</v>
      </c>
      <c r="X700" s="380">
        <f t="array" aca="true" ref="X700">INDEX(KM_PCT,MATCH($A700,'Knowledge - Percentages'!$B:$B,0),'Data - Knowledge'!X$8)/100</f>
        <v>0.066</v>
      </c>
      <c r="Y700" s="380">
        <f t="array" aca="true" ref="Y700">INDEX(KM_PCT,MATCH($A700,'Knowledge - Percentages'!$B:$B,0),'Data - Knowledge'!Y$8)/100</f>
        <v>0.066</v>
      </c>
      <c r="Z700" s="380">
        <f t="array" aca="true" ref="Z700">INDEX(KM_PCT,MATCH($A700,'Knowledge - Percentages'!$B:$B,0),'Data - Knowledge'!Z$8)/100</f>
        <v>0.066</v>
      </c>
      <c r="AA700" s="380">
        <f t="array" aca="true" ref="AA700">INDEX(KM_PCT,MATCH($A700,'Knowledge - Percentages'!$B:$B,0),'Data - Knowledge'!AA$8)/100</f>
        <v>0.066</v>
      </c>
      <c r="AB700" s="380">
        <f t="array" aca="true" ref="AB700">INDEX(KM_PCT,MATCH($A700,'Knowledge - Percentages'!$B:$B,0),'Data - Knowledge'!AB$8)/100</f>
        <v>0.066</v>
      </c>
      <c r="AC700" s="380">
        <f t="array" aca="true" ref="AC700">INDEX(KM_PCT,MATCH($A700,'Knowledge - Percentages'!$B:$B,0),'Data - Knowledge'!AC$8)/100</f>
        <v>0.066</v>
      </c>
      <c r="AD700" s="380">
        <f t="array" aca="true" ref="AD700">INDEX(KM_PCT,MATCH($A700,'Knowledge - Percentages'!$B:$B,0),'Data - Knowledge'!AD$8)/100</f>
        <v>0.066</v>
      </c>
      <c r="AE700" s="380">
        <f t="array" aca="true" ref="AE700">INDEX(KM_PCT,MATCH($A700,'Knowledge - Percentages'!$B:$B,0),'Data - Knowledge'!AE$8)/100</f>
        <v>0.048</v>
      </c>
      <c r="AF700" s="380">
        <f t="array" aca="true" ref="AF700">INDEX(KM_PCT,MATCH($A700,'Knowledge - Percentages'!$B:$B,0),'Data - Knowledge'!AF$8)/100</f>
        <v>0.042</v>
      </c>
      <c r="AG700" s="380">
        <f t="array" aca="true" ref="AG700">INDEX(KM_PCT,MATCH($A700,'Knowledge - Percentages'!$B:$B,0),'Data - Knowledge'!AG$8)/100</f>
        <v>0.048</v>
      </c>
      <c r="AH700" s="380">
        <f t="array" aca="true" ref="AH700">INDEX(KM_PCT,MATCH($A700,'Knowledge - Percentages'!$B:$B,0),'Data - Knowledge'!AH$8)/100</f>
        <v>0.066</v>
      </c>
      <c r="AI700" s="380">
        <f t="array" aca="true" ref="AI700">INDEX(KM_PCT,MATCH($A700,'Knowledge - Percentages'!$B:$B,0),'Data - Knowledge'!AI$8)/100</f>
        <v>0.066</v>
      </c>
      <c r="AJ700" s="380">
        <f t="array" aca="true" ref="AJ700">INDEX(KM_PCT,MATCH($A700,'Knowledge - Percentages'!$B:$B,0),'Data - Knowledge'!AJ$8)/100</f>
        <v>0.06</v>
      </c>
      <c r="AK700" s="380">
        <f t="array" aca="true" ref="AK700">INDEX(KM_PCT,MATCH($A700,'Knowledge - Percentages'!$B:$B,0),'Data - Knowledge'!AK$8)/100</f>
        <v>0.066</v>
      </c>
      <c r="AL700" s="380">
        <f t="array" aca="true" ref="AL700">INDEX(KM_PCT,MATCH($A700,'Knowledge - Percentages'!$B:$B,0),'Data - Knowledge'!AL$8)/100</f>
        <v>0.066</v>
      </c>
      <c r="AM700" s="380">
        <f t="array" aca="true" ref="AM700">INDEX(KM_PCT,MATCH($A700,'Knowledge - Percentages'!$B:$B,0),'Data - Knowledge'!AM$8)/100</f>
        <v>0.066</v>
      </c>
      <c r="AN700" s="380">
        <f t="array" aca="true" ref="AN700">INDEX(KM_PCT,MATCH($A700,'Knowledge - Percentages'!$B:$B,0),'Data - Knowledge'!AN$8)/100</f>
        <v>0.07400000000000001</v>
      </c>
      <c r="AO700" s="380">
        <f t="array" aca="true" ref="AO700">INDEX(KM_PCT,MATCH($A700,'Knowledge - Percentages'!$B:$B,0),'Data - Knowledge'!AO$8)/100</f>
        <v>0.07400000000000001</v>
      </c>
      <c r="AP700" s="380">
        <f t="array" aca="true" ref="AP700">INDEX(KM_PCT,MATCH($A700,'Knowledge - Percentages'!$B:$B,0),'Data - Knowledge'!AP$8)/100</f>
        <v>0.066</v>
      </c>
      <c r="AQ700" s="380">
        <f t="array" aca="true" ref="AQ700">INDEX(KM_PCT,MATCH($A700,'Knowledge - Percentages'!$B:$B,0),'Data - Knowledge'!AQ$8)/100</f>
        <v>0.066</v>
      </c>
      <c r="AR700" s="380">
        <f t="array" aca="true" ref="AR700">INDEX(KM_PCT,MATCH($A700,'Knowledge - Percentages'!$B:$B,0),'Data - Knowledge'!AR$8)/100</f>
        <v>0.055999999999999994</v>
      </c>
      <c r="AS700" s="380">
        <f t="array" aca="true" ref="AS700">INDEX(KM_PCT,MATCH($A700,'Knowledge - Percentages'!$B:$B,0),'Data - Knowledge'!AS$8)/100</f>
        <v>0.055999999999999994</v>
      </c>
      <c r="AT700" s="380">
        <f t="array" aca="true" ref="AT700">INDEX(KM_PCT,MATCH($A700,'Knowledge - Percentages'!$B:$B,0),'Data - Knowledge'!AT$8)/100</f>
        <v>0.055999999999999994</v>
      </c>
      <c r="AU700" s="380">
        <f t="array" aca="true" ref="AU700">INDEX(KM_PCT,MATCH($A700,'Knowledge - Percentages'!$B:$B,0),'Data - Knowledge'!AU$8)/100</f>
        <v>0.066</v>
      </c>
      <c r="AV700" s="380">
        <f t="array" aca="true" ref="AV700">INDEX(KM_PCT,MATCH($A700,'Knowledge - Percentages'!$B:$B,0),'Data - Knowledge'!AV$8)/100</f>
        <v>0.053</v>
      </c>
      <c r="AW700" s="380">
        <f t="array" aca="true" ref="AW700">INDEX(KM_PCT,MATCH($A700,'Knowledge - Percentages'!$B:$B,0),'Data - Knowledge'!AW$8)/100</f>
        <v>0.079</v>
      </c>
      <c r="AX700" s="380">
        <f t="array" aca="true" ref="AX700">INDEX(KM_PCT,MATCH($A700,'Knowledge - Percentages'!$B:$B,0),'Data - Knowledge'!AX$8)/100</f>
        <v>0.115</v>
      </c>
      <c r="AY700" s="380">
        <f t="array" aca="true" ref="AY700">INDEX(KM_PCT,MATCH($A700,'Knowledge - Percentages'!$B:$B,0),'Data - Knowledge'!AY$8)/100</f>
        <v>0.085</v>
      </c>
      <c r="AZ700" s="380">
        <f t="array" aca="true" ref="AZ700">INDEX(KM_PCT,MATCH($A700,'Knowledge - Percentages'!$B:$B,0),'Data - Knowledge'!AZ$8)/100</f>
        <v>0.066</v>
      </c>
      <c r="BA700" s="380">
        <f t="array" aca="true" ref="BA700">INDEX(KM_PCT,MATCH($A700,'Knowledge - Percentages'!$B:$B,0),'Data - Knowledge'!BA$8)/100</f>
        <v>0.066</v>
      </c>
      <c r="BB700" s="380">
        <f t="array" aca="true" ref="BB700">INDEX(KM_PCT,MATCH($A700,'Knowledge - Percentages'!$B:$B,0),'Data - Knowledge'!BB$8)/100</f>
        <v>0.066</v>
      </c>
      <c r="BC700" s="380">
        <f t="array" aca="true" ref="BC700">INDEX(KM_PCT,MATCH($A700,'Knowledge - Percentages'!$B:$B,0),'Data - Knowledge'!BC$8)/100</f>
        <v>0.066</v>
      </c>
      <c r="BD700" s="380">
        <f t="array" aca="true" ref="BD700">INDEX(KM_PCT,MATCH($A700,'Knowledge - Percentages'!$B:$B,0),'Data - Knowledge'!BD$8)/100</f>
        <v>0.066</v>
      </c>
      <c r="BE700" s="380">
        <f t="array" aca="true" ref="BE700">INDEX(KM_PCT,MATCH($A700,'Knowledge - Percentages'!$B:$B,0),'Data - Knowledge'!BE$8)/100</f>
        <v>0.066</v>
      </c>
      <c r="BF700" s="380">
        <f t="array" aca="true" ref="BF700">INDEX(KM_PCT,MATCH($A700,'Knowledge - Percentages'!$B:$B,0),'Data - Knowledge'!BF$8)/100</f>
        <v>0.066</v>
      </c>
      <c r="BG700" s="380">
        <f t="array" aca="true" ref="BG700">INDEX(KM_PCT,MATCH($A700,'Knowledge - Percentages'!$B:$B,0),'Data - Knowledge'!BG$8)/100</f>
        <v>0.047</v>
      </c>
      <c r="BH700" s="380">
        <f t="array" aca="true" ref="BH700">INDEX(KM_PCT,MATCH($A700,'Knowledge - Percentages'!$B:$B,0),'Data - Knowledge'!BH$8)/100</f>
        <v>0.072000000000000008</v>
      </c>
      <c r="BI700" s="380">
        <f t="array" aca="true" ref="BI700">INDEX(KM_PCT,MATCH($A700,'Knowledge - Percentages'!$B:$B,0),'Data - Knowledge'!BI$8)/100</f>
        <v>0.072000000000000008</v>
      </c>
      <c r="BJ700" s="380">
        <f t="array" aca="true" ref="BJ700">INDEX(KM_PCT,MATCH($A700,'Knowledge - Percentages'!$B:$B,0),'Data - Knowledge'!BJ$8)/100</f>
        <v>0.12300000000000001</v>
      </c>
      <c r="BK700" s="380">
        <f t="array" aca="true" ref="BK700">INDEX(KM_PCT,MATCH($A700,'Knowledge - Percentages'!$B:$B,0),'Data - Knowledge'!BK$8)/100</f>
        <v>0.093000000000000013</v>
      </c>
      <c r="BL700" s="380">
        <f t="array" aca="true" ref="BL700">INDEX(KM_PCT,MATCH($A700,'Knowledge - Percentages'!$B:$B,0),'Data - Knowledge'!BL$8)/100</f>
        <v>0.068</v>
      </c>
      <c r="BM700" s="380">
        <f t="array" aca="true" ref="BM700">INDEX(KM_PCT,MATCH($A700,'Knowledge - Percentages'!$B:$B,0),'Data - Knowledge'!BM$8)/100</f>
        <v>0.093000000000000013</v>
      </c>
      <c r="BN700" s="380">
        <f t="array" aca="true" ref="BN700">INDEX(KM_PCT,MATCH($A700,'Knowledge - Percentages'!$B:$B,0),'Data - Knowledge'!BN$8)/100</f>
        <v>0.131</v>
      </c>
      <c r="BO700" s="380">
        <f t="array" aca="true" ref="BO700">INDEX(KM_PCT,MATCH($A700,'Knowledge - Percentages'!$B:$B,0),'Data - Knowledge'!BO$8)/100</f>
        <v>0.08</v>
      </c>
      <c r="BP700" s="380">
        <f t="array" aca="true" ref="BP700">INDEX(KM_PCT,MATCH($A700,'Knowledge - Percentages'!$B:$B,0),'Data - Knowledge'!BP$8)/100</f>
        <v>0.08</v>
      </c>
      <c r="BQ700" s="380">
        <f t="array" aca="true" ref="BQ700">INDEX(KM_PCT,MATCH($A700,'Knowledge - Percentages'!$B:$B,0),'Data - Knowledge'!BQ$8)/100</f>
        <v>0.093000000000000013</v>
      </c>
    </row>
    <row r="701" spans="1:69">
      <c r="A701" t="s">
        <v>1905</v>
      </c>
      <c r="B701" t="s">
        <v>1860</v>
      </c>
      <c r="C701" t="s">
        <v>1899</v>
      </c>
      <c r="D701" t="s">
        <v>1873</v>
      </c>
      <c r="E701" s="373">
        <f>SUMPRODUCT($K$2:$BQ$2,$K701:$BQ701)/$J$2</f>
        <v>0.24509469696969696</v>
      </c>
      <c r="F701" s="379">
        <f>SUMPRODUCT($K$2:$BQ$2,$K701:$BQ701)</f>
        <v>64.705</v>
      </c>
      <c r="G701" s="373">
        <f>SUMPRODUCT($K$3:$BQ$3,$K701:$BQ701)/$J$3</f>
        <v>0.24687084188911704</v>
      </c>
      <c r="H701" s="379">
        <f>SUMPRODUCT($K$3:$BQ$3,$K701:$BQ701)</f>
        <v>2404.522</v>
      </c>
      <c r="I701" s="373">
        <f>CORREL($K$4:$BQ$4,$K701:$BQ701)</f>
        <v>-0.096346036751535732</v>
      </c>
      <c r="J701" s="379">
        <f>$E701/$G701*100</f>
        <v>99.280536775494184</v>
      </c>
      <c r="K701" s="380">
        <f t="array" aca="true" ref="K701">INDEX(KM_PCT,MATCH($A701,'Knowledge - Percentages'!$B:$B,0),'Data - Knowledge'!K$8)/100</f>
        <v>0.23399999999999999</v>
      </c>
      <c r="L701" s="380">
        <f t="array" aca="true" ref="L701">INDEX(KM_PCT,MATCH($A701,'Knowledge - Percentages'!$B:$B,0),'Data - Knowledge'!L$8)/100</f>
        <v>0.23399999999999999</v>
      </c>
      <c r="M701" s="380">
        <f t="array" aca="true" ref="M701">INDEX(KM_PCT,MATCH($A701,'Knowledge - Percentages'!$B:$B,0),'Data - Knowledge'!M$8)/100</f>
        <v>0.23399999999999999</v>
      </c>
      <c r="N701" s="380">
        <f t="array" aca="true" ref="N701">INDEX(KM_PCT,MATCH($A701,'Knowledge - Percentages'!$B:$B,0),'Data - Knowledge'!N$8)/100</f>
        <v>0.25</v>
      </c>
      <c r="O701" s="380">
        <f t="array" aca="true" ref="O701">INDEX(KM_PCT,MATCH($A701,'Knowledge - Percentages'!$B:$B,0),'Data - Knowledge'!O$8)/100</f>
        <v>0.25</v>
      </c>
      <c r="P701" s="380">
        <f t="array" aca="true" ref="P701">INDEX(KM_PCT,MATCH($A701,'Knowledge - Percentages'!$B:$B,0),'Data - Knowledge'!P$8)/100</f>
        <v>0.25</v>
      </c>
      <c r="Q701" s="380">
        <f t="array" aca="true" ref="Q701">INDEX(KM_PCT,MATCH($A701,'Knowledge - Percentages'!$B:$B,0),'Data - Knowledge'!Q$8)/100</f>
        <v>0.25</v>
      </c>
      <c r="R701" s="380">
        <f t="array" aca="true" ref="R701">INDEX(KM_PCT,MATCH($A701,'Knowledge - Percentages'!$B:$B,0),'Data - Knowledge'!R$8)/100</f>
        <v>0.28</v>
      </c>
      <c r="S701" s="380">
        <f t="array" aca="true" ref="S701">INDEX(KM_PCT,MATCH($A701,'Knowledge - Percentages'!$B:$B,0),'Data - Knowledge'!S$8)/100</f>
        <v>0.25</v>
      </c>
      <c r="T701" s="380">
        <f t="array" aca="true" ref="T701">INDEX(KM_PCT,MATCH($A701,'Knowledge - Percentages'!$B:$B,0),'Data - Knowledge'!T$8)/100</f>
        <v>0.22399999999999998</v>
      </c>
      <c r="U701" s="380">
        <f t="array" aca="true" ref="U701">INDEX(KM_PCT,MATCH($A701,'Knowledge - Percentages'!$B:$B,0),'Data - Knowledge'!U$8)/100</f>
        <v>0.25</v>
      </c>
      <c r="V701" s="380">
        <f t="array" aca="true" ref="V701">INDEX(KM_PCT,MATCH($A701,'Knowledge - Percentages'!$B:$B,0),'Data - Knowledge'!V$8)/100</f>
        <v>0.25</v>
      </c>
      <c r="W701" s="380">
        <f t="array" aca="true" ref="W701">INDEX(KM_PCT,MATCH($A701,'Knowledge - Percentages'!$B:$B,0),'Data - Knowledge'!W$8)/100</f>
        <v>0.25</v>
      </c>
      <c r="X701" s="380">
        <f t="array" aca="true" ref="X701">INDEX(KM_PCT,MATCH($A701,'Knowledge - Percentages'!$B:$B,0),'Data - Knowledge'!X$8)/100</f>
        <v>0.262</v>
      </c>
      <c r="Y701" s="380">
        <f t="array" aca="true" ref="Y701">INDEX(KM_PCT,MATCH($A701,'Knowledge - Percentages'!$B:$B,0),'Data - Knowledge'!Y$8)/100</f>
        <v>0.262</v>
      </c>
      <c r="Z701" s="380">
        <f t="array" aca="true" ref="Z701">INDEX(KM_PCT,MATCH($A701,'Knowledge - Percentages'!$B:$B,0),'Data - Knowledge'!Z$8)/100</f>
        <v>0.262</v>
      </c>
      <c r="AA701" s="380">
        <f t="array" aca="true" ref="AA701">INDEX(KM_PCT,MATCH($A701,'Knowledge - Percentages'!$B:$B,0),'Data - Knowledge'!AA$8)/100</f>
        <v>0.262</v>
      </c>
      <c r="AB701" s="380">
        <f t="array" aca="true" ref="AB701">INDEX(KM_PCT,MATCH($A701,'Knowledge - Percentages'!$B:$B,0),'Data - Knowledge'!AB$8)/100</f>
        <v>0.266</v>
      </c>
      <c r="AC701" s="380">
        <f t="array" aca="true" ref="AC701">INDEX(KM_PCT,MATCH($A701,'Knowledge - Percentages'!$B:$B,0),'Data - Knowledge'!AC$8)/100</f>
        <v>0.23800000000000002</v>
      </c>
      <c r="AD701" s="380">
        <f t="array" aca="true" ref="AD701">INDEX(KM_PCT,MATCH($A701,'Knowledge - Percentages'!$B:$B,0),'Data - Knowledge'!AD$8)/100</f>
        <v>0.262</v>
      </c>
      <c r="AE701" s="380">
        <f t="array" aca="true" ref="AE701">INDEX(KM_PCT,MATCH($A701,'Knowledge - Percentages'!$B:$B,0),'Data - Knowledge'!AE$8)/100</f>
        <v>0.231</v>
      </c>
      <c r="AF701" s="380">
        <f t="array" aca="true" ref="AF701">INDEX(KM_PCT,MATCH($A701,'Knowledge - Percentages'!$B:$B,0),'Data - Knowledge'!AF$8)/100</f>
        <v>0.192</v>
      </c>
      <c r="AG701" s="380">
        <f t="array" aca="true" ref="AG701">INDEX(KM_PCT,MATCH($A701,'Knowledge - Percentages'!$B:$B,0),'Data - Knowledge'!AG$8)/100</f>
        <v>0.22699999999999998</v>
      </c>
      <c r="AH701" s="380">
        <f t="array" aca="true" ref="AH701">INDEX(KM_PCT,MATCH($A701,'Knowledge - Percentages'!$B:$B,0),'Data - Knowledge'!AH$8)/100</f>
        <v>0.32299999999999995</v>
      </c>
      <c r="AI701" s="380">
        <f t="array" aca="true" ref="AI701">INDEX(KM_PCT,MATCH($A701,'Knowledge - Percentages'!$B:$B,0),'Data - Knowledge'!AI$8)/100</f>
        <v>0.31</v>
      </c>
      <c r="AJ701" s="380">
        <f t="array" aca="true" ref="AJ701">INDEX(KM_PCT,MATCH($A701,'Knowledge - Percentages'!$B:$B,0),'Data - Knowledge'!AJ$8)/100</f>
        <v>0.31</v>
      </c>
      <c r="AK701" s="380">
        <f t="array" aca="true" ref="AK701">INDEX(KM_PCT,MATCH($A701,'Knowledge - Percentages'!$B:$B,0),'Data - Knowledge'!AK$8)/100</f>
        <v>0.25</v>
      </c>
      <c r="AL701" s="380">
        <f t="array" aca="true" ref="AL701">INDEX(KM_PCT,MATCH($A701,'Knowledge - Percentages'!$B:$B,0),'Data - Knowledge'!AL$8)/100</f>
        <v>0.25</v>
      </c>
      <c r="AM701" s="380">
        <f t="array" aca="true" ref="AM701">INDEX(KM_PCT,MATCH($A701,'Knowledge - Percentages'!$B:$B,0),'Data - Knowledge'!AM$8)/100</f>
        <v>0.25</v>
      </c>
      <c r="AN701" s="380">
        <f t="array" aca="true" ref="AN701">INDEX(KM_PCT,MATCH($A701,'Knowledge - Percentages'!$B:$B,0),'Data - Knowledge'!AN$8)/100</f>
        <v>0.23</v>
      </c>
      <c r="AO701" s="380">
        <f t="array" aca="true" ref="AO701">INDEX(KM_PCT,MATCH($A701,'Knowledge - Percentages'!$B:$B,0),'Data - Knowledge'!AO$8)/100</f>
        <v>0.24</v>
      </c>
      <c r="AP701" s="380">
        <f t="array" aca="true" ref="AP701">INDEX(KM_PCT,MATCH($A701,'Knowledge - Percentages'!$B:$B,0),'Data - Knowledge'!AP$8)/100</f>
        <v>0.23800000000000002</v>
      </c>
      <c r="AQ701" s="380">
        <f t="array" aca="true" ref="AQ701">INDEX(KM_PCT,MATCH($A701,'Knowledge - Percentages'!$B:$B,0),'Data - Knowledge'!AQ$8)/100</f>
        <v>0.23800000000000002</v>
      </c>
      <c r="AR701" s="380">
        <f t="array" aca="true" ref="AR701">INDEX(KM_PCT,MATCH($A701,'Knowledge - Percentages'!$B:$B,0),'Data - Knowledge'!AR$8)/100</f>
        <v>0.402</v>
      </c>
      <c r="AS701" s="380">
        <f t="array" aca="true" ref="AS701">INDEX(KM_PCT,MATCH($A701,'Knowledge - Percentages'!$B:$B,0),'Data - Knowledge'!AS$8)/100</f>
        <v>0.266</v>
      </c>
      <c r="AT701" s="380">
        <f t="array" aca="true" ref="AT701">INDEX(KM_PCT,MATCH($A701,'Knowledge - Percentages'!$B:$B,0),'Data - Knowledge'!AT$8)/100</f>
        <v>0.266</v>
      </c>
      <c r="AU701" s="380">
        <f t="array" aca="true" ref="AU701">INDEX(KM_PCT,MATCH($A701,'Knowledge - Percentages'!$B:$B,0),'Data - Knowledge'!AU$8)/100</f>
        <v>0.25</v>
      </c>
      <c r="AV701" s="380">
        <f t="array" aca="true" ref="AV701">INDEX(KM_PCT,MATCH($A701,'Knowledge - Percentages'!$B:$B,0),'Data - Knowledge'!AV$8)/100</f>
        <v>0.25</v>
      </c>
      <c r="AW701" s="380">
        <f t="array" aca="true" ref="AW701">INDEX(KM_PCT,MATCH($A701,'Knowledge - Percentages'!$B:$B,0),'Data - Knowledge'!AW$8)/100</f>
        <v>0.25</v>
      </c>
      <c r="AX701" s="380">
        <f t="array" aca="true" ref="AX701">INDEX(KM_PCT,MATCH($A701,'Knowledge - Percentages'!$B:$B,0),'Data - Knowledge'!AX$8)/100</f>
        <v>0.25</v>
      </c>
      <c r="AY701" s="380">
        <f t="array" aca="true" ref="AY701">INDEX(KM_PCT,MATCH($A701,'Knowledge - Percentages'!$B:$B,0),'Data - Knowledge'!AY$8)/100</f>
        <v>0.25</v>
      </c>
      <c r="AZ701" s="380">
        <f t="array" aca="true" ref="AZ701">INDEX(KM_PCT,MATCH($A701,'Knowledge - Percentages'!$B:$B,0),'Data - Knowledge'!AZ$8)/100</f>
        <v>0.25</v>
      </c>
      <c r="BA701" s="380">
        <f t="array" aca="true" ref="BA701">INDEX(KM_PCT,MATCH($A701,'Knowledge - Percentages'!$B:$B,0),'Data - Knowledge'!BA$8)/100</f>
        <v>0.27399999999999997</v>
      </c>
      <c r="BB701" s="380">
        <f t="array" aca="true" ref="BB701">INDEX(KM_PCT,MATCH($A701,'Knowledge - Percentages'!$B:$B,0),'Data - Knowledge'!BB$8)/100</f>
        <v>0.25</v>
      </c>
      <c r="BC701" s="380">
        <f t="array" aca="true" ref="BC701">INDEX(KM_PCT,MATCH($A701,'Knowledge - Percentages'!$B:$B,0),'Data - Knowledge'!BC$8)/100</f>
        <v>0.217</v>
      </c>
      <c r="BD701" s="380">
        <f t="array" aca="true" ref="BD701">INDEX(KM_PCT,MATCH($A701,'Knowledge - Percentages'!$B:$B,0),'Data - Knowledge'!BD$8)/100</f>
        <v>0.205</v>
      </c>
      <c r="BE701" s="380">
        <f t="array" aca="true" ref="BE701">INDEX(KM_PCT,MATCH($A701,'Knowledge - Percentages'!$B:$B,0),'Data - Knowledge'!BE$8)/100</f>
        <v>0.192</v>
      </c>
      <c r="BF701" s="380">
        <f t="array" aca="true" ref="BF701">INDEX(KM_PCT,MATCH($A701,'Knowledge - Percentages'!$B:$B,0),'Data - Knowledge'!BF$8)/100</f>
        <v>0.217</v>
      </c>
      <c r="BG701" s="380">
        <f t="array" aca="true" ref="BG701">INDEX(KM_PCT,MATCH($A701,'Knowledge - Percentages'!$B:$B,0),'Data - Knowledge'!BG$8)/100</f>
        <v>0.25</v>
      </c>
      <c r="BH701" s="380">
        <f t="array" aca="true" ref="BH701">INDEX(KM_PCT,MATCH($A701,'Knowledge - Percentages'!$B:$B,0),'Data - Knowledge'!BH$8)/100</f>
        <v>0.25</v>
      </c>
      <c r="BI701" s="380">
        <f t="array" aca="true" ref="BI701">INDEX(KM_PCT,MATCH($A701,'Knowledge - Percentages'!$B:$B,0),'Data - Knowledge'!BI$8)/100</f>
        <v>0.25</v>
      </c>
      <c r="BJ701" s="380">
        <f t="array" aca="true" ref="BJ701">INDEX(KM_PCT,MATCH($A701,'Knowledge - Percentages'!$B:$B,0),'Data - Knowledge'!BJ$8)/100</f>
        <v>0.25</v>
      </c>
      <c r="BK701" s="380">
        <f t="array" aca="true" ref="BK701">INDEX(KM_PCT,MATCH($A701,'Knowledge - Percentages'!$B:$B,0),'Data - Knowledge'!BK$8)/100</f>
        <v>0.25</v>
      </c>
      <c r="BL701" s="380">
        <f t="array" aca="true" ref="BL701">INDEX(KM_PCT,MATCH($A701,'Knowledge - Percentages'!$B:$B,0),'Data - Knowledge'!BL$8)/100</f>
        <v>0.25</v>
      </c>
      <c r="BM701" s="380">
        <f t="array" aca="true" ref="BM701">INDEX(KM_PCT,MATCH($A701,'Knowledge - Percentages'!$B:$B,0),'Data - Knowledge'!BM$8)/100</f>
        <v>0.23399999999999999</v>
      </c>
      <c r="BN701" s="380">
        <f t="array" aca="true" ref="BN701">INDEX(KM_PCT,MATCH($A701,'Knowledge - Percentages'!$B:$B,0),'Data - Knowledge'!BN$8)/100</f>
        <v>0.25</v>
      </c>
      <c r="BO701" s="380">
        <f t="array" aca="true" ref="BO701">INDEX(KM_PCT,MATCH($A701,'Knowledge - Percentages'!$B:$B,0),'Data - Knowledge'!BO$8)/100</f>
        <v>0.25</v>
      </c>
      <c r="BP701" s="380">
        <f t="array" aca="true" ref="BP701">INDEX(KM_PCT,MATCH($A701,'Knowledge - Percentages'!$B:$B,0),'Data - Knowledge'!BP$8)/100</f>
        <v>0.215</v>
      </c>
      <c r="BQ701" s="380">
        <f t="array" aca="true" ref="BQ701">INDEX(KM_PCT,MATCH($A701,'Knowledge - Percentages'!$B:$B,0),'Data - Knowledge'!BQ$8)/100</f>
        <v>0.25</v>
      </c>
    </row>
    <row r="702" spans="1:69">
      <c r="A702" t="s">
        <v>1906</v>
      </c>
      <c r="B702" t="s">
        <v>1860</v>
      </c>
      <c r="C702" t="s">
        <v>1907</v>
      </c>
      <c r="D702" t="s">
        <v>1862</v>
      </c>
      <c r="E702" s="373">
        <f>SUMPRODUCT($K$2:$BQ$2,$K702:$BQ702)/$J$2</f>
        <v>0.16030681818181819</v>
      </c>
      <c r="F702" s="379">
        <f>SUMPRODUCT($K$2:$BQ$2,$K702:$BQ702)</f>
        <v>42.321000000000005</v>
      </c>
      <c r="G702" s="373">
        <f>SUMPRODUCT($K$3:$BQ$3,$K702:$BQ702)/$J$3</f>
        <v>0.1345818275154004</v>
      </c>
      <c r="H702" s="379">
        <f>SUMPRODUCT($K$3:$BQ$3,$K702:$BQ702)</f>
        <v>1310.827</v>
      </c>
      <c r="I702" s="373">
        <f>CORREL($K$4:$BQ$4,$K702:$BQ702)</f>
        <v>0.047498456039096394</v>
      </c>
      <c r="J702" s="379">
        <f>$E702/$G702*100</f>
        <v>119.11475801848064</v>
      </c>
      <c r="K702" s="380">
        <f t="array" aca="true" ref="K702">INDEX(KM_PCT,MATCH($A702,'Knowledge - Percentages'!$B:$B,0),'Data - Knowledge'!K$8)/100</f>
        <v>0.091</v>
      </c>
      <c r="L702" s="380">
        <f t="array" aca="true" ref="L702">INDEX(KM_PCT,MATCH($A702,'Knowledge - Percentages'!$B:$B,0),'Data - Knowledge'!L$8)/100</f>
        <v>0.091</v>
      </c>
      <c r="M702" s="380">
        <f t="array" aca="true" ref="M702">INDEX(KM_PCT,MATCH($A702,'Knowledge - Percentages'!$B:$B,0),'Data - Knowledge'!M$8)/100</f>
        <v>0.091</v>
      </c>
      <c r="N702" s="380">
        <f t="array" aca="true" ref="N702">INDEX(KM_PCT,MATCH($A702,'Knowledge - Percentages'!$B:$B,0),'Data - Knowledge'!N$8)/100</f>
        <v>0.11599999999999999</v>
      </c>
      <c r="O702" s="380">
        <f t="array" aca="true" ref="O702">INDEX(KM_PCT,MATCH($A702,'Knowledge - Percentages'!$B:$B,0),'Data - Knowledge'!O$8)/100</f>
        <v>0.11599999999999999</v>
      </c>
      <c r="P702" s="380">
        <f t="array" aca="true" ref="P702">INDEX(KM_PCT,MATCH($A702,'Knowledge - Percentages'!$B:$B,0),'Data - Knowledge'!P$8)/100</f>
        <v>0.11599999999999999</v>
      </c>
      <c r="Q702" s="380">
        <f t="array" aca="true" ref="Q702">INDEX(KM_PCT,MATCH($A702,'Knowledge - Percentages'!$B:$B,0),'Data - Knowledge'!Q$8)/100</f>
        <v>0.11599999999999999</v>
      </c>
      <c r="R702" s="380">
        <f t="array" aca="true" ref="R702">INDEX(KM_PCT,MATCH($A702,'Knowledge - Percentages'!$B:$B,0),'Data - Knowledge'!R$8)/100</f>
        <v>0.11599999999999999</v>
      </c>
      <c r="S702" s="380">
        <f t="array" aca="true" ref="S702">INDEX(KM_PCT,MATCH($A702,'Knowledge - Percentages'!$B:$B,0),'Data - Knowledge'!S$8)/100</f>
        <v>0.11599999999999999</v>
      </c>
      <c r="T702" s="380">
        <f t="array" aca="true" ref="T702">INDEX(KM_PCT,MATCH($A702,'Knowledge - Percentages'!$B:$B,0),'Data - Knowledge'!T$8)/100</f>
        <v>0.084</v>
      </c>
      <c r="U702" s="380">
        <f t="array" aca="true" ref="U702">INDEX(KM_PCT,MATCH($A702,'Knowledge - Percentages'!$B:$B,0),'Data - Knowledge'!U$8)/100</f>
        <v>0.11599999999999999</v>
      </c>
      <c r="V702" s="380">
        <f t="array" aca="true" ref="V702">INDEX(KM_PCT,MATCH($A702,'Knowledge - Percentages'!$B:$B,0),'Data - Knowledge'!V$8)/100</f>
        <v>0.11599999999999999</v>
      </c>
      <c r="W702" s="380">
        <f t="array" aca="true" ref="W702">INDEX(KM_PCT,MATCH($A702,'Knowledge - Percentages'!$B:$B,0),'Data - Knowledge'!W$8)/100</f>
        <v>0.185</v>
      </c>
      <c r="X702" s="380">
        <f t="array" aca="true" ref="X702">INDEX(KM_PCT,MATCH($A702,'Knowledge - Percentages'!$B:$B,0),'Data - Knowledge'!X$8)/100</f>
        <v>0.18899999999999997</v>
      </c>
      <c r="Y702" s="380">
        <f t="array" aca="true" ref="Y702">INDEX(KM_PCT,MATCH($A702,'Knowledge - Percentages'!$B:$B,0),'Data - Knowledge'!Y$8)/100</f>
        <v>0.263</v>
      </c>
      <c r="Z702" s="380">
        <f t="array" aca="true" ref="Z702">INDEX(KM_PCT,MATCH($A702,'Knowledge - Percentages'!$B:$B,0),'Data - Knowledge'!Z$8)/100</f>
        <v>0.22</v>
      </c>
      <c r="AA702" s="380">
        <f t="array" aca="true" ref="AA702">INDEX(KM_PCT,MATCH($A702,'Knowledge - Percentages'!$B:$B,0),'Data - Knowledge'!AA$8)/100</f>
        <v>0.19899999999999998</v>
      </c>
      <c r="AB702" s="380">
        <f t="array" aca="true" ref="AB702">INDEX(KM_PCT,MATCH($A702,'Knowledge - Percentages'!$B:$B,0),'Data - Knowledge'!AB$8)/100</f>
        <v>0.193</v>
      </c>
      <c r="AC702" s="380">
        <f t="array" aca="true" ref="AC702">INDEX(KM_PCT,MATCH($A702,'Knowledge - Percentages'!$B:$B,0),'Data - Knowledge'!AC$8)/100</f>
        <v>0.193</v>
      </c>
      <c r="AD702" s="380">
        <f t="array" aca="true" ref="AD702">INDEX(KM_PCT,MATCH($A702,'Knowledge - Percentages'!$B:$B,0),'Data - Knowledge'!AD$8)/100</f>
        <v>0.193</v>
      </c>
      <c r="AE702" s="380">
        <f t="array" aca="true" ref="AE702">INDEX(KM_PCT,MATCH($A702,'Knowledge - Percentages'!$B:$B,0),'Data - Knowledge'!AE$8)/100</f>
        <v>0.08</v>
      </c>
      <c r="AF702" s="380">
        <f t="array" aca="true" ref="AF702">INDEX(KM_PCT,MATCH($A702,'Knowledge - Percentages'!$B:$B,0),'Data - Knowledge'!AF$8)/100</f>
        <v>0.136</v>
      </c>
      <c r="AG702" s="380">
        <f t="array" aca="true" ref="AG702">INDEX(KM_PCT,MATCH($A702,'Knowledge - Percentages'!$B:$B,0),'Data - Knowledge'!AG$8)/100</f>
        <v>0.136</v>
      </c>
      <c r="AH702" s="380">
        <f t="array" aca="true" ref="AH702">INDEX(KM_PCT,MATCH($A702,'Knowledge - Percentages'!$B:$B,0),'Data - Knowledge'!AH$8)/100</f>
        <v>0.147</v>
      </c>
      <c r="AI702" s="380">
        <f t="array" aca="true" ref="AI702">INDEX(KM_PCT,MATCH($A702,'Knowledge - Percentages'!$B:$B,0),'Data - Knowledge'!AI$8)/100</f>
        <v>0.163</v>
      </c>
      <c r="AJ702" s="380">
        <f t="array" aca="true" ref="AJ702">INDEX(KM_PCT,MATCH($A702,'Knowledge - Percentages'!$B:$B,0),'Data - Knowledge'!AJ$8)/100</f>
        <v>0.147</v>
      </c>
      <c r="AK702" s="380">
        <f t="array" aca="true" ref="AK702">INDEX(KM_PCT,MATCH($A702,'Knowledge - Percentages'!$B:$B,0),'Data - Knowledge'!AK$8)/100</f>
        <v>0.147</v>
      </c>
      <c r="AL702" s="380">
        <f t="array" aca="true" ref="AL702">INDEX(KM_PCT,MATCH($A702,'Knowledge - Percentages'!$B:$B,0),'Data - Knowledge'!AL$8)/100</f>
        <v>0.147</v>
      </c>
      <c r="AM702" s="380">
        <f t="array" aca="true" ref="AM702">INDEX(KM_PCT,MATCH($A702,'Knowledge - Percentages'!$B:$B,0),'Data - Knowledge'!AM$8)/100</f>
        <v>0.146</v>
      </c>
      <c r="AN702" s="380">
        <f t="array" aca="true" ref="AN702">INDEX(KM_PCT,MATCH($A702,'Knowledge - Percentages'!$B:$B,0),'Data - Knowledge'!AN$8)/100</f>
        <v>0.069</v>
      </c>
      <c r="AO702" s="380">
        <f t="array" aca="true" ref="AO702">INDEX(KM_PCT,MATCH($A702,'Knowledge - Percentages'!$B:$B,0),'Data - Knowledge'!AO$8)/100</f>
        <v>0.081</v>
      </c>
      <c r="AP702" s="380">
        <f t="array" aca="true" ref="AP702">INDEX(KM_PCT,MATCH($A702,'Knowledge - Percentages'!$B:$B,0),'Data - Knowledge'!AP$8)/100</f>
        <v>0.17</v>
      </c>
      <c r="AQ702" s="380">
        <f t="array" aca="true" ref="AQ702">INDEX(KM_PCT,MATCH($A702,'Knowledge - Percentages'!$B:$B,0),'Data - Knowledge'!AQ$8)/100</f>
        <v>0.16</v>
      </c>
      <c r="AR702" s="380">
        <f t="array" aca="true" ref="AR702">INDEX(KM_PCT,MATCH($A702,'Knowledge - Percentages'!$B:$B,0),'Data - Knowledge'!AR$8)/100</f>
        <v>0.252</v>
      </c>
      <c r="AS702" s="380">
        <f t="array" aca="true" ref="AS702">INDEX(KM_PCT,MATCH($A702,'Knowledge - Percentages'!$B:$B,0),'Data - Knowledge'!AS$8)/100</f>
        <v>0.161</v>
      </c>
      <c r="AT702" s="380">
        <f t="array" aca="true" ref="AT702">INDEX(KM_PCT,MATCH($A702,'Knowledge - Percentages'!$B:$B,0),'Data - Knowledge'!AT$8)/100</f>
        <v>0.18899999999999997</v>
      </c>
      <c r="AU702" s="380">
        <f t="array" aca="true" ref="AU702">INDEX(KM_PCT,MATCH($A702,'Knowledge - Percentages'!$B:$B,0),'Data - Knowledge'!AU$8)/100</f>
        <v>0.113</v>
      </c>
      <c r="AV702" s="380">
        <f t="array" aca="true" ref="AV702">INDEX(KM_PCT,MATCH($A702,'Knowledge - Percentages'!$B:$B,0),'Data - Knowledge'!AV$8)/100</f>
        <v>0.157</v>
      </c>
      <c r="AW702" s="380">
        <f t="array" aca="true" ref="AW702">INDEX(KM_PCT,MATCH($A702,'Knowledge - Percentages'!$B:$B,0),'Data - Knowledge'!AW$8)/100</f>
        <v>0.157</v>
      </c>
      <c r="AX702" s="380">
        <f t="array" aca="true" ref="AX702">INDEX(KM_PCT,MATCH($A702,'Knowledge - Percentages'!$B:$B,0),'Data - Knowledge'!AX$8)/100</f>
        <v>0.163</v>
      </c>
      <c r="AY702" s="380">
        <f t="array" aca="true" ref="AY702">INDEX(KM_PCT,MATCH($A702,'Knowledge - Percentages'!$B:$B,0),'Data - Knowledge'!AY$8)/100</f>
        <v>0.157</v>
      </c>
      <c r="AZ702" s="380">
        <f t="array" aca="true" ref="AZ702">INDEX(KM_PCT,MATCH($A702,'Knowledge - Percentages'!$B:$B,0),'Data - Knowledge'!AZ$8)/100</f>
        <v>0.157</v>
      </c>
      <c r="BA702" s="380">
        <f t="array" aca="true" ref="BA702">INDEX(KM_PCT,MATCH($A702,'Knowledge - Percentages'!$B:$B,0),'Data - Knowledge'!BA$8)/100</f>
        <v>0.157</v>
      </c>
      <c r="BB702" s="380">
        <f t="array" aca="true" ref="BB702">INDEX(KM_PCT,MATCH($A702,'Knowledge - Percentages'!$B:$B,0),'Data - Knowledge'!BB$8)/100</f>
        <v>0.157</v>
      </c>
      <c r="BC702" s="380">
        <f t="array" aca="true" ref="BC702">INDEX(KM_PCT,MATCH($A702,'Knowledge - Percentages'!$B:$B,0),'Data - Knowledge'!BC$8)/100</f>
        <v>0.157</v>
      </c>
      <c r="BD702" s="380">
        <f t="array" aca="true" ref="BD702">INDEX(KM_PCT,MATCH($A702,'Knowledge - Percentages'!$B:$B,0),'Data - Knowledge'!BD$8)/100</f>
        <v>0.084</v>
      </c>
      <c r="BE702" s="380">
        <f t="array" aca="true" ref="BE702">INDEX(KM_PCT,MATCH($A702,'Knowledge - Percentages'!$B:$B,0),'Data - Knowledge'!BE$8)/100</f>
        <v>0.17</v>
      </c>
      <c r="BF702" s="380">
        <f t="array" aca="true" ref="BF702">INDEX(KM_PCT,MATCH($A702,'Knowledge - Percentages'!$B:$B,0),'Data - Knowledge'!BF$8)/100</f>
        <v>0.175</v>
      </c>
      <c r="BG702" s="380">
        <f t="array" aca="true" ref="BG702">INDEX(KM_PCT,MATCH($A702,'Knowledge - Percentages'!$B:$B,0),'Data - Knowledge'!BG$8)/100</f>
        <v>0.179</v>
      </c>
      <c r="BH702" s="380">
        <f t="array" aca="true" ref="BH702">INDEX(KM_PCT,MATCH($A702,'Knowledge - Percentages'!$B:$B,0),'Data - Knowledge'!BH$8)/100</f>
        <v>0.28300000000000003</v>
      </c>
      <c r="BI702" s="380">
        <f t="array" aca="true" ref="BI702">INDEX(KM_PCT,MATCH($A702,'Knowledge - Percentages'!$B:$B,0),'Data - Knowledge'!BI$8)/100</f>
        <v>0.17800000000000002</v>
      </c>
      <c r="BJ702" s="380">
        <f t="array" aca="true" ref="BJ702">INDEX(KM_PCT,MATCH($A702,'Knowledge - Percentages'!$B:$B,0),'Data - Knowledge'!BJ$8)/100</f>
        <v>0.184</v>
      </c>
      <c r="BK702" s="380">
        <f t="array" aca="true" ref="BK702">INDEX(KM_PCT,MATCH($A702,'Knowledge - Percentages'!$B:$B,0),'Data - Knowledge'!BK$8)/100</f>
        <v>0.255</v>
      </c>
      <c r="BL702" s="380">
        <f t="array" aca="true" ref="BL702">INDEX(KM_PCT,MATCH($A702,'Knowledge - Percentages'!$B:$B,0),'Data - Knowledge'!BL$8)/100</f>
        <v>0.184</v>
      </c>
      <c r="BM702" s="380">
        <f t="array" aca="true" ref="BM702">INDEX(KM_PCT,MATCH($A702,'Knowledge - Percentages'!$B:$B,0),'Data - Knowledge'!BM$8)/100</f>
        <v>0.16</v>
      </c>
      <c r="BN702" s="380">
        <f t="array" aca="true" ref="BN702">INDEX(KM_PCT,MATCH($A702,'Knowledge - Percentages'!$B:$B,0),'Data - Knowledge'!BN$8)/100</f>
        <v>0.201</v>
      </c>
      <c r="BO702" s="380">
        <f t="array" aca="true" ref="BO702">INDEX(KM_PCT,MATCH($A702,'Knowledge - Percentages'!$B:$B,0),'Data - Knowledge'!BO$8)/100</f>
        <v>0.179</v>
      </c>
      <c r="BP702" s="380">
        <f t="array" aca="true" ref="BP702">INDEX(KM_PCT,MATCH($A702,'Knowledge - Percentages'!$B:$B,0),'Data - Knowledge'!BP$8)/100</f>
        <v>0.17</v>
      </c>
      <c r="BQ702" s="380">
        <f t="array" aca="true" ref="BQ702">INDEX(KM_PCT,MATCH($A702,'Knowledge - Percentages'!$B:$B,0),'Data - Knowledge'!BQ$8)/100</f>
        <v>0.179</v>
      </c>
    </row>
    <row r="703" spans="1:69">
      <c r="A703" t="s">
        <v>1908</v>
      </c>
      <c r="B703" t="s">
        <v>1860</v>
      </c>
      <c r="C703" t="s">
        <v>1907</v>
      </c>
      <c r="D703" t="s">
        <v>1864</v>
      </c>
      <c r="E703" s="373">
        <f>SUMPRODUCT($K$2:$BQ$2,$K703:$BQ703)/$J$2</f>
        <v>0.21479924242424242</v>
      </c>
      <c r="F703" s="379">
        <f>SUMPRODUCT($K$2:$BQ$2,$K703:$BQ703)</f>
        <v>56.707</v>
      </c>
      <c r="G703" s="373">
        <f>SUMPRODUCT($K$3:$BQ$3,$K703:$BQ703)/$J$3</f>
        <v>0.17967227926078028</v>
      </c>
      <c r="H703" s="379">
        <f>SUMPRODUCT($K$3:$BQ$3,$K703:$BQ703)</f>
        <v>1750.0079999999998</v>
      </c>
      <c r="I703" s="373">
        <f>CORREL($K$4:$BQ$4,$K703:$BQ703)</f>
        <v>0.3024339199672218</v>
      </c>
      <c r="J703" s="379">
        <f>$E703/$G703*100</f>
        <v>119.55057469520834</v>
      </c>
      <c r="K703" s="380">
        <f t="array" aca="true" ref="K703">INDEX(KM_PCT,MATCH($A703,'Knowledge - Percentages'!$B:$B,0),'Data - Knowledge'!K$8)/100</f>
        <v>0.182</v>
      </c>
      <c r="L703" s="380">
        <f t="array" aca="true" ref="L703">INDEX(KM_PCT,MATCH($A703,'Knowledge - Percentages'!$B:$B,0),'Data - Knowledge'!L$8)/100</f>
        <v>0.182</v>
      </c>
      <c r="M703" s="380">
        <f t="array" aca="true" ref="M703">INDEX(KM_PCT,MATCH($A703,'Knowledge - Percentages'!$B:$B,0),'Data - Knowledge'!M$8)/100</f>
        <v>0.182</v>
      </c>
      <c r="N703" s="380">
        <f t="array" aca="true" ref="N703">INDEX(KM_PCT,MATCH($A703,'Knowledge - Percentages'!$B:$B,0),'Data - Knowledge'!N$8)/100</f>
        <v>0.162</v>
      </c>
      <c r="O703" s="380">
        <f t="array" aca="true" ref="O703">INDEX(KM_PCT,MATCH($A703,'Knowledge - Percentages'!$B:$B,0),'Data - Knowledge'!O$8)/100</f>
        <v>0.162</v>
      </c>
      <c r="P703" s="380">
        <f t="array" aca="true" ref="P703">INDEX(KM_PCT,MATCH($A703,'Knowledge - Percentages'!$B:$B,0),'Data - Knowledge'!P$8)/100</f>
        <v>0.162</v>
      </c>
      <c r="Q703" s="380">
        <f t="array" aca="true" ref="Q703">INDEX(KM_PCT,MATCH($A703,'Knowledge - Percentages'!$B:$B,0),'Data - Knowledge'!Q$8)/100</f>
        <v>0.106</v>
      </c>
      <c r="R703" s="380">
        <f t="array" aca="true" ref="R703">INDEX(KM_PCT,MATCH($A703,'Knowledge - Percentages'!$B:$B,0),'Data - Knowledge'!R$8)/100</f>
        <v>0.162</v>
      </c>
      <c r="S703" s="380">
        <f t="array" aca="true" ref="S703">INDEX(KM_PCT,MATCH($A703,'Knowledge - Percentages'!$B:$B,0),'Data - Knowledge'!S$8)/100</f>
        <v>0.14800000000000002</v>
      </c>
      <c r="T703" s="380">
        <f t="array" aca="true" ref="T703">INDEX(KM_PCT,MATCH($A703,'Knowledge - Percentages'!$B:$B,0),'Data - Knowledge'!T$8)/100</f>
        <v>0.182</v>
      </c>
      <c r="U703" s="380">
        <f t="array" aca="true" ref="U703">INDEX(KM_PCT,MATCH($A703,'Knowledge - Percentages'!$B:$B,0),'Data - Knowledge'!U$8)/100</f>
        <v>0.182</v>
      </c>
      <c r="V703" s="380">
        <f t="array" aca="true" ref="V703">INDEX(KM_PCT,MATCH($A703,'Knowledge - Percentages'!$B:$B,0),'Data - Knowledge'!V$8)/100</f>
        <v>0.182</v>
      </c>
      <c r="W703" s="380">
        <f t="array" aca="true" ref="W703">INDEX(KM_PCT,MATCH($A703,'Knowledge - Percentages'!$B:$B,0),'Data - Knowledge'!W$8)/100</f>
        <v>0.182</v>
      </c>
      <c r="X703" s="380">
        <f t="array" aca="true" ref="X703">INDEX(KM_PCT,MATCH($A703,'Knowledge - Percentages'!$B:$B,0),'Data - Knowledge'!X$8)/100</f>
        <v>0.18</v>
      </c>
      <c r="Y703" s="380">
        <f t="array" aca="true" ref="Y703">INDEX(KM_PCT,MATCH($A703,'Knowledge - Percentages'!$B:$B,0),'Data - Knowledge'!Y$8)/100</f>
        <v>0.187</v>
      </c>
      <c r="Z703" s="380">
        <f t="array" aca="true" ref="Z703">INDEX(KM_PCT,MATCH($A703,'Knowledge - Percentages'!$B:$B,0),'Data - Knowledge'!Z$8)/100</f>
        <v>0.212</v>
      </c>
      <c r="AA703" s="380">
        <f t="array" aca="true" ref="AA703">INDEX(KM_PCT,MATCH($A703,'Knowledge - Percentages'!$B:$B,0),'Data - Knowledge'!AA$8)/100</f>
        <v>0.187</v>
      </c>
      <c r="AB703" s="380">
        <f t="array" aca="true" ref="AB703">INDEX(KM_PCT,MATCH($A703,'Knowledge - Percentages'!$B:$B,0),'Data - Knowledge'!AB$8)/100</f>
        <v>0.16399999999999998</v>
      </c>
      <c r="AC703" s="380">
        <f t="array" aca="true" ref="AC703">INDEX(KM_PCT,MATCH($A703,'Knowledge - Percentages'!$B:$B,0),'Data - Knowledge'!AC$8)/100</f>
        <v>0.187</v>
      </c>
      <c r="AD703" s="380">
        <f t="array" aca="true" ref="AD703">INDEX(KM_PCT,MATCH($A703,'Knowledge - Percentages'!$B:$B,0),'Data - Knowledge'!AD$8)/100</f>
        <v>0.187</v>
      </c>
      <c r="AE703" s="380">
        <f t="array" aca="true" ref="AE703">INDEX(KM_PCT,MATCH($A703,'Knowledge - Percentages'!$B:$B,0),'Data - Knowledge'!AE$8)/100</f>
        <v>0.17600000000000002</v>
      </c>
      <c r="AF703" s="380">
        <f t="array" aca="true" ref="AF703">INDEX(KM_PCT,MATCH($A703,'Knowledge - Percentages'!$B:$B,0),'Data - Knowledge'!AF$8)/100</f>
        <v>0.187</v>
      </c>
      <c r="AG703" s="380">
        <f t="array" aca="true" ref="AG703">INDEX(KM_PCT,MATCH($A703,'Knowledge - Percentages'!$B:$B,0),'Data - Knowledge'!AG$8)/100</f>
        <v>0.187</v>
      </c>
      <c r="AH703" s="380">
        <f t="array" aca="true" ref="AH703">INDEX(KM_PCT,MATCH($A703,'Knowledge - Percentages'!$B:$B,0),'Data - Knowledge'!AH$8)/100</f>
        <v>0.18100000000000002</v>
      </c>
      <c r="AI703" s="380">
        <f t="array" aca="true" ref="AI703">INDEX(KM_PCT,MATCH($A703,'Knowledge - Percentages'!$B:$B,0),'Data - Knowledge'!AI$8)/100</f>
        <v>0.18100000000000002</v>
      </c>
      <c r="AJ703" s="380">
        <f t="array" aca="true" ref="AJ703">INDEX(KM_PCT,MATCH($A703,'Knowledge - Percentages'!$B:$B,0),'Data - Knowledge'!AJ$8)/100</f>
        <v>0.14800000000000002</v>
      </c>
      <c r="AK703" s="380">
        <f t="array" aca="true" ref="AK703">INDEX(KM_PCT,MATCH($A703,'Knowledge - Percentages'!$B:$B,0),'Data - Knowledge'!AK$8)/100</f>
        <v>0.187</v>
      </c>
      <c r="AL703" s="380">
        <f t="array" aca="true" ref="AL703">INDEX(KM_PCT,MATCH($A703,'Knowledge - Percentages'!$B:$B,0),'Data - Knowledge'!AL$8)/100</f>
        <v>0.187</v>
      </c>
      <c r="AM703" s="380">
        <f t="array" aca="true" ref="AM703">INDEX(KM_PCT,MATCH($A703,'Knowledge - Percentages'!$B:$B,0),'Data - Knowledge'!AM$8)/100</f>
        <v>0.187</v>
      </c>
      <c r="AN703" s="380">
        <f t="array" aca="true" ref="AN703">INDEX(KM_PCT,MATCH($A703,'Knowledge - Percentages'!$B:$B,0),'Data - Knowledge'!AN$8)/100</f>
        <v>0.187</v>
      </c>
      <c r="AO703" s="380">
        <f t="array" aca="true" ref="AO703">INDEX(KM_PCT,MATCH($A703,'Knowledge - Percentages'!$B:$B,0),'Data - Knowledge'!AO$8)/100</f>
        <v>0.187</v>
      </c>
      <c r="AP703" s="380">
        <f t="array" aca="true" ref="AP703">INDEX(KM_PCT,MATCH($A703,'Knowledge - Percentages'!$B:$B,0),'Data - Knowledge'!AP$8)/100</f>
        <v>0.187</v>
      </c>
      <c r="AQ703" s="380">
        <f t="array" aca="true" ref="AQ703">INDEX(KM_PCT,MATCH($A703,'Knowledge - Percentages'!$B:$B,0),'Data - Knowledge'!AQ$8)/100</f>
        <v>0.187</v>
      </c>
      <c r="AR703" s="380">
        <f t="array" aca="true" ref="AR703">INDEX(KM_PCT,MATCH($A703,'Knowledge - Percentages'!$B:$B,0),'Data - Knowledge'!AR$8)/100</f>
        <v>0.106</v>
      </c>
      <c r="AS703" s="380">
        <f t="array" aca="true" ref="AS703">INDEX(KM_PCT,MATCH($A703,'Knowledge - Percentages'!$B:$B,0),'Data - Knowledge'!AS$8)/100</f>
        <v>0.156</v>
      </c>
      <c r="AT703" s="380">
        <f t="array" aca="true" ref="AT703">INDEX(KM_PCT,MATCH($A703,'Knowledge - Percentages'!$B:$B,0),'Data - Knowledge'!AT$8)/100</f>
        <v>0.156</v>
      </c>
      <c r="AU703" s="380">
        <f t="array" aca="true" ref="AU703">INDEX(KM_PCT,MATCH($A703,'Knowledge - Percentages'!$B:$B,0),'Data - Knowledge'!AU$8)/100</f>
        <v>0.171</v>
      </c>
      <c r="AV703" s="380">
        <f t="array" aca="true" ref="AV703">INDEX(KM_PCT,MATCH($A703,'Knowledge - Percentages'!$B:$B,0),'Data - Knowledge'!AV$8)/100</f>
        <v>0.171</v>
      </c>
      <c r="AW703" s="380">
        <f t="array" aca="true" ref="AW703">INDEX(KM_PCT,MATCH($A703,'Knowledge - Percentages'!$B:$B,0),'Data - Knowledge'!AW$8)/100</f>
        <v>0.155</v>
      </c>
      <c r="AX703" s="380">
        <f t="array" aca="true" ref="AX703">INDEX(KM_PCT,MATCH($A703,'Knowledge - Percentages'!$B:$B,0),'Data - Knowledge'!AX$8)/100</f>
        <v>0.171</v>
      </c>
      <c r="AY703" s="380">
        <f t="array" aca="true" ref="AY703">INDEX(KM_PCT,MATCH($A703,'Knowledge - Percentages'!$B:$B,0),'Data - Knowledge'!AY$8)/100</f>
        <v>0.187</v>
      </c>
      <c r="AZ703" s="380">
        <f t="array" aca="true" ref="AZ703">INDEX(KM_PCT,MATCH($A703,'Knowledge - Percentages'!$B:$B,0),'Data - Knowledge'!AZ$8)/100</f>
        <v>0.187</v>
      </c>
      <c r="BA703" s="380">
        <f t="array" aca="true" ref="BA703">INDEX(KM_PCT,MATCH($A703,'Knowledge - Percentages'!$B:$B,0),'Data - Knowledge'!BA$8)/100</f>
        <v>0.141</v>
      </c>
      <c r="BB703" s="380">
        <f t="array" aca="true" ref="BB703">INDEX(KM_PCT,MATCH($A703,'Knowledge - Percentages'!$B:$B,0),'Data - Knowledge'!BB$8)/100</f>
        <v>0.218</v>
      </c>
      <c r="BC703" s="380">
        <f t="array" aca="true" ref="BC703">INDEX(KM_PCT,MATCH($A703,'Knowledge - Percentages'!$B:$B,0),'Data - Knowledge'!BC$8)/100</f>
        <v>0.204</v>
      </c>
      <c r="BD703" s="380">
        <f t="array" aca="true" ref="BD703">INDEX(KM_PCT,MATCH($A703,'Knowledge - Percentages'!$B:$B,0),'Data - Knowledge'!BD$8)/100</f>
        <v>0.204</v>
      </c>
      <c r="BE703" s="380">
        <f t="array" aca="true" ref="BE703">INDEX(KM_PCT,MATCH($A703,'Knowledge - Percentages'!$B:$B,0),'Data - Knowledge'!BE$8)/100</f>
        <v>0.204</v>
      </c>
      <c r="BF703" s="380">
        <f t="array" aca="true" ref="BF703">INDEX(KM_PCT,MATCH($A703,'Knowledge - Percentages'!$B:$B,0),'Data - Knowledge'!BF$8)/100</f>
        <v>0.223</v>
      </c>
      <c r="BG703" s="380">
        <f t="array" aca="true" ref="BG703">INDEX(KM_PCT,MATCH($A703,'Knowledge - Percentages'!$B:$B,0),'Data - Knowledge'!BG$8)/100</f>
        <v>0.22699999999999998</v>
      </c>
      <c r="BH703" s="380">
        <f t="array" aca="true" ref="BH703">INDEX(KM_PCT,MATCH($A703,'Knowledge - Percentages'!$B:$B,0),'Data - Knowledge'!BH$8)/100</f>
        <v>0.22699999999999998</v>
      </c>
      <c r="BI703" s="380">
        <f t="array" aca="true" ref="BI703">INDEX(KM_PCT,MATCH($A703,'Knowledge - Percentages'!$B:$B,0),'Data - Knowledge'!BI$8)/100</f>
        <v>0.21</v>
      </c>
      <c r="BJ703" s="380">
        <f t="array" aca="true" ref="BJ703">INDEX(KM_PCT,MATCH($A703,'Knowledge - Percentages'!$B:$B,0),'Data - Knowledge'!BJ$8)/100</f>
        <v>0.27</v>
      </c>
      <c r="BK703" s="380">
        <f t="array" aca="true" ref="BK703">INDEX(KM_PCT,MATCH($A703,'Knowledge - Percentages'!$B:$B,0),'Data - Knowledge'!BK$8)/100</f>
        <v>0.27</v>
      </c>
      <c r="BL703" s="380">
        <f t="array" aca="true" ref="BL703">INDEX(KM_PCT,MATCH($A703,'Knowledge - Percentages'!$B:$B,0),'Data - Knowledge'!BL$8)/100</f>
        <v>0.27</v>
      </c>
      <c r="BM703" s="380">
        <f t="array" aca="true" ref="BM703">INDEX(KM_PCT,MATCH($A703,'Knowledge - Percentages'!$B:$B,0),'Data - Knowledge'!BM$8)/100</f>
        <v>0.27</v>
      </c>
      <c r="BN703" s="380">
        <f t="array" aca="true" ref="BN703">INDEX(KM_PCT,MATCH($A703,'Knowledge - Percentages'!$B:$B,0),'Data - Knowledge'!BN$8)/100</f>
        <v>0.327</v>
      </c>
      <c r="BO703" s="380">
        <f t="array" aca="true" ref="BO703">INDEX(KM_PCT,MATCH($A703,'Knowledge - Percentages'!$B:$B,0),'Data - Knowledge'!BO$8)/100</f>
        <v>0.28</v>
      </c>
      <c r="BP703" s="380">
        <f t="array" aca="true" ref="BP703">INDEX(KM_PCT,MATCH($A703,'Knowledge - Percentages'!$B:$B,0),'Data - Knowledge'!BP$8)/100</f>
        <v>0.22699999999999998</v>
      </c>
      <c r="BQ703" s="380">
        <f t="array" aca="true" ref="BQ703">INDEX(KM_PCT,MATCH($A703,'Knowledge - Percentages'!$B:$B,0),'Data - Knowledge'!BQ$8)/100</f>
        <v>0.22699999999999998</v>
      </c>
    </row>
    <row r="704" spans="1:69">
      <c r="A704" t="s">
        <v>1909</v>
      </c>
      <c r="B704" t="s">
        <v>1860</v>
      </c>
      <c r="C704" t="s">
        <v>1907</v>
      </c>
      <c r="D704" t="s">
        <v>550</v>
      </c>
      <c r="E704" s="373">
        <f>SUMPRODUCT($K$2:$BQ$2,$K704:$BQ704)/$J$2</f>
        <v>0.32854924242424238</v>
      </c>
      <c r="F704" s="379">
        <f>SUMPRODUCT($K$2:$BQ$2,$K704:$BQ704)</f>
        <v>86.737</v>
      </c>
      <c r="G704" s="373">
        <f>SUMPRODUCT($K$3:$BQ$3,$K704:$BQ704)/$J$3</f>
        <v>0.33006190965092408</v>
      </c>
      <c r="H704" s="379">
        <f>SUMPRODUCT($K$3:$BQ$3,$K704:$BQ704)</f>
        <v>3214.8030000000003</v>
      </c>
      <c r="I704" s="373">
        <f>CORREL($K$4:$BQ$4,$K704:$BQ704)</f>
        <v>-0.016546479757014822</v>
      </c>
      <c r="J704" s="379">
        <f>$E704/$G704*100</f>
        <v>99.541701970917657</v>
      </c>
      <c r="K704" s="380">
        <f t="array" aca="true" ref="K704">INDEX(KM_PCT,MATCH($A704,'Knowledge - Percentages'!$B:$B,0),'Data - Knowledge'!K$8)/100</f>
        <v>0.32799999999999996</v>
      </c>
      <c r="L704" s="380">
        <f t="array" aca="true" ref="L704">INDEX(KM_PCT,MATCH($A704,'Knowledge - Percentages'!$B:$B,0),'Data - Knowledge'!L$8)/100</f>
        <v>0.32799999999999996</v>
      </c>
      <c r="M704" s="380">
        <f t="array" aca="true" ref="M704">INDEX(KM_PCT,MATCH($A704,'Knowledge - Percentages'!$B:$B,0),'Data - Knowledge'!M$8)/100</f>
        <v>0.32799999999999996</v>
      </c>
      <c r="N704" s="380">
        <f t="array" aca="true" ref="N704">INDEX(KM_PCT,MATCH($A704,'Knowledge - Percentages'!$B:$B,0),'Data - Knowledge'!N$8)/100</f>
        <v>0.32799999999999996</v>
      </c>
      <c r="O704" s="380">
        <f t="array" aca="true" ref="O704">INDEX(KM_PCT,MATCH($A704,'Knowledge - Percentages'!$B:$B,0),'Data - Knowledge'!O$8)/100</f>
        <v>0.32799999999999996</v>
      </c>
      <c r="P704" s="380">
        <f t="array" aca="true" ref="P704">INDEX(KM_PCT,MATCH($A704,'Knowledge - Percentages'!$B:$B,0),'Data - Knowledge'!P$8)/100</f>
        <v>0.32799999999999996</v>
      </c>
      <c r="Q704" s="380">
        <f t="array" aca="true" ref="Q704">INDEX(KM_PCT,MATCH($A704,'Knowledge - Percentages'!$B:$B,0),'Data - Knowledge'!Q$8)/100</f>
        <v>0.282</v>
      </c>
      <c r="R704" s="380">
        <f t="array" aca="true" ref="R704">INDEX(KM_PCT,MATCH($A704,'Knowledge - Percentages'!$B:$B,0),'Data - Knowledge'!R$8)/100</f>
        <v>0.32799999999999996</v>
      </c>
      <c r="S704" s="380">
        <f t="array" aca="true" ref="S704">INDEX(KM_PCT,MATCH($A704,'Knowledge - Percentages'!$B:$B,0),'Data - Knowledge'!S$8)/100</f>
        <v>0.306</v>
      </c>
      <c r="T704" s="380">
        <f t="array" aca="true" ref="T704">INDEX(KM_PCT,MATCH($A704,'Knowledge - Percentages'!$B:$B,0),'Data - Knowledge'!T$8)/100</f>
        <v>0.32799999999999996</v>
      </c>
      <c r="U704" s="380">
        <f t="array" aca="true" ref="U704">INDEX(KM_PCT,MATCH($A704,'Knowledge - Percentages'!$B:$B,0),'Data - Knowledge'!U$8)/100</f>
        <v>0.32799999999999996</v>
      </c>
      <c r="V704" s="380">
        <f t="array" aca="true" ref="V704">INDEX(KM_PCT,MATCH($A704,'Knowledge - Percentages'!$B:$B,0),'Data - Knowledge'!V$8)/100</f>
        <v>0.32799999999999996</v>
      </c>
      <c r="W704" s="380">
        <f t="array" aca="true" ref="W704">INDEX(KM_PCT,MATCH($A704,'Knowledge - Percentages'!$B:$B,0),'Data - Knowledge'!W$8)/100</f>
        <v>0.32799999999999996</v>
      </c>
      <c r="X704" s="380">
        <f t="array" aca="true" ref="X704">INDEX(KM_PCT,MATCH($A704,'Knowledge - Percentages'!$B:$B,0),'Data - Knowledge'!X$8)/100</f>
        <v>0.331</v>
      </c>
      <c r="Y704" s="380">
        <f t="array" aca="true" ref="Y704">INDEX(KM_PCT,MATCH($A704,'Knowledge - Percentages'!$B:$B,0),'Data - Knowledge'!Y$8)/100</f>
        <v>0.281</v>
      </c>
      <c r="Z704" s="380">
        <f t="array" aca="true" ref="Z704">INDEX(KM_PCT,MATCH($A704,'Knowledge - Percentages'!$B:$B,0),'Data - Knowledge'!Z$8)/100</f>
        <v>0.331</v>
      </c>
      <c r="AA704" s="380">
        <f t="array" aca="true" ref="AA704">INDEX(KM_PCT,MATCH($A704,'Knowledge - Percentages'!$B:$B,0),'Data - Knowledge'!AA$8)/100</f>
        <v>0.331</v>
      </c>
      <c r="AB704" s="380">
        <f t="array" aca="true" ref="AB704">INDEX(KM_PCT,MATCH($A704,'Knowledge - Percentages'!$B:$B,0),'Data - Knowledge'!AB$8)/100</f>
        <v>0.44299999999999995</v>
      </c>
      <c r="AC704" s="380">
        <f t="array" aca="true" ref="AC704">INDEX(KM_PCT,MATCH($A704,'Knowledge - Percentages'!$B:$B,0),'Data - Knowledge'!AC$8)/100</f>
        <v>0.32</v>
      </c>
      <c r="AD704" s="380">
        <f t="array" aca="true" ref="AD704">INDEX(KM_PCT,MATCH($A704,'Knowledge - Percentages'!$B:$B,0),'Data - Knowledge'!AD$8)/100</f>
        <v>0.391</v>
      </c>
      <c r="AE704" s="380">
        <f t="array" aca="true" ref="AE704">INDEX(KM_PCT,MATCH($A704,'Knowledge - Percentages'!$B:$B,0),'Data - Knowledge'!AE$8)/100</f>
        <v>0.32799999999999996</v>
      </c>
      <c r="AF704" s="380">
        <f t="array" aca="true" ref="AF704">INDEX(KM_PCT,MATCH($A704,'Knowledge - Percentages'!$B:$B,0),'Data - Knowledge'!AF$8)/100</f>
        <v>0.32799999999999996</v>
      </c>
      <c r="AG704" s="380">
        <f t="array" aca="true" ref="AG704">INDEX(KM_PCT,MATCH($A704,'Knowledge - Percentages'!$B:$B,0),'Data - Knowledge'!AG$8)/100</f>
        <v>0.32799999999999996</v>
      </c>
      <c r="AH704" s="380">
        <f t="array" aca="true" ref="AH704">INDEX(KM_PCT,MATCH($A704,'Knowledge - Percentages'!$B:$B,0),'Data - Knowledge'!AH$8)/100</f>
        <v>0.38799999999999996</v>
      </c>
      <c r="AI704" s="380">
        <f t="array" aca="true" ref="AI704">INDEX(KM_PCT,MATCH($A704,'Knowledge - Percentages'!$B:$B,0),'Data - Knowledge'!AI$8)/100</f>
        <v>0.34</v>
      </c>
      <c r="AJ704" s="380">
        <f t="array" aca="true" ref="AJ704">INDEX(KM_PCT,MATCH($A704,'Knowledge - Percentages'!$B:$B,0),'Data - Knowledge'!AJ$8)/100</f>
        <v>0.34</v>
      </c>
      <c r="AK704" s="380">
        <f t="array" aca="true" ref="AK704">INDEX(KM_PCT,MATCH($A704,'Knowledge - Percentages'!$B:$B,0),'Data - Knowledge'!AK$8)/100</f>
        <v>0.32799999999999996</v>
      </c>
      <c r="AL704" s="380">
        <f t="array" aca="true" ref="AL704">INDEX(KM_PCT,MATCH($A704,'Knowledge - Percentages'!$B:$B,0),'Data - Knowledge'!AL$8)/100</f>
        <v>0.285</v>
      </c>
      <c r="AM704" s="380">
        <f t="array" aca="true" ref="AM704">INDEX(KM_PCT,MATCH($A704,'Knowledge - Percentages'!$B:$B,0),'Data - Knowledge'!AM$8)/100</f>
        <v>0.32899999999999996</v>
      </c>
      <c r="AN704" s="380">
        <f t="array" aca="true" ref="AN704">INDEX(KM_PCT,MATCH($A704,'Knowledge - Percentages'!$B:$B,0),'Data - Knowledge'!AN$8)/100</f>
        <v>0.309</v>
      </c>
      <c r="AO704" s="380">
        <f t="array" aca="true" ref="AO704">INDEX(KM_PCT,MATCH($A704,'Knowledge - Percentages'!$B:$B,0),'Data - Knowledge'!AO$8)/100</f>
        <v>0.309</v>
      </c>
      <c r="AP704" s="380">
        <f t="array" aca="true" ref="AP704">INDEX(KM_PCT,MATCH($A704,'Knowledge - Percentages'!$B:$B,0),'Data - Knowledge'!AP$8)/100</f>
        <v>0.32799999999999996</v>
      </c>
      <c r="AQ704" s="380">
        <f t="array" aca="true" ref="AQ704">INDEX(KM_PCT,MATCH($A704,'Knowledge - Percentages'!$B:$B,0),'Data - Knowledge'!AQ$8)/100</f>
        <v>0.32799999999999996</v>
      </c>
      <c r="AR704" s="380">
        <f t="array" aca="true" ref="AR704">INDEX(KM_PCT,MATCH($A704,'Knowledge - Percentages'!$B:$B,0),'Data - Knowledge'!AR$8)/100</f>
        <v>0.32799999999999996</v>
      </c>
      <c r="AS704" s="380">
        <f t="array" aca="true" ref="AS704">INDEX(KM_PCT,MATCH($A704,'Knowledge - Percentages'!$B:$B,0),'Data - Knowledge'!AS$8)/100</f>
        <v>0.32799999999999996</v>
      </c>
      <c r="AT704" s="380">
        <f t="array" aca="true" ref="AT704">INDEX(KM_PCT,MATCH($A704,'Knowledge - Percentages'!$B:$B,0),'Data - Knowledge'!AT$8)/100</f>
        <v>0.32799999999999996</v>
      </c>
      <c r="AU704" s="380">
        <f t="array" aca="true" ref="AU704">INDEX(KM_PCT,MATCH($A704,'Knowledge - Percentages'!$B:$B,0),'Data - Knowledge'!AU$8)/100</f>
        <v>0.32799999999999996</v>
      </c>
      <c r="AV704" s="380">
        <f t="array" aca="true" ref="AV704">INDEX(KM_PCT,MATCH($A704,'Knowledge - Percentages'!$B:$B,0),'Data - Knowledge'!AV$8)/100</f>
        <v>0.294</v>
      </c>
      <c r="AW704" s="380">
        <f t="array" aca="true" ref="AW704">INDEX(KM_PCT,MATCH($A704,'Knowledge - Percentages'!$B:$B,0),'Data - Knowledge'!AW$8)/100</f>
        <v>0.32799999999999996</v>
      </c>
      <c r="AX704" s="380">
        <f t="array" aca="true" ref="AX704">INDEX(KM_PCT,MATCH($A704,'Knowledge - Percentages'!$B:$B,0),'Data - Knowledge'!AX$8)/100</f>
        <v>0.32799999999999996</v>
      </c>
      <c r="AY704" s="380">
        <f t="array" aca="true" ref="AY704">INDEX(KM_PCT,MATCH($A704,'Knowledge - Percentages'!$B:$B,0),'Data - Knowledge'!AY$8)/100</f>
        <v>0.32799999999999996</v>
      </c>
      <c r="AZ704" s="380">
        <f t="array" aca="true" ref="AZ704">INDEX(KM_PCT,MATCH($A704,'Knowledge - Percentages'!$B:$B,0),'Data - Knowledge'!AZ$8)/100</f>
        <v>0.32799999999999996</v>
      </c>
      <c r="BA704" s="380">
        <f t="array" aca="true" ref="BA704">INDEX(KM_PCT,MATCH($A704,'Knowledge - Percentages'!$B:$B,0),'Data - Knowledge'!BA$8)/100</f>
        <v>0.32799999999999996</v>
      </c>
      <c r="BB704" s="380">
        <f t="array" aca="true" ref="BB704">INDEX(KM_PCT,MATCH($A704,'Knowledge - Percentages'!$B:$B,0),'Data - Knowledge'!BB$8)/100</f>
        <v>0.32799999999999996</v>
      </c>
      <c r="BC704" s="380">
        <f t="array" aca="true" ref="BC704">INDEX(KM_PCT,MATCH($A704,'Knowledge - Percentages'!$B:$B,0),'Data - Knowledge'!BC$8)/100</f>
        <v>0.337</v>
      </c>
      <c r="BD704" s="380">
        <f t="array" aca="true" ref="BD704">INDEX(KM_PCT,MATCH($A704,'Knowledge - Percentages'!$B:$B,0),'Data - Knowledge'!BD$8)/100</f>
        <v>0.316</v>
      </c>
      <c r="BE704" s="380">
        <f t="array" aca="true" ref="BE704">INDEX(KM_PCT,MATCH($A704,'Knowledge - Percentages'!$B:$B,0),'Data - Knowledge'!BE$8)/100</f>
        <v>0.32799999999999996</v>
      </c>
      <c r="BF704" s="380">
        <f t="array" aca="true" ref="BF704">INDEX(KM_PCT,MATCH($A704,'Knowledge - Percentages'!$B:$B,0),'Data - Knowledge'!BF$8)/100</f>
        <v>0.32799999999999996</v>
      </c>
      <c r="BG704" s="380">
        <f t="array" aca="true" ref="BG704">INDEX(KM_PCT,MATCH($A704,'Knowledge - Percentages'!$B:$B,0),'Data - Knowledge'!BG$8)/100</f>
        <v>0.331</v>
      </c>
      <c r="BH704" s="380">
        <f t="array" aca="true" ref="BH704">INDEX(KM_PCT,MATCH($A704,'Knowledge - Percentages'!$B:$B,0),'Data - Knowledge'!BH$8)/100</f>
        <v>0.359</v>
      </c>
      <c r="BI704" s="380">
        <f t="array" aca="true" ref="BI704">INDEX(KM_PCT,MATCH($A704,'Knowledge - Percentages'!$B:$B,0),'Data - Knowledge'!BI$8)/100</f>
        <v>0.331</v>
      </c>
      <c r="BJ704" s="380">
        <f t="array" aca="true" ref="BJ704">INDEX(KM_PCT,MATCH($A704,'Knowledge - Percentages'!$B:$B,0),'Data - Knowledge'!BJ$8)/100</f>
        <v>0.32799999999999996</v>
      </c>
      <c r="BK704" s="380">
        <f t="array" aca="true" ref="BK704">INDEX(KM_PCT,MATCH($A704,'Knowledge - Percentages'!$B:$B,0),'Data - Knowledge'!BK$8)/100</f>
        <v>0.32799999999999996</v>
      </c>
      <c r="BL704" s="380">
        <f t="array" aca="true" ref="BL704">INDEX(KM_PCT,MATCH($A704,'Knowledge - Percentages'!$B:$B,0),'Data - Knowledge'!BL$8)/100</f>
        <v>0.32799999999999996</v>
      </c>
      <c r="BM704" s="380">
        <f t="array" aca="true" ref="BM704">INDEX(KM_PCT,MATCH($A704,'Knowledge - Percentages'!$B:$B,0),'Data - Knowledge'!BM$8)/100</f>
        <v>0.32799999999999996</v>
      </c>
      <c r="BN704" s="380">
        <f t="array" aca="true" ref="BN704">INDEX(KM_PCT,MATCH($A704,'Knowledge - Percentages'!$B:$B,0),'Data - Knowledge'!BN$8)/100</f>
        <v>0.336</v>
      </c>
      <c r="BO704" s="380">
        <f t="array" aca="true" ref="BO704">INDEX(KM_PCT,MATCH($A704,'Knowledge - Percentages'!$B:$B,0),'Data - Knowledge'!BO$8)/100</f>
        <v>0.32799999999999996</v>
      </c>
      <c r="BP704" s="380">
        <f t="array" aca="true" ref="BP704">INDEX(KM_PCT,MATCH($A704,'Knowledge - Percentages'!$B:$B,0),'Data - Knowledge'!BP$8)/100</f>
        <v>0.32799999999999996</v>
      </c>
      <c r="BQ704" s="380">
        <f t="array" aca="true" ref="BQ704">INDEX(KM_PCT,MATCH($A704,'Knowledge - Percentages'!$B:$B,0),'Data - Knowledge'!BQ$8)/100</f>
        <v>0.32799999999999996</v>
      </c>
    </row>
    <row r="705" spans="1:69">
      <c r="A705" t="s">
        <v>1910</v>
      </c>
      <c r="B705" t="s">
        <v>1860</v>
      </c>
      <c r="C705" t="s">
        <v>1907</v>
      </c>
      <c r="D705" t="s">
        <v>1867</v>
      </c>
      <c r="E705" s="373">
        <f>SUMPRODUCT($K$2:$BQ$2,$K705:$BQ705)/$J$2</f>
        <v>0.1878030303030303</v>
      </c>
      <c r="F705" s="379">
        <f>SUMPRODUCT($K$2:$BQ$2,$K705:$BQ705)</f>
        <v>49.58</v>
      </c>
      <c r="G705" s="373">
        <f>SUMPRODUCT($K$3:$BQ$3,$K705:$BQ705)/$J$3</f>
        <v>0.15060533880903493</v>
      </c>
      <c r="H705" s="379">
        <f>SUMPRODUCT($K$3:$BQ$3,$K705:$BQ705)</f>
        <v>1466.8960000000002</v>
      </c>
      <c r="I705" s="373">
        <f>CORREL($K$4:$BQ$4,$K705:$BQ705)</f>
        <v>0.29677547189930387</v>
      </c>
      <c r="J705" s="379">
        <f>$E705/$G705*100</f>
        <v>124.6987867682177</v>
      </c>
      <c r="K705" s="380">
        <f t="array" aca="true" ref="K705">INDEX(KM_PCT,MATCH($A705,'Knowledge - Percentages'!$B:$B,0),'Data - Knowledge'!K$8)/100</f>
        <v>0.093000000000000013</v>
      </c>
      <c r="L705" s="380">
        <f t="array" aca="true" ref="L705">INDEX(KM_PCT,MATCH($A705,'Knowledge - Percentages'!$B:$B,0),'Data - Knowledge'!L$8)/100</f>
        <v>0.093000000000000013</v>
      </c>
      <c r="M705" s="380">
        <f t="array" aca="true" ref="M705">INDEX(KM_PCT,MATCH($A705,'Knowledge - Percentages'!$B:$B,0),'Data - Knowledge'!M$8)/100</f>
        <v>0.093000000000000013</v>
      </c>
      <c r="N705" s="380">
        <f t="array" aca="true" ref="N705">INDEX(KM_PCT,MATCH($A705,'Knowledge - Percentages'!$B:$B,0),'Data - Knowledge'!N$8)/100</f>
        <v>0.13699999999999998</v>
      </c>
      <c r="O705" s="380">
        <f t="array" aca="true" ref="O705">INDEX(KM_PCT,MATCH($A705,'Knowledge - Percentages'!$B:$B,0),'Data - Knowledge'!O$8)/100</f>
        <v>0.13699999999999998</v>
      </c>
      <c r="P705" s="380">
        <f t="array" aca="true" ref="P705">INDEX(KM_PCT,MATCH($A705,'Knowledge - Percentages'!$B:$B,0),'Data - Knowledge'!P$8)/100</f>
        <v>0.13699999999999998</v>
      </c>
      <c r="Q705" s="380">
        <f t="array" aca="true" ref="Q705">INDEX(KM_PCT,MATCH($A705,'Knowledge - Percentages'!$B:$B,0),'Data - Knowledge'!Q$8)/100</f>
        <v>0.13699999999999998</v>
      </c>
      <c r="R705" s="380">
        <f t="array" aca="true" ref="R705">INDEX(KM_PCT,MATCH($A705,'Knowledge - Percentages'!$B:$B,0),'Data - Knowledge'!R$8)/100</f>
        <v>0.13699999999999998</v>
      </c>
      <c r="S705" s="380">
        <f t="array" aca="true" ref="S705">INDEX(KM_PCT,MATCH($A705,'Knowledge - Percentages'!$B:$B,0),'Data - Knowledge'!S$8)/100</f>
        <v>0.13699999999999998</v>
      </c>
      <c r="T705" s="380">
        <f t="array" aca="true" ref="T705">INDEX(KM_PCT,MATCH($A705,'Knowledge - Percentages'!$B:$B,0),'Data - Knowledge'!T$8)/100</f>
        <v>0.126</v>
      </c>
      <c r="U705" s="380">
        <f t="array" aca="true" ref="U705">INDEX(KM_PCT,MATCH($A705,'Knowledge - Percentages'!$B:$B,0),'Data - Knowledge'!U$8)/100</f>
        <v>0.126</v>
      </c>
      <c r="V705" s="380">
        <f t="array" aca="true" ref="V705">INDEX(KM_PCT,MATCH($A705,'Knowledge - Percentages'!$B:$B,0),'Data - Knowledge'!V$8)/100</f>
        <v>0.096</v>
      </c>
      <c r="W705" s="380">
        <f t="array" aca="true" ref="W705">INDEX(KM_PCT,MATCH($A705,'Knowledge - Percentages'!$B:$B,0),'Data - Knowledge'!W$8)/100</f>
        <v>0.126</v>
      </c>
      <c r="X705" s="380">
        <f t="array" aca="true" ref="X705">INDEX(KM_PCT,MATCH($A705,'Knowledge - Percentages'!$B:$B,0),'Data - Knowledge'!X$8)/100</f>
        <v>0.10300000000000001</v>
      </c>
      <c r="Y705" s="380">
        <f t="array" aca="true" ref="Y705">INDEX(KM_PCT,MATCH($A705,'Knowledge - Percentages'!$B:$B,0),'Data - Knowledge'!Y$8)/100</f>
        <v>0.166</v>
      </c>
      <c r="Z705" s="380">
        <f t="array" aca="true" ref="Z705">INDEX(KM_PCT,MATCH($A705,'Knowledge - Percentages'!$B:$B,0),'Data - Knowledge'!Z$8)/100</f>
        <v>0.21899999999999997</v>
      </c>
      <c r="AA705" s="380">
        <f t="array" aca="true" ref="AA705">INDEX(KM_PCT,MATCH($A705,'Knowledge - Percentages'!$B:$B,0),'Data - Knowledge'!AA$8)/100</f>
        <v>0.166</v>
      </c>
      <c r="AB705" s="380">
        <f t="array" aca="true" ref="AB705">INDEX(KM_PCT,MATCH($A705,'Knowledge - Percentages'!$B:$B,0),'Data - Knowledge'!AB$8)/100</f>
        <v>0.166</v>
      </c>
      <c r="AC705" s="380">
        <f t="array" aca="true" ref="AC705">INDEX(KM_PCT,MATCH($A705,'Knowledge - Percentages'!$B:$B,0),'Data - Knowledge'!AC$8)/100</f>
        <v>0.166</v>
      </c>
      <c r="AD705" s="380">
        <f t="array" aca="true" ref="AD705">INDEX(KM_PCT,MATCH($A705,'Knowledge - Percentages'!$B:$B,0),'Data - Knowledge'!AD$8)/100</f>
        <v>0.166</v>
      </c>
      <c r="AE705" s="380">
        <f t="array" aca="true" ref="AE705">INDEX(KM_PCT,MATCH($A705,'Knowledge - Percentages'!$B:$B,0),'Data - Knowledge'!AE$8)/100</f>
        <v>0.153</v>
      </c>
      <c r="AF705" s="380">
        <f t="array" aca="true" ref="AF705">INDEX(KM_PCT,MATCH($A705,'Knowledge - Percentages'!$B:$B,0),'Data - Knowledge'!AF$8)/100</f>
        <v>0.152</v>
      </c>
      <c r="AG705" s="380">
        <f t="array" aca="true" ref="AG705">INDEX(KM_PCT,MATCH($A705,'Knowledge - Percentages'!$B:$B,0),'Data - Knowledge'!AG$8)/100</f>
        <v>0.153</v>
      </c>
      <c r="AH705" s="380">
        <f t="array" aca="true" ref="AH705">INDEX(KM_PCT,MATCH($A705,'Knowledge - Percentages'!$B:$B,0),'Data - Knowledge'!AH$8)/100</f>
        <v>0.154</v>
      </c>
      <c r="AI705" s="380">
        <f t="array" aca="true" ref="AI705">INDEX(KM_PCT,MATCH($A705,'Knowledge - Percentages'!$B:$B,0),'Data - Knowledge'!AI$8)/100</f>
        <v>0.259</v>
      </c>
      <c r="AJ705" s="380">
        <f t="array" aca="true" ref="AJ705">INDEX(KM_PCT,MATCH($A705,'Knowledge - Percentages'!$B:$B,0),'Data - Knowledge'!AJ$8)/100</f>
        <v>0.15</v>
      </c>
      <c r="AK705" s="380">
        <f t="array" aca="true" ref="AK705">INDEX(KM_PCT,MATCH($A705,'Knowledge - Percentages'!$B:$B,0),'Data - Knowledge'!AK$8)/100</f>
        <v>0.134</v>
      </c>
      <c r="AL705" s="380">
        <f t="array" aca="true" ref="AL705">INDEX(KM_PCT,MATCH($A705,'Knowledge - Percentages'!$B:$B,0),'Data - Knowledge'!AL$8)/100</f>
        <v>0.105</v>
      </c>
      <c r="AM705" s="380">
        <f t="array" aca="true" ref="AM705">INDEX(KM_PCT,MATCH($A705,'Knowledge - Percentages'!$B:$B,0),'Data - Knowledge'!AM$8)/100</f>
        <v>0.146</v>
      </c>
      <c r="AN705" s="380">
        <f t="array" aca="true" ref="AN705">INDEX(KM_PCT,MATCH($A705,'Knowledge - Percentages'!$B:$B,0),'Data - Knowledge'!AN$8)/100</f>
        <v>0.127</v>
      </c>
      <c r="AO705" s="380">
        <f t="array" aca="true" ref="AO705">INDEX(KM_PCT,MATCH($A705,'Knowledge - Percentages'!$B:$B,0),'Data - Knowledge'!AO$8)/100</f>
        <v>0.14800000000000002</v>
      </c>
      <c r="AP705" s="380">
        <f t="array" aca="true" ref="AP705">INDEX(KM_PCT,MATCH($A705,'Knowledge - Percentages'!$B:$B,0),'Data - Knowledge'!AP$8)/100</f>
        <v>0.18100000000000002</v>
      </c>
      <c r="AQ705" s="380">
        <f t="array" aca="true" ref="AQ705">INDEX(KM_PCT,MATCH($A705,'Knowledge - Percentages'!$B:$B,0),'Data - Knowledge'!AQ$8)/100</f>
        <v>0.2</v>
      </c>
      <c r="AR705" s="380">
        <f t="array" aca="true" ref="AR705">INDEX(KM_PCT,MATCH($A705,'Knowledge - Percentages'!$B:$B,0),'Data - Knowledge'!AR$8)/100</f>
        <v>0.166</v>
      </c>
      <c r="AS705" s="380">
        <f t="array" aca="true" ref="AS705">INDEX(KM_PCT,MATCH($A705,'Knowledge - Percentages'!$B:$B,0),'Data - Knowledge'!AS$8)/100</f>
        <v>0.152</v>
      </c>
      <c r="AT705" s="380">
        <f t="array" aca="true" ref="AT705">INDEX(KM_PCT,MATCH($A705,'Knowledge - Percentages'!$B:$B,0),'Data - Knowledge'!AT$8)/100</f>
        <v>0.166</v>
      </c>
      <c r="AU705" s="380">
        <f t="array" aca="true" ref="AU705">INDEX(KM_PCT,MATCH($A705,'Knowledge - Percentages'!$B:$B,0),'Data - Knowledge'!AU$8)/100</f>
        <v>0.166</v>
      </c>
      <c r="AV705" s="380">
        <f t="array" aca="true" ref="AV705">INDEX(KM_PCT,MATCH($A705,'Knowledge - Percentages'!$B:$B,0),'Data - Knowledge'!AV$8)/100</f>
        <v>0.166</v>
      </c>
      <c r="AW705" s="380">
        <f t="array" aca="true" ref="AW705">INDEX(KM_PCT,MATCH($A705,'Knowledge - Percentages'!$B:$B,0),'Data - Knowledge'!AW$8)/100</f>
        <v>0.166</v>
      </c>
      <c r="AX705" s="380">
        <f t="array" aca="true" ref="AX705">INDEX(KM_PCT,MATCH($A705,'Knowledge - Percentages'!$B:$B,0),'Data - Knowledge'!AX$8)/100</f>
        <v>0.259</v>
      </c>
      <c r="AY705" s="380">
        <f t="array" aca="true" ref="AY705">INDEX(KM_PCT,MATCH($A705,'Knowledge - Percentages'!$B:$B,0),'Data - Knowledge'!AY$8)/100</f>
        <v>0.166</v>
      </c>
      <c r="AZ705" s="380">
        <f t="array" aca="true" ref="AZ705">INDEX(KM_PCT,MATCH($A705,'Knowledge - Percentages'!$B:$B,0),'Data - Knowledge'!AZ$8)/100</f>
        <v>0.113</v>
      </c>
      <c r="BA705" s="380">
        <f t="array" aca="true" ref="BA705">INDEX(KM_PCT,MATCH($A705,'Knowledge - Percentages'!$B:$B,0),'Data - Knowledge'!BA$8)/100</f>
        <v>0.166</v>
      </c>
      <c r="BB705" s="380">
        <f t="array" aca="true" ref="BB705">INDEX(KM_PCT,MATCH($A705,'Knowledge - Percentages'!$B:$B,0),'Data - Knowledge'!BB$8)/100</f>
        <v>0.245</v>
      </c>
      <c r="BC705" s="380">
        <f t="array" aca="true" ref="BC705">INDEX(KM_PCT,MATCH($A705,'Knowledge - Percentages'!$B:$B,0),'Data - Knowledge'!BC$8)/100</f>
        <v>0.198</v>
      </c>
      <c r="BD705" s="380">
        <f t="array" aca="true" ref="BD705">INDEX(KM_PCT,MATCH($A705,'Knowledge - Percentages'!$B:$B,0),'Data - Knowledge'!BD$8)/100</f>
        <v>0.166</v>
      </c>
      <c r="BE705" s="380">
        <f t="array" aca="true" ref="BE705">INDEX(KM_PCT,MATCH($A705,'Knowledge - Percentages'!$B:$B,0),'Data - Knowledge'!BE$8)/100</f>
        <v>0.165</v>
      </c>
      <c r="BF705" s="380">
        <f t="array" aca="true" ref="BF705">INDEX(KM_PCT,MATCH($A705,'Knowledge - Percentages'!$B:$B,0),'Data - Knowledge'!BF$8)/100</f>
        <v>0.166</v>
      </c>
      <c r="BG705" s="380">
        <f t="array" aca="true" ref="BG705">INDEX(KM_PCT,MATCH($A705,'Knowledge - Percentages'!$B:$B,0),'Data - Knowledge'!BG$8)/100</f>
        <v>0.20600000000000002</v>
      </c>
      <c r="BH705" s="380">
        <f t="array" aca="true" ref="BH705">INDEX(KM_PCT,MATCH($A705,'Knowledge - Percentages'!$B:$B,0),'Data - Knowledge'!BH$8)/100</f>
        <v>0.20600000000000002</v>
      </c>
      <c r="BI705" s="380">
        <f t="array" aca="true" ref="BI705">INDEX(KM_PCT,MATCH($A705,'Knowledge - Percentages'!$B:$B,0),'Data - Knowledge'!BI$8)/100</f>
        <v>0.18</v>
      </c>
      <c r="BJ705" s="380">
        <f t="array" aca="true" ref="BJ705">INDEX(KM_PCT,MATCH($A705,'Knowledge - Percentages'!$B:$B,0),'Data - Knowledge'!BJ$8)/100</f>
        <v>0.20600000000000002</v>
      </c>
      <c r="BK705" s="380">
        <f t="array" aca="true" ref="BK705">INDEX(KM_PCT,MATCH($A705,'Knowledge - Percentages'!$B:$B,0),'Data - Knowledge'!BK$8)/100</f>
        <v>0.195</v>
      </c>
      <c r="BL705" s="380">
        <f t="array" aca="true" ref="BL705">INDEX(KM_PCT,MATCH($A705,'Knowledge - Percentages'!$B:$B,0),'Data - Knowledge'!BL$8)/100</f>
        <v>0.20600000000000002</v>
      </c>
      <c r="BM705" s="380">
        <f t="array" aca="true" ref="BM705">INDEX(KM_PCT,MATCH($A705,'Knowledge - Percentages'!$B:$B,0),'Data - Knowledge'!BM$8)/100</f>
        <v>0.20600000000000002</v>
      </c>
      <c r="BN705" s="380">
        <f t="array" aca="true" ref="BN705">INDEX(KM_PCT,MATCH($A705,'Knowledge - Percentages'!$B:$B,0),'Data - Knowledge'!BN$8)/100</f>
        <v>0.20600000000000002</v>
      </c>
      <c r="BO705" s="380">
        <f t="array" aca="true" ref="BO705">INDEX(KM_PCT,MATCH($A705,'Knowledge - Percentages'!$B:$B,0),'Data - Knowledge'!BO$8)/100</f>
        <v>0.226</v>
      </c>
      <c r="BP705" s="380">
        <f t="array" aca="true" ref="BP705">INDEX(KM_PCT,MATCH($A705,'Knowledge - Percentages'!$B:$B,0),'Data - Knowledge'!BP$8)/100</f>
        <v>0.226</v>
      </c>
      <c r="BQ705" s="380">
        <f t="array" aca="true" ref="BQ705">INDEX(KM_PCT,MATCH($A705,'Knowledge - Percentages'!$B:$B,0),'Data - Knowledge'!BQ$8)/100</f>
        <v>0.226</v>
      </c>
    </row>
    <row r="706" spans="1:69">
      <c r="A706" t="s">
        <v>1911</v>
      </c>
      <c r="B706" t="s">
        <v>1860</v>
      </c>
      <c r="C706" t="s">
        <v>1907</v>
      </c>
      <c r="D706" t="s">
        <v>1869</v>
      </c>
      <c r="E706" s="373">
        <f>SUMPRODUCT($K$2:$BQ$2,$K706:$BQ706)/$J$2</f>
        <v>0.14414393939393941</v>
      </c>
      <c r="F706" s="379">
        <f>SUMPRODUCT($K$2:$BQ$2,$K706:$BQ706)</f>
        <v>38.054</v>
      </c>
      <c r="G706" s="373">
        <f>SUMPRODUCT($K$3:$BQ$3,$K706:$BQ706)/$J$3</f>
        <v>0.11712279260780288</v>
      </c>
      <c r="H706" s="379">
        <f>SUMPRODUCT($K$3:$BQ$3,$K706:$BQ706)</f>
        <v>1140.776</v>
      </c>
      <c r="I706" s="373">
        <f>CORREL($K$4:$BQ$4,$K706:$BQ706)</f>
        <v>0.1977548068311645</v>
      </c>
      <c r="J706" s="379">
        <f>$E706/$G706*100</f>
        <v>123.07078424659792</v>
      </c>
      <c r="K706" s="380">
        <f t="array" aca="true" ref="K706">INDEX(KM_PCT,MATCH($A706,'Knowledge - Percentages'!$B:$B,0),'Data - Knowledge'!K$8)/100</f>
        <v>0.085</v>
      </c>
      <c r="L706" s="380">
        <f t="array" aca="true" ref="L706">INDEX(KM_PCT,MATCH($A706,'Knowledge - Percentages'!$B:$B,0),'Data - Knowledge'!L$8)/100</f>
        <v>0.085</v>
      </c>
      <c r="M706" s="380">
        <f t="array" aca="true" ref="M706">INDEX(KM_PCT,MATCH($A706,'Knowledge - Percentages'!$B:$B,0),'Data - Knowledge'!M$8)/100</f>
        <v>0.085</v>
      </c>
      <c r="N706" s="380">
        <f t="array" aca="true" ref="N706">INDEX(KM_PCT,MATCH($A706,'Knowledge - Percentages'!$B:$B,0),'Data - Knowledge'!N$8)/100</f>
        <v>0.10800000000000001</v>
      </c>
      <c r="O706" s="380">
        <f t="array" aca="true" ref="O706">INDEX(KM_PCT,MATCH($A706,'Knowledge - Percentages'!$B:$B,0),'Data - Knowledge'!O$8)/100</f>
        <v>0.10800000000000001</v>
      </c>
      <c r="P706" s="380">
        <f t="array" aca="true" ref="P706">INDEX(KM_PCT,MATCH($A706,'Knowledge - Percentages'!$B:$B,0),'Data - Knowledge'!P$8)/100</f>
        <v>0.10800000000000001</v>
      </c>
      <c r="Q706" s="380">
        <f t="array" aca="true" ref="Q706">INDEX(KM_PCT,MATCH($A706,'Knowledge - Percentages'!$B:$B,0),'Data - Knowledge'!Q$8)/100</f>
        <v>0.095</v>
      </c>
      <c r="R706" s="380">
        <f t="array" aca="true" ref="R706">INDEX(KM_PCT,MATCH($A706,'Knowledge - Percentages'!$B:$B,0),'Data - Knowledge'!R$8)/100</f>
        <v>0.096</v>
      </c>
      <c r="S706" s="380">
        <f t="array" aca="true" ref="S706">INDEX(KM_PCT,MATCH($A706,'Knowledge - Percentages'!$B:$B,0),'Data - Knowledge'!S$8)/100</f>
        <v>0.087</v>
      </c>
      <c r="T706" s="380">
        <f t="array" aca="true" ref="T706">INDEX(KM_PCT,MATCH($A706,'Knowledge - Percentages'!$B:$B,0),'Data - Knowledge'!T$8)/100</f>
        <v>0.115</v>
      </c>
      <c r="U706" s="380">
        <f t="array" aca="true" ref="U706">INDEX(KM_PCT,MATCH($A706,'Knowledge - Percentages'!$B:$B,0),'Data - Knowledge'!U$8)/100</f>
        <v>0.11</v>
      </c>
      <c r="V706" s="380">
        <f t="array" aca="true" ref="V706">INDEX(KM_PCT,MATCH($A706,'Knowledge - Percentages'!$B:$B,0),'Data - Knowledge'!V$8)/100</f>
        <v>0.152</v>
      </c>
      <c r="W706" s="380">
        <f t="array" aca="true" ref="W706">INDEX(KM_PCT,MATCH($A706,'Knowledge - Percentages'!$B:$B,0),'Data - Knowledge'!W$8)/100</f>
        <v>0.083</v>
      </c>
      <c r="X706" s="380">
        <f t="array" aca="true" ref="X706">INDEX(KM_PCT,MATCH($A706,'Knowledge - Percentages'!$B:$B,0),'Data - Knowledge'!X$8)/100</f>
        <v>0.095</v>
      </c>
      <c r="Y706" s="380">
        <f t="array" aca="true" ref="Y706">INDEX(KM_PCT,MATCH($A706,'Knowledge - Percentages'!$B:$B,0),'Data - Knowledge'!Y$8)/100</f>
        <v>0.133</v>
      </c>
      <c r="Z706" s="380">
        <f t="array" aca="true" ref="Z706">INDEX(KM_PCT,MATCH($A706,'Knowledge - Percentages'!$B:$B,0),'Data - Knowledge'!Z$8)/100</f>
        <v>0.309</v>
      </c>
      <c r="AA706" s="380">
        <f t="array" aca="true" ref="AA706">INDEX(KM_PCT,MATCH($A706,'Knowledge - Percentages'!$B:$B,0),'Data - Knowledge'!AA$8)/100</f>
        <v>0.095</v>
      </c>
      <c r="AB706" s="380">
        <f t="array" aca="true" ref="AB706">INDEX(KM_PCT,MATCH($A706,'Knowledge - Percentages'!$B:$B,0),'Data - Knowledge'!AB$8)/100</f>
        <v>0.17</v>
      </c>
      <c r="AC706" s="380">
        <f t="array" aca="true" ref="AC706">INDEX(KM_PCT,MATCH($A706,'Knowledge - Percentages'!$B:$B,0),'Data - Knowledge'!AC$8)/100</f>
        <v>0.146</v>
      </c>
      <c r="AD706" s="380">
        <f t="array" aca="true" ref="AD706">INDEX(KM_PCT,MATCH($A706,'Knowledge - Percentages'!$B:$B,0),'Data - Knowledge'!AD$8)/100</f>
        <v>0.146</v>
      </c>
      <c r="AE706" s="380">
        <f t="array" aca="true" ref="AE706">INDEX(KM_PCT,MATCH($A706,'Knowledge - Percentages'!$B:$B,0),'Data - Knowledge'!AE$8)/100</f>
        <v>0.07400000000000001</v>
      </c>
      <c r="AF706" s="380">
        <f t="array" aca="true" ref="AF706">INDEX(KM_PCT,MATCH($A706,'Knowledge - Percentages'!$B:$B,0),'Data - Knowledge'!AF$8)/100</f>
        <v>0.132</v>
      </c>
      <c r="AG706" s="380">
        <f t="array" aca="true" ref="AG706">INDEX(KM_PCT,MATCH($A706,'Knowledge - Percentages'!$B:$B,0),'Data - Knowledge'!AG$8)/100</f>
        <v>0.132</v>
      </c>
      <c r="AH706" s="380">
        <f t="array" aca="true" ref="AH706">INDEX(KM_PCT,MATCH($A706,'Knowledge - Percentages'!$B:$B,0),'Data - Knowledge'!AH$8)/100</f>
        <v>0.132</v>
      </c>
      <c r="AI706" s="380">
        <f t="array" aca="true" ref="AI706">INDEX(KM_PCT,MATCH($A706,'Knowledge - Percentages'!$B:$B,0),'Data - Knowledge'!AI$8)/100</f>
        <v>0.132</v>
      </c>
      <c r="AJ706" s="380">
        <f t="array" aca="true" ref="AJ706">INDEX(KM_PCT,MATCH($A706,'Knowledge - Percentages'!$B:$B,0),'Data - Knowledge'!AJ$8)/100</f>
        <v>0.076</v>
      </c>
      <c r="AK706" s="380">
        <f t="array" aca="true" ref="AK706">INDEX(KM_PCT,MATCH($A706,'Knowledge - Percentages'!$B:$B,0),'Data - Knowledge'!AK$8)/100</f>
        <v>0.132</v>
      </c>
      <c r="AL706" s="380">
        <f t="array" aca="true" ref="AL706">INDEX(KM_PCT,MATCH($A706,'Knowledge - Percentages'!$B:$B,0),'Data - Knowledge'!AL$8)/100</f>
        <v>0.132</v>
      </c>
      <c r="AM706" s="380">
        <f t="array" aca="true" ref="AM706">INDEX(KM_PCT,MATCH($A706,'Knowledge - Percentages'!$B:$B,0),'Data - Knowledge'!AM$8)/100</f>
        <v>0.132</v>
      </c>
      <c r="AN706" s="380">
        <f t="array" aca="true" ref="AN706">INDEX(KM_PCT,MATCH($A706,'Knowledge - Percentages'!$B:$B,0),'Data - Knowledge'!AN$8)/100</f>
        <v>0.11199999999999999</v>
      </c>
      <c r="AO706" s="380">
        <f t="array" aca="true" ref="AO706">INDEX(KM_PCT,MATCH($A706,'Knowledge - Percentages'!$B:$B,0),'Data - Knowledge'!AO$8)/100</f>
        <v>0.11199999999999999</v>
      </c>
      <c r="AP706" s="380">
        <f t="array" aca="true" ref="AP706">INDEX(KM_PCT,MATCH($A706,'Knowledge - Percentages'!$B:$B,0),'Data - Knowledge'!AP$8)/100</f>
        <v>0.132</v>
      </c>
      <c r="AQ706" s="380">
        <f t="array" aca="true" ref="AQ706">INDEX(KM_PCT,MATCH($A706,'Knowledge - Percentages'!$B:$B,0),'Data - Knowledge'!AQ$8)/100</f>
        <v>0.078</v>
      </c>
      <c r="AR706" s="380">
        <f t="array" aca="true" ref="AR706">INDEX(KM_PCT,MATCH($A706,'Knowledge - Percentages'!$B:$B,0),'Data - Knowledge'!AR$8)/100</f>
        <v>0.132</v>
      </c>
      <c r="AS706" s="380">
        <f t="array" aca="true" ref="AS706">INDEX(KM_PCT,MATCH($A706,'Knowledge - Percentages'!$B:$B,0),'Data - Knowledge'!AS$8)/100</f>
        <v>0.132</v>
      </c>
      <c r="AT706" s="380">
        <f t="array" aca="true" ref="AT706">INDEX(KM_PCT,MATCH($A706,'Knowledge - Percentages'!$B:$B,0),'Data - Knowledge'!AT$8)/100</f>
        <v>0.132</v>
      </c>
      <c r="AU706" s="380">
        <f t="array" aca="true" ref="AU706">INDEX(KM_PCT,MATCH($A706,'Knowledge - Percentages'!$B:$B,0),'Data - Knowledge'!AU$8)/100</f>
        <v>0.132</v>
      </c>
      <c r="AV706" s="380">
        <f t="array" aca="true" ref="AV706">INDEX(KM_PCT,MATCH($A706,'Knowledge - Percentages'!$B:$B,0),'Data - Knowledge'!AV$8)/100</f>
        <v>0.132</v>
      </c>
      <c r="AW706" s="380">
        <f t="array" aca="true" ref="AW706">INDEX(KM_PCT,MATCH($A706,'Knowledge - Percentages'!$B:$B,0),'Data - Knowledge'!AW$8)/100</f>
        <v>0.132</v>
      </c>
      <c r="AX706" s="380">
        <f t="array" aca="true" ref="AX706">INDEX(KM_PCT,MATCH($A706,'Knowledge - Percentages'!$B:$B,0),'Data - Knowledge'!AX$8)/100</f>
        <v>0.212</v>
      </c>
      <c r="AY706" s="380">
        <f t="array" aca="true" ref="AY706">INDEX(KM_PCT,MATCH($A706,'Knowledge - Percentages'!$B:$B,0),'Data - Knowledge'!AY$8)/100</f>
        <v>0.136</v>
      </c>
      <c r="AZ706" s="380">
        <f t="array" aca="true" ref="AZ706">INDEX(KM_PCT,MATCH($A706,'Knowledge - Percentages'!$B:$B,0),'Data - Knowledge'!AZ$8)/100</f>
        <v>0.17</v>
      </c>
      <c r="BA706" s="380">
        <f t="array" aca="true" ref="BA706">INDEX(KM_PCT,MATCH($A706,'Knowledge - Percentages'!$B:$B,0),'Data - Knowledge'!BA$8)/100</f>
        <v>0.11199999999999999</v>
      </c>
      <c r="BB706" s="380">
        <f t="array" aca="true" ref="BB706">INDEX(KM_PCT,MATCH($A706,'Knowledge - Percentages'!$B:$B,0),'Data - Knowledge'!BB$8)/100</f>
        <v>0.14</v>
      </c>
      <c r="BC706" s="380">
        <f t="array" aca="true" ref="BC706">INDEX(KM_PCT,MATCH($A706,'Knowledge - Percentages'!$B:$B,0),'Data - Knowledge'!BC$8)/100</f>
        <v>0.076</v>
      </c>
      <c r="BD706" s="380">
        <f t="array" aca="true" ref="BD706">INDEX(KM_PCT,MATCH($A706,'Knowledge - Percentages'!$B:$B,0),'Data - Knowledge'!BD$8)/100</f>
        <v>0.078</v>
      </c>
      <c r="BE706" s="380">
        <f t="array" aca="true" ref="BE706">INDEX(KM_PCT,MATCH($A706,'Knowledge - Percentages'!$B:$B,0),'Data - Knowledge'!BE$8)/100</f>
        <v>0.085</v>
      </c>
      <c r="BF706" s="380">
        <f t="array" aca="true" ref="BF706">INDEX(KM_PCT,MATCH($A706,'Knowledge - Percentages'!$B:$B,0),'Data - Knowledge'!BF$8)/100</f>
        <v>0.093000000000000013</v>
      </c>
      <c r="BG706" s="380">
        <f t="array" aca="true" ref="BG706">INDEX(KM_PCT,MATCH($A706,'Knowledge - Percentages'!$B:$B,0),'Data - Knowledge'!BG$8)/100</f>
        <v>0.098</v>
      </c>
      <c r="BH706" s="380">
        <f t="array" aca="true" ref="BH706">INDEX(KM_PCT,MATCH($A706,'Knowledge - Percentages'!$B:$B,0),'Data - Knowledge'!BH$8)/100</f>
        <v>0.141</v>
      </c>
      <c r="BI706" s="380">
        <f t="array" aca="true" ref="BI706">INDEX(KM_PCT,MATCH($A706,'Knowledge - Percentages'!$B:$B,0),'Data - Knowledge'!BI$8)/100</f>
        <v>0.141</v>
      </c>
      <c r="BJ706" s="380">
        <f t="array" aca="true" ref="BJ706">INDEX(KM_PCT,MATCH($A706,'Knowledge - Percentages'!$B:$B,0),'Data - Knowledge'!BJ$8)/100</f>
        <v>0.158</v>
      </c>
      <c r="BK706" s="380">
        <f t="array" aca="true" ref="BK706">INDEX(KM_PCT,MATCH($A706,'Knowledge - Percentages'!$B:$B,0),'Data - Knowledge'!BK$8)/100</f>
        <v>0.158</v>
      </c>
      <c r="BL706" s="380">
        <f t="array" aca="true" ref="BL706">INDEX(KM_PCT,MATCH($A706,'Knowledge - Percentages'!$B:$B,0),'Data - Knowledge'!BL$8)/100</f>
        <v>0.158</v>
      </c>
      <c r="BM706" s="380">
        <f t="array" aca="true" ref="BM706">INDEX(KM_PCT,MATCH($A706,'Knowledge - Percentages'!$B:$B,0),'Data - Knowledge'!BM$8)/100</f>
        <v>0.158</v>
      </c>
      <c r="BN706" s="380">
        <f t="array" aca="true" ref="BN706">INDEX(KM_PCT,MATCH($A706,'Knowledge - Percentages'!$B:$B,0),'Data - Knowledge'!BN$8)/100</f>
        <v>0.158</v>
      </c>
      <c r="BO706" s="380">
        <f t="array" aca="true" ref="BO706">INDEX(KM_PCT,MATCH($A706,'Knowledge - Percentages'!$B:$B,0),'Data - Knowledge'!BO$8)/100</f>
        <v>0.198</v>
      </c>
      <c r="BP706" s="380">
        <f t="array" aca="true" ref="BP706">INDEX(KM_PCT,MATCH($A706,'Knowledge - Percentages'!$B:$B,0),'Data - Knowledge'!BP$8)/100</f>
        <v>0.198</v>
      </c>
      <c r="BQ706" s="380">
        <f t="array" aca="true" ref="BQ706">INDEX(KM_PCT,MATCH($A706,'Knowledge - Percentages'!$B:$B,0),'Data - Knowledge'!BQ$8)/100</f>
        <v>0.198</v>
      </c>
    </row>
    <row r="707" spans="1:69">
      <c r="A707" t="s">
        <v>1912</v>
      </c>
      <c r="B707" t="s">
        <v>1860</v>
      </c>
      <c r="C707" t="s">
        <v>1907</v>
      </c>
      <c r="D707" t="s">
        <v>1871</v>
      </c>
      <c r="E707" s="373">
        <f>SUMPRODUCT($K$2:$BQ$2,$K707:$BQ707)/$J$2</f>
        <v>0.10012500000000002</v>
      </c>
      <c r="F707" s="379">
        <f>SUMPRODUCT($K$2:$BQ$2,$K707:$BQ707)</f>
        <v>26.433000000000003</v>
      </c>
      <c r="G707" s="373">
        <f>SUMPRODUCT($K$3:$BQ$3,$K707:$BQ707)/$J$3</f>
        <v>0.079490246406570833</v>
      </c>
      <c r="H707" s="379">
        <f>SUMPRODUCT($K$3:$BQ$3,$K707:$BQ707)</f>
        <v>774.2349999999999</v>
      </c>
      <c r="I707" s="373">
        <f>CORREL($K$4:$BQ$4,$K707:$BQ707)</f>
        <v>0.099945977011281592</v>
      </c>
      <c r="J707" s="379">
        <f>$E707/$G707*100</f>
        <v>125.95884970325551</v>
      </c>
      <c r="K707" s="380">
        <f t="array" aca="true" ref="K707">INDEX(KM_PCT,MATCH($A707,'Knowledge - Percentages'!$B:$B,0),'Data - Knowledge'!K$8)/100</f>
        <v>0.072000000000000008</v>
      </c>
      <c r="L707" s="380">
        <f t="array" aca="true" ref="L707">INDEX(KM_PCT,MATCH($A707,'Knowledge - Percentages'!$B:$B,0),'Data - Knowledge'!L$8)/100</f>
        <v>0.072000000000000008</v>
      </c>
      <c r="M707" s="380">
        <f t="array" aca="true" ref="M707">INDEX(KM_PCT,MATCH($A707,'Knowledge - Percentages'!$B:$B,0),'Data - Knowledge'!M$8)/100</f>
        <v>0.072000000000000008</v>
      </c>
      <c r="N707" s="380">
        <f t="array" aca="true" ref="N707">INDEX(KM_PCT,MATCH($A707,'Knowledge - Percentages'!$B:$B,0),'Data - Knowledge'!N$8)/100</f>
        <v>0.068</v>
      </c>
      <c r="O707" s="380">
        <f t="array" aca="true" ref="O707">INDEX(KM_PCT,MATCH($A707,'Knowledge - Percentages'!$B:$B,0),'Data - Knowledge'!O$8)/100</f>
        <v>0.072000000000000008</v>
      </c>
      <c r="P707" s="380">
        <f t="array" aca="true" ref="P707">INDEX(KM_PCT,MATCH($A707,'Knowledge - Percentages'!$B:$B,0),'Data - Knowledge'!P$8)/100</f>
        <v>0.072000000000000008</v>
      </c>
      <c r="Q707" s="380">
        <f t="array" aca="true" ref="Q707">INDEX(KM_PCT,MATCH($A707,'Knowledge - Percentages'!$B:$B,0),'Data - Knowledge'!Q$8)/100</f>
        <v>0.072000000000000008</v>
      </c>
      <c r="R707" s="380">
        <f t="array" aca="true" ref="R707">INDEX(KM_PCT,MATCH($A707,'Knowledge - Percentages'!$B:$B,0),'Data - Knowledge'!R$8)/100</f>
        <v>0.072000000000000008</v>
      </c>
      <c r="S707" s="380">
        <f t="array" aca="true" ref="S707">INDEX(KM_PCT,MATCH($A707,'Knowledge - Percentages'!$B:$B,0),'Data - Knowledge'!S$8)/100</f>
        <v>0.072000000000000008</v>
      </c>
      <c r="T707" s="380">
        <f t="array" aca="true" ref="T707">INDEX(KM_PCT,MATCH($A707,'Knowledge - Percentages'!$B:$B,0),'Data - Knowledge'!T$8)/100</f>
        <v>0.047</v>
      </c>
      <c r="U707" s="380">
        <f t="array" aca="true" ref="U707">INDEX(KM_PCT,MATCH($A707,'Knowledge - Percentages'!$B:$B,0),'Data - Knowledge'!U$8)/100</f>
        <v>0.066</v>
      </c>
      <c r="V707" s="380">
        <f t="array" aca="true" ref="V707">INDEX(KM_PCT,MATCH($A707,'Knowledge - Percentages'!$B:$B,0),'Data - Knowledge'!V$8)/100</f>
        <v>0.066</v>
      </c>
      <c r="W707" s="380">
        <f t="array" aca="true" ref="W707">INDEX(KM_PCT,MATCH($A707,'Knowledge - Percentages'!$B:$B,0),'Data - Knowledge'!W$8)/100</f>
        <v>0.066</v>
      </c>
      <c r="X707" s="380">
        <f t="array" aca="true" ref="X707">INDEX(KM_PCT,MATCH($A707,'Knowledge - Percentages'!$B:$B,0),'Data - Knowledge'!X$8)/100</f>
        <v>0.081</v>
      </c>
      <c r="Y707" s="380">
        <f t="array" aca="true" ref="Y707">INDEX(KM_PCT,MATCH($A707,'Knowledge - Percentages'!$B:$B,0),'Data - Knowledge'!Y$8)/100</f>
        <v>0.093000000000000013</v>
      </c>
      <c r="Z707" s="380">
        <f t="array" aca="true" ref="Z707">INDEX(KM_PCT,MATCH($A707,'Knowledge - Percentages'!$B:$B,0),'Data - Knowledge'!Z$8)/100</f>
        <v>0.311</v>
      </c>
      <c r="AA707" s="380">
        <f t="array" aca="true" ref="AA707">INDEX(KM_PCT,MATCH($A707,'Knowledge - Percentages'!$B:$B,0),'Data - Knowledge'!AA$8)/100</f>
        <v>0.081</v>
      </c>
      <c r="AB707" s="380">
        <f t="array" aca="true" ref="AB707">INDEX(KM_PCT,MATCH($A707,'Knowledge - Percentages'!$B:$B,0),'Data - Knowledge'!AB$8)/100</f>
        <v>0.093000000000000013</v>
      </c>
      <c r="AC707" s="380">
        <f t="array" aca="true" ref="AC707">INDEX(KM_PCT,MATCH($A707,'Knowledge - Percentages'!$B:$B,0),'Data - Knowledge'!AC$8)/100</f>
        <v>0.093000000000000013</v>
      </c>
      <c r="AD707" s="380">
        <f t="array" aca="true" ref="AD707">INDEX(KM_PCT,MATCH($A707,'Knowledge - Percentages'!$B:$B,0),'Data - Knowledge'!AD$8)/100</f>
        <v>0.093000000000000013</v>
      </c>
      <c r="AE707" s="380">
        <f t="array" aca="true" ref="AE707">INDEX(KM_PCT,MATCH($A707,'Knowledge - Percentages'!$B:$B,0),'Data - Knowledge'!AE$8)/100</f>
        <v>0.064</v>
      </c>
      <c r="AF707" s="380">
        <f t="array" aca="true" ref="AF707">INDEX(KM_PCT,MATCH($A707,'Knowledge - Percentages'!$B:$B,0),'Data - Knowledge'!AF$8)/100</f>
        <v>0.093000000000000013</v>
      </c>
      <c r="AG707" s="380">
        <f t="array" aca="true" ref="AG707">INDEX(KM_PCT,MATCH($A707,'Knowledge - Percentages'!$B:$B,0),'Data - Knowledge'!AG$8)/100</f>
        <v>0.093000000000000013</v>
      </c>
      <c r="AH707" s="380">
        <f t="array" aca="true" ref="AH707">INDEX(KM_PCT,MATCH($A707,'Knowledge - Percentages'!$B:$B,0),'Data - Knowledge'!AH$8)/100</f>
        <v>0.096</v>
      </c>
      <c r="AI707" s="380">
        <f t="array" aca="true" ref="AI707">INDEX(KM_PCT,MATCH($A707,'Knowledge - Percentages'!$B:$B,0),'Data - Knowledge'!AI$8)/100</f>
        <v>0.093000000000000013</v>
      </c>
      <c r="AJ707" s="380">
        <f t="array" aca="true" ref="AJ707">INDEX(KM_PCT,MATCH($A707,'Knowledge - Percentages'!$B:$B,0),'Data - Knowledge'!AJ$8)/100</f>
        <v>0.093000000000000013</v>
      </c>
      <c r="AK707" s="380">
        <f t="array" aca="true" ref="AK707">INDEX(KM_PCT,MATCH($A707,'Knowledge - Percentages'!$B:$B,0),'Data - Knowledge'!AK$8)/100</f>
        <v>0.051</v>
      </c>
      <c r="AL707" s="380">
        <f t="array" aca="true" ref="AL707">INDEX(KM_PCT,MATCH($A707,'Knowledge - Percentages'!$B:$B,0),'Data - Knowledge'!AL$8)/100</f>
        <v>0.064</v>
      </c>
      <c r="AM707" s="380">
        <f t="array" aca="true" ref="AM707">INDEX(KM_PCT,MATCH($A707,'Knowledge - Percentages'!$B:$B,0),'Data - Knowledge'!AM$8)/100</f>
        <v>0.064</v>
      </c>
      <c r="AN707" s="380">
        <f t="array" aca="true" ref="AN707">INDEX(KM_PCT,MATCH($A707,'Knowledge - Percentages'!$B:$B,0),'Data - Knowledge'!AN$8)/100</f>
        <v>0.093000000000000013</v>
      </c>
      <c r="AO707" s="380">
        <f t="array" aca="true" ref="AO707">INDEX(KM_PCT,MATCH($A707,'Knowledge - Percentages'!$B:$B,0),'Data - Knowledge'!AO$8)/100</f>
        <v>0.093000000000000013</v>
      </c>
      <c r="AP707" s="380">
        <f t="array" aca="true" ref="AP707">INDEX(KM_PCT,MATCH($A707,'Knowledge - Percentages'!$B:$B,0),'Data - Knowledge'!AP$8)/100</f>
        <v>0.109</v>
      </c>
      <c r="AQ707" s="380">
        <f t="array" aca="true" ref="AQ707">INDEX(KM_PCT,MATCH($A707,'Knowledge - Percentages'!$B:$B,0),'Data - Knowledge'!AQ$8)/100</f>
        <v>0.096</v>
      </c>
      <c r="AR707" s="380">
        <f t="array" aca="true" ref="AR707">INDEX(KM_PCT,MATCH($A707,'Knowledge - Percentages'!$B:$B,0),'Data - Knowledge'!AR$8)/100</f>
        <v>0.093000000000000013</v>
      </c>
      <c r="AS707" s="380">
        <f t="array" aca="true" ref="AS707">INDEX(KM_PCT,MATCH($A707,'Knowledge - Percentages'!$B:$B,0),'Data - Knowledge'!AS$8)/100</f>
        <v>0.093000000000000013</v>
      </c>
      <c r="AT707" s="380">
        <f t="array" aca="true" ref="AT707">INDEX(KM_PCT,MATCH($A707,'Knowledge - Percentages'!$B:$B,0),'Data - Knowledge'!AT$8)/100</f>
        <v>0.10400000000000001</v>
      </c>
      <c r="AU707" s="380">
        <f t="array" aca="true" ref="AU707">INDEX(KM_PCT,MATCH($A707,'Knowledge - Percentages'!$B:$B,0),'Data - Knowledge'!AU$8)/100</f>
        <v>0.093000000000000013</v>
      </c>
      <c r="AV707" s="380">
        <f t="array" aca="true" ref="AV707">INDEX(KM_PCT,MATCH($A707,'Knowledge - Percentages'!$B:$B,0),'Data - Knowledge'!AV$8)/100</f>
        <v>0.093000000000000013</v>
      </c>
      <c r="AW707" s="380">
        <f t="array" aca="true" ref="AW707">INDEX(KM_PCT,MATCH($A707,'Knowledge - Percentages'!$B:$B,0),'Data - Knowledge'!AW$8)/100</f>
        <v>0.098</v>
      </c>
      <c r="AX707" s="380">
        <f t="array" aca="true" ref="AX707">INDEX(KM_PCT,MATCH($A707,'Knowledge - Percentages'!$B:$B,0),'Data - Knowledge'!AX$8)/100</f>
        <v>0.11900000000000001</v>
      </c>
      <c r="AY707" s="380">
        <f t="array" aca="true" ref="AY707">INDEX(KM_PCT,MATCH($A707,'Knowledge - Percentages'!$B:$B,0),'Data - Knowledge'!AY$8)/100</f>
        <v>0.093000000000000013</v>
      </c>
      <c r="AZ707" s="380">
        <f t="array" aca="true" ref="AZ707">INDEX(KM_PCT,MATCH($A707,'Knowledge - Percentages'!$B:$B,0),'Data - Knowledge'!AZ$8)/100</f>
        <v>0.093000000000000013</v>
      </c>
      <c r="BA707" s="380">
        <f t="array" aca="true" ref="BA707">INDEX(KM_PCT,MATCH($A707,'Knowledge - Percentages'!$B:$B,0),'Data - Knowledge'!BA$8)/100</f>
        <v>0.093000000000000013</v>
      </c>
      <c r="BB707" s="380">
        <f t="array" aca="true" ref="BB707">INDEX(KM_PCT,MATCH($A707,'Knowledge - Percentages'!$B:$B,0),'Data - Knowledge'!BB$8)/100</f>
        <v>0.093000000000000013</v>
      </c>
      <c r="BC707" s="380">
        <f t="array" aca="true" ref="BC707">INDEX(KM_PCT,MATCH($A707,'Knowledge - Percentages'!$B:$B,0),'Data - Knowledge'!BC$8)/100</f>
        <v>0.093000000000000013</v>
      </c>
      <c r="BD707" s="380">
        <f t="array" aca="true" ref="BD707">INDEX(KM_PCT,MATCH($A707,'Knowledge - Percentages'!$B:$B,0),'Data - Knowledge'!BD$8)/100</f>
        <v>0.067</v>
      </c>
      <c r="BE707" s="380">
        <f t="array" aca="true" ref="BE707">INDEX(KM_PCT,MATCH($A707,'Knowledge - Percentages'!$B:$B,0),'Data - Knowledge'!BE$8)/100</f>
        <v>0.093000000000000013</v>
      </c>
      <c r="BF707" s="380">
        <f t="array" aca="true" ref="BF707">INDEX(KM_PCT,MATCH($A707,'Knowledge - Percentages'!$B:$B,0),'Data - Knowledge'!BF$8)/100</f>
        <v>0.093000000000000013</v>
      </c>
      <c r="BG707" s="380">
        <f t="array" aca="true" ref="BG707">INDEX(KM_PCT,MATCH($A707,'Knowledge - Percentages'!$B:$B,0),'Data - Knowledge'!BG$8)/100</f>
        <v>0.054000000000000006</v>
      </c>
      <c r="BH707" s="380">
        <f t="array" aca="true" ref="BH707">INDEX(KM_PCT,MATCH($A707,'Knowledge - Percentages'!$B:$B,0),'Data - Knowledge'!BH$8)/100</f>
        <v>0.096</v>
      </c>
      <c r="BI707" s="380">
        <f t="array" aca="true" ref="BI707">INDEX(KM_PCT,MATCH($A707,'Knowledge - Percentages'!$B:$B,0),'Data - Knowledge'!BI$8)/100</f>
        <v>0.096</v>
      </c>
      <c r="BJ707" s="380">
        <f t="array" aca="true" ref="BJ707">INDEX(KM_PCT,MATCH($A707,'Knowledge - Percentages'!$B:$B,0),'Data - Knowledge'!BJ$8)/100</f>
        <v>0.124</v>
      </c>
      <c r="BK707" s="380">
        <f t="array" aca="true" ref="BK707">INDEX(KM_PCT,MATCH($A707,'Knowledge - Percentages'!$B:$B,0),'Data - Knowledge'!BK$8)/100</f>
        <v>0.124</v>
      </c>
      <c r="BL707" s="380">
        <f t="array" aca="true" ref="BL707">INDEX(KM_PCT,MATCH($A707,'Knowledge - Percentages'!$B:$B,0),'Data - Knowledge'!BL$8)/100</f>
        <v>0.124</v>
      </c>
      <c r="BM707" s="380">
        <f t="array" aca="true" ref="BM707">INDEX(KM_PCT,MATCH($A707,'Knowledge - Percentages'!$B:$B,0),'Data - Knowledge'!BM$8)/100</f>
        <v>0.124</v>
      </c>
      <c r="BN707" s="380">
        <f t="array" aca="true" ref="BN707">INDEX(KM_PCT,MATCH($A707,'Knowledge - Percentages'!$B:$B,0),'Data - Knowledge'!BN$8)/100</f>
        <v>0.136</v>
      </c>
      <c r="BO707" s="380">
        <f t="array" aca="true" ref="BO707">INDEX(KM_PCT,MATCH($A707,'Knowledge - Percentages'!$B:$B,0),'Data - Knowledge'!BO$8)/100</f>
        <v>0.126</v>
      </c>
      <c r="BP707" s="380">
        <f t="array" aca="true" ref="BP707">INDEX(KM_PCT,MATCH($A707,'Knowledge - Percentages'!$B:$B,0),'Data - Knowledge'!BP$8)/100</f>
        <v>0.126</v>
      </c>
      <c r="BQ707" s="380">
        <f t="array" aca="true" ref="BQ707">INDEX(KM_PCT,MATCH($A707,'Knowledge - Percentages'!$B:$B,0),'Data - Knowledge'!BQ$8)/100</f>
        <v>0.126</v>
      </c>
    </row>
    <row r="708" spans="1:69">
      <c r="A708" t="s">
        <v>1913</v>
      </c>
      <c r="B708" t="s">
        <v>1860</v>
      </c>
      <c r="C708" t="s">
        <v>1907</v>
      </c>
      <c r="D708" t="s">
        <v>1873</v>
      </c>
      <c r="E708" s="373">
        <f>SUMPRODUCT($K$2:$BQ$2,$K708:$BQ708)/$J$2</f>
        <v>0.27010227272727272</v>
      </c>
      <c r="F708" s="379">
        <f>SUMPRODUCT($K$2:$BQ$2,$K708:$BQ708)</f>
        <v>71.307</v>
      </c>
      <c r="G708" s="373">
        <f>SUMPRODUCT($K$3:$BQ$3,$K708:$BQ708)/$J$3</f>
        <v>0.28218572895277205</v>
      </c>
      <c r="H708" s="379">
        <f>SUMPRODUCT($K$3:$BQ$3,$K708:$BQ708)</f>
        <v>2748.4889999999996</v>
      </c>
      <c r="I708" s="373">
        <f>CORREL($K$4:$BQ$4,$K708:$BQ708)</f>
        <v>-0.21540408727301483</v>
      </c>
      <c r="J708" s="379">
        <f>$E708/$G708*100</f>
        <v>95.717906688498161</v>
      </c>
      <c r="K708" s="380">
        <f t="array" aca="true" ref="K708">INDEX(KM_PCT,MATCH($A708,'Knowledge - Percentages'!$B:$B,0),'Data - Knowledge'!K$8)/100</f>
        <v>0.278</v>
      </c>
      <c r="L708" s="380">
        <f t="array" aca="true" ref="L708">INDEX(KM_PCT,MATCH($A708,'Knowledge - Percentages'!$B:$B,0),'Data - Knowledge'!L$8)/100</f>
        <v>0.278</v>
      </c>
      <c r="M708" s="380">
        <f t="array" aca="true" ref="M708">INDEX(KM_PCT,MATCH($A708,'Knowledge - Percentages'!$B:$B,0),'Data - Knowledge'!M$8)/100</f>
        <v>0.278</v>
      </c>
      <c r="N708" s="380">
        <f t="array" aca="true" ref="N708">INDEX(KM_PCT,MATCH($A708,'Knowledge - Percentages'!$B:$B,0),'Data - Knowledge'!N$8)/100</f>
        <v>0.278</v>
      </c>
      <c r="O708" s="380">
        <f t="array" aca="true" ref="O708">INDEX(KM_PCT,MATCH($A708,'Knowledge - Percentages'!$B:$B,0),'Data - Knowledge'!O$8)/100</f>
        <v>0.278</v>
      </c>
      <c r="P708" s="380">
        <f t="array" aca="true" ref="P708">INDEX(KM_PCT,MATCH($A708,'Knowledge - Percentages'!$B:$B,0),'Data - Knowledge'!P$8)/100</f>
        <v>0.27399999999999997</v>
      </c>
      <c r="Q708" s="380">
        <f t="array" aca="true" ref="Q708">INDEX(KM_PCT,MATCH($A708,'Knowledge - Percentages'!$B:$B,0),'Data - Knowledge'!Q$8)/100</f>
        <v>0.278</v>
      </c>
      <c r="R708" s="380">
        <f t="array" aca="true" ref="R708">INDEX(KM_PCT,MATCH($A708,'Knowledge - Percentages'!$B:$B,0),'Data - Knowledge'!R$8)/100</f>
        <v>0.278</v>
      </c>
      <c r="S708" s="380">
        <f t="array" aca="true" ref="S708">INDEX(KM_PCT,MATCH($A708,'Knowledge - Percentages'!$B:$B,0),'Data - Knowledge'!S$8)/100</f>
        <v>0.312</v>
      </c>
      <c r="T708" s="380">
        <f t="array" aca="true" ref="T708">INDEX(KM_PCT,MATCH($A708,'Knowledge - Percentages'!$B:$B,0),'Data - Knowledge'!T$8)/100</f>
        <v>0.278</v>
      </c>
      <c r="U708" s="380">
        <f t="array" aca="true" ref="U708">INDEX(KM_PCT,MATCH($A708,'Knowledge - Percentages'!$B:$B,0),'Data - Knowledge'!U$8)/100</f>
        <v>0.278</v>
      </c>
      <c r="V708" s="380">
        <f t="array" aca="true" ref="V708">INDEX(KM_PCT,MATCH($A708,'Knowledge - Percentages'!$B:$B,0),'Data - Knowledge'!V$8)/100</f>
        <v>0.278</v>
      </c>
      <c r="W708" s="380">
        <f t="array" aca="true" ref="W708">INDEX(KM_PCT,MATCH($A708,'Knowledge - Percentages'!$B:$B,0),'Data - Knowledge'!W$8)/100</f>
        <v>0.344</v>
      </c>
      <c r="X708" s="380">
        <f t="array" aca="true" ref="X708">INDEX(KM_PCT,MATCH($A708,'Knowledge - Percentages'!$B:$B,0),'Data - Knowledge'!X$8)/100</f>
        <v>0.311</v>
      </c>
      <c r="Y708" s="380">
        <f t="array" aca="true" ref="Y708">INDEX(KM_PCT,MATCH($A708,'Knowledge - Percentages'!$B:$B,0),'Data - Knowledge'!Y$8)/100</f>
        <v>0.311</v>
      </c>
      <c r="Z708" s="380">
        <f t="array" aca="true" ref="Z708">INDEX(KM_PCT,MATCH($A708,'Knowledge - Percentages'!$B:$B,0),'Data - Knowledge'!Z$8)/100</f>
        <v>0.311</v>
      </c>
      <c r="AA708" s="380">
        <f t="array" aca="true" ref="AA708">INDEX(KM_PCT,MATCH($A708,'Knowledge - Percentages'!$B:$B,0),'Data - Knowledge'!AA$8)/100</f>
        <v>0.311</v>
      </c>
      <c r="AB708" s="380">
        <f t="array" aca="true" ref="AB708">INDEX(KM_PCT,MATCH($A708,'Knowledge - Percentages'!$B:$B,0),'Data - Knowledge'!AB$8)/100</f>
        <v>0.41200000000000003</v>
      </c>
      <c r="AC708" s="380">
        <f t="array" aca="true" ref="AC708">INDEX(KM_PCT,MATCH($A708,'Knowledge - Percentages'!$B:$B,0),'Data - Knowledge'!AC$8)/100</f>
        <v>0.29600000000000004</v>
      </c>
      <c r="AD708" s="380">
        <f t="array" aca="true" ref="AD708">INDEX(KM_PCT,MATCH($A708,'Knowledge - Percentages'!$B:$B,0),'Data - Knowledge'!AD$8)/100</f>
        <v>0.34299999999999997</v>
      </c>
      <c r="AE708" s="380">
        <f t="array" aca="true" ref="AE708">INDEX(KM_PCT,MATCH($A708,'Knowledge - Percentages'!$B:$B,0),'Data - Knowledge'!AE$8)/100</f>
        <v>0.278</v>
      </c>
      <c r="AF708" s="380">
        <f t="array" aca="true" ref="AF708">INDEX(KM_PCT,MATCH($A708,'Knowledge - Percentages'!$B:$B,0),'Data - Knowledge'!AF$8)/100</f>
        <v>0.278</v>
      </c>
      <c r="AG708" s="380">
        <f t="array" aca="true" ref="AG708">INDEX(KM_PCT,MATCH($A708,'Knowledge - Percentages'!$B:$B,0),'Data - Knowledge'!AG$8)/100</f>
        <v>0.278</v>
      </c>
      <c r="AH708" s="380">
        <f t="array" aca="true" ref="AH708">INDEX(KM_PCT,MATCH($A708,'Knowledge - Percentages'!$B:$B,0),'Data - Knowledge'!AH$8)/100</f>
        <v>0.316</v>
      </c>
      <c r="AI708" s="380">
        <f t="array" aca="true" ref="AI708">INDEX(KM_PCT,MATCH($A708,'Knowledge - Percentages'!$B:$B,0),'Data - Knowledge'!AI$8)/100</f>
        <v>0.278</v>
      </c>
      <c r="AJ708" s="380">
        <f t="array" aca="true" ref="AJ708">INDEX(KM_PCT,MATCH($A708,'Knowledge - Percentages'!$B:$B,0),'Data - Knowledge'!AJ$8)/100</f>
        <v>0.278</v>
      </c>
      <c r="AK708" s="380">
        <f t="array" aca="true" ref="AK708">INDEX(KM_PCT,MATCH($A708,'Knowledge - Percentages'!$B:$B,0),'Data - Knowledge'!AK$8)/100</f>
        <v>0.278</v>
      </c>
      <c r="AL708" s="380">
        <f t="array" aca="true" ref="AL708">INDEX(KM_PCT,MATCH($A708,'Knowledge - Percentages'!$B:$B,0),'Data - Knowledge'!AL$8)/100</f>
        <v>0.278</v>
      </c>
      <c r="AM708" s="380">
        <f t="array" aca="true" ref="AM708">INDEX(KM_PCT,MATCH($A708,'Knowledge - Percentages'!$B:$B,0),'Data - Knowledge'!AM$8)/100</f>
        <v>0.278</v>
      </c>
      <c r="AN708" s="380">
        <f t="array" aca="true" ref="AN708">INDEX(KM_PCT,MATCH($A708,'Knowledge - Percentages'!$B:$B,0),'Data - Knowledge'!AN$8)/100</f>
        <v>0.278</v>
      </c>
      <c r="AO708" s="380">
        <f t="array" aca="true" ref="AO708">INDEX(KM_PCT,MATCH($A708,'Knowledge - Percentages'!$B:$B,0),'Data - Knowledge'!AO$8)/100</f>
        <v>0.278</v>
      </c>
      <c r="AP708" s="380">
        <f t="array" aca="true" ref="AP708">INDEX(KM_PCT,MATCH($A708,'Knowledge - Percentages'!$B:$B,0),'Data - Knowledge'!AP$8)/100</f>
        <v>0.278</v>
      </c>
      <c r="AQ708" s="380">
        <f t="array" aca="true" ref="AQ708">INDEX(KM_PCT,MATCH($A708,'Knowledge - Percentages'!$B:$B,0),'Data - Knowledge'!AQ$8)/100</f>
        <v>0.278</v>
      </c>
      <c r="AR708" s="380">
        <f t="array" aca="true" ref="AR708">INDEX(KM_PCT,MATCH($A708,'Knowledge - Percentages'!$B:$B,0),'Data - Knowledge'!AR$8)/100</f>
        <v>0.278</v>
      </c>
      <c r="AS708" s="380">
        <f t="array" aca="true" ref="AS708">INDEX(KM_PCT,MATCH($A708,'Knowledge - Percentages'!$B:$B,0),'Data - Knowledge'!AS$8)/100</f>
        <v>0.18100000000000002</v>
      </c>
      <c r="AT708" s="380">
        <f t="array" aca="true" ref="AT708">INDEX(KM_PCT,MATCH($A708,'Knowledge - Percentages'!$B:$B,0),'Data - Knowledge'!AT$8)/100</f>
        <v>0.278</v>
      </c>
      <c r="AU708" s="380">
        <f t="array" aca="true" ref="AU708">INDEX(KM_PCT,MATCH($A708,'Knowledge - Percentages'!$B:$B,0),'Data - Knowledge'!AU$8)/100</f>
        <v>0.278</v>
      </c>
      <c r="AV708" s="380">
        <f t="array" aca="true" ref="AV708">INDEX(KM_PCT,MATCH($A708,'Knowledge - Percentages'!$B:$B,0),'Data - Knowledge'!AV$8)/100</f>
        <v>0.278</v>
      </c>
      <c r="AW708" s="380">
        <f t="array" aca="true" ref="AW708">INDEX(KM_PCT,MATCH($A708,'Knowledge - Percentages'!$B:$B,0),'Data - Knowledge'!AW$8)/100</f>
        <v>0.278</v>
      </c>
      <c r="AX708" s="380">
        <f t="array" aca="true" ref="AX708">INDEX(KM_PCT,MATCH($A708,'Knowledge - Percentages'!$B:$B,0),'Data - Knowledge'!AX$8)/100</f>
        <v>0.278</v>
      </c>
      <c r="AY708" s="380">
        <f t="array" aca="true" ref="AY708">INDEX(KM_PCT,MATCH($A708,'Knowledge - Percentages'!$B:$B,0),'Data - Knowledge'!AY$8)/100</f>
        <v>0.275</v>
      </c>
      <c r="AZ708" s="380">
        <f t="array" aca="true" ref="AZ708">INDEX(KM_PCT,MATCH($A708,'Knowledge - Percentages'!$B:$B,0),'Data - Knowledge'!AZ$8)/100</f>
        <v>0.275</v>
      </c>
      <c r="BA708" s="380">
        <f t="array" aca="true" ref="BA708">INDEX(KM_PCT,MATCH($A708,'Knowledge - Percentages'!$B:$B,0),'Data - Knowledge'!BA$8)/100</f>
        <v>0.275</v>
      </c>
      <c r="BB708" s="380">
        <f t="array" aca="true" ref="BB708">INDEX(KM_PCT,MATCH($A708,'Knowledge - Percentages'!$B:$B,0),'Data - Knowledge'!BB$8)/100</f>
        <v>0.23199999999999998</v>
      </c>
      <c r="BC708" s="380">
        <f t="array" aca="true" ref="BC708">INDEX(KM_PCT,MATCH($A708,'Knowledge - Percentages'!$B:$B,0),'Data - Knowledge'!BC$8)/100</f>
        <v>0.278</v>
      </c>
      <c r="BD708" s="380">
        <f t="array" aca="true" ref="BD708">INDEX(KM_PCT,MATCH($A708,'Knowledge - Percentages'!$B:$B,0),'Data - Knowledge'!BD$8)/100</f>
        <v>0.278</v>
      </c>
      <c r="BE708" s="380">
        <f t="array" aca="true" ref="BE708">INDEX(KM_PCT,MATCH($A708,'Knowledge - Percentages'!$B:$B,0),'Data - Knowledge'!BE$8)/100</f>
        <v>0.278</v>
      </c>
      <c r="BF708" s="380">
        <f t="array" aca="true" ref="BF708">INDEX(KM_PCT,MATCH($A708,'Knowledge - Percentages'!$B:$B,0),'Data - Knowledge'!BF$8)/100</f>
        <v>0.285</v>
      </c>
      <c r="BG708" s="380">
        <f t="array" aca="true" ref="BG708">INDEX(KM_PCT,MATCH($A708,'Knowledge - Percentages'!$B:$B,0),'Data - Knowledge'!BG$8)/100</f>
        <v>0.278</v>
      </c>
      <c r="BH708" s="380">
        <f t="array" aca="true" ref="BH708">INDEX(KM_PCT,MATCH($A708,'Knowledge - Percentages'!$B:$B,0),'Data - Knowledge'!BH$8)/100</f>
        <v>0.278</v>
      </c>
      <c r="BI708" s="380">
        <f t="array" aca="true" ref="BI708">INDEX(KM_PCT,MATCH($A708,'Knowledge - Percentages'!$B:$B,0),'Data - Knowledge'!BI$8)/100</f>
        <v>0.278</v>
      </c>
      <c r="BJ708" s="380">
        <f t="array" aca="true" ref="BJ708">INDEX(KM_PCT,MATCH($A708,'Knowledge - Percentages'!$B:$B,0),'Data - Knowledge'!BJ$8)/100</f>
        <v>0.278</v>
      </c>
      <c r="BK708" s="380">
        <f t="array" aca="true" ref="BK708">INDEX(KM_PCT,MATCH($A708,'Knowledge - Percentages'!$B:$B,0),'Data - Knowledge'!BK$8)/100</f>
        <v>0.278</v>
      </c>
      <c r="BL708" s="380">
        <f t="array" aca="true" ref="BL708">INDEX(KM_PCT,MATCH($A708,'Knowledge - Percentages'!$B:$B,0),'Data - Knowledge'!BL$8)/100</f>
        <v>0.278</v>
      </c>
      <c r="BM708" s="380">
        <f t="array" aca="true" ref="BM708">INDEX(KM_PCT,MATCH($A708,'Knowledge - Percentages'!$B:$B,0),'Data - Knowledge'!BM$8)/100</f>
        <v>0.23399999999999999</v>
      </c>
      <c r="BN708" s="380">
        <f t="array" aca="true" ref="BN708">INDEX(KM_PCT,MATCH($A708,'Knowledge - Percentages'!$B:$B,0),'Data - Knowledge'!BN$8)/100</f>
        <v>0.355</v>
      </c>
      <c r="BO708" s="380">
        <f t="array" aca="true" ref="BO708">INDEX(KM_PCT,MATCH($A708,'Knowledge - Percentages'!$B:$B,0),'Data - Knowledge'!BO$8)/100</f>
        <v>0.26</v>
      </c>
      <c r="BP708" s="380">
        <f t="array" aca="true" ref="BP708">INDEX(KM_PCT,MATCH($A708,'Knowledge - Percentages'!$B:$B,0),'Data - Knowledge'!BP$8)/100</f>
        <v>0.23199999999999998</v>
      </c>
      <c r="BQ708" s="380">
        <f t="array" aca="true" ref="BQ708">INDEX(KM_PCT,MATCH($A708,'Knowledge - Percentages'!$B:$B,0),'Data - Knowledge'!BQ$8)/100</f>
        <v>0.26</v>
      </c>
    </row>
    <row r="709" spans="1:69">
      <c r="A709" t="s">
        <v>1914</v>
      </c>
      <c r="B709" t="s">
        <v>1860</v>
      </c>
      <c r="C709" t="s">
        <v>1915</v>
      </c>
      <c r="D709" t="s">
        <v>1862</v>
      </c>
      <c r="E709" s="373">
        <f>SUMPRODUCT($K$2:$BQ$2,$K709:$BQ709)/$J$2</f>
        <v>0.15062878787878786</v>
      </c>
      <c r="F709" s="379">
        <f>SUMPRODUCT($K$2:$BQ$2,$K709:$BQ709)</f>
        <v>39.766</v>
      </c>
      <c r="G709" s="373">
        <f>SUMPRODUCT($K$3:$BQ$3,$K709:$BQ709)/$J$3</f>
        <v>0.12564876796714575</v>
      </c>
      <c r="H709" s="379">
        <f>SUMPRODUCT($K$3:$BQ$3,$K709:$BQ709)</f>
        <v>1223.8189999999995</v>
      </c>
      <c r="I709" s="373">
        <f>CORREL($K$4:$BQ$4,$K709:$BQ709)</f>
        <v>0.12224589684348115</v>
      </c>
      <c r="J709" s="379">
        <f>$E709/$G709*100</f>
        <v>119.88083155592406</v>
      </c>
      <c r="K709" s="380">
        <f t="array" aca="true" ref="K709">INDEX(KM_PCT,MATCH($A709,'Knowledge - Percentages'!$B:$B,0),'Data - Knowledge'!K$8)/100</f>
        <v>0.12</v>
      </c>
      <c r="L709" s="380">
        <f t="array" aca="true" ref="L709">INDEX(KM_PCT,MATCH($A709,'Knowledge - Percentages'!$B:$B,0),'Data - Knowledge'!L$8)/100</f>
        <v>0.12</v>
      </c>
      <c r="M709" s="380">
        <f t="array" aca="true" ref="M709">INDEX(KM_PCT,MATCH($A709,'Knowledge - Percentages'!$B:$B,0),'Data - Knowledge'!M$8)/100</f>
        <v>0.12</v>
      </c>
      <c r="N709" s="380">
        <f t="array" aca="true" ref="N709">INDEX(KM_PCT,MATCH($A709,'Knowledge - Percentages'!$B:$B,0),'Data - Knowledge'!N$8)/100</f>
        <v>0.052000000000000005</v>
      </c>
      <c r="O709" s="380">
        <f t="array" aca="true" ref="O709">INDEX(KM_PCT,MATCH($A709,'Knowledge - Percentages'!$B:$B,0),'Data - Knowledge'!O$8)/100</f>
        <v>0.12</v>
      </c>
      <c r="P709" s="380">
        <f t="array" aca="true" ref="P709">INDEX(KM_PCT,MATCH($A709,'Knowledge - Percentages'!$B:$B,0),'Data - Knowledge'!P$8)/100</f>
        <v>0.151</v>
      </c>
      <c r="Q709" s="380">
        <f t="array" aca="true" ref="Q709">INDEX(KM_PCT,MATCH($A709,'Knowledge - Percentages'!$B:$B,0),'Data - Knowledge'!Q$8)/100</f>
        <v>0.12</v>
      </c>
      <c r="R709" s="380">
        <f t="array" aca="true" ref="R709">INDEX(KM_PCT,MATCH($A709,'Knowledge - Percentages'!$B:$B,0),'Data - Knowledge'!R$8)/100</f>
        <v>0.12</v>
      </c>
      <c r="S709" s="380">
        <f t="array" aca="true" ref="S709">INDEX(KM_PCT,MATCH($A709,'Knowledge - Percentages'!$B:$B,0),'Data - Knowledge'!S$8)/100</f>
        <v>0.12</v>
      </c>
      <c r="T709" s="380">
        <f t="array" aca="true" ref="T709">INDEX(KM_PCT,MATCH($A709,'Knowledge - Percentages'!$B:$B,0),'Data - Knowledge'!T$8)/100</f>
        <v>0.106</v>
      </c>
      <c r="U709" s="380">
        <f t="array" aca="true" ref="U709">INDEX(KM_PCT,MATCH($A709,'Knowledge - Percentages'!$B:$B,0),'Data - Knowledge'!U$8)/100</f>
        <v>0.12</v>
      </c>
      <c r="V709" s="380">
        <f t="array" aca="true" ref="V709">INDEX(KM_PCT,MATCH($A709,'Knowledge - Percentages'!$B:$B,0),'Data - Knowledge'!V$8)/100</f>
        <v>0.12</v>
      </c>
      <c r="W709" s="380">
        <f t="array" aca="true" ref="W709">INDEX(KM_PCT,MATCH($A709,'Knowledge - Percentages'!$B:$B,0),'Data - Knowledge'!W$8)/100</f>
        <v>0.12</v>
      </c>
      <c r="X709" s="380">
        <f t="array" aca="true" ref="X709">INDEX(KM_PCT,MATCH($A709,'Knowledge - Percentages'!$B:$B,0),'Data - Knowledge'!X$8)/100</f>
        <v>0.145</v>
      </c>
      <c r="Y709" s="380">
        <f t="array" aca="true" ref="Y709">INDEX(KM_PCT,MATCH($A709,'Knowledge - Percentages'!$B:$B,0),'Data - Knowledge'!Y$8)/100</f>
        <v>0.145</v>
      </c>
      <c r="Z709" s="380">
        <f t="array" aca="true" ref="Z709">INDEX(KM_PCT,MATCH($A709,'Knowledge - Percentages'!$B:$B,0),'Data - Knowledge'!Z$8)/100</f>
        <v>0.215</v>
      </c>
      <c r="AA709" s="380">
        <f t="array" aca="true" ref="AA709">INDEX(KM_PCT,MATCH($A709,'Knowledge - Percentages'!$B:$B,0),'Data - Knowledge'!AA$8)/100</f>
        <v>0.145</v>
      </c>
      <c r="AB709" s="380">
        <f t="array" aca="true" ref="AB709">INDEX(KM_PCT,MATCH($A709,'Knowledge - Percentages'!$B:$B,0),'Data - Knowledge'!AB$8)/100</f>
        <v>0.213</v>
      </c>
      <c r="AC709" s="380">
        <f t="array" aca="true" ref="AC709">INDEX(KM_PCT,MATCH($A709,'Knowledge - Percentages'!$B:$B,0),'Data - Knowledge'!AC$8)/100</f>
        <v>0.107</v>
      </c>
      <c r="AD709" s="380">
        <f t="array" aca="true" ref="AD709">INDEX(KM_PCT,MATCH($A709,'Knowledge - Percentages'!$B:$B,0),'Data - Knowledge'!AD$8)/100</f>
        <v>0.145</v>
      </c>
      <c r="AE709" s="380">
        <f t="array" aca="true" ref="AE709">INDEX(KM_PCT,MATCH($A709,'Knowledge - Percentages'!$B:$B,0),'Data - Knowledge'!AE$8)/100</f>
        <v>0.115</v>
      </c>
      <c r="AF709" s="380">
        <f t="array" aca="true" ref="AF709">INDEX(KM_PCT,MATCH($A709,'Knowledge - Percentages'!$B:$B,0),'Data - Knowledge'!AF$8)/100</f>
        <v>0.115</v>
      </c>
      <c r="AG709" s="380">
        <f t="array" aca="true" ref="AG709">INDEX(KM_PCT,MATCH($A709,'Knowledge - Percentages'!$B:$B,0),'Data - Knowledge'!AG$8)/100</f>
        <v>0.106</v>
      </c>
      <c r="AH709" s="380">
        <f t="array" aca="true" ref="AH709">INDEX(KM_PCT,MATCH($A709,'Knowledge - Percentages'!$B:$B,0),'Data - Knowledge'!AH$8)/100</f>
        <v>0.139</v>
      </c>
      <c r="AI709" s="380">
        <f t="array" aca="true" ref="AI709">INDEX(KM_PCT,MATCH($A709,'Knowledge - Percentages'!$B:$B,0),'Data - Knowledge'!AI$8)/100</f>
        <v>0.136</v>
      </c>
      <c r="AJ709" s="380">
        <f t="array" aca="true" ref="AJ709">INDEX(KM_PCT,MATCH($A709,'Knowledge - Percentages'!$B:$B,0),'Data - Knowledge'!AJ$8)/100</f>
        <v>0.136</v>
      </c>
      <c r="AK709" s="380">
        <f t="array" aca="true" ref="AK709">INDEX(KM_PCT,MATCH($A709,'Knowledge - Percentages'!$B:$B,0),'Data - Knowledge'!AK$8)/100</f>
        <v>0.136</v>
      </c>
      <c r="AL709" s="380">
        <f t="array" aca="true" ref="AL709">INDEX(KM_PCT,MATCH($A709,'Knowledge - Percentages'!$B:$B,0),'Data - Knowledge'!AL$8)/100</f>
        <v>0.136</v>
      </c>
      <c r="AM709" s="380">
        <f t="array" aca="true" ref="AM709">INDEX(KM_PCT,MATCH($A709,'Knowledge - Percentages'!$B:$B,0),'Data - Knowledge'!AM$8)/100</f>
        <v>0.136</v>
      </c>
      <c r="AN709" s="380">
        <f t="array" aca="true" ref="AN709">INDEX(KM_PCT,MATCH($A709,'Knowledge - Percentages'!$B:$B,0),'Data - Knowledge'!AN$8)/100</f>
        <v>0.10300000000000001</v>
      </c>
      <c r="AO709" s="380">
        <f t="array" aca="true" ref="AO709">INDEX(KM_PCT,MATCH($A709,'Knowledge - Percentages'!$B:$B,0),'Data - Knowledge'!AO$8)/100</f>
        <v>0.11</v>
      </c>
      <c r="AP709" s="380">
        <f t="array" aca="true" ref="AP709">INDEX(KM_PCT,MATCH($A709,'Knowledge - Percentages'!$B:$B,0),'Data - Knowledge'!AP$8)/100</f>
        <v>0.145</v>
      </c>
      <c r="AQ709" s="380">
        <f t="array" aca="true" ref="AQ709">INDEX(KM_PCT,MATCH($A709,'Knowledge - Percentages'!$B:$B,0),'Data - Knowledge'!AQ$8)/100</f>
        <v>0.136</v>
      </c>
      <c r="AR709" s="380">
        <f t="array" aca="true" ref="AR709">INDEX(KM_PCT,MATCH($A709,'Knowledge - Percentages'!$B:$B,0),'Data - Knowledge'!AR$8)/100</f>
        <v>0.185</v>
      </c>
      <c r="AS709" s="380">
        <f t="array" aca="true" ref="AS709">INDEX(KM_PCT,MATCH($A709,'Knowledge - Percentages'!$B:$B,0),'Data - Knowledge'!AS$8)/100</f>
        <v>0.157</v>
      </c>
      <c r="AT709" s="380">
        <f t="array" aca="true" ref="AT709">INDEX(KM_PCT,MATCH($A709,'Knowledge - Percentages'!$B:$B,0),'Data - Knowledge'!AT$8)/100</f>
        <v>0.19</v>
      </c>
      <c r="AU709" s="380">
        <f t="array" aca="true" ref="AU709">INDEX(KM_PCT,MATCH($A709,'Knowledge - Percentages'!$B:$B,0),'Data - Knowledge'!AU$8)/100</f>
        <v>0.10800000000000001</v>
      </c>
      <c r="AV709" s="380">
        <f t="array" aca="true" ref="AV709">INDEX(KM_PCT,MATCH($A709,'Knowledge - Percentages'!$B:$B,0),'Data - Knowledge'!AV$8)/100</f>
        <v>0.14</v>
      </c>
      <c r="AW709" s="380">
        <f t="array" aca="true" ref="AW709">INDEX(KM_PCT,MATCH($A709,'Knowledge - Percentages'!$B:$B,0),'Data - Knowledge'!AW$8)/100</f>
        <v>0.14</v>
      </c>
      <c r="AX709" s="380">
        <f t="array" aca="true" ref="AX709">INDEX(KM_PCT,MATCH($A709,'Knowledge - Percentages'!$B:$B,0),'Data - Knowledge'!AX$8)/100</f>
        <v>0.16</v>
      </c>
      <c r="AY709" s="380">
        <f t="array" aca="true" ref="AY709">INDEX(KM_PCT,MATCH($A709,'Knowledge - Percentages'!$B:$B,0),'Data - Knowledge'!AY$8)/100</f>
        <v>0.138</v>
      </c>
      <c r="AZ709" s="380">
        <f t="array" aca="true" ref="AZ709">INDEX(KM_PCT,MATCH($A709,'Knowledge - Percentages'!$B:$B,0),'Data - Knowledge'!AZ$8)/100</f>
        <v>0.138</v>
      </c>
      <c r="BA709" s="380">
        <f t="array" aca="true" ref="BA709">INDEX(KM_PCT,MATCH($A709,'Knowledge - Percentages'!$B:$B,0),'Data - Knowledge'!BA$8)/100</f>
        <v>0.138</v>
      </c>
      <c r="BB709" s="380">
        <f t="array" aca="true" ref="BB709">INDEX(KM_PCT,MATCH($A709,'Knowledge - Percentages'!$B:$B,0),'Data - Knowledge'!BB$8)/100</f>
        <v>0.12300000000000001</v>
      </c>
      <c r="BC709" s="380">
        <f t="array" aca="true" ref="BC709">INDEX(KM_PCT,MATCH($A709,'Knowledge - Percentages'!$B:$B,0),'Data - Knowledge'!BC$8)/100</f>
        <v>0.126</v>
      </c>
      <c r="BD709" s="380">
        <f t="array" aca="true" ref="BD709">INDEX(KM_PCT,MATCH($A709,'Knowledge - Percentages'!$B:$B,0),'Data - Knowledge'!BD$8)/100</f>
        <v>0.079</v>
      </c>
      <c r="BE709" s="380">
        <f t="array" aca="true" ref="BE709">INDEX(KM_PCT,MATCH($A709,'Knowledge - Percentages'!$B:$B,0),'Data - Knowledge'!BE$8)/100</f>
        <v>0.14</v>
      </c>
      <c r="BF709" s="380">
        <f t="array" aca="true" ref="BF709">INDEX(KM_PCT,MATCH($A709,'Knowledge - Percentages'!$B:$B,0),'Data - Knowledge'!BF$8)/100</f>
        <v>0.14</v>
      </c>
      <c r="BG709" s="380">
        <f t="array" aca="true" ref="BG709">INDEX(KM_PCT,MATCH($A709,'Knowledge - Percentages'!$B:$B,0),'Data - Knowledge'!BG$8)/100</f>
        <v>0.17300000000000001</v>
      </c>
      <c r="BH709" s="380">
        <f t="array" aca="true" ref="BH709">INDEX(KM_PCT,MATCH($A709,'Knowledge - Percentages'!$B:$B,0),'Data - Knowledge'!BH$8)/100</f>
        <v>0.17300000000000001</v>
      </c>
      <c r="BI709" s="380">
        <f t="array" aca="true" ref="BI709">INDEX(KM_PCT,MATCH($A709,'Knowledge - Percentages'!$B:$B,0),'Data - Knowledge'!BI$8)/100</f>
        <v>0.17300000000000001</v>
      </c>
      <c r="BJ709" s="380">
        <f t="array" aca="true" ref="BJ709">INDEX(KM_PCT,MATCH($A709,'Knowledge - Percentages'!$B:$B,0),'Data - Knowledge'!BJ$8)/100</f>
        <v>0.17300000000000001</v>
      </c>
      <c r="BK709" s="380">
        <f t="array" aca="true" ref="BK709">INDEX(KM_PCT,MATCH($A709,'Knowledge - Percentages'!$B:$B,0),'Data - Knowledge'!BK$8)/100</f>
        <v>0.17300000000000001</v>
      </c>
      <c r="BL709" s="380">
        <f t="array" aca="true" ref="BL709">INDEX(KM_PCT,MATCH($A709,'Knowledge - Percentages'!$B:$B,0),'Data - Knowledge'!BL$8)/100</f>
        <v>0.14300000000000002</v>
      </c>
      <c r="BM709" s="380">
        <f t="array" aca="true" ref="BM709">INDEX(KM_PCT,MATCH($A709,'Knowledge - Percentages'!$B:$B,0),'Data - Knowledge'!BM$8)/100</f>
        <v>0.17300000000000001</v>
      </c>
      <c r="BN709" s="380">
        <f t="array" aca="true" ref="BN709">INDEX(KM_PCT,MATCH($A709,'Knowledge - Percentages'!$B:$B,0),'Data - Knowledge'!BN$8)/100</f>
        <v>0.24100000000000002</v>
      </c>
      <c r="BO709" s="380">
        <f t="array" aca="true" ref="BO709">INDEX(KM_PCT,MATCH($A709,'Knowledge - Percentages'!$B:$B,0),'Data - Knowledge'!BO$8)/100</f>
        <v>0.253</v>
      </c>
      <c r="BP709" s="380">
        <f t="array" aca="true" ref="BP709">INDEX(KM_PCT,MATCH($A709,'Knowledge - Percentages'!$B:$B,0),'Data - Knowledge'!BP$8)/100</f>
        <v>0.17300000000000001</v>
      </c>
      <c r="BQ709" s="380">
        <f t="array" aca="true" ref="BQ709">INDEX(KM_PCT,MATCH($A709,'Knowledge - Percentages'!$B:$B,0),'Data - Knowledge'!BQ$8)/100</f>
        <v>0.17300000000000001</v>
      </c>
    </row>
    <row r="710" spans="1:69">
      <c r="A710" t="s">
        <v>1916</v>
      </c>
      <c r="B710" t="s">
        <v>1860</v>
      </c>
      <c r="C710" t="s">
        <v>1915</v>
      </c>
      <c r="D710" t="s">
        <v>1864</v>
      </c>
      <c r="E710" s="373">
        <f>SUMPRODUCT($K$2:$BQ$2,$K710:$BQ710)/$J$2</f>
        <v>0.16631818181818181</v>
      </c>
      <c r="F710" s="379">
        <f>SUMPRODUCT($K$2:$BQ$2,$K710:$BQ710)</f>
        <v>43.908</v>
      </c>
      <c r="G710" s="373">
        <f>SUMPRODUCT($K$3:$BQ$3,$K710:$BQ710)/$J$3</f>
        <v>0.15453090349075979</v>
      </c>
      <c r="H710" s="379">
        <f>SUMPRODUCT($K$3:$BQ$3,$K710:$BQ710)</f>
        <v>1505.1310000000003</v>
      </c>
      <c r="I710" s="373">
        <f>CORREL($K$4:$BQ$4,$K710:$BQ710)</f>
        <v>0.10379692769637543</v>
      </c>
      <c r="J710" s="379">
        <f>$E710/$G710*100</f>
        <v>107.62778063232305</v>
      </c>
      <c r="K710" s="380">
        <f t="array" aca="true" ref="K710">INDEX(KM_PCT,MATCH($A710,'Knowledge - Percentages'!$B:$B,0),'Data - Knowledge'!K$8)/100</f>
        <v>0.158</v>
      </c>
      <c r="L710" s="380">
        <f t="array" aca="true" ref="L710">INDEX(KM_PCT,MATCH($A710,'Knowledge - Percentages'!$B:$B,0),'Data - Knowledge'!L$8)/100</f>
        <v>0.158</v>
      </c>
      <c r="M710" s="380">
        <f t="array" aca="true" ref="M710">INDEX(KM_PCT,MATCH($A710,'Knowledge - Percentages'!$B:$B,0),'Data - Knowledge'!M$8)/100</f>
        <v>0.158</v>
      </c>
      <c r="N710" s="380">
        <f t="array" aca="true" ref="N710">INDEX(KM_PCT,MATCH($A710,'Knowledge - Percentages'!$B:$B,0),'Data - Knowledge'!N$8)/100</f>
        <v>0.139</v>
      </c>
      <c r="O710" s="380">
        <f t="array" aca="true" ref="O710">INDEX(KM_PCT,MATCH($A710,'Knowledge - Percentages'!$B:$B,0),'Data - Knowledge'!O$8)/100</f>
        <v>0.139</v>
      </c>
      <c r="P710" s="380">
        <f t="array" aca="true" ref="P710">INDEX(KM_PCT,MATCH($A710,'Knowledge - Percentages'!$B:$B,0),'Data - Knowledge'!P$8)/100</f>
        <v>0.139</v>
      </c>
      <c r="Q710" s="380">
        <f t="array" aca="true" ref="Q710">INDEX(KM_PCT,MATCH($A710,'Knowledge - Percentages'!$B:$B,0),'Data - Knowledge'!Q$8)/100</f>
        <v>0.139</v>
      </c>
      <c r="R710" s="380">
        <f t="array" aca="true" ref="R710">INDEX(KM_PCT,MATCH($A710,'Knowledge - Percentages'!$B:$B,0),'Data - Knowledge'!R$8)/100</f>
        <v>0.1</v>
      </c>
      <c r="S710" s="380">
        <f t="array" aca="true" ref="S710">INDEX(KM_PCT,MATCH($A710,'Knowledge - Percentages'!$B:$B,0),'Data - Knowledge'!S$8)/100</f>
        <v>0.139</v>
      </c>
      <c r="T710" s="380">
        <f t="array" aca="true" ref="T710">INDEX(KM_PCT,MATCH($A710,'Knowledge - Percentages'!$B:$B,0),'Data - Knowledge'!T$8)/100</f>
        <v>0.158</v>
      </c>
      <c r="U710" s="380">
        <f t="array" aca="true" ref="U710">INDEX(KM_PCT,MATCH($A710,'Knowledge - Percentages'!$B:$B,0),'Data - Knowledge'!U$8)/100</f>
        <v>0.18899999999999997</v>
      </c>
      <c r="V710" s="380">
        <f t="array" aca="true" ref="V710">INDEX(KM_PCT,MATCH($A710,'Knowledge - Percentages'!$B:$B,0),'Data - Knowledge'!V$8)/100</f>
        <v>0.158</v>
      </c>
      <c r="W710" s="380">
        <f t="array" aca="true" ref="W710">INDEX(KM_PCT,MATCH($A710,'Knowledge - Percentages'!$B:$B,0),'Data - Knowledge'!W$8)/100</f>
        <v>0.158</v>
      </c>
      <c r="X710" s="380">
        <f t="array" aca="true" ref="X710">INDEX(KM_PCT,MATCH($A710,'Knowledge - Percentages'!$B:$B,0),'Data - Knowledge'!X$8)/100</f>
        <v>0.158</v>
      </c>
      <c r="Y710" s="380">
        <f t="array" aca="true" ref="Y710">INDEX(KM_PCT,MATCH($A710,'Knowledge - Percentages'!$B:$B,0),'Data - Knowledge'!Y$8)/100</f>
        <v>0.158</v>
      </c>
      <c r="Z710" s="380">
        <f t="array" aca="true" ref="Z710">INDEX(KM_PCT,MATCH($A710,'Knowledge - Percentages'!$B:$B,0),'Data - Knowledge'!Z$8)/100</f>
        <v>0.302</v>
      </c>
      <c r="AA710" s="380">
        <f t="array" aca="true" ref="AA710">INDEX(KM_PCT,MATCH($A710,'Knowledge - Percentages'!$B:$B,0),'Data - Knowledge'!AA$8)/100</f>
        <v>0.10099999999999999</v>
      </c>
      <c r="AB710" s="380">
        <f t="array" aca="true" ref="AB710">INDEX(KM_PCT,MATCH($A710,'Knowledge - Percentages'!$B:$B,0),'Data - Knowledge'!AB$8)/100</f>
        <v>0.158</v>
      </c>
      <c r="AC710" s="380">
        <f t="array" aca="true" ref="AC710">INDEX(KM_PCT,MATCH($A710,'Knowledge - Percentages'!$B:$B,0),'Data - Knowledge'!AC$8)/100</f>
        <v>0.14800000000000002</v>
      </c>
      <c r="AD710" s="380">
        <f t="array" aca="true" ref="AD710">INDEX(KM_PCT,MATCH($A710,'Knowledge - Percentages'!$B:$B,0),'Data - Knowledge'!AD$8)/100</f>
        <v>0.158</v>
      </c>
      <c r="AE710" s="380">
        <f t="array" aca="true" ref="AE710">INDEX(KM_PCT,MATCH($A710,'Knowledge - Percentages'!$B:$B,0),'Data - Knowledge'!AE$8)/100</f>
        <v>0.158</v>
      </c>
      <c r="AF710" s="380">
        <f t="array" aca="true" ref="AF710">INDEX(KM_PCT,MATCH($A710,'Knowledge - Percentages'!$B:$B,0),'Data - Knowledge'!AF$8)/100</f>
        <v>0.158</v>
      </c>
      <c r="AG710" s="380">
        <f t="array" aca="true" ref="AG710">INDEX(KM_PCT,MATCH($A710,'Knowledge - Percentages'!$B:$B,0),'Data - Knowledge'!AG$8)/100</f>
        <v>0.158</v>
      </c>
      <c r="AH710" s="380">
        <f t="array" aca="true" ref="AH710">INDEX(KM_PCT,MATCH($A710,'Knowledge - Percentages'!$B:$B,0),'Data - Knowledge'!AH$8)/100</f>
        <v>0.158</v>
      </c>
      <c r="AI710" s="380">
        <f t="array" aca="true" ref="AI710">INDEX(KM_PCT,MATCH($A710,'Knowledge - Percentages'!$B:$B,0),'Data - Knowledge'!AI$8)/100</f>
        <v>0.158</v>
      </c>
      <c r="AJ710" s="380">
        <f t="array" aca="true" ref="AJ710">INDEX(KM_PCT,MATCH($A710,'Knowledge - Percentages'!$B:$B,0),'Data - Knowledge'!AJ$8)/100</f>
        <v>0.14800000000000002</v>
      </c>
      <c r="AK710" s="380">
        <f t="array" aca="true" ref="AK710">INDEX(KM_PCT,MATCH($A710,'Knowledge - Percentages'!$B:$B,0),'Data - Knowledge'!AK$8)/100</f>
        <v>0.158</v>
      </c>
      <c r="AL710" s="380">
        <f t="array" aca="true" ref="AL710">INDEX(KM_PCT,MATCH($A710,'Knowledge - Percentages'!$B:$B,0),'Data - Knowledge'!AL$8)/100</f>
        <v>0.151</v>
      </c>
      <c r="AM710" s="380">
        <f t="array" aca="true" ref="AM710">INDEX(KM_PCT,MATCH($A710,'Knowledge - Percentages'!$B:$B,0),'Data - Knowledge'!AM$8)/100</f>
        <v>0.158</v>
      </c>
      <c r="AN710" s="380">
        <f t="array" aca="true" ref="AN710">INDEX(KM_PCT,MATCH($A710,'Knowledge - Percentages'!$B:$B,0),'Data - Knowledge'!AN$8)/100</f>
        <v>0.158</v>
      </c>
      <c r="AO710" s="380">
        <f t="array" aca="true" ref="AO710">INDEX(KM_PCT,MATCH($A710,'Knowledge - Percentages'!$B:$B,0),'Data - Knowledge'!AO$8)/100</f>
        <v>0.158</v>
      </c>
      <c r="AP710" s="380">
        <f t="array" aca="true" ref="AP710">INDEX(KM_PCT,MATCH($A710,'Knowledge - Percentages'!$B:$B,0),'Data - Knowledge'!AP$8)/100</f>
        <v>0.158</v>
      </c>
      <c r="AQ710" s="380">
        <f t="array" aca="true" ref="AQ710">INDEX(KM_PCT,MATCH($A710,'Knowledge - Percentages'!$B:$B,0),'Data - Knowledge'!AQ$8)/100</f>
        <v>0.158</v>
      </c>
      <c r="AR710" s="380">
        <f t="array" aca="true" ref="AR710">INDEX(KM_PCT,MATCH($A710,'Knowledge - Percentages'!$B:$B,0),'Data - Knowledge'!AR$8)/100</f>
        <v>0.115</v>
      </c>
      <c r="AS710" s="380">
        <f t="array" aca="true" ref="AS710">INDEX(KM_PCT,MATCH($A710,'Knowledge - Percentages'!$B:$B,0),'Data - Knowledge'!AS$8)/100</f>
        <v>0.115</v>
      </c>
      <c r="AT710" s="380">
        <f t="array" aca="true" ref="AT710">INDEX(KM_PCT,MATCH($A710,'Knowledge - Percentages'!$B:$B,0),'Data - Knowledge'!AT$8)/100</f>
        <v>0.115</v>
      </c>
      <c r="AU710" s="380">
        <f t="array" aca="true" ref="AU710">INDEX(KM_PCT,MATCH($A710,'Knowledge - Percentages'!$B:$B,0),'Data - Knowledge'!AU$8)/100</f>
        <v>0.158</v>
      </c>
      <c r="AV710" s="380">
        <f t="array" aca="true" ref="AV710">INDEX(KM_PCT,MATCH($A710,'Knowledge - Percentages'!$B:$B,0),'Data - Knowledge'!AV$8)/100</f>
        <v>0.158</v>
      </c>
      <c r="AW710" s="380">
        <f t="array" aca="true" ref="AW710">INDEX(KM_PCT,MATCH($A710,'Knowledge - Percentages'!$B:$B,0),'Data - Knowledge'!AW$8)/100</f>
        <v>0.158</v>
      </c>
      <c r="AX710" s="380">
        <f t="array" aca="true" ref="AX710">INDEX(KM_PCT,MATCH($A710,'Knowledge - Percentages'!$B:$B,0),'Data - Knowledge'!AX$8)/100</f>
        <v>0.158</v>
      </c>
      <c r="AY710" s="380">
        <f t="array" aca="true" ref="AY710">INDEX(KM_PCT,MATCH($A710,'Knowledge - Percentages'!$B:$B,0),'Data - Knowledge'!AY$8)/100</f>
        <v>0.158</v>
      </c>
      <c r="AZ710" s="380">
        <f t="array" aca="true" ref="AZ710">INDEX(KM_PCT,MATCH($A710,'Knowledge - Percentages'!$B:$B,0),'Data - Knowledge'!AZ$8)/100</f>
        <v>0.158</v>
      </c>
      <c r="BA710" s="380">
        <f t="array" aca="true" ref="BA710">INDEX(KM_PCT,MATCH($A710,'Knowledge - Percentages'!$B:$B,0),'Data - Knowledge'!BA$8)/100</f>
        <v>0.158</v>
      </c>
      <c r="BB710" s="380">
        <f t="array" aca="true" ref="BB710">INDEX(KM_PCT,MATCH($A710,'Knowledge - Percentages'!$B:$B,0),'Data - Knowledge'!BB$8)/100</f>
        <v>0.158</v>
      </c>
      <c r="BC710" s="380">
        <f t="array" aca="true" ref="BC710">INDEX(KM_PCT,MATCH($A710,'Knowledge - Percentages'!$B:$B,0),'Data - Knowledge'!BC$8)/100</f>
        <v>0.187</v>
      </c>
      <c r="BD710" s="380">
        <f t="array" aca="true" ref="BD710">INDEX(KM_PCT,MATCH($A710,'Knowledge - Percentages'!$B:$B,0),'Data - Knowledge'!BD$8)/100</f>
        <v>0.187</v>
      </c>
      <c r="BE710" s="380">
        <f t="array" aca="true" ref="BE710">INDEX(KM_PCT,MATCH($A710,'Knowledge - Percentages'!$B:$B,0),'Data - Knowledge'!BE$8)/100</f>
        <v>0.187</v>
      </c>
      <c r="BF710" s="380">
        <f t="array" aca="true" ref="BF710">INDEX(KM_PCT,MATCH($A710,'Knowledge - Percentages'!$B:$B,0),'Data - Knowledge'!BF$8)/100</f>
        <v>0.2</v>
      </c>
      <c r="BG710" s="380">
        <f t="array" aca="true" ref="BG710">INDEX(KM_PCT,MATCH($A710,'Knowledge - Percentages'!$B:$B,0),'Data - Knowledge'!BG$8)/100</f>
        <v>0.155</v>
      </c>
      <c r="BH710" s="380">
        <f t="array" aca="true" ref="BH710">INDEX(KM_PCT,MATCH($A710,'Knowledge - Percentages'!$B:$B,0),'Data - Knowledge'!BH$8)/100</f>
        <v>0.155</v>
      </c>
      <c r="BI710" s="380">
        <f t="array" aca="true" ref="BI710">INDEX(KM_PCT,MATCH($A710,'Knowledge - Percentages'!$B:$B,0),'Data - Knowledge'!BI$8)/100</f>
        <v>0.12</v>
      </c>
      <c r="BJ710" s="380">
        <f t="array" aca="true" ref="BJ710">INDEX(KM_PCT,MATCH($A710,'Knowledge - Percentages'!$B:$B,0),'Data - Knowledge'!BJ$8)/100</f>
        <v>0.17300000000000001</v>
      </c>
      <c r="BK710" s="380">
        <f t="array" aca="true" ref="BK710">INDEX(KM_PCT,MATCH($A710,'Knowledge - Percentages'!$B:$B,0),'Data - Knowledge'!BK$8)/100</f>
        <v>0.201</v>
      </c>
      <c r="BL710" s="380">
        <f t="array" aca="true" ref="BL710">INDEX(KM_PCT,MATCH($A710,'Knowledge - Percentages'!$B:$B,0),'Data - Knowledge'!BL$8)/100</f>
        <v>0.221</v>
      </c>
      <c r="BM710" s="380">
        <f t="array" aca="true" ref="BM710">INDEX(KM_PCT,MATCH($A710,'Knowledge - Percentages'!$B:$B,0),'Data - Knowledge'!BM$8)/100</f>
        <v>0.201</v>
      </c>
      <c r="BN710" s="380">
        <f t="array" aca="true" ref="BN710">INDEX(KM_PCT,MATCH($A710,'Knowledge - Percentages'!$B:$B,0),'Data - Knowledge'!BN$8)/100</f>
        <v>0.22</v>
      </c>
      <c r="BO710" s="380">
        <f t="array" aca="true" ref="BO710">INDEX(KM_PCT,MATCH($A710,'Knowledge - Percentages'!$B:$B,0),'Data - Knowledge'!BO$8)/100</f>
        <v>0.162</v>
      </c>
      <c r="BP710" s="380">
        <f t="array" aca="true" ref="BP710">INDEX(KM_PCT,MATCH($A710,'Knowledge - Percentages'!$B:$B,0),'Data - Knowledge'!BP$8)/100</f>
        <v>0.162</v>
      </c>
      <c r="BQ710" s="380">
        <f t="array" aca="true" ref="BQ710">INDEX(KM_PCT,MATCH($A710,'Knowledge - Percentages'!$B:$B,0),'Data - Knowledge'!BQ$8)/100</f>
        <v>0.162</v>
      </c>
    </row>
    <row r="711" spans="1:69">
      <c r="A711" t="s">
        <v>1917</v>
      </c>
      <c r="B711" t="s">
        <v>1860</v>
      </c>
      <c r="C711" t="s">
        <v>1915</v>
      </c>
      <c r="D711" t="s">
        <v>550</v>
      </c>
      <c r="E711" s="373">
        <f>SUMPRODUCT($K$2:$BQ$2,$K711:$BQ711)/$J$2</f>
        <v>0.3416893939393939</v>
      </c>
      <c r="F711" s="379">
        <f>SUMPRODUCT($K$2:$BQ$2,$K711:$BQ711)</f>
        <v>90.205999999999989</v>
      </c>
      <c r="G711" s="373">
        <f>SUMPRODUCT($K$3:$BQ$3,$K711:$BQ711)/$J$3</f>
        <v>0.34059917864476374</v>
      </c>
      <c r="H711" s="379">
        <f>SUMPRODUCT($K$3:$BQ$3,$K711:$BQ711)</f>
        <v>3317.4359999999988</v>
      </c>
      <c r="I711" s="373">
        <f>CORREL($K$4:$BQ$4,$K711:$BQ711)</f>
        <v>0.040411859986098586</v>
      </c>
      <c r="J711" s="379">
        <f>$E711/$G711*100</f>
        <v>100.32008747025407</v>
      </c>
      <c r="K711" s="380">
        <f t="array" aca="true" ref="K711">INDEX(KM_PCT,MATCH($A711,'Knowledge - Percentages'!$B:$B,0),'Data - Knowledge'!K$8)/100</f>
        <v>0.33899999999999997</v>
      </c>
      <c r="L711" s="380">
        <f t="array" aca="true" ref="L711">INDEX(KM_PCT,MATCH($A711,'Knowledge - Percentages'!$B:$B,0),'Data - Knowledge'!L$8)/100</f>
        <v>0.33899999999999997</v>
      </c>
      <c r="M711" s="380">
        <f t="array" aca="true" ref="M711">INDEX(KM_PCT,MATCH($A711,'Knowledge - Percentages'!$B:$B,0),'Data - Knowledge'!M$8)/100</f>
        <v>0.33899999999999997</v>
      </c>
      <c r="N711" s="380">
        <f t="array" aca="true" ref="N711">INDEX(KM_PCT,MATCH($A711,'Knowledge - Percentages'!$B:$B,0),'Data - Knowledge'!N$8)/100</f>
        <v>0.33899999999999997</v>
      </c>
      <c r="O711" s="380">
        <f t="array" aca="true" ref="O711">INDEX(KM_PCT,MATCH($A711,'Knowledge - Percentages'!$B:$B,0),'Data - Knowledge'!O$8)/100</f>
        <v>0.33899999999999997</v>
      </c>
      <c r="P711" s="380">
        <f t="array" aca="true" ref="P711">INDEX(KM_PCT,MATCH($A711,'Knowledge - Percentages'!$B:$B,0),'Data - Knowledge'!P$8)/100</f>
        <v>0.35100000000000003</v>
      </c>
      <c r="Q711" s="380">
        <f t="array" aca="true" ref="Q711">INDEX(KM_PCT,MATCH($A711,'Knowledge - Percentages'!$B:$B,0),'Data - Knowledge'!Q$8)/100</f>
        <v>0.28300000000000003</v>
      </c>
      <c r="R711" s="380">
        <f t="array" aca="true" ref="R711">INDEX(KM_PCT,MATCH($A711,'Knowledge - Percentages'!$B:$B,0),'Data - Knowledge'!R$8)/100</f>
        <v>0.317</v>
      </c>
      <c r="S711" s="380">
        <f t="array" aca="true" ref="S711">INDEX(KM_PCT,MATCH($A711,'Knowledge - Percentages'!$B:$B,0),'Data - Knowledge'!S$8)/100</f>
        <v>0.33899999999999997</v>
      </c>
      <c r="T711" s="380">
        <f t="array" aca="true" ref="T711">INDEX(KM_PCT,MATCH($A711,'Knowledge - Percentages'!$B:$B,0),'Data - Knowledge'!T$8)/100</f>
        <v>0.33899999999999997</v>
      </c>
      <c r="U711" s="380">
        <f t="array" aca="true" ref="U711">INDEX(KM_PCT,MATCH($A711,'Knowledge - Percentages'!$B:$B,0),'Data - Knowledge'!U$8)/100</f>
        <v>0.33899999999999997</v>
      </c>
      <c r="V711" s="380">
        <f t="array" aca="true" ref="V711">INDEX(KM_PCT,MATCH($A711,'Knowledge - Percentages'!$B:$B,0),'Data - Knowledge'!V$8)/100</f>
        <v>0.33899999999999997</v>
      </c>
      <c r="W711" s="380">
        <f t="array" aca="true" ref="W711">INDEX(KM_PCT,MATCH($A711,'Knowledge - Percentages'!$B:$B,0),'Data - Knowledge'!W$8)/100</f>
        <v>0.33899999999999997</v>
      </c>
      <c r="X711" s="380">
        <f t="array" aca="true" ref="X711">INDEX(KM_PCT,MATCH($A711,'Knowledge - Percentages'!$B:$B,0),'Data - Knowledge'!X$8)/100</f>
        <v>0.33899999999999997</v>
      </c>
      <c r="Y711" s="380">
        <f t="array" aca="true" ref="Y711">INDEX(KM_PCT,MATCH($A711,'Knowledge - Percentages'!$B:$B,0),'Data - Knowledge'!Y$8)/100</f>
        <v>0.33899999999999997</v>
      </c>
      <c r="Z711" s="380">
        <f t="array" aca="true" ref="Z711">INDEX(KM_PCT,MATCH($A711,'Knowledge - Percentages'!$B:$B,0),'Data - Knowledge'!Z$8)/100</f>
        <v>0.322</v>
      </c>
      <c r="AA711" s="380">
        <f t="array" aca="true" ref="AA711">INDEX(KM_PCT,MATCH($A711,'Knowledge - Percentages'!$B:$B,0),'Data - Knowledge'!AA$8)/100</f>
        <v>0.33899999999999997</v>
      </c>
      <c r="AB711" s="380">
        <f t="array" aca="true" ref="AB711">INDEX(KM_PCT,MATCH($A711,'Knowledge - Percentages'!$B:$B,0),'Data - Knowledge'!AB$8)/100</f>
        <v>0.41600000000000004</v>
      </c>
      <c r="AC711" s="380">
        <f t="array" aca="true" ref="AC711">INDEX(KM_PCT,MATCH($A711,'Knowledge - Percentages'!$B:$B,0),'Data - Knowledge'!AC$8)/100</f>
        <v>0.33899999999999997</v>
      </c>
      <c r="AD711" s="380">
        <f t="array" aca="true" ref="AD711">INDEX(KM_PCT,MATCH($A711,'Knowledge - Percentages'!$B:$B,0),'Data - Knowledge'!AD$8)/100</f>
        <v>0.326</v>
      </c>
      <c r="AE711" s="380">
        <f t="array" aca="true" ref="AE711">INDEX(KM_PCT,MATCH($A711,'Knowledge - Percentages'!$B:$B,0),'Data - Knowledge'!AE$8)/100</f>
        <v>0.33799999999999997</v>
      </c>
      <c r="AF711" s="380">
        <f t="array" aca="true" ref="AF711">INDEX(KM_PCT,MATCH($A711,'Knowledge - Percentages'!$B:$B,0),'Data - Knowledge'!AF$8)/100</f>
        <v>0.33799999999999997</v>
      </c>
      <c r="AG711" s="380">
        <f t="array" aca="true" ref="AG711">INDEX(KM_PCT,MATCH($A711,'Knowledge - Percentages'!$B:$B,0),'Data - Knowledge'!AG$8)/100</f>
        <v>0.33799999999999997</v>
      </c>
      <c r="AH711" s="380">
        <f t="array" aca="true" ref="AH711">INDEX(KM_PCT,MATCH($A711,'Knowledge - Percentages'!$B:$B,0),'Data - Knowledge'!AH$8)/100</f>
        <v>0.33799999999999997</v>
      </c>
      <c r="AI711" s="380">
        <f t="array" aca="true" ref="AI711">INDEX(KM_PCT,MATCH($A711,'Knowledge - Percentages'!$B:$B,0),'Data - Knowledge'!AI$8)/100</f>
        <v>0.33799999999999997</v>
      </c>
      <c r="AJ711" s="380">
        <f t="array" aca="true" ref="AJ711">INDEX(KM_PCT,MATCH($A711,'Knowledge - Percentages'!$B:$B,0),'Data - Knowledge'!AJ$8)/100</f>
        <v>0.33799999999999997</v>
      </c>
      <c r="AK711" s="380">
        <f t="array" aca="true" ref="AK711">INDEX(KM_PCT,MATCH($A711,'Knowledge - Percentages'!$B:$B,0),'Data - Knowledge'!AK$8)/100</f>
        <v>0.33799999999999997</v>
      </c>
      <c r="AL711" s="380">
        <f t="array" aca="true" ref="AL711">INDEX(KM_PCT,MATCH($A711,'Knowledge - Percentages'!$B:$B,0),'Data - Knowledge'!AL$8)/100</f>
        <v>0.33799999999999997</v>
      </c>
      <c r="AM711" s="380">
        <f t="array" aca="true" ref="AM711">INDEX(KM_PCT,MATCH($A711,'Knowledge - Percentages'!$B:$B,0),'Data - Knowledge'!AM$8)/100</f>
        <v>0.33799999999999997</v>
      </c>
      <c r="AN711" s="380">
        <f t="array" aca="true" ref="AN711">INDEX(KM_PCT,MATCH($A711,'Knowledge - Percentages'!$B:$B,0),'Data - Knowledge'!AN$8)/100</f>
        <v>0.33799999999999997</v>
      </c>
      <c r="AO711" s="380">
        <f t="array" aca="true" ref="AO711">INDEX(KM_PCT,MATCH($A711,'Knowledge - Percentages'!$B:$B,0),'Data - Knowledge'!AO$8)/100</f>
        <v>0.32</v>
      </c>
      <c r="AP711" s="380">
        <f t="array" aca="true" ref="AP711">INDEX(KM_PCT,MATCH($A711,'Knowledge - Percentages'!$B:$B,0),'Data - Knowledge'!AP$8)/100</f>
        <v>0.33799999999999997</v>
      </c>
      <c r="AQ711" s="380">
        <f t="array" aca="true" ref="AQ711">INDEX(KM_PCT,MATCH($A711,'Knowledge - Percentages'!$B:$B,0),'Data - Knowledge'!AQ$8)/100</f>
        <v>0.33799999999999997</v>
      </c>
      <c r="AR711" s="380">
        <f t="array" aca="true" ref="AR711">INDEX(KM_PCT,MATCH($A711,'Knowledge - Percentages'!$B:$B,0),'Data - Knowledge'!AR$8)/100</f>
        <v>0.337</v>
      </c>
      <c r="AS711" s="380">
        <f t="array" aca="true" ref="AS711">INDEX(KM_PCT,MATCH($A711,'Knowledge - Percentages'!$B:$B,0),'Data - Knowledge'!AS$8)/100</f>
        <v>0.337</v>
      </c>
      <c r="AT711" s="380">
        <f t="array" aca="true" ref="AT711">INDEX(KM_PCT,MATCH($A711,'Knowledge - Percentages'!$B:$B,0),'Data - Knowledge'!AT$8)/100</f>
        <v>0.337</v>
      </c>
      <c r="AU711" s="380">
        <f t="array" aca="true" ref="AU711">INDEX(KM_PCT,MATCH($A711,'Knowledge - Percentages'!$B:$B,0),'Data - Knowledge'!AU$8)/100</f>
        <v>0.377</v>
      </c>
      <c r="AV711" s="380">
        <f t="array" aca="true" ref="AV711">INDEX(KM_PCT,MATCH($A711,'Knowledge - Percentages'!$B:$B,0),'Data - Knowledge'!AV$8)/100</f>
        <v>0.33899999999999997</v>
      </c>
      <c r="AW711" s="380">
        <f t="array" aca="true" ref="AW711">INDEX(KM_PCT,MATCH($A711,'Knowledge - Percentages'!$B:$B,0),'Data - Knowledge'!AW$8)/100</f>
        <v>0.33899999999999997</v>
      </c>
      <c r="AX711" s="380">
        <f t="array" aca="true" ref="AX711">INDEX(KM_PCT,MATCH($A711,'Knowledge - Percentages'!$B:$B,0),'Data - Knowledge'!AX$8)/100</f>
        <v>0.33899999999999997</v>
      </c>
      <c r="AY711" s="380">
        <f t="array" aca="true" ref="AY711">INDEX(KM_PCT,MATCH($A711,'Knowledge - Percentages'!$B:$B,0),'Data - Knowledge'!AY$8)/100</f>
        <v>0.325</v>
      </c>
      <c r="AZ711" s="380">
        <f t="array" aca="true" ref="AZ711">INDEX(KM_PCT,MATCH($A711,'Knowledge - Percentages'!$B:$B,0),'Data - Knowledge'!AZ$8)/100</f>
        <v>0.325</v>
      </c>
      <c r="BA711" s="380">
        <f t="array" aca="true" ref="BA711">INDEX(KM_PCT,MATCH($A711,'Knowledge - Percentages'!$B:$B,0),'Data - Knowledge'!BA$8)/100</f>
        <v>0.325</v>
      </c>
      <c r="BB711" s="380">
        <f t="array" aca="true" ref="BB711">INDEX(KM_PCT,MATCH($A711,'Knowledge - Percentages'!$B:$B,0),'Data - Knowledge'!BB$8)/100</f>
        <v>0.325</v>
      </c>
      <c r="BC711" s="380">
        <f t="array" aca="true" ref="BC711">INDEX(KM_PCT,MATCH($A711,'Knowledge - Percentages'!$B:$B,0),'Data - Knowledge'!BC$8)/100</f>
        <v>0.33899999999999997</v>
      </c>
      <c r="BD711" s="380">
        <f t="array" aca="true" ref="BD711">INDEX(KM_PCT,MATCH($A711,'Knowledge - Percentages'!$B:$B,0),'Data - Knowledge'!BD$8)/100</f>
        <v>0.317</v>
      </c>
      <c r="BE711" s="380">
        <f t="array" aca="true" ref="BE711">INDEX(KM_PCT,MATCH($A711,'Knowledge - Percentages'!$B:$B,0),'Data - Knowledge'!BE$8)/100</f>
        <v>0.363</v>
      </c>
      <c r="BF711" s="380">
        <f t="array" aca="true" ref="BF711">INDEX(KM_PCT,MATCH($A711,'Knowledge - Percentages'!$B:$B,0),'Data - Knowledge'!BF$8)/100</f>
        <v>0.33899999999999997</v>
      </c>
      <c r="BG711" s="380">
        <f t="array" aca="true" ref="BG711">INDEX(KM_PCT,MATCH($A711,'Knowledge - Percentages'!$B:$B,0),'Data - Knowledge'!BG$8)/100</f>
        <v>0.34700000000000003</v>
      </c>
      <c r="BH711" s="380">
        <f t="array" aca="true" ref="BH711">INDEX(KM_PCT,MATCH($A711,'Knowledge - Percentages'!$B:$B,0),'Data - Knowledge'!BH$8)/100</f>
        <v>0.34700000000000003</v>
      </c>
      <c r="BI711" s="380">
        <f t="array" aca="true" ref="BI711">INDEX(KM_PCT,MATCH($A711,'Knowledge - Percentages'!$B:$B,0),'Data - Knowledge'!BI$8)/100</f>
        <v>0.36</v>
      </c>
      <c r="BJ711" s="380">
        <f t="array" aca="true" ref="BJ711">INDEX(KM_PCT,MATCH($A711,'Knowledge - Percentages'!$B:$B,0),'Data - Knowledge'!BJ$8)/100</f>
        <v>0.34600000000000003</v>
      </c>
      <c r="BK711" s="380">
        <f t="array" aca="true" ref="BK711">INDEX(KM_PCT,MATCH($A711,'Knowledge - Percentages'!$B:$B,0),'Data - Knowledge'!BK$8)/100</f>
        <v>0.322</v>
      </c>
      <c r="BL711" s="380">
        <f t="array" aca="true" ref="BL711">INDEX(KM_PCT,MATCH($A711,'Knowledge - Percentages'!$B:$B,0),'Data - Knowledge'!BL$8)/100</f>
        <v>0.34600000000000003</v>
      </c>
      <c r="BM711" s="380">
        <f t="array" aca="true" ref="BM711">INDEX(KM_PCT,MATCH($A711,'Knowledge - Percentages'!$B:$B,0),'Data - Knowledge'!BM$8)/100</f>
        <v>0.34600000000000003</v>
      </c>
      <c r="BN711" s="380">
        <f t="array" aca="true" ref="BN711">INDEX(KM_PCT,MATCH($A711,'Knowledge - Percentages'!$B:$B,0),'Data - Knowledge'!BN$8)/100</f>
        <v>0.38299999999999995</v>
      </c>
      <c r="BO711" s="380">
        <f t="array" aca="true" ref="BO711">INDEX(KM_PCT,MATCH($A711,'Knowledge - Percentages'!$B:$B,0),'Data - Knowledge'!BO$8)/100</f>
        <v>0.387</v>
      </c>
      <c r="BP711" s="380">
        <f t="array" aca="true" ref="BP711">INDEX(KM_PCT,MATCH($A711,'Knowledge - Percentages'!$B:$B,0),'Data - Knowledge'!BP$8)/100</f>
        <v>0.34600000000000003</v>
      </c>
      <c r="BQ711" s="380">
        <f t="array" aca="true" ref="BQ711">INDEX(KM_PCT,MATCH($A711,'Knowledge - Percentages'!$B:$B,0),'Data - Knowledge'!BQ$8)/100</f>
        <v>0.34600000000000003</v>
      </c>
    </row>
    <row r="712" spans="1:69">
      <c r="A712" t="s">
        <v>1918</v>
      </c>
      <c r="B712" t="s">
        <v>1860</v>
      </c>
      <c r="C712" t="s">
        <v>1915</v>
      </c>
      <c r="D712" t="s">
        <v>1867</v>
      </c>
      <c r="E712" s="373">
        <f>SUMPRODUCT($K$2:$BQ$2,$K712:$BQ712)/$J$2</f>
        <v>0.16380681818181816</v>
      </c>
      <c r="F712" s="379">
        <f>SUMPRODUCT($K$2:$BQ$2,$K712:$BQ712)</f>
        <v>43.245</v>
      </c>
      <c r="G712" s="373">
        <f>SUMPRODUCT($K$3:$BQ$3,$K712:$BQ712)/$J$3</f>
        <v>0.1278387063655031</v>
      </c>
      <c r="H712" s="379">
        <f>SUMPRODUCT($K$3:$BQ$3,$K712:$BQ712)</f>
        <v>1245.1490000000001</v>
      </c>
      <c r="I712" s="373">
        <f>CORREL($K$4:$BQ$4,$K712:$BQ712)</f>
        <v>0.48814857462490985</v>
      </c>
      <c r="J712" s="379">
        <f>$E712/$G712*100</f>
        <v>128.1355411353106</v>
      </c>
      <c r="K712" s="380">
        <f t="array" aca="true" ref="K712">INDEX(KM_PCT,MATCH($A712,'Knowledge - Percentages'!$B:$B,0),'Data - Knowledge'!K$8)/100</f>
        <v>0.087</v>
      </c>
      <c r="L712" s="380">
        <f t="array" aca="true" ref="L712">INDEX(KM_PCT,MATCH($A712,'Knowledge - Percentages'!$B:$B,0),'Data - Knowledge'!L$8)/100</f>
        <v>0.087</v>
      </c>
      <c r="M712" s="380">
        <f t="array" aca="true" ref="M712">INDEX(KM_PCT,MATCH($A712,'Knowledge - Percentages'!$B:$B,0),'Data - Knowledge'!M$8)/100</f>
        <v>0.087</v>
      </c>
      <c r="N712" s="380">
        <f t="array" aca="true" ref="N712">INDEX(KM_PCT,MATCH($A712,'Knowledge - Percentages'!$B:$B,0),'Data - Knowledge'!N$8)/100</f>
        <v>0.109</v>
      </c>
      <c r="O712" s="380">
        <f t="array" aca="true" ref="O712">INDEX(KM_PCT,MATCH($A712,'Knowledge - Percentages'!$B:$B,0),'Data - Knowledge'!O$8)/100</f>
        <v>0.115</v>
      </c>
      <c r="P712" s="380">
        <f t="array" aca="true" ref="P712">INDEX(KM_PCT,MATCH($A712,'Knowledge - Percentages'!$B:$B,0),'Data - Knowledge'!P$8)/100</f>
        <v>0.109</v>
      </c>
      <c r="Q712" s="380">
        <f t="array" aca="true" ref="Q712">INDEX(KM_PCT,MATCH($A712,'Knowledge - Percentages'!$B:$B,0),'Data - Knowledge'!Q$8)/100</f>
        <v>0.114</v>
      </c>
      <c r="R712" s="380">
        <f t="array" aca="true" ref="R712">INDEX(KM_PCT,MATCH($A712,'Knowledge - Percentages'!$B:$B,0),'Data - Knowledge'!R$8)/100</f>
        <v>0.096999999999999989</v>
      </c>
      <c r="S712" s="380">
        <f t="array" aca="true" ref="S712">INDEX(KM_PCT,MATCH($A712,'Knowledge - Percentages'!$B:$B,0),'Data - Knowledge'!S$8)/100</f>
        <v>0.088000000000000009</v>
      </c>
      <c r="T712" s="380">
        <f t="array" aca="true" ref="T712">INDEX(KM_PCT,MATCH($A712,'Knowledge - Percentages'!$B:$B,0),'Data - Knowledge'!T$8)/100</f>
        <v>0.106</v>
      </c>
      <c r="U712" s="380">
        <f t="array" aca="true" ref="U712">INDEX(KM_PCT,MATCH($A712,'Knowledge - Percentages'!$B:$B,0),'Data - Knowledge'!U$8)/100</f>
        <v>0.106</v>
      </c>
      <c r="V712" s="380">
        <f t="array" aca="true" ref="V712">INDEX(KM_PCT,MATCH($A712,'Knowledge - Percentages'!$B:$B,0),'Data - Knowledge'!V$8)/100</f>
        <v>0.106</v>
      </c>
      <c r="W712" s="380">
        <f t="array" aca="true" ref="W712">INDEX(KM_PCT,MATCH($A712,'Knowledge - Percentages'!$B:$B,0),'Data - Knowledge'!W$8)/100</f>
        <v>0.106</v>
      </c>
      <c r="X712" s="380">
        <f t="array" aca="true" ref="X712">INDEX(KM_PCT,MATCH($A712,'Knowledge - Percentages'!$B:$B,0),'Data - Knowledge'!X$8)/100</f>
        <v>0.096999999999999989</v>
      </c>
      <c r="Y712" s="380">
        <f t="array" aca="true" ref="Y712">INDEX(KM_PCT,MATCH($A712,'Knowledge - Percentages'!$B:$B,0),'Data - Knowledge'!Y$8)/100</f>
        <v>0.141</v>
      </c>
      <c r="Z712" s="380">
        <f t="array" aca="true" ref="Z712">INDEX(KM_PCT,MATCH($A712,'Knowledge - Percentages'!$B:$B,0),'Data - Knowledge'!Z$8)/100</f>
        <v>0.141</v>
      </c>
      <c r="AA712" s="380">
        <f t="array" aca="true" ref="AA712">INDEX(KM_PCT,MATCH($A712,'Knowledge - Percentages'!$B:$B,0),'Data - Knowledge'!AA$8)/100</f>
        <v>0.141</v>
      </c>
      <c r="AB712" s="380">
        <f t="array" aca="true" ref="AB712">INDEX(KM_PCT,MATCH($A712,'Knowledge - Percentages'!$B:$B,0),'Data - Knowledge'!AB$8)/100</f>
        <v>0.141</v>
      </c>
      <c r="AC712" s="380">
        <f t="array" aca="true" ref="AC712">INDEX(KM_PCT,MATCH($A712,'Knowledge - Percentages'!$B:$B,0),'Data - Knowledge'!AC$8)/100</f>
        <v>0.141</v>
      </c>
      <c r="AD712" s="380">
        <f t="array" aca="true" ref="AD712">INDEX(KM_PCT,MATCH($A712,'Knowledge - Percentages'!$B:$B,0),'Data - Knowledge'!AD$8)/100</f>
        <v>0.141</v>
      </c>
      <c r="AE712" s="380">
        <f t="array" aca="true" ref="AE712">INDEX(KM_PCT,MATCH($A712,'Knowledge - Percentages'!$B:$B,0),'Data - Knowledge'!AE$8)/100</f>
        <v>0.141</v>
      </c>
      <c r="AF712" s="380">
        <f t="array" aca="true" ref="AF712">INDEX(KM_PCT,MATCH($A712,'Knowledge - Percentages'!$B:$B,0),'Data - Knowledge'!AF$8)/100</f>
        <v>0.141</v>
      </c>
      <c r="AG712" s="380">
        <f t="array" aca="true" ref="AG712">INDEX(KM_PCT,MATCH($A712,'Knowledge - Percentages'!$B:$B,0),'Data - Knowledge'!AG$8)/100</f>
        <v>0.141</v>
      </c>
      <c r="AH712" s="380">
        <f t="array" aca="true" ref="AH712">INDEX(KM_PCT,MATCH($A712,'Knowledge - Percentages'!$B:$B,0),'Data - Knowledge'!AH$8)/100</f>
        <v>0.141</v>
      </c>
      <c r="AI712" s="380">
        <f t="array" aca="true" ref="AI712">INDEX(KM_PCT,MATCH($A712,'Knowledge - Percentages'!$B:$B,0),'Data - Knowledge'!AI$8)/100</f>
        <v>0.163</v>
      </c>
      <c r="AJ712" s="380">
        <f t="array" aca="true" ref="AJ712">INDEX(KM_PCT,MATCH($A712,'Knowledge - Percentages'!$B:$B,0),'Data - Knowledge'!AJ$8)/100</f>
        <v>0.12300000000000001</v>
      </c>
      <c r="AK712" s="380">
        <f t="array" aca="true" ref="AK712">INDEX(KM_PCT,MATCH($A712,'Knowledge - Percentages'!$B:$B,0),'Data - Knowledge'!AK$8)/100</f>
        <v>0.141</v>
      </c>
      <c r="AL712" s="380">
        <f t="array" aca="true" ref="AL712">INDEX(KM_PCT,MATCH($A712,'Knowledge - Percentages'!$B:$B,0),'Data - Knowledge'!AL$8)/100</f>
        <v>0.141</v>
      </c>
      <c r="AM712" s="380">
        <f t="array" aca="true" ref="AM712">INDEX(KM_PCT,MATCH($A712,'Knowledge - Percentages'!$B:$B,0),'Data - Knowledge'!AM$8)/100</f>
        <v>0.141</v>
      </c>
      <c r="AN712" s="380">
        <f t="array" aca="true" ref="AN712">INDEX(KM_PCT,MATCH($A712,'Knowledge - Percentages'!$B:$B,0),'Data - Knowledge'!AN$8)/100</f>
        <v>0.141</v>
      </c>
      <c r="AO712" s="380">
        <f t="array" aca="true" ref="AO712">INDEX(KM_PCT,MATCH($A712,'Knowledge - Percentages'!$B:$B,0),'Data - Knowledge'!AO$8)/100</f>
        <v>0.141</v>
      </c>
      <c r="AP712" s="380">
        <f t="array" aca="true" ref="AP712">INDEX(KM_PCT,MATCH($A712,'Knowledge - Percentages'!$B:$B,0),'Data - Knowledge'!AP$8)/100</f>
        <v>0.141</v>
      </c>
      <c r="AQ712" s="380">
        <f t="array" aca="true" ref="AQ712">INDEX(KM_PCT,MATCH($A712,'Knowledge - Percentages'!$B:$B,0),'Data - Knowledge'!AQ$8)/100</f>
        <v>0.141</v>
      </c>
      <c r="AR712" s="380">
        <f t="array" aca="true" ref="AR712">INDEX(KM_PCT,MATCH($A712,'Knowledge - Percentages'!$B:$B,0),'Data - Knowledge'!AR$8)/100</f>
        <v>0.141</v>
      </c>
      <c r="AS712" s="380">
        <f t="array" aca="true" ref="AS712">INDEX(KM_PCT,MATCH($A712,'Knowledge - Percentages'!$B:$B,0),'Data - Knowledge'!AS$8)/100</f>
        <v>0.141</v>
      </c>
      <c r="AT712" s="380">
        <f t="array" aca="true" ref="AT712">INDEX(KM_PCT,MATCH($A712,'Knowledge - Percentages'!$B:$B,0),'Data - Knowledge'!AT$8)/100</f>
        <v>0.141</v>
      </c>
      <c r="AU712" s="380">
        <f t="array" aca="true" ref="AU712">INDEX(KM_PCT,MATCH($A712,'Knowledge - Percentages'!$B:$B,0),'Data - Knowledge'!AU$8)/100</f>
        <v>0.141</v>
      </c>
      <c r="AV712" s="380">
        <f t="array" aca="true" ref="AV712">INDEX(KM_PCT,MATCH($A712,'Knowledge - Percentages'!$B:$B,0),'Data - Knowledge'!AV$8)/100</f>
        <v>0.141</v>
      </c>
      <c r="AW712" s="380">
        <f t="array" aca="true" ref="AW712">INDEX(KM_PCT,MATCH($A712,'Knowledge - Percentages'!$B:$B,0),'Data - Knowledge'!AW$8)/100</f>
        <v>0.14400000000000002</v>
      </c>
      <c r="AX712" s="380">
        <f t="array" aca="true" ref="AX712">INDEX(KM_PCT,MATCH($A712,'Knowledge - Percentages'!$B:$B,0),'Data - Knowledge'!AX$8)/100</f>
        <v>0.141</v>
      </c>
      <c r="AY712" s="380">
        <f t="array" aca="true" ref="AY712">INDEX(KM_PCT,MATCH($A712,'Knowledge - Percentages'!$B:$B,0),'Data - Knowledge'!AY$8)/100</f>
        <v>0.141</v>
      </c>
      <c r="AZ712" s="380">
        <f t="array" aca="true" ref="AZ712">INDEX(KM_PCT,MATCH($A712,'Knowledge - Percentages'!$B:$B,0),'Data - Knowledge'!AZ$8)/100</f>
        <v>0.083</v>
      </c>
      <c r="BA712" s="380">
        <f t="array" aca="true" ref="BA712">INDEX(KM_PCT,MATCH($A712,'Knowledge - Percentages'!$B:$B,0),'Data - Knowledge'!BA$8)/100</f>
        <v>0.141</v>
      </c>
      <c r="BB712" s="380">
        <f t="array" aca="true" ref="BB712">INDEX(KM_PCT,MATCH($A712,'Knowledge - Percentages'!$B:$B,0),'Data - Knowledge'!BB$8)/100</f>
        <v>0.226</v>
      </c>
      <c r="BC712" s="380">
        <f t="array" aca="true" ref="BC712">INDEX(KM_PCT,MATCH($A712,'Knowledge - Percentages'!$B:$B,0),'Data - Knowledge'!BC$8)/100</f>
        <v>0.14400000000000002</v>
      </c>
      <c r="BD712" s="380">
        <f t="array" aca="true" ref="BD712">INDEX(KM_PCT,MATCH($A712,'Knowledge - Percentages'!$B:$B,0),'Data - Knowledge'!BD$8)/100</f>
        <v>0.14400000000000002</v>
      </c>
      <c r="BE712" s="380">
        <f t="array" aca="true" ref="BE712">INDEX(KM_PCT,MATCH($A712,'Knowledge - Percentages'!$B:$B,0),'Data - Knowledge'!BE$8)/100</f>
        <v>0.14400000000000002</v>
      </c>
      <c r="BF712" s="380">
        <f t="array" aca="true" ref="BF712">INDEX(KM_PCT,MATCH($A712,'Knowledge - Percentages'!$B:$B,0),'Data - Knowledge'!BF$8)/100</f>
        <v>0.146</v>
      </c>
      <c r="BG712" s="380">
        <f t="array" aca="true" ref="BG712">INDEX(KM_PCT,MATCH($A712,'Knowledge - Percentages'!$B:$B,0),'Data - Knowledge'!BG$8)/100</f>
        <v>0.14800000000000002</v>
      </c>
      <c r="BH712" s="380">
        <f t="array" aca="true" ref="BH712">INDEX(KM_PCT,MATCH($A712,'Knowledge - Percentages'!$B:$B,0),'Data - Knowledge'!BH$8)/100</f>
        <v>0.14800000000000002</v>
      </c>
      <c r="BI712" s="380">
        <f t="array" aca="true" ref="BI712">INDEX(KM_PCT,MATCH($A712,'Knowledge - Percentages'!$B:$B,0),'Data - Knowledge'!BI$8)/100</f>
        <v>0.13699999999999998</v>
      </c>
      <c r="BJ712" s="380">
        <f t="array" aca="true" ref="BJ712">INDEX(KM_PCT,MATCH($A712,'Knowledge - Percentages'!$B:$B,0),'Data - Knowledge'!BJ$8)/100</f>
        <v>0.159</v>
      </c>
      <c r="BK712" s="380">
        <f t="array" aca="true" ref="BK712">INDEX(KM_PCT,MATCH($A712,'Knowledge - Percentages'!$B:$B,0),'Data - Knowledge'!BK$8)/100</f>
        <v>0.159</v>
      </c>
      <c r="BL712" s="380">
        <f t="array" aca="true" ref="BL712">INDEX(KM_PCT,MATCH($A712,'Knowledge - Percentages'!$B:$B,0),'Data - Knowledge'!BL$8)/100</f>
        <v>0.159</v>
      </c>
      <c r="BM712" s="380">
        <f t="array" aca="true" ref="BM712">INDEX(KM_PCT,MATCH($A712,'Knowledge - Percentages'!$B:$B,0),'Data - Knowledge'!BM$8)/100</f>
        <v>0.159</v>
      </c>
      <c r="BN712" s="380">
        <f t="array" aca="true" ref="BN712">INDEX(KM_PCT,MATCH($A712,'Knowledge - Percentages'!$B:$B,0),'Data - Knowledge'!BN$8)/100</f>
        <v>0.2</v>
      </c>
      <c r="BO712" s="380">
        <f t="array" aca="true" ref="BO712">INDEX(KM_PCT,MATCH($A712,'Knowledge - Percentages'!$B:$B,0),'Data - Knowledge'!BO$8)/100</f>
        <v>0.18899999999999997</v>
      </c>
      <c r="BP712" s="380">
        <f t="array" aca="true" ref="BP712">INDEX(KM_PCT,MATCH($A712,'Knowledge - Percentages'!$B:$B,0),'Data - Knowledge'!BP$8)/100</f>
        <v>0.18899999999999997</v>
      </c>
      <c r="BQ712" s="380">
        <f t="array" aca="true" ref="BQ712">INDEX(KM_PCT,MATCH($A712,'Knowledge - Percentages'!$B:$B,0),'Data - Knowledge'!BQ$8)/100</f>
        <v>0.18899999999999997</v>
      </c>
    </row>
    <row r="713" spans="1:69">
      <c r="A713" t="s">
        <v>1919</v>
      </c>
      <c r="B713" t="s">
        <v>1860</v>
      </c>
      <c r="C713" t="s">
        <v>1915</v>
      </c>
      <c r="D713" t="s">
        <v>1869</v>
      </c>
      <c r="E713" s="373">
        <f>SUMPRODUCT($K$2:$BQ$2,$K713:$BQ713)/$J$2</f>
        <v>0.16754166666666662</v>
      </c>
      <c r="F713" s="379">
        <f>SUMPRODUCT($K$2:$BQ$2,$K713:$BQ713)</f>
        <v>44.230999999999987</v>
      </c>
      <c r="G713" s="373">
        <f>SUMPRODUCT($K$3:$BQ$3,$K713:$BQ713)/$J$3</f>
        <v>0.15801232032854204</v>
      </c>
      <c r="H713" s="379">
        <f>SUMPRODUCT($K$3:$BQ$3,$K713:$BQ713)</f>
        <v>1539.0399999999995</v>
      </c>
      <c r="I713" s="373">
        <f>CORREL($K$4:$BQ$4,$K713:$BQ713)</f>
        <v>0.15467590992473357</v>
      </c>
      <c r="J713" s="379">
        <f>$E713/$G713*100</f>
        <v>106.03076160030496</v>
      </c>
      <c r="K713" s="380">
        <f t="array" aca="true" ref="K713">INDEX(KM_PCT,MATCH($A713,'Knowledge - Percentages'!$B:$B,0),'Data - Knowledge'!K$8)/100</f>
        <v>0.156</v>
      </c>
      <c r="L713" s="380">
        <f t="array" aca="true" ref="L713">INDEX(KM_PCT,MATCH($A713,'Knowledge - Percentages'!$B:$B,0),'Data - Knowledge'!L$8)/100</f>
        <v>0.156</v>
      </c>
      <c r="M713" s="380">
        <f t="array" aca="true" ref="M713">INDEX(KM_PCT,MATCH($A713,'Knowledge - Percentages'!$B:$B,0),'Data - Knowledge'!M$8)/100</f>
        <v>0.156</v>
      </c>
      <c r="N713" s="380">
        <f t="array" aca="true" ref="N713">INDEX(KM_PCT,MATCH($A713,'Knowledge - Percentages'!$B:$B,0),'Data - Knowledge'!N$8)/100</f>
        <v>0.156</v>
      </c>
      <c r="O713" s="380">
        <f t="array" aca="true" ref="O713">INDEX(KM_PCT,MATCH($A713,'Knowledge - Percentages'!$B:$B,0),'Data - Knowledge'!O$8)/100</f>
        <v>0.18</v>
      </c>
      <c r="P713" s="380">
        <f t="array" aca="true" ref="P713">INDEX(KM_PCT,MATCH($A713,'Knowledge - Percentages'!$B:$B,0),'Data - Knowledge'!P$8)/100</f>
        <v>0.156</v>
      </c>
      <c r="Q713" s="380">
        <f t="array" aca="true" ref="Q713">INDEX(KM_PCT,MATCH($A713,'Knowledge - Percentages'!$B:$B,0),'Data - Knowledge'!Q$8)/100</f>
        <v>0.156</v>
      </c>
      <c r="R713" s="380">
        <f t="array" aca="true" ref="R713">INDEX(KM_PCT,MATCH($A713,'Knowledge - Percentages'!$B:$B,0),'Data - Knowledge'!R$8)/100</f>
        <v>0.156</v>
      </c>
      <c r="S713" s="380">
        <f t="array" aca="true" ref="S713">INDEX(KM_PCT,MATCH($A713,'Knowledge - Percentages'!$B:$B,0),'Data - Knowledge'!S$8)/100</f>
        <v>0.156</v>
      </c>
      <c r="T713" s="380">
        <f t="array" aca="true" ref="T713">INDEX(KM_PCT,MATCH($A713,'Knowledge - Percentages'!$B:$B,0),'Data - Knowledge'!T$8)/100</f>
        <v>0.161</v>
      </c>
      <c r="U713" s="380">
        <f t="array" aca="true" ref="U713">INDEX(KM_PCT,MATCH($A713,'Knowledge - Percentages'!$B:$B,0),'Data - Knowledge'!U$8)/100</f>
        <v>0.156</v>
      </c>
      <c r="V713" s="380">
        <f t="array" aca="true" ref="V713">INDEX(KM_PCT,MATCH($A713,'Knowledge - Percentages'!$B:$B,0),'Data - Knowledge'!V$8)/100</f>
        <v>0.156</v>
      </c>
      <c r="W713" s="380">
        <f t="array" aca="true" ref="W713">INDEX(KM_PCT,MATCH($A713,'Knowledge - Percentages'!$B:$B,0),'Data - Knowledge'!W$8)/100</f>
        <v>0.145</v>
      </c>
      <c r="X713" s="380">
        <f t="array" aca="true" ref="X713">INDEX(KM_PCT,MATCH($A713,'Knowledge - Percentages'!$B:$B,0),'Data - Knowledge'!X$8)/100</f>
        <v>0.156</v>
      </c>
      <c r="Y713" s="380">
        <f t="array" aca="true" ref="Y713">INDEX(KM_PCT,MATCH($A713,'Knowledge - Percentages'!$B:$B,0),'Data - Knowledge'!Y$8)/100</f>
        <v>0.156</v>
      </c>
      <c r="Z713" s="380">
        <f t="array" aca="true" ref="Z713">INDEX(KM_PCT,MATCH($A713,'Knowledge - Percentages'!$B:$B,0),'Data - Knowledge'!Z$8)/100</f>
        <v>0.21600000000000003</v>
      </c>
      <c r="AA713" s="380">
        <f t="array" aca="true" ref="AA713">INDEX(KM_PCT,MATCH($A713,'Knowledge - Percentages'!$B:$B,0),'Data - Knowledge'!AA$8)/100</f>
        <v>0.156</v>
      </c>
      <c r="AB713" s="380">
        <f t="array" aca="true" ref="AB713">INDEX(KM_PCT,MATCH($A713,'Knowledge - Percentages'!$B:$B,0),'Data - Knowledge'!AB$8)/100</f>
        <v>0.166</v>
      </c>
      <c r="AC713" s="380">
        <f t="array" aca="true" ref="AC713">INDEX(KM_PCT,MATCH($A713,'Knowledge - Percentages'!$B:$B,0),'Data - Knowledge'!AC$8)/100</f>
        <v>0.10800000000000001</v>
      </c>
      <c r="AD713" s="380">
        <f t="array" aca="true" ref="AD713">INDEX(KM_PCT,MATCH($A713,'Knowledge - Percentages'!$B:$B,0),'Data - Knowledge'!AD$8)/100</f>
        <v>0.258</v>
      </c>
      <c r="AE713" s="380">
        <f t="array" aca="true" ref="AE713">INDEX(KM_PCT,MATCH($A713,'Knowledge - Percentages'!$B:$B,0),'Data - Knowledge'!AE$8)/100</f>
        <v>0.156</v>
      </c>
      <c r="AF713" s="380">
        <f t="array" aca="true" ref="AF713">INDEX(KM_PCT,MATCH($A713,'Knowledge - Percentages'!$B:$B,0),'Data - Knowledge'!AF$8)/100</f>
        <v>0.156</v>
      </c>
      <c r="AG713" s="380">
        <f t="array" aca="true" ref="AG713">INDEX(KM_PCT,MATCH($A713,'Knowledge - Percentages'!$B:$B,0),'Data - Knowledge'!AG$8)/100</f>
        <v>0.156</v>
      </c>
      <c r="AH713" s="380">
        <f t="array" aca="true" ref="AH713">INDEX(KM_PCT,MATCH($A713,'Knowledge - Percentages'!$B:$B,0),'Data - Knowledge'!AH$8)/100</f>
        <v>0.156</v>
      </c>
      <c r="AI713" s="380">
        <f t="array" aca="true" ref="AI713">INDEX(KM_PCT,MATCH($A713,'Knowledge - Percentages'!$B:$B,0),'Data - Knowledge'!AI$8)/100</f>
        <v>0.156</v>
      </c>
      <c r="AJ713" s="380">
        <f t="array" aca="true" ref="AJ713">INDEX(KM_PCT,MATCH($A713,'Knowledge - Percentages'!$B:$B,0),'Data - Knowledge'!AJ$8)/100</f>
        <v>0.156</v>
      </c>
      <c r="AK713" s="380">
        <f t="array" aca="true" ref="AK713">INDEX(KM_PCT,MATCH($A713,'Knowledge - Percentages'!$B:$B,0),'Data - Knowledge'!AK$8)/100</f>
        <v>0.156</v>
      </c>
      <c r="AL713" s="380">
        <f t="array" aca="true" ref="AL713">INDEX(KM_PCT,MATCH($A713,'Knowledge - Percentages'!$B:$B,0),'Data - Knowledge'!AL$8)/100</f>
        <v>0.17</v>
      </c>
      <c r="AM713" s="380">
        <f t="array" aca="true" ref="AM713">INDEX(KM_PCT,MATCH($A713,'Knowledge - Percentages'!$B:$B,0),'Data - Knowledge'!AM$8)/100</f>
        <v>0.14300000000000002</v>
      </c>
      <c r="AN713" s="380">
        <f t="array" aca="true" ref="AN713">INDEX(KM_PCT,MATCH($A713,'Knowledge - Percentages'!$B:$B,0),'Data - Knowledge'!AN$8)/100</f>
        <v>0.156</v>
      </c>
      <c r="AO713" s="380">
        <f t="array" aca="true" ref="AO713">INDEX(KM_PCT,MATCH($A713,'Knowledge - Percentages'!$B:$B,0),'Data - Knowledge'!AO$8)/100</f>
        <v>0.156</v>
      </c>
      <c r="AP713" s="380">
        <f t="array" aca="true" ref="AP713">INDEX(KM_PCT,MATCH($A713,'Knowledge - Percentages'!$B:$B,0),'Data - Knowledge'!AP$8)/100</f>
        <v>0.156</v>
      </c>
      <c r="AQ713" s="380">
        <f t="array" aca="true" ref="AQ713">INDEX(KM_PCT,MATCH($A713,'Knowledge - Percentages'!$B:$B,0),'Data - Knowledge'!AQ$8)/100</f>
        <v>0.156</v>
      </c>
      <c r="AR713" s="380">
        <f t="array" aca="true" ref="AR713">INDEX(KM_PCT,MATCH($A713,'Knowledge - Percentages'!$B:$B,0),'Data - Knowledge'!AR$8)/100</f>
        <v>0.134</v>
      </c>
      <c r="AS713" s="380">
        <f t="array" aca="true" ref="AS713">INDEX(KM_PCT,MATCH($A713,'Knowledge - Percentages'!$B:$B,0),'Data - Knowledge'!AS$8)/100</f>
        <v>0.134</v>
      </c>
      <c r="AT713" s="380">
        <f t="array" aca="true" ref="AT713">INDEX(KM_PCT,MATCH($A713,'Knowledge - Percentages'!$B:$B,0),'Data - Knowledge'!AT$8)/100</f>
        <v>0.134</v>
      </c>
      <c r="AU713" s="380">
        <f t="array" aca="true" ref="AU713">INDEX(KM_PCT,MATCH($A713,'Knowledge - Percentages'!$B:$B,0),'Data - Knowledge'!AU$8)/100</f>
        <v>0.149</v>
      </c>
      <c r="AV713" s="380">
        <f t="array" aca="true" ref="AV713">INDEX(KM_PCT,MATCH($A713,'Knowledge - Percentages'!$B:$B,0),'Data - Knowledge'!AV$8)/100</f>
        <v>0.149</v>
      </c>
      <c r="AW713" s="380">
        <f t="array" aca="true" ref="AW713">INDEX(KM_PCT,MATCH($A713,'Knowledge - Percentages'!$B:$B,0),'Data - Knowledge'!AW$8)/100</f>
        <v>0.149</v>
      </c>
      <c r="AX713" s="380">
        <f t="array" aca="true" ref="AX713">INDEX(KM_PCT,MATCH($A713,'Knowledge - Percentages'!$B:$B,0),'Data - Knowledge'!AX$8)/100</f>
        <v>0.149</v>
      </c>
      <c r="AY713" s="380">
        <f t="array" aca="true" ref="AY713">INDEX(KM_PCT,MATCH($A713,'Knowledge - Percentages'!$B:$B,0),'Data - Knowledge'!AY$8)/100</f>
        <v>0.149</v>
      </c>
      <c r="AZ713" s="380">
        <f t="array" aca="true" ref="AZ713">INDEX(KM_PCT,MATCH($A713,'Knowledge - Percentages'!$B:$B,0),'Data - Knowledge'!AZ$8)/100</f>
        <v>0.149</v>
      </c>
      <c r="BA713" s="380">
        <f t="array" aca="true" ref="BA713">INDEX(KM_PCT,MATCH($A713,'Knowledge - Percentages'!$B:$B,0),'Data - Knowledge'!BA$8)/100</f>
        <v>0.113</v>
      </c>
      <c r="BB713" s="380">
        <f t="array" aca="true" ref="BB713">INDEX(KM_PCT,MATCH($A713,'Knowledge - Percentages'!$B:$B,0),'Data - Knowledge'!BB$8)/100</f>
        <v>0.149</v>
      </c>
      <c r="BC713" s="380">
        <f t="array" aca="true" ref="BC713">INDEX(KM_PCT,MATCH($A713,'Knowledge - Percentages'!$B:$B,0),'Data - Knowledge'!BC$8)/100</f>
        <v>0.13</v>
      </c>
      <c r="BD713" s="380">
        <f t="array" aca="true" ref="BD713">INDEX(KM_PCT,MATCH($A713,'Knowledge - Percentages'!$B:$B,0),'Data - Knowledge'!BD$8)/100</f>
        <v>0.135</v>
      </c>
      <c r="BE713" s="380">
        <f t="array" aca="true" ref="BE713">INDEX(KM_PCT,MATCH($A713,'Knowledge - Percentages'!$B:$B,0),'Data - Knowledge'!BE$8)/100</f>
        <v>0.149</v>
      </c>
      <c r="BF713" s="380">
        <f t="array" aca="true" ref="BF713">INDEX(KM_PCT,MATCH($A713,'Knowledge - Percentages'!$B:$B,0),'Data - Knowledge'!BF$8)/100</f>
        <v>0.149</v>
      </c>
      <c r="BG713" s="380">
        <f t="array" aca="true" ref="BG713">INDEX(KM_PCT,MATCH($A713,'Knowledge - Percentages'!$B:$B,0),'Data - Knowledge'!BG$8)/100</f>
        <v>0.147</v>
      </c>
      <c r="BH713" s="380">
        <f t="array" aca="true" ref="BH713">INDEX(KM_PCT,MATCH($A713,'Knowledge - Percentages'!$B:$B,0),'Data - Knowledge'!BH$8)/100</f>
        <v>0.147</v>
      </c>
      <c r="BI713" s="380">
        <f t="array" aca="true" ref="BI713">INDEX(KM_PCT,MATCH($A713,'Knowledge - Percentages'!$B:$B,0),'Data - Knowledge'!BI$8)/100</f>
        <v>0.147</v>
      </c>
      <c r="BJ713" s="380">
        <f t="array" aca="true" ref="BJ713">INDEX(KM_PCT,MATCH($A713,'Knowledge - Percentages'!$B:$B,0),'Data - Knowledge'!BJ$8)/100</f>
        <v>0.207</v>
      </c>
      <c r="BK713" s="380">
        <f t="array" aca="true" ref="BK713">INDEX(KM_PCT,MATCH($A713,'Knowledge - Percentages'!$B:$B,0),'Data - Knowledge'!BK$8)/100</f>
        <v>0.207</v>
      </c>
      <c r="BL713" s="380">
        <f t="array" aca="true" ref="BL713">INDEX(KM_PCT,MATCH($A713,'Knowledge - Percentages'!$B:$B,0),'Data - Knowledge'!BL$8)/100</f>
        <v>0.207</v>
      </c>
      <c r="BM713" s="380">
        <f t="array" aca="true" ref="BM713">INDEX(KM_PCT,MATCH($A713,'Knowledge - Percentages'!$B:$B,0),'Data - Knowledge'!BM$8)/100</f>
        <v>0.207</v>
      </c>
      <c r="BN713" s="380">
        <f t="array" aca="true" ref="BN713">INDEX(KM_PCT,MATCH($A713,'Knowledge - Percentages'!$B:$B,0),'Data - Knowledge'!BN$8)/100</f>
        <v>0.21899999999999997</v>
      </c>
      <c r="BO713" s="380">
        <f t="array" aca="true" ref="BO713">INDEX(KM_PCT,MATCH($A713,'Knowledge - Percentages'!$B:$B,0),'Data - Knowledge'!BO$8)/100</f>
        <v>0.168</v>
      </c>
      <c r="BP713" s="380">
        <f t="array" aca="true" ref="BP713">INDEX(KM_PCT,MATCH($A713,'Knowledge - Percentages'!$B:$B,0),'Data - Knowledge'!BP$8)/100</f>
        <v>0.205</v>
      </c>
      <c r="BQ713" s="380">
        <f t="array" aca="true" ref="BQ713">INDEX(KM_PCT,MATCH($A713,'Knowledge - Percentages'!$B:$B,0),'Data - Knowledge'!BQ$8)/100</f>
        <v>0.156</v>
      </c>
    </row>
    <row r="714" spans="1:69">
      <c r="A714" t="s">
        <v>1920</v>
      </c>
      <c r="B714" t="s">
        <v>1860</v>
      </c>
      <c r="C714" t="s">
        <v>1915</v>
      </c>
      <c r="D714" t="s">
        <v>1871</v>
      </c>
      <c r="E714" s="373">
        <f>SUMPRODUCT($K$2:$BQ$2,$K714:$BQ714)/$J$2</f>
        <v>0.12245075757575757</v>
      </c>
      <c r="F714" s="379">
        <f>SUMPRODUCT($K$2:$BQ$2,$K714:$BQ714)</f>
        <v>32.327</v>
      </c>
      <c r="G714" s="373">
        <f>SUMPRODUCT($K$3:$BQ$3,$K714:$BQ714)/$J$3</f>
        <v>0.10154568788501027</v>
      </c>
      <c r="H714" s="379">
        <f>SUMPRODUCT($K$3:$BQ$3,$K714:$BQ714)</f>
        <v>989.05500000000006</v>
      </c>
      <c r="I714" s="373">
        <f>CORREL($K$4:$BQ$4,$K714:$BQ714)</f>
        <v>0.16510388518377647</v>
      </c>
      <c r="J714" s="379">
        <f>$E714/$G714*100</f>
        <v>120.58686107323442</v>
      </c>
      <c r="K714" s="380">
        <f t="array" aca="true" ref="K714">INDEX(KM_PCT,MATCH($A714,'Knowledge - Percentages'!$B:$B,0),'Data - Knowledge'!K$8)/100</f>
        <v>0.10400000000000001</v>
      </c>
      <c r="L714" s="380">
        <f t="array" aca="true" ref="L714">INDEX(KM_PCT,MATCH($A714,'Knowledge - Percentages'!$B:$B,0),'Data - Knowledge'!L$8)/100</f>
        <v>0.10400000000000001</v>
      </c>
      <c r="M714" s="380">
        <f t="array" aca="true" ref="M714">INDEX(KM_PCT,MATCH($A714,'Knowledge - Percentages'!$B:$B,0),'Data - Knowledge'!M$8)/100</f>
        <v>0.10400000000000001</v>
      </c>
      <c r="N714" s="380">
        <f t="array" aca="true" ref="N714">INDEX(KM_PCT,MATCH($A714,'Knowledge - Percentages'!$B:$B,0),'Data - Knowledge'!N$8)/100</f>
        <v>0.096999999999999989</v>
      </c>
      <c r="O714" s="380">
        <f t="array" aca="true" ref="O714">INDEX(KM_PCT,MATCH($A714,'Knowledge - Percentages'!$B:$B,0),'Data - Knowledge'!O$8)/100</f>
        <v>0.10400000000000001</v>
      </c>
      <c r="P714" s="380">
        <f t="array" aca="true" ref="P714">INDEX(KM_PCT,MATCH($A714,'Knowledge - Percentages'!$B:$B,0),'Data - Knowledge'!P$8)/100</f>
        <v>0.10400000000000001</v>
      </c>
      <c r="Q714" s="380">
        <f t="array" aca="true" ref="Q714">INDEX(KM_PCT,MATCH($A714,'Knowledge - Percentages'!$B:$B,0),'Data - Knowledge'!Q$8)/100</f>
        <v>0.10400000000000001</v>
      </c>
      <c r="R714" s="380">
        <f t="array" aca="true" ref="R714">INDEX(KM_PCT,MATCH($A714,'Knowledge - Percentages'!$B:$B,0),'Data - Knowledge'!R$8)/100</f>
        <v>0.10400000000000001</v>
      </c>
      <c r="S714" s="380">
        <f t="array" aca="true" ref="S714">INDEX(KM_PCT,MATCH($A714,'Knowledge - Percentages'!$B:$B,0),'Data - Knowledge'!S$8)/100</f>
        <v>0.10400000000000001</v>
      </c>
      <c r="T714" s="380">
        <f t="array" aca="true" ref="T714">INDEX(KM_PCT,MATCH($A714,'Knowledge - Percentages'!$B:$B,0),'Data - Knowledge'!T$8)/100</f>
        <v>0.081</v>
      </c>
      <c r="U714" s="380">
        <f t="array" aca="true" ref="U714">INDEX(KM_PCT,MATCH($A714,'Knowledge - Percentages'!$B:$B,0),'Data - Knowledge'!U$8)/100</f>
        <v>0.081</v>
      </c>
      <c r="V714" s="380">
        <f t="array" aca="true" ref="V714">INDEX(KM_PCT,MATCH($A714,'Knowledge - Percentages'!$B:$B,0),'Data - Knowledge'!V$8)/100</f>
        <v>0.081</v>
      </c>
      <c r="W714" s="380">
        <f t="array" aca="true" ref="W714">INDEX(KM_PCT,MATCH($A714,'Knowledge - Percentages'!$B:$B,0),'Data - Knowledge'!W$8)/100</f>
        <v>0.081</v>
      </c>
      <c r="X714" s="380">
        <f t="array" aca="true" ref="X714">INDEX(KM_PCT,MATCH($A714,'Knowledge - Percentages'!$B:$B,0),'Data - Knowledge'!X$8)/100</f>
        <v>0.08900000000000001</v>
      </c>
      <c r="Y714" s="380">
        <f t="array" aca="true" ref="Y714">INDEX(KM_PCT,MATCH($A714,'Knowledge - Percentages'!$B:$B,0),'Data - Knowledge'!Y$8)/100</f>
        <v>0.096999999999999989</v>
      </c>
      <c r="Z714" s="380">
        <f t="array" aca="true" ref="Z714">INDEX(KM_PCT,MATCH($A714,'Knowledge - Percentages'!$B:$B,0),'Data - Knowledge'!Z$8)/100</f>
        <v>0.22399999999999998</v>
      </c>
      <c r="AA714" s="380">
        <f t="array" aca="true" ref="AA714">INDEX(KM_PCT,MATCH($A714,'Knowledge - Percentages'!$B:$B,0),'Data - Knowledge'!AA$8)/100</f>
        <v>0.08900000000000001</v>
      </c>
      <c r="AB714" s="380">
        <f t="array" aca="true" ref="AB714">INDEX(KM_PCT,MATCH($A714,'Knowledge - Percentages'!$B:$B,0),'Data - Knowledge'!AB$8)/100</f>
        <v>0.077</v>
      </c>
      <c r="AC714" s="380">
        <f t="array" aca="true" ref="AC714">INDEX(KM_PCT,MATCH($A714,'Knowledge - Percentages'!$B:$B,0),'Data - Knowledge'!AC$8)/100</f>
        <v>0.077</v>
      </c>
      <c r="AD714" s="380">
        <f t="array" aca="true" ref="AD714">INDEX(KM_PCT,MATCH($A714,'Knowledge - Percentages'!$B:$B,0),'Data - Knowledge'!AD$8)/100</f>
        <v>0.077</v>
      </c>
      <c r="AE714" s="380">
        <f t="array" aca="true" ref="AE714">INDEX(KM_PCT,MATCH($A714,'Knowledge - Percentages'!$B:$B,0),'Data - Knowledge'!AE$8)/100</f>
        <v>0.07</v>
      </c>
      <c r="AF714" s="380">
        <f t="array" aca="true" ref="AF714">INDEX(KM_PCT,MATCH($A714,'Knowledge - Percentages'!$B:$B,0),'Data - Knowledge'!AF$8)/100</f>
        <v>0.105</v>
      </c>
      <c r="AG714" s="380">
        <f t="array" aca="true" ref="AG714">INDEX(KM_PCT,MATCH($A714,'Knowledge - Percentages'!$B:$B,0),'Data - Knowledge'!AG$8)/100</f>
        <v>0.105</v>
      </c>
      <c r="AH714" s="380">
        <f t="array" aca="true" ref="AH714">INDEX(KM_PCT,MATCH($A714,'Knowledge - Percentages'!$B:$B,0),'Data - Knowledge'!AH$8)/100</f>
        <v>0.105</v>
      </c>
      <c r="AI714" s="380">
        <f t="array" aca="true" ref="AI714">INDEX(KM_PCT,MATCH($A714,'Knowledge - Percentages'!$B:$B,0),'Data - Knowledge'!AI$8)/100</f>
        <v>0.166</v>
      </c>
      <c r="AJ714" s="380">
        <f t="array" aca="true" ref="AJ714">INDEX(KM_PCT,MATCH($A714,'Knowledge - Percentages'!$B:$B,0),'Data - Knowledge'!AJ$8)/100</f>
        <v>0.105</v>
      </c>
      <c r="AK714" s="380">
        <f t="array" aca="true" ref="AK714">INDEX(KM_PCT,MATCH($A714,'Knowledge - Percentages'!$B:$B,0),'Data - Knowledge'!AK$8)/100</f>
        <v>0.079</v>
      </c>
      <c r="AL714" s="380">
        <f t="array" aca="true" ref="AL714">INDEX(KM_PCT,MATCH($A714,'Knowledge - Percentages'!$B:$B,0),'Data - Knowledge'!AL$8)/100</f>
        <v>0.07400000000000001</v>
      </c>
      <c r="AM714" s="380">
        <f t="array" aca="true" ref="AM714">INDEX(KM_PCT,MATCH($A714,'Knowledge - Percentages'!$B:$B,0),'Data - Knowledge'!AM$8)/100</f>
        <v>0.075</v>
      </c>
      <c r="AN714" s="380">
        <f t="array" aca="true" ref="AN714">INDEX(KM_PCT,MATCH($A714,'Knowledge - Percentages'!$B:$B,0),'Data - Knowledge'!AN$8)/100</f>
        <v>0.105</v>
      </c>
      <c r="AO714" s="380">
        <f t="array" aca="true" ref="AO714">INDEX(KM_PCT,MATCH($A714,'Knowledge - Percentages'!$B:$B,0),'Data - Knowledge'!AO$8)/100</f>
        <v>0.105</v>
      </c>
      <c r="AP714" s="380">
        <f t="array" aca="true" ref="AP714">INDEX(KM_PCT,MATCH($A714,'Knowledge - Percentages'!$B:$B,0),'Data - Knowledge'!AP$8)/100</f>
        <v>0.105</v>
      </c>
      <c r="AQ714" s="380">
        <f t="array" aca="true" ref="AQ714">INDEX(KM_PCT,MATCH($A714,'Knowledge - Percentages'!$B:$B,0),'Data - Knowledge'!AQ$8)/100</f>
        <v>0.115</v>
      </c>
      <c r="AR714" s="380">
        <f t="array" aca="true" ref="AR714">INDEX(KM_PCT,MATCH($A714,'Knowledge - Percentages'!$B:$B,0),'Data - Knowledge'!AR$8)/100</f>
        <v>0.11599999999999999</v>
      </c>
      <c r="AS714" s="380">
        <f t="array" aca="true" ref="AS714">INDEX(KM_PCT,MATCH($A714,'Knowledge - Percentages'!$B:$B,0),'Data - Knowledge'!AS$8)/100</f>
        <v>0.11599999999999999</v>
      </c>
      <c r="AT714" s="380">
        <f t="array" aca="true" ref="AT714">INDEX(KM_PCT,MATCH($A714,'Knowledge - Percentages'!$B:$B,0),'Data - Knowledge'!AT$8)/100</f>
        <v>0.166</v>
      </c>
      <c r="AU714" s="380">
        <f t="array" aca="true" ref="AU714">INDEX(KM_PCT,MATCH($A714,'Knowledge - Percentages'!$B:$B,0),'Data - Knowledge'!AU$8)/100</f>
        <v>0.106</v>
      </c>
      <c r="AV714" s="380">
        <f t="array" aca="true" ref="AV714">INDEX(KM_PCT,MATCH($A714,'Knowledge - Percentages'!$B:$B,0),'Data - Knowledge'!AV$8)/100</f>
        <v>0.10400000000000001</v>
      </c>
      <c r="AW714" s="380">
        <f t="array" aca="true" ref="AW714">INDEX(KM_PCT,MATCH($A714,'Knowledge - Percentages'!$B:$B,0),'Data - Knowledge'!AW$8)/100</f>
        <v>0.11599999999999999</v>
      </c>
      <c r="AX714" s="380">
        <f t="array" aca="true" ref="AX714">INDEX(KM_PCT,MATCH($A714,'Knowledge - Percentages'!$B:$B,0),'Data - Knowledge'!AX$8)/100</f>
        <v>0.11599999999999999</v>
      </c>
      <c r="AY714" s="380">
        <f t="array" aca="true" ref="AY714">INDEX(KM_PCT,MATCH($A714,'Knowledge - Percentages'!$B:$B,0),'Data - Knowledge'!AY$8)/100</f>
        <v>0.106</v>
      </c>
      <c r="AZ714" s="380">
        <f t="array" aca="true" ref="AZ714">INDEX(KM_PCT,MATCH($A714,'Knowledge - Percentages'!$B:$B,0),'Data - Knowledge'!AZ$8)/100</f>
        <v>0.11599999999999999</v>
      </c>
      <c r="BA714" s="380">
        <f t="array" aca="true" ref="BA714">INDEX(KM_PCT,MATCH($A714,'Knowledge - Percentages'!$B:$B,0),'Data - Knowledge'!BA$8)/100</f>
        <v>0.11599999999999999</v>
      </c>
      <c r="BB714" s="380">
        <f t="array" aca="true" ref="BB714">INDEX(KM_PCT,MATCH($A714,'Knowledge - Percentages'!$B:$B,0),'Data - Knowledge'!BB$8)/100</f>
        <v>0.11599999999999999</v>
      </c>
      <c r="BC714" s="380">
        <f t="array" aca="true" ref="BC714">INDEX(KM_PCT,MATCH($A714,'Knowledge - Percentages'!$B:$B,0),'Data - Knowledge'!BC$8)/100</f>
        <v>0.11699999999999999</v>
      </c>
      <c r="BD714" s="380">
        <f t="array" aca="true" ref="BD714">INDEX(KM_PCT,MATCH($A714,'Knowledge - Percentages'!$B:$B,0),'Data - Knowledge'!BD$8)/100</f>
        <v>0.075</v>
      </c>
      <c r="BE714" s="380">
        <f t="array" aca="true" ref="BE714">INDEX(KM_PCT,MATCH($A714,'Knowledge - Percentages'!$B:$B,0),'Data - Knowledge'!BE$8)/100</f>
        <v>0.11699999999999999</v>
      </c>
      <c r="BF714" s="380">
        <f t="array" aca="true" ref="BF714">INDEX(KM_PCT,MATCH($A714,'Knowledge - Percentages'!$B:$B,0),'Data - Knowledge'!BF$8)/100</f>
        <v>0.122</v>
      </c>
      <c r="BG714" s="380">
        <f t="array" aca="true" ref="BG714">INDEX(KM_PCT,MATCH($A714,'Knowledge - Percentages'!$B:$B,0),'Data - Knowledge'!BG$8)/100</f>
        <v>0.145</v>
      </c>
      <c r="BH714" s="380">
        <f t="array" aca="true" ref="BH714">INDEX(KM_PCT,MATCH($A714,'Knowledge - Percentages'!$B:$B,0),'Data - Knowledge'!BH$8)/100</f>
        <v>0.145</v>
      </c>
      <c r="BI714" s="380">
        <f t="array" aca="true" ref="BI714">INDEX(KM_PCT,MATCH($A714,'Knowledge - Percentages'!$B:$B,0),'Data - Knowledge'!BI$8)/100</f>
        <v>0.145</v>
      </c>
      <c r="BJ714" s="380">
        <f t="array" aca="true" ref="BJ714">INDEX(KM_PCT,MATCH($A714,'Knowledge - Percentages'!$B:$B,0),'Data - Knowledge'!BJ$8)/100</f>
        <v>0.145</v>
      </c>
      <c r="BK714" s="380">
        <f t="array" aca="true" ref="BK714">INDEX(KM_PCT,MATCH($A714,'Knowledge - Percentages'!$B:$B,0),'Data - Knowledge'!BK$8)/100</f>
        <v>0.145</v>
      </c>
      <c r="BL714" s="380">
        <f t="array" aca="true" ref="BL714">INDEX(KM_PCT,MATCH($A714,'Knowledge - Percentages'!$B:$B,0),'Data - Knowledge'!BL$8)/100</f>
        <v>0.145</v>
      </c>
      <c r="BM714" s="380">
        <f t="array" aca="true" ref="BM714">INDEX(KM_PCT,MATCH($A714,'Knowledge - Percentages'!$B:$B,0),'Data - Knowledge'!BM$8)/100</f>
        <v>0.145</v>
      </c>
      <c r="BN714" s="380">
        <f t="array" aca="true" ref="BN714">INDEX(KM_PCT,MATCH($A714,'Knowledge - Percentages'!$B:$B,0),'Data - Knowledge'!BN$8)/100</f>
        <v>0.159</v>
      </c>
      <c r="BO714" s="380">
        <f t="array" aca="true" ref="BO714">INDEX(KM_PCT,MATCH($A714,'Knowledge - Percentages'!$B:$B,0),'Data - Knowledge'!BO$8)/100</f>
        <v>0.156</v>
      </c>
      <c r="BP714" s="380">
        <f t="array" aca="true" ref="BP714">INDEX(KM_PCT,MATCH($A714,'Knowledge - Percentages'!$B:$B,0),'Data - Knowledge'!BP$8)/100</f>
        <v>0.156</v>
      </c>
      <c r="BQ714" s="380">
        <f t="array" aca="true" ref="BQ714">INDEX(KM_PCT,MATCH($A714,'Knowledge - Percentages'!$B:$B,0),'Data - Knowledge'!BQ$8)/100</f>
        <v>0.156</v>
      </c>
    </row>
    <row r="715" spans="1:69">
      <c r="A715" t="s">
        <v>1921</v>
      </c>
      <c r="B715" t="s">
        <v>1860</v>
      </c>
      <c r="C715" t="s">
        <v>1915</v>
      </c>
      <c r="D715" t="s">
        <v>1873</v>
      </c>
      <c r="E715" s="373">
        <f>SUMPRODUCT($K$2:$BQ$2,$K715:$BQ715)/$J$2</f>
        <v>0.23580681818181817</v>
      </c>
      <c r="F715" s="379">
        <f>SUMPRODUCT($K$2:$BQ$2,$K715:$BQ715)</f>
        <v>62.253</v>
      </c>
      <c r="G715" s="373">
        <f>SUMPRODUCT($K$3:$BQ$3,$K715:$BQ715)/$J$3</f>
        <v>0.24767310061601644</v>
      </c>
      <c r="H715" s="379">
        <f>SUMPRODUCT($K$3:$BQ$3,$K715:$BQ715)</f>
        <v>2412.3360000000002</v>
      </c>
      <c r="I715" s="373">
        <f>CORREL($K$4:$BQ$4,$K715:$BQ715)</f>
        <v>-0.26178755377596113</v>
      </c>
      <c r="J715" s="379">
        <f>$E715/$G715*100</f>
        <v>95.208893333719232</v>
      </c>
      <c r="K715" s="380">
        <f t="array" aca="true" ref="K715">INDEX(KM_PCT,MATCH($A715,'Knowledge - Percentages'!$B:$B,0),'Data - Knowledge'!K$8)/100</f>
        <v>0.248</v>
      </c>
      <c r="L715" s="380">
        <f t="array" aca="true" ref="L715">INDEX(KM_PCT,MATCH($A715,'Knowledge - Percentages'!$B:$B,0),'Data - Knowledge'!L$8)/100</f>
        <v>0.248</v>
      </c>
      <c r="M715" s="380">
        <f t="array" aca="true" ref="M715">INDEX(KM_PCT,MATCH($A715,'Knowledge - Percentages'!$B:$B,0),'Data - Knowledge'!M$8)/100</f>
        <v>0.248</v>
      </c>
      <c r="N715" s="380">
        <f t="array" aca="true" ref="N715">INDEX(KM_PCT,MATCH($A715,'Knowledge - Percentages'!$B:$B,0),'Data - Knowledge'!N$8)/100</f>
        <v>0.252</v>
      </c>
      <c r="O715" s="380">
        <f t="array" aca="true" ref="O715">INDEX(KM_PCT,MATCH($A715,'Knowledge - Percentages'!$B:$B,0),'Data - Knowledge'!O$8)/100</f>
        <v>0.252</v>
      </c>
      <c r="P715" s="380">
        <f t="array" aca="true" ref="P715">INDEX(KM_PCT,MATCH($A715,'Knowledge - Percentages'!$B:$B,0),'Data - Knowledge'!P$8)/100</f>
        <v>0.252</v>
      </c>
      <c r="Q715" s="380">
        <f t="array" aca="true" ref="Q715">INDEX(KM_PCT,MATCH($A715,'Knowledge - Percentages'!$B:$B,0),'Data - Knowledge'!Q$8)/100</f>
        <v>0.252</v>
      </c>
      <c r="R715" s="380">
        <f t="array" aca="true" ref="R715">INDEX(KM_PCT,MATCH($A715,'Knowledge - Percentages'!$B:$B,0),'Data - Knowledge'!R$8)/100</f>
        <v>0.252</v>
      </c>
      <c r="S715" s="380">
        <f t="array" aca="true" ref="S715">INDEX(KM_PCT,MATCH($A715,'Knowledge - Percentages'!$B:$B,0),'Data - Knowledge'!S$8)/100</f>
        <v>0.264</v>
      </c>
      <c r="T715" s="380">
        <f t="array" aca="true" ref="T715">INDEX(KM_PCT,MATCH($A715,'Knowledge - Percentages'!$B:$B,0),'Data - Knowledge'!T$8)/100</f>
        <v>0.248</v>
      </c>
      <c r="U715" s="380">
        <f t="array" aca="true" ref="U715">INDEX(KM_PCT,MATCH($A715,'Knowledge - Percentages'!$B:$B,0),'Data - Knowledge'!U$8)/100</f>
        <v>0.23600000000000002</v>
      </c>
      <c r="V715" s="380">
        <f t="array" aca="true" ref="V715">INDEX(KM_PCT,MATCH($A715,'Knowledge - Percentages'!$B:$B,0),'Data - Knowledge'!V$8)/100</f>
        <v>0.248</v>
      </c>
      <c r="W715" s="380">
        <f t="array" aca="true" ref="W715">INDEX(KM_PCT,MATCH($A715,'Knowledge - Percentages'!$B:$B,0),'Data - Knowledge'!W$8)/100</f>
        <v>0.248</v>
      </c>
      <c r="X715" s="380">
        <f t="array" aca="true" ref="X715">INDEX(KM_PCT,MATCH($A715,'Knowledge - Percentages'!$B:$B,0),'Data - Knowledge'!X$8)/100</f>
        <v>0.262</v>
      </c>
      <c r="Y715" s="380">
        <f t="array" aca="true" ref="Y715">INDEX(KM_PCT,MATCH($A715,'Knowledge - Percentages'!$B:$B,0),'Data - Knowledge'!Y$8)/100</f>
        <v>0.262</v>
      </c>
      <c r="Z715" s="380">
        <f t="array" aca="true" ref="Z715">INDEX(KM_PCT,MATCH($A715,'Knowledge - Percentages'!$B:$B,0),'Data - Knowledge'!Z$8)/100</f>
        <v>0.262</v>
      </c>
      <c r="AA715" s="380">
        <f t="array" aca="true" ref="AA715">INDEX(KM_PCT,MATCH($A715,'Knowledge - Percentages'!$B:$B,0),'Data - Knowledge'!AA$8)/100</f>
        <v>0.262</v>
      </c>
      <c r="AB715" s="380">
        <f t="array" aca="true" ref="AB715">INDEX(KM_PCT,MATCH($A715,'Knowledge - Percentages'!$B:$B,0),'Data - Knowledge'!AB$8)/100</f>
        <v>0.29100000000000004</v>
      </c>
      <c r="AC715" s="380">
        <f t="array" aca="true" ref="AC715">INDEX(KM_PCT,MATCH($A715,'Knowledge - Percentages'!$B:$B,0),'Data - Knowledge'!AC$8)/100</f>
        <v>0.249</v>
      </c>
      <c r="AD715" s="380">
        <f t="array" aca="true" ref="AD715">INDEX(KM_PCT,MATCH($A715,'Knowledge - Percentages'!$B:$B,0),'Data - Knowledge'!AD$8)/100</f>
        <v>0.249</v>
      </c>
      <c r="AE715" s="380">
        <f t="array" aca="true" ref="AE715">INDEX(KM_PCT,MATCH($A715,'Knowledge - Percentages'!$B:$B,0),'Data - Knowledge'!AE$8)/100</f>
        <v>0.22699999999999998</v>
      </c>
      <c r="AF715" s="380">
        <f t="array" aca="true" ref="AF715">INDEX(KM_PCT,MATCH($A715,'Knowledge - Percentages'!$B:$B,0),'Data - Knowledge'!AF$8)/100</f>
        <v>0.22699999999999998</v>
      </c>
      <c r="AG715" s="380">
        <f t="array" aca="true" ref="AG715">INDEX(KM_PCT,MATCH($A715,'Knowledge - Percentages'!$B:$B,0),'Data - Knowledge'!AG$8)/100</f>
        <v>0.214</v>
      </c>
      <c r="AH715" s="380">
        <f t="array" aca="true" ref="AH715">INDEX(KM_PCT,MATCH($A715,'Knowledge - Percentages'!$B:$B,0),'Data - Knowledge'!AH$8)/100</f>
        <v>0.306</v>
      </c>
      <c r="AI715" s="380">
        <f t="array" aca="true" ref="AI715">INDEX(KM_PCT,MATCH($A715,'Knowledge - Percentages'!$B:$B,0),'Data - Knowledge'!AI$8)/100</f>
        <v>0.278</v>
      </c>
      <c r="AJ715" s="380">
        <f t="array" aca="true" ref="AJ715">INDEX(KM_PCT,MATCH($A715,'Knowledge - Percentages'!$B:$B,0),'Data - Knowledge'!AJ$8)/100</f>
        <v>0.278</v>
      </c>
      <c r="AK715" s="380">
        <f t="array" aca="true" ref="AK715">INDEX(KM_PCT,MATCH($A715,'Knowledge - Percentages'!$B:$B,0),'Data - Knowledge'!AK$8)/100</f>
        <v>0.248</v>
      </c>
      <c r="AL715" s="380">
        <f t="array" aca="true" ref="AL715">INDEX(KM_PCT,MATCH($A715,'Knowledge - Percentages'!$B:$B,0),'Data - Knowledge'!AL$8)/100</f>
        <v>0.23399999999999999</v>
      </c>
      <c r="AM715" s="380">
        <f t="array" aca="true" ref="AM715">INDEX(KM_PCT,MATCH($A715,'Knowledge - Percentages'!$B:$B,0),'Data - Knowledge'!AM$8)/100</f>
        <v>0.248</v>
      </c>
      <c r="AN715" s="380">
        <f t="array" aca="true" ref="AN715">INDEX(KM_PCT,MATCH($A715,'Knowledge - Percentages'!$B:$B,0),'Data - Knowledge'!AN$8)/100</f>
        <v>0.248</v>
      </c>
      <c r="AO715" s="380">
        <f t="array" aca="true" ref="AO715">INDEX(KM_PCT,MATCH($A715,'Knowledge - Percentages'!$B:$B,0),'Data - Knowledge'!AO$8)/100</f>
        <v>0.248</v>
      </c>
      <c r="AP715" s="380">
        <f t="array" aca="true" ref="AP715">INDEX(KM_PCT,MATCH($A715,'Knowledge - Percentages'!$B:$B,0),'Data - Knowledge'!AP$8)/100</f>
        <v>0.248</v>
      </c>
      <c r="AQ715" s="380">
        <f t="array" aca="true" ref="AQ715">INDEX(KM_PCT,MATCH($A715,'Knowledge - Percentages'!$B:$B,0),'Data - Knowledge'!AQ$8)/100</f>
        <v>0.248</v>
      </c>
      <c r="AR715" s="380">
        <f t="array" aca="true" ref="AR715">INDEX(KM_PCT,MATCH($A715,'Knowledge - Percentages'!$B:$B,0),'Data - Knowledge'!AR$8)/100</f>
        <v>0.243</v>
      </c>
      <c r="AS715" s="380">
        <f t="array" aca="true" ref="AS715">INDEX(KM_PCT,MATCH($A715,'Knowledge - Percentages'!$B:$B,0),'Data - Knowledge'!AS$8)/100</f>
        <v>0.177</v>
      </c>
      <c r="AT715" s="380">
        <f t="array" aca="true" ref="AT715">INDEX(KM_PCT,MATCH($A715,'Knowledge - Percentages'!$B:$B,0),'Data - Knowledge'!AT$8)/100</f>
        <v>0.243</v>
      </c>
      <c r="AU715" s="380">
        <f t="array" aca="true" ref="AU715">INDEX(KM_PCT,MATCH($A715,'Knowledge - Percentages'!$B:$B,0),'Data - Knowledge'!AU$8)/100</f>
        <v>0.24</v>
      </c>
      <c r="AV715" s="380">
        <f t="array" aca="true" ref="AV715">INDEX(KM_PCT,MATCH($A715,'Knowledge - Percentages'!$B:$B,0),'Data - Knowledge'!AV$8)/100</f>
        <v>0.23399999999999999</v>
      </c>
      <c r="AW715" s="380">
        <f t="array" aca="true" ref="AW715">INDEX(KM_PCT,MATCH($A715,'Knowledge - Percentages'!$B:$B,0),'Data - Knowledge'!AW$8)/100</f>
        <v>0.24</v>
      </c>
      <c r="AX715" s="380">
        <f t="array" aca="true" ref="AX715">INDEX(KM_PCT,MATCH($A715,'Knowledge - Percentages'!$B:$B,0),'Data - Knowledge'!AX$8)/100</f>
        <v>0.205</v>
      </c>
      <c r="AY715" s="380">
        <f t="array" aca="true" ref="AY715">INDEX(KM_PCT,MATCH($A715,'Knowledge - Percentages'!$B:$B,0),'Data - Knowledge'!AY$8)/100</f>
        <v>0.243</v>
      </c>
      <c r="AZ715" s="380">
        <f t="array" aca="true" ref="AZ715">INDEX(KM_PCT,MATCH($A715,'Knowledge - Percentages'!$B:$B,0),'Data - Knowledge'!AZ$8)/100</f>
        <v>0.266</v>
      </c>
      <c r="BA715" s="380">
        <f t="array" aca="true" ref="BA715">INDEX(KM_PCT,MATCH($A715,'Knowledge - Percentages'!$B:$B,0),'Data - Knowledge'!BA$8)/100</f>
        <v>0.243</v>
      </c>
      <c r="BB715" s="380">
        <f t="array" aca="true" ref="BB715">INDEX(KM_PCT,MATCH($A715,'Knowledge - Percentages'!$B:$B,0),'Data - Knowledge'!BB$8)/100</f>
        <v>0.195</v>
      </c>
      <c r="BC715" s="380">
        <f t="array" aca="true" ref="BC715">INDEX(KM_PCT,MATCH($A715,'Knowledge - Percentages'!$B:$B,0),'Data - Knowledge'!BC$8)/100</f>
        <v>0.243</v>
      </c>
      <c r="BD715" s="380">
        <f t="array" aca="true" ref="BD715">INDEX(KM_PCT,MATCH($A715,'Knowledge - Percentages'!$B:$B,0),'Data - Knowledge'!BD$8)/100</f>
        <v>0.243</v>
      </c>
      <c r="BE715" s="380">
        <f t="array" aca="true" ref="BE715">INDEX(KM_PCT,MATCH($A715,'Knowledge - Percentages'!$B:$B,0),'Data - Knowledge'!BE$8)/100</f>
        <v>0.243</v>
      </c>
      <c r="BF715" s="380">
        <f t="array" aca="true" ref="BF715">INDEX(KM_PCT,MATCH($A715,'Knowledge - Percentages'!$B:$B,0),'Data - Knowledge'!BF$8)/100</f>
        <v>0.261</v>
      </c>
      <c r="BG715" s="380">
        <f t="array" aca="true" ref="BG715">INDEX(KM_PCT,MATCH($A715,'Knowledge - Percentages'!$B:$B,0),'Data - Knowledge'!BG$8)/100</f>
        <v>0.248</v>
      </c>
      <c r="BH715" s="380">
        <f t="array" aca="true" ref="BH715">INDEX(KM_PCT,MATCH($A715,'Knowledge - Percentages'!$B:$B,0),'Data - Knowledge'!BH$8)/100</f>
        <v>0.248</v>
      </c>
      <c r="BI715" s="380">
        <f t="array" aca="true" ref="BI715">INDEX(KM_PCT,MATCH($A715,'Knowledge - Percentages'!$B:$B,0),'Data - Knowledge'!BI$8)/100</f>
        <v>0.248</v>
      </c>
      <c r="BJ715" s="380">
        <f t="array" aca="true" ref="BJ715">INDEX(KM_PCT,MATCH($A715,'Knowledge - Percentages'!$B:$B,0),'Data - Knowledge'!BJ$8)/100</f>
        <v>0.248</v>
      </c>
      <c r="BK715" s="380">
        <f t="array" aca="true" ref="BK715">INDEX(KM_PCT,MATCH($A715,'Knowledge - Percentages'!$B:$B,0),'Data - Knowledge'!BK$8)/100</f>
        <v>0.239</v>
      </c>
      <c r="BL715" s="380">
        <f t="array" aca="true" ref="BL715">INDEX(KM_PCT,MATCH($A715,'Knowledge - Percentages'!$B:$B,0),'Data - Knowledge'!BL$8)/100</f>
        <v>0.248</v>
      </c>
      <c r="BM715" s="380">
        <f t="array" aca="true" ref="BM715">INDEX(KM_PCT,MATCH($A715,'Knowledge - Percentages'!$B:$B,0),'Data - Knowledge'!BM$8)/100</f>
        <v>0.23399999999999999</v>
      </c>
      <c r="BN715" s="380">
        <f t="array" aca="true" ref="BN715">INDEX(KM_PCT,MATCH($A715,'Knowledge - Percentages'!$B:$B,0),'Data - Knowledge'!BN$8)/100</f>
        <v>0.248</v>
      </c>
      <c r="BO715" s="380">
        <f t="array" aca="true" ref="BO715">INDEX(KM_PCT,MATCH($A715,'Knowledge - Percentages'!$B:$B,0),'Data - Knowledge'!BO$8)/100</f>
        <v>0.248</v>
      </c>
      <c r="BP715" s="380">
        <f t="array" aca="true" ref="BP715">INDEX(KM_PCT,MATCH($A715,'Knowledge - Percentages'!$B:$B,0),'Data - Knowledge'!BP$8)/100</f>
        <v>0.195</v>
      </c>
      <c r="BQ715" s="380">
        <f t="array" aca="true" ref="BQ715">INDEX(KM_PCT,MATCH($A715,'Knowledge - Percentages'!$B:$B,0),'Data - Knowledge'!BQ$8)/100</f>
        <v>0.266</v>
      </c>
    </row>
    <row r="716" spans="1:69">
      <c r="A716" t="s">
        <v>1922</v>
      </c>
      <c r="B716" t="s">
        <v>1860</v>
      </c>
      <c r="C716" t="s">
        <v>1923</v>
      </c>
      <c r="D716" t="s">
        <v>1862</v>
      </c>
      <c r="E716" s="373">
        <f>SUMPRODUCT($K$2:$BQ$2,$K716:$BQ716)/$J$2</f>
        <v>0.14450757575757575</v>
      </c>
      <c r="F716" s="379">
        <f>SUMPRODUCT($K$2:$BQ$2,$K716:$BQ716)</f>
        <v>38.15</v>
      </c>
      <c r="G716" s="373">
        <f>SUMPRODUCT($K$3:$BQ$3,$K716:$BQ716)/$J$3</f>
        <v>0.11859496919917863</v>
      </c>
      <c r="H716" s="379">
        <f>SUMPRODUCT($K$3:$BQ$3,$K716:$BQ716)</f>
        <v>1155.1149999999998</v>
      </c>
      <c r="I716" s="373">
        <f>CORREL($K$4:$BQ$4,$K716:$BQ716)</f>
        <v>0.14320541644269177</v>
      </c>
      <c r="J716" s="379">
        <f>$E716/$G716*100</f>
        <v>121.84966759835929</v>
      </c>
      <c r="K716" s="380">
        <f t="array" aca="true" ref="K716">INDEX(KM_PCT,MATCH($A716,'Knowledge - Percentages'!$B:$B,0),'Data - Knowledge'!K$8)/100</f>
        <v>0.086</v>
      </c>
      <c r="L716" s="380">
        <f t="array" aca="true" ref="L716">INDEX(KM_PCT,MATCH($A716,'Knowledge - Percentages'!$B:$B,0),'Data - Knowledge'!L$8)/100</f>
        <v>0.086</v>
      </c>
      <c r="M716" s="380">
        <f t="array" aca="true" ref="M716">INDEX(KM_PCT,MATCH($A716,'Knowledge - Percentages'!$B:$B,0),'Data - Knowledge'!M$8)/100</f>
        <v>0.086</v>
      </c>
      <c r="N716" s="380">
        <f t="array" aca="true" ref="N716">INDEX(KM_PCT,MATCH($A716,'Knowledge - Percentages'!$B:$B,0),'Data - Knowledge'!N$8)/100</f>
        <v>0.053</v>
      </c>
      <c r="O716" s="380">
        <f t="array" aca="true" ref="O716">INDEX(KM_PCT,MATCH($A716,'Knowledge - Percentages'!$B:$B,0),'Data - Knowledge'!O$8)/100</f>
        <v>0.121</v>
      </c>
      <c r="P716" s="380">
        <f t="array" aca="true" ref="P716">INDEX(KM_PCT,MATCH($A716,'Knowledge - Percentages'!$B:$B,0),'Data - Knowledge'!P$8)/100</f>
        <v>0.121</v>
      </c>
      <c r="Q716" s="380">
        <f t="array" aca="true" ref="Q716">INDEX(KM_PCT,MATCH($A716,'Knowledge - Percentages'!$B:$B,0),'Data - Knowledge'!Q$8)/100</f>
        <v>0.121</v>
      </c>
      <c r="R716" s="380">
        <f t="array" aca="true" ref="R716">INDEX(KM_PCT,MATCH($A716,'Knowledge - Percentages'!$B:$B,0),'Data - Knowledge'!R$8)/100</f>
        <v>0.121</v>
      </c>
      <c r="S716" s="380">
        <f t="array" aca="true" ref="S716">INDEX(KM_PCT,MATCH($A716,'Knowledge - Percentages'!$B:$B,0),'Data - Knowledge'!S$8)/100</f>
        <v>0.135</v>
      </c>
      <c r="T716" s="380">
        <f t="array" aca="true" ref="T716">INDEX(KM_PCT,MATCH($A716,'Knowledge - Percentages'!$B:$B,0),'Data - Knowledge'!T$8)/100</f>
        <v>0.121</v>
      </c>
      <c r="U716" s="380">
        <f t="array" aca="true" ref="U716">INDEX(KM_PCT,MATCH($A716,'Knowledge - Percentages'!$B:$B,0),'Data - Knowledge'!U$8)/100</f>
        <v>0.121</v>
      </c>
      <c r="V716" s="380">
        <f t="array" aca="true" ref="V716">INDEX(KM_PCT,MATCH($A716,'Knowledge - Percentages'!$B:$B,0),'Data - Knowledge'!V$8)/100</f>
        <v>0.121</v>
      </c>
      <c r="W716" s="380">
        <f t="array" aca="true" ref="W716">INDEX(KM_PCT,MATCH($A716,'Knowledge - Percentages'!$B:$B,0),'Data - Knowledge'!W$8)/100</f>
        <v>0.121</v>
      </c>
      <c r="X716" s="380">
        <f t="array" aca="true" ref="X716">INDEX(KM_PCT,MATCH($A716,'Knowledge - Percentages'!$B:$B,0),'Data - Knowledge'!X$8)/100</f>
        <v>0.154</v>
      </c>
      <c r="Y716" s="380">
        <f t="array" aca="true" ref="Y716">INDEX(KM_PCT,MATCH($A716,'Knowledge - Percentages'!$B:$B,0),'Data - Knowledge'!Y$8)/100</f>
        <v>0.154</v>
      </c>
      <c r="Z716" s="380">
        <f t="array" aca="true" ref="Z716">INDEX(KM_PCT,MATCH($A716,'Knowledge - Percentages'!$B:$B,0),'Data - Knowledge'!Z$8)/100</f>
        <v>0.31</v>
      </c>
      <c r="AA716" s="380">
        <f t="array" aca="true" ref="AA716">INDEX(KM_PCT,MATCH($A716,'Knowledge - Percentages'!$B:$B,0),'Data - Knowledge'!AA$8)/100</f>
        <v>0.154</v>
      </c>
      <c r="AB716" s="380">
        <f t="array" aca="true" ref="AB716">INDEX(KM_PCT,MATCH($A716,'Knowledge - Percentages'!$B:$B,0),'Data - Knowledge'!AB$8)/100</f>
        <v>0.145</v>
      </c>
      <c r="AC716" s="380">
        <f t="array" aca="true" ref="AC716">INDEX(KM_PCT,MATCH($A716,'Knowledge - Percentages'!$B:$B,0),'Data - Knowledge'!AC$8)/100</f>
        <v>0.145</v>
      </c>
      <c r="AD716" s="380">
        <f t="array" aca="true" ref="AD716">INDEX(KM_PCT,MATCH($A716,'Knowledge - Percentages'!$B:$B,0),'Data - Knowledge'!AD$8)/100</f>
        <v>0.145</v>
      </c>
      <c r="AE716" s="380">
        <f t="array" aca="true" ref="AE716">INDEX(KM_PCT,MATCH($A716,'Knowledge - Percentages'!$B:$B,0),'Data - Knowledge'!AE$8)/100</f>
        <v>0.084</v>
      </c>
      <c r="AF716" s="380">
        <f t="array" aca="true" ref="AF716">INDEX(KM_PCT,MATCH($A716,'Knowledge - Percentages'!$B:$B,0),'Data - Knowledge'!AF$8)/100</f>
        <v>0.084</v>
      </c>
      <c r="AG716" s="380">
        <f t="array" aca="true" ref="AG716">INDEX(KM_PCT,MATCH($A716,'Knowledge - Percentages'!$B:$B,0),'Data - Knowledge'!AG$8)/100</f>
        <v>0.06</v>
      </c>
      <c r="AH716" s="380">
        <f t="array" aca="true" ref="AH716">INDEX(KM_PCT,MATCH($A716,'Knowledge - Percentages'!$B:$B,0),'Data - Knowledge'!AH$8)/100</f>
        <v>0.128</v>
      </c>
      <c r="AI716" s="380">
        <f t="array" aca="true" ref="AI716">INDEX(KM_PCT,MATCH($A716,'Knowledge - Percentages'!$B:$B,0),'Data - Knowledge'!AI$8)/100</f>
        <v>0.11900000000000001</v>
      </c>
      <c r="AJ716" s="380">
        <f t="array" aca="true" ref="AJ716">INDEX(KM_PCT,MATCH($A716,'Knowledge - Percentages'!$B:$B,0),'Data - Knowledge'!AJ$8)/100</f>
        <v>0.076</v>
      </c>
      <c r="AK716" s="380">
        <f t="array" aca="true" ref="AK716">INDEX(KM_PCT,MATCH($A716,'Knowledge - Percentages'!$B:$B,0),'Data - Knowledge'!AK$8)/100</f>
        <v>0.16</v>
      </c>
      <c r="AL716" s="380">
        <f t="array" aca="true" ref="AL716">INDEX(KM_PCT,MATCH($A716,'Knowledge - Percentages'!$B:$B,0),'Data - Knowledge'!AL$8)/100</f>
        <v>0.11800000000000001</v>
      </c>
      <c r="AM716" s="380">
        <f t="array" aca="true" ref="AM716">INDEX(KM_PCT,MATCH($A716,'Knowledge - Percentages'!$B:$B,0),'Data - Knowledge'!AM$8)/100</f>
        <v>0.11800000000000001</v>
      </c>
      <c r="AN716" s="380">
        <f t="array" aca="true" ref="AN716">INDEX(KM_PCT,MATCH($A716,'Knowledge - Percentages'!$B:$B,0),'Data - Knowledge'!AN$8)/100</f>
        <v>0.067</v>
      </c>
      <c r="AO716" s="380">
        <f t="array" aca="true" ref="AO716">INDEX(KM_PCT,MATCH($A716,'Knowledge - Percentages'!$B:$B,0),'Data - Knowledge'!AO$8)/100</f>
        <v>0.079</v>
      </c>
      <c r="AP716" s="380">
        <f t="array" aca="true" ref="AP716">INDEX(KM_PCT,MATCH($A716,'Knowledge - Percentages'!$B:$B,0),'Data - Knowledge'!AP$8)/100</f>
        <v>0.11800000000000001</v>
      </c>
      <c r="AQ716" s="380">
        <f t="array" aca="true" ref="AQ716">INDEX(KM_PCT,MATCH($A716,'Knowledge - Percentages'!$B:$B,0),'Data - Knowledge'!AQ$8)/100</f>
        <v>0.11800000000000001</v>
      </c>
      <c r="AR716" s="380">
        <f t="array" aca="true" ref="AR716">INDEX(KM_PCT,MATCH($A716,'Knowledge - Percentages'!$B:$B,0),'Data - Knowledge'!AR$8)/100</f>
        <v>0.153</v>
      </c>
      <c r="AS716" s="380">
        <f t="array" aca="true" ref="AS716">INDEX(KM_PCT,MATCH($A716,'Knowledge - Percentages'!$B:$B,0),'Data - Knowledge'!AS$8)/100</f>
        <v>0.149</v>
      </c>
      <c r="AT716" s="380">
        <f t="array" aca="true" ref="AT716">INDEX(KM_PCT,MATCH($A716,'Knowledge - Percentages'!$B:$B,0),'Data - Knowledge'!AT$8)/100</f>
        <v>0.19699999999999998</v>
      </c>
      <c r="AU716" s="380">
        <f t="array" aca="true" ref="AU716">INDEX(KM_PCT,MATCH($A716,'Knowledge - Percentages'!$B:$B,0),'Data - Knowledge'!AU$8)/100</f>
        <v>0.134</v>
      </c>
      <c r="AV716" s="380">
        <f t="array" aca="true" ref="AV716">INDEX(KM_PCT,MATCH($A716,'Knowledge - Percentages'!$B:$B,0),'Data - Knowledge'!AV$8)/100</f>
        <v>0.134</v>
      </c>
      <c r="AW716" s="380">
        <f t="array" aca="true" ref="AW716">INDEX(KM_PCT,MATCH($A716,'Knowledge - Percentages'!$B:$B,0),'Data - Knowledge'!AW$8)/100</f>
        <v>0.134</v>
      </c>
      <c r="AX716" s="380">
        <f t="array" aca="true" ref="AX716">INDEX(KM_PCT,MATCH($A716,'Knowledge - Percentages'!$B:$B,0),'Data - Knowledge'!AX$8)/100</f>
        <v>0.165</v>
      </c>
      <c r="AY716" s="380">
        <f t="array" aca="true" ref="AY716">INDEX(KM_PCT,MATCH($A716,'Knowledge - Percentages'!$B:$B,0),'Data - Knowledge'!AY$8)/100</f>
        <v>0.158</v>
      </c>
      <c r="AZ716" s="380">
        <f t="array" aca="true" ref="AZ716">INDEX(KM_PCT,MATCH($A716,'Knowledge - Percentages'!$B:$B,0),'Data - Knowledge'!AZ$8)/100</f>
        <v>0.134</v>
      </c>
      <c r="BA716" s="380">
        <f t="array" aca="true" ref="BA716">INDEX(KM_PCT,MATCH($A716,'Knowledge - Percentages'!$B:$B,0),'Data - Knowledge'!BA$8)/100</f>
        <v>0.134</v>
      </c>
      <c r="BB716" s="380">
        <f t="array" aca="true" ref="BB716">INDEX(KM_PCT,MATCH($A716,'Knowledge - Percentages'!$B:$B,0),'Data - Knowledge'!BB$8)/100</f>
        <v>0.134</v>
      </c>
      <c r="BC716" s="380">
        <f t="array" aca="true" ref="BC716">INDEX(KM_PCT,MATCH($A716,'Knowledge - Percentages'!$B:$B,0),'Data - Knowledge'!BC$8)/100</f>
        <v>0.128</v>
      </c>
      <c r="BD716" s="380">
        <f t="array" aca="true" ref="BD716">INDEX(KM_PCT,MATCH($A716,'Knowledge - Percentages'!$B:$B,0),'Data - Knowledge'!BD$8)/100</f>
        <v>0.079</v>
      </c>
      <c r="BE716" s="380">
        <f t="array" aca="true" ref="BE716">INDEX(KM_PCT,MATCH($A716,'Knowledge - Percentages'!$B:$B,0),'Data - Knowledge'!BE$8)/100</f>
        <v>0.134</v>
      </c>
      <c r="BF716" s="380">
        <f t="array" aca="true" ref="BF716">INDEX(KM_PCT,MATCH($A716,'Knowledge - Percentages'!$B:$B,0),'Data - Knowledge'!BF$8)/100</f>
        <v>0.149</v>
      </c>
      <c r="BG716" s="380">
        <f t="array" aca="true" ref="BG716">INDEX(KM_PCT,MATCH($A716,'Knowledge - Percentages'!$B:$B,0),'Data - Knowledge'!BG$8)/100</f>
        <v>0.16399999999999998</v>
      </c>
      <c r="BH716" s="380">
        <f t="array" aca="true" ref="BH716">INDEX(KM_PCT,MATCH($A716,'Knowledge - Percentages'!$B:$B,0),'Data - Knowledge'!BH$8)/100</f>
        <v>0.16399999999999998</v>
      </c>
      <c r="BI716" s="380">
        <f t="array" aca="true" ref="BI716">INDEX(KM_PCT,MATCH($A716,'Knowledge - Percentages'!$B:$B,0),'Data - Knowledge'!BI$8)/100</f>
        <v>0.16399999999999998</v>
      </c>
      <c r="BJ716" s="380">
        <f t="array" aca="true" ref="BJ716">INDEX(KM_PCT,MATCH($A716,'Knowledge - Percentages'!$B:$B,0),'Data - Knowledge'!BJ$8)/100</f>
        <v>0.16399999999999998</v>
      </c>
      <c r="BK716" s="380">
        <f t="array" aca="true" ref="BK716">INDEX(KM_PCT,MATCH($A716,'Knowledge - Percentages'!$B:$B,0),'Data - Knowledge'!BK$8)/100</f>
        <v>0.16399999999999998</v>
      </c>
      <c r="BL716" s="380">
        <f t="array" aca="true" ref="BL716">INDEX(KM_PCT,MATCH($A716,'Knowledge - Percentages'!$B:$B,0),'Data - Knowledge'!BL$8)/100</f>
        <v>0.16399999999999998</v>
      </c>
      <c r="BM716" s="380">
        <f t="array" aca="true" ref="BM716">INDEX(KM_PCT,MATCH($A716,'Knowledge - Percentages'!$B:$B,0),'Data - Knowledge'!BM$8)/100</f>
        <v>0.157</v>
      </c>
      <c r="BN716" s="380">
        <f t="array" aca="true" ref="BN716">INDEX(KM_PCT,MATCH($A716,'Knowledge - Percentages'!$B:$B,0),'Data - Knowledge'!BN$8)/100</f>
        <v>0.18</v>
      </c>
      <c r="BO716" s="380">
        <f t="array" aca="true" ref="BO716">INDEX(KM_PCT,MATCH($A716,'Knowledge - Percentages'!$B:$B,0),'Data - Knowledge'!BO$8)/100</f>
        <v>0.16399999999999998</v>
      </c>
      <c r="BP716" s="380">
        <f t="array" aca="true" ref="BP716">INDEX(KM_PCT,MATCH($A716,'Knowledge - Percentages'!$B:$B,0),'Data - Knowledge'!BP$8)/100</f>
        <v>0.16399999999999998</v>
      </c>
      <c r="BQ716" s="380">
        <f t="array" aca="true" ref="BQ716">INDEX(KM_PCT,MATCH($A716,'Knowledge - Percentages'!$B:$B,0),'Data - Knowledge'!BQ$8)/100</f>
        <v>0.16399999999999998</v>
      </c>
    </row>
    <row r="717" spans="1:69">
      <c r="A717" t="s">
        <v>1924</v>
      </c>
      <c r="B717" t="s">
        <v>1860</v>
      </c>
      <c r="C717" t="s">
        <v>1923</v>
      </c>
      <c r="D717" t="s">
        <v>1864</v>
      </c>
      <c r="E717" s="373">
        <f>SUMPRODUCT($K$2:$BQ$2,$K717:$BQ717)/$J$2</f>
        <v>0.17146212121212123</v>
      </c>
      <c r="F717" s="379">
        <f>SUMPRODUCT($K$2:$BQ$2,$K717:$BQ717)</f>
        <v>45.266000000000005</v>
      </c>
      <c r="G717" s="373">
        <f>SUMPRODUCT($K$3:$BQ$3,$K717:$BQ717)/$J$3</f>
        <v>0.17684260780287481</v>
      </c>
      <c r="H717" s="379">
        <f>SUMPRODUCT($K$3:$BQ$3,$K717:$BQ717)</f>
        <v>1722.4470000000006</v>
      </c>
      <c r="I717" s="373">
        <f>CORREL($K$4:$BQ$4,$K717:$BQ717)</f>
        <v>0.15065541020262832</v>
      </c>
      <c r="J717" s="379">
        <f>$E717/$G717*100</f>
        <v>96.957471585834583</v>
      </c>
      <c r="K717" s="380">
        <f t="array" aca="true" ref="K717">INDEX(KM_PCT,MATCH($A717,'Knowledge - Percentages'!$B:$B,0),'Data - Knowledge'!K$8)/100</f>
        <v>0.165</v>
      </c>
      <c r="L717" s="380">
        <f t="array" aca="true" ref="L717">INDEX(KM_PCT,MATCH($A717,'Knowledge - Percentages'!$B:$B,0),'Data - Knowledge'!L$8)/100</f>
        <v>0.165</v>
      </c>
      <c r="M717" s="380">
        <f t="array" aca="true" ref="M717">INDEX(KM_PCT,MATCH($A717,'Knowledge - Percentages'!$B:$B,0),'Data - Knowledge'!M$8)/100</f>
        <v>0.165</v>
      </c>
      <c r="N717" s="380">
        <f t="array" aca="true" ref="N717">INDEX(KM_PCT,MATCH($A717,'Knowledge - Percentages'!$B:$B,0),'Data - Knowledge'!N$8)/100</f>
        <v>0.165</v>
      </c>
      <c r="O717" s="380">
        <f t="array" aca="true" ref="O717">INDEX(KM_PCT,MATCH($A717,'Knowledge - Percentages'!$B:$B,0),'Data - Knowledge'!O$8)/100</f>
        <v>0.254</v>
      </c>
      <c r="P717" s="380">
        <f t="array" aca="true" ref="P717">INDEX(KM_PCT,MATCH($A717,'Knowledge - Percentages'!$B:$B,0),'Data - Knowledge'!P$8)/100</f>
        <v>0.165</v>
      </c>
      <c r="Q717" s="380">
        <f t="array" aca="true" ref="Q717">INDEX(KM_PCT,MATCH($A717,'Knowledge - Percentages'!$B:$B,0),'Data - Knowledge'!Q$8)/100</f>
        <v>0.10300000000000001</v>
      </c>
      <c r="R717" s="380">
        <f t="array" aca="true" ref="R717">INDEX(KM_PCT,MATCH($A717,'Knowledge - Percentages'!$B:$B,0),'Data - Knowledge'!R$8)/100</f>
        <v>0.165</v>
      </c>
      <c r="S717" s="380">
        <f t="array" aca="true" ref="S717">INDEX(KM_PCT,MATCH($A717,'Knowledge - Percentages'!$B:$B,0),'Data - Knowledge'!S$8)/100</f>
        <v>0.165</v>
      </c>
      <c r="T717" s="380">
        <f t="array" aca="true" ref="T717">INDEX(KM_PCT,MATCH($A717,'Knowledge - Percentages'!$B:$B,0),'Data - Knowledge'!T$8)/100</f>
        <v>0.165</v>
      </c>
      <c r="U717" s="380">
        <f t="array" aca="true" ref="U717">INDEX(KM_PCT,MATCH($A717,'Knowledge - Percentages'!$B:$B,0),'Data - Knowledge'!U$8)/100</f>
        <v>0.165</v>
      </c>
      <c r="V717" s="380">
        <f t="array" aca="true" ref="V717">INDEX(KM_PCT,MATCH($A717,'Knowledge - Percentages'!$B:$B,0),'Data - Knowledge'!V$8)/100</f>
        <v>0.165</v>
      </c>
      <c r="W717" s="380">
        <f t="array" aca="true" ref="W717">INDEX(KM_PCT,MATCH($A717,'Knowledge - Percentages'!$B:$B,0),'Data - Knowledge'!W$8)/100</f>
        <v>0.165</v>
      </c>
      <c r="X717" s="380">
        <f t="array" aca="true" ref="X717">INDEX(KM_PCT,MATCH($A717,'Knowledge - Percentages'!$B:$B,0),'Data - Knowledge'!X$8)/100</f>
        <v>0.10300000000000001</v>
      </c>
      <c r="Y717" s="380">
        <f t="array" aca="true" ref="Y717">INDEX(KM_PCT,MATCH($A717,'Knowledge - Percentages'!$B:$B,0),'Data - Knowledge'!Y$8)/100</f>
        <v>0.134</v>
      </c>
      <c r="Z717" s="380">
        <f t="array" aca="true" ref="Z717">INDEX(KM_PCT,MATCH($A717,'Knowledge - Percentages'!$B:$B,0),'Data - Knowledge'!Z$8)/100</f>
        <v>0.134</v>
      </c>
      <c r="AA717" s="380">
        <f t="array" aca="true" ref="AA717">INDEX(KM_PCT,MATCH($A717,'Knowledge - Percentages'!$B:$B,0),'Data - Knowledge'!AA$8)/100</f>
        <v>0.134</v>
      </c>
      <c r="AB717" s="380">
        <f t="array" aca="true" ref="AB717">INDEX(KM_PCT,MATCH($A717,'Knowledge - Percentages'!$B:$B,0),'Data - Knowledge'!AB$8)/100</f>
        <v>0.165</v>
      </c>
      <c r="AC717" s="380">
        <f t="array" aca="true" ref="AC717">INDEX(KM_PCT,MATCH($A717,'Knowledge - Percentages'!$B:$B,0),'Data - Knowledge'!AC$8)/100</f>
        <v>0.165</v>
      </c>
      <c r="AD717" s="380">
        <f t="array" aca="true" ref="AD717">INDEX(KM_PCT,MATCH($A717,'Knowledge - Percentages'!$B:$B,0),'Data - Knowledge'!AD$8)/100</f>
        <v>0.165</v>
      </c>
      <c r="AE717" s="380">
        <f t="array" aca="true" ref="AE717">INDEX(KM_PCT,MATCH($A717,'Knowledge - Percentages'!$B:$B,0),'Data - Knowledge'!AE$8)/100</f>
        <v>0.161</v>
      </c>
      <c r="AF717" s="380">
        <f t="array" aca="true" ref="AF717">INDEX(KM_PCT,MATCH($A717,'Knowledge - Percentages'!$B:$B,0),'Data - Knowledge'!AF$8)/100</f>
        <v>0.161</v>
      </c>
      <c r="AG717" s="380">
        <f t="array" aca="true" ref="AG717">INDEX(KM_PCT,MATCH($A717,'Knowledge - Percentages'!$B:$B,0),'Data - Knowledge'!AG$8)/100</f>
        <v>0.161</v>
      </c>
      <c r="AH717" s="380">
        <f t="array" aca="true" ref="AH717">INDEX(KM_PCT,MATCH($A717,'Knowledge - Percentages'!$B:$B,0),'Data - Knowledge'!AH$8)/100</f>
        <v>0.12</v>
      </c>
      <c r="AI717" s="380">
        <f t="array" aca="true" ref="AI717">INDEX(KM_PCT,MATCH($A717,'Knowledge - Percentages'!$B:$B,0),'Data - Knowledge'!AI$8)/100</f>
        <v>0.14400000000000002</v>
      </c>
      <c r="AJ717" s="380">
        <f t="array" aca="true" ref="AJ717">INDEX(KM_PCT,MATCH($A717,'Knowledge - Percentages'!$B:$B,0),'Data - Knowledge'!AJ$8)/100</f>
        <v>0.14400000000000002</v>
      </c>
      <c r="AK717" s="380">
        <f t="array" aca="true" ref="AK717">INDEX(KM_PCT,MATCH($A717,'Knowledge - Percentages'!$B:$B,0),'Data - Knowledge'!AK$8)/100</f>
        <v>0.161</v>
      </c>
      <c r="AL717" s="380">
        <f t="array" aca="true" ref="AL717">INDEX(KM_PCT,MATCH($A717,'Knowledge - Percentages'!$B:$B,0),'Data - Knowledge'!AL$8)/100</f>
        <v>0.153</v>
      </c>
      <c r="AM717" s="380">
        <f t="array" aca="true" ref="AM717">INDEX(KM_PCT,MATCH($A717,'Knowledge - Percentages'!$B:$B,0),'Data - Knowledge'!AM$8)/100</f>
        <v>0.161</v>
      </c>
      <c r="AN717" s="380">
        <f t="array" aca="true" ref="AN717">INDEX(KM_PCT,MATCH($A717,'Knowledge - Percentages'!$B:$B,0),'Data - Knowledge'!AN$8)/100</f>
        <v>0.161</v>
      </c>
      <c r="AO717" s="380">
        <f t="array" aca="true" ref="AO717">INDEX(KM_PCT,MATCH($A717,'Knowledge - Percentages'!$B:$B,0),'Data - Knowledge'!AO$8)/100</f>
        <v>0.161</v>
      </c>
      <c r="AP717" s="380">
        <f t="array" aca="true" ref="AP717">INDEX(KM_PCT,MATCH($A717,'Knowledge - Percentages'!$B:$B,0),'Data - Knowledge'!AP$8)/100</f>
        <v>0.161</v>
      </c>
      <c r="AQ717" s="380">
        <f t="array" aca="true" ref="AQ717">INDEX(KM_PCT,MATCH($A717,'Knowledge - Percentages'!$B:$B,0),'Data - Knowledge'!AQ$8)/100</f>
        <v>0.161</v>
      </c>
      <c r="AR717" s="380">
        <f t="array" aca="true" ref="AR717">INDEX(KM_PCT,MATCH($A717,'Knowledge - Percentages'!$B:$B,0),'Data - Knowledge'!AR$8)/100</f>
        <v>0.075</v>
      </c>
      <c r="AS717" s="380">
        <f t="array" aca="true" ref="AS717">INDEX(KM_PCT,MATCH($A717,'Knowledge - Percentages'!$B:$B,0),'Data - Knowledge'!AS$8)/100</f>
        <v>0.075</v>
      </c>
      <c r="AT717" s="380">
        <f t="array" aca="true" ref="AT717">INDEX(KM_PCT,MATCH($A717,'Knowledge - Percentages'!$B:$B,0),'Data - Knowledge'!AT$8)/100</f>
        <v>0.069</v>
      </c>
      <c r="AU717" s="380">
        <f t="array" aca="true" ref="AU717">INDEX(KM_PCT,MATCH($A717,'Knowledge - Percentages'!$B:$B,0),'Data - Knowledge'!AU$8)/100</f>
        <v>0.155</v>
      </c>
      <c r="AV717" s="380">
        <f t="array" aca="true" ref="AV717">INDEX(KM_PCT,MATCH($A717,'Knowledge - Percentages'!$B:$B,0),'Data - Knowledge'!AV$8)/100</f>
        <v>0.17300000000000001</v>
      </c>
      <c r="AW717" s="380">
        <f t="array" aca="true" ref="AW717">INDEX(KM_PCT,MATCH($A717,'Knowledge - Percentages'!$B:$B,0),'Data - Knowledge'!AW$8)/100</f>
        <v>0.166</v>
      </c>
      <c r="AX717" s="380">
        <f t="array" aca="true" ref="AX717">INDEX(KM_PCT,MATCH($A717,'Knowledge - Percentages'!$B:$B,0),'Data - Knowledge'!AX$8)/100</f>
        <v>0.259</v>
      </c>
      <c r="AY717" s="380">
        <f t="array" aca="true" ref="AY717">INDEX(KM_PCT,MATCH($A717,'Knowledge - Percentages'!$B:$B,0),'Data - Knowledge'!AY$8)/100</f>
        <v>0.115</v>
      </c>
      <c r="AZ717" s="380">
        <f t="array" aca="true" ref="AZ717">INDEX(KM_PCT,MATCH($A717,'Knowledge - Percentages'!$B:$B,0),'Data - Knowledge'!AZ$8)/100</f>
        <v>0.165</v>
      </c>
      <c r="BA717" s="380">
        <f t="array" aca="true" ref="BA717">INDEX(KM_PCT,MATCH($A717,'Knowledge - Percentages'!$B:$B,0),'Data - Knowledge'!BA$8)/100</f>
        <v>0.165</v>
      </c>
      <c r="BB717" s="380">
        <f t="array" aca="true" ref="BB717">INDEX(KM_PCT,MATCH($A717,'Knowledge - Percentages'!$B:$B,0),'Data - Knowledge'!BB$8)/100</f>
        <v>0.165</v>
      </c>
      <c r="BC717" s="380">
        <f t="array" aca="true" ref="BC717">INDEX(KM_PCT,MATCH($A717,'Knowledge - Percentages'!$B:$B,0),'Data - Knowledge'!BC$8)/100</f>
        <v>0.165</v>
      </c>
      <c r="BD717" s="380">
        <f t="array" aca="true" ref="BD717">INDEX(KM_PCT,MATCH($A717,'Knowledge - Percentages'!$B:$B,0),'Data - Knowledge'!BD$8)/100</f>
        <v>0.165</v>
      </c>
      <c r="BE717" s="380">
        <f t="array" aca="true" ref="BE717">INDEX(KM_PCT,MATCH($A717,'Knowledge - Percentages'!$B:$B,0),'Data - Knowledge'!BE$8)/100</f>
        <v>0.165</v>
      </c>
      <c r="BF717" s="380">
        <f t="array" aca="true" ref="BF717">INDEX(KM_PCT,MATCH($A717,'Knowledge - Percentages'!$B:$B,0),'Data - Knowledge'!BF$8)/100</f>
        <v>0.165</v>
      </c>
      <c r="BG717" s="380">
        <f t="array" aca="true" ref="BG717">INDEX(KM_PCT,MATCH($A717,'Knowledge - Percentages'!$B:$B,0),'Data - Knowledge'!BG$8)/100</f>
        <v>0.217</v>
      </c>
      <c r="BH717" s="380">
        <f t="array" aca="true" ref="BH717">INDEX(KM_PCT,MATCH($A717,'Knowledge - Percentages'!$B:$B,0),'Data - Knowledge'!BH$8)/100</f>
        <v>0.18899999999999997</v>
      </c>
      <c r="BI717" s="380">
        <f t="array" aca="true" ref="BI717">INDEX(KM_PCT,MATCH($A717,'Knowledge - Percentages'!$B:$B,0),'Data - Knowledge'!BI$8)/100</f>
        <v>0.17800000000000002</v>
      </c>
      <c r="BJ717" s="380">
        <f t="array" aca="true" ref="BJ717">INDEX(KM_PCT,MATCH($A717,'Knowledge - Percentages'!$B:$B,0),'Data - Knowledge'!BJ$8)/100</f>
        <v>0.19</v>
      </c>
      <c r="BK717" s="380">
        <f t="array" aca="true" ref="BK717">INDEX(KM_PCT,MATCH($A717,'Knowledge - Percentages'!$B:$B,0),'Data - Knowledge'!BK$8)/100</f>
        <v>0.19</v>
      </c>
      <c r="BL717" s="380">
        <f t="array" aca="true" ref="BL717">INDEX(KM_PCT,MATCH($A717,'Knowledge - Percentages'!$B:$B,0),'Data - Knowledge'!BL$8)/100</f>
        <v>0.19</v>
      </c>
      <c r="BM717" s="380">
        <f t="array" aca="true" ref="BM717">INDEX(KM_PCT,MATCH($A717,'Knowledge - Percentages'!$B:$B,0),'Data - Knowledge'!BM$8)/100</f>
        <v>0.198</v>
      </c>
      <c r="BN717" s="380">
        <f t="array" aca="true" ref="BN717">INDEX(KM_PCT,MATCH($A717,'Knowledge - Percentages'!$B:$B,0),'Data - Knowledge'!BN$8)/100</f>
        <v>0.19</v>
      </c>
      <c r="BO717" s="380">
        <f t="array" aca="true" ref="BO717">INDEX(KM_PCT,MATCH($A717,'Knowledge - Percentages'!$B:$B,0),'Data - Knowledge'!BO$8)/100</f>
        <v>0.18899999999999997</v>
      </c>
      <c r="BP717" s="380">
        <f t="array" aca="true" ref="BP717">INDEX(KM_PCT,MATCH($A717,'Knowledge - Percentages'!$B:$B,0),'Data - Knowledge'!BP$8)/100</f>
        <v>0.18899999999999997</v>
      </c>
      <c r="BQ717" s="380">
        <f t="array" aca="true" ref="BQ717">INDEX(KM_PCT,MATCH($A717,'Knowledge - Percentages'!$B:$B,0),'Data - Knowledge'!BQ$8)/100</f>
        <v>0.18899999999999997</v>
      </c>
    </row>
    <row r="718" spans="1:69">
      <c r="A718" t="s">
        <v>1925</v>
      </c>
      <c r="B718" t="s">
        <v>1860</v>
      </c>
      <c r="C718" t="s">
        <v>1923</v>
      </c>
      <c r="D718" t="s">
        <v>550</v>
      </c>
      <c r="E718" s="373">
        <f>SUMPRODUCT($K$2:$BQ$2,$K718:$BQ718)/$J$2</f>
        <v>0.25680681818181822</v>
      </c>
      <c r="F718" s="379">
        <f>SUMPRODUCT($K$2:$BQ$2,$K718:$BQ718)</f>
        <v>67.797000000000011</v>
      </c>
      <c r="G718" s="373">
        <f>SUMPRODUCT($K$3:$BQ$3,$K718:$BQ718)/$J$3</f>
        <v>0.25074435318275157</v>
      </c>
      <c r="H718" s="379">
        <f>SUMPRODUCT($K$3:$BQ$3,$K718:$BQ718)</f>
        <v>2442.2500000000005</v>
      </c>
      <c r="I718" s="373">
        <f>CORREL($K$4:$BQ$4,$K718:$BQ718)</f>
        <v>0.031377959484204687</v>
      </c>
      <c r="J718" s="379">
        <f>$E718/$G718*100</f>
        <v>102.41778724909037</v>
      </c>
      <c r="K718" s="380">
        <f t="array" aca="true" ref="K718">INDEX(KM_PCT,MATCH($A718,'Knowledge - Percentages'!$B:$B,0),'Data - Knowledge'!K$8)/100</f>
        <v>0.254</v>
      </c>
      <c r="L718" s="380">
        <f t="array" aca="true" ref="L718">INDEX(KM_PCT,MATCH($A718,'Knowledge - Percentages'!$B:$B,0),'Data - Knowledge'!L$8)/100</f>
        <v>0.254</v>
      </c>
      <c r="M718" s="380">
        <f t="array" aca="true" ref="M718">INDEX(KM_PCT,MATCH($A718,'Knowledge - Percentages'!$B:$B,0),'Data - Knowledge'!M$8)/100</f>
        <v>0.254</v>
      </c>
      <c r="N718" s="380">
        <f t="array" aca="true" ref="N718">INDEX(KM_PCT,MATCH($A718,'Knowledge - Percentages'!$B:$B,0),'Data - Knowledge'!N$8)/100</f>
        <v>0.205</v>
      </c>
      <c r="O718" s="380">
        <f t="array" aca="true" ref="O718">INDEX(KM_PCT,MATCH($A718,'Knowledge - Percentages'!$B:$B,0),'Data - Knowledge'!O$8)/100</f>
        <v>0.23800000000000002</v>
      </c>
      <c r="P718" s="380">
        <f t="array" aca="true" ref="P718">INDEX(KM_PCT,MATCH($A718,'Knowledge - Percentages'!$B:$B,0),'Data - Knowledge'!P$8)/100</f>
        <v>0.242</v>
      </c>
      <c r="Q718" s="380">
        <f t="array" aca="true" ref="Q718">INDEX(KM_PCT,MATCH($A718,'Knowledge - Percentages'!$B:$B,0),'Data - Knowledge'!Q$8)/100</f>
        <v>0.242</v>
      </c>
      <c r="R718" s="380">
        <f t="array" aca="true" ref="R718">INDEX(KM_PCT,MATCH($A718,'Knowledge - Percentages'!$B:$B,0),'Data - Knowledge'!R$8)/100</f>
        <v>0.242</v>
      </c>
      <c r="S718" s="380">
        <f t="array" aca="true" ref="S718">INDEX(KM_PCT,MATCH($A718,'Knowledge - Percentages'!$B:$B,0),'Data - Knowledge'!S$8)/100</f>
        <v>0.242</v>
      </c>
      <c r="T718" s="380">
        <f t="array" aca="true" ref="T718">INDEX(KM_PCT,MATCH($A718,'Knowledge - Percentages'!$B:$B,0),'Data - Knowledge'!T$8)/100</f>
        <v>0.281</v>
      </c>
      <c r="U718" s="380">
        <f t="array" aca="true" ref="U718">INDEX(KM_PCT,MATCH($A718,'Knowledge - Percentages'!$B:$B,0),'Data - Knowledge'!U$8)/100</f>
        <v>0.254</v>
      </c>
      <c r="V718" s="380">
        <f t="array" aca="true" ref="V718">INDEX(KM_PCT,MATCH($A718,'Knowledge - Percentages'!$B:$B,0),'Data - Knowledge'!V$8)/100</f>
        <v>0.254</v>
      </c>
      <c r="W718" s="380">
        <f t="array" aca="true" ref="W718">INDEX(KM_PCT,MATCH($A718,'Knowledge - Percentages'!$B:$B,0),'Data - Knowledge'!W$8)/100</f>
        <v>0.222</v>
      </c>
      <c r="X718" s="380">
        <f t="array" aca="true" ref="X718">INDEX(KM_PCT,MATCH($A718,'Knowledge - Percentages'!$B:$B,0),'Data - Knowledge'!X$8)/100</f>
        <v>0.258</v>
      </c>
      <c r="Y718" s="380">
        <f t="array" aca="true" ref="Y718">INDEX(KM_PCT,MATCH($A718,'Knowledge - Percentages'!$B:$B,0),'Data - Knowledge'!Y$8)/100</f>
        <v>0.258</v>
      </c>
      <c r="Z718" s="380">
        <f t="array" aca="true" ref="Z718">INDEX(KM_PCT,MATCH($A718,'Knowledge - Percentages'!$B:$B,0),'Data - Knowledge'!Z$8)/100</f>
        <v>0.258</v>
      </c>
      <c r="AA718" s="380">
        <f t="array" aca="true" ref="AA718">INDEX(KM_PCT,MATCH($A718,'Knowledge - Percentages'!$B:$B,0),'Data - Knowledge'!AA$8)/100</f>
        <v>0.322</v>
      </c>
      <c r="AB718" s="380">
        <f t="array" aca="true" ref="AB718">INDEX(KM_PCT,MATCH($A718,'Knowledge - Percentages'!$B:$B,0),'Data - Knowledge'!AB$8)/100</f>
        <v>0.261</v>
      </c>
      <c r="AC718" s="380">
        <f t="array" aca="true" ref="AC718">INDEX(KM_PCT,MATCH($A718,'Knowledge - Percentages'!$B:$B,0),'Data - Knowledge'!AC$8)/100</f>
        <v>0.303</v>
      </c>
      <c r="AD718" s="380">
        <f t="array" aca="true" ref="AD718">INDEX(KM_PCT,MATCH($A718,'Knowledge - Percentages'!$B:$B,0),'Data - Knowledge'!AD$8)/100</f>
        <v>0.261</v>
      </c>
      <c r="AE718" s="380">
        <f t="array" aca="true" ref="AE718">INDEX(KM_PCT,MATCH($A718,'Knowledge - Percentages'!$B:$B,0),'Data - Knowledge'!AE$8)/100</f>
        <v>0.254</v>
      </c>
      <c r="AF718" s="380">
        <f t="array" aca="true" ref="AF718">INDEX(KM_PCT,MATCH($A718,'Knowledge - Percentages'!$B:$B,0),'Data - Knowledge'!AF$8)/100</f>
        <v>0.254</v>
      </c>
      <c r="AG718" s="380">
        <f t="array" aca="true" ref="AG718">INDEX(KM_PCT,MATCH($A718,'Knowledge - Percentages'!$B:$B,0),'Data - Knowledge'!AG$8)/100</f>
        <v>0.254</v>
      </c>
      <c r="AH718" s="380">
        <f t="array" aca="true" ref="AH718">INDEX(KM_PCT,MATCH($A718,'Knowledge - Percentages'!$B:$B,0),'Data - Knowledge'!AH$8)/100</f>
        <v>0.254</v>
      </c>
      <c r="AI718" s="380">
        <f t="array" aca="true" ref="AI718">INDEX(KM_PCT,MATCH($A718,'Knowledge - Percentages'!$B:$B,0),'Data - Knowledge'!AI$8)/100</f>
        <v>0.254</v>
      </c>
      <c r="AJ718" s="380">
        <f t="array" aca="true" ref="AJ718">INDEX(KM_PCT,MATCH($A718,'Knowledge - Percentages'!$B:$B,0),'Data - Knowledge'!AJ$8)/100</f>
        <v>0.251</v>
      </c>
      <c r="AK718" s="380">
        <f t="array" aca="true" ref="AK718">INDEX(KM_PCT,MATCH($A718,'Knowledge - Percentages'!$B:$B,0),'Data - Knowledge'!AK$8)/100</f>
        <v>0.243</v>
      </c>
      <c r="AL718" s="380">
        <f t="array" aca="true" ref="AL718">INDEX(KM_PCT,MATCH($A718,'Knowledge - Percentages'!$B:$B,0),'Data - Knowledge'!AL$8)/100</f>
        <v>0.254</v>
      </c>
      <c r="AM718" s="380">
        <f t="array" aca="true" ref="AM718">INDEX(KM_PCT,MATCH($A718,'Knowledge - Percentages'!$B:$B,0),'Data - Knowledge'!AM$8)/100</f>
        <v>0.254</v>
      </c>
      <c r="AN718" s="380">
        <f t="array" aca="true" ref="AN718">INDEX(KM_PCT,MATCH($A718,'Knowledge - Percentages'!$B:$B,0),'Data - Knowledge'!AN$8)/100</f>
        <v>0.205</v>
      </c>
      <c r="AO718" s="380">
        <f t="array" aca="true" ref="AO718">INDEX(KM_PCT,MATCH($A718,'Knowledge - Percentages'!$B:$B,0),'Data - Knowledge'!AO$8)/100</f>
        <v>0.205</v>
      </c>
      <c r="AP718" s="380">
        <f t="array" aca="true" ref="AP718">INDEX(KM_PCT,MATCH($A718,'Knowledge - Percentages'!$B:$B,0),'Data - Knowledge'!AP$8)/100</f>
        <v>0.254</v>
      </c>
      <c r="AQ718" s="380">
        <f t="array" aca="true" ref="AQ718">INDEX(KM_PCT,MATCH($A718,'Knowledge - Percentages'!$B:$B,0),'Data - Knowledge'!AQ$8)/100</f>
        <v>0.254</v>
      </c>
      <c r="AR718" s="380">
        <f t="array" aca="true" ref="AR718">INDEX(KM_PCT,MATCH($A718,'Knowledge - Percentages'!$B:$B,0),'Data - Knowledge'!AR$8)/100</f>
        <v>0.254</v>
      </c>
      <c r="AS718" s="380">
        <f t="array" aca="true" ref="AS718">INDEX(KM_PCT,MATCH($A718,'Knowledge - Percentages'!$B:$B,0),'Data - Knowledge'!AS$8)/100</f>
        <v>0.254</v>
      </c>
      <c r="AT718" s="380">
        <f t="array" aca="true" ref="AT718">INDEX(KM_PCT,MATCH($A718,'Knowledge - Percentages'!$B:$B,0),'Data - Knowledge'!AT$8)/100</f>
        <v>0.254</v>
      </c>
      <c r="AU718" s="380">
        <f t="array" aca="true" ref="AU718">INDEX(KM_PCT,MATCH($A718,'Knowledge - Percentages'!$B:$B,0),'Data - Knowledge'!AU$8)/100</f>
        <v>0.254</v>
      </c>
      <c r="AV718" s="380">
        <f t="array" aca="true" ref="AV718">INDEX(KM_PCT,MATCH($A718,'Knowledge - Percentages'!$B:$B,0),'Data - Knowledge'!AV$8)/100</f>
        <v>0.252</v>
      </c>
      <c r="AW718" s="380">
        <f t="array" aca="true" ref="AW718">INDEX(KM_PCT,MATCH($A718,'Knowledge - Percentages'!$B:$B,0),'Data - Knowledge'!AW$8)/100</f>
        <v>0.254</v>
      </c>
      <c r="AX718" s="380">
        <f t="array" aca="true" ref="AX718">INDEX(KM_PCT,MATCH($A718,'Knowledge - Percentages'!$B:$B,0),'Data - Knowledge'!AX$8)/100</f>
        <v>0.254</v>
      </c>
      <c r="AY718" s="380">
        <f t="array" aca="true" ref="AY718">INDEX(KM_PCT,MATCH($A718,'Knowledge - Percentages'!$B:$B,0),'Data - Knowledge'!AY$8)/100</f>
        <v>0.23800000000000002</v>
      </c>
      <c r="AZ718" s="380">
        <f t="array" aca="true" ref="AZ718">INDEX(KM_PCT,MATCH($A718,'Knowledge - Percentages'!$B:$B,0),'Data - Knowledge'!AZ$8)/100</f>
        <v>0.175</v>
      </c>
      <c r="BA718" s="380">
        <f t="array" aca="true" ref="BA718">INDEX(KM_PCT,MATCH($A718,'Knowledge - Percentages'!$B:$B,0),'Data - Knowledge'!BA$8)/100</f>
        <v>0.23800000000000002</v>
      </c>
      <c r="BB718" s="380">
        <f t="array" aca="true" ref="BB718">INDEX(KM_PCT,MATCH($A718,'Knowledge - Percentages'!$B:$B,0),'Data - Knowledge'!BB$8)/100</f>
        <v>0.23800000000000002</v>
      </c>
      <c r="BC718" s="380">
        <f t="array" aca="true" ref="BC718">INDEX(KM_PCT,MATCH($A718,'Knowledge - Percentages'!$B:$B,0),'Data - Knowledge'!BC$8)/100</f>
        <v>0.254</v>
      </c>
      <c r="BD718" s="380">
        <f t="array" aca="true" ref="BD718">INDEX(KM_PCT,MATCH($A718,'Knowledge - Percentages'!$B:$B,0),'Data - Knowledge'!BD$8)/100</f>
        <v>0.254</v>
      </c>
      <c r="BE718" s="380">
        <f t="array" aca="true" ref="BE718">INDEX(KM_PCT,MATCH($A718,'Knowledge - Percentages'!$B:$B,0),'Data - Knowledge'!BE$8)/100</f>
        <v>0.309</v>
      </c>
      <c r="BF718" s="380">
        <f t="array" aca="true" ref="BF718">INDEX(KM_PCT,MATCH($A718,'Knowledge - Percentages'!$B:$B,0),'Data - Knowledge'!BF$8)/100</f>
        <v>0.254</v>
      </c>
      <c r="BG718" s="380">
        <f t="array" aca="true" ref="BG718">INDEX(KM_PCT,MATCH($A718,'Knowledge - Percentages'!$B:$B,0),'Data - Knowledge'!BG$8)/100</f>
        <v>0.276</v>
      </c>
      <c r="BH718" s="380">
        <f t="array" aca="true" ref="BH718">INDEX(KM_PCT,MATCH($A718,'Knowledge - Percentages'!$B:$B,0),'Data - Knowledge'!BH$8)/100</f>
        <v>0.276</v>
      </c>
      <c r="BI718" s="380">
        <f t="array" aca="true" ref="BI718">INDEX(KM_PCT,MATCH($A718,'Knowledge - Percentages'!$B:$B,0),'Data - Knowledge'!BI$8)/100</f>
        <v>0.276</v>
      </c>
      <c r="BJ718" s="380">
        <f t="array" aca="true" ref="BJ718">INDEX(KM_PCT,MATCH($A718,'Knowledge - Percentages'!$B:$B,0),'Data - Knowledge'!BJ$8)/100</f>
        <v>0.276</v>
      </c>
      <c r="BK718" s="380">
        <f t="array" aca="true" ref="BK718">INDEX(KM_PCT,MATCH($A718,'Knowledge - Percentages'!$B:$B,0),'Data - Knowledge'!BK$8)/100</f>
        <v>0.276</v>
      </c>
      <c r="BL718" s="380">
        <f t="array" aca="true" ref="BL718">INDEX(KM_PCT,MATCH($A718,'Knowledge - Percentages'!$B:$B,0),'Data - Knowledge'!BL$8)/100</f>
        <v>0.276</v>
      </c>
      <c r="BM718" s="380">
        <f t="array" aca="true" ref="BM718">INDEX(KM_PCT,MATCH($A718,'Knowledge - Percentages'!$B:$B,0),'Data - Knowledge'!BM$8)/100</f>
        <v>0.276</v>
      </c>
      <c r="BN718" s="380">
        <f t="array" aca="true" ref="BN718">INDEX(KM_PCT,MATCH($A718,'Knowledge - Percentages'!$B:$B,0),'Data - Knowledge'!BN$8)/100</f>
        <v>0.276</v>
      </c>
      <c r="BO718" s="380">
        <f t="array" aca="true" ref="BO718">INDEX(KM_PCT,MATCH($A718,'Knowledge - Percentages'!$B:$B,0),'Data - Knowledge'!BO$8)/100</f>
        <v>0.276</v>
      </c>
      <c r="BP718" s="380">
        <f t="array" aca="true" ref="BP718">INDEX(KM_PCT,MATCH($A718,'Knowledge - Percentages'!$B:$B,0),'Data - Knowledge'!BP$8)/100</f>
        <v>0.276</v>
      </c>
      <c r="BQ718" s="380">
        <f t="array" aca="true" ref="BQ718">INDEX(KM_PCT,MATCH($A718,'Knowledge - Percentages'!$B:$B,0),'Data - Knowledge'!BQ$8)/100</f>
        <v>0.276</v>
      </c>
    </row>
    <row r="719" spans="1:69">
      <c r="A719" t="s">
        <v>1926</v>
      </c>
      <c r="B719" t="s">
        <v>1860</v>
      </c>
      <c r="C719" t="s">
        <v>1923</v>
      </c>
      <c r="D719" t="s">
        <v>1867</v>
      </c>
      <c r="E719" s="373">
        <f>SUMPRODUCT($K$2:$BQ$2,$K719:$BQ719)/$J$2</f>
        <v>0.12225757575757575</v>
      </c>
      <c r="F719" s="379">
        <f>SUMPRODUCT($K$2:$BQ$2,$K719:$BQ719)</f>
        <v>32.275999999999996</v>
      </c>
      <c r="G719" s="373">
        <f>SUMPRODUCT($K$3:$BQ$3,$K719:$BQ719)/$J$3</f>
        <v>0.12571129363449693</v>
      </c>
      <c r="H719" s="379">
        <f>SUMPRODUCT($K$3:$BQ$3,$K719:$BQ719)</f>
        <v>1224.428</v>
      </c>
      <c r="I719" s="373">
        <f>CORREL($K$4:$BQ$4,$K719:$BQ719)</f>
        <v>0.12517451526410078</v>
      </c>
      <c r="J719" s="379">
        <f>$E719/$G719*100</f>
        <v>97.252659027626592</v>
      </c>
      <c r="K719" s="380">
        <f t="array" aca="true" ref="K719">INDEX(KM_PCT,MATCH($A719,'Knowledge - Percentages'!$B:$B,0),'Data - Knowledge'!K$8)/100</f>
        <v>0.107</v>
      </c>
      <c r="L719" s="380">
        <f t="array" aca="true" ref="L719">INDEX(KM_PCT,MATCH($A719,'Knowledge - Percentages'!$B:$B,0),'Data - Knowledge'!L$8)/100</f>
        <v>0.107</v>
      </c>
      <c r="M719" s="380">
        <f t="array" aca="true" ref="M719">INDEX(KM_PCT,MATCH($A719,'Knowledge - Percentages'!$B:$B,0),'Data - Knowledge'!M$8)/100</f>
        <v>0.107</v>
      </c>
      <c r="N719" s="380">
        <f t="array" aca="true" ref="N719">INDEX(KM_PCT,MATCH($A719,'Knowledge - Percentages'!$B:$B,0),'Data - Knowledge'!N$8)/100</f>
        <v>0.107</v>
      </c>
      <c r="O719" s="380">
        <f t="array" aca="true" ref="O719">INDEX(KM_PCT,MATCH($A719,'Knowledge - Percentages'!$B:$B,0),'Data - Knowledge'!O$8)/100</f>
        <v>0.21100000000000002</v>
      </c>
      <c r="P719" s="380">
        <f t="array" aca="true" ref="P719">INDEX(KM_PCT,MATCH($A719,'Knowledge - Percentages'!$B:$B,0),'Data - Knowledge'!P$8)/100</f>
        <v>0.107</v>
      </c>
      <c r="Q719" s="380">
        <f t="array" aca="true" ref="Q719">INDEX(KM_PCT,MATCH($A719,'Knowledge - Percentages'!$B:$B,0),'Data - Knowledge'!Q$8)/100</f>
        <v>0.107</v>
      </c>
      <c r="R719" s="380">
        <f t="array" aca="true" ref="R719">INDEX(KM_PCT,MATCH($A719,'Knowledge - Percentages'!$B:$B,0),'Data - Knowledge'!R$8)/100</f>
        <v>0.107</v>
      </c>
      <c r="S719" s="380">
        <f t="array" aca="true" ref="S719">INDEX(KM_PCT,MATCH($A719,'Knowledge - Percentages'!$B:$B,0),'Data - Knowledge'!S$8)/100</f>
        <v>0.08</v>
      </c>
      <c r="T719" s="380">
        <f t="array" aca="true" ref="T719">INDEX(KM_PCT,MATCH($A719,'Knowledge - Percentages'!$B:$B,0),'Data - Knowledge'!T$8)/100</f>
        <v>0.10099999999999999</v>
      </c>
      <c r="U719" s="380">
        <f t="array" aca="true" ref="U719">INDEX(KM_PCT,MATCH($A719,'Knowledge - Percentages'!$B:$B,0),'Data - Knowledge'!U$8)/100</f>
        <v>0.10099999999999999</v>
      </c>
      <c r="V719" s="380">
        <f t="array" aca="true" ref="V719">INDEX(KM_PCT,MATCH($A719,'Knowledge - Percentages'!$B:$B,0),'Data - Knowledge'!V$8)/100</f>
        <v>0.10099999999999999</v>
      </c>
      <c r="W719" s="380">
        <f t="array" aca="true" ref="W719">INDEX(KM_PCT,MATCH($A719,'Knowledge - Percentages'!$B:$B,0),'Data - Knowledge'!W$8)/100</f>
        <v>0.10099999999999999</v>
      </c>
      <c r="X719" s="380">
        <f t="array" aca="true" ref="X719">INDEX(KM_PCT,MATCH($A719,'Knowledge - Percentages'!$B:$B,0),'Data - Knowledge'!X$8)/100</f>
        <v>0.086</v>
      </c>
      <c r="Y719" s="380">
        <f t="array" aca="true" ref="Y719">INDEX(KM_PCT,MATCH($A719,'Knowledge - Percentages'!$B:$B,0),'Data - Knowledge'!Y$8)/100</f>
        <v>0.11199999999999999</v>
      </c>
      <c r="Z719" s="380">
        <f t="array" aca="true" ref="Z719">INDEX(KM_PCT,MATCH($A719,'Knowledge - Percentages'!$B:$B,0),'Data - Knowledge'!Z$8)/100</f>
        <v>0.134</v>
      </c>
      <c r="AA719" s="380">
        <f t="array" aca="true" ref="AA719">INDEX(KM_PCT,MATCH($A719,'Knowledge - Percentages'!$B:$B,0),'Data - Knowledge'!AA$8)/100</f>
        <v>0.11199999999999999</v>
      </c>
      <c r="AB719" s="380">
        <f t="array" aca="true" ref="AB719">INDEX(KM_PCT,MATCH($A719,'Knowledge - Percentages'!$B:$B,0),'Data - Knowledge'!AB$8)/100</f>
        <v>0.10099999999999999</v>
      </c>
      <c r="AC719" s="380">
        <f t="array" aca="true" ref="AC719">INDEX(KM_PCT,MATCH($A719,'Knowledge - Percentages'!$B:$B,0),'Data - Knowledge'!AC$8)/100</f>
        <v>0.10800000000000001</v>
      </c>
      <c r="AD719" s="380">
        <f t="array" aca="true" ref="AD719">INDEX(KM_PCT,MATCH($A719,'Knowledge - Percentages'!$B:$B,0),'Data - Knowledge'!AD$8)/100</f>
        <v>0.10800000000000001</v>
      </c>
      <c r="AE719" s="380">
        <f t="array" aca="true" ref="AE719">INDEX(KM_PCT,MATCH($A719,'Knowledge - Percentages'!$B:$B,0),'Data - Knowledge'!AE$8)/100</f>
        <v>0.11199999999999999</v>
      </c>
      <c r="AF719" s="380">
        <f t="array" aca="true" ref="AF719">INDEX(KM_PCT,MATCH($A719,'Knowledge - Percentages'!$B:$B,0),'Data - Knowledge'!AF$8)/100</f>
        <v>0.11</v>
      </c>
      <c r="AG719" s="380">
        <f t="array" aca="true" ref="AG719">INDEX(KM_PCT,MATCH($A719,'Knowledge - Percentages'!$B:$B,0),'Data - Knowledge'!AG$8)/100</f>
        <v>0.11199999999999999</v>
      </c>
      <c r="AH719" s="380">
        <f t="array" aca="true" ref="AH719">INDEX(KM_PCT,MATCH($A719,'Knowledge - Percentages'!$B:$B,0),'Data - Knowledge'!AH$8)/100</f>
        <v>0.11199999999999999</v>
      </c>
      <c r="AI719" s="380">
        <f t="array" aca="true" ref="AI719">INDEX(KM_PCT,MATCH($A719,'Knowledge - Percentages'!$B:$B,0),'Data - Knowledge'!AI$8)/100</f>
        <v>0.157</v>
      </c>
      <c r="AJ719" s="380">
        <f t="array" aca="true" ref="AJ719">INDEX(KM_PCT,MATCH($A719,'Knowledge - Percentages'!$B:$B,0),'Data - Knowledge'!AJ$8)/100</f>
        <v>0.11199999999999999</v>
      </c>
      <c r="AK719" s="380">
        <f t="array" aca="true" ref="AK719">INDEX(KM_PCT,MATCH($A719,'Knowledge - Percentages'!$B:$B,0),'Data - Knowledge'!AK$8)/100</f>
        <v>0.096999999999999989</v>
      </c>
      <c r="AL719" s="380">
        <f t="array" aca="true" ref="AL719">INDEX(KM_PCT,MATCH($A719,'Knowledge - Percentages'!$B:$B,0),'Data - Knowledge'!AL$8)/100</f>
        <v>0.048</v>
      </c>
      <c r="AM719" s="380">
        <f t="array" aca="true" ref="AM719">INDEX(KM_PCT,MATCH($A719,'Knowledge - Percentages'!$B:$B,0),'Data - Knowledge'!AM$8)/100</f>
        <v>0.096999999999999989</v>
      </c>
      <c r="AN719" s="380">
        <f t="array" aca="true" ref="AN719">INDEX(KM_PCT,MATCH($A719,'Knowledge - Percentages'!$B:$B,0),'Data - Knowledge'!AN$8)/100</f>
        <v>0.11199999999999999</v>
      </c>
      <c r="AO719" s="380">
        <f t="array" aca="true" ref="AO719">INDEX(KM_PCT,MATCH($A719,'Knowledge - Percentages'!$B:$B,0),'Data - Knowledge'!AO$8)/100</f>
        <v>0.11199999999999999</v>
      </c>
      <c r="AP719" s="380">
        <f t="array" aca="true" ref="AP719">INDEX(KM_PCT,MATCH($A719,'Knowledge - Percentages'!$B:$B,0),'Data - Knowledge'!AP$8)/100</f>
        <v>0.11199999999999999</v>
      </c>
      <c r="AQ719" s="380">
        <f t="array" aca="true" ref="AQ719">INDEX(KM_PCT,MATCH($A719,'Knowledge - Percentages'!$B:$B,0),'Data - Knowledge'!AQ$8)/100</f>
        <v>0.11199999999999999</v>
      </c>
      <c r="AR719" s="380">
        <f t="array" aca="true" ref="AR719">INDEX(KM_PCT,MATCH($A719,'Knowledge - Percentages'!$B:$B,0),'Data - Knowledge'!AR$8)/100</f>
        <v>0.11199999999999999</v>
      </c>
      <c r="AS719" s="380">
        <f t="array" aca="true" ref="AS719">INDEX(KM_PCT,MATCH($A719,'Knowledge - Percentages'!$B:$B,0),'Data - Knowledge'!AS$8)/100</f>
        <v>0.11199999999999999</v>
      </c>
      <c r="AT719" s="380">
        <f t="array" aca="true" ref="AT719">INDEX(KM_PCT,MATCH($A719,'Knowledge - Percentages'!$B:$B,0),'Data - Knowledge'!AT$8)/100</f>
        <v>0.11199999999999999</v>
      </c>
      <c r="AU719" s="380">
        <f t="array" aca="true" ref="AU719">INDEX(KM_PCT,MATCH($A719,'Knowledge - Percentages'!$B:$B,0),'Data - Knowledge'!AU$8)/100</f>
        <v>0.11900000000000001</v>
      </c>
      <c r="AV719" s="380">
        <f t="array" aca="true" ref="AV719">INDEX(KM_PCT,MATCH($A719,'Knowledge - Percentages'!$B:$B,0),'Data - Knowledge'!AV$8)/100</f>
        <v>0.11900000000000001</v>
      </c>
      <c r="AW719" s="380">
        <f t="array" aca="true" ref="AW719">INDEX(KM_PCT,MATCH($A719,'Knowledge - Percentages'!$B:$B,0),'Data - Knowledge'!AW$8)/100</f>
        <v>0.139</v>
      </c>
      <c r="AX719" s="380">
        <f t="array" aca="true" ref="AX719">INDEX(KM_PCT,MATCH($A719,'Knowledge - Percentages'!$B:$B,0),'Data - Knowledge'!AX$8)/100</f>
        <v>0.11900000000000001</v>
      </c>
      <c r="AY719" s="380">
        <f t="array" aca="true" ref="AY719">INDEX(KM_PCT,MATCH($A719,'Knowledge - Percentages'!$B:$B,0),'Data - Knowledge'!AY$8)/100</f>
        <v>0.11199999999999999</v>
      </c>
      <c r="AZ719" s="380">
        <f t="array" aca="true" ref="AZ719">INDEX(KM_PCT,MATCH($A719,'Knowledge - Percentages'!$B:$B,0),'Data - Knowledge'!AZ$8)/100</f>
        <v>0.11199999999999999</v>
      </c>
      <c r="BA719" s="380">
        <f t="array" aca="true" ref="BA719">INDEX(KM_PCT,MATCH($A719,'Knowledge - Percentages'!$B:$B,0),'Data - Knowledge'!BA$8)/100</f>
        <v>0.11199999999999999</v>
      </c>
      <c r="BB719" s="380">
        <f t="array" aca="true" ref="BB719">INDEX(KM_PCT,MATCH($A719,'Knowledge - Percentages'!$B:$B,0),'Data - Knowledge'!BB$8)/100</f>
        <v>0.11199999999999999</v>
      </c>
      <c r="BC719" s="380">
        <f t="array" aca="true" ref="BC719">INDEX(KM_PCT,MATCH($A719,'Knowledge - Percentages'!$B:$B,0),'Data - Knowledge'!BC$8)/100</f>
        <v>0.11199999999999999</v>
      </c>
      <c r="BD719" s="380">
        <f t="array" aca="true" ref="BD719">INDEX(KM_PCT,MATCH($A719,'Knowledge - Percentages'!$B:$B,0),'Data - Knowledge'!BD$8)/100</f>
        <v>0.11199999999999999</v>
      </c>
      <c r="BE719" s="380">
        <f t="array" aca="true" ref="BE719">INDEX(KM_PCT,MATCH($A719,'Knowledge - Percentages'!$B:$B,0),'Data - Knowledge'!BE$8)/100</f>
        <v>0.096999999999999989</v>
      </c>
      <c r="BF719" s="380">
        <f t="array" aca="true" ref="BF719">INDEX(KM_PCT,MATCH($A719,'Knowledge - Percentages'!$B:$B,0),'Data - Knowledge'!BF$8)/100</f>
        <v>0.11199999999999999</v>
      </c>
      <c r="BG719" s="380">
        <f t="array" aca="true" ref="BG719">INDEX(KM_PCT,MATCH($A719,'Knowledge - Percentages'!$B:$B,0),'Data - Knowledge'!BG$8)/100</f>
        <v>0.127</v>
      </c>
      <c r="BH719" s="380">
        <f t="array" aca="true" ref="BH719">INDEX(KM_PCT,MATCH($A719,'Knowledge - Percentages'!$B:$B,0),'Data - Knowledge'!BH$8)/100</f>
        <v>0.139</v>
      </c>
      <c r="BI719" s="380">
        <f t="array" aca="true" ref="BI719">INDEX(KM_PCT,MATCH($A719,'Knowledge - Percentages'!$B:$B,0),'Data - Knowledge'!BI$8)/100</f>
        <v>0.139</v>
      </c>
      <c r="BJ719" s="380">
        <f t="array" aca="true" ref="BJ719">INDEX(KM_PCT,MATCH($A719,'Knowledge - Percentages'!$B:$B,0),'Data - Knowledge'!BJ$8)/100</f>
        <v>0.14400000000000002</v>
      </c>
      <c r="BK719" s="380">
        <f t="array" aca="true" ref="BK719">INDEX(KM_PCT,MATCH($A719,'Knowledge - Percentages'!$B:$B,0),'Data - Knowledge'!BK$8)/100</f>
        <v>0.14400000000000002</v>
      </c>
      <c r="BL719" s="380">
        <f t="array" aca="true" ref="BL719">INDEX(KM_PCT,MATCH($A719,'Knowledge - Percentages'!$B:$B,0),'Data - Knowledge'!BL$8)/100</f>
        <v>0.14400000000000002</v>
      </c>
      <c r="BM719" s="380">
        <f t="array" aca="true" ref="BM719">INDEX(KM_PCT,MATCH($A719,'Knowledge - Percentages'!$B:$B,0),'Data - Knowledge'!BM$8)/100</f>
        <v>0.14400000000000002</v>
      </c>
      <c r="BN719" s="380">
        <f t="array" aca="true" ref="BN719">INDEX(KM_PCT,MATCH($A719,'Knowledge - Percentages'!$B:$B,0),'Data - Knowledge'!BN$8)/100</f>
        <v>0.15</v>
      </c>
      <c r="BO719" s="380">
        <f t="array" aca="true" ref="BO719">INDEX(KM_PCT,MATCH($A719,'Knowledge - Percentages'!$B:$B,0),'Data - Knowledge'!BO$8)/100</f>
        <v>0.157</v>
      </c>
      <c r="BP719" s="380">
        <f t="array" aca="true" ref="BP719">INDEX(KM_PCT,MATCH($A719,'Knowledge - Percentages'!$B:$B,0),'Data - Knowledge'!BP$8)/100</f>
        <v>0.139</v>
      </c>
      <c r="BQ719" s="380">
        <f t="array" aca="true" ref="BQ719">INDEX(KM_PCT,MATCH($A719,'Knowledge - Percentages'!$B:$B,0),'Data - Knowledge'!BQ$8)/100</f>
        <v>0.139</v>
      </c>
    </row>
    <row r="720" spans="1:69">
      <c r="A720" t="s">
        <v>1927</v>
      </c>
      <c r="B720" t="s">
        <v>1860</v>
      </c>
      <c r="C720" t="s">
        <v>1923</v>
      </c>
      <c r="D720" t="s">
        <v>1869</v>
      </c>
      <c r="E720" s="373">
        <f>SUMPRODUCT($K$2:$BQ$2,$K720:$BQ720)/$J$2</f>
        <v>0.094333333333333338</v>
      </c>
      <c r="F720" s="379">
        <f>SUMPRODUCT($K$2:$BQ$2,$K720:$BQ720)</f>
        <v>24.904</v>
      </c>
      <c r="G720" s="373">
        <f>SUMPRODUCT($K$3:$BQ$3,$K720:$BQ720)/$J$3</f>
        <v>0.070660985626283368</v>
      </c>
      <c r="H720" s="379">
        <f>SUMPRODUCT($K$3:$BQ$3,$K720:$BQ720)</f>
        <v>688.23799999999994</v>
      </c>
      <c r="I720" s="373">
        <f>CORREL($K$4:$BQ$4,$K720:$BQ720)</f>
        <v>0.15081629753831263</v>
      </c>
      <c r="J720" s="379">
        <f>$E720/$G720*100</f>
        <v>133.50129848492332</v>
      </c>
      <c r="K720" s="380">
        <f t="array" aca="true" ref="K720">INDEX(KM_PCT,MATCH($A720,'Knowledge - Percentages'!$B:$B,0),'Data - Knowledge'!K$8)/100</f>
        <v>0.059000000000000004</v>
      </c>
      <c r="L720" s="380">
        <f t="array" aca="true" ref="L720">INDEX(KM_PCT,MATCH($A720,'Knowledge - Percentages'!$B:$B,0),'Data - Knowledge'!L$8)/100</f>
        <v>0.059000000000000004</v>
      </c>
      <c r="M720" s="380">
        <f t="array" aca="true" ref="M720">INDEX(KM_PCT,MATCH($A720,'Knowledge - Percentages'!$B:$B,0),'Data - Knowledge'!M$8)/100</f>
        <v>0.059000000000000004</v>
      </c>
      <c r="N720" s="380">
        <f t="array" aca="true" ref="N720">INDEX(KM_PCT,MATCH($A720,'Knowledge - Percentages'!$B:$B,0),'Data - Knowledge'!N$8)/100</f>
        <v>0.059000000000000004</v>
      </c>
      <c r="O720" s="380">
        <f t="array" aca="true" ref="O720">INDEX(KM_PCT,MATCH($A720,'Knowledge - Percentages'!$B:$B,0),'Data - Knowledge'!O$8)/100</f>
        <v>0.059000000000000004</v>
      </c>
      <c r="P720" s="380">
        <f t="array" aca="true" ref="P720">INDEX(KM_PCT,MATCH($A720,'Knowledge - Percentages'!$B:$B,0),'Data - Knowledge'!P$8)/100</f>
        <v>0.059000000000000004</v>
      </c>
      <c r="Q720" s="380">
        <f t="array" aca="true" ref="Q720">INDEX(KM_PCT,MATCH($A720,'Knowledge - Percentages'!$B:$B,0),'Data - Knowledge'!Q$8)/100</f>
        <v>0.059000000000000004</v>
      </c>
      <c r="R720" s="380">
        <f t="array" aca="true" ref="R720">INDEX(KM_PCT,MATCH($A720,'Knowledge - Percentages'!$B:$B,0),'Data - Knowledge'!R$8)/100</f>
        <v>0.059000000000000004</v>
      </c>
      <c r="S720" s="380">
        <f t="array" aca="true" ref="S720">INDEX(KM_PCT,MATCH($A720,'Knowledge - Percentages'!$B:$B,0),'Data - Knowledge'!S$8)/100</f>
        <v>0.059000000000000004</v>
      </c>
      <c r="T720" s="380">
        <f t="array" aca="true" ref="T720">INDEX(KM_PCT,MATCH($A720,'Knowledge - Percentages'!$B:$B,0),'Data - Knowledge'!T$8)/100</f>
        <v>0.059000000000000004</v>
      </c>
      <c r="U720" s="380">
        <f t="array" aca="true" ref="U720">INDEX(KM_PCT,MATCH($A720,'Knowledge - Percentages'!$B:$B,0),'Data - Knowledge'!U$8)/100</f>
        <v>0.059000000000000004</v>
      </c>
      <c r="V720" s="380">
        <f t="array" aca="true" ref="V720">INDEX(KM_PCT,MATCH($A720,'Knowledge - Percentages'!$B:$B,0),'Data - Knowledge'!V$8)/100</f>
        <v>0.059000000000000004</v>
      </c>
      <c r="W720" s="380">
        <f t="array" aca="true" ref="W720">INDEX(KM_PCT,MATCH($A720,'Knowledge - Percentages'!$B:$B,0),'Data - Knowledge'!W$8)/100</f>
        <v>0.059000000000000004</v>
      </c>
      <c r="X720" s="380">
        <f t="array" aca="true" ref="X720">INDEX(KM_PCT,MATCH($A720,'Knowledge - Percentages'!$B:$B,0),'Data - Knowledge'!X$8)/100</f>
        <v>0.081</v>
      </c>
      <c r="Y720" s="380">
        <f t="array" aca="true" ref="Y720">INDEX(KM_PCT,MATCH($A720,'Knowledge - Percentages'!$B:$B,0),'Data - Knowledge'!Y$8)/100</f>
        <v>0.131</v>
      </c>
      <c r="Z720" s="380">
        <f t="array" aca="true" ref="Z720">INDEX(KM_PCT,MATCH($A720,'Knowledge - Percentages'!$B:$B,0),'Data - Knowledge'!Z$8)/100</f>
        <v>0.20800000000000002</v>
      </c>
      <c r="AA720" s="380">
        <f t="array" aca="true" ref="AA720">INDEX(KM_PCT,MATCH($A720,'Knowledge - Percentages'!$B:$B,0),'Data - Knowledge'!AA$8)/100</f>
        <v>0.081</v>
      </c>
      <c r="AB720" s="380">
        <f t="array" aca="true" ref="AB720">INDEX(KM_PCT,MATCH($A720,'Knowledge - Percentages'!$B:$B,0),'Data - Knowledge'!AB$8)/100</f>
        <v>0.079</v>
      </c>
      <c r="AC720" s="380">
        <f t="array" aca="true" ref="AC720">INDEX(KM_PCT,MATCH($A720,'Knowledge - Percentages'!$B:$B,0),'Data - Knowledge'!AC$8)/100</f>
        <v>0.07400000000000001</v>
      </c>
      <c r="AD720" s="380">
        <f t="array" aca="true" ref="AD720">INDEX(KM_PCT,MATCH($A720,'Knowledge - Percentages'!$B:$B,0),'Data - Knowledge'!AD$8)/100</f>
        <v>0.095</v>
      </c>
      <c r="AE720" s="380">
        <f t="array" aca="true" ref="AE720">INDEX(KM_PCT,MATCH($A720,'Knowledge - Percentages'!$B:$B,0),'Data - Knowledge'!AE$8)/100</f>
        <v>0.075</v>
      </c>
      <c r="AF720" s="380">
        <f t="array" aca="true" ref="AF720">INDEX(KM_PCT,MATCH($A720,'Knowledge - Percentages'!$B:$B,0),'Data - Knowledge'!AF$8)/100</f>
        <v>0.045</v>
      </c>
      <c r="AG720" s="380">
        <f t="array" aca="true" ref="AG720">INDEX(KM_PCT,MATCH($A720,'Knowledge - Percentages'!$B:$B,0),'Data - Knowledge'!AG$8)/100</f>
        <v>0.075</v>
      </c>
      <c r="AH720" s="380">
        <f t="array" aca="true" ref="AH720">INDEX(KM_PCT,MATCH($A720,'Knowledge - Percentages'!$B:$B,0),'Data - Knowledge'!AH$8)/100</f>
        <v>0.075</v>
      </c>
      <c r="AI720" s="380">
        <f t="array" aca="true" ref="AI720">INDEX(KM_PCT,MATCH($A720,'Knowledge - Percentages'!$B:$B,0),'Data - Knowledge'!AI$8)/100</f>
        <v>0.075</v>
      </c>
      <c r="AJ720" s="380">
        <f t="array" aca="true" ref="AJ720">INDEX(KM_PCT,MATCH($A720,'Knowledge - Percentages'!$B:$B,0),'Data - Knowledge'!AJ$8)/100</f>
        <v>0.075</v>
      </c>
      <c r="AK720" s="380">
        <f t="array" aca="true" ref="AK720">INDEX(KM_PCT,MATCH($A720,'Knowledge - Percentages'!$B:$B,0),'Data - Knowledge'!AK$8)/100</f>
        <v>0.075</v>
      </c>
      <c r="AL720" s="380">
        <f t="array" aca="true" ref="AL720">INDEX(KM_PCT,MATCH($A720,'Knowledge - Percentages'!$B:$B,0),'Data - Knowledge'!AL$8)/100</f>
        <v>0.075</v>
      </c>
      <c r="AM720" s="380">
        <f t="array" aca="true" ref="AM720">INDEX(KM_PCT,MATCH($A720,'Knowledge - Percentages'!$B:$B,0),'Data - Knowledge'!AM$8)/100</f>
        <v>0.065</v>
      </c>
      <c r="AN720" s="380">
        <f t="array" aca="true" ref="AN720">INDEX(KM_PCT,MATCH($A720,'Knowledge - Percentages'!$B:$B,0),'Data - Knowledge'!AN$8)/100</f>
        <v>0.075</v>
      </c>
      <c r="AO720" s="380">
        <f t="array" aca="true" ref="AO720">INDEX(KM_PCT,MATCH($A720,'Knowledge - Percentages'!$B:$B,0),'Data - Knowledge'!AO$8)/100</f>
        <v>0.109</v>
      </c>
      <c r="AP720" s="380">
        <f t="array" aca="true" ref="AP720">INDEX(KM_PCT,MATCH($A720,'Knowledge - Percentages'!$B:$B,0),'Data - Knowledge'!AP$8)/100</f>
        <v>0.075</v>
      </c>
      <c r="AQ720" s="380">
        <f t="array" aca="true" ref="AQ720">INDEX(KM_PCT,MATCH($A720,'Knowledge - Percentages'!$B:$B,0),'Data - Knowledge'!AQ$8)/100</f>
        <v>0.075</v>
      </c>
      <c r="AR720" s="380">
        <f t="array" aca="true" ref="AR720">INDEX(KM_PCT,MATCH($A720,'Knowledge - Percentages'!$B:$B,0),'Data - Knowledge'!AR$8)/100</f>
        <v>0.073</v>
      </c>
      <c r="AS720" s="380">
        <f t="array" aca="true" ref="AS720">INDEX(KM_PCT,MATCH($A720,'Knowledge - Percentages'!$B:$B,0),'Data - Knowledge'!AS$8)/100</f>
        <v>0.079</v>
      </c>
      <c r="AT720" s="380">
        <f t="array" aca="true" ref="AT720">INDEX(KM_PCT,MATCH($A720,'Knowledge - Percentages'!$B:$B,0),'Data - Knowledge'!AT$8)/100</f>
        <v>0.079</v>
      </c>
      <c r="AU720" s="380">
        <f t="array" aca="true" ref="AU720">INDEX(KM_PCT,MATCH($A720,'Knowledge - Percentages'!$B:$B,0),'Data - Knowledge'!AU$8)/100</f>
        <v>0.114</v>
      </c>
      <c r="AV720" s="380">
        <f t="array" aca="true" ref="AV720">INDEX(KM_PCT,MATCH($A720,'Knowledge - Percentages'!$B:$B,0),'Data - Knowledge'!AV$8)/100</f>
        <v>0.093000000000000013</v>
      </c>
      <c r="AW720" s="380">
        <f t="array" aca="true" ref="AW720">INDEX(KM_PCT,MATCH($A720,'Knowledge - Percentages'!$B:$B,0),'Data - Knowledge'!AW$8)/100</f>
        <v>0.093000000000000013</v>
      </c>
      <c r="AX720" s="380">
        <f t="array" aca="true" ref="AX720">INDEX(KM_PCT,MATCH($A720,'Knowledge - Percentages'!$B:$B,0),'Data - Knowledge'!AX$8)/100</f>
        <v>0.111</v>
      </c>
      <c r="AY720" s="380">
        <f t="array" aca="true" ref="AY720">INDEX(KM_PCT,MATCH($A720,'Knowledge - Percentages'!$B:$B,0),'Data - Knowledge'!AY$8)/100</f>
        <v>0.071</v>
      </c>
      <c r="AZ720" s="380">
        <f t="array" aca="true" ref="AZ720">INDEX(KM_PCT,MATCH($A720,'Knowledge - Percentages'!$B:$B,0),'Data - Knowledge'!AZ$8)/100</f>
        <v>0.071</v>
      </c>
      <c r="BA720" s="380">
        <f t="array" aca="true" ref="BA720">INDEX(KM_PCT,MATCH($A720,'Knowledge - Percentages'!$B:$B,0),'Data - Knowledge'!BA$8)/100</f>
        <v>0.043</v>
      </c>
      <c r="BB720" s="380">
        <f t="array" aca="true" ref="BB720">INDEX(KM_PCT,MATCH($A720,'Knowledge - Percentages'!$B:$B,0),'Data - Knowledge'!BB$8)/100</f>
        <v>0.071</v>
      </c>
      <c r="BC720" s="380">
        <f t="array" aca="true" ref="BC720">INDEX(KM_PCT,MATCH($A720,'Knowledge - Percentages'!$B:$B,0),'Data - Knowledge'!BC$8)/100</f>
        <v>0.079</v>
      </c>
      <c r="BD720" s="380">
        <f t="array" aca="true" ref="BD720">INDEX(KM_PCT,MATCH($A720,'Knowledge - Percentages'!$B:$B,0),'Data - Knowledge'!BD$8)/100</f>
        <v>0.06</v>
      </c>
      <c r="BE720" s="380">
        <f t="array" aca="true" ref="BE720">INDEX(KM_PCT,MATCH($A720,'Knowledge - Percentages'!$B:$B,0),'Data - Knowledge'!BE$8)/100</f>
        <v>0.072000000000000008</v>
      </c>
      <c r="BF720" s="380">
        <f t="array" aca="true" ref="BF720">INDEX(KM_PCT,MATCH($A720,'Knowledge - Percentages'!$B:$B,0),'Data - Knowledge'!BF$8)/100</f>
        <v>0.079</v>
      </c>
      <c r="BG720" s="380">
        <f t="array" aca="true" ref="BG720">INDEX(KM_PCT,MATCH($A720,'Knowledge - Percentages'!$B:$B,0),'Data - Knowledge'!BG$8)/100</f>
        <v>0.084</v>
      </c>
      <c r="BH720" s="380">
        <f t="array" aca="true" ref="BH720">INDEX(KM_PCT,MATCH($A720,'Knowledge - Percentages'!$B:$B,0),'Data - Knowledge'!BH$8)/100</f>
        <v>0.098</v>
      </c>
      <c r="BI720" s="380">
        <f t="array" aca="true" ref="BI720">INDEX(KM_PCT,MATCH($A720,'Knowledge - Percentages'!$B:$B,0),'Data - Knowledge'!BI$8)/100</f>
        <v>0.09</v>
      </c>
      <c r="BJ720" s="380">
        <f t="array" aca="true" ref="BJ720">INDEX(KM_PCT,MATCH($A720,'Knowledge - Percentages'!$B:$B,0),'Data - Knowledge'!BJ$8)/100</f>
        <v>0.11599999999999999</v>
      </c>
      <c r="BK720" s="380">
        <f t="array" aca="true" ref="BK720">INDEX(KM_PCT,MATCH($A720,'Knowledge - Percentages'!$B:$B,0),'Data - Knowledge'!BK$8)/100</f>
        <v>0.11599999999999999</v>
      </c>
      <c r="BL720" s="380">
        <f t="array" aca="true" ref="BL720">INDEX(KM_PCT,MATCH($A720,'Knowledge - Percentages'!$B:$B,0),'Data - Knowledge'!BL$8)/100</f>
        <v>0.11599999999999999</v>
      </c>
      <c r="BM720" s="380">
        <f t="array" aca="true" ref="BM720">INDEX(KM_PCT,MATCH($A720,'Knowledge - Percentages'!$B:$B,0),'Data - Knowledge'!BM$8)/100</f>
        <v>0.135</v>
      </c>
      <c r="BN720" s="380">
        <f t="array" aca="true" ref="BN720">INDEX(KM_PCT,MATCH($A720,'Knowledge - Percentages'!$B:$B,0),'Data - Knowledge'!BN$8)/100</f>
        <v>0.147</v>
      </c>
      <c r="BO720" s="380">
        <f t="array" aca="true" ref="BO720">INDEX(KM_PCT,MATCH($A720,'Knowledge - Percentages'!$B:$B,0),'Data - Knowledge'!BO$8)/100</f>
        <v>0.183</v>
      </c>
      <c r="BP720" s="380">
        <f t="array" aca="true" ref="BP720">INDEX(KM_PCT,MATCH($A720,'Knowledge - Percentages'!$B:$B,0),'Data - Knowledge'!BP$8)/100</f>
        <v>0.131</v>
      </c>
      <c r="BQ720" s="380">
        <f t="array" aca="true" ref="BQ720">INDEX(KM_PCT,MATCH($A720,'Knowledge - Percentages'!$B:$B,0),'Data - Knowledge'!BQ$8)/100</f>
        <v>0.131</v>
      </c>
    </row>
    <row r="721" spans="1:69">
      <c r="A721" t="s">
        <v>1928</v>
      </c>
      <c r="B721" t="s">
        <v>1860</v>
      </c>
      <c r="C721" t="s">
        <v>1923</v>
      </c>
      <c r="D721" t="s">
        <v>1871</v>
      </c>
      <c r="E721" s="373">
        <f>SUMPRODUCT($K$2:$BQ$2,$K721:$BQ721)/$J$2</f>
        <v>0.0846439393939394</v>
      </c>
      <c r="F721" s="379">
        <f>SUMPRODUCT($K$2:$BQ$2,$K721:$BQ721)</f>
        <v>22.346</v>
      </c>
      <c r="G721" s="373">
        <f>SUMPRODUCT($K$3:$BQ$3,$K721:$BQ721)/$J$3</f>
        <v>0.058524640657084175</v>
      </c>
      <c r="H721" s="379">
        <f>SUMPRODUCT($K$3:$BQ$3,$K721:$BQ721)</f>
        <v>570.02999999999986</v>
      </c>
      <c r="I721" s="373">
        <f>CORREL($K$4:$BQ$4,$K721:$BQ721)</f>
        <v>0.14450624293425388</v>
      </c>
      <c r="J721" s="379">
        <f>$E721/$G721*100</f>
        <v>144.62957558320963</v>
      </c>
      <c r="K721" s="380">
        <f t="array" aca="true" ref="K721">INDEX(KM_PCT,MATCH($A721,'Knowledge - Percentages'!$B:$B,0),'Data - Knowledge'!K$8)/100</f>
        <v>0.040999999999999995</v>
      </c>
      <c r="L721" s="380">
        <f t="array" aca="true" ref="L721">INDEX(KM_PCT,MATCH($A721,'Knowledge - Percentages'!$B:$B,0),'Data - Knowledge'!L$8)/100</f>
        <v>0.040999999999999995</v>
      </c>
      <c r="M721" s="380">
        <f t="array" aca="true" ref="M721">INDEX(KM_PCT,MATCH($A721,'Knowledge - Percentages'!$B:$B,0),'Data - Knowledge'!M$8)/100</f>
        <v>0.040999999999999995</v>
      </c>
      <c r="N721" s="380">
        <f t="array" aca="true" ref="N721">INDEX(KM_PCT,MATCH($A721,'Knowledge - Percentages'!$B:$B,0),'Data - Knowledge'!N$8)/100</f>
        <v>0.040999999999999995</v>
      </c>
      <c r="O721" s="380">
        <f t="array" aca="true" ref="O721">INDEX(KM_PCT,MATCH($A721,'Knowledge - Percentages'!$B:$B,0),'Data - Knowledge'!O$8)/100</f>
        <v>0.040999999999999995</v>
      </c>
      <c r="P721" s="380">
        <f t="array" aca="true" ref="P721">INDEX(KM_PCT,MATCH($A721,'Knowledge - Percentages'!$B:$B,0),'Data - Knowledge'!P$8)/100</f>
        <v>0.046</v>
      </c>
      <c r="Q721" s="380">
        <f t="array" aca="true" ref="Q721">INDEX(KM_PCT,MATCH($A721,'Knowledge - Percentages'!$B:$B,0),'Data - Knowledge'!Q$8)/100</f>
        <v>0.040999999999999995</v>
      </c>
      <c r="R721" s="380">
        <f t="array" aca="true" ref="R721">INDEX(KM_PCT,MATCH($A721,'Knowledge - Percentages'!$B:$B,0),'Data - Knowledge'!R$8)/100</f>
        <v>0.040999999999999995</v>
      </c>
      <c r="S721" s="380">
        <f t="array" aca="true" ref="S721">INDEX(KM_PCT,MATCH($A721,'Knowledge - Percentages'!$B:$B,0),'Data - Knowledge'!S$8)/100</f>
        <v>0.040999999999999995</v>
      </c>
      <c r="T721" s="380">
        <f t="array" aca="true" ref="T721">INDEX(KM_PCT,MATCH($A721,'Knowledge - Percentages'!$B:$B,0),'Data - Knowledge'!T$8)/100</f>
        <v>0.04</v>
      </c>
      <c r="U721" s="380">
        <f t="array" aca="true" ref="U721">INDEX(KM_PCT,MATCH($A721,'Knowledge - Percentages'!$B:$B,0),'Data - Knowledge'!U$8)/100</f>
        <v>0.04</v>
      </c>
      <c r="V721" s="380">
        <f t="array" aca="true" ref="V721">INDEX(KM_PCT,MATCH($A721,'Knowledge - Percentages'!$B:$B,0),'Data - Knowledge'!V$8)/100</f>
        <v>0.04</v>
      </c>
      <c r="W721" s="380">
        <f t="array" aca="true" ref="W721">INDEX(KM_PCT,MATCH($A721,'Knowledge - Percentages'!$B:$B,0),'Data - Knowledge'!W$8)/100</f>
        <v>0.04</v>
      </c>
      <c r="X721" s="380">
        <f t="array" aca="true" ref="X721">INDEX(KM_PCT,MATCH($A721,'Knowledge - Percentages'!$B:$B,0),'Data - Knowledge'!X$8)/100</f>
        <v>0.078</v>
      </c>
      <c r="Y721" s="380">
        <f t="array" aca="true" ref="Y721">INDEX(KM_PCT,MATCH($A721,'Knowledge - Percentages'!$B:$B,0),'Data - Knowledge'!Y$8)/100</f>
        <v>0.085</v>
      </c>
      <c r="Z721" s="380">
        <f t="array" aca="true" ref="Z721">INDEX(KM_PCT,MATCH($A721,'Knowledge - Percentages'!$B:$B,0),'Data - Knowledge'!Z$8)/100</f>
        <v>0.225</v>
      </c>
      <c r="AA721" s="380">
        <f t="array" aca="true" ref="AA721">INDEX(KM_PCT,MATCH($A721,'Knowledge - Percentages'!$B:$B,0),'Data - Knowledge'!AA$8)/100</f>
        <v>0.078</v>
      </c>
      <c r="AB721" s="380">
        <f t="array" aca="true" ref="AB721">INDEX(KM_PCT,MATCH($A721,'Knowledge - Percentages'!$B:$B,0),'Data - Knowledge'!AB$8)/100</f>
        <v>0.085</v>
      </c>
      <c r="AC721" s="380">
        <f t="array" aca="true" ref="AC721">INDEX(KM_PCT,MATCH($A721,'Knowledge - Percentages'!$B:$B,0),'Data - Knowledge'!AC$8)/100</f>
        <v>0.092</v>
      </c>
      <c r="AD721" s="380">
        <f t="array" aca="true" ref="AD721">INDEX(KM_PCT,MATCH($A721,'Knowledge - Percentages'!$B:$B,0),'Data - Knowledge'!AD$8)/100</f>
        <v>0.085</v>
      </c>
      <c r="AE721" s="380">
        <f t="array" aca="true" ref="AE721">INDEX(KM_PCT,MATCH($A721,'Knowledge - Percentages'!$B:$B,0),'Data - Knowledge'!AE$8)/100</f>
        <v>0.059000000000000004</v>
      </c>
      <c r="AF721" s="380">
        <f t="array" aca="true" ref="AF721">INDEX(KM_PCT,MATCH($A721,'Knowledge - Percentages'!$B:$B,0),'Data - Knowledge'!AF$8)/100</f>
        <v>0.06</v>
      </c>
      <c r="AG721" s="380">
        <f t="array" aca="true" ref="AG721">INDEX(KM_PCT,MATCH($A721,'Knowledge - Percentages'!$B:$B,0),'Data - Knowledge'!AG$8)/100</f>
        <v>0.06</v>
      </c>
      <c r="AH721" s="380">
        <f t="array" aca="true" ref="AH721">INDEX(KM_PCT,MATCH($A721,'Knowledge - Percentages'!$B:$B,0),'Data - Knowledge'!AH$8)/100</f>
        <v>0.069</v>
      </c>
      <c r="AI721" s="380">
        <f t="array" aca="true" ref="AI721">INDEX(KM_PCT,MATCH($A721,'Knowledge - Percentages'!$B:$B,0),'Data - Knowledge'!AI$8)/100</f>
        <v>0.076</v>
      </c>
      <c r="AJ721" s="380">
        <f t="array" aca="true" ref="AJ721">INDEX(KM_PCT,MATCH($A721,'Knowledge - Percentages'!$B:$B,0),'Data - Knowledge'!AJ$8)/100</f>
        <v>0.065</v>
      </c>
      <c r="AK721" s="380">
        <f t="array" aca="true" ref="AK721">INDEX(KM_PCT,MATCH($A721,'Knowledge - Percentages'!$B:$B,0),'Data - Knowledge'!AK$8)/100</f>
        <v>0.069</v>
      </c>
      <c r="AL721" s="380">
        <f t="array" aca="true" ref="AL721">INDEX(KM_PCT,MATCH($A721,'Knowledge - Percentages'!$B:$B,0),'Data - Knowledge'!AL$8)/100</f>
        <v>0.040999999999999995</v>
      </c>
      <c r="AM721" s="380">
        <f t="array" aca="true" ref="AM721">INDEX(KM_PCT,MATCH($A721,'Knowledge - Percentages'!$B:$B,0),'Data - Knowledge'!AM$8)/100</f>
        <v>0.069</v>
      </c>
      <c r="AN721" s="380">
        <f t="array" aca="true" ref="AN721">INDEX(KM_PCT,MATCH($A721,'Knowledge - Percentages'!$B:$B,0),'Data - Knowledge'!AN$8)/100</f>
        <v>0.069</v>
      </c>
      <c r="AO721" s="380">
        <f t="array" aca="true" ref="AO721">INDEX(KM_PCT,MATCH($A721,'Knowledge - Percentages'!$B:$B,0),'Data - Knowledge'!AO$8)/100</f>
        <v>0.069</v>
      </c>
      <c r="AP721" s="380">
        <f t="array" aca="true" ref="AP721">INDEX(KM_PCT,MATCH($A721,'Knowledge - Percentages'!$B:$B,0),'Data - Knowledge'!AP$8)/100</f>
        <v>0.066</v>
      </c>
      <c r="AQ721" s="380">
        <f t="array" aca="true" ref="AQ721">INDEX(KM_PCT,MATCH($A721,'Knowledge - Percentages'!$B:$B,0),'Data - Knowledge'!AQ$8)/100</f>
        <v>0.042</v>
      </c>
      <c r="AR721" s="380">
        <f t="array" aca="true" ref="AR721">INDEX(KM_PCT,MATCH($A721,'Knowledge - Percentages'!$B:$B,0),'Data - Knowledge'!AR$8)/100</f>
        <v>0.076</v>
      </c>
      <c r="AS721" s="380">
        <f t="array" aca="true" ref="AS721">INDEX(KM_PCT,MATCH($A721,'Knowledge - Percentages'!$B:$B,0),'Data - Knowledge'!AS$8)/100</f>
        <v>0.076</v>
      </c>
      <c r="AT721" s="380">
        <f t="array" aca="true" ref="AT721">INDEX(KM_PCT,MATCH($A721,'Knowledge - Percentages'!$B:$B,0),'Data - Knowledge'!AT$8)/100</f>
        <v>0.076</v>
      </c>
      <c r="AU721" s="380">
        <f t="array" aca="true" ref="AU721">INDEX(KM_PCT,MATCH($A721,'Knowledge - Percentages'!$B:$B,0),'Data - Knowledge'!AU$8)/100</f>
        <v>0.076</v>
      </c>
      <c r="AV721" s="380">
        <f t="array" aca="true" ref="AV721">INDEX(KM_PCT,MATCH($A721,'Knowledge - Percentages'!$B:$B,0),'Data - Knowledge'!AV$8)/100</f>
        <v>0.037000000000000005</v>
      </c>
      <c r="AW721" s="380">
        <f t="array" aca="true" ref="AW721">INDEX(KM_PCT,MATCH($A721,'Knowledge - Percentages'!$B:$B,0),'Data - Knowledge'!AW$8)/100</f>
        <v>0.076</v>
      </c>
      <c r="AX721" s="380">
        <f t="array" aca="true" ref="AX721">INDEX(KM_PCT,MATCH($A721,'Knowledge - Percentages'!$B:$B,0),'Data - Knowledge'!AX$8)/100</f>
        <v>0.12</v>
      </c>
      <c r="AY721" s="380">
        <f t="array" aca="true" ref="AY721">INDEX(KM_PCT,MATCH($A721,'Knowledge - Percentages'!$B:$B,0),'Data - Knowledge'!AY$8)/100</f>
        <v>0.076</v>
      </c>
      <c r="AZ721" s="380">
        <f t="array" aca="true" ref="AZ721">INDEX(KM_PCT,MATCH($A721,'Knowledge - Percentages'!$B:$B,0),'Data - Knowledge'!AZ$8)/100</f>
        <v>0.076</v>
      </c>
      <c r="BA721" s="380">
        <f t="array" aca="true" ref="BA721">INDEX(KM_PCT,MATCH($A721,'Knowledge - Percentages'!$B:$B,0),'Data - Knowledge'!BA$8)/100</f>
        <v>0.076</v>
      </c>
      <c r="BB721" s="380">
        <f t="array" aca="true" ref="BB721">INDEX(KM_PCT,MATCH($A721,'Knowledge - Percentages'!$B:$B,0),'Data - Knowledge'!BB$8)/100</f>
        <v>0.076</v>
      </c>
      <c r="BC721" s="380">
        <f t="array" aca="true" ref="BC721">INDEX(KM_PCT,MATCH($A721,'Knowledge - Percentages'!$B:$B,0),'Data - Knowledge'!BC$8)/100</f>
        <v>0.076</v>
      </c>
      <c r="BD721" s="380">
        <f t="array" aca="true" ref="BD721">INDEX(KM_PCT,MATCH($A721,'Knowledge - Percentages'!$B:$B,0),'Data - Knowledge'!BD$8)/100</f>
        <v>0.062</v>
      </c>
      <c r="BE721" s="380">
        <f t="array" aca="true" ref="BE721">INDEX(KM_PCT,MATCH($A721,'Knowledge - Percentages'!$B:$B,0),'Data - Knowledge'!BE$8)/100</f>
        <v>0.076</v>
      </c>
      <c r="BF721" s="380">
        <f t="array" aca="true" ref="BF721">INDEX(KM_PCT,MATCH($A721,'Knowledge - Percentages'!$B:$B,0),'Data - Knowledge'!BF$8)/100</f>
        <v>0.095</v>
      </c>
      <c r="BG721" s="380">
        <f t="array" aca="true" ref="BG721">INDEX(KM_PCT,MATCH($A721,'Knowledge - Percentages'!$B:$B,0),'Data - Knowledge'!BG$8)/100</f>
        <v>0.09</v>
      </c>
      <c r="BH721" s="380">
        <f t="array" aca="true" ref="BH721">INDEX(KM_PCT,MATCH($A721,'Knowledge - Percentages'!$B:$B,0),'Data - Knowledge'!BH$8)/100</f>
        <v>0.102</v>
      </c>
      <c r="BI721" s="380">
        <f t="array" aca="true" ref="BI721">INDEX(KM_PCT,MATCH($A721,'Knowledge - Percentages'!$B:$B,0),'Data - Knowledge'!BI$8)/100</f>
        <v>0.115</v>
      </c>
      <c r="BJ721" s="380">
        <f t="array" aca="true" ref="BJ721">INDEX(KM_PCT,MATCH($A721,'Knowledge - Percentages'!$B:$B,0),'Data - Knowledge'!BJ$8)/100</f>
        <v>0.102</v>
      </c>
      <c r="BK721" s="380">
        <f t="array" aca="true" ref="BK721">INDEX(KM_PCT,MATCH($A721,'Knowledge - Percentages'!$B:$B,0),'Data - Knowledge'!BK$8)/100</f>
        <v>0.102</v>
      </c>
      <c r="BL721" s="380">
        <f t="array" aca="true" ref="BL721">INDEX(KM_PCT,MATCH($A721,'Knowledge - Percentages'!$B:$B,0),'Data - Knowledge'!BL$8)/100</f>
        <v>0.072000000000000008</v>
      </c>
      <c r="BM721" s="380">
        <f t="array" aca="true" ref="BM721">INDEX(KM_PCT,MATCH($A721,'Knowledge - Percentages'!$B:$B,0),'Data - Knowledge'!BM$8)/100</f>
        <v>0.077</v>
      </c>
      <c r="BN721" s="380">
        <f t="array" aca="true" ref="BN721">INDEX(KM_PCT,MATCH($A721,'Knowledge - Percentages'!$B:$B,0),'Data - Knowledge'!BN$8)/100</f>
        <v>0.102</v>
      </c>
      <c r="BO721" s="380">
        <f t="array" aca="true" ref="BO721">INDEX(KM_PCT,MATCH($A721,'Knowledge - Percentages'!$B:$B,0),'Data - Knowledge'!BO$8)/100</f>
        <v>0.198</v>
      </c>
      <c r="BP721" s="380">
        <f t="array" aca="true" ref="BP721">INDEX(KM_PCT,MATCH($A721,'Knowledge - Percentages'!$B:$B,0),'Data - Knowledge'!BP$8)/100</f>
        <v>0.11900000000000001</v>
      </c>
      <c r="BQ721" s="380">
        <f t="array" aca="true" ref="BQ721">INDEX(KM_PCT,MATCH($A721,'Knowledge - Percentages'!$B:$B,0),'Data - Knowledge'!BQ$8)/100</f>
        <v>0.11900000000000001</v>
      </c>
    </row>
    <row r="722" spans="1:69">
      <c r="A722" t="s">
        <v>1929</v>
      </c>
      <c r="B722" t="s">
        <v>1860</v>
      </c>
      <c r="C722" t="s">
        <v>1923</v>
      </c>
      <c r="D722" t="s">
        <v>1873</v>
      </c>
      <c r="E722" s="373">
        <f>SUMPRODUCT($K$2:$BQ$2,$K722:$BQ722)/$J$2</f>
        <v>0.30774621212121206</v>
      </c>
      <c r="F722" s="379">
        <f>SUMPRODUCT($K$2:$BQ$2,$K722:$BQ722)</f>
        <v>81.24499999999999</v>
      </c>
      <c r="G722" s="373">
        <f>SUMPRODUCT($K$3:$BQ$3,$K722:$BQ722)/$J$3</f>
        <v>0.30792761806981511</v>
      </c>
      <c r="H722" s="379">
        <f>SUMPRODUCT($K$3:$BQ$3,$K722:$BQ722)</f>
        <v>2999.2149999999992</v>
      </c>
      <c r="I722" s="373">
        <f>CORREL($K$4:$BQ$4,$K722:$BQ722)</f>
        <v>-0.11775162383303876</v>
      </c>
      <c r="J722" s="379">
        <f>$E722/$G722*100</f>
        <v>99.941088120078291</v>
      </c>
      <c r="K722" s="380">
        <f t="array" aca="true" ref="K722">INDEX(KM_PCT,MATCH($A722,'Knowledge - Percentages'!$B:$B,0),'Data - Knowledge'!K$8)/100</f>
        <v>0.314</v>
      </c>
      <c r="L722" s="380">
        <f t="array" aca="true" ref="L722">INDEX(KM_PCT,MATCH($A722,'Knowledge - Percentages'!$B:$B,0),'Data - Knowledge'!L$8)/100</f>
        <v>0.314</v>
      </c>
      <c r="M722" s="380">
        <f t="array" aca="true" ref="M722">INDEX(KM_PCT,MATCH($A722,'Knowledge - Percentages'!$B:$B,0),'Data - Knowledge'!M$8)/100</f>
        <v>0.314</v>
      </c>
      <c r="N722" s="380">
        <f t="array" aca="true" ref="N722">INDEX(KM_PCT,MATCH($A722,'Knowledge - Percentages'!$B:$B,0),'Data - Knowledge'!N$8)/100</f>
        <v>0.314</v>
      </c>
      <c r="O722" s="380">
        <f t="array" aca="true" ref="O722">INDEX(KM_PCT,MATCH($A722,'Knowledge - Percentages'!$B:$B,0),'Data - Knowledge'!O$8)/100</f>
        <v>0.314</v>
      </c>
      <c r="P722" s="380">
        <f t="array" aca="true" ref="P722">INDEX(KM_PCT,MATCH($A722,'Knowledge - Percentages'!$B:$B,0),'Data - Knowledge'!P$8)/100</f>
        <v>0.315</v>
      </c>
      <c r="Q722" s="380">
        <f t="array" aca="true" ref="Q722">INDEX(KM_PCT,MATCH($A722,'Knowledge - Percentages'!$B:$B,0),'Data - Knowledge'!Q$8)/100</f>
        <v>0.314</v>
      </c>
      <c r="R722" s="380">
        <f t="array" aca="true" ref="R722">INDEX(KM_PCT,MATCH($A722,'Knowledge - Percentages'!$B:$B,0),'Data - Knowledge'!R$8)/100</f>
        <v>0.314</v>
      </c>
      <c r="S722" s="380">
        <f t="array" aca="true" ref="S722">INDEX(KM_PCT,MATCH($A722,'Knowledge - Percentages'!$B:$B,0),'Data - Knowledge'!S$8)/100</f>
        <v>0.314</v>
      </c>
      <c r="T722" s="380">
        <f t="array" aca="true" ref="T722">INDEX(KM_PCT,MATCH($A722,'Knowledge - Percentages'!$B:$B,0),'Data - Knowledge'!T$8)/100</f>
        <v>0.287</v>
      </c>
      <c r="U722" s="380">
        <f t="array" aca="true" ref="U722">INDEX(KM_PCT,MATCH($A722,'Knowledge - Percentages'!$B:$B,0),'Data - Knowledge'!U$8)/100</f>
        <v>0.242</v>
      </c>
      <c r="V722" s="380">
        <f t="array" aca="true" ref="V722">INDEX(KM_PCT,MATCH($A722,'Knowledge - Percentages'!$B:$B,0),'Data - Knowledge'!V$8)/100</f>
        <v>0.287</v>
      </c>
      <c r="W722" s="380">
        <f t="array" aca="true" ref="W722">INDEX(KM_PCT,MATCH($A722,'Knowledge - Percentages'!$B:$B,0),'Data - Knowledge'!W$8)/100</f>
        <v>0.287</v>
      </c>
      <c r="X722" s="380">
        <f t="array" aca="true" ref="X722">INDEX(KM_PCT,MATCH($A722,'Knowledge - Percentages'!$B:$B,0),'Data - Knowledge'!X$8)/100</f>
        <v>0.331</v>
      </c>
      <c r="Y722" s="380">
        <f t="array" aca="true" ref="Y722">INDEX(KM_PCT,MATCH($A722,'Knowledge - Percentages'!$B:$B,0),'Data - Knowledge'!Y$8)/100</f>
        <v>0.331</v>
      </c>
      <c r="Z722" s="380">
        <f t="array" aca="true" ref="Z722">INDEX(KM_PCT,MATCH($A722,'Knowledge - Percentages'!$B:$B,0),'Data - Knowledge'!Z$8)/100</f>
        <v>0.331</v>
      </c>
      <c r="AA722" s="380">
        <f t="array" aca="true" ref="AA722">INDEX(KM_PCT,MATCH($A722,'Knowledge - Percentages'!$B:$B,0),'Data - Knowledge'!AA$8)/100</f>
        <v>0.331</v>
      </c>
      <c r="AB722" s="380">
        <f t="array" aca="true" ref="AB722">INDEX(KM_PCT,MATCH($A722,'Knowledge - Percentages'!$B:$B,0),'Data - Knowledge'!AB$8)/100</f>
        <v>0.331</v>
      </c>
      <c r="AC722" s="380">
        <f t="array" aca="true" ref="AC722">INDEX(KM_PCT,MATCH($A722,'Knowledge - Percentages'!$B:$B,0),'Data - Knowledge'!AC$8)/100</f>
        <v>0.324</v>
      </c>
      <c r="AD722" s="380">
        <f t="array" aca="true" ref="AD722">INDEX(KM_PCT,MATCH($A722,'Knowledge - Percentages'!$B:$B,0),'Data - Knowledge'!AD$8)/100</f>
        <v>0.397</v>
      </c>
      <c r="AE722" s="380">
        <f t="array" aca="true" ref="AE722">INDEX(KM_PCT,MATCH($A722,'Knowledge - Percentages'!$B:$B,0),'Data - Knowledge'!AE$8)/100</f>
        <v>0.324</v>
      </c>
      <c r="AF722" s="380">
        <f t="array" aca="true" ref="AF722">INDEX(KM_PCT,MATCH($A722,'Knowledge - Percentages'!$B:$B,0),'Data - Knowledge'!AF$8)/100</f>
        <v>0.314</v>
      </c>
      <c r="AG722" s="380">
        <f t="array" aca="true" ref="AG722">INDEX(KM_PCT,MATCH($A722,'Knowledge - Percentages'!$B:$B,0),'Data - Knowledge'!AG$8)/100</f>
        <v>0.314</v>
      </c>
      <c r="AH722" s="380">
        <f t="array" aca="true" ref="AH722">INDEX(KM_PCT,MATCH($A722,'Knowledge - Percentages'!$B:$B,0),'Data - Knowledge'!AH$8)/100</f>
        <v>0.32899999999999996</v>
      </c>
      <c r="AI722" s="380">
        <f t="array" aca="true" ref="AI722">INDEX(KM_PCT,MATCH($A722,'Knowledge - Percentages'!$B:$B,0),'Data - Knowledge'!AI$8)/100</f>
        <v>0.32899999999999996</v>
      </c>
      <c r="AJ722" s="380">
        <f t="array" aca="true" ref="AJ722">INDEX(KM_PCT,MATCH($A722,'Knowledge - Percentages'!$B:$B,0),'Data - Knowledge'!AJ$8)/100</f>
        <v>0.32899999999999996</v>
      </c>
      <c r="AK722" s="380">
        <f t="array" aca="true" ref="AK722">INDEX(KM_PCT,MATCH($A722,'Knowledge - Percentages'!$B:$B,0),'Data - Knowledge'!AK$8)/100</f>
        <v>0.314</v>
      </c>
      <c r="AL722" s="380">
        <f t="array" aca="true" ref="AL722">INDEX(KM_PCT,MATCH($A722,'Knowledge - Percentages'!$B:$B,0),'Data - Knowledge'!AL$8)/100</f>
        <v>0.314</v>
      </c>
      <c r="AM722" s="380">
        <f t="array" aca="true" ref="AM722">INDEX(KM_PCT,MATCH($A722,'Knowledge - Percentages'!$B:$B,0),'Data - Knowledge'!AM$8)/100</f>
        <v>0.314</v>
      </c>
      <c r="AN722" s="380">
        <f t="array" aca="true" ref="AN722">INDEX(KM_PCT,MATCH($A722,'Knowledge - Percentages'!$B:$B,0),'Data - Knowledge'!AN$8)/100</f>
        <v>0.27399999999999997</v>
      </c>
      <c r="AO722" s="380">
        <f t="array" aca="true" ref="AO722">INDEX(KM_PCT,MATCH($A722,'Knowledge - Percentages'!$B:$B,0),'Data - Knowledge'!AO$8)/100</f>
        <v>0.27899999999999997</v>
      </c>
      <c r="AP722" s="380">
        <f t="array" aca="true" ref="AP722">INDEX(KM_PCT,MATCH($A722,'Knowledge - Percentages'!$B:$B,0),'Data - Knowledge'!AP$8)/100</f>
        <v>0.314</v>
      </c>
      <c r="AQ722" s="380">
        <f t="array" aca="true" ref="AQ722">INDEX(KM_PCT,MATCH($A722,'Knowledge - Percentages'!$B:$B,0),'Data - Knowledge'!AQ$8)/100</f>
        <v>0.314</v>
      </c>
      <c r="AR722" s="380">
        <f t="array" aca="true" ref="AR722">INDEX(KM_PCT,MATCH($A722,'Knowledge - Percentages'!$B:$B,0),'Data - Knowledge'!AR$8)/100</f>
        <v>0.285</v>
      </c>
      <c r="AS722" s="380">
        <f t="array" aca="true" ref="AS722">INDEX(KM_PCT,MATCH($A722,'Knowledge - Percentages'!$B:$B,0),'Data - Knowledge'!AS$8)/100</f>
        <v>0.314</v>
      </c>
      <c r="AT722" s="380">
        <f t="array" aca="true" ref="AT722">INDEX(KM_PCT,MATCH($A722,'Knowledge - Percentages'!$B:$B,0),'Data - Knowledge'!AT$8)/100</f>
        <v>0.314</v>
      </c>
      <c r="AU722" s="380">
        <f t="array" aca="true" ref="AU722">INDEX(KM_PCT,MATCH($A722,'Knowledge - Percentages'!$B:$B,0),'Data - Knowledge'!AU$8)/100</f>
        <v>0.314</v>
      </c>
      <c r="AV722" s="380">
        <f t="array" aca="true" ref="AV722">INDEX(KM_PCT,MATCH($A722,'Knowledge - Percentages'!$B:$B,0),'Data - Knowledge'!AV$8)/100</f>
        <v>0.314</v>
      </c>
      <c r="AW722" s="380">
        <f t="array" aca="true" ref="AW722">INDEX(KM_PCT,MATCH($A722,'Knowledge - Percentages'!$B:$B,0),'Data - Knowledge'!AW$8)/100</f>
        <v>0.314</v>
      </c>
      <c r="AX722" s="380">
        <f t="array" aca="true" ref="AX722">INDEX(KM_PCT,MATCH($A722,'Knowledge - Percentages'!$B:$B,0),'Data - Knowledge'!AX$8)/100</f>
        <v>0.314</v>
      </c>
      <c r="AY722" s="380">
        <f t="array" aca="true" ref="AY722">INDEX(KM_PCT,MATCH($A722,'Knowledge - Percentages'!$B:$B,0),'Data - Knowledge'!AY$8)/100</f>
        <v>0.29</v>
      </c>
      <c r="AZ722" s="380">
        <f t="array" aca="true" ref="AZ722">INDEX(KM_PCT,MATCH($A722,'Knowledge - Percentages'!$B:$B,0),'Data - Knowledge'!AZ$8)/100</f>
        <v>0.29</v>
      </c>
      <c r="BA722" s="380">
        <f t="array" aca="true" ref="BA722">INDEX(KM_PCT,MATCH($A722,'Knowledge - Percentages'!$B:$B,0),'Data - Knowledge'!BA$8)/100</f>
        <v>0.29</v>
      </c>
      <c r="BB722" s="380">
        <f t="array" aca="true" ref="BB722">INDEX(KM_PCT,MATCH($A722,'Knowledge - Percentages'!$B:$B,0),'Data - Knowledge'!BB$8)/100</f>
        <v>0.259</v>
      </c>
      <c r="BC722" s="380">
        <f t="array" aca="true" ref="BC722">INDEX(KM_PCT,MATCH($A722,'Knowledge - Percentages'!$B:$B,0),'Data - Knowledge'!BC$8)/100</f>
        <v>0.32299999999999995</v>
      </c>
      <c r="BD722" s="380">
        <f t="array" aca="true" ref="BD722">INDEX(KM_PCT,MATCH($A722,'Knowledge - Percentages'!$B:$B,0),'Data - Knowledge'!BD$8)/100</f>
        <v>0.32299999999999995</v>
      </c>
      <c r="BE722" s="380">
        <f t="array" aca="true" ref="BE722">INDEX(KM_PCT,MATCH($A722,'Knowledge - Percentages'!$B:$B,0),'Data - Knowledge'!BE$8)/100</f>
        <v>0.32299999999999995</v>
      </c>
      <c r="BF722" s="380">
        <f t="array" aca="true" ref="BF722">INDEX(KM_PCT,MATCH($A722,'Knowledge - Percentages'!$B:$B,0),'Data - Knowledge'!BF$8)/100</f>
        <v>0.415</v>
      </c>
      <c r="BG722" s="380">
        <f t="array" aca="true" ref="BG722">INDEX(KM_PCT,MATCH($A722,'Knowledge - Percentages'!$B:$B,0),'Data - Knowledge'!BG$8)/100</f>
        <v>0.379</v>
      </c>
      <c r="BH722" s="380">
        <f t="array" aca="true" ref="BH722">INDEX(KM_PCT,MATCH($A722,'Knowledge - Percentages'!$B:$B,0),'Data - Knowledge'!BH$8)/100</f>
        <v>0.314</v>
      </c>
      <c r="BI722" s="380">
        <f t="array" aca="true" ref="BI722">INDEX(KM_PCT,MATCH($A722,'Knowledge - Percentages'!$B:$B,0),'Data - Knowledge'!BI$8)/100</f>
        <v>0.261</v>
      </c>
      <c r="BJ722" s="380">
        <f t="array" aca="true" ref="BJ722">INDEX(KM_PCT,MATCH($A722,'Knowledge - Percentages'!$B:$B,0),'Data - Knowledge'!BJ$8)/100</f>
        <v>0.32799999999999996</v>
      </c>
      <c r="BK722" s="380">
        <f t="array" aca="true" ref="BK722">INDEX(KM_PCT,MATCH($A722,'Knowledge - Percentages'!$B:$B,0),'Data - Knowledge'!BK$8)/100</f>
        <v>0.314</v>
      </c>
      <c r="BL722" s="380">
        <f t="array" aca="true" ref="BL722">INDEX(KM_PCT,MATCH($A722,'Knowledge - Percentages'!$B:$B,0),'Data - Knowledge'!BL$8)/100</f>
        <v>0.314</v>
      </c>
      <c r="BM722" s="380">
        <f t="array" aca="true" ref="BM722">INDEX(KM_PCT,MATCH($A722,'Knowledge - Percentages'!$B:$B,0),'Data - Knowledge'!BM$8)/100</f>
        <v>0.306</v>
      </c>
      <c r="BN722" s="380">
        <f t="array" aca="true" ref="BN722">INDEX(KM_PCT,MATCH($A722,'Knowledge - Percentages'!$B:$B,0),'Data - Knowledge'!BN$8)/100</f>
        <v>0.314</v>
      </c>
      <c r="BO722" s="380">
        <f t="array" aca="true" ref="BO722">INDEX(KM_PCT,MATCH($A722,'Knowledge - Percentages'!$B:$B,0),'Data - Knowledge'!BO$8)/100</f>
        <v>0.314</v>
      </c>
      <c r="BP722" s="380">
        <f t="array" aca="true" ref="BP722">INDEX(KM_PCT,MATCH($A722,'Knowledge - Percentages'!$B:$B,0),'Data - Knowledge'!BP$8)/100</f>
        <v>0.314</v>
      </c>
      <c r="BQ722" s="380">
        <f t="array" aca="true" ref="BQ722">INDEX(KM_PCT,MATCH($A722,'Knowledge - Percentages'!$B:$B,0),'Data - Knowledge'!BQ$8)/100</f>
        <v>0.314</v>
      </c>
    </row>
    <row r="723" spans="1:69">
      <c r="A723" t="s">
        <v>1930</v>
      </c>
      <c r="B723" t="s">
        <v>1860</v>
      </c>
      <c r="C723" t="s">
        <v>1931</v>
      </c>
      <c r="D723" t="s">
        <v>1862</v>
      </c>
      <c r="E723" s="373">
        <f>SUMPRODUCT($K$2:$BQ$2,$K723:$BQ723)/$J$2</f>
        <v>0.14091666666666666</v>
      </c>
      <c r="F723" s="379">
        <f>SUMPRODUCT($K$2:$BQ$2,$K723:$BQ723)</f>
        <v>37.202</v>
      </c>
      <c r="G723" s="373">
        <f>SUMPRODUCT($K$3:$BQ$3,$K723:$BQ723)/$J$3</f>
        <v>0.13660574948665297</v>
      </c>
      <c r="H723" s="379">
        <f>SUMPRODUCT($K$3:$BQ$3,$K723:$BQ723)</f>
        <v>1330.54</v>
      </c>
      <c r="I723" s="373">
        <f>CORREL($K$4:$BQ$4,$K723:$BQ723)</f>
        <v>-0.12327688204014062</v>
      </c>
      <c r="J723" s="379">
        <f>$E723/$G723*100</f>
        <v>103.15573626748038</v>
      </c>
      <c r="K723" s="380">
        <f t="array" aca="true" ref="K723">INDEX(KM_PCT,MATCH($A723,'Knowledge - Percentages'!$B:$B,0),'Data - Knowledge'!K$8)/100</f>
        <v>0.135</v>
      </c>
      <c r="L723" s="380">
        <f t="array" aca="true" ref="L723">INDEX(KM_PCT,MATCH($A723,'Knowledge - Percentages'!$B:$B,0),'Data - Knowledge'!L$8)/100</f>
        <v>0.135</v>
      </c>
      <c r="M723" s="380">
        <f t="array" aca="true" ref="M723">INDEX(KM_PCT,MATCH($A723,'Knowledge - Percentages'!$B:$B,0),'Data - Knowledge'!M$8)/100</f>
        <v>0.135</v>
      </c>
      <c r="N723" s="380">
        <f t="array" aca="true" ref="N723">INDEX(KM_PCT,MATCH($A723,'Knowledge - Percentages'!$B:$B,0),'Data - Knowledge'!N$8)/100</f>
        <v>0.135</v>
      </c>
      <c r="O723" s="380">
        <f t="array" aca="true" ref="O723">INDEX(KM_PCT,MATCH($A723,'Knowledge - Percentages'!$B:$B,0),'Data - Knowledge'!O$8)/100</f>
        <v>0.121</v>
      </c>
      <c r="P723" s="380">
        <f t="array" aca="true" ref="P723">INDEX(KM_PCT,MATCH($A723,'Knowledge - Percentages'!$B:$B,0),'Data - Knowledge'!P$8)/100</f>
        <v>0.135</v>
      </c>
      <c r="Q723" s="380">
        <f t="array" aca="true" ref="Q723">INDEX(KM_PCT,MATCH($A723,'Knowledge - Percentages'!$B:$B,0),'Data - Knowledge'!Q$8)/100</f>
        <v>0.135</v>
      </c>
      <c r="R723" s="380">
        <f t="array" aca="true" ref="R723">INDEX(KM_PCT,MATCH($A723,'Knowledge - Percentages'!$B:$B,0),'Data - Knowledge'!R$8)/100</f>
        <v>0.135</v>
      </c>
      <c r="S723" s="380">
        <f t="array" aca="true" ref="S723">INDEX(KM_PCT,MATCH($A723,'Knowledge - Percentages'!$B:$B,0),'Data - Knowledge'!S$8)/100</f>
        <v>0.135</v>
      </c>
      <c r="T723" s="380">
        <f t="array" aca="true" ref="T723">INDEX(KM_PCT,MATCH($A723,'Knowledge - Percentages'!$B:$B,0),'Data - Knowledge'!T$8)/100</f>
        <v>0.135</v>
      </c>
      <c r="U723" s="380">
        <f t="array" aca="true" ref="U723">INDEX(KM_PCT,MATCH($A723,'Knowledge - Percentages'!$B:$B,0),'Data - Knowledge'!U$8)/100</f>
        <v>0.135</v>
      </c>
      <c r="V723" s="380">
        <f t="array" aca="true" ref="V723">INDEX(KM_PCT,MATCH($A723,'Knowledge - Percentages'!$B:$B,0),'Data - Knowledge'!V$8)/100</f>
        <v>0.135</v>
      </c>
      <c r="W723" s="380">
        <f t="array" aca="true" ref="W723">INDEX(KM_PCT,MATCH($A723,'Knowledge - Percentages'!$B:$B,0),'Data - Knowledge'!W$8)/100</f>
        <v>0.135</v>
      </c>
      <c r="X723" s="380">
        <f t="array" aca="true" ref="X723">INDEX(KM_PCT,MATCH($A723,'Knowledge - Percentages'!$B:$B,0),'Data - Knowledge'!X$8)/100</f>
        <v>0.19399999999999998</v>
      </c>
      <c r="Y723" s="380">
        <f t="array" aca="true" ref="Y723">INDEX(KM_PCT,MATCH($A723,'Knowledge - Percentages'!$B:$B,0),'Data - Knowledge'!Y$8)/100</f>
        <v>0.19399999999999998</v>
      </c>
      <c r="Z723" s="380">
        <f t="array" aca="true" ref="Z723">INDEX(KM_PCT,MATCH($A723,'Knowledge - Percentages'!$B:$B,0),'Data - Knowledge'!Z$8)/100</f>
        <v>0.33299999999999996</v>
      </c>
      <c r="AA723" s="380">
        <f t="array" aca="true" ref="AA723">INDEX(KM_PCT,MATCH($A723,'Knowledge - Percentages'!$B:$B,0),'Data - Knowledge'!AA$8)/100</f>
        <v>0.183</v>
      </c>
      <c r="AB723" s="380">
        <f t="array" aca="true" ref="AB723">INDEX(KM_PCT,MATCH($A723,'Knowledge - Percentages'!$B:$B,0),'Data - Knowledge'!AB$8)/100</f>
        <v>0.154</v>
      </c>
      <c r="AC723" s="380">
        <f t="array" aca="true" ref="AC723">INDEX(KM_PCT,MATCH($A723,'Knowledge - Percentages'!$B:$B,0),'Data - Knowledge'!AC$8)/100</f>
        <v>0.154</v>
      </c>
      <c r="AD723" s="380">
        <f t="array" aca="true" ref="AD723">INDEX(KM_PCT,MATCH($A723,'Knowledge - Percentages'!$B:$B,0),'Data - Knowledge'!AD$8)/100</f>
        <v>0.154</v>
      </c>
      <c r="AE723" s="380">
        <f t="array" aca="true" ref="AE723">INDEX(KM_PCT,MATCH($A723,'Knowledge - Percentages'!$B:$B,0),'Data - Knowledge'!AE$8)/100</f>
        <v>0.12300000000000001</v>
      </c>
      <c r="AF723" s="380">
        <f t="array" aca="true" ref="AF723">INDEX(KM_PCT,MATCH($A723,'Knowledge - Percentages'!$B:$B,0),'Data - Knowledge'!AF$8)/100</f>
        <v>0.12300000000000001</v>
      </c>
      <c r="AG723" s="380">
        <f t="array" aca="true" ref="AG723">INDEX(KM_PCT,MATCH($A723,'Knowledge - Percentages'!$B:$B,0),'Data - Knowledge'!AG$8)/100</f>
        <v>0.11199999999999999</v>
      </c>
      <c r="AH723" s="380">
        <f t="array" aca="true" ref="AH723">INDEX(KM_PCT,MATCH($A723,'Knowledge - Percentages'!$B:$B,0),'Data - Knowledge'!AH$8)/100</f>
        <v>0.136</v>
      </c>
      <c r="AI723" s="380">
        <f t="array" aca="true" ref="AI723">INDEX(KM_PCT,MATCH($A723,'Knowledge - Percentages'!$B:$B,0),'Data - Knowledge'!AI$8)/100</f>
        <v>0.138</v>
      </c>
      <c r="AJ723" s="380">
        <f t="array" aca="true" ref="AJ723">INDEX(KM_PCT,MATCH($A723,'Knowledge - Percentages'!$B:$B,0),'Data - Knowledge'!AJ$8)/100</f>
        <v>0.136</v>
      </c>
      <c r="AK723" s="380">
        <f t="array" aca="true" ref="AK723">INDEX(KM_PCT,MATCH($A723,'Knowledge - Percentages'!$B:$B,0),'Data - Knowledge'!AK$8)/100</f>
        <v>0.131</v>
      </c>
      <c r="AL723" s="380">
        <f t="array" aca="true" ref="AL723">INDEX(KM_PCT,MATCH($A723,'Knowledge - Percentages'!$B:$B,0),'Data - Knowledge'!AL$8)/100</f>
        <v>0.105</v>
      </c>
      <c r="AM723" s="380">
        <f t="array" aca="true" ref="AM723">INDEX(KM_PCT,MATCH($A723,'Knowledge - Percentages'!$B:$B,0),'Data - Knowledge'!AM$8)/100</f>
        <v>0.131</v>
      </c>
      <c r="AN723" s="380">
        <f t="array" aca="true" ref="AN723">INDEX(KM_PCT,MATCH($A723,'Knowledge - Percentages'!$B:$B,0),'Data - Knowledge'!AN$8)/100</f>
        <v>0.126</v>
      </c>
      <c r="AO723" s="380">
        <f t="array" aca="true" ref="AO723">INDEX(KM_PCT,MATCH($A723,'Knowledge - Percentages'!$B:$B,0),'Data - Knowledge'!AO$8)/100</f>
        <v>0.131</v>
      </c>
      <c r="AP723" s="380">
        <f t="array" aca="true" ref="AP723">INDEX(KM_PCT,MATCH($A723,'Knowledge - Percentages'!$B:$B,0),'Data - Knowledge'!AP$8)/100</f>
        <v>0.19399999999999998</v>
      </c>
      <c r="AQ723" s="380">
        <f t="array" aca="true" ref="AQ723">INDEX(KM_PCT,MATCH($A723,'Knowledge - Percentages'!$B:$B,0),'Data - Knowledge'!AQ$8)/100</f>
        <v>0.157</v>
      </c>
      <c r="AR723" s="380">
        <f t="array" aca="true" ref="AR723">INDEX(KM_PCT,MATCH($A723,'Knowledge - Percentages'!$B:$B,0),'Data - Knowledge'!AR$8)/100</f>
        <v>0.141</v>
      </c>
      <c r="AS723" s="380">
        <f t="array" aca="true" ref="AS723">INDEX(KM_PCT,MATCH($A723,'Knowledge - Percentages'!$B:$B,0),'Data - Knowledge'!AS$8)/100</f>
        <v>0.141</v>
      </c>
      <c r="AT723" s="380">
        <f t="array" aca="true" ref="AT723">INDEX(KM_PCT,MATCH($A723,'Knowledge - Percentages'!$B:$B,0),'Data - Knowledge'!AT$8)/100</f>
        <v>0.16399999999999998</v>
      </c>
      <c r="AU723" s="380">
        <f t="array" aca="true" ref="AU723">INDEX(KM_PCT,MATCH($A723,'Knowledge - Percentages'!$B:$B,0),'Data - Knowledge'!AU$8)/100</f>
        <v>0.141</v>
      </c>
      <c r="AV723" s="380">
        <f t="array" aca="true" ref="AV723">INDEX(KM_PCT,MATCH($A723,'Knowledge - Percentages'!$B:$B,0),'Data - Knowledge'!AV$8)/100</f>
        <v>0.12</v>
      </c>
      <c r="AW723" s="380">
        <f t="array" aca="true" ref="AW723">INDEX(KM_PCT,MATCH($A723,'Knowledge - Percentages'!$B:$B,0),'Data - Knowledge'!AW$8)/100</f>
        <v>0.141</v>
      </c>
      <c r="AX723" s="380">
        <f t="array" aca="true" ref="AX723">INDEX(KM_PCT,MATCH($A723,'Knowledge - Percentages'!$B:$B,0),'Data - Knowledge'!AX$8)/100</f>
        <v>0.141</v>
      </c>
      <c r="AY723" s="380">
        <f t="array" aca="true" ref="AY723">INDEX(KM_PCT,MATCH($A723,'Knowledge - Percentages'!$B:$B,0),'Data - Knowledge'!AY$8)/100</f>
        <v>0.213</v>
      </c>
      <c r="AZ723" s="380">
        <f t="array" aca="true" ref="AZ723">INDEX(KM_PCT,MATCH($A723,'Knowledge - Percentages'!$B:$B,0),'Data - Knowledge'!AZ$8)/100</f>
        <v>0.141</v>
      </c>
      <c r="BA723" s="380">
        <f t="array" aca="true" ref="BA723">INDEX(KM_PCT,MATCH($A723,'Knowledge - Percentages'!$B:$B,0),'Data - Knowledge'!BA$8)/100</f>
        <v>0.141</v>
      </c>
      <c r="BB723" s="380">
        <f t="array" aca="true" ref="BB723">INDEX(KM_PCT,MATCH($A723,'Knowledge - Percentages'!$B:$B,0),'Data - Knowledge'!BB$8)/100</f>
        <v>0.114</v>
      </c>
      <c r="BC723" s="380">
        <f t="array" aca="true" ref="BC723">INDEX(KM_PCT,MATCH($A723,'Knowledge - Percentages'!$B:$B,0),'Data - Knowledge'!BC$8)/100</f>
        <v>0.141</v>
      </c>
      <c r="BD723" s="380">
        <f t="array" aca="true" ref="BD723">INDEX(KM_PCT,MATCH($A723,'Knowledge - Percentages'!$B:$B,0),'Data - Knowledge'!BD$8)/100</f>
        <v>0.13</v>
      </c>
      <c r="BE723" s="380">
        <f t="array" aca="true" ref="BE723">INDEX(KM_PCT,MATCH($A723,'Knowledge - Percentages'!$B:$B,0),'Data - Knowledge'!BE$8)/100</f>
        <v>0.141</v>
      </c>
      <c r="BF723" s="380">
        <f t="array" aca="true" ref="BF723">INDEX(KM_PCT,MATCH($A723,'Knowledge - Percentages'!$B:$B,0),'Data - Knowledge'!BF$8)/100</f>
        <v>0.141</v>
      </c>
      <c r="BG723" s="380">
        <f t="array" aca="true" ref="BG723">INDEX(KM_PCT,MATCH($A723,'Knowledge - Percentages'!$B:$B,0),'Data - Knowledge'!BG$8)/100</f>
        <v>0.157</v>
      </c>
      <c r="BH723" s="380">
        <f t="array" aca="true" ref="BH723">INDEX(KM_PCT,MATCH($A723,'Knowledge - Percentages'!$B:$B,0),'Data - Knowledge'!BH$8)/100</f>
        <v>0.157</v>
      </c>
      <c r="BI723" s="380">
        <f t="array" aca="true" ref="BI723">INDEX(KM_PCT,MATCH($A723,'Knowledge - Percentages'!$B:$B,0),'Data - Knowledge'!BI$8)/100</f>
        <v>0.157</v>
      </c>
      <c r="BJ723" s="380">
        <f t="array" aca="true" ref="BJ723">INDEX(KM_PCT,MATCH($A723,'Knowledge - Percentages'!$B:$B,0),'Data - Knowledge'!BJ$8)/100</f>
        <v>0.157</v>
      </c>
      <c r="BK723" s="380">
        <f t="array" aca="true" ref="BK723">INDEX(KM_PCT,MATCH($A723,'Knowledge - Percentages'!$B:$B,0),'Data - Knowledge'!BK$8)/100</f>
        <v>0.203</v>
      </c>
      <c r="BL723" s="380">
        <f t="array" aca="true" ref="BL723">INDEX(KM_PCT,MATCH($A723,'Knowledge - Percentages'!$B:$B,0),'Data - Knowledge'!BL$8)/100</f>
        <v>0.157</v>
      </c>
      <c r="BM723" s="380">
        <f t="array" aca="true" ref="BM723">INDEX(KM_PCT,MATCH($A723,'Knowledge - Percentages'!$B:$B,0),'Data - Knowledge'!BM$8)/100</f>
        <v>0.157</v>
      </c>
      <c r="BN723" s="380">
        <f t="array" aca="true" ref="BN723">INDEX(KM_PCT,MATCH($A723,'Knowledge - Percentages'!$B:$B,0),'Data - Knowledge'!BN$8)/100</f>
        <v>0.157</v>
      </c>
      <c r="BO723" s="380">
        <f t="array" aca="true" ref="BO723">INDEX(KM_PCT,MATCH($A723,'Knowledge - Percentages'!$B:$B,0),'Data - Knowledge'!BO$8)/100</f>
        <v>0.157</v>
      </c>
      <c r="BP723" s="380">
        <f t="array" aca="true" ref="BP723">INDEX(KM_PCT,MATCH($A723,'Knowledge - Percentages'!$B:$B,0),'Data - Knowledge'!BP$8)/100</f>
        <v>0.157</v>
      </c>
      <c r="BQ723" s="380">
        <f t="array" aca="true" ref="BQ723">INDEX(KM_PCT,MATCH($A723,'Knowledge - Percentages'!$B:$B,0),'Data - Knowledge'!BQ$8)/100</f>
        <v>0.157</v>
      </c>
    </row>
    <row r="724" spans="1:69">
      <c r="A724" t="s">
        <v>1932</v>
      </c>
      <c r="B724" t="s">
        <v>1860</v>
      </c>
      <c r="C724" t="s">
        <v>1931</v>
      </c>
      <c r="D724" t="s">
        <v>1864</v>
      </c>
      <c r="E724" s="373">
        <f>SUMPRODUCT($K$2:$BQ$2,$K724:$BQ724)/$J$2</f>
        <v>0.3576363636363637</v>
      </c>
      <c r="F724" s="379">
        <f>SUMPRODUCT($K$2:$BQ$2,$K724:$BQ724)</f>
        <v>94.416000000000011</v>
      </c>
      <c r="G724" s="373">
        <f>SUMPRODUCT($K$3:$BQ$3,$K724:$BQ724)/$J$3</f>
        <v>0.35824147843942511</v>
      </c>
      <c r="H724" s="379">
        <f>SUMPRODUCT($K$3:$BQ$3,$K724:$BQ724)</f>
        <v>3489.2720000000004</v>
      </c>
      <c r="I724" s="373">
        <f>CORREL($K$4:$BQ$4,$K724:$BQ724)</f>
        <v>0.040945494494610449</v>
      </c>
      <c r="J724" s="379">
        <f>$E724/$G724*100</f>
        <v>99.831087453720485</v>
      </c>
      <c r="K724" s="380">
        <f t="array" aca="true" ref="K724">INDEX(KM_PCT,MATCH($A724,'Knowledge - Percentages'!$B:$B,0),'Data - Knowledge'!K$8)/100</f>
        <v>0.36</v>
      </c>
      <c r="L724" s="380">
        <f t="array" aca="true" ref="L724">INDEX(KM_PCT,MATCH($A724,'Knowledge - Percentages'!$B:$B,0),'Data - Knowledge'!L$8)/100</f>
        <v>0.36</v>
      </c>
      <c r="M724" s="380">
        <f t="array" aca="true" ref="M724">INDEX(KM_PCT,MATCH($A724,'Knowledge - Percentages'!$B:$B,0),'Data - Knowledge'!M$8)/100</f>
        <v>0.36</v>
      </c>
      <c r="N724" s="380">
        <f t="array" aca="true" ref="N724">INDEX(KM_PCT,MATCH($A724,'Knowledge - Percentages'!$B:$B,0),'Data - Knowledge'!N$8)/100</f>
        <v>0.36</v>
      </c>
      <c r="O724" s="380">
        <f t="array" aca="true" ref="O724">INDEX(KM_PCT,MATCH($A724,'Knowledge - Percentages'!$B:$B,0),'Data - Knowledge'!O$8)/100</f>
        <v>0.36</v>
      </c>
      <c r="P724" s="380">
        <f t="array" aca="true" ref="P724">INDEX(KM_PCT,MATCH($A724,'Knowledge - Percentages'!$B:$B,0),'Data - Knowledge'!P$8)/100</f>
        <v>0.39299999999999996</v>
      </c>
      <c r="Q724" s="380">
        <f t="array" aca="true" ref="Q724">INDEX(KM_PCT,MATCH($A724,'Knowledge - Percentages'!$B:$B,0),'Data - Knowledge'!Q$8)/100</f>
        <v>0.355</v>
      </c>
      <c r="R724" s="380">
        <f t="array" aca="true" ref="R724">INDEX(KM_PCT,MATCH($A724,'Knowledge - Percentages'!$B:$B,0),'Data - Knowledge'!R$8)/100</f>
        <v>0.36</v>
      </c>
      <c r="S724" s="380">
        <f t="array" aca="true" ref="S724">INDEX(KM_PCT,MATCH($A724,'Knowledge - Percentages'!$B:$B,0),'Data - Knowledge'!S$8)/100</f>
        <v>0.36</v>
      </c>
      <c r="T724" s="380">
        <f t="array" aca="true" ref="T724">INDEX(KM_PCT,MATCH($A724,'Knowledge - Percentages'!$B:$B,0),'Data - Knowledge'!T$8)/100</f>
        <v>0.377</v>
      </c>
      <c r="U724" s="380">
        <f t="array" aca="true" ref="U724">INDEX(KM_PCT,MATCH($A724,'Knowledge - Percentages'!$B:$B,0),'Data - Knowledge'!U$8)/100</f>
        <v>0.36</v>
      </c>
      <c r="V724" s="380">
        <f t="array" aca="true" ref="V724">INDEX(KM_PCT,MATCH($A724,'Knowledge - Percentages'!$B:$B,0),'Data - Knowledge'!V$8)/100</f>
        <v>0.36</v>
      </c>
      <c r="W724" s="380">
        <f t="array" aca="true" ref="W724">INDEX(KM_PCT,MATCH($A724,'Knowledge - Percentages'!$B:$B,0),'Data - Knowledge'!W$8)/100</f>
        <v>0.29600000000000004</v>
      </c>
      <c r="X724" s="380">
        <f t="array" aca="true" ref="X724">INDEX(KM_PCT,MATCH($A724,'Knowledge - Percentages'!$B:$B,0),'Data - Knowledge'!X$8)/100</f>
        <v>0.337</v>
      </c>
      <c r="Y724" s="380">
        <f t="array" aca="true" ref="Y724">INDEX(KM_PCT,MATCH($A724,'Knowledge - Percentages'!$B:$B,0),'Data - Knowledge'!Y$8)/100</f>
        <v>0.298</v>
      </c>
      <c r="Z724" s="380">
        <f t="array" aca="true" ref="Z724">INDEX(KM_PCT,MATCH($A724,'Knowledge - Percentages'!$B:$B,0),'Data - Knowledge'!Z$8)/100</f>
        <v>0.337</v>
      </c>
      <c r="AA724" s="380">
        <f t="array" aca="true" ref="AA724">INDEX(KM_PCT,MATCH($A724,'Knowledge - Percentages'!$B:$B,0),'Data - Knowledge'!AA$8)/100</f>
        <v>0.337</v>
      </c>
      <c r="AB724" s="380">
        <f t="array" aca="true" ref="AB724">INDEX(KM_PCT,MATCH($A724,'Knowledge - Percentages'!$B:$B,0),'Data - Knowledge'!AB$8)/100</f>
        <v>0.337</v>
      </c>
      <c r="AC724" s="380">
        <f t="array" aca="true" ref="AC724">INDEX(KM_PCT,MATCH($A724,'Knowledge - Percentages'!$B:$B,0),'Data - Knowledge'!AC$8)/100</f>
        <v>0.302</v>
      </c>
      <c r="AD724" s="380">
        <f t="array" aca="true" ref="AD724">INDEX(KM_PCT,MATCH($A724,'Knowledge - Percentages'!$B:$B,0),'Data - Knowledge'!AD$8)/100</f>
        <v>0.337</v>
      </c>
      <c r="AE724" s="380">
        <f t="array" aca="true" ref="AE724">INDEX(KM_PCT,MATCH($A724,'Knowledge - Percentages'!$B:$B,0),'Data - Knowledge'!AE$8)/100</f>
        <v>0.363</v>
      </c>
      <c r="AF724" s="380">
        <f t="array" aca="true" ref="AF724">INDEX(KM_PCT,MATCH($A724,'Knowledge - Percentages'!$B:$B,0),'Data - Knowledge'!AF$8)/100</f>
        <v>0.348</v>
      </c>
      <c r="AG724" s="380">
        <f t="array" aca="true" ref="AG724">INDEX(KM_PCT,MATCH($A724,'Knowledge - Percentages'!$B:$B,0),'Data - Knowledge'!AG$8)/100</f>
        <v>0.36</v>
      </c>
      <c r="AH724" s="380">
        <f t="array" aca="true" ref="AH724">INDEX(KM_PCT,MATCH($A724,'Knowledge - Percentages'!$B:$B,0),'Data - Knowledge'!AH$8)/100</f>
        <v>0.382</v>
      </c>
      <c r="AI724" s="380">
        <f t="array" aca="true" ref="AI724">INDEX(KM_PCT,MATCH($A724,'Knowledge - Percentages'!$B:$B,0),'Data - Knowledge'!AI$8)/100</f>
        <v>0.36</v>
      </c>
      <c r="AJ724" s="380">
        <f t="array" aca="true" ref="AJ724">INDEX(KM_PCT,MATCH($A724,'Knowledge - Percentages'!$B:$B,0),'Data - Knowledge'!AJ$8)/100</f>
        <v>0.36</v>
      </c>
      <c r="AK724" s="380">
        <f t="array" aca="true" ref="AK724">INDEX(KM_PCT,MATCH($A724,'Knowledge - Percentages'!$B:$B,0),'Data - Knowledge'!AK$8)/100</f>
        <v>0.36</v>
      </c>
      <c r="AL724" s="380">
        <f t="array" aca="true" ref="AL724">INDEX(KM_PCT,MATCH($A724,'Knowledge - Percentages'!$B:$B,0),'Data - Knowledge'!AL$8)/100</f>
        <v>0.36</v>
      </c>
      <c r="AM724" s="380">
        <f t="array" aca="true" ref="AM724">INDEX(KM_PCT,MATCH($A724,'Knowledge - Percentages'!$B:$B,0),'Data - Knowledge'!AM$8)/100</f>
        <v>0.36</v>
      </c>
      <c r="AN724" s="380">
        <f t="array" aca="true" ref="AN724">INDEX(KM_PCT,MATCH($A724,'Knowledge - Percentages'!$B:$B,0),'Data - Knowledge'!AN$8)/100</f>
        <v>0.36</v>
      </c>
      <c r="AO724" s="380">
        <f t="array" aca="true" ref="AO724">INDEX(KM_PCT,MATCH($A724,'Knowledge - Percentages'!$B:$B,0),'Data - Knowledge'!AO$8)/100</f>
        <v>0.36</v>
      </c>
      <c r="AP724" s="380">
        <f t="array" aca="true" ref="AP724">INDEX(KM_PCT,MATCH($A724,'Knowledge - Percentages'!$B:$B,0),'Data - Knowledge'!AP$8)/100</f>
        <v>0.34700000000000003</v>
      </c>
      <c r="AQ724" s="380">
        <f t="array" aca="true" ref="AQ724">INDEX(KM_PCT,MATCH($A724,'Knowledge - Percentages'!$B:$B,0),'Data - Knowledge'!AQ$8)/100</f>
        <v>0.366</v>
      </c>
      <c r="AR724" s="380">
        <f t="array" aca="true" ref="AR724">INDEX(KM_PCT,MATCH($A724,'Knowledge - Percentages'!$B:$B,0),'Data - Knowledge'!AR$8)/100</f>
        <v>0.332</v>
      </c>
      <c r="AS724" s="380">
        <f t="array" aca="true" ref="AS724">INDEX(KM_PCT,MATCH($A724,'Knowledge - Percentages'!$B:$B,0),'Data - Knowledge'!AS$8)/100</f>
        <v>0.332</v>
      </c>
      <c r="AT724" s="380">
        <f t="array" aca="true" ref="AT724">INDEX(KM_PCT,MATCH($A724,'Knowledge - Percentages'!$B:$B,0),'Data - Knowledge'!AT$8)/100</f>
        <v>0.332</v>
      </c>
      <c r="AU724" s="380">
        <f t="array" aca="true" ref="AU724">INDEX(KM_PCT,MATCH($A724,'Knowledge - Percentages'!$B:$B,0),'Data - Knowledge'!AU$8)/100</f>
        <v>0.312</v>
      </c>
      <c r="AV724" s="380">
        <f t="array" aca="true" ref="AV724">INDEX(KM_PCT,MATCH($A724,'Knowledge - Percentages'!$B:$B,0),'Data - Knowledge'!AV$8)/100</f>
        <v>0.312</v>
      </c>
      <c r="AW724" s="380">
        <f t="array" aca="true" ref="AW724">INDEX(KM_PCT,MATCH($A724,'Knowledge - Percentages'!$B:$B,0),'Data - Knowledge'!AW$8)/100</f>
        <v>0.312</v>
      </c>
      <c r="AX724" s="380">
        <f t="array" aca="true" ref="AX724">INDEX(KM_PCT,MATCH($A724,'Knowledge - Percentages'!$B:$B,0),'Data - Knowledge'!AX$8)/100</f>
        <v>0.26</v>
      </c>
      <c r="AY724" s="380">
        <f t="array" aca="true" ref="AY724">INDEX(KM_PCT,MATCH($A724,'Knowledge - Percentages'!$B:$B,0),'Data - Knowledge'!AY$8)/100</f>
        <v>0.36</v>
      </c>
      <c r="AZ724" s="380">
        <f t="array" aca="true" ref="AZ724">INDEX(KM_PCT,MATCH($A724,'Knowledge - Percentages'!$B:$B,0),'Data - Knowledge'!AZ$8)/100</f>
        <v>0.36</v>
      </c>
      <c r="BA724" s="380">
        <f t="array" aca="true" ref="BA724">INDEX(KM_PCT,MATCH($A724,'Knowledge - Percentages'!$B:$B,0),'Data - Knowledge'!BA$8)/100</f>
        <v>0.36</v>
      </c>
      <c r="BB724" s="380">
        <f t="array" aca="true" ref="BB724">INDEX(KM_PCT,MATCH($A724,'Knowledge - Percentages'!$B:$B,0),'Data - Knowledge'!BB$8)/100</f>
        <v>0.36</v>
      </c>
      <c r="BC724" s="380">
        <f t="array" aca="true" ref="BC724">INDEX(KM_PCT,MATCH($A724,'Knowledge - Percentages'!$B:$B,0),'Data - Knowledge'!BC$8)/100</f>
        <v>0.33899999999999997</v>
      </c>
      <c r="BD724" s="380">
        <f t="array" aca="true" ref="BD724">INDEX(KM_PCT,MATCH($A724,'Knowledge - Percentages'!$B:$B,0),'Data - Knowledge'!BD$8)/100</f>
        <v>0.41600000000000004</v>
      </c>
      <c r="BE724" s="380">
        <f t="array" aca="true" ref="BE724">INDEX(KM_PCT,MATCH($A724,'Knowledge - Percentages'!$B:$B,0),'Data - Knowledge'!BE$8)/100</f>
        <v>0.36700000000000005</v>
      </c>
      <c r="BF724" s="380">
        <f t="array" aca="true" ref="BF724">INDEX(KM_PCT,MATCH($A724,'Knowledge - Percentages'!$B:$B,0),'Data - Knowledge'!BF$8)/100</f>
        <v>0.48100000000000004</v>
      </c>
      <c r="BG724" s="380">
        <f t="array" aca="true" ref="BG724">INDEX(KM_PCT,MATCH($A724,'Knowledge - Percentages'!$B:$B,0),'Data - Knowledge'!BG$8)/100</f>
        <v>0.504</v>
      </c>
      <c r="BH724" s="380">
        <f t="array" aca="true" ref="BH724">INDEX(KM_PCT,MATCH($A724,'Knowledge - Percentages'!$B:$B,0),'Data - Knowledge'!BH$8)/100</f>
        <v>0.255</v>
      </c>
      <c r="BI724" s="380">
        <f t="array" aca="true" ref="BI724">INDEX(KM_PCT,MATCH($A724,'Knowledge - Percentages'!$B:$B,0),'Data - Knowledge'!BI$8)/100</f>
        <v>0.36</v>
      </c>
      <c r="BJ724" s="380">
        <f t="array" aca="true" ref="BJ724">INDEX(KM_PCT,MATCH($A724,'Knowledge - Percentages'!$B:$B,0),'Data - Knowledge'!BJ$8)/100</f>
        <v>0.36</v>
      </c>
      <c r="BK724" s="380">
        <f t="array" aca="true" ref="BK724">INDEX(KM_PCT,MATCH($A724,'Knowledge - Percentages'!$B:$B,0),'Data - Knowledge'!BK$8)/100</f>
        <v>0.27699999999999997</v>
      </c>
      <c r="BL724" s="380">
        <f t="array" aca="true" ref="BL724">INDEX(KM_PCT,MATCH($A724,'Knowledge - Percentages'!$B:$B,0),'Data - Knowledge'!BL$8)/100</f>
        <v>0.479</v>
      </c>
      <c r="BM724" s="380">
        <f t="array" aca="true" ref="BM724">INDEX(KM_PCT,MATCH($A724,'Knowledge - Percentages'!$B:$B,0),'Data - Knowledge'!BM$8)/100</f>
        <v>0.36</v>
      </c>
      <c r="BN724" s="380">
        <f t="array" aca="true" ref="BN724">INDEX(KM_PCT,MATCH($A724,'Knowledge - Percentages'!$B:$B,0),'Data - Knowledge'!BN$8)/100</f>
        <v>0.36</v>
      </c>
      <c r="BO724" s="380">
        <f t="array" aca="true" ref="BO724">INDEX(KM_PCT,MATCH($A724,'Knowledge - Percentages'!$B:$B,0),'Data - Knowledge'!BO$8)/100</f>
        <v>0.36</v>
      </c>
      <c r="BP724" s="380">
        <f t="array" aca="true" ref="BP724">INDEX(KM_PCT,MATCH($A724,'Knowledge - Percentages'!$B:$B,0),'Data - Knowledge'!BP$8)/100</f>
        <v>0.36</v>
      </c>
      <c r="BQ724" s="380">
        <f t="array" aca="true" ref="BQ724">INDEX(KM_PCT,MATCH($A724,'Knowledge - Percentages'!$B:$B,0),'Data - Knowledge'!BQ$8)/100</f>
        <v>0.36</v>
      </c>
    </row>
    <row r="725" spans="1:69">
      <c r="A725" t="s">
        <v>1933</v>
      </c>
      <c r="B725" t="s">
        <v>1860</v>
      </c>
      <c r="C725" t="s">
        <v>1931</v>
      </c>
      <c r="D725" t="s">
        <v>550</v>
      </c>
      <c r="E725" s="373">
        <f>SUMPRODUCT($K$2:$BQ$2,$K725:$BQ725)/$J$2</f>
        <v>0.36893560606060605</v>
      </c>
      <c r="F725" s="379">
        <f>SUMPRODUCT($K$2:$BQ$2,$K725:$BQ725)</f>
        <v>97.399</v>
      </c>
      <c r="G725" s="373">
        <f>SUMPRODUCT($K$3:$BQ$3,$K725:$BQ725)/$J$3</f>
        <v>0.37942166324435328</v>
      </c>
      <c r="H725" s="379">
        <f>SUMPRODUCT($K$3:$BQ$3,$K725:$BQ725)</f>
        <v>3695.5670000000009</v>
      </c>
      <c r="I725" s="373">
        <f>CORREL($K$4:$BQ$4,$K725:$BQ725)</f>
        <v>-0.013014310958194036</v>
      </c>
      <c r="J725" s="379">
        <f>$E725/$G725*100</f>
        <v>97.236305092839658</v>
      </c>
      <c r="K725" s="380">
        <f t="array" aca="true" ref="K725">INDEX(KM_PCT,MATCH($A725,'Knowledge - Percentages'!$B:$B,0),'Data - Knowledge'!K$8)/100</f>
        <v>0.441</v>
      </c>
      <c r="L725" s="380">
        <f t="array" aca="true" ref="L725">INDEX(KM_PCT,MATCH($A725,'Knowledge - Percentages'!$B:$B,0),'Data - Knowledge'!L$8)/100</f>
        <v>0.441</v>
      </c>
      <c r="M725" s="380">
        <f t="array" aca="true" ref="M725">INDEX(KM_PCT,MATCH($A725,'Knowledge - Percentages'!$B:$B,0),'Data - Knowledge'!M$8)/100</f>
        <v>0.441</v>
      </c>
      <c r="N725" s="380">
        <f t="array" aca="true" ref="N725">INDEX(KM_PCT,MATCH($A725,'Knowledge - Percentages'!$B:$B,0),'Data - Knowledge'!N$8)/100</f>
        <v>0.369</v>
      </c>
      <c r="O725" s="380">
        <f t="array" aca="true" ref="O725">INDEX(KM_PCT,MATCH($A725,'Knowledge - Percentages'!$B:$B,0),'Data - Knowledge'!O$8)/100</f>
        <v>0.369</v>
      </c>
      <c r="P725" s="380">
        <f t="array" aca="true" ref="P725">INDEX(KM_PCT,MATCH($A725,'Knowledge - Percentages'!$B:$B,0),'Data - Knowledge'!P$8)/100</f>
        <v>0.369</v>
      </c>
      <c r="Q725" s="380">
        <f t="array" aca="true" ref="Q725">INDEX(KM_PCT,MATCH($A725,'Knowledge - Percentages'!$B:$B,0),'Data - Knowledge'!Q$8)/100</f>
        <v>0.153</v>
      </c>
      <c r="R725" s="380">
        <f t="array" aca="true" ref="R725">INDEX(KM_PCT,MATCH($A725,'Knowledge - Percentages'!$B:$B,0),'Data - Knowledge'!R$8)/100</f>
        <v>0.369</v>
      </c>
      <c r="S725" s="380">
        <f t="array" aca="true" ref="S725">INDEX(KM_PCT,MATCH($A725,'Knowledge - Percentages'!$B:$B,0),'Data - Knowledge'!S$8)/100</f>
        <v>0.341</v>
      </c>
      <c r="T725" s="380">
        <f t="array" aca="true" ref="T725">INDEX(KM_PCT,MATCH($A725,'Knowledge - Percentages'!$B:$B,0),'Data - Knowledge'!T$8)/100</f>
        <v>0.45799999999999996</v>
      </c>
      <c r="U725" s="380">
        <f t="array" aca="true" ref="U725">INDEX(KM_PCT,MATCH($A725,'Knowledge - Percentages'!$B:$B,0),'Data - Knowledge'!U$8)/100</f>
        <v>0.408</v>
      </c>
      <c r="V725" s="380">
        <f t="array" aca="true" ref="V725">INDEX(KM_PCT,MATCH($A725,'Knowledge - Percentages'!$B:$B,0),'Data - Knowledge'!V$8)/100</f>
        <v>0.408</v>
      </c>
      <c r="W725" s="380">
        <f t="array" aca="true" ref="W725">INDEX(KM_PCT,MATCH($A725,'Knowledge - Percentages'!$B:$B,0),'Data - Knowledge'!W$8)/100</f>
        <v>0.408</v>
      </c>
      <c r="X725" s="380">
        <f t="array" aca="true" ref="X725">INDEX(KM_PCT,MATCH($A725,'Knowledge - Percentages'!$B:$B,0),'Data - Knowledge'!X$8)/100</f>
        <v>0.37</v>
      </c>
      <c r="Y725" s="380">
        <f t="array" aca="true" ref="Y725">INDEX(KM_PCT,MATCH($A725,'Knowledge - Percentages'!$B:$B,0),'Data - Knowledge'!Y$8)/100</f>
        <v>0.37</v>
      </c>
      <c r="Z725" s="380">
        <f t="array" aca="true" ref="Z725">INDEX(KM_PCT,MATCH($A725,'Knowledge - Percentages'!$B:$B,0),'Data - Knowledge'!Z$8)/100</f>
        <v>0.37</v>
      </c>
      <c r="AA725" s="380">
        <f t="array" aca="true" ref="AA725">INDEX(KM_PCT,MATCH($A725,'Knowledge - Percentages'!$B:$B,0),'Data - Knowledge'!AA$8)/100</f>
        <v>0.37</v>
      </c>
      <c r="AB725" s="380">
        <f t="array" aca="true" ref="AB725">INDEX(KM_PCT,MATCH($A725,'Knowledge - Percentages'!$B:$B,0),'Data - Knowledge'!AB$8)/100</f>
        <v>0.44299999999999995</v>
      </c>
      <c r="AC725" s="380">
        <f t="array" aca="true" ref="AC725">INDEX(KM_PCT,MATCH($A725,'Knowledge - Percentages'!$B:$B,0),'Data - Knowledge'!AC$8)/100</f>
        <v>0.37</v>
      </c>
      <c r="AD725" s="380">
        <f t="array" aca="true" ref="AD725">INDEX(KM_PCT,MATCH($A725,'Knowledge - Percentages'!$B:$B,0),'Data - Knowledge'!AD$8)/100</f>
        <v>0.37</v>
      </c>
      <c r="AE725" s="380">
        <f t="array" aca="true" ref="AE725">INDEX(KM_PCT,MATCH($A725,'Knowledge - Percentages'!$B:$B,0),'Data - Knowledge'!AE$8)/100</f>
        <v>0.361</v>
      </c>
      <c r="AF725" s="380">
        <f t="array" aca="true" ref="AF725">INDEX(KM_PCT,MATCH($A725,'Knowledge - Percentages'!$B:$B,0),'Data - Knowledge'!AF$8)/100</f>
        <v>0.28</v>
      </c>
      <c r="AG725" s="380">
        <f t="array" aca="true" ref="AG725">INDEX(KM_PCT,MATCH($A725,'Knowledge - Percentages'!$B:$B,0),'Data - Knowledge'!AG$8)/100</f>
        <v>0.361</v>
      </c>
      <c r="AH725" s="380">
        <f t="array" aca="true" ref="AH725">INDEX(KM_PCT,MATCH($A725,'Knowledge - Percentages'!$B:$B,0),'Data - Knowledge'!AH$8)/100</f>
        <v>0.37</v>
      </c>
      <c r="AI725" s="380">
        <f t="array" aca="true" ref="AI725">INDEX(KM_PCT,MATCH($A725,'Knowledge - Percentages'!$B:$B,0),'Data - Knowledge'!AI$8)/100</f>
        <v>0.37</v>
      </c>
      <c r="AJ725" s="380">
        <f t="array" aca="true" ref="AJ725">INDEX(KM_PCT,MATCH($A725,'Knowledge - Percentages'!$B:$B,0),'Data - Knowledge'!AJ$8)/100</f>
        <v>0.37</v>
      </c>
      <c r="AK725" s="380">
        <f t="array" aca="true" ref="AK725">INDEX(KM_PCT,MATCH($A725,'Knowledge - Percentages'!$B:$B,0),'Data - Knowledge'!AK$8)/100</f>
        <v>0.364</v>
      </c>
      <c r="AL725" s="380">
        <f t="array" aca="true" ref="AL725">INDEX(KM_PCT,MATCH($A725,'Knowledge - Percentages'!$B:$B,0),'Data - Knowledge'!AL$8)/100</f>
        <v>0.364</v>
      </c>
      <c r="AM725" s="380">
        <f t="array" aca="true" ref="AM725">INDEX(KM_PCT,MATCH($A725,'Knowledge - Percentages'!$B:$B,0),'Data - Knowledge'!AM$8)/100</f>
        <v>0.308</v>
      </c>
      <c r="AN725" s="380">
        <f t="array" aca="true" ref="AN725">INDEX(KM_PCT,MATCH($A725,'Knowledge - Percentages'!$B:$B,0),'Data - Knowledge'!AN$8)/100</f>
        <v>0.37</v>
      </c>
      <c r="AO725" s="380">
        <f t="array" aca="true" ref="AO725">INDEX(KM_PCT,MATCH($A725,'Knowledge - Percentages'!$B:$B,0),'Data - Knowledge'!AO$8)/100</f>
        <v>0.325</v>
      </c>
      <c r="AP725" s="380">
        <f t="array" aca="true" ref="AP725">INDEX(KM_PCT,MATCH($A725,'Knowledge - Percentages'!$B:$B,0),'Data - Knowledge'!AP$8)/100</f>
        <v>0.397</v>
      </c>
      <c r="AQ725" s="380">
        <f t="array" aca="true" ref="AQ725">INDEX(KM_PCT,MATCH($A725,'Knowledge - Percentages'!$B:$B,0),'Data - Knowledge'!AQ$8)/100</f>
        <v>0.41600000000000004</v>
      </c>
      <c r="AR725" s="380">
        <f t="array" aca="true" ref="AR725">INDEX(KM_PCT,MATCH($A725,'Knowledge - Percentages'!$B:$B,0),'Data - Knowledge'!AR$8)/100</f>
        <v>0.37</v>
      </c>
      <c r="AS725" s="380">
        <f t="array" aca="true" ref="AS725">INDEX(KM_PCT,MATCH($A725,'Knowledge - Percentages'!$B:$B,0),'Data - Knowledge'!AS$8)/100</f>
        <v>0.381</v>
      </c>
      <c r="AT725" s="380">
        <f t="array" aca="true" ref="AT725">INDEX(KM_PCT,MATCH($A725,'Knowledge - Percentages'!$B:$B,0),'Data - Knowledge'!AT$8)/100</f>
        <v>0.341</v>
      </c>
      <c r="AU725" s="380">
        <f t="array" aca="true" ref="AU725">INDEX(KM_PCT,MATCH($A725,'Knowledge - Percentages'!$B:$B,0),'Data - Knowledge'!AU$8)/100</f>
        <v>0.37</v>
      </c>
      <c r="AV725" s="380">
        <f t="array" aca="true" ref="AV725">INDEX(KM_PCT,MATCH($A725,'Knowledge - Percentages'!$B:$B,0),'Data - Knowledge'!AV$8)/100</f>
        <v>0.37</v>
      </c>
      <c r="AW725" s="380">
        <f t="array" aca="true" ref="AW725">INDEX(KM_PCT,MATCH($A725,'Knowledge - Percentages'!$B:$B,0),'Data - Knowledge'!AW$8)/100</f>
        <v>0.37</v>
      </c>
      <c r="AX725" s="380">
        <f t="array" aca="true" ref="AX725">INDEX(KM_PCT,MATCH($A725,'Knowledge - Percentages'!$B:$B,0),'Data - Knowledge'!AX$8)/100</f>
        <v>0.324</v>
      </c>
      <c r="AY725" s="380">
        <f t="array" aca="true" ref="AY725">INDEX(KM_PCT,MATCH($A725,'Knowledge - Percentages'!$B:$B,0),'Data - Knowledge'!AY$8)/100</f>
        <v>0.37</v>
      </c>
      <c r="AZ725" s="380">
        <f t="array" aca="true" ref="AZ725">INDEX(KM_PCT,MATCH($A725,'Knowledge - Percentages'!$B:$B,0),'Data - Knowledge'!AZ$8)/100</f>
        <v>0.37</v>
      </c>
      <c r="BA725" s="380">
        <f t="array" aca="true" ref="BA725">INDEX(KM_PCT,MATCH($A725,'Knowledge - Percentages'!$B:$B,0),'Data - Knowledge'!BA$8)/100</f>
        <v>0.37</v>
      </c>
      <c r="BB725" s="380">
        <f t="array" aca="true" ref="BB725">INDEX(KM_PCT,MATCH($A725,'Knowledge - Percentages'!$B:$B,0),'Data - Knowledge'!BB$8)/100</f>
        <v>0.354</v>
      </c>
      <c r="BC725" s="380">
        <f t="array" aca="true" ref="BC725">INDEX(KM_PCT,MATCH($A725,'Knowledge - Percentages'!$B:$B,0),'Data - Knowledge'!BC$8)/100</f>
        <v>0.38799999999999996</v>
      </c>
      <c r="BD725" s="380">
        <f t="array" aca="true" ref="BD725">INDEX(KM_PCT,MATCH($A725,'Knowledge - Percentages'!$B:$B,0),'Data - Knowledge'!BD$8)/100</f>
        <v>0.38799999999999996</v>
      </c>
      <c r="BE725" s="380">
        <f t="array" aca="true" ref="BE725">INDEX(KM_PCT,MATCH($A725,'Knowledge - Percentages'!$B:$B,0),'Data - Knowledge'!BE$8)/100</f>
        <v>0.38799999999999996</v>
      </c>
      <c r="BF725" s="380">
        <f t="array" aca="true" ref="BF725">INDEX(KM_PCT,MATCH($A725,'Knowledge - Percentages'!$B:$B,0),'Data - Knowledge'!BF$8)/100</f>
        <v>0.38799999999999996</v>
      </c>
      <c r="BG725" s="380">
        <f t="array" aca="true" ref="BG725">INDEX(KM_PCT,MATCH($A725,'Knowledge - Percentages'!$B:$B,0),'Data - Knowledge'!BG$8)/100</f>
        <v>0.385</v>
      </c>
      <c r="BH725" s="380">
        <f t="array" aca="true" ref="BH725">INDEX(KM_PCT,MATCH($A725,'Knowledge - Percentages'!$B:$B,0),'Data - Knowledge'!BH$8)/100</f>
        <v>0.281</v>
      </c>
      <c r="BI725" s="380">
        <f t="array" aca="true" ref="BI725">INDEX(KM_PCT,MATCH($A725,'Knowledge - Percentages'!$B:$B,0),'Data - Knowledge'!BI$8)/100</f>
        <v>0.37</v>
      </c>
      <c r="BJ725" s="380">
        <f t="array" aca="true" ref="BJ725">INDEX(KM_PCT,MATCH($A725,'Knowledge - Percentages'!$B:$B,0),'Data - Knowledge'!BJ$8)/100</f>
        <v>0.37</v>
      </c>
      <c r="BK725" s="380">
        <f t="array" aca="true" ref="BK725">INDEX(KM_PCT,MATCH($A725,'Knowledge - Percentages'!$B:$B,0),'Data - Knowledge'!BK$8)/100</f>
        <v>0.37</v>
      </c>
      <c r="BL725" s="380">
        <f t="array" aca="true" ref="BL725">INDEX(KM_PCT,MATCH($A725,'Knowledge - Percentages'!$B:$B,0),'Data - Knowledge'!BL$8)/100</f>
        <v>0.37</v>
      </c>
      <c r="BM725" s="380">
        <f t="array" aca="true" ref="BM725">INDEX(KM_PCT,MATCH($A725,'Knowledge - Percentages'!$B:$B,0),'Data - Knowledge'!BM$8)/100</f>
        <v>0.37</v>
      </c>
      <c r="BN725" s="380">
        <f t="array" aca="true" ref="BN725">INDEX(KM_PCT,MATCH($A725,'Knowledge - Percentages'!$B:$B,0),'Data - Knowledge'!BN$8)/100</f>
        <v>0.37</v>
      </c>
      <c r="BO725" s="380">
        <f t="array" aca="true" ref="BO725">INDEX(KM_PCT,MATCH($A725,'Knowledge - Percentages'!$B:$B,0),'Data - Knowledge'!BO$8)/100</f>
        <v>0.37</v>
      </c>
      <c r="BP725" s="380">
        <f t="array" aca="true" ref="BP725">INDEX(KM_PCT,MATCH($A725,'Knowledge - Percentages'!$B:$B,0),'Data - Knowledge'!BP$8)/100</f>
        <v>0.37</v>
      </c>
      <c r="BQ725" s="380">
        <f t="array" aca="true" ref="BQ725">INDEX(KM_PCT,MATCH($A725,'Knowledge - Percentages'!$B:$B,0),'Data - Knowledge'!BQ$8)/100</f>
        <v>0.37</v>
      </c>
    </row>
    <row r="726" spans="1:69">
      <c r="A726" t="s">
        <v>1934</v>
      </c>
      <c r="B726" t="s">
        <v>1860</v>
      </c>
      <c r="C726" t="s">
        <v>1931</v>
      </c>
      <c r="D726" t="s">
        <v>1867</v>
      </c>
      <c r="E726" s="373">
        <f>SUMPRODUCT($K$2:$BQ$2,$K726:$BQ726)/$J$2</f>
        <v>0.2236287878787879</v>
      </c>
      <c r="F726" s="379">
        <f>SUMPRODUCT($K$2:$BQ$2,$K726:$BQ726)</f>
        <v>59.038000000000004</v>
      </c>
      <c r="G726" s="373">
        <f>SUMPRODUCT($K$3:$BQ$3,$K726:$BQ726)/$J$3</f>
        <v>0.2006105749486653</v>
      </c>
      <c r="H726" s="379">
        <f>SUMPRODUCT($K$3:$BQ$3,$K726:$BQ726)</f>
        <v>1953.947</v>
      </c>
      <c r="I726" s="373">
        <f>CORREL($K$4:$BQ$4,$K726:$BQ726)</f>
        <v>0.29284322500657906</v>
      </c>
      <c r="J726" s="379">
        <f>$E726/$G726*100</f>
        <v>111.47407754352569</v>
      </c>
      <c r="K726" s="380">
        <f t="array" aca="true" ref="K726">INDEX(KM_PCT,MATCH($A726,'Knowledge - Percentages'!$B:$B,0),'Data - Knowledge'!K$8)/100</f>
        <v>0.20199999999999999</v>
      </c>
      <c r="L726" s="380">
        <f t="array" aca="true" ref="L726">INDEX(KM_PCT,MATCH($A726,'Knowledge - Percentages'!$B:$B,0),'Data - Knowledge'!L$8)/100</f>
        <v>0.20199999999999999</v>
      </c>
      <c r="M726" s="380">
        <f t="array" aca="true" ref="M726">INDEX(KM_PCT,MATCH($A726,'Knowledge - Percentages'!$B:$B,0),'Data - Knowledge'!M$8)/100</f>
        <v>0.20199999999999999</v>
      </c>
      <c r="N726" s="380">
        <f t="array" aca="true" ref="N726">INDEX(KM_PCT,MATCH($A726,'Knowledge - Percentages'!$B:$B,0),'Data - Knowledge'!N$8)/100</f>
        <v>0.20199999999999999</v>
      </c>
      <c r="O726" s="380">
        <f t="array" aca="true" ref="O726">INDEX(KM_PCT,MATCH($A726,'Knowledge - Percentages'!$B:$B,0),'Data - Knowledge'!O$8)/100</f>
        <v>0.20199999999999999</v>
      </c>
      <c r="P726" s="380">
        <f t="array" aca="true" ref="P726">INDEX(KM_PCT,MATCH($A726,'Knowledge - Percentages'!$B:$B,0),'Data - Knowledge'!P$8)/100</f>
        <v>0.20199999999999999</v>
      </c>
      <c r="Q726" s="380">
        <f t="array" aca="true" ref="Q726">INDEX(KM_PCT,MATCH($A726,'Knowledge - Percentages'!$B:$B,0),'Data - Knowledge'!Q$8)/100</f>
        <v>0.20199999999999999</v>
      </c>
      <c r="R726" s="380">
        <f t="array" aca="true" ref="R726">INDEX(KM_PCT,MATCH($A726,'Knowledge - Percentages'!$B:$B,0),'Data - Knowledge'!R$8)/100</f>
        <v>0.20199999999999999</v>
      </c>
      <c r="S726" s="380">
        <f t="array" aca="true" ref="S726">INDEX(KM_PCT,MATCH($A726,'Knowledge - Percentages'!$B:$B,0),'Data - Knowledge'!S$8)/100</f>
        <v>0.20199999999999999</v>
      </c>
      <c r="T726" s="380">
        <f t="array" aca="true" ref="T726">INDEX(KM_PCT,MATCH($A726,'Knowledge - Percentages'!$B:$B,0),'Data - Knowledge'!T$8)/100</f>
        <v>0.20199999999999999</v>
      </c>
      <c r="U726" s="380">
        <f t="array" aca="true" ref="U726">INDEX(KM_PCT,MATCH($A726,'Knowledge - Percentages'!$B:$B,0),'Data - Knowledge'!U$8)/100</f>
        <v>0.20199999999999999</v>
      </c>
      <c r="V726" s="380">
        <f t="array" aca="true" ref="V726">INDEX(KM_PCT,MATCH($A726,'Knowledge - Percentages'!$B:$B,0),'Data - Knowledge'!V$8)/100</f>
        <v>0.20199999999999999</v>
      </c>
      <c r="W726" s="380">
        <f t="array" aca="true" ref="W726">INDEX(KM_PCT,MATCH($A726,'Knowledge - Percentages'!$B:$B,0),'Data - Knowledge'!W$8)/100</f>
        <v>0.154</v>
      </c>
      <c r="X726" s="380">
        <f t="array" aca="true" ref="X726">INDEX(KM_PCT,MATCH($A726,'Knowledge - Percentages'!$B:$B,0),'Data - Knowledge'!X$8)/100</f>
        <v>0.187</v>
      </c>
      <c r="Y726" s="380">
        <f t="array" aca="true" ref="Y726">INDEX(KM_PCT,MATCH($A726,'Knowledge - Percentages'!$B:$B,0),'Data - Knowledge'!Y$8)/100</f>
        <v>0.187</v>
      </c>
      <c r="Z726" s="380">
        <f t="array" aca="true" ref="Z726">INDEX(KM_PCT,MATCH($A726,'Knowledge - Percentages'!$B:$B,0),'Data - Knowledge'!Z$8)/100</f>
        <v>0.187</v>
      </c>
      <c r="AA726" s="380">
        <f t="array" aca="true" ref="AA726">INDEX(KM_PCT,MATCH($A726,'Knowledge - Percentages'!$B:$B,0),'Data - Knowledge'!AA$8)/100</f>
        <v>0.187</v>
      </c>
      <c r="AB726" s="380">
        <f t="array" aca="true" ref="AB726">INDEX(KM_PCT,MATCH($A726,'Knowledge - Percentages'!$B:$B,0),'Data - Knowledge'!AB$8)/100</f>
        <v>0.16899999999999998</v>
      </c>
      <c r="AC726" s="380">
        <f t="array" aca="true" ref="AC726">INDEX(KM_PCT,MATCH($A726,'Knowledge - Percentages'!$B:$B,0),'Data - Knowledge'!AC$8)/100</f>
        <v>0.16</v>
      </c>
      <c r="AD726" s="380">
        <f t="array" aca="true" ref="AD726">INDEX(KM_PCT,MATCH($A726,'Knowledge - Percentages'!$B:$B,0),'Data - Knowledge'!AD$8)/100</f>
        <v>0.16899999999999998</v>
      </c>
      <c r="AE726" s="380">
        <f t="array" aca="true" ref="AE726">INDEX(KM_PCT,MATCH($A726,'Knowledge - Percentages'!$B:$B,0),'Data - Knowledge'!AE$8)/100</f>
        <v>0.184</v>
      </c>
      <c r="AF726" s="380">
        <f t="array" aca="true" ref="AF726">INDEX(KM_PCT,MATCH($A726,'Knowledge - Percentages'!$B:$B,0),'Data - Knowledge'!AF$8)/100</f>
        <v>0.16699999999999998</v>
      </c>
      <c r="AG726" s="380">
        <f t="array" aca="true" ref="AG726">INDEX(KM_PCT,MATCH($A726,'Knowledge - Percentages'!$B:$B,0),'Data - Knowledge'!AG$8)/100</f>
        <v>0.184</v>
      </c>
      <c r="AH726" s="380">
        <f t="array" aca="true" ref="AH726">INDEX(KM_PCT,MATCH($A726,'Knowledge - Percentages'!$B:$B,0),'Data - Knowledge'!AH$8)/100</f>
        <v>0.201</v>
      </c>
      <c r="AI726" s="380">
        <f t="array" aca="true" ref="AI726">INDEX(KM_PCT,MATCH($A726,'Knowledge - Percentages'!$B:$B,0),'Data - Knowledge'!AI$8)/100</f>
        <v>0.25</v>
      </c>
      <c r="AJ726" s="380">
        <f t="array" aca="true" ref="AJ726">INDEX(KM_PCT,MATCH($A726,'Knowledge - Percentages'!$B:$B,0),'Data - Knowledge'!AJ$8)/100</f>
        <v>0.201</v>
      </c>
      <c r="AK726" s="380">
        <f t="array" aca="true" ref="AK726">INDEX(KM_PCT,MATCH($A726,'Knowledge - Percentages'!$B:$B,0),'Data - Knowledge'!AK$8)/100</f>
        <v>0.201</v>
      </c>
      <c r="AL726" s="380">
        <f t="array" aca="true" ref="AL726">INDEX(KM_PCT,MATCH($A726,'Knowledge - Percentages'!$B:$B,0),'Data - Knowledge'!AL$8)/100</f>
        <v>0.165</v>
      </c>
      <c r="AM726" s="380">
        <f t="array" aca="true" ref="AM726">INDEX(KM_PCT,MATCH($A726,'Knowledge - Percentages'!$B:$B,0),'Data - Knowledge'!AM$8)/100</f>
        <v>0.201</v>
      </c>
      <c r="AN726" s="380">
        <f t="array" aca="true" ref="AN726">INDEX(KM_PCT,MATCH($A726,'Knowledge - Percentages'!$B:$B,0),'Data - Knowledge'!AN$8)/100</f>
        <v>0.201</v>
      </c>
      <c r="AO726" s="380">
        <f t="array" aca="true" ref="AO726">INDEX(KM_PCT,MATCH($A726,'Knowledge - Percentages'!$B:$B,0),'Data - Knowledge'!AO$8)/100</f>
        <v>0.201</v>
      </c>
      <c r="AP726" s="380">
        <f t="array" aca="true" ref="AP726">INDEX(KM_PCT,MATCH($A726,'Knowledge - Percentages'!$B:$B,0),'Data - Knowledge'!AP$8)/100</f>
        <v>0.19899999999999998</v>
      </c>
      <c r="AQ726" s="380">
        <f t="array" aca="true" ref="AQ726">INDEX(KM_PCT,MATCH($A726,'Knowledge - Percentages'!$B:$B,0),'Data - Knowledge'!AQ$8)/100</f>
        <v>0.19899999999999998</v>
      </c>
      <c r="AR726" s="380">
        <f t="array" aca="true" ref="AR726">INDEX(KM_PCT,MATCH($A726,'Knowledge - Percentages'!$B:$B,0),'Data - Knowledge'!AR$8)/100</f>
        <v>0.198</v>
      </c>
      <c r="AS726" s="380">
        <f t="array" aca="true" ref="AS726">INDEX(KM_PCT,MATCH($A726,'Knowledge - Percentages'!$B:$B,0),'Data - Knowledge'!AS$8)/100</f>
        <v>0.17800000000000002</v>
      </c>
      <c r="AT726" s="380">
        <f t="array" aca="true" ref="AT726">INDEX(KM_PCT,MATCH($A726,'Knowledge - Percentages'!$B:$B,0),'Data - Knowledge'!AT$8)/100</f>
        <v>0.198</v>
      </c>
      <c r="AU726" s="380">
        <f t="array" aca="true" ref="AU726">INDEX(KM_PCT,MATCH($A726,'Knowledge - Percentages'!$B:$B,0),'Data - Knowledge'!AU$8)/100</f>
        <v>0.155</v>
      </c>
      <c r="AV726" s="380">
        <f t="array" aca="true" ref="AV726">INDEX(KM_PCT,MATCH($A726,'Knowledge - Percentages'!$B:$B,0),'Data - Knowledge'!AV$8)/100</f>
        <v>0.106</v>
      </c>
      <c r="AW726" s="380">
        <f t="array" aca="true" ref="AW726">INDEX(KM_PCT,MATCH($A726,'Knowledge - Percentages'!$B:$B,0),'Data - Knowledge'!AW$8)/100</f>
        <v>0.155</v>
      </c>
      <c r="AX726" s="380">
        <f t="array" aca="true" ref="AX726">INDEX(KM_PCT,MATCH($A726,'Knowledge - Percentages'!$B:$B,0),'Data - Knowledge'!AX$8)/100</f>
        <v>0.155</v>
      </c>
      <c r="AY726" s="380">
        <f t="array" aca="true" ref="AY726">INDEX(KM_PCT,MATCH($A726,'Knowledge - Percentages'!$B:$B,0),'Data - Knowledge'!AY$8)/100</f>
        <v>0.22</v>
      </c>
      <c r="AZ726" s="380">
        <f t="array" aca="true" ref="AZ726">INDEX(KM_PCT,MATCH($A726,'Knowledge - Percentages'!$B:$B,0),'Data - Knowledge'!AZ$8)/100</f>
        <v>0.22</v>
      </c>
      <c r="BA726" s="380">
        <f t="array" aca="true" ref="BA726">INDEX(KM_PCT,MATCH($A726,'Knowledge - Percentages'!$B:$B,0),'Data - Knowledge'!BA$8)/100</f>
        <v>0.22</v>
      </c>
      <c r="BB726" s="380">
        <f t="array" aca="true" ref="BB726">INDEX(KM_PCT,MATCH($A726,'Knowledge - Percentages'!$B:$B,0),'Data - Knowledge'!BB$8)/100</f>
        <v>0.335</v>
      </c>
      <c r="BC726" s="380">
        <f t="array" aca="true" ref="BC726">INDEX(KM_PCT,MATCH($A726,'Knowledge - Percentages'!$B:$B,0),'Data - Knowledge'!BC$8)/100</f>
        <v>0.225</v>
      </c>
      <c r="BD726" s="380">
        <f t="array" aca="true" ref="BD726">INDEX(KM_PCT,MATCH($A726,'Knowledge - Percentages'!$B:$B,0),'Data - Knowledge'!BD$8)/100</f>
        <v>0.225</v>
      </c>
      <c r="BE726" s="380">
        <f t="array" aca="true" ref="BE726">INDEX(KM_PCT,MATCH($A726,'Knowledge - Percentages'!$B:$B,0),'Data - Knowledge'!BE$8)/100</f>
        <v>0.22399999999999998</v>
      </c>
      <c r="BF726" s="380">
        <f t="array" aca="true" ref="BF726">INDEX(KM_PCT,MATCH($A726,'Knowledge - Percentages'!$B:$B,0),'Data - Knowledge'!BF$8)/100</f>
        <v>0.33799999999999997</v>
      </c>
      <c r="BG726" s="380">
        <f t="array" aca="true" ref="BG726">INDEX(KM_PCT,MATCH($A726,'Knowledge - Percentages'!$B:$B,0),'Data - Knowledge'!BG$8)/100</f>
        <v>0.223</v>
      </c>
      <c r="BH726" s="380">
        <f t="array" aca="true" ref="BH726">INDEX(KM_PCT,MATCH($A726,'Knowledge - Percentages'!$B:$B,0),'Data - Knowledge'!BH$8)/100</f>
        <v>0.23199999999999998</v>
      </c>
      <c r="BI726" s="380">
        <f t="array" aca="true" ref="BI726">INDEX(KM_PCT,MATCH($A726,'Knowledge - Percentages'!$B:$B,0),'Data - Knowledge'!BI$8)/100</f>
        <v>0.223</v>
      </c>
      <c r="BJ726" s="380">
        <f t="array" aca="true" ref="BJ726">INDEX(KM_PCT,MATCH($A726,'Knowledge - Percentages'!$B:$B,0),'Data - Knowledge'!BJ$8)/100</f>
        <v>0.223</v>
      </c>
      <c r="BK726" s="380">
        <f t="array" aca="true" ref="BK726">INDEX(KM_PCT,MATCH($A726,'Knowledge - Percentages'!$B:$B,0),'Data - Knowledge'!BK$8)/100</f>
        <v>0.214</v>
      </c>
      <c r="BL726" s="380">
        <f t="array" aca="true" ref="BL726">INDEX(KM_PCT,MATCH($A726,'Knowledge - Percentages'!$B:$B,0),'Data - Knowledge'!BL$8)/100</f>
        <v>0.223</v>
      </c>
      <c r="BM726" s="380">
        <f t="array" aca="true" ref="BM726">INDEX(KM_PCT,MATCH($A726,'Knowledge - Percentages'!$B:$B,0),'Data - Knowledge'!BM$8)/100</f>
        <v>0.223</v>
      </c>
      <c r="BN726" s="380">
        <f t="array" aca="true" ref="BN726">INDEX(KM_PCT,MATCH($A726,'Knowledge - Percentages'!$B:$B,0),'Data - Knowledge'!BN$8)/100</f>
        <v>0.24100000000000002</v>
      </c>
      <c r="BO726" s="380">
        <f t="array" aca="true" ref="BO726">INDEX(KM_PCT,MATCH($A726,'Knowledge - Percentages'!$B:$B,0),'Data - Knowledge'!BO$8)/100</f>
        <v>0.223</v>
      </c>
      <c r="BP726" s="380">
        <f t="array" aca="true" ref="BP726">INDEX(KM_PCT,MATCH($A726,'Knowledge - Percentages'!$B:$B,0),'Data - Knowledge'!BP$8)/100</f>
        <v>0.223</v>
      </c>
      <c r="BQ726" s="380">
        <f t="array" aca="true" ref="BQ726">INDEX(KM_PCT,MATCH($A726,'Knowledge - Percentages'!$B:$B,0),'Data - Knowledge'!BQ$8)/100</f>
        <v>0.223</v>
      </c>
    </row>
    <row r="727" spans="1:69">
      <c r="A727" t="s">
        <v>1935</v>
      </c>
      <c r="B727" t="s">
        <v>1860</v>
      </c>
      <c r="C727" t="s">
        <v>1931</v>
      </c>
      <c r="D727" t="s">
        <v>1869</v>
      </c>
      <c r="E727" s="373">
        <f>SUMPRODUCT($K$2:$BQ$2,$K727:$BQ727)/$J$2</f>
        <v>0.13145454545454546</v>
      </c>
      <c r="F727" s="379">
        <f>SUMPRODUCT($K$2:$BQ$2,$K727:$BQ727)</f>
        <v>34.704</v>
      </c>
      <c r="G727" s="373">
        <f>SUMPRODUCT($K$3:$BQ$3,$K727:$BQ727)/$J$3</f>
        <v>0.15148603696098559</v>
      </c>
      <c r="H727" s="379">
        <f>SUMPRODUCT($K$3:$BQ$3,$K727:$BQ727)</f>
        <v>1475.4739999999997</v>
      </c>
      <c r="I727" s="373">
        <f>CORREL($K$4:$BQ$4,$K727:$BQ727)</f>
        <v>0.050932265985886356</v>
      </c>
      <c r="J727" s="379">
        <f>$E727/$G727*100</f>
        <v>86.77667466368591</v>
      </c>
      <c r="K727" s="380">
        <f t="array" aca="true" ref="K727">INDEX(KM_PCT,MATCH($A727,'Knowledge - Percentages'!$B:$B,0),'Data - Knowledge'!K$8)/100</f>
        <v>0.10099999999999999</v>
      </c>
      <c r="L727" s="380">
        <f t="array" aca="true" ref="L727">INDEX(KM_PCT,MATCH($A727,'Knowledge - Percentages'!$B:$B,0),'Data - Knowledge'!L$8)/100</f>
        <v>0.10099999999999999</v>
      </c>
      <c r="M727" s="380">
        <f t="array" aca="true" ref="M727">INDEX(KM_PCT,MATCH($A727,'Knowledge - Percentages'!$B:$B,0),'Data - Knowledge'!M$8)/100</f>
        <v>0.10099999999999999</v>
      </c>
      <c r="N727" s="380">
        <f t="array" aca="true" ref="N727">INDEX(KM_PCT,MATCH($A727,'Knowledge - Percentages'!$B:$B,0),'Data - Knowledge'!N$8)/100</f>
        <v>0.138</v>
      </c>
      <c r="O727" s="380">
        <f t="array" aca="true" ref="O727">INDEX(KM_PCT,MATCH($A727,'Knowledge - Percentages'!$B:$B,0),'Data - Knowledge'!O$8)/100</f>
        <v>0.239</v>
      </c>
      <c r="P727" s="380">
        <f t="array" aca="true" ref="P727">INDEX(KM_PCT,MATCH($A727,'Knowledge - Percentages'!$B:$B,0),'Data - Knowledge'!P$8)/100</f>
        <v>0.13699999999999998</v>
      </c>
      <c r="Q727" s="380">
        <f t="array" aca="true" ref="Q727">INDEX(KM_PCT,MATCH($A727,'Knowledge - Percentages'!$B:$B,0),'Data - Knowledge'!Q$8)/100</f>
        <v>0.13699999999999998</v>
      </c>
      <c r="R727" s="380">
        <f t="array" aca="true" ref="R727">INDEX(KM_PCT,MATCH($A727,'Knowledge - Percentages'!$B:$B,0),'Data - Knowledge'!R$8)/100</f>
        <v>0.073</v>
      </c>
      <c r="S727" s="380">
        <f t="array" aca="true" ref="S727">INDEX(KM_PCT,MATCH($A727,'Knowledge - Percentages'!$B:$B,0),'Data - Knowledge'!S$8)/100</f>
        <v>0.10400000000000001</v>
      </c>
      <c r="T727" s="380">
        <f t="array" aca="true" ref="T727">INDEX(KM_PCT,MATCH($A727,'Knowledge - Percentages'!$B:$B,0),'Data - Knowledge'!T$8)/100</f>
        <v>0.13699999999999998</v>
      </c>
      <c r="U727" s="380">
        <f t="array" aca="true" ref="U727">INDEX(KM_PCT,MATCH($A727,'Knowledge - Percentages'!$B:$B,0),'Data - Knowledge'!U$8)/100</f>
        <v>0.13699999999999998</v>
      </c>
      <c r="V727" s="380">
        <f t="array" aca="true" ref="V727">INDEX(KM_PCT,MATCH($A727,'Knowledge - Percentages'!$B:$B,0),'Data - Knowledge'!V$8)/100</f>
        <v>0.13699999999999998</v>
      </c>
      <c r="W727" s="380">
        <f t="array" aca="true" ref="W727">INDEX(KM_PCT,MATCH($A727,'Knowledge - Percentages'!$B:$B,0),'Data - Knowledge'!W$8)/100</f>
        <v>0.13699999999999998</v>
      </c>
      <c r="X727" s="380">
        <f t="array" aca="true" ref="X727">INDEX(KM_PCT,MATCH($A727,'Knowledge - Percentages'!$B:$B,0),'Data - Knowledge'!X$8)/100</f>
        <v>0.13699999999999998</v>
      </c>
      <c r="Y727" s="380">
        <f t="array" aca="true" ref="Y727">INDEX(KM_PCT,MATCH($A727,'Knowledge - Percentages'!$B:$B,0),'Data - Knowledge'!Y$8)/100</f>
        <v>0.13699999999999998</v>
      </c>
      <c r="Z727" s="380">
        <f t="array" aca="true" ref="Z727">INDEX(KM_PCT,MATCH($A727,'Knowledge - Percentages'!$B:$B,0),'Data - Knowledge'!Z$8)/100</f>
        <v>0.13699999999999998</v>
      </c>
      <c r="AA727" s="380">
        <f t="array" aca="true" ref="AA727">INDEX(KM_PCT,MATCH($A727,'Knowledge - Percentages'!$B:$B,0),'Data - Knowledge'!AA$8)/100</f>
        <v>0.098</v>
      </c>
      <c r="AB727" s="380">
        <f t="array" aca="true" ref="AB727">INDEX(KM_PCT,MATCH($A727,'Knowledge - Percentages'!$B:$B,0),'Data - Knowledge'!AB$8)/100</f>
        <v>0.142</v>
      </c>
      <c r="AC727" s="380">
        <f t="array" aca="true" ref="AC727">INDEX(KM_PCT,MATCH($A727,'Knowledge - Percentages'!$B:$B,0),'Data - Knowledge'!AC$8)/100</f>
        <v>0.13699999999999998</v>
      </c>
      <c r="AD727" s="380">
        <f t="array" aca="true" ref="AD727">INDEX(KM_PCT,MATCH($A727,'Knowledge - Percentages'!$B:$B,0),'Data - Knowledge'!AD$8)/100</f>
        <v>0.138</v>
      </c>
      <c r="AE727" s="380">
        <f t="array" aca="true" ref="AE727">INDEX(KM_PCT,MATCH($A727,'Knowledge - Percentages'!$B:$B,0),'Data - Knowledge'!AE$8)/100</f>
        <v>0.217</v>
      </c>
      <c r="AF727" s="380">
        <f t="array" aca="true" ref="AF727">INDEX(KM_PCT,MATCH($A727,'Knowledge - Percentages'!$B:$B,0),'Data - Knowledge'!AF$8)/100</f>
        <v>0.10099999999999999</v>
      </c>
      <c r="AG727" s="380">
        <f t="array" aca="true" ref="AG727">INDEX(KM_PCT,MATCH($A727,'Knowledge - Percentages'!$B:$B,0),'Data - Knowledge'!AG$8)/100</f>
        <v>0.192</v>
      </c>
      <c r="AH727" s="380">
        <f t="array" aca="true" ref="AH727">INDEX(KM_PCT,MATCH($A727,'Knowledge - Percentages'!$B:$B,0),'Data - Knowledge'!AH$8)/100</f>
        <v>0.145</v>
      </c>
      <c r="AI727" s="380">
        <f t="array" aca="true" ref="AI727">INDEX(KM_PCT,MATCH($A727,'Knowledge - Percentages'!$B:$B,0),'Data - Knowledge'!AI$8)/100</f>
        <v>0.145</v>
      </c>
      <c r="AJ727" s="380">
        <f t="array" aca="true" ref="AJ727">INDEX(KM_PCT,MATCH($A727,'Knowledge - Percentages'!$B:$B,0),'Data - Knowledge'!AJ$8)/100</f>
        <v>0.145</v>
      </c>
      <c r="AK727" s="380">
        <f t="array" aca="true" ref="AK727">INDEX(KM_PCT,MATCH($A727,'Knowledge - Percentages'!$B:$B,0),'Data - Knowledge'!AK$8)/100</f>
        <v>0.145</v>
      </c>
      <c r="AL727" s="380">
        <f t="array" aca="true" ref="AL727">INDEX(KM_PCT,MATCH($A727,'Knowledge - Percentages'!$B:$B,0),'Data - Knowledge'!AL$8)/100</f>
        <v>0.145</v>
      </c>
      <c r="AM727" s="380">
        <f t="array" aca="true" ref="AM727">INDEX(KM_PCT,MATCH($A727,'Knowledge - Percentages'!$B:$B,0),'Data - Knowledge'!AM$8)/100</f>
        <v>0.145</v>
      </c>
      <c r="AN727" s="380">
        <f t="array" aca="true" ref="AN727">INDEX(KM_PCT,MATCH($A727,'Knowledge - Percentages'!$B:$B,0),'Data - Knowledge'!AN$8)/100</f>
        <v>0.145</v>
      </c>
      <c r="AO727" s="380">
        <f t="array" aca="true" ref="AO727">INDEX(KM_PCT,MATCH($A727,'Knowledge - Percentages'!$B:$B,0),'Data - Knowledge'!AO$8)/100</f>
        <v>0.145</v>
      </c>
      <c r="AP727" s="380">
        <f t="array" aca="true" ref="AP727">INDEX(KM_PCT,MATCH($A727,'Knowledge - Percentages'!$B:$B,0),'Data - Knowledge'!AP$8)/100</f>
        <v>0.161</v>
      </c>
      <c r="AQ727" s="380">
        <f t="array" aca="true" ref="AQ727">INDEX(KM_PCT,MATCH($A727,'Knowledge - Percentages'!$B:$B,0),'Data - Knowledge'!AQ$8)/100</f>
        <v>0.145</v>
      </c>
      <c r="AR727" s="380">
        <f t="array" aca="true" ref="AR727">INDEX(KM_PCT,MATCH($A727,'Knowledge - Percentages'!$B:$B,0),'Data - Knowledge'!AR$8)/100</f>
        <v>0.102</v>
      </c>
      <c r="AS727" s="380">
        <f t="array" aca="true" ref="AS727">INDEX(KM_PCT,MATCH($A727,'Knowledge - Percentages'!$B:$B,0),'Data - Knowledge'!AS$8)/100</f>
        <v>0.102</v>
      </c>
      <c r="AT727" s="380">
        <f t="array" aca="true" ref="AT727">INDEX(KM_PCT,MATCH($A727,'Knowledge - Percentages'!$B:$B,0),'Data - Knowledge'!AT$8)/100</f>
        <v>0.102</v>
      </c>
      <c r="AU727" s="380">
        <f t="array" aca="true" ref="AU727">INDEX(KM_PCT,MATCH($A727,'Knowledge - Percentages'!$B:$B,0),'Data - Knowledge'!AU$8)/100</f>
        <v>0.11800000000000001</v>
      </c>
      <c r="AV727" s="380">
        <f t="array" aca="true" ref="AV727">INDEX(KM_PCT,MATCH($A727,'Knowledge - Percentages'!$B:$B,0),'Data - Knowledge'!AV$8)/100</f>
        <v>0.11800000000000001</v>
      </c>
      <c r="AW727" s="380">
        <f t="array" aca="true" ref="AW727">INDEX(KM_PCT,MATCH($A727,'Knowledge - Percentages'!$B:$B,0),'Data - Knowledge'!AW$8)/100</f>
        <v>0.11800000000000001</v>
      </c>
      <c r="AX727" s="380">
        <f t="array" aca="true" ref="AX727">INDEX(KM_PCT,MATCH($A727,'Knowledge - Percentages'!$B:$B,0),'Data - Knowledge'!AX$8)/100</f>
        <v>0.11800000000000001</v>
      </c>
      <c r="AY727" s="380">
        <f t="array" aca="true" ref="AY727">INDEX(KM_PCT,MATCH($A727,'Knowledge - Percentages'!$B:$B,0),'Data - Knowledge'!AY$8)/100</f>
        <v>0.11800000000000001</v>
      </c>
      <c r="AZ727" s="380">
        <f t="array" aca="true" ref="AZ727">INDEX(KM_PCT,MATCH($A727,'Knowledge - Percentages'!$B:$B,0),'Data - Knowledge'!AZ$8)/100</f>
        <v>0.11800000000000001</v>
      </c>
      <c r="BA727" s="380">
        <f t="array" aca="true" ref="BA727">INDEX(KM_PCT,MATCH($A727,'Knowledge - Percentages'!$B:$B,0),'Data - Knowledge'!BA$8)/100</f>
        <v>0.11800000000000001</v>
      </c>
      <c r="BB727" s="380">
        <f t="array" aca="true" ref="BB727">INDEX(KM_PCT,MATCH($A727,'Knowledge - Percentages'!$B:$B,0),'Data - Knowledge'!BB$8)/100</f>
        <v>0.11800000000000001</v>
      </c>
      <c r="BC727" s="380">
        <f t="array" aca="true" ref="BC727">INDEX(KM_PCT,MATCH($A727,'Knowledge - Percentages'!$B:$B,0),'Data - Knowledge'!BC$8)/100</f>
        <v>0.083</v>
      </c>
      <c r="BD727" s="380">
        <f t="array" aca="true" ref="BD727">INDEX(KM_PCT,MATCH($A727,'Knowledge - Percentages'!$B:$B,0),'Data - Knowledge'!BD$8)/100</f>
        <v>0.11800000000000001</v>
      </c>
      <c r="BE727" s="380">
        <f t="array" aca="true" ref="BE727">INDEX(KM_PCT,MATCH($A727,'Knowledge - Percentages'!$B:$B,0),'Data - Knowledge'!BE$8)/100</f>
        <v>0.11800000000000001</v>
      </c>
      <c r="BF727" s="380">
        <f t="array" aca="true" ref="BF727">INDEX(KM_PCT,MATCH($A727,'Knowledge - Percentages'!$B:$B,0),'Data - Knowledge'!BF$8)/100</f>
        <v>0.11800000000000001</v>
      </c>
      <c r="BG727" s="380">
        <f t="array" aca="true" ref="BG727">INDEX(KM_PCT,MATCH($A727,'Knowledge - Percentages'!$B:$B,0),'Data - Knowledge'!BG$8)/100</f>
        <v>0.11</v>
      </c>
      <c r="BH727" s="380">
        <f t="array" aca="true" ref="BH727">INDEX(KM_PCT,MATCH($A727,'Knowledge - Percentages'!$B:$B,0),'Data - Knowledge'!BH$8)/100</f>
        <v>0.059000000000000004</v>
      </c>
      <c r="BI727" s="380">
        <f t="array" aca="true" ref="BI727">INDEX(KM_PCT,MATCH($A727,'Knowledge - Percentages'!$B:$B,0),'Data - Knowledge'!BI$8)/100</f>
        <v>0.11</v>
      </c>
      <c r="BJ727" s="380">
        <f t="array" aca="true" ref="BJ727">INDEX(KM_PCT,MATCH($A727,'Knowledge - Percentages'!$B:$B,0),'Data - Knowledge'!BJ$8)/100</f>
        <v>0.13699999999999998</v>
      </c>
      <c r="BK727" s="380">
        <f t="array" aca="true" ref="BK727">INDEX(KM_PCT,MATCH($A727,'Knowledge - Percentages'!$B:$B,0),'Data - Knowledge'!BK$8)/100</f>
        <v>0.13699999999999998</v>
      </c>
      <c r="BL727" s="380">
        <f t="array" aca="true" ref="BL727">INDEX(KM_PCT,MATCH($A727,'Knowledge - Percentages'!$B:$B,0),'Data - Knowledge'!BL$8)/100</f>
        <v>0.091</v>
      </c>
      <c r="BM727" s="380">
        <f t="array" aca="true" ref="BM727">INDEX(KM_PCT,MATCH($A727,'Knowledge - Percentages'!$B:$B,0),'Data - Knowledge'!BM$8)/100</f>
        <v>0.13699999999999998</v>
      </c>
      <c r="BN727" s="380">
        <f t="array" aca="true" ref="BN727">INDEX(KM_PCT,MATCH($A727,'Knowledge - Percentages'!$B:$B,0),'Data - Knowledge'!BN$8)/100</f>
        <v>0.138</v>
      </c>
      <c r="BO727" s="380">
        <f t="array" aca="true" ref="BO727">INDEX(KM_PCT,MATCH($A727,'Knowledge - Percentages'!$B:$B,0),'Data - Knowledge'!BO$8)/100</f>
        <v>0.13699999999999998</v>
      </c>
      <c r="BP727" s="380">
        <f t="array" aca="true" ref="BP727">INDEX(KM_PCT,MATCH($A727,'Knowledge - Percentages'!$B:$B,0),'Data - Knowledge'!BP$8)/100</f>
        <v>0.146</v>
      </c>
      <c r="BQ727" s="380">
        <f t="array" aca="true" ref="BQ727">INDEX(KM_PCT,MATCH($A727,'Knowledge - Percentages'!$B:$B,0),'Data - Knowledge'!BQ$8)/100</f>
        <v>0.11599999999999999</v>
      </c>
    </row>
    <row r="728" spans="1:69">
      <c r="A728" t="s">
        <v>1936</v>
      </c>
      <c r="B728" t="s">
        <v>1860</v>
      </c>
      <c r="C728" t="s">
        <v>1931</v>
      </c>
      <c r="D728" t="s">
        <v>1871</v>
      </c>
      <c r="E728" s="373">
        <f>SUMPRODUCT($K$2:$BQ$2,$K728:$BQ728)/$J$2</f>
        <v>0.084594696969696972</v>
      </c>
      <c r="F728" s="379">
        <f>SUMPRODUCT($K$2:$BQ$2,$K728:$BQ728)</f>
        <v>22.333000000000002</v>
      </c>
      <c r="G728" s="373">
        <f>SUMPRODUCT($K$3:$BQ$3,$K728:$BQ728)/$J$3</f>
        <v>0.069036036960985647</v>
      </c>
      <c r="H728" s="379">
        <f>SUMPRODUCT($K$3:$BQ$3,$K728:$BQ728)</f>
        <v>672.41100000000017</v>
      </c>
      <c r="I728" s="373">
        <f>CORREL($K$4:$BQ$4,$K728:$BQ728)</f>
        <v>0.11745884072821149</v>
      </c>
      <c r="J728" s="379">
        <f>$E728/$G728*100</f>
        <v>122.53701210789951</v>
      </c>
      <c r="K728" s="380">
        <f t="array" aca="true" ref="K728">INDEX(KM_PCT,MATCH($A728,'Knowledge - Percentages'!$B:$B,0),'Data - Knowledge'!K$8)/100</f>
        <v>0.059000000000000004</v>
      </c>
      <c r="L728" s="380">
        <f t="array" aca="true" ref="L728">INDEX(KM_PCT,MATCH($A728,'Knowledge - Percentages'!$B:$B,0),'Data - Knowledge'!L$8)/100</f>
        <v>0.059000000000000004</v>
      </c>
      <c r="M728" s="380">
        <f t="array" aca="true" ref="M728">INDEX(KM_PCT,MATCH($A728,'Knowledge - Percentages'!$B:$B,0),'Data - Knowledge'!M$8)/100</f>
        <v>0.059000000000000004</v>
      </c>
      <c r="N728" s="380">
        <f t="array" aca="true" ref="N728">INDEX(KM_PCT,MATCH($A728,'Knowledge - Percentages'!$B:$B,0),'Data - Knowledge'!N$8)/100</f>
        <v>0.059000000000000004</v>
      </c>
      <c r="O728" s="380">
        <f t="array" aca="true" ref="O728">INDEX(KM_PCT,MATCH($A728,'Knowledge - Percentages'!$B:$B,0),'Data - Knowledge'!O$8)/100</f>
        <v>0.066</v>
      </c>
      <c r="P728" s="380">
        <f t="array" aca="true" ref="P728">INDEX(KM_PCT,MATCH($A728,'Knowledge - Percentages'!$B:$B,0),'Data - Knowledge'!P$8)/100</f>
        <v>0.059000000000000004</v>
      </c>
      <c r="Q728" s="380">
        <f t="array" aca="true" ref="Q728">INDEX(KM_PCT,MATCH($A728,'Knowledge - Percentages'!$B:$B,0),'Data - Knowledge'!Q$8)/100</f>
        <v>0.059000000000000004</v>
      </c>
      <c r="R728" s="380">
        <f t="array" aca="true" ref="R728">INDEX(KM_PCT,MATCH($A728,'Knowledge - Percentages'!$B:$B,0),'Data - Knowledge'!R$8)/100</f>
        <v>0.059000000000000004</v>
      </c>
      <c r="S728" s="380">
        <f t="array" aca="true" ref="S728">INDEX(KM_PCT,MATCH($A728,'Knowledge - Percentages'!$B:$B,0),'Data - Knowledge'!S$8)/100</f>
        <v>0.059000000000000004</v>
      </c>
      <c r="T728" s="380">
        <f t="array" aca="true" ref="T728">INDEX(KM_PCT,MATCH($A728,'Knowledge - Percentages'!$B:$B,0),'Data - Knowledge'!T$8)/100</f>
        <v>0.045</v>
      </c>
      <c r="U728" s="380">
        <f t="array" aca="true" ref="U728">INDEX(KM_PCT,MATCH($A728,'Knowledge - Percentages'!$B:$B,0),'Data - Knowledge'!U$8)/100</f>
        <v>0.055</v>
      </c>
      <c r="V728" s="380">
        <f t="array" aca="true" ref="V728">INDEX(KM_PCT,MATCH($A728,'Knowledge - Percentages'!$B:$B,0),'Data - Knowledge'!V$8)/100</f>
        <v>0.055999999999999994</v>
      </c>
      <c r="W728" s="380">
        <f t="array" aca="true" ref="W728">INDEX(KM_PCT,MATCH($A728,'Knowledge - Percentages'!$B:$B,0),'Data - Knowledge'!W$8)/100</f>
        <v>0.055999999999999994</v>
      </c>
      <c r="X728" s="380">
        <f t="array" aca="true" ref="X728">INDEX(KM_PCT,MATCH($A728,'Knowledge - Percentages'!$B:$B,0),'Data - Knowledge'!X$8)/100</f>
        <v>0.078</v>
      </c>
      <c r="Y728" s="380">
        <f t="array" aca="true" ref="Y728">INDEX(KM_PCT,MATCH($A728,'Knowledge - Percentages'!$B:$B,0),'Data - Knowledge'!Y$8)/100</f>
        <v>0.078</v>
      </c>
      <c r="Z728" s="380">
        <f t="array" aca="true" ref="Z728">INDEX(KM_PCT,MATCH($A728,'Knowledge - Percentages'!$B:$B,0),'Data - Knowledge'!Z$8)/100</f>
        <v>0.078</v>
      </c>
      <c r="AA728" s="380">
        <f t="array" aca="true" ref="AA728">INDEX(KM_PCT,MATCH($A728,'Knowledge - Percentages'!$B:$B,0),'Data - Knowledge'!AA$8)/100</f>
        <v>0.07400000000000001</v>
      </c>
      <c r="AB728" s="380">
        <f t="array" aca="true" ref="AB728">INDEX(KM_PCT,MATCH($A728,'Knowledge - Percentages'!$B:$B,0),'Data - Knowledge'!AB$8)/100</f>
        <v>0.078</v>
      </c>
      <c r="AC728" s="380">
        <f t="array" aca="true" ref="AC728">INDEX(KM_PCT,MATCH($A728,'Knowledge - Percentages'!$B:$B,0),'Data - Knowledge'!AC$8)/100</f>
        <v>0.078</v>
      </c>
      <c r="AD728" s="380">
        <f t="array" aca="true" ref="AD728">INDEX(KM_PCT,MATCH($A728,'Knowledge - Percentages'!$B:$B,0),'Data - Knowledge'!AD$8)/100</f>
        <v>0.084</v>
      </c>
      <c r="AE728" s="380">
        <f t="array" aca="true" ref="AE728">INDEX(KM_PCT,MATCH($A728,'Knowledge - Percentages'!$B:$B,0),'Data - Knowledge'!AE$8)/100</f>
        <v>0.061</v>
      </c>
      <c r="AF728" s="380">
        <f t="array" aca="true" ref="AF728">INDEX(KM_PCT,MATCH($A728,'Knowledge - Percentages'!$B:$B,0),'Data - Knowledge'!AF$8)/100</f>
        <v>0.078</v>
      </c>
      <c r="AG728" s="380">
        <f t="array" aca="true" ref="AG728">INDEX(KM_PCT,MATCH($A728,'Knowledge - Percentages'!$B:$B,0),'Data - Knowledge'!AG$8)/100</f>
        <v>0.078</v>
      </c>
      <c r="AH728" s="380">
        <f t="array" aca="true" ref="AH728">INDEX(KM_PCT,MATCH($A728,'Knowledge - Percentages'!$B:$B,0),'Data - Knowledge'!AH$8)/100</f>
        <v>0.078</v>
      </c>
      <c r="AI728" s="380">
        <f t="array" aca="true" ref="AI728">INDEX(KM_PCT,MATCH($A728,'Knowledge - Percentages'!$B:$B,0),'Data - Knowledge'!AI$8)/100</f>
        <v>0.196</v>
      </c>
      <c r="AJ728" s="380">
        <f t="array" aca="true" ref="AJ728">INDEX(KM_PCT,MATCH($A728,'Knowledge - Percentages'!$B:$B,0),'Data - Knowledge'!AJ$8)/100</f>
        <v>0.045</v>
      </c>
      <c r="AK728" s="380">
        <f t="array" aca="true" ref="AK728">INDEX(KM_PCT,MATCH($A728,'Knowledge - Percentages'!$B:$B,0),'Data - Knowledge'!AK$8)/100</f>
        <v>0.068</v>
      </c>
      <c r="AL728" s="380">
        <f t="array" aca="true" ref="AL728">INDEX(KM_PCT,MATCH($A728,'Knowledge - Percentages'!$B:$B,0),'Data - Knowledge'!AL$8)/100</f>
        <v>0.068</v>
      </c>
      <c r="AM728" s="380">
        <f t="array" aca="true" ref="AM728">INDEX(KM_PCT,MATCH($A728,'Knowledge - Percentages'!$B:$B,0),'Data - Knowledge'!AM$8)/100</f>
        <v>0.038</v>
      </c>
      <c r="AN728" s="380">
        <f t="array" aca="true" ref="AN728">INDEX(KM_PCT,MATCH($A728,'Knowledge - Percentages'!$B:$B,0),'Data - Knowledge'!AN$8)/100</f>
        <v>0.109</v>
      </c>
      <c r="AO728" s="380">
        <f t="array" aca="true" ref="AO728">INDEX(KM_PCT,MATCH($A728,'Knowledge - Percentages'!$B:$B,0),'Data - Knowledge'!AO$8)/100</f>
        <v>0.109</v>
      </c>
      <c r="AP728" s="380">
        <f t="array" aca="true" ref="AP728">INDEX(KM_PCT,MATCH($A728,'Knowledge - Percentages'!$B:$B,0),'Data - Knowledge'!AP$8)/100</f>
        <v>0.078</v>
      </c>
      <c r="AQ728" s="380">
        <f t="array" aca="true" ref="AQ728">INDEX(KM_PCT,MATCH($A728,'Knowledge - Percentages'!$B:$B,0),'Data - Knowledge'!AQ$8)/100</f>
        <v>0.078</v>
      </c>
      <c r="AR728" s="380">
        <f t="array" aca="true" ref="AR728">INDEX(KM_PCT,MATCH($A728,'Knowledge - Percentages'!$B:$B,0),'Data - Knowledge'!AR$8)/100</f>
        <v>0.078</v>
      </c>
      <c r="AS728" s="380">
        <f t="array" aca="true" ref="AS728">INDEX(KM_PCT,MATCH($A728,'Knowledge - Percentages'!$B:$B,0),'Data - Knowledge'!AS$8)/100</f>
        <v>0.078</v>
      </c>
      <c r="AT728" s="380">
        <f t="array" aca="true" ref="AT728">INDEX(KM_PCT,MATCH($A728,'Knowledge - Percentages'!$B:$B,0),'Data - Knowledge'!AT$8)/100</f>
        <v>0.078</v>
      </c>
      <c r="AU728" s="380">
        <f t="array" aca="true" ref="AU728">INDEX(KM_PCT,MATCH($A728,'Knowledge - Percentages'!$B:$B,0),'Data - Knowledge'!AU$8)/100</f>
        <v>0.057</v>
      </c>
      <c r="AV728" s="380">
        <f t="array" aca="true" ref="AV728">INDEX(KM_PCT,MATCH($A728,'Knowledge - Percentages'!$B:$B,0),'Data - Knowledge'!AV$8)/100</f>
        <v>0.078</v>
      </c>
      <c r="AW728" s="380">
        <f t="array" aca="true" ref="AW728">INDEX(KM_PCT,MATCH($A728,'Knowledge - Percentages'!$B:$B,0),'Data - Knowledge'!AW$8)/100</f>
        <v>0.078</v>
      </c>
      <c r="AX728" s="380">
        <f t="array" aca="true" ref="AX728">INDEX(KM_PCT,MATCH($A728,'Knowledge - Percentages'!$B:$B,0),'Data - Knowledge'!AX$8)/100</f>
        <v>0.078</v>
      </c>
      <c r="AY728" s="380">
        <f t="array" aca="true" ref="AY728">INDEX(KM_PCT,MATCH($A728,'Knowledge - Percentages'!$B:$B,0),'Data - Knowledge'!AY$8)/100</f>
        <v>0.099</v>
      </c>
      <c r="AZ728" s="380">
        <f t="array" aca="true" ref="AZ728">INDEX(KM_PCT,MATCH($A728,'Knowledge - Percentages'!$B:$B,0),'Data - Knowledge'!AZ$8)/100</f>
        <v>0.078</v>
      </c>
      <c r="BA728" s="380">
        <f t="array" aca="true" ref="BA728">INDEX(KM_PCT,MATCH($A728,'Knowledge - Percentages'!$B:$B,0),'Data - Knowledge'!BA$8)/100</f>
        <v>0.078</v>
      </c>
      <c r="BB728" s="380">
        <f t="array" aca="true" ref="BB728">INDEX(KM_PCT,MATCH($A728,'Knowledge - Percentages'!$B:$B,0),'Data - Knowledge'!BB$8)/100</f>
        <v>0.078</v>
      </c>
      <c r="BC728" s="380">
        <f t="array" aca="true" ref="BC728">INDEX(KM_PCT,MATCH($A728,'Knowledge - Percentages'!$B:$B,0),'Data - Knowledge'!BC$8)/100</f>
        <v>0.078</v>
      </c>
      <c r="BD728" s="380">
        <f t="array" aca="true" ref="BD728">INDEX(KM_PCT,MATCH($A728,'Knowledge - Percentages'!$B:$B,0),'Data - Knowledge'!BD$8)/100</f>
        <v>0.078</v>
      </c>
      <c r="BE728" s="380">
        <f t="array" aca="true" ref="BE728">INDEX(KM_PCT,MATCH($A728,'Knowledge - Percentages'!$B:$B,0),'Data - Knowledge'!BE$8)/100</f>
        <v>0.078</v>
      </c>
      <c r="BF728" s="380">
        <f t="array" aca="true" ref="BF728">INDEX(KM_PCT,MATCH($A728,'Knowledge - Percentages'!$B:$B,0),'Data - Knowledge'!BF$8)/100</f>
        <v>0.126</v>
      </c>
      <c r="BG728" s="380">
        <f t="array" aca="true" ref="BG728">INDEX(KM_PCT,MATCH($A728,'Knowledge - Percentages'!$B:$B,0),'Data - Knowledge'!BG$8)/100</f>
        <v>0.091</v>
      </c>
      <c r="BH728" s="380">
        <f t="array" aca="true" ref="BH728">INDEX(KM_PCT,MATCH($A728,'Knowledge - Percentages'!$B:$B,0),'Data - Knowledge'!BH$8)/100</f>
        <v>0.091</v>
      </c>
      <c r="BI728" s="380">
        <f t="array" aca="true" ref="BI728">INDEX(KM_PCT,MATCH($A728,'Knowledge - Percentages'!$B:$B,0),'Data - Knowledge'!BI$8)/100</f>
        <v>0.091</v>
      </c>
      <c r="BJ728" s="380">
        <f t="array" aca="true" ref="BJ728">INDEX(KM_PCT,MATCH($A728,'Knowledge - Percentages'!$B:$B,0),'Data - Knowledge'!BJ$8)/100</f>
        <v>0.10400000000000001</v>
      </c>
      <c r="BK728" s="380">
        <f t="array" aca="true" ref="BK728">INDEX(KM_PCT,MATCH($A728,'Knowledge - Percentages'!$B:$B,0),'Data - Knowledge'!BK$8)/100</f>
        <v>0.131</v>
      </c>
      <c r="BL728" s="380">
        <f t="array" aca="true" ref="BL728">INDEX(KM_PCT,MATCH($A728,'Knowledge - Percentages'!$B:$B,0),'Data - Knowledge'!BL$8)/100</f>
        <v>0.079</v>
      </c>
      <c r="BM728" s="380">
        <f t="array" aca="true" ref="BM728">INDEX(KM_PCT,MATCH($A728,'Knowledge - Percentages'!$B:$B,0),'Data - Knowledge'!BM$8)/100</f>
        <v>0.10400000000000001</v>
      </c>
      <c r="BN728" s="380">
        <f t="array" aca="true" ref="BN728">INDEX(KM_PCT,MATCH($A728,'Knowledge - Percentages'!$B:$B,0),'Data - Knowledge'!BN$8)/100</f>
        <v>0.10400000000000001</v>
      </c>
      <c r="BO728" s="380">
        <f t="array" aca="true" ref="BO728">INDEX(KM_PCT,MATCH($A728,'Knowledge - Percentages'!$B:$B,0),'Data - Knowledge'!BO$8)/100</f>
        <v>0.091</v>
      </c>
      <c r="BP728" s="380">
        <f t="array" aca="true" ref="BP728">INDEX(KM_PCT,MATCH($A728,'Knowledge - Percentages'!$B:$B,0),'Data - Knowledge'!BP$8)/100</f>
        <v>0.091</v>
      </c>
      <c r="BQ728" s="380">
        <f t="array" aca="true" ref="BQ728">INDEX(KM_PCT,MATCH($A728,'Knowledge - Percentages'!$B:$B,0),'Data - Knowledge'!BQ$8)/100</f>
        <v>0.091</v>
      </c>
    </row>
    <row r="729" spans="1:69">
      <c r="A729" t="s">
        <v>1937</v>
      </c>
      <c r="B729" t="s">
        <v>1860</v>
      </c>
      <c r="C729" t="s">
        <v>1931</v>
      </c>
      <c r="D729" t="s">
        <v>1873</v>
      </c>
      <c r="E729" s="373">
        <f>SUMPRODUCT($K$2:$BQ$2,$K729:$BQ729)/$J$2</f>
        <v>0.2938484848484848</v>
      </c>
      <c r="F729" s="379">
        <f>SUMPRODUCT($K$2:$BQ$2,$K729:$BQ729)</f>
        <v>77.576</v>
      </c>
      <c r="G729" s="373">
        <f>SUMPRODUCT($K$3:$BQ$3,$K729:$BQ729)/$J$3</f>
        <v>0.29149753593429156</v>
      </c>
      <c r="H729" s="379">
        <f>SUMPRODUCT($K$3:$BQ$3,$K729:$BQ729)</f>
        <v>2839.1859999999997</v>
      </c>
      <c r="I729" s="373">
        <f>CORREL($K$4:$BQ$4,$K729:$BQ729)</f>
        <v>0.089130627960245068</v>
      </c>
      <c r="J729" s="379">
        <f>$E729/$G729*100</f>
        <v>100.80650730259455</v>
      </c>
      <c r="K729" s="380">
        <f t="array" aca="true" ref="K729">INDEX(KM_PCT,MATCH($A729,'Knowledge - Percentages'!$B:$B,0),'Data - Knowledge'!K$8)/100</f>
        <v>0.293</v>
      </c>
      <c r="L729" s="380">
        <f t="array" aca="true" ref="L729">INDEX(KM_PCT,MATCH($A729,'Knowledge - Percentages'!$B:$B,0),'Data - Knowledge'!L$8)/100</f>
        <v>0.293</v>
      </c>
      <c r="M729" s="380">
        <f t="array" aca="true" ref="M729">INDEX(KM_PCT,MATCH($A729,'Knowledge - Percentages'!$B:$B,0),'Data - Knowledge'!M$8)/100</f>
        <v>0.293</v>
      </c>
      <c r="N729" s="380">
        <f t="array" aca="true" ref="N729">INDEX(KM_PCT,MATCH($A729,'Knowledge - Percentages'!$B:$B,0),'Data - Knowledge'!N$8)/100</f>
        <v>0.249</v>
      </c>
      <c r="O729" s="380">
        <f t="array" aca="true" ref="O729">INDEX(KM_PCT,MATCH($A729,'Knowledge - Percentages'!$B:$B,0),'Data - Knowledge'!O$8)/100</f>
        <v>0.287</v>
      </c>
      <c r="P729" s="380">
        <f t="array" aca="true" ref="P729">INDEX(KM_PCT,MATCH($A729,'Knowledge - Percentages'!$B:$B,0),'Data - Knowledge'!P$8)/100</f>
        <v>0.287</v>
      </c>
      <c r="Q729" s="380">
        <f t="array" aca="true" ref="Q729">INDEX(KM_PCT,MATCH($A729,'Knowledge - Percentages'!$B:$B,0),'Data - Knowledge'!Q$8)/100</f>
        <v>0.287</v>
      </c>
      <c r="R729" s="380">
        <f t="array" aca="true" ref="R729">INDEX(KM_PCT,MATCH($A729,'Knowledge - Percentages'!$B:$B,0),'Data - Knowledge'!R$8)/100</f>
        <v>0.287</v>
      </c>
      <c r="S729" s="380">
        <f t="array" aca="true" ref="S729">INDEX(KM_PCT,MATCH($A729,'Knowledge - Percentages'!$B:$B,0),'Data - Knowledge'!S$8)/100</f>
        <v>0.287</v>
      </c>
      <c r="T729" s="380">
        <f t="array" aca="true" ref="T729">INDEX(KM_PCT,MATCH($A729,'Knowledge - Percentages'!$B:$B,0),'Data - Knowledge'!T$8)/100</f>
        <v>0.318</v>
      </c>
      <c r="U729" s="380">
        <f t="array" aca="true" ref="U729">INDEX(KM_PCT,MATCH($A729,'Knowledge - Percentages'!$B:$B,0),'Data - Knowledge'!U$8)/100</f>
        <v>0.302</v>
      </c>
      <c r="V729" s="380">
        <f t="array" aca="true" ref="V729">INDEX(KM_PCT,MATCH($A729,'Knowledge - Percentages'!$B:$B,0),'Data - Knowledge'!V$8)/100</f>
        <v>0.302</v>
      </c>
      <c r="W729" s="380">
        <f t="array" aca="true" ref="W729">INDEX(KM_PCT,MATCH($A729,'Knowledge - Percentages'!$B:$B,0),'Data - Knowledge'!W$8)/100</f>
        <v>0.302</v>
      </c>
      <c r="X729" s="380">
        <f t="array" aca="true" ref="X729">INDEX(KM_PCT,MATCH($A729,'Knowledge - Percentages'!$B:$B,0),'Data - Knowledge'!X$8)/100</f>
        <v>0.293</v>
      </c>
      <c r="Y729" s="380">
        <f t="array" aca="true" ref="Y729">INDEX(KM_PCT,MATCH($A729,'Knowledge - Percentages'!$B:$B,0),'Data - Knowledge'!Y$8)/100</f>
        <v>0.322</v>
      </c>
      <c r="Z729" s="380">
        <f t="array" aca="true" ref="Z729">INDEX(KM_PCT,MATCH($A729,'Knowledge - Percentages'!$B:$B,0),'Data - Knowledge'!Z$8)/100</f>
        <v>0.293</v>
      </c>
      <c r="AA729" s="380">
        <f t="array" aca="true" ref="AA729">INDEX(KM_PCT,MATCH($A729,'Knowledge - Percentages'!$B:$B,0),'Data - Knowledge'!AA$8)/100</f>
        <v>0.293</v>
      </c>
      <c r="AB729" s="380">
        <f t="array" aca="true" ref="AB729">INDEX(KM_PCT,MATCH($A729,'Knowledge - Percentages'!$B:$B,0),'Data - Knowledge'!AB$8)/100</f>
        <v>0.293</v>
      </c>
      <c r="AC729" s="380">
        <f t="array" aca="true" ref="AC729">INDEX(KM_PCT,MATCH($A729,'Knowledge - Percentages'!$B:$B,0),'Data - Knowledge'!AC$8)/100</f>
        <v>0.293</v>
      </c>
      <c r="AD729" s="380">
        <f t="array" aca="true" ref="AD729">INDEX(KM_PCT,MATCH($A729,'Knowledge - Percentages'!$B:$B,0),'Data - Knowledge'!AD$8)/100</f>
        <v>0.35100000000000003</v>
      </c>
      <c r="AE729" s="380">
        <f t="array" aca="true" ref="AE729">INDEX(KM_PCT,MATCH($A729,'Knowledge - Percentages'!$B:$B,0),'Data - Knowledge'!AE$8)/100</f>
        <v>0.263</v>
      </c>
      <c r="AF729" s="380">
        <f t="array" aca="true" ref="AF729">INDEX(KM_PCT,MATCH($A729,'Knowledge - Percentages'!$B:$B,0),'Data - Knowledge'!AF$8)/100</f>
        <v>0.293</v>
      </c>
      <c r="AG729" s="380">
        <f t="array" aca="true" ref="AG729">INDEX(KM_PCT,MATCH($A729,'Knowledge - Percentages'!$B:$B,0),'Data - Knowledge'!AG$8)/100</f>
        <v>0.293</v>
      </c>
      <c r="AH729" s="380">
        <f t="array" aca="true" ref="AH729">INDEX(KM_PCT,MATCH($A729,'Knowledge - Percentages'!$B:$B,0),'Data - Knowledge'!AH$8)/100</f>
        <v>0.319</v>
      </c>
      <c r="AI729" s="380">
        <f t="array" aca="true" ref="AI729">INDEX(KM_PCT,MATCH($A729,'Knowledge - Percentages'!$B:$B,0),'Data - Knowledge'!AI$8)/100</f>
        <v>0.293</v>
      </c>
      <c r="AJ729" s="380">
        <f t="array" aca="true" ref="AJ729">INDEX(KM_PCT,MATCH($A729,'Knowledge - Percentages'!$B:$B,0),'Data - Knowledge'!AJ$8)/100</f>
        <v>0.293</v>
      </c>
      <c r="AK729" s="380">
        <f t="array" aca="true" ref="AK729">INDEX(KM_PCT,MATCH($A729,'Knowledge - Percentages'!$B:$B,0),'Data - Knowledge'!AK$8)/100</f>
        <v>0.293</v>
      </c>
      <c r="AL729" s="380">
        <f t="array" aca="true" ref="AL729">INDEX(KM_PCT,MATCH($A729,'Knowledge - Percentages'!$B:$B,0),'Data - Knowledge'!AL$8)/100</f>
        <v>0.293</v>
      </c>
      <c r="AM729" s="380">
        <f t="array" aca="true" ref="AM729">INDEX(KM_PCT,MATCH($A729,'Knowledge - Percentages'!$B:$B,0),'Data - Knowledge'!AM$8)/100</f>
        <v>0.293</v>
      </c>
      <c r="AN729" s="380">
        <f t="array" aca="true" ref="AN729">INDEX(KM_PCT,MATCH($A729,'Knowledge - Percentages'!$B:$B,0),'Data - Knowledge'!AN$8)/100</f>
        <v>0.285</v>
      </c>
      <c r="AO729" s="380">
        <f t="array" aca="true" ref="AO729">INDEX(KM_PCT,MATCH($A729,'Knowledge - Percentages'!$B:$B,0),'Data - Knowledge'!AO$8)/100</f>
        <v>0.293</v>
      </c>
      <c r="AP729" s="380">
        <f t="array" aca="true" ref="AP729">INDEX(KM_PCT,MATCH($A729,'Knowledge - Percentages'!$B:$B,0),'Data - Knowledge'!AP$8)/100</f>
        <v>0.293</v>
      </c>
      <c r="AQ729" s="380">
        <f t="array" aca="true" ref="AQ729">INDEX(KM_PCT,MATCH($A729,'Knowledge - Percentages'!$B:$B,0),'Data - Knowledge'!AQ$8)/100</f>
        <v>0.293</v>
      </c>
      <c r="AR729" s="380">
        <f t="array" aca="true" ref="AR729">INDEX(KM_PCT,MATCH($A729,'Knowledge - Percentages'!$B:$B,0),'Data - Knowledge'!AR$8)/100</f>
        <v>0.256</v>
      </c>
      <c r="AS729" s="380">
        <f t="array" aca="true" ref="AS729">INDEX(KM_PCT,MATCH($A729,'Knowledge - Percentages'!$B:$B,0),'Data - Knowledge'!AS$8)/100</f>
        <v>0.256</v>
      </c>
      <c r="AT729" s="380">
        <f t="array" aca="true" ref="AT729">INDEX(KM_PCT,MATCH($A729,'Knowledge - Percentages'!$B:$B,0),'Data - Knowledge'!AT$8)/100</f>
        <v>0.256</v>
      </c>
      <c r="AU729" s="380">
        <f t="array" aca="true" ref="AU729">INDEX(KM_PCT,MATCH($A729,'Knowledge - Percentages'!$B:$B,0),'Data - Knowledge'!AU$8)/100</f>
        <v>0.293</v>
      </c>
      <c r="AV729" s="380">
        <f t="array" aca="true" ref="AV729">INDEX(KM_PCT,MATCH($A729,'Knowledge - Percentages'!$B:$B,0),'Data - Knowledge'!AV$8)/100</f>
        <v>0.293</v>
      </c>
      <c r="AW729" s="380">
        <f t="array" aca="true" ref="AW729">INDEX(KM_PCT,MATCH($A729,'Knowledge - Percentages'!$B:$B,0),'Data - Knowledge'!AW$8)/100</f>
        <v>0.293</v>
      </c>
      <c r="AX729" s="380">
        <f t="array" aca="true" ref="AX729">INDEX(KM_PCT,MATCH($A729,'Knowledge - Percentages'!$B:$B,0),'Data - Knowledge'!AX$8)/100</f>
        <v>0.185</v>
      </c>
      <c r="AY729" s="380">
        <f t="array" aca="true" ref="AY729">INDEX(KM_PCT,MATCH($A729,'Knowledge - Percentages'!$B:$B,0),'Data - Knowledge'!AY$8)/100</f>
        <v>0.293</v>
      </c>
      <c r="AZ729" s="380">
        <f t="array" aca="true" ref="AZ729">INDEX(KM_PCT,MATCH($A729,'Knowledge - Percentages'!$B:$B,0),'Data - Knowledge'!AZ$8)/100</f>
        <v>0.293</v>
      </c>
      <c r="BA729" s="380">
        <f t="array" aca="true" ref="BA729">INDEX(KM_PCT,MATCH($A729,'Knowledge - Percentages'!$B:$B,0),'Data - Knowledge'!BA$8)/100</f>
        <v>0.301</v>
      </c>
      <c r="BB729" s="380">
        <f t="array" aca="true" ref="BB729">INDEX(KM_PCT,MATCH($A729,'Knowledge - Percentages'!$B:$B,0),'Data - Knowledge'!BB$8)/100</f>
        <v>0.293</v>
      </c>
      <c r="BC729" s="380">
        <f t="array" aca="true" ref="BC729">INDEX(KM_PCT,MATCH($A729,'Knowledge - Percentages'!$B:$B,0),'Data - Knowledge'!BC$8)/100</f>
        <v>0.293</v>
      </c>
      <c r="BD729" s="380">
        <f t="array" aca="true" ref="BD729">INDEX(KM_PCT,MATCH($A729,'Knowledge - Percentages'!$B:$B,0),'Data - Knowledge'!BD$8)/100</f>
        <v>0.293</v>
      </c>
      <c r="BE729" s="380">
        <f t="array" aca="true" ref="BE729">INDEX(KM_PCT,MATCH($A729,'Knowledge - Percentages'!$B:$B,0),'Data - Knowledge'!BE$8)/100</f>
        <v>0.293</v>
      </c>
      <c r="BF729" s="380">
        <f t="array" aca="true" ref="BF729">INDEX(KM_PCT,MATCH($A729,'Knowledge - Percentages'!$B:$B,0),'Data - Knowledge'!BF$8)/100</f>
        <v>0.293</v>
      </c>
      <c r="BG729" s="380">
        <f t="array" aca="true" ref="BG729">INDEX(KM_PCT,MATCH($A729,'Knowledge - Percentages'!$B:$B,0),'Data - Knowledge'!BG$8)/100</f>
        <v>0.293</v>
      </c>
      <c r="BH729" s="380">
        <f t="array" aca="true" ref="BH729">INDEX(KM_PCT,MATCH($A729,'Knowledge - Percentages'!$B:$B,0),'Data - Knowledge'!BH$8)/100</f>
        <v>0.293</v>
      </c>
      <c r="BI729" s="380">
        <f t="array" aca="true" ref="BI729">INDEX(KM_PCT,MATCH($A729,'Knowledge - Percentages'!$B:$B,0),'Data - Knowledge'!BI$8)/100</f>
        <v>0.293</v>
      </c>
      <c r="BJ729" s="380">
        <f t="array" aca="true" ref="BJ729">INDEX(KM_PCT,MATCH($A729,'Knowledge - Percentages'!$B:$B,0),'Data - Knowledge'!BJ$8)/100</f>
        <v>0.293</v>
      </c>
      <c r="BK729" s="380">
        <f t="array" aca="true" ref="BK729">INDEX(KM_PCT,MATCH($A729,'Knowledge - Percentages'!$B:$B,0),'Data - Knowledge'!BK$8)/100</f>
        <v>0.293</v>
      </c>
      <c r="BL729" s="380">
        <f t="array" aca="true" ref="BL729">INDEX(KM_PCT,MATCH($A729,'Knowledge - Percentages'!$B:$B,0),'Data - Knowledge'!BL$8)/100</f>
        <v>0.293</v>
      </c>
      <c r="BM729" s="380">
        <f t="array" aca="true" ref="BM729">INDEX(KM_PCT,MATCH($A729,'Knowledge - Percentages'!$B:$B,0),'Data - Knowledge'!BM$8)/100</f>
        <v>0.293</v>
      </c>
      <c r="BN729" s="380">
        <f t="array" aca="true" ref="BN729">INDEX(KM_PCT,MATCH($A729,'Knowledge - Percentages'!$B:$B,0),'Data - Knowledge'!BN$8)/100</f>
        <v>0.293</v>
      </c>
      <c r="BO729" s="380">
        <f t="array" aca="true" ref="BO729">INDEX(KM_PCT,MATCH($A729,'Knowledge - Percentages'!$B:$B,0),'Data - Knowledge'!BO$8)/100</f>
        <v>0.293</v>
      </c>
      <c r="BP729" s="380">
        <f t="array" aca="true" ref="BP729">INDEX(KM_PCT,MATCH($A729,'Knowledge - Percentages'!$B:$B,0),'Data - Knowledge'!BP$8)/100</f>
        <v>0.293</v>
      </c>
      <c r="BQ729" s="380">
        <f t="array" aca="true" ref="BQ729">INDEX(KM_PCT,MATCH($A729,'Knowledge - Percentages'!$B:$B,0),'Data - Knowledge'!BQ$8)/100</f>
        <v>0.293</v>
      </c>
    </row>
    <row r="730" spans="1:69">
      <c r="A730" t="s">
        <v>1938</v>
      </c>
      <c r="B730" t="s">
        <v>1860</v>
      </c>
      <c r="C730" t="s">
        <v>1939</v>
      </c>
      <c r="D730" t="s">
        <v>1862</v>
      </c>
      <c r="E730" s="373">
        <f>SUMPRODUCT($K$2:$BQ$2,$K730:$BQ730)/$J$2</f>
        <v>0.19905303030303029</v>
      </c>
      <c r="F730" s="379">
        <f>SUMPRODUCT($K$2:$BQ$2,$K730:$BQ730)</f>
        <v>52.55</v>
      </c>
      <c r="G730" s="373">
        <f>SUMPRODUCT($K$3:$BQ$3,$K730:$BQ730)/$J$3</f>
        <v>0.19260400410677611</v>
      </c>
      <c r="H730" s="379">
        <f>SUMPRODUCT($K$3:$BQ$3,$K730:$BQ730)</f>
        <v>1875.9629999999993</v>
      </c>
      <c r="I730" s="373">
        <f>CORREL($K$4:$BQ$4,$K730:$BQ730)</f>
        <v>0.039056491569749836</v>
      </c>
      <c r="J730" s="379">
        <f>$E730/$G730*100</f>
        <v>103.34833443684741</v>
      </c>
      <c r="K730" s="380">
        <f t="array" aca="true" ref="K730">INDEX(KM_PCT,MATCH($A730,'Knowledge - Percentages'!$B:$B,0),'Data - Knowledge'!K$8)/100</f>
        <v>0.19699999999999998</v>
      </c>
      <c r="L730" s="380">
        <f t="array" aca="true" ref="L730">INDEX(KM_PCT,MATCH($A730,'Knowledge - Percentages'!$B:$B,0),'Data - Knowledge'!L$8)/100</f>
        <v>0.19699999999999998</v>
      </c>
      <c r="M730" s="380">
        <f t="array" aca="true" ref="M730">INDEX(KM_PCT,MATCH($A730,'Knowledge - Percentages'!$B:$B,0),'Data - Knowledge'!M$8)/100</f>
        <v>0.19699999999999998</v>
      </c>
      <c r="N730" s="380">
        <f t="array" aca="true" ref="N730">INDEX(KM_PCT,MATCH($A730,'Knowledge - Percentages'!$B:$B,0),'Data - Knowledge'!N$8)/100</f>
        <v>0.153</v>
      </c>
      <c r="O730" s="380">
        <f t="array" aca="true" ref="O730">INDEX(KM_PCT,MATCH($A730,'Knowledge - Percentages'!$B:$B,0),'Data - Knowledge'!O$8)/100</f>
        <v>0.19699999999999998</v>
      </c>
      <c r="P730" s="380">
        <f t="array" aca="true" ref="P730">INDEX(KM_PCT,MATCH($A730,'Knowledge - Percentages'!$B:$B,0),'Data - Knowledge'!P$8)/100</f>
        <v>0.19699999999999998</v>
      </c>
      <c r="Q730" s="380">
        <f t="array" aca="true" ref="Q730">INDEX(KM_PCT,MATCH($A730,'Knowledge - Percentages'!$B:$B,0),'Data - Knowledge'!Q$8)/100</f>
        <v>0.126</v>
      </c>
      <c r="R730" s="380">
        <f t="array" aca="true" ref="R730">INDEX(KM_PCT,MATCH($A730,'Knowledge - Percentages'!$B:$B,0),'Data - Knowledge'!R$8)/100</f>
        <v>0.19699999999999998</v>
      </c>
      <c r="S730" s="380">
        <f t="array" aca="true" ref="S730">INDEX(KM_PCT,MATCH($A730,'Knowledge - Percentages'!$B:$B,0),'Data - Knowledge'!S$8)/100</f>
        <v>0.19699999999999998</v>
      </c>
      <c r="T730" s="380">
        <f t="array" aca="true" ref="T730">INDEX(KM_PCT,MATCH($A730,'Knowledge - Percentages'!$B:$B,0),'Data - Knowledge'!T$8)/100</f>
        <v>0.19699999999999998</v>
      </c>
      <c r="U730" s="380">
        <f t="array" aca="true" ref="U730">INDEX(KM_PCT,MATCH($A730,'Knowledge - Percentages'!$B:$B,0),'Data - Knowledge'!U$8)/100</f>
        <v>0.19899999999999998</v>
      </c>
      <c r="V730" s="380">
        <f t="array" aca="true" ref="V730">INDEX(KM_PCT,MATCH($A730,'Knowledge - Percentages'!$B:$B,0),'Data - Knowledge'!V$8)/100</f>
        <v>0.19699999999999998</v>
      </c>
      <c r="W730" s="380">
        <f t="array" aca="true" ref="W730">INDEX(KM_PCT,MATCH($A730,'Knowledge - Percentages'!$B:$B,0),'Data - Knowledge'!W$8)/100</f>
        <v>0.19699999999999998</v>
      </c>
      <c r="X730" s="380">
        <f t="array" aca="true" ref="X730">INDEX(KM_PCT,MATCH($A730,'Knowledge - Percentages'!$B:$B,0),'Data - Knowledge'!X$8)/100</f>
        <v>0.207</v>
      </c>
      <c r="Y730" s="380">
        <f t="array" aca="true" ref="Y730">INDEX(KM_PCT,MATCH($A730,'Knowledge - Percentages'!$B:$B,0),'Data - Knowledge'!Y$8)/100</f>
        <v>0.207</v>
      </c>
      <c r="Z730" s="380">
        <f t="array" aca="true" ref="Z730">INDEX(KM_PCT,MATCH($A730,'Knowledge - Percentages'!$B:$B,0),'Data - Knowledge'!Z$8)/100</f>
        <v>0.207</v>
      </c>
      <c r="AA730" s="380">
        <f t="array" aca="true" ref="AA730">INDEX(KM_PCT,MATCH($A730,'Knowledge - Percentages'!$B:$B,0),'Data - Knowledge'!AA$8)/100</f>
        <v>0.18899999999999997</v>
      </c>
      <c r="AB730" s="380">
        <f t="array" aca="true" ref="AB730">INDEX(KM_PCT,MATCH($A730,'Knowledge - Percentages'!$B:$B,0),'Data - Knowledge'!AB$8)/100</f>
        <v>0.21600000000000003</v>
      </c>
      <c r="AC730" s="380">
        <f t="array" aca="true" ref="AC730">INDEX(KM_PCT,MATCH($A730,'Knowledge - Percentages'!$B:$B,0),'Data - Knowledge'!AC$8)/100</f>
        <v>0.20800000000000002</v>
      </c>
      <c r="AD730" s="380">
        <f t="array" aca="true" ref="AD730">INDEX(KM_PCT,MATCH($A730,'Knowledge - Percentages'!$B:$B,0),'Data - Knowledge'!AD$8)/100</f>
        <v>0.20800000000000002</v>
      </c>
      <c r="AE730" s="380">
        <f t="array" aca="true" ref="AE730">INDEX(KM_PCT,MATCH($A730,'Knowledge - Percentages'!$B:$B,0),'Data - Knowledge'!AE$8)/100</f>
        <v>0.177</v>
      </c>
      <c r="AF730" s="380">
        <f t="array" aca="true" ref="AF730">INDEX(KM_PCT,MATCH($A730,'Knowledge - Percentages'!$B:$B,0),'Data - Knowledge'!AF$8)/100</f>
        <v>0.177</v>
      </c>
      <c r="AG730" s="380">
        <f t="array" aca="true" ref="AG730">INDEX(KM_PCT,MATCH($A730,'Knowledge - Percentages'!$B:$B,0),'Data - Knowledge'!AG$8)/100</f>
        <v>0.177</v>
      </c>
      <c r="AH730" s="380">
        <f t="array" aca="true" ref="AH730">INDEX(KM_PCT,MATCH($A730,'Knowledge - Percentages'!$B:$B,0),'Data - Knowledge'!AH$8)/100</f>
        <v>0.192</v>
      </c>
      <c r="AI730" s="380">
        <f t="array" aca="true" ref="AI730">INDEX(KM_PCT,MATCH($A730,'Knowledge - Percentages'!$B:$B,0),'Data - Knowledge'!AI$8)/100</f>
        <v>0.196</v>
      </c>
      <c r="AJ730" s="380">
        <f t="array" aca="true" ref="AJ730">INDEX(KM_PCT,MATCH($A730,'Knowledge - Percentages'!$B:$B,0),'Data - Knowledge'!AJ$8)/100</f>
        <v>0.192</v>
      </c>
      <c r="AK730" s="380">
        <f t="array" aca="true" ref="AK730">INDEX(KM_PCT,MATCH($A730,'Knowledge - Percentages'!$B:$B,0),'Data - Knowledge'!AK$8)/100</f>
        <v>0.184</v>
      </c>
      <c r="AL730" s="380">
        <f t="array" aca="true" ref="AL730">INDEX(KM_PCT,MATCH($A730,'Knowledge - Percentages'!$B:$B,0),'Data - Knowledge'!AL$8)/100</f>
        <v>0.184</v>
      </c>
      <c r="AM730" s="380">
        <f t="array" aca="true" ref="AM730">INDEX(KM_PCT,MATCH($A730,'Knowledge - Percentages'!$B:$B,0),'Data - Knowledge'!AM$8)/100</f>
        <v>0.156</v>
      </c>
      <c r="AN730" s="380">
        <f t="array" aca="true" ref="AN730">INDEX(KM_PCT,MATCH($A730,'Knowledge - Percentages'!$B:$B,0),'Data - Knowledge'!AN$8)/100</f>
        <v>0.192</v>
      </c>
      <c r="AO730" s="380">
        <f t="array" aca="true" ref="AO730">INDEX(KM_PCT,MATCH($A730,'Knowledge - Percentages'!$B:$B,0),'Data - Knowledge'!AO$8)/100</f>
        <v>0.192</v>
      </c>
      <c r="AP730" s="380">
        <f t="array" aca="true" ref="AP730">INDEX(KM_PCT,MATCH($A730,'Knowledge - Percentages'!$B:$B,0),'Data - Knowledge'!AP$8)/100</f>
        <v>0.192</v>
      </c>
      <c r="AQ730" s="380">
        <f t="array" aca="true" ref="AQ730">INDEX(KM_PCT,MATCH($A730,'Knowledge - Percentages'!$B:$B,0),'Data - Knowledge'!AQ$8)/100</f>
        <v>0.192</v>
      </c>
      <c r="AR730" s="380">
        <f t="array" aca="true" ref="AR730">INDEX(KM_PCT,MATCH($A730,'Knowledge - Percentages'!$B:$B,0),'Data - Knowledge'!AR$8)/100</f>
        <v>0.196</v>
      </c>
      <c r="AS730" s="380">
        <f t="array" aca="true" ref="AS730">INDEX(KM_PCT,MATCH($A730,'Knowledge - Percentages'!$B:$B,0),'Data - Knowledge'!AS$8)/100</f>
        <v>0.17800000000000002</v>
      </c>
      <c r="AT730" s="380">
        <f t="array" aca="true" ref="AT730">INDEX(KM_PCT,MATCH($A730,'Knowledge - Percentages'!$B:$B,0),'Data - Knowledge'!AT$8)/100</f>
        <v>0.196</v>
      </c>
      <c r="AU730" s="380">
        <f t="array" aca="true" ref="AU730">INDEX(KM_PCT,MATCH($A730,'Knowledge - Percentages'!$B:$B,0),'Data - Knowledge'!AU$8)/100</f>
        <v>0.196</v>
      </c>
      <c r="AV730" s="380">
        <f t="array" aca="true" ref="AV730">INDEX(KM_PCT,MATCH($A730,'Knowledge - Percentages'!$B:$B,0),'Data - Knowledge'!AV$8)/100</f>
        <v>0.196</v>
      </c>
      <c r="AW730" s="380">
        <f t="array" aca="true" ref="AW730">INDEX(KM_PCT,MATCH($A730,'Knowledge - Percentages'!$B:$B,0),'Data - Knowledge'!AW$8)/100</f>
        <v>0.196</v>
      </c>
      <c r="AX730" s="380">
        <f t="array" aca="true" ref="AX730">INDEX(KM_PCT,MATCH($A730,'Knowledge - Percentages'!$B:$B,0),'Data - Knowledge'!AX$8)/100</f>
        <v>0.196</v>
      </c>
      <c r="AY730" s="380">
        <f t="array" aca="true" ref="AY730">INDEX(KM_PCT,MATCH($A730,'Knowledge - Percentages'!$B:$B,0),'Data - Knowledge'!AY$8)/100</f>
        <v>0.218</v>
      </c>
      <c r="AZ730" s="380">
        <f t="array" aca="true" ref="AZ730">INDEX(KM_PCT,MATCH($A730,'Knowledge - Percentages'!$B:$B,0),'Data - Knowledge'!AZ$8)/100</f>
        <v>0.196</v>
      </c>
      <c r="BA730" s="380">
        <f t="array" aca="true" ref="BA730">INDEX(KM_PCT,MATCH($A730,'Knowledge - Percentages'!$B:$B,0),'Data - Knowledge'!BA$8)/100</f>
        <v>0.196</v>
      </c>
      <c r="BB730" s="380">
        <f t="array" aca="true" ref="BB730">INDEX(KM_PCT,MATCH($A730,'Knowledge - Percentages'!$B:$B,0),'Data - Knowledge'!BB$8)/100</f>
        <v>0.16699999999999998</v>
      </c>
      <c r="BC730" s="380">
        <f t="array" aca="true" ref="BC730">INDEX(KM_PCT,MATCH($A730,'Knowledge - Percentages'!$B:$B,0),'Data - Knowledge'!BC$8)/100</f>
        <v>0.222</v>
      </c>
      <c r="BD730" s="380">
        <f t="array" aca="true" ref="BD730">INDEX(KM_PCT,MATCH($A730,'Knowledge - Percentages'!$B:$B,0),'Data - Knowledge'!BD$8)/100</f>
        <v>0.14400000000000002</v>
      </c>
      <c r="BE730" s="380">
        <f t="array" aca="true" ref="BE730">INDEX(KM_PCT,MATCH($A730,'Knowledge - Percentages'!$B:$B,0),'Data - Knowledge'!BE$8)/100</f>
        <v>0.196</v>
      </c>
      <c r="BF730" s="380">
        <f t="array" aca="true" ref="BF730">INDEX(KM_PCT,MATCH($A730,'Knowledge - Percentages'!$B:$B,0),'Data - Knowledge'!BF$8)/100</f>
        <v>0.172</v>
      </c>
      <c r="BG730" s="380">
        <f t="array" aca="true" ref="BG730">INDEX(KM_PCT,MATCH($A730,'Knowledge - Percentages'!$B:$B,0),'Data - Knowledge'!BG$8)/100</f>
        <v>0.215</v>
      </c>
      <c r="BH730" s="380">
        <f t="array" aca="true" ref="BH730">INDEX(KM_PCT,MATCH($A730,'Knowledge - Percentages'!$B:$B,0),'Data - Knowledge'!BH$8)/100</f>
        <v>0.215</v>
      </c>
      <c r="BI730" s="380">
        <f t="array" aca="true" ref="BI730">INDEX(KM_PCT,MATCH($A730,'Knowledge - Percentages'!$B:$B,0),'Data - Knowledge'!BI$8)/100</f>
        <v>0.215</v>
      </c>
      <c r="BJ730" s="380">
        <f t="array" aca="true" ref="BJ730">INDEX(KM_PCT,MATCH($A730,'Knowledge - Percentages'!$B:$B,0),'Data - Knowledge'!BJ$8)/100</f>
        <v>0.215</v>
      </c>
      <c r="BK730" s="380">
        <f t="array" aca="true" ref="BK730">INDEX(KM_PCT,MATCH($A730,'Knowledge - Percentages'!$B:$B,0),'Data - Knowledge'!BK$8)/100</f>
        <v>0.331</v>
      </c>
      <c r="BL730" s="380">
        <f t="array" aca="true" ref="BL730">INDEX(KM_PCT,MATCH($A730,'Knowledge - Percentages'!$B:$B,0),'Data - Knowledge'!BL$8)/100</f>
        <v>0.106</v>
      </c>
      <c r="BM730" s="380">
        <f t="array" aca="true" ref="BM730">INDEX(KM_PCT,MATCH($A730,'Knowledge - Percentages'!$B:$B,0),'Data - Knowledge'!BM$8)/100</f>
        <v>0.172</v>
      </c>
      <c r="BN730" s="380">
        <f t="array" aca="true" ref="BN730">INDEX(KM_PCT,MATCH($A730,'Knowledge - Percentages'!$B:$B,0),'Data - Knowledge'!BN$8)/100</f>
        <v>0.244</v>
      </c>
      <c r="BO730" s="380">
        <f t="array" aca="true" ref="BO730">INDEX(KM_PCT,MATCH($A730,'Knowledge - Percentages'!$B:$B,0),'Data - Knowledge'!BO$8)/100</f>
        <v>0.301</v>
      </c>
      <c r="BP730" s="380">
        <f t="array" aca="true" ref="BP730">INDEX(KM_PCT,MATCH($A730,'Knowledge - Percentages'!$B:$B,0),'Data - Knowledge'!BP$8)/100</f>
        <v>0.215</v>
      </c>
      <c r="BQ730" s="380">
        <f t="array" aca="true" ref="BQ730">INDEX(KM_PCT,MATCH($A730,'Knowledge - Percentages'!$B:$B,0),'Data - Knowledge'!BQ$8)/100</f>
        <v>0.215</v>
      </c>
    </row>
    <row r="731" spans="1:69">
      <c r="A731" t="s">
        <v>1940</v>
      </c>
      <c r="B731" t="s">
        <v>1860</v>
      </c>
      <c r="C731" t="s">
        <v>1939</v>
      </c>
      <c r="D731" t="s">
        <v>1864</v>
      </c>
      <c r="E731" s="373">
        <f>SUMPRODUCT($K$2:$BQ$2,$K731:$BQ731)/$J$2</f>
        <v>0.28538257575757575</v>
      </c>
      <c r="F731" s="379">
        <f>SUMPRODUCT($K$2:$BQ$2,$K731:$BQ731)</f>
        <v>75.341</v>
      </c>
      <c r="G731" s="373">
        <f>SUMPRODUCT($K$3:$BQ$3,$K731:$BQ731)/$J$3</f>
        <v>0.2548103696098562</v>
      </c>
      <c r="H731" s="379">
        <f>SUMPRODUCT($K$3:$BQ$3,$K731:$BQ731)</f>
        <v>2481.8529999999992</v>
      </c>
      <c r="I731" s="373">
        <f>CORREL($K$4:$BQ$4,$K731:$BQ731)</f>
        <v>0.22638106089265131</v>
      </c>
      <c r="J731" s="379">
        <f>$E731/$G731*100</f>
        <v>111.99802276278201</v>
      </c>
      <c r="K731" s="380">
        <f t="array" aca="true" ref="K731">INDEX(KM_PCT,MATCH($A731,'Knowledge - Percentages'!$B:$B,0),'Data - Knowledge'!K$8)/100</f>
        <v>0.254</v>
      </c>
      <c r="L731" s="380">
        <f t="array" aca="true" ref="L731">INDEX(KM_PCT,MATCH($A731,'Knowledge - Percentages'!$B:$B,0),'Data - Knowledge'!L$8)/100</f>
        <v>0.254</v>
      </c>
      <c r="M731" s="380">
        <f t="array" aca="true" ref="M731">INDEX(KM_PCT,MATCH($A731,'Knowledge - Percentages'!$B:$B,0),'Data - Knowledge'!M$8)/100</f>
        <v>0.254</v>
      </c>
      <c r="N731" s="380">
        <f t="array" aca="true" ref="N731">INDEX(KM_PCT,MATCH($A731,'Knowledge - Percentages'!$B:$B,0),'Data - Knowledge'!N$8)/100</f>
        <v>0.23800000000000002</v>
      </c>
      <c r="O731" s="380">
        <f t="array" aca="true" ref="O731">INDEX(KM_PCT,MATCH($A731,'Knowledge - Percentages'!$B:$B,0),'Data - Knowledge'!O$8)/100</f>
        <v>0.23800000000000002</v>
      </c>
      <c r="P731" s="380">
        <f t="array" aca="true" ref="P731">INDEX(KM_PCT,MATCH($A731,'Knowledge - Percentages'!$B:$B,0),'Data - Knowledge'!P$8)/100</f>
        <v>0.23800000000000002</v>
      </c>
      <c r="Q731" s="380">
        <f t="array" aca="true" ref="Q731">INDEX(KM_PCT,MATCH($A731,'Knowledge - Percentages'!$B:$B,0),'Data - Knowledge'!Q$8)/100</f>
        <v>0.237</v>
      </c>
      <c r="R731" s="380">
        <f t="array" aca="true" ref="R731">INDEX(KM_PCT,MATCH($A731,'Knowledge - Percentages'!$B:$B,0),'Data - Knowledge'!R$8)/100</f>
        <v>0.23800000000000002</v>
      </c>
      <c r="S731" s="380">
        <f t="array" aca="true" ref="S731">INDEX(KM_PCT,MATCH($A731,'Knowledge - Percentages'!$B:$B,0),'Data - Knowledge'!S$8)/100</f>
        <v>0.22399999999999998</v>
      </c>
      <c r="T731" s="380">
        <f t="array" aca="true" ref="T731">INDEX(KM_PCT,MATCH($A731,'Knowledge - Percentages'!$B:$B,0),'Data - Knowledge'!T$8)/100</f>
        <v>0.254</v>
      </c>
      <c r="U731" s="380">
        <f t="array" aca="true" ref="U731">INDEX(KM_PCT,MATCH($A731,'Knowledge - Percentages'!$B:$B,0),'Data - Knowledge'!U$8)/100</f>
        <v>0.254</v>
      </c>
      <c r="V731" s="380">
        <f t="array" aca="true" ref="V731">INDEX(KM_PCT,MATCH($A731,'Knowledge - Percentages'!$B:$B,0),'Data - Knowledge'!V$8)/100</f>
        <v>0.254</v>
      </c>
      <c r="W731" s="380">
        <f t="array" aca="true" ref="W731">INDEX(KM_PCT,MATCH($A731,'Knowledge - Percentages'!$B:$B,0),'Data - Knowledge'!W$8)/100</f>
        <v>0.254</v>
      </c>
      <c r="X731" s="380">
        <f t="array" aca="true" ref="X731">INDEX(KM_PCT,MATCH($A731,'Knowledge - Percentages'!$B:$B,0),'Data - Knowledge'!X$8)/100</f>
        <v>0.33799999999999997</v>
      </c>
      <c r="Y731" s="380">
        <f t="array" aca="true" ref="Y731">INDEX(KM_PCT,MATCH($A731,'Knowledge - Percentages'!$B:$B,0),'Data - Knowledge'!Y$8)/100</f>
        <v>0.264</v>
      </c>
      <c r="Z731" s="380">
        <f t="array" aca="true" ref="Z731">INDEX(KM_PCT,MATCH($A731,'Knowledge - Percentages'!$B:$B,0),'Data - Knowledge'!Z$8)/100</f>
        <v>0.264</v>
      </c>
      <c r="AA731" s="380">
        <f t="array" aca="true" ref="AA731">INDEX(KM_PCT,MATCH($A731,'Knowledge - Percentages'!$B:$B,0),'Data - Knowledge'!AA$8)/100</f>
        <v>0.264</v>
      </c>
      <c r="AB731" s="380">
        <f t="array" aca="true" ref="AB731">INDEX(KM_PCT,MATCH($A731,'Knowledge - Percentages'!$B:$B,0),'Data - Knowledge'!AB$8)/100</f>
        <v>0.264</v>
      </c>
      <c r="AC731" s="380">
        <f t="array" aca="true" ref="AC731">INDEX(KM_PCT,MATCH($A731,'Knowledge - Percentages'!$B:$B,0),'Data - Knowledge'!AC$8)/100</f>
        <v>0.264</v>
      </c>
      <c r="AD731" s="380">
        <f t="array" aca="true" ref="AD731">INDEX(KM_PCT,MATCH($A731,'Knowledge - Percentages'!$B:$B,0),'Data - Knowledge'!AD$8)/100</f>
        <v>0.264</v>
      </c>
      <c r="AE731" s="380">
        <f t="array" aca="true" ref="AE731">INDEX(KM_PCT,MATCH($A731,'Knowledge - Percentages'!$B:$B,0),'Data - Knowledge'!AE$8)/100</f>
        <v>0.23399999999999999</v>
      </c>
      <c r="AF731" s="380">
        <f t="array" aca="true" ref="AF731">INDEX(KM_PCT,MATCH($A731,'Knowledge - Percentages'!$B:$B,0),'Data - Knowledge'!AF$8)/100</f>
        <v>0.142</v>
      </c>
      <c r="AG731" s="380">
        <f t="array" aca="true" ref="AG731">INDEX(KM_PCT,MATCH($A731,'Knowledge - Percentages'!$B:$B,0),'Data - Knowledge'!AG$8)/100</f>
        <v>0.23399999999999999</v>
      </c>
      <c r="AH731" s="380">
        <f t="array" aca="true" ref="AH731">INDEX(KM_PCT,MATCH($A731,'Knowledge - Percentages'!$B:$B,0),'Data - Knowledge'!AH$8)/100</f>
        <v>0.27699999999999997</v>
      </c>
      <c r="AI731" s="380">
        <f t="array" aca="true" ref="AI731">INDEX(KM_PCT,MATCH($A731,'Knowledge - Percentages'!$B:$B,0),'Data - Knowledge'!AI$8)/100</f>
        <v>0.371</v>
      </c>
      <c r="AJ731" s="380">
        <f t="array" aca="true" ref="AJ731">INDEX(KM_PCT,MATCH($A731,'Knowledge - Percentages'!$B:$B,0),'Data - Knowledge'!AJ$8)/100</f>
        <v>0.27699999999999997</v>
      </c>
      <c r="AK731" s="380">
        <f t="array" aca="true" ref="AK731">INDEX(KM_PCT,MATCH($A731,'Knowledge - Percentages'!$B:$B,0),'Data - Knowledge'!AK$8)/100</f>
        <v>0.252</v>
      </c>
      <c r="AL731" s="380">
        <f t="array" aca="true" ref="AL731">INDEX(KM_PCT,MATCH($A731,'Knowledge - Percentages'!$B:$B,0),'Data - Knowledge'!AL$8)/100</f>
        <v>0.222</v>
      </c>
      <c r="AM731" s="380">
        <f t="array" aca="true" ref="AM731">INDEX(KM_PCT,MATCH($A731,'Knowledge - Percentages'!$B:$B,0),'Data - Knowledge'!AM$8)/100</f>
        <v>0.252</v>
      </c>
      <c r="AN731" s="380">
        <f t="array" aca="true" ref="AN731">INDEX(KM_PCT,MATCH($A731,'Knowledge - Percentages'!$B:$B,0),'Data - Knowledge'!AN$8)/100</f>
        <v>0.27</v>
      </c>
      <c r="AO731" s="380">
        <f t="array" aca="true" ref="AO731">INDEX(KM_PCT,MATCH($A731,'Knowledge - Percentages'!$B:$B,0),'Data - Knowledge'!AO$8)/100</f>
        <v>0.268</v>
      </c>
      <c r="AP731" s="380">
        <f t="array" aca="true" ref="AP731">INDEX(KM_PCT,MATCH($A731,'Knowledge - Percentages'!$B:$B,0),'Data - Knowledge'!AP$8)/100</f>
        <v>0.23</v>
      </c>
      <c r="AQ731" s="380">
        <f t="array" aca="true" ref="AQ731">INDEX(KM_PCT,MATCH($A731,'Knowledge - Percentages'!$B:$B,0),'Data - Knowledge'!AQ$8)/100</f>
        <v>0.23</v>
      </c>
      <c r="AR731" s="380">
        <f t="array" aca="true" ref="AR731">INDEX(KM_PCT,MATCH($A731,'Knowledge - Percentages'!$B:$B,0),'Data - Knowledge'!AR$8)/100</f>
        <v>0.205</v>
      </c>
      <c r="AS731" s="380">
        <f t="array" aca="true" ref="AS731">INDEX(KM_PCT,MATCH($A731,'Knowledge - Percentages'!$B:$B,0),'Data - Knowledge'!AS$8)/100</f>
        <v>0.196</v>
      </c>
      <c r="AT731" s="380">
        <f t="array" aca="true" ref="AT731">INDEX(KM_PCT,MATCH($A731,'Knowledge - Percentages'!$B:$B,0),'Data - Knowledge'!AT$8)/100</f>
        <v>0.205</v>
      </c>
      <c r="AU731" s="380">
        <f t="array" aca="true" ref="AU731">INDEX(KM_PCT,MATCH($A731,'Knowledge - Percentages'!$B:$B,0),'Data - Knowledge'!AU$8)/100</f>
        <v>0.228</v>
      </c>
      <c r="AV731" s="380">
        <f t="array" aca="true" ref="AV731">INDEX(KM_PCT,MATCH($A731,'Knowledge - Percentages'!$B:$B,0),'Data - Knowledge'!AV$8)/100</f>
        <v>0.264</v>
      </c>
      <c r="AW731" s="380">
        <f t="array" aca="true" ref="AW731">INDEX(KM_PCT,MATCH($A731,'Knowledge - Percentages'!$B:$B,0),'Data - Knowledge'!AW$8)/100</f>
        <v>0.264</v>
      </c>
      <c r="AX731" s="380">
        <f t="array" aca="true" ref="AX731">INDEX(KM_PCT,MATCH($A731,'Knowledge - Percentages'!$B:$B,0),'Data - Knowledge'!AX$8)/100</f>
        <v>0.264</v>
      </c>
      <c r="AY731" s="380">
        <f t="array" aca="true" ref="AY731">INDEX(KM_PCT,MATCH($A731,'Knowledge - Percentages'!$B:$B,0),'Data - Knowledge'!AY$8)/100</f>
        <v>0.264</v>
      </c>
      <c r="AZ731" s="380">
        <f t="array" aca="true" ref="AZ731">INDEX(KM_PCT,MATCH($A731,'Knowledge - Percentages'!$B:$B,0),'Data - Knowledge'!AZ$8)/100</f>
        <v>0.264</v>
      </c>
      <c r="BA731" s="380">
        <f t="array" aca="true" ref="BA731">INDEX(KM_PCT,MATCH($A731,'Knowledge - Percentages'!$B:$B,0),'Data - Knowledge'!BA$8)/100</f>
        <v>0.264</v>
      </c>
      <c r="BB731" s="380">
        <f t="array" aca="true" ref="BB731">INDEX(KM_PCT,MATCH($A731,'Knowledge - Percentages'!$B:$B,0),'Data - Knowledge'!BB$8)/100</f>
        <v>0.264</v>
      </c>
      <c r="BC731" s="380">
        <f t="array" aca="true" ref="BC731">INDEX(KM_PCT,MATCH($A731,'Knowledge - Percentages'!$B:$B,0),'Data - Knowledge'!BC$8)/100</f>
        <v>0.275</v>
      </c>
      <c r="BD731" s="380">
        <f t="array" aca="true" ref="BD731">INDEX(KM_PCT,MATCH($A731,'Knowledge - Percentages'!$B:$B,0),'Data - Knowledge'!BD$8)/100</f>
        <v>0.355</v>
      </c>
      <c r="BE731" s="380">
        <f t="array" aca="true" ref="BE731">INDEX(KM_PCT,MATCH($A731,'Knowledge - Percentages'!$B:$B,0),'Data - Knowledge'!BE$8)/100</f>
        <v>0.275</v>
      </c>
      <c r="BF731" s="380">
        <f t="array" aca="true" ref="BF731">INDEX(KM_PCT,MATCH($A731,'Knowledge - Percentages'!$B:$B,0),'Data - Knowledge'!BF$8)/100</f>
        <v>0.275</v>
      </c>
      <c r="BG731" s="380">
        <f t="array" aca="true" ref="BG731">INDEX(KM_PCT,MATCH($A731,'Knowledge - Percentages'!$B:$B,0),'Data - Knowledge'!BG$8)/100</f>
        <v>0.311</v>
      </c>
      <c r="BH731" s="380">
        <f t="array" aca="true" ref="BH731">INDEX(KM_PCT,MATCH($A731,'Knowledge - Percentages'!$B:$B,0),'Data - Knowledge'!BH$8)/100</f>
        <v>0.304</v>
      </c>
      <c r="BI731" s="380">
        <f t="array" aca="true" ref="BI731">INDEX(KM_PCT,MATCH($A731,'Knowledge - Percentages'!$B:$B,0),'Data - Knowledge'!BI$8)/100</f>
        <v>0.311</v>
      </c>
      <c r="BJ731" s="380">
        <f t="array" aca="true" ref="BJ731">INDEX(KM_PCT,MATCH($A731,'Knowledge - Percentages'!$B:$B,0),'Data - Knowledge'!BJ$8)/100</f>
        <v>0.318</v>
      </c>
      <c r="BK731" s="380">
        <f t="array" aca="true" ref="BK731">INDEX(KM_PCT,MATCH($A731,'Knowledge - Percentages'!$B:$B,0),'Data - Knowledge'!BK$8)/100</f>
        <v>0.318</v>
      </c>
      <c r="BL731" s="380">
        <f t="array" aca="true" ref="BL731">INDEX(KM_PCT,MATCH($A731,'Knowledge - Percentages'!$B:$B,0),'Data - Knowledge'!BL$8)/100</f>
        <v>0.33399999999999996</v>
      </c>
      <c r="BM731" s="380">
        <f t="array" aca="true" ref="BM731">INDEX(KM_PCT,MATCH($A731,'Knowledge - Percentages'!$B:$B,0),'Data - Knowledge'!BM$8)/100</f>
        <v>0.318</v>
      </c>
      <c r="BN731" s="380">
        <f t="array" aca="true" ref="BN731">INDEX(KM_PCT,MATCH($A731,'Knowledge - Percentages'!$B:$B,0),'Data - Knowledge'!BN$8)/100</f>
        <v>0.318</v>
      </c>
      <c r="BO731" s="380">
        <f t="array" aca="true" ref="BO731">INDEX(KM_PCT,MATCH($A731,'Knowledge - Percentages'!$B:$B,0),'Data - Knowledge'!BO$8)/100</f>
        <v>0.325</v>
      </c>
      <c r="BP731" s="380">
        <f t="array" aca="true" ref="BP731">INDEX(KM_PCT,MATCH($A731,'Knowledge - Percentages'!$B:$B,0),'Data - Knowledge'!BP$8)/100</f>
        <v>0.325</v>
      </c>
      <c r="BQ731" s="380">
        <f t="array" aca="true" ref="BQ731">INDEX(KM_PCT,MATCH($A731,'Knowledge - Percentages'!$B:$B,0),'Data - Knowledge'!BQ$8)/100</f>
        <v>0.342</v>
      </c>
    </row>
    <row r="732" spans="1:69">
      <c r="A732" t="s">
        <v>1941</v>
      </c>
      <c r="B732" t="s">
        <v>1860</v>
      </c>
      <c r="C732" t="s">
        <v>1939</v>
      </c>
      <c r="D732" t="s">
        <v>550</v>
      </c>
      <c r="E732" s="373">
        <f>SUMPRODUCT($K$2:$BQ$2,$K732:$BQ732)/$J$2</f>
        <v>0.28460606060606053</v>
      </c>
      <c r="F732" s="379">
        <f>SUMPRODUCT($K$2:$BQ$2,$K732:$BQ732)</f>
        <v>75.135999999999981</v>
      </c>
      <c r="G732" s="373">
        <f>SUMPRODUCT($K$3:$BQ$3,$K732:$BQ732)/$J$3</f>
        <v>0.2930501026694044</v>
      </c>
      <c r="H732" s="379">
        <f>SUMPRODUCT($K$3:$BQ$3,$K732:$BQ732)</f>
        <v>2854.3079999999986</v>
      </c>
      <c r="I732" s="373">
        <f>CORREL($K$4:$BQ$4,$K732:$BQ732)</f>
        <v>-0.039186544086494683</v>
      </c>
      <c r="J732" s="379">
        <f>$E732/$G732*100</f>
        <v>97.11856710288555</v>
      </c>
      <c r="K732" s="380">
        <f t="array" aca="true" ref="K732">INDEX(KM_PCT,MATCH($A732,'Knowledge - Percentages'!$B:$B,0),'Data - Knowledge'!K$8)/100</f>
        <v>0.215</v>
      </c>
      <c r="L732" s="380">
        <f t="array" aca="true" ref="L732">INDEX(KM_PCT,MATCH($A732,'Knowledge - Percentages'!$B:$B,0),'Data - Knowledge'!L$8)/100</f>
        <v>0.215</v>
      </c>
      <c r="M732" s="380">
        <f t="array" aca="true" ref="M732">INDEX(KM_PCT,MATCH($A732,'Knowledge - Percentages'!$B:$B,0),'Data - Knowledge'!M$8)/100</f>
        <v>0.215</v>
      </c>
      <c r="N732" s="380">
        <f t="array" aca="true" ref="N732">INDEX(KM_PCT,MATCH($A732,'Knowledge - Percentages'!$B:$B,0),'Data - Knowledge'!N$8)/100</f>
        <v>0.287</v>
      </c>
      <c r="O732" s="380">
        <f t="array" aca="true" ref="O732">INDEX(KM_PCT,MATCH($A732,'Knowledge - Percentages'!$B:$B,0),'Data - Knowledge'!O$8)/100</f>
        <v>0.322</v>
      </c>
      <c r="P732" s="380">
        <f t="array" aca="true" ref="P732">INDEX(KM_PCT,MATCH($A732,'Knowledge - Percentages'!$B:$B,0),'Data - Knowledge'!P$8)/100</f>
        <v>0.287</v>
      </c>
      <c r="Q732" s="380">
        <f t="array" aca="true" ref="Q732">INDEX(KM_PCT,MATCH($A732,'Knowledge - Percentages'!$B:$B,0),'Data - Knowledge'!Q$8)/100</f>
        <v>0.244</v>
      </c>
      <c r="R732" s="380">
        <f t="array" aca="true" ref="R732">INDEX(KM_PCT,MATCH($A732,'Knowledge - Percentages'!$B:$B,0),'Data - Knowledge'!R$8)/100</f>
        <v>0.26899999999999996</v>
      </c>
      <c r="S732" s="380">
        <f t="array" aca="true" ref="S732">INDEX(KM_PCT,MATCH($A732,'Knowledge - Percentages'!$B:$B,0),'Data - Knowledge'!S$8)/100</f>
        <v>0.287</v>
      </c>
      <c r="T732" s="380">
        <f t="array" aca="true" ref="T732">INDEX(KM_PCT,MATCH($A732,'Knowledge - Percentages'!$B:$B,0),'Data - Knowledge'!T$8)/100</f>
        <v>0.322</v>
      </c>
      <c r="U732" s="380">
        <f t="array" aca="true" ref="U732">INDEX(KM_PCT,MATCH($A732,'Knowledge - Percentages'!$B:$B,0),'Data - Knowledge'!U$8)/100</f>
        <v>0.324</v>
      </c>
      <c r="V732" s="380">
        <f t="array" aca="true" ref="V732">INDEX(KM_PCT,MATCH($A732,'Knowledge - Percentages'!$B:$B,0),'Data - Knowledge'!V$8)/100</f>
        <v>0.322</v>
      </c>
      <c r="W732" s="380">
        <f t="array" aca="true" ref="W732">INDEX(KM_PCT,MATCH($A732,'Knowledge - Percentages'!$B:$B,0),'Data - Knowledge'!W$8)/100</f>
        <v>0.29100000000000004</v>
      </c>
      <c r="X732" s="380">
        <f t="array" aca="true" ref="X732">INDEX(KM_PCT,MATCH($A732,'Knowledge - Percentages'!$B:$B,0),'Data - Knowledge'!X$8)/100</f>
        <v>0.306</v>
      </c>
      <c r="Y732" s="380">
        <f t="array" aca="true" ref="Y732">INDEX(KM_PCT,MATCH($A732,'Knowledge - Percentages'!$B:$B,0),'Data - Knowledge'!Y$8)/100</f>
        <v>0.306</v>
      </c>
      <c r="Z732" s="380">
        <f t="array" aca="true" ref="Z732">INDEX(KM_PCT,MATCH($A732,'Knowledge - Percentages'!$B:$B,0),'Data - Knowledge'!Z$8)/100</f>
        <v>0.34299999999999997</v>
      </c>
      <c r="AA732" s="380">
        <f t="array" aca="true" ref="AA732">INDEX(KM_PCT,MATCH($A732,'Knowledge - Percentages'!$B:$B,0),'Data - Knowledge'!AA$8)/100</f>
        <v>0.306</v>
      </c>
      <c r="AB732" s="380">
        <f t="array" aca="true" ref="AB732">INDEX(KM_PCT,MATCH($A732,'Knowledge - Percentages'!$B:$B,0),'Data - Knowledge'!AB$8)/100</f>
        <v>0.3</v>
      </c>
      <c r="AC732" s="380">
        <f t="array" aca="true" ref="AC732">INDEX(KM_PCT,MATCH($A732,'Knowledge - Percentages'!$B:$B,0),'Data - Knowledge'!AC$8)/100</f>
        <v>0.29600000000000004</v>
      </c>
      <c r="AD732" s="380">
        <f t="array" aca="true" ref="AD732">INDEX(KM_PCT,MATCH($A732,'Knowledge - Percentages'!$B:$B,0),'Data - Knowledge'!AD$8)/100</f>
        <v>0.29600000000000004</v>
      </c>
      <c r="AE732" s="380">
        <f t="array" aca="true" ref="AE732">INDEX(KM_PCT,MATCH($A732,'Knowledge - Percentages'!$B:$B,0),'Data - Knowledge'!AE$8)/100</f>
        <v>0.28</v>
      </c>
      <c r="AF732" s="380">
        <f t="array" aca="true" ref="AF732">INDEX(KM_PCT,MATCH($A732,'Knowledge - Percentages'!$B:$B,0),'Data - Knowledge'!AF$8)/100</f>
        <v>0.276</v>
      </c>
      <c r="AG732" s="380">
        <f t="array" aca="true" ref="AG732">INDEX(KM_PCT,MATCH($A732,'Knowledge - Percentages'!$B:$B,0),'Data - Knowledge'!AG$8)/100</f>
        <v>0.28</v>
      </c>
      <c r="AH732" s="380">
        <f t="array" aca="true" ref="AH732">INDEX(KM_PCT,MATCH($A732,'Knowledge - Percentages'!$B:$B,0),'Data - Knowledge'!AH$8)/100</f>
        <v>0.28</v>
      </c>
      <c r="AI732" s="380">
        <f t="array" aca="true" ref="AI732">INDEX(KM_PCT,MATCH($A732,'Knowledge - Percentages'!$B:$B,0),'Data - Knowledge'!AI$8)/100</f>
        <v>0.314</v>
      </c>
      <c r="AJ732" s="380">
        <f t="array" aca="true" ref="AJ732">INDEX(KM_PCT,MATCH($A732,'Knowledge - Percentages'!$B:$B,0),'Data - Knowledge'!AJ$8)/100</f>
        <v>0.28</v>
      </c>
      <c r="AK732" s="380">
        <f t="array" aca="true" ref="AK732">INDEX(KM_PCT,MATCH($A732,'Knowledge - Percentages'!$B:$B,0),'Data - Knowledge'!AK$8)/100</f>
        <v>0.26899999999999996</v>
      </c>
      <c r="AL732" s="380">
        <f t="array" aca="true" ref="AL732">INDEX(KM_PCT,MATCH($A732,'Knowledge - Percentages'!$B:$B,0),'Data - Knowledge'!AL$8)/100</f>
        <v>0.26899999999999996</v>
      </c>
      <c r="AM732" s="380">
        <f t="array" aca="true" ref="AM732">INDEX(KM_PCT,MATCH($A732,'Knowledge - Percentages'!$B:$B,0),'Data - Knowledge'!AM$8)/100</f>
        <v>0.265</v>
      </c>
      <c r="AN732" s="380">
        <f t="array" aca="true" ref="AN732">INDEX(KM_PCT,MATCH($A732,'Knowledge - Percentages'!$B:$B,0),'Data - Knowledge'!AN$8)/100</f>
        <v>0.28</v>
      </c>
      <c r="AO732" s="380">
        <f t="array" aca="true" ref="AO732">INDEX(KM_PCT,MATCH($A732,'Knowledge - Percentages'!$B:$B,0),'Data - Knowledge'!AO$8)/100</f>
        <v>0.28</v>
      </c>
      <c r="AP732" s="380">
        <f t="array" aca="true" ref="AP732">INDEX(KM_PCT,MATCH($A732,'Knowledge - Percentages'!$B:$B,0),'Data - Knowledge'!AP$8)/100</f>
        <v>0.267</v>
      </c>
      <c r="AQ732" s="380">
        <f t="array" aca="true" ref="AQ732">INDEX(KM_PCT,MATCH($A732,'Knowledge - Percentages'!$B:$B,0),'Data - Knowledge'!AQ$8)/100</f>
        <v>0.273</v>
      </c>
      <c r="AR732" s="380">
        <f t="array" aca="true" ref="AR732">INDEX(KM_PCT,MATCH($A732,'Knowledge - Percentages'!$B:$B,0),'Data - Knowledge'!AR$8)/100</f>
        <v>0.289</v>
      </c>
      <c r="AS732" s="380">
        <f t="array" aca="true" ref="AS732">INDEX(KM_PCT,MATCH($A732,'Knowledge - Percentages'!$B:$B,0),'Data - Knowledge'!AS$8)/100</f>
        <v>0.289</v>
      </c>
      <c r="AT732" s="380">
        <f t="array" aca="true" ref="AT732">INDEX(KM_PCT,MATCH($A732,'Knowledge - Percentages'!$B:$B,0),'Data - Knowledge'!AT$8)/100</f>
        <v>0.289</v>
      </c>
      <c r="AU732" s="380">
        <f t="array" aca="true" ref="AU732">INDEX(KM_PCT,MATCH($A732,'Knowledge - Percentages'!$B:$B,0),'Data - Knowledge'!AU$8)/100</f>
        <v>0.285</v>
      </c>
      <c r="AV732" s="380">
        <f t="array" aca="true" ref="AV732">INDEX(KM_PCT,MATCH($A732,'Knowledge - Percentages'!$B:$B,0),'Data - Knowledge'!AV$8)/100</f>
        <v>0.256</v>
      </c>
      <c r="AW732" s="380">
        <f t="array" aca="true" ref="AW732">INDEX(KM_PCT,MATCH($A732,'Knowledge - Percentages'!$B:$B,0),'Data - Knowledge'!AW$8)/100</f>
        <v>0.285</v>
      </c>
      <c r="AX732" s="380">
        <f t="array" aca="true" ref="AX732">INDEX(KM_PCT,MATCH($A732,'Knowledge - Percentages'!$B:$B,0),'Data - Knowledge'!AX$8)/100</f>
        <v>0.285</v>
      </c>
      <c r="AY732" s="380">
        <f t="array" aca="true" ref="AY732">INDEX(KM_PCT,MATCH($A732,'Knowledge - Percentages'!$B:$B,0),'Data - Knowledge'!AY$8)/100</f>
        <v>0.289</v>
      </c>
      <c r="AZ732" s="380">
        <f t="array" aca="true" ref="AZ732">INDEX(KM_PCT,MATCH($A732,'Knowledge - Percentages'!$B:$B,0),'Data - Knowledge'!AZ$8)/100</f>
        <v>0.34600000000000003</v>
      </c>
      <c r="BA732" s="380">
        <f t="array" aca="true" ref="BA732">INDEX(KM_PCT,MATCH($A732,'Knowledge - Percentages'!$B:$B,0),'Data - Knowledge'!BA$8)/100</f>
        <v>0.243</v>
      </c>
      <c r="BB732" s="380">
        <f t="array" aca="true" ref="BB732">INDEX(KM_PCT,MATCH($A732,'Knowledge - Percentages'!$B:$B,0),'Data - Knowledge'!BB$8)/100</f>
        <v>0.289</v>
      </c>
      <c r="BC732" s="380">
        <f t="array" aca="true" ref="BC732">INDEX(KM_PCT,MATCH($A732,'Knowledge - Percentages'!$B:$B,0),'Data - Knowledge'!BC$8)/100</f>
        <v>0.32799999999999996</v>
      </c>
      <c r="BD732" s="380">
        <f t="array" aca="true" ref="BD732">INDEX(KM_PCT,MATCH($A732,'Knowledge - Percentages'!$B:$B,0),'Data - Knowledge'!BD$8)/100</f>
        <v>0.289</v>
      </c>
      <c r="BE732" s="380">
        <f t="array" aca="true" ref="BE732">INDEX(KM_PCT,MATCH($A732,'Knowledge - Percentages'!$B:$B,0),'Data - Knowledge'!BE$8)/100</f>
        <v>0.289</v>
      </c>
      <c r="BF732" s="380">
        <f t="array" aca="true" ref="BF732">INDEX(KM_PCT,MATCH($A732,'Knowledge - Percentages'!$B:$B,0),'Data - Knowledge'!BF$8)/100</f>
        <v>0.289</v>
      </c>
      <c r="BG732" s="380">
        <f t="array" aca="true" ref="BG732">INDEX(KM_PCT,MATCH($A732,'Knowledge - Percentages'!$B:$B,0),'Data - Knowledge'!BG$8)/100</f>
        <v>0.29100000000000004</v>
      </c>
      <c r="BH732" s="380">
        <f t="array" aca="true" ref="BH732">INDEX(KM_PCT,MATCH($A732,'Knowledge - Percentages'!$B:$B,0),'Data - Knowledge'!BH$8)/100</f>
        <v>0.29100000000000004</v>
      </c>
      <c r="BI732" s="380">
        <f t="array" aca="true" ref="BI732">INDEX(KM_PCT,MATCH($A732,'Knowledge - Percentages'!$B:$B,0),'Data - Knowledge'!BI$8)/100</f>
        <v>0.29100000000000004</v>
      </c>
      <c r="BJ732" s="380">
        <f t="array" aca="true" ref="BJ732">INDEX(KM_PCT,MATCH($A732,'Knowledge - Percentages'!$B:$B,0),'Data - Knowledge'!BJ$8)/100</f>
        <v>0.29100000000000004</v>
      </c>
      <c r="BK732" s="380">
        <f t="array" aca="true" ref="BK732">INDEX(KM_PCT,MATCH($A732,'Knowledge - Percentages'!$B:$B,0),'Data - Knowledge'!BK$8)/100</f>
        <v>0.29100000000000004</v>
      </c>
      <c r="BL732" s="380">
        <f t="array" aca="true" ref="BL732">INDEX(KM_PCT,MATCH($A732,'Knowledge - Percentages'!$B:$B,0),'Data - Knowledge'!BL$8)/100</f>
        <v>0.29100000000000004</v>
      </c>
      <c r="BM732" s="380">
        <f t="array" aca="true" ref="BM732">INDEX(KM_PCT,MATCH($A732,'Knowledge - Percentages'!$B:$B,0),'Data - Knowledge'!BM$8)/100</f>
        <v>0.29100000000000004</v>
      </c>
      <c r="BN732" s="380">
        <f t="array" aca="true" ref="BN732">INDEX(KM_PCT,MATCH($A732,'Knowledge - Percentages'!$B:$B,0),'Data - Knowledge'!BN$8)/100</f>
        <v>0.29100000000000004</v>
      </c>
      <c r="BO732" s="380">
        <f t="array" aca="true" ref="BO732">INDEX(KM_PCT,MATCH($A732,'Knowledge - Percentages'!$B:$B,0),'Data - Knowledge'!BO$8)/100</f>
        <v>0.29100000000000004</v>
      </c>
      <c r="BP732" s="380">
        <f t="array" aca="true" ref="BP732">INDEX(KM_PCT,MATCH($A732,'Knowledge - Percentages'!$B:$B,0),'Data - Knowledge'!BP$8)/100</f>
        <v>0.29100000000000004</v>
      </c>
      <c r="BQ732" s="380">
        <f t="array" aca="true" ref="BQ732">INDEX(KM_PCT,MATCH($A732,'Knowledge - Percentages'!$B:$B,0),'Data - Knowledge'!BQ$8)/100</f>
        <v>0.29100000000000004</v>
      </c>
    </row>
    <row r="733" spans="1:69">
      <c r="A733" t="s">
        <v>1942</v>
      </c>
      <c r="B733" t="s">
        <v>1860</v>
      </c>
      <c r="C733" t="s">
        <v>1939</v>
      </c>
      <c r="D733" t="s">
        <v>1867</v>
      </c>
      <c r="E733" s="373">
        <f>SUMPRODUCT($K$2:$BQ$2,$K733:$BQ733)/$J$2</f>
        <v>0.21605681818181821</v>
      </c>
      <c r="F733" s="379">
        <f>SUMPRODUCT($K$2:$BQ$2,$K733:$BQ733)</f>
        <v>57.039000000000009</v>
      </c>
      <c r="G733" s="373">
        <f>SUMPRODUCT($K$3:$BQ$3,$K733:$BQ733)/$J$3</f>
        <v>0.19136190965092406</v>
      </c>
      <c r="H733" s="379">
        <f>SUMPRODUCT($K$3:$BQ$3,$K733:$BQ733)</f>
        <v>1863.8650000000002</v>
      </c>
      <c r="I733" s="373">
        <f>CORREL($K$4:$BQ$4,$K733:$BQ733)</f>
        <v>0.33444205925522047</v>
      </c>
      <c r="J733" s="379">
        <f>$E733/$G733*100</f>
        <v>112.90481923803006</v>
      </c>
      <c r="K733" s="380">
        <f t="array" aca="true" ref="K733">INDEX(KM_PCT,MATCH($A733,'Knowledge - Percentages'!$B:$B,0),'Data - Knowledge'!K$8)/100</f>
        <v>0.19399999999999998</v>
      </c>
      <c r="L733" s="380">
        <f t="array" aca="true" ref="L733">INDEX(KM_PCT,MATCH($A733,'Knowledge - Percentages'!$B:$B,0),'Data - Knowledge'!L$8)/100</f>
        <v>0.19399999999999998</v>
      </c>
      <c r="M733" s="380">
        <f t="array" aca="true" ref="M733">INDEX(KM_PCT,MATCH($A733,'Knowledge - Percentages'!$B:$B,0),'Data - Knowledge'!M$8)/100</f>
        <v>0.19399999999999998</v>
      </c>
      <c r="N733" s="380">
        <f t="array" aca="true" ref="N733">INDEX(KM_PCT,MATCH($A733,'Knowledge - Percentages'!$B:$B,0),'Data - Knowledge'!N$8)/100</f>
        <v>0.19399999999999998</v>
      </c>
      <c r="O733" s="380">
        <f t="array" aca="true" ref="O733">INDEX(KM_PCT,MATCH($A733,'Knowledge - Percentages'!$B:$B,0),'Data - Knowledge'!O$8)/100</f>
        <v>0.19399999999999998</v>
      </c>
      <c r="P733" s="380">
        <f t="array" aca="true" ref="P733">INDEX(KM_PCT,MATCH($A733,'Knowledge - Percentages'!$B:$B,0),'Data - Knowledge'!P$8)/100</f>
        <v>0.19399999999999998</v>
      </c>
      <c r="Q733" s="380">
        <f t="array" aca="true" ref="Q733">INDEX(KM_PCT,MATCH($A733,'Knowledge - Percentages'!$B:$B,0),'Data - Knowledge'!Q$8)/100</f>
        <v>0.19399999999999998</v>
      </c>
      <c r="R733" s="380">
        <f t="array" aca="true" ref="R733">INDEX(KM_PCT,MATCH($A733,'Knowledge - Percentages'!$B:$B,0),'Data - Knowledge'!R$8)/100</f>
        <v>0.19399999999999998</v>
      </c>
      <c r="S733" s="380">
        <f t="array" aca="true" ref="S733">INDEX(KM_PCT,MATCH($A733,'Knowledge - Percentages'!$B:$B,0),'Data - Knowledge'!S$8)/100</f>
        <v>0.19399999999999998</v>
      </c>
      <c r="T733" s="380">
        <f t="array" aca="true" ref="T733">INDEX(KM_PCT,MATCH($A733,'Knowledge - Percentages'!$B:$B,0),'Data - Knowledge'!T$8)/100</f>
        <v>0.19399999999999998</v>
      </c>
      <c r="U733" s="380">
        <f t="array" aca="true" ref="U733">INDEX(KM_PCT,MATCH($A733,'Knowledge - Percentages'!$B:$B,0),'Data - Knowledge'!U$8)/100</f>
        <v>0.19399999999999998</v>
      </c>
      <c r="V733" s="380">
        <f t="array" aca="true" ref="V733">INDEX(KM_PCT,MATCH($A733,'Knowledge - Percentages'!$B:$B,0),'Data - Knowledge'!V$8)/100</f>
        <v>0.19399999999999998</v>
      </c>
      <c r="W733" s="380">
        <f t="array" aca="true" ref="W733">INDEX(KM_PCT,MATCH($A733,'Knowledge - Percentages'!$B:$B,0),'Data - Knowledge'!W$8)/100</f>
        <v>0.19399999999999998</v>
      </c>
      <c r="X733" s="380">
        <f t="array" aca="true" ref="X733">INDEX(KM_PCT,MATCH($A733,'Knowledge - Percentages'!$B:$B,0),'Data - Knowledge'!X$8)/100</f>
        <v>0.19</v>
      </c>
      <c r="Y733" s="380">
        <f t="array" aca="true" ref="Y733">INDEX(KM_PCT,MATCH($A733,'Knowledge - Percentages'!$B:$B,0),'Data - Knowledge'!Y$8)/100</f>
        <v>0.19</v>
      </c>
      <c r="Z733" s="380">
        <f t="array" aca="true" ref="Z733">INDEX(KM_PCT,MATCH($A733,'Knowledge - Percentages'!$B:$B,0),'Data - Knowledge'!Z$8)/100</f>
        <v>0.247</v>
      </c>
      <c r="AA733" s="380">
        <f t="array" aca="true" ref="AA733">INDEX(KM_PCT,MATCH($A733,'Knowledge - Percentages'!$B:$B,0),'Data - Knowledge'!AA$8)/100</f>
        <v>0.19</v>
      </c>
      <c r="AB733" s="380">
        <f t="array" aca="true" ref="AB733">INDEX(KM_PCT,MATCH($A733,'Knowledge - Percentages'!$B:$B,0),'Data - Knowledge'!AB$8)/100</f>
        <v>0.152</v>
      </c>
      <c r="AC733" s="380">
        <f t="array" aca="true" ref="AC733">INDEX(KM_PCT,MATCH($A733,'Knowledge - Percentages'!$B:$B,0),'Data - Knowledge'!AC$8)/100</f>
        <v>0.12</v>
      </c>
      <c r="AD733" s="380">
        <f t="array" aca="true" ref="AD733">INDEX(KM_PCT,MATCH($A733,'Knowledge - Percentages'!$B:$B,0),'Data - Knowledge'!AD$8)/100</f>
        <v>0.152</v>
      </c>
      <c r="AE733" s="380">
        <f t="array" aca="true" ref="AE733">INDEX(KM_PCT,MATCH($A733,'Knowledge - Percentages'!$B:$B,0),'Data - Knowledge'!AE$8)/100</f>
        <v>0.17800000000000002</v>
      </c>
      <c r="AF733" s="380">
        <f t="array" aca="true" ref="AF733">INDEX(KM_PCT,MATCH($A733,'Knowledge - Percentages'!$B:$B,0),'Data - Knowledge'!AF$8)/100</f>
        <v>0.136</v>
      </c>
      <c r="AG733" s="380">
        <f t="array" aca="true" ref="AG733">INDEX(KM_PCT,MATCH($A733,'Knowledge - Percentages'!$B:$B,0),'Data - Knowledge'!AG$8)/100</f>
        <v>0.17800000000000002</v>
      </c>
      <c r="AH733" s="380">
        <f t="array" aca="true" ref="AH733">INDEX(KM_PCT,MATCH($A733,'Knowledge - Percentages'!$B:$B,0),'Data - Knowledge'!AH$8)/100</f>
        <v>0.19399999999999998</v>
      </c>
      <c r="AI733" s="380">
        <f t="array" aca="true" ref="AI733">INDEX(KM_PCT,MATCH($A733,'Knowledge - Percentages'!$B:$B,0),'Data - Knowledge'!AI$8)/100</f>
        <v>0.198</v>
      </c>
      <c r="AJ733" s="380">
        <f t="array" aca="true" ref="AJ733">INDEX(KM_PCT,MATCH($A733,'Knowledge - Percentages'!$B:$B,0),'Data - Knowledge'!AJ$8)/100</f>
        <v>0.19399999999999998</v>
      </c>
      <c r="AK733" s="380">
        <f t="array" aca="true" ref="AK733">INDEX(KM_PCT,MATCH($A733,'Knowledge - Percentages'!$B:$B,0),'Data - Knowledge'!AK$8)/100</f>
        <v>0.192</v>
      </c>
      <c r="AL733" s="380">
        <f t="array" aca="true" ref="AL733">INDEX(KM_PCT,MATCH($A733,'Knowledge - Percentages'!$B:$B,0),'Data - Knowledge'!AL$8)/100</f>
        <v>0.115</v>
      </c>
      <c r="AM733" s="380">
        <f t="array" aca="true" ref="AM733">INDEX(KM_PCT,MATCH($A733,'Knowledge - Percentages'!$B:$B,0),'Data - Knowledge'!AM$8)/100</f>
        <v>0.192</v>
      </c>
      <c r="AN733" s="380">
        <f t="array" aca="true" ref="AN733">INDEX(KM_PCT,MATCH($A733,'Knowledge - Percentages'!$B:$B,0),'Data - Knowledge'!AN$8)/100</f>
        <v>0.223</v>
      </c>
      <c r="AO733" s="380">
        <f t="array" aca="true" ref="AO733">INDEX(KM_PCT,MATCH($A733,'Knowledge - Percentages'!$B:$B,0),'Data - Knowledge'!AO$8)/100</f>
        <v>0.223</v>
      </c>
      <c r="AP733" s="380">
        <f t="array" aca="true" ref="AP733">INDEX(KM_PCT,MATCH($A733,'Knowledge - Percentages'!$B:$B,0),'Data - Knowledge'!AP$8)/100</f>
        <v>0.19399999999999998</v>
      </c>
      <c r="AQ733" s="380">
        <f t="array" aca="true" ref="AQ733">INDEX(KM_PCT,MATCH($A733,'Knowledge - Percentages'!$B:$B,0),'Data - Knowledge'!AQ$8)/100</f>
        <v>0.17800000000000002</v>
      </c>
      <c r="AR733" s="380">
        <f t="array" aca="true" ref="AR733">INDEX(KM_PCT,MATCH($A733,'Knowledge - Percentages'!$B:$B,0),'Data - Knowledge'!AR$8)/100</f>
        <v>0.126</v>
      </c>
      <c r="AS733" s="380">
        <f t="array" aca="true" ref="AS733">INDEX(KM_PCT,MATCH($A733,'Knowledge - Percentages'!$B:$B,0),'Data - Knowledge'!AS$8)/100</f>
        <v>0.17800000000000002</v>
      </c>
      <c r="AT733" s="380">
        <f t="array" aca="true" ref="AT733">INDEX(KM_PCT,MATCH($A733,'Knowledge - Percentages'!$B:$B,0),'Data - Knowledge'!AT$8)/100</f>
        <v>0.17800000000000002</v>
      </c>
      <c r="AU733" s="380">
        <f t="array" aca="true" ref="AU733">INDEX(KM_PCT,MATCH($A733,'Knowledge - Percentages'!$B:$B,0),'Data - Knowledge'!AU$8)/100</f>
        <v>0.188</v>
      </c>
      <c r="AV733" s="380">
        <f t="array" aca="true" ref="AV733">INDEX(KM_PCT,MATCH($A733,'Knowledge - Percentages'!$B:$B,0),'Data - Knowledge'!AV$8)/100</f>
        <v>0.107</v>
      </c>
      <c r="AW733" s="380">
        <f t="array" aca="true" ref="AW733">INDEX(KM_PCT,MATCH($A733,'Knowledge - Percentages'!$B:$B,0),'Data - Knowledge'!AW$8)/100</f>
        <v>0.188</v>
      </c>
      <c r="AX733" s="380">
        <f t="array" aca="true" ref="AX733">INDEX(KM_PCT,MATCH($A733,'Knowledge - Percentages'!$B:$B,0),'Data - Knowledge'!AX$8)/100</f>
        <v>0.275</v>
      </c>
      <c r="AY733" s="380">
        <f t="array" aca="true" ref="AY733">INDEX(KM_PCT,MATCH($A733,'Knowledge - Percentages'!$B:$B,0),'Data - Knowledge'!AY$8)/100</f>
        <v>0.19399999999999998</v>
      </c>
      <c r="AZ733" s="380">
        <f t="array" aca="true" ref="AZ733">INDEX(KM_PCT,MATCH($A733,'Knowledge - Percentages'!$B:$B,0),'Data - Knowledge'!AZ$8)/100</f>
        <v>0.19399999999999998</v>
      </c>
      <c r="BA733" s="380">
        <f t="array" aca="true" ref="BA733">INDEX(KM_PCT,MATCH($A733,'Knowledge - Percentages'!$B:$B,0),'Data - Knowledge'!BA$8)/100</f>
        <v>0.19399999999999998</v>
      </c>
      <c r="BB733" s="380">
        <f t="array" aca="true" ref="BB733">INDEX(KM_PCT,MATCH($A733,'Knowledge - Percentages'!$B:$B,0),'Data - Knowledge'!BB$8)/100</f>
        <v>0.27899999999999997</v>
      </c>
      <c r="BC733" s="380">
        <f t="array" aca="true" ref="BC733">INDEX(KM_PCT,MATCH($A733,'Knowledge - Percentages'!$B:$B,0),'Data - Knowledge'!BC$8)/100</f>
        <v>0.22399999999999998</v>
      </c>
      <c r="BD733" s="380">
        <f t="array" aca="true" ref="BD733">INDEX(KM_PCT,MATCH($A733,'Knowledge - Percentages'!$B:$B,0),'Data - Knowledge'!BD$8)/100</f>
        <v>0.259</v>
      </c>
      <c r="BE733" s="380">
        <f t="array" aca="true" ref="BE733">INDEX(KM_PCT,MATCH($A733,'Knowledge - Percentages'!$B:$B,0),'Data - Knowledge'!BE$8)/100</f>
        <v>0.207</v>
      </c>
      <c r="BF733" s="380">
        <f t="array" aca="true" ref="BF733">INDEX(KM_PCT,MATCH($A733,'Knowledge - Percentages'!$B:$B,0),'Data - Knowledge'!BF$8)/100</f>
        <v>0.249</v>
      </c>
      <c r="BG733" s="380">
        <f t="array" aca="true" ref="BG733">INDEX(KM_PCT,MATCH($A733,'Knowledge - Percentages'!$B:$B,0),'Data - Knowledge'!BG$8)/100</f>
        <v>0.19699999999999998</v>
      </c>
      <c r="BH733" s="380">
        <f t="array" aca="true" ref="BH733">INDEX(KM_PCT,MATCH($A733,'Knowledge - Percentages'!$B:$B,0),'Data - Knowledge'!BH$8)/100</f>
        <v>0.19699999999999998</v>
      </c>
      <c r="BI733" s="380">
        <f t="array" aca="true" ref="BI733">INDEX(KM_PCT,MATCH($A733,'Knowledge - Percentages'!$B:$B,0),'Data - Knowledge'!BI$8)/100</f>
        <v>0.187</v>
      </c>
      <c r="BJ733" s="380">
        <f t="array" aca="true" ref="BJ733">INDEX(KM_PCT,MATCH($A733,'Knowledge - Percentages'!$B:$B,0),'Data - Knowledge'!BJ$8)/100</f>
        <v>0.261</v>
      </c>
      <c r="BK733" s="380">
        <f t="array" aca="true" ref="BK733">INDEX(KM_PCT,MATCH($A733,'Knowledge - Percentages'!$B:$B,0),'Data - Knowledge'!BK$8)/100</f>
        <v>0.19699999999999998</v>
      </c>
      <c r="BL733" s="380">
        <f t="array" aca="true" ref="BL733">INDEX(KM_PCT,MATCH($A733,'Knowledge - Percentages'!$B:$B,0),'Data - Knowledge'!BL$8)/100</f>
        <v>0.17</v>
      </c>
      <c r="BM733" s="380">
        <f t="array" aca="true" ref="BM733">INDEX(KM_PCT,MATCH($A733,'Knowledge - Percentages'!$B:$B,0),'Data - Knowledge'!BM$8)/100</f>
        <v>0.19699999999999998</v>
      </c>
      <c r="BN733" s="380">
        <f t="array" aca="true" ref="BN733">INDEX(KM_PCT,MATCH($A733,'Knowledge - Percentages'!$B:$B,0),'Data - Knowledge'!BN$8)/100</f>
        <v>0.19699999999999998</v>
      </c>
      <c r="BO733" s="380">
        <f t="array" aca="true" ref="BO733">INDEX(KM_PCT,MATCH($A733,'Knowledge - Percentages'!$B:$B,0),'Data - Knowledge'!BO$8)/100</f>
        <v>0.228</v>
      </c>
      <c r="BP733" s="380">
        <f t="array" aca="true" ref="BP733">INDEX(KM_PCT,MATCH($A733,'Knowledge - Percentages'!$B:$B,0),'Data - Knowledge'!BP$8)/100</f>
        <v>0.215</v>
      </c>
      <c r="BQ733" s="380">
        <f t="array" aca="true" ref="BQ733">INDEX(KM_PCT,MATCH($A733,'Knowledge - Percentages'!$B:$B,0),'Data - Knowledge'!BQ$8)/100</f>
        <v>0.215</v>
      </c>
    </row>
    <row r="734" spans="1:69">
      <c r="A734" t="s">
        <v>1943</v>
      </c>
      <c r="B734" t="s">
        <v>1860</v>
      </c>
      <c r="C734" t="s">
        <v>1939</v>
      </c>
      <c r="D734" t="s">
        <v>1869</v>
      </c>
      <c r="E734" s="373">
        <f>SUMPRODUCT($K$2:$BQ$2,$K734:$BQ734)/$J$2</f>
        <v>0.12690151515151515</v>
      </c>
      <c r="F734" s="379">
        <f>SUMPRODUCT($K$2:$BQ$2,$K734:$BQ734)</f>
        <v>33.502</v>
      </c>
      <c r="G734" s="373">
        <f>SUMPRODUCT($K$3:$BQ$3,$K734:$BQ734)/$J$3</f>
        <v>0.12376745379876798</v>
      </c>
      <c r="H734" s="379">
        <f>SUMPRODUCT($K$3:$BQ$3,$K734:$BQ734)</f>
        <v>1205.4950000000001</v>
      </c>
      <c r="I734" s="373">
        <f>CORREL($K$4:$BQ$4,$K734:$BQ734)</f>
        <v>-0.0098075130331858069</v>
      </c>
      <c r="J734" s="379">
        <f>$E734/$G734*100</f>
        <v>102.53221768449951</v>
      </c>
      <c r="K734" s="380">
        <f t="array" aca="true" ref="K734">INDEX(KM_PCT,MATCH($A734,'Knowledge - Percentages'!$B:$B,0),'Data - Knowledge'!K$8)/100</f>
        <v>0.096</v>
      </c>
      <c r="L734" s="380">
        <f t="array" aca="true" ref="L734">INDEX(KM_PCT,MATCH($A734,'Knowledge - Percentages'!$B:$B,0),'Data - Knowledge'!L$8)/100</f>
        <v>0.096</v>
      </c>
      <c r="M734" s="380">
        <f t="array" aca="true" ref="M734">INDEX(KM_PCT,MATCH($A734,'Knowledge - Percentages'!$B:$B,0),'Data - Knowledge'!M$8)/100</f>
        <v>0.096</v>
      </c>
      <c r="N734" s="380">
        <f t="array" aca="true" ref="N734">INDEX(KM_PCT,MATCH($A734,'Knowledge - Percentages'!$B:$B,0),'Data - Knowledge'!N$8)/100</f>
        <v>0.133</v>
      </c>
      <c r="O734" s="380">
        <f t="array" aca="true" ref="O734">INDEX(KM_PCT,MATCH($A734,'Knowledge - Percentages'!$B:$B,0),'Data - Knowledge'!O$8)/100</f>
        <v>0.146</v>
      </c>
      <c r="P734" s="380">
        <f t="array" aca="true" ref="P734">INDEX(KM_PCT,MATCH($A734,'Knowledge - Percentages'!$B:$B,0),'Data - Knowledge'!P$8)/100</f>
        <v>0.127</v>
      </c>
      <c r="Q734" s="380">
        <f t="array" aca="true" ref="Q734">INDEX(KM_PCT,MATCH($A734,'Knowledge - Percentages'!$B:$B,0),'Data - Knowledge'!Q$8)/100</f>
        <v>0.105</v>
      </c>
      <c r="R734" s="380">
        <f t="array" aca="true" ref="R734">INDEX(KM_PCT,MATCH($A734,'Knowledge - Percentages'!$B:$B,0),'Data - Knowledge'!R$8)/100</f>
        <v>0.125</v>
      </c>
      <c r="S734" s="380">
        <f t="array" aca="true" ref="S734">INDEX(KM_PCT,MATCH($A734,'Knowledge - Percentages'!$B:$B,0),'Data - Knowledge'!S$8)/100</f>
        <v>0.063</v>
      </c>
      <c r="T734" s="380">
        <f t="array" aca="true" ref="T734">INDEX(KM_PCT,MATCH($A734,'Knowledge - Percentages'!$B:$B,0),'Data - Knowledge'!T$8)/100</f>
        <v>0.125</v>
      </c>
      <c r="U734" s="380">
        <f t="array" aca="true" ref="U734">INDEX(KM_PCT,MATCH($A734,'Knowledge - Percentages'!$B:$B,0),'Data - Knowledge'!U$8)/100</f>
        <v>0.125</v>
      </c>
      <c r="V734" s="380">
        <f t="array" aca="true" ref="V734">INDEX(KM_PCT,MATCH($A734,'Knowledge - Percentages'!$B:$B,0),'Data - Knowledge'!V$8)/100</f>
        <v>0.125</v>
      </c>
      <c r="W734" s="380">
        <f t="array" aca="true" ref="W734">INDEX(KM_PCT,MATCH($A734,'Knowledge - Percentages'!$B:$B,0),'Data - Knowledge'!W$8)/100</f>
        <v>0.125</v>
      </c>
      <c r="X734" s="380">
        <f t="array" aca="true" ref="X734">INDEX(KM_PCT,MATCH($A734,'Knowledge - Percentages'!$B:$B,0),'Data - Knowledge'!X$8)/100</f>
        <v>0.155</v>
      </c>
      <c r="Y734" s="380">
        <f t="array" aca="true" ref="Y734">INDEX(KM_PCT,MATCH($A734,'Knowledge - Percentages'!$B:$B,0),'Data - Knowledge'!Y$8)/100</f>
        <v>0.149</v>
      </c>
      <c r="Z734" s="380">
        <f t="array" aca="true" ref="Z734">INDEX(KM_PCT,MATCH($A734,'Knowledge - Percentages'!$B:$B,0),'Data - Knowledge'!Z$8)/100</f>
        <v>0.24600000000000002</v>
      </c>
      <c r="AA734" s="380">
        <f t="array" aca="true" ref="AA734">INDEX(KM_PCT,MATCH($A734,'Knowledge - Percentages'!$B:$B,0),'Data - Knowledge'!AA$8)/100</f>
        <v>0.099</v>
      </c>
      <c r="AB734" s="380">
        <f t="array" aca="true" ref="AB734">INDEX(KM_PCT,MATCH($A734,'Knowledge - Percentages'!$B:$B,0),'Data - Knowledge'!AB$8)/100</f>
        <v>0.13699999999999998</v>
      </c>
      <c r="AC734" s="380">
        <f t="array" aca="true" ref="AC734">INDEX(KM_PCT,MATCH($A734,'Knowledge - Percentages'!$B:$B,0),'Data - Knowledge'!AC$8)/100</f>
        <v>0.11199999999999999</v>
      </c>
      <c r="AD734" s="380">
        <f t="array" aca="true" ref="AD734">INDEX(KM_PCT,MATCH($A734,'Knowledge - Percentages'!$B:$B,0),'Data - Knowledge'!AD$8)/100</f>
        <v>0.134</v>
      </c>
      <c r="AE734" s="380">
        <f t="array" aca="true" ref="AE734">INDEX(KM_PCT,MATCH($A734,'Knowledge - Percentages'!$B:$B,0),'Data - Knowledge'!AE$8)/100</f>
        <v>0.11800000000000001</v>
      </c>
      <c r="AF734" s="380">
        <f t="array" aca="true" ref="AF734">INDEX(KM_PCT,MATCH($A734,'Knowledge - Percentages'!$B:$B,0),'Data - Knowledge'!AF$8)/100</f>
        <v>0.11800000000000001</v>
      </c>
      <c r="AG734" s="380">
        <f t="array" aca="true" ref="AG734">INDEX(KM_PCT,MATCH($A734,'Knowledge - Percentages'!$B:$B,0),'Data - Knowledge'!AG$8)/100</f>
        <v>0.11800000000000001</v>
      </c>
      <c r="AH734" s="380">
        <f t="array" aca="true" ref="AH734">INDEX(KM_PCT,MATCH($A734,'Knowledge - Percentages'!$B:$B,0),'Data - Knowledge'!AH$8)/100</f>
        <v>0.11800000000000001</v>
      </c>
      <c r="AI734" s="380">
        <f t="array" aca="true" ref="AI734">INDEX(KM_PCT,MATCH($A734,'Knowledge - Percentages'!$B:$B,0),'Data - Knowledge'!AI$8)/100</f>
        <v>0.11800000000000001</v>
      </c>
      <c r="AJ734" s="380">
        <f t="array" aca="true" ref="AJ734">INDEX(KM_PCT,MATCH($A734,'Knowledge - Percentages'!$B:$B,0),'Data - Knowledge'!AJ$8)/100</f>
        <v>0.11800000000000001</v>
      </c>
      <c r="AK734" s="380">
        <f t="array" aca="true" ref="AK734">INDEX(KM_PCT,MATCH($A734,'Knowledge - Percentages'!$B:$B,0),'Data - Knowledge'!AK$8)/100</f>
        <v>0.1</v>
      </c>
      <c r="AL734" s="380">
        <f t="array" aca="true" ref="AL734">INDEX(KM_PCT,MATCH($A734,'Knowledge - Percentages'!$B:$B,0),'Data - Knowledge'!AL$8)/100</f>
        <v>0.079</v>
      </c>
      <c r="AM734" s="380">
        <f t="array" aca="true" ref="AM734">INDEX(KM_PCT,MATCH($A734,'Knowledge - Percentages'!$B:$B,0),'Data - Knowledge'!AM$8)/100</f>
        <v>0.1</v>
      </c>
      <c r="AN734" s="380">
        <f t="array" aca="true" ref="AN734">INDEX(KM_PCT,MATCH($A734,'Knowledge - Percentages'!$B:$B,0),'Data - Knowledge'!AN$8)/100</f>
        <v>0.11800000000000001</v>
      </c>
      <c r="AO734" s="380">
        <f t="array" aca="true" ref="AO734">INDEX(KM_PCT,MATCH($A734,'Knowledge - Percentages'!$B:$B,0),'Data - Knowledge'!AO$8)/100</f>
        <v>0.11800000000000001</v>
      </c>
      <c r="AP734" s="380">
        <f t="array" aca="true" ref="AP734">INDEX(KM_PCT,MATCH($A734,'Knowledge - Percentages'!$B:$B,0),'Data - Knowledge'!AP$8)/100</f>
        <v>0.11800000000000001</v>
      </c>
      <c r="AQ734" s="380">
        <f t="array" aca="true" ref="AQ734">INDEX(KM_PCT,MATCH($A734,'Knowledge - Percentages'!$B:$B,0),'Data - Knowledge'!AQ$8)/100</f>
        <v>0.11800000000000001</v>
      </c>
      <c r="AR734" s="380">
        <f t="array" aca="true" ref="AR734">INDEX(KM_PCT,MATCH($A734,'Knowledge - Percentages'!$B:$B,0),'Data - Knowledge'!AR$8)/100</f>
        <v>0.125</v>
      </c>
      <c r="AS734" s="380">
        <f t="array" aca="true" ref="AS734">INDEX(KM_PCT,MATCH($A734,'Knowledge - Percentages'!$B:$B,0),'Data - Knowledge'!AS$8)/100</f>
        <v>0.125</v>
      </c>
      <c r="AT734" s="380">
        <f t="array" aca="true" ref="AT734">INDEX(KM_PCT,MATCH($A734,'Knowledge - Percentages'!$B:$B,0),'Data - Knowledge'!AT$8)/100</f>
        <v>0.125</v>
      </c>
      <c r="AU734" s="380">
        <f t="array" aca="true" ref="AU734">INDEX(KM_PCT,MATCH($A734,'Knowledge - Percentages'!$B:$B,0),'Data - Knowledge'!AU$8)/100</f>
        <v>0.125</v>
      </c>
      <c r="AV734" s="380">
        <f t="array" aca="true" ref="AV734">INDEX(KM_PCT,MATCH($A734,'Knowledge - Percentages'!$B:$B,0),'Data - Knowledge'!AV$8)/100</f>
        <v>0.125</v>
      </c>
      <c r="AW734" s="380">
        <f t="array" aca="true" ref="AW734">INDEX(KM_PCT,MATCH($A734,'Knowledge - Percentages'!$B:$B,0),'Data - Knowledge'!AW$8)/100</f>
        <v>0.086</v>
      </c>
      <c r="AX734" s="380">
        <f t="array" aca="true" ref="AX734">INDEX(KM_PCT,MATCH($A734,'Knowledge - Percentages'!$B:$B,0),'Data - Knowledge'!AX$8)/100</f>
        <v>0.27399999999999997</v>
      </c>
      <c r="AY734" s="380">
        <f t="array" aca="true" ref="AY734">INDEX(KM_PCT,MATCH($A734,'Knowledge - Percentages'!$B:$B,0),'Data - Knowledge'!AY$8)/100</f>
        <v>0.125</v>
      </c>
      <c r="AZ734" s="380">
        <f t="array" aca="true" ref="AZ734">INDEX(KM_PCT,MATCH($A734,'Knowledge - Percentages'!$B:$B,0),'Data - Knowledge'!AZ$8)/100</f>
        <v>0.133</v>
      </c>
      <c r="BA734" s="380">
        <f t="array" aca="true" ref="BA734">INDEX(KM_PCT,MATCH($A734,'Knowledge - Percentages'!$B:$B,0),'Data - Knowledge'!BA$8)/100</f>
        <v>0.124</v>
      </c>
      <c r="BB734" s="380">
        <f t="array" aca="true" ref="BB734">INDEX(KM_PCT,MATCH($A734,'Knowledge - Percentages'!$B:$B,0),'Data - Knowledge'!BB$8)/100</f>
        <v>0.125</v>
      </c>
      <c r="BC734" s="380">
        <f t="array" aca="true" ref="BC734">INDEX(KM_PCT,MATCH($A734,'Knowledge - Percentages'!$B:$B,0),'Data - Knowledge'!BC$8)/100</f>
        <v>0.125</v>
      </c>
      <c r="BD734" s="380">
        <f t="array" aca="true" ref="BD734">INDEX(KM_PCT,MATCH($A734,'Knowledge - Percentages'!$B:$B,0),'Data - Knowledge'!BD$8)/100</f>
        <v>0.125</v>
      </c>
      <c r="BE734" s="380">
        <f t="array" aca="true" ref="BE734">INDEX(KM_PCT,MATCH($A734,'Knowledge - Percentages'!$B:$B,0),'Data - Knowledge'!BE$8)/100</f>
        <v>0.125</v>
      </c>
      <c r="BF734" s="380">
        <f t="array" aca="true" ref="BF734">INDEX(KM_PCT,MATCH($A734,'Knowledge - Percentages'!$B:$B,0),'Data - Knowledge'!BF$8)/100</f>
        <v>0.125</v>
      </c>
      <c r="BG734" s="380">
        <f t="array" aca="true" ref="BG734">INDEX(KM_PCT,MATCH($A734,'Knowledge - Percentages'!$B:$B,0),'Data - Knowledge'!BG$8)/100</f>
        <v>0.134</v>
      </c>
      <c r="BH734" s="380">
        <f t="array" aca="true" ref="BH734">INDEX(KM_PCT,MATCH($A734,'Knowledge - Percentages'!$B:$B,0),'Data - Knowledge'!BH$8)/100</f>
        <v>0.134</v>
      </c>
      <c r="BI734" s="380">
        <f t="array" aca="true" ref="BI734">INDEX(KM_PCT,MATCH($A734,'Knowledge - Percentages'!$B:$B,0),'Data - Knowledge'!BI$8)/100</f>
        <v>0.134</v>
      </c>
      <c r="BJ734" s="380">
        <f t="array" aca="true" ref="BJ734">INDEX(KM_PCT,MATCH($A734,'Knowledge - Percentages'!$B:$B,0),'Data - Knowledge'!BJ$8)/100</f>
        <v>0.134</v>
      </c>
      <c r="BK734" s="380">
        <f t="array" aca="true" ref="BK734">INDEX(KM_PCT,MATCH($A734,'Knowledge - Percentages'!$B:$B,0),'Data - Knowledge'!BK$8)/100</f>
        <v>0.209</v>
      </c>
      <c r="BL734" s="380">
        <f t="array" aca="true" ref="BL734">INDEX(KM_PCT,MATCH($A734,'Knowledge - Percentages'!$B:$B,0),'Data - Knowledge'!BL$8)/100</f>
        <v>0.088000000000000009</v>
      </c>
      <c r="BM734" s="380">
        <f t="array" aca="true" ref="BM734">INDEX(KM_PCT,MATCH($A734,'Knowledge - Percentages'!$B:$B,0),'Data - Knowledge'!BM$8)/100</f>
        <v>0.134</v>
      </c>
      <c r="BN734" s="380">
        <f t="array" aca="true" ref="BN734">INDEX(KM_PCT,MATCH($A734,'Knowledge - Percentages'!$B:$B,0),'Data - Knowledge'!BN$8)/100</f>
        <v>0.134</v>
      </c>
      <c r="BO734" s="380">
        <f t="array" aca="true" ref="BO734">INDEX(KM_PCT,MATCH($A734,'Knowledge - Percentages'!$B:$B,0),'Data - Knowledge'!BO$8)/100</f>
        <v>0.151</v>
      </c>
      <c r="BP734" s="380">
        <f t="array" aca="true" ref="BP734">INDEX(KM_PCT,MATCH($A734,'Knowledge - Percentages'!$B:$B,0),'Data - Knowledge'!BP$8)/100</f>
        <v>0.151</v>
      </c>
      <c r="BQ734" s="380">
        <f t="array" aca="true" ref="BQ734">INDEX(KM_PCT,MATCH($A734,'Knowledge - Percentages'!$B:$B,0),'Data - Knowledge'!BQ$8)/100</f>
        <v>0.151</v>
      </c>
    </row>
    <row r="735" spans="1:69">
      <c r="A735" t="s">
        <v>1944</v>
      </c>
      <c r="B735" t="s">
        <v>1860</v>
      </c>
      <c r="C735" t="s">
        <v>1939</v>
      </c>
      <c r="D735" t="s">
        <v>1871</v>
      </c>
      <c r="E735" s="373">
        <f>SUMPRODUCT($K$2:$BQ$2,$K735:$BQ735)/$J$2</f>
        <v>0.09004545454545454</v>
      </c>
      <c r="F735" s="379">
        <f>SUMPRODUCT($K$2:$BQ$2,$K735:$BQ735)</f>
        <v>23.772</v>
      </c>
      <c r="G735" s="373">
        <f>SUMPRODUCT($K$3:$BQ$3,$K735:$BQ735)/$J$3</f>
        <v>0.087995174537987692</v>
      </c>
      <c r="H735" s="379">
        <f>SUMPRODUCT($K$3:$BQ$3,$K735:$BQ735)</f>
        <v>857.07300000000009</v>
      </c>
      <c r="I735" s="373">
        <f>CORREL($K$4:$BQ$4,$K735:$BQ735)</f>
        <v>0.052708552732686507</v>
      </c>
      <c r="J735" s="379">
        <f>$E735/$G735*100</f>
        <v>102.32999140945137</v>
      </c>
      <c r="K735" s="380">
        <f t="array" aca="true" ref="K735">INDEX(KM_PCT,MATCH($A735,'Knowledge - Percentages'!$B:$B,0),'Data - Knowledge'!K$8)/100</f>
        <v>0.077</v>
      </c>
      <c r="L735" s="380">
        <f t="array" aca="true" ref="L735">INDEX(KM_PCT,MATCH($A735,'Knowledge - Percentages'!$B:$B,0),'Data - Knowledge'!L$8)/100</f>
        <v>0.077</v>
      </c>
      <c r="M735" s="380">
        <f t="array" aca="true" ref="M735">INDEX(KM_PCT,MATCH($A735,'Knowledge - Percentages'!$B:$B,0),'Data - Knowledge'!M$8)/100</f>
        <v>0.077</v>
      </c>
      <c r="N735" s="380">
        <f t="array" aca="true" ref="N735">INDEX(KM_PCT,MATCH($A735,'Knowledge - Percentages'!$B:$B,0),'Data - Knowledge'!N$8)/100</f>
        <v>0.077</v>
      </c>
      <c r="O735" s="380">
        <f t="array" aca="true" ref="O735">INDEX(KM_PCT,MATCH($A735,'Knowledge - Percentages'!$B:$B,0),'Data - Knowledge'!O$8)/100</f>
        <v>0.14300000000000002</v>
      </c>
      <c r="P735" s="380">
        <f t="array" aca="true" ref="P735">INDEX(KM_PCT,MATCH($A735,'Knowledge - Percentages'!$B:$B,0),'Data - Knowledge'!P$8)/100</f>
        <v>0.077</v>
      </c>
      <c r="Q735" s="380">
        <f t="array" aca="true" ref="Q735">INDEX(KM_PCT,MATCH($A735,'Knowledge - Percentages'!$B:$B,0),'Data - Knowledge'!Q$8)/100</f>
        <v>0.077</v>
      </c>
      <c r="R735" s="380">
        <f t="array" aca="true" ref="R735">INDEX(KM_PCT,MATCH($A735,'Knowledge - Percentages'!$B:$B,0),'Data - Knowledge'!R$8)/100</f>
        <v>0.077</v>
      </c>
      <c r="S735" s="380">
        <f t="array" aca="true" ref="S735">INDEX(KM_PCT,MATCH($A735,'Knowledge - Percentages'!$B:$B,0),'Data - Knowledge'!S$8)/100</f>
        <v>0.077</v>
      </c>
      <c r="T735" s="380">
        <f t="array" aca="true" ref="T735">INDEX(KM_PCT,MATCH($A735,'Knowledge - Percentages'!$B:$B,0),'Data - Knowledge'!T$8)/100</f>
        <v>0.047</v>
      </c>
      <c r="U735" s="380">
        <f t="array" aca="true" ref="U735">INDEX(KM_PCT,MATCH($A735,'Knowledge - Percentages'!$B:$B,0),'Data - Knowledge'!U$8)/100</f>
        <v>0.07</v>
      </c>
      <c r="V735" s="380">
        <f t="array" aca="true" ref="V735">INDEX(KM_PCT,MATCH($A735,'Knowledge - Percentages'!$B:$B,0),'Data - Knowledge'!V$8)/100</f>
        <v>0.07</v>
      </c>
      <c r="W735" s="380">
        <f t="array" aca="true" ref="W735">INDEX(KM_PCT,MATCH($A735,'Knowledge - Percentages'!$B:$B,0),'Data - Knowledge'!W$8)/100</f>
        <v>0.07</v>
      </c>
      <c r="X735" s="380">
        <f t="array" aca="true" ref="X735">INDEX(KM_PCT,MATCH($A735,'Knowledge - Percentages'!$B:$B,0),'Data - Knowledge'!X$8)/100</f>
        <v>0.085</v>
      </c>
      <c r="Y735" s="380">
        <f t="array" aca="true" ref="Y735">INDEX(KM_PCT,MATCH($A735,'Knowledge - Percentages'!$B:$B,0),'Data - Knowledge'!Y$8)/100</f>
        <v>0.085</v>
      </c>
      <c r="Z735" s="380">
        <f t="array" aca="true" ref="Z735">INDEX(KM_PCT,MATCH($A735,'Knowledge - Percentages'!$B:$B,0),'Data - Knowledge'!Z$8)/100</f>
        <v>0.085</v>
      </c>
      <c r="AA735" s="380">
        <f t="array" aca="true" ref="AA735">INDEX(KM_PCT,MATCH($A735,'Knowledge - Percentages'!$B:$B,0),'Data - Knowledge'!AA$8)/100</f>
        <v>0.085</v>
      </c>
      <c r="AB735" s="380">
        <f t="array" aca="true" ref="AB735">INDEX(KM_PCT,MATCH($A735,'Knowledge - Percentages'!$B:$B,0),'Data - Knowledge'!AB$8)/100</f>
        <v>0.109</v>
      </c>
      <c r="AC735" s="380">
        <f t="array" aca="true" ref="AC735">INDEX(KM_PCT,MATCH($A735,'Knowledge - Percentages'!$B:$B,0),'Data - Knowledge'!AC$8)/100</f>
        <v>0.085</v>
      </c>
      <c r="AD735" s="380">
        <f t="array" aca="true" ref="AD735">INDEX(KM_PCT,MATCH($A735,'Knowledge - Percentages'!$B:$B,0),'Data - Knowledge'!AD$8)/100</f>
        <v>0.085</v>
      </c>
      <c r="AE735" s="380">
        <f t="array" aca="true" ref="AE735">INDEX(KM_PCT,MATCH($A735,'Knowledge - Percentages'!$B:$B,0),'Data - Knowledge'!AE$8)/100</f>
        <v>0.063</v>
      </c>
      <c r="AF735" s="380">
        <f t="array" aca="true" ref="AF735">INDEX(KM_PCT,MATCH($A735,'Knowledge - Percentages'!$B:$B,0),'Data - Knowledge'!AF$8)/100</f>
        <v>0.063</v>
      </c>
      <c r="AG735" s="380">
        <f t="array" aca="true" ref="AG735">INDEX(KM_PCT,MATCH($A735,'Knowledge - Percentages'!$B:$B,0),'Data - Knowledge'!AG$8)/100</f>
        <v>0.063</v>
      </c>
      <c r="AH735" s="380">
        <f t="array" aca="true" ref="AH735">INDEX(KM_PCT,MATCH($A735,'Knowledge - Percentages'!$B:$B,0),'Data - Knowledge'!AH$8)/100</f>
        <v>0.078</v>
      </c>
      <c r="AI735" s="380">
        <f t="array" aca="true" ref="AI735">INDEX(KM_PCT,MATCH($A735,'Knowledge - Percentages'!$B:$B,0),'Data - Knowledge'!AI$8)/100</f>
        <v>0.139</v>
      </c>
      <c r="AJ735" s="380">
        <f t="array" aca="true" ref="AJ735">INDEX(KM_PCT,MATCH($A735,'Knowledge - Percentages'!$B:$B,0),'Data - Knowledge'!AJ$8)/100</f>
        <v>0.073</v>
      </c>
      <c r="AK735" s="380">
        <f t="array" aca="true" ref="AK735">INDEX(KM_PCT,MATCH($A735,'Knowledge - Percentages'!$B:$B,0),'Data - Knowledge'!AK$8)/100</f>
        <v>0.068</v>
      </c>
      <c r="AL735" s="380">
        <f t="array" aca="true" ref="AL735">INDEX(KM_PCT,MATCH($A735,'Knowledge - Percentages'!$B:$B,0),'Data - Knowledge'!AL$8)/100</f>
        <v>0.068</v>
      </c>
      <c r="AM735" s="380">
        <f t="array" aca="true" ref="AM735">INDEX(KM_PCT,MATCH($A735,'Knowledge - Percentages'!$B:$B,0),'Data - Knowledge'!AM$8)/100</f>
        <v>0.059000000000000004</v>
      </c>
      <c r="AN735" s="380">
        <f t="array" aca="true" ref="AN735">INDEX(KM_PCT,MATCH($A735,'Knowledge - Percentages'!$B:$B,0),'Data - Knowledge'!AN$8)/100</f>
        <v>0.093000000000000013</v>
      </c>
      <c r="AO735" s="380">
        <f t="array" aca="true" ref="AO735">INDEX(KM_PCT,MATCH($A735,'Knowledge - Percentages'!$B:$B,0),'Data - Knowledge'!AO$8)/100</f>
        <v>0.093000000000000013</v>
      </c>
      <c r="AP735" s="380">
        <f t="array" aca="true" ref="AP735">INDEX(KM_PCT,MATCH($A735,'Knowledge - Percentages'!$B:$B,0),'Data - Knowledge'!AP$8)/100</f>
        <v>0.078</v>
      </c>
      <c r="AQ735" s="380">
        <f t="array" aca="true" ref="AQ735">INDEX(KM_PCT,MATCH($A735,'Knowledge - Percentages'!$B:$B,0),'Data - Knowledge'!AQ$8)/100</f>
        <v>0.073</v>
      </c>
      <c r="AR735" s="380">
        <f t="array" aca="true" ref="AR735">INDEX(KM_PCT,MATCH($A735,'Knowledge - Percentages'!$B:$B,0),'Data - Knowledge'!AR$8)/100</f>
        <v>0.085</v>
      </c>
      <c r="AS735" s="380">
        <f t="array" aca="true" ref="AS735">INDEX(KM_PCT,MATCH($A735,'Knowledge - Percentages'!$B:$B,0),'Data - Knowledge'!AS$8)/100</f>
        <v>0.085</v>
      </c>
      <c r="AT735" s="380">
        <f t="array" aca="true" ref="AT735">INDEX(KM_PCT,MATCH($A735,'Knowledge - Percentages'!$B:$B,0),'Data - Knowledge'!AT$8)/100</f>
        <v>0.085</v>
      </c>
      <c r="AU735" s="380">
        <f t="array" aca="true" ref="AU735">INDEX(KM_PCT,MATCH($A735,'Knowledge - Percentages'!$B:$B,0),'Data - Knowledge'!AU$8)/100</f>
        <v>0.085</v>
      </c>
      <c r="AV735" s="380">
        <f t="array" aca="true" ref="AV735">INDEX(KM_PCT,MATCH($A735,'Knowledge - Percentages'!$B:$B,0),'Data - Knowledge'!AV$8)/100</f>
        <v>0.085</v>
      </c>
      <c r="AW735" s="380">
        <f t="array" aca="true" ref="AW735">INDEX(KM_PCT,MATCH($A735,'Knowledge - Percentages'!$B:$B,0),'Data - Knowledge'!AW$8)/100</f>
        <v>0.087</v>
      </c>
      <c r="AX735" s="380">
        <f t="array" aca="true" ref="AX735">INDEX(KM_PCT,MATCH($A735,'Knowledge - Percentages'!$B:$B,0),'Data - Knowledge'!AX$8)/100</f>
        <v>0.085</v>
      </c>
      <c r="AY735" s="380">
        <f t="array" aca="true" ref="AY735">INDEX(KM_PCT,MATCH($A735,'Knowledge - Percentages'!$B:$B,0),'Data - Knowledge'!AY$8)/100</f>
        <v>0.135</v>
      </c>
      <c r="AZ735" s="380">
        <f t="array" aca="true" ref="AZ735">INDEX(KM_PCT,MATCH($A735,'Knowledge - Percentages'!$B:$B,0),'Data - Knowledge'!AZ$8)/100</f>
        <v>0.085</v>
      </c>
      <c r="BA735" s="380">
        <f t="array" aca="true" ref="BA735">INDEX(KM_PCT,MATCH($A735,'Knowledge - Percentages'!$B:$B,0),'Data - Knowledge'!BA$8)/100</f>
        <v>0.081</v>
      </c>
      <c r="BB735" s="380">
        <f t="array" aca="true" ref="BB735">INDEX(KM_PCT,MATCH($A735,'Knowledge - Percentages'!$B:$B,0),'Data - Knowledge'!BB$8)/100</f>
        <v>0.062</v>
      </c>
      <c r="BC735" s="380">
        <f t="array" aca="true" ref="BC735">INDEX(KM_PCT,MATCH($A735,'Knowledge - Percentages'!$B:$B,0),'Data - Knowledge'!BC$8)/100</f>
        <v>0.085</v>
      </c>
      <c r="BD735" s="380">
        <f t="array" aca="true" ref="BD735">INDEX(KM_PCT,MATCH($A735,'Knowledge - Percentages'!$B:$B,0),'Data - Knowledge'!BD$8)/100</f>
        <v>0.063</v>
      </c>
      <c r="BE735" s="380">
        <f t="array" aca="true" ref="BE735">INDEX(KM_PCT,MATCH($A735,'Knowledge - Percentages'!$B:$B,0),'Data - Knowledge'!BE$8)/100</f>
        <v>0.085</v>
      </c>
      <c r="BF735" s="380">
        <f t="array" aca="true" ref="BF735">INDEX(KM_PCT,MATCH($A735,'Knowledge - Percentages'!$B:$B,0),'Data - Knowledge'!BF$8)/100</f>
        <v>0.085</v>
      </c>
      <c r="BG735" s="380">
        <f t="array" aca="true" ref="BG735">INDEX(KM_PCT,MATCH($A735,'Knowledge - Percentages'!$B:$B,0),'Data - Knowledge'!BG$8)/100</f>
        <v>0.113</v>
      </c>
      <c r="BH735" s="380">
        <f t="array" aca="true" ref="BH735">INDEX(KM_PCT,MATCH($A735,'Knowledge - Percentages'!$B:$B,0),'Data - Knowledge'!BH$8)/100</f>
        <v>0.113</v>
      </c>
      <c r="BI735" s="380">
        <f t="array" aca="true" ref="BI735">INDEX(KM_PCT,MATCH($A735,'Knowledge - Percentages'!$B:$B,0),'Data - Knowledge'!BI$8)/100</f>
        <v>0.113</v>
      </c>
      <c r="BJ735" s="380">
        <f t="array" aca="true" ref="BJ735">INDEX(KM_PCT,MATCH($A735,'Knowledge - Percentages'!$B:$B,0),'Data - Knowledge'!BJ$8)/100</f>
        <v>0.11599999999999999</v>
      </c>
      <c r="BK735" s="380">
        <f t="array" aca="true" ref="BK735">INDEX(KM_PCT,MATCH($A735,'Knowledge - Percentages'!$B:$B,0),'Data - Knowledge'!BK$8)/100</f>
        <v>0.129</v>
      </c>
      <c r="BL735" s="380">
        <f t="array" aca="true" ref="BL735">INDEX(KM_PCT,MATCH($A735,'Knowledge - Percentages'!$B:$B,0),'Data - Knowledge'!BL$8)/100</f>
        <v>0.113</v>
      </c>
      <c r="BM735" s="380">
        <f t="array" aca="true" ref="BM735">INDEX(KM_PCT,MATCH($A735,'Knowledge - Percentages'!$B:$B,0),'Data - Knowledge'!BM$8)/100</f>
        <v>0.113</v>
      </c>
      <c r="BN735" s="380">
        <f t="array" aca="true" ref="BN735">INDEX(KM_PCT,MATCH($A735,'Knowledge - Percentages'!$B:$B,0),'Data - Knowledge'!BN$8)/100</f>
        <v>0.113</v>
      </c>
      <c r="BO735" s="380">
        <f t="array" aca="true" ref="BO735">INDEX(KM_PCT,MATCH($A735,'Knowledge - Percentages'!$B:$B,0),'Data - Knowledge'!BO$8)/100</f>
        <v>0.113</v>
      </c>
      <c r="BP735" s="380">
        <f t="array" aca="true" ref="BP735">INDEX(KM_PCT,MATCH($A735,'Knowledge - Percentages'!$B:$B,0),'Data - Knowledge'!BP$8)/100</f>
        <v>0.113</v>
      </c>
      <c r="BQ735" s="380">
        <f t="array" aca="true" ref="BQ735">INDEX(KM_PCT,MATCH($A735,'Knowledge - Percentages'!$B:$B,0),'Data - Knowledge'!BQ$8)/100</f>
        <v>0.113</v>
      </c>
    </row>
    <row r="736" spans="1:69">
      <c r="A736" t="s">
        <v>1945</v>
      </c>
      <c r="B736" t="s">
        <v>1860</v>
      </c>
      <c r="C736" t="s">
        <v>1939</v>
      </c>
      <c r="D736" t="s">
        <v>1873</v>
      </c>
      <c r="E736" s="373">
        <f>SUMPRODUCT($K$2:$BQ$2,$K736:$BQ736)/$J$2</f>
        <v>0.32228030303030308</v>
      </c>
      <c r="F736" s="379">
        <f>SUMPRODUCT($K$2:$BQ$2,$K736:$BQ736)</f>
        <v>85.082000000000008</v>
      </c>
      <c r="G736" s="373">
        <f>SUMPRODUCT($K$3:$BQ$3,$K736:$BQ736)/$J$3</f>
        <v>0.32905995893223827</v>
      </c>
      <c r="H736" s="379">
        <f>SUMPRODUCT($K$3:$BQ$3,$K736:$BQ736)</f>
        <v>3205.0440000000008</v>
      </c>
      <c r="I736" s="373">
        <f>CORREL($K$4:$BQ$4,$K736:$BQ736)</f>
        <v>-0.13432431878226148</v>
      </c>
      <c r="J736" s="379">
        <f>$E736/$G736*100</f>
        <v>97.939689798803116</v>
      </c>
      <c r="K736" s="380">
        <f t="array" aca="true" ref="K736">INDEX(KM_PCT,MATCH($A736,'Knowledge - Percentages'!$B:$B,0),'Data - Knowledge'!K$8)/100</f>
        <v>0.327</v>
      </c>
      <c r="L736" s="380">
        <f t="array" aca="true" ref="L736">INDEX(KM_PCT,MATCH($A736,'Knowledge - Percentages'!$B:$B,0),'Data - Knowledge'!L$8)/100</f>
        <v>0.327</v>
      </c>
      <c r="M736" s="380">
        <f t="array" aca="true" ref="M736">INDEX(KM_PCT,MATCH($A736,'Knowledge - Percentages'!$B:$B,0),'Data - Knowledge'!M$8)/100</f>
        <v>0.327</v>
      </c>
      <c r="N736" s="380">
        <f t="array" aca="true" ref="N736">INDEX(KM_PCT,MATCH($A736,'Knowledge - Percentages'!$B:$B,0),'Data - Knowledge'!N$8)/100</f>
        <v>0.327</v>
      </c>
      <c r="O736" s="380">
        <f t="array" aca="true" ref="O736">INDEX(KM_PCT,MATCH($A736,'Knowledge - Percentages'!$B:$B,0),'Data - Knowledge'!O$8)/100</f>
        <v>0.327</v>
      </c>
      <c r="P736" s="380">
        <f t="array" aca="true" ref="P736">INDEX(KM_PCT,MATCH($A736,'Knowledge - Percentages'!$B:$B,0),'Data - Knowledge'!P$8)/100</f>
        <v>0.327</v>
      </c>
      <c r="Q736" s="380">
        <f t="array" aca="true" ref="Q736">INDEX(KM_PCT,MATCH($A736,'Knowledge - Percentages'!$B:$B,0),'Data - Knowledge'!Q$8)/100</f>
        <v>0.327</v>
      </c>
      <c r="R736" s="380">
        <f t="array" aca="true" ref="R736">INDEX(KM_PCT,MATCH($A736,'Knowledge - Percentages'!$B:$B,0),'Data - Knowledge'!R$8)/100</f>
        <v>0.313</v>
      </c>
      <c r="S736" s="380">
        <f t="array" aca="true" ref="S736">INDEX(KM_PCT,MATCH($A736,'Knowledge - Percentages'!$B:$B,0),'Data - Knowledge'!S$8)/100</f>
        <v>0.332</v>
      </c>
      <c r="T736" s="380">
        <f t="array" aca="true" ref="T736">INDEX(KM_PCT,MATCH($A736,'Knowledge - Percentages'!$B:$B,0),'Data - Knowledge'!T$8)/100</f>
        <v>0.342</v>
      </c>
      <c r="U736" s="380">
        <f t="array" aca="true" ref="U736">INDEX(KM_PCT,MATCH($A736,'Knowledge - Percentages'!$B:$B,0),'Data - Knowledge'!U$8)/100</f>
        <v>0.327</v>
      </c>
      <c r="V736" s="380">
        <f t="array" aca="true" ref="V736">INDEX(KM_PCT,MATCH($A736,'Knowledge - Percentages'!$B:$B,0),'Data - Knowledge'!V$8)/100</f>
        <v>0.327</v>
      </c>
      <c r="W736" s="380">
        <f t="array" aca="true" ref="W736">INDEX(KM_PCT,MATCH($A736,'Knowledge - Percentages'!$B:$B,0),'Data - Knowledge'!W$8)/100</f>
        <v>0.327</v>
      </c>
      <c r="X736" s="380">
        <f t="array" aca="true" ref="X736">INDEX(KM_PCT,MATCH($A736,'Knowledge - Percentages'!$B:$B,0),'Data - Knowledge'!X$8)/100</f>
        <v>0.369</v>
      </c>
      <c r="Y736" s="380">
        <f t="array" aca="true" ref="Y736">INDEX(KM_PCT,MATCH($A736,'Knowledge - Percentages'!$B:$B,0),'Data - Knowledge'!Y$8)/100</f>
        <v>0.369</v>
      </c>
      <c r="Z736" s="380">
        <f t="array" aca="true" ref="Z736">INDEX(KM_PCT,MATCH($A736,'Knowledge - Percentages'!$B:$B,0),'Data - Knowledge'!Z$8)/100</f>
        <v>0.441</v>
      </c>
      <c r="AA736" s="380">
        <f t="array" aca="true" ref="AA736">INDEX(KM_PCT,MATCH($A736,'Knowledge - Percentages'!$B:$B,0),'Data - Knowledge'!AA$8)/100</f>
        <v>0.369</v>
      </c>
      <c r="AB736" s="380">
        <f t="array" aca="true" ref="AB736">INDEX(KM_PCT,MATCH($A736,'Knowledge - Percentages'!$B:$B,0),'Data - Knowledge'!AB$8)/100</f>
        <v>0.469</v>
      </c>
      <c r="AC736" s="380">
        <f t="array" aca="true" ref="AC736">INDEX(KM_PCT,MATCH($A736,'Knowledge - Percentages'!$B:$B,0),'Data - Knowledge'!AC$8)/100</f>
        <v>0.369</v>
      </c>
      <c r="AD736" s="380">
        <f t="array" aca="true" ref="AD736">INDEX(KM_PCT,MATCH($A736,'Knowledge - Percentages'!$B:$B,0),'Data - Knowledge'!AD$8)/100</f>
        <v>0.369</v>
      </c>
      <c r="AE736" s="380">
        <f t="array" aca="true" ref="AE736">INDEX(KM_PCT,MATCH($A736,'Knowledge - Percentages'!$B:$B,0),'Data - Knowledge'!AE$8)/100</f>
        <v>0.326</v>
      </c>
      <c r="AF736" s="380">
        <f t="array" aca="true" ref="AF736">INDEX(KM_PCT,MATCH($A736,'Knowledge - Percentages'!$B:$B,0),'Data - Knowledge'!AF$8)/100</f>
        <v>0.307</v>
      </c>
      <c r="AG736" s="380">
        <f t="array" aca="true" ref="AG736">INDEX(KM_PCT,MATCH($A736,'Knowledge - Percentages'!$B:$B,0),'Data - Knowledge'!AG$8)/100</f>
        <v>0.326</v>
      </c>
      <c r="AH736" s="380">
        <f t="array" aca="true" ref="AH736">INDEX(KM_PCT,MATCH($A736,'Knowledge - Percentages'!$B:$B,0),'Data - Knowledge'!AH$8)/100</f>
        <v>0.326</v>
      </c>
      <c r="AI736" s="380">
        <f t="array" aca="true" ref="AI736">INDEX(KM_PCT,MATCH($A736,'Knowledge - Percentages'!$B:$B,0),'Data - Knowledge'!AI$8)/100</f>
        <v>0.326</v>
      </c>
      <c r="AJ736" s="380">
        <f t="array" aca="true" ref="AJ736">INDEX(KM_PCT,MATCH($A736,'Knowledge - Percentages'!$B:$B,0),'Data - Knowledge'!AJ$8)/100</f>
        <v>0.325</v>
      </c>
      <c r="AK736" s="380">
        <f t="array" aca="true" ref="AK736">INDEX(KM_PCT,MATCH($A736,'Knowledge - Percentages'!$B:$B,0),'Data - Knowledge'!AK$8)/100</f>
        <v>0.326</v>
      </c>
      <c r="AL736" s="380">
        <f t="array" aca="true" ref="AL736">INDEX(KM_PCT,MATCH($A736,'Knowledge - Percentages'!$B:$B,0),'Data - Knowledge'!AL$8)/100</f>
        <v>0.326</v>
      </c>
      <c r="AM736" s="380">
        <f t="array" aca="true" ref="AM736">INDEX(KM_PCT,MATCH($A736,'Knowledge - Percentages'!$B:$B,0),'Data - Knowledge'!AM$8)/100</f>
        <v>0.326</v>
      </c>
      <c r="AN736" s="380">
        <f t="array" aca="true" ref="AN736">INDEX(KM_PCT,MATCH($A736,'Knowledge - Percentages'!$B:$B,0),'Data - Knowledge'!AN$8)/100</f>
        <v>0.326</v>
      </c>
      <c r="AO736" s="380">
        <f t="array" aca="true" ref="AO736">INDEX(KM_PCT,MATCH($A736,'Knowledge - Percentages'!$B:$B,0),'Data - Knowledge'!AO$8)/100</f>
        <v>0.381</v>
      </c>
      <c r="AP736" s="380">
        <f t="array" aca="true" ref="AP736">INDEX(KM_PCT,MATCH($A736,'Knowledge - Percentages'!$B:$B,0),'Data - Knowledge'!AP$8)/100</f>
        <v>0.298</v>
      </c>
      <c r="AQ736" s="380">
        <f t="array" aca="true" ref="AQ736">INDEX(KM_PCT,MATCH($A736,'Knowledge - Percentages'!$B:$B,0),'Data - Knowledge'!AQ$8)/100</f>
        <v>0.298</v>
      </c>
      <c r="AR736" s="380">
        <f t="array" aca="true" ref="AR736">INDEX(KM_PCT,MATCH($A736,'Knowledge - Percentages'!$B:$B,0),'Data - Knowledge'!AR$8)/100</f>
        <v>0.34</v>
      </c>
      <c r="AS736" s="380">
        <f t="array" aca="true" ref="AS736">INDEX(KM_PCT,MATCH($A736,'Knowledge - Percentages'!$B:$B,0),'Data - Knowledge'!AS$8)/100</f>
        <v>0.21</v>
      </c>
      <c r="AT736" s="380">
        <f t="array" aca="true" ref="AT736">INDEX(KM_PCT,MATCH($A736,'Knowledge - Percentages'!$B:$B,0),'Data - Knowledge'!AT$8)/100</f>
        <v>0.43700000000000006</v>
      </c>
      <c r="AU736" s="380">
        <f t="array" aca="true" ref="AU736">INDEX(KM_PCT,MATCH($A736,'Knowledge - Percentages'!$B:$B,0),'Data - Knowledge'!AU$8)/100</f>
        <v>0.327</v>
      </c>
      <c r="AV736" s="380">
        <f t="array" aca="true" ref="AV736">INDEX(KM_PCT,MATCH($A736,'Knowledge - Percentages'!$B:$B,0),'Data - Knowledge'!AV$8)/100</f>
        <v>0.327</v>
      </c>
      <c r="AW736" s="380">
        <f t="array" aca="true" ref="AW736">INDEX(KM_PCT,MATCH($A736,'Knowledge - Percentages'!$B:$B,0),'Data - Knowledge'!AW$8)/100</f>
        <v>0.327</v>
      </c>
      <c r="AX736" s="380">
        <f t="array" aca="true" ref="AX736">INDEX(KM_PCT,MATCH($A736,'Knowledge - Percentages'!$B:$B,0),'Data - Knowledge'!AX$8)/100</f>
        <v>0.318</v>
      </c>
      <c r="AY736" s="380">
        <f t="array" aca="true" ref="AY736">INDEX(KM_PCT,MATCH($A736,'Knowledge - Percentages'!$B:$B,0),'Data - Knowledge'!AY$8)/100</f>
        <v>0.327</v>
      </c>
      <c r="AZ736" s="380">
        <f t="array" aca="true" ref="AZ736">INDEX(KM_PCT,MATCH($A736,'Knowledge - Percentages'!$B:$B,0),'Data - Knowledge'!AZ$8)/100</f>
        <v>0.327</v>
      </c>
      <c r="BA736" s="380">
        <f t="array" aca="true" ref="BA736">INDEX(KM_PCT,MATCH($A736,'Knowledge - Percentages'!$B:$B,0),'Data - Knowledge'!BA$8)/100</f>
        <v>0.359</v>
      </c>
      <c r="BB736" s="380">
        <f t="array" aca="true" ref="BB736">INDEX(KM_PCT,MATCH($A736,'Knowledge - Percentages'!$B:$B,0),'Data - Knowledge'!BB$8)/100</f>
        <v>0.306</v>
      </c>
      <c r="BC736" s="380">
        <f t="array" aca="true" ref="BC736">INDEX(KM_PCT,MATCH($A736,'Knowledge - Percentages'!$B:$B,0),'Data - Knowledge'!BC$8)/100</f>
        <v>0.327</v>
      </c>
      <c r="BD736" s="380">
        <f t="array" aca="true" ref="BD736">INDEX(KM_PCT,MATCH($A736,'Knowledge - Percentages'!$B:$B,0),'Data - Knowledge'!BD$8)/100</f>
        <v>0.327</v>
      </c>
      <c r="BE736" s="380">
        <f t="array" aca="true" ref="BE736">INDEX(KM_PCT,MATCH($A736,'Knowledge - Percentages'!$B:$B,0),'Data - Knowledge'!BE$8)/100</f>
        <v>0.327</v>
      </c>
      <c r="BF736" s="380">
        <f t="array" aca="true" ref="BF736">INDEX(KM_PCT,MATCH($A736,'Knowledge - Percentages'!$B:$B,0),'Data - Knowledge'!BF$8)/100</f>
        <v>0.316</v>
      </c>
      <c r="BG736" s="380">
        <f t="array" aca="true" ref="BG736">INDEX(KM_PCT,MATCH($A736,'Knowledge - Percentages'!$B:$B,0),'Data - Knowledge'!BG$8)/100</f>
        <v>0.29</v>
      </c>
      <c r="BH736" s="380">
        <f t="array" aca="true" ref="BH736">INDEX(KM_PCT,MATCH($A736,'Knowledge - Percentages'!$B:$B,0),'Data - Knowledge'!BH$8)/100</f>
        <v>0.29</v>
      </c>
      <c r="BI736" s="380">
        <f t="array" aca="true" ref="BI736">INDEX(KM_PCT,MATCH($A736,'Knowledge - Percentages'!$B:$B,0),'Data - Knowledge'!BI$8)/100</f>
        <v>0.29</v>
      </c>
      <c r="BJ736" s="380">
        <f t="array" aca="true" ref="BJ736">INDEX(KM_PCT,MATCH($A736,'Knowledge - Percentages'!$B:$B,0),'Data - Knowledge'!BJ$8)/100</f>
        <v>0.322</v>
      </c>
      <c r="BK736" s="380">
        <f t="array" aca="true" ref="BK736">INDEX(KM_PCT,MATCH($A736,'Knowledge - Percentages'!$B:$B,0),'Data - Knowledge'!BK$8)/100</f>
        <v>0.322</v>
      </c>
      <c r="BL736" s="380">
        <f t="array" aca="true" ref="BL736">INDEX(KM_PCT,MATCH($A736,'Knowledge - Percentages'!$B:$B,0),'Data - Knowledge'!BL$8)/100</f>
        <v>0.322</v>
      </c>
      <c r="BM736" s="380">
        <f t="array" aca="true" ref="BM736">INDEX(KM_PCT,MATCH($A736,'Knowledge - Percentages'!$B:$B,0),'Data - Knowledge'!BM$8)/100</f>
        <v>0.322</v>
      </c>
      <c r="BN736" s="380">
        <f t="array" aca="true" ref="BN736">INDEX(KM_PCT,MATCH($A736,'Knowledge - Percentages'!$B:$B,0),'Data - Knowledge'!BN$8)/100</f>
        <v>0.322</v>
      </c>
      <c r="BO736" s="380">
        <f t="array" aca="true" ref="BO736">INDEX(KM_PCT,MATCH($A736,'Knowledge - Percentages'!$B:$B,0),'Data - Knowledge'!BO$8)/100</f>
        <v>0.322</v>
      </c>
      <c r="BP736" s="380">
        <f t="array" aca="true" ref="BP736">INDEX(KM_PCT,MATCH($A736,'Knowledge - Percentages'!$B:$B,0),'Data - Knowledge'!BP$8)/100</f>
        <v>0.322</v>
      </c>
      <c r="BQ736" s="380">
        <f t="array" aca="true" ref="BQ736">INDEX(KM_PCT,MATCH($A736,'Knowledge - Percentages'!$B:$B,0),'Data - Knowledge'!BQ$8)/100</f>
        <v>0.322</v>
      </c>
    </row>
    <row r="737" spans="1:69">
      <c r="A737" t="s">
        <v>1946</v>
      </c>
      <c r="B737" t="s">
        <v>1860</v>
      </c>
      <c r="C737" t="s">
        <v>1947</v>
      </c>
      <c r="D737" t="s">
        <v>1862</v>
      </c>
      <c r="E737" s="373">
        <f>SUMPRODUCT($K$2:$BQ$2,$K737:$BQ737)/$J$2</f>
        <v>0.15514393939393942</v>
      </c>
      <c r="F737" s="379">
        <f>SUMPRODUCT($K$2:$BQ$2,$K737:$BQ737)</f>
        <v>40.958000000000006</v>
      </c>
      <c r="G737" s="373">
        <f>SUMPRODUCT($K$3:$BQ$3,$K737:$BQ737)/$J$3</f>
        <v>0.15004804928131416</v>
      </c>
      <c r="H737" s="379">
        <f>SUMPRODUCT($K$3:$BQ$3,$K737:$BQ737)</f>
        <v>1461.4679999999998</v>
      </c>
      <c r="I737" s="373">
        <f>CORREL($K$4:$BQ$4,$K737:$BQ737)</f>
        <v>-0.064852157334861688</v>
      </c>
      <c r="J737" s="379">
        <f>$E737/$G737*100</f>
        <v>103.39617218419903</v>
      </c>
      <c r="K737" s="380">
        <f t="array" aca="true" ref="K737">INDEX(KM_PCT,MATCH($A737,'Knowledge - Percentages'!$B:$B,0),'Data - Knowledge'!K$8)/100</f>
        <v>0.155</v>
      </c>
      <c r="L737" s="380">
        <f t="array" aca="true" ref="L737">INDEX(KM_PCT,MATCH($A737,'Knowledge - Percentages'!$B:$B,0),'Data - Knowledge'!L$8)/100</f>
        <v>0.155</v>
      </c>
      <c r="M737" s="380">
        <f t="array" aca="true" ref="M737">INDEX(KM_PCT,MATCH($A737,'Knowledge - Percentages'!$B:$B,0),'Data - Knowledge'!M$8)/100</f>
        <v>0.155</v>
      </c>
      <c r="N737" s="380">
        <f t="array" aca="true" ref="N737">INDEX(KM_PCT,MATCH($A737,'Knowledge - Percentages'!$B:$B,0),'Data - Knowledge'!N$8)/100</f>
        <v>0.147</v>
      </c>
      <c r="O737" s="380">
        <f t="array" aca="true" ref="O737">INDEX(KM_PCT,MATCH($A737,'Knowledge - Percentages'!$B:$B,0),'Data - Knowledge'!O$8)/100</f>
        <v>0.155</v>
      </c>
      <c r="P737" s="380">
        <f t="array" aca="true" ref="P737">INDEX(KM_PCT,MATCH($A737,'Knowledge - Percentages'!$B:$B,0),'Data - Knowledge'!P$8)/100</f>
        <v>0.168</v>
      </c>
      <c r="Q737" s="380">
        <f t="array" aca="true" ref="Q737">INDEX(KM_PCT,MATCH($A737,'Knowledge - Percentages'!$B:$B,0),'Data - Knowledge'!Q$8)/100</f>
        <v>0.115</v>
      </c>
      <c r="R737" s="380">
        <f t="array" aca="true" ref="R737">INDEX(KM_PCT,MATCH($A737,'Knowledge - Percentages'!$B:$B,0),'Data - Knowledge'!R$8)/100</f>
        <v>0.155</v>
      </c>
      <c r="S737" s="380">
        <f t="array" aca="true" ref="S737">INDEX(KM_PCT,MATCH($A737,'Knowledge - Percentages'!$B:$B,0),'Data - Knowledge'!S$8)/100</f>
        <v>0.155</v>
      </c>
      <c r="T737" s="380">
        <f t="array" aca="true" ref="T737">INDEX(KM_PCT,MATCH($A737,'Knowledge - Percentages'!$B:$B,0),'Data - Knowledge'!T$8)/100</f>
        <v>0.11900000000000001</v>
      </c>
      <c r="U737" s="380">
        <f t="array" aca="true" ref="U737">INDEX(KM_PCT,MATCH($A737,'Knowledge - Percentages'!$B:$B,0),'Data - Knowledge'!U$8)/100</f>
        <v>0.152</v>
      </c>
      <c r="V737" s="380">
        <f t="array" aca="true" ref="V737">INDEX(KM_PCT,MATCH($A737,'Knowledge - Percentages'!$B:$B,0),'Data - Knowledge'!V$8)/100</f>
        <v>0.13</v>
      </c>
      <c r="W737" s="380">
        <f t="array" aca="true" ref="W737">INDEX(KM_PCT,MATCH($A737,'Knowledge - Percentages'!$B:$B,0),'Data - Knowledge'!W$8)/100</f>
        <v>0.152</v>
      </c>
      <c r="X737" s="380">
        <f t="array" aca="true" ref="X737">INDEX(KM_PCT,MATCH($A737,'Knowledge - Percentages'!$B:$B,0),'Data - Knowledge'!X$8)/100</f>
        <v>0.182</v>
      </c>
      <c r="Y737" s="380">
        <f t="array" aca="true" ref="Y737">INDEX(KM_PCT,MATCH($A737,'Knowledge - Percentages'!$B:$B,0),'Data - Knowledge'!Y$8)/100</f>
        <v>0.23</v>
      </c>
      <c r="Z737" s="380">
        <f t="array" aca="true" ref="Z737">INDEX(KM_PCT,MATCH($A737,'Knowledge - Percentages'!$B:$B,0),'Data - Knowledge'!Z$8)/100</f>
        <v>0.341</v>
      </c>
      <c r="AA737" s="380">
        <f t="array" aca="true" ref="AA737">INDEX(KM_PCT,MATCH($A737,'Knowledge - Percentages'!$B:$B,0),'Data - Knowledge'!AA$8)/100</f>
        <v>0.107</v>
      </c>
      <c r="AB737" s="380">
        <f t="array" aca="true" ref="AB737">INDEX(KM_PCT,MATCH($A737,'Knowledge - Percentages'!$B:$B,0),'Data - Knowledge'!AB$8)/100</f>
        <v>0.158</v>
      </c>
      <c r="AC737" s="380">
        <f t="array" aca="true" ref="AC737">INDEX(KM_PCT,MATCH($A737,'Knowledge - Percentages'!$B:$B,0),'Data - Knowledge'!AC$8)/100</f>
        <v>0.158</v>
      </c>
      <c r="AD737" s="380">
        <f t="array" aca="true" ref="AD737">INDEX(KM_PCT,MATCH($A737,'Knowledge - Percentages'!$B:$B,0),'Data - Knowledge'!AD$8)/100</f>
        <v>0.158</v>
      </c>
      <c r="AE737" s="380">
        <f t="array" aca="true" ref="AE737">INDEX(KM_PCT,MATCH($A737,'Knowledge - Percentages'!$B:$B,0),'Data - Knowledge'!AE$8)/100</f>
        <v>0.127</v>
      </c>
      <c r="AF737" s="380">
        <f t="array" aca="true" ref="AF737">INDEX(KM_PCT,MATCH($A737,'Knowledge - Percentages'!$B:$B,0),'Data - Knowledge'!AF$8)/100</f>
        <v>0.127</v>
      </c>
      <c r="AG737" s="380">
        <f t="array" aca="true" ref="AG737">INDEX(KM_PCT,MATCH($A737,'Knowledge - Percentages'!$B:$B,0),'Data - Knowledge'!AG$8)/100</f>
        <v>0.127</v>
      </c>
      <c r="AH737" s="380">
        <f t="array" aca="true" ref="AH737">INDEX(KM_PCT,MATCH($A737,'Knowledge - Percentages'!$B:$B,0),'Data - Knowledge'!AH$8)/100</f>
        <v>0.157</v>
      </c>
      <c r="AI737" s="380">
        <f t="array" aca="true" ref="AI737">INDEX(KM_PCT,MATCH($A737,'Knowledge - Percentages'!$B:$B,0),'Data - Knowledge'!AI$8)/100</f>
        <v>0.196</v>
      </c>
      <c r="AJ737" s="380">
        <f t="array" aca="true" ref="AJ737">INDEX(KM_PCT,MATCH($A737,'Knowledge - Percentages'!$B:$B,0),'Data - Knowledge'!AJ$8)/100</f>
        <v>0.14400000000000002</v>
      </c>
      <c r="AK737" s="380">
        <f t="array" aca="true" ref="AK737">INDEX(KM_PCT,MATCH($A737,'Knowledge - Percentages'!$B:$B,0),'Data - Knowledge'!AK$8)/100</f>
        <v>0.158</v>
      </c>
      <c r="AL737" s="380">
        <f t="array" aca="true" ref="AL737">INDEX(KM_PCT,MATCH($A737,'Knowledge - Percentages'!$B:$B,0),'Data - Knowledge'!AL$8)/100</f>
        <v>0.157</v>
      </c>
      <c r="AM737" s="380">
        <f t="array" aca="true" ref="AM737">INDEX(KM_PCT,MATCH($A737,'Knowledge - Percentages'!$B:$B,0),'Data - Knowledge'!AM$8)/100</f>
        <v>0.157</v>
      </c>
      <c r="AN737" s="380">
        <f t="array" aca="true" ref="AN737">INDEX(KM_PCT,MATCH($A737,'Knowledge - Percentages'!$B:$B,0),'Data - Knowledge'!AN$8)/100</f>
        <v>0.157</v>
      </c>
      <c r="AO737" s="380">
        <f t="array" aca="true" ref="AO737">INDEX(KM_PCT,MATCH($A737,'Knowledge - Percentages'!$B:$B,0),'Data - Knowledge'!AO$8)/100</f>
        <v>0.157</v>
      </c>
      <c r="AP737" s="380">
        <f t="array" aca="true" ref="AP737">INDEX(KM_PCT,MATCH($A737,'Knowledge - Percentages'!$B:$B,0),'Data - Knowledge'!AP$8)/100</f>
        <v>0.157</v>
      </c>
      <c r="AQ737" s="380">
        <f t="array" aca="true" ref="AQ737">INDEX(KM_PCT,MATCH($A737,'Knowledge - Percentages'!$B:$B,0),'Data - Knowledge'!AQ$8)/100</f>
        <v>0.157</v>
      </c>
      <c r="AR737" s="380">
        <f t="array" aca="true" ref="AR737">INDEX(KM_PCT,MATCH($A737,'Knowledge - Percentages'!$B:$B,0),'Data - Knowledge'!AR$8)/100</f>
        <v>0.157</v>
      </c>
      <c r="AS737" s="380">
        <f t="array" aca="true" ref="AS737">INDEX(KM_PCT,MATCH($A737,'Knowledge - Percentages'!$B:$B,0),'Data - Knowledge'!AS$8)/100</f>
        <v>0.157</v>
      </c>
      <c r="AT737" s="380">
        <f t="array" aca="true" ref="AT737">INDEX(KM_PCT,MATCH($A737,'Knowledge - Percentages'!$B:$B,0),'Data - Knowledge'!AT$8)/100</f>
        <v>0.157</v>
      </c>
      <c r="AU737" s="380">
        <f t="array" aca="true" ref="AU737">INDEX(KM_PCT,MATCH($A737,'Knowledge - Percentages'!$B:$B,0),'Data - Knowledge'!AU$8)/100</f>
        <v>0.157</v>
      </c>
      <c r="AV737" s="380">
        <f t="array" aca="true" ref="AV737">INDEX(KM_PCT,MATCH($A737,'Knowledge - Percentages'!$B:$B,0),'Data - Knowledge'!AV$8)/100</f>
        <v>0.125</v>
      </c>
      <c r="AW737" s="380">
        <f t="array" aca="true" ref="AW737">INDEX(KM_PCT,MATCH($A737,'Knowledge - Percentages'!$B:$B,0),'Data - Knowledge'!AW$8)/100</f>
        <v>0.157</v>
      </c>
      <c r="AX737" s="380">
        <f t="array" aca="true" ref="AX737">INDEX(KM_PCT,MATCH($A737,'Knowledge - Percentages'!$B:$B,0),'Data - Knowledge'!AX$8)/100</f>
        <v>0.157</v>
      </c>
      <c r="AY737" s="380">
        <f t="array" aca="true" ref="AY737">INDEX(KM_PCT,MATCH($A737,'Knowledge - Percentages'!$B:$B,0),'Data - Knowledge'!AY$8)/100</f>
        <v>0.157</v>
      </c>
      <c r="AZ737" s="380">
        <f t="array" aca="true" ref="AZ737">INDEX(KM_PCT,MATCH($A737,'Knowledge - Percentages'!$B:$B,0),'Data - Knowledge'!AZ$8)/100</f>
        <v>0.157</v>
      </c>
      <c r="BA737" s="380">
        <f t="array" aca="true" ref="BA737">INDEX(KM_PCT,MATCH($A737,'Knowledge - Percentages'!$B:$B,0),'Data - Knowledge'!BA$8)/100</f>
        <v>0.157</v>
      </c>
      <c r="BB737" s="380">
        <f t="array" aca="true" ref="BB737">INDEX(KM_PCT,MATCH($A737,'Knowledge - Percentages'!$B:$B,0),'Data - Knowledge'!BB$8)/100</f>
        <v>0.11900000000000001</v>
      </c>
      <c r="BC737" s="380">
        <f t="array" aca="true" ref="BC737">INDEX(KM_PCT,MATCH($A737,'Knowledge - Percentages'!$B:$B,0),'Data - Knowledge'!BC$8)/100</f>
        <v>0.157</v>
      </c>
      <c r="BD737" s="380">
        <f t="array" aca="true" ref="BD737">INDEX(KM_PCT,MATCH($A737,'Knowledge - Percentages'!$B:$B,0),'Data - Knowledge'!BD$8)/100</f>
        <v>0.136</v>
      </c>
      <c r="BE737" s="380">
        <f t="array" aca="true" ref="BE737">INDEX(KM_PCT,MATCH($A737,'Knowledge - Percentages'!$B:$B,0),'Data - Knowledge'!BE$8)/100</f>
        <v>0.187</v>
      </c>
      <c r="BF737" s="380">
        <f t="array" aca="true" ref="BF737">INDEX(KM_PCT,MATCH($A737,'Knowledge - Percentages'!$B:$B,0),'Data - Knowledge'!BF$8)/100</f>
        <v>0.157</v>
      </c>
      <c r="BG737" s="380">
        <f t="array" aca="true" ref="BG737">INDEX(KM_PCT,MATCH($A737,'Knowledge - Percentages'!$B:$B,0),'Data - Knowledge'!BG$8)/100</f>
        <v>0.166</v>
      </c>
      <c r="BH737" s="380">
        <f t="array" aca="true" ref="BH737">INDEX(KM_PCT,MATCH($A737,'Knowledge - Percentages'!$B:$B,0),'Data - Knowledge'!BH$8)/100</f>
        <v>0.209</v>
      </c>
      <c r="BI737" s="380">
        <f t="array" aca="true" ref="BI737">INDEX(KM_PCT,MATCH($A737,'Knowledge - Percentages'!$B:$B,0),'Data - Knowledge'!BI$8)/100</f>
        <v>0.166</v>
      </c>
      <c r="BJ737" s="380">
        <f t="array" aca="true" ref="BJ737">INDEX(KM_PCT,MATCH($A737,'Knowledge - Percentages'!$B:$B,0),'Data - Knowledge'!BJ$8)/100</f>
        <v>0.166</v>
      </c>
      <c r="BK737" s="380">
        <f t="array" aca="true" ref="BK737">INDEX(KM_PCT,MATCH($A737,'Knowledge - Percentages'!$B:$B,0),'Data - Knowledge'!BK$8)/100</f>
        <v>0.16899999999999998</v>
      </c>
      <c r="BL737" s="380">
        <f t="array" aca="true" ref="BL737">INDEX(KM_PCT,MATCH($A737,'Knowledge - Percentages'!$B:$B,0),'Data - Knowledge'!BL$8)/100</f>
        <v>0.096</v>
      </c>
      <c r="BM737" s="380">
        <f t="array" aca="true" ref="BM737">INDEX(KM_PCT,MATCH($A737,'Knowledge - Percentages'!$B:$B,0),'Data - Knowledge'!BM$8)/100</f>
        <v>0.163</v>
      </c>
      <c r="BN737" s="380">
        <f t="array" aca="true" ref="BN737">INDEX(KM_PCT,MATCH($A737,'Knowledge - Percentages'!$B:$B,0),'Data - Knowledge'!BN$8)/100</f>
        <v>0.166</v>
      </c>
      <c r="BO737" s="380">
        <f t="array" aca="true" ref="BO737">INDEX(KM_PCT,MATCH($A737,'Knowledge - Percentages'!$B:$B,0),'Data - Knowledge'!BO$8)/100</f>
        <v>0.264</v>
      </c>
      <c r="BP737" s="380">
        <f t="array" aca="true" ref="BP737">INDEX(KM_PCT,MATCH($A737,'Knowledge - Percentages'!$B:$B,0),'Data - Knowledge'!BP$8)/100</f>
        <v>0.166</v>
      </c>
      <c r="BQ737" s="380">
        <f t="array" aca="true" ref="BQ737">INDEX(KM_PCT,MATCH($A737,'Knowledge - Percentages'!$B:$B,0),'Data - Knowledge'!BQ$8)/100</f>
        <v>0.166</v>
      </c>
    </row>
    <row r="738" spans="1:69">
      <c r="A738" t="s">
        <v>1948</v>
      </c>
      <c r="B738" t="s">
        <v>1860</v>
      </c>
      <c r="C738" t="s">
        <v>1947</v>
      </c>
      <c r="D738" t="s">
        <v>1864</v>
      </c>
      <c r="E738" s="373">
        <f>SUMPRODUCT($K$2:$BQ$2,$K738:$BQ738)/$J$2</f>
        <v>0.2417348484848485</v>
      </c>
      <c r="F738" s="379">
        <f>SUMPRODUCT($K$2:$BQ$2,$K738:$BQ738)</f>
        <v>63.818000000000005</v>
      </c>
      <c r="G738" s="373">
        <f>SUMPRODUCT($K$3:$BQ$3,$K738:$BQ738)/$J$3</f>
        <v>0.21414856262833667</v>
      </c>
      <c r="H738" s="379">
        <f>SUMPRODUCT($K$3:$BQ$3,$K738:$BQ738)</f>
        <v>2085.8069999999993</v>
      </c>
      <c r="I738" s="373">
        <f>CORREL($K$4:$BQ$4,$K738:$BQ738)</f>
        <v>0.20279888701536186</v>
      </c>
      <c r="J738" s="379">
        <f>$E738/$G738*100</f>
        <v>112.88184497618549</v>
      </c>
      <c r="K738" s="380">
        <f t="array" aca="true" ref="K738">INDEX(KM_PCT,MATCH($A738,'Knowledge - Percentages'!$B:$B,0),'Data - Knowledge'!K$8)/100</f>
        <v>0.2</v>
      </c>
      <c r="L738" s="380">
        <f t="array" aca="true" ref="L738">INDEX(KM_PCT,MATCH($A738,'Knowledge - Percentages'!$B:$B,0),'Data - Knowledge'!L$8)/100</f>
        <v>0.2</v>
      </c>
      <c r="M738" s="380">
        <f t="array" aca="true" ref="M738">INDEX(KM_PCT,MATCH($A738,'Knowledge - Percentages'!$B:$B,0),'Data - Knowledge'!M$8)/100</f>
        <v>0.2</v>
      </c>
      <c r="N738" s="380">
        <f t="array" aca="true" ref="N738">INDEX(KM_PCT,MATCH($A738,'Knowledge - Percentages'!$B:$B,0),'Data - Knowledge'!N$8)/100</f>
        <v>0.182</v>
      </c>
      <c r="O738" s="380">
        <f t="array" aca="true" ref="O738">INDEX(KM_PCT,MATCH($A738,'Knowledge - Percentages'!$B:$B,0),'Data - Knowledge'!O$8)/100</f>
        <v>0.21100000000000002</v>
      </c>
      <c r="P738" s="380">
        <f t="array" aca="true" ref="P738">INDEX(KM_PCT,MATCH($A738,'Knowledge - Percentages'!$B:$B,0),'Data - Knowledge'!P$8)/100</f>
        <v>0.21100000000000002</v>
      </c>
      <c r="Q738" s="380">
        <f t="array" aca="true" ref="Q738">INDEX(KM_PCT,MATCH($A738,'Knowledge - Percentages'!$B:$B,0),'Data - Knowledge'!Q$8)/100</f>
        <v>0.21100000000000002</v>
      </c>
      <c r="R738" s="380">
        <f t="array" aca="true" ref="R738">INDEX(KM_PCT,MATCH($A738,'Knowledge - Percentages'!$B:$B,0),'Data - Knowledge'!R$8)/100</f>
        <v>0.21100000000000002</v>
      </c>
      <c r="S738" s="380">
        <f t="array" aca="true" ref="S738">INDEX(KM_PCT,MATCH($A738,'Knowledge - Percentages'!$B:$B,0),'Data - Knowledge'!S$8)/100</f>
        <v>0.183</v>
      </c>
      <c r="T738" s="380">
        <f t="array" aca="true" ref="T738">INDEX(KM_PCT,MATCH($A738,'Knowledge - Percentages'!$B:$B,0),'Data - Knowledge'!T$8)/100</f>
        <v>0.214</v>
      </c>
      <c r="U738" s="380">
        <f t="array" aca="true" ref="U738">INDEX(KM_PCT,MATCH($A738,'Knowledge - Percentages'!$B:$B,0),'Data - Knowledge'!U$8)/100</f>
        <v>0.214</v>
      </c>
      <c r="V738" s="380">
        <f t="array" aca="true" ref="V738">INDEX(KM_PCT,MATCH($A738,'Knowledge - Percentages'!$B:$B,0),'Data - Knowledge'!V$8)/100</f>
        <v>0.214</v>
      </c>
      <c r="W738" s="380">
        <f t="array" aca="true" ref="W738">INDEX(KM_PCT,MATCH($A738,'Knowledge - Percentages'!$B:$B,0),'Data - Knowledge'!W$8)/100</f>
        <v>0.214</v>
      </c>
      <c r="X738" s="380">
        <f t="array" aca="true" ref="X738">INDEX(KM_PCT,MATCH($A738,'Knowledge - Percentages'!$B:$B,0),'Data - Knowledge'!X$8)/100</f>
        <v>0.22</v>
      </c>
      <c r="Y738" s="380">
        <f t="array" aca="true" ref="Y738">INDEX(KM_PCT,MATCH($A738,'Knowledge - Percentages'!$B:$B,0),'Data - Knowledge'!Y$8)/100</f>
        <v>0.136</v>
      </c>
      <c r="Z738" s="380">
        <f t="array" aca="true" ref="Z738">INDEX(KM_PCT,MATCH($A738,'Knowledge - Percentages'!$B:$B,0),'Data - Knowledge'!Z$8)/100</f>
        <v>0.43799999999999994</v>
      </c>
      <c r="AA738" s="380">
        <f t="array" aca="true" ref="AA738">INDEX(KM_PCT,MATCH($A738,'Knowledge - Percentages'!$B:$B,0),'Data - Knowledge'!AA$8)/100</f>
        <v>0.22</v>
      </c>
      <c r="AB738" s="380">
        <f t="array" aca="true" ref="AB738">INDEX(KM_PCT,MATCH($A738,'Knowledge - Percentages'!$B:$B,0),'Data - Knowledge'!AB$8)/100</f>
        <v>0.22</v>
      </c>
      <c r="AC738" s="380">
        <f t="array" aca="true" ref="AC738">INDEX(KM_PCT,MATCH($A738,'Knowledge - Percentages'!$B:$B,0),'Data - Knowledge'!AC$8)/100</f>
        <v>0.22</v>
      </c>
      <c r="AD738" s="380">
        <f t="array" aca="true" ref="AD738">INDEX(KM_PCT,MATCH($A738,'Knowledge - Percentages'!$B:$B,0),'Data - Knowledge'!AD$8)/100</f>
        <v>0.28800000000000003</v>
      </c>
      <c r="AE738" s="380">
        <f t="array" aca="true" ref="AE738">INDEX(KM_PCT,MATCH($A738,'Knowledge - Percentages'!$B:$B,0),'Data - Knowledge'!AE$8)/100</f>
        <v>0.212</v>
      </c>
      <c r="AF738" s="380">
        <f t="array" aca="true" ref="AF738">INDEX(KM_PCT,MATCH($A738,'Knowledge - Percentages'!$B:$B,0),'Data - Knowledge'!AF$8)/100</f>
        <v>0.201</v>
      </c>
      <c r="AG738" s="380">
        <f t="array" aca="true" ref="AG738">INDEX(KM_PCT,MATCH($A738,'Knowledge - Percentages'!$B:$B,0),'Data - Knowledge'!AG$8)/100</f>
        <v>0.212</v>
      </c>
      <c r="AH738" s="380">
        <f t="array" aca="true" ref="AH738">INDEX(KM_PCT,MATCH($A738,'Knowledge - Percentages'!$B:$B,0),'Data - Knowledge'!AH$8)/100</f>
        <v>0.212</v>
      </c>
      <c r="AI738" s="380">
        <f t="array" aca="true" ref="AI738">INDEX(KM_PCT,MATCH($A738,'Knowledge - Percentages'!$B:$B,0),'Data - Knowledge'!AI$8)/100</f>
        <v>0.212</v>
      </c>
      <c r="AJ738" s="380">
        <f t="array" aca="true" ref="AJ738">INDEX(KM_PCT,MATCH($A738,'Knowledge - Percentages'!$B:$B,0),'Data - Knowledge'!AJ$8)/100</f>
        <v>0.212</v>
      </c>
      <c r="AK738" s="380">
        <f t="array" aca="true" ref="AK738">INDEX(KM_PCT,MATCH($A738,'Knowledge - Percentages'!$B:$B,0),'Data - Knowledge'!AK$8)/100</f>
        <v>0.21100000000000002</v>
      </c>
      <c r="AL738" s="380">
        <f t="array" aca="true" ref="AL738">INDEX(KM_PCT,MATCH($A738,'Knowledge - Percentages'!$B:$B,0),'Data - Knowledge'!AL$8)/100</f>
        <v>0.192</v>
      </c>
      <c r="AM738" s="380">
        <f t="array" aca="true" ref="AM738">INDEX(KM_PCT,MATCH($A738,'Knowledge - Percentages'!$B:$B,0),'Data - Knowledge'!AM$8)/100</f>
        <v>0.212</v>
      </c>
      <c r="AN738" s="380">
        <f t="array" aca="true" ref="AN738">INDEX(KM_PCT,MATCH($A738,'Knowledge - Percentages'!$B:$B,0),'Data - Knowledge'!AN$8)/100</f>
        <v>0.212</v>
      </c>
      <c r="AO738" s="380">
        <f t="array" aca="true" ref="AO738">INDEX(KM_PCT,MATCH($A738,'Knowledge - Percentages'!$B:$B,0),'Data - Knowledge'!AO$8)/100</f>
        <v>0.212</v>
      </c>
      <c r="AP738" s="380">
        <f t="array" aca="true" ref="AP738">INDEX(KM_PCT,MATCH($A738,'Knowledge - Percentages'!$B:$B,0),'Data - Knowledge'!AP$8)/100</f>
        <v>0.175</v>
      </c>
      <c r="AQ738" s="380">
        <f t="array" aca="true" ref="AQ738">INDEX(KM_PCT,MATCH($A738,'Knowledge - Percentages'!$B:$B,0),'Data - Knowledge'!AQ$8)/100</f>
        <v>0.175</v>
      </c>
      <c r="AR738" s="380">
        <f t="array" aca="true" ref="AR738">INDEX(KM_PCT,MATCH($A738,'Knowledge - Percentages'!$B:$B,0),'Data - Knowledge'!AR$8)/100</f>
        <v>0.22</v>
      </c>
      <c r="AS738" s="380">
        <f t="array" aca="true" ref="AS738">INDEX(KM_PCT,MATCH($A738,'Knowledge - Percentages'!$B:$B,0),'Data - Knowledge'!AS$8)/100</f>
        <v>0.183</v>
      </c>
      <c r="AT738" s="380">
        <f t="array" aca="true" ref="AT738">INDEX(KM_PCT,MATCH($A738,'Knowledge - Percentages'!$B:$B,0),'Data - Knowledge'!AT$8)/100</f>
        <v>0.22</v>
      </c>
      <c r="AU738" s="380">
        <f t="array" aca="true" ref="AU738">INDEX(KM_PCT,MATCH($A738,'Knowledge - Percentages'!$B:$B,0),'Data - Knowledge'!AU$8)/100</f>
        <v>0.201</v>
      </c>
      <c r="AV738" s="380">
        <f t="array" aca="true" ref="AV738">INDEX(KM_PCT,MATCH($A738,'Knowledge - Percentages'!$B:$B,0),'Data - Knowledge'!AV$8)/100</f>
        <v>0.201</v>
      </c>
      <c r="AW738" s="380">
        <f t="array" aca="true" ref="AW738">INDEX(KM_PCT,MATCH($A738,'Knowledge - Percentages'!$B:$B,0),'Data - Knowledge'!AW$8)/100</f>
        <v>0.201</v>
      </c>
      <c r="AX738" s="380">
        <f t="array" aca="true" ref="AX738">INDEX(KM_PCT,MATCH($A738,'Knowledge - Percentages'!$B:$B,0),'Data - Knowledge'!AX$8)/100</f>
        <v>0.201</v>
      </c>
      <c r="AY738" s="380">
        <f t="array" aca="true" ref="AY738">INDEX(KM_PCT,MATCH($A738,'Knowledge - Percentages'!$B:$B,0),'Data - Knowledge'!AY$8)/100</f>
        <v>0.22</v>
      </c>
      <c r="AZ738" s="380">
        <f t="array" aca="true" ref="AZ738">INDEX(KM_PCT,MATCH($A738,'Knowledge - Percentages'!$B:$B,0),'Data - Knowledge'!AZ$8)/100</f>
        <v>0.22</v>
      </c>
      <c r="BA738" s="380">
        <f t="array" aca="true" ref="BA738">INDEX(KM_PCT,MATCH($A738,'Knowledge - Percentages'!$B:$B,0),'Data - Knowledge'!BA$8)/100</f>
        <v>0.22</v>
      </c>
      <c r="BB738" s="380">
        <f t="array" aca="true" ref="BB738">INDEX(KM_PCT,MATCH($A738,'Knowledge - Percentages'!$B:$B,0),'Data - Knowledge'!BB$8)/100</f>
        <v>0.294</v>
      </c>
      <c r="BC738" s="380">
        <f t="array" aca="true" ref="BC738">INDEX(KM_PCT,MATCH($A738,'Knowledge - Percentages'!$B:$B,0),'Data - Knowledge'!BC$8)/100</f>
        <v>0.27</v>
      </c>
      <c r="BD738" s="380">
        <f t="array" aca="true" ref="BD738">INDEX(KM_PCT,MATCH($A738,'Knowledge - Percentages'!$B:$B,0),'Data - Knowledge'!BD$8)/100</f>
        <v>0.303</v>
      </c>
      <c r="BE738" s="380">
        <f t="array" aca="true" ref="BE738">INDEX(KM_PCT,MATCH($A738,'Knowledge - Percentages'!$B:$B,0),'Data - Knowledge'!BE$8)/100</f>
        <v>0.24600000000000002</v>
      </c>
      <c r="BF738" s="380">
        <f t="array" aca="true" ref="BF738">INDEX(KM_PCT,MATCH($A738,'Knowledge - Percentages'!$B:$B,0),'Data - Knowledge'!BF$8)/100</f>
        <v>0.249</v>
      </c>
      <c r="BG738" s="380">
        <f t="array" aca="true" ref="BG738">INDEX(KM_PCT,MATCH($A738,'Knowledge - Percentages'!$B:$B,0),'Data - Knowledge'!BG$8)/100</f>
        <v>0.25</v>
      </c>
      <c r="BH738" s="380">
        <f t="array" aca="true" ref="BH738">INDEX(KM_PCT,MATCH($A738,'Knowledge - Percentages'!$B:$B,0),'Data - Knowledge'!BH$8)/100</f>
        <v>0.25</v>
      </c>
      <c r="BI738" s="380">
        <f t="array" aca="true" ref="BI738">INDEX(KM_PCT,MATCH($A738,'Knowledge - Percentages'!$B:$B,0),'Data - Knowledge'!BI$8)/100</f>
        <v>0.25</v>
      </c>
      <c r="BJ738" s="380">
        <f t="array" aca="true" ref="BJ738">INDEX(KM_PCT,MATCH($A738,'Knowledge - Percentages'!$B:$B,0),'Data - Knowledge'!BJ$8)/100</f>
        <v>0.25</v>
      </c>
      <c r="BK738" s="380">
        <f t="array" aca="true" ref="BK738">INDEX(KM_PCT,MATCH($A738,'Knowledge - Percentages'!$B:$B,0),'Data - Knowledge'!BK$8)/100</f>
        <v>0.218</v>
      </c>
      <c r="BL738" s="380">
        <f t="array" aca="true" ref="BL738">INDEX(KM_PCT,MATCH($A738,'Knowledge - Percentages'!$B:$B,0),'Data - Knowledge'!BL$8)/100</f>
        <v>0.25</v>
      </c>
      <c r="BM738" s="380">
        <f t="array" aca="true" ref="BM738">INDEX(KM_PCT,MATCH($A738,'Knowledge - Percentages'!$B:$B,0),'Data - Knowledge'!BM$8)/100</f>
        <v>0.26899999999999996</v>
      </c>
      <c r="BN738" s="380">
        <f t="array" aca="true" ref="BN738">INDEX(KM_PCT,MATCH($A738,'Knowledge - Percentages'!$B:$B,0),'Data - Knowledge'!BN$8)/100</f>
        <v>0.25</v>
      </c>
      <c r="BO738" s="380">
        <f t="array" aca="true" ref="BO738">INDEX(KM_PCT,MATCH($A738,'Knowledge - Percentages'!$B:$B,0),'Data - Knowledge'!BO$8)/100</f>
        <v>0.267</v>
      </c>
      <c r="BP738" s="380">
        <f t="array" aca="true" ref="BP738">INDEX(KM_PCT,MATCH($A738,'Knowledge - Percentages'!$B:$B,0),'Data - Knowledge'!BP$8)/100</f>
        <v>0.267</v>
      </c>
      <c r="BQ738" s="380">
        <f t="array" aca="true" ref="BQ738">INDEX(KM_PCT,MATCH($A738,'Knowledge - Percentages'!$B:$B,0),'Data - Knowledge'!BQ$8)/100</f>
        <v>0.267</v>
      </c>
    </row>
    <row r="739" spans="1:69">
      <c r="A739" t="s">
        <v>1949</v>
      </c>
      <c r="B739" t="s">
        <v>1860</v>
      </c>
      <c r="C739" t="s">
        <v>1947</v>
      </c>
      <c r="D739" t="s">
        <v>550</v>
      </c>
      <c r="E739" s="373">
        <f>SUMPRODUCT($K$2:$BQ$2,$K739:$BQ739)/$J$2</f>
        <v>0.34392424242424241</v>
      </c>
      <c r="F739" s="379">
        <f>SUMPRODUCT($K$2:$BQ$2,$K739:$BQ739)</f>
        <v>90.795999999999992</v>
      </c>
      <c r="G739" s="373">
        <f>SUMPRODUCT($K$3:$BQ$3,$K739:$BQ739)/$J$3</f>
        <v>0.32597638603696094</v>
      </c>
      <c r="H739" s="379">
        <f>SUMPRODUCT($K$3:$BQ$3,$K739:$BQ739)</f>
        <v>3175.0099999999993</v>
      </c>
      <c r="I739" s="373">
        <f>CORREL($K$4:$BQ$4,$K739:$BQ739)</f>
        <v>0.23410474254471711</v>
      </c>
      <c r="J739" s="379">
        <f>$E739/$G739*100</f>
        <v>105.50587624014165</v>
      </c>
      <c r="K739" s="380">
        <f t="array" aca="true" ref="K739">INDEX(KM_PCT,MATCH($A739,'Knowledge - Percentages'!$B:$B,0),'Data - Knowledge'!K$8)/100</f>
        <v>0.324</v>
      </c>
      <c r="L739" s="380">
        <f t="array" aca="true" ref="L739">INDEX(KM_PCT,MATCH($A739,'Knowledge - Percentages'!$B:$B,0),'Data - Knowledge'!L$8)/100</f>
        <v>0.324</v>
      </c>
      <c r="M739" s="380">
        <f t="array" aca="true" ref="M739">INDEX(KM_PCT,MATCH($A739,'Knowledge - Percentages'!$B:$B,0),'Data - Knowledge'!M$8)/100</f>
        <v>0.324</v>
      </c>
      <c r="N739" s="380">
        <f t="array" aca="true" ref="N739">INDEX(KM_PCT,MATCH($A739,'Knowledge - Percentages'!$B:$B,0),'Data - Knowledge'!N$8)/100</f>
        <v>0.284</v>
      </c>
      <c r="O739" s="380">
        <f t="array" aca="true" ref="O739">INDEX(KM_PCT,MATCH($A739,'Knowledge - Percentages'!$B:$B,0),'Data - Knowledge'!O$8)/100</f>
        <v>0.324</v>
      </c>
      <c r="P739" s="380">
        <f t="array" aca="true" ref="P739">INDEX(KM_PCT,MATCH($A739,'Knowledge - Percentages'!$B:$B,0),'Data - Knowledge'!P$8)/100</f>
        <v>0.284</v>
      </c>
      <c r="Q739" s="380">
        <f t="array" aca="true" ref="Q739">INDEX(KM_PCT,MATCH($A739,'Knowledge - Percentages'!$B:$B,0),'Data - Knowledge'!Q$8)/100</f>
        <v>0.15</v>
      </c>
      <c r="R739" s="380">
        <f t="array" aca="true" ref="R739">INDEX(KM_PCT,MATCH($A739,'Knowledge - Percentages'!$B:$B,0),'Data - Knowledge'!R$8)/100</f>
        <v>0.284</v>
      </c>
      <c r="S739" s="380">
        <f t="array" aca="true" ref="S739">INDEX(KM_PCT,MATCH($A739,'Knowledge - Percentages'!$B:$B,0),'Data - Knowledge'!S$8)/100</f>
        <v>0.284</v>
      </c>
      <c r="T739" s="380">
        <f t="array" aca="true" ref="T739">INDEX(KM_PCT,MATCH($A739,'Knowledge - Percentages'!$B:$B,0),'Data - Knowledge'!T$8)/100</f>
        <v>0.324</v>
      </c>
      <c r="U739" s="380">
        <f t="array" aca="true" ref="U739">INDEX(KM_PCT,MATCH($A739,'Knowledge - Percentages'!$B:$B,0),'Data - Knowledge'!U$8)/100</f>
        <v>0.36200000000000004</v>
      </c>
      <c r="V739" s="380">
        <f t="array" aca="true" ref="V739">INDEX(KM_PCT,MATCH($A739,'Knowledge - Percentages'!$B:$B,0),'Data - Knowledge'!V$8)/100</f>
        <v>0.324</v>
      </c>
      <c r="W739" s="380">
        <f t="array" aca="true" ref="W739">INDEX(KM_PCT,MATCH($A739,'Knowledge - Percentages'!$B:$B,0),'Data - Knowledge'!W$8)/100</f>
        <v>0.324</v>
      </c>
      <c r="X739" s="380">
        <f t="array" aca="true" ref="X739">INDEX(KM_PCT,MATCH($A739,'Knowledge - Percentages'!$B:$B,0),'Data - Knowledge'!X$8)/100</f>
        <v>0.336</v>
      </c>
      <c r="Y739" s="380">
        <f t="array" aca="true" ref="Y739">INDEX(KM_PCT,MATCH($A739,'Knowledge - Percentages'!$B:$B,0),'Data - Knowledge'!Y$8)/100</f>
        <v>0.336</v>
      </c>
      <c r="Z739" s="380">
        <f t="array" aca="true" ref="Z739">INDEX(KM_PCT,MATCH($A739,'Knowledge - Percentages'!$B:$B,0),'Data - Knowledge'!Z$8)/100</f>
        <v>0.345</v>
      </c>
      <c r="AA739" s="380">
        <f t="array" aca="true" ref="AA739">INDEX(KM_PCT,MATCH($A739,'Knowledge - Percentages'!$B:$B,0),'Data - Knowledge'!AA$8)/100</f>
        <v>0.287</v>
      </c>
      <c r="AB739" s="380">
        <f t="array" aca="true" ref="AB739">INDEX(KM_PCT,MATCH($A739,'Knowledge - Percentages'!$B:$B,0),'Data - Knowledge'!AB$8)/100</f>
        <v>0.336</v>
      </c>
      <c r="AC739" s="380">
        <f t="array" aca="true" ref="AC739">INDEX(KM_PCT,MATCH($A739,'Knowledge - Percentages'!$B:$B,0),'Data - Knowledge'!AC$8)/100</f>
        <v>0.336</v>
      </c>
      <c r="AD739" s="380">
        <f t="array" aca="true" ref="AD739">INDEX(KM_PCT,MATCH($A739,'Knowledge - Percentages'!$B:$B,0),'Data - Knowledge'!AD$8)/100</f>
        <v>0.353</v>
      </c>
      <c r="AE739" s="380">
        <f t="array" aca="true" ref="AE739">INDEX(KM_PCT,MATCH($A739,'Knowledge - Percentages'!$B:$B,0),'Data - Knowledge'!AE$8)/100</f>
        <v>0.308</v>
      </c>
      <c r="AF739" s="380">
        <f t="array" aca="true" ref="AF739">INDEX(KM_PCT,MATCH($A739,'Knowledge - Percentages'!$B:$B,0),'Data - Knowledge'!AF$8)/100</f>
        <v>0.248</v>
      </c>
      <c r="AG739" s="380">
        <f t="array" aca="true" ref="AG739">INDEX(KM_PCT,MATCH($A739,'Knowledge - Percentages'!$B:$B,0),'Data - Knowledge'!AG$8)/100</f>
        <v>0.308</v>
      </c>
      <c r="AH739" s="380">
        <f t="array" aca="true" ref="AH739">INDEX(KM_PCT,MATCH($A739,'Knowledge - Percentages'!$B:$B,0),'Data - Knowledge'!AH$8)/100</f>
        <v>0.341</v>
      </c>
      <c r="AI739" s="380">
        <f t="array" aca="true" ref="AI739">INDEX(KM_PCT,MATCH($A739,'Knowledge - Percentages'!$B:$B,0),'Data - Knowledge'!AI$8)/100</f>
        <v>0.336</v>
      </c>
      <c r="AJ739" s="380">
        <f t="array" aca="true" ref="AJ739">INDEX(KM_PCT,MATCH($A739,'Knowledge - Percentages'!$B:$B,0),'Data - Knowledge'!AJ$8)/100</f>
        <v>0.336</v>
      </c>
      <c r="AK739" s="380">
        <f t="array" aca="true" ref="AK739">INDEX(KM_PCT,MATCH($A739,'Knowledge - Percentages'!$B:$B,0),'Data - Knowledge'!AK$8)/100</f>
        <v>0.336</v>
      </c>
      <c r="AL739" s="380">
        <f t="array" aca="true" ref="AL739">INDEX(KM_PCT,MATCH($A739,'Knowledge - Percentages'!$B:$B,0),'Data - Knowledge'!AL$8)/100</f>
        <v>0.336</v>
      </c>
      <c r="AM739" s="380">
        <f t="array" aca="true" ref="AM739">INDEX(KM_PCT,MATCH($A739,'Knowledge - Percentages'!$B:$B,0),'Data - Knowledge'!AM$8)/100</f>
        <v>0.336</v>
      </c>
      <c r="AN739" s="380">
        <f t="array" aca="true" ref="AN739">INDEX(KM_PCT,MATCH($A739,'Knowledge - Percentages'!$B:$B,0),'Data - Knowledge'!AN$8)/100</f>
        <v>0.336</v>
      </c>
      <c r="AO739" s="380">
        <f t="array" aca="true" ref="AO739">INDEX(KM_PCT,MATCH($A739,'Knowledge - Percentages'!$B:$B,0),'Data - Knowledge'!AO$8)/100</f>
        <v>0.336</v>
      </c>
      <c r="AP739" s="380">
        <f t="array" aca="true" ref="AP739">INDEX(KM_PCT,MATCH($A739,'Knowledge - Percentages'!$B:$B,0),'Data - Knowledge'!AP$8)/100</f>
        <v>0.336</v>
      </c>
      <c r="AQ739" s="380">
        <f t="array" aca="true" ref="AQ739">INDEX(KM_PCT,MATCH($A739,'Knowledge - Percentages'!$B:$B,0),'Data - Knowledge'!AQ$8)/100</f>
        <v>0.336</v>
      </c>
      <c r="AR739" s="380">
        <f t="array" aca="true" ref="AR739">INDEX(KM_PCT,MATCH($A739,'Knowledge - Percentages'!$B:$B,0),'Data - Knowledge'!AR$8)/100</f>
        <v>0.331</v>
      </c>
      <c r="AS739" s="380">
        <f t="array" aca="true" ref="AS739">INDEX(KM_PCT,MATCH($A739,'Knowledge - Percentages'!$B:$B,0),'Data - Knowledge'!AS$8)/100</f>
        <v>0.331</v>
      </c>
      <c r="AT739" s="380">
        <f t="array" aca="true" ref="AT739">INDEX(KM_PCT,MATCH($A739,'Knowledge - Percentages'!$B:$B,0),'Data - Knowledge'!AT$8)/100</f>
        <v>0.331</v>
      </c>
      <c r="AU739" s="380">
        <f t="array" aca="true" ref="AU739">INDEX(KM_PCT,MATCH($A739,'Knowledge - Percentages'!$B:$B,0),'Data - Knowledge'!AU$8)/100</f>
        <v>0.336</v>
      </c>
      <c r="AV739" s="380">
        <f t="array" aca="true" ref="AV739">INDEX(KM_PCT,MATCH($A739,'Knowledge - Percentages'!$B:$B,0),'Data - Knowledge'!AV$8)/100</f>
        <v>0.336</v>
      </c>
      <c r="AW739" s="380">
        <f t="array" aca="true" ref="AW739">INDEX(KM_PCT,MATCH($A739,'Knowledge - Percentages'!$B:$B,0),'Data - Knowledge'!AW$8)/100</f>
        <v>0.336</v>
      </c>
      <c r="AX739" s="380">
        <f t="array" aca="true" ref="AX739">INDEX(KM_PCT,MATCH($A739,'Knowledge - Percentages'!$B:$B,0),'Data - Knowledge'!AX$8)/100</f>
        <v>0.336</v>
      </c>
      <c r="AY739" s="380">
        <f t="array" aca="true" ref="AY739">INDEX(KM_PCT,MATCH($A739,'Knowledge - Percentages'!$B:$B,0),'Data - Knowledge'!AY$8)/100</f>
        <v>0.336</v>
      </c>
      <c r="AZ739" s="380">
        <f t="array" aca="true" ref="AZ739">INDEX(KM_PCT,MATCH($A739,'Knowledge - Percentages'!$B:$B,0),'Data - Knowledge'!AZ$8)/100</f>
        <v>0.377</v>
      </c>
      <c r="BA739" s="380">
        <f t="array" aca="true" ref="BA739">INDEX(KM_PCT,MATCH($A739,'Knowledge - Percentages'!$B:$B,0),'Data - Knowledge'!BA$8)/100</f>
        <v>0.336</v>
      </c>
      <c r="BB739" s="380">
        <f t="array" aca="true" ref="BB739">INDEX(KM_PCT,MATCH($A739,'Knowledge - Percentages'!$B:$B,0),'Data - Knowledge'!BB$8)/100</f>
        <v>0.33399999999999996</v>
      </c>
      <c r="BC739" s="380">
        <f t="array" aca="true" ref="BC739">INDEX(KM_PCT,MATCH($A739,'Knowledge - Percentages'!$B:$B,0),'Data - Knowledge'!BC$8)/100</f>
        <v>0.336</v>
      </c>
      <c r="BD739" s="380">
        <f t="array" aca="true" ref="BD739">INDEX(KM_PCT,MATCH($A739,'Knowledge - Percentages'!$B:$B,0),'Data - Knowledge'!BD$8)/100</f>
        <v>0.336</v>
      </c>
      <c r="BE739" s="380">
        <f t="array" aca="true" ref="BE739">INDEX(KM_PCT,MATCH($A739,'Knowledge - Percentages'!$B:$B,0),'Data - Knowledge'!BE$8)/100</f>
        <v>0.336</v>
      </c>
      <c r="BF739" s="380">
        <f t="array" aca="true" ref="BF739">INDEX(KM_PCT,MATCH($A739,'Knowledge - Percentages'!$B:$B,0),'Data - Knowledge'!BF$8)/100</f>
        <v>0.34600000000000003</v>
      </c>
      <c r="BG739" s="380">
        <f t="array" aca="true" ref="BG739">INDEX(KM_PCT,MATCH($A739,'Knowledge - Percentages'!$B:$B,0),'Data - Knowledge'!BG$8)/100</f>
        <v>0.389</v>
      </c>
      <c r="BH739" s="380">
        <f t="array" aca="true" ref="BH739">INDEX(KM_PCT,MATCH($A739,'Knowledge - Percentages'!$B:$B,0),'Data - Knowledge'!BH$8)/100</f>
        <v>0.341</v>
      </c>
      <c r="BI739" s="380">
        <f t="array" aca="true" ref="BI739">INDEX(KM_PCT,MATCH($A739,'Knowledge - Percentages'!$B:$B,0),'Data - Knowledge'!BI$8)/100</f>
        <v>0.34600000000000003</v>
      </c>
      <c r="BJ739" s="380">
        <f t="array" aca="true" ref="BJ739">INDEX(KM_PCT,MATCH($A739,'Knowledge - Percentages'!$B:$B,0),'Data - Knowledge'!BJ$8)/100</f>
        <v>0.34600000000000003</v>
      </c>
      <c r="BK739" s="380">
        <f t="array" aca="true" ref="BK739">INDEX(KM_PCT,MATCH($A739,'Knowledge - Percentages'!$B:$B,0),'Data - Knowledge'!BK$8)/100</f>
        <v>0.34600000000000003</v>
      </c>
      <c r="BL739" s="380">
        <f t="array" aca="true" ref="BL739">INDEX(KM_PCT,MATCH($A739,'Knowledge - Percentages'!$B:$B,0),'Data - Knowledge'!BL$8)/100</f>
        <v>0.34600000000000003</v>
      </c>
      <c r="BM739" s="380">
        <f t="array" aca="true" ref="BM739">INDEX(KM_PCT,MATCH($A739,'Knowledge - Percentages'!$B:$B,0),'Data - Knowledge'!BM$8)/100</f>
        <v>0.258</v>
      </c>
      <c r="BN739" s="380">
        <f t="array" aca="true" ref="BN739">INDEX(KM_PCT,MATCH($A739,'Knowledge - Percentages'!$B:$B,0),'Data - Knowledge'!BN$8)/100</f>
        <v>0.34600000000000003</v>
      </c>
      <c r="BO739" s="380">
        <f t="array" aca="true" ref="BO739">INDEX(KM_PCT,MATCH($A739,'Knowledge - Percentages'!$B:$B,0),'Data - Knowledge'!BO$8)/100</f>
        <v>0.365</v>
      </c>
      <c r="BP739" s="380">
        <f t="array" aca="true" ref="BP739">INDEX(KM_PCT,MATCH($A739,'Knowledge - Percentages'!$B:$B,0),'Data - Knowledge'!BP$8)/100</f>
        <v>0.365</v>
      </c>
      <c r="BQ739" s="380">
        <f t="array" aca="true" ref="BQ739">INDEX(KM_PCT,MATCH($A739,'Knowledge - Percentages'!$B:$B,0),'Data - Knowledge'!BQ$8)/100</f>
        <v>0.369</v>
      </c>
    </row>
    <row r="740" spans="1:69">
      <c r="A740" t="s">
        <v>1950</v>
      </c>
      <c r="B740" t="s">
        <v>1860</v>
      </c>
      <c r="C740" t="s">
        <v>1947</v>
      </c>
      <c r="D740" t="s">
        <v>1867</v>
      </c>
      <c r="E740" s="373">
        <f>SUMPRODUCT($K$2:$BQ$2,$K740:$BQ740)/$J$2</f>
        <v>0.19215530303030304</v>
      </c>
      <c r="F740" s="379">
        <f>SUMPRODUCT($K$2:$BQ$2,$K740:$BQ740)</f>
        <v>50.729</v>
      </c>
      <c r="G740" s="373">
        <f>SUMPRODUCT($K$3:$BQ$3,$K740:$BQ740)/$J$3</f>
        <v>0.16285215605749487</v>
      </c>
      <c r="H740" s="379">
        <f>SUMPRODUCT($K$3:$BQ$3,$K740:$BQ740)</f>
        <v>1586.18</v>
      </c>
      <c r="I740" s="373">
        <f>CORREL($K$4:$BQ$4,$K740:$BQ740)</f>
        <v>0.37477459805945129</v>
      </c>
      <c r="J740" s="379">
        <f>$E740/$G740*100</f>
        <v>117.99371140193115</v>
      </c>
      <c r="K740" s="380">
        <f t="array" aca="true" ref="K740">INDEX(KM_PCT,MATCH($A740,'Knowledge - Percentages'!$B:$B,0),'Data - Knowledge'!K$8)/100</f>
        <v>0.156</v>
      </c>
      <c r="L740" s="380">
        <f t="array" aca="true" ref="L740">INDEX(KM_PCT,MATCH($A740,'Knowledge - Percentages'!$B:$B,0),'Data - Knowledge'!L$8)/100</f>
        <v>0.156</v>
      </c>
      <c r="M740" s="380">
        <f t="array" aca="true" ref="M740">INDEX(KM_PCT,MATCH($A740,'Knowledge - Percentages'!$B:$B,0),'Data - Knowledge'!M$8)/100</f>
        <v>0.156</v>
      </c>
      <c r="N740" s="380">
        <f t="array" aca="true" ref="N740">INDEX(KM_PCT,MATCH($A740,'Knowledge - Percentages'!$B:$B,0),'Data - Knowledge'!N$8)/100</f>
        <v>0.156</v>
      </c>
      <c r="O740" s="380">
        <f t="array" aca="true" ref="O740">INDEX(KM_PCT,MATCH($A740,'Knowledge - Percentages'!$B:$B,0),'Data - Knowledge'!O$8)/100</f>
        <v>0.156</v>
      </c>
      <c r="P740" s="380">
        <f t="array" aca="true" ref="P740">INDEX(KM_PCT,MATCH($A740,'Knowledge - Percentages'!$B:$B,0),'Data - Knowledge'!P$8)/100</f>
        <v>0.156</v>
      </c>
      <c r="Q740" s="380">
        <f t="array" aca="true" ref="Q740">INDEX(KM_PCT,MATCH($A740,'Knowledge - Percentages'!$B:$B,0),'Data - Knowledge'!Q$8)/100</f>
        <v>0.156</v>
      </c>
      <c r="R740" s="380">
        <f t="array" aca="true" ref="R740">INDEX(KM_PCT,MATCH($A740,'Knowledge - Percentages'!$B:$B,0),'Data - Knowledge'!R$8)/100</f>
        <v>0.156</v>
      </c>
      <c r="S740" s="380">
        <f t="array" aca="true" ref="S740">INDEX(KM_PCT,MATCH($A740,'Knowledge - Percentages'!$B:$B,0),'Data - Knowledge'!S$8)/100</f>
        <v>0.14</v>
      </c>
      <c r="T740" s="380">
        <f t="array" aca="true" ref="T740">INDEX(KM_PCT,MATCH($A740,'Knowledge - Percentages'!$B:$B,0),'Data - Knowledge'!T$8)/100</f>
        <v>0.156</v>
      </c>
      <c r="U740" s="380">
        <f t="array" aca="true" ref="U740">INDEX(KM_PCT,MATCH($A740,'Knowledge - Percentages'!$B:$B,0),'Data - Knowledge'!U$8)/100</f>
        <v>0.141</v>
      </c>
      <c r="V740" s="380">
        <f t="array" aca="true" ref="V740">INDEX(KM_PCT,MATCH($A740,'Knowledge - Percentages'!$B:$B,0),'Data - Knowledge'!V$8)/100</f>
        <v>0.156</v>
      </c>
      <c r="W740" s="380">
        <f t="array" aca="true" ref="W740">INDEX(KM_PCT,MATCH($A740,'Knowledge - Percentages'!$B:$B,0),'Data - Knowledge'!W$8)/100</f>
        <v>0.156</v>
      </c>
      <c r="X740" s="380">
        <f t="array" aca="true" ref="X740">INDEX(KM_PCT,MATCH($A740,'Knowledge - Percentages'!$B:$B,0),'Data - Knowledge'!X$8)/100</f>
        <v>0.159</v>
      </c>
      <c r="Y740" s="380">
        <f t="array" aca="true" ref="Y740">INDEX(KM_PCT,MATCH($A740,'Knowledge - Percentages'!$B:$B,0),'Data - Knowledge'!Y$8)/100</f>
        <v>0.127</v>
      </c>
      <c r="Z740" s="380">
        <f t="array" aca="true" ref="Z740">INDEX(KM_PCT,MATCH($A740,'Knowledge - Percentages'!$B:$B,0),'Data - Knowledge'!Z$8)/100</f>
        <v>0.159</v>
      </c>
      <c r="AA740" s="380">
        <f t="array" aca="true" ref="AA740">INDEX(KM_PCT,MATCH($A740,'Knowledge - Percentages'!$B:$B,0),'Data - Knowledge'!AA$8)/100</f>
        <v>0.159</v>
      </c>
      <c r="AB740" s="380">
        <f t="array" aca="true" ref="AB740">INDEX(KM_PCT,MATCH($A740,'Knowledge - Percentages'!$B:$B,0),'Data - Knowledge'!AB$8)/100</f>
        <v>0.15</v>
      </c>
      <c r="AC740" s="380">
        <f t="array" aca="true" ref="AC740">INDEX(KM_PCT,MATCH($A740,'Knowledge - Percentages'!$B:$B,0),'Data - Knowledge'!AC$8)/100</f>
        <v>0.16399999999999998</v>
      </c>
      <c r="AD740" s="380">
        <f t="array" aca="true" ref="AD740">INDEX(KM_PCT,MATCH($A740,'Knowledge - Percentages'!$B:$B,0),'Data - Knowledge'!AD$8)/100</f>
        <v>0.23199999999999998</v>
      </c>
      <c r="AE740" s="380">
        <f t="array" aca="true" ref="AE740">INDEX(KM_PCT,MATCH($A740,'Knowledge - Percentages'!$B:$B,0),'Data - Knowledge'!AE$8)/100</f>
        <v>0.162</v>
      </c>
      <c r="AF740" s="380">
        <f t="array" aca="true" ref="AF740">INDEX(KM_PCT,MATCH($A740,'Knowledge - Percentages'!$B:$B,0),'Data - Knowledge'!AF$8)/100</f>
        <v>0.129</v>
      </c>
      <c r="AG740" s="380">
        <f t="array" aca="true" ref="AG740">INDEX(KM_PCT,MATCH($A740,'Knowledge - Percentages'!$B:$B,0),'Data - Knowledge'!AG$8)/100</f>
        <v>0.162</v>
      </c>
      <c r="AH740" s="380">
        <f t="array" aca="true" ref="AH740">INDEX(KM_PCT,MATCH($A740,'Knowledge - Percentages'!$B:$B,0),'Data - Knowledge'!AH$8)/100</f>
        <v>0.152</v>
      </c>
      <c r="AI740" s="380">
        <f t="array" aca="true" ref="AI740">INDEX(KM_PCT,MATCH($A740,'Knowledge - Percentages'!$B:$B,0),'Data - Knowledge'!AI$8)/100</f>
        <v>0.248</v>
      </c>
      <c r="AJ740" s="380">
        <f t="array" aca="true" ref="AJ740">INDEX(KM_PCT,MATCH($A740,'Knowledge - Percentages'!$B:$B,0),'Data - Knowledge'!AJ$8)/100</f>
        <v>0.16699999999999998</v>
      </c>
      <c r="AK740" s="380">
        <f t="array" aca="true" ref="AK740">INDEX(KM_PCT,MATCH($A740,'Knowledge - Percentages'!$B:$B,0),'Data - Knowledge'!AK$8)/100</f>
        <v>0.16699999999999998</v>
      </c>
      <c r="AL740" s="380">
        <f t="array" aca="true" ref="AL740">INDEX(KM_PCT,MATCH($A740,'Knowledge - Percentages'!$B:$B,0),'Data - Knowledge'!AL$8)/100</f>
        <v>0.109</v>
      </c>
      <c r="AM740" s="380">
        <f t="array" aca="true" ref="AM740">INDEX(KM_PCT,MATCH($A740,'Knowledge - Percentages'!$B:$B,0),'Data - Knowledge'!AM$8)/100</f>
        <v>0.16699999999999998</v>
      </c>
      <c r="AN740" s="380">
        <f t="array" aca="true" ref="AN740">INDEX(KM_PCT,MATCH($A740,'Knowledge - Percentages'!$B:$B,0),'Data - Knowledge'!AN$8)/100</f>
        <v>0.184</v>
      </c>
      <c r="AO740" s="380">
        <f t="array" aca="true" ref="AO740">INDEX(KM_PCT,MATCH($A740,'Knowledge - Percentages'!$B:$B,0),'Data - Knowledge'!AO$8)/100</f>
        <v>0.184</v>
      </c>
      <c r="AP740" s="380">
        <f t="array" aca="true" ref="AP740">INDEX(KM_PCT,MATCH($A740,'Knowledge - Percentages'!$B:$B,0),'Data - Knowledge'!AP$8)/100</f>
        <v>0.16699999999999998</v>
      </c>
      <c r="AQ740" s="380">
        <f t="array" aca="true" ref="AQ740">INDEX(KM_PCT,MATCH($A740,'Knowledge - Percentages'!$B:$B,0),'Data - Knowledge'!AQ$8)/100</f>
        <v>0.16699999999999998</v>
      </c>
      <c r="AR740" s="380">
        <f t="array" aca="true" ref="AR740">INDEX(KM_PCT,MATCH($A740,'Knowledge - Percentages'!$B:$B,0),'Data - Knowledge'!AR$8)/100</f>
        <v>0.11699999999999999</v>
      </c>
      <c r="AS740" s="380">
        <f t="array" aca="true" ref="AS740">INDEX(KM_PCT,MATCH($A740,'Knowledge - Percentages'!$B:$B,0),'Data - Knowledge'!AS$8)/100</f>
        <v>0.165</v>
      </c>
      <c r="AT740" s="380">
        <f t="array" aca="true" ref="AT740">INDEX(KM_PCT,MATCH($A740,'Knowledge - Percentages'!$B:$B,0),'Data - Knowledge'!AT$8)/100</f>
        <v>0.16699999999999998</v>
      </c>
      <c r="AU740" s="380">
        <f t="array" aca="true" ref="AU740">INDEX(KM_PCT,MATCH($A740,'Knowledge - Percentages'!$B:$B,0),'Data - Knowledge'!AU$8)/100</f>
        <v>0.16699999999999998</v>
      </c>
      <c r="AV740" s="380">
        <f t="array" aca="true" ref="AV740">INDEX(KM_PCT,MATCH($A740,'Knowledge - Percentages'!$B:$B,0),'Data - Knowledge'!AV$8)/100</f>
        <v>0.124</v>
      </c>
      <c r="AW740" s="380">
        <f t="array" aca="true" ref="AW740">INDEX(KM_PCT,MATCH($A740,'Knowledge - Percentages'!$B:$B,0),'Data - Knowledge'!AW$8)/100</f>
        <v>0.16699999999999998</v>
      </c>
      <c r="AX740" s="380">
        <f t="array" aca="true" ref="AX740">INDEX(KM_PCT,MATCH($A740,'Knowledge - Percentages'!$B:$B,0),'Data - Knowledge'!AX$8)/100</f>
        <v>0.207</v>
      </c>
      <c r="AY740" s="380">
        <f t="array" aca="true" ref="AY740">INDEX(KM_PCT,MATCH($A740,'Knowledge - Percentages'!$B:$B,0),'Data - Knowledge'!AY$8)/100</f>
        <v>0.16699999999999998</v>
      </c>
      <c r="AZ740" s="380">
        <f t="array" aca="true" ref="AZ740">INDEX(KM_PCT,MATCH($A740,'Knowledge - Percentages'!$B:$B,0),'Data - Knowledge'!AZ$8)/100</f>
        <v>0.16699999999999998</v>
      </c>
      <c r="BA740" s="380">
        <f t="array" aca="true" ref="BA740">INDEX(KM_PCT,MATCH($A740,'Knowledge - Percentages'!$B:$B,0),'Data - Knowledge'!BA$8)/100</f>
        <v>0.161</v>
      </c>
      <c r="BB740" s="380">
        <f t="array" aca="true" ref="BB740">INDEX(KM_PCT,MATCH($A740,'Knowledge - Percentages'!$B:$B,0),'Data - Knowledge'!BB$8)/100</f>
        <v>0.192</v>
      </c>
      <c r="BC740" s="380">
        <f t="array" aca="true" ref="BC740">INDEX(KM_PCT,MATCH($A740,'Knowledge - Percentages'!$B:$B,0),'Data - Knowledge'!BC$8)/100</f>
        <v>0.175</v>
      </c>
      <c r="BD740" s="380">
        <f t="array" aca="true" ref="BD740">INDEX(KM_PCT,MATCH($A740,'Knowledge - Percentages'!$B:$B,0),'Data - Knowledge'!BD$8)/100</f>
        <v>0.175</v>
      </c>
      <c r="BE740" s="380">
        <f t="array" aca="true" ref="BE740">INDEX(KM_PCT,MATCH($A740,'Knowledge - Percentages'!$B:$B,0),'Data - Knowledge'!BE$8)/100</f>
        <v>0.175</v>
      </c>
      <c r="BF740" s="380">
        <f t="array" aca="true" ref="BF740">INDEX(KM_PCT,MATCH($A740,'Knowledge - Percentages'!$B:$B,0),'Data - Knowledge'!BF$8)/100</f>
        <v>0.212</v>
      </c>
      <c r="BG740" s="380">
        <f t="array" aca="true" ref="BG740">INDEX(KM_PCT,MATCH($A740,'Knowledge - Percentages'!$B:$B,0),'Data - Knowledge'!BG$8)/100</f>
        <v>0.195</v>
      </c>
      <c r="BH740" s="380">
        <f t="array" aca="true" ref="BH740">INDEX(KM_PCT,MATCH($A740,'Knowledge - Percentages'!$B:$B,0),'Data - Knowledge'!BH$8)/100</f>
        <v>0.195</v>
      </c>
      <c r="BI740" s="380">
        <f t="array" aca="true" ref="BI740">INDEX(KM_PCT,MATCH($A740,'Knowledge - Percentages'!$B:$B,0),'Data - Knowledge'!BI$8)/100</f>
        <v>0.195</v>
      </c>
      <c r="BJ740" s="380">
        <f t="array" aca="true" ref="BJ740">INDEX(KM_PCT,MATCH($A740,'Knowledge - Percentages'!$B:$B,0),'Data - Knowledge'!BJ$8)/100</f>
        <v>0.254</v>
      </c>
      <c r="BK740" s="380">
        <f t="array" aca="true" ref="BK740">INDEX(KM_PCT,MATCH($A740,'Knowledge - Percentages'!$B:$B,0),'Data - Knowledge'!BK$8)/100</f>
        <v>0.195</v>
      </c>
      <c r="BL740" s="380">
        <f t="array" aca="true" ref="BL740">INDEX(KM_PCT,MATCH($A740,'Knowledge - Percentages'!$B:$B,0),'Data - Knowledge'!BL$8)/100</f>
        <v>0.10099999999999999</v>
      </c>
      <c r="BM740" s="380">
        <f t="array" aca="true" ref="BM740">INDEX(KM_PCT,MATCH($A740,'Knowledge - Percentages'!$B:$B,0),'Data - Knowledge'!BM$8)/100</f>
        <v>0.195</v>
      </c>
      <c r="BN740" s="380">
        <f t="array" aca="true" ref="BN740">INDEX(KM_PCT,MATCH($A740,'Knowledge - Percentages'!$B:$B,0),'Data - Knowledge'!BN$8)/100</f>
        <v>0.195</v>
      </c>
      <c r="BO740" s="380">
        <f t="array" aca="true" ref="BO740">INDEX(KM_PCT,MATCH($A740,'Knowledge - Percentages'!$B:$B,0),'Data - Knowledge'!BO$8)/100</f>
        <v>0.217</v>
      </c>
      <c r="BP740" s="380">
        <f t="array" aca="true" ref="BP740">INDEX(KM_PCT,MATCH($A740,'Knowledge - Percentages'!$B:$B,0),'Data - Knowledge'!BP$8)/100</f>
        <v>0.217</v>
      </c>
      <c r="BQ740" s="380">
        <f t="array" aca="true" ref="BQ740">INDEX(KM_PCT,MATCH($A740,'Knowledge - Percentages'!$B:$B,0),'Data - Knowledge'!BQ$8)/100</f>
        <v>0.221</v>
      </c>
    </row>
    <row r="741" spans="1:69">
      <c r="A741" t="s">
        <v>1951</v>
      </c>
      <c r="B741" t="s">
        <v>1860</v>
      </c>
      <c r="C741" t="s">
        <v>1947</v>
      </c>
      <c r="D741" t="s">
        <v>1869</v>
      </c>
      <c r="E741" s="373">
        <f>SUMPRODUCT($K$2:$BQ$2,$K741:$BQ741)/$J$2</f>
        <v>0.20601893939393937</v>
      </c>
      <c r="F741" s="379">
        <f>SUMPRODUCT($K$2:$BQ$2,$K741:$BQ741)</f>
        <v>54.388999999999996</v>
      </c>
      <c r="G741" s="373">
        <f>SUMPRODUCT($K$3:$BQ$3,$K741:$BQ741)/$J$3</f>
        <v>0.19769537987679675</v>
      </c>
      <c r="H741" s="379">
        <f>SUMPRODUCT($K$3:$BQ$3,$K741:$BQ741)</f>
        <v>1925.5530000000003</v>
      </c>
      <c r="I741" s="373">
        <f>CORREL($K$4:$BQ$4,$K741:$BQ741)</f>
        <v>0.20100044664082609</v>
      </c>
      <c r="J741" s="379">
        <f>$E741/$G741*100</f>
        <v>104.2102954162762</v>
      </c>
      <c r="K741" s="380">
        <f t="array" aca="true" ref="K741">INDEX(KM_PCT,MATCH($A741,'Knowledge - Percentages'!$B:$B,0),'Data - Knowledge'!K$8)/100</f>
        <v>0.195</v>
      </c>
      <c r="L741" s="380">
        <f t="array" aca="true" ref="L741">INDEX(KM_PCT,MATCH($A741,'Knowledge - Percentages'!$B:$B,0),'Data - Knowledge'!L$8)/100</f>
        <v>0.195</v>
      </c>
      <c r="M741" s="380">
        <f t="array" aca="true" ref="M741">INDEX(KM_PCT,MATCH($A741,'Knowledge - Percentages'!$B:$B,0),'Data - Knowledge'!M$8)/100</f>
        <v>0.195</v>
      </c>
      <c r="N741" s="380">
        <f t="array" aca="true" ref="N741">INDEX(KM_PCT,MATCH($A741,'Knowledge - Percentages'!$B:$B,0),'Data - Knowledge'!N$8)/100</f>
        <v>0.195</v>
      </c>
      <c r="O741" s="380">
        <f t="array" aca="true" ref="O741">INDEX(KM_PCT,MATCH($A741,'Knowledge - Percentages'!$B:$B,0),'Data - Knowledge'!O$8)/100</f>
        <v>0.23399999999999999</v>
      </c>
      <c r="P741" s="380">
        <f t="array" aca="true" ref="P741">INDEX(KM_PCT,MATCH($A741,'Knowledge - Percentages'!$B:$B,0),'Data - Knowledge'!P$8)/100</f>
        <v>0.195</v>
      </c>
      <c r="Q741" s="380">
        <f t="array" aca="true" ref="Q741">INDEX(KM_PCT,MATCH($A741,'Knowledge - Percentages'!$B:$B,0),'Data - Knowledge'!Q$8)/100</f>
        <v>0.195</v>
      </c>
      <c r="R741" s="380">
        <f t="array" aca="true" ref="R741">INDEX(KM_PCT,MATCH($A741,'Knowledge - Percentages'!$B:$B,0),'Data - Knowledge'!R$8)/100</f>
        <v>0.195</v>
      </c>
      <c r="S741" s="380">
        <f t="array" aca="true" ref="S741">INDEX(KM_PCT,MATCH($A741,'Knowledge - Percentages'!$B:$B,0),'Data - Knowledge'!S$8)/100</f>
        <v>0.14800000000000002</v>
      </c>
      <c r="T741" s="380">
        <f t="array" aca="true" ref="T741">INDEX(KM_PCT,MATCH($A741,'Knowledge - Percentages'!$B:$B,0),'Data - Knowledge'!T$8)/100</f>
        <v>0.195</v>
      </c>
      <c r="U741" s="380">
        <f t="array" aca="true" ref="U741">INDEX(KM_PCT,MATCH($A741,'Knowledge - Percentages'!$B:$B,0),'Data - Knowledge'!U$8)/100</f>
        <v>0.195</v>
      </c>
      <c r="V741" s="380">
        <f t="array" aca="true" ref="V741">INDEX(KM_PCT,MATCH($A741,'Knowledge - Percentages'!$B:$B,0),'Data - Knowledge'!V$8)/100</f>
        <v>0.162</v>
      </c>
      <c r="W741" s="380">
        <f t="array" aca="true" ref="W741">INDEX(KM_PCT,MATCH($A741,'Knowledge - Percentages'!$B:$B,0),'Data - Knowledge'!W$8)/100</f>
        <v>0.195</v>
      </c>
      <c r="X741" s="380">
        <f t="array" aca="true" ref="X741">INDEX(KM_PCT,MATCH($A741,'Knowledge - Percentages'!$B:$B,0),'Data - Knowledge'!X$8)/100</f>
        <v>0.192</v>
      </c>
      <c r="Y741" s="380">
        <f t="array" aca="true" ref="Y741">INDEX(KM_PCT,MATCH($A741,'Knowledge - Percentages'!$B:$B,0),'Data - Knowledge'!Y$8)/100</f>
        <v>0.184</v>
      </c>
      <c r="Z741" s="380">
        <f t="array" aca="true" ref="Z741">INDEX(KM_PCT,MATCH($A741,'Knowledge - Percentages'!$B:$B,0),'Data - Knowledge'!Z$8)/100</f>
        <v>0.348</v>
      </c>
      <c r="AA741" s="380">
        <f t="array" aca="true" ref="AA741">INDEX(KM_PCT,MATCH($A741,'Knowledge - Percentages'!$B:$B,0),'Data - Knowledge'!AA$8)/100</f>
        <v>0.18899999999999997</v>
      </c>
      <c r="AB741" s="380">
        <f t="array" aca="true" ref="AB741">INDEX(KM_PCT,MATCH($A741,'Knowledge - Percentages'!$B:$B,0),'Data - Knowledge'!AB$8)/100</f>
        <v>0.174</v>
      </c>
      <c r="AC741" s="380">
        <f t="array" aca="true" ref="AC741">INDEX(KM_PCT,MATCH($A741,'Knowledge - Percentages'!$B:$B,0),'Data - Knowledge'!AC$8)/100</f>
        <v>0.121</v>
      </c>
      <c r="AD741" s="380">
        <f t="array" aca="true" ref="AD741">INDEX(KM_PCT,MATCH($A741,'Knowledge - Percentages'!$B:$B,0),'Data - Knowledge'!AD$8)/100</f>
        <v>0.174</v>
      </c>
      <c r="AE741" s="380">
        <f t="array" aca="true" ref="AE741">INDEX(KM_PCT,MATCH($A741,'Knowledge - Percentages'!$B:$B,0),'Data - Knowledge'!AE$8)/100</f>
        <v>0.195</v>
      </c>
      <c r="AF741" s="380">
        <f t="array" aca="true" ref="AF741">INDEX(KM_PCT,MATCH($A741,'Knowledge - Percentages'!$B:$B,0),'Data - Knowledge'!AF$8)/100</f>
        <v>0.195</v>
      </c>
      <c r="AG741" s="380">
        <f t="array" aca="true" ref="AG741">INDEX(KM_PCT,MATCH($A741,'Knowledge - Percentages'!$B:$B,0),'Data - Knowledge'!AG$8)/100</f>
        <v>0.205</v>
      </c>
      <c r="AH741" s="380">
        <f t="array" aca="true" ref="AH741">INDEX(KM_PCT,MATCH($A741,'Knowledge - Percentages'!$B:$B,0),'Data - Knowledge'!AH$8)/100</f>
        <v>0.225</v>
      </c>
      <c r="AI741" s="380">
        <f t="array" aca="true" ref="AI741">INDEX(KM_PCT,MATCH($A741,'Knowledge - Percentages'!$B:$B,0),'Data - Knowledge'!AI$8)/100</f>
        <v>0.218</v>
      </c>
      <c r="AJ741" s="380">
        <f t="array" aca="true" ref="AJ741">INDEX(KM_PCT,MATCH($A741,'Knowledge - Percentages'!$B:$B,0),'Data - Knowledge'!AJ$8)/100</f>
        <v>0.218</v>
      </c>
      <c r="AK741" s="380">
        <f t="array" aca="true" ref="AK741">INDEX(KM_PCT,MATCH($A741,'Knowledge - Percentages'!$B:$B,0),'Data - Knowledge'!AK$8)/100</f>
        <v>0.195</v>
      </c>
      <c r="AL741" s="380">
        <f t="array" aca="true" ref="AL741">INDEX(KM_PCT,MATCH($A741,'Knowledge - Percentages'!$B:$B,0),'Data - Knowledge'!AL$8)/100</f>
        <v>0.195</v>
      </c>
      <c r="AM741" s="380">
        <f t="array" aca="true" ref="AM741">INDEX(KM_PCT,MATCH($A741,'Knowledge - Percentages'!$B:$B,0),'Data - Knowledge'!AM$8)/100</f>
        <v>0.195</v>
      </c>
      <c r="AN741" s="380">
        <f t="array" aca="true" ref="AN741">INDEX(KM_PCT,MATCH($A741,'Knowledge - Percentages'!$B:$B,0),'Data - Knowledge'!AN$8)/100</f>
        <v>0.195</v>
      </c>
      <c r="AO741" s="380">
        <f t="array" aca="true" ref="AO741">INDEX(KM_PCT,MATCH($A741,'Knowledge - Percentages'!$B:$B,0),'Data - Knowledge'!AO$8)/100</f>
        <v>0.195</v>
      </c>
      <c r="AP741" s="380">
        <f t="array" aca="true" ref="AP741">INDEX(KM_PCT,MATCH($A741,'Knowledge - Percentages'!$B:$B,0),'Data - Knowledge'!AP$8)/100</f>
        <v>0.195</v>
      </c>
      <c r="AQ741" s="380">
        <f t="array" aca="true" ref="AQ741">INDEX(KM_PCT,MATCH($A741,'Knowledge - Percentages'!$B:$B,0),'Data - Knowledge'!AQ$8)/100</f>
        <v>0.195</v>
      </c>
      <c r="AR741" s="380">
        <f t="array" aca="true" ref="AR741">INDEX(KM_PCT,MATCH($A741,'Knowledge - Percentages'!$B:$B,0),'Data - Knowledge'!AR$8)/100</f>
        <v>0.061</v>
      </c>
      <c r="AS741" s="380">
        <f t="array" aca="true" ref="AS741">INDEX(KM_PCT,MATCH($A741,'Knowledge - Percentages'!$B:$B,0),'Data - Knowledge'!AS$8)/100</f>
        <v>0.061</v>
      </c>
      <c r="AT741" s="380">
        <f t="array" aca="true" ref="AT741">INDEX(KM_PCT,MATCH($A741,'Knowledge - Percentages'!$B:$B,0),'Data - Knowledge'!AT$8)/100</f>
        <v>0.061</v>
      </c>
      <c r="AU741" s="380">
        <f t="array" aca="true" ref="AU741">INDEX(KM_PCT,MATCH($A741,'Knowledge - Percentages'!$B:$B,0),'Data - Knowledge'!AU$8)/100</f>
        <v>0.18100000000000002</v>
      </c>
      <c r="AV741" s="380">
        <f t="array" aca="true" ref="AV741">INDEX(KM_PCT,MATCH($A741,'Knowledge - Percentages'!$B:$B,0),'Data - Knowledge'!AV$8)/100</f>
        <v>0.18100000000000002</v>
      </c>
      <c r="AW741" s="380">
        <f t="array" aca="true" ref="AW741">INDEX(KM_PCT,MATCH($A741,'Knowledge - Percentages'!$B:$B,0),'Data - Knowledge'!AW$8)/100</f>
        <v>0.18100000000000002</v>
      </c>
      <c r="AX741" s="380">
        <f t="array" aca="true" ref="AX741">INDEX(KM_PCT,MATCH($A741,'Knowledge - Percentages'!$B:$B,0),'Data - Knowledge'!AX$8)/100</f>
        <v>0.18100000000000002</v>
      </c>
      <c r="AY741" s="380">
        <f t="array" aca="true" ref="AY741">INDEX(KM_PCT,MATCH($A741,'Knowledge - Percentages'!$B:$B,0),'Data - Knowledge'!AY$8)/100</f>
        <v>0.18100000000000002</v>
      </c>
      <c r="AZ741" s="380">
        <f t="array" aca="true" ref="AZ741">INDEX(KM_PCT,MATCH($A741,'Knowledge - Percentages'!$B:$B,0),'Data - Knowledge'!AZ$8)/100</f>
        <v>0.18600000000000003</v>
      </c>
      <c r="BA741" s="380">
        <f t="array" aca="true" ref="BA741">INDEX(KM_PCT,MATCH($A741,'Knowledge - Percentages'!$B:$B,0),'Data - Knowledge'!BA$8)/100</f>
        <v>0.18100000000000002</v>
      </c>
      <c r="BB741" s="380">
        <f t="array" aca="true" ref="BB741">INDEX(KM_PCT,MATCH($A741,'Knowledge - Percentages'!$B:$B,0),'Data - Knowledge'!BB$8)/100</f>
        <v>0.18100000000000002</v>
      </c>
      <c r="BC741" s="380">
        <f t="array" aca="true" ref="BC741">INDEX(KM_PCT,MATCH($A741,'Knowledge - Percentages'!$B:$B,0),'Data - Knowledge'!BC$8)/100</f>
        <v>0.18100000000000002</v>
      </c>
      <c r="BD741" s="380">
        <f t="array" aca="true" ref="BD741">INDEX(KM_PCT,MATCH($A741,'Knowledge - Percentages'!$B:$B,0),'Data - Knowledge'!BD$8)/100</f>
        <v>0.18100000000000002</v>
      </c>
      <c r="BE741" s="380">
        <f t="array" aca="true" ref="BE741">INDEX(KM_PCT,MATCH($A741,'Knowledge - Percentages'!$B:$B,0),'Data - Knowledge'!BE$8)/100</f>
        <v>0.18100000000000002</v>
      </c>
      <c r="BF741" s="380">
        <f t="array" aca="true" ref="BF741">INDEX(KM_PCT,MATCH($A741,'Knowledge - Percentages'!$B:$B,0),'Data - Knowledge'!BF$8)/100</f>
        <v>0.18100000000000002</v>
      </c>
      <c r="BG741" s="380">
        <f t="array" aca="true" ref="BG741">INDEX(KM_PCT,MATCH($A741,'Knowledge - Percentages'!$B:$B,0),'Data - Knowledge'!BG$8)/100</f>
        <v>0.192</v>
      </c>
      <c r="BH741" s="380">
        <f t="array" aca="true" ref="BH741">INDEX(KM_PCT,MATCH($A741,'Knowledge - Percentages'!$B:$B,0),'Data - Knowledge'!BH$8)/100</f>
        <v>0.21100000000000002</v>
      </c>
      <c r="BI741" s="380">
        <f t="array" aca="true" ref="BI741">INDEX(KM_PCT,MATCH($A741,'Knowledge - Percentages'!$B:$B,0),'Data - Knowledge'!BI$8)/100</f>
        <v>0.21100000000000002</v>
      </c>
      <c r="BJ741" s="380">
        <f t="array" aca="true" ref="BJ741">INDEX(KM_PCT,MATCH($A741,'Knowledge - Percentages'!$B:$B,0),'Data - Knowledge'!BJ$8)/100</f>
        <v>0.264</v>
      </c>
      <c r="BK741" s="380">
        <f t="array" aca="true" ref="BK741">INDEX(KM_PCT,MATCH($A741,'Knowledge - Percentages'!$B:$B,0),'Data - Knowledge'!BK$8)/100</f>
        <v>0.21100000000000002</v>
      </c>
      <c r="BL741" s="380">
        <f t="array" aca="true" ref="BL741">INDEX(KM_PCT,MATCH($A741,'Knowledge - Percentages'!$B:$B,0),'Data - Knowledge'!BL$8)/100</f>
        <v>0.21100000000000002</v>
      </c>
      <c r="BM741" s="380">
        <f t="array" aca="true" ref="BM741">INDEX(KM_PCT,MATCH($A741,'Knowledge - Percentages'!$B:$B,0),'Data - Knowledge'!BM$8)/100</f>
        <v>0.174</v>
      </c>
      <c r="BN741" s="380">
        <f t="array" aca="true" ref="BN741">INDEX(KM_PCT,MATCH($A741,'Knowledge - Percentages'!$B:$B,0),'Data - Knowledge'!BN$8)/100</f>
        <v>0.21100000000000002</v>
      </c>
      <c r="BO741" s="380">
        <f t="array" aca="true" ref="BO741">INDEX(KM_PCT,MATCH($A741,'Knowledge - Percentages'!$B:$B,0),'Data - Knowledge'!BO$8)/100</f>
        <v>0.218</v>
      </c>
      <c r="BP741" s="380">
        <f t="array" aca="true" ref="BP741">INDEX(KM_PCT,MATCH($A741,'Knowledge - Percentages'!$B:$B,0),'Data - Knowledge'!BP$8)/100</f>
        <v>0.225</v>
      </c>
      <c r="BQ741" s="380">
        <f t="array" aca="true" ref="BQ741">INDEX(KM_PCT,MATCH($A741,'Knowledge - Percentages'!$B:$B,0),'Data - Knowledge'!BQ$8)/100</f>
        <v>0.218</v>
      </c>
    </row>
    <row r="742" spans="1:69">
      <c r="A742" t="s">
        <v>1952</v>
      </c>
      <c r="B742" t="s">
        <v>1860</v>
      </c>
      <c r="C742" t="s">
        <v>1947</v>
      </c>
      <c r="D742" t="s">
        <v>1871</v>
      </c>
      <c r="E742" s="373">
        <f>SUMPRODUCT($K$2:$BQ$2,$K742:$BQ742)/$J$2</f>
        <v>0.094632575757575749</v>
      </c>
      <c r="F742" s="379">
        <f>SUMPRODUCT($K$2:$BQ$2,$K742:$BQ742)</f>
        <v>24.982999999999997</v>
      </c>
      <c r="G742" s="373">
        <f>SUMPRODUCT($K$3:$BQ$3,$K742:$BQ742)/$J$3</f>
        <v>0.090316221765913751</v>
      </c>
      <c r="H742" s="379">
        <f>SUMPRODUCT($K$3:$BQ$3,$K742:$BQ742)</f>
        <v>879.68</v>
      </c>
      <c r="I742" s="373">
        <f>CORREL($K$4:$BQ$4,$K742:$BQ742)</f>
        <v>0.12874588956900829</v>
      </c>
      <c r="J742" s="379">
        <f>$E742/$G742*100</f>
        <v>104.77915695239039</v>
      </c>
      <c r="K742" s="380">
        <f t="array" aca="true" ref="K742">INDEX(KM_PCT,MATCH($A742,'Knowledge - Percentages'!$B:$B,0),'Data - Knowledge'!K$8)/100</f>
        <v>0.084</v>
      </c>
      <c r="L742" s="380">
        <f t="array" aca="true" ref="L742">INDEX(KM_PCT,MATCH($A742,'Knowledge - Percentages'!$B:$B,0),'Data - Knowledge'!L$8)/100</f>
        <v>0.084</v>
      </c>
      <c r="M742" s="380">
        <f t="array" aca="true" ref="M742">INDEX(KM_PCT,MATCH($A742,'Knowledge - Percentages'!$B:$B,0),'Data - Knowledge'!M$8)/100</f>
        <v>0.084</v>
      </c>
      <c r="N742" s="380">
        <f t="array" aca="true" ref="N742">INDEX(KM_PCT,MATCH($A742,'Knowledge - Percentages'!$B:$B,0),'Data - Knowledge'!N$8)/100</f>
        <v>0.092</v>
      </c>
      <c r="O742" s="380">
        <f t="array" aca="true" ref="O742">INDEX(KM_PCT,MATCH($A742,'Knowledge - Percentages'!$B:$B,0),'Data - Knowledge'!O$8)/100</f>
        <v>0.106</v>
      </c>
      <c r="P742" s="380">
        <f t="array" aca="true" ref="P742">INDEX(KM_PCT,MATCH($A742,'Knowledge - Percentages'!$B:$B,0),'Data - Knowledge'!P$8)/100</f>
        <v>0.092</v>
      </c>
      <c r="Q742" s="380">
        <f t="array" aca="true" ref="Q742">INDEX(KM_PCT,MATCH($A742,'Knowledge - Percentages'!$B:$B,0),'Data - Knowledge'!Q$8)/100</f>
        <v>0.092</v>
      </c>
      <c r="R742" s="380">
        <f t="array" aca="true" ref="R742">INDEX(KM_PCT,MATCH($A742,'Knowledge - Percentages'!$B:$B,0),'Data - Knowledge'!R$8)/100</f>
        <v>0.092</v>
      </c>
      <c r="S742" s="380">
        <f t="array" aca="true" ref="S742">INDEX(KM_PCT,MATCH($A742,'Knowledge - Percentages'!$B:$B,0),'Data - Knowledge'!S$8)/100</f>
        <v>0.092</v>
      </c>
      <c r="T742" s="380">
        <f t="array" aca="true" ref="T742">INDEX(KM_PCT,MATCH($A742,'Knowledge - Percentages'!$B:$B,0),'Data - Knowledge'!T$8)/100</f>
        <v>0.079</v>
      </c>
      <c r="U742" s="380">
        <f t="array" aca="true" ref="U742">INDEX(KM_PCT,MATCH($A742,'Knowledge - Percentages'!$B:$B,0),'Data - Knowledge'!U$8)/100</f>
        <v>0.079</v>
      </c>
      <c r="V742" s="380">
        <f t="array" aca="true" ref="V742">INDEX(KM_PCT,MATCH($A742,'Knowledge - Percentages'!$B:$B,0),'Data - Knowledge'!V$8)/100</f>
        <v>0.07</v>
      </c>
      <c r="W742" s="380">
        <f t="array" aca="true" ref="W742">INDEX(KM_PCT,MATCH($A742,'Knowledge - Percentages'!$B:$B,0),'Data - Knowledge'!W$8)/100</f>
        <v>0.079</v>
      </c>
      <c r="X742" s="380">
        <f t="array" aca="true" ref="X742">INDEX(KM_PCT,MATCH($A742,'Knowledge - Percentages'!$B:$B,0),'Data - Knowledge'!X$8)/100</f>
        <v>0.092</v>
      </c>
      <c r="Y742" s="380">
        <f t="array" aca="true" ref="Y742">INDEX(KM_PCT,MATCH($A742,'Knowledge - Percentages'!$B:$B,0),'Data - Knowledge'!Y$8)/100</f>
        <v>0.092</v>
      </c>
      <c r="Z742" s="380">
        <f t="array" aca="true" ref="Z742">INDEX(KM_PCT,MATCH($A742,'Knowledge - Percentages'!$B:$B,0),'Data - Knowledge'!Z$8)/100</f>
        <v>0.156</v>
      </c>
      <c r="AA742" s="380">
        <f t="array" aca="true" ref="AA742">INDEX(KM_PCT,MATCH($A742,'Knowledge - Percentages'!$B:$B,0),'Data - Knowledge'!AA$8)/100</f>
        <v>0.08</v>
      </c>
      <c r="AB742" s="380">
        <f t="array" aca="true" ref="AB742">INDEX(KM_PCT,MATCH($A742,'Knowledge - Percentages'!$B:$B,0),'Data - Knowledge'!AB$8)/100</f>
        <v>0.092</v>
      </c>
      <c r="AC742" s="380">
        <f t="array" aca="true" ref="AC742">INDEX(KM_PCT,MATCH($A742,'Knowledge - Percentages'!$B:$B,0),'Data - Knowledge'!AC$8)/100</f>
        <v>0.092</v>
      </c>
      <c r="AD742" s="380">
        <f t="array" aca="true" ref="AD742">INDEX(KM_PCT,MATCH($A742,'Knowledge - Percentages'!$B:$B,0),'Data - Knowledge'!AD$8)/100</f>
        <v>0.092</v>
      </c>
      <c r="AE742" s="380">
        <f t="array" aca="true" ref="AE742">INDEX(KM_PCT,MATCH($A742,'Knowledge - Percentages'!$B:$B,0),'Data - Knowledge'!AE$8)/100</f>
        <v>0.08199999999999999</v>
      </c>
      <c r="AF742" s="380">
        <f t="array" aca="true" ref="AF742">INDEX(KM_PCT,MATCH($A742,'Knowledge - Percentages'!$B:$B,0),'Data - Knowledge'!AF$8)/100</f>
        <v>0.08199999999999999</v>
      </c>
      <c r="AG742" s="380">
        <f t="array" aca="true" ref="AG742">INDEX(KM_PCT,MATCH($A742,'Knowledge - Percentages'!$B:$B,0),'Data - Knowledge'!AG$8)/100</f>
        <v>0.08199999999999999</v>
      </c>
      <c r="AH742" s="380">
        <f t="array" aca="true" ref="AH742">INDEX(KM_PCT,MATCH($A742,'Knowledge - Percentages'!$B:$B,0),'Data - Knowledge'!AH$8)/100</f>
        <v>0.08199999999999999</v>
      </c>
      <c r="AI742" s="380">
        <f t="array" aca="true" ref="AI742">INDEX(KM_PCT,MATCH($A742,'Knowledge - Percentages'!$B:$B,0),'Data - Knowledge'!AI$8)/100</f>
        <v>0.08199999999999999</v>
      </c>
      <c r="AJ742" s="380">
        <f t="array" aca="true" ref="AJ742">INDEX(KM_PCT,MATCH($A742,'Knowledge - Percentages'!$B:$B,0),'Data - Knowledge'!AJ$8)/100</f>
        <v>0.08199999999999999</v>
      </c>
      <c r="AK742" s="380">
        <f t="array" aca="true" ref="AK742">INDEX(KM_PCT,MATCH($A742,'Knowledge - Percentages'!$B:$B,0),'Data - Knowledge'!AK$8)/100</f>
        <v>0.07</v>
      </c>
      <c r="AL742" s="380">
        <f t="array" aca="true" ref="AL742">INDEX(KM_PCT,MATCH($A742,'Knowledge - Percentages'!$B:$B,0),'Data - Knowledge'!AL$8)/100</f>
        <v>0.07</v>
      </c>
      <c r="AM742" s="380">
        <f t="array" aca="true" ref="AM742">INDEX(KM_PCT,MATCH($A742,'Knowledge - Percentages'!$B:$B,0),'Data - Knowledge'!AM$8)/100</f>
        <v>0.040999999999999995</v>
      </c>
      <c r="AN742" s="380">
        <f t="array" aca="true" ref="AN742">INDEX(KM_PCT,MATCH($A742,'Knowledge - Percentages'!$B:$B,0),'Data - Knowledge'!AN$8)/100</f>
        <v>0.095</v>
      </c>
      <c r="AO742" s="380">
        <f t="array" aca="true" ref="AO742">INDEX(KM_PCT,MATCH($A742,'Knowledge - Percentages'!$B:$B,0),'Data - Knowledge'!AO$8)/100</f>
        <v>0.095</v>
      </c>
      <c r="AP742" s="380">
        <f t="array" aca="true" ref="AP742">INDEX(KM_PCT,MATCH($A742,'Knowledge - Percentages'!$B:$B,0),'Data - Knowledge'!AP$8)/100</f>
        <v>0.072000000000000008</v>
      </c>
      <c r="AQ742" s="380">
        <f t="array" aca="true" ref="AQ742">INDEX(KM_PCT,MATCH($A742,'Knowledge - Percentages'!$B:$B,0),'Data - Knowledge'!AQ$8)/100</f>
        <v>0.072000000000000008</v>
      </c>
      <c r="AR742" s="380">
        <f t="array" aca="true" ref="AR742">INDEX(KM_PCT,MATCH($A742,'Knowledge - Percentages'!$B:$B,0),'Data - Knowledge'!AR$8)/100</f>
        <v>0.044000000000000004</v>
      </c>
      <c r="AS742" s="380">
        <f t="array" aca="true" ref="AS742">INDEX(KM_PCT,MATCH($A742,'Knowledge - Percentages'!$B:$B,0),'Data - Knowledge'!AS$8)/100</f>
        <v>0.044000000000000004</v>
      </c>
      <c r="AT742" s="380">
        <f t="array" aca="true" ref="AT742">INDEX(KM_PCT,MATCH($A742,'Knowledge - Percentages'!$B:$B,0),'Data - Knowledge'!AT$8)/100</f>
        <v>0.044000000000000004</v>
      </c>
      <c r="AU742" s="380">
        <f t="array" aca="true" ref="AU742">INDEX(KM_PCT,MATCH($A742,'Knowledge - Percentages'!$B:$B,0),'Data - Knowledge'!AU$8)/100</f>
        <v>0.092</v>
      </c>
      <c r="AV742" s="380">
        <f t="array" aca="true" ref="AV742">INDEX(KM_PCT,MATCH($A742,'Knowledge - Percentages'!$B:$B,0),'Data - Knowledge'!AV$8)/100</f>
        <v>0.092</v>
      </c>
      <c r="AW742" s="380">
        <f t="array" aca="true" ref="AW742">INDEX(KM_PCT,MATCH($A742,'Knowledge - Percentages'!$B:$B,0),'Data - Knowledge'!AW$8)/100</f>
        <v>0.092</v>
      </c>
      <c r="AX742" s="380">
        <f t="array" aca="true" ref="AX742">INDEX(KM_PCT,MATCH($A742,'Knowledge - Percentages'!$B:$B,0),'Data - Knowledge'!AX$8)/100</f>
        <v>0.098</v>
      </c>
      <c r="AY742" s="380">
        <f t="array" aca="true" ref="AY742">INDEX(KM_PCT,MATCH($A742,'Knowledge - Percentages'!$B:$B,0),'Data - Knowledge'!AY$8)/100</f>
        <v>0.092</v>
      </c>
      <c r="AZ742" s="380">
        <f t="array" aca="true" ref="AZ742">INDEX(KM_PCT,MATCH($A742,'Knowledge - Percentages'!$B:$B,0),'Data - Knowledge'!AZ$8)/100</f>
        <v>0.092</v>
      </c>
      <c r="BA742" s="380">
        <f t="array" aca="true" ref="BA742">INDEX(KM_PCT,MATCH($A742,'Knowledge - Percentages'!$B:$B,0),'Data - Knowledge'!BA$8)/100</f>
        <v>0.085</v>
      </c>
      <c r="BB742" s="380">
        <f t="array" aca="true" ref="BB742">INDEX(KM_PCT,MATCH($A742,'Knowledge - Percentages'!$B:$B,0),'Data - Knowledge'!BB$8)/100</f>
        <v>0.092</v>
      </c>
      <c r="BC742" s="380">
        <f t="array" aca="true" ref="BC742">INDEX(KM_PCT,MATCH($A742,'Knowledge - Percentages'!$B:$B,0),'Data - Knowledge'!BC$8)/100</f>
        <v>0.11599999999999999</v>
      </c>
      <c r="BD742" s="380">
        <f t="array" aca="true" ref="BD742">INDEX(KM_PCT,MATCH($A742,'Knowledge - Percentages'!$B:$B,0),'Data - Knowledge'!BD$8)/100</f>
        <v>0.07400000000000001</v>
      </c>
      <c r="BE742" s="380">
        <f t="array" aca="true" ref="BE742">INDEX(KM_PCT,MATCH($A742,'Knowledge - Percentages'!$B:$B,0),'Data - Knowledge'!BE$8)/100</f>
        <v>0.17</v>
      </c>
      <c r="BF742" s="380">
        <f t="array" aca="true" ref="BF742">INDEX(KM_PCT,MATCH($A742,'Knowledge - Percentages'!$B:$B,0),'Data - Knowledge'!BF$8)/100</f>
        <v>0.11599999999999999</v>
      </c>
      <c r="BG742" s="380">
        <f t="array" aca="true" ref="BG742">INDEX(KM_PCT,MATCH($A742,'Knowledge - Percentages'!$B:$B,0),'Data - Knowledge'!BG$8)/100</f>
        <v>0.095</v>
      </c>
      <c r="BH742" s="380">
        <f t="array" aca="true" ref="BH742">INDEX(KM_PCT,MATCH($A742,'Knowledge - Percentages'!$B:$B,0),'Data - Knowledge'!BH$8)/100</f>
        <v>0.1</v>
      </c>
      <c r="BI742" s="380">
        <f t="array" aca="true" ref="BI742">INDEX(KM_PCT,MATCH($A742,'Knowledge - Percentages'!$B:$B,0),'Data - Knowledge'!BI$8)/100</f>
        <v>0.1</v>
      </c>
      <c r="BJ742" s="380">
        <f t="array" aca="true" ref="BJ742">INDEX(KM_PCT,MATCH($A742,'Knowledge - Percentages'!$B:$B,0),'Data - Knowledge'!BJ$8)/100</f>
        <v>0.1</v>
      </c>
      <c r="BK742" s="380">
        <f t="array" aca="true" ref="BK742">INDEX(KM_PCT,MATCH($A742,'Knowledge - Percentages'!$B:$B,0),'Data - Knowledge'!BK$8)/100</f>
        <v>0.1</v>
      </c>
      <c r="BL742" s="380">
        <f t="array" aca="true" ref="BL742">INDEX(KM_PCT,MATCH($A742,'Knowledge - Percentages'!$B:$B,0),'Data - Knowledge'!BL$8)/100</f>
        <v>0.078</v>
      </c>
      <c r="BM742" s="380">
        <f t="array" aca="true" ref="BM742">INDEX(KM_PCT,MATCH($A742,'Knowledge - Percentages'!$B:$B,0),'Data - Knowledge'!BM$8)/100</f>
        <v>0.078</v>
      </c>
      <c r="BN742" s="380">
        <f t="array" aca="true" ref="BN742">INDEX(KM_PCT,MATCH($A742,'Knowledge - Percentages'!$B:$B,0),'Data - Knowledge'!BN$8)/100</f>
        <v>0.1</v>
      </c>
      <c r="BO742" s="380">
        <f t="array" aca="true" ref="BO742">INDEX(KM_PCT,MATCH($A742,'Knowledge - Percentages'!$B:$B,0),'Data - Knowledge'!BO$8)/100</f>
        <v>0.105</v>
      </c>
      <c r="BP742" s="380">
        <f t="array" aca="true" ref="BP742">INDEX(KM_PCT,MATCH($A742,'Knowledge - Percentages'!$B:$B,0),'Data - Knowledge'!BP$8)/100</f>
        <v>0.105</v>
      </c>
      <c r="BQ742" s="380">
        <f t="array" aca="true" ref="BQ742">INDEX(KM_PCT,MATCH($A742,'Knowledge - Percentages'!$B:$B,0),'Data - Knowledge'!BQ$8)/100</f>
        <v>0.132</v>
      </c>
    </row>
    <row r="743" spans="1:69">
      <c r="A743" t="s">
        <v>1953</v>
      </c>
      <c r="B743" t="s">
        <v>1860</v>
      </c>
      <c r="C743" t="s">
        <v>1947</v>
      </c>
      <c r="D743" t="s">
        <v>1873</v>
      </c>
      <c r="E743" s="373">
        <f>SUMPRODUCT($K$2:$BQ$2,$K743:$BQ743)/$J$2</f>
        <v>0.31212499999999993</v>
      </c>
      <c r="F743" s="379">
        <f>SUMPRODUCT($K$2:$BQ$2,$K743:$BQ743)</f>
        <v>82.400999999999982</v>
      </c>
      <c r="G743" s="373">
        <f>SUMPRODUCT($K$3:$BQ$3,$K743:$BQ743)/$J$3</f>
        <v>0.30555759753593431</v>
      </c>
      <c r="H743" s="379">
        <f>SUMPRODUCT($K$3:$BQ$3,$K743:$BQ743)</f>
        <v>2976.1310000000003</v>
      </c>
      <c r="I743" s="373">
        <f>CORREL($K$4:$BQ$4,$K743:$BQ743)</f>
        <v>-0.053922226091972995</v>
      </c>
      <c r="J743" s="379">
        <f>$E743/$G743*100</f>
        <v>102.14931735195793</v>
      </c>
      <c r="K743" s="380">
        <f t="array" aca="true" ref="K743">INDEX(KM_PCT,MATCH($A743,'Knowledge - Percentages'!$B:$B,0),'Data - Knowledge'!K$8)/100</f>
        <v>0.3</v>
      </c>
      <c r="L743" s="380">
        <f t="array" aca="true" ref="L743">INDEX(KM_PCT,MATCH($A743,'Knowledge - Percentages'!$B:$B,0),'Data - Knowledge'!L$8)/100</f>
        <v>0.3</v>
      </c>
      <c r="M743" s="380">
        <f t="array" aca="true" ref="M743">INDEX(KM_PCT,MATCH($A743,'Knowledge - Percentages'!$B:$B,0),'Data - Knowledge'!M$8)/100</f>
        <v>0.3</v>
      </c>
      <c r="N743" s="380">
        <f t="array" aca="true" ref="N743">INDEX(KM_PCT,MATCH($A743,'Knowledge - Percentages'!$B:$B,0),'Data - Knowledge'!N$8)/100</f>
        <v>0.312</v>
      </c>
      <c r="O743" s="380">
        <f t="array" aca="true" ref="O743">INDEX(KM_PCT,MATCH($A743,'Knowledge - Percentages'!$B:$B,0),'Data - Knowledge'!O$8)/100</f>
        <v>0.29100000000000004</v>
      </c>
      <c r="P743" s="380">
        <f t="array" aca="true" ref="P743">INDEX(KM_PCT,MATCH($A743,'Knowledge - Percentages'!$B:$B,0),'Data - Knowledge'!P$8)/100</f>
        <v>0.32</v>
      </c>
      <c r="Q743" s="380">
        <f t="array" aca="true" ref="Q743">INDEX(KM_PCT,MATCH($A743,'Knowledge - Percentages'!$B:$B,0),'Data - Knowledge'!Q$8)/100</f>
        <v>0.312</v>
      </c>
      <c r="R743" s="380">
        <f t="array" aca="true" ref="R743">INDEX(KM_PCT,MATCH($A743,'Knowledge - Percentages'!$B:$B,0),'Data - Knowledge'!R$8)/100</f>
        <v>0.312</v>
      </c>
      <c r="S743" s="380">
        <f t="array" aca="true" ref="S743">INDEX(KM_PCT,MATCH($A743,'Knowledge - Percentages'!$B:$B,0),'Data - Knowledge'!S$8)/100</f>
        <v>0.312</v>
      </c>
      <c r="T743" s="380">
        <f t="array" aca="true" ref="T743">INDEX(KM_PCT,MATCH($A743,'Knowledge - Percentages'!$B:$B,0),'Data - Knowledge'!T$8)/100</f>
        <v>0.312</v>
      </c>
      <c r="U743" s="380">
        <f t="array" aca="true" ref="U743">INDEX(KM_PCT,MATCH($A743,'Knowledge - Percentages'!$B:$B,0),'Data - Knowledge'!U$8)/100</f>
        <v>0.312</v>
      </c>
      <c r="V743" s="380">
        <f t="array" aca="true" ref="V743">INDEX(KM_PCT,MATCH($A743,'Knowledge - Percentages'!$B:$B,0),'Data - Knowledge'!V$8)/100</f>
        <v>0.312</v>
      </c>
      <c r="W743" s="380">
        <f t="array" aca="true" ref="W743">INDEX(KM_PCT,MATCH($A743,'Knowledge - Percentages'!$B:$B,0),'Data - Knowledge'!W$8)/100</f>
        <v>0.408</v>
      </c>
      <c r="X743" s="380">
        <f t="array" aca="true" ref="X743">INDEX(KM_PCT,MATCH($A743,'Knowledge - Percentages'!$B:$B,0),'Data - Knowledge'!X$8)/100</f>
        <v>0.358</v>
      </c>
      <c r="Y743" s="380">
        <f t="array" aca="true" ref="Y743">INDEX(KM_PCT,MATCH($A743,'Knowledge - Percentages'!$B:$B,0),'Data - Knowledge'!Y$8)/100</f>
        <v>0.36700000000000005</v>
      </c>
      <c r="Z743" s="380">
        <f t="array" aca="true" ref="Z743">INDEX(KM_PCT,MATCH($A743,'Knowledge - Percentages'!$B:$B,0),'Data - Knowledge'!Z$8)/100</f>
        <v>0.444</v>
      </c>
      <c r="AA743" s="380">
        <f t="array" aca="true" ref="AA743">INDEX(KM_PCT,MATCH($A743,'Knowledge - Percentages'!$B:$B,0),'Data - Knowledge'!AA$8)/100</f>
        <v>0.358</v>
      </c>
      <c r="AB743" s="380">
        <f t="array" aca="true" ref="AB743">INDEX(KM_PCT,MATCH($A743,'Knowledge - Percentages'!$B:$B,0),'Data - Knowledge'!AB$8)/100</f>
        <v>0.33299999999999996</v>
      </c>
      <c r="AC743" s="380">
        <f t="array" aca="true" ref="AC743">INDEX(KM_PCT,MATCH($A743,'Knowledge - Percentages'!$B:$B,0),'Data - Knowledge'!AC$8)/100</f>
        <v>0.33299999999999996</v>
      </c>
      <c r="AD743" s="380">
        <f t="array" aca="true" ref="AD743">INDEX(KM_PCT,MATCH($A743,'Knowledge - Percentages'!$B:$B,0),'Data - Knowledge'!AD$8)/100</f>
        <v>0.408</v>
      </c>
      <c r="AE743" s="380">
        <f t="array" aca="true" ref="AE743">INDEX(KM_PCT,MATCH($A743,'Knowledge - Percentages'!$B:$B,0),'Data - Knowledge'!AE$8)/100</f>
        <v>0.298</v>
      </c>
      <c r="AF743" s="380">
        <f t="array" aca="true" ref="AF743">INDEX(KM_PCT,MATCH($A743,'Knowledge - Percentages'!$B:$B,0),'Data - Knowledge'!AF$8)/100</f>
        <v>0.298</v>
      </c>
      <c r="AG743" s="380">
        <f t="array" aca="true" ref="AG743">INDEX(KM_PCT,MATCH($A743,'Knowledge - Percentages'!$B:$B,0),'Data - Knowledge'!AG$8)/100</f>
        <v>0.298</v>
      </c>
      <c r="AH743" s="380">
        <f t="array" aca="true" ref="AH743">INDEX(KM_PCT,MATCH($A743,'Knowledge - Percentages'!$B:$B,0),'Data - Knowledge'!AH$8)/100</f>
        <v>0.298</v>
      </c>
      <c r="AI743" s="380">
        <f t="array" aca="true" ref="AI743">INDEX(KM_PCT,MATCH($A743,'Knowledge - Percentages'!$B:$B,0),'Data - Knowledge'!AI$8)/100</f>
        <v>0.298</v>
      </c>
      <c r="AJ743" s="380">
        <f t="array" aca="true" ref="AJ743">INDEX(KM_PCT,MATCH($A743,'Knowledge - Percentages'!$B:$B,0),'Data - Knowledge'!AJ$8)/100</f>
        <v>0.271</v>
      </c>
      <c r="AK743" s="380">
        <f t="array" aca="true" ref="AK743">INDEX(KM_PCT,MATCH($A743,'Knowledge - Percentages'!$B:$B,0),'Data - Knowledge'!AK$8)/100</f>
        <v>0.298</v>
      </c>
      <c r="AL743" s="380">
        <f t="array" aca="true" ref="AL743">INDEX(KM_PCT,MATCH($A743,'Knowledge - Percentages'!$B:$B,0),'Data - Knowledge'!AL$8)/100</f>
        <v>0.298</v>
      </c>
      <c r="AM743" s="380">
        <f t="array" aca="true" ref="AM743">INDEX(KM_PCT,MATCH($A743,'Knowledge - Percentages'!$B:$B,0),'Data - Knowledge'!AM$8)/100</f>
        <v>0.298</v>
      </c>
      <c r="AN743" s="380">
        <f t="array" aca="true" ref="AN743">INDEX(KM_PCT,MATCH($A743,'Knowledge - Percentages'!$B:$B,0),'Data - Knowledge'!AN$8)/100</f>
        <v>0.298</v>
      </c>
      <c r="AO743" s="380">
        <f t="array" aca="true" ref="AO743">INDEX(KM_PCT,MATCH($A743,'Knowledge - Percentages'!$B:$B,0),'Data - Knowledge'!AO$8)/100</f>
        <v>0.298</v>
      </c>
      <c r="AP743" s="380">
        <f t="array" aca="true" ref="AP743">INDEX(KM_PCT,MATCH($A743,'Knowledge - Percentages'!$B:$B,0),'Data - Knowledge'!AP$8)/100</f>
        <v>0.243</v>
      </c>
      <c r="AQ743" s="380">
        <f t="array" aca="true" ref="AQ743">INDEX(KM_PCT,MATCH($A743,'Knowledge - Percentages'!$B:$B,0),'Data - Knowledge'!AQ$8)/100</f>
        <v>0.273</v>
      </c>
      <c r="AR743" s="380">
        <f t="array" aca="true" ref="AR743">INDEX(KM_PCT,MATCH($A743,'Knowledge - Percentages'!$B:$B,0),'Data - Knowledge'!AR$8)/100</f>
        <v>0.312</v>
      </c>
      <c r="AS743" s="380">
        <f t="array" aca="true" ref="AS743">INDEX(KM_PCT,MATCH($A743,'Knowledge - Percentages'!$B:$B,0),'Data - Knowledge'!AS$8)/100</f>
        <v>0.312</v>
      </c>
      <c r="AT743" s="380">
        <f t="array" aca="true" ref="AT743">INDEX(KM_PCT,MATCH($A743,'Knowledge - Percentages'!$B:$B,0),'Data - Knowledge'!AT$8)/100</f>
        <v>0.312</v>
      </c>
      <c r="AU743" s="380">
        <f t="array" aca="true" ref="AU743">INDEX(KM_PCT,MATCH($A743,'Knowledge - Percentages'!$B:$B,0),'Data - Knowledge'!AU$8)/100</f>
        <v>0.348</v>
      </c>
      <c r="AV743" s="380">
        <f t="array" aca="true" ref="AV743">INDEX(KM_PCT,MATCH($A743,'Knowledge - Percentages'!$B:$B,0),'Data - Knowledge'!AV$8)/100</f>
        <v>0.324</v>
      </c>
      <c r="AW743" s="380">
        <f t="array" aca="true" ref="AW743">INDEX(KM_PCT,MATCH($A743,'Knowledge - Percentages'!$B:$B,0),'Data - Knowledge'!AW$8)/100</f>
        <v>0.342</v>
      </c>
      <c r="AX743" s="380">
        <f t="array" aca="true" ref="AX743">INDEX(KM_PCT,MATCH($A743,'Knowledge - Percentages'!$B:$B,0),'Data - Knowledge'!AX$8)/100</f>
        <v>0.324</v>
      </c>
      <c r="AY743" s="380">
        <f t="array" aca="true" ref="AY743">INDEX(KM_PCT,MATCH($A743,'Knowledge - Percentages'!$B:$B,0),'Data - Knowledge'!AY$8)/100</f>
        <v>0.312</v>
      </c>
      <c r="AZ743" s="380">
        <f t="array" aca="true" ref="AZ743">INDEX(KM_PCT,MATCH($A743,'Knowledge - Percentages'!$B:$B,0),'Data - Knowledge'!AZ$8)/100</f>
        <v>0.312</v>
      </c>
      <c r="BA743" s="380">
        <f t="array" aca="true" ref="BA743">INDEX(KM_PCT,MATCH($A743,'Knowledge - Percentages'!$B:$B,0),'Data - Knowledge'!BA$8)/100</f>
        <v>0.312</v>
      </c>
      <c r="BB743" s="380">
        <f t="array" aca="true" ref="BB743">INDEX(KM_PCT,MATCH($A743,'Knowledge - Percentages'!$B:$B,0),'Data - Knowledge'!BB$8)/100</f>
        <v>0.312</v>
      </c>
      <c r="BC743" s="380">
        <f t="array" aca="true" ref="BC743">INDEX(KM_PCT,MATCH($A743,'Knowledge - Percentages'!$B:$B,0),'Data - Knowledge'!BC$8)/100</f>
        <v>0.312</v>
      </c>
      <c r="BD743" s="380">
        <f t="array" aca="true" ref="BD743">INDEX(KM_PCT,MATCH($A743,'Knowledge - Percentages'!$B:$B,0),'Data - Knowledge'!BD$8)/100</f>
        <v>0.21100000000000002</v>
      </c>
      <c r="BE743" s="380">
        <f t="array" aca="true" ref="BE743">INDEX(KM_PCT,MATCH($A743,'Knowledge - Percentages'!$B:$B,0),'Data - Knowledge'!BE$8)/100</f>
        <v>0.312</v>
      </c>
      <c r="BF743" s="380">
        <f t="array" aca="true" ref="BF743">INDEX(KM_PCT,MATCH($A743,'Knowledge - Percentages'!$B:$B,0),'Data - Knowledge'!BF$8)/100</f>
        <v>0.312</v>
      </c>
      <c r="BG743" s="380">
        <f t="array" aca="true" ref="BG743">INDEX(KM_PCT,MATCH($A743,'Knowledge - Percentages'!$B:$B,0),'Data - Knowledge'!BG$8)/100</f>
        <v>0.312</v>
      </c>
      <c r="BH743" s="380">
        <f t="array" aca="true" ref="BH743">INDEX(KM_PCT,MATCH($A743,'Knowledge - Percentages'!$B:$B,0),'Data - Knowledge'!BH$8)/100</f>
        <v>0.312</v>
      </c>
      <c r="BI743" s="380">
        <f t="array" aca="true" ref="BI743">INDEX(KM_PCT,MATCH($A743,'Knowledge - Percentages'!$B:$B,0),'Data - Knowledge'!BI$8)/100</f>
        <v>0.312</v>
      </c>
      <c r="BJ743" s="380">
        <f t="array" aca="true" ref="BJ743">INDEX(KM_PCT,MATCH($A743,'Knowledge - Percentages'!$B:$B,0),'Data - Knowledge'!BJ$8)/100</f>
        <v>0.319</v>
      </c>
      <c r="BK743" s="380">
        <f t="array" aca="true" ref="BK743">INDEX(KM_PCT,MATCH($A743,'Knowledge - Percentages'!$B:$B,0),'Data - Knowledge'!BK$8)/100</f>
        <v>0.312</v>
      </c>
      <c r="BL743" s="380">
        <f t="array" aca="true" ref="BL743">INDEX(KM_PCT,MATCH($A743,'Knowledge - Percentages'!$B:$B,0),'Data - Knowledge'!BL$8)/100</f>
        <v>0.312</v>
      </c>
      <c r="BM743" s="380">
        <f t="array" aca="true" ref="BM743">INDEX(KM_PCT,MATCH($A743,'Knowledge - Percentages'!$B:$B,0),'Data - Knowledge'!BM$8)/100</f>
        <v>0.312</v>
      </c>
      <c r="BN743" s="380">
        <f t="array" aca="true" ref="BN743">INDEX(KM_PCT,MATCH($A743,'Knowledge - Percentages'!$B:$B,0),'Data - Knowledge'!BN$8)/100</f>
        <v>0.361</v>
      </c>
      <c r="BO743" s="380">
        <f t="array" aca="true" ref="BO743">INDEX(KM_PCT,MATCH($A743,'Knowledge - Percentages'!$B:$B,0),'Data - Knowledge'!BO$8)/100</f>
        <v>0.312</v>
      </c>
      <c r="BP743" s="380">
        <f t="array" aca="true" ref="BP743">INDEX(KM_PCT,MATCH($A743,'Knowledge - Percentages'!$B:$B,0),'Data - Knowledge'!BP$8)/100</f>
        <v>0.312</v>
      </c>
      <c r="BQ743" s="380">
        <f t="array" aca="true" ref="BQ743">INDEX(KM_PCT,MATCH($A743,'Knowledge - Percentages'!$B:$B,0),'Data - Knowledge'!BQ$8)/100</f>
        <v>0.312</v>
      </c>
    </row>
    <row r="744" spans="1:69">
      <c r="A744" t="s">
        <v>1954</v>
      </c>
      <c r="B744" t="s">
        <v>1860</v>
      </c>
      <c r="C744" t="s">
        <v>1955</v>
      </c>
      <c r="D744" t="s">
        <v>1862</v>
      </c>
      <c r="E744" s="373">
        <f>SUMPRODUCT($K$2:$BQ$2,$K744:$BQ744)/$J$2</f>
        <v>0.16488257575757576</v>
      </c>
      <c r="F744" s="379">
        <f>SUMPRODUCT($K$2:$BQ$2,$K744:$BQ744)</f>
        <v>43.528999999999996</v>
      </c>
      <c r="G744" s="373">
        <f>SUMPRODUCT($K$3:$BQ$3,$K744:$BQ744)/$J$3</f>
        <v>0.13417320328542096</v>
      </c>
      <c r="H744" s="379">
        <f>SUMPRODUCT($K$3:$BQ$3,$K744:$BQ744)</f>
        <v>1306.847</v>
      </c>
      <c r="I744" s="373">
        <f>CORREL($K$4:$BQ$4,$K744:$BQ744)</f>
        <v>0.24733115443268819</v>
      </c>
      <c r="J744" s="379">
        <f>$E744/$G744*100</f>
        <v>122.88785817152181</v>
      </c>
      <c r="K744" s="380">
        <f t="array" aca="true" ref="K744">INDEX(KM_PCT,MATCH($A744,'Knowledge - Percentages'!$B:$B,0),'Data - Knowledge'!K$8)/100</f>
        <v>0.129</v>
      </c>
      <c r="L744" s="380">
        <f t="array" aca="true" ref="L744">INDEX(KM_PCT,MATCH($A744,'Knowledge - Percentages'!$B:$B,0),'Data - Knowledge'!L$8)/100</f>
        <v>0.129</v>
      </c>
      <c r="M744" s="380">
        <f t="array" aca="true" ref="M744">INDEX(KM_PCT,MATCH($A744,'Knowledge - Percentages'!$B:$B,0),'Data - Knowledge'!M$8)/100</f>
        <v>0.129</v>
      </c>
      <c r="N744" s="380">
        <f t="array" aca="true" ref="N744">INDEX(KM_PCT,MATCH($A744,'Knowledge - Percentages'!$B:$B,0),'Data - Knowledge'!N$8)/100</f>
        <v>0.08900000000000001</v>
      </c>
      <c r="O744" s="380">
        <f t="array" aca="true" ref="O744">INDEX(KM_PCT,MATCH($A744,'Knowledge - Percentages'!$B:$B,0),'Data - Knowledge'!O$8)/100</f>
        <v>0.121</v>
      </c>
      <c r="P744" s="380">
        <f t="array" aca="true" ref="P744">INDEX(KM_PCT,MATCH($A744,'Knowledge - Percentages'!$B:$B,0),'Data - Knowledge'!P$8)/100</f>
        <v>0.121</v>
      </c>
      <c r="Q744" s="380">
        <f t="array" aca="true" ref="Q744">INDEX(KM_PCT,MATCH($A744,'Knowledge - Percentages'!$B:$B,0),'Data - Knowledge'!Q$8)/100</f>
        <v>0.121</v>
      </c>
      <c r="R744" s="380">
        <f t="array" aca="true" ref="R744">INDEX(KM_PCT,MATCH($A744,'Knowledge - Percentages'!$B:$B,0),'Data - Knowledge'!R$8)/100</f>
        <v>0.121</v>
      </c>
      <c r="S744" s="380">
        <f t="array" aca="true" ref="S744">INDEX(KM_PCT,MATCH($A744,'Knowledge - Percentages'!$B:$B,0),'Data - Knowledge'!S$8)/100</f>
        <v>0.121</v>
      </c>
      <c r="T744" s="380">
        <f t="array" aca="true" ref="T744">INDEX(KM_PCT,MATCH($A744,'Knowledge - Percentages'!$B:$B,0),'Data - Knowledge'!T$8)/100</f>
        <v>0.11699999999999999</v>
      </c>
      <c r="U744" s="380">
        <f t="array" aca="true" ref="U744">INDEX(KM_PCT,MATCH($A744,'Knowledge - Percentages'!$B:$B,0),'Data - Knowledge'!U$8)/100</f>
        <v>0.129</v>
      </c>
      <c r="V744" s="380">
        <f t="array" aca="true" ref="V744">INDEX(KM_PCT,MATCH($A744,'Knowledge - Percentages'!$B:$B,0),'Data - Knowledge'!V$8)/100</f>
        <v>0.129</v>
      </c>
      <c r="W744" s="380">
        <f t="array" aca="true" ref="W744">INDEX(KM_PCT,MATCH($A744,'Knowledge - Percentages'!$B:$B,0),'Data - Knowledge'!W$8)/100</f>
        <v>0.129</v>
      </c>
      <c r="X744" s="380">
        <f t="array" aca="true" ref="X744">INDEX(KM_PCT,MATCH($A744,'Knowledge - Percentages'!$B:$B,0),'Data - Knowledge'!X$8)/100</f>
        <v>0.151</v>
      </c>
      <c r="Y744" s="380">
        <f t="array" aca="true" ref="Y744">INDEX(KM_PCT,MATCH($A744,'Knowledge - Percentages'!$B:$B,0),'Data - Knowledge'!Y$8)/100</f>
        <v>0.151</v>
      </c>
      <c r="Z744" s="380">
        <f t="array" aca="true" ref="Z744">INDEX(KM_PCT,MATCH($A744,'Knowledge - Percentages'!$B:$B,0),'Data - Knowledge'!Z$8)/100</f>
        <v>0.154</v>
      </c>
      <c r="AA744" s="380">
        <f t="array" aca="true" ref="AA744">INDEX(KM_PCT,MATCH($A744,'Knowledge - Percentages'!$B:$B,0),'Data - Knowledge'!AA$8)/100</f>
        <v>0.151</v>
      </c>
      <c r="AB744" s="380">
        <f t="array" aca="true" ref="AB744">INDEX(KM_PCT,MATCH($A744,'Knowledge - Percentages'!$B:$B,0),'Data - Knowledge'!AB$8)/100</f>
        <v>0.162</v>
      </c>
      <c r="AC744" s="380">
        <f t="array" aca="true" ref="AC744">INDEX(KM_PCT,MATCH($A744,'Knowledge - Percentages'!$B:$B,0),'Data - Knowledge'!AC$8)/100</f>
        <v>0.152</v>
      </c>
      <c r="AD744" s="380">
        <f t="array" aca="true" ref="AD744">INDEX(KM_PCT,MATCH($A744,'Knowledge - Percentages'!$B:$B,0),'Data - Knowledge'!AD$8)/100</f>
        <v>0.152</v>
      </c>
      <c r="AE744" s="380">
        <f t="array" aca="true" ref="AE744">INDEX(KM_PCT,MATCH($A744,'Knowledge - Percentages'!$B:$B,0),'Data - Knowledge'!AE$8)/100</f>
        <v>0.11699999999999999</v>
      </c>
      <c r="AF744" s="380">
        <f t="array" aca="true" ref="AF744">INDEX(KM_PCT,MATCH($A744,'Knowledge - Percentages'!$B:$B,0),'Data - Knowledge'!AF$8)/100</f>
        <v>0.11699999999999999</v>
      </c>
      <c r="AG744" s="380">
        <f t="array" aca="true" ref="AG744">INDEX(KM_PCT,MATCH($A744,'Knowledge - Percentages'!$B:$B,0),'Data - Knowledge'!AG$8)/100</f>
        <v>0.115</v>
      </c>
      <c r="AH744" s="380">
        <f t="array" aca="true" ref="AH744">INDEX(KM_PCT,MATCH($A744,'Knowledge - Percentages'!$B:$B,0),'Data - Knowledge'!AH$8)/100</f>
        <v>0.133</v>
      </c>
      <c r="AI744" s="380">
        <f t="array" aca="true" ref="AI744">INDEX(KM_PCT,MATCH($A744,'Knowledge - Percentages'!$B:$B,0),'Data - Knowledge'!AI$8)/100</f>
        <v>0.196</v>
      </c>
      <c r="AJ744" s="380">
        <f t="array" aca="true" ref="AJ744">INDEX(KM_PCT,MATCH($A744,'Knowledge - Percentages'!$B:$B,0),'Data - Knowledge'!AJ$8)/100</f>
        <v>0.133</v>
      </c>
      <c r="AK744" s="380">
        <f t="array" aca="true" ref="AK744">INDEX(KM_PCT,MATCH($A744,'Knowledge - Percentages'!$B:$B,0),'Data - Knowledge'!AK$8)/100</f>
        <v>0.133</v>
      </c>
      <c r="AL744" s="380">
        <f t="array" aca="true" ref="AL744">INDEX(KM_PCT,MATCH($A744,'Knowledge - Percentages'!$B:$B,0),'Data - Knowledge'!AL$8)/100</f>
        <v>0.133</v>
      </c>
      <c r="AM744" s="380">
        <f t="array" aca="true" ref="AM744">INDEX(KM_PCT,MATCH($A744,'Knowledge - Percentages'!$B:$B,0),'Data - Knowledge'!AM$8)/100</f>
        <v>0.133</v>
      </c>
      <c r="AN744" s="380">
        <f t="array" aca="true" ref="AN744">INDEX(KM_PCT,MATCH($A744,'Knowledge - Percentages'!$B:$B,0),'Data - Knowledge'!AN$8)/100</f>
        <v>0.133</v>
      </c>
      <c r="AO744" s="380">
        <f t="array" aca="true" ref="AO744">INDEX(KM_PCT,MATCH($A744,'Knowledge - Percentages'!$B:$B,0),'Data - Knowledge'!AO$8)/100</f>
        <v>0.133</v>
      </c>
      <c r="AP744" s="380">
        <f t="array" aca="true" ref="AP744">INDEX(KM_PCT,MATCH($A744,'Knowledge - Percentages'!$B:$B,0),'Data - Knowledge'!AP$8)/100</f>
        <v>0.133</v>
      </c>
      <c r="AQ744" s="380">
        <f t="array" aca="true" ref="AQ744">INDEX(KM_PCT,MATCH($A744,'Knowledge - Percentages'!$B:$B,0),'Data - Knowledge'!AQ$8)/100</f>
        <v>0.133</v>
      </c>
      <c r="AR744" s="380">
        <f t="array" aca="true" ref="AR744">INDEX(KM_PCT,MATCH($A744,'Knowledge - Percentages'!$B:$B,0),'Data - Knowledge'!AR$8)/100</f>
        <v>0.15</v>
      </c>
      <c r="AS744" s="380">
        <f t="array" aca="true" ref="AS744">INDEX(KM_PCT,MATCH($A744,'Knowledge - Percentages'!$B:$B,0),'Data - Knowledge'!AS$8)/100</f>
        <v>0.15</v>
      </c>
      <c r="AT744" s="380">
        <f t="array" aca="true" ref="AT744">INDEX(KM_PCT,MATCH($A744,'Knowledge - Percentages'!$B:$B,0),'Data - Knowledge'!AT$8)/100</f>
        <v>0.15</v>
      </c>
      <c r="AU744" s="380">
        <f t="array" aca="true" ref="AU744">INDEX(KM_PCT,MATCH($A744,'Knowledge - Percentages'!$B:$B,0),'Data - Knowledge'!AU$8)/100</f>
        <v>0.15</v>
      </c>
      <c r="AV744" s="380">
        <f t="array" aca="true" ref="AV744">INDEX(KM_PCT,MATCH($A744,'Knowledge - Percentages'!$B:$B,0),'Data - Knowledge'!AV$8)/100</f>
        <v>0.15</v>
      </c>
      <c r="AW744" s="380">
        <f t="array" aca="true" ref="AW744">INDEX(KM_PCT,MATCH($A744,'Knowledge - Percentages'!$B:$B,0),'Data - Knowledge'!AW$8)/100</f>
        <v>0.15</v>
      </c>
      <c r="AX744" s="380">
        <f t="array" aca="true" ref="AX744">INDEX(KM_PCT,MATCH($A744,'Knowledge - Percentages'!$B:$B,0),'Data - Knowledge'!AX$8)/100</f>
        <v>0.15</v>
      </c>
      <c r="AY744" s="380">
        <f t="array" aca="true" ref="AY744">INDEX(KM_PCT,MATCH($A744,'Knowledge - Percentages'!$B:$B,0),'Data - Knowledge'!AY$8)/100</f>
        <v>0.149</v>
      </c>
      <c r="AZ744" s="380">
        <f t="array" aca="true" ref="AZ744">INDEX(KM_PCT,MATCH($A744,'Knowledge - Percentages'!$B:$B,0),'Data - Knowledge'!AZ$8)/100</f>
        <v>0.149</v>
      </c>
      <c r="BA744" s="380">
        <f t="array" aca="true" ref="BA744">INDEX(KM_PCT,MATCH($A744,'Knowledge - Percentages'!$B:$B,0),'Data - Knowledge'!BA$8)/100</f>
        <v>0.149</v>
      </c>
      <c r="BB744" s="380">
        <f t="array" aca="true" ref="BB744">INDEX(KM_PCT,MATCH($A744,'Knowledge - Percentages'!$B:$B,0),'Data - Knowledge'!BB$8)/100</f>
        <v>0.139</v>
      </c>
      <c r="BC744" s="380">
        <f t="array" aca="true" ref="BC744">INDEX(KM_PCT,MATCH($A744,'Knowledge - Percentages'!$B:$B,0),'Data - Knowledge'!BC$8)/100</f>
        <v>0.15</v>
      </c>
      <c r="BD744" s="380">
        <f t="array" aca="true" ref="BD744">INDEX(KM_PCT,MATCH($A744,'Knowledge - Percentages'!$B:$B,0),'Data - Knowledge'!BD$8)/100</f>
        <v>0.08199999999999999</v>
      </c>
      <c r="BE744" s="380">
        <f t="array" aca="true" ref="BE744">INDEX(KM_PCT,MATCH($A744,'Knowledge - Percentages'!$B:$B,0),'Data - Knowledge'!BE$8)/100</f>
        <v>0.20600000000000002</v>
      </c>
      <c r="BF744" s="380">
        <f t="array" aca="true" ref="BF744">INDEX(KM_PCT,MATCH($A744,'Knowledge - Percentages'!$B:$B,0),'Data - Knowledge'!BF$8)/100</f>
        <v>0.15</v>
      </c>
      <c r="BG744" s="380">
        <f t="array" aca="true" ref="BG744">INDEX(KM_PCT,MATCH($A744,'Knowledge - Percentages'!$B:$B,0),'Data - Knowledge'!BG$8)/100</f>
        <v>0.19699999999999998</v>
      </c>
      <c r="BH744" s="380">
        <f t="array" aca="true" ref="BH744">INDEX(KM_PCT,MATCH($A744,'Knowledge - Percentages'!$B:$B,0),'Data - Knowledge'!BH$8)/100</f>
        <v>0.19699999999999998</v>
      </c>
      <c r="BI744" s="380">
        <f t="array" aca="true" ref="BI744">INDEX(KM_PCT,MATCH($A744,'Knowledge - Percentages'!$B:$B,0),'Data - Knowledge'!BI$8)/100</f>
        <v>0.19699999999999998</v>
      </c>
      <c r="BJ744" s="380">
        <f t="array" aca="true" ref="BJ744">INDEX(KM_PCT,MATCH($A744,'Knowledge - Percentages'!$B:$B,0),'Data - Knowledge'!BJ$8)/100</f>
        <v>0.195</v>
      </c>
      <c r="BK744" s="380">
        <f t="array" aca="true" ref="BK744">INDEX(KM_PCT,MATCH($A744,'Knowledge - Percentages'!$B:$B,0),'Data - Knowledge'!BK$8)/100</f>
        <v>0.195</v>
      </c>
      <c r="BL744" s="380">
        <f t="array" aca="true" ref="BL744">INDEX(KM_PCT,MATCH($A744,'Knowledge - Percentages'!$B:$B,0),'Data - Knowledge'!BL$8)/100</f>
        <v>0.168</v>
      </c>
      <c r="BM744" s="380">
        <f t="array" aca="true" ref="BM744">INDEX(KM_PCT,MATCH($A744,'Knowledge - Percentages'!$B:$B,0),'Data - Knowledge'!BM$8)/100</f>
        <v>0.195</v>
      </c>
      <c r="BN744" s="380">
        <f t="array" aca="true" ref="BN744">INDEX(KM_PCT,MATCH($A744,'Knowledge - Percentages'!$B:$B,0),'Data - Knowledge'!BN$8)/100</f>
        <v>0.243</v>
      </c>
      <c r="BO744" s="380">
        <f t="array" aca="true" ref="BO744">INDEX(KM_PCT,MATCH($A744,'Knowledge - Percentages'!$B:$B,0),'Data - Knowledge'!BO$8)/100</f>
        <v>0.225</v>
      </c>
      <c r="BP744" s="380">
        <f t="array" aca="true" ref="BP744">INDEX(KM_PCT,MATCH($A744,'Knowledge - Percentages'!$B:$B,0),'Data - Knowledge'!BP$8)/100</f>
        <v>0.195</v>
      </c>
      <c r="BQ744" s="380">
        <f t="array" aca="true" ref="BQ744">INDEX(KM_PCT,MATCH($A744,'Knowledge - Percentages'!$B:$B,0),'Data - Knowledge'!BQ$8)/100</f>
        <v>0.195</v>
      </c>
    </row>
    <row r="745" spans="1:69">
      <c r="A745" t="s">
        <v>1956</v>
      </c>
      <c r="B745" t="s">
        <v>1860</v>
      </c>
      <c r="C745" t="s">
        <v>1955</v>
      </c>
      <c r="D745" t="s">
        <v>1864</v>
      </c>
      <c r="E745" s="373">
        <f>SUMPRODUCT($K$2:$BQ$2,$K745:$BQ745)/$J$2</f>
        <v>0.26868181818181819</v>
      </c>
      <c r="F745" s="379">
        <f>SUMPRODUCT($K$2:$BQ$2,$K745:$BQ745)</f>
        <v>70.932</v>
      </c>
      <c r="G745" s="373">
        <f>SUMPRODUCT($K$3:$BQ$3,$K745:$BQ745)/$J$3</f>
        <v>0.21324117043121146</v>
      </c>
      <c r="H745" s="379">
        <f>SUMPRODUCT($K$3:$BQ$3,$K745:$BQ745)</f>
        <v>2076.9689999999996</v>
      </c>
      <c r="I745" s="373">
        <f>CORREL($K$4:$BQ$4,$K745:$BQ745)</f>
        <v>0.39666821646077033</v>
      </c>
      <c r="J745" s="379">
        <f>$E745/$G745*100</f>
        <v>125.99903557014618</v>
      </c>
      <c r="K745" s="380">
        <f t="array" aca="true" ref="K745">INDEX(KM_PCT,MATCH($A745,'Knowledge - Percentages'!$B:$B,0),'Data - Knowledge'!K$8)/100</f>
        <v>0.12</v>
      </c>
      <c r="L745" s="380">
        <f t="array" aca="true" ref="L745">INDEX(KM_PCT,MATCH($A745,'Knowledge - Percentages'!$B:$B,0),'Data - Knowledge'!L$8)/100</f>
        <v>0.12</v>
      </c>
      <c r="M745" s="380">
        <f t="array" aca="true" ref="M745">INDEX(KM_PCT,MATCH($A745,'Knowledge - Percentages'!$B:$B,0),'Data - Knowledge'!M$8)/100</f>
        <v>0.12</v>
      </c>
      <c r="N745" s="380">
        <f t="array" aca="true" ref="N745">INDEX(KM_PCT,MATCH($A745,'Knowledge - Percentages'!$B:$B,0),'Data - Knowledge'!N$8)/100</f>
        <v>0.193</v>
      </c>
      <c r="O745" s="380">
        <f t="array" aca="true" ref="O745">INDEX(KM_PCT,MATCH($A745,'Knowledge - Percentages'!$B:$B,0),'Data - Knowledge'!O$8)/100</f>
        <v>0.193</v>
      </c>
      <c r="P745" s="380">
        <f t="array" aca="true" ref="P745">INDEX(KM_PCT,MATCH($A745,'Knowledge - Percentages'!$B:$B,0),'Data - Knowledge'!P$8)/100</f>
        <v>0.20800000000000002</v>
      </c>
      <c r="Q745" s="380">
        <f t="array" aca="true" ref="Q745">INDEX(KM_PCT,MATCH($A745,'Knowledge - Percentages'!$B:$B,0),'Data - Knowledge'!Q$8)/100</f>
        <v>0.193</v>
      </c>
      <c r="R745" s="380">
        <f t="array" aca="true" ref="R745">INDEX(KM_PCT,MATCH($A745,'Knowledge - Percentages'!$B:$B,0),'Data - Knowledge'!R$8)/100</f>
        <v>0.13</v>
      </c>
      <c r="S745" s="380">
        <f t="array" aca="true" ref="S745">INDEX(KM_PCT,MATCH($A745,'Knowledge - Percentages'!$B:$B,0),'Data - Knowledge'!S$8)/100</f>
        <v>0.193</v>
      </c>
      <c r="T745" s="380">
        <f t="array" aca="true" ref="T745">INDEX(KM_PCT,MATCH($A745,'Knowledge - Percentages'!$B:$B,0),'Data - Knowledge'!T$8)/100</f>
        <v>0.183</v>
      </c>
      <c r="U745" s="380">
        <f t="array" aca="true" ref="U745">INDEX(KM_PCT,MATCH($A745,'Knowledge - Percentages'!$B:$B,0),'Data - Knowledge'!U$8)/100</f>
        <v>0.193</v>
      </c>
      <c r="V745" s="380">
        <f t="array" aca="true" ref="V745">INDEX(KM_PCT,MATCH($A745,'Knowledge - Percentages'!$B:$B,0),'Data - Knowledge'!V$8)/100</f>
        <v>0.193</v>
      </c>
      <c r="W745" s="380">
        <f t="array" aca="true" ref="W745">INDEX(KM_PCT,MATCH($A745,'Knowledge - Percentages'!$B:$B,0),'Data - Knowledge'!W$8)/100</f>
        <v>0.10099999999999999</v>
      </c>
      <c r="X745" s="380">
        <f t="array" aca="true" ref="X745">INDEX(KM_PCT,MATCH($A745,'Knowledge - Percentages'!$B:$B,0),'Data - Knowledge'!X$8)/100</f>
        <v>0.185</v>
      </c>
      <c r="Y745" s="380">
        <f t="array" aca="true" ref="Y745">INDEX(KM_PCT,MATCH($A745,'Knowledge - Percentages'!$B:$B,0),'Data - Knowledge'!Y$8)/100</f>
        <v>0.185</v>
      </c>
      <c r="Z745" s="380">
        <f t="array" aca="true" ref="Z745">INDEX(KM_PCT,MATCH($A745,'Knowledge - Percentages'!$B:$B,0),'Data - Knowledge'!Z$8)/100</f>
        <v>0.185</v>
      </c>
      <c r="AA745" s="380">
        <f t="array" aca="true" ref="AA745">INDEX(KM_PCT,MATCH($A745,'Knowledge - Percentages'!$B:$B,0),'Data - Knowledge'!AA$8)/100</f>
        <v>0.11599999999999999</v>
      </c>
      <c r="AB745" s="380">
        <f t="array" aca="true" ref="AB745">INDEX(KM_PCT,MATCH($A745,'Knowledge - Percentages'!$B:$B,0),'Data - Knowledge'!AB$8)/100</f>
        <v>0.201</v>
      </c>
      <c r="AC745" s="380">
        <f t="array" aca="true" ref="AC745">INDEX(KM_PCT,MATCH($A745,'Knowledge - Percentages'!$B:$B,0),'Data - Knowledge'!AC$8)/100</f>
        <v>0.142</v>
      </c>
      <c r="AD745" s="380">
        <f t="array" aca="true" ref="AD745">INDEX(KM_PCT,MATCH($A745,'Knowledge - Percentages'!$B:$B,0),'Data - Knowledge'!AD$8)/100</f>
        <v>0.345</v>
      </c>
      <c r="AE745" s="380">
        <f t="array" aca="true" ref="AE745">INDEX(KM_PCT,MATCH($A745,'Knowledge - Percentages'!$B:$B,0),'Data - Knowledge'!AE$8)/100</f>
        <v>0.254</v>
      </c>
      <c r="AF745" s="380">
        <f t="array" aca="true" ref="AF745">INDEX(KM_PCT,MATCH($A745,'Knowledge - Percentages'!$B:$B,0),'Data - Knowledge'!AF$8)/100</f>
        <v>0.23</v>
      </c>
      <c r="AG745" s="380">
        <f t="array" aca="true" ref="AG745">INDEX(KM_PCT,MATCH($A745,'Knowledge - Percentages'!$B:$B,0),'Data - Knowledge'!AG$8)/100</f>
        <v>0.225</v>
      </c>
      <c r="AH745" s="380">
        <f t="array" aca="true" ref="AH745">INDEX(KM_PCT,MATCH($A745,'Knowledge - Percentages'!$B:$B,0),'Data - Knowledge'!AH$8)/100</f>
        <v>0.23</v>
      </c>
      <c r="AI745" s="380">
        <f t="array" aca="true" ref="AI745">INDEX(KM_PCT,MATCH($A745,'Knowledge - Percentages'!$B:$B,0),'Data - Knowledge'!AI$8)/100</f>
        <v>0.23</v>
      </c>
      <c r="AJ745" s="380">
        <f t="array" aca="true" ref="AJ745">INDEX(KM_PCT,MATCH($A745,'Knowledge - Percentages'!$B:$B,0),'Data - Knowledge'!AJ$8)/100</f>
        <v>0.23</v>
      </c>
      <c r="AK745" s="380">
        <f t="array" aca="true" ref="AK745">INDEX(KM_PCT,MATCH($A745,'Knowledge - Percentages'!$B:$B,0),'Data - Knowledge'!AK$8)/100</f>
        <v>0.23</v>
      </c>
      <c r="AL745" s="380">
        <f t="array" aca="true" ref="AL745">INDEX(KM_PCT,MATCH($A745,'Knowledge - Percentages'!$B:$B,0),'Data - Knowledge'!AL$8)/100</f>
        <v>0.218</v>
      </c>
      <c r="AM745" s="380">
        <f t="array" aca="true" ref="AM745">INDEX(KM_PCT,MATCH($A745,'Knowledge - Percentages'!$B:$B,0),'Data - Knowledge'!AM$8)/100</f>
        <v>0.23</v>
      </c>
      <c r="AN745" s="380">
        <f t="array" aca="true" ref="AN745">INDEX(KM_PCT,MATCH($A745,'Knowledge - Percentages'!$B:$B,0),'Data - Knowledge'!AN$8)/100</f>
        <v>0.23</v>
      </c>
      <c r="AO745" s="380">
        <f t="array" aca="true" ref="AO745">INDEX(KM_PCT,MATCH($A745,'Knowledge - Percentages'!$B:$B,0),'Data - Knowledge'!AO$8)/100</f>
        <v>0.23800000000000002</v>
      </c>
      <c r="AP745" s="380">
        <f t="array" aca="true" ref="AP745">INDEX(KM_PCT,MATCH($A745,'Knowledge - Percentages'!$B:$B,0),'Data - Knowledge'!AP$8)/100</f>
        <v>0.23</v>
      </c>
      <c r="AQ745" s="380">
        <f t="array" aca="true" ref="AQ745">INDEX(KM_PCT,MATCH($A745,'Knowledge - Percentages'!$B:$B,0),'Data - Knowledge'!AQ$8)/100</f>
        <v>0.23</v>
      </c>
      <c r="AR745" s="380">
        <f t="array" aca="true" ref="AR745">INDEX(KM_PCT,MATCH($A745,'Knowledge - Percentages'!$B:$B,0),'Data - Knowledge'!AR$8)/100</f>
        <v>0.22399999999999998</v>
      </c>
      <c r="AS745" s="380">
        <f t="array" aca="true" ref="AS745">INDEX(KM_PCT,MATCH($A745,'Knowledge - Percentages'!$B:$B,0),'Data - Knowledge'!AS$8)/100</f>
        <v>0.22399999999999998</v>
      </c>
      <c r="AT745" s="380">
        <f t="array" aca="true" ref="AT745">INDEX(KM_PCT,MATCH($A745,'Knowledge - Percentages'!$B:$B,0),'Data - Knowledge'!AT$8)/100</f>
        <v>0.22399999999999998</v>
      </c>
      <c r="AU745" s="380">
        <f t="array" aca="true" ref="AU745">INDEX(KM_PCT,MATCH($A745,'Knowledge - Percentages'!$B:$B,0),'Data - Knowledge'!AU$8)/100</f>
        <v>0.23</v>
      </c>
      <c r="AV745" s="380">
        <f t="array" aca="true" ref="AV745">INDEX(KM_PCT,MATCH($A745,'Knowledge - Percentages'!$B:$B,0),'Data - Knowledge'!AV$8)/100</f>
        <v>0.23</v>
      </c>
      <c r="AW745" s="380">
        <f t="array" aca="true" ref="AW745">INDEX(KM_PCT,MATCH($A745,'Knowledge - Percentages'!$B:$B,0),'Data - Knowledge'!AW$8)/100</f>
        <v>0.23</v>
      </c>
      <c r="AX745" s="380">
        <f t="array" aca="true" ref="AX745">INDEX(KM_PCT,MATCH($A745,'Knowledge - Percentages'!$B:$B,0),'Data - Knowledge'!AX$8)/100</f>
        <v>0.23</v>
      </c>
      <c r="AY745" s="380">
        <f t="array" aca="true" ref="AY745">INDEX(KM_PCT,MATCH($A745,'Knowledge - Percentages'!$B:$B,0),'Data - Knowledge'!AY$8)/100</f>
        <v>0.23</v>
      </c>
      <c r="AZ745" s="380">
        <f t="array" aca="true" ref="AZ745">INDEX(KM_PCT,MATCH($A745,'Knowledge - Percentages'!$B:$B,0),'Data - Knowledge'!AZ$8)/100</f>
        <v>0.23</v>
      </c>
      <c r="BA745" s="380">
        <f t="array" aca="true" ref="BA745">INDEX(KM_PCT,MATCH($A745,'Knowledge - Percentages'!$B:$B,0),'Data - Knowledge'!BA$8)/100</f>
        <v>0.23</v>
      </c>
      <c r="BB745" s="380">
        <f t="array" aca="true" ref="BB745">INDEX(KM_PCT,MATCH($A745,'Knowledge - Percentages'!$B:$B,0),'Data - Knowledge'!BB$8)/100</f>
        <v>0.253</v>
      </c>
      <c r="BC745" s="380">
        <f t="array" aca="true" ref="BC745">INDEX(KM_PCT,MATCH($A745,'Knowledge - Percentages'!$B:$B,0),'Data - Knowledge'!BC$8)/100</f>
        <v>0.266</v>
      </c>
      <c r="BD745" s="380">
        <f t="array" aca="true" ref="BD745">INDEX(KM_PCT,MATCH($A745,'Knowledge - Percentages'!$B:$B,0),'Data - Knowledge'!BD$8)/100</f>
        <v>0.266</v>
      </c>
      <c r="BE745" s="380">
        <f t="array" aca="true" ref="BE745">INDEX(KM_PCT,MATCH($A745,'Knowledge - Percentages'!$B:$B,0),'Data - Knowledge'!BE$8)/100</f>
        <v>0.266</v>
      </c>
      <c r="BF745" s="380">
        <f t="array" aca="true" ref="BF745">INDEX(KM_PCT,MATCH($A745,'Knowledge - Percentages'!$B:$B,0),'Data - Knowledge'!BF$8)/100</f>
        <v>0.275</v>
      </c>
      <c r="BG745" s="380">
        <f t="array" aca="true" ref="BG745">INDEX(KM_PCT,MATCH($A745,'Knowledge - Percentages'!$B:$B,0),'Data - Knowledge'!BG$8)/100</f>
        <v>0.259</v>
      </c>
      <c r="BH745" s="380">
        <f t="array" aca="true" ref="BH745">INDEX(KM_PCT,MATCH($A745,'Knowledge - Percentages'!$B:$B,0),'Data - Knowledge'!BH$8)/100</f>
        <v>0.259</v>
      </c>
      <c r="BI745" s="380">
        <f t="array" aca="true" ref="BI745">INDEX(KM_PCT,MATCH($A745,'Knowledge - Percentages'!$B:$B,0),'Data - Knowledge'!BI$8)/100</f>
        <v>0.259</v>
      </c>
      <c r="BJ745" s="380">
        <f t="array" aca="true" ref="BJ745">INDEX(KM_PCT,MATCH($A745,'Knowledge - Percentages'!$B:$B,0),'Data - Knowledge'!BJ$8)/100</f>
        <v>0.295</v>
      </c>
      <c r="BK745" s="380">
        <f t="array" aca="true" ref="BK745">INDEX(KM_PCT,MATCH($A745,'Knowledge - Percentages'!$B:$B,0),'Data - Knowledge'!BK$8)/100</f>
        <v>0.295</v>
      </c>
      <c r="BL745" s="380">
        <f t="array" aca="true" ref="BL745">INDEX(KM_PCT,MATCH($A745,'Knowledge - Percentages'!$B:$B,0),'Data - Knowledge'!BL$8)/100</f>
        <v>0.295</v>
      </c>
      <c r="BM745" s="380">
        <f t="array" aca="true" ref="BM745">INDEX(KM_PCT,MATCH($A745,'Knowledge - Percentages'!$B:$B,0),'Data - Knowledge'!BM$8)/100</f>
        <v>0.33299999999999996</v>
      </c>
      <c r="BN745" s="380">
        <f t="array" aca="true" ref="BN745">INDEX(KM_PCT,MATCH($A745,'Knowledge - Percentages'!$B:$B,0),'Data - Knowledge'!BN$8)/100</f>
        <v>0.31</v>
      </c>
      <c r="BO745" s="380">
        <f t="array" aca="true" ref="BO745">INDEX(KM_PCT,MATCH($A745,'Knowledge - Percentages'!$B:$B,0),'Data - Knowledge'!BO$8)/100</f>
        <v>0.28300000000000003</v>
      </c>
      <c r="BP745" s="380">
        <f t="array" aca="true" ref="BP745">INDEX(KM_PCT,MATCH($A745,'Knowledge - Percentages'!$B:$B,0),'Data - Knowledge'!BP$8)/100</f>
        <v>0.365</v>
      </c>
      <c r="BQ745" s="380">
        <f t="array" aca="true" ref="BQ745">INDEX(KM_PCT,MATCH($A745,'Knowledge - Percentages'!$B:$B,0),'Data - Knowledge'!BQ$8)/100</f>
        <v>0.28300000000000003</v>
      </c>
    </row>
    <row r="746" spans="1:69">
      <c r="A746" t="s">
        <v>1957</v>
      </c>
      <c r="B746" t="s">
        <v>1860</v>
      </c>
      <c r="C746" t="s">
        <v>1955</v>
      </c>
      <c r="D746" t="s">
        <v>550</v>
      </c>
      <c r="E746" s="373">
        <f>SUMPRODUCT($K$2:$BQ$2,$K746:$BQ746)/$J$2</f>
        <v>0.23260227272727266</v>
      </c>
      <c r="F746" s="379">
        <f>SUMPRODUCT($K$2:$BQ$2,$K746:$BQ746)</f>
        <v>61.406999999999982</v>
      </c>
      <c r="G746" s="373">
        <f>SUMPRODUCT($K$3:$BQ$3,$K746:$BQ746)/$J$3</f>
        <v>0.22973685831622173</v>
      </c>
      <c r="H746" s="379">
        <f>SUMPRODUCT($K$3:$BQ$3,$K746:$BQ746)</f>
        <v>2237.6369999999997</v>
      </c>
      <c r="I746" s="373">
        <f>CORREL($K$4:$BQ$4,$K746:$BQ746)</f>
        <v>0.076328699141711878</v>
      </c>
      <c r="J746" s="379">
        <f>$E746/$G746*100</f>
        <v>101.2472593348982</v>
      </c>
      <c r="K746" s="380">
        <f t="array" aca="true" ref="K746">INDEX(KM_PCT,MATCH($A746,'Knowledge - Percentages'!$B:$B,0),'Data - Knowledge'!K$8)/100</f>
        <v>0.226</v>
      </c>
      <c r="L746" s="380">
        <f t="array" aca="true" ref="L746">INDEX(KM_PCT,MATCH($A746,'Knowledge - Percentages'!$B:$B,0),'Data - Knowledge'!L$8)/100</f>
        <v>0.226</v>
      </c>
      <c r="M746" s="380">
        <f t="array" aca="true" ref="M746">INDEX(KM_PCT,MATCH($A746,'Knowledge - Percentages'!$B:$B,0),'Data - Knowledge'!M$8)/100</f>
        <v>0.226</v>
      </c>
      <c r="N746" s="380">
        <f t="array" aca="true" ref="N746">INDEX(KM_PCT,MATCH($A746,'Knowledge - Percentages'!$B:$B,0),'Data - Knowledge'!N$8)/100</f>
        <v>0.226</v>
      </c>
      <c r="O746" s="380">
        <f t="array" aca="true" ref="O746">INDEX(KM_PCT,MATCH($A746,'Knowledge - Percentages'!$B:$B,0),'Data - Knowledge'!O$8)/100</f>
        <v>0.226</v>
      </c>
      <c r="P746" s="380">
        <f t="array" aca="true" ref="P746">INDEX(KM_PCT,MATCH($A746,'Knowledge - Percentages'!$B:$B,0),'Data - Knowledge'!P$8)/100</f>
        <v>0.226</v>
      </c>
      <c r="Q746" s="380">
        <f t="array" aca="true" ref="Q746">INDEX(KM_PCT,MATCH($A746,'Knowledge - Percentages'!$B:$B,0),'Data - Knowledge'!Q$8)/100</f>
        <v>0.226</v>
      </c>
      <c r="R746" s="380">
        <f t="array" aca="true" ref="R746">INDEX(KM_PCT,MATCH($A746,'Knowledge - Percentages'!$B:$B,0),'Data - Knowledge'!R$8)/100</f>
        <v>0.226</v>
      </c>
      <c r="S746" s="380">
        <f t="array" aca="true" ref="S746">INDEX(KM_PCT,MATCH($A746,'Knowledge - Percentages'!$B:$B,0),'Data - Knowledge'!S$8)/100</f>
        <v>0.226</v>
      </c>
      <c r="T746" s="380">
        <f t="array" aca="true" ref="T746">INDEX(KM_PCT,MATCH($A746,'Knowledge - Percentages'!$B:$B,0),'Data - Knowledge'!T$8)/100</f>
        <v>0.226</v>
      </c>
      <c r="U746" s="380">
        <f t="array" aca="true" ref="U746">INDEX(KM_PCT,MATCH($A746,'Knowledge - Percentages'!$B:$B,0),'Data - Knowledge'!U$8)/100</f>
        <v>0.226</v>
      </c>
      <c r="V746" s="380">
        <f t="array" aca="true" ref="V746">INDEX(KM_PCT,MATCH($A746,'Knowledge - Percentages'!$B:$B,0),'Data - Knowledge'!V$8)/100</f>
        <v>0.226</v>
      </c>
      <c r="W746" s="380">
        <f t="array" aca="true" ref="W746">INDEX(KM_PCT,MATCH($A746,'Knowledge - Percentages'!$B:$B,0),'Data - Knowledge'!W$8)/100</f>
        <v>0.21899999999999997</v>
      </c>
      <c r="X746" s="380">
        <f t="array" aca="true" ref="X746">INDEX(KM_PCT,MATCH($A746,'Knowledge - Percentages'!$B:$B,0),'Data - Knowledge'!X$8)/100</f>
        <v>0.133</v>
      </c>
      <c r="Y746" s="380">
        <f t="array" aca="true" ref="Y746">INDEX(KM_PCT,MATCH($A746,'Knowledge - Percentages'!$B:$B,0),'Data - Knowledge'!Y$8)/100</f>
        <v>0.18600000000000003</v>
      </c>
      <c r="Z746" s="380">
        <f t="array" aca="true" ref="Z746">INDEX(KM_PCT,MATCH($A746,'Knowledge - Percentages'!$B:$B,0),'Data - Knowledge'!Z$8)/100</f>
        <v>0.18600000000000003</v>
      </c>
      <c r="AA746" s="380">
        <f t="array" aca="true" ref="AA746">INDEX(KM_PCT,MATCH($A746,'Knowledge - Percentages'!$B:$B,0),'Data - Knowledge'!AA$8)/100</f>
        <v>0.11599999999999999</v>
      </c>
      <c r="AB746" s="380">
        <f t="array" aca="true" ref="AB746">INDEX(KM_PCT,MATCH($A746,'Knowledge - Percentages'!$B:$B,0),'Data - Knowledge'!AB$8)/100</f>
        <v>0.27</v>
      </c>
      <c r="AC746" s="380">
        <f t="array" aca="true" ref="AC746">INDEX(KM_PCT,MATCH($A746,'Knowledge - Percentages'!$B:$B,0),'Data - Knowledge'!AC$8)/100</f>
        <v>0.23</v>
      </c>
      <c r="AD746" s="380">
        <f t="array" aca="true" ref="AD746">INDEX(KM_PCT,MATCH($A746,'Knowledge - Percentages'!$B:$B,0),'Data - Knowledge'!AD$8)/100</f>
        <v>0.23</v>
      </c>
      <c r="AE746" s="380">
        <f t="array" aca="true" ref="AE746">INDEX(KM_PCT,MATCH($A746,'Knowledge - Percentages'!$B:$B,0),'Data - Knowledge'!AE$8)/100</f>
        <v>0.23</v>
      </c>
      <c r="AF746" s="380">
        <f t="array" aca="true" ref="AF746">INDEX(KM_PCT,MATCH($A746,'Knowledge - Percentages'!$B:$B,0),'Data - Knowledge'!AF$8)/100</f>
        <v>0.23</v>
      </c>
      <c r="AG746" s="380">
        <f t="array" aca="true" ref="AG746">INDEX(KM_PCT,MATCH($A746,'Knowledge - Percentages'!$B:$B,0),'Data - Knowledge'!AG$8)/100</f>
        <v>0.23</v>
      </c>
      <c r="AH746" s="380">
        <f t="array" aca="true" ref="AH746">INDEX(KM_PCT,MATCH($A746,'Knowledge - Percentages'!$B:$B,0),'Data - Knowledge'!AH$8)/100</f>
        <v>0.23</v>
      </c>
      <c r="AI746" s="380">
        <f t="array" aca="true" ref="AI746">INDEX(KM_PCT,MATCH($A746,'Knowledge - Percentages'!$B:$B,0),'Data - Knowledge'!AI$8)/100</f>
        <v>0.253</v>
      </c>
      <c r="AJ746" s="380">
        <f t="array" aca="true" ref="AJ746">INDEX(KM_PCT,MATCH($A746,'Knowledge - Percentages'!$B:$B,0),'Data - Knowledge'!AJ$8)/100</f>
        <v>0.23</v>
      </c>
      <c r="AK746" s="380">
        <f t="array" aca="true" ref="AK746">INDEX(KM_PCT,MATCH($A746,'Knowledge - Percentages'!$B:$B,0),'Data - Knowledge'!AK$8)/100</f>
        <v>0.20600000000000002</v>
      </c>
      <c r="AL746" s="380">
        <f t="array" aca="true" ref="AL746">INDEX(KM_PCT,MATCH($A746,'Knowledge - Percentages'!$B:$B,0),'Data - Knowledge'!AL$8)/100</f>
        <v>0.20600000000000002</v>
      </c>
      <c r="AM746" s="380">
        <f t="array" aca="true" ref="AM746">INDEX(KM_PCT,MATCH($A746,'Knowledge - Percentages'!$B:$B,0),'Data - Knowledge'!AM$8)/100</f>
        <v>0.20600000000000002</v>
      </c>
      <c r="AN746" s="380">
        <f t="array" aca="true" ref="AN746">INDEX(KM_PCT,MATCH($A746,'Knowledge - Percentages'!$B:$B,0),'Data - Knowledge'!AN$8)/100</f>
        <v>0.272</v>
      </c>
      <c r="AO746" s="380">
        <f t="array" aca="true" ref="AO746">INDEX(KM_PCT,MATCH($A746,'Knowledge - Percentages'!$B:$B,0),'Data - Knowledge'!AO$8)/100</f>
        <v>0.253</v>
      </c>
      <c r="AP746" s="380">
        <f t="array" aca="true" ref="AP746">INDEX(KM_PCT,MATCH($A746,'Knowledge - Percentages'!$B:$B,0),'Data - Knowledge'!AP$8)/100</f>
        <v>0.23</v>
      </c>
      <c r="AQ746" s="380">
        <f t="array" aca="true" ref="AQ746">INDEX(KM_PCT,MATCH($A746,'Knowledge - Percentages'!$B:$B,0),'Data - Knowledge'!AQ$8)/100</f>
        <v>0.23</v>
      </c>
      <c r="AR746" s="380">
        <f t="array" aca="true" ref="AR746">INDEX(KM_PCT,MATCH($A746,'Knowledge - Percentages'!$B:$B,0),'Data - Knowledge'!AR$8)/100</f>
        <v>0.23</v>
      </c>
      <c r="AS746" s="380">
        <f t="array" aca="true" ref="AS746">INDEX(KM_PCT,MATCH($A746,'Knowledge - Percentages'!$B:$B,0),'Data - Knowledge'!AS$8)/100</f>
        <v>0.23</v>
      </c>
      <c r="AT746" s="380">
        <f t="array" aca="true" ref="AT746">INDEX(KM_PCT,MATCH($A746,'Knowledge - Percentages'!$B:$B,0),'Data - Knowledge'!AT$8)/100</f>
        <v>0.23</v>
      </c>
      <c r="AU746" s="380">
        <f t="array" aca="true" ref="AU746">INDEX(KM_PCT,MATCH($A746,'Knowledge - Percentages'!$B:$B,0),'Data - Knowledge'!AU$8)/100</f>
        <v>0.23</v>
      </c>
      <c r="AV746" s="380">
        <f t="array" aca="true" ref="AV746">INDEX(KM_PCT,MATCH($A746,'Knowledge - Percentages'!$B:$B,0),'Data - Knowledge'!AV$8)/100</f>
        <v>0.23</v>
      </c>
      <c r="AW746" s="380">
        <f t="array" aca="true" ref="AW746">INDEX(KM_PCT,MATCH($A746,'Knowledge - Percentages'!$B:$B,0),'Data - Knowledge'!AW$8)/100</f>
        <v>0.248</v>
      </c>
      <c r="AX746" s="380">
        <f t="array" aca="true" ref="AX746">INDEX(KM_PCT,MATCH($A746,'Knowledge - Percentages'!$B:$B,0),'Data - Knowledge'!AX$8)/100</f>
        <v>0.23</v>
      </c>
      <c r="AY746" s="380">
        <f t="array" aca="true" ref="AY746">INDEX(KM_PCT,MATCH($A746,'Knowledge - Percentages'!$B:$B,0),'Data - Knowledge'!AY$8)/100</f>
        <v>0.222</v>
      </c>
      <c r="AZ746" s="380">
        <f t="array" aca="true" ref="AZ746">INDEX(KM_PCT,MATCH($A746,'Knowledge - Percentages'!$B:$B,0),'Data - Knowledge'!AZ$8)/100</f>
        <v>0.222</v>
      </c>
      <c r="BA746" s="380">
        <f t="array" aca="true" ref="BA746">INDEX(KM_PCT,MATCH($A746,'Knowledge - Percentages'!$B:$B,0),'Data - Knowledge'!BA$8)/100</f>
        <v>0.204</v>
      </c>
      <c r="BB746" s="380">
        <f t="array" aca="true" ref="BB746">INDEX(KM_PCT,MATCH($A746,'Knowledge - Percentages'!$B:$B,0),'Data - Knowledge'!BB$8)/100</f>
        <v>0.213</v>
      </c>
      <c r="BC746" s="380">
        <f t="array" aca="true" ref="BC746">INDEX(KM_PCT,MATCH($A746,'Knowledge - Percentages'!$B:$B,0),'Data - Knowledge'!BC$8)/100</f>
        <v>0.244</v>
      </c>
      <c r="BD746" s="380">
        <f t="array" aca="true" ref="BD746">INDEX(KM_PCT,MATCH($A746,'Knowledge - Percentages'!$B:$B,0),'Data - Knowledge'!BD$8)/100</f>
        <v>0.244</v>
      </c>
      <c r="BE746" s="380">
        <f t="array" aca="true" ref="BE746">INDEX(KM_PCT,MATCH($A746,'Knowledge - Percentages'!$B:$B,0),'Data - Knowledge'!BE$8)/100</f>
        <v>0.245</v>
      </c>
      <c r="BF746" s="380">
        <f t="array" aca="true" ref="BF746">INDEX(KM_PCT,MATCH($A746,'Knowledge - Percentages'!$B:$B,0),'Data - Knowledge'!BF$8)/100</f>
        <v>0.244</v>
      </c>
      <c r="BG746" s="380">
        <f t="array" aca="true" ref="BG746">INDEX(KM_PCT,MATCH($A746,'Knowledge - Percentages'!$B:$B,0),'Data - Knowledge'!BG$8)/100</f>
        <v>0.247</v>
      </c>
      <c r="BH746" s="380">
        <f t="array" aca="true" ref="BH746">INDEX(KM_PCT,MATCH($A746,'Knowledge - Percentages'!$B:$B,0),'Data - Knowledge'!BH$8)/100</f>
        <v>0.247</v>
      </c>
      <c r="BI746" s="380">
        <f t="array" aca="true" ref="BI746">INDEX(KM_PCT,MATCH($A746,'Knowledge - Percentages'!$B:$B,0),'Data - Knowledge'!BI$8)/100</f>
        <v>0.247</v>
      </c>
      <c r="BJ746" s="380">
        <f t="array" aca="true" ref="BJ746">INDEX(KM_PCT,MATCH($A746,'Knowledge - Percentages'!$B:$B,0),'Data - Knowledge'!BJ$8)/100</f>
        <v>0.247</v>
      </c>
      <c r="BK746" s="380">
        <f t="array" aca="true" ref="BK746">INDEX(KM_PCT,MATCH($A746,'Knowledge - Percentages'!$B:$B,0),'Data - Knowledge'!BK$8)/100</f>
        <v>0.247</v>
      </c>
      <c r="BL746" s="380">
        <f t="array" aca="true" ref="BL746">INDEX(KM_PCT,MATCH($A746,'Knowledge - Percentages'!$B:$B,0),'Data - Knowledge'!BL$8)/100</f>
        <v>0.247</v>
      </c>
      <c r="BM746" s="380">
        <f t="array" aca="true" ref="BM746">INDEX(KM_PCT,MATCH($A746,'Knowledge - Percentages'!$B:$B,0),'Data - Knowledge'!BM$8)/100</f>
        <v>0.272</v>
      </c>
      <c r="BN746" s="380">
        <f t="array" aca="true" ref="BN746">INDEX(KM_PCT,MATCH($A746,'Knowledge - Percentages'!$B:$B,0),'Data - Knowledge'!BN$8)/100</f>
        <v>0.247</v>
      </c>
      <c r="BO746" s="380">
        <f t="array" aca="true" ref="BO746">INDEX(KM_PCT,MATCH($A746,'Knowledge - Percentages'!$B:$B,0),'Data - Knowledge'!BO$8)/100</f>
        <v>0.247</v>
      </c>
      <c r="BP746" s="380">
        <f t="array" aca="true" ref="BP746">INDEX(KM_PCT,MATCH($A746,'Knowledge - Percentages'!$B:$B,0),'Data - Knowledge'!BP$8)/100</f>
        <v>0.247</v>
      </c>
      <c r="BQ746" s="380">
        <f t="array" aca="true" ref="BQ746">INDEX(KM_PCT,MATCH($A746,'Knowledge - Percentages'!$B:$B,0),'Data - Knowledge'!BQ$8)/100</f>
        <v>0.247</v>
      </c>
    </row>
    <row r="747" spans="1:69">
      <c r="A747" t="s">
        <v>1958</v>
      </c>
      <c r="B747" t="s">
        <v>1860</v>
      </c>
      <c r="C747" t="s">
        <v>1955</v>
      </c>
      <c r="D747" t="s">
        <v>1867</v>
      </c>
      <c r="E747" s="373">
        <f>SUMPRODUCT($K$2:$BQ$2,$K747:$BQ747)/$J$2</f>
        <v>0.14586363636363633</v>
      </c>
      <c r="F747" s="379">
        <f>SUMPRODUCT($K$2:$BQ$2,$K747:$BQ747)</f>
        <v>38.507999999999996</v>
      </c>
      <c r="G747" s="373">
        <f>SUMPRODUCT($K$3:$BQ$3,$K747:$BQ747)/$J$3</f>
        <v>0.12658459958932239</v>
      </c>
      <c r="H747" s="379">
        <f>SUMPRODUCT($K$3:$BQ$3,$K747:$BQ747)</f>
        <v>1232.9340000000002</v>
      </c>
      <c r="I747" s="373">
        <f>CORREL($K$4:$BQ$4,$K747:$BQ747)</f>
        <v>0.066428130898578228</v>
      </c>
      <c r="J747" s="379">
        <f>$E747/$G747*100</f>
        <v>115.23015977998968</v>
      </c>
      <c r="K747" s="380">
        <f t="array" aca="true" ref="K747">INDEX(KM_PCT,MATCH($A747,'Knowledge - Percentages'!$B:$B,0),'Data - Knowledge'!K$8)/100</f>
        <v>0.127</v>
      </c>
      <c r="L747" s="380">
        <f t="array" aca="true" ref="L747">INDEX(KM_PCT,MATCH($A747,'Knowledge - Percentages'!$B:$B,0),'Data - Knowledge'!L$8)/100</f>
        <v>0.127</v>
      </c>
      <c r="M747" s="380">
        <f t="array" aca="true" ref="M747">INDEX(KM_PCT,MATCH($A747,'Knowledge - Percentages'!$B:$B,0),'Data - Knowledge'!M$8)/100</f>
        <v>0.127</v>
      </c>
      <c r="N747" s="380">
        <f t="array" aca="true" ref="N747">INDEX(KM_PCT,MATCH($A747,'Knowledge - Percentages'!$B:$B,0),'Data - Knowledge'!N$8)/100</f>
        <v>0.127</v>
      </c>
      <c r="O747" s="380">
        <f t="array" aca="true" ref="O747">INDEX(KM_PCT,MATCH($A747,'Knowledge - Percentages'!$B:$B,0),'Data - Knowledge'!O$8)/100</f>
        <v>0.127</v>
      </c>
      <c r="P747" s="380">
        <f t="array" aca="true" ref="P747">INDEX(KM_PCT,MATCH($A747,'Knowledge - Percentages'!$B:$B,0),'Data - Knowledge'!P$8)/100</f>
        <v>0.127</v>
      </c>
      <c r="Q747" s="380">
        <f t="array" aca="true" ref="Q747">INDEX(KM_PCT,MATCH($A747,'Knowledge - Percentages'!$B:$B,0),'Data - Knowledge'!Q$8)/100</f>
        <v>0.153</v>
      </c>
      <c r="R747" s="380">
        <f t="array" aca="true" ref="R747">INDEX(KM_PCT,MATCH($A747,'Knowledge - Percentages'!$B:$B,0),'Data - Knowledge'!R$8)/100</f>
        <v>0.114</v>
      </c>
      <c r="S747" s="380">
        <f t="array" aca="true" ref="S747">INDEX(KM_PCT,MATCH($A747,'Knowledge - Percentages'!$B:$B,0),'Data - Knowledge'!S$8)/100</f>
        <v>0.1</v>
      </c>
      <c r="T747" s="380">
        <f t="array" aca="true" ref="T747">INDEX(KM_PCT,MATCH($A747,'Knowledge - Percentages'!$B:$B,0),'Data - Knowledge'!T$8)/100</f>
        <v>0.127</v>
      </c>
      <c r="U747" s="380">
        <f t="array" aca="true" ref="U747">INDEX(KM_PCT,MATCH($A747,'Knowledge - Percentages'!$B:$B,0),'Data - Knowledge'!U$8)/100</f>
        <v>0.127</v>
      </c>
      <c r="V747" s="380">
        <f t="array" aca="true" ref="V747">INDEX(KM_PCT,MATCH($A747,'Knowledge - Percentages'!$B:$B,0),'Data - Knowledge'!V$8)/100</f>
        <v>0.127</v>
      </c>
      <c r="W747" s="380">
        <f t="array" aca="true" ref="W747">INDEX(KM_PCT,MATCH($A747,'Knowledge - Percentages'!$B:$B,0),'Data - Knowledge'!W$8)/100</f>
        <v>0.083</v>
      </c>
      <c r="X747" s="380">
        <f t="array" aca="true" ref="X747">INDEX(KM_PCT,MATCH($A747,'Knowledge - Percentages'!$B:$B,0),'Data - Knowledge'!X$8)/100</f>
        <v>0.13699999999999998</v>
      </c>
      <c r="Y747" s="380">
        <f t="array" aca="true" ref="Y747">INDEX(KM_PCT,MATCH($A747,'Knowledge - Percentages'!$B:$B,0),'Data - Knowledge'!Y$8)/100</f>
        <v>0.13699999999999998</v>
      </c>
      <c r="Z747" s="380">
        <f t="array" aca="true" ref="Z747">INDEX(KM_PCT,MATCH($A747,'Knowledge - Percentages'!$B:$B,0),'Data - Knowledge'!Z$8)/100</f>
        <v>0.242</v>
      </c>
      <c r="AA747" s="380">
        <f t="array" aca="true" ref="AA747">INDEX(KM_PCT,MATCH($A747,'Knowledge - Percentages'!$B:$B,0),'Data - Knowledge'!AA$8)/100</f>
        <v>0.095</v>
      </c>
      <c r="AB747" s="380">
        <f t="array" aca="true" ref="AB747">INDEX(KM_PCT,MATCH($A747,'Knowledge - Percentages'!$B:$B,0),'Data - Knowledge'!AB$8)/100</f>
        <v>0.13699999999999998</v>
      </c>
      <c r="AC747" s="380">
        <f t="array" aca="true" ref="AC747">INDEX(KM_PCT,MATCH($A747,'Knowledge - Percentages'!$B:$B,0),'Data - Knowledge'!AC$8)/100</f>
        <v>0.13699999999999998</v>
      </c>
      <c r="AD747" s="380">
        <f t="array" aca="true" ref="AD747">INDEX(KM_PCT,MATCH($A747,'Knowledge - Percentages'!$B:$B,0),'Data - Knowledge'!AD$8)/100</f>
        <v>0.18100000000000002</v>
      </c>
      <c r="AE747" s="380">
        <f t="array" aca="true" ref="AE747">INDEX(KM_PCT,MATCH($A747,'Knowledge - Percentages'!$B:$B,0),'Data - Knowledge'!AE$8)/100</f>
        <v>0.078</v>
      </c>
      <c r="AF747" s="380">
        <f t="array" aca="true" ref="AF747">INDEX(KM_PCT,MATCH($A747,'Knowledge - Percentages'!$B:$B,0),'Data - Knowledge'!AF$8)/100</f>
        <v>0.106</v>
      </c>
      <c r="AG747" s="380">
        <f t="array" aca="true" ref="AG747">INDEX(KM_PCT,MATCH($A747,'Knowledge - Percentages'!$B:$B,0),'Data - Knowledge'!AG$8)/100</f>
        <v>0.106</v>
      </c>
      <c r="AH747" s="380">
        <f t="array" aca="true" ref="AH747">INDEX(KM_PCT,MATCH($A747,'Knowledge - Percentages'!$B:$B,0),'Data - Knowledge'!AH$8)/100</f>
        <v>0.129</v>
      </c>
      <c r="AI747" s="380">
        <f t="array" aca="true" ref="AI747">INDEX(KM_PCT,MATCH($A747,'Knowledge - Percentages'!$B:$B,0),'Data - Knowledge'!AI$8)/100</f>
        <v>0.25</v>
      </c>
      <c r="AJ747" s="380">
        <f t="array" aca="true" ref="AJ747">INDEX(KM_PCT,MATCH($A747,'Knowledge - Percentages'!$B:$B,0),'Data - Knowledge'!AJ$8)/100</f>
        <v>0.129</v>
      </c>
      <c r="AK747" s="380">
        <f t="array" aca="true" ref="AK747">INDEX(KM_PCT,MATCH($A747,'Knowledge - Percentages'!$B:$B,0),'Data - Knowledge'!AK$8)/100</f>
        <v>0.141</v>
      </c>
      <c r="AL747" s="380">
        <f t="array" aca="true" ref="AL747">INDEX(KM_PCT,MATCH($A747,'Knowledge - Percentages'!$B:$B,0),'Data - Knowledge'!AL$8)/100</f>
        <v>0.105</v>
      </c>
      <c r="AM747" s="380">
        <f t="array" aca="true" ref="AM747">INDEX(KM_PCT,MATCH($A747,'Knowledge - Percentages'!$B:$B,0),'Data - Knowledge'!AM$8)/100</f>
        <v>0.129</v>
      </c>
      <c r="AN747" s="380">
        <f t="array" aca="true" ref="AN747">INDEX(KM_PCT,MATCH($A747,'Knowledge - Percentages'!$B:$B,0),'Data - Knowledge'!AN$8)/100</f>
        <v>0.127</v>
      </c>
      <c r="AO747" s="380">
        <f t="array" aca="true" ref="AO747">INDEX(KM_PCT,MATCH($A747,'Knowledge - Percentages'!$B:$B,0),'Data - Knowledge'!AO$8)/100</f>
        <v>0.129</v>
      </c>
      <c r="AP747" s="380">
        <f t="array" aca="true" ref="AP747">INDEX(KM_PCT,MATCH($A747,'Knowledge - Percentages'!$B:$B,0),'Data - Knowledge'!AP$8)/100</f>
        <v>0.128</v>
      </c>
      <c r="AQ747" s="380">
        <f t="array" aca="true" ref="AQ747">INDEX(KM_PCT,MATCH($A747,'Knowledge - Percentages'!$B:$B,0),'Data - Knowledge'!AQ$8)/100</f>
        <v>0.084</v>
      </c>
      <c r="AR747" s="380">
        <f t="array" aca="true" ref="AR747">INDEX(KM_PCT,MATCH($A747,'Knowledge - Percentages'!$B:$B,0),'Data - Knowledge'!AR$8)/100</f>
        <v>0.10800000000000001</v>
      </c>
      <c r="AS747" s="380">
        <f t="array" aca="true" ref="AS747">INDEX(KM_PCT,MATCH($A747,'Knowledge - Percentages'!$B:$B,0),'Data - Knowledge'!AS$8)/100</f>
        <v>0.13699999999999998</v>
      </c>
      <c r="AT747" s="380">
        <f t="array" aca="true" ref="AT747">INDEX(KM_PCT,MATCH($A747,'Knowledge - Percentages'!$B:$B,0),'Data - Knowledge'!AT$8)/100</f>
        <v>0.13699999999999998</v>
      </c>
      <c r="AU747" s="380">
        <f t="array" aca="true" ref="AU747">INDEX(KM_PCT,MATCH($A747,'Knowledge - Percentages'!$B:$B,0),'Data - Knowledge'!AU$8)/100</f>
        <v>0.135</v>
      </c>
      <c r="AV747" s="380">
        <f t="array" aca="true" ref="AV747">INDEX(KM_PCT,MATCH($A747,'Knowledge - Percentages'!$B:$B,0),'Data - Knowledge'!AV$8)/100</f>
        <v>0.075</v>
      </c>
      <c r="AW747" s="380">
        <f t="array" aca="true" ref="AW747">INDEX(KM_PCT,MATCH($A747,'Knowledge - Percentages'!$B:$B,0),'Data - Knowledge'!AW$8)/100</f>
        <v>0.135</v>
      </c>
      <c r="AX747" s="380">
        <f t="array" aca="true" ref="AX747">INDEX(KM_PCT,MATCH($A747,'Knowledge - Percentages'!$B:$B,0),'Data - Knowledge'!AX$8)/100</f>
        <v>0.209</v>
      </c>
      <c r="AY747" s="380">
        <f t="array" aca="true" ref="AY747">INDEX(KM_PCT,MATCH($A747,'Knowledge - Percentages'!$B:$B,0),'Data - Knowledge'!AY$8)/100</f>
        <v>0.13699999999999998</v>
      </c>
      <c r="AZ747" s="380">
        <f t="array" aca="true" ref="AZ747">INDEX(KM_PCT,MATCH($A747,'Knowledge - Percentages'!$B:$B,0),'Data - Knowledge'!AZ$8)/100</f>
        <v>0.13699999999999998</v>
      </c>
      <c r="BA747" s="380">
        <f t="array" aca="true" ref="BA747">INDEX(KM_PCT,MATCH($A747,'Knowledge - Percentages'!$B:$B,0),'Data - Knowledge'!BA$8)/100</f>
        <v>0.061</v>
      </c>
      <c r="BB747" s="380">
        <f t="array" aca="true" ref="BB747">INDEX(KM_PCT,MATCH($A747,'Knowledge - Percentages'!$B:$B,0),'Data - Knowledge'!BB$8)/100</f>
        <v>0.13699999999999998</v>
      </c>
      <c r="BC747" s="380">
        <f t="array" aca="true" ref="BC747">INDEX(KM_PCT,MATCH($A747,'Knowledge - Percentages'!$B:$B,0),'Data - Knowledge'!BC$8)/100</f>
        <v>0.13699999999999998</v>
      </c>
      <c r="BD747" s="380">
        <f t="array" aca="true" ref="BD747">INDEX(KM_PCT,MATCH($A747,'Knowledge - Percentages'!$B:$B,0),'Data - Knowledge'!BD$8)/100</f>
        <v>0.13</v>
      </c>
      <c r="BE747" s="380">
        <f t="array" aca="true" ref="BE747">INDEX(KM_PCT,MATCH($A747,'Knowledge - Percentages'!$B:$B,0),'Data - Knowledge'!BE$8)/100</f>
        <v>0.13699999999999998</v>
      </c>
      <c r="BF747" s="380">
        <f t="array" aca="true" ref="BF747">INDEX(KM_PCT,MATCH($A747,'Knowledge - Percentages'!$B:$B,0),'Data - Knowledge'!BF$8)/100</f>
        <v>0.183</v>
      </c>
      <c r="BG747" s="380">
        <f t="array" aca="true" ref="BG747">INDEX(KM_PCT,MATCH($A747,'Knowledge - Percentages'!$B:$B,0),'Data - Knowledge'!BG$8)/100</f>
        <v>0.18600000000000003</v>
      </c>
      <c r="BH747" s="380">
        <f t="array" aca="true" ref="BH747">INDEX(KM_PCT,MATCH($A747,'Knowledge - Percentages'!$B:$B,0),'Data - Knowledge'!BH$8)/100</f>
        <v>0.18600000000000003</v>
      </c>
      <c r="BI747" s="380">
        <f t="array" aca="true" ref="BI747">INDEX(KM_PCT,MATCH($A747,'Knowledge - Percentages'!$B:$B,0),'Data - Knowledge'!BI$8)/100</f>
        <v>0.18600000000000003</v>
      </c>
      <c r="BJ747" s="380">
        <f t="array" aca="true" ref="BJ747">INDEX(KM_PCT,MATCH($A747,'Knowledge - Percentages'!$B:$B,0),'Data - Knowledge'!BJ$8)/100</f>
        <v>0.183</v>
      </c>
      <c r="BK747" s="380">
        <f t="array" aca="true" ref="BK747">INDEX(KM_PCT,MATCH($A747,'Knowledge - Percentages'!$B:$B,0),'Data - Knowledge'!BK$8)/100</f>
        <v>0.183</v>
      </c>
      <c r="BL747" s="380">
        <f t="array" aca="true" ref="BL747">INDEX(KM_PCT,MATCH($A747,'Knowledge - Percentages'!$B:$B,0),'Data - Knowledge'!BL$8)/100</f>
        <v>0.183</v>
      </c>
      <c r="BM747" s="380">
        <f t="array" aca="true" ref="BM747">INDEX(KM_PCT,MATCH($A747,'Knowledge - Percentages'!$B:$B,0),'Data - Knowledge'!BM$8)/100</f>
        <v>0.183</v>
      </c>
      <c r="BN747" s="380">
        <f t="array" aca="true" ref="BN747">INDEX(KM_PCT,MATCH($A747,'Knowledge - Percentages'!$B:$B,0),'Data - Knowledge'!BN$8)/100</f>
        <v>0.183</v>
      </c>
      <c r="BO747" s="380">
        <f t="array" aca="true" ref="BO747">INDEX(KM_PCT,MATCH($A747,'Knowledge - Percentages'!$B:$B,0),'Data - Knowledge'!BO$8)/100</f>
        <v>0.183</v>
      </c>
      <c r="BP747" s="380">
        <f t="array" aca="true" ref="BP747">INDEX(KM_PCT,MATCH($A747,'Knowledge - Percentages'!$B:$B,0),'Data - Knowledge'!BP$8)/100</f>
        <v>0.183</v>
      </c>
      <c r="BQ747" s="380">
        <f t="array" aca="true" ref="BQ747">INDEX(KM_PCT,MATCH($A747,'Knowledge - Percentages'!$B:$B,0),'Data - Knowledge'!BQ$8)/100</f>
        <v>0.183</v>
      </c>
    </row>
    <row r="748" spans="1:69">
      <c r="A748" t="s">
        <v>1959</v>
      </c>
      <c r="B748" t="s">
        <v>1860</v>
      </c>
      <c r="C748" t="s">
        <v>1955</v>
      </c>
      <c r="D748" t="s">
        <v>1869</v>
      </c>
      <c r="E748" s="373">
        <f>SUMPRODUCT($K$2:$BQ$2,$K748:$BQ748)/$J$2</f>
        <v>0.089678030303030315</v>
      </c>
      <c r="F748" s="379">
        <f>SUMPRODUCT($K$2:$BQ$2,$K748:$BQ748)</f>
        <v>23.675000000000004</v>
      </c>
      <c r="G748" s="373">
        <f>SUMPRODUCT($K$3:$BQ$3,$K748:$BQ748)/$J$3</f>
        <v>0.082157905544147869</v>
      </c>
      <c r="H748" s="379">
        <f>SUMPRODUCT($K$3:$BQ$3,$K748:$BQ748)</f>
        <v>800.21800000000019</v>
      </c>
      <c r="I748" s="373">
        <f>CORREL($K$4:$BQ$4,$K748:$BQ748)</f>
        <v>0.26645733200764704</v>
      </c>
      <c r="J748" s="379">
        <f>$E748/$G748*100</f>
        <v>109.15325763123487</v>
      </c>
      <c r="K748" s="380">
        <f t="array" aca="true" ref="K748">INDEX(KM_PCT,MATCH($A748,'Knowledge - Percentages'!$B:$B,0),'Data - Knowledge'!K$8)/100</f>
        <v>0.079</v>
      </c>
      <c r="L748" s="380">
        <f t="array" aca="true" ref="L748">INDEX(KM_PCT,MATCH($A748,'Knowledge - Percentages'!$B:$B,0),'Data - Knowledge'!L$8)/100</f>
        <v>0.079</v>
      </c>
      <c r="M748" s="380">
        <f t="array" aca="true" ref="M748">INDEX(KM_PCT,MATCH($A748,'Knowledge - Percentages'!$B:$B,0),'Data - Knowledge'!M$8)/100</f>
        <v>0.079</v>
      </c>
      <c r="N748" s="380">
        <f t="array" aca="true" ref="N748">INDEX(KM_PCT,MATCH($A748,'Knowledge - Percentages'!$B:$B,0),'Data - Knowledge'!N$8)/100</f>
        <v>0.081</v>
      </c>
      <c r="O748" s="380">
        <f t="array" aca="true" ref="O748">INDEX(KM_PCT,MATCH($A748,'Knowledge - Percentages'!$B:$B,0),'Data - Knowledge'!O$8)/100</f>
        <v>0.081</v>
      </c>
      <c r="P748" s="380">
        <f t="array" aca="true" ref="P748">INDEX(KM_PCT,MATCH($A748,'Knowledge - Percentages'!$B:$B,0),'Data - Knowledge'!P$8)/100</f>
        <v>0.081</v>
      </c>
      <c r="Q748" s="380">
        <f t="array" aca="true" ref="Q748">INDEX(KM_PCT,MATCH($A748,'Knowledge - Percentages'!$B:$B,0),'Data - Knowledge'!Q$8)/100</f>
        <v>0.081</v>
      </c>
      <c r="R748" s="380">
        <f t="array" aca="true" ref="R748">INDEX(KM_PCT,MATCH($A748,'Knowledge - Percentages'!$B:$B,0),'Data - Knowledge'!R$8)/100</f>
        <v>0.081</v>
      </c>
      <c r="S748" s="380">
        <f t="array" aca="true" ref="S748">INDEX(KM_PCT,MATCH($A748,'Knowledge - Percentages'!$B:$B,0),'Data - Knowledge'!S$8)/100</f>
        <v>0.052000000000000005</v>
      </c>
      <c r="T748" s="380">
        <f t="array" aca="true" ref="T748">INDEX(KM_PCT,MATCH($A748,'Knowledge - Percentages'!$B:$B,0),'Data - Knowledge'!T$8)/100</f>
        <v>0.081</v>
      </c>
      <c r="U748" s="380">
        <f t="array" aca="true" ref="U748">INDEX(KM_PCT,MATCH($A748,'Knowledge - Percentages'!$B:$B,0),'Data - Knowledge'!U$8)/100</f>
        <v>0.081</v>
      </c>
      <c r="V748" s="380">
        <f t="array" aca="true" ref="V748">INDEX(KM_PCT,MATCH($A748,'Knowledge - Percentages'!$B:$B,0),'Data - Knowledge'!V$8)/100</f>
        <v>0.081</v>
      </c>
      <c r="W748" s="380">
        <f t="array" aca="true" ref="W748">INDEX(KM_PCT,MATCH($A748,'Knowledge - Percentages'!$B:$B,0),'Data - Knowledge'!W$8)/100</f>
        <v>0.066</v>
      </c>
      <c r="X748" s="380">
        <f t="array" aca="true" ref="X748">INDEX(KM_PCT,MATCH($A748,'Knowledge - Percentages'!$B:$B,0),'Data - Knowledge'!X$8)/100</f>
        <v>0.083</v>
      </c>
      <c r="Y748" s="380">
        <f t="array" aca="true" ref="Y748">INDEX(KM_PCT,MATCH($A748,'Knowledge - Percentages'!$B:$B,0),'Data - Knowledge'!Y$8)/100</f>
        <v>0.083</v>
      </c>
      <c r="Z748" s="380">
        <f t="array" aca="true" ref="Z748">INDEX(KM_PCT,MATCH($A748,'Knowledge - Percentages'!$B:$B,0),'Data - Knowledge'!Z$8)/100</f>
        <v>0.083</v>
      </c>
      <c r="AA748" s="380">
        <f t="array" aca="true" ref="AA748">INDEX(KM_PCT,MATCH($A748,'Knowledge - Percentages'!$B:$B,0),'Data - Knowledge'!AA$8)/100</f>
        <v>0.076</v>
      </c>
      <c r="AB748" s="380">
        <f t="array" aca="true" ref="AB748">INDEX(KM_PCT,MATCH($A748,'Knowledge - Percentages'!$B:$B,0),'Data - Knowledge'!AB$8)/100</f>
        <v>0.083</v>
      </c>
      <c r="AC748" s="380">
        <f t="array" aca="true" ref="AC748">INDEX(KM_PCT,MATCH($A748,'Knowledge - Percentages'!$B:$B,0),'Data - Knowledge'!AC$8)/100</f>
        <v>0.083</v>
      </c>
      <c r="AD748" s="380">
        <f t="array" aca="true" ref="AD748">INDEX(KM_PCT,MATCH($A748,'Knowledge - Percentages'!$B:$B,0),'Data - Knowledge'!AD$8)/100</f>
        <v>0.083</v>
      </c>
      <c r="AE748" s="380">
        <f t="array" aca="true" ref="AE748">INDEX(KM_PCT,MATCH($A748,'Knowledge - Percentages'!$B:$B,0),'Data - Knowledge'!AE$8)/100</f>
        <v>0.063</v>
      </c>
      <c r="AF748" s="380">
        <f t="array" aca="true" ref="AF748">INDEX(KM_PCT,MATCH($A748,'Knowledge - Percentages'!$B:$B,0),'Data - Knowledge'!AF$8)/100</f>
        <v>0.081</v>
      </c>
      <c r="AG748" s="380">
        <f t="array" aca="true" ref="AG748">INDEX(KM_PCT,MATCH($A748,'Knowledge - Percentages'!$B:$B,0),'Data - Knowledge'!AG$8)/100</f>
        <v>0.083</v>
      </c>
      <c r="AH748" s="380">
        <f t="array" aca="true" ref="AH748">INDEX(KM_PCT,MATCH($A748,'Knowledge - Percentages'!$B:$B,0),'Data - Knowledge'!AH$8)/100</f>
        <v>0.092</v>
      </c>
      <c r="AI748" s="380">
        <f t="array" aca="true" ref="AI748">INDEX(KM_PCT,MATCH($A748,'Knowledge - Percentages'!$B:$B,0),'Data - Knowledge'!AI$8)/100</f>
        <v>0.083</v>
      </c>
      <c r="AJ748" s="380">
        <f t="array" aca="true" ref="AJ748">INDEX(KM_PCT,MATCH($A748,'Knowledge - Percentages'!$B:$B,0),'Data - Knowledge'!AJ$8)/100</f>
        <v>0.083</v>
      </c>
      <c r="AK748" s="380">
        <f t="array" aca="true" ref="AK748">INDEX(KM_PCT,MATCH($A748,'Knowledge - Percentages'!$B:$B,0),'Data - Knowledge'!AK$8)/100</f>
        <v>0.081</v>
      </c>
      <c r="AL748" s="380">
        <f t="array" aca="true" ref="AL748">INDEX(KM_PCT,MATCH($A748,'Knowledge - Percentages'!$B:$B,0),'Data - Knowledge'!AL$8)/100</f>
        <v>0.069</v>
      </c>
      <c r="AM748" s="380">
        <f t="array" aca="true" ref="AM748">INDEX(KM_PCT,MATCH($A748,'Knowledge - Percentages'!$B:$B,0),'Data - Knowledge'!AM$8)/100</f>
        <v>0.081</v>
      </c>
      <c r="AN748" s="380">
        <f t="array" aca="true" ref="AN748">INDEX(KM_PCT,MATCH($A748,'Knowledge - Percentages'!$B:$B,0),'Data - Knowledge'!AN$8)/100</f>
        <v>0.059000000000000004</v>
      </c>
      <c r="AO748" s="380">
        <f t="array" aca="true" ref="AO748">INDEX(KM_PCT,MATCH($A748,'Knowledge - Percentages'!$B:$B,0),'Data - Knowledge'!AO$8)/100</f>
        <v>0.071</v>
      </c>
      <c r="AP748" s="380">
        <f t="array" aca="true" ref="AP748">INDEX(KM_PCT,MATCH($A748,'Knowledge - Percentages'!$B:$B,0),'Data - Knowledge'!AP$8)/100</f>
        <v>0.132</v>
      </c>
      <c r="AQ748" s="380">
        <f t="array" aca="true" ref="AQ748">INDEX(KM_PCT,MATCH($A748,'Knowledge - Percentages'!$B:$B,0),'Data - Knowledge'!AQ$8)/100</f>
        <v>0.073</v>
      </c>
      <c r="AR748" s="380">
        <f t="array" aca="true" ref="AR748">INDEX(KM_PCT,MATCH($A748,'Knowledge - Percentages'!$B:$B,0),'Data - Knowledge'!AR$8)/100</f>
        <v>0.042</v>
      </c>
      <c r="AS748" s="380">
        <f t="array" aca="true" ref="AS748">INDEX(KM_PCT,MATCH($A748,'Knowledge - Percentages'!$B:$B,0),'Data - Knowledge'!AS$8)/100</f>
        <v>0.042</v>
      </c>
      <c r="AT748" s="380">
        <f t="array" aca="true" ref="AT748">INDEX(KM_PCT,MATCH($A748,'Knowledge - Percentages'!$B:$B,0),'Data - Knowledge'!AT$8)/100</f>
        <v>0.042</v>
      </c>
      <c r="AU748" s="380">
        <f t="array" aca="true" ref="AU748">INDEX(KM_PCT,MATCH($A748,'Knowledge - Percentages'!$B:$B,0),'Data - Knowledge'!AU$8)/100</f>
        <v>0.099</v>
      </c>
      <c r="AV748" s="380">
        <f t="array" aca="true" ref="AV748">INDEX(KM_PCT,MATCH($A748,'Knowledge - Percentages'!$B:$B,0),'Data - Knowledge'!AV$8)/100</f>
        <v>0.083</v>
      </c>
      <c r="AW748" s="380">
        <f t="array" aca="true" ref="AW748">INDEX(KM_PCT,MATCH($A748,'Knowledge - Percentages'!$B:$B,0),'Data - Knowledge'!AW$8)/100</f>
        <v>0.083</v>
      </c>
      <c r="AX748" s="380">
        <f t="array" aca="true" ref="AX748">INDEX(KM_PCT,MATCH($A748,'Knowledge - Percentages'!$B:$B,0),'Data - Knowledge'!AX$8)/100</f>
        <v>0.083</v>
      </c>
      <c r="AY748" s="380">
        <f t="array" aca="true" ref="AY748">INDEX(KM_PCT,MATCH($A748,'Knowledge - Percentages'!$B:$B,0),'Data - Knowledge'!AY$8)/100</f>
        <v>0.083</v>
      </c>
      <c r="AZ748" s="380">
        <f t="array" aca="true" ref="AZ748">INDEX(KM_PCT,MATCH($A748,'Knowledge - Percentages'!$B:$B,0),'Data - Knowledge'!AZ$8)/100</f>
        <v>0.083</v>
      </c>
      <c r="BA748" s="380">
        <f t="array" aca="true" ref="BA748">INDEX(KM_PCT,MATCH($A748,'Knowledge - Percentages'!$B:$B,0),'Data - Knowledge'!BA$8)/100</f>
        <v>0.083</v>
      </c>
      <c r="BB748" s="380">
        <f t="array" aca="true" ref="BB748">INDEX(KM_PCT,MATCH($A748,'Knowledge - Percentages'!$B:$B,0),'Data - Knowledge'!BB$8)/100</f>
        <v>0.083</v>
      </c>
      <c r="BC748" s="380">
        <f t="array" aca="true" ref="BC748">INDEX(KM_PCT,MATCH($A748,'Knowledge - Percentages'!$B:$B,0),'Data - Knowledge'!BC$8)/100</f>
        <v>0.083</v>
      </c>
      <c r="BD748" s="380">
        <f t="array" aca="true" ref="BD748">INDEX(KM_PCT,MATCH($A748,'Knowledge - Percentages'!$B:$B,0),'Data - Knowledge'!BD$8)/100</f>
        <v>0.063</v>
      </c>
      <c r="BE748" s="380">
        <f t="array" aca="true" ref="BE748">INDEX(KM_PCT,MATCH($A748,'Knowledge - Percentages'!$B:$B,0),'Data - Knowledge'!BE$8)/100</f>
        <v>0.081</v>
      </c>
      <c r="BF748" s="380">
        <f t="array" aca="true" ref="BF748">INDEX(KM_PCT,MATCH($A748,'Knowledge - Percentages'!$B:$B,0),'Data - Knowledge'!BF$8)/100</f>
        <v>0.126</v>
      </c>
      <c r="BG748" s="380">
        <f t="array" aca="true" ref="BG748">INDEX(KM_PCT,MATCH($A748,'Knowledge - Percentages'!$B:$B,0),'Data - Knowledge'!BG$8)/100</f>
        <v>0.09</v>
      </c>
      <c r="BH748" s="380">
        <f t="array" aca="true" ref="BH748">INDEX(KM_PCT,MATCH($A748,'Knowledge - Percentages'!$B:$B,0),'Data - Knowledge'!BH$8)/100</f>
        <v>0.09</v>
      </c>
      <c r="BI748" s="380">
        <f t="array" aca="true" ref="BI748">INDEX(KM_PCT,MATCH($A748,'Knowledge - Percentages'!$B:$B,0),'Data - Knowledge'!BI$8)/100</f>
        <v>0.09</v>
      </c>
      <c r="BJ748" s="380">
        <f t="array" aca="true" ref="BJ748">INDEX(KM_PCT,MATCH($A748,'Knowledge - Percentages'!$B:$B,0),'Data - Knowledge'!BJ$8)/100</f>
        <v>0.11699999999999999</v>
      </c>
      <c r="BK748" s="380">
        <f t="array" aca="true" ref="BK748">INDEX(KM_PCT,MATCH($A748,'Knowledge - Percentages'!$B:$B,0),'Data - Knowledge'!BK$8)/100</f>
        <v>0.09</v>
      </c>
      <c r="BL748" s="380">
        <f t="array" aca="true" ref="BL748">INDEX(KM_PCT,MATCH($A748,'Knowledge - Percentages'!$B:$B,0),'Data - Knowledge'!BL$8)/100</f>
        <v>0.09</v>
      </c>
      <c r="BM748" s="380">
        <f t="array" aca="true" ref="BM748">INDEX(KM_PCT,MATCH($A748,'Knowledge - Percentages'!$B:$B,0),'Data - Knowledge'!BM$8)/100</f>
        <v>0.07400000000000001</v>
      </c>
      <c r="BN748" s="380">
        <f t="array" aca="true" ref="BN748">INDEX(KM_PCT,MATCH($A748,'Knowledge - Percentages'!$B:$B,0),'Data - Knowledge'!BN$8)/100</f>
        <v>0.09</v>
      </c>
      <c r="BO748" s="380">
        <f t="array" aca="true" ref="BO748">INDEX(KM_PCT,MATCH($A748,'Knowledge - Percentages'!$B:$B,0),'Data - Knowledge'!BO$8)/100</f>
        <v>0.096</v>
      </c>
      <c r="BP748" s="380">
        <f t="array" aca="true" ref="BP748">INDEX(KM_PCT,MATCH($A748,'Knowledge - Percentages'!$B:$B,0),'Data - Knowledge'!BP$8)/100</f>
        <v>0.096</v>
      </c>
      <c r="BQ748" s="380">
        <f t="array" aca="true" ref="BQ748">INDEX(KM_PCT,MATCH($A748,'Knowledge - Percentages'!$B:$B,0),'Data - Knowledge'!BQ$8)/100</f>
        <v>0.096</v>
      </c>
    </row>
    <row r="749" spans="1:69">
      <c r="A749" t="s">
        <v>1960</v>
      </c>
      <c r="B749" t="s">
        <v>1860</v>
      </c>
      <c r="C749" t="s">
        <v>1955</v>
      </c>
      <c r="D749" t="s">
        <v>1871</v>
      </c>
      <c r="E749" s="373">
        <f>SUMPRODUCT($K$2:$BQ$2,$K749:$BQ749)/$J$2</f>
        <v>0.073761363636363639</v>
      </c>
      <c r="F749" s="379">
        <f>SUMPRODUCT($K$2:$BQ$2,$K749:$BQ749)</f>
        <v>19.473</v>
      </c>
      <c r="G749" s="373">
        <f>SUMPRODUCT($K$3:$BQ$3,$K749:$BQ749)/$J$3</f>
        <v>0.069061704312114988</v>
      </c>
      <c r="H749" s="379">
        <f>SUMPRODUCT($K$3:$BQ$3,$K749:$BQ749)</f>
        <v>672.661</v>
      </c>
      <c r="I749" s="373">
        <f>CORREL($K$4:$BQ$4,$K749:$BQ749)</f>
        <v>0.024868675581492087</v>
      </c>
      <c r="J749" s="379">
        <f>$E749/$G749*100</f>
        <v>106.80501498052986</v>
      </c>
      <c r="K749" s="380">
        <f t="array" aca="true" ref="K749">INDEX(KM_PCT,MATCH($A749,'Knowledge - Percentages'!$B:$B,0),'Data - Knowledge'!K$8)/100</f>
        <v>0.06</v>
      </c>
      <c r="L749" s="380">
        <f t="array" aca="true" ref="L749">INDEX(KM_PCT,MATCH($A749,'Knowledge - Percentages'!$B:$B,0),'Data - Knowledge'!L$8)/100</f>
        <v>0.06</v>
      </c>
      <c r="M749" s="380">
        <f t="array" aca="true" ref="M749">INDEX(KM_PCT,MATCH($A749,'Knowledge - Percentages'!$B:$B,0),'Data - Knowledge'!M$8)/100</f>
        <v>0.06</v>
      </c>
      <c r="N749" s="380">
        <f t="array" aca="true" ref="N749">INDEX(KM_PCT,MATCH($A749,'Knowledge - Percentages'!$B:$B,0),'Data - Knowledge'!N$8)/100</f>
        <v>0.06</v>
      </c>
      <c r="O749" s="380">
        <f t="array" aca="true" ref="O749">INDEX(KM_PCT,MATCH($A749,'Knowledge - Percentages'!$B:$B,0),'Data - Knowledge'!O$8)/100</f>
        <v>0.102</v>
      </c>
      <c r="P749" s="380">
        <f t="array" aca="true" ref="P749">INDEX(KM_PCT,MATCH($A749,'Knowledge - Percentages'!$B:$B,0),'Data - Knowledge'!P$8)/100</f>
        <v>0.06</v>
      </c>
      <c r="Q749" s="380">
        <f t="array" aca="true" ref="Q749">INDEX(KM_PCT,MATCH($A749,'Knowledge - Percentages'!$B:$B,0),'Data - Knowledge'!Q$8)/100</f>
        <v>0.06</v>
      </c>
      <c r="R749" s="380">
        <f t="array" aca="true" ref="R749">INDEX(KM_PCT,MATCH($A749,'Knowledge - Percentages'!$B:$B,0),'Data - Knowledge'!R$8)/100</f>
        <v>0.06</v>
      </c>
      <c r="S749" s="380">
        <f t="array" aca="true" ref="S749">INDEX(KM_PCT,MATCH($A749,'Knowledge - Percentages'!$B:$B,0),'Data - Knowledge'!S$8)/100</f>
        <v>0.047</v>
      </c>
      <c r="T749" s="380">
        <f t="array" aca="true" ref="T749">INDEX(KM_PCT,MATCH($A749,'Knowledge - Percentages'!$B:$B,0),'Data - Knowledge'!T$8)/100</f>
        <v>0.042</v>
      </c>
      <c r="U749" s="380">
        <f t="array" aca="true" ref="U749">INDEX(KM_PCT,MATCH($A749,'Knowledge - Percentages'!$B:$B,0),'Data - Knowledge'!U$8)/100</f>
        <v>0.06</v>
      </c>
      <c r="V749" s="380">
        <f t="array" aca="true" ref="V749">INDEX(KM_PCT,MATCH($A749,'Knowledge - Percentages'!$B:$B,0),'Data - Knowledge'!V$8)/100</f>
        <v>0.06</v>
      </c>
      <c r="W749" s="380">
        <f t="array" aca="true" ref="W749">INDEX(KM_PCT,MATCH($A749,'Knowledge - Percentages'!$B:$B,0),'Data - Knowledge'!W$8)/100</f>
        <v>0.06</v>
      </c>
      <c r="X749" s="380">
        <f t="array" aca="true" ref="X749">INDEX(KM_PCT,MATCH($A749,'Knowledge - Percentages'!$B:$B,0),'Data - Knowledge'!X$8)/100</f>
        <v>0.07</v>
      </c>
      <c r="Y749" s="380">
        <f t="array" aca="true" ref="Y749">INDEX(KM_PCT,MATCH($A749,'Knowledge - Percentages'!$B:$B,0),'Data - Knowledge'!Y$8)/100</f>
        <v>0.07</v>
      </c>
      <c r="Z749" s="380">
        <f t="array" aca="true" ref="Z749">INDEX(KM_PCT,MATCH($A749,'Knowledge - Percentages'!$B:$B,0),'Data - Knowledge'!Z$8)/100</f>
        <v>0.151</v>
      </c>
      <c r="AA749" s="380">
        <f t="array" aca="true" ref="AA749">INDEX(KM_PCT,MATCH($A749,'Knowledge - Percentages'!$B:$B,0),'Data - Knowledge'!AA$8)/100</f>
        <v>0.07</v>
      </c>
      <c r="AB749" s="380">
        <f t="array" aca="true" ref="AB749">INDEX(KM_PCT,MATCH($A749,'Knowledge - Percentages'!$B:$B,0),'Data - Knowledge'!AB$8)/100</f>
        <v>0.07</v>
      </c>
      <c r="AC749" s="380">
        <f t="array" aca="true" ref="AC749">INDEX(KM_PCT,MATCH($A749,'Knowledge - Percentages'!$B:$B,0),'Data - Knowledge'!AC$8)/100</f>
        <v>0.07</v>
      </c>
      <c r="AD749" s="380">
        <f t="array" aca="true" ref="AD749">INDEX(KM_PCT,MATCH($A749,'Knowledge - Percentages'!$B:$B,0),'Data - Knowledge'!AD$8)/100</f>
        <v>0.07</v>
      </c>
      <c r="AE749" s="380">
        <f t="array" aca="true" ref="AE749">INDEX(KM_PCT,MATCH($A749,'Knowledge - Percentages'!$B:$B,0),'Data - Knowledge'!AE$8)/100</f>
        <v>0.064</v>
      </c>
      <c r="AF749" s="380">
        <f t="array" aca="true" ref="AF749">INDEX(KM_PCT,MATCH($A749,'Knowledge - Percentages'!$B:$B,0),'Data - Knowledge'!AF$8)/100</f>
        <v>0.064</v>
      </c>
      <c r="AG749" s="380">
        <f t="array" aca="true" ref="AG749">INDEX(KM_PCT,MATCH($A749,'Knowledge - Percentages'!$B:$B,0),'Data - Knowledge'!AG$8)/100</f>
        <v>0.064</v>
      </c>
      <c r="AH749" s="380">
        <f t="array" aca="true" ref="AH749">INDEX(KM_PCT,MATCH($A749,'Knowledge - Percentages'!$B:$B,0),'Data - Knowledge'!AH$8)/100</f>
        <v>0.055999999999999994</v>
      </c>
      <c r="AI749" s="380">
        <f t="array" aca="true" ref="AI749">INDEX(KM_PCT,MATCH($A749,'Knowledge - Percentages'!$B:$B,0),'Data - Knowledge'!AI$8)/100</f>
        <v>0.247</v>
      </c>
      <c r="AJ749" s="380">
        <f t="array" aca="true" ref="AJ749">INDEX(KM_PCT,MATCH($A749,'Knowledge - Percentages'!$B:$B,0),'Data - Knowledge'!AJ$8)/100</f>
        <v>0.042</v>
      </c>
      <c r="AK749" s="380">
        <f t="array" aca="true" ref="AK749">INDEX(KM_PCT,MATCH($A749,'Knowledge - Percentages'!$B:$B,0),'Data - Knowledge'!AK$8)/100</f>
        <v>0.053</v>
      </c>
      <c r="AL749" s="380">
        <f t="array" aca="true" ref="AL749">INDEX(KM_PCT,MATCH($A749,'Knowledge - Percentages'!$B:$B,0),'Data - Knowledge'!AL$8)/100</f>
        <v>0.053</v>
      </c>
      <c r="AM749" s="380">
        <f t="array" aca="true" ref="AM749">INDEX(KM_PCT,MATCH($A749,'Knowledge - Percentages'!$B:$B,0),'Data - Knowledge'!AM$8)/100</f>
        <v>0.036000000000000004</v>
      </c>
      <c r="AN749" s="380">
        <f t="array" aca="true" ref="AN749">INDEX(KM_PCT,MATCH($A749,'Knowledge - Percentages'!$B:$B,0),'Data - Knowledge'!AN$8)/100</f>
        <v>0.092</v>
      </c>
      <c r="AO749" s="380">
        <f t="array" aca="true" ref="AO749">INDEX(KM_PCT,MATCH($A749,'Knowledge - Percentages'!$B:$B,0),'Data - Knowledge'!AO$8)/100</f>
        <v>0.092</v>
      </c>
      <c r="AP749" s="380">
        <f t="array" aca="true" ref="AP749">INDEX(KM_PCT,MATCH($A749,'Knowledge - Percentages'!$B:$B,0),'Data - Knowledge'!AP$8)/100</f>
        <v>0.054000000000000006</v>
      </c>
      <c r="AQ749" s="380">
        <f t="array" aca="true" ref="AQ749">INDEX(KM_PCT,MATCH($A749,'Knowledge - Percentages'!$B:$B,0),'Data - Knowledge'!AQ$8)/100</f>
        <v>0.054000000000000006</v>
      </c>
      <c r="AR749" s="380">
        <f t="array" aca="true" ref="AR749">INDEX(KM_PCT,MATCH($A749,'Knowledge - Percentages'!$B:$B,0),'Data - Knowledge'!AR$8)/100</f>
        <v>0.038</v>
      </c>
      <c r="AS749" s="380">
        <f t="array" aca="true" ref="AS749">INDEX(KM_PCT,MATCH($A749,'Knowledge - Percentages'!$B:$B,0),'Data - Knowledge'!AS$8)/100</f>
        <v>0.038</v>
      </c>
      <c r="AT749" s="380">
        <f t="array" aca="true" ref="AT749">INDEX(KM_PCT,MATCH($A749,'Knowledge - Percentages'!$B:$B,0),'Data - Knowledge'!AT$8)/100</f>
        <v>0.038</v>
      </c>
      <c r="AU749" s="380">
        <f t="array" aca="true" ref="AU749">INDEX(KM_PCT,MATCH($A749,'Knowledge - Percentages'!$B:$B,0),'Data - Knowledge'!AU$8)/100</f>
        <v>0.054000000000000006</v>
      </c>
      <c r="AV749" s="380">
        <f t="array" aca="true" ref="AV749">INDEX(KM_PCT,MATCH($A749,'Knowledge - Percentages'!$B:$B,0),'Data - Knowledge'!AV$8)/100</f>
        <v>0.061</v>
      </c>
      <c r="AW749" s="380">
        <f t="array" aca="true" ref="AW749">INDEX(KM_PCT,MATCH($A749,'Knowledge - Percentages'!$B:$B,0),'Data - Knowledge'!AW$8)/100</f>
        <v>0.13699999999999998</v>
      </c>
      <c r="AX749" s="380">
        <f t="array" aca="true" ref="AX749">INDEX(KM_PCT,MATCH($A749,'Knowledge - Percentages'!$B:$B,0),'Data - Knowledge'!AX$8)/100</f>
        <v>0.071</v>
      </c>
      <c r="AY749" s="380">
        <f t="array" aca="true" ref="AY749">INDEX(KM_PCT,MATCH($A749,'Knowledge - Percentages'!$B:$B,0),'Data - Knowledge'!AY$8)/100</f>
        <v>0.057999999999999996</v>
      </c>
      <c r="AZ749" s="380">
        <f t="array" aca="true" ref="AZ749">INDEX(KM_PCT,MATCH($A749,'Knowledge - Percentages'!$B:$B,0),'Data - Knowledge'!AZ$8)/100</f>
        <v>0.042</v>
      </c>
      <c r="BA749" s="380">
        <f t="array" aca="true" ref="BA749">INDEX(KM_PCT,MATCH($A749,'Knowledge - Percentages'!$B:$B,0),'Data - Knowledge'!BA$8)/100</f>
        <v>0.057999999999999996</v>
      </c>
      <c r="BB749" s="380">
        <f t="array" aca="true" ref="BB749">INDEX(KM_PCT,MATCH($A749,'Knowledge - Percentages'!$B:$B,0),'Data - Knowledge'!BB$8)/100</f>
        <v>0.057999999999999996</v>
      </c>
      <c r="BC749" s="380">
        <f t="array" aca="true" ref="BC749">INDEX(KM_PCT,MATCH($A749,'Knowledge - Percentages'!$B:$B,0),'Data - Knowledge'!BC$8)/100</f>
        <v>0.081</v>
      </c>
      <c r="BD749" s="380">
        <f t="array" aca="true" ref="BD749">INDEX(KM_PCT,MATCH($A749,'Knowledge - Percentages'!$B:$B,0),'Data - Knowledge'!BD$8)/100</f>
        <v>0.062</v>
      </c>
      <c r="BE749" s="380">
        <f t="array" aca="true" ref="BE749">INDEX(KM_PCT,MATCH($A749,'Knowledge - Percentages'!$B:$B,0),'Data - Knowledge'!BE$8)/100</f>
        <v>0.081</v>
      </c>
      <c r="BF749" s="380">
        <f t="array" aca="true" ref="BF749">INDEX(KM_PCT,MATCH($A749,'Knowledge - Percentages'!$B:$B,0),'Data - Knowledge'!BF$8)/100</f>
        <v>0.096</v>
      </c>
      <c r="BG749" s="380">
        <f t="array" aca="true" ref="BG749">INDEX(KM_PCT,MATCH($A749,'Knowledge - Percentages'!$B:$B,0),'Data - Knowledge'!BG$8)/100</f>
        <v>0.083</v>
      </c>
      <c r="BH749" s="380">
        <f t="array" aca="true" ref="BH749">INDEX(KM_PCT,MATCH($A749,'Knowledge - Percentages'!$B:$B,0),'Data - Knowledge'!BH$8)/100</f>
        <v>0.083</v>
      </c>
      <c r="BI749" s="380">
        <f t="array" aca="true" ref="BI749">INDEX(KM_PCT,MATCH($A749,'Knowledge - Percentages'!$B:$B,0),'Data - Knowledge'!BI$8)/100</f>
        <v>0.083</v>
      </c>
      <c r="BJ749" s="380">
        <f t="array" aca="true" ref="BJ749">INDEX(KM_PCT,MATCH($A749,'Knowledge - Percentages'!$B:$B,0),'Data - Knowledge'!BJ$8)/100</f>
        <v>0.083</v>
      </c>
      <c r="BK749" s="380">
        <f t="array" aca="true" ref="BK749">INDEX(KM_PCT,MATCH($A749,'Knowledge - Percentages'!$B:$B,0),'Data - Knowledge'!BK$8)/100</f>
        <v>0.083</v>
      </c>
      <c r="BL749" s="380">
        <f t="array" aca="true" ref="BL749">INDEX(KM_PCT,MATCH($A749,'Knowledge - Percentages'!$B:$B,0),'Data - Knowledge'!BL$8)/100</f>
        <v>0.083</v>
      </c>
      <c r="BM749" s="380">
        <f t="array" aca="true" ref="BM749">INDEX(KM_PCT,MATCH($A749,'Knowledge - Percentages'!$B:$B,0),'Data - Knowledge'!BM$8)/100</f>
        <v>0.07</v>
      </c>
      <c r="BN749" s="380">
        <f t="array" aca="true" ref="BN749">INDEX(KM_PCT,MATCH($A749,'Knowledge - Percentages'!$B:$B,0),'Data - Knowledge'!BN$8)/100</f>
        <v>0.08900000000000001</v>
      </c>
      <c r="BO749" s="380">
        <f t="array" aca="true" ref="BO749">INDEX(KM_PCT,MATCH($A749,'Knowledge - Percentages'!$B:$B,0),'Data - Knowledge'!BO$8)/100</f>
        <v>0.094</v>
      </c>
      <c r="BP749" s="380">
        <f t="array" aca="true" ref="BP749">INDEX(KM_PCT,MATCH($A749,'Knowledge - Percentages'!$B:$B,0),'Data - Knowledge'!BP$8)/100</f>
        <v>0.094</v>
      </c>
      <c r="BQ749" s="380">
        <f t="array" aca="true" ref="BQ749">INDEX(KM_PCT,MATCH($A749,'Knowledge - Percentages'!$B:$B,0),'Data - Knowledge'!BQ$8)/100</f>
        <v>0.11</v>
      </c>
    </row>
    <row r="750" spans="1:69">
      <c r="A750" t="s">
        <v>1961</v>
      </c>
      <c r="B750" t="s">
        <v>1860</v>
      </c>
      <c r="C750" t="s">
        <v>1955</v>
      </c>
      <c r="D750" t="s">
        <v>1873</v>
      </c>
      <c r="E750" s="373">
        <f>SUMPRODUCT($K$2:$BQ$2,$K750:$BQ750)/$J$2</f>
        <v>0.41060227272727279</v>
      </c>
      <c r="F750" s="379">
        <f>SUMPRODUCT($K$2:$BQ$2,$K750:$BQ750)</f>
        <v>108.39900000000002</v>
      </c>
      <c r="G750" s="373">
        <f>SUMPRODUCT($K$3:$BQ$3,$K750:$BQ750)/$J$3</f>
        <v>0.41893470225872692</v>
      </c>
      <c r="H750" s="379">
        <f>SUMPRODUCT($K$3:$BQ$3,$K750:$BQ750)</f>
        <v>4080.4240000000004</v>
      </c>
      <c r="I750" s="373">
        <f>CORREL($K$4:$BQ$4,$K750:$BQ750)</f>
        <v>-0.11310534646932861</v>
      </c>
      <c r="J750" s="379">
        <f>$E750/$G750*100</f>
        <v>98.011043371072134</v>
      </c>
      <c r="K750" s="380">
        <f t="array" aca="true" ref="K750">INDEX(KM_PCT,MATCH($A750,'Knowledge - Percentages'!$B:$B,0),'Data - Knowledge'!K$8)/100</f>
        <v>0.41600000000000004</v>
      </c>
      <c r="L750" s="380">
        <f t="array" aca="true" ref="L750">INDEX(KM_PCT,MATCH($A750,'Knowledge - Percentages'!$B:$B,0),'Data - Knowledge'!L$8)/100</f>
        <v>0.41600000000000004</v>
      </c>
      <c r="M750" s="380">
        <f t="array" aca="true" ref="M750">INDEX(KM_PCT,MATCH($A750,'Knowledge - Percentages'!$B:$B,0),'Data - Knowledge'!M$8)/100</f>
        <v>0.41600000000000004</v>
      </c>
      <c r="N750" s="380">
        <f t="array" aca="true" ref="N750">INDEX(KM_PCT,MATCH($A750,'Knowledge - Percentages'!$B:$B,0),'Data - Knowledge'!N$8)/100</f>
        <v>0.431</v>
      </c>
      <c r="O750" s="380">
        <f t="array" aca="true" ref="O750">INDEX(KM_PCT,MATCH($A750,'Knowledge - Percentages'!$B:$B,0),'Data - Knowledge'!O$8)/100</f>
        <v>0.39399999999999996</v>
      </c>
      <c r="P750" s="380">
        <f t="array" aca="true" ref="P750">INDEX(KM_PCT,MATCH($A750,'Knowledge - Percentages'!$B:$B,0),'Data - Knowledge'!P$8)/100</f>
        <v>0.41600000000000004</v>
      </c>
      <c r="Q750" s="380">
        <f t="array" aca="true" ref="Q750">INDEX(KM_PCT,MATCH($A750,'Knowledge - Percentages'!$B:$B,0),'Data - Knowledge'!Q$8)/100</f>
        <v>0.41600000000000004</v>
      </c>
      <c r="R750" s="380">
        <f t="array" aca="true" ref="R750">INDEX(KM_PCT,MATCH($A750,'Knowledge - Percentages'!$B:$B,0),'Data - Knowledge'!R$8)/100</f>
        <v>0.41600000000000004</v>
      </c>
      <c r="S750" s="380">
        <f t="array" aca="true" ref="S750">INDEX(KM_PCT,MATCH($A750,'Knowledge - Percentages'!$B:$B,0),'Data - Knowledge'!S$8)/100</f>
        <v>0.41600000000000004</v>
      </c>
      <c r="T750" s="380">
        <f t="array" aca="true" ref="T750">INDEX(KM_PCT,MATCH($A750,'Knowledge - Percentages'!$B:$B,0),'Data - Knowledge'!T$8)/100</f>
        <v>0.489</v>
      </c>
      <c r="U750" s="380">
        <f t="array" aca="true" ref="U750">INDEX(KM_PCT,MATCH($A750,'Knowledge - Percentages'!$B:$B,0),'Data - Knowledge'!U$8)/100</f>
        <v>0.433</v>
      </c>
      <c r="V750" s="380">
        <f t="array" aca="true" ref="V750">INDEX(KM_PCT,MATCH($A750,'Knowledge - Percentages'!$B:$B,0),'Data - Knowledge'!V$8)/100</f>
        <v>0.395</v>
      </c>
      <c r="W750" s="380">
        <f t="array" aca="true" ref="W750">INDEX(KM_PCT,MATCH($A750,'Knowledge - Percentages'!$B:$B,0),'Data - Knowledge'!W$8)/100</f>
        <v>0.42200000000000004</v>
      </c>
      <c r="X750" s="380">
        <f t="array" aca="true" ref="X750">INDEX(KM_PCT,MATCH($A750,'Knowledge - Percentages'!$B:$B,0),'Data - Knowledge'!X$8)/100</f>
        <v>0.41600000000000004</v>
      </c>
      <c r="Y750" s="380">
        <f t="array" aca="true" ref="Y750">INDEX(KM_PCT,MATCH($A750,'Knowledge - Percentages'!$B:$B,0),'Data - Knowledge'!Y$8)/100</f>
        <v>0.41600000000000004</v>
      </c>
      <c r="Z750" s="380">
        <f t="array" aca="true" ref="Z750">INDEX(KM_PCT,MATCH($A750,'Knowledge - Percentages'!$B:$B,0),'Data - Knowledge'!Z$8)/100</f>
        <v>0.445</v>
      </c>
      <c r="AA750" s="380">
        <f t="array" aca="true" ref="AA750">INDEX(KM_PCT,MATCH($A750,'Knowledge - Percentages'!$B:$B,0),'Data - Knowledge'!AA$8)/100</f>
        <v>0.41600000000000004</v>
      </c>
      <c r="AB750" s="380">
        <f t="array" aca="true" ref="AB750">INDEX(KM_PCT,MATCH($A750,'Knowledge - Percentages'!$B:$B,0),'Data - Knowledge'!AB$8)/100</f>
        <v>0.41600000000000004</v>
      </c>
      <c r="AC750" s="380">
        <f t="array" aca="true" ref="AC750">INDEX(KM_PCT,MATCH($A750,'Knowledge - Percentages'!$B:$B,0),'Data - Knowledge'!AC$8)/100</f>
        <v>0.41600000000000004</v>
      </c>
      <c r="AD750" s="380">
        <f t="array" aca="true" ref="AD750">INDEX(KM_PCT,MATCH($A750,'Knowledge - Percentages'!$B:$B,0),'Data - Knowledge'!AD$8)/100</f>
        <v>0.41600000000000004</v>
      </c>
      <c r="AE750" s="380">
        <f t="array" aca="true" ref="AE750">INDEX(KM_PCT,MATCH($A750,'Knowledge - Percentages'!$B:$B,0),'Data - Knowledge'!AE$8)/100</f>
        <v>0.41600000000000004</v>
      </c>
      <c r="AF750" s="380">
        <f t="array" aca="true" ref="AF750">INDEX(KM_PCT,MATCH($A750,'Knowledge - Percentages'!$B:$B,0),'Data - Knowledge'!AF$8)/100</f>
        <v>0.41600000000000004</v>
      </c>
      <c r="AG750" s="380">
        <f t="array" aca="true" ref="AG750">INDEX(KM_PCT,MATCH($A750,'Knowledge - Percentages'!$B:$B,0),'Data - Knowledge'!AG$8)/100</f>
        <v>0.41600000000000004</v>
      </c>
      <c r="AH750" s="380">
        <f t="array" aca="true" ref="AH750">INDEX(KM_PCT,MATCH($A750,'Knowledge - Percentages'!$B:$B,0),'Data - Knowledge'!AH$8)/100</f>
        <v>0.419</v>
      </c>
      <c r="AI750" s="380">
        <f t="array" aca="true" ref="AI750">INDEX(KM_PCT,MATCH($A750,'Knowledge - Percentages'!$B:$B,0),'Data - Knowledge'!AI$8)/100</f>
        <v>0.41600000000000004</v>
      </c>
      <c r="AJ750" s="380">
        <f t="array" aca="true" ref="AJ750">INDEX(KM_PCT,MATCH($A750,'Knowledge - Percentages'!$B:$B,0),'Data - Knowledge'!AJ$8)/100</f>
        <v>0.41600000000000004</v>
      </c>
      <c r="AK750" s="380">
        <f t="array" aca="true" ref="AK750">INDEX(KM_PCT,MATCH($A750,'Knowledge - Percentages'!$B:$B,0),'Data - Knowledge'!AK$8)/100</f>
        <v>0.41600000000000004</v>
      </c>
      <c r="AL750" s="380">
        <f t="array" aca="true" ref="AL750">INDEX(KM_PCT,MATCH($A750,'Knowledge - Percentages'!$B:$B,0),'Data - Knowledge'!AL$8)/100</f>
        <v>0.41600000000000004</v>
      </c>
      <c r="AM750" s="380">
        <f t="array" aca="true" ref="AM750">INDEX(KM_PCT,MATCH($A750,'Knowledge - Percentages'!$B:$B,0),'Data - Knowledge'!AM$8)/100</f>
        <v>0.43</v>
      </c>
      <c r="AN750" s="380">
        <f t="array" aca="true" ref="AN750">INDEX(KM_PCT,MATCH($A750,'Knowledge - Percentages'!$B:$B,0),'Data - Knowledge'!AN$8)/100</f>
        <v>0.41600000000000004</v>
      </c>
      <c r="AO750" s="380">
        <f t="array" aca="true" ref="AO750">INDEX(KM_PCT,MATCH($A750,'Knowledge - Percentages'!$B:$B,0),'Data - Knowledge'!AO$8)/100</f>
        <v>0.529</v>
      </c>
      <c r="AP750" s="380">
        <f t="array" aca="true" ref="AP750">INDEX(KM_PCT,MATCH($A750,'Knowledge - Percentages'!$B:$B,0),'Data - Knowledge'!AP$8)/100</f>
        <v>0.395</v>
      </c>
      <c r="AQ750" s="380">
        <f t="array" aca="true" ref="AQ750">INDEX(KM_PCT,MATCH($A750,'Knowledge - Percentages'!$B:$B,0),'Data - Knowledge'!AQ$8)/100</f>
        <v>0.41600000000000004</v>
      </c>
      <c r="AR750" s="380">
        <f t="array" aca="true" ref="AR750">INDEX(KM_PCT,MATCH($A750,'Knowledge - Percentages'!$B:$B,0),'Data - Knowledge'!AR$8)/100</f>
        <v>0.41600000000000004</v>
      </c>
      <c r="AS750" s="380">
        <f t="array" aca="true" ref="AS750">INDEX(KM_PCT,MATCH($A750,'Knowledge - Percentages'!$B:$B,0),'Data - Knowledge'!AS$8)/100</f>
        <v>0.41600000000000004</v>
      </c>
      <c r="AT750" s="380">
        <f t="array" aca="true" ref="AT750">INDEX(KM_PCT,MATCH($A750,'Knowledge - Percentages'!$B:$B,0),'Data - Knowledge'!AT$8)/100</f>
        <v>0.442</v>
      </c>
      <c r="AU750" s="380">
        <f t="array" aca="true" ref="AU750">INDEX(KM_PCT,MATCH($A750,'Knowledge - Percentages'!$B:$B,0),'Data - Knowledge'!AU$8)/100</f>
        <v>0.41600000000000004</v>
      </c>
      <c r="AV750" s="380">
        <f t="array" aca="true" ref="AV750">INDEX(KM_PCT,MATCH($A750,'Knowledge - Percentages'!$B:$B,0),'Data - Knowledge'!AV$8)/100</f>
        <v>0.41600000000000004</v>
      </c>
      <c r="AW750" s="380">
        <f t="array" aca="true" ref="AW750">INDEX(KM_PCT,MATCH($A750,'Knowledge - Percentages'!$B:$B,0),'Data - Knowledge'!AW$8)/100</f>
        <v>0.42100000000000004</v>
      </c>
      <c r="AX750" s="380">
        <f t="array" aca="true" ref="AX750">INDEX(KM_PCT,MATCH($A750,'Knowledge - Percentages'!$B:$B,0),'Data - Knowledge'!AX$8)/100</f>
        <v>0.41600000000000004</v>
      </c>
      <c r="AY750" s="380">
        <f t="array" aca="true" ref="AY750">INDEX(KM_PCT,MATCH($A750,'Knowledge - Percentages'!$B:$B,0),'Data - Knowledge'!AY$8)/100</f>
        <v>0.41600000000000004</v>
      </c>
      <c r="AZ750" s="380">
        <f t="array" aca="true" ref="AZ750">INDEX(KM_PCT,MATCH($A750,'Knowledge - Percentages'!$B:$B,0),'Data - Knowledge'!AZ$8)/100</f>
        <v>0.41600000000000004</v>
      </c>
      <c r="BA750" s="380">
        <f t="array" aca="true" ref="BA750">INDEX(KM_PCT,MATCH($A750,'Knowledge - Percentages'!$B:$B,0),'Data - Knowledge'!BA$8)/100</f>
        <v>0.41600000000000004</v>
      </c>
      <c r="BB750" s="380">
        <f t="array" aca="true" ref="BB750">INDEX(KM_PCT,MATCH($A750,'Knowledge - Percentages'!$B:$B,0),'Data - Knowledge'!BB$8)/100</f>
        <v>0.41600000000000004</v>
      </c>
      <c r="BC750" s="380">
        <f t="array" aca="true" ref="BC750">INDEX(KM_PCT,MATCH($A750,'Knowledge - Percentages'!$B:$B,0),'Data - Knowledge'!BC$8)/100</f>
        <v>0.41600000000000004</v>
      </c>
      <c r="BD750" s="380">
        <f t="array" aca="true" ref="BD750">INDEX(KM_PCT,MATCH($A750,'Knowledge - Percentages'!$B:$B,0),'Data - Knowledge'!BD$8)/100</f>
        <v>0.41600000000000004</v>
      </c>
      <c r="BE750" s="380">
        <f t="array" aca="true" ref="BE750">INDEX(KM_PCT,MATCH($A750,'Knowledge - Percentages'!$B:$B,0),'Data - Knowledge'!BE$8)/100</f>
        <v>0.41600000000000004</v>
      </c>
      <c r="BF750" s="380">
        <f t="array" aca="true" ref="BF750">INDEX(KM_PCT,MATCH($A750,'Knowledge - Percentages'!$B:$B,0),'Data - Knowledge'!BF$8)/100</f>
        <v>0.35700000000000004</v>
      </c>
      <c r="BG750" s="380">
        <f t="array" aca="true" ref="BG750">INDEX(KM_PCT,MATCH($A750,'Knowledge - Percentages'!$B:$B,0),'Data - Knowledge'!BG$8)/100</f>
        <v>0.409</v>
      </c>
      <c r="BH750" s="380">
        <f t="array" aca="true" ref="BH750">INDEX(KM_PCT,MATCH($A750,'Knowledge - Percentages'!$B:$B,0),'Data - Knowledge'!BH$8)/100</f>
        <v>0.409</v>
      </c>
      <c r="BI750" s="380">
        <f t="array" aca="true" ref="BI750">INDEX(KM_PCT,MATCH($A750,'Knowledge - Percentages'!$B:$B,0),'Data - Knowledge'!BI$8)/100</f>
        <v>0.409</v>
      </c>
      <c r="BJ750" s="380">
        <f t="array" aca="true" ref="BJ750">INDEX(KM_PCT,MATCH($A750,'Knowledge - Percentages'!$B:$B,0),'Data - Knowledge'!BJ$8)/100</f>
        <v>0.409</v>
      </c>
      <c r="BK750" s="380">
        <f t="array" aca="true" ref="BK750">INDEX(KM_PCT,MATCH($A750,'Knowledge - Percentages'!$B:$B,0),'Data - Knowledge'!BK$8)/100</f>
        <v>0.409</v>
      </c>
      <c r="BL750" s="380">
        <f t="array" aca="true" ref="BL750">INDEX(KM_PCT,MATCH($A750,'Knowledge - Percentages'!$B:$B,0),'Data - Knowledge'!BL$8)/100</f>
        <v>0.32799999999999996</v>
      </c>
      <c r="BM750" s="380">
        <f t="array" aca="true" ref="BM750">INDEX(KM_PCT,MATCH($A750,'Knowledge - Percentages'!$B:$B,0),'Data - Knowledge'!BM$8)/100</f>
        <v>0.409</v>
      </c>
      <c r="BN750" s="380">
        <f t="array" aca="true" ref="BN750">INDEX(KM_PCT,MATCH($A750,'Knowledge - Percentages'!$B:$B,0),'Data - Knowledge'!BN$8)/100</f>
        <v>0.409</v>
      </c>
      <c r="BO750" s="380">
        <f t="array" aca="true" ref="BO750">INDEX(KM_PCT,MATCH($A750,'Knowledge - Percentages'!$B:$B,0),'Data - Knowledge'!BO$8)/100</f>
        <v>0.409</v>
      </c>
      <c r="BP750" s="380">
        <f t="array" aca="true" ref="BP750">INDEX(KM_PCT,MATCH($A750,'Knowledge - Percentages'!$B:$B,0),'Data - Knowledge'!BP$8)/100</f>
        <v>0.385</v>
      </c>
      <c r="BQ750" s="380">
        <f t="array" aca="true" ref="BQ750">INDEX(KM_PCT,MATCH($A750,'Knowledge - Percentages'!$B:$B,0),'Data - Knowledge'!BQ$8)/100</f>
        <v>0.409</v>
      </c>
    </row>
    <row r="751" spans="1:69">
      <c r="A751" t="s">
        <v>1962</v>
      </c>
      <c r="B751" t="s">
        <v>1860</v>
      </c>
      <c r="C751" t="s">
        <v>1963</v>
      </c>
      <c r="D751" t="s">
        <v>1862</v>
      </c>
      <c r="E751" s="373">
        <f>SUMPRODUCT($K$2:$BQ$2,$K751:$BQ751)/$J$2</f>
        <v>0.20745833333333338</v>
      </c>
      <c r="F751" s="379">
        <f>SUMPRODUCT($K$2:$BQ$2,$K751:$BQ751)</f>
        <v>54.769000000000013</v>
      </c>
      <c r="G751" s="373">
        <f>SUMPRODUCT($K$3:$BQ$3,$K751:$BQ751)/$J$3</f>
        <v>0.18815965092402467</v>
      </c>
      <c r="H751" s="379">
        <f>SUMPRODUCT($K$3:$BQ$3,$K751:$BQ751)</f>
        <v>1832.6750000000004</v>
      </c>
      <c r="I751" s="373">
        <f>CORREL($K$4:$BQ$4,$K751:$BQ751)</f>
        <v>-0.05647910984597701</v>
      </c>
      <c r="J751" s="379">
        <f>$E751/$G751*100</f>
        <v>110.25654666903115</v>
      </c>
      <c r="K751" s="380">
        <f t="array" aca="true" ref="K751">INDEX(KM_PCT,MATCH($A751,'Knowledge - Percentages'!$B:$B,0),'Data - Knowledge'!K$8)/100</f>
        <v>0.19699999999999998</v>
      </c>
      <c r="L751" s="380">
        <f t="array" aca="true" ref="L751">INDEX(KM_PCT,MATCH($A751,'Knowledge - Percentages'!$B:$B,0),'Data - Knowledge'!L$8)/100</f>
        <v>0.19699999999999998</v>
      </c>
      <c r="M751" s="380">
        <f t="array" aca="true" ref="M751">INDEX(KM_PCT,MATCH($A751,'Knowledge - Percentages'!$B:$B,0),'Data - Knowledge'!M$8)/100</f>
        <v>0.19699999999999998</v>
      </c>
      <c r="N751" s="380">
        <f t="array" aca="true" ref="N751">INDEX(KM_PCT,MATCH($A751,'Knowledge - Percentages'!$B:$B,0),'Data - Knowledge'!N$8)/100</f>
        <v>0.18100000000000002</v>
      </c>
      <c r="O751" s="380">
        <f t="array" aca="true" ref="O751">INDEX(KM_PCT,MATCH($A751,'Knowledge - Percentages'!$B:$B,0),'Data - Knowledge'!O$8)/100</f>
        <v>0.19699999999999998</v>
      </c>
      <c r="P751" s="380">
        <f t="array" aca="true" ref="P751">INDEX(KM_PCT,MATCH($A751,'Knowledge - Percentages'!$B:$B,0),'Data - Knowledge'!P$8)/100</f>
        <v>0.19699999999999998</v>
      </c>
      <c r="Q751" s="380">
        <f t="array" aca="true" ref="Q751">INDEX(KM_PCT,MATCH($A751,'Knowledge - Percentages'!$B:$B,0),'Data - Knowledge'!Q$8)/100</f>
        <v>0.192</v>
      </c>
      <c r="R751" s="380">
        <f t="array" aca="true" ref="R751">INDEX(KM_PCT,MATCH($A751,'Knowledge - Percentages'!$B:$B,0),'Data - Knowledge'!R$8)/100</f>
        <v>0.19699999999999998</v>
      </c>
      <c r="S751" s="380">
        <f t="array" aca="true" ref="S751">INDEX(KM_PCT,MATCH($A751,'Knowledge - Percentages'!$B:$B,0),'Data - Knowledge'!S$8)/100</f>
        <v>0.213</v>
      </c>
      <c r="T751" s="380">
        <f t="array" aca="true" ref="T751">INDEX(KM_PCT,MATCH($A751,'Knowledge - Percentages'!$B:$B,0),'Data - Knowledge'!T$8)/100</f>
        <v>0.11800000000000001</v>
      </c>
      <c r="U751" s="380">
        <f t="array" aca="true" ref="U751">INDEX(KM_PCT,MATCH($A751,'Knowledge - Percentages'!$B:$B,0),'Data - Knowledge'!U$8)/100</f>
        <v>0.18</v>
      </c>
      <c r="V751" s="380">
        <f t="array" aca="true" ref="V751">INDEX(KM_PCT,MATCH($A751,'Knowledge - Percentages'!$B:$B,0),'Data - Knowledge'!V$8)/100</f>
        <v>0.18</v>
      </c>
      <c r="W751" s="380">
        <f t="array" aca="true" ref="W751">INDEX(KM_PCT,MATCH($A751,'Knowledge - Percentages'!$B:$B,0),'Data - Knowledge'!W$8)/100</f>
        <v>0.18</v>
      </c>
      <c r="X751" s="380">
        <f t="array" aca="true" ref="X751">INDEX(KM_PCT,MATCH($A751,'Knowledge - Percentages'!$B:$B,0),'Data - Knowledge'!X$8)/100</f>
        <v>0.285</v>
      </c>
      <c r="Y751" s="380">
        <f t="array" aca="true" ref="Y751">INDEX(KM_PCT,MATCH($A751,'Knowledge - Percentages'!$B:$B,0),'Data - Knowledge'!Y$8)/100</f>
        <v>0.309</v>
      </c>
      <c r="Z751" s="380">
        <f t="array" aca="true" ref="Z751">INDEX(KM_PCT,MATCH($A751,'Knowledge - Percentages'!$B:$B,0),'Data - Knowledge'!Z$8)/100</f>
        <v>0.402</v>
      </c>
      <c r="AA751" s="380">
        <f t="array" aca="true" ref="AA751">INDEX(KM_PCT,MATCH($A751,'Knowledge - Percentages'!$B:$B,0),'Data - Knowledge'!AA$8)/100</f>
        <v>0.299</v>
      </c>
      <c r="AB751" s="380">
        <f t="array" aca="true" ref="AB751">INDEX(KM_PCT,MATCH($A751,'Knowledge - Percentages'!$B:$B,0),'Data - Knowledge'!AB$8)/100</f>
        <v>0.23</v>
      </c>
      <c r="AC751" s="380">
        <f t="array" aca="true" ref="AC751">INDEX(KM_PCT,MATCH($A751,'Knowledge - Percentages'!$B:$B,0),'Data - Knowledge'!AC$8)/100</f>
        <v>0.235</v>
      </c>
      <c r="AD751" s="380">
        <f t="array" aca="true" ref="AD751">INDEX(KM_PCT,MATCH($A751,'Knowledge - Percentages'!$B:$B,0),'Data - Knowledge'!AD$8)/100</f>
        <v>0.235</v>
      </c>
      <c r="AE751" s="380">
        <f t="array" aca="true" ref="AE751">INDEX(KM_PCT,MATCH($A751,'Knowledge - Percentages'!$B:$B,0),'Data - Knowledge'!AE$8)/100</f>
        <v>0.158</v>
      </c>
      <c r="AF751" s="380">
        <f t="array" aca="true" ref="AF751">INDEX(KM_PCT,MATCH($A751,'Knowledge - Percentages'!$B:$B,0),'Data - Knowledge'!AF$8)/100</f>
        <v>0.158</v>
      </c>
      <c r="AG751" s="380">
        <f t="array" aca="true" ref="AG751">INDEX(KM_PCT,MATCH($A751,'Knowledge - Percentages'!$B:$B,0),'Data - Knowledge'!AG$8)/100</f>
        <v>0.149</v>
      </c>
      <c r="AH751" s="380">
        <f t="array" aca="true" ref="AH751">INDEX(KM_PCT,MATCH($A751,'Knowledge - Percentages'!$B:$B,0),'Data - Knowledge'!AH$8)/100</f>
        <v>0.192</v>
      </c>
      <c r="AI751" s="380">
        <f t="array" aca="true" ref="AI751">INDEX(KM_PCT,MATCH($A751,'Knowledge - Percentages'!$B:$B,0),'Data - Knowledge'!AI$8)/100</f>
        <v>0.191</v>
      </c>
      <c r="AJ751" s="380">
        <f t="array" aca="true" ref="AJ751">INDEX(KM_PCT,MATCH($A751,'Knowledge - Percentages'!$B:$B,0),'Data - Knowledge'!AJ$8)/100</f>
        <v>0.191</v>
      </c>
      <c r="AK751" s="380">
        <f t="array" aca="true" ref="AK751">INDEX(KM_PCT,MATCH($A751,'Knowledge - Percentages'!$B:$B,0),'Data - Knowledge'!AK$8)/100</f>
        <v>0.191</v>
      </c>
      <c r="AL751" s="380">
        <f t="array" aca="true" ref="AL751">INDEX(KM_PCT,MATCH($A751,'Knowledge - Percentages'!$B:$B,0),'Data - Knowledge'!AL$8)/100</f>
        <v>0.184</v>
      </c>
      <c r="AM751" s="380">
        <f t="array" aca="true" ref="AM751">INDEX(KM_PCT,MATCH($A751,'Knowledge - Percentages'!$B:$B,0),'Data - Knowledge'!AM$8)/100</f>
        <v>0.153</v>
      </c>
      <c r="AN751" s="380">
        <f t="array" aca="true" ref="AN751">INDEX(KM_PCT,MATCH($A751,'Knowledge - Percentages'!$B:$B,0),'Data - Knowledge'!AN$8)/100</f>
        <v>0.18899999999999997</v>
      </c>
      <c r="AO751" s="380">
        <f t="array" aca="true" ref="AO751">INDEX(KM_PCT,MATCH($A751,'Knowledge - Percentages'!$B:$B,0),'Data - Knowledge'!AO$8)/100</f>
        <v>0.18899999999999997</v>
      </c>
      <c r="AP751" s="380">
        <f t="array" aca="true" ref="AP751">INDEX(KM_PCT,MATCH($A751,'Knowledge - Percentages'!$B:$B,0),'Data - Knowledge'!AP$8)/100</f>
        <v>0.191</v>
      </c>
      <c r="AQ751" s="380">
        <f t="array" aca="true" ref="AQ751">INDEX(KM_PCT,MATCH($A751,'Knowledge - Percentages'!$B:$B,0),'Data - Knowledge'!AQ$8)/100</f>
        <v>0.191</v>
      </c>
      <c r="AR751" s="380">
        <f t="array" aca="true" ref="AR751">INDEX(KM_PCT,MATCH($A751,'Knowledge - Percentages'!$B:$B,0),'Data - Knowledge'!AR$8)/100</f>
        <v>0.254</v>
      </c>
      <c r="AS751" s="380">
        <f t="array" aca="true" ref="AS751">INDEX(KM_PCT,MATCH($A751,'Knowledge - Percentages'!$B:$B,0),'Data - Knowledge'!AS$8)/100</f>
        <v>0.174</v>
      </c>
      <c r="AT751" s="380">
        <f t="array" aca="true" ref="AT751">INDEX(KM_PCT,MATCH($A751,'Knowledge - Percentages'!$B:$B,0),'Data - Knowledge'!AT$8)/100</f>
        <v>0.23</v>
      </c>
      <c r="AU751" s="380">
        <f t="array" aca="true" ref="AU751">INDEX(KM_PCT,MATCH($A751,'Knowledge - Percentages'!$B:$B,0),'Data - Knowledge'!AU$8)/100</f>
        <v>0.187</v>
      </c>
      <c r="AV751" s="380">
        <f t="array" aca="true" ref="AV751">INDEX(KM_PCT,MATCH($A751,'Knowledge - Percentages'!$B:$B,0),'Data - Knowledge'!AV$8)/100</f>
        <v>0.135</v>
      </c>
      <c r="AW751" s="380">
        <f t="array" aca="true" ref="AW751">INDEX(KM_PCT,MATCH($A751,'Knowledge - Percentages'!$B:$B,0),'Data - Knowledge'!AW$8)/100</f>
        <v>0.187</v>
      </c>
      <c r="AX751" s="380">
        <f t="array" aca="true" ref="AX751">INDEX(KM_PCT,MATCH($A751,'Knowledge - Percentages'!$B:$B,0),'Data - Knowledge'!AX$8)/100</f>
        <v>0.187</v>
      </c>
      <c r="AY751" s="380">
        <f t="array" aca="true" ref="AY751">INDEX(KM_PCT,MATCH($A751,'Knowledge - Percentages'!$B:$B,0),'Data - Knowledge'!AY$8)/100</f>
        <v>0.21</v>
      </c>
      <c r="AZ751" s="380">
        <f t="array" aca="true" ref="AZ751">INDEX(KM_PCT,MATCH($A751,'Knowledge - Percentages'!$B:$B,0),'Data - Knowledge'!AZ$8)/100</f>
        <v>0.22</v>
      </c>
      <c r="BA751" s="380">
        <f t="array" aca="true" ref="BA751">INDEX(KM_PCT,MATCH($A751,'Knowledge - Percentages'!$B:$B,0),'Data - Knowledge'!BA$8)/100</f>
        <v>0.17800000000000002</v>
      </c>
      <c r="BB751" s="380">
        <f t="array" aca="true" ref="BB751">INDEX(KM_PCT,MATCH($A751,'Knowledge - Percentages'!$B:$B,0),'Data - Knowledge'!BB$8)/100</f>
        <v>0.21</v>
      </c>
      <c r="BC751" s="380">
        <f t="array" aca="true" ref="BC751">INDEX(KM_PCT,MATCH($A751,'Knowledge - Percentages'!$B:$B,0),'Data - Knowledge'!BC$8)/100</f>
        <v>0.215</v>
      </c>
      <c r="BD751" s="380">
        <f t="array" aca="true" ref="BD751">INDEX(KM_PCT,MATCH($A751,'Knowledge - Percentages'!$B:$B,0),'Data - Knowledge'!BD$8)/100</f>
        <v>0.149</v>
      </c>
      <c r="BE751" s="380">
        <f t="array" aca="true" ref="BE751">INDEX(KM_PCT,MATCH($A751,'Knowledge - Percentages'!$B:$B,0),'Data - Knowledge'!BE$8)/100</f>
        <v>0.215</v>
      </c>
      <c r="BF751" s="380">
        <f t="array" aca="true" ref="BF751">INDEX(KM_PCT,MATCH($A751,'Knowledge - Percentages'!$B:$B,0),'Data - Knowledge'!BF$8)/100</f>
        <v>0.294</v>
      </c>
      <c r="BG751" s="380">
        <f t="array" aca="true" ref="BG751">INDEX(KM_PCT,MATCH($A751,'Knowledge - Percentages'!$B:$B,0),'Data - Knowledge'!BG$8)/100</f>
        <v>0.24100000000000002</v>
      </c>
      <c r="BH751" s="380">
        <f t="array" aca="true" ref="BH751">INDEX(KM_PCT,MATCH($A751,'Knowledge - Percentages'!$B:$B,0),'Data - Knowledge'!BH$8)/100</f>
        <v>0.259</v>
      </c>
      <c r="BI751" s="380">
        <f t="array" aca="true" ref="BI751">INDEX(KM_PCT,MATCH($A751,'Knowledge - Percentages'!$B:$B,0),'Data - Knowledge'!BI$8)/100</f>
        <v>0.24100000000000002</v>
      </c>
      <c r="BJ751" s="380">
        <f t="array" aca="true" ref="BJ751">INDEX(KM_PCT,MATCH($A751,'Knowledge - Percentages'!$B:$B,0),'Data - Knowledge'!BJ$8)/100</f>
        <v>0.24100000000000002</v>
      </c>
      <c r="BK751" s="380">
        <f t="array" aca="true" ref="BK751">INDEX(KM_PCT,MATCH($A751,'Knowledge - Percentages'!$B:$B,0),'Data - Knowledge'!BK$8)/100</f>
        <v>0.24100000000000002</v>
      </c>
      <c r="BL751" s="380">
        <f t="array" aca="true" ref="BL751">INDEX(KM_PCT,MATCH($A751,'Knowledge - Percentages'!$B:$B,0),'Data - Knowledge'!BL$8)/100</f>
        <v>0.24100000000000002</v>
      </c>
      <c r="BM751" s="380">
        <f t="array" aca="true" ref="BM751">INDEX(KM_PCT,MATCH($A751,'Knowledge - Percentages'!$B:$B,0),'Data - Knowledge'!BM$8)/100</f>
        <v>0.24100000000000002</v>
      </c>
      <c r="BN751" s="380">
        <f t="array" aca="true" ref="BN751">INDEX(KM_PCT,MATCH($A751,'Knowledge - Percentages'!$B:$B,0),'Data - Knowledge'!BN$8)/100</f>
        <v>0.248</v>
      </c>
      <c r="BO751" s="380">
        <f t="array" aca="true" ref="BO751">INDEX(KM_PCT,MATCH($A751,'Knowledge - Percentages'!$B:$B,0),'Data - Knowledge'!BO$8)/100</f>
        <v>0.36200000000000004</v>
      </c>
      <c r="BP751" s="380">
        <f t="array" aca="true" ref="BP751">INDEX(KM_PCT,MATCH($A751,'Knowledge - Percentages'!$B:$B,0),'Data - Knowledge'!BP$8)/100</f>
        <v>0.21600000000000003</v>
      </c>
      <c r="BQ751" s="380">
        <f t="array" aca="true" ref="BQ751">INDEX(KM_PCT,MATCH($A751,'Knowledge - Percentages'!$B:$B,0),'Data - Knowledge'!BQ$8)/100</f>
        <v>0.24100000000000002</v>
      </c>
    </row>
    <row r="752" spans="1:69">
      <c r="A752" t="s">
        <v>1964</v>
      </c>
      <c r="B752" t="s">
        <v>1860</v>
      </c>
      <c r="C752" t="s">
        <v>1963</v>
      </c>
      <c r="D752" t="s">
        <v>1864</v>
      </c>
      <c r="E752" s="373">
        <f>SUMPRODUCT($K$2:$BQ$2,$K752:$BQ752)/$J$2</f>
        <v>0.40085606060606066</v>
      </c>
      <c r="F752" s="379">
        <f>SUMPRODUCT($K$2:$BQ$2,$K752:$BQ752)</f>
        <v>105.82600000000001</v>
      </c>
      <c r="G752" s="373">
        <f>SUMPRODUCT($K$3:$BQ$3,$K752:$BQ752)/$J$3</f>
        <v>0.39944404517453808</v>
      </c>
      <c r="H752" s="379">
        <f>SUMPRODUCT($K$3:$BQ$3,$K752:$BQ752)</f>
        <v>3890.5850000000009</v>
      </c>
      <c r="I752" s="373">
        <f>CORREL($K$4:$BQ$4,$K752:$BQ752)</f>
        <v>9.3211745965599647E-05</v>
      </c>
      <c r="J752" s="379">
        <f>$E752/$G752*100</f>
        <v>100.35349517625318</v>
      </c>
      <c r="K752" s="380">
        <f t="array" aca="true" ref="K752">INDEX(KM_PCT,MATCH($A752,'Knowledge - Percentages'!$B:$B,0),'Data - Knowledge'!K$8)/100</f>
        <v>0.401</v>
      </c>
      <c r="L752" s="380">
        <f t="array" aca="true" ref="L752">INDEX(KM_PCT,MATCH($A752,'Knowledge - Percentages'!$B:$B,0),'Data - Knowledge'!L$8)/100</f>
        <v>0.401</v>
      </c>
      <c r="M752" s="380">
        <f t="array" aca="true" ref="M752">INDEX(KM_PCT,MATCH($A752,'Knowledge - Percentages'!$B:$B,0),'Data - Knowledge'!M$8)/100</f>
        <v>0.401</v>
      </c>
      <c r="N752" s="380">
        <f t="array" aca="true" ref="N752">INDEX(KM_PCT,MATCH($A752,'Knowledge - Percentages'!$B:$B,0),'Data - Knowledge'!N$8)/100</f>
        <v>0.401</v>
      </c>
      <c r="O752" s="380">
        <f t="array" aca="true" ref="O752">INDEX(KM_PCT,MATCH($A752,'Knowledge - Percentages'!$B:$B,0),'Data - Knowledge'!O$8)/100</f>
        <v>0.401</v>
      </c>
      <c r="P752" s="380">
        <f t="array" aca="true" ref="P752">INDEX(KM_PCT,MATCH($A752,'Knowledge - Percentages'!$B:$B,0),'Data - Knowledge'!P$8)/100</f>
        <v>0.43799999999999994</v>
      </c>
      <c r="Q752" s="380">
        <f t="array" aca="true" ref="Q752">INDEX(KM_PCT,MATCH($A752,'Knowledge - Percentages'!$B:$B,0),'Data - Knowledge'!Q$8)/100</f>
        <v>0.401</v>
      </c>
      <c r="R752" s="380">
        <f t="array" aca="true" ref="R752">INDEX(KM_PCT,MATCH($A752,'Knowledge - Percentages'!$B:$B,0),'Data - Knowledge'!R$8)/100</f>
        <v>0.401</v>
      </c>
      <c r="S752" s="380">
        <f t="array" aca="true" ref="S752">INDEX(KM_PCT,MATCH($A752,'Knowledge - Percentages'!$B:$B,0),'Data - Knowledge'!S$8)/100</f>
        <v>0.401</v>
      </c>
      <c r="T752" s="380">
        <f t="array" aca="true" ref="T752">INDEX(KM_PCT,MATCH($A752,'Knowledge - Percentages'!$B:$B,0),'Data - Knowledge'!T$8)/100</f>
        <v>0.401</v>
      </c>
      <c r="U752" s="380">
        <f t="array" aca="true" ref="U752">INDEX(KM_PCT,MATCH($A752,'Knowledge - Percentages'!$B:$B,0),'Data - Knowledge'!U$8)/100</f>
        <v>0.401</v>
      </c>
      <c r="V752" s="380">
        <f t="array" aca="true" ref="V752">INDEX(KM_PCT,MATCH($A752,'Knowledge - Percentages'!$B:$B,0),'Data - Knowledge'!V$8)/100</f>
        <v>0.401</v>
      </c>
      <c r="W752" s="380">
        <f t="array" aca="true" ref="W752">INDEX(KM_PCT,MATCH($A752,'Knowledge - Percentages'!$B:$B,0),'Data - Knowledge'!W$8)/100</f>
        <v>0.29600000000000004</v>
      </c>
      <c r="X752" s="380">
        <f t="array" aca="true" ref="X752">INDEX(KM_PCT,MATCH($A752,'Knowledge - Percentages'!$B:$B,0),'Data - Knowledge'!X$8)/100</f>
        <v>0.401</v>
      </c>
      <c r="Y752" s="380">
        <f t="array" aca="true" ref="Y752">INDEX(KM_PCT,MATCH($A752,'Knowledge - Percentages'!$B:$B,0),'Data - Knowledge'!Y$8)/100</f>
        <v>0.401</v>
      </c>
      <c r="Z752" s="380">
        <f t="array" aca="true" ref="Z752">INDEX(KM_PCT,MATCH($A752,'Knowledge - Percentages'!$B:$B,0),'Data - Knowledge'!Z$8)/100</f>
        <v>0.489</v>
      </c>
      <c r="AA752" s="380">
        <f t="array" aca="true" ref="AA752">INDEX(KM_PCT,MATCH($A752,'Knowledge - Percentages'!$B:$B,0),'Data - Knowledge'!AA$8)/100</f>
        <v>0.36700000000000005</v>
      </c>
      <c r="AB752" s="380">
        <f t="array" aca="true" ref="AB752">INDEX(KM_PCT,MATCH($A752,'Knowledge - Percentages'!$B:$B,0),'Data - Knowledge'!AB$8)/100</f>
        <v>0.401</v>
      </c>
      <c r="AC752" s="380">
        <f t="array" aca="true" ref="AC752">INDEX(KM_PCT,MATCH($A752,'Knowledge - Percentages'!$B:$B,0),'Data - Knowledge'!AC$8)/100</f>
        <v>0.304</v>
      </c>
      <c r="AD752" s="380">
        <f t="array" aca="true" ref="AD752">INDEX(KM_PCT,MATCH($A752,'Knowledge - Percentages'!$B:$B,0),'Data - Knowledge'!AD$8)/100</f>
        <v>0.486</v>
      </c>
      <c r="AE752" s="380">
        <f t="array" aca="true" ref="AE752">INDEX(KM_PCT,MATCH($A752,'Knowledge - Percentages'!$B:$B,0),'Data - Knowledge'!AE$8)/100</f>
        <v>0.401</v>
      </c>
      <c r="AF752" s="380">
        <f t="array" aca="true" ref="AF752">INDEX(KM_PCT,MATCH($A752,'Knowledge - Percentages'!$B:$B,0),'Data - Knowledge'!AF$8)/100</f>
        <v>0.401</v>
      </c>
      <c r="AG752" s="380">
        <f t="array" aca="true" ref="AG752">INDEX(KM_PCT,MATCH($A752,'Knowledge - Percentages'!$B:$B,0),'Data - Knowledge'!AG$8)/100</f>
        <v>0.401</v>
      </c>
      <c r="AH752" s="380">
        <f t="array" aca="true" ref="AH752">INDEX(KM_PCT,MATCH($A752,'Knowledge - Percentages'!$B:$B,0),'Data - Knowledge'!AH$8)/100</f>
        <v>0.401</v>
      </c>
      <c r="AI752" s="380">
        <f t="array" aca="true" ref="AI752">INDEX(KM_PCT,MATCH($A752,'Knowledge - Percentages'!$B:$B,0),'Data - Knowledge'!AI$8)/100</f>
        <v>0.32299999999999995</v>
      </c>
      <c r="AJ752" s="380">
        <f t="array" aca="true" ref="AJ752">INDEX(KM_PCT,MATCH($A752,'Knowledge - Percentages'!$B:$B,0),'Data - Knowledge'!AJ$8)/100</f>
        <v>0.401</v>
      </c>
      <c r="AK752" s="380">
        <f t="array" aca="true" ref="AK752">INDEX(KM_PCT,MATCH($A752,'Knowledge - Percentages'!$B:$B,0),'Data - Knowledge'!AK$8)/100</f>
        <v>0.401</v>
      </c>
      <c r="AL752" s="380">
        <f t="array" aca="true" ref="AL752">INDEX(KM_PCT,MATCH($A752,'Knowledge - Percentages'!$B:$B,0),'Data - Knowledge'!AL$8)/100</f>
        <v>0.385</v>
      </c>
      <c r="AM752" s="380">
        <f t="array" aca="true" ref="AM752">INDEX(KM_PCT,MATCH($A752,'Knowledge - Percentages'!$B:$B,0),'Data - Knowledge'!AM$8)/100</f>
        <v>0.401</v>
      </c>
      <c r="AN752" s="380">
        <f t="array" aca="true" ref="AN752">INDEX(KM_PCT,MATCH($A752,'Knowledge - Percentages'!$B:$B,0),'Data - Knowledge'!AN$8)/100</f>
        <v>0.40299999999999997</v>
      </c>
      <c r="AO752" s="380">
        <f t="array" aca="true" ref="AO752">INDEX(KM_PCT,MATCH($A752,'Knowledge - Percentages'!$B:$B,0),'Data - Knowledge'!AO$8)/100</f>
        <v>0.40299999999999997</v>
      </c>
      <c r="AP752" s="380">
        <f t="array" aca="true" ref="AP752">INDEX(KM_PCT,MATCH($A752,'Knowledge - Percentages'!$B:$B,0),'Data - Knowledge'!AP$8)/100</f>
        <v>0.401</v>
      </c>
      <c r="AQ752" s="380">
        <f t="array" aca="true" ref="AQ752">INDEX(KM_PCT,MATCH($A752,'Knowledge - Percentages'!$B:$B,0),'Data - Knowledge'!AQ$8)/100</f>
        <v>0.509</v>
      </c>
      <c r="AR752" s="380">
        <f t="array" aca="true" ref="AR752">INDEX(KM_PCT,MATCH($A752,'Knowledge - Percentages'!$B:$B,0),'Data - Knowledge'!AR$8)/100</f>
        <v>0.363</v>
      </c>
      <c r="AS752" s="380">
        <f t="array" aca="true" ref="AS752">INDEX(KM_PCT,MATCH($A752,'Knowledge - Percentages'!$B:$B,0),'Data - Knowledge'!AS$8)/100</f>
        <v>0.363</v>
      </c>
      <c r="AT752" s="380">
        <f t="array" aca="true" ref="AT752">INDEX(KM_PCT,MATCH($A752,'Knowledge - Percentages'!$B:$B,0),'Data - Knowledge'!AT$8)/100</f>
        <v>0.363</v>
      </c>
      <c r="AU752" s="380">
        <f t="array" aca="true" ref="AU752">INDEX(KM_PCT,MATCH($A752,'Knowledge - Percentages'!$B:$B,0),'Data - Knowledge'!AU$8)/100</f>
        <v>0.349</v>
      </c>
      <c r="AV752" s="380">
        <f t="array" aca="true" ref="AV752">INDEX(KM_PCT,MATCH($A752,'Knowledge - Percentages'!$B:$B,0),'Data - Knowledge'!AV$8)/100</f>
        <v>0.349</v>
      </c>
      <c r="AW752" s="380">
        <f t="array" aca="true" ref="AW752">INDEX(KM_PCT,MATCH($A752,'Knowledge - Percentages'!$B:$B,0),'Data - Knowledge'!AW$8)/100</f>
        <v>0.349</v>
      </c>
      <c r="AX752" s="380">
        <f t="array" aca="true" ref="AX752">INDEX(KM_PCT,MATCH($A752,'Knowledge - Percentages'!$B:$B,0),'Data - Knowledge'!AX$8)/100</f>
        <v>0.32299999999999995</v>
      </c>
      <c r="AY752" s="380">
        <f t="array" aca="true" ref="AY752">INDEX(KM_PCT,MATCH($A752,'Knowledge - Percentages'!$B:$B,0),'Data - Knowledge'!AY$8)/100</f>
        <v>0.401</v>
      </c>
      <c r="AZ752" s="380">
        <f t="array" aca="true" ref="AZ752">INDEX(KM_PCT,MATCH($A752,'Knowledge - Percentages'!$B:$B,0),'Data - Knowledge'!AZ$8)/100</f>
        <v>0.401</v>
      </c>
      <c r="BA752" s="380">
        <f t="array" aca="true" ref="BA752">INDEX(KM_PCT,MATCH($A752,'Knowledge - Percentages'!$B:$B,0),'Data - Knowledge'!BA$8)/100</f>
        <v>0.401</v>
      </c>
      <c r="BB752" s="380">
        <f t="array" aca="true" ref="BB752">INDEX(KM_PCT,MATCH($A752,'Knowledge - Percentages'!$B:$B,0),'Data - Knowledge'!BB$8)/100</f>
        <v>0.401</v>
      </c>
      <c r="BC752" s="380">
        <f t="array" aca="true" ref="BC752">INDEX(KM_PCT,MATCH($A752,'Knowledge - Percentages'!$B:$B,0),'Data - Knowledge'!BC$8)/100</f>
        <v>0.415</v>
      </c>
      <c r="BD752" s="380">
        <f t="array" aca="true" ref="BD752">INDEX(KM_PCT,MATCH($A752,'Knowledge - Percentages'!$B:$B,0),'Data - Knowledge'!BD$8)/100</f>
        <v>0.415</v>
      </c>
      <c r="BE752" s="380">
        <f t="array" aca="true" ref="BE752">INDEX(KM_PCT,MATCH($A752,'Knowledge - Percentages'!$B:$B,0),'Data - Knowledge'!BE$8)/100</f>
        <v>0.415</v>
      </c>
      <c r="BF752" s="380">
        <f t="array" aca="true" ref="BF752">INDEX(KM_PCT,MATCH($A752,'Knowledge - Percentages'!$B:$B,0),'Data - Knowledge'!BF$8)/100</f>
        <v>0.507</v>
      </c>
      <c r="BG752" s="380">
        <f t="array" aca="true" ref="BG752">INDEX(KM_PCT,MATCH($A752,'Knowledge - Percentages'!$B:$B,0),'Data - Knowledge'!BG$8)/100</f>
        <v>0.44299999999999995</v>
      </c>
      <c r="BH752" s="380">
        <f t="array" aca="true" ref="BH752">INDEX(KM_PCT,MATCH($A752,'Knowledge - Percentages'!$B:$B,0),'Data - Knowledge'!BH$8)/100</f>
        <v>0.387</v>
      </c>
      <c r="BI752" s="380">
        <f t="array" aca="true" ref="BI752">INDEX(KM_PCT,MATCH($A752,'Knowledge - Percentages'!$B:$B,0),'Data - Knowledge'!BI$8)/100</f>
        <v>0.401</v>
      </c>
      <c r="BJ752" s="380">
        <f t="array" aca="true" ref="BJ752">INDEX(KM_PCT,MATCH($A752,'Knowledge - Percentages'!$B:$B,0),'Data - Knowledge'!BJ$8)/100</f>
        <v>0.401</v>
      </c>
      <c r="BK752" s="380">
        <f t="array" aca="true" ref="BK752">INDEX(KM_PCT,MATCH($A752,'Knowledge - Percentages'!$B:$B,0),'Data - Knowledge'!BK$8)/100</f>
        <v>0.366</v>
      </c>
      <c r="BL752" s="380">
        <f t="array" aca="true" ref="BL752">INDEX(KM_PCT,MATCH($A752,'Knowledge - Percentages'!$B:$B,0),'Data - Knowledge'!BL$8)/100</f>
        <v>0.607</v>
      </c>
      <c r="BM752" s="380">
        <f t="array" aca="true" ref="BM752">INDEX(KM_PCT,MATCH($A752,'Knowledge - Percentages'!$B:$B,0),'Data - Knowledge'!BM$8)/100</f>
        <v>0.401</v>
      </c>
      <c r="BN752" s="380">
        <f t="array" aca="true" ref="BN752">INDEX(KM_PCT,MATCH($A752,'Knowledge - Percentages'!$B:$B,0),'Data - Knowledge'!BN$8)/100</f>
        <v>0.401</v>
      </c>
      <c r="BO752" s="380">
        <f t="array" aca="true" ref="BO752">INDEX(KM_PCT,MATCH($A752,'Knowledge - Percentages'!$B:$B,0),'Data - Knowledge'!BO$8)/100</f>
        <v>0.401</v>
      </c>
      <c r="BP752" s="380">
        <f t="array" aca="true" ref="BP752">INDEX(KM_PCT,MATCH($A752,'Knowledge - Percentages'!$B:$B,0),'Data - Knowledge'!BP$8)/100</f>
        <v>0.401</v>
      </c>
      <c r="BQ752" s="380">
        <f t="array" aca="true" ref="BQ752">INDEX(KM_PCT,MATCH($A752,'Knowledge - Percentages'!$B:$B,0),'Data - Knowledge'!BQ$8)/100</f>
        <v>0.401</v>
      </c>
    </row>
    <row r="753" spans="1:69">
      <c r="A753" t="s">
        <v>1965</v>
      </c>
      <c r="B753" t="s">
        <v>1860</v>
      </c>
      <c r="C753" t="s">
        <v>1963</v>
      </c>
      <c r="D753" t="s">
        <v>550</v>
      </c>
      <c r="E753" s="373">
        <f>SUMPRODUCT($K$2:$BQ$2,$K753:$BQ753)/$J$2</f>
        <v>0.46197348484848488</v>
      </c>
      <c r="F753" s="379">
        <f>SUMPRODUCT($K$2:$BQ$2,$K753:$BQ753)</f>
        <v>121.96100000000001</v>
      </c>
      <c r="G753" s="373">
        <f>SUMPRODUCT($K$3:$BQ$3,$K753:$BQ753)/$J$3</f>
        <v>0.46905205338809036</v>
      </c>
      <c r="H753" s="379">
        <f>SUMPRODUCT($K$3:$BQ$3,$K753:$BQ753)</f>
        <v>4568.567</v>
      </c>
      <c r="I753" s="373">
        <f>CORREL($K$4:$BQ$4,$K753:$BQ753)</f>
        <v>-0.014967018785231824</v>
      </c>
      <c r="J753" s="379">
        <f>$E753/$G753*100</f>
        <v>98.490877827210213</v>
      </c>
      <c r="K753" s="380">
        <f t="array" aca="true" ref="K753">INDEX(KM_PCT,MATCH($A753,'Knowledge - Percentages'!$B:$B,0),'Data - Knowledge'!K$8)/100</f>
        <v>0.503</v>
      </c>
      <c r="L753" s="380">
        <f t="array" aca="true" ref="L753">INDEX(KM_PCT,MATCH($A753,'Knowledge - Percentages'!$B:$B,0),'Data - Knowledge'!L$8)/100</f>
        <v>0.503</v>
      </c>
      <c r="M753" s="380">
        <f t="array" aca="true" ref="M753">INDEX(KM_PCT,MATCH($A753,'Knowledge - Percentages'!$B:$B,0),'Data - Knowledge'!M$8)/100</f>
        <v>0.541</v>
      </c>
      <c r="N753" s="380">
        <f t="array" aca="true" ref="N753">INDEX(KM_PCT,MATCH($A753,'Knowledge - Percentages'!$B:$B,0),'Data - Knowledge'!N$8)/100</f>
        <v>0.47600000000000003</v>
      </c>
      <c r="O753" s="380">
        <f t="array" aca="true" ref="O753">INDEX(KM_PCT,MATCH($A753,'Knowledge - Percentages'!$B:$B,0),'Data - Knowledge'!O$8)/100</f>
        <v>0.47600000000000003</v>
      </c>
      <c r="P753" s="380">
        <f t="array" aca="true" ref="P753">INDEX(KM_PCT,MATCH($A753,'Knowledge - Percentages'!$B:$B,0),'Data - Knowledge'!P$8)/100</f>
        <v>0.47600000000000003</v>
      </c>
      <c r="Q753" s="380">
        <f t="array" aca="true" ref="Q753">INDEX(KM_PCT,MATCH($A753,'Knowledge - Percentages'!$B:$B,0),'Data - Knowledge'!Q$8)/100</f>
        <v>0.47600000000000003</v>
      </c>
      <c r="R753" s="380">
        <f t="array" aca="true" ref="R753">INDEX(KM_PCT,MATCH($A753,'Knowledge - Percentages'!$B:$B,0),'Data - Knowledge'!R$8)/100</f>
        <v>0.47600000000000003</v>
      </c>
      <c r="S753" s="380">
        <f t="array" aca="true" ref="S753">INDEX(KM_PCT,MATCH($A753,'Knowledge - Percentages'!$B:$B,0),'Data - Knowledge'!S$8)/100</f>
        <v>0.45899999999999996</v>
      </c>
      <c r="T753" s="380">
        <f t="array" aca="true" ref="T753">INDEX(KM_PCT,MATCH($A753,'Knowledge - Percentages'!$B:$B,0),'Data - Knowledge'!T$8)/100</f>
        <v>0.491</v>
      </c>
      <c r="U753" s="380">
        <f t="array" aca="true" ref="U753">INDEX(KM_PCT,MATCH($A753,'Knowledge - Percentages'!$B:$B,0),'Data - Knowledge'!U$8)/100</f>
        <v>0.513</v>
      </c>
      <c r="V753" s="380">
        <f t="array" aca="true" ref="V753">INDEX(KM_PCT,MATCH($A753,'Knowledge - Percentages'!$B:$B,0),'Data - Knowledge'!V$8)/100</f>
        <v>0.491</v>
      </c>
      <c r="W753" s="380">
        <f t="array" aca="true" ref="W753">INDEX(KM_PCT,MATCH($A753,'Knowledge - Percentages'!$B:$B,0),'Data - Knowledge'!W$8)/100</f>
        <v>0.491</v>
      </c>
      <c r="X753" s="380">
        <f t="array" aca="true" ref="X753">INDEX(KM_PCT,MATCH($A753,'Knowledge - Percentages'!$B:$B,0),'Data - Knowledge'!X$8)/100</f>
        <v>0.465</v>
      </c>
      <c r="Y753" s="380">
        <f t="array" aca="true" ref="Y753">INDEX(KM_PCT,MATCH($A753,'Knowledge - Percentages'!$B:$B,0),'Data - Knowledge'!Y$8)/100</f>
        <v>0.465</v>
      </c>
      <c r="Z753" s="380">
        <f t="array" aca="true" ref="Z753">INDEX(KM_PCT,MATCH($A753,'Knowledge - Percentages'!$B:$B,0),'Data - Knowledge'!Z$8)/100</f>
        <v>0.465</v>
      </c>
      <c r="AA753" s="380">
        <f t="array" aca="true" ref="AA753">INDEX(KM_PCT,MATCH($A753,'Knowledge - Percentages'!$B:$B,0),'Data - Knowledge'!AA$8)/100</f>
        <v>0.465</v>
      </c>
      <c r="AB753" s="380">
        <f t="array" aca="true" ref="AB753">INDEX(KM_PCT,MATCH($A753,'Knowledge - Percentages'!$B:$B,0),'Data - Knowledge'!AB$8)/100</f>
        <v>0.501</v>
      </c>
      <c r="AC753" s="380">
        <f t="array" aca="true" ref="AC753">INDEX(KM_PCT,MATCH($A753,'Knowledge - Percentages'!$B:$B,0),'Data - Knowledge'!AC$8)/100</f>
        <v>0.445</v>
      </c>
      <c r="AD753" s="380">
        <f t="array" aca="true" ref="AD753">INDEX(KM_PCT,MATCH($A753,'Knowledge - Percentages'!$B:$B,0),'Data - Knowledge'!AD$8)/100</f>
        <v>0.465</v>
      </c>
      <c r="AE753" s="380">
        <f t="array" aca="true" ref="AE753">INDEX(KM_PCT,MATCH($A753,'Knowledge - Percentages'!$B:$B,0),'Data - Knowledge'!AE$8)/100</f>
        <v>0.40399999999999997</v>
      </c>
      <c r="AF753" s="380">
        <f t="array" aca="true" ref="AF753">INDEX(KM_PCT,MATCH($A753,'Knowledge - Percentages'!$B:$B,0),'Data - Knowledge'!AF$8)/100</f>
        <v>0.293</v>
      </c>
      <c r="AG753" s="380">
        <f t="array" aca="true" ref="AG753">INDEX(KM_PCT,MATCH($A753,'Knowledge - Percentages'!$B:$B,0),'Data - Knowledge'!AG$8)/100</f>
        <v>0.40399999999999997</v>
      </c>
      <c r="AH753" s="380">
        <f t="array" aca="true" ref="AH753">INDEX(KM_PCT,MATCH($A753,'Knowledge - Percentages'!$B:$B,0),'Data - Knowledge'!AH$8)/100</f>
        <v>0.516</v>
      </c>
      <c r="AI753" s="380">
        <f t="array" aca="true" ref="AI753">INDEX(KM_PCT,MATCH($A753,'Knowledge - Percentages'!$B:$B,0),'Data - Knowledge'!AI$8)/100</f>
        <v>0.461</v>
      </c>
      <c r="AJ753" s="380">
        <f t="array" aca="true" ref="AJ753">INDEX(KM_PCT,MATCH($A753,'Knowledge - Percentages'!$B:$B,0),'Data - Knowledge'!AJ$8)/100</f>
        <v>0.461</v>
      </c>
      <c r="AK753" s="380">
        <f t="array" aca="true" ref="AK753">INDEX(KM_PCT,MATCH($A753,'Knowledge - Percentages'!$B:$B,0),'Data - Knowledge'!AK$8)/100</f>
        <v>0.456</v>
      </c>
      <c r="AL753" s="380">
        <f t="array" aca="true" ref="AL753">INDEX(KM_PCT,MATCH($A753,'Knowledge - Percentages'!$B:$B,0),'Data - Knowledge'!AL$8)/100</f>
        <v>0.456</v>
      </c>
      <c r="AM753" s="380">
        <f t="array" aca="true" ref="AM753">INDEX(KM_PCT,MATCH($A753,'Knowledge - Percentages'!$B:$B,0),'Data - Knowledge'!AM$8)/100</f>
        <v>0.39399999999999996</v>
      </c>
      <c r="AN753" s="380">
        <f t="array" aca="true" ref="AN753">INDEX(KM_PCT,MATCH($A753,'Knowledge - Percentages'!$B:$B,0),'Data - Knowledge'!AN$8)/100</f>
        <v>0.461</v>
      </c>
      <c r="AO753" s="380">
        <f t="array" aca="true" ref="AO753">INDEX(KM_PCT,MATCH($A753,'Knowledge - Percentages'!$B:$B,0),'Data - Knowledge'!AO$8)/100</f>
        <v>0.461</v>
      </c>
      <c r="AP753" s="380">
        <f t="array" aca="true" ref="AP753">INDEX(KM_PCT,MATCH($A753,'Knowledge - Percentages'!$B:$B,0),'Data - Knowledge'!AP$8)/100</f>
        <v>0.462</v>
      </c>
      <c r="AQ753" s="380">
        <f t="array" aca="true" ref="AQ753">INDEX(KM_PCT,MATCH($A753,'Knowledge - Percentages'!$B:$B,0),'Data - Knowledge'!AQ$8)/100</f>
        <v>0.461</v>
      </c>
      <c r="AR753" s="380">
        <f t="array" aca="true" ref="AR753">INDEX(KM_PCT,MATCH($A753,'Knowledge - Percentages'!$B:$B,0),'Data - Knowledge'!AR$8)/100</f>
        <v>0.371</v>
      </c>
      <c r="AS753" s="380">
        <f t="array" aca="true" ref="AS753">INDEX(KM_PCT,MATCH($A753,'Knowledge - Percentages'!$B:$B,0),'Data - Knowledge'!AS$8)/100</f>
        <v>0.465</v>
      </c>
      <c r="AT753" s="380">
        <f t="array" aca="true" ref="AT753">INDEX(KM_PCT,MATCH($A753,'Knowledge - Percentages'!$B:$B,0),'Data - Knowledge'!AT$8)/100</f>
        <v>0.465</v>
      </c>
      <c r="AU753" s="380">
        <f t="array" aca="true" ref="AU753">INDEX(KM_PCT,MATCH($A753,'Knowledge - Percentages'!$B:$B,0),'Data - Knowledge'!AU$8)/100</f>
        <v>0.451</v>
      </c>
      <c r="AV753" s="380">
        <f t="array" aca="true" ref="AV753">INDEX(KM_PCT,MATCH($A753,'Knowledge - Percentages'!$B:$B,0),'Data - Knowledge'!AV$8)/100</f>
        <v>0.451</v>
      </c>
      <c r="AW753" s="380">
        <f t="array" aca="true" ref="AW753">INDEX(KM_PCT,MATCH($A753,'Knowledge - Percentages'!$B:$B,0),'Data - Knowledge'!AW$8)/100</f>
        <v>0.451</v>
      </c>
      <c r="AX753" s="380">
        <f t="array" aca="true" ref="AX753">INDEX(KM_PCT,MATCH($A753,'Knowledge - Percentages'!$B:$B,0),'Data - Knowledge'!AX$8)/100</f>
        <v>0.38</v>
      </c>
      <c r="AY753" s="380">
        <f t="array" aca="true" ref="AY753">INDEX(KM_PCT,MATCH($A753,'Knowledge - Percentages'!$B:$B,0),'Data - Knowledge'!AY$8)/100</f>
        <v>0.465</v>
      </c>
      <c r="AZ753" s="380">
        <f t="array" aca="true" ref="AZ753">INDEX(KM_PCT,MATCH($A753,'Knowledge - Percentages'!$B:$B,0),'Data - Knowledge'!AZ$8)/100</f>
        <v>0.465</v>
      </c>
      <c r="BA753" s="380">
        <f t="array" aca="true" ref="BA753">INDEX(KM_PCT,MATCH($A753,'Knowledge - Percentages'!$B:$B,0),'Data - Knowledge'!BA$8)/100</f>
        <v>0.465</v>
      </c>
      <c r="BB753" s="380">
        <f t="array" aca="true" ref="BB753">INDEX(KM_PCT,MATCH($A753,'Knowledge - Percentages'!$B:$B,0),'Data - Knowledge'!BB$8)/100</f>
        <v>0.457</v>
      </c>
      <c r="BC753" s="380">
        <f t="array" aca="true" ref="BC753">INDEX(KM_PCT,MATCH($A753,'Knowledge - Percentages'!$B:$B,0),'Data - Knowledge'!BC$8)/100</f>
        <v>0.465</v>
      </c>
      <c r="BD753" s="380">
        <f t="array" aca="true" ref="BD753">INDEX(KM_PCT,MATCH($A753,'Knowledge - Percentages'!$B:$B,0),'Data - Knowledge'!BD$8)/100</f>
        <v>0.465</v>
      </c>
      <c r="BE753" s="380">
        <f t="array" aca="true" ref="BE753">INDEX(KM_PCT,MATCH($A753,'Knowledge - Percentages'!$B:$B,0),'Data - Knowledge'!BE$8)/100</f>
        <v>0.465</v>
      </c>
      <c r="BF753" s="380">
        <f t="array" aca="true" ref="BF753">INDEX(KM_PCT,MATCH($A753,'Knowledge - Percentages'!$B:$B,0),'Data - Knowledge'!BF$8)/100</f>
        <v>0.465</v>
      </c>
      <c r="BG753" s="380">
        <f t="array" aca="true" ref="BG753">INDEX(KM_PCT,MATCH($A753,'Knowledge - Percentages'!$B:$B,0),'Data - Knowledge'!BG$8)/100</f>
        <v>0.579</v>
      </c>
      <c r="BH753" s="380">
        <f t="array" aca="true" ref="BH753">INDEX(KM_PCT,MATCH($A753,'Knowledge - Percentages'!$B:$B,0),'Data - Knowledge'!BH$8)/100</f>
        <v>0.48200000000000004</v>
      </c>
      <c r="BI753" s="380">
        <f t="array" aca="true" ref="BI753">INDEX(KM_PCT,MATCH($A753,'Knowledge - Percentages'!$B:$B,0),'Data - Knowledge'!BI$8)/100</f>
        <v>0.48200000000000004</v>
      </c>
      <c r="BJ753" s="380">
        <f t="array" aca="true" ref="BJ753">INDEX(KM_PCT,MATCH($A753,'Knowledge - Percentages'!$B:$B,0),'Data - Knowledge'!BJ$8)/100</f>
        <v>0.465</v>
      </c>
      <c r="BK753" s="380">
        <f t="array" aca="true" ref="BK753">INDEX(KM_PCT,MATCH($A753,'Knowledge - Percentages'!$B:$B,0),'Data - Knowledge'!BK$8)/100</f>
        <v>0.447</v>
      </c>
      <c r="BL753" s="380">
        <f t="array" aca="true" ref="BL753">INDEX(KM_PCT,MATCH($A753,'Knowledge - Percentages'!$B:$B,0),'Data - Knowledge'!BL$8)/100</f>
        <v>0.465</v>
      </c>
      <c r="BM753" s="380">
        <f t="array" aca="true" ref="BM753">INDEX(KM_PCT,MATCH($A753,'Knowledge - Percentages'!$B:$B,0),'Data - Knowledge'!BM$8)/100</f>
        <v>0.465</v>
      </c>
      <c r="BN753" s="380">
        <f t="array" aca="true" ref="BN753">INDEX(KM_PCT,MATCH($A753,'Knowledge - Percentages'!$B:$B,0),'Data - Knowledge'!BN$8)/100</f>
        <v>0.465</v>
      </c>
      <c r="BO753" s="380">
        <f t="array" aca="true" ref="BO753">INDEX(KM_PCT,MATCH($A753,'Knowledge - Percentages'!$B:$B,0),'Data - Knowledge'!BO$8)/100</f>
        <v>0.465</v>
      </c>
      <c r="BP753" s="380">
        <f t="array" aca="true" ref="BP753">INDEX(KM_PCT,MATCH($A753,'Knowledge - Percentages'!$B:$B,0),'Data - Knowledge'!BP$8)/100</f>
        <v>0.465</v>
      </c>
      <c r="BQ753" s="380">
        <f t="array" aca="true" ref="BQ753">INDEX(KM_PCT,MATCH($A753,'Knowledge - Percentages'!$B:$B,0),'Data - Knowledge'!BQ$8)/100</f>
        <v>0.465</v>
      </c>
    </row>
    <row r="754" spans="1:69">
      <c r="A754" t="s">
        <v>1966</v>
      </c>
      <c r="B754" t="s">
        <v>1860</v>
      </c>
      <c r="C754" t="s">
        <v>1963</v>
      </c>
      <c r="D754" t="s">
        <v>1867</v>
      </c>
      <c r="E754" s="373">
        <f>SUMPRODUCT($K$2:$BQ$2,$K754:$BQ754)/$J$2</f>
        <v>0.39752272727272725</v>
      </c>
      <c r="F754" s="379">
        <f>SUMPRODUCT($K$2:$BQ$2,$K754:$BQ754)</f>
        <v>104.946</v>
      </c>
      <c r="G754" s="373">
        <f>SUMPRODUCT($K$3:$BQ$3,$K754:$BQ754)/$J$3</f>
        <v>0.39008757700205332</v>
      </c>
      <c r="H754" s="379">
        <f>SUMPRODUCT($K$3:$BQ$3,$K754:$BQ754)</f>
        <v>3799.4529999999995</v>
      </c>
      <c r="I754" s="373">
        <f>CORREL($K$4:$BQ$4,$K754:$BQ754)</f>
        <v>0.147004193609454</v>
      </c>
      <c r="J754" s="379">
        <f>$E754/$G754*100</f>
        <v>101.90602077815845</v>
      </c>
      <c r="K754" s="380">
        <f t="array" aca="true" ref="K754">INDEX(KM_PCT,MATCH($A754,'Knowledge - Percentages'!$B:$B,0),'Data - Knowledge'!K$8)/100</f>
        <v>0.386</v>
      </c>
      <c r="L754" s="380">
        <f t="array" aca="true" ref="L754">INDEX(KM_PCT,MATCH($A754,'Knowledge - Percentages'!$B:$B,0),'Data - Knowledge'!L$8)/100</f>
        <v>0.386</v>
      </c>
      <c r="M754" s="380">
        <f t="array" aca="true" ref="M754">INDEX(KM_PCT,MATCH($A754,'Knowledge - Percentages'!$B:$B,0),'Data - Knowledge'!M$8)/100</f>
        <v>0.386</v>
      </c>
      <c r="N754" s="380">
        <f t="array" aca="true" ref="N754">INDEX(KM_PCT,MATCH($A754,'Knowledge - Percentages'!$B:$B,0),'Data - Knowledge'!N$8)/100</f>
        <v>0.386</v>
      </c>
      <c r="O754" s="380">
        <f t="array" aca="true" ref="O754">INDEX(KM_PCT,MATCH($A754,'Knowledge - Percentages'!$B:$B,0),'Data - Knowledge'!O$8)/100</f>
        <v>0.386</v>
      </c>
      <c r="P754" s="380">
        <f t="array" aca="true" ref="P754">INDEX(KM_PCT,MATCH($A754,'Knowledge - Percentages'!$B:$B,0),'Data - Knowledge'!P$8)/100</f>
        <v>0.386</v>
      </c>
      <c r="Q754" s="380">
        <f t="array" aca="true" ref="Q754">INDEX(KM_PCT,MATCH($A754,'Knowledge - Percentages'!$B:$B,0),'Data - Knowledge'!Q$8)/100</f>
        <v>0.386</v>
      </c>
      <c r="R754" s="380">
        <f t="array" aca="true" ref="R754">INDEX(KM_PCT,MATCH($A754,'Knowledge - Percentages'!$B:$B,0),'Data - Knowledge'!R$8)/100</f>
        <v>0.386</v>
      </c>
      <c r="S754" s="380">
        <f t="array" aca="true" ref="S754">INDEX(KM_PCT,MATCH($A754,'Knowledge - Percentages'!$B:$B,0),'Data - Knowledge'!S$8)/100</f>
        <v>0.386</v>
      </c>
      <c r="T754" s="380">
        <f t="array" aca="true" ref="T754">INDEX(KM_PCT,MATCH($A754,'Knowledge - Percentages'!$B:$B,0),'Data - Knowledge'!T$8)/100</f>
        <v>0.386</v>
      </c>
      <c r="U754" s="380">
        <f t="array" aca="true" ref="U754">INDEX(KM_PCT,MATCH($A754,'Knowledge - Percentages'!$B:$B,0),'Data - Knowledge'!U$8)/100</f>
        <v>0.386</v>
      </c>
      <c r="V754" s="380">
        <f t="array" aca="true" ref="V754">INDEX(KM_PCT,MATCH($A754,'Knowledge - Percentages'!$B:$B,0),'Data - Knowledge'!V$8)/100</f>
        <v>0.386</v>
      </c>
      <c r="W754" s="380">
        <f t="array" aca="true" ref="W754">INDEX(KM_PCT,MATCH($A754,'Knowledge - Percentages'!$B:$B,0),'Data - Knowledge'!W$8)/100</f>
        <v>0.386</v>
      </c>
      <c r="X754" s="380">
        <f t="array" aca="true" ref="X754">INDEX(KM_PCT,MATCH($A754,'Knowledge - Percentages'!$B:$B,0),'Data - Knowledge'!X$8)/100</f>
        <v>0.375</v>
      </c>
      <c r="Y754" s="380">
        <f t="array" aca="true" ref="Y754">INDEX(KM_PCT,MATCH($A754,'Knowledge - Percentages'!$B:$B,0),'Data - Knowledge'!Y$8)/100</f>
        <v>0.32899999999999996</v>
      </c>
      <c r="Z754" s="380">
        <f t="array" aca="true" ref="Z754">INDEX(KM_PCT,MATCH($A754,'Knowledge - Percentages'!$B:$B,0),'Data - Knowledge'!Z$8)/100</f>
        <v>0.392</v>
      </c>
      <c r="AA754" s="380">
        <f t="array" aca="true" ref="AA754">INDEX(KM_PCT,MATCH($A754,'Knowledge - Percentages'!$B:$B,0),'Data - Knowledge'!AA$8)/100</f>
        <v>0.363</v>
      </c>
      <c r="AB754" s="380">
        <f t="array" aca="true" ref="AB754">INDEX(KM_PCT,MATCH($A754,'Knowledge - Percentages'!$B:$B,0),'Data - Knowledge'!AB$8)/100</f>
        <v>0.375</v>
      </c>
      <c r="AC754" s="380">
        <f t="array" aca="true" ref="AC754">INDEX(KM_PCT,MATCH($A754,'Knowledge - Percentages'!$B:$B,0),'Data - Knowledge'!AC$8)/100</f>
        <v>0.375</v>
      </c>
      <c r="AD754" s="380">
        <f t="array" aca="true" ref="AD754">INDEX(KM_PCT,MATCH($A754,'Knowledge - Percentages'!$B:$B,0),'Data - Knowledge'!AD$8)/100</f>
        <v>0.375</v>
      </c>
      <c r="AE754" s="380">
        <f t="array" aca="true" ref="AE754">INDEX(KM_PCT,MATCH($A754,'Knowledge - Percentages'!$B:$B,0),'Data - Knowledge'!AE$8)/100</f>
        <v>0.37200000000000005</v>
      </c>
      <c r="AF754" s="380">
        <f t="array" aca="true" ref="AF754">INDEX(KM_PCT,MATCH($A754,'Knowledge - Percentages'!$B:$B,0),'Data - Knowledge'!AF$8)/100</f>
        <v>0.37200000000000005</v>
      </c>
      <c r="AG754" s="380">
        <f t="array" aca="true" ref="AG754">INDEX(KM_PCT,MATCH($A754,'Knowledge - Percentages'!$B:$B,0),'Data - Knowledge'!AG$8)/100</f>
        <v>0.37200000000000005</v>
      </c>
      <c r="AH754" s="380">
        <f t="array" aca="true" ref="AH754">INDEX(KM_PCT,MATCH($A754,'Knowledge - Percentages'!$B:$B,0),'Data - Knowledge'!AH$8)/100</f>
        <v>0.40399999999999997</v>
      </c>
      <c r="AI754" s="380">
        <f t="array" aca="true" ref="AI754">INDEX(KM_PCT,MATCH($A754,'Knowledge - Percentages'!$B:$B,0),'Data - Knowledge'!AI$8)/100</f>
        <v>0.268</v>
      </c>
      <c r="AJ754" s="380">
        <f t="array" aca="true" ref="AJ754">INDEX(KM_PCT,MATCH($A754,'Knowledge - Percentages'!$B:$B,0),'Data - Knowledge'!AJ$8)/100</f>
        <v>0.386</v>
      </c>
      <c r="AK754" s="380">
        <f t="array" aca="true" ref="AK754">INDEX(KM_PCT,MATCH($A754,'Knowledge - Percentages'!$B:$B,0),'Data - Knowledge'!AK$8)/100</f>
        <v>0.386</v>
      </c>
      <c r="AL754" s="380">
        <f t="array" aca="true" ref="AL754">INDEX(KM_PCT,MATCH($A754,'Knowledge - Percentages'!$B:$B,0),'Data - Knowledge'!AL$8)/100</f>
        <v>0.311</v>
      </c>
      <c r="AM754" s="380">
        <f t="array" aca="true" ref="AM754">INDEX(KM_PCT,MATCH($A754,'Knowledge - Percentages'!$B:$B,0),'Data - Knowledge'!AM$8)/100</f>
        <v>0.386</v>
      </c>
      <c r="AN754" s="380">
        <f t="array" aca="true" ref="AN754">INDEX(KM_PCT,MATCH($A754,'Knowledge - Percentages'!$B:$B,0),'Data - Knowledge'!AN$8)/100</f>
        <v>0.386</v>
      </c>
      <c r="AO754" s="380">
        <f t="array" aca="true" ref="AO754">INDEX(KM_PCT,MATCH($A754,'Knowledge - Percentages'!$B:$B,0),'Data - Knowledge'!AO$8)/100</f>
        <v>0.386</v>
      </c>
      <c r="AP754" s="380">
        <f t="array" aca="true" ref="AP754">INDEX(KM_PCT,MATCH($A754,'Knowledge - Percentages'!$B:$B,0),'Data - Knowledge'!AP$8)/100</f>
        <v>0.47700000000000004</v>
      </c>
      <c r="AQ754" s="380">
        <f t="array" aca="true" ref="AQ754">INDEX(KM_PCT,MATCH($A754,'Knowledge - Percentages'!$B:$B,0),'Data - Knowledge'!AQ$8)/100</f>
        <v>0.503</v>
      </c>
      <c r="AR754" s="380">
        <f t="array" aca="true" ref="AR754">INDEX(KM_PCT,MATCH($A754,'Knowledge - Percentages'!$B:$B,0),'Data - Knowledge'!AR$8)/100</f>
        <v>0.21</v>
      </c>
      <c r="AS754" s="380">
        <f t="array" aca="true" ref="AS754">INDEX(KM_PCT,MATCH($A754,'Knowledge - Percentages'!$B:$B,0),'Data - Knowledge'!AS$8)/100</f>
        <v>0.359</v>
      </c>
      <c r="AT754" s="380">
        <f t="array" aca="true" ref="AT754">INDEX(KM_PCT,MATCH($A754,'Knowledge - Percentages'!$B:$B,0),'Data - Knowledge'!AT$8)/100</f>
        <v>0.359</v>
      </c>
      <c r="AU754" s="380">
        <f t="array" aca="true" ref="AU754">INDEX(KM_PCT,MATCH($A754,'Knowledge - Percentages'!$B:$B,0),'Data - Knowledge'!AU$8)/100</f>
        <v>0.35200000000000004</v>
      </c>
      <c r="AV754" s="380">
        <f t="array" aca="true" ref="AV754">INDEX(KM_PCT,MATCH($A754,'Knowledge - Percentages'!$B:$B,0),'Data - Knowledge'!AV$8)/100</f>
        <v>0.35200000000000004</v>
      </c>
      <c r="AW754" s="380">
        <f t="array" aca="true" ref="AW754">INDEX(KM_PCT,MATCH($A754,'Knowledge - Percentages'!$B:$B,0),'Data - Knowledge'!AW$8)/100</f>
        <v>0.348</v>
      </c>
      <c r="AX754" s="380">
        <f t="array" aca="true" ref="AX754">INDEX(KM_PCT,MATCH($A754,'Knowledge - Percentages'!$B:$B,0),'Data - Knowledge'!AX$8)/100</f>
        <v>0.35200000000000004</v>
      </c>
      <c r="AY754" s="380">
        <f t="array" aca="true" ref="AY754">INDEX(KM_PCT,MATCH($A754,'Knowledge - Percentages'!$B:$B,0),'Data - Knowledge'!AY$8)/100</f>
        <v>0.386</v>
      </c>
      <c r="AZ754" s="380">
        <f t="array" aca="true" ref="AZ754">INDEX(KM_PCT,MATCH($A754,'Knowledge - Percentages'!$B:$B,0),'Data - Knowledge'!AZ$8)/100</f>
        <v>0.386</v>
      </c>
      <c r="BA754" s="380">
        <f t="array" aca="true" ref="BA754">INDEX(KM_PCT,MATCH($A754,'Knowledge - Percentages'!$B:$B,0),'Data - Knowledge'!BA$8)/100</f>
        <v>0.386</v>
      </c>
      <c r="BB754" s="380">
        <f t="array" aca="true" ref="BB754">INDEX(KM_PCT,MATCH($A754,'Knowledge - Percentages'!$B:$B,0),'Data - Knowledge'!BB$8)/100</f>
        <v>0.408</v>
      </c>
      <c r="BC754" s="380">
        <f t="array" aca="true" ref="BC754">INDEX(KM_PCT,MATCH($A754,'Knowledge - Percentages'!$B:$B,0),'Data - Knowledge'!BC$8)/100</f>
        <v>0.40399999999999997</v>
      </c>
      <c r="BD754" s="380">
        <f t="array" aca="true" ref="BD754">INDEX(KM_PCT,MATCH($A754,'Knowledge - Percentages'!$B:$B,0),'Data - Knowledge'!BD$8)/100</f>
        <v>0.515</v>
      </c>
      <c r="BE754" s="380">
        <f t="array" aca="true" ref="BE754">INDEX(KM_PCT,MATCH($A754,'Knowledge - Percentages'!$B:$B,0),'Data - Knowledge'!BE$8)/100</f>
        <v>0.366</v>
      </c>
      <c r="BF754" s="380">
        <f t="array" aca="true" ref="BF754">INDEX(KM_PCT,MATCH($A754,'Knowledge - Percentages'!$B:$B,0),'Data - Knowledge'!BF$8)/100</f>
        <v>0.503</v>
      </c>
      <c r="BG754" s="380">
        <f t="array" aca="true" ref="BG754">INDEX(KM_PCT,MATCH($A754,'Knowledge - Percentages'!$B:$B,0),'Data - Knowledge'!BG$8)/100</f>
        <v>0.38799999999999996</v>
      </c>
      <c r="BH754" s="380">
        <f t="array" aca="true" ref="BH754">INDEX(KM_PCT,MATCH($A754,'Knowledge - Percentages'!$B:$B,0),'Data - Knowledge'!BH$8)/100</f>
        <v>0.38799999999999996</v>
      </c>
      <c r="BI754" s="380">
        <f t="array" aca="true" ref="BI754">INDEX(KM_PCT,MATCH($A754,'Knowledge - Percentages'!$B:$B,0),'Data - Knowledge'!BI$8)/100</f>
        <v>0.384</v>
      </c>
      <c r="BJ754" s="380">
        <f t="array" aca="true" ref="BJ754">INDEX(KM_PCT,MATCH($A754,'Knowledge - Percentages'!$B:$B,0),'Data - Knowledge'!BJ$8)/100</f>
        <v>0.38799999999999996</v>
      </c>
      <c r="BK754" s="380">
        <f t="array" aca="true" ref="BK754">INDEX(KM_PCT,MATCH($A754,'Knowledge - Percentages'!$B:$B,0),'Data - Knowledge'!BK$8)/100</f>
        <v>0.38799999999999996</v>
      </c>
      <c r="BL754" s="380">
        <f t="array" aca="true" ref="BL754">INDEX(KM_PCT,MATCH($A754,'Knowledge - Percentages'!$B:$B,0),'Data - Knowledge'!BL$8)/100</f>
        <v>0.435</v>
      </c>
      <c r="BM754" s="380">
        <f t="array" aca="true" ref="BM754">INDEX(KM_PCT,MATCH($A754,'Knowledge - Percentages'!$B:$B,0),'Data - Knowledge'!BM$8)/100</f>
        <v>0.369</v>
      </c>
      <c r="BN754" s="380">
        <f t="array" aca="true" ref="BN754">INDEX(KM_PCT,MATCH($A754,'Knowledge - Percentages'!$B:$B,0),'Data - Knowledge'!BN$8)/100</f>
        <v>0.38799999999999996</v>
      </c>
      <c r="BO754" s="380">
        <f t="array" aca="true" ref="BO754">INDEX(KM_PCT,MATCH($A754,'Knowledge - Percentages'!$B:$B,0),'Data - Knowledge'!BO$8)/100</f>
        <v>0.418</v>
      </c>
      <c r="BP754" s="380">
        <f t="array" aca="true" ref="BP754">INDEX(KM_PCT,MATCH($A754,'Knowledge - Percentages'!$B:$B,0),'Data - Knowledge'!BP$8)/100</f>
        <v>0.418</v>
      </c>
      <c r="BQ754" s="380">
        <f t="array" aca="true" ref="BQ754">INDEX(KM_PCT,MATCH($A754,'Knowledge - Percentages'!$B:$B,0),'Data - Knowledge'!BQ$8)/100</f>
        <v>0.424</v>
      </c>
    </row>
    <row r="755" spans="1:69">
      <c r="A755" t="s">
        <v>1967</v>
      </c>
      <c r="B755" t="s">
        <v>1860</v>
      </c>
      <c r="C755" t="s">
        <v>1963</v>
      </c>
      <c r="D755" t="s">
        <v>1869</v>
      </c>
      <c r="E755" s="373">
        <f>SUMPRODUCT($K$2:$BQ$2,$K755:$BQ755)/$J$2</f>
        <v>0.19080303030303034</v>
      </c>
      <c r="F755" s="379">
        <f>SUMPRODUCT($K$2:$BQ$2,$K755:$BQ755)</f>
        <v>50.372000000000007</v>
      </c>
      <c r="G755" s="373">
        <f>SUMPRODUCT($K$3:$BQ$3,$K755:$BQ755)/$J$3</f>
        <v>0.16401940451745381</v>
      </c>
      <c r="H755" s="379">
        <f>SUMPRODUCT($K$3:$BQ$3,$K755:$BQ755)</f>
        <v>1597.549</v>
      </c>
      <c r="I755" s="373">
        <f>CORREL($K$4:$BQ$4,$K755:$BQ755)</f>
        <v>0.25451543876395694</v>
      </c>
      <c r="J755" s="379">
        <f>$E755/$G755*100</f>
        <v>116.32954702181375</v>
      </c>
      <c r="K755" s="380">
        <f t="array" aca="true" ref="K755">INDEX(KM_PCT,MATCH($A755,'Knowledge - Percentages'!$B:$B,0),'Data - Knowledge'!K$8)/100</f>
        <v>0.091</v>
      </c>
      <c r="L755" s="380">
        <f t="array" aca="true" ref="L755">INDEX(KM_PCT,MATCH($A755,'Knowledge - Percentages'!$B:$B,0),'Data - Knowledge'!L$8)/100</f>
        <v>0.091</v>
      </c>
      <c r="M755" s="380">
        <f t="array" aca="true" ref="M755">INDEX(KM_PCT,MATCH($A755,'Knowledge - Percentages'!$B:$B,0),'Data - Knowledge'!M$8)/100</f>
        <v>0.091</v>
      </c>
      <c r="N755" s="380">
        <f t="array" aca="true" ref="N755">INDEX(KM_PCT,MATCH($A755,'Knowledge - Percentages'!$B:$B,0),'Data - Knowledge'!N$8)/100</f>
        <v>0.14</v>
      </c>
      <c r="O755" s="380">
        <f t="array" aca="true" ref="O755">INDEX(KM_PCT,MATCH($A755,'Knowledge - Percentages'!$B:$B,0),'Data - Knowledge'!O$8)/100</f>
        <v>0.21100000000000002</v>
      </c>
      <c r="P755" s="380">
        <f t="array" aca="true" ref="P755">INDEX(KM_PCT,MATCH($A755,'Knowledge - Percentages'!$B:$B,0),'Data - Knowledge'!P$8)/100</f>
        <v>0.14</v>
      </c>
      <c r="Q755" s="380">
        <f t="array" aca="true" ref="Q755">INDEX(KM_PCT,MATCH($A755,'Knowledge - Percentages'!$B:$B,0),'Data - Knowledge'!Q$8)/100</f>
        <v>0.14</v>
      </c>
      <c r="R755" s="380">
        <f t="array" aca="true" ref="R755">INDEX(KM_PCT,MATCH($A755,'Knowledge - Percentages'!$B:$B,0),'Data - Knowledge'!R$8)/100</f>
        <v>0.131</v>
      </c>
      <c r="S755" s="380">
        <f t="array" aca="true" ref="S755">INDEX(KM_PCT,MATCH($A755,'Knowledge - Percentages'!$B:$B,0),'Data - Knowledge'!S$8)/100</f>
        <v>0.062</v>
      </c>
      <c r="T755" s="380">
        <f t="array" aca="true" ref="T755">INDEX(KM_PCT,MATCH($A755,'Knowledge - Percentages'!$B:$B,0),'Data - Knowledge'!T$8)/100</f>
        <v>0.14</v>
      </c>
      <c r="U755" s="380">
        <f t="array" aca="true" ref="U755">INDEX(KM_PCT,MATCH($A755,'Knowledge - Percentages'!$B:$B,0),'Data - Knowledge'!U$8)/100</f>
        <v>0.14</v>
      </c>
      <c r="V755" s="380">
        <f t="array" aca="true" ref="V755">INDEX(KM_PCT,MATCH($A755,'Knowledge - Percentages'!$B:$B,0),'Data - Knowledge'!V$8)/100</f>
        <v>0.14</v>
      </c>
      <c r="W755" s="380">
        <f t="array" aca="true" ref="W755">INDEX(KM_PCT,MATCH($A755,'Knowledge - Percentages'!$B:$B,0),'Data - Knowledge'!W$8)/100</f>
        <v>0.14</v>
      </c>
      <c r="X755" s="380">
        <f t="array" aca="true" ref="X755">INDEX(KM_PCT,MATCH($A755,'Knowledge - Percentages'!$B:$B,0),'Data - Knowledge'!X$8)/100</f>
        <v>0.165</v>
      </c>
      <c r="Y755" s="380">
        <f t="array" aca="true" ref="Y755">INDEX(KM_PCT,MATCH($A755,'Knowledge - Percentages'!$B:$B,0),'Data - Knowledge'!Y$8)/100</f>
        <v>0.165</v>
      </c>
      <c r="Z755" s="380">
        <f t="array" aca="true" ref="Z755">INDEX(KM_PCT,MATCH($A755,'Knowledge - Percentages'!$B:$B,0),'Data - Knowledge'!Z$8)/100</f>
        <v>0.212</v>
      </c>
      <c r="AA755" s="380">
        <f t="array" aca="true" ref="AA755">INDEX(KM_PCT,MATCH($A755,'Knowledge - Percentages'!$B:$B,0),'Data - Knowledge'!AA$8)/100</f>
        <v>0.165</v>
      </c>
      <c r="AB755" s="380">
        <f t="array" aca="true" ref="AB755">INDEX(KM_PCT,MATCH($A755,'Knowledge - Percentages'!$B:$B,0),'Data - Knowledge'!AB$8)/100</f>
        <v>0.165</v>
      </c>
      <c r="AC755" s="380">
        <f t="array" aca="true" ref="AC755">INDEX(KM_PCT,MATCH($A755,'Knowledge - Percentages'!$B:$B,0),'Data - Knowledge'!AC$8)/100</f>
        <v>0.10800000000000001</v>
      </c>
      <c r="AD755" s="380">
        <f t="array" aca="true" ref="AD755">INDEX(KM_PCT,MATCH($A755,'Knowledge - Percentages'!$B:$B,0),'Data - Knowledge'!AD$8)/100</f>
        <v>0.165</v>
      </c>
      <c r="AE755" s="380">
        <f t="array" aca="true" ref="AE755">INDEX(KM_PCT,MATCH($A755,'Knowledge - Percentages'!$B:$B,0),'Data - Knowledge'!AE$8)/100</f>
        <v>0.165</v>
      </c>
      <c r="AF755" s="380">
        <f t="array" aca="true" ref="AF755">INDEX(KM_PCT,MATCH($A755,'Knowledge - Percentages'!$B:$B,0),'Data - Knowledge'!AF$8)/100</f>
        <v>0.12</v>
      </c>
      <c r="AG755" s="380">
        <f t="array" aca="true" ref="AG755">INDEX(KM_PCT,MATCH($A755,'Knowledge - Percentages'!$B:$B,0),'Data - Knowledge'!AG$8)/100</f>
        <v>0.165</v>
      </c>
      <c r="AH755" s="380">
        <f t="array" aca="true" ref="AH755">INDEX(KM_PCT,MATCH($A755,'Knowledge - Percentages'!$B:$B,0),'Data - Knowledge'!AH$8)/100</f>
        <v>0.16399999999999998</v>
      </c>
      <c r="AI755" s="380">
        <f t="array" aca="true" ref="AI755">INDEX(KM_PCT,MATCH($A755,'Knowledge - Percentages'!$B:$B,0),'Data - Knowledge'!AI$8)/100</f>
        <v>0.16399999999999998</v>
      </c>
      <c r="AJ755" s="380">
        <f t="array" aca="true" ref="AJ755">INDEX(KM_PCT,MATCH($A755,'Knowledge - Percentages'!$B:$B,0),'Data - Knowledge'!AJ$8)/100</f>
        <v>0.16399999999999998</v>
      </c>
      <c r="AK755" s="380">
        <f t="array" aca="true" ref="AK755">INDEX(KM_PCT,MATCH($A755,'Knowledge - Percentages'!$B:$B,0),'Data - Knowledge'!AK$8)/100</f>
        <v>0.165</v>
      </c>
      <c r="AL755" s="380">
        <f t="array" aca="true" ref="AL755">INDEX(KM_PCT,MATCH($A755,'Knowledge - Percentages'!$B:$B,0),'Data - Knowledge'!AL$8)/100</f>
        <v>0.126</v>
      </c>
      <c r="AM755" s="380">
        <f t="array" aca="true" ref="AM755">INDEX(KM_PCT,MATCH($A755,'Knowledge - Percentages'!$B:$B,0),'Data - Knowledge'!AM$8)/100</f>
        <v>0.142</v>
      </c>
      <c r="AN755" s="380">
        <f t="array" aca="true" ref="AN755">INDEX(KM_PCT,MATCH($A755,'Knowledge - Percentages'!$B:$B,0),'Data - Knowledge'!AN$8)/100</f>
        <v>0.18100000000000002</v>
      </c>
      <c r="AO755" s="380">
        <f t="array" aca="true" ref="AO755">INDEX(KM_PCT,MATCH($A755,'Knowledge - Percentages'!$B:$B,0),'Data - Knowledge'!AO$8)/100</f>
        <v>0.17300000000000001</v>
      </c>
      <c r="AP755" s="380">
        <f t="array" aca="true" ref="AP755">INDEX(KM_PCT,MATCH($A755,'Knowledge - Percentages'!$B:$B,0),'Data - Knowledge'!AP$8)/100</f>
        <v>0.19699999999999998</v>
      </c>
      <c r="AQ755" s="380">
        <f t="array" aca="true" ref="AQ755">INDEX(KM_PCT,MATCH($A755,'Knowledge - Percentages'!$B:$B,0),'Data - Knowledge'!AQ$8)/100</f>
        <v>0.19699999999999998</v>
      </c>
      <c r="AR755" s="380">
        <f t="array" aca="true" ref="AR755">INDEX(KM_PCT,MATCH($A755,'Knowledge - Percentages'!$B:$B,0),'Data - Knowledge'!AR$8)/100</f>
        <v>0.165</v>
      </c>
      <c r="AS755" s="380">
        <f t="array" aca="true" ref="AS755">INDEX(KM_PCT,MATCH($A755,'Knowledge - Percentages'!$B:$B,0),'Data - Knowledge'!AS$8)/100</f>
        <v>0.149</v>
      </c>
      <c r="AT755" s="380">
        <f t="array" aca="true" ref="AT755">INDEX(KM_PCT,MATCH($A755,'Knowledge - Percentages'!$B:$B,0),'Data - Knowledge'!AT$8)/100</f>
        <v>0.165</v>
      </c>
      <c r="AU755" s="380">
        <f t="array" aca="true" ref="AU755">INDEX(KM_PCT,MATCH($A755,'Knowledge - Percentages'!$B:$B,0),'Data - Knowledge'!AU$8)/100</f>
        <v>0.165</v>
      </c>
      <c r="AV755" s="380">
        <f t="array" aca="true" ref="AV755">INDEX(KM_PCT,MATCH($A755,'Knowledge - Percentages'!$B:$B,0),'Data - Knowledge'!AV$8)/100</f>
        <v>0.14400000000000002</v>
      </c>
      <c r="AW755" s="380">
        <f t="array" aca="true" ref="AW755">INDEX(KM_PCT,MATCH($A755,'Knowledge - Percentages'!$B:$B,0),'Data - Knowledge'!AW$8)/100</f>
        <v>0.165</v>
      </c>
      <c r="AX755" s="380">
        <f t="array" aca="true" ref="AX755">INDEX(KM_PCT,MATCH($A755,'Knowledge - Percentages'!$B:$B,0),'Data - Knowledge'!AX$8)/100</f>
        <v>0.203</v>
      </c>
      <c r="AY755" s="380">
        <f t="array" aca="true" ref="AY755">INDEX(KM_PCT,MATCH($A755,'Knowledge - Percentages'!$B:$B,0),'Data - Knowledge'!AY$8)/100</f>
        <v>0.16399999999999998</v>
      </c>
      <c r="AZ755" s="380">
        <f t="array" aca="true" ref="AZ755">INDEX(KM_PCT,MATCH($A755,'Knowledge - Percentages'!$B:$B,0),'Data - Knowledge'!AZ$8)/100</f>
        <v>0.16399999999999998</v>
      </c>
      <c r="BA755" s="380">
        <f t="array" aca="true" ref="BA755">INDEX(KM_PCT,MATCH($A755,'Knowledge - Percentages'!$B:$B,0),'Data - Knowledge'!BA$8)/100</f>
        <v>0.16399999999999998</v>
      </c>
      <c r="BB755" s="380">
        <f t="array" aca="true" ref="BB755">INDEX(KM_PCT,MATCH($A755,'Knowledge - Percentages'!$B:$B,0),'Data - Knowledge'!BB$8)/100</f>
        <v>0.14400000000000002</v>
      </c>
      <c r="BC755" s="380">
        <f t="array" aca="true" ref="BC755">INDEX(KM_PCT,MATCH($A755,'Knowledge - Percentages'!$B:$B,0),'Data - Knowledge'!BC$8)/100</f>
        <v>0.13</v>
      </c>
      <c r="BD755" s="380">
        <f t="array" aca="true" ref="BD755">INDEX(KM_PCT,MATCH($A755,'Knowledge - Percentages'!$B:$B,0),'Data - Knowledge'!BD$8)/100</f>
        <v>0.165</v>
      </c>
      <c r="BE755" s="380">
        <f t="array" aca="true" ref="BE755">INDEX(KM_PCT,MATCH($A755,'Knowledge - Percentages'!$B:$B,0),'Data - Knowledge'!BE$8)/100</f>
        <v>0.165</v>
      </c>
      <c r="BF755" s="380">
        <f t="array" aca="true" ref="BF755">INDEX(KM_PCT,MATCH($A755,'Knowledge - Percentages'!$B:$B,0),'Data - Knowledge'!BF$8)/100</f>
        <v>0.168</v>
      </c>
      <c r="BG755" s="380">
        <f t="array" aca="true" ref="BG755">INDEX(KM_PCT,MATCH($A755,'Knowledge - Percentages'!$B:$B,0),'Data - Knowledge'!BG$8)/100</f>
        <v>0.20600000000000002</v>
      </c>
      <c r="BH755" s="380">
        <f t="array" aca="true" ref="BH755">INDEX(KM_PCT,MATCH($A755,'Knowledge - Percentages'!$B:$B,0),'Data - Knowledge'!BH$8)/100</f>
        <v>0.20600000000000002</v>
      </c>
      <c r="BI755" s="380">
        <f t="array" aca="true" ref="BI755">INDEX(KM_PCT,MATCH($A755,'Knowledge - Percentages'!$B:$B,0),'Data - Knowledge'!BI$8)/100</f>
        <v>0.20600000000000002</v>
      </c>
      <c r="BJ755" s="380">
        <f t="array" aca="true" ref="BJ755">INDEX(KM_PCT,MATCH($A755,'Knowledge - Percentages'!$B:$B,0),'Data - Knowledge'!BJ$8)/100</f>
        <v>0.257</v>
      </c>
      <c r="BK755" s="380">
        <f t="array" aca="true" ref="BK755">INDEX(KM_PCT,MATCH($A755,'Knowledge - Percentages'!$B:$B,0),'Data - Knowledge'!BK$8)/100</f>
        <v>0.257</v>
      </c>
      <c r="BL755" s="380">
        <f t="array" aca="true" ref="BL755">INDEX(KM_PCT,MATCH($A755,'Knowledge - Percentages'!$B:$B,0),'Data - Knowledge'!BL$8)/100</f>
        <v>0.257</v>
      </c>
      <c r="BM755" s="380">
        <f t="array" aca="true" ref="BM755">INDEX(KM_PCT,MATCH($A755,'Knowledge - Percentages'!$B:$B,0),'Data - Knowledge'!BM$8)/100</f>
        <v>0.257</v>
      </c>
      <c r="BN755" s="380">
        <f t="array" aca="true" ref="BN755">INDEX(KM_PCT,MATCH($A755,'Knowledge - Percentages'!$B:$B,0),'Data - Knowledge'!BN$8)/100</f>
        <v>0.327</v>
      </c>
      <c r="BO755" s="380">
        <f t="array" aca="true" ref="BO755">INDEX(KM_PCT,MATCH($A755,'Knowledge - Percentages'!$B:$B,0),'Data - Knowledge'!BO$8)/100</f>
        <v>0.20600000000000002</v>
      </c>
      <c r="BP755" s="380">
        <f t="array" aca="true" ref="BP755">INDEX(KM_PCT,MATCH($A755,'Knowledge - Percentages'!$B:$B,0),'Data - Knowledge'!BP$8)/100</f>
        <v>0.20600000000000002</v>
      </c>
      <c r="BQ755" s="380">
        <f t="array" aca="true" ref="BQ755">INDEX(KM_PCT,MATCH($A755,'Knowledge - Percentages'!$B:$B,0),'Data - Knowledge'!BQ$8)/100</f>
        <v>0.20600000000000002</v>
      </c>
    </row>
    <row r="756" spans="1:69">
      <c r="A756" t="s">
        <v>1968</v>
      </c>
      <c r="B756" t="s">
        <v>1860</v>
      </c>
      <c r="C756" t="s">
        <v>1963</v>
      </c>
      <c r="D756" t="s">
        <v>1871</v>
      </c>
      <c r="E756" s="373">
        <f>SUMPRODUCT($K$2:$BQ$2,$K756:$BQ756)/$J$2</f>
        <v>0.14278409090909092</v>
      </c>
      <c r="F756" s="379">
        <f>SUMPRODUCT($K$2:$BQ$2,$K756:$BQ756)</f>
        <v>37.695</v>
      </c>
      <c r="G756" s="373">
        <f>SUMPRODUCT($K$3:$BQ$3,$K756:$BQ756)/$J$3</f>
        <v>0.10358542094455854</v>
      </c>
      <c r="H756" s="379">
        <f>SUMPRODUCT($K$3:$BQ$3,$K756:$BQ756)</f>
        <v>1008.9220000000001</v>
      </c>
      <c r="I756" s="373">
        <f>CORREL($K$4:$BQ$4,$K756:$BQ756)</f>
        <v>0.15646505934036634</v>
      </c>
      <c r="J756" s="379">
        <f>$E756/$G756*100</f>
        <v>137.8418792983546</v>
      </c>
      <c r="K756" s="380">
        <f t="array" aca="true" ref="K756">INDEX(KM_PCT,MATCH($A756,'Knowledge - Percentages'!$B:$B,0),'Data - Knowledge'!K$8)/100</f>
        <v>0.105</v>
      </c>
      <c r="L756" s="380">
        <f t="array" aca="true" ref="L756">INDEX(KM_PCT,MATCH($A756,'Knowledge - Percentages'!$B:$B,0),'Data - Knowledge'!L$8)/100</f>
        <v>0.105</v>
      </c>
      <c r="M756" s="380">
        <f t="array" aca="true" ref="M756">INDEX(KM_PCT,MATCH($A756,'Knowledge - Percentages'!$B:$B,0),'Data - Knowledge'!M$8)/100</f>
        <v>0.105</v>
      </c>
      <c r="N756" s="380">
        <f t="array" aca="true" ref="N756">INDEX(KM_PCT,MATCH($A756,'Knowledge - Percentages'!$B:$B,0),'Data - Knowledge'!N$8)/100</f>
        <v>0.105</v>
      </c>
      <c r="O756" s="380">
        <f t="array" aca="true" ref="O756">INDEX(KM_PCT,MATCH($A756,'Knowledge - Percentages'!$B:$B,0),'Data - Knowledge'!O$8)/100</f>
        <v>0.105</v>
      </c>
      <c r="P756" s="380">
        <f t="array" aca="true" ref="P756">INDEX(KM_PCT,MATCH($A756,'Knowledge - Percentages'!$B:$B,0),'Data - Knowledge'!P$8)/100</f>
        <v>0.105</v>
      </c>
      <c r="Q756" s="380">
        <f t="array" aca="true" ref="Q756">INDEX(KM_PCT,MATCH($A756,'Knowledge - Percentages'!$B:$B,0),'Data - Knowledge'!Q$8)/100</f>
        <v>0.105</v>
      </c>
      <c r="R756" s="380">
        <f t="array" aca="true" ref="R756">INDEX(KM_PCT,MATCH($A756,'Knowledge - Percentages'!$B:$B,0),'Data - Knowledge'!R$8)/100</f>
        <v>0.095</v>
      </c>
      <c r="S756" s="380">
        <f t="array" aca="true" ref="S756">INDEX(KM_PCT,MATCH($A756,'Knowledge - Percentages'!$B:$B,0),'Data - Knowledge'!S$8)/100</f>
        <v>0.105</v>
      </c>
      <c r="T756" s="380">
        <f t="array" aca="true" ref="T756">INDEX(KM_PCT,MATCH($A756,'Knowledge - Percentages'!$B:$B,0),'Data - Knowledge'!T$8)/100</f>
        <v>0.054000000000000006</v>
      </c>
      <c r="U756" s="380">
        <f t="array" aca="true" ref="U756">INDEX(KM_PCT,MATCH($A756,'Knowledge - Percentages'!$B:$B,0),'Data - Knowledge'!U$8)/100</f>
        <v>0.095</v>
      </c>
      <c r="V756" s="380">
        <f t="array" aca="true" ref="V756">INDEX(KM_PCT,MATCH($A756,'Knowledge - Percentages'!$B:$B,0),'Data - Knowledge'!V$8)/100</f>
        <v>0.096999999999999989</v>
      </c>
      <c r="W756" s="380">
        <f t="array" aca="true" ref="W756">INDEX(KM_PCT,MATCH($A756,'Knowledge - Percentages'!$B:$B,0),'Data - Knowledge'!W$8)/100</f>
        <v>0.081</v>
      </c>
      <c r="X756" s="380">
        <f t="array" aca="true" ref="X756">INDEX(KM_PCT,MATCH($A756,'Knowledge - Percentages'!$B:$B,0),'Data - Knowledge'!X$8)/100</f>
        <v>0.093000000000000013</v>
      </c>
      <c r="Y756" s="380">
        <f t="array" aca="true" ref="Y756">INDEX(KM_PCT,MATCH($A756,'Knowledge - Percentages'!$B:$B,0),'Data - Knowledge'!Y$8)/100</f>
        <v>0.124</v>
      </c>
      <c r="Z756" s="380">
        <f t="array" aca="true" ref="Z756">INDEX(KM_PCT,MATCH($A756,'Knowledge - Percentages'!$B:$B,0),'Data - Knowledge'!Z$8)/100</f>
        <v>0.406</v>
      </c>
      <c r="AA756" s="380">
        <f t="array" aca="true" ref="AA756">INDEX(KM_PCT,MATCH($A756,'Knowledge - Percentages'!$B:$B,0),'Data - Knowledge'!AA$8)/100</f>
        <v>0.093000000000000013</v>
      </c>
      <c r="AB756" s="380">
        <f t="array" aca="true" ref="AB756">INDEX(KM_PCT,MATCH($A756,'Knowledge - Percentages'!$B:$B,0),'Data - Knowledge'!AB$8)/100</f>
        <v>0.124</v>
      </c>
      <c r="AC756" s="380">
        <f t="array" aca="true" ref="AC756">INDEX(KM_PCT,MATCH($A756,'Knowledge - Percentages'!$B:$B,0),'Data - Knowledge'!AC$8)/100</f>
        <v>0.124</v>
      </c>
      <c r="AD756" s="380">
        <f t="array" aca="true" ref="AD756">INDEX(KM_PCT,MATCH($A756,'Knowledge - Percentages'!$B:$B,0),'Data - Knowledge'!AD$8)/100</f>
        <v>0.142</v>
      </c>
      <c r="AE756" s="380">
        <f t="array" aca="true" ref="AE756">INDEX(KM_PCT,MATCH($A756,'Knowledge - Percentages'!$B:$B,0),'Data - Knowledge'!AE$8)/100</f>
        <v>0.066</v>
      </c>
      <c r="AF756" s="380">
        <f t="array" aca="true" ref="AF756">INDEX(KM_PCT,MATCH($A756,'Knowledge - Percentages'!$B:$B,0),'Data - Knowledge'!AF$8)/100</f>
        <v>0.057</v>
      </c>
      <c r="AG756" s="380">
        <f t="array" aca="true" ref="AG756">INDEX(KM_PCT,MATCH($A756,'Knowledge - Percentages'!$B:$B,0),'Data - Knowledge'!AG$8)/100</f>
        <v>0.066</v>
      </c>
      <c r="AH756" s="380">
        <f t="array" aca="true" ref="AH756">INDEX(KM_PCT,MATCH($A756,'Knowledge - Percentages'!$B:$B,0),'Data - Knowledge'!AH$8)/100</f>
        <v>0.102</v>
      </c>
      <c r="AI756" s="380">
        <f t="array" aca="true" ref="AI756">INDEX(KM_PCT,MATCH($A756,'Knowledge - Percentages'!$B:$B,0),'Data - Knowledge'!AI$8)/100</f>
        <v>0.215</v>
      </c>
      <c r="AJ756" s="380">
        <f t="array" aca="true" ref="AJ756">INDEX(KM_PCT,MATCH($A756,'Knowledge - Percentages'!$B:$B,0),'Data - Knowledge'!AJ$8)/100</f>
        <v>0.051</v>
      </c>
      <c r="AK756" s="380">
        <f t="array" aca="true" ref="AK756">INDEX(KM_PCT,MATCH($A756,'Knowledge - Percentages'!$B:$B,0),'Data - Knowledge'!AK$8)/100</f>
        <v>0.092</v>
      </c>
      <c r="AL756" s="380">
        <f t="array" aca="true" ref="AL756">INDEX(KM_PCT,MATCH($A756,'Knowledge - Percentages'!$B:$B,0),'Data - Knowledge'!AL$8)/100</f>
        <v>0.092</v>
      </c>
      <c r="AM756" s="380">
        <f t="array" aca="true" ref="AM756">INDEX(KM_PCT,MATCH($A756,'Knowledge - Percentages'!$B:$B,0),'Data - Knowledge'!AM$8)/100</f>
        <v>0.092</v>
      </c>
      <c r="AN756" s="380">
        <f t="array" aca="true" ref="AN756">INDEX(KM_PCT,MATCH($A756,'Knowledge - Percentages'!$B:$B,0),'Data - Knowledge'!AN$8)/100</f>
        <v>0.121</v>
      </c>
      <c r="AO756" s="380">
        <f t="array" aca="true" ref="AO756">INDEX(KM_PCT,MATCH($A756,'Knowledge - Percentages'!$B:$B,0),'Data - Knowledge'!AO$8)/100</f>
        <v>0.107</v>
      </c>
      <c r="AP756" s="380">
        <f t="array" aca="true" ref="AP756">INDEX(KM_PCT,MATCH($A756,'Knowledge - Percentages'!$B:$B,0),'Data - Knowledge'!AP$8)/100</f>
        <v>0.102</v>
      </c>
      <c r="AQ756" s="380">
        <f t="array" aca="true" ref="AQ756">INDEX(KM_PCT,MATCH($A756,'Knowledge - Percentages'!$B:$B,0),'Data - Knowledge'!AQ$8)/100</f>
        <v>0.102</v>
      </c>
      <c r="AR756" s="380">
        <f t="array" aca="true" ref="AR756">INDEX(KM_PCT,MATCH($A756,'Knowledge - Percentages'!$B:$B,0),'Data - Knowledge'!AR$8)/100</f>
        <v>0.124</v>
      </c>
      <c r="AS756" s="380">
        <f t="array" aca="true" ref="AS756">INDEX(KM_PCT,MATCH($A756,'Knowledge - Percentages'!$B:$B,0),'Data - Knowledge'!AS$8)/100</f>
        <v>0.124</v>
      </c>
      <c r="AT756" s="380">
        <f t="array" aca="true" ref="AT756">INDEX(KM_PCT,MATCH($A756,'Knowledge - Percentages'!$B:$B,0),'Data - Knowledge'!AT$8)/100</f>
        <v>0.124</v>
      </c>
      <c r="AU756" s="380">
        <f t="array" aca="true" ref="AU756">INDEX(KM_PCT,MATCH($A756,'Knowledge - Percentages'!$B:$B,0),'Data - Knowledge'!AU$8)/100</f>
        <v>0.124</v>
      </c>
      <c r="AV756" s="380">
        <f t="array" aca="true" ref="AV756">INDEX(KM_PCT,MATCH($A756,'Knowledge - Percentages'!$B:$B,0),'Data - Knowledge'!AV$8)/100</f>
        <v>0.124</v>
      </c>
      <c r="AW756" s="380">
        <f t="array" aca="true" ref="AW756">INDEX(KM_PCT,MATCH($A756,'Knowledge - Percentages'!$B:$B,0),'Data - Knowledge'!AW$8)/100</f>
        <v>0.124</v>
      </c>
      <c r="AX756" s="380">
        <f t="array" aca="true" ref="AX756">INDEX(KM_PCT,MATCH($A756,'Knowledge - Percentages'!$B:$B,0),'Data - Knowledge'!AX$8)/100</f>
        <v>0.124</v>
      </c>
      <c r="AY756" s="380">
        <f t="array" aca="true" ref="AY756">INDEX(KM_PCT,MATCH($A756,'Knowledge - Percentages'!$B:$B,0),'Data - Knowledge'!AY$8)/100</f>
        <v>0.124</v>
      </c>
      <c r="AZ756" s="380">
        <f t="array" aca="true" ref="AZ756">INDEX(KM_PCT,MATCH($A756,'Knowledge - Percentages'!$B:$B,0),'Data - Knowledge'!AZ$8)/100</f>
        <v>0.124</v>
      </c>
      <c r="BA756" s="380">
        <f t="array" aca="true" ref="BA756">INDEX(KM_PCT,MATCH($A756,'Knowledge - Percentages'!$B:$B,0),'Data - Knowledge'!BA$8)/100</f>
        <v>0.124</v>
      </c>
      <c r="BB756" s="380">
        <f t="array" aca="true" ref="BB756">INDEX(KM_PCT,MATCH($A756,'Knowledge - Percentages'!$B:$B,0),'Data - Knowledge'!BB$8)/100</f>
        <v>0.124</v>
      </c>
      <c r="BC756" s="380">
        <f t="array" aca="true" ref="BC756">INDEX(KM_PCT,MATCH($A756,'Knowledge - Percentages'!$B:$B,0),'Data - Knowledge'!BC$8)/100</f>
        <v>0.124</v>
      </c>
      <c r="BD756" s="380">
        <f t="array" aca="true" ref="BD756">INDEX(KM_PCT,MATCH($A756,'Knowledge - Percentages'!$B:$B,0),'Data - Knowledge'!BD$8)/100</f>
        <v>0.077</v>
      </c>
      <c r="BE756" s="380">
        <f t="array" aca="true" ref="BE756">INDEX(KM_PCT,MATCH($A756,'Knowledge - Percentages'!$B:$B,0),'Data - Knowledge'!BE$8)/100</f>
        <v>0.124</v>
      </c>
      <c r="BF756" s="380">
        <f t="array" aca="true" ref="BF756">INDEX(KM_PCT,MATCH($A756,'Knowledge - Percentages'!$B:$B,0),'Data - Knowledge'!BF$8)/100</f>
        <v>0.15</v>
      </c>
      <c r="BG756" s="380">
        <f t="array" aca="true" ref="BG756">INDEX(KM_PCT,MATCH($A756,'Knowledge - Percentages'!$B:$B,0),'Data - Knowledge'!BG$8)/100</f>
        <v>0.10099999999999999</v>
      </c>
      <c r="BH756" s="380">
        <f t="array" aca="true" ref="BH756">INDEX(KM_PCT,MATCH($A756,'Knowledge - Percentages'!$B:$B,0),'Data - Knowledge'!BH$8)/100</f>
        <v>0.152</v>
      </c>
      <c r="BI756" s="380">
        <f t="array" aca="true" ref="BI756">INDEX(KM_PCT,MATCH($A756,'Knowledge - Percentages'!$B:$B,0),'Data - Knowledge'!BI$8)/100</f>
        <v>0.152</v>
      </c>
      <c r="BJ756" s="380">
        <f t="array" aca="true" ref="BJ756">INDEX(KM_PCT,MATCH($A756,'Knowledge - Percentages'!$B:$B,0),'Data - Knowledge'!BJ$8)/100</f>
        <v>0.215</v>
      </c>
      <c r="BK756" s="380">
        <f t="array" aca="true" ref="BK756">INDEX(KM_PCT,MATCH($A756,'Knowledge - Percentages'!$B:$B,0),'Data - Knowledge'!BK$8)/100</f>
        <v>0.215</v>
      </c>
      <c r="BL756" s="380">
        <f t="array" aca="true" ref="BL756">INDEX(KM_PCT,MATCH($A756,'Knowledge - Percentages'!$B:$B,0),'Data - Knowledge'!BL$8)/100</f>
        <v>0.213</v>
      </c>
      <c r="BM756" s="380">
        <f t="array" aca="true" ref="BM756">INDEX(KM_PCT,MATCH($A756,'Knowledge - Percentages'!$B:$B,0),'Data - Knowledge'!BM$8)/100</f>
        <v>0.215</v>
      </c>
      <c r="BN756" s="380">
        <f t="array" aca="true" ref="BN756">INDEX(KM_PCT,MATCH($A756,'Knowledge - Percentages'!$B:$B,0),'Data - Knowledge'!BN$8)/100</f>
        <v>0.215</v>
      </c>
      <c r="BO756" s="380">
        <f t="array" aca="true" ref="BO756">INDEX(KM_PCT,MATCH($A756,'Knowledge - Percentages'!$B:$B,0),'Data - Knowledge'!BO$8)/100</f>
        <v>0.165</v>
      </c>
      <c r="BP756" s="380">
        <f t="array" aca="true" ref="BP756">INDEX(KM_PCT,MATCH($A756,'Knowledge - Percentages'!$B:$B,0),'Data - Knowledge'!BP$8)/100</f>
        <v>0.165</v>
      </c>
      <c r="BQ756" s="380">
        <f t="array" aca="true" ref="BQ756">INDEX(KM_PCT,MATCH($A756,'Knowledge - Percentages'!$B:$B,0),'Data - Knowledge'!BQ$8)/100</f>
        <v>0.165</v>
      </c>
    </row>
    <row r="757" spans="1:69">
      <c r="A757" t="s">
        <v>1969</v>
      </c>
      <c r="B757" t="s">
        <v>1860</v>
      </c>
      <c r="C757" t="s">
        <v>1963</v>
      </c>
      <c r="D757" t="s">
        <v>1873</v>
      </c>
      <c r="E757" s="373">
        <f>SUMPRODUCT($K$2:$BQ$2,$K757:$BQ757)/$J$2</f>
        <v>0.38460227272727271</v>
      </c>
      <c r="F757" s="379">
        <f>SUMPRODUCT($K$2:$BQ$2,$K757:$BQ757)</f>
        <v>101.535</v>
      </c>
      <c r="G757" s="373">
        <f>SUMPRODUCT($K$3:$BQ$3,$K757:$BQ757)/$J$3</f>
        <v>0.38449517453798771</v>
      </c>
      <c r="H757" s="379">
        <f>SUMPRODUCT($K$3:$BQ$3,$K757:$BQ757)</f>
        <v>3744.983</v>
      </c>
      <c r="I757" s="373">
        <f>CORREL($K$4:$BQ$4,$K757:$BQ757)</f>
        <v>-0.060985377694586451</v>
      </c>
      <c r="J757" s="379">
        <f>$E757/$G757*100</f>
        <v>100.02785423494942</v>
      </c>
      <c r="K757" s="380">
        <f t="array" aca="true" ref="K757">INDEX(KM_PCT,MATCH($A757,'Knowledge - Percentages'!$B:$B,0),'Data - Knowledge'!K$8)/100</f>
        <v>0.385</v>
      </c>
      <c r="L757" s="380">
        <f t="array" aca="true" ref="L757">INDEX(KM_PCT,MATCH($A757,'Knowledge - Percentages'!$B:$B,0),'Data - Knowledge'!L$8)/100</f>
        <v>0.385</v>
      </c>
      <c r="M757" s="380">
        <f t="array" aca="true" ref="M757">INDEX(KM_PCT,MATCH($A757,'Knowledge - Percentages'!$B:$B,0),'Data - Knowledge'!M$8)/100</f>
        <v>0.40299999999999997</v>
      </c>
      <c r="N757" s="380">
        <f t="array" aca="true" ref="N757">INDEX(KM_PCT,MATCH($A757,'Knowledge - Percentages'!$B:$B,0),'Data - Knowledge'!N$8)/100</f>
        <v>0.385</v>
      </c>
      <c r="O757" s="380">
        <f t="array" aca="true" ref="O757">INDEX(KM_PCT,MATCH($A757,'Knowledge - Percentages'!$B:$B,0),'Data - Knowledge'!O$8)/100</f>
        <v>0.385</v>
      </c>
      <c r="P757" s="380">
        <f t="array" aca="true" ref="P757">INDEX(KM_PCT,MATCH($A757,'Knowledge - Percentages'!$B:$B,0),'Data - Knowledge'!P$8)/100</f>
        <v>0.385</v>
      </c>
      <c r="Q757" s="380">
        <f t="array" aca="true" ref="Q757">INDEX(KM_PCT,MATCH($A757,'Knowledge - Percentages'!$B:$B,0),'Data - Knowledge'!Q$8)/100</f>
        <v>0.385</v>
      </c>
      <c r="R757" s="380">
        <f t="array" aca="true" ref="R757">INDEX(KM_PCT,MATCH($A757,'Knowledge - Percentages'!$B:$B,0),'Data - Knowledge'!R$8)/100</f>
        <v>0.385</v>
      </c>
      <c r="S757" s="380">
        <f t="array" aca="true" ref="S757">INDEX(KM_PCT,MATCH($A757,'Knowledge - Percentages'!$B:$B,0),'Data - Knowledge'!S$8)/100</f>
        <v>0.385</v>
      </c>
      <c r="T757" s="380">
        <f t="array" aca="true" ref="T757">INDEX(KM_PCT,MATCH($A757,'Knowledge - Percentages'!$B:$B,0),'Data - Knowledge'!T$8)/100</f>
        <v>0.385</v>
      </c>
      <c r="U757" s="380">
        <f t="array" aca="true" ref="U757">INDEX(KM_PCT,MATCH($A757,'Knowledge - Percentages'!$B:$B,0),'Data - Knowledge'!U$8)/100</f>
        <v>0.385</v>
      </c>
      <c r="V757" s="380">
        <f t="array" aca="true" ref="V757">INDEX(KM_PCT,MATCH($A757,'Knowledge - Percentages'!$B:$B,0),'Data - Knowledge'!V$8)/100</f>
        <v>0.385</v>
      </c>
      <c r="W757" s="380">
        <f t="array" aca="true" ref="W757">INDEX(KM_PCT,MATCH($A757,'Knowledge - Percentages'!$B:$B,0),'Data - Knowledge'!W$8)/100</f>
        <v>0.385</v>
      </c>
      <c r="X757" s="380">
        <f t="array" aca="true" ref="X757">INDEX(KM_PCT,MATCH($A757,'Knowledge - Percentages'!$B:$B,0),'Data - Knowledge'!X$8)/100</f>
        <v>0.364</v>
      </c>
      <c r="Y757" s="380">
        <f t="array" aca="true" ref="Y757">INDEX(KM_PCT,MATCH($A757,'Knowledge - Percentages'!$B:$B,0),'Data - Knowledge'!Y$8)/100</f>
        <v>0.484</v>
      </c>
      <c r="Z757" s="380">
        <f t="array" aca="true" ref="Z757">INDEX(KM_PCT,MATCH($A757,'Knowledge - Percentages'!$B:$B,0),'Data - Knowledge'!Z$8)/100</f>
        <v>0.385</v>
      </c>
      <c r="AA757" s="380">
        <f t="array" aca="true" ref="AA757">INDEX(KM_PCT,MATCH($A757,'Knowledge - Percentages'!$B:$B,0),'Data - Knowledge'!AA$8)/100</f>
        <v>0.385</v>
      </c>
      <c r="AB757" s="380">
        <f t="array" aca="true" ref="AB757">INDEX(KM_PCT,MATCH($A757,'Knowledge - Percentages'!$B:$B,0),'Data - Knowledge'!AB$8)/100</f>
        <v>0.385</v>
      </c>
      <c r="AC757" s="380">
        <f t="array" aca="true" ref="AC757">INDEX(KM_PCT,MATCH($A757,'Knowledge - Percentages'!$B:$B,0),'Data - Knowledge'!AC$8)/100</f>
        <v>0.385</v>
      </c>
      <c r="AD757" s="380">
        <f t="array" aca="true" ref="AD757">INDEX(KM_PCT,MATCH($A757,'Knowledge - Percentages'!$B:$B,0),'Data - Knowledge'!AD$8)/100</f>
        <v>0.392</v>
      </c>
      <c r="AE757" s="380">
        <f t="array" aca="true" ref="AE757">INDEX(KM_PCT,MATCH($A757,'Knowledge - Percentages'!$B:$B,0),'Data - Knowledge'!AE$8)/100</f>
        <v>0.376</v>
      </c>
      <c r="AF757" s="380">
        <f t="array" aca="true" ref="AF757">INDEX(KM_PCT,MATCH($A757,'Knowledge - Percentages'!$B:$B,0),'Data - Knowledge'!AF$8)/100</f>
        <v>0.376</v>
      </c>
      <c r="AG757" s="380">
        <f t="array" aca="true" ref="AG757">INDEX(KM_PCT,MATCH($A757,'Knowledge - Percentages'!$B:$B,0),'Data - Knowledge'!AG$8)/100</f>
        <v>0.376</v>
      </c>
      <c r="AH757" s="380">
        <f t="array" aca="true" ref="AH757">INDEX(KM_PCT,MATCH($A757,'Knowledge - Percentages'!$B:$B,0),'Data - Knowledge'!AH$8)/100</f>
        <v>0.389</v>
      </c>
      <c r="AI757" s="380">
        <f t="array" aca="true" ref="AI757">INDEX(KM_PCT,MATCH($A757,'Knowledge - Percentages'!$B:$B,0),'Data - Knowledge'!AI$8)/100</f>
        <v>0.376</v>
      </c>
      <c r="AJ757" s="380">
        <f t="array" aca="true" ref="AJ757">INDEX(KM_PCT,MATCH($A757,'Knowledge - Percentages'!$B:$B,0),'Data - Knowledge'!AJ$8)/100</f>
        <v>0.375</v>
      </c>
      <c r="AK757" s="380">
        <f t="array" aca="true" ref="AK757">INDEX(KM_PCT,MATCH($A757,'Knowledge - Percentages'!$B:$B,0),'Data - Knowledge'!AK$8)/100</f>
        <v>0.376</v>
      </c>
      <c r="AL757" s="380">
        <f t="array" aca="true" ref="AL757">INDEX(KM_PCT,MATCH($A757,'Knowledge - Percentages'!$B:$B,0),'Data - Knowledge'!AL$8)/100</f>
        <v>0.376</v>
      </c>
      <c r="AM757" s="380">
        <f t="array" aca="true" ref="AM757">INDEX(KM_PCT,MATCH($A757,'Knowledge - Percentages'!$B:$B,0),'Data - Knowledge'!AM$8)/100</f>
        <v>0.376</v>
      </c>
      <c r="AN757" s="380">
        <f t="array" aca="true" ref="AN757">INDEX(KM_PCT,MATCH($A757,'Knowledge - Percentages'!$B:$B,0),'Data - Knowledge'!AN$8)/100</f>
        <v>0.376</v>
      </c>
      <c r="AO757" s="380">
        <f t="array" aca="true" ref="AO757">INDEX(KM_PCT,MATCH($A757,'Knowledge - Percentages'!$B:$B,0),'Data - Knowledge'!AO$8)/100</f>
        <v>0.376</v>
      </c>
      <c r="AP757" s="380">
        <f t="array" aca="true" ref="AP757">INDEX(KM_PCT,MATCH($A757,'Knowledge - Percentages'!$B:$B,0),'Data - Knowledge'!AP$8)/100</f>
        <v>0.376</v>
      </c>
      <c r="AQ757" s="380">
        <f t="array" aca="true" ref="AQ757">INDEX(KM_PCT,MATCH($A757,'Knowledge - Percentages'!$B:$B,0),'Data - Knowledge'!AQ$8)/100</f>
        <v>0.376</v>
      </c>
      <c r="AR757" s="380">
        <f t="array" aca="true" ref="AR757">INDEX(KM_PCT,MATCH($A757,'Knowledge - Percentages'!$B:$B,0),'Data - Knowledge'!AR$8)/100</f>
        <v>0.385</v>
      </c>
      <c r="AS757" s="380">
        <f t="array" aca="true" ref="AS757">INDEX(KM_PCT,MATCH($A757,'Knowledge - Percentages'!$B:$B,0),'Data - Knowledge'!AS$8)/100</f>
        <v>0.385</v>
      </c>
      <c r="AT757" s="380">
        <f t="array" aca="true" ref="AT757">INDEX(KM_PCT,MATCH($A757,'Knowledge - Percentages'!$B:$B,0),'Data - Knowledge'!AT$8)/100</f>
        <v>0.385</v>
      </c>
      <c r="AU757" s="380">
        <f t="array" aca="true" ref="AU757">INDEX(KM_PCT,MATCH($A757,'Knowledge - Percentages'!$B:$B,0),'Data - Knowledge'!AU$8)/100</f>
        <v>0.385</v>
      </c>
      <c r="AV757" s="380">
        <f t="array" aca="true" ref="AV757">INDEX(KM_PCT,MATCH($A757,'Knowledge - Percentages'!$B:$B,0),'Data - Knowledge'!AV$8)/100</f>
        <v>0.385</v>
      </c>
      <c r="AW757" s="380">
        <f t="array" aca="true" ref="AW757">INDEX(KM_PCT,MATCH($A757,'Knowledge - Percentages'!$B:$B,0),'Data - Knowledge'!AW$8)/100</f>
        <v>0.385</v>
      </c>
      <c r="AX757" s="380">
        <f t="array" aca="true" ref="AX757">INDEX(KM_PCT,MATCH($A757,'Knowledge - Percentages'!$B:$B,0),'Data - Knowledge'!AX$8)/100</f>
        <v>0.374</v>
      </c>
      <c r="AY757" s="380">
        <f t="array" aca="true" ref="AY757">INDEX(KM_PCT,MATCH($A757,'Knowledge - Percentages'!$B:$B,0),'Data - Knowledge'!AY$8)/100</f>
        <v>0.385</v>
      </c>
      <c r="AZ757" s="380">
        <f t="array" aca="true" ref="AZ757">INDEX(KM_PCT,MATCH($A757,'Knowledge - Percentages'!$B:$B,0),'Data - Knowledge'!AZ$8)/100</f>
        <v>0.385</v>
      </c>
      <c r="BA757" s="380">
        <f t="array" aca="true" ref="BA757">INDEX(KM_PCT,MATCH($A757,'Knowledge - Percentages'!$B:$B,0),'Data - Knowledge'!BA$8)/100</f>
        <v>0.385</v>
      </c>
      <c r="BB757" s="380">
        <f t="array" aca="true" ref="BB757">INDEX(KM_PCT,MATCH($A757,'Knowledge - Percentages'!$B:$B,0),'Data - Knowledge'!BB$8)/100</f>
        <v>0.385</v>
      </c>
      <c r="BC757" s="380">
        <f t="array" aca="true" ref="BC757">INDEX(KM_PCT,MATCH($A757,'Knowledge - Percentages'!$B:$B,0),'Data - Knowledge'!BC$8)/100</f>
        <v>0.385</v>
      </c>
      <c r="BD757" s="380">
        <f t="array" aca="true" ref="BD757">INDEX(KM_PCT,MATCH($A757,'Knowledge - Percentages'!$B:$B,0),'Data - Knowledge'!BD$8)/100</f>
        <v>0.385</v>
      </c>
      <c r="BE757" s="380">
        <f t="array" aca="true" ref="BE757">INDEX(KM_PCT,MATCH($A757,'Knowledge - Percentages'!$B:$B,0),'Data - Knowledge'!BE$8)/100</f>
        <v>0.385</v>
      </c>
      <c r="BF757" s="380">
        <f t="array" aca="true" ref="BF757">INDEX(KM_PCT,MATCH($A757,'Knowledge - Percentages'!$B:$B,0),'Data - Knowledge'!BF$8)/100</f>
        <v>0.385</v>
      </c>
      <c r="BG757" s="380">
        <f t="array" aca="true" ref="BG757">INDEX(KM_PCT,MATCH($A757,'Knowledge - Percentages'!$B:$B,0),'Data - Knowledge'!BG$8)/100</f>
        <v>0.441</v>
      </c>
      <c r="BH757" s="380">
        <f t="array" aca="true" ref="BH757">INDEX(KM_PCT,MATCH($A757,'Knowledge - Percentages'!$B:$B,0),'Data - Knowledge'!BH$8)/100</f>
        <v>0.40399999999999997</v>
      </c>
      <c r="BI757" s="380">
        <f t="array" aca="true" ref="BI757">INDEX(KM_PCT,MATCH($A757,'Knowledge - Percentages'!$B:$B,0),'Data - Knowledge'!BI$8)/100</f>
        <v>0.40399999999999997</v>
      </c>
      <c r="BJ757" s="380">
        <f t="array" aca="true" ref="BJ757">INDEX(KM_PCT,MATCH($A757,'Knowledge - Percentages'!$B:$B,0),'Data - Knowledge'!BJ$8)/100</f>
        <v>0.385</v>
      </c>
      <c r="BK757" s="380">
        <f t="array" aca="true" ref="BK757">INDEX(KM_PCT,MATCH($A757,'Knowledge - Percentages'!$B:$B,0),'Data - Knowledge'!BK$8)/100</f>
        <v>0.385</v>
      </c>
      <c r="BL757" s="380">
        <f t="array" aca="true" ref="BL757">INDEX(KM_PCT,MATCH($A757,'Knowledge - Percentages'!$B:$B,0),'Data - Knowledge'!BL$8)/100</f>
        <v>0.385</v>
      </c>
      <c r="BM757" s="380">
        <f t="array" aca="true" ref="BM757">INDEX(KM_PCT,MATCH($A757,'Knowledge - Percentages'!$B:$B,0),'Data - Knowledge'!BM$8)/100</f>
        <v>0.37</v>
      </c>
      <c r="BN757" s="380">
        <f t="array" aca="true" ref="BN757">INDEX(KM_PCT,MATCH($A757,'Knowledge - Percentages'!$B:$B,0),'Data - Knowledge'!BN$8)/100</f>
        <v>0.408</v>
      </c>
      <c r="BO757" s="380">
        <f t="array" aca="true" ref="BO757">INDEX(KM_PCT,MATCH($A757,'Knowledge - Percentages'!$B:$B,0),'Data - Knowledge'!BO$8)/100</f>
        <v>0.389</v>
      </c>
      <c r="BP757" s="380">
        <f t="array" aca="true" ref="BP757">INDEX(KM_PCT,MATCH($A757,'Knowledge - Percentages'!$B:$B,0),'Data - Knowledge'!BP$8)/100</f>
        <v>0.385</v>
      </c>
      <c r="BQ757" s="380">
        <f t="array" aca="true" ref="BQ757">INDEX(KM_PCT,MATCH($A757,'Knowledge - Percentages'!$B:$B,0),'Data - Knowledge'!BQ$8)/100</f>
        <v>0.385</v>
      </c>
    </row>
    <row r="758" spans="1:69">
      <c r="A758" t="s">
        <v>1970</v>
      </c>
      <c r="B758" t="s">
        <v>1860</v>
      </c>
      <c r="C758" t="s">
        <v>1971</v>
      </c>
      <c r="D758" t="s">
        <v>1862</v>
      </c>
      <c r="E758" s="373">
        <f>SUMPRODUCT($K$2:$BQ$2,$K758:$BQ758)/$J$2</f>
        <v>0.26723863636363643</v>
      </c>
      <c r="F758" s="379">
        <f>SUMPRODUCT($K$2:$BQ$2,$K758:$BQ758)</f>
        <v>70.551000000000016</v>
      </c>
      <c r="G758" s="373">
        <f>SUMPRODUCT($K$3:$BQ$3,$K758:$BQ758)/$J$3</f>
        <v>0.25645513347022586</v>
      </c>
      <c r="H758" s="379">
        <f>SUMPRODUCT($K$3:$BQ$3,$K758:$BQ758)</f>
        <v>2497.873</v>
      </c>
      <c r="I758" s="373">
        <f>CORREL($K$4:$BQ$4,$K758:$BQ758)</f>
        <v>-0.026123110628475874</v>
      </c>
      <c r="J758" s="379">
        <f>$E758/$G758*100</f>
        <v>104.2048301968042</v>
      </c>
      <c r="K758" s="380">
        <f t="array" aca="true" ref="K758">INDEX(KM_PCT,MATCH($A758,'Knowledge - Percentages'!$B:$B,0),'Data - Knowledge'!K$8)/100</f>
        <v>0.265</v>
      </c>
      <c r="L758" s="380">
        <f t="array" aca="true" ref="L758">INDEX(KM_PCT,MATCH($A758,'Knowledge - Percentages'!$B:$B,0),'Data - Knowledge'!L$8)/100</f>
        <v>0.265</v>
      </c>
      <c r="M758" s="380">
        <f t="array" aca="true" ref="M758">INDEX(KM_PCT,MATCH($A758,'Knowledge - Percentages'!$B:$B,0),'Data - Knowledge'!M$8)/100</f>
        <v>0.265</v>
      </c>
      <c r="N758" s="380">
        <f t="array" aca="true" ref="N758">INDEX(KM_PCT,MATCH($A758,'Knowledge - Percentages'!$B:$B,0),'Data - Knowledge'!N$8)/100</f>
        <v>0.265</v>
      </c>
      <c r="O758" s="380">
        <f t="array" aca="true" ref="O758">INDEX(KM_PCT,MATCH($A758,'Knowledge - Percentages'!$B:$B,0),'Data - Knowledge'!O$8)/100</f>
        <v>0.265</v>
      </c>
      <c r="P758" s="380">
        <f t="array" aca="true" ref="P758">INDEX(KM_PCT,MATCH($A758,'Knowledge - Percentages'!$B:$B,0),'Data - Knowledge'!P$8)/100</f>
        <v>0.293</v>
      </c>
      <c r="Q758" s="380">
        <f t="array" aca="true" ref="Q758">INDEX(KM_PCT,MATCH($A758,'Knowledge - Percentages'!$B:$B,0),'Data - Knowledge'!Q$8)/100</f>
        <v>0.2</v>
      </c>
      <c r="R758" s="380">
        <f t="array" aca="true" ref="R758">INDEX(KM_PCT,MATCH($A758,'Knowledge - Percentages'!$B:$B,0),'Data - Knowledge'!R$8)/100</f>
        <v>0.265</v>
      </c>
      <c r="S758" s="380">
        <f t="array" aca="true" ref="S758">INDEX(KM_PCT,MATCH($A758,'Knowledge - Percentages'!$B:$B,0),'Data - Knowledge'!S$8)/100</f>
        <v>0.265</v>
      </c>
      <c r="T758" s="380">
        <f t="array" aca="true" ref="T758">INDEX(KM_PCT,MATCH($A758,'Knowledge - Percentages'!$B:$B,0),'Data - Knowledge'!T$8)/100</f>
        <v>0.251</v>
      </c>
      <c r="U758" s="380">
        <f t="array" aca="true" ref="U758">INDEX(KM_PCT,MATCH($A758,'Knowledge - Percentages'!$B:$B,0),'Data - Knowledge'!U$8)/100</f>
        <v>0.26899999999999996</v>
      </c>
      <c r="V758" s="380">
        <f t="array" aca="true" ref="V758">INDEX(KM_PCT,MATCH($A758,'Knowledge - Percentages'!$B:$B,0),'Data - Knowledge'!V$8)/100</f>
        <v>0.265</v>
      </c>
      <c r="W758" s="380">
        <f t="array" aca="true" ref="W758">INDEX(KM_PCT,MATCH($A758,'Knowledge - Percentages'!$B:$B,0),'Data - Knowledge'!W$8)/100</f>
        <v>0.265</v>
      </c>
      <c r="X758" s="380">
        <f t="array" aca="true" ref="X758">INDEX(KM_PCT,MATCH($A758,'Knowledge - Percentages'!$B:$B,0),'Data - Knowledge'!X$8)/100</f>
        <v>0.344</v>
      </c>
      <c r="Y758" s="380">
        <f t="array" aca="true" ref="Y758">INDEX(KM_PCT,MATCH($A758,'Knowledge - Percentages'!$B:$B,0),'Data - Knowledge'!Y$8)/100</f>
        <v>0.395</v>
      </c>
      <c r="Z758" s="380">
        <f t="array" aca="true" ref="Z758">INDEX(KM_PCT,MATCH($A758,'Knowledge - Percentages'!$B:$B,0),'Data - Knowledge'!Z$8)/100</f>
        <v>0.397</v>
      </c>
      <c r="AA758" s="380">
        <f t="array" aca="true" ref="AA758">INDEX(KM_PCT,MATCH($A758,'Knowledge - Percentages'!$B:$B,0),'Data - Knowledge'!AA$8)/100</f>
        <v>0.344</v>
      </c>
      <c r="AB758" s="380">
        <f t="array" aca="true" ref="AB758">INDEX(KM_PCT,MATCH($A758,'Knowledge - Percentages'!$B:$B,0),'Data - Knowledge'!AB$8)/100</f>
        <v>0.266</v>
      </c>
      <c r="AC758" s="380">
        <f t="array" aca="true" ref="AC758">INDEX(KM_PCT,MATCH($A758,'Knowledge - Percentages'!$B:$B,0),'Data - Knowledge'!AC$8)/100</f>
        <v>0.266</v>
      </c>
      <c r="AD758" s="380">
        <f t="array" aca="true" ref="AD758">INDEX(KM_PCT,MATCH($A758,'Knowledge - Percentages'!$B:$B,0),'Data - Knowledge'!AD$8)/100</f>
        <v>0.266</v>
      </c>
      <c r="AE758" s="380">
        <f t="array" aca="true" ref="AE758">INDEX(KM_PCT,MATCH($A758,'Knowledge - Percentages'!$B:$B,0),'Data - Knowledge'!AE$8)/100</f>
        <v>0.20199999999999999</v>
      </c>
      <c r="AF758" s="380">
        <f t="array" aca="true" ref="AF758">INDEX(KM_PCT,MATCH($A758,'Knowledge - Percentages'!$B:$B,0),'Data - Knowledge'!AF$8)/100</f>
        <v>0.20199999999999999</v>
      </c>
      <c r="AG758" s="380">
        <f t="array" aca="true" ref="AG758">INDEX(KM_PCT,MATCH($A758,'Knowledge - Percentages'!$B:$B,0),'Data - Knowledge'!AG$8)/100</f>
        <v>0.19899999999999998</v>
      </c>
      <c r="AH758" s="380">
        <f t="array" aca="true" ref="AH758">INDEX(KM_PCT,MATCH($A758,'Knowledge - Percentages'!$B:$B,0),'Data - Knowledge'!AH$8)/100</f>
        <v>0.272</v>
      </c>
      <c r="AI758" s="380">
        <f t="array" aca="true" ref="AI758">INDEX(KM_PCT,MATCH($A758,'Knowledge - Percentages'!$B:$B,0),'Data - Knowledge'!AI$8)/100</f>
        <v>0.259</v>
      </c>
      <c r="AJ758" s="380">
        <f t="array" aca="true" ref="AJ758">INDEX(KM_PCT,MATCH($A758,'Knowledge - Percentages'!$B:$B,0),'Data - Knowledge'!AJ$8)/100</f>
        <v>0.245</v>
      </c>
      <c r="AK758" s="380">
        <f t="array" aca="true" ref="AK758">INDEX(KM_PCT,MATCH($A758,'Knowledge - Percentages'!$B:$B,0),'Data - Knowledge'!AK$8)/100</f>
        <v>0.24100000000000002</v>
      </c>
      <c r="AL758" s="380">
        <f t="array" aca="true" ref="AL758">INDEX(KM_PCT,MATCH($A758,'Knowledge - Percentages'!$B:$B,0),'Data - Knowledge'!AL$8)/100</f>
        <v>0.23600000000000002</v>
      </c>
      <c r="AM758" s="380">
        <f t="array" aca="true" ref="AM758">INDEX(KM_PCT,MATCH($A758,'Knowledge - Percentages'!$B:$B,0),'Data - Knowledge'!AM$8)/100</f>
        <v>0.24100000000000002</v>
      </c>
      <c r="AN758" s="380">
        <f t="array" aca="true" ref="AN758">INDEX(KM_PCT,MATCH($A758,'Knowledge - Percentages'!$B:$B,0),'Data - Knowledge'!AN$8)/100</f>
        <v>0.22399999999999998</v>
      </c>
      <c r="AO758" s="380">
        <f t="array" aca="true" ref="AO758">INDEX(KM_PCT,MATCH($A758,'Knowledge - Percentages'!$B:$B,0),'Data - Knowledge'!AO$8)/100</f>
        <v>0.22399999999999998</v>
      </c>
      <c r="AP758" s="380">
        <f t="array" aca="true" ref="AP758">INDEX(KM_PCT,MATCH($A758,'Knowledge - Percentages'!$B:$B,0),'Data - Knowledge'!AP$8)/100</f>
        <v>0.24100000000000002</v>
      </c>
      <c r="AQ758" s="380">
        <f t="array" aca="true" ref="AQ758">INDEX(KM_PCT,MATCH($A758,'Knowledge - Percentages'!$B:$B,0),'Data - Knowledge'!AQ$8)/100</f>
        <v>0.24100000000000002</v>
      </c>
      <c r="AR758" s="380">
        <f t="array" aca="true" ref="AR758">INDEX(KM_PCT,MATCH($A758,'Knowledge - Percentages'!$B:$B,0),'Data - Knowledge'!AR$8)/100</f>
        <v>0.326</v>
      </c>
      <c r="AS758" s="380">
        <f t="array" aca="true" ref="AS758">INDEX(KM_PCT,MATCH($A758,'Knowledge - Percentages'!$B:$B,0),'Data - Knowledge'!AS$8)/100</f>
        <v>0.326</v>
      </c>
      <c r="AT758" s="380">
        <f t="array" aca="true" ref="AT758">INDEX(KM_PCT,MATCH($A758,'Knowledge - Percentages'!$B:$B,0),'Data - Knowledge'!AT$8)/100</f>
        <v>0.35700000000000004</v>
      </c>
      <c r="AU758" s="380">
        <f t="array" aca="true" ref="AU758">INDEX(KM_PCT,MATCH($A758,'Knowledge - Percentages'!$B:$B,0),'Data - Knowledge'!AU$8)/100</f>
        <v>0.214</v>
      </c>
      <c r="AV758" s="380">
        <f t="array" aca="true" ref="AV758">INDEX(KM_PCT,MATCH($A758,'Knowledge - Percentages'!$B:$B,0),'Data - Knowledge'!AV$8)/100</f>
        <v>0.196</v>
      </c>
      <c r="AW758" s="380">
        <f t="array" aca="true" ref="AW758">INDEX(KM_PCT,MATCH($A758,'Knowledge - Percentages'!$B:$B,0),'Data - Knowledge'!AW$8)/100</f>
        <v>0.214</v>
      </c>
      <c r="AX758" s="380">
        <f t="array" aca="true" ref="AX758">INDEX(KM_PCT,MATCH($A758,'Knowledge - Percentages'!$B:$B,0),'Data - Knowledge'!AX$8)/100</f>
        <v>0.214</v>
      </c>
      <c r="AY758" s="380">
        <f t="array" aca="true" ref="AY758">INDEX(KM_PCT,MATCH($A758,'Knowledge - Percentages'!$B:$B,0),'Data - Knowledge'!AY$8)/100</f>
        <v>0.265</v>
      </c>
      <c r="AZ758" s="380">
        <f t="array" aca="true" ref="AZ758">INDEX(KM_PCT,MATCH($A758,'Knowledge - Percentages'!$B:$B,0),'Data - Knowledge'!AZ$8)/100</f>
        <v>0.265</v>
      </c>
      <c r="BA758" s="380">
        <f t="array" aca="true" ref="BA758">INDEX(KM_PCT,MATCH($A758,'Knowledge - Percentages'!$B:$B,0),'Data - Knowledge'!BA$8)/100</f>
        <v>0.265</v>
      </c>
      <c r="BB758" s="380">
        <f t="array" aca="true" ref="BB758">INDEX(KM_PCT,MATCH($A758,'Knowledge - Percentages'!$B:$B,0),'Data - Knowledge'!BB$8)/100</f>
        <v>0.265</v>
      </c>
      <c r="BC758" s="380">
        <f t="array" aca="true" ref="BC758">INDEX(KM_PCT,MATCH($A758,'Knowledge - Percentages'!$B:$B,0),'Data - Knowledge'!BC$8)/100</f>
        <v>0.282</v>
      </c>
      <c r="BD758" s="380">
        <f t="array" aca="true" ref="BD758">INDEX(KM_PCT,MATCH($A758,'Knowledge - Percentages'!$B:$B,0),'Data - Knowledge'!BD$8)/100</f>
        <v>0.282</v>
      </c>
      <c r="BE758" s="380">
        <f t="array" aca="true" ref="BE758">INDEX(KM_PCT,MATCH($A758,'Knowledge - Percentages'!$B:$B,0),'Data - Knowledge'!BE$8)/100</f>
        <v>0.33</v>
      </c>
      <c r="BF758" s="380">
        <f t="array" aca="true" ref="BF758">INDEX(KM_PCT,MATCH($A758,'Knowledge - Percentages'!$B:$B,0),'Data - Knowledge'!BF$8)/100</f>
        <v>0.282</v>
      </c>
      <c r="BG758" s="380">
        <f t="array" aca="true" ref="BG758">INDEX(KM_PCT,MATCH($A758,'Knowledge - Percentages'!$B:$B,0),'Data - Knowledge'!BG$8)/100</f>
        <v>0.289</v>
      </c>
      <c r="BH758" s="380">
        <f t="array" aca="true" ref="BH758">INDEX(KM_PCT,MATCH($A758,'Knowledge - Percentages'!$B:$B,0),'Data - Knowledge'!BH$8)/100</f>
        <v>0.289</v>
      </c>
      <c r="BI758" s="380">
        <f t="array" aca="true" ref="BI758">INDEX(KM_PCT,MATCH($A758,'Knowledge - Percentages'!$B:$B,0),'Data - Knowledge'!BI$8)/100</f>
        <v>0.289</v>
      </c>
      <c r="BJ758" s="380">
        <f t="array" aca="true" ref="BJ758">INDEX(KM_PCT,MATCH($A758,'Knowledge - Percentages'!$B:$B,0),'Data - Knowledge'!BJ$8)/100</f>
        <v>0.289</v>
      </c>
      <c r="BK758" s="380">
        <f t="array" aca="true" ref="BK758">INDEX(KM_PCT,MATCH($A758,'Knowledge - Percentages'!$B:$B,0),'Data - Knowledge'!BK$8)/100</f>
        <v>0.289</v>
      </c>
      <c r="BL758" s="380">
        <f t="array" aca="true" ref="BL758">INDEX(KM_PCT,MATCH($A758,'Knowledge - Percentages'!$B:$B,0),'Data - Knowledge'!BL$8)/100</f>
        <v>0.21899999999999997</v>
      </c>
      <c r="BM758" s="380">
        <f t="array" aca="true" ref="BM758">INDEX(KM_PCT,MATCH($A758,'Knowledge - Percentages'!$B:$B,0),'Data - Knowledge'!BM$8)/100</f>
        <v>0.289</v>
      </c>
      <c r="BN758" s="380">
        <f t="array" aca="true" ref="BN758">INDEX(KM_PCT,MATCH($A758,'Knowledge - Percentages'!$B:$B,0),'Data - Knowledge'!BN$8)/100</f>
        <v>0.292</v>
      </c>
      <c r="BO758" s="380">
        <f t="array" aca="true" ref="BO758">INDEX(KM_PCT,MATCH($A758,'Knowledge - Percentages'!$B:$B,0),'Data - Knowledge'!BO$8)/100</f>
        <v>0.289</v>
      </c>
      <c r="BP758" s="380">
        <f t="array" aca="true" ref="BP758">INDEX(KM_PCT,MATCH($A758,'Knowledge - Percentages'!$B:$B,0),'Data - Knowledge'!BP$8)/100</f>
        <v>0.289</v>
      </c>
      <c r="BQ758" s="380">
        <f t="array" aca="true" ref="BQ758">INDEX(KM_PCT,MATCH($A758,'Knowledge - Percentages'!$B:$B,0),'Data - Knowledge'!BQ$8)/100</f>
        <v>0.289</v>
      </c>
    </row>
    <row r="759" spans="1:69">
      <c r="A759" t="s">
        <v>1972</v>
      </c>
      <c r="B759" t="s">
        <v>1860</v>
      </c>
      <c r="C759" t="s">
        <v>1971</v>
      </c>
      <c r="D759" t="s">
        <v>1864</v>
      </c>
      <c r="E759" s="373">
        <f>SUMPRODUCT($K$2:$BQ$2,$K759:$BQ759)/$J$2</f>
        <v>0.38246212121212114</v>
      </c>
      <c r="F759" s="379">
        <f>SUMPRODUCT($K$2:$BQ$2,$K759:$BQ759)</f>
        <v>100.96999999999998</v>
      </c>
      <c r="G759" s="373">
        <f>SUMPRODUCT($K$3:$BQ$3,$K759:$BQ759)/$J$3</f>
        <v>0.37656755646817253</v>
      </c>
      <c r="H759" s="379">
        <f>SUMPRODUCT($K$3:$BQ$3,$K759:$BQ759)</f>
        <v>3667.7680000000005</v>
      </c>
      <c r="I759" s="373">
        <f>CORREL($K$4:$BQ$4,$K759:$BQ759)</f>
        <v>0.09741043019724617</v>
      </c>
      <c r="J759" s="379">
        <f>$E759/$G759*100</f>
        <v>101.56534057241515</v>
      </c>
      <c r="K759" s="380">
        <f t="array" aca="true" ref="K759">INDEX(KM_PCT,MATCH($A759,'Knowledge - Percentages'!$B:$B,0),'Data - Knowledge'!K$8)/100</f>
        <v>0.37799999999999995</v>
      </c>
      <c r="L759" s="380">
        <f t="array" aca="true" ref="L759">INDEX(KM_PCT,MATCH($A759,'Knowledge - Percentages'!$B:$B,0),'Data - Knowledge'!L$8)/100</f>
        <v>0.37799999999999995</v>
      </c>
      <c r="M759" s="380">
        <f t="array" aca="true" ref="M759">INDEX(KM_PCT,MATCH($A759,'Knowledge - Percentages'!$B:$B,0),'Data - Knowledge'!M$8)/100</f>
        <v>0.37799999999999995</v>
      </c>
      <c r="N759" s="380">
        <f t="array" aca="true" ref="N759">INDEX(KM_PCT,MATCH($A759,'Knowledge - Percentages'!$B:$B,0),'Data - Knowledge'!N$8)/100</f>
        <v>0.37799999999999995</v>
      </c>
      <c r="O759" s="380">
        <f t="array" aca="true" ref="O759">INDEX(KM_PCT,MATCH($A759,'Knowledge - Percentages'!$B:$B,0),'Data - Knowledge'!O$8)/100</f>
        <v>0.37799999999999995</v>
      </c>
      <c r="P759" s="380">
        <f t="array" aca="true" ref="P759">INDEX(KM_PCT,MATCH($A759,'Knowledge - Percentages'!$B:$B,0),'Data - Knowledge'!P$8)/100</f>
        <v>0.37799999999999995</v>
      </c>
      <c r="Q759" s="380">
        <f t="array" aca="true" ref="Q759">INDEX(KM_PCT,MATCH($A759,'Knowledge - Percentages'!$B:$B,0),'Data - Knowledge'!Q$8)/100</f>
        <v>0.37799999999999995</v>
      </c>
      <c r="R759" s="380">
        <f t="array" aca="true" ref="R759">INDEX(KM_PCT,MATCH($A759,'Knowledge - Percentages'!$B:$B,0),'Data - Knowledge'!R$8)/100</f>
        <v>0.37799999999999995</v>
      </c>
      <c r="S759" s="380">
        <f t="array" aca="true" ref="S759">INDEX(KM_PCT,MATCH($A759,'Knowledge - Percentages'!$B:$B,0),'Data - Knowledge'!S$8)/100</f>
        <v>0.37799999999999995</v>
      </c>
      <c r="T759" s="380">
        <f t="array" aca="true" ref="T759">INDEX(KM_PCT,MATCH($A759,'Knowledge - Percentages'!$B:$B,0),'Data - Knowledge'!T$8)/100</f>
        <v>0.385</v>
      </c>
      <c r="U759" s="380">
        <f t="array" aca="true" ref="U759">INDEX(KM_PCT,MATCH($A759,'Knowledge - Percentages'!$B:$B,0),'Data - Knowledge'!U$8)/100</f>
        <v>0.38299999999999995</v>
      </c>
      <c r="V759" s="380">
        <f t="array" aca="true" ref="V759">INDEX(KM_PCT,MATCH($A759,'Knowledge - Percentages'!$B:$B,0),'Data - Knowledge'!V$8)/100</f>
        <v>0.37799999999999995</v>
      </c>
      <c r="W759" s="380">
        <f t="array" aca="true" ref="W759">INDEX(KM_PCT,MATCH($A759,'Knowledge - Percentages'!$B:$B,0),'Data - Knowledge'!W$8)/100</f>
        <v>0.297</v>
      </c>
      <c r="X759" s="380">
        <f t="array" aca="true" ref="X759">INDEX(KM_PCT,MATCH($A759,'Knowledge - Percentages'!$B:$B,0),'Data - Knowledge'!X$8)/100</f>
        <v>0.40399999999999997</v>
      </c>
      <c r="Y759" s="380">
        <f t="array" aca="true" ref="Y759">INDEX(KM_PCT,MATCH($A759,'Knowledge - Percentages'!$B:$B,0),'Data - Knowledge'!Y$8)/100</f>
        <v>0.358</v>
      </c>
      <c r="Z759" s="380">
        <f t="array" aca="true" ref="Z759">INDEX(KM_PCT,MATCH($A759,'Knowledge - Percentages'!$B:$B,0),'Data - Knowledge'!Z$8)/100</f>
        <v>0.358</v>
      </c>
      <c r="AA759" s="380">
        <f t="array" aca="true" ref="AA759">INDEX(KM_PCT,MATCH($A759,'Knowledge - Percentages'!$B:$B,0),'Data - Knowledge'!AA$8)/100</f>
        <v>0.358</v>
      </c>
      <c r="AB759" s="380">
        <f t="array" aca="true" ref="AB759">INDEX(KM_PCT,MATCH($A759,'Knowledge - Percentages'!$B:$B,0),'Data - Knowledge'!AB$8)/100</f>
        <v>0.345</v>
      </c>
      <c r="AC759" s="380">
        <f t="array" aca="true" ref="AC759">INDEX(KM_PCT,MATCH($A759,'Knowledge - Percentages'!$B:$B,0),'Data - Knowledge'!AC$8)/100</f>
        <v>0.34600000000000003</v>
      </c>
      <c r="AD759" s="380">
        <f t="array" aca="true" ref="AD759">INDEX(KM_PCT,MATCH($A759,'Knowledge - Percentages'!$B:$B,0),'Data - Knowledge'!AD$8)/100</f>
        <v>0.34600000000000003</v>
      </c>
      <c r="AE759" s="380">
        <f t="array" aca="true" ref="AE759">INDEX(KM_PCT,MATCH($A759,'Knowledge - Percentages'!$B:$B,0),'Data - Knowledge'!AE$8)/100</f>
        <v>0.37799999999999995</v>
      </c>
      <c r="AF759" s="380">
        <f t="array" aca="true" ref="AF759">INDEX(KM_PCT,MATCH($A759,'Knowledge - Percentages'!$B:$B,0),'Data - Knowledge'!AF$8)/100</f>
        <v>0.37799999999999995</v>
      </c>
      <c r="AG759" s="380">
        <f t="array" aca="true" ref="AG759">INDEX(KM_PCT,MATCH($A759,'Knowledge - Percentages'!$B:$B,0),'Data - Knowledge'!AG$8)/100</f>
        <v>0.366</v>
      </c>
      <c r="AH759" s="380">
        <f t="array" aca="true" ref="AH759">INDEX(KM_PCT,MATCH($A759,'Knowledge - Percentages'!$B:$B,0),'Data - Knowledge'!AH$8)/100</f>
        <v>0.39399999999999996</v>
      </c>
      <c r="AI759" s="380">
        <f t="array" aca="true" ref="AI759">INDEX(KM_PCT,MATCH($A759,'Knowledge - Percentages'!$B:$B,0),'Data - Knowledge'!AI$8)/100</f>
        <v>0.387</v>
      </c>
      <c r="AJ759" s="380">
        <f t="array" aca="true" ref="AJ759">INDEX(KM_PCT,MATCH($A759,'Knowledge - Percentages'!$B:$B,0),'Data - Knowledge'!AJ$8)/100</f>
        <v>0.387</v>
      </c>
      <c r="AK759" s="380">
        <f t="array" aca="true" ref="AK759">INDEX(KM_PCT,MATCH($A759,'Knowledge - Percentages'!$B:$B,0),'Data - Knowledge'!AK$8)/100</f>
        <v>0.37799999999999995</v>
      </c>
      <c r="AL759" s="380">
        <f t="array" aca="true" ref="AL759">INDEX(KM_PCT,MATCH($A759,'Knowledge - Percentages'!$B:$B,0),'Data - Knowledge'!AL$8)/100</f>
        <v>0.37799999999999995</v>
      </c>
      <c r="AM759" s="380">
        <f t="array" aca="true" ref="AM759">INDEX(KM_PCT,MATCH($A759,'Knowledge - Percentages'!$B:$B,0),'Data - Knowledge'!AM$8)/100</f>
        <v>0.37799999999999995</v>
      </c>
      <c r="AN759" s="380">
        <f t="array" aca="true" ref="AN759">INDEX(KM_PCT,MATCH($A759,'Knowledge - Percentages'!$B:$B,0),'Data - Knowledge'!AN$8)/100</f>
        <v>0.423</v>
      </c>
      <c r="AO759" s="380">
        <f t="array" aca="true" ref="AO759">INDEX(KM_PCT,MATCH($A759,'Knowledge - Percentages'!$B:$B,0),'Data - Knowledge'!AO$8)/100</f>
        <v>0.423</v>
      </c>
      <c r="AP759" s="380">
        <f t="array" aca="true" ref="AP759">INDEX(KM_PCT,MATCH($A759,'Knowledge - Percentages'!$B:$B,0),'Data - Knowledge'!AP$8)/100</f>
        <v>0.262</v>
      </c>
      <c r="AQ759" s="380">
        <f t="array" aca="true" ref="AQ759">INDEX(KM_PCT,MATCH($A759,'Knowledge - Percentages'!$B:$B,0),'Data - Knowledge'!AQ$8)/100</f>
        <v>0.46299999999999997</v>
      </c>
      <c r="AR759" s="380">
        <f t="array" aca="true" ref="AR759">INDEX(KM_PCT,MATCH($A759,'Knowledge - Percentages'!$B:$B,0),'Data - Knowledge'!AR$8)/100</f>
        <v>0.213</v>
      </c>
      <c r="AS759" s="380">
        <f t="array" aca="true" ref="AS759">INDEX(KM_PCT,MATCH($A759,'Knowledge - Percentages'!$B:$B,0),'Data - Knowledge'!AS$8)/100</f>
        <v>0.19899999999999998</v>
      </c>
      <c r="AT759" s="380">
        <f t="array" aca="true" ref="AT759">INDEX(KM_PCT,MATCH($A759,'Knowledge - Percentages'!$B:$B,0),'Data - Knowledge'!AT$8)/100</f>
        <v>0.239</v>
      </c>
      <c r="AU759" s="380">
        <f t="array" aca="true" ref="AU759">INDEX(KM_PCT,MATCH($A759,'Knowledge - Percentages'!$B:$B,0),'Data - Knowledge'!AU$8)/100</f>
        <v>0.358</v>
      </c>
      <c r="AV759" s="380">
        <f t="array" aca="true" ref="AV759">INDEX(KM_PCT,MATCH($A759,'Knowledge - Percentages'!$B:$B,0),'Data - Knowledge'!AV$8)/100</f>
        <v>0.32</v>
      </c>
      <c r="AW759" s="380">
        <f t="array" aca="true" ref="AW759">INDEX(KM_PCT,MATCH($A759,'Knowledge - Percentages'!$B:$B,0),'Data - Knowledge'!AW$8)/100</f>
        <v>0.358</v>
      </c>
      <c r="AX759" s="380">
        <f t="array" aca="true" ref="AX759">INDEX(KM_PCT,MATCH($A759,'Knowledge - Percentages'!$B:$B,0),'Data - Knowledge'!AX$8)/100</f>
        <v>0.358</v>
      </c>
      <c r="AY759" s="380">
        <f t="array" aca="true" ref="AY759">INDEX(KM_PCT,MATCH($A759,'Knowledge - Percentages'!$B:$B,0),'Data - Knowledge'!AY$8)/100</f>
        <v>0.37799999999999995</v>
      </c>
      <c r="AZ759" s="380">
        <f t="array" aca="true" ref="AZ759">INDEX(KM_PCT,MATCH($A759,'Knowledge - Percentages'!$B:$B,0),'Data - Knowledge'!AZ$8)/100</f>
        <v>0.37799999999999995</v>
      </c>
      <c r="BA759" s="380">
        <f t="array" aca="true" ref="BA759">INDEX(KM_PCT,MATCH($A759,'Knowledge - Percentages'!$B:$B,0),'Data - Knowledge'!BA$8)/100</f>
        <v>0.37799999999999995</v>
      </c>
      <c r="BB759" s="380">
        <f t="array" aca="true" ref="BB759">INDEX(KM_PCT,MATCH($A759,'Knowledge - Percentages'!$B:$B,0),'Data - Knowledge'!BB$8)/100</f>
        <v>0.37799999999999995</v>
      </c>
      <c r="BC759" s="380">
        <f t="array" aca="true" ref="BC759">INDEX(KM_PCT,MATCH($A759,'Knowledge - Percentages'!$B:$B,0),'Data - Knowledge'!BC$8)/100</f>
        <v>0.414</v>
      </c>
      <c r="BD759" s="380">
        <f t="array" aca="true" ref="BD759">INDEX(KM_PCT,MATCH($A759,'Knowledge - Percentages'!$B:$B,0),'Data - Knowledge'!BD$8)/100</f>
        <v>0.629</v>
      </c>
      <c r="BE759" s="380">
        <f t="array" aca="true" ref="BE759">INDEX(KM_PCT,MATCH($A759,'Knowledge - Percentages'!$B:$B,0),'Data - Knowledge'!BE$8)/100</f>
        <v>0.42700000000000005</v>
      </c>
      <c r="BF759" s="380">
        <f t="array" aca="true" ref="BF759">INDEX(KM_PCT,MATCH($A759,'Knowledge - Percentages'!$B:$B,0),'Data - Knowledge'!BF$8)/100</f>
        <v>0.42700000000000005</v>
      </c>
      <c r="BG759" s="380">
        <f t="array" aca="true" ref="BG759">INDEX(KM_PCT,MATCH($A759,'Knowledge - Percentages'!$B:$B,0),'Data - Knowledge'!BG$8)/100</f>
        <v>0.446</v>
      </c>
      <c r="BH759" s="380">
        <f t="array" aca="true" ref="BH759">INDEX(KM_PCT,MATCH($A759,'Knowledge - Percentages'!$B:$B,0),'Data - Knowledge'!BH$8)/100</f>
        <v>0.278</v>
      </c>
      <c r="BI759" s="380">
        <f t="array" aca="true" ref="BI759">INDEX(KM_PCT,MATCH($A759,'Knowledge - Percentages'!$B:$B,0),'Data - Knowledge'!BI$8)/100</f>
        <v>0.37799999999999995</v>
      </c>
      <c r="BJ759" s="380">
        <f t="array" aca="true" ref="BJ759">INDEX(KM_PCT,MATCH($A759,'Knowledge - Percentages'!$B:$B,0),'Data - Knowledge'!BJ$8)/100</f>
        <v>0.37799999999999995</v>
      </c>
      <c r="BK759" s="380">
        <f t="array" aca="true" ref="BK759">INDEX(KM_PCT,MATCH($A759,'Knowledge - Percentages'!$B:$B,0),'Data - Knowledge'!BK$8)/100</f>
        <v>0.32899999999999996</v>
      </c>
      <c r="BL759" s="380">
        <f t="array" aca="true" ref="BL759">INDEX(KM_PCT,MATCH($A759,'Knowledge - Percentages'!$B:$B,0),'Data - Knowledge'!BL$8)/100</f>
        <v>0.386</v>
      </c>
      <c r="BM759" s="380">
        <f t="array" aca="true" ref="BM759">INDEX(KM_PCT,MATCH($A759,'Knowledge - Percentages'!$B:$B,0),'Data - Knowledge'!BM$8)/100</f>
        <v>0.37799999999999995</v>
      </c>
      <c r="BN759" s="380">
        <f t="array" aca="true" ref="BN759">INDEX(KM_PCT,MATCH($A759,'Knowledge - Percentages'!$B:$B,0),'Data - Knowledge'!BN$8)/100</f>
        <v>0.37799999999999995</v>
      </c>
      <c r="BO759" s="380">
        <f t="array" aca="true" ref="BO759">INDEX(KM_PCT,MATCH($A759,'Knowledge - Percentages'!$B:$B,0),'Data - Knowledge'!BO$8)/100</f>
        <v>0.37799999999999995</v>
      </c>
      <c r="BP759" s="380">
        <f t="array" aca="true" ref="BP759">INDEX(KM_PCT,MATCH($A759,'Knowledge - Percentages'!$B:$B,0),'Data - Knowledge'!BP$8)/100</f>
        <v>0.37799999999999995</v>
      </c>
      <c r="BQ759" s="380">
        <f t="array" aca="true" ref="BQ759">INDEX(KM_PCT,MATCH($A759,'Knowledge - Percentages'!$B:$B,0),'Data - Knowledge'!BQ$8)/100</f>
        <v>0.39</v>
      </c>
    </row>
    <row r="760" spans="1:69">
      <c r="A760" t="s">
        <v>1973</v>
      </c>
      <c r="B760" t="s">
        <v>1860</v>
      </c>
      <c r="C760" t="s">
        <v>1971</v>
      </c>
      <c r="D760" t="s">
        <v>550</v>
      </c>
      <c r="E760" s="373">
        <f>SUMPRODUCT($K$2:$BQ$2,$K760:$BQ760)/$J$2</f>
        <v>0.36839015151515148</v>
      </c>
      <c r="F760" s="379">
        <f>SUMPRODUCT($K$2:$BQ$2,$K760:$BQ760)</f>
        <v>97.255</v>
      </c>
      <c r="G760" s="373">
        <f>SUMPRODUCT($K$3:$BQ$3,$K760:$BQ760)/$J$3</f>
        <v>0.36839322381930178</v>
      </c>
      <c r="H760" s="379">
        <f>SUMPRODUCT($K$3:$BQ$3,$K760:$BQ760)</f>
        <v>3588.1499999999996</v>
      </c>
      <c r="I760" s="373">
        <f>CORREL($K$4:$BQ$4,$K760:$BQ760)</f>
        <v>-0.011320896507972782</v>
      </c>
      <c r="J760" s="379">
        <f>$E760/$G760*100</f>
        <v>99.999166025878964</v>
      </c>
      <c r="K760" s="380">
        <f t="array" aca="true" ref="K760">INDEX(KM_PCT,MATCH($A760,'Knowledge - Percentages'!$B:$B,0),'Data - Knowledge'!K$8)/100</f>
        <v>0.368</v>
      </c>
      <c r="L760" s="380">
        <f t="array" aca="true" ref="L760">INDEX(KM_PCT,MATCH($A760,'Knowledge - Percentages'!$B:$B,0),'Data - Knowledge'!L$8)/100</f>
        <v>0.368</v>
      </c>
      <c r="M760" s="380">
        <f t="array" aca="true" ref="M760">INDEX(KM_PCT,MATCH($A760,'Knowledge - Percentages'!$B:$B,0),'Data - Knowledge'!M$8)/100</f>
        <v>0.368</v>
      </c>
      <c r="N760" s="380">
        <f t="array" aca="true" ref="N760">INDEX(KM_PCT,MATCH($A760,'Knowledge - Percentages'!$B:$B,0),'Data - Knowledge'!N$8)/100</f>
        <v>0.368</v>
      </c>
      <c r="O760" s="380">
        <f t="array" aca="true" ref="O760">INDEX(KM_PCT,MATCH($A760,'Knowledge - Percentages'!$B:$B,0),'Data - Knowledge'!O$8)/100</f>
        <v>0.368</v>
      </c>
      <c r="P760" s="380">
        <f t="array" aca="true" ref="P760">INDEX(KM_PCT,MATCH($A760,'Knowledge - Percentages'!$B:$B,0),'Data - Knowledge'!P$8)/100</f>
        <v>0.39399999999999996</v>
      </c>
      <c r="Q760" s="380">
        <f t="array" aca="true" ref="Q760">INDEX(KM_PCT,MATCH($A760,'Knowledge - Percentages'!$B:$B,0),'Data - Knowledge'!Q$8)/100</f>
        <v>0.368</v>
      </c>
      <c r="R760" s="380">
        <f t="array" aca="true" ref="R760">INDEX(KM_PCT,MATCH($A760,'Knowledge - Percentages'!$B:$B,0),'Data - Knowledge'!R$8)/100</f>
        <v>0.368</v>
      </c>
      <c r="S760" s="380">
        <f t="array" aca="true" ref="S760">INDEX(KM_PCT,MATCH($A760,'Knowledge - Percentages'!$B:$B,0),'Data - Knowledge'!S$8)/100</f>
        <v>0.366</v>
      </c>
      <c r="T760" s="380">
        <f t="array" aca="true" ref="T760">INDEX(KM_PCT,MATCH($A760,'Knowledge - Percentages'!$B:$B,0),'Data - Knowledge'!T$8)/100</f>
        <v>0.38</v>
      </c>
      <c r="U760" s="380">
        <f t="array" aca="true" ref="U760">INDEX(KM_PCT,MATCH($A760,'Knowledge - Percentages'!$B:$B,0),'Data - Knowledge'!U$8)/100</f>
        <v>0.37799999999999995</v>
      </c>
      <c r="V760" s="380">
        <f t="array" aca="true" ref="V760">INDEX(KM_PCT,MATCH($A760,'Knowledge - Percentages'!$B:$B,0),'Data - Knowledge'!V$8)/100</f>
        <v>0.37799999999999995</v>
      </c>
      <c r="W760" s="380">
        <f t="array" aca="true" ref="W760">INDEX(KM_PCT,MATCH($A760,'Knowledge - Percentages'!$B:$B,0),'Data - Knowledge'!W$8)/100</f>
        <v>0.37799999999999995</v>
      </c>
      <c r="X760" s="380">
        <f t="array" aca="true" ref="X760">INDEX(KM_PCT,MATCH($A760,'Knowledge - Percentages'!$B:$B,0),'Data - Knowledge'!X$8)/100</f>
        <v>0.368</v>
      </c>
      <c r="Y760" s="380">
        <f t="array" aca="true" ref="Y760">INDEX(KM_PCT,MATCH($A760,'Knowledge - Percentages'!$B:$B,0),'Data - Knowledge'!Y$8)/100</f>
        <v>0.368</v>
      </c>
      <c r="Z760" s="380">
        <f t="array" aca="true" ref="Z760">INDEX(KM_PCT,MATCH($A760,'Knowledge - Percentages'!$B:$B,0),'Data - Knowledge'!Z$8)/100</f>
        <v>0.39399999999999996</v>
      </c>
      <c r="AA760" s="380">
        <f t="array" aca="true" ref="AA760">INDEX(KM_PCT,MATCH($A760,'Knowledge - Percentages'!$B:$B,0),'Data - Knowledge'!AA$8)/100</f>
        <v>0.368</v>
      </c>
      <c r="AB760" s="380">
        <f t="array" aca="true" ref="AB760">INDEX(KM_PCT,MATCH($A760,'Knowledge - Percentages'!$B:$B,0),'Data - Knowledge'!AB$8)/100</f>
        <v>0.41700000000000004</v>
      </c>
      <c r="AC760" s="380">
        <f t="array" aca="true" ref="AC760">INDEX(KM_PCT,MATCH($A760,'Knowledge - Percentages'!$B:$B,0),'Data - Knowledge'!AC$8)/100</f>
        <v>0.36</v>
      </c>
      <c r="AD760" s="380">
        <f t="array" aca="true" ref="AD760">INDEX(KM_PCT,MATCH($A760,'Knowledge - Percentages'!$B:$B,0),'Data - Knowledge'!AD$8)/100</f>
        <v>0.368</v>
      </c>
      <c r="AE760" s="380">
        <f t="array" aca="true" ref="AE760">INDEX(KM_PCT,MATCH($A760,'Knowledge - Percentages'!$B:$B,0),'Data - Knowledge'!AE$8)/100</f>
        <v>0.306</v>
      </c>
      <c r="AF760" s="380">
        <f t="array" aca="true" ref="AF760">INDEX(KM_PCT,MATCH($A760,'Knowledge - Percentages'!$B:$B,0),'Data - Knowledge'!AF$8)/100</f>
        <v>0.28800000000000003</v>
      </c>
      <c r="AG760" s="380">
        <f t="array" aca="true" ref="AG760">INDEX(KM_PCT,MATCH($A760,'Knowledge - Percentages'!$B:$B,0),'Data - Knowledge'!AG$8)/100</f>
        <v>0.306</v>
      </c>
      <c r="AH760" s="380">
        <f t="array" aca="true" ref="AH760">INDEX(KM_PCT,MATCH($A760,'Knowledge - Percentages'!$B:$B,0),'Data - Knowledge'!AH$8)/100</f>
        <v>0.423</v>
      </c>
      <c r="AI760" s="380">
        <f t="array" aca="true" ref="AI760">INDEX(KM_PCT,MATCH($A760,'Knowledge - Percentages'!$B:$B,0),'Data - Knowledge'!AI$8)/100</f>
        <v>0.368</v>
      </c>
      <c r="AJ760" s="380">
        <f t="array" aca="true" ref="AJ760">INDEX(KM_PCT,MATCH($A760,'Knowledge - Percentages'!$B:$B,0),'Data - Knowledge'!AJ$8)/100</f>
        <v>0.35100000000000003</v>
      </c>
      <c r="AK760" s="380">
        <f t="array" aca="true" ref="AK760">INDEX(KM_PCT,MATCH($A760,'Knowledge - Percentages'!$B:$B,0),'Data - Knowledge'!AK$8)/100</f>
        <v>0.363</v>
      </c>
      <c r="AL760" s="380">
        <f t="array" aca="true" ref="AL760">INDEX(KM_PCT,MATCH($A760,'Knowledge - Percentages'!$B:$B,0),'Data - Knowledge'!AL$8)/100</f>
        <v>0.363</v>
      </c>
      <c r="AM760" s="380">
        <f t="array" aca="true" ref="AM760">INDEX(KM_PCT,MATCH($A760,'Knowledge - Percentages'!$B:$B,0),'Data - Knowledge'!AM$8)/100</f>
        <v>0.363</v>
      </c>
      <c r="AN760" s="380">
        <f t="array" aca="true" ref="AN760">INDEX(KM_PCT,MATCH($A760,'Knowledge - Percentages'!$B:$B,0),'Data - Knowledge'!AN$8)/100</f>
        <v>0.45799999999999996</v>
      </c>
      <c r="AO760" s="380">
        <f t="array" aca="true" ref="AO760">INDEX(KM_PCT,MATCH($A760,'Knowledge - Percentages'!$B:$B,0),'Data - Knowledge'!AO$8)/100</f>
        <v>0.434</v>
      </c>
      <c r="AP760" s="380">
        <f t="array" aca="true" ref="AP760">INDEX(KM_PCT,MATCH($A760,'Knowledge - Percentages'!$B:$B,0),'Data - Knowledge'!AP$8)/100</f>
        <v>0.38799999999999996</v>
      </c>
      <c r="AQ760" s="380">
        <f t="array" aca="true" ref="AQ760">INDEX(KM_PCT,MATCH($A760,'Knowledge - Percentages'!$B:$B,0),'Data - Knowledge'!AQ$8)/100</f>
        <v>0.373</v>
      </c>
      <c r="AR760" s="380">
        <f t="array" aca="true" ref="AR760">INDEX(KM_PCT,MATCH($A760,'Knowledge - Percentages'!$B:$B,0),'Data - Knowledge'!AR$8)/100</f>
        <v>0.365</v>
      </c>
      <c r="AS760" s="380">
        <f t="array" aca="true" ref="AS760">INDEX(KM_PCT,MATCH($A760,'Knowledge - Percentages'!$B:$B,0),'Data - Knowledge'!AS$8)/100</f>
        <v>0.365</v>
      </c>
      <c r="AT760" s="380">
        <f t="array" aca="true" ref="AT760">INDEX(KM_PCT,MATCH($A760,'Knowledge - Percentages'!$B:$B,0),'Data - Knowledge'!AT$8)/100</f>
        <v>0.365</v>
      </c>
      <c r="AU760" s="380">
        <f t="array" aca="true" ref="AU760">INDEX(KM_PCT,MATCH($A760,'Knowledge - Percentages'!$B:$B,0),'Data - Knowledge'!AU$8)/100</f>
        <v>0.34700000000000003</v>
      </c>
      <c r="AV760" s="380">
        <f t="array" aca="true" ref="AV760">INDEX(KM_PCT,MATCH($A760,'Knowledge - Percentages'!$B:$B,0),'Data - Knowledge'!AV$8)/100</f>
        <v>0.297</v>
      </c>
      <c r="AW760" s="380">
        <f t="array" aca="true" ref="AW760">INDEX(KM_PCT,MATCH($A760,'Knowledge - Percentages'!$B:$B,0),'Data - Knowledge'!AW$8)/100</f>
        <v>0.34700000000000003</v>
      </c>
      <c r="AX760" s="380">
        <f t="array" aca="true" ref="AX760">INDEX(KM_PCT,MATCH($A760,'Knowledge - Percentages'!$B:$B,0),'Data - Knowledge'!AX$8)/100</f>
        <v>0.34700000000000003</v>
      </c>
      <c r="AY760" s="380">
        <f t="array" aca="true" ref="AY760">INDEX(KM_PCT,MATCH($A760,'Knowledge - Percentages'!$B:$B,0),'Data - Knowledge'!AY$8)/100</f>
        <v>0.365</v>
      </c>
      <c r="AZ760" s="380">
        <f t="array" aca="true" ref="AZ760">INDEX(KM_PCT,MATCH($A760,'Knowledge - Percentages'!$B:$B,0),'Data - Knowledge'!AZ$8)/100</f>
        <v>0.365</v>
      </c>
      <c r="BA760" s="380">
        <f t="array" aca="true" ref="BA760">INDEX(KM_PCT,MATCH($A760,'Knowledge - Percentages'!$B:$B,0),'Data - Knowledge'!BA$8)/100</f>
        <v>0.348</v>
      </c>
      <c r="BB760" s="380">
        <f t="array" aca="true" ref="BB760">INDEX(KM_PCT,MATCH($A760,'Knowledge - Percentages'!$B:$B,0),'Data - Knowledge'!BB$8)/100</f>
        <v>0.365</v>
      </c>
      <c r="BC760" s="380">
        <f t="array" aca="true" ref="BC760">INDEX(KM_PCT,MATCH($A760,'Knowledge - Percentages'!$B:$B,0),'Data - Knowledge'!BC$8)/100</f>
        <v>0.43700000000000006</v>
      </c>
      <c r="BD760" s="380">
        <f t="array" aca="true" ref="BD760">INDEX(KM_PCT,MATCH($A760,'Knowledge - Percentages'!$B:$B,0),'Data - Knowledge'!BD$8)/100</f>
        <v>0.268</v>
      </c>
      <c r="BE760" s="380">
        <f t="array" aca="true" ref="BE760">INDEX(KM_PCT,MATCH($A760,'Knowledge - Percentages'!$B:$B,0),'Data - Knowledge'!BE$8)/100</f>
        <v>0.42</v>
      </c>
      <c r="BF760" s="380">
        <f t="array" aca="true" ref="BF760">INDEX(KM_PCT,MATCH($A760,'Knowledge - Percentages'!$B:$B,0),'Data - Knowledge'!BF$8)/100</f>
        <v>0.365</v>
      </c>
      <c r="BG760" s="380">
        <f t="array" aca="true" ref="BG760">INDEX(KM_PCT,MATCH($A760,'Knowledge - Percentages'!$B:$B,0),'Data - Knowledge'!BG$8)/100</f>
        <v>0.474</v>
      </c>
      <c r="BH760" s="380">
        <f t="array" aca="true" ref="BH760">INDEX(KM_PCT,MATCH($A760,'Knowledge - Percentages'!$B:$B,0),'Data - Knowledge'!BH$8)/100</f>
        <v>0.35700000000000004</v>
      </c>
      <c r="BI760" s="380">
        <f t="array" aca="true" ref="BI760">INDEX(KM_PCT,MATCH($A760,'Knowledge - Percentages'!$B:$B,0),'Data - Knowledge'!BI$8)/100</f>
        <v>0.368</v>
      </c>
      <c r="BJ760" s="380">
        <f t="array" aca="true" ref="BJ760">INDEX(KM_PCT,MATCH($A760,'Knowledge - Percentages'!$B:$B,0),'Data - Knowledge'!BJ$8)/100</f>
        <v>0.368</v>
      </c>
      <c r="BK760" s="380">
        <f t="array" aca="true" ref="BK760">INDEX(KM_PCT,MATCH($A760,'Knowledge - Percentages'!$B:$B,0),'Data - Knowledge'!BK$8)/100</f>
        <v>0.36200000000000004</v>
      </c>
      <c r="BL760" s="380">
        <f t="array" aca="true" ref="BL760">INDEX(KM_PCT,MATCH($A760,'Knowledge - Percentages'!$B:$B,0),'Data - Knowledge'!BL$8)/100</f>
        <v>0.368</v>
      </c>
      <c r="BM760" s="380">
        <f t="array" aca="true" ref="BM760">INDEX(KM_PCT,MATCH($A760,'Knowledge - Percentages'!$B:$B,0),'Data - Knowledge'!BM$8)/100</f>
        <v>0.368</v>
      </c>
      <c r="BN760" s="380">
        <f t="array" aca="true" ref="BN760">INDEX(KM_PCT,MATCH($A760,'Knowledge - Percentages'!$B:$B,0),'Data - Knowledge'!BN$8)/100</f>
        <v>0.368</v>
      </c>
      <c r="BO760" s="380">
        <f t="array" aca="true" ref="BO760">INDEX(KM_PCT,MATCH($A760,'Knowledge - Percentages'!$B:$B,0),'Data - Knowledge'!BO$8)/100</f>
        <v>0.368</v>
      </c>
      <c r="BP760" s="380">
        <f t="array" aca="true" ref="BP760">INDEX(KM_PCT,MATCH($A760,'Knowledge - Percentages'!$B:$B,0),'Data - Knowledge'!BP$8)/100</f>
        <v>0.368</v>
      </c>
      <c r="BQ760" s="380">
        <f t="array" aca="true" ref="BQ760">INDEX(KM_PCT,MATCH($A760,'Knowledge - Percentages'!$B:$B,0),'Data - Knowledge'!BQ$8)/100</f>
        <v>0.368</v>
      </c>
    </row>
    <row r="761" spans="1:69">
      <c r="A761" t="s">
        <v>1974</v>
      </c>
      <c r="B761" t="s">
        <v>1860</v>
      </c>
      <c r="C761" t="s">
        <v>1971</v>
      </c>
      <c r="D761" t="s">
        <v>1867</v>
      </c>
      <c r="E761" s="373">
        <f>SUMPRODUCT($K$2:$BQ$2,$K761:$BQ761)/$J$2</f>
        <v>0.41313257575757573</v>
      </c>
      <c r="F761" s="379">
        <f>SUMPRODUCT($K$2:$BQ$2,$K761:$BQ761)</f>
        <v>109.067</v>
      </c>
      <c r="G761" s="373">
        <f>SUMPRODUCT($K$3:$BQ$3,$K761:$BQ761)/$J$3</f>
        <v>0.39565667351129374</v>
      </c>
      <c r="H761" s="379">
        <f>SUMPRODUCT($K$3:$BQ$3,$K761:$BQ761)</f>
        <v>3853.6960000000013</v>
      </c>
      <c r="I761" s="373">
        <f>CORREL($K$4:$BQ$4,$K761:$BQ761)</f>
        <v>0.20055750629280006</v>
      </c>
      <c r="J761" s="379">
        <f>$E761/$G761*100</f>
        <v>104.41693604993196</v>
      </c>
      <c r="K761" s="380">
        <f t="array" aca="true" ref="K761">INDEX(KM_PCT,MATCH($A761,'Knowledge - Percentages'!$B:$B,0),'Data - Knowledge'!K$8)/100</f>
        <v>0.401</v>
      </c>
      <c r="L761" s="380">
        <f t="array" aca="true" ref="L761">INDEX(KM_PCT,MATCH($A761,'Knowledge - Percentages'!$B:$B,0),'Data - Knowledge'!L$8)/100</f>
        <v>0.401</v>
      </c>
      <c r="M761" s="380">
        <f t="array" aca="true" ref="M761">INDEX(KM_PCT,MATCH($A761,'Knowledge - Percentages'!$B:$B,0),'Data - Knowledge'!M$8)/100</f>
        <v>0.409</v>
      </c>
      <c r="N761" s="380">
        <f t="array" aca="true" ref="N761">INDEX(KM_PCT,MATCH($A761,'Knowledge - Percentages'!$B:$B,0),'Data - Knowledge'!N$8)/100</f>
        <v>0.401</v>
      </c>
      <c r="O761" s="380">
        <f t="array" aca="true" ref="O761">INDEX(KM_PCT,MATCH($A761,'Knowledge - Percentages'!$B:$B,0),'Data - Knowledge'!O$8)/100</f>
        <v>0.401</v>
      </c>
      <c r="P761" s="380">
        <f t="array" aca="true" ref="P761">INDEX(KM_PCT,MATCH($A761,'Knowledge - Percentages'!$B:$B,0),'Data - Knowledge'!P$8)/100</f>
        <v>0.401</v>
      </c>
      <c r="Q761" s="380">
        <f t="array" aca="true" ref="Q761">INDEX(KM_PCT,MATCH($A761,'Knowledge - Percentages'!$B:$B,0),'Data - Knowledge'!Q$8)/100</f>
        <v>0.405</v>
      </c>
      <c r="R761" s="380">
        <f t="array" aca="true" ref="R761">INDEX(KM_PCT,MATCH($A761,'Knowledge - Percentages'!$B:$B,0),'Data - Knowledge'!R$8)/100</f>
        <v>0.401</v>
      </c>
      <c r="S761" s="380">
        <f t="array" aca="true" ref="S761">INDEX(KM_PCT,MATCH($A761,'Knowledge - Percentages'!$B:$B,0),'Data - Knowledge'!S$8)/100</f>
        <v>0.401</v>
      </c>
      <c r="T761" s="380">
        <f t="array" aca="true" ref="T761">INDEX(KM_PCT,MATCH($A761,'Knowledge - Percentages'!$B:$B,0),'Data - Knowledge'!T$8)/100</f>
        <v>0.401</v>
      </c>
      <c r="U761" s="380">
        <f t="array" aca="true" ref="U761">INDEX(KM_PCT,MATCH($A761,'Knowledge - Percentages'!$B:$B,0),'Data - Knowledge'!U$8)/100</f>
        <v>0.401</v>
      </c>
      <c r="V761" s="380">
        <f t="array" aca="true" ref="V761">INDEX(KM_PCT,MATCH($A761,'Knowledge - Percentages'!$B:$B,0),'Data - Knowledge'!V$8)/100</f>
        <v>0.401</v>
      </c>
      <c r="W761" s="380">
        <f t="array" aca="true" ref="W761">INDEX(KM_PCT,MATCH($A761,'Knowledge - Percentages'!$B:$B,0),'Data - Knowledge'!W$8)/100</f>
        <v>0.401</v>
      </c>
      <c r="X761" s="380">
        <f t="array" aca="true" ref="X761">INDEX(KM_PCT,MATCH($A761,'Knowledge - Percentages'!$B:$B,0),'Data - Knowledge'!X$8)/100</f>
        <v>0.371</v>
      </c>
      <c r="Y761" s="380">
        <f t="array" aca="true" ref="Y761">INDEX(KM_PCT,MATCH($A761,'Knowledge - Percentages'!$B:$B,0),'Data - Knowledge'!Y$8)/100</f>
        <v>0.336</v>
      </c>
      <c r="Z761" s="380">
        <f t="array" aca="true" ref="Z761">INDEX(KM_PCT,MATCH($A761,'Knowledge - Percentages'!$B:$B,0),'Data - Knowledge'!Z$8)/100</f>
        <v>0.495</v>
      </c>
      <c r="AA761" s="380">
        <f t="array" aca="true" ref="AA761">INDEX(KM_PCT,MATCH($A761,'Knowledge - Percentages'!$B:$B,0),'Data - Knowledge'!AA$8)/100</f>
        <v>0.371</v>
      </c>
      <c r="AB761" s="380">
        <f t="array" aca="true" ref="AB761">INDEX(KM_PCT,MATCH($A761,'Knowledge - Percentages'!$B:$B,0),'Data - Knowledge'!AB$8)/100</f>
        <v>0.366</v>
      </c>
      <c r="AC761" s="380">
        <f t="array" aca="true" ref="AC761">INDEX(KM_PCT,MATCH($A761,'Knowledge - Percentages'!$B:$B,0),'Data - Knowledge'!AC$8)/100</f>
        <v>0.34700000000000003</v>
      </c>
      <c r="AD761" s="380">
        <f t="array" aca="true" ref="AD761">INDEX(KM_PCT,MATCH($A761,'Knowledge - Percentages'!$B:$B,0),'Data - Knowledge'!AD$8)/100</f>
        <v>0.366</v>
      </c>
      <c r="AE761" s="380">
        <f t="array" aca="true" ref="AE761">INDEX(KM_PCT,MATCH($A761,'Knowledge - Percentages'!$B:$B,0),'Data - Knowledge'!AE$8)/100</f>
        <v>0.363</v>
      </c>
      <c r="AF761" s="380">
        <f t="array" aca="true" ref="AF761">INDEX(KM_PCT,MATCH($A761,'Knowledge - Percentages'!$B:$B,0),'Data - Knowledge'!AF$8)/100</f>
        <v>0.363</v>
      </c>
      <c r="AG761" s="380">
        <f t="array" aca="true" ref="AG761">INDEX(KM_PCT,MATCH($A761,'Knowledge - Percentages'!$B:$B,0),'Data - Knowledge'!AG$8)/100</f>
        <v>0.319</v>
      </c>
      <c r="AH761" s="380">
        <f t="array" aca="true" ref="AH761">INDEX(KM_PCT,MATCH($A761,'Knowledge - Percentages'!$B:$B,0),'Data - Knowledge'!AH$8)/100</f>
        <v>0.413</v>
      </c>
      <c r="AI761" s="380">
        <f t="array" aca="true" ref="AI761">INDEX(KM_PCT,MATCH($A761,'Knowledge - Percentages'!$B:$B,0),'Data - Knowledge'!AI$8)/100</f>
        <v>0.47100000000000003</v>
      </c>
      <c r="AJ761" s="380">
        <f t="array" aca="true" ref="AJ761">INDEX(KM_PCT,MATCH($A761,'Knowledge - Percentages'!$B:$B,0),'Data - Knowledge'!AJ$8)/100</f>
        <v>0.413</v>
      </c>
      <c r="AK761" s="380">
        <f t="array" aca="true" ref="AK761">INDEX(KM_PCT,MATCH($A761,'Knowledge - Percentages'!$B:$B,0),'Data - Knowledge'!AK$8)/100</f>
        <v>0.39899999999999997</v>
      </c>
      <c r="AL761" s="380">
        <f t="array" aca="true" ref="AL761">INDEX(KM_PCT,MATCH($A761,'Knowledge - Percentages'!$B:$B,0),'Data - Knowledge'!AL$8)/100</f>
        <v>0.341</v>
      </c>
      <c r="AM761" s="380">
        <f t="array" aca="true" ref="AM761">INDEX(KM_PCT,MATCH($A761,'Knowledge - Percentages'!$B:$B,0),'Data - Knowledge'!AM$8)/100</f>
        <v>0.39899999999999997</v>
      </c>
      <c r="AN761" s="380">
        <f t="array" aca="true" ref="AN761">INDEX(KM_PCT,MATCH($A761,'Knowledge - Percentages'!$B:$B,0),'Data - Knowledge'!AN$8)/100</f>
        <v>0.401</v>
      </c>
      <c r="AO761" s="380">
        <f t="array" aca="true" ref="AO761">INDEX(KM_PCT,MATCH($A761,'Knowledge - Percentages'!$B:$B,0),'Data - Knowledge'!AO$8)/100</f>
        <v>0.401</v>
      </c>
      <c r="AP761" s="380">
        <f t="array" aca="true" ref="AP761">INDEX(KM_PCT,MATCH($A761,'Knowledge - Percentages'!$B:$B,0),'Data - Knowledge'!AP$8)/100</f>
        <v>0.287</v>
      </c>
      <c r="AQ761" s="380">
        <f t="array" aca="true" ref="AQ761">INDEX(KM_PCT,MATCH($A761,'Knowledge - Percentages'!$B:$B,0),'Data - Knowledge'!AQ$8)/100</f>
        <v>0.46399999999999997</v>
      </c>
      <c r="AR761" s="380">
        <f t="array" aca="true" ref="AR761">INDEX(KM_PCT,MATCH($A761,'Knowledge - Percentages'!$B:$B,0),'Data - Knowledge'!AR$8)/100</f>
        <v>0.293</v>
      </c>
      <c r="AS761" s="380">
        <f t="array" aca="true" ref="AS761">INDEX(KM_PCT,MATCH($A761,'Knowledge - Percentages'!$B:$B,0),'Data - Knowledge'!AS$8)/100</f>
        <v>0.36700000000000005</v>
      </c>
      <c r="AT761" s="380">
        <f t="array" aca="true" ref="AT761">INDEX(KM_PCT,MATCH($A761,'Knowledge - Percentages'!$B:$B,0),'Data - Knowledge'!AT$8)/100</f>
        <v>0.36700000000000005</v>
      </c>
      <c r="AU761" s="380">
        <f t="array" aca="true" ref="AU761">INDEX(KM_PCT,MATCH($A761,'Knowledge - Percentages'!$B:$B,0),'Data - Knowledge'!AU$8)/100</f>
        <v>0.425</v>
      </c>
      <c r="AV761" s="380">
        <f t="array" aca="true" ref="AV761">INDEX(KM_PCT,MATCH($A761,'Knowledge - Percentages'!$B:$B,0),'Data - Knowledge'!AV$8)/100</f>
        <v>0.401</v>
      </c>
      <c r="AW761" s="380">
        <f t="array" aca="true" ref="AW761">INDEX(KM_PCT,MATCH($A761,'Knowledge - Percentages'!$B:$B,0),'Data - Knowledge'!AW$8)/100</f>
        <v>0.401</v>
      </c>
      <c r="AX761" s="380">
        <f t="array" aca="true" ref="AX761">INDEX(KM_PCT,MATCH($A761,'Knowledge - Percentages'!$B:$B,0),'Data - Knowledge'!AX$8)/100</f>
        <v>0.401</v>
      </c>
      <c r="AY761" s="380">
        <f t="array" aca="true" ref="AY761">INDEX(KM_PCT,MATCH($A761,'Knowledge - Percentages'!$B:$B,0),'Data - Knowledge'!AY$8)/100</f>
        <v>0.401</v>
      </c>
      <c r="AZ761" s="380">
        <f t="array" aca="true" ref="AZ761">INDEX(KM_PCT,MATCH($A761,'Knowledge - Percentages'!$B:$B,0),'Data - Knowledge'!AZ$8)/100</f>
        <v>0.401</v>
      </c>
      <c r="BA761" s="380">
        <f t="array" aca="true" ref="BA761">INDEX(KM_PCT,MATCH($A761,'Knowledge - Percentages'!$B:$B,0),'Data - Knowledge'!BA$8)/100</f>
        <v>0.401</v>
      </c>
      <c r="BB761" s="380">
        <f t="array" aca="true" ref="BB761">INDEX(KM_PCT,MATCH($A761,'Knowledge - Percentages'!$B:$B,0),'Data - Knowledge'!BB$8)/100</f>
        <v>0.401</v>
      </c>
      <c r="BC761" s="380">
        <f t="array" aca="true" ref="BC761">INDEX(KM_PCT,MATCH($A761,'Knowledge - Percentages'!$B:$B,0),'Data - Knowledge'!BC$8)/100</f>
        <v>0.45299999999999996</v>
      </c>
      <c r="BD761" s="380">
        <f t="array" aca="true" ref="BD761">INDEX(KM_PCT,MATCH($A761,'Knowledge - Percentages'!$B:$B,0),'Data - Knowledge'!BD$8)/100</f>
        <v>0.45299999999999996</v>
      </c>
      <c r="BE761" s="380">
        <f t="array" aca="true" ref="BE761">INDEX(KM_PCT,MATCH($A761,'Knowledge - Percentages'!$B:$B,0),'Data - Knowledge'!BE$8)/100</f>
        <v>0.45299999999999996</v>
      </c>
      <c r="BF761" s="380">
        <f t="array" aca="true" ref="BF761">INDEX(KM_PCT,MATCH($A761,'Knowledge - Percentages'!$B:$B,0),'Data - Knowledge'!BF$8)/100</f>
        <v>0.48</v>
      </c>
      <c r="BG761" s="380">
        <f t="array" aca="true" ref="BG761">INDEX(KM_PCT,MATCH($A761,'Knowledge - Percentages'!$B:$B,0),'Data - Knowledge'!BG$8)/100</f>
        <v>0.368</v>
      </c>
      <c r="BH761" s="380">
        <f t="array" aca="true" ref="BH761">INDEX(KM_PCT,MATCH($A761,'Knowledge - Percentages'!$B:$B,0),'Data - Knowledge'!BH$8)/100</f>
        <v>0.336</v>
      </c>
      <c r="BI761" s="380">
        <f t="array" aca="true" ref="BI761">INDEX(KM_PCT,MATCH($A761,'Knowledge - Percentages'!$B:$B,0),'Data - Knowledge'!BI$8)/100</f>
        <v>0.368</v>
      </c>
      <c r="BJ761" s="380">
        <f t="array" aca="true" ref="BJ761">INDEX(KM_PCT,MATCH($A761,'Knowledge - Percentages'!$B:$B,0),'Data - Knowledge'!BJ$8)/100</f>
        <v>0.419</v>
      </c>
      <c r="BK761" s="380">
        <f t="array" aca="true" ref="BK761">INDEX(KM_PCT,MATCH($A761,'Knowledge - Percentages'!$B:$B,0),'Data - Knowledge'!BK$8)/100</f>
        <v>0.419</v>
      </c>
      <c r="BL761" s="380">
        <f t="array" aca="true" ref="BL761">INDEX(KM_PCT,MATCH($A761,'Knowledge - Percentages'!$B:$B,0),'Data - Knowledge'!BL$8)/100</f>
        <v>0.419</v>
      </c>
      <c r="BM761" s="380">
        <f t="array" aca="true" ref="BM761">INDEX(KM_PCT,MATCH($A761,'Knowledge - Percentages'!$B:$B,0),'Data - Knowledge'!BM$8)/100</f>
        <v>0.419</v>
      </c>
      <c r="BN761" s="380">
        <f t="array" aca="true" ref="BN761">INDEX(KM_PCT,MATCH($A761,'Knowledge - Percentages'!$B:$B,0),'Data - Knowledge'!BN$8)/100</f>
        <v>0.439</v>
      </c>
      <c r="BO761" s="380">
        <f t="array" aca="true" ref="BO761">INDEX(KM_PCT,MATCH($A761,'Knowledge - Percentages'!$B:$B,0),'Data - Knowledge'!BO$8)/100</f>
        <v>0.419</v>
      </c>
      <c r="BP761" s="380">
        <f t="array" aca="true" ref="BP761">INDEX(KM_PCT,MATCH($A761,'Knowledge - Percentages'!$B:$B,0),'Data - Knowledge'!BP$8)/100</f>
        <v>0.419</v>
      </c>
      <c r="BQ761" s="380">
        <f t="array" aca="true" ref="BQ761">INDEX(KM_PCT,MATCH($A761,'Knowledge - Percentages'!$B:$B,0),'Data - Knowledge'!BQ$8)/100</f>
        <v>0.419</v>
      </c>
    </row>
    <row r="762" spans="1:69">
      <c r="A762" t="s">
        <v>1975</v>
      </c>
      <c r="B762" t="s">
        <v>1860</v>
      </c>
      <c r="C762" t="s">
        <v>1971</v>
      </c>
      <c r="D762" t="s">
        <v>1869</v>
      </c>
      <c r="E762" s="373">
        <f>SUMPRODUCT($K$2:$BQ$2,$K762:$BQ762)/$J$2</f>
        <v>0.14639393939393938</v>
      </c>
      <c r="F762" s="379">
        <f>SUMPRODUCT($K$2:$BQ$2,$K762:$BQ762)</f>
        <v>38.647999999999996</v>
      </c>
      <c r="G762" s="373">
        <f>SUMPRODUCT($K$3:$BQ$3,$K762:$BQ762)/$J$3</f>
        <v>0.11697864476386036</v>
      </c>
      <c r="H762" s="379">
        <f>SUMPRODUCT($K$3:$BQ$3,$K762:$BQ762)</f>
        <v>1139.3719999999998</v>
      </c>
      <c r="I762" s="373">
        <f>CORREL($K$4:$BQ$4,$K762:$BQ762)</f>
        <v>0.14216470312930071</v>
      </c>
      <c r="J762" s="379">
        <f>$E762/$G762*100</f>
        <v>125.14586717042104</v>
      </c>
      <c r="K762" s="380">
        <f t="array" aca="true" ref="K762">INDEX(KM_PCT,MATCH($A762,'Knowledge - Percentages'!$B:$B,0),'Data - Knowledge'!K$8)/100</f>
        <v>0.105</v>
      </c>
      <c r="L762" s="380">
        <f t="array" aca="true" ref="L762">INDEX(KM_PCT,MATCH($A762,'Knowledge - Percentages'!$B:$B,0),'Data - Knowledge'!L$8)/100</f>
        <v>0.105</v>
      </c>
      <c r="M762" s="380">
        <f t="array" aca="true" ref="M762">INDEX(KM_PCT,MATCH($A762,'Knowledge - Percentages'!$B:$B,0),'Data - Knowledge'!M$8)/100</f>
        <v>0.105</v>
      </c>
      <c r="N762" s="380">
        <f t="array" aca="true" ref="N762">INDEX(KM_PCT,MATCH($A762,'Knowledge - Percentages'!$B:$B,0),'Data - Knowledge'!N$8)/100</f>
        <v>0.105</v>
      </c>
      <c r="O762" s="380">
        <f t="array" aca="true" ref="O762">INDEX(KM_PCT,MATCH($A762,'Knowledge - Percentages'!$B:$B,0),'Data - Knowledge'!O$8)/100</f>
        <v>0.105</v>
      </c>
      <c r="P762" s="380">
        <f t="array" aca="true" ref="P762">INDEX(KM_PCT,MATCH($A762,'Knowledge - Percentages'!$B:$B,0),'Data - Knowledge'!P$8)/100</f>
        <v>0.105</v>
      </c>
      <c r="Q762" s="380">
        <f t="array" aca="true" ref="Q762">INDEX(KM_PCT,MATCH($A762,'Knowledge - Percentages'!$B:$B,0),'Data - Knowledge'!Q$8)/100</f>
        <v>0.105</v>
      </c>
      <c r="R762" s="380">
        <f t="array" aca="true" ref="R762">INDEX(KM_PCT,MATCH($A762,'Knowledge - Percentages'!$B:$B,0),'Data - Knowledge'!R$8)/100</f>
        <v>0.095</v>
      </c>
      <c r="S762" s="380">
        <f t="array" aca="true" ref="S762">INDEX(KM_PCT,MATCH($A762,'Knowledge - Percentages'!$B:$B,0),'Data - Knowledge'!S$8)/100</f>
        <v>0.085</v>
      </c>
      <c r="T762" s="380">
        <f t="array" aca="true" ref="T762">INDEX(KM_PCT,MATCH($A762,'Knowledge - Percentages'!$B:$B,0),'Data - Knowledge'!T$8)/100</f>
        <v>0.105</v>
      </c>
      <c r="U762" s="380">
        <f t="array" aca="true" ref="U762">INDEX(KM_PCT,MATCH($A762,'Knowledge - Percentages'!$B:$B,0),'Data - Knowledge'!U$8)/100</f>
        <v>0.105</v>
      </c>
      <c r="V762" s="380">
        <f t="array" aca="true" ref="V762">INDEX(KM_PCT,MATCH($A762,'Knowledge - Percentages'!$B:$B,0),'Data - Knowledge'!V$8)/100</f>
        <v>0.105</v>
      </c>
      <c r="W762" s="380">
        <f t="array" aca="true" ref="W762">INDEX(KM_PCT,MATCH($A762,'Knowledge - Percentages'!$B:$B,0),'Data - Knowledge'!W$8)/100</f>
        <v>0.105</v>
      </c>
      <c r="X762" s="380">
        <f t="array" aca="true" ref="X762">INDEX(KM_PCT,MATCH($A762,'Knowledge - Percentages'!$B:$B,0),'Data - Knowledge'!X$8)/100</f>
        <v>0.18100000000000002</v>
      </c>
      <c r="Y762" s="380">
        <f t="array" aca="true" ref="Y762">INDEX(KM_PCT,MATCH($A762,'Knowledge - Percentages'!$B:$B,0),'Data - Knowledge'!Y$8)/100</f>
        <v>0.218</v>
      </c>
      <c r="Z762" s="380">
        <f t="array" aca="true" ref="Z762">INDEX(KM_PCT,MATCH($A762,'Knowledge - Percentages'!$B:$B,0),'Data - Knowledge'!Z$8)/100</f>
        <v>0.303</v>
      </c>
      <c r="AA762" s="380">
        <f t="array" aca="true" ref="AA762">INDEX(KM_PCT,MATCH($A762,'Knowledge - Percentages'!$B:$B,0),'Data - Knowledge'!AA$8)/100</f>
        <v>0.106</v>
      </c>
      <c r="AB762" s="380">
        <f t="array" aca="true" ref="AB762">INDEX(KM_PCT,MATCH($A762,'Knowledge - Percentages'!$B:$B,0),'Data - Knowledge'!AB$8)/100</f>
        <v>0.141</v>
      </c>
      <c r="AC762" s="380">
        <f t="array" aca="true" ref="AC762">INDEX(KM_PCT,MATCH($A762,'Knowledge - Percentages'!$B:$B,0),'Data - Knowledge'!AC$8)/100</f>
        <v>0.107</v>
      </c>
      <c r="AD762" s="380">
        <f t="array" aca="true" ref="AD762">INDEX(KM_PCT,MATCH($A762,'Knowledge - Percentages'!$B:$B,0),'Data - Knowledge'!AD$8)/100</f>
        <v>0.177</v>
      </c>
      <c r="AE762" s="380">
        <f t="array" aca="true" ref="AE762">INDEX(KM_PCT,MATCH($A762,'Knowledge - Percentages'!$B:$B,0),'Data - Knowledge'!AE$8)/100</f>
        <v>0.098</v>
      </c>
      <c r="AF762" s="380">
        <f t="array" aca="true" ref="AF762">INDEX(KM_PCT,MATCH($A762,'Knowledge - Percentages'!$B:$B,0),'Data - Knowledge'!AF$8)/100</f>
        <v>0.098</v>
      </c>
      <c r="AG762" s="380">
        <f t="array" aca="true" ref="AG762">INDEX(KM_PCT,MATCH($A762,'Knowledge - Percentages'!$B:$B,0),'Data - Knowledge'!AG$8)/100</f>
        <v>0.09</v>
      </c>
      <c r="AH762" s="380">
        <f t="array" aca="true" ref="AH762">INDEX(KM_PCT,MATCH($A762,'Knowledge - Percentages'!$B:$B,0),'Data - Knowledge'!AH$8)/100</f>
        <v>0.131</v>
      </c>
      <c r="AI762" s="380">
        <f t="array" aca="true" ref="AI762">INDEX(KM_PCT,MATCH($A762,'Knowledge - Percentages'!$B:$B,0),'Data - Knowledge'!AI$8)/100</f>
        <v>0.131</v>
      </c>
      <c r="AJ762" s="380">
        <f t="array" aca="true" ref="AJ762">INDEX(KM_PCT,MATCH($A762,'Knowledge - Percentages'!$B:$B,0),'Data - Knowledge'!AJ$8)/100</f>
        <v>0.131</v>
      </c>
      <c r="AK762" s="380">
        <f t="array" aca="true" ref="AK762">INDEX(KM_PCT,MATCH($A762,'Knowledge - Percentages'!$B:$B,0),'Data - Knowledge'!AK$8)/100</f>
        <v>0.14300000000000002</v>
      </c>
      <c r="AL762" s="380">
        <f t="array" aca="true" ref="AL762">INDEX(KM_PCT,MATCH($A762,'Knowledge - Percentages'!$B:$B,0),'Data - Knowledge'!AL$8)/100</f>
        <v>0.131</v>
      </c>
      <c r="AM762" s="380">
        <f t="array" aca="true" ref="AM762">INDEX(KM_PCT,MATCH($A762,'Knowledge - Percentages'!$B:$B,0),'Data - Knowledge'!AM$8)/100</f>
        <v>0.131</v>
      </c>
      <c r="AN762" s="380">
        <f t="array" aca="true" ref="AN762">INDEX(KM_PCT,MATCH($A762,'Knowledge - Percentages'!$B:$B,0),'Data - Knowledge'!AN$8)/100</f>
        <v>0.151</v>
      </c>
      <c r="AO762" s="380">
        <f t="array" aca="true" ref="AO762">INDEX(KM_PCT,MATCH($A762,'Knowledge - Percentages'!$B:$B,0),'Data - Knowledge'!AO$8)/100</f>
        <v>0.14800000000000002</v>
      </c>
      <c r="AP762" s="380">
        <f t="array" aca="true" ref="AP762">INDEX(KM_PCT,MATCH($A762,'Knowledge - Percentages'!$B:$B,0),'Data - Knowledge'!AP$8)/100</f>
        <v>0.131</v>
      </c>
      <c r="AQ762" s="380">
        <f t="array" aca="true" ref="AQ762">INDEX(KM_PCT,MATCH($A762,'Knowledge - Percentages'!$B:$B,0),'Data - Knowledge'!AQ$8)/100</f>
        <v>0.131</v>
      </c>
      <c r="AR762" s="380">
        <f t="array" aca="true" ref="AR762">INDEX(KM_PCT,MATCH($A762,'Knowledge - Percentages'!$B:$B,0),'Data - Knowledge'!AR$8)/100</f>
        <v>0.128</v>
      </c>
      <c r="AS762" s="380">
        <f t="array" aca="true" ref="AS762">INDEX(KM_PCT,MATCH($A762,'Knowledge - Percentages'!$B:$B,0),'Data - Knowledge'!AS$8)/100</f>
        <v>0.128</v>
      </c>
      <c r="AT762" s="380">
        <f t="array" aca="true" ref="AT762">INDEX(KM_PCT,MATCH($A762,'Knowledge - Percentages'!$B:$B,0),'Data - Knowledge'!AT$8)/100</f>
        <v>0.128</v>
      </c>
      <c r="AU762" s="380">
        <f t="array" aca="true" ref="AU762">INDEX(KM_PCT,MATCH($A762,'Knowledge - Percentages'!$B:$B,0),'Data - Knowledge'!AU$8)/100</f>
        <v>0.107</v>
      </c>
      <c r="AV762" s="380">
        <f t="array" aca="true" ref="AV762">INDEX(KM_PCT,MATCH($A762,'Knowledge - Percentages'!$B:$B,0),'Data - Knowledge'!AV$8)/100</f>
        <v>0.10400000000000001</v>
      </c>
      <c r="AW762" s="380">
        <f t="array" aca="true" ref="AW762">INDEX(KM_PCT,MATCH($A762,'Knowledge - Percentages'!$B:$B,0),'Data - Knowledge'!AW$8)/100</f>
        <v>0.128</v>
      </c>
      <c r="AX762" s="380">
        <f t="array" aca="true" ref="AX762">INDEX(KM_PCT,MATCH($A762,'Knowledge - Percentages'!$B:$B,0),'Data - Knowledge'!AX$8)/100</f>
        <v>0.256</v>
      </c>
      <c r="AY762" s="380">
        <f t="array" aca="true" ref="AY762">INDEX(KM_PCT,MATCH($A762,'Knowledge - Percentages'!$B:$B,0),'Data - Knowledge'!AY$8)/100</f>
        <v>0.128</v>
      </c>
      <c r="AZ762" s="380">
        <f t="array" aca="true" ref="AZ762">INDEX(KM_PCT,MATCH($A762,'Knowledge - Percentages'!$B:$B,0),'Data - Knowledge'!AZ$8)/100</f>
        <v>0.128</v>
      </c>
      <c r="BA762" s="380">
        <f t="array" aca="true" ref="BA762">INDEX(KM_PCT,MATCH($A762,'Knowledge - Percentages'!$B:$B,0),'Data - Knowledge'!BA$8)/100</f>
        <v>0.128</v>
      </c>
      <c r="BB762" s="380">
        <f t="array" aca="true" ref="BB762">INDEX(KM_PCT,MATCH($A762,'Knowledge - Percentages'!$B:$B,0),'Data - Knowledge'!BB$8)/100</f>
        <v>0.128</v>
      </c>
      <c r="BC762" s="380">
        <f t="array" aca="true" ref="BC762">INDEX(KM_PCT,MATCH($A762,'Knowledge - Percentages'!$B:$B,0),'Data - Knowledge'!BC$8)/100</f>
        <v>0.11800000000000001</v>
      </c>
      <c r="BD762" s="380">
        <f t="array" aca="true" ref="BD762">INDEX(KM_PCT,MATCH($A762,'Knowledge - Percentages'!$B:$B,0),'Data - Knowledge'!BD$8)/100</f>
        <v>0.11800000000000001</v>
      </c>
      <c r="BE762" s="380">
        <f t="array" aca="true" ref="BE762">INDEX(KM_PCT,MATCH($A762,'Knowledge - Percentages'!$B:$B,0),'Data - Knowledge'!BE$8)/100</f>
        <v>0.11800000000000001</v>
      </c>
      <c r="BF762" s="380">
        <f t="array" aca="true" ref="BF762">INDEX(KM_PCT,MATCH($A762,'Knowledge - Percentages'!$B:$B,0),'Data - Knowledge'!BF$8)/100</f>
        <v>0.11800000000000001</v>
      </c>
      <c r="BG762" s="380">
        <f t="array" aca="true" ref="BG762">INDEX(KM_PCT,MATCH($A762,'Knowledge - Percentages'!$B:$B,0),'Data - Knowledge'!BG$8)/100</f>
        <v>0.16</v>
      </c>
      <c r="BH762" s="380">
        <f t="array" aca="true" ref="BH762">INDEX(KM_PCT,MATCH($A762,'Knowledge - Percentages'!$B:$B,0),'Data - Knowledge'!BH$8)/100</f>
        <v>0.16</v>
      </c>
      <c r="BI762" s="380">
        <f t="array" aca="true" ref="BI762">INDEX(KM_PCT,MATCH($A762,'Knowledge - Percentages'!$B:$B,0),'Data - Knowledge'!BI$8)/100</f>
        <v>0.16</v>
      </c>
      <c r="BJ762" s="380">
        <f t="array" aca="true" ref="BJ762">INDEX(KM_PCT,MATCH($A762,'Knowledge - Percentages'!$B:$B,0),'Data - Knowledge'!BJ$8)/100</f>
        <v>0.196</v>
      </c>
      <c r="BK762" s="380">
        <f t="array" aca="true" ref="BK762">INDEX(KM_PCT,MATCH($A762,'Knowledge - Percentages'!$B:$B,0),'Data - Knowledge'!BK$8)/100</f>
        <v>0.168</v>
      </c>
      <c r="BL762" s="380">
        <f t="array" aca="true" ref="BL762">INDEX(KM_PCT,MATCH($A762,'Knowledge - Percentages'!$B:$B,0),'Data - Knowledge'!BL$8)/100</f>
        <v>0.168</v>
      </c>
      <c r="BM762" s="380">
        <f t="array" aca="true" ref="BM762">INDEX(KM_PCT,MATCH($A762,'Knowledge - Percentages'!$B:$B,0),'Data - Knowledge'!BM$8)/100</f>
        <v>0.155</v>
      </c>
      <c r="BN762" s="380">
        <f t="array" aca="true" ref="BN762">INDEX(KM_PCT,MATCH($A762,'Knowledge - Percentages'!$B:$B,0),'Data - Knowledge'!BN$8)/100</f>
        <v>0.17600000000000002</v>
      </c>
      <c r="BO762" s="380">
        <f t="array" aca="true" ref="BO762">INDEX(KM_PCT,MATCH($A762,'Knowledge - Percentages'!$B:$B,0),'Data - Knowledge'!BO$8)/100</f>
        <v>0.16</v>
      </c>
      <c r="BP762" s="380">
        <f t="array" aca="true" ref="BP762">INDEX(KM_PCT,MATCH($A762,'Knowledge - Percentages'!$B:$B,0),'Data - Knowledge'!BP$8)/100</f>
        <v>0.16</v>
      </c>
      <c r="BQ762" s="380">
        <f t="array" aca="true" ref="BQ762">INDEX(KM_PCT,MATCH($A762,'Knowledge - Percentages'!$B:$B,0),'Data - Knowledge'!BQ$8)/100</f>
        <v>0.16</v>
      </c>
    </row>
    <row r="763" spans="1:69">
      <c r="A763" t="s">
        <v>1976</v>
      </c>
      <c r="B763" t="s">
        <v>1860</v>
      </c>
      <c r="C763" t="s">
        <v>1971</v>
      </c>
      <c r="D763" t="s">
        <v>1871</v>
      </c>
      <c r="E763" s="373">
        <f>SUMPRODUCT($K$2:$BQ$2,$K763:$BQ763)/$J$2</f>
        <v>0.13639772727272725</v>
      </c>
      <c r="F763" s="379">
        <f>SUMPRODUCT($K$2:$BQ$2,$K763:$BQ763)</f>
        <v>36.008999999999993</v>
      </c>
      <c r="G763" s="373">
        <f>SUMPRODUCT($K$3:$BQ$3,$K763:$BQ763)/$J$3</f>
        <v>0.1081822381930185</v>
      </c>
      <c r="H763" s="379">
        <f>SUMPRODUCT($K$3:$BQ$3,$K763:$BQ763)</f>
        <v>1053.6950000000002</v>
      </c>
      <c r="I763" s="373">
        <f>CORREL($K$4:$BQ$4,$K763:$BQ763)</f>
        <v>0.11411665814015023</v>
      </c>
      <c r="J763" s="379">
        <f>$E763/$G763*100</f>
        <v>126.08144326739361</v>
      </c>
      <c r="K763" s="380">
        <f t="array" aca="true" ref="K763">INDEX(KM_PCT,MATCH($A763,'Knowledge - Percentages'!$B:$B,0),'Data - Knowledge'!K$8)/100</f>
        <v>0.10300000000000001</v>
      </c>
      <c r="L763" s="380">
        <f t="array" aca="true" ref="L763">INDEX(KM_PCT,MATCH($A763,'Knowledge - Percentages'!$B:$B,0),'Data - Knowledge'!L$8)/100</f>
        <v>0.10300000000000001</v>
      </c>
      <c r="M763" s="380">
        <f t="array" aca="true" ref="M763">INDEX(KM_PCT,MATCH($A763,'Knowledge - Percentages'!$B:$B,0),'Data - Knowledge'!M$8)/100</f>
        <v>0.10300000000000001</v>
      </c>
      <c r="N763" s="380">
        <f t="array" aca="true" ref="N763">INDEX(KM_PCT,MATCH($A763,'Knowledge - Percentages'!$B:$B,0),'Data - Knowledge'!N$8)/100</f>
        <v>0.10300000000000001</v>
      </c>
      <c r="O763" s="380">
        <f t="array" aca="true" ref="O763">INDEX(KM_PCT,MATCH($A763,'Knowledge - Percentages'!$B:$B,0),'Data - Knowledge'!O$8)/100</f>
        <v>0.10300000000000001</v>
      </c>
      <c r="P763" s="380">
        <f t="array" aca="true" ref="P763">INDEX(KM_PCT,MATCH($A763,'Knowledge - Percentages'!$B:$B,0),'Data - Knowledge'!P$8)/100</f>
        <v>0.10300000000000001</v>
      </c>
      <c r="Q763" s="380">
        <f t="array" aca="true" ref="Q763">INDEX(KM_PCT,MATCH($A763,'Knowledge - Percentages'!$B:$B,0),'Data - Knowledge'!Q$8)/100</f>
        <v>0.115</v>
      </c>
      <c r="R763" s="380">
        <f t="array" aca="true" ref="R763">INDEX(KM_PCT,MATCH($A763,'Knowledge - Percentages'!$B:$B,0),'Data - Knowledge'!R$8)/100</f>
        <v>0.094</v>
      </c>
      <c r="S763" s="380">
        <f t="array" aca="true" ref="S763">INDEX(KM_PCT,MATCH($A763,'Knowledge - Percentages'!$B:$B,0),'Data - Knowledge'!S$8)/100</f>
        <v>0.10300000000000001</v>
      </c>
      <c r="T763" s="380">
        <f t="array" aca="true" ref="T763">INDEX(KM_PCT,MATCH($A763,'Knowledge - Percentages'!$B:$B,0),'Data - Knowledge'!T$8)/100</f>
        <v>0.053</v>
      </c>
      <c r="U763" s="380">
        <f t="array" aca="true" ref="U763">INDEX(KM_PCT,MATCH($A763,'Knowledge - Percentages'!$B:$B,0),'Data - Knowledge'!U$8)/100</f>
        <v>0.093000000000000013</v>
      </c>
      <c r="V763" s="380">
        <f t="array" aca="true" ref="V763">INDEX(KM_PCT,MATCH($A763,'Knowledge - Percentages'!$B:$B,0),'Data - Knowledge'!V$8)/100</f>
        <v>0.09</v>
      </c>
      <c r="W763" s="380">
        <f t="array" aca="true" ref="W763">INDEX(KM_PCT,MATCH($A763,'Knowledge - Percentages'!$B:$B,0),'Data - Knowledge'!W$8)/100</f>
        <v>0.093000000000000013</v>
      </c>
      <c r="X763" s="380">
        <f t="array" aca="true" ref="X763">INDEX(KM_PCT,MATCH($A763,'Knowledge - Percentages'!$B:$B,0),'Data - Knowledge'!X$8)/100</f>
        <v>0.152</v>
      </c>
      <c r="Y763" s="380">
        <f t="array" aca="true" ref="Y763">INDEX(KM_PCT,MATCH($A763,'Knowledge - Percentages'!$B:$B,0),'Data - Knowledge'!Y$8)/100</f>
        <v>0.152</v>
      </c>
      <c r="Z763" s="380">
        <f t="array" aca="true" ref="Z763">INDEX(KM_PCT,MATCH($A763,'Knowledge - Percentages'!$B:$B,0),'Data - Knowledge'!Z$8)/100</f>
        <v>0.39799999999999996</v>
      </c>
      <c r="AA763" s="380">
        <f t="array" aca="true" ref="AA763">INDEX(KM_PCT,MATCH($A763,'Knowledge - Percentages'!$B:$B,0),'Data - Knowledge'!AA$8)/100</f>
        <v>0.1</v>
      </c>
      <c r="AB763" s="380">
        <f t="array" aca="true" ref="AB763">INDEX(KM_PCT,MATCH($A763,'Knowledge - Percentages'!$B:$B,0),'Data - Knowledge'!AB$8)/100</f>
        <v>0.124</v>
      </c>
      <c r="AC763" s="380">
        <f t="array" aca="true" ref="AC763">INDEX(KM_PCT,MATCH($A763,'Knowledge - Percentages'!$B:$B,0),'Data - Knowledge'!AC$8)/100</f>
        <v>0.124</v>
      </c>
      <c r="AD763" s="380">
        <f t="array" aca="true" ref="AD763">INDEX(KM_PCT,MATCH($A763,'Knowledge - Percentages'!$B:$B,0),'Data - Knowledge'!AD$8)/100</f>
        <v>0.124</v>
      </c>
      <c r="AE763" s="380">
        <f t="array" aca="true" ref="AE763">INDEX(KM_PCT,MATCH($A763,'Knowledge - Percentages'!$B:$B,0),'Data - Knowledge'!AE$8)/100</f>
        <v>0.099</v>
      </c>
      <c r="AF763" s="380">
        <f t="array" aca="true" ref="AF763">INDEX(KM_PCT,MATCH($A763,'Knowledge - Percentages'!$B:$B,0),'Data - Knowledge'!AF$8)/100</f>
        <v>0.099</v>
      </c>
      <c r="AG763" s="380">
        <f t="array" aca="true" ref="AG763">INDEX(KM_PCT,MATCH($A763,'Knowledge - Percentages'!$B:$B,0),'Data - Knowledge'!AG$8)/100</f>
        <v>0.07400000000000001</v>
      </c>
      <c r="AH763" s="380">
        <f t="array" aca="true" ref="AH763">INDEX(KM_PCT,MATCH($A763,'Knowledge - Percentages'!$B:$B,0),'Data - Knowledge'!AH$8)/100</f>
        <v>0.124</v>
      </c>
      <c r="AI763" s="380">
        <f t="array" aca="true" ref="AI763">INDEX(KM_PCT,MATCH($A763,'Knowledge - Percentages'!$B:$B,0),'Data - Knowledge'!AI$8)/100</f>
        <v>0.124</v>
      </c>
      <c r="AJ763" s="380">
        <f t="array" aca="true" ref="AJ763">INDEX(KM_PCT,MATCH($A763,'Knowledge - Percentages'!$B:$B,0),'Data - Knowledge'!AJ$8)/100</f>
        <v>0.121</v>
      </c>
      <c r="AK763" s="380">
        <f t="array" aca="true" ref="AK763">INDEX(KM_PCT,MATCH($A763,'Knowledge - Percentages'!$B:$B,0),'Data - Knowledge'!AK$8)/100</f>
        <v>0.124</v>
      </c>
      <c r="AL763" s="380">
        <f t="array" aca="true" ref="AL763">INDEX(KM_PCT,MATCH($A763,'Knowledge - Percentages'!$B:$B,0),'Data - Knowledge'!AL$8)/100</f>
        <v>0.124</v>
      </c>
      <c r="AM763" s="380">
        <f t="array" aca="true" ref="AM763">INDEX(KM_PCT,MATCH($A763,'Knowledge - Percentages'!$B:$B,0),'Data - Knowledge'!AM$8)/100</f>
        <v>0.124</v>
      </c>
      <c r="AN763" s="380">
        <f t="array" aca="true" ref="AN763">INDEX(KM_PCT,MATCH($A763,'Knowledge - Percentages'!$B:$B,0),'Data - Knowledge'!AN$8)/100</f>
        <v>0.124</v>
      </c>
      <c r="AO763" s="380">
        <f t="array" aca="true" ref="AO763">INDEX(KM_PCT,MATCH($A763,'Knowledge - Percentages'!$B:$B,0),'Data - Knowledge'!AO$8)/100</f>
        <v>0.124</v>
      </c>
      <c r="AP763" s="380">
        <f t="array" aca="true" ref="AP763">INDEX(KM_PCT,MATCH($A763,'Knowledge - Percentages'!$B:$B,0),'Data - Knowledge'!AP$8)/100</f>
        <v>0.124</v>
      </c>
      <c r="AQ763" s="380">
        <f t="array" aca="true" ref="AQ763">INDEX(KM_PCT,MATCH($A763,'Knowledge - Percentages'!$B:$B,0),'Data - Knowledge'!AQ$8)/100</f>
        <v>0.124</v>
      </c>
      <c r="AR763" s="380">
        <f t="array" aca="true" ref="AR763">INDEX(KM_PCT,MATCH($A763,'Knowledge - Percentages'!$B:$B,0),'Data - Knowledge'!AR$8)/100</f>
        <v>0.092</v>
      </c>
      <c r="AS763" s="380">
        <f t="array" aca="true" ref="AS763">INDEX(KM_PCT,MATCH($A763,'Knowledge - Percentages'!$B:$B,0),'Data - Knowledge'!AS$8)/100</f>
        <v>0.124</v>
      </c>
      <c r="AT763" s="380">
        <f t="array" aca="true" ref="AT763">INDEX(KM_PCT,MATCH($A763,'Knowledge - Percentages'!$B:$B,0),'Data - Knowledge'!AT$8)/100</f>
        <v>0.124</v>
      </c>
      <c r="AU763" s="380">
        <f t="array" aca="true" ref="AU763">INDEX(KM_PCT,MATCH($A763,'Knowledge - Percentages'!$B:$B,0),'Data - Knowledge'!AU$8)/100</f>
        <v>0.124</v>
      </c>
      <c r="AV763" s="380">
        <f t="array" aca="true" ref="AV763">INDEX(KM_PCT,MATCH($A763,'Knowledge - Percentages'!$B:$B,0),'Data - Knowledge'!AV$8)/100</f>
        <v>0.10400000000000001</v>
      </c>
      <c r="AW763" s="380">
        <f t="array" aca="true" ref="AW763">INDEX(KM_PCT,MATCH($A763,'Knowledge - Percentages'!$B:$B,0),'Data - Knowledge'!AW$8)/100</f>
        <v>0.124</v>
      </c>
      <c r="AX763" s="380">
        <f t="array" aca="true" ref="AX763">INDEX(KM_PCT,MATCH($A763,'Knowledge - Percentages'!$B:$B,0),'Data - Knowledge'!AX$8)/100</f>
        <v>0.124</v>
      </c>
      <c r="AY763" s="380">
        <f t="array" aca="true" ref="AY763">INDEX(KM_PCT,MATCH($A763,'Knowledge - Percentages'!$B:$B,0),'Data - Knowledge'!AY$8)/100</f>
        <v>0.124</v>
      </c>
      <c r="AZ763" s="380">
        <f t="array" aca="true" ref="AZ763">INDEX(KM_PCT,MATCH($A763,'Knowledge - Percentages'!$B:$B,0),'Data - Knowledge'!AZ$8)/100</f>
        <v>0.124</v>
      </c>
      <c r="BA763" s="380">
        <f t="array" aca="true" ref="BA763">INDEX(KM_PCT,MATCH($A763,'Knowledge - Percentages'!$B:$B,0),'Data - Knowledge'!BA$8)/100</f>
        <v>0.124</v>
      </c>
      <c r="BB763" s="380">
        <f t="array" aca="true" ref="BB763">INDEX(KM_PCT,MATCH($A763,'Knowledge - Percentages'!$B:$B,0),'Data - Knowledge'!BB$8)/100</f>
        <v>0.124</v>
      </c>
      <c r="BC763" s="380">
        <f t="array" aca="true" ref="BC763">INDEX(KM_PCT,MATCH($A763,'Knowledge - Percentages'!$B:$B,0),'Data - Knowledge'!BC$8)/100</f>
        <v>0.124</v>
      </c>
      <c r="BD763" s="380">
        <f t="array" aca="true" ref="BD763">INDEX(KM_PCT,MATCH($A763,'Knowledge - Percentages'!$B:$B,0),'Data - Knowledge'!BD$8)/100</f>
        <v>0.124</v>
      </c>
      <c r="BE763" s="380">
        <f t="array" aca="true" ref="BE763">INDEX(KM_PCT,MATCH($A763,'Knowledge - Percentages'!$B:$B,0),'Data - Knowledge'!BE$8)/100</f>
        <v>0.153</v>
      </c>
      <c r="BF763" s="380">
        <f t="array" aca="true" ref="BF763">INDEX(KM_PCT,MATCH($A763,'Knowledge - Percentages'!$B:$B,0),'Data - Knowledge'!BF$8)/100</f>
        <v>0.124</v>
      </c>
      <c r="BG763" s="380">
        <f t="array" aca="true" ref="BG763">INDEX(KM_PCT,MATCH($A763,'Knowledge - Percentages'!$B:$B,0),'Data - Knowledge'!BG$8)/100</f>
        <v>0.139</v>
      </c>
      <c r="BH763" s="380">
        <f t="array" aca="true" ref="BH763">INDEX(KM_PCT,MATCH($A763,'Knowledge - Percentages'!$B:$B,0),'Data - Knowledge'!BH$8)/100</f>
        <v>0.139</v>
      </c>
      <c r="BI763" s="380">
        <f t="array" aca="true" ref="BI763">INDEX(KM_PCT,MATCH($A763,'Knowledge - Percentages'!$B:$B,0),'Data - Knowledge'!BI$8)/100</f>
        <v>0.139</v>
      </c>
      <c r="BJ763" s="380">
        <f t="array" aca="true" ref="BJ763">INDEX(KM_PCT,MATCH($A763,'Knowledge - Percentages'!$B:$B,0),'Data - Knowledge'!BJ$8)/100</f>
        <v>0.184</v>
      </c>
      <c r="BK763" s="380">
        <f t="array" aca="true" ref="BK763">INDEX(KM_PCT,MATCH($A763,'Knowledge - Percentages'!$B:$B,0),'Data - Knowledge'!BK$8)/100</f>
        <v>0.184</v>
      </c>
      <c r="BL763" s="380">
        <f t="array" aca="true" ref="BL763">INDEX(KM_PCT,MATCH($A763,'Knowledge - Percentages'!$B:$B,0),'Data - Knowledge'!BL$8)/100</f>
        <v>0.14800000000000002</v>
      </c>
      <c r="BM763" s="380">
        <f t="array" aca="true" ref="BM763">INDEX(KM_PCT,MATCH($A763,'Knowledge - Percentages'!$B:$B,0),'Data - Knowledge'!BM$8)/100</f>
        <v>0.198</v>
      </c>
      <c r="BN763" s="380">
        <f t="array" aca="true" ref="BN763">INDEX(KM_PCT,MATCH($A763,'Knowledge - Percentages'!$B:$B,0),'Data - Knowledge'!BN$8)/100</f>
        <v>0.184</v>
      </c>
      <c r="BO763" s="380">
        <f t="array" aca="true" ref="BO763">INDEX(KM_PCT,MATCH($A763,'Knowledge - Percentages'!$B:$B,0),'Data - Knowledge'!BO$8)/100</f>
        <v>0.099</v>
      </c>
      <c r="BP763" s="380">
        <f t="array" aca="true" ref="BP763">INDEX(KM_PCT,MATCH($A763,'Knowledge - Percentages'!$B:$B,0),'Data - Knowledge'!BP$8)/100</f>
        <v>0.126</v>
      </c>
      <c r="BQ763" s="380">
        <f t="array" aca="true" ref="BQ763">INDEX(KM_PCT,MATCH($A763,'Knowledge - Percentages'!$B:$B,0),'Data - Knowledge'!BQ$8)/100</f>
        <v>0.151</v>
      </c>
    </row>
    <row r="764" spans="1:69">
      <c r="A764" t="s">
        <v>1977</v>
      </c>
      <c r="B764" t="s">
        <v>1860</v>
      </c>
      <c r="C764" t="s">
        <v>1971</v>
      </c>
      <c r="D764" t="s">
        <v>1873</v>
      </c>
      <c r="E764" s="373">
        <f>SUMPRODUCT($K$2:$BQ$2,$K764:$BQ764)/$J$2</f>
        <v>0.42740151515151514</v>
      </c>
      <c r="F764" s="379">
        <f>SUMPRODUCT($K$2:$BQ$2,$K764:$BQ764)</f>
        <v>112.834</v>
      </c>
      <c r="G764" s="373">
        <f>SUMPRODUCT($K$3:$BQ$3,$K764:$BQ764)/$J$3</f>
        <v>0.43997525667351134</v>
      </c>
      <c r="H764" s="379">
        <f>SUMPRODUCT($K$3:$BQ$3,$K764:$BQ764)</f>
        <v>4285.359</v>
      </c>
      <c r="I764" s="373">
        <f>CORREL($K$4:$BQ$4,$K764:$BQ764)</f>
        <v>-0.15522964867027958</v>
      </c>
      <c r="J764" s="379">
        <f>$E764/$G764*100</f>
        <v>97.1421707627239</v>
      </c>
      <c r="K764" s="380">
        <f t="array" aca="true" ref="K764">INDEX(KM_PCT,MATCH($A764,'Knowledge - Percentages'!$B:$B,0),'Data - Knowledge'!K$8)/100</f>
        <v>0.435</v>
      </c>
      <c r="L764" s="380">
        <f t="array" aca="true" ref="L764">INDEX(KM_PCT,MATCH($A764,'Knowledge - Percentages'!$B:$B,0),'Data - Knowledge'!L$8)/100</f>
        <v>0.435</v>
      </c>
      <c r="M764" s="380">
        <f t="array" aca="true" ref="M764">INDEX(KM_PCT,MATCH($A764,'Knowledge - Percentages'!$B:$B,0),'Data - Knowledge'!M$8)/100</f>
        <v>0.46799999999999997</v>
      </c>
      <c r="N764" s="380">
        <f t="array" aca="true" ref="N764">INDEX(KM_PCT,MATCH($A764,'Knowledge - Percentages'!$B:$B,0),'Data - Knowledge'!N$8)/100</f>
        <v>0.42100000000000004</v>
      </c>
      <c r="O764" s="380">
        <f t="array" aca="true" ref="O764">INDEX(KM_PCT,MATCH($A764,'Knowledge - Percentages'!$B:$B,0),'Data - Knowledge'!O$8)/100</f>
        <v>0.433</v>
      </c>
      <c r="P764" s="380">
        <f t="array" aca="true" ref="P764">INDEX(KM_PCT,MATCH($A764,'Knowledge - Percentages'!$B:$B,0),'Data - Knowledge'!P$8)/100</f>
        <v>0.433</v>
      </c>
      <c r="Q764" s="380">
        <f t="array" aca="true" ref="Q764">INDEX(KM_PCT,MATCH($A764,'Knowledge - Percentages'!$B:$B,0),'Data - Knowledge'!Q$8)/100</f>
        <v>0.433</v>
      </c>
      <c r="R764" s="380">
        <f t="array" aca="true" ref="R764">INDEX(KM_PCT,MATCH($A764,'Knowledge - Percentages'!$B:$B,0),'Data - Knowledge'!R$8)/100</f>
        <v>0.433</v>
      </c>
      <c r="S764" s="380">
        <f t="array" aca="true" ref="S764">INDEX(KM_PCT,MATCH($A764,'Knowledge - Percentages'!$B:$B,0),'Data - Knowledge'!S$8)/100</f>
        <v>0.433</v>
      </c>
      <c r="T764" s="380">
        <f t="array" aca="true" ref="T764">INDEX(KM_PCT,MATCH($A764,'Knowledge - Percentages'!$B:$B,0),'Data - Knowledge'!T$8)/100</f>
        <v>0.506</v>
      </c>
      <c r="U764" s="380">
        <f t="array" aca="true" ref="U764">INDEX(KM_PCT,MATCH($A764,'Knowledge - Percentages'!$B:$B,0),'Data - Knowledge'!U$8)/100</f>
        <v>0.433</v>
      </c>
      <c r="V764" s="380">
        <f t="array" aca="true" ref="V764">INDEX(KM_PCT,MATCH($A764,'Knowledge - Percentages'!$B:$B,0),'Data - Knowledge'!V$8)/100</f>
        <v>0.42200000000000004</v>
      </c>
      <c r="W764" s="380">
        <f t="array" aca="true" ref="W764">INDEX(KM_PCT,MATCH($A764,'Knowledge - Percentages'!$B:$B,0),'Data - Knowledge'!W$8)/100</f>
        <v>0.433</v>
      </c>
      <c r="X764" s="380">
        <f t="array" aca="true" ref="X764">INDEX(KM_PCT,MATCH($A764,'Knowledge - Percentages'!$B:$B,0),'Data - Knowledge'!X$8)/100</f>
        <v>0.433</v>
      </c>
      <c r="Y764" s="380">
        <f t="array" aca="true" ref="Y764">INDEX(KM_PCT,MATCH($A764,'Knowledge - Percentages'!$B:$B,0),'Data - Knowledge'!Y$8)/100</f>
        <v>0.57100000000000006</v>
      </c>
      <c r="Z764" s="380">
        <f t="array" aca="true" ref="Z764">INDEX(KM_PCT,MATCH($A764,'Knowledge - Percentages'!$B:$B,0),'Data - Knowledge'!Z$8)/100</f>
        <v>0.433</v>
      </c>
      <c r="AA764" s="380">
        <f t="array" aca="true" ref="AA764">INDEX(KM_PCT,MATCH($A764,'Knowledge - Percentages'!$B:$B,0),'Data - Knowledge'!AA$8)/100</f>
        <v>0.433</v>
      </c>
      <c r="AB764" s="380">
        <f t="array" aca="true" ref="AB764">INDEX(KM_PCT,MATCH($A764,'Knowledge - Percentages'!$B:$B,0),'Data - Knowledge'!AB$8)/100</f>
        <v>0.494</v>
      </c>
      <c r="AC764" s="380">
        <f t="array" aca="true" ref="AC764">INDEX(KM_PCT,MATCH($A764,'Knowledge - Percentages'!$B:$B,0),'Data - Knowledge'!AC$8)/100</f>
        <v>0.433</v>
      </c>
      <c r="AD764" s="380">
        <f t="array" aca="true" ref="AD764">INDEX(KM_PCT,MATCH($A764,'Knowledge - Percentages'!$B:$B,0),'Data - Knowledge'!AD$8)/100</f>
        <v>0.433</v>
      </c>
      <c r="AE764" s="380">
        <f t="array" aca="true" ref="AE764">INDEX(KM_PCT,MATCH($A764,'Knowledge - Percentages'!$B:$B,0),'Data - Knowledge'!AE$8)/100</f>
        <v>0.433</v>
      </c>
      <c r="AF764" s="380">
        <f t="array" aca="true" ref="AF764">INDEX(KM_PCT,MATCH($A764,'Knowledge - Percentages'!$B:$B,0),'Data - Knowledge'!AF$8)/100</f>
        <v>0.433</v>
      </c>
      <c r="AG764" s="380">
        <f t="array" aca="true" ref="AG764">INDEX(KM_PCT,MATCH($A764,'Knowledge - Percentages'!$B:$B,0),'Data - Knowledge'!AG$8)/100</f>
        <v>0.433</v>
      </c>
      <c r="AH764" s="380">
        <f t="array" aca="true" ref="AH764">INDEX(KM_PCT,MATCH($A764,'Knowledge - Percentages'!$B:$B,0),'Data - Knowledge'!AH$8)/100</f>
        <v>0.456</v>
      </c>
      <c r="AI764" s="380">
        <f t="array" aca="true" ref="AI764">INDEX(KM_PCT,MATCH($A764,'Knowledge - Percentages'!$B:$B,0),'Data - Knowledge'!AI$8)/100</f>
        <v>0.433</v>
      </c>
      <c r="AJ764" s="380">
        <f t="array" aca="true" ref="AJ764">INDEX(KM_PCT,MATCH($A764,'Knowledge - Percentages'!$B:$B,0),'Data - Knowledge'!AJ$8)/100</f>
        <v>0.433</v>
      </c>
      <c r="AK764" s="380">
        <f t="array" aca="true" ref="AK764">INDEX(KM_PCT,MATCH($A764,'Knowledge - Percentages'!$B:$B,0),'Data - Knowledge'!AK$8)/100</f>
        <v>0.43200000000000005</v>
      </c>
      <c r="AL764" s="380">
        <f t="array" aca="true" ref="AL764">INDEX(KM_PCT,MATCH($A764,'Knowledge - Percentages'!$B:$B,0),'Data - Knowledge'!AL$8)/100</f>
        <v>0.43200000000000005</v>
      </c>
      <c r="AM764" s="380">
        <f t="array" aca="true" ref="AM764">INDEX(KM_PCT,MATCH($A764,'Knowledge - Percentages'!$B:$B,0),'Data - Knowledge'!AM$8)/100</f>
        <v>0.43200000000000005</v>
      </c>
      <c r="AN764" s="380">
        <f t="array" aca="true" ref="AN764">INDEX(KM_PCT,MATCH($A764,'Knowledge - Percentages'!$B:$B,0),'Data - Knowledge'!AN$8)/100</f>
        <v>0.423</v>
      </c>
      <c r="AO764" s="380">
        <f t="array" aca="true" ref="AO764">INDEX(KM_PCT,MATCH($A764,'Knowledge - Percentages'!$B:$B,0),'Data - Knowledge'!AO$8)/100</f>
        <v>0.522</v>
      </c>
      <c r="AP764" s="380">
        <f t="array" aca="true" ref="AP764">INDEX(KM_PCT,MATCH($A764,'Knowledge - Percentages'!$B:$B,0),'Data - Knowledge'!AP$8)/100</f>
        <v>0.433</v>
      </c>
      <c r="AQ764" s="380">
        <f t="array" aca="true" ref="AQ764">INDEX(KM_PCT,MATCH($A764,'Knowledge - Percentages'!$B:$B,0),'Data - Knowledge'!AQ$8)/100</f>
        <v>0.433</v>
      </c>
      <c r="AR764" s="380">
        <f t="array" aca="true" ref="AR764">INDEX(KM_PCT,MATCH($A764,'Knowledge - Percentages'!$B:$B,0),'Data - Knowledge'!AR$8)/100</f>
        <v>0.445</v>
      </c>
      <c r="AS764" s="380">
        <f t="array" aca="true" ref="AS764">INDEX(KM_PCT,MATCH($A764,'Knowledge - Percentages'!$B:$B,0),'Data - Knowledge'!AS$8)/100</f>
        <v>0.445</v>
      </c>
      <c r="AT764" s="380">
        <f t="array" aca="true" ref="AT764">INDEX(KM_PCT,MATCH($A764,'Knowledge - Percentages'!$B:$B,0),'Data - Knowledge'!AT$8)/100</f>
        <v>0.524</v>
      </c>
      <c r="AU764" s="380">
        <f t="array" aca="true" ref="AU764">INDEX(KM_PCT,MATCH($A764,'Knowledge - Percentages'!$B:$B,0),'Data - Knowledge'!AU$8)/100</f>
        <v>0.431</v>
      </c>
      <c r="AV764" s="380">
        <f t="array" aca="true" ref="AV764">INDEX(KM_PCT,MATCH($A764,'Knowledge - Percentages'!$B:$B,0),'Data - Knowledge'!AV$8)/100</f>
        <v>0.431</v>
      </c>
      <c r="AW764" s="380">
        <f t="array" aca="true" ref="AW764">INDEX(KM_PCT,MATCH($A764,'Knowledge - Percentages'!$B:$B,0),'Data - Knowledge'!AW$8)/100</f>
        <v>0.431</v>
      </c>
      <c r="AX764" s="380">
        <f t="array" aca="true" ref="AX764">INDEX(KM_PCT,MATCH($A764,'Knowledge - Percentages'!$B:$B,0),'Data - Knowledge'!AX$8)/100</f>
        <v>0.26899999999999996</v>
      </c>
      <c r="AY764" s="380">
        <f t="array" aca="true" ref="AY764">INDEX(KM_PCT,MATCH($A764,'Knowledge - Percentages'!$B:$B,0),'Data - Knowledge'!AY$8)/100</f>
        <v>0.433</v>
      </c>
      <c r="AZ764" s="380">
        <f t="array" aca="true" ref="AZ764">INDEX(KM_PCT,MATCH($A764,'Knowledge - Percentages'!$B:$B,0),'Data - Knowledge'!AZ$8)/100</f>
        <v>0.433</v>
      </c>
      <c r="BA764" s="380">
        <f t="array" aca="true" ref="BA764">INDEX(KM_PCT,MATCH($A764,'Knowledge - Percentages'!$B:$B,0),'Data - Knowledge'!BA$8)/100</f>
        <v>0.433</v>
      </c>
      <c r="BB764" s="380">
        <f t="array" aca="true" ref="BB764">INDEX(KM_PCT,MATCH($A764,'Knowledge - Percentages'!$B:$B,0),'Data - Knowledge'!BB$8)/100</f>
        <v>0.373</v>
      </c>
      <c r="BC764" s="380">
        <f t="array" aca="true" ref="BC764">INDEX(KM_PCT,MATCH($A764,'Knowledge - Percentages'!$B:$B,0),'Data - Knowledge'!BC$8)/100</f>
        <v>0.433</v>
      </c>
      <c r="BD764" s="380">
        <f t="array" aca="true" ref="BD764">INDEX(KM_PCT,MATCH($A764,'Knowledge - Percentages'!$B:$B,0),'Data - Knowledge'!BD$8)/100</f>
        <v>0.426</v>
      </c>
      <c r="BE764" s="380">
        <f t="array" aca="true" ref="BE764">INDEX(KM_PCT,MATCH($A764,'Knowledge - Percentages'!$B:$B,0),'Data - Knowledge'!BE$8)/100</f>
        <v>0.433</v>
      </c>
      <c r="BF764" s="380">
        <f t="array" aca="true" ref="BF764">INDEX(KM_PCT,MATCH($A764,'Knowledge - Percentages'!$B:$B,0),'Data - Knowledge'!BF$8)/100</f>
        <v>0.428</v>
      </c>
      <c r="BG764" s="380">
        <f t="array" aca="true" ref="BG764">INDEX(KM_PCT,MATCH($A764,'Knowledge - Percentages'!$B:$B,0),'Data - Knowledge'!BG$8)/100</f>
        <v>0.47200000000000003</v>
      </c>
      <c r="BH764" s="380">
        <f t="array" aca="true" ref="BH764">INDEX(KM_PCT,MATCH($A764,'Knowledge - Percentages'!$B:$B,0),'Data - Knowledge'!BH$8)/100</f>
        <v>0.433</v>
      </c>
      <c r="BI764" s="380">
        <f t="array" aca="true" ref="BI764">INDEX(KM_PCT,MATCH($A764,'Knowledge - Percentages'!$B:$B,0),'Data - Knowledge'!BI$8)/100</f>
        <v>0.433</v>
      </c>
      <c r="BJ764" s="380">
        <f t="array" aca="true" ref="BJ764">INDEX(KM_PCT,MATCH($A764,'Knowledge - Percentages'!$B:$B,0),'Data - Knowledge'!BJ$8)/100</f>
        <v>0.433</v>
      </c>
      <c r="BK764" s="380">
        <f t="array" aca="true" ref="BK764">INDEX(KM_PCT,MATCH($A764,'Knowledge - Percentages'!$B:$B,0),'Data - Knowledge'!BK$8)/100</f>
        <v>0.433</v>
      </c>
      <c r="BL764" s="380">
        <f t="array" aca="true" ref="BL764">INDEX(KM_PCT,MATCH($A764,'Knowledge - Percentages'!$B:$B,0),'Data - Knowledge'!BL$8)/100</f>
        <v>0.433</v>
      </c>
      <c r="BM764" s="380">
        <f t="array" aca="true" ref="BM764">INDEX(KM_PCT,MATCH($A764,'Knowledge - Percentages'!$B:$B,0),'Data - Knowledge'!BM$8)/100</f>
        <v>0.433</v>
      </c>
      <c r="BN764" s="380">
        <f t="array" aca="true" ref="BN764">INDEX(KM_PCT,MATCH($A764,'Knowledge - Percentages'!$B:$B,0),'Data - Knowledge'!BN$8)/100</f>
        <v>0.455</v>
      </c>
      <c r="BO764" s="380">
        <f t="array" aca="true" ref="BO764">INDEX(KM_PCT,MATCH($A764,'Knowledge - Percentages'!$B:$B,0),'Data - Knowledge'!BO$8)/100</f>
        <v>0.433</v>
      </c>
      <c r="BP764" s="380">
        <f t="array" aca="true" ref="BP764">INDEX(KM_PCT,MATCH($A764,'Knowledge - Percentages'!$B:$B,0),'Data - Knowledge'!BP$8)/100</f>
        <v>0.43</v>
      </c>
      <c r="BQ764" s="380">
        <f t="array" aca="true" ref="BQ764">INDEX(KM_PCT,MATCH($A764,'Knowledge - Percentages'!$B:$B,0),'Data - Knowledge'!BQ$8)/100</f>
        <v>0.433</v>
      </c>
    </row>
    <row r="765" spans="1:69">
      <c r="A765" t="s">
        <v>1978</v>
      </c>
      <c r="B765" t="s">
        <v>1860</v>
      </c>
      <c r="C765" t="s">
        <v>1979</v>
      </c>
      <c r="D765" t="s">
        <v>1862</v>
      </c>
      <c r="E765" s="373">
        <f>SUMPRODUCT($K$2:$BQ$2,$K765:$BQ765)/$J$2</f>
        <v>0.21744696969696967</v>
      </c>
      <c r="F765" s="379">
        <f>SUMPRODUCT($K$2:$BQ$2,$K765:$BQ765)</f>
        <v>57.405999999999992</v>
      </c>
      <c r="G765" s="373">
        <f>SUMPRODUCT($K$3:$BQ$3,$K765:$BQ765)/$J$3</f>
        <v>0.21387987679671464</v>
      </c>
      <c r="H765" s="379">
        <f>SUMPRODUCT($K$3:$BQ$3,$K765:$BQ765)</f>
        <v>2083.1900000000005</v>
      </c>
      <c r="I765" s="373">
        <f>CORREL($K$4:$BQ$4,$K765:$BQ765)</f>
        <v>-0.099867707363258548</v>
      </c>
      <c r="J765" s="379">
        <f>$E765/$G765*100</f>
        <v>101.66780201750602</v>
      </c>
      <c r="K765" s="380">
        <f t="array" aca="true" ref="K765">INDEX(KM_PCT,MATCH($A765,'Knowledge - Percentages'!$B:$B,0),'Data - Knowledge'!K$8)/100</f>
        <v>0.218</v>
      </c>
      <c r="L765" s="380">
        <f t="array" aca="true" ref="L765">INDEX(KM_PCT,MATCH($A765,'Knowledge - Percentages'!$B:$B,0),'Data - Knowledge'!L$8)/100</f>
        <v>0.218</v>
      </c>
      <c r="M765" s="380">
        <f t="array" aca="true" ref="M765">INDEX(KM_PCT,MATCH($A765,'Knowledge - Percentages'!$B:$B,0),'Data - Knowledge'!M$8)/100</f>
        <v>0.218</v>
      </c>
      <c r="N765" s="380">
        <f t="array" aca="true" ref="N765">INDEX(KM_PCT,MATCH($A765,'Knowledge - Percentages'!$B:$B,0),'Data - Knowledge'!N$8)/100</f>
        <v>0.218</v>
      </c>
      <c r="O765" s="380">
        <f t="array" aca="true" ref="O765">INDEX(KM_PCT,MATCH($A765,'Knowledge - Percentages'!$B:$B,0),'Data - Knowledge'!O$8)/100</f>
        <v>0.252</v>
      </c>
      <c r="P765" s="380">
        <f t="array" aca="true" ref="P765">INDEX(KM_PCT,MATCH($A765,'Knowledge - Percentages'!$B:$B,0),'Data - Knowledge'!P$8)/100</f>
        <v>0.23</v>
      </c>
      <c r="Q765" s="380">
        <f t="array" aca="true" ref="Q765">INDEX(KM_PCT,MATCH($A765,'Knowledge - Percentages'!$B:$B,0),'Data - Knowledge'!Q$8)/100</f>
        <v>0.191</v>
      </c>
      <c r="R765" s="380">
        <f t="array" aca="true" ref="R765">INDEX(KM_PCT,MATCH($A765,'Knowledge - Percentages'!$B:$B,0),'Data - Knowledge'!R$8)/100</f>
        <v>0.218</v>
      </c>
      <c r="S765" s="380">
        <f t="array" aca="true" ref="S765">INDEX(KM_PCT,MATCH($A765,'Knowledge - Percentages'!$B:$B,0),'Data - Knowledge'!S$8)/100</f>
        <v>0.218</v>
      </c>
      <c r="T765" s="380">
        <f t="array" aca="true" ref="T765">INDEX(KM_PCT,MATCH($A765,'Knowledge - Percentages'!$B:$B,0),'Data - Knowledge'!T$8)/100</f>
        <v>0.168</v>
      </c>
      <c r="U765" s="380">
        <f t="array" aca="true" ref="U765">INDEX(KM_PCT,MATCH($A765,'Knowledge - Percentages'!$B:$B,0),'Data - Knowledge'!U$8)/100</f>
        <v>0.207</v>
      </c>
      <c r="V765" s="380">
        <f t="array" aca="true" ref="V765">INDEX(KM_PCT,MATCH($A765,'Knowledge - Percentages'!$B:$B,0),'Data - Knowledge'!V$8)/100</f>
        <v>0.205</v>
      </c>
      <c r="W765" s="380">
        <f t="array" aca="true" ref="W765">INDEX(KM_PCT,MATCH($A765,'Knowledge - Percentages'!$B:$B,0),'Data - Knowledge'!W$8)/100</f>
        <v>0.207</v>
      </c>
      <c r="X765" s="380">
        <f t="array" aca="true" ref="X765">INDEX(KM_PCT,MATCH($A765,'Knowledge - Percentages'!$B:$B,0),'Data - Knowledge'!X$8)/100</f>
        <v>0.293</v>
      </c>
      <c r="Y765" s="380">
        <f t="array" aca="true" ref="Y765">INDEX(KM_PCT,MATCH($A765,'Knowledge - Percentages'!$B:$B,0),'Data - Knowledge'!Y$8)/100</f>
        <v>0.293</v>
      </c>
      <c r="Z765" s="380">
        <f t="array" aca="true" ref="Z765">INDEX(KM_PCT,MATCH($A765,'Knowledge - Percentages'!$B:$B,0),'Data - Knowledge'!Z$8)/100</f>
        <v>0.39399999999999996</v>
      </c>
      <c r="AA765" s="380">
        <f t="array" aca="true" ref="AA765">INDEX(KM_PCT,MATCH($A765,'Knowledge - Percentages'!$B:$B,0),'Data - Knowledge'!AA$8)/100</f>
        <v>0.293</v>
      </c>
      <c r="AB765" s="380">
        <f t="array" aca="true" ref="AB765">INDEX(KM_PCT,MATCH($A765,'Knowledge - Percentages'!$B:$B,0),'Data - Knowledge'!AB$8)/100</f>
        <v>0.23600000000000002</v>
      </c>
      <c r="AC765" s="380">
        <f t="array" aca="true" ref="AC765">INDEX(KM_PCT,MATCH($A765,'Knowledge - Percentages'!$B:$B,0),'Data - Knowledge'!AC$8)/100</f>
        <v>0.235</v>
      </c>
      <c r="AD765" s="380">
        <f t="array" aca="true" ref="AD765">INDEX(KM_PCT,MATCH($A765,'Knowledge - Percentages'!$B:$B,0),'Data - Knowledge'!AD$8)/100</f>
        <v>0.23600000000000002</v>
      </c>
      <c r="AE765" s="380">
        <f t="array" aca="true" ref="AE765">INDEX(KM_PCT,MATCH($A765,'Knowledge - Percentages'!$B:$B,0),'Data - Knowledge'!AE$8)/100</f>
        <v>0.198</v>
      </c>
      <c r="AF765" s="380">
        <f t="array" aca="true" ref="AF765">INDEX(KM_PCT,MATCH($A765,'Knowledge - Percentages'!$B:$B,0),'Data - Knowledge'!AF$8)/100</f>
        <v>0.198</v>
      </c>
      <c r="AG765" s="380">
        <f t="array" aca="true" ref="AG765">INDEX(KM_PCT,MATCH($A765,'Knowledge - Percentages'!$B:$B,0),'Data - Knowledge'!AG$8)/100</f>
        <v>0.19399999999999998</v>
      </c>
      <c r="AH765" s="380">
        <f t="array" aca="true" ref="AH765">INDEX(KM_PCT,MATCH($A765,'Knowledge - Percentages'!$B:$B,0),'Data - Knowledge'!AH$8)/100</f>
        <v>0.198</v>
      </c>
      <c r="AI765" s="380">
        <f t="array" aca="true" ref="AI765">INDEX(KM_PCT,MATCH($A765,'Knowledge - Percentages'!$B:$B,0),'Data - Knowledge'!AI$8)/100</f>
        <v>0.257</v>
      </c>
      <c r="AJ765" s="380">
        <f t="array" aca="true" ref="AJ765">INDEX(KM_PCT,MATCH($A765,'Knowledge - Percentages'!$B:$B,0),'Data - Knowledge'!AJ$8)/100</f>
        <v>0.198</v>
      </c>
      <c r="AK765" s="380">
        <f t="array" aca="true" ref="AK765">INDEX(KM_PCT,MATCH($A765,'Knowledge - Percentages'!$B:$B,0),'Data - Knowledge'!AK$8)/100</f>
        <v>0.198</v>
      </c>
      <c r="AL765" s="380">
        <f t="array" aca="true" ref="AL765">INDEX(KM_PCT,MATCH($A765,'Knowledge - Percentages'!$B:$B,0),'Data - Knowledge'!AL$8)/100</f>
        <v>0.198</v>
      </c>
      <c r="AM765" s="380">
        <f t="array" aca="true" ref="AM765">INDEX(KM_PCT,MATCH($A765,'Knowledge - Percentages'!$B:$B,0),'Data - Knowledge'!AM$8)/100</f>
        <v>0.183</v>
      </c>
      <c r="AN765" s="380">
        <f t="array" aca="true" ref="AN765">INDEX(KM_PCT,MATCH($A765,'Knowledge - Percentages'!$B:$B,0),'Data - Knowledge'!AN$8)/100</f>
        <v>0.16899999999999998</v>
      </c>
      <c r="AO765" s="380">
        <f t="array" aca="true" ref="AO765">INDEX(KM_PCT,MATCH($A765,'Knowledge - Percentages'!$B:$B,0),'Data - Knowledge'!AO$8)/100</f>
        <v>0.16899999999999998</v>
      </c>
      <c r="AP765" s="380">
        <f t="array" aca="true" ref="AP765">INDEX(KM_PCT,MATCH($A765,'Knowledge - Percentages'!$B:$B,0),'Data - Knowledge'!AP$8)/100</f>
        <v>0.198</v>
      </c>
      <c r="AQ765" s="380">
        <f t="array" aca="true" ref="AQ765">INDEX(KM_PCT,MATCH($A765,'Knowledge - Percentages'!$B:$B,0),'Data - Knowledge'!AQ$8)/100</f>
        <v>0.198</v>
      </c>
      <c r="AR765" s="380">
        <f t="array" aca="true" ref="AR765">INDEX(KM_PCT,MATCH($A765,'Knowledge - Percentages'!$B:$B,0),'Data - Knowledge'!AR$8)/100</f>
        <v>0.304</v>
      </c>
      <c r="AS765" s="380">
        <f t="array" aca="true" ref="AS765">INDEX(KM_PCT,MATCH($A765,'Knowledge - Percentages'!$B:$B,0),'Data - Knowledge'!AS$8)/100</f>
        <v>0.304</v>
      </c>
      <c r="AT765" s="380">
        <f t="array" aca="true" ref="AT765">INDEX(KM_PCT,MATCH($A765,'Knowledge - Percentages'!$B:$B,0),'Data - Knowledge'!AT$8)/100</f>
        <v>0.321</v>
      </c>
      <c r="AU765" s="380">
        <f t="array" aca="true" ref="AU765">INDEX(KM_PCT,MATCH($A765,'Knowledge - Percentages'!$B:$B,0),'Data - Knowledge'!AU$8)/100</f>
        <v>0.19699999999999998</v>
      </c>
      <c r="AV765" s="380">
        <f t="array" aca="true" ref="AV765">INDEX(KM_PCT,MATCH($A765,'Knowledge - Percentages'!$B:$B,0),'Data - Knowledge'!AV$8)/100</f>
        <v>0.191</v>
      </c>
      <c r="AW765" s="380">
        <f t="array" aca="true" ref="AW765">INDEX(KM_PCT,MATCH($A765,'Knowledge - Percentages'!$B:$B,0),'Data - Knowledge'!AW$8)/100</f>
        <v>0.19699999999999998</v>
      </c>
      <c r="AX765" s="380">
        <f t="array" aca="true" ref="AX765">INDEX(KM_PCT,MATCH($A765,'Knowledge - Percentages'!$B:$B,0),'Data - Knowledge'!AX$8)/100</f>
        <v>0.19699999999999998</v>
      </c>
      <c r="AY765" s="380">
        <f t="array" aca="true" ref="AY765">INDEX(KM_PCT,MATCH($A765,'Knowledge - Percentages'!$B:$B,0),'Data - Knowledge'!AY$8)/100</f>
        <v>0.218</v>
      </c>
      <c r="AZ765" s="380">
        <f t="array" aca="true" ref="AZ765">INDEX(KM_PCT,MATCH($A765,'Knowledge - Percentages'!$B:$B,0),'Data - Knowledge'!AZ$8)/100</f>
        <v>0.218</v>
      </c>
      <c r="BA765" s="380">
        <f t="array" aca="true" ref="BA765">INDEX(KM_PCT,MATCH($A765,'Knowledge - Percentages'!$B:$B,0),'Data - Knowledge'!BA$8)/100</f>
        <v>0.218</v>
      </c>
      <c r="BB765" s="380">
        <f t="array" aca="true" ref="BB765">INDEX(KM_PCT,MATCH($A765,'Knowledge - Percentages'!$B:$B,0),'Data - Knowledge'!BB$8)/100</f>
        <v>0.218</v>
      </c>
      <c r="BC765" s="380">
        <f t="array" aca="true" ref="BC765">INDEX(KM_PCT,MATCH($A765,'Knowledge - Percentages'!$B:$B,0),'Data - Knowledge'!BC$8)/100</f>
        <v>0.218</v>
      </c>
      <c r="BD765" s="380">
        <f t="array" aca="true" ref="BD765">INDEX(KM_PCT,MATCH($A765,'Knowledge - Percentages'!$B:$B,0),'Data - Knowledge'!BD$8)/100</f>
        <v>0.147</v>
      </c>
      <c r="BE765" s="380">
        <f t="array" aca="true" ref="BE765">INDEX(KM_PCT,MATCH($A765,'Knowledge - Percentages'!$B:$B,0),'Data - Knowledge'!BE$8)/100</f>
        <v>0.256</v>
      </c>
      <c r="BF765" s="380">
        <f t="array" aca="true" ref="BF765">INDEX(KM_PCT,MATCH($A765,'Knowledge - Percentages'!$B:$B,0),'Data - Knowledge'!BF$8)/100</f>
        <v>0.218</v>
      </c>
      <c r="BG765" s="380">
        <f t="array" aca="true" ref="BG765">INDEX(KM_PCT,MATCH($A765,'Knowledge - Percentages'!$B:$B,0),'Data - Knowledge'!BG$8)/100</f>
        <v>0.209</v>
      </c>
      <c r="BH765" s="380">
        <f t="array" aca="true" ref="BH765">INDEX(KM_PCT,MATCH($A765,'Knowledge - Percentages'!$B:$B,0),'Data - Knowledge'!BH$8)/100</f>
        <v>0.254</v>
      </c>
      <c r="BI765" s="380">
        <f t="array" aca="true" ref="BI765">INDEX(KM_PCT,MATCH($A765,'Knowledge - Percentages'!$B:$B,0),'Data - Knowledge'!BI$8)/100</f>
        <v>0.222</v>
      </c>
      <c r="BJ765" s="380">
        <f t="array" aca="true" ref="BJ765">INDEX(KM_PCT,MATCH($A765,'Knowledge - Percentages'!$B:$B,0),'Data - Knowledge'!BJ$8)/100</f>
        <v>0.237</v>
      </c>
      <c r="BK765" s="380">
        <f t="array" aca="true" ref="BK765">INDEX(KM_PCT,MATCH($A765,'Knowledge - Percentages'!$B:$B,0),'Data - Knowledge'!BK$8)/100</f>
        <v>0.252</v>
      </c>
      <c r="BL765" s="380">
        <f t="array" aca="true" ref="BL765">INDEX(KM_PCT,MATCH($A765,'Knowledge - Percentages'!$B:$B,0),'Data - Knowledge'!BL$8)/100</f>
        <v>0.21100000000000002</v>
      </c>
      <c r="BM765" s="380">
        <f t="array" aca="true" ref="BM765">INDEX(KM_PCT,MATCH($A765,'Knowledge - Percentages'!$B:$B,0),'Data - Knowledge'!BM$8)/100</f>
        <v>0.231</v>
      </c>
      <c r="BN765" s="380">
        <f t="array" aca="true" ref="BN765">INDEX(KM_PCT,MATCH($A765,'Knowledge - Percentages'!$B:$B,0),'Data - Knowledge'!BN$8)/100</f>
        <v>0.267</v>
      </c>
      <c r="BO765" s="380">
        <f t="array" aca="true" ref="BO765">INDEX(KM_PCT,MATCH($A765,'Knowledge - Percentages'!$B:$B,0),'Data - Knowledge'!BO$8)/100</f>
        <v>0.256</v>
      </c>
      <c r="BP765" s="380">
        <f t="array" aca="true" ref="BP765">INDEX(KM_PCT,MATCH($A765,'Knowledge - Percentages'!$B:$B,0),'Data - Knowledge'!BP$8)/100</f>
        <v>0.222</v>
      </c>
      <c r="BQ765" s="380">
        <f t="array" aca="true" ref="BQ765">INDEX(KM_PCT,MATCH($A765,'Knowledge - Percentages'!$B:$B,0),'Data - Knowledge'!BQ$8)/100</f>
        <v>0.222</v>
      </c>
    </row>
    <row r="766" spans="1:69">
      <c r="A766" t="s">
        <v>1980</v>
      </c>
      <c r="B766" t="s">
        <v>1860</v>
      </c>
      <c r="C766" t="s">
        <v>1979</v>
      </c>
      <c r="D766" t="s">
        <v>1864</v>
      </c>
      <c r="E766" s="373">
        <f>SUMPRODUCT($K$2:$BQ$2,$K766:$BQ766)/$J$2</f>
        <v>0.23079166666666662</v>
      </c>
      <c r="F766" s="379">
        <f>SUMPRODUCT($K$2:$BQ$2,$K766:$BQ766)</f>
        <v>60.928999999999988</v>
      </c>
      <c r="G766" s="373">
        <f>SUMPRODUCT($K$3:$BQ$3,$K766:$BQ766)/$J$3</f>
        <v>0.21326519507186864</v>
      </c>
      <c r="H766" s="379">
        <f>SUMPRODUCT($K$3:$BQ$3,$K766:$BQ766)</f>
        <v>2077.2030000000004</v>
      </c>
      <c r="I766" s="373">
        <f>CORREL($K$4:$BQ$4,$K766:$BQ766)</f>
        <v>0.047926519357485819</v>
      </c>
      <c r="J766" s="379">
        <f>$E766/$G766*100</f>
        <v>108.21815842425282</v>
      </c>
      <c r="K766" s="380">
        <f t="array" aca="true" ref="K766">INDEX(KM_PCT,MATCH($A766,'Knowledge - Percentages'!$B:$B,0),'Data - Knowledge'!K$8)/100</f>
        <v>0.214</v>
      </c>
      <c r="L766" s="380">
        <f t="array" aca="true" ref="L766">INDEX(KM_PCT,MATCH($A766,'Knowledge - Percentages'!$B:$B,0),'Data - Knowledge'!L$8)/100</f>
        <v>0.214</v>
      </c>
      <c r="M766" s="380">
        <f t="array" aca="true" ref="M766">INDEX(KM_PCT,MATCH($A766,'Knowledge - Percentages'!$B:$B,0),'Data - Knowledge'!M$8)/100</f>
        <v>0.214</v>
      </c>
      <c r="N766" s="380">
        <f t="array" aca="true" ref="N766">INDEX(KM_PCT,MATCH($A766,'Knowledge - Percentages'!$B:$B,0),'Data - Knowledge'!N$8)/100</f>
        <v>0.203</v>
      </c>
      <c r="O766" s="380">
        <f t="array" aca="true" ref="O766">INDEX(KM_PCT,MATCH($A766,'Knowledge - Percentages'!$B:$B,0),'Data - Knowledge'!O$8)/100</f>
        <v>0.203</v>
      </c>
      <c r="P766" s="380">
        <f t="array" aca="true" ref="P766">INDEX(KM_PCT,MATCH($A766,'Knowledge - Percentages'!$B:$B,0),'Data - Knowledge'!P$8)/100</f>
        <v>0.203</v>
      </c>
      <c r="Q766" s="380">
        <f t="array" aca="true" ref="Q766">INDEX(KM_PCT,MATCH($A766,'Knowledge - Percentages'!$B:$B,0),'Data - Knowledge'!Q$8)/100</f>
        <v>0.203</v>
      </c>
      <c r="R766" s="380">
        <f t="array" aca="true" ref="R766">INDEX(KM_PCT,MATCH($A766,'Knowledge - Percentages'!$B:$B,0),'Data - Knowledge'!R$8)/100</f>
        <v>0.203</v>
      </c>
      <c r="S766" s="380">
        <f t="array" aca="true" ref="S766">INDEX(KM_PCT,MATCH($A766,'Knowledge - Percentages'!$B:$B,0),'Data - Knowledge'!S$8)/100</f>
        <v>0.203</v>
      </c>
      <c r="T766" s="380">
        <f t="array" aca="true" ref="T766">INDEX(KM_PCT,MATCH($A766,'Knowledge - Percentages'!$B:$B,0),'Data - Knowledge'!T$8)/100</f>
        <v>0.193</v>
      </c>
      <c r="U766" s="380">
        <f t="array" aca="true" ref="U766">INDEX(KM_PCT,MATCH($A766,'Knowledge - Percentages'!$B:$B,0),'Data - Knowledge'!U$8)/100</f>
        <v>0.214</v>
      </c>
      <c r="V766" s="380">
        <f t="array" aca="true" ref="V766">INDEX(KM_PCT,MATCH($A766,'Knowledge - Percentages'!$B:$B,0),'Data - Knowledge'!V$8)/100</f>
        <v>0.214</v>
      </c>
      <c r="W766" s="380">
        <f t="array" aca="true" ref="W766">INDEX(KM_PCT,MATCH($A766,'Knowledge - Percentages'!$B:$B,0),'Data - Knowledge'!W$8)/100</f>
        <v>0.214</v>
      </c>
      <c r="X766" s="380">
        <f t="array" aca="true" ref="X766">INDEX(KM_PCT,MATCH($A766,'Knowledge - Percentages'!$B:$B,0),'Data - Knowledge'!X$8)/100</f>
        <v>0.243</v>
      </c>
      <c r="Y766" s="380">
        <f t="array" aca="true" ref="Y766">INDEX(KM_PCT,MATCH($A766,'Knowledge - Percentages'!$B:$B,0),'Data - Knowledge'!Y$8)/100</f>
        <v>0.243</v>
      </c>
      <c r="Z766" s="380">
        <f t="array" aca="true" ref="Z766">INDEX(KM_PCT,MATCH($A766,'Knowledge - Percentages'!$B:$B,0),'Data - Knowledge'!Z$8)/100</f>
        <v>0.392</v>
      </c>
      <c r="AA766" s="380">
        <f t="array" aca="true" ref="AA766">INDEX(KM_PCT,MATCH($A766,'Knowledge - Percentages'!$B:$B,0),'Data - Knowledge'!AA$8)/100</f>
        <v>0.243</v>
      </c>
      <c r="AB766" s="380">
        <f t="array" aca="true" ref="AB766">INDEX(KM_PCT,MATCH($A766,'Knowledge - Percentages'!$B:$B,0),'Data - Knowledge'!AB$8)/100</f>
        <v>0.172</v>
      </c>
      <c r="AC766" s="380">
        <f t="array" aca="true" ref="AC766">INDEX(KM_PCT,MATCH($A766,'Knowledge - Percentages'!$B:$B,0),'Data - Knowledge'!AC$8)/100</f>
        <v>0.19399999999999998</v>
      </c>
      <c r="AD766" s="380">
        <f t="array" aca="true" ref="AD766">INDEX(KM_PCT,MATCH($A766,'Knowledge - Percentages'!$B:$B,0),'Data - Knowledge'!AD$8)/100</f>
        <v>0.302</v>
      </c>
      <c r="AE766" s="380">
        <f t="array" aca="true" ref="AE766">INDEX(KM_PCT,MATCH($A766,'Knowledge - Percentages'!$B:$B,0),'Data - Knowledge'!AE$8)/100</f>
        <v>0.223</v>
      </c>
      <c r="AF766" s="380">
        <f t="array" aca="true" ref="AF766">INDEX(KM_PCT,MATCH($A766,'Knowledge - Percentages'!$B:$B,0),'Data - Knowledge'!AF$8)/100</f>
        <v>0.217</v>
      </c>
      <c r="AG766" s="380">
        <f t="array" aca="true" ref="AG766">INDEX(KM_PCT,MATCH($A766,'Knowledge - Percentages'!$B:$B,0),'Data - Knowledge'!AG$8)/100</f>
        <v>0.223</v>
      </c>
      <c r="AH766" s="380">
        <f t="array" aca="true" ref="AH766">INDEX(KM_PCT,MATCH($A766,'Knowledge - Percentages'!$B:$B,0),'Data - Knowledge'!AH$8)/100</f>
        <v>0.226</v>
      </c>
      <c r="AI766" s="380">
        <f t="array" aca="true" ref="AI766">INDEX(KM_PCT,MATCH($A766,'Knowledge - Percentages'!$B:$B,0),'Data - Knowledge'!AI$8)/100</f>
        <v>0.256</v>
      </c>
      <c r="AJ766" s="380">
        <f t="array" aca="true" ref="AJ766">INDEX(KM_PCT,MATCH($A766,'Knowledge - Percentages'!$B:$B,0),'Data - Knowledge'!AJ$8)/100</f>
        <v>0.226</v>
      </c>
      <c r="AK766" s="380">
        <f t="array" aca="true" ref="AK766">INDEX(KM_PCT,MATCH($A766,'Knowledge - Percentages'!$B:$B,0),'Data - Knowledge'!AK$8)/100</f>
        <v>0.217</v>
      </c>
      <c r="AL766" s="380">
        <f t="array" aca="true" ref="AL766">INDEX(KM_PCT,MATCH($A766,'Knowledge - Percentages'!$B:$B,0),'Data - Knowledge'!AL$8)/100</f>
        <v>0.217</v>
      </c>
      <c r="AM766" s="380">
        <f t="array" aca="true" ref="AM766">INDEX(KM_PCT,MATCH($A766,'Knowledge - Percentages'!$B:$B,0),'Data - Knowledge'!AM$8)/100</f>
        <v>0.217</v>
      </c>
      <c r="AN766" s="380">
        <f t="array" aca="true" ref="AN766">INDEX(KM_PCT,MATCH($A766,'Knowledge - Percentages'!$B:$B,0),'Data - Knowledge'!AN$8)/100</f>
        <v>0.239</v>
      </c>
      <c r="AO766" s="380">
        <f t="array" aca="true" ref="AO766">INDEX(KM_PCT,MATCH($A766,'Knowledge - Percentages'!$B:$B,0),'Data - Knowledge'!AO$8)/100</f>
        <v>0.239</v>
      </c>
      <c r="AP766" s="380">
        <f t="array" aca="true" ref="AP766">INDEX(KM_PCT,MATCH($A766,'Knowledge - Percentages'!$B:$B,0),'Data - Knowledge'!AP$8)/100</f>
        <v>0.223</v>
      </c>
      <c r="AQ766" s="380">
        <f t="array" aca="true" ref="AQ766">INDEX(KM_PCT,MATCH($A766,'Knowledge - Percentages'!$B:$B,0),'Data - Knowledge'!AQ$8)/100</f>
        <v>0.223</v>
      </c>
      <c r="AR766" s="380">
        <f t="array" aca="true" ref="AR766">INDEX(KM_PCT,MATCH($A766,'Knowledge - Percentages'!$B:$B,0),'Data - Knowledge'!AR$8)/100</f>
        <v>0.184</v>
      </c>
      <c r="AS766" s="380">
        <f t="array" aca="true" ref="AS766">INDEX(KM_PCT,MATCH($A766,'Knowledge - Percentages'!$B:$B,0),'Data - Knowledge'!AS$8)/100</f>
        <v>0.16899999999999998</v>
      </c>
      <c r="AT766" s="380">
        <f t="array" aca="true" ref="AT766">INDEX(KM_PCT,MATCH($A766,'Knowledge - Percentages'!$B:$B,0),'Data - Knowledge'!AT$8)/100</f>
        <v>0.184</v>
      </c>
      <c r="AU766" s="380">
        <f t="array" aca="true" ref="AU766">INDEX(KM_PCT,MATCH($A766,'Knowledge - Percentages'!$B:$B,0),'Data - Knowledge'!AU$8)/100</f>
        <v>0.223</v>
      </c>
      <c r="AV766" s="380">
        <f t="array" aca="true" ref="AV766">INDEX(KM_PCT,MATCH($A766,'Knowledge - Percentages'!$B:$B,0),'Data - Knowledge'!AV$8)/100</f>
        <v>0.134</v>
      </c>
      <c r="AW766" s="380">
        <f t="array" aca="true" ref="AW766">INDEX(KM_PCT,MATCH($A766,'Knowledge - Percentages'!$B:$B,0),'Data - Knowledge'!AW$8)/100</f>
        <v>0.223</v>
      </c>
      <c r="AX766" s="380">
        <f t="array" aca="true" ref="AX766">INDEX(KM_PCT,MATCH($A766,'Knowledge - Percentages'!$B:$B,0),'Data - Knowledge'!AX$8)/100</f>
        <v>0.256</v>
      </c>
      <c r="AY766" s="380">
        <f t="array" aca="true" ref="AY766">INDEX(KM_PCT,MATCH($A766,'Knowledge - Percentages'!$B:$B,0),'Data - Knowledge'!AY$8)/100</f>
        <v>0.223</v>
      </c>
      <c r="AZ766" s="380">
        <f t="array" aca="true" ref="AZ766">INDEX(KM_PCT,MATCH($A766,'Knowledge - Percentages'!$B:$B,0),'Data - Knowledge'!AZ$8)/100</f>
        <v>0.223</v>
      </c>
      <c r="BA766" s="380">
        <f t="array" aca="true" ref="BA766">INDEX(KM_PCT,MATCH($A766,'Knowledge - Percentages'!$B:$B,0),'Data - Knowledge'!BA$8)/100</f>
        <v>0.223</v>
      </c>
      <c r="BB766" s="380">
        <f t="array" aca="true" ref="BB766">INDEX(KM_PCT,MATCH($A766,'Knowledge - Percentages'!$B:$B,0),'Data - Knowledge'!BB$8)/100</f>
        <v>0.223</v>
      </c>
      <c r="BC766" s="380">
        <f t="array" aca="true" ref="BC766">INDEX(KM_PCT,MATCH($A766,'Knowledge - Percentages'!$B:$B,0),'Data - Knowledge'!BC$8)/100</f>
        <v>0.247</v>
      </c>
      <c r="BD766" s="380">
        <f t="array" aca="true" ref="BD766">INDEX(KM_PCT,MATCH($A766,'Knowledge - Percentages'!$B:$B,0),'Data - Knowledge'!BD$8)/100</f>
        <v>0.247</v>
      </c>
      <c r="BE766" s="380">
        <f t="array" aca="true" ref="BE766">INDEX(KM_PCT,MATCH($A766,'Knowledge - Percentages'!$B:$B,0),'Data - Knowledge'!BE$8)/100</f>
        <v>0.247</v>
      </c>
      <c r="BF766" s="380">
        <f t="array" aca="true" ref="BF766">INDEX(KM_PCT,MATCH($A766,'Knowledge - Percentages'!$B:$B,0),'Data - Knowledge'!BF$8)/100</f>
        <v>0.377</v>
      </c>
      <c r="BG766" s="380">
        <f t="array" aca="true" ref="BG766">INDEX(KM_PCT,MATCH($A766,'Knowledge - Percentages'!$B:$B,0),'Data - Knowledge'!BG$8)/100</f>
        <v>0.235</v>
      </c>
      <c r="BH766" s="380">
        <f t="array" aca="true" ref="BH766">INDEX(KM_PCT,MATCH($A766,'Knowledge - Percentages'!$B:$B,0),'Data - Knowledge'!BH$8)/100</f>
        <v>0.235</v>
      </c>
      <c r="BI766" s="380">
        <f t="array" aca="true" ref="BI766">INDEX(KM_PCT,MATCH($A766,'Knowledge - Percentages'!$B:$B,0),'Data - Knowledge'!BI$8)/100</f>
        <v>0.235</v>
      </c>
      <c r="BJ766" s="380">
        <f t="array" aca="true" ref="BJ766">INDEX(KM_PCT,MATCH($A766,'Knowledge - Percentages'!$B:$B,0),'Data - Knowledge'!BJ$8)/100</f>
        <v>0.235</v>
      </c>
      <c r="BK766" s="380">
        <f t="array" aca="true" ref="BK766">INDEX(KM_PCT,MATCH($A766,'Knowledge - Percentages'!$B:$B,0),'Data - Knowledge'!BK$8)/100</f>
        <v>0.159</v>
      </c>
      <c r="BL766" s="380">
        <f t="array" aca="true" ref="BL766">INDEX(KM_PCT,MATCH($A766,'Knowledge - Percentages'!$B:$B,0),'Data - Knowledge'!BL$8)/100</f>
        <v>0.235</v>
      </c>
      <c r="BM766" s="380">
        <f t="array" aca="true" ref="BM766">INDEX(KM_PCT,MATCH($A766,'Knowledge - Percentages'!$B:$B,0),'Data - Knowledge'!BM$8)/100</f>
        <v>0.235</v>
      </c>
      <c r="BN766" s="380">
        <f t="array" aca="true" ref="BN766">INDEX(KM_PCT,MATCH($A766,'Knowledge - Percentages'!$B:$B,0),'Data - Knowledge'!BN$8)/100</f>
        <v>0.265</v>
      </c>
      <c r="BO766" s="380">
        <f t="array" aca="true" ref="BO766">INDEX(KM_PCT,MATCH($A766,'Knowledge - Percentages'!$B:$B,0),'Data - Knowledge'!BO$8)/100</f>
        <v>0.245</v>
      </c>
      <c r="BP766" s="380">
        <f t="array" aca="true" ref="BP766">INDEX(KM_PCT,MATCH($A766,'Knowledge - Percentages'!$B:$B,0),'Data - Knowledge'!BP$8)/100</f>
        <v>0.26</v>
      </c>
      <c r="BQ766" s="380">
        <f t="array" aca="true" ref="BQ766">INDEX(KM_PCT,MATCH($A766,'Knowledge - Percentages'!$B:$B,0),'Data - Knowledge'!BQ$8)/100</f>
        <v>0.245</v>
      </c>
    </row>
    <row r="767" spans="1:69">
      <c r="A767" t="s">
        <v>1981</v>
      </c>
      <c r="B767" t="s">
        <v>1860</v>
      </c>
      <c r="C767" t="s">
        <v>1979</v>
      </c>
      <c r="D767" t="s">
        <v>550</v>
      </c>
      <c r="E767" s="373">
        <f>SUMPRODUCT($K$2:$BQ$2,$K767:$BQ767)/$J$2</f>
        <v>0.3884545454545455</v>
      </c>
      <c r="F767" s="379">
        <f>SUMPRODUCT($K$2:$BQ$2,$K767:$BQ767)</f>
        <v>102.552</v>
      </c>
      <c r="G767" s="373">
        <f>SUMPRODUCT($K$3:$BQ$3,$K767:$BQ767)/$J$3</f>
        <v>0.39268480492813146</v>
      </c>
      <c r="H767" s="379">
        <f>SUMPRODUCT($K$3:$BQ$3,$K767:$BQ767)</f>
        <v>3824.7500000000005</v>
      </c>
      <c r="I767" s="373">
        <f>CORREL($K$4:$BQ$4,$K767:$BQ767)</f>
        <v>0.074988114529974573</v>
      </c>
      <c r="J767" s="379">
        <f>$E767/$G767*100</f>
        <v>98.922734106210157</v>
      </c>
      <c r="K767" s="380">
        <f t="array" aca="true" ref="K767">INDEX(KM_PCT,MATCH($A767,'Knowledge - Percentages'!$B:$B,0),'Data - Knowledge'!K$8)/100</f>
        <v>0.386</v>
      </c>
      <c r="L767" s="380">
        <f t="array" aca="true" ref="L767">INDEX(KM_PCT,MATCH($A767,'Knowledge - Percentages'!$B:$B,0),'Data - Knowledge'!L$8)/100</f>
        <v>0.386</v>
      </c>
      <c r="M767" s="380">
        <f t="array" aca="true" ref="M767">INDEX(KM_PCT,MATCH($A767,'Knowledge - Percentages'!$B:$B,0),'Data - Knowledge'!M$8)/100</f>
        <v>0.386</v>
      </c>
      <c r="N767" s="380">
        <f t="array" aca="true" ref="N767">INDEX(KM_PCT,MATCH($A767,'Knowledge - Percentages'!$B:$B,0),'Data - Knowledge'!N$8)/100</f>
        <v>0.36200000000000004</v>
      </c>
      <c r="O767" s="380">
        <f t="array" aca="true" ref="O767">INDEX(KM_PCT,MATCH($A767,'Knowledge - Percentages'!$B:$B,0),'Data - Knowledge'!O$8)/100</f>
        <v>0.44299999999999995</v>
      </c>
      <c r="P767" s="380">
        <f t="array" aca="true" ref="P767">INDEX(KM_PCT,MATCH($A767,'Knowledge - Percentages'!$B:$B,0),'Data - Knowledge'!P$8)/100</f>
        <v>0.36200000000000004</v>
      </c>
      <c r="Q767" s="380">
        <f t="array" aca="true" ref="Q767">INDEX(KM_PCT,MATCH($A767,'Knowledge - Percentages'!$B:$B,0),'Data - Knowledge'!Q$8)/100</f>
        <v>0.36200000000000004</v>
      </c>
      <c r="R767" s="380">
        <f t="array" aca="true" ref="R767">INDEX(KM_PCT,MATCH($A767,'Knowledge - Percentages'!$B:$B,0),'Data - Knowledge'!R$8)/100</f>
        <v>0.36200000000000004</v>
      </c>
      <c r="S767" s="380">
        <f t="array" aca="true" ref="S767">INDEX(KM_PCT,MATCH($A767,'Knowledge - Percentages'!$B:$B,0),'Data - Knowledge'!S$8)/100</f>
        <v>0.313</v>
      </c>
      <c r="T767" s="380">
        <f t="array" aca="true" ref="T767">INDEX(KM_PCT,MATCH($A767,'Knowledge - Percentages'!$B:$B,0),'Data - Knowledge'!T$8)/100</f>
        <v>0.386</v>
      </c>
      <c r="U767" s="380">
        <f t="array" aca="true" ref="U767">INDEX(KM_PCT,MATCH($A767,'Knowledge - Percentages'!$B:$B,0),'Data - Knowledge'!U$8)/100</f>
        <v>0.447</v>
      </c>
      <c r="V767" s="380">
        <f t="array" aca="true" ref="V767">INDEX(KM_PCT,MATCH($A767,'Knowledge - Percentages'!$B:$B,0),'Data - Knowledge'!V$8)/100</f>
        <v>0.385</v>
      </c>
      <c r="W767" s="380">
        <f t="array" aca="true" ref="W767">INDEX(KM_PCT,MATCH($A767,'Knowledge - Percentages'!$B:$B,0),'Data - Knowledge'!W$8)/100</f>
        <v>0.386</v>
      </c>
      <c r="X767" s="380">
        <f t="array" aca="true" ref="X767">INDEX(KM_PCT,MATCH($A767,'Knowledge - Percentages'!$B:$B,0),'Data - Knowledge'!X$8)/100</f>
        <v>0.386</v>
      </c>
      <c r="Y767" s="380">
        <f t="array" aca="true" ref="Y767">INDEX(KM_PCT,MATCH($A767,'Knowledge - Percentages'!$B:$B,0),'Data - Knowledge'!Y$8)/100</f>
        <v>0.24100000000000002</v>
      </c>
      <c r="Z767" s="380">
        <f t="array" aca="true" ref="Z767">INDEX(KM_PCT,MATCH($A767,'Knowledge - Percentages'!$B:$B,0),'Data - Knowledge'!Z$8)/100</f>
        <v>0.39799999999999996</v>
      </c>
      <c r="AA767" s="380">
        <f t="array" aca="true" ref="AA767">INDEX(KM_PCT,MATCH($A767,'Knowledge - Percentages'!$B:$B,0),'Data - Knowledge'!AA$8)/100</f>
        <v>0.402</v>
      </c>
      <c r="AB767" s="380">
        <f t="array" aca="true" ref="AB767">INDEX(KM_PCT,MATCH($A767,'Knowledge - Percentages'!$B:$B,0),'Data - Knowledge'!AB$8)/100</f>
        <v>0.395</v>
      </c>
      <c r="AC767" s="380">
        <f t="array" aca="true" ref="AC767">INDEX(KM_PCT,MATCH($A767,'Knowledge - Percentages'!$B:$B,0),'Data - Knowledge'!AC$8)/100</f>
        <v>0.325</v>
      </c>
      <c r="AD767" s="380">
        <f t="array" aca="true" ref="AD767">INDEX(KM_PCT,MATCH($A767,'Knowledge - Percentages'!$B:$B,0),'Data - Knowledge'!AD$8)/100</f>
        <v>0.396</v>
      </c>
      <c r="AE767" s="380">
        <f t="array" aca="true" ref="AE767">INDEX(KM_PCT,MATCH($A767,'Knowledge - Percentages'!$B:$B,0),'Data - Knowledge'!AE$8)/100</f>
        <v>0.386</v>
      </c>
      <c r="AF767" s="380">
        <f t="array" aca="true" ref="AF767">INDEX(KM_PCT,MATCH($A767,'Knowledge - Percentages'!$B:$B,0),'Data - Knowledge'!AF$8)/100</f>
        <v>0.386</v>
      </c>
      <c r="AG767" s="380">
        <f t="array" aca="true" ref="AG767">INDEX(KM_PCT,MATCH($A767,'Knowledge - Percentages'!$B:$B,0),'Data - Knowledge'!AG$8)/100</f>
        <v>0.386</v>
      </c>
      <c r="AH767" s="380">
        <f t="array" aca="true" ref="AH767">INDEX(KM_PCT,MATCH($A767,'Knowledge - Percentages'!$B:$B,0),'Data - Knowledge'!AH$8)/100</f>
        <v>0.41</v>
      </c>
      <c r="AI767" s="380">
        <f t="array" aca="true" ref="AI767">INDEX(KM_PCT,MATCH($A767,'Knowledge - Percentages'!$B:$B,0),'Data - Knowledge'!AI$8)/100</f>
        <v>0.386</v>
      </c>
      <c r="AJ767" s="380">
        <f t="array" aca="true" ref="AJ767">INDEX(KM_PCT,MATCH($A767,'Knowledge - Percentages'!$B:$B,0),'Data - Knowledge'!AJ$8)/100</f>
        <v>0.386</v>
      </c>
      <c r="AK767" s="380">
        <f t="array" aca="true" ref="AK767">INDEX(KM_PCT,MATCH($A767,'Knowledge - Percentages'!$B:$B,0),'Data - Knowledge'!AK$8)/100</f>
        <v>0.386</v>
      </c>
      <c r="AL767" s="380">
        <f t="array" aca="true" ref="AL767">INDEX(KM_PCT,MATCH($A767,'Knowledge - Percentages'!$B:$B,0),'Data - Knowledge'!AL$8)/100</f>
        <v>0.386</v>
      </c>
      <c r="AM767" s="380">
        <f t="array" aca="true" ref="AM767">INDEX(KM_PCT,MATCH($A767,'Knowledge - Percentages'!$B:$B,0),'Data - Knowledge'!AM$8)/100</f>
        <v>0.386</v>
      </c>
      <c r="AN767" s="380">
        <f t="array" aca="true" ref="AN767">INDEX(KM_PCT,MATCH($A767,'Knowledge - Percentages'!$B:$B,0),'Data - Knowledge'!AN$8)/100</f>
        <v>0.424</v>
      </c>
      <c r="AO767" s="380">
        <f t="array" aca="true" ref="AO767">INDEX(KM_PCT,MATCH($A767,'Knowledge - Percentages'!$B:$B,0),'Data - Knowledge'!AO$8)/100</f>
        <v>0.42100000000000004</v>
      </c>
      <c r="AP767" s="380">
        <f t="array" aca="true" ref="AP767">INDEX(KM_PCT,MATCH($A767,'Knowledge - Percentages'!$B:$B,0),'Data - Knowledge'!AP$8)/100</f>
        <v>0.386</v>
      </c>
      <c r="AQ767" s="380">
        <f t="array" aca="true" ref="AQ767">INDEX(KM_PCT,MATCH($A767,'Knowledge - Percentages'!$B:$B,0),'Data - Knowledge'!AQ$8)/100</f>
        <v>0.386</v>
      </c>
      <c r="AR767" s="380">
        <f t="array" aca="true" ref="AR767">INDEX(KM_PCT,MATCH($A767,'Knowledge - Percentages'!$B:$B,0),'Data - Knowledge'!AR$8)/100</f>
        <v>0.386</v>
      </c>
      <c r="AS767" s="380">
        <f t="array" aca="true" ref="AS767">INDEX(KM_PCT,MATCH($A767,'Knowledge - Percentages'!$B:$B,0),'Data - Knowledge'!AS$8)/100</f>
        <v>0.386</v>
      </c>
      <c r="AT767" s="380">
        <f t="array" aca="true" ref="AT767">INDEX(KM_PCT,MATCH($A767,'Knowledge - Percentages'!$B:$B,0),'Data - Knowledge'!AT$8)/100</f>
        <v>0.386</v>
      </c>
      <c r="AU767" s="380">
        <f t="array" aca="true" ref="AU767">INDEX(KM_PCT,MATCH($A767,'Knowledge - Percentages'!$B:$B,0),'Data - Knowledge'!AU$8)/100</f>
        <v>0.344</v>
      </c>
      <c r="AV767" s="380">
        <f t="array" aca="true" ref="AV767">INDEX(KM_PCT,MATCH($A767,'Knowledge - Percentages'!$B:$B,0),'Data - Knowledge'!AV$8)/100</f>
        <v>0.33899999999999997</v>
      </c>
      <c r="AW767" s="380">
        <f t="array" aca="true" ref="AW767">INDEX(KM_PCT,MATCH($A767,'Knowledge - Percentages'!$B:$B,0),'Data - Knowledge'!AW$8)/100</f>
        <v>0.344</v>
      </c>
      <c r="AX767" s="380">
        <f t="array" aca="true" ref="AX767">INDEX(KM_PCT,MATCH($A767,'Knowledge - Percentages'!$B:$B,0),'Data - Knowledge'!AX$8)/100</f>
        <v>0.344</v>
      </c>
      <c r="AY767" s="380">
        <f t="array" aca="true" ref="AY767">INDEX(KM_PCT,MATCH($A767,'Knowledge - Percentages'!$B:$B,0),'Data - Knowledge'!AY$8)/100</f>
        <v>0.39</v>
      </c>
      <c r="AZ767" s="380">
        <f t="array" aca="true" ref="AZ767">INDEX(KM_PCT,MATCH($A767,'Knowledge - Percentages'!$B:$B,0),'Data - Knowledge'!AZ$8)/100</f>
        <v>0.44799999999999995</v>
      </c>
      <c r="BA767" s="380">
        <f t="array" aca="true" ref="BA767">INDEX(KM_PCT,MATCH($A767,'Knowledge - Percentages'!$B:$B,0),'Data - Knowledge'!BA$8)/100</f>
        <v>0.39</v>
      </c>
      <c r="BB767" s="380">
        <f t="array" aca="true" ref="BB767">INDEX(KM_PCT,MATCH($A767,'Knowledge - Percentages'!$B:$B,0),'Data - Knowledge'!BB$8)/100</f>
        <v>0.39</v>
      </c>
      <c r="BC767" s="380">
        <f t="array" aca="true" ref="BC767">INDEX(KM_PCT,MATCH($A767,'Knowledge - Percentages'!$B:$B,0),'Data - Knowledge'!BC$8)/100</f>
        <v>0.401</v>
      </c>
      <c r="BD767" s="380">
        <f t="array" aca="true" ref="BD767">INDEX(KM_PCT,MATCH($A767,'Knowledge - Percentages'!$B:$B,0),'Data - Knowledge'!BD$8)/100</f>
        <v>0.401</v>
      </c>
      <c r="BE767" s="380">
        <f t="array" aca="true" ref="BE767">INDEX(KM_PCT,MATCH($A767,'Knowledge - Percentages'!$B:$B,0),'Data - Knowledge'!BE$8)/100</f>
        <v>0.401</v>
      </c>
      <c r="BF767" s="380">
        <f t="array" aca="true" ref="BF767">INDEX(KM_PCT,MATCH($A767,'Knowledge - Percentages'!$B:$B,0),'Data - Knowledge'!BF$8)/100</f>
        <v>0.401</v>
      </c>
      <c r="BG767" s="380">
        <f t="array" aca="true" ref="BG767">INDEX(KM_PCT,MATCH($A767,'Knowledge - Percentages'!$B:$B,0),'Data - Knowledge'!BG$8)/100</f>
        <v>0.479</v>
      </c>
      <c r="BH767" s="380">
        <f t="array" aca="true" ref="BH767">INDEX(KM_PCT,MATCH($A767,'Knowledge - Percentages'!$B:$B,0),'Data - Knowledge'!BH$8)/100</f>
        <v>0.361</v>
      </c>
      <c r="BI767" s="380">
        <f t="array" aca="true" ref="BI767">INDEX(KM_PCT,MATCH($A767,'Knowledge - Percentages'!$B:$B,0),'Data - Knowledge'!BI$8)/100</f>
        <v>0.386</v>
      </c>
      <c r="BJ767" s="380">
        <f t="array" aca="true" ref="BJ767">INDEX(KM_PCT,MATCH($A767,'Knowledge - Percentages'!$B:$B,0),'Data - Knowledge'!BJ$8)/100</f>
        <v>0.386</v>
      </c>
      <c r="BK767" s="380">
        <f t="array" aca="true" ref="BK767">INDEX(KM_PCT,MATCH($A767,'Knowledge - Percentages'!$B:$B,0),'Data - Knowledge'!BK$8)/100</f>
        <v>0.289</v>
      </c>
      <c r="BL767" s="380">
        <f t="array" aca="true" ref="BL767">INDEX(KM_PCT,MATCH($A767,'Knowledge - Percentages'!$B:$B,0),'Data - Knowledge'!BL$8)/100</f>
        <v>0.386</v>
      </c>
      <c r="BM767" s="380">
        <f t="array" aca="true" ref="BM767">INDEX(KM_PCT,MATCH($A767,'Knowledge - Percentages'!$B:$B,0),'Data - Knowledge'!BM$8)/100</f>
        <v>0.386</v>
      </c>
      <c r="BN767" s="380">
        <f t="array" aca="true" ref="BN767">INDEX(KM_PCT,MATCH($A767,'Knowledge - Percentages'!$B:$B,0),'Data - Knowledge'!BN$8)/100</f>
        <v>0.41200000000000003</v>
      </c>
      <c r="BO767" s="380">
        <f t="array" aca="true" ref="BO767">INDEX(KM_PCT,MATCH($A767,'Knowledge - Percentages'!$B:$B,0),'Data - Knowledge'!BO$8)/100</f>
        <v>0.386</v>
      </c>
      <c r="BP767" s="380">
        <f t="array" aca="true" ref="BP767">INDEX(KM_PCT,MATCH($A767,'Knowledge - Percentages'!$B:$B,0),'Data - Knowledge'!BP$8)/100</f>
        <v>0.377</v>
      </c>
      <c r="BQ767" s="380">
        <f t="array" aca="true" ref="BQ767">INDEX(KM_PCT,MATCH($A767,'Knowledge - Percentages'!$B:$B,0),'Data - Knowledge'!BQ$8)/100</f>
        <v>0.389</v>
      </c>
    </row>
    <row r="768" spans="1:69">
      <c r="A768" t="s">
        <v>1982</v>
      </c>
      <c r="B768" t="s">
        <v>1860</v>
      </c>
      <c r="C768" t="s">
        <v>1979</v>
      </c>
      <c r="D768" t="s">
        <v>1867</v>
      </c>
      <c r="E768" s="373">
        <f>SUMPRODUCT($K$2:$BQ$2,$K768:$BQ768)/$J$2</f>
        <v>0.33240909090909093</v>
      </c>
      <c r="F768" s="379">
        <f>SUMPRODUCT($K$2:$BQ$2,$K768:$BQ768)</f>
        <v>87.756</v>
      </c>
      <c r="G768" s="373">
        <f>SUMPRODUCT($K$3:$BQ$3,$K768:$BQ768)/$J$3</f>
        <v>0.30013264887063656</v>
      </c>
      <c r="H768" s="379">
        <f>SUMPRODUCT($K$3:$BQ$3,$K768:$BQ768)</f>
        <v>2923.2920000000004</v>
      </c>
      <c r="I768" s="373">
        <f>CORREL($K$4:$BQ$4,$K768:$BQ768)</f>
        <v>0.23256292494196376</v>
      </c>
      <c r="J768" s="379">
        <f>$E768/$G768*100</f>
        <v>110.75405896689574</v>
      </c>
      <c r="K768" s="380">
        <f t="array" aca="true" ref="K768">INDEX(KM_PCT,MATCH($A768,'Knowledge - Percentages'!$B:$B,0),'Data - Knowledge'!K$8)/100</f>
        <v>0.302</v>
      </c>
      <c r="L768" s="380">
        <f t="array" aca="true" ref="L768">INDEX(KM_PCT,MATCH($A768,'Knowledge - Percentages'!$B:$B,0),'Data - Knowledge'!L$8)/100</f>
        <v>0.302</v>
      </c>
      <c r="M768" s="380">
        <f t="array" aca="true" ref="M768">INDEX(KM_PCT,MATCH($A768,'Knowledge - Percentages'!$B:$B,0),'Data - Knowledge'!M$8)/100</f>
        <v>0.302</v>
      </c>
      <c r="N768" s="380">
        <f t="array" aca="true" ref="N768">INDEX(KM_PCT,MATCH($A768,'Knowledge - Percentages'!$B:$B,0),'Data - Knowledge'!N$8)/100</f>
        <v>0.294</v>
      </c>
      <c r="O768" s="380">
        <f t="array" aca="true" ref="O768">INDEX(KM_PCT,MATCH($A768,'Knowledge - Percentages'!$B:$B,0),'Data - Knowledge'!O$8)/100</f>
        <v>0.282</v>
      </c>
      <c r="P768" s="380">
        <f t="array" aca="true" ref="P768">INDEX(KM_PCT,MATCH($A768,'Knowledge - Percentages'!$B:$B,0),'Data - Knowledge'!P$8)/100</f>
        <v>0.294</v>
      </c>
      <c r="Q768" s="380">
        <f t="array" aca="true" ref="Q768">INDEX(KM_PCT,MATCH($A768,'Knowledge - Percentages'!$B:$B,0),'Data - Knowledge'!Q$8)/100</f>
        <v>0.294</v>
      </c>
      <c r="R768" s="380">
        <f t="array" aca="true" ref="R768">INDEX(KM_PCT,MATCH($A768,'Knowledge - Percentages'!$B:$B,0),'Data - Knowledge'!R$8)/100</f>
        <v>0.25</v>
      </c>
      <c r="S768" s="380">
        <f t="array" aca="true" ref="S768">INDEX(KM_PCT,MATCH($A768,'Knowledge - Percentages'!$B:$B,0),'Data - Knowledge'!S$8)/100</f>
        <v>0.294</v>
      </c>
      <c r="T768" s="380">
        <f t="array" aca="true" ref="T768">INDEX(KM_PCT,MATCH($A768,'Knowledge - Percentages'!$B:$B,0),'Data - Knowledge'!T$8)/100</f>
        <v>0.302</v>
      </c>
      <c r="U768" s="380">
        <f t="array" aca="true" ref="U768">INDEX(KM_PCT,MATCH($A768,'Knowledge - Percentages'!$B:$B,0),'Data - Knowledge'!U$8)/100</f>
        <v>0.302</v>
      </c>
      <c r="V768" s="380">
        <f t="array" aca="true" ref="V768">INDEX(KM_PCT,MATCH($A768,'Knowledge - Percentages'!$B:$B,0),'Data - Knowledge'!V$8)/100</f>
        <v>0.302</v>
      </c>
      <c r="W768" s="380">
        <f t="array" aca="true" ref="W768">INDEX(KM_PCT,MATCH($A768,'Knowledge - Percentages'!$B:$B,0),'Data - Knowledge'!W$8)/100</f>
        <v>0.302</v>
      </c>
      <c r="X768" s="380">
        <f t="array" aca="true" ref="X768">INDEX(KM_PCT,MATCH($A768,'Knowledge - Percentages'!$B:$B,0),'Data - Knowledge'!X$8)/100</f>
        <v>0.341</v>
      </c>
      <c r="Y768" s="380">
        <f t="array" aca="true" ref="Y768">INDEX(KM_PCT,MATCH($A768,'Knowledge - Percentages'!$B:$B,0),'Data - Knowledge'!Y$8)/100</f>
        <v>0.341</v>
      </c>
      <c r="Z768" s="380">
        <f t="array" aca="true" ref="Z768">INDEX(KM_PCT,MATCH($A768,'Knowledge - Percentages'!$B:$B,0),'Data - Knowledge'!Z$8)/100</f>
        <v>0.489</v>
      </c>
      <c r="AA768" s="380">
        <f t="array" aca="true" ref="AA768">INDEX(KM_PCT,MATCH($A768,'Knowledge - Percentages'!$B:$B,0),'Data - Knowledge'!AA$8)/100</f>
        <v>0.341</v>
      </c>
      <c r="AB768" s="380">
        <f t="array" aca="true" ref="AB768">INDEX(KM_PCT,MATCH($A768,'Knowledge - Percentages'!$B:$B,0),'Data - Knowledge'!AB$8)/100</f>
        <v>0.304</v>
      </c>
      <c r="AC768" s="380">
        <f t="array" aca="true" ref="AC768">INDEX(KM_PCT,MATCH($A768,'Knowledge - Percentages'!$B:$B,0),'Data - Knowledge'!AC$8)/100</f>
        <v>0.24</v>
      </c>
      <c r="AD768" s="380">
        <f t="array" aca="true" ref="AD768">INDEX(KM_PCT,MATCH($A768,'Knowledge - Percentages'!$B:$B,0),'Data - Knowledge'!AD$8)/100</f>
        <v>0.304</v>
      </c>
      <c r="AE768" s="380">
        <f t="array" aca="true" ref="AE768">INDEX(KM_PCT,MATCH($A768,'Knowledge - Percentages'!$B:$B,0),'Data - Knowledge'!AE$8)/100</f>
        <v>0.319</v>
      </c>
      <c r="AF768" s="380">
        <f t="array" aca="true" ref="AF768">INDEX(KM_PCT,MATCH($A768,'Knowledge - Percentages'!$B:$B,0),'Data - Knowledge'!AF$8)/100</f>
        <v>0.196</v>
      </c>
      <c r="AG768" s="380">
        <f t="array" aca="true" ref="AG768">INDEX(KM_PCT,MATCH($A768,'Knowledge - Percentages'!$B:$B,0),'Data - Knowledge'!AG$8)/100</f>
        <v>0.262</v>
      </c>
      <c r="AH768" s="380">
        <f t="array" aca="true" ref="AH768">INDEX(KM_PCT,MATCH($A768,'Knowledge - Percentages'!$B:$B,0),'Data - Knowledge'!AH$8)/100</f>
        <v>0.308</v>
      </c>
      <c r="AI768" s="380">
        <f t="array" aca="true" ref="AI768">INDEX(KM_PCT,MATCH($A768,'Knowledge - Percentages'!$B:$B,0),'Data - Knowledge'!AI$8)/100</f>
        <v>0.308</v>
      </c>
      <c r="AJ768" s="380">
        <f t="array" aca="true" ref="AJ768">INDEX(KM_PCT,MATCH($A768,'Knowledge - Percentages'!$B:$B,0),'Data - Knowledge'!AJ$8)/100</f>
        <v>0.301</v>
      </c>
      <c r="AK768" s="380">
        <f t="array" aca="true" ref="AK768">INDEX(KM_PCT,MATCH($A768,'Knowledge - Percentages'!$B:$B,0),'Data - Knowledge'!AK$8)/100</f>
        <v>0.308</v>
      </c>
      <c r="AL768" s="380">
        <f t="array" aca="true" ref="AL768">INDEX(KM_PCT,MATCH($A768,'Knowledge - Percentages'!$B:$B,0),'Data - Knowledge'!AL$8)/100</f>
        <v>0.308</v>
      </c>
      <c r="AM768" s="380">
        <f t="array" aca="true" ref="AM768">INDEX(KM_PCT,MATCH($A768,'Knowledge - Percentages'!$B:$B,0),'Data - Knowledge'!AM$8)/100</f>
        <v>0.308</v>
      </c>
      <c r="AN768" s="380">
        <f t="array" aca="true" ref="AN768">INDEX(KM_PCT,MATCH($A768,'Knowledge - Percentages'!$B:$B,0),'Data - Knowledge'!AN$8)/100</f>
        <v>0.309</v>
      </c>
      <c r="AO768" s="380">
        <f t="array" aca="true" ref="AO768">INDEX(KM_PCT,MATCH($A768,'Knowledge - Percentages'!$B:$B,0),'Data - Knowledge'!AO$8)/100</f>
        <v>0.308</v>
      </c>
      <c r="AP768" s="380">
        <f t="array" aca="true" ref="AP768">INDEX(KM_PCT,MATCH($A768,'Knowledge - Percentages'!$B:$B,0),'Data - Knowledge'!AP$8)/100</f>
        <v>0.308</v>
      </c>
      <c r="AQ768" s="380">
        <f t="array" aca="true" ref="AQ768">INDEX(KM_PCT,MATCH($A768,'Knowledge - Percentages'!$B:$B,0),'Data - Knowledge'!AQ$8)/100</f>
        <v>0.312</v>
      </c>
      <c r="AR768" s="380">
        <f t="array" aca="true" ref="AR768">INDEX(KM_PCT,MATCH($A768,'Knowledge - Percentages'!$B:$B,0),'Data - Knowledge'!AR$8)/100</f>
        <v>0.281</v>
      </c>
      <c r="AS768" s="380">
        <f t="array" aca="true" ref="AS768">INDEX(KM_PCT,MATCH($A768,'Knowledge - Percentages'!$B:$B,0),'Data - Knowledge'!AS$8)/100</f>
        <v>0.294</v>
      </c>
      <c r="AT768" s="380">
        <f t="array" aca="true" ref="AT768">INDEX(KM_PCT,MATCH($A768,'Knowledge - Percentages'!$B:$B,0),'Data - Knowledge'!AT$8)/100</f>
        <v>0.294</v>
      </c>
      <c r="AU768" s="380">
        <f t="array" aca="true" ref="AU768">INDEX(KM_PCT,MATCH($A768,'Knowledge - Percentages'!$B:$B,0),'Data - Knowledge'!AU$8)/100</f>
        <v>0.309</v>
      </c>
      <c r="AV768" s="380">
        <f t="array" aca="true" ref="AV768">INDEX(KM_PCT,MATCH($A768,'Knowledge - Percentages'!$B:$B,0),'Data - Knowledge'!AV$8)/100</f>
        <v>0.309</v>
      </c>
      <c r="AW768" s="380">
        <f t="array" aca="true" ref="AW768">INDEX(KM_PCT,MATCH($A768,'Knowledge - Percentages'!$B:$B,0),'Data - Knowledge'!AW$8)/100</f>
        <v>0.309</v>
      </c>
      <c r="AX768" s="380">
        <f t="array" aca="true" ref="AX768">INDEX(KM_PCT,MATCH($A768,'Knowledge - Percentages'!$B:$B,0),'Data - Knowledge'!AX$8)/100</f>
        <v>0.309</v>
      </c>
      <c r="AY768" s="380">
        <f t="array" aca="true" ref="AY768">INDEX(KM_PCT,MATCH($A768,'Knowledge - Percentages'!$B:$B,0),'Data - Knowledge'!AY$8)/100</f>
        <v>0.309</v>
      </c>
      <c r="AZ768" s="380">
        <f t="array" aca="true" ref="AZ768">INDEX(KM_PCT,MATCH($A768,'Knowledge - Percentages'!$B:$B,0),'Data - Knowledge'!AZ$8)/100</f>
        <v>0.258</v>
      </c>
      <c r="BA768" s="380">
        <f t="array" aca="true" ref="BA768">INDEX(KM_PCT,MATCH($A768,'Knowledge - Percentages'!$B:$B,0),'Data - Knowledge'!BA$8)/100</f>
        <v>0.29100000000000004</v>
      </c>
      <c r="BB768" s="380">
        <f t="array" aca="true" ref="BB768">INDEX(KM_PCT,MATCH($A768,'Knowledge - Percentages'!$B:$B,0),'Data - Knowledge'!BB$8)/100</f>
        <v>0.315</v>
      </c>
      <c r="BC768" s="380">
        <f t="array" aca="true" ref="BC768">INDEX(KM_PCT,MATCH($A768,'Knowledge - Percentages'!$B:$B,0),'Data - Knowledge'!BC$8)/100</f>
        <v>0.33399999999999996</v>
      </c>
      <c r="BD768" s="380">
        <f t="array" aca="true" ref="BD768">INDEX(KM_PCT,MATCH($A768,'Knowledge - Percentages'!$B:$B,0),'Data - Knowledge'!BD$8)/100</f>
        <v>0.35700000000000004</v>
      </c>
      <c r="BE768" s="380">
        <f t="array" aca="true" ref="BE768">INDEX(KM_PCT,MATCH($A768,'Knowledge - Percentages'!$B:$B,0),'Data - Knowledge'!BE$8)/100</f>
        <v>0.33399999999999996</v>
      </c>
      <c r="BF768" s="380">
        <f t="array" aca="true" ref="BF768">INDEX(KM_PCT,MATCH($A768,'Knowledge - Percentages'!$B:$B,0),'Data - Knowledge'!BF$8)/100</f>
        <v>0.37799999999999995</v>
      </c>
      <c r="BG768" s="380">
        <f t="array" aca="true" ref="BG768">INDEX(KM_PCT,MATCH($A768,'Knowledge - Percentages'!$B:$B,0),'Data - Knowledge'!BG$8)/100</f>
        <v>0.32</v>
      </c>
      <c r="BH768" s="380">
        <f t="array" aca="true" ref="BH768">INDEX(KM_PCT,MATCH($A768,'Knowledge - Percentages'!$B:$B,0),'Data - Knowledge'!BH$8)/100</f>
        <v>0.298</v>
      </c>
      <c r="BI768" s="380">
        <f t="array" aca="true" ref="BI768">INDEX(KM_PCT,MATCH($A768,'Knowledge - Percentages'!$B:$B,0),'Data - Knowledge'!BI$8)/100</f>
        <v>0.32</v>
      </c>
      <c r="BJ768" s="380">
        <f t="array" aca="true" ref="BJ768">INDEX(KM_PCT,MATCH($A768,'Knowledge - Percentages'!$B:$B,0),'Data - Knowledge'!BJ$8)/100</f>
        <v>0.375</v>
      </c>
      <c r="BK768" s="380">
        <f t="array" aca="true" ref="BK768">INDEX(KM_PCT,MATCH($A768,'Knowledge - Percentages'!$B:$B,0),'Data - Knowledge'!BK$8)/100</f>
        <v>0.348</v>
      </c>
      <c r="BL768" s="380">
        <f t="array" aca="true" ref="BL768">INDEX(KM_PCT,MATCH($A768,'Knowledge - Percentages'!$B:$B,0),'Data - Knowledge'!BL$8)/100</f>
        <v>0.348</v>
      </c>
      <c r="BM768" s="380">
        <f t="array" aca="true" ref="BM768">INDEX(KM_PCT,MATCH($A768,'Knowledge - Percentages'!$B:$B,0),'Data - Knowledge'!BM$8)/100</f>
        <v>0.348</v>
      </c>
      <c r="BN768" s="380">
        <f t="array" aca="true" ref="BN768">INDEX(KM_PCT,MATCH($A768,'Knowledge - Percentages'!$B:$B,0),'Data - Knowledge'!BN$8)/100</f>
        <v>0.348</v>
      </c>
      <c r="BO768" s="380">
        <f t="array" aca="true" ref="BO768">INDEX(KM_PCT,MATCH($A768,'Knowledge - Percentages'!$B:$B,0),'Data - Knowledge'!BO$8)/100</f>
        <v>0.366</v>
      </c>
      <c r="BP768" s="380">
        <f t="array" aca="true" ref="BP768">INDEX(KM_PCT,MATCH($A768,'Knowledge - Percentages'!$B:$B,0),'Data - Knowledge'!BP$8)/100</f>
        <v>0.366</v>
      </c>
      <c r="BQ768" s="380">
        <f t="array" aca="true" ref="BQ768">INDEX(KM_PCT,MATCH($A768,'Knowledge - Percentages'!$B:$B,0),'Data - Knowledge'!BQ$8)/100</f>
        <v>0.384</v>
      </c>
    </row>
    <row r="769" spans="1:69">
      <c r="A769" t="s">
        <v>1983</v>
      </c>
      <c r="B769" t="s">
        <v>1860</v>
      </c>
      <c r="C769" t="s">
        <v>1979</v>
      </c>
      <c r="D769" t="s">
        <v>1869</v>
      </c>
      <c r="E769" s="373">
        <f>SUMPRODUCT($K$2:$BQ$2,$K769:$BQ769)/$J$2</f>
        <v>0.21359848484848482</v>
      </c>
      <c r="F769" s="379">
        <f>SUMPRODUCT($K$2:$BQ$2,$K769:$BQ769)</f>
        <v>56.389999999999993</v>
      </c>
      <c r="G769" s="373">
        <f>SUMPRODUCT($K$3:$BQ$3,$K769:$BQ769)/$J$3</f>
        <v>0.19582197125256681</v>
      </c>
      <c r="H769" s="379">
        <f>SUMPRODUCT($K$3:$BQ$3,$K769:$BQ769)</f>
        <v>1907.3060000000007</v>
      </c>
      <c r="I769" s="373">
        <f>CORREL($K$4:$BQ$4,$K769:$BQ769)</f>
        <v>0.18255447124593543</v>
      </c>
      <c r="J769" s="379">
        <f>$E769/$G769*100</f>
        <v>109.07789533636665</v>
      </c>
      <c r="K769" s="380">
        <f t="array" aca="true" ref="K769">INDEX(KM_PCT,MATCH($A769,'Knowledge - Percentages'!$B:$B,0),'Data - Knowledge'!K$8)/100</f>
        <v>0.195</v>
      </c>
      <c r="L769" s="380">
        <f t="array" aca="true" ref="L769">INDEX(KM_PCT,MATCH($A769,'Knowledge - Percentages'!$B:$B,0),'Data - Knowledge'!L$8)/100</f>
        <v>0.195</v>
      </c>
      <c r="M769" s="380">
        <f t="array" aca="true" ref="M769">INDEX(KM_PCT,MATCH($A769,'Knowledge - Percentages'!$B:$B,0),'Data - Knowledge'!M$8)/100</f>
        <v>0.195</v>
      </c>
      <c r="N769" s="380">
        <f t="array" aca="true" ref="N769">INDEX(KM_PCT,MATCH($A769,'Knowledge - Percentages'!$B:$B,0),'Data - Knowledge'!N$8)/100</f>
        <v>0.195</v>
      </c>
      <c r="O769" s="380">
        <f t="array" aca="true" ref="O769">INDEX(KM_PCT,MATCH($A769,'Knowledge - Percentages'!$B:$B,0),'Data - Knowledge'!O$8)/100</f>
        <v>0.195</v>
      </c>
      <c r="P769" s="380">
        <f t="array" aca="true" ref="P769">INDEX(KM_PCT,MATCH($A769,'Knowledge - Percentages'!$B:$B,0),'Data - Knowledge'!P$8)/100</f>
        <v>0.195</v>
      </c>
      <c r="Q769" s="380">
        <f t="array" aca="true" ref="Q769">INDEX(KM_PCT,MATCH($A769,'Knowledge - Percentages'!$B:$B,0),'Data - Knowledge'!Q$8)/100</f>
        <v>0.195</v>
      </c>
      <c r="R769" s="380">
        <f t="array" aca="true" ref="R769">INDEX(KM_PCT,MATCH($A769,'Knowledge - Percentages'!$B:$B,0),'Data - Knowledge'!R$8)/100</f>
        <v>0.195</v>
      </c>
      <c r="S769" s="380">
        <f t="array" aca="true" ref="S769">INDEX(KM_PCT,MATCH($A769,'Knowledge - Percentages'!$B:$B,0),'Data - Knowledge'!S$8)/100</f>
        <v>0.157</v>
      </c>
      <c r="T769" s="380">
        <f t="array" aca="true" ref="T769">INDEX(KM_PCT,MATCH($A769,'Knowledge - Percentages'!$B:$B,0),'Data - Knowledge'!T$8)/100</f>
        <v>0.168</v>
      </c>
      <c r="U769" s="380">
        <f t="array" aca="true" ref="U769">INDEX(KM_PCT,MATCH($A769,'Knowledge - Percentages'!$B:$B,0),'Data - Knowledge'!U$8)/100</f>
        <v>0.168</v>
      </c>
      <c r="V769" s="380">
        <f t="array" aca="true" ref="V769">INDEX(KM_PCT,MATCH($A769,'Knowledge - Percentages'!$B:$B,0),'Data - Knowledge'!V$8)/100</f>
        <v>0.165</v>
      </c>
      <c r="W769" s="380">
        <f t="array" aca="true" ref="W769">INDEX(KM_PCT,MATCH($A769,'Knowledge - Percentages'!$B:$B,0),'Data - Knowledge'!W$8)/100</f>
        <v>0.168</v>
      </c>
      <c r="X769" s="380">
        <f t="array" aca="true" ref="X769">INDEX(KM_PCT,MATCH($A769,'Knowledge - Percentages'!$B:$B,0),'Data - Knowledge'!X$8)/100</f>
        <v>0.20800000000000002</v>
      </c>
      <c r="Y769" s="380">
        <f t="array" aca="true" ref="Y769">INDEX(KM_PCT,MATCH($A769,'Knowledge - Percentages'!$B:$B,0),'Data - Knowledge'!Y$8)/100</f>
        <v>0.20800000000000002</v>
      </c>
      <c r="Z769" s="380">
        <f t="array" aca="true" ref="Z769">INDEX(KM_PCT,MATCH($A769,'Knowledge - Percentages'!$B:$B,0),'Data - Knowledge'!Z$8)/100</f>
        <v>0.222</v>
      </c>
      <c r="AA769" s="380">
        <f t="array" aca="true" ref="AA769">INDEX(KM_PCT,MATCH($A769,'Knowledge - Percentages'!$B:$B,0),'Data - Knowledge'!AA$8)/100</f>
        <v>0.114</v>
      </c>
      <c r="AB769" s="380">
        <f t="array" aca="true" ref="AB769">INDEX(KM_PCT,MATCH($A769,'Knowledge - Percentages'!$B:$B,0),'Data - Knowledge'!AB$8)/100</f>
        <v>0.20800000000000002</v>
      </c>
      <c r="AC769" s="380">
        <f t="array" aca="true" ref="AC769">INDEX(KM_PCT,MATCH($A769,'Knowledge - Percentages'!$B:$B,0),'Data - Knowledge'!AC$8)/100</f>
        <v>0.19699999999999998</v>
      </c>
      <c r="AD769" s="380">
        <f t="array" aca="true" ref="AD769">INDEX(KM_PCT,MATCH($A769,'Knowledge - Percentages'!$B:$B,0),'Data - Knowledge'!AD$8)/100</f>
        <v>0.20800000000000002</v>
      </c>
      <c r="AE769" s="380">
        <f t="array" aca="true" ref="AE769">INDEX(KM_PCT,MATCH($A769,'Knowledge - Percentages'!$B:$B,0),'Data - Knowledge'!AE$8)/100</f>
        <v>0.20800000000000002</v>
      </c>
      <c r="AF769" s="380">
        <f t="array" aca="true" ref="AF769">INDEX(KM_PCT,MATCH($A769,'Knowledge - Percentages'!$B:$B,0),'Data - Knowledge'!AF$8)/100</f>
        <v>0.20800000000000002</v>
      </c>
      <c r="AG769" s="380">
        <f t="array" aca="true" ref="AG769">INDEX(KM_PCT,MATCH($A769,'Knowledge - Percentages'!$B:$B,0),'Data - Knowledge'!AG$8)/100</f>
        <v>0.20800000000000002</v>
      </c>
      <c r="AH769" s="380">
        <f t="array" aca="true" ref="AH769">INDEX(KM_PCT,MATCH($A769,'Knowledge - Percentages'!$B:$B,0),'Data - Knowledge'!AH$8)/100</f>
        <v>0.225</v>
      </c>
      <c r="AI769" s="380">
        <f t="array" aca="true" ref="AI769">INDEX(KM_PCT,MATCH($A769,'Knowledge - Percentages'!$B:$B,0),'Data - Knowledge'!AI$8)/100</f>
        <v>0.262</v>
      </c>
      <c r="AJ769" s="380">
        <f t="array" aca="true" ref="AJ769">INDEX(KM_PCT,MATCH($A769,'Knowledge - Percentages'!$B:$B,0),'Data - Knowledge'!AJ$8)/100</f>
        <v>0.22399999999999998</v>
      </c>
      <c r="AK769" s="380">
        <f t="array" aca="true" ref="AK769">INDEX(KM_PCT,MATCH($A769,'Knowledge - Percentages'!$B:$B,0),'Data - Knowledge'!AK$8)/100</f>
        <v>0.20800000000000002</v>
      </c>
      <c r="AL769" s="380">
        <f t="array" aca="true" ref="AL769">INDEX(KM_PCT,MATCH($A769,'Knowledge - Percentages'!$B:$B,0),'Data - Knowledge'!AL$8)/100</f>
        <v>0.20800000000000002</v>
      </c>
      <c r="AM769" s="380">
        <f t="array" aca="true" ref="AM769">INDEX(KM_PCT,MATCH($A769,'Knowledge - Percentages'!$B:$B,0),'Data - Knowledge'!AM$8)/100</f>
        <v>0.20800000000000002</v>
      </c>
      <c r="AN769" s="380">
        <f t="array" aca="true" ref="AN769">INDEX(KM_PCT,MATCH($A769,'Knowledge - Percentages'!$B:$B,0),'Data - Knowledge'!AN$8)/100</f>
        <v>0.225</v>
      </c>
      <c r="AO769" s="380">
        <f t="array" aca="true" ref="AO769">INDEX(KM_PCT,MATCH($A769,'Knowledge - Percentages'!$B:$B,0),'Data - Knowledge'!AO$8)/100</f>
        <v>0.213</v>
      </c>
      <c r="AP769" s="380">
        <f t="array" aca="true" ref="AP769">INDEX(KM_PCT,MATCH($A769,'Knowledge - Percentages'!$B:$B,0),'Data - Knowledge'!AP$8)/100</f>
        <v>0.20800000000000002</v>
      </c>
      <c r="AQ769" s="380">
        <f t="array" aca="true" ref="AQ769">INDEX(KM_PCT,MATCH($A769,'Knowledge - Percentages'!$B:$B,0),'Data - Knowledge'!AQ$8)/100</f>
        <v>0.20800000000000002</v>
      </c>
      <c r="AR769" s="380">
        <f t="array" aca="true" ref="AR769">INDEX(KM_PCT,MATCH($A769,'Knowledge - Percentages'!$B:$B,0),'Data - Knowledge'!AR$8)/100</f>
        <v>0.165</v>
      </c>
      <c r="AS769" s="380">
        <f t="array" aca="true" ref="AS769">INDEX(KM_PCT,MATCH($A769,'Knowledge - Percentages'!$B:$B,0),'Data - Knowledge'!AS$8)/100</f>
        <v>0.165</v>
      </c>
      <c r="AT769" s="380">
        <f t="array" aca="true" ref="AT769">INDEX(KM_PCT,MATCH($A769,'Knowledge - Percentages'!$B:$B,0),'Data - Knowledge'!AT$8)/100</f>
        <v>0.165</v>
      </c>
      <c r="AU769" s="380">
        <f t="array" aca="true" ref="AU769">INDEX(KM_PCT,MATCH($A769,'Knowledge - Percentages'!$B:$B,0),'Data - Knowledge'!AU$8)/100</f>
        <v>0.26899999999999996</v>
      </c>
      <c r="AV769" s="380">
        <f t="array" aca="true" ref="AV769">INDEX(KM_PCT,MATCH($A769,'Knowledge - Percentages'!$B:$B,0),'Data - Knowledge'!AV$8)/100</f>
        <v>0.11599999999999999</v>
      </c>
      <c r="AW769" s="380">
        <f t="array" aca="true" ref="AW769">INDEX(KM_PCT,MATCH($A769,'Knowledge - Percentages'!$B:$B,0),'Data - Knowledge'!AW$8)/100</f>
        <v>0.2</v>
      </c>
      <c r="AX769" s="380">
        <f t="array" aca="true" ref="AX769">INDEX(KM_PCT,MATCH($A769,'Knowledge - Percentages'!$B:$B,0),'Data - Knowledge'!AX$8)/100</f>
        <v>0.201</v>
      </c>
      <c r="AY769" s="380">
        <f t="array" aca="true" ref="AY769">INDEX(KM_PCT,MATCH($A769,'Knowledge - Percentages'!$B:$B,0),'Data - Knowledge'!AY$8)/100</f>
        <v>0.20800000000000002</v>
      </c>
      <c r="AZ769" s="380">
        <f t="array" aca="true" ref="AZ769">INDEX(KM_PCT,MATCH($A769,'Knowledge - Percentages'!$B:$B,0),'Data - Knowledge'!AZ$8)/100</f>
        <v>0.22</v>
      </c>
      <c r="BA769" s="380">
        <f t="array" aca="true" ref="BA769">INDEX(KM_PCT,MATCH($A769,'Knowledge - Percentages'!$B:$B,0),'Data - Knowledge'!BA$8)/100</f>
        <v>0.177</v>
      </c>
      <c r="BB769" s="380">
        <f t="array" aca="true" ref="BB769">INDEX(KM_PCT,MATCH($A769,'Knowledge - Percentages'!$B:$B,0),'Data - Knowledge'!BB$8)/100</f>
        <v>0.20800000000000002</v>
      </c>
      <c r="BC769" s="380">
        <f t="array" aca="true" ref="BC769">INDEX(KM_PCT,MATCH($A769,'Knowledge - Percentages'!$B:$B,0),'Data - Knowledge'!BC$8)/100</f>
        <v>0.20800000000000002</v>
      </c>
      <c r="BD769" s="380">
        <f t="array" aca="true" ref="BD769">INDEX(KM_PCT,MATCH($A769,'Knowledge - Percentages'!$B:$B,0),'Data - Knowledge'!BD$8)/100</f>
        <v>0.201</v>
      </c>
      <c r="BE769" s="380">
        <f t="array" aca="true" ref="BE769">INDEX(KM_PCT,MATCH($A769,'Knowledge - Percentages'!$B:$B,0),'Data - Knowledge'!BE$8)/100</f>
        <v>0.20800000000000002</v>
      </c>
      <c r="BF769" s="380">
        <f t="array" aca="true" ref="BF769">INDEX(KM_PCT,MATCH($A769,'Knowledge - Percentages'!$B:$B,0),'Data - Knowledge'!BF$8)/100</f>
        <v>0.20800000000000002</v>
      </c>
      <c r="BG769" s="380">
        <f t="array" aca="true" ref="BG769">INDEX(KM_PCT,MATCH($A769,'Knowledge - Percentages'!$B:$B,0),'Data - Knowledge'!BG$8)/100</f>
        <v>0.221</v>
      </c>
      <c r="BH769" s="380">
        <f t="array" aca="true" ref="BH769">INDEX(KM_PCT,MATCH($A769,'Knowledge - Percentages'!$B:$B,0),'Data - Knowledge'!BH$8)/100</f>
        <v>0.221</v>
      </c>
      <c r="BI769" s="380">
        <f t="array" aca="true" ref="BI769">INDEX(KM_PCT,MATCH($A769,'Knowledge - Percentages'!$B:$B,0),'Data - Knowledge'!BI$8)/100</f>
        <v>0.221</v>
      </c>
      <c r="BJ769" s="380">
        <f t="array" aca="true" ref="BJ769">INDEX(KM_PCT,MATCH($A769,'Knowledge - Percentages'!$B:$B,0),'Data - Knowledge'!BJ$8)/100</f>
        <v>0.23399999999999999</v>
      </c>
      <c r="BK769" s="380">
        <f t="array" aca="true" ref="BK769">INDEX(KM_PCT,MATCH($A769,'Knowledge - Percentages'!$B:$B,0),'Data - Knowledge'!BK$8)/100</f>
        <v>0.23399999999999999</v>
      </c>
      <c r="BL769" s="380">
        <f t="array" aca="true" ref="BL769">INDEX(KM_PCT,MATCH($A769,'Knowledge - Percentages'!$B:$B,0),'Data - Knowledge'!BL$8)/100</f>
        <v>0.158</v>
      </c>
      <c r="BM769" s="380">
        <f t="array" aca="true" ref="BM769">INDEX(KM_PCT,MATCH($A769,'Knowledge - Percentages'!$B:$B,0),'Data - Knowledge'!BM$8)/100</f>
        <v>0.23399999999999999</v>
      </c>
      <c r="BN769" s="380">
        <f t="array" aca="true" ref="BN769">INDEX(KM_PCT,MATCH($A769,'Knowledge - Percentages'!$B:$B,0),'Data - Knowledge'!BN$8)/100</f>
        <v>0.29600000000000004</v>
      </c>
      <c r="BO769" s="380">
        <f t="array" aca="true" ref="BO769">INDEX(KM_PCT,MATCH($A769,'Knowledge - Percentages'!$B:$B,0),'Data - Knowledge'!BO$8)/100</f>
        <v>0.221</v>
      </c>
      <c r="BP769" s="380">
        <f t="array" aca="true" ref="BP769">INDEX(KM_PCT,MATCH($A769,'Knowledge - Percentages'!$B:$B,0),'Data - Knowledge'!BP$8)/100</f>
        <v>0.221</v>
      </c>
      <c r="BQ769" s="380">
        <f t="array" aca="true" ref="BQ769">INDEX(KM_PCT,MATCH($A769,'Knowledge - Percentages'!$B:$B,0),'Data - Knowledge'!BQ$8)/100</f>
        <v>0.221</v>
      </c>
    </row>
    <row r="770" spans="1:69">
      <c r="A770" t="s">
        <v>1984</v>
      </c>
      <c r="B770" t="s">
        <v>1860</v>
      </c>
      <c r="C770" t="s">
        <v>1979</v>
      </c>
      <c r="D770" t="s">
        <v>1871</v>
      </c>
      <c r="E770" s="373">
        <f>SUMPRODUCT($K$2:$BQ$2,$K770:$BQ770)/$J$2</f>
        <v>0.14174242424242425</v>
      </c>
      <c r="F770" s="379">
        <f>SUMPRODUCT($K$2:$BQ$2,$K770:$BQ770)</f>
        <v>37.42</v>
      </c>
      <c r="G770" s="373">
        <f>SUMPRODUCT($K$3:$BQ$3,$K770:$BQ770)/$J$3</f>
        <v>0.11632114989733058</v>
      </c>
      <c r="H770" s="379">
        <f>SUMPRODUCT($K$3:$BQ$3,$K770:$BQ770)</f>
        <v>1132.9679999999998</v>
      </c>
      <c r="I770" s="373">
        <f>CORREL($K$4:$BQ$4,$K770:$BQ770)</f>
        <v>0.24917796697028349</v>
      </c>
      <c r="J770" s="379">
        <f>$E770/$G770*100</f>
        <v>121.85438707193958</v>
      </c>
      <c r="K770" s="380">
        <f t="array" aca="true" ref="K770">INDEX(KM_PCT,MATCH($A770,'Knowledge - Percentages'!$B:$B,0),'Data - Knowledge'!K$8)/100</f>
        <v>0.083</v>
      </c>
      <c r="L770" s="380">
        <f t="array" aca="true" ref="L770">INDEX(KM_PCT,MATCH($A770,'Knowledge - Percentages'!$B:$B,0),'Data - Knowledge'!L$8)/100</f>
        <v>0.083</v>
      </c>
      <c r="M770" s="380">
        <f t="array" aca="true" ref="M770">INDEX(KM_PCT,MATCH($A770,'Knowledge - Percentages'!$B:$B,0),'Data - Knowledge'!M$8)/100</f>
        <v>0.083</v>
      </c>
      <c r="N770" s="380">
        <f t="array" aca="true" ref="N770">INDEX(KM_PCT,MATCH($A770,'Knowledge - Percentages'!$B:$B,0),'Data - Knowledge'!N$8)/100</f>
        <v>0.11199999999999999</v>
      </c>
      <c r="O770" s="380">
        <f t="array" aca="true" ref="O770">INDEX(KM_PCT,MATCH($A770,'Knowledge - Percentages'!$B:$B,0),'Data - Knowledge'!O$8)/100</f>
        <v>0.11199999999999999</v>
      </c>
      <c r="P770" s="380">
        <f t="array" aca="true" ref="P770">INDEX(KM_PCT,MATCH($A770,'Knowledge - Percentages'!$B:$B,0),'Data - Knowledge'!P$8)/100</f>
        <v>0.11199999999999999</v>
      </c>
      <c r="Q770" s="380">
        <f t="array" aca="true" ref="Q770">INDEX(KM_PCT,MATCH($A770,'Knowledge - Percentages'!$B:$B,0),'Data - Knowledge'!Q$8)/100</f>
        <v>0.092</v>
      </c>
      <c r="R770" s="380">
        <f t="array" aca="true" ref="R770">INDEX(KM_PCT,MATCH($A770,'Knowledge - Percentages'!$B:$B,0),'Data - Knowledge'!R$8)/100</f>
        <v>0.11199999999999999</v>
      </c>
      <c r="S770" s="380">
        <f t="array" aca="true" ref="S770">INDEX(KM_PCT,MATCH($A770,'Knowledge - Percentages'!$B:$B,0),'Data - Knowledge'!S$8)/100</f>
        <v>0.11199999999999999</v>
      </c>
      <c r="T770" s="380">
        <f t="array" aca="true" ref="T770">INDEX(KM_PCT,MATCH($A770,'Knowledge - Percentages'!$B:$B,0),'Data - Knowledge'!T$8)/100</f>
        <v>0.098</v>
      </c>
      <c r="U770" s="380">
        <f t="array" aca="true" ref="U770">INDEX(KM_PCT,MATCH($A770,'Knowledge - Percentages'!$B:$B,0),'Data - Knowledge'!U$8)/100</f>
        <v>0.098</v>
      </c>
      <c r="V770" s="380">
        <f t="array" aca="true" ref="V770">INDEX(KM_PCT,MATCH($A770,'Knowledge - Percentages'!$B:$B,0),'Data - Knowledge'!V$8)/100</f>
        <v>0.098</v>
      </c>
      <c r="W770" s="380">
        <f t="array" aca="true" ref="W770">INDEX(KM_PCT,MATCH($A770,'Knowledge - Percentages'!$B:$B,0),'Data - Knowledge'!W$8)/100</f>
        <v>0.098</v>
      </c>
      <c r="X770" s="380">
        <f t="array" aca="true" ref="X770">INDEX(KM_PCT,MATCH($A770,'Knowledge - Percentages'!$B:$B,0),'Data - Knowledge'!X$8)/100</f>
        <v>0.126</v>
      </c>
      <c r="Y770" s="380">
        <f t="array" aca="true" ref="Y770">INDEX(KM_PCT,MATCH($A770,'Knowledge - Percentages'!$B:$B,0),'Data - Knowledge'!Y$8)/100</f>
        <v>0.126</v>
      </c>
      <c r="Z770" s="380">
        <f t="array" aca="true" ref="Z770">INDEX(KM_PCT,MATCH($A770,'Knowledge - Percentages'!$B:$B,0),'Data - Knowledge'!Z$8)/100</f>
        <v>0.217</v>
      </c>
      <c r="AA770" s="380">
        <f t="array" aca="true" ref="AA770">INDEX(KM_PCT,MATCH($A770,'Knowledge - Percentages'!$B:$B,0),'Data - Knowledge'!AA$8)/100</f>
        <v>0.126</v>
      </c>
      <c r="AB770" s="380">
        <f t="array" aca="true" ref="AB770">INDEX(KM_PCT,MATCH($A770,'Knowledge - Percentages'!$B:$B,0),'Data - Knowledge'!AB$8)/100</f>
        <v>0.126</v>
      </c>
      <c r="AC770" s="380">
        <f t="array" aca="true" ref="AC770">INDEX(KM_PCT,MATCH($A770,'Knowledge - Percentages'!$B:$B,0),'Data - Knowledge'!AC$8)/100</f>
        <v>0.124</v>
      </c>
      <c r="AD770" s="380">
        <f t="array" aca="true" ref="AD770">INDEX(KM_PCT,MATCH($A770,'Knowledge - Percentages'!$B:$B,0),'Data - Knowledge'!AD$8)/100</f>
        <v>0.126</v>
      </c>
      <c r="AE770" s="380">
        <f t="array" aca="true" ref="AE770">INDEX(KM_PCT,MATCH($A770,'Knowledge - Percentages'!$B:$B,0),'Data - Knowledge'!AE$8)/100</f>
        <v>0.115</v>
      </c>
      <c r="AF770" s="380">
        <f t="array" aca="true" ref="AF770">INDEX(KM_PCT,MATCH($A770,'Knowledge - Percentages'!$B:$B,0),'Data - Knowledge'!AF$8)/100</f>
        <v>0.115</v>
      </c>
      <c r="AG770" s="380">
        <f t="array" aca="true" ref="AG770">INDEX(KM_PCT,MATCH($A770,'Knowledge - Percentages'!$B:$B,0),'Data - Knowledge'!AG$8)/100</f>
        <v>0.115</v>
      </c>
      <c r="AH770" s="380">
        <f t="array" aca="true" ref="AH770">INDEX(KM_PCT,MATCH($A770,'Knowledge - Percentages'!$B:$B,0),'Data - Knowledge'!AH$8)/100</f>
        <v>0.11699999999999999</v>
      </c>
      <c r="AI770" s="380">
        <f t="array" aca="true" ref="AI770">INDEX(KM_PCT,MATCH($A770,'Knowledge - Percentages'!$B:$B,0),'Data - Knowledge'!AI$8)/100</f>
        <v>0.11699999999999999</v>
      </c>
      <c r="AJ770" s="380">
        <f t="array" aca="true" ref="AJ770">INDEX(KM_PCT,MATCH($A770,'Knowledge - Percentages'!$B:$B,0),'Data - Knowledge'!AJ$8)/100</f>
        <v>0.11699999999999999</v>
      </c>
      <c r="AK770" s="380">
        <f t="array" aca="true" ref="AK770">INDEX(KM_PCT,MATCH($A770,'Knowledge - Percentages'!$B:$B,0),'Data - Knowledge'!AK$8)/100</f>
        <v>0.10099999999999999</v>
      </c>
      <c r="AL770" s="380">
        <f t="array" aca="true" ref="AL770">INDEX(KM_PCT,MATCH($A770,'Knowledge - Percentages'!$B:$B,0),'Data - Knowledge'!AL$8)/100</f>
        <v>0.10099999999999999</v>
      </c>
      <c r="AM770" s="380">
        <f t="array" aca="true" ref="AM770">INDEX(KM_PCT,MATCH($A770,'Knowledge - Percentages'!$B:$B,0),'Data - Knowledge'!AM$8)/100</f>
        <v>0.10099999999999999</v>
      </c>
      <c r="AN770" s="380">
        <f t="array" aca="true" ref="AN770">INDEX(KM_PCT,MATCH($A770,'Knowledge - Percentages'!$B:$B,0),'Data - Knowledge'!AN$8)/100</f>
        <v>0.11800000000000001</v>
      </c>
      <c r="AO770" s="380">
        <f t="array" aca="true" ref="AO770">INDEX(KM_PCT,MATCH($A770,'Knowledge - Percentages'!$B:$B,0),'Data - Knowledge'!AO$8)/100</f>
        <v>0.11800000000000001</v>
      </c>
      <c r="AP770" s="380">
        <f t="array" aca="true" ref="AP770">INDEX(KM_PCT,MATCH($A770,'Knowledge - Percentages'!$B:$B,0),'Data - Knowledge'!AP$8)/100</f>
        <v>0.11699999999999999</v>
      </c>
      <c r="AQ770" s="380">
        <f t="array" aca="true" ref="AQ770">INDEX(KM_PCT,MATCH($A770,'Knowledge - Percentages'!$B:$B,0),'Data - Knowledge'!AQ$8)/100</f>
        <v>0.11699999999999999</v>
      </c>
      <c r="AR770" s="380">
        <f t="array" aca="true" ref="AR770">INDEX(KM_PCT,MATCH($A770,'Knowledge - Percentages'!$B:$B,0),'Data - Knowledge'!AR$8)/100</f>
        <v>0.126</v>
      </c>
      <c r="AS770" s="380">
        <f t="array" aca="true" ref="AS770">INDEX(KM_PCT,MATCH($A770,'Knowledge - Percentages'!$B:$B,0),'Data - Knowledge'!AS$8)/100</f>
        <v>0.126</v>
      </c>
      <c r="AT770" s="380">
        <f t="array" aca="true" ref="AT770">INDEX(KM_PCT,MATCH($A770,'Knowledge - Percentages'!$B:$B,0),'Data - Knowledge'!AT$8)/100</f>
        <v>0.126</v>
      </c>
      <c r="AU770" s="380">
        <f t="array" aca="true" ref="AU770">INDEX(KM_PCT,MATCH($A770,'Knowledge - Percentages'!$B:$B,0),'Data - Knowledge'!AU$8)/100</f>
        <v>0.126</v>
      </c>
      <c r="AV770" s="380">
        <f t="array" aca="true" ref="AV770">INDEX(KM_PCT,MATCH($A770,'Knowledge - Percentages'!$B:$B,0),'Data - Knowledge'!AV$8)/100</f>
        <v>0.126</v>
      </c>
      <c r="AW770" s="380">
        <f t="array" aca="true" ref="AW770">INDEX(KM_PCT,MATCH($A770,'Knowledge - Percentages'!$B:$B,0),'Data - Knowledge'!AW$8)/100</f>
        <v>0.126</v>
      </c>
      <c r="AX770" s="380">
        <f t="array" aca="true" ref="AX770">INDEX(KM_PCT,MATCH($A770,'Knowledge - Percentages'!$B:$B,0),'Data - Knowledge'!AX$8)/100</f>
        <v>0.161</v>
      </c>
      <c r="AY770" s="380">
        <f t="array" aca="true" ref="AY770">INDEX(KM_PCT,MATCH($A770,'Knowledge - Percentages'!$B:$B,0),'Data - Knowledge'!AY$8)/100</f>
        <v>0.126</v>
      </c>
      <c r="AZ770" s="380">
        <f t="array" aca="true" ref="AZ770">INDEX(KM_PCT,MATCH($A770,'Knowledge - Percentages'!$B:$B,0),'Data - Knowledge'!AZ$8)/100</f>
        <v>0.126</v>
      </c>
      <c r="BA770" s="380">
        <f t="array" aca="true" ref="BA770">INDEX(KM_PCT,MATCH($A770,'Knowledge - Percentages'!$B:$B,0),'Data - Knowledge'!BA$8)/100</f>
        <v>0.126</v>
      </c>
      <c r="BB770" s="380">
        <f t="array" aca="true" ref="BB770">INDEX(KM_PCT,MATCH($A770,'Knowledge - Percentages'!$B:$B,0),'Data - Knowledge'!BB$8)/100</f>
        <v>0.126</v>
      </c>
      <c r="BC770" s="380">
        <f t="array" aca="true" ref="BC770">INDEX(KM_PCT,MATCH($A770,'Knowledge - Percentages'!$B:$B,0),'Data - Knowledge'!BC$8)/100</f>
        <v>0.126</v>
      </c>
      <c r="BD770" s="380">
        <f t="array" aca="true" ref="BD770">INDEX(KM_PCT,MATCH($A770,'Knowledge - Percentages'!$B:$B,0),'Data - Knowledge'!BD$8)/100</f>
        <v>0.126</v>
      </c>
      <c r="BE770" s="380">
        <f t="array" aca="true" ref="BE770">INDEX(KM_PCT,MATCH($A770,'Knowledge - Percentages'!$B:$B,0),'Data - Knowledge'!BE$8)/100</f>
        <v>0.126</v>
      </c>
      <c r="BF770" s="380">
        <f t="array" aca="true" ref="BF770">INDEX(KM_PCT,MATCH($A770,'Knowledge - Percentages'!$B:$B,0),'Data - Knowledge'!BF$8)/100</f>
        <v>0.145</v>
      </c>
      <c r="BG770" s="380">
        <f t="array" aca="true" ref="BG770">INDEX(KM_PCT,MATCH($A770,'Knowledge - Percentages'!$B:$B,0),'Data - Knowledge'!BG$8)/100</f>
        <v>0.146</v>
      </c>
      <c r="BH770" s="380">
        <f t="array" aca="true" ref="BH770">INDEX(KM_PCT,MATCH($A770,'Knowledge - Percentages'!$B:$B,0),'Data - Knowledge'!BH$8)/100</f>
        <v>0.146</v>
      </c>
      <c r="BI770" s="380">
        <f t="array" aca="true" ref="BI770">INDEX(KM_PCT,MATCH($A770,'Knowledge - Percentages'!$B:$B,0),'Data - Knowledge'!BI$8)/100</f>
        <v>0.146</v>
      </c>
      <c r="BJ770" s="380">
        <f t="array" aca="true" ref="BJ770">INDEX(KM_PCT,MATCH($A770,'Knowledge - Percentages'!$B:$B,0),'Data - Knowledge'!BJ$8)/100</f>
        <v>0.196</v>
      </c>
      <c r="BK770" s="380">
        <f t="array" aca="true" ref="BK770">INDEX(KM_PCT,MATCH($A770,'Knowledge - Percentages'!$B:$B,0),'Data - Knowledge'!BK$8)/100</f>
        <v>0.195</v>
      </c>
      <c r="BL770" s="380">
        <f t="array" aca="true" ref="BL770">INDEX(KM_PCT,MATCH($A770,'Knowledge - Percentages'!$B:$B,0),'Data - Knowledge'!BL$8)/100</f>
        <v>0.14800000000000002</v>
      </c>
      <c r="BM770" s="380">
        <f t="array" aca="true" ref="BM770">INDEX(KM_PCT,MATCH($A770,'Knowledge - Percentages'!$B:$B,0),'Data - Knowledge'!BM$8)/100</f>
        <v>0.195</v>
      </c>
      <c r="BN770" s="380">
        <f t="array" aca="true" ref="BN770">INDEX(KM_PCT,MATCH($A770,'Knowledge - Percentages'!$B:$B,0),'Data - Knowledge'!BN$8)/100</f>
        <v>0.22</v>
      </c>
      <c r="BO770" s="380">
        <f t="array" aca="true" ref="BO770">INDEX(KM_PCT,MATCH($A770,'Knowledge - Percentages'!$B:$B,0),'Data - Knowledge'!BO$8)/100</f>
        <v>0.152</v>
      </c>
      <c r="BP770" s="380">
        <f t="array" aca="true" ref="BP770">INDEX(KM_PCT,MATCH($A770,'Knowledge - Percentages'!$B:$B,0),'Data - Knowledge'!BP$8)/100</f>
        <v>0.152</v>
      </c>
      <c r="BQ770" s="380">
        <f t="array" aca="true" ref="BQ770">INDEX(KM_PCT,MATCH($A770,'Knowledge - Percentages'!$B:$B,0),'Data - Knowledge'!BQ$8)/100</f>
        <v>0.152</v>
      </c>
    </row>
    <row r="771" spans="1:69">
      <c r="A771" t="s">
        <v>1985</v>
      </c>
      <c r="B771" t="s">
        <v>1860</v>
      </c>
      <c r="C771" t="s">
        <v>1979</v>
      </c>
      <c r="D771" t="s">
        <v>1873</v>
      </c>
      <c r="E771" s="373">
        <f>SUMPRODUCT($K$2:$BQ$2,$K771:$BQ771)/$J$2</f>
        <v>0.3698371212121212</v>
      </c>
      <c r="F771" s="379">
        <f>SUMPRODUCT($K$2:$BQ$2,$K771:$BQ771)</f>
        <v>97.637</v>
      </c>
      <c r="G771" s="373">
        <f>SUMPRODUCT($K$3:$BQ$3,$K771:$BQ771)/$J$3</f>
        <v>0.3816011293634497</v>
      </c>
      <c r="H771" s="379">
        <f>SUMPRODUCT($K$3:$BQ$3,$K771:$BQ771)</f>
        <v>3716.795</v>
      </c>
      <c r="I771" s="373">
        <f>CORREL($K$4:$BQ$4,$K771:$BQ771)</f>
        <v>-0.10778782753265712</v>
      </c>
      <c r="J771" s="379">
        <f>$E771/$G771*100</f>
        <v>96.917197763289622</v>
      </c>
      <c r="K771" s="380">
        <f t="array" aca="true" ref="K771">INDEX(KM_PCT,MATCH($A771,'Knowledge - Percentages'!$B:$B,0),'Data - Knowledge'!K$8)/100</f>
        <v>0.37200000000000005</v>
      </c>
      <c r="L771" s="380">
        <f t="array" aca="true" ref="L771">INDEX(KM_PCT,MATCH($A771,'Knowledge - Percentages'!$B:$B,0),'Data - Knowledge'!L$8)/100</f>
        <v>0.37200000000000005</v>
      </c>
      <c r="M771" s="380">
        <f t="array" aca="true" ref="M771">INDEX(KM_PCT,MATCH($A771,'Knowledge - Percentages'!$B:$B,0),'Data - Knowledge'!M$8)/100</f>
        <v>0.37200000000000005</v>
      </c>
      <c r="N771" s="380">
        <f t="array" aca="true" ref="N771">INDEX(KM_PCT,MATCH($A771,'Knowledge - Percentages'!$B:$B,0),'Data - Knowledge'!N$8)/100</f>
        <v>0.37200000000000005</v>
      </c>
      <c r="O771" s="380">
        <f t="array" aca="true" ref="O771">INDEX(KM_PCT,MATCH($A771,'Knowledge - Percentages'!$B:$B,0),'Data - Knowledge'!O$8)/100</f>
        <v>0.37200000000000005</v>
      </c>
      <c r="P771" s="380">
        <f t="array" aca="true" ref="P771">INDEX(KM_PCT,MATCH($A771,'Knowledge - Percentages'!$B:$B,0),'Data - Knowledge'!P$8)/100</f>
        <v>0.37200000000000005</v>
      </c>
      <c r="Q771" s="380">
        <f t="array" aca="true" ref="Q771">INDEX(KM_PCT,MATCH($A771,'Knowledge - Percentages'!$B:$B,0),'Data - Knowledge'!Q$8)/100</f>
        <v>0.37200000000000005</v>
      </c>
      <c r="R771" s="380">
        <f t="array" aca="true" ref="R771">INDEX(KM_PCT,MATCH($A771,'Knowledge - Percentages'!$B:$B,0),'Data - Knowledge'!R$8)/100</f>
        <v>0.35100000000000003</v>
      </c>
      <c r="S771" s="380">
        <f t="array" aca="true" ref="S771">INDEX(KM_PCT,MATCH($A771,'Knowledge - Percentages'!$B:$B,0),'Data - Knowledge'!S$8)/100</f>
        <v>0.37200000000000005</v>
      </c>
      <c r="T771" s="380">
        <f t="array" aca="true" ref="T771">INDEX(KM_PCT,MATCH($A771,'Knowledge - Percentages'!$B:$B,0),'Data - Knowledge'!T$8)/100</f>
        <v>0.45399999999999996</v>
      </c>
      <c r="U771" s="380">
        <f t="array" aca="true" ref="U771">INDEX(KM_PCT,MATCH($A771,'Knowledge - Percentages'!$B:$B,0),'Data - Knowledge'!U$8)/100</f>
        <v>0.37200000000000005</v>
      </c>
      <c r="V771" s="380">
        <f t="array" aca="true" ref="V771">INDEX(KM_PCT,MATCH($A771,'Knowledge - Percentages'!$B:$B,0),'Data - Knowledge'!V$8)/100</f>
        <v>0.337</v>
      </c>
      <c r="W771" s="380">
        <f t="array" aca="true" ref="W771">INDEX(KM_PCT,MATCH($A771,'Knowledge - Percentages'!$B:$B,0),'Data - Knowledge'!W$8)/100</f>
        <v>0.37200000000000005</v>
      </c>
      <c r="X771" s="380">
        <f t="array" aca="true" ref="X771">INDEX(KM_PCT,MATCH($A771,'Knowledge - Percentages'!$B:$B,0),'Data - Knowledge'!X$8)/100</f>
        <v>0.42200000000000004</v>
      </c>
      <c r="Y771" s="380">
        <f t="array" aca="true" ref="Y771">INDEX(KM_PCT,MATCH($A771,'Knowledge - Percentages'!$B:$B,0),'Data - Knowledge'!Y$8)/100</f>
        <v>0.42200000000000004</v>
      </c>
      <c r="Z771" s="380">
        <f t="array" aca="true" ref="Z771">INDEX(KM_PCT,MATCH($A771,'Knowledge - Percentages'!$B:$B,0),'Data - Knowledge'!Z$8)/100</f>
        <v>0.48200000000000004</v>
      </c>
      <c r="AA771" s="380">
        <f t="array" aca="true" ref="AA771">INDEX(KM_PCT,MATCH($A771,'Knowledge - Percentages'!$B:$B,0),'Data - Knowledge'!AA$8)/100</f>
        <v>0.42200000000000004</v>
      </c>
      <c r="AB771" s="380">
        <f t="array" aca="true" ref="AB771">INDEX(KM_PCT,MATCH($A771,'Knowledge - Percentages'!$B:$B,0),'Data - Knowledge'!AB$8)/100</f>
        <v>0.44</v>
      </c>
      <c r="AC771" s="380">
        <f t="array" aca="true" ref="AC771">INDEX(KM_PCT,MATCH($A771,'Knowledge - Percentages'!$B:$B,0),'Data - Knowledge'!AC$8)/100</f>
        <v>0.42200000000000004</v>
      </c>
      <c r="AD771" s="380">
        <f t="array" aca="true" ref="AD771">INDEX(KM_PCT,MATCH($A771,'Knowledge - Percentages'!$B:$B,0),'Data - Knowledge'!AD$8)/100</f>
        <v>0.434</v>
      </c>
      <c r="AE771" s="380">
        <f t="array" aca="true" ref="AE771">INDEX(KM_PCT,MATCH($A771,'Knowledge - Percentages'!$B:$B,0),'Data - Knowledge'!AE$8)/100</f>
        <v>0.37200000000000005</v>
      </c>
      <c r="AF771" s="380">
        <f t="array" aca="true" ref="AF771">INDEX(KM_PCT,MATCH($A771,'Knowledge - Percentages'!$B:$B,0),'Data - Knowledge'!AF$8)/100</f>
        <v>0.37200000000000005</v>
      </c>
      <c r="AG771" s="380">
        <f t="array" aca="true" ref="AG771">INDEX(KM_PCT,MATCH($A771,'Knowledge - Percentages'!$B:$B,0),'Data - Knowledge'!AG$8)/100</f>
        <v>0.37200000000000005</v>
      </c>
      <c r="AH771" s="380">
        <f t="array" aca="true" ref="AH771">INDEX(KM_PCT,MATCH($A771,'Knowledge - Percentages'!$B:$B,0),'Data - Knowledge'!AH$8)/100</f>
        <v>0.368</v>
      </c>
      <c r="AI771" s="380">
        <f t="array" aca="true" ref="AI771">INDEX(KM_PCT,MATCH($A771,'Knowledge - Percentages'!$B:$B,0),'Data - Knowledge'!AI$8)/100</f>
        <v>0.214</v>
      </c>
      <c r="AJ771" s="380">
        <f t="array" aca="true" ref="AJ771">INDEX(KM_PCT,MATCH($A771,'Knowledge - Percentages'!$B:$B,0),'Data - Knowledge'!AJ$8)/100</f>
        <v>0.368</v>
      </c>
      <c r="AK771" s="380">
        <f t="array" aca="true" ref="AK771">INDEX(KM_PCT,MATCH($A771,'Knowledge - Percentages'!$B:$B,0),'Data - Knowledge'!AK$8)/100</f>
        <v>0.37200000000000005</v>
      </c>
      <c r="AL771" s="380">
        <f t="array" aca="true" ref="AL771">INDEX(KM_PCT,MATCH($A771,'Knowledge - Percentages'!$B:$B,0),'Data - Knowledge'!AL$8)/100</f>
        <v>0.37200000000000005</v>
      </c>
      <c r="AM771" s="380">
        <f t="array" aca="true" ref="AM771">INDEX(KM_PCT,MATCH($A771,'Knowledge - Percentages'!$B:$B,0),'Data - Knowledge'!AM$8)/100</f>
        <v>0.37200000000000005</v>
      </c>
      <c r="AN771" s="380">
        <f t="array" aca="true" ref="AN771">INDEX(KM_PCT,MATCH($A771,'Knowledge - Percentages'!$B:$B,0),'Data - Knowledge'!AN$8)/100</f>
        <v>0.37200000000000005</v>
      </c>
      <c r="AO771" s="380">
        <f t="array" aca="true" ref="AO771">INDEX(KM_PCT,MATCH($A771,'Knowledge - Percentages'!$B:$B,0),'Data - Knowledge'!AO$8)/100</f>
        <v>0.37200000000000005</v>
      </c>
      <c r="AP771" s="380">
        <f t="array" aca="true" ref="AP771">INDEX(KM_PCT,MATCH($A771,'Knowledge - Percentages'!$B:$B,0),'Data - Knowledge'!AP$8)/100</f>
        <v>0.37200000000000005</v>
      </c>
      <c r="AQ771" s="380">
        <f t="array" aca="true" ref="AQ771">INDEX(KM_PCT,MATCH($A771,'Knowledge - Percentages'!$B:$B,0),'Data - Knowledge'!AQ$8)/100</f>
        <v>0.381</v>
      </c>
      <c r="AR771" s="380">
        <f t="array" aca="true" ref="AR771">INDEX(KM_PCT,MATCH($A771,'Knowledge - Percentages'!$B:$B,0),'Data - Knowledge'!AR$8)/100</f>
        <v>0.37200000000000005</v>
      </c>
      <c r="AS771" s="380">
        <f t="array" aca="true" ref="AS771">INDEX(KM_PCT,MATCH($A771,'Knowledge - Percentages'!$B:$B,0),'Data - Knowledge'!AS$8)/100</f>
        <v>0.37200000000000005</v>
      </c>
      <c r="AT771" s="380">
        <f t="array" aca="true" ref="AT771">INDEX(KM_PCT,MATCH($A771,'Knowledge - Percentages'!$B:$B,0),'Data - Knowledge'!AT$8)/100</f>
        <v>0.36200000000000004</v>
      </c>
      <c r="AU771" s="380">
        <f t="array" aca="true" ref="AU771">INDEX(KM_PCT,MATCH($A771,'Knowledge - Percentages'!$B:$B,0),'Data - Knowledge'!AU$8)/100</f>
        <v>0.37200000000000005</v>
      </c>
      <c r="AV771" s="380">
        <f t="array" aca="true" ref="AV771">INDEX(KM_PCT,MATCH($A771,'Knowledge - Percentages'!$B:$B,0),'Data - Knowledge'!AV$8)/100</f>
        <v>0.371</v>
      </c>
      <c r="AW771" s="380">
        <f t="array" aca="true" ref="AW771">INDEX(KM_PCT,MATCH($A771,'Knowledge - Percentages'!$B:$B,0),'Data - Knowledge'!AW$8)/100</f>
        <v>0.37200000000000005</v>
      </c>
      <c r="AX771" s="380">
        <f t="array" aca="true" ref="AX771">INDEX(KM_PCT,MATCH($A771,'Knowledge - Percentages'!$B:$B,0),'Data - Knowledge'!AX$8)/100</f>
        <v>0.37200000000000005</v>
      </c>
      <c r="AY771" s="380">
        <f t="array" aca="true" ref="AY771">INDEX(KM_PCT,MATCH($A771,'Knowledge - Percentages'!$B:$B,0),'Data - Knowledge'!AY$8)/100</f>
        <v>0.37200000000000005</v>
      </c>
      <c r="AZ771" s="380">
        <f t="array" aca="true" ref="AZ771">INDEX(KM_PCT,MATCH($A771,'Knowledge - Percentages'!$B:$B,0),'Data - Knowledge'!AZ$8)/100</f>
        <v>0.37200000000000005</v>
      </c>
      <c r="BA771" s="380">
        <f t="array" aca="true" ref="BA771">INDEX(KM_PCT,MATCH($A771,'Knowledge - Percentages'!$B:$B,0),'Data - Knowledge'!BA$8)/100</f>
        <v>0.42700000000000005</v>
      </c>
      <c r="BB771" s="380">
        <f t="array" aca="true" ref="BB771">INDEX(KM_PCT,MATCH($A771,'Knowledge - Percentages'!$B:$B,0),'Data - Knowledge'!BB$8)/100</f>
        <v>0.35200000000000004</v>
      </c>
      <c r="BC771" s="380">
        <f t="array" aca="true" ref="BC771">INDEX(KM_PCT,MATCH($A771,'Knowledge - Percentages'!$B:$B,0),'Data - Knowledge'!BC$8)/100</f>
        <v>0.37200000000000005</v>
      </c>
      <c r="BD771" s="380">
        <f t="array" aca="true" ref="BD771">INDEX(KM_PCT,MATCH($A771,'Knowledge - Percentages'!$B:$B,0),'Data - Knowledge'!BD$8)/100</f>
        <v>0.37</v>
      </c>
      <c r="BE771" s="380">
        <f t="array" aca="true" ref="BE771">INDEX(KM_PCT,MATCH($A771,'Knowledge - Percentages'!$B:$B,0),'Data - Knowledge'!BE$8)/100</f>
        <v>0.37200000000000005</v>
      </c>
      <c r="BF771" s="380">
        <f t="array" aca="true" ref="BF771">INDEX(KM_PCT,MATCH($A771,'Knowledge - Percentages'!$B:$B,0),'Data - Knowledge'!BF$8)/100</f>
        <v>0.37200000000000005</v>
      </c>
      <c r="BG771" s="380">
        <f t="array" aca="true" ref="BG771">INDEX(KM_PCT,MATCH($A771,'Knowledge - Percentages'!$B:$B,0),'Data - Knowledge'!BG$8)/100</f>
        <v>0.43700000000000006</v>
      </c>
      <c r="BH771" s="380">
        <f t="array" aca="true" ref="BH771">INDEX(KM_PCT,MATCH($A771,'Knowledge - Percentages'!$B:$B,0),'Data - Knowledge'!BH$8)/100</f>
        <v>0.385</v>
      </c>
      <c r="BI771" s="380">
        <f t="array" aca="true" ref="BI771">INDEX(KM_PCT,MATCH($A771,'Knowledge - Percentages'!$B:$B,0),'Data - Knowledge'!BI$8)/100</f>
        <v>0.385</v>
      </c>
      <c r="BJ771" s="380">
        <f t="array" aca="true" ref="BJ771">INDEX(KM_PCT,MATCH($A771,'Knowledge - Percentages'!$B:$B,0),'Data - Knowledge'!BJ$8)/100</f>
        <v>0.37200000000000005</v>
      </c>
      <c r="BK771" s="380">
        <f t="array" aca="true" ref="BK771">INDEX(KM_PCT,MATCH($A771,'Knowledge - Percentages'!$B:$B,0),'Data - Knowledge'!BK$8)/100</f>
        <v>0.37200000000000005</v>
      </c>
      <c r="BL771" s="380">
        <f t="array" aca="true" ref="BL771">INDEX(KM_PCT,MATCH($A771,'Knowledge - Percentages'!$B:$B,0),'Data - Knowledge'!BL$8)/100</f>
        <v>0.37200000000000005</v>
      </c>
      <c r="BM771" s="380">
        <f t="array" aca="true" ref="BM771">INDEX(KM_PCT,MATCH($A771,'Knowledge - Percentages'!$B:$B,0),'Data - Knowledge'!BM$8)/100</f>
        <v>0.37200000000000005</v>
      </c>
      <c r="BN771" s="380">
        <f t="array" aca="true" ref="BN771">INDEX(KM_PCT,MATCH($A771,'Knowledge - Percentages'!$B:$B,0),'Data - Knowledge'!BN$8)/100</f>
        <v>0.381</v>
      </c>
      <c r="BO771" s="380">
        <f t="array" aca="true" ref="BO771">INDEX(KM_PCT,MATCH($A771,'Knowledge - Percentages'!$B:$B,0),'Data - Knowledge'!BO$8)/100</f>
        <v>0.294</v>
      </c>
      <c r="BP771" s="380">
        <f t="array" aca="true" ref="BP771">INDEX(KM_PCT,MATCH($A771,'Knowledge - Percentages'!$B:$B,0),'Data - Knowledge'!BP$8)/100</f>
        <v>0.35600000000000004</v>
      </c>
      <c r="BQ771" s="380">
        <f t="array" aca="true" ref="BQ771">INDEX(KM_PCT,MATCH($A771,'Knowledge - Percentages'!$B:$B,0),'Data - Knowledge'!BQ$8)/100</f>
        <v>0.35600000000000004</v>
      </c>
    </row>
    <row r="772" spans="1:69">
      <c r="A772" t="s">
        <v>1986</v>
      </c>
      <c r="B772" t="s">
        <v>1860</v>
      </c>
      <c r="C772" t="s">
        <v>1987</v>
      </c>
      <c r="D772" t="s">
        <v>1862</v>
      </c>
      <c r="E772" s="373">
        <f>SUMPRODUCT($K$2:$BQ$2,$K772:$BQ772)/$J$2</f>
        <v>0.24793560606060605</v>
      </c>
      <c r="F772" s="379">
        <f>SUMPRODUCT($K$2:$BQ$2,$K772:$BQ772)</f>
        <v>65.455</v>
      </c>
      <c r="G772" s="373">
        <f>SUMPRODUCT($K$3:$BQ$3,$K772:$BQ772)/$J$3</f>
        <v>0.23033069815195076</v>
      </c>
      <c r="H772" s="379">
        <f>SUMPRODUCT($K$3:$BQ$3,$K772:$BQ772)</f>
        <v>2243.4210000000003</v>
      </c>
      <c r="I772" s="373">
        <f>CORREL($K$4:$BQ$4,$K772:$BQ772)</f>
        <v>0.07410000359182263</v>
      </c>
      <c r="J772" s="379">
        <f>$E772/$G772*100</f>
        <v>107.64331808565144</v>
      </c>
      <c r="K772" s="380">
        <f t="array" aca="true" ref="K772">INDEX(KM_PCT,MATCH($A772,'Knowledge - Percentages'!$B:$B,0),'Data - Knowledge'!K$8)/100</f>
        <v>0.235</v>
      </c>
      <c r="L772" s="380">
        <f t="array" aca="true" ref="L772">INDEX(KM_PCT,MATCH($A772,'Knowledge - Percentages'!$B:$B,0),'Data - Knowledge'!L$8)/100</f>
        <v>0.235</v>
      </c>
      <c r="M772" s="380">
        <f t="array" aca="true" ref="M772">INDEX(KM_PCT,MATCH($A772,'Knowledge - Percentages'!$B:$B,0),'Data - Knowledge'!M$8)/100</f>
        <v>0.235</v>
      </c>
      <c r="N772" s="380">
        <f t="array" aca="true" ref="N772">INDEX(KM_PCT,MATCH($A772,'Knowledge - Percentages'!$B:$B,0),'Data - Knowledge'!N$8)/100</f>
        <v>0.22399999999999998</v>
      </c>
      <c r="O772" s="380">
        <f t="array" aca="true" ref="O772">INDEX(KM_PCT,MATCH($A772,'Knowledge - Percentages'!$B:$B,0),'Data - Knowledge'!O$8)/100</f>
        <v>0.235</v>
      </c>
      <c r="P772" s="380">
        <f t="array" aca="true" ref="P772">INDEX(KM_PCT,MATCH($A772,'Knowledge - Percentages'!$B:$B,0),'Data - Knowledge'!P$8)/100</f>
        <v>0.287</v>
      </c>
      <c r="Q772" s="380">
        <f t="array" aca="true" ref="Q772">INDEX(KM_PCT,MATCH($A772,'Knowledge - Percentages'!$B:$B,0),'Data - Knowledge'!Q$8)/100</f>
        <v>0.11699999999999999</v>
      </c>
      <c r="R772" s="380">
        <f t="array" aca="true" ref="R772">INDEX(KM_PCT,MATCH($A772,'Knowledge - Percentages'!$B:$B,0),'Data - Knowledge'!R$8)/100</f>
        <v>0.235</v>
      </c>
      <c r="S772" s="380">
        <f t="array" aca="true" ref="S772">INDEX(KM_PCT,MATCH($A772,'Knowledge - Percentages'!$B:$B,0),'Data - Knowledge'!S$8)/100</f>
        <v>0.235</v>
      </c>
      <c r="T772" s="380">
        <f t="array" aca="true" ref="T772">INDEX(KM_PCT,MATCH($A772,'Knowledge - Percentages'!$B:$B,0),'Data - Knowledge'!T$8)/100</f>
        <v>0.21899999999999997</v>
      </c>
      <c r="U772" s="380">
        <f t="array" aca="true" ref="U772">INDEX(KM_PCT,MATCH($A772,'Knowledge - Percentages'!$B:$B,0),'Data - Knowledge'!U$8)/100</f>
        <v>0.235</v>
      </c>
      <c r="V772" s="380">
        <f t="array" aca="true" ref="V772">INDEX(KM_PCT,MATCH($A772,'Knowledge - Percentages'!$B:$B,0),'Data - Knowledge'!V$8)/100</f>
        <v>0.235</v>
      </c>
      <c r="W772" s="380">
        <f t="array" aca="true" ref="W772">INDEX(KM_PCT,MATCH($A772,'Knowledge - Percentages'!$B:$B,0),'Data - Knowledge'!W$8)/100</f>
        <v>0.235</v>
      </c>
      <c r="X772" s="380">
        <f t="array" aca="true" ref="X772">INDEX(KM_PCT,MATCH($A772,'Knowledge - Percentages'!$B:$B,0),'Data - Knowledge'!X$8)/100</f>
        <v>0.257</v>
      </c>
      <c r="Y772" s="380">
        <f t="array" aca="true" ref="Y772">INDEX(KM_PCT,MATCH($A772,'Knowledge - Percentages'!$B:$B,0),'Data - Knowledge'!Y$8)/100</f>
        <v>0.257</v>
      </c>
      <c r="Z772" s="380">
        <f t="array" aca="true" ref="Z772">INDEX(KM_PCT,MATCH($A772,'Knowledge - Percentages'!$B:$B,0),'Data - Knowledge'!Z$8)/100</f>
        <v>0.389</v>
      </c>
      <c r="AA772" s="380">
        <f t="array" aca="true" ref="AA772">INDEX(KM_PCT,MATCH($A772,'Knowledge - Percentages'!$B:$B,0),'Data - Knowledge'!AA$8)/100</f>
        <v>0.257</v>
      </c>
      <c r="AB772" s="380">
        <f t="array" aca="true" ref="AB772">INDEX(KM_PCT,MATCH($A772,'Knowledge - Percentages'!$B:$B,0),'Data - Knowledge'!AB$8)/100</f>
        <v>0.235</v>
      </c>
      <c r="AC772" s="380">
        <f t="array" aca="true" ref="AC772">INDEX(KM_PCT,MATCH($A772,'Knowledge - Percentages'!$B:$B,0),'Data - Knowledge'!AC$8)/100</f>
        <v>0.235</v>
      </c>
      <c r="AD772" s="380">
        <f t="array" aca="true" ref="AD772">INDEX(KM_PCT,MATCH($A772,'Knowledge - Percentages'!$B:$B,0),'Data - Knowledge'!AD$8)/100</f>
        <v>0.235</v>
      </c>
      <c r="AE772" s="380">
        <f t="array" aca="true" ref="AE772">INDEX(KM_PCT,MATCH($A772,'Knowledge - Percentages'!$B:$B,0),'Data - Knowledge'!AE$8)/100</f>
        <v>0.18899999999999997</v>
      </c>
      <c r="AF772" s="380">
        <f t="array" aca="true" ref="AF772">INDEX(KM_PCT,MATCH($A772,'Knowledge - Percentages'!$B:$B,0),'Data - Knowledge'!AF$8)/100</f>
        <v>0.18899999999999997</v>
      </c>
      <c r="AG772" s="380">
        <f t="array" aca="true" ref="AG772">INDEX(KM_PCT,MATCH($A772,'Knowledge - Percentages'!$B:$B,0),'Data - Knowledge'!AG$8)/100</f>
        <v>0.17800000000000002</v>
      </c>
      <c r="AH772" s="380">
        <f t="array" aca="true" ref="AH772">INDEX(KM_PCT,MATCH($A772,'Knowledge - Percentages'!$B:$B,0),'Data - Knowledge'!AH$8)/100</f>
        <v>0.25</v>
      </c>
      <c r="AI772" s="380">
        <f t="array" aca="true" ref="AI772">INDEX(KM_PCT,MATCH($A772,'Knowledge - Percentages'!$B:$B,0),'Data - Knowledge'!AI$8)/100</f>
        <v>0.212</v>
      </c>
      <c r="AJ772" s="380">
        <f t="array" aca="true" ref="AJ772">INDEX(KM_PCT,MATCH($A772,'Knowledge - Percentages'!$B:$B,0),'Data - Knowledge'!AJ$8)/100</f>
        <v>0.20199999999999999</v>
      </c>
      <c r="AK772" s="380">
        <f t="array" aca="true" ref="AK772">INDEX(KM_PCT,MATCH($A772,'Knowledge - Percentages'!$B:$B,0),'Data - Knowledge'!AK$8)/100</f>
        <v>0.212</v>
      </c>
      <c r="AL772" s="380">
        <f t="array" aca="true" ref="AL772">INDEX(KM_PCT,MATCH($A772,'Knowledge - Percentages'!$B:$B,0),'Data - Knowledge'!AL$8)/100</f>
        <v>0.182</v>
      </c>
      <c r="AM772" s="380">
        <f t="array" aca="true" ref="AM772">INDEX(KM_PCT,MATCH($A772,'Knowledge - Percentages'!$B:$B,0),'Data - Knowledge'!AM$8)/100</f>
        <v>0.212</v>
      </c>
      <c r="AN772" s="380">
        <f t="array" aca="true" ref="AN772">INDEX(KM_PCT,MATCH($A772,'Knowledge - Percentages'!$B:$B,0),'Data - Knowledge'!AN$8)/100</f>
        <v>0.20199999999999999</v>
      </c>
      <c r="AO772" s="380">
        <f t="array" aca="true" ref="AO772">INDEX(KM_PCT,MATCH($A772,'Knowledge - Percentages'!$B:$B,0),'Data - Knowledge'!AO$8)/100</f>
        <v>0.20199999999999999</v>
      </c>
      <c r="AP772" s="380">
        <f t="array" aca="true" ref="AP772">INDEX(KM_PCT,MATCH($A772,'Knowledge - Percentages'!$B:$B,0),'Data - Knowledge'!AP$8)/100</f>
        <v>0.212</v>
      </c>
      <c r="AQ772" s="380">
        <f t="array" aca="true" ref="AQ772">INDEX(KM_PCT,MATCH($A772,'Knowledge - Percentages'!$B:$B,0),'Data - Knowledge'!AQ$8)/100</f>
        <v>0.212</v>
      </c>
      <c r="AR772" s="380">
        <f t="array" aca="true" ref="AR772">INDEX(KM_PCT,MATCH($A772,'Knowledge - Percentages'!$B:$B,0),'Data - Knowledge'!AR$8)/100</f>
        <v>0.281</v>
      </c>
      <c r="AS772" s="380">
        <f t="array" aca="true" ref="AS772">INDEX(KM_PCT,MATCH($A772,'Knowledge - Percentages'!$B:$B,0),'Data - Knowledge'!AS$8)/100</f>
        <v>0.281</v>
      </c>
      <c r="AT772" s="380">
        <f t="array" aca="true" ref="AT772">INDEX(KM_PCT,MATCH($A772,'Knowledge - Percentages'!$B:$B,0),'Data - Knowledge'!AT$8)/100</f>
        <v>0.281</v>
      </c>
      <c r="AU772" s="380">
        <f t="array" aca="true" ref="AU772">INDEX(KM_PCT,MATCH($A772,'Knowledge - Percentages'!$B:$B,0),'Data - Knowledge'!AU$8)/100</f>
        <v>0.228</v>
      </c>
      <c r="AV772" s="380">
        <f t="array" aca="true" ref="AV772">INDEX(KM_PCT,MATCH($A772,'Knowledge - Percentages'!$B:$B,0),'Data - Knowledge'!AV$8)/100</f>
        <v>0.21</v>
      </c>
      <c r="AW772" s="380">
        <f t="array" aca="true" ref="AW772">INDEX(KM_PCT,MATCH($A772,'Knowledge - Percentages'!$B:$B,0),'Data - Knowledge'!AW$8)/100</f>
        <v>0.228</v>
      </c>
      <c r="AX772" s="380">
        <f t="array" aca="true" ref="AX772">INDEX(KM_PCT,MATCH($A772,'Knowledge - Percentages'!$B:$B,0),'Data - Knowledge'!AX$8)/100</f>
        <v>0.228</v>
      </c>
      <c r="AY772" s="380">
        <f t="array" aca="true" ref="AY772">INDEX(KM_PCT,MATCH($A772,'Knowledge - Percentages'!$B:$B,0),'Data - Knowledge'!AY$8)/100</f>
        <v>0.298</v>
      </c>
      <c r="AZ772" s="380">
        <f t="array" aca="true" ref="AZ772">INDEX(KM_PCT,MATCH($A772,'Knowledge - Percentages'!$B:$B,0),'Data - Knowledge'!AZ$8)/100</f>
        <v>0.235</v>
      </c>
      <c r="BA772" s="380">
        <f t="array" aca="true" ref="BA772">INDEX(KM_PCT,MATCH($A772,'Knowledge - Percentages'!$B:$B,0),'Data - Knowledge'!BA$8)/100</f>
        <v>0.235</v>
      </c>
      <c r="BB772" s="380">
        <f t="array" aca="true" ref="BB772">INDEX(KM_PCT,MATCH($A772,'Knowledge - Percentages'!$B:$B,0),'Data - Knowledge'!BB$8)/100</f>
        <v>0.235</v>
      </c>
      <c r="BC772" s="380">
        <f t="array" aca="true" ref="BC772">INDEX(KM_PCT,MATCH($A772,'Knowledge - Percentages'!$B:$B,0),'Data - Knowledge'!BC$8)/100</f>
        <v>0.235</v>
      </c>
      <c r="BD772" s="380">
        <f t="array" aca="true" ref="BD772">INDEX(KM_PCT,MATCH($A772,'Knowledge - Percentages'!$B:$B,0),'Data - Knowledge'!BD$8)/100</f>
        <v>0.235</v>
      </c>
      <c r="BE772" s="380">
        <f t="array" aca="true" ref="BE772">INDEX(KM_PCT,MATCH($A772,'Knowledge - Percentages'!$B:$B,0),'Data - Knowledge'!BE$8)/100</f>
        <v>0.27</v>
      </c>
      <c r="BF772" s="380">
        <f t="array" aca="true" ref="BF772">INDEX(KM_PCT,MATCH($A772,'Knowledge - Percentages'!$B:$B,0),'Data - Knowledge'!BF$8)/100</f>
        <v>0.235</v>
      </c>
      <c r="BG772" s="380">
        <f t="array" aca="true" ref="BG772">INDEX(KM_PCT,MATCH($A772,'Knowledge - Percentages'!$B:$B,0),'Data - Knowledge'!BG$8)/100</f>
        <v>0.263</v>
      </c>
      <c r="BH772" s="380">
        <f t="array" aca="true" ref="BH772">INDEX(KM_PCT,MATCH($A772,'Knowledge - Percentages'!$B:$B,0),'Data - Knowledge'!BH$8)/100</f>
        <v>0.263</v>
      </c>
      <c r="BI772" s="380">
        <f t="array" aca="true" ref="BI772">INDEX(KM_PCT,MATCH($A772,'Knowledge - Percentages'!$B:$B,0),'Data - Knowledge'!BI$8)/100</f>
        <v>0.263</v>
      </c>
      <c r="BJ772" s="380">
        <f t="array" aca="true" ref="BJ772">INDEX(KM_PCT,MATCH($A772,'Knowledge - Percentages'!$B:$B,0),'Data - Knowledge'!BJ$8)/100</f>
        <v>0.275</v>
      </c>
      <c r="BK772" s="380">
        <f t="array" aca="true" ref="BK772">INDEX(KM_PCT,MATCH($A772,'Knowledge - Percentages'!$B:$B,0),'Data - Knowledge'!BK$8)/100</f>
        <v>0.275</v>
      </c>
      <c r="BL772" s="380">
        <f t="array" aca="true" ref="BL772">INDEX(KM_PCT,MATCH($A772,'Knowledge - Percentages'!$B:$B,0),'Data - Knowledge'!BL$8)/100</f>
        <v>0.268</v>
      </c>
      <c r="BM772" s="380">
        <f t="array" aca="true" ref="BM772">INDEX(KM_PCT,MATCH($A772,'Knowledge - Percentages'!$B:$B,0),'Data - Knowledge'!BM$8)/100</f>
        <v>0.275</v>
      </c>
      <c r="BN772" s="380">
        <f t="array" aca="true" ref="BN772">INDEX(KM_PCT,MATCH($A772,'Knowledge - Percentages'!$B:$B,0),'Data - Knowledge'!BN$8)/100</f>
        <v>0.35600000000000004</v>
      </c>
      <c r="BO772" s="380">
        <f t="array" aca="true" ref="BO772">INDEX(KM_PCT,MATCH($A772,'Knowledge - Percentages'!$B:$B,0),'Data - Knowledge'!BO$8)/100</f>
        <v>0.318</v>
      </c>
      <c r="BP772" s="380">
        <f t="array" aca="true" ref="BP772">INDEX(KM_PCT,MATCH($A772,'Knowledge - Percentages'!$B:$B,0),'Data - Knowledge'!BP$8)/100</f>
        <v>0.263</v>
      </c>
      <c r="BQ772" s="380">
        <f t="array" aca="true" ref="BQ772">INDEX(KM_PCT,MATCH($A772,'Knowledge - Percentages'!$B:$B,0),'Data - Knowledge'!BQ$8)/100</f>
        <v>0.263</v>
      </c>
    </row>
    <row r="773" spans="1:69">
      <c r="A773" t="s">
        <v>1988</v>
      </c>
      <c r="B773" t="s">
        <v>1860</v>
      </c>
      <c r="C773" t="s">
        <v>1987</v>
      </c>
      <c r="D773" t="s">
        <v>1864</v>
      </c>
      <c r="E773" s="373">
        <f>SUMPRODUCT($K$2:$BQ$2,$K773:$BQ773)/$J$2</f>
        <v>0.2389583333333333</v>
      </c>
      <c r="F773" s="379">
        <f>SUMPRODUCT($K$2:$BQ$2,$K773:$BQ773)</f>
        <v>63.084999999999994</v>
      </c>
      <c r="G773" s="373">
        <f>SUMPRODUCT($K$3:$BQ$3,$K773:$BQ773)/$J$3</f>
        <v>0.22257741273100606</v>
      </c>
      <c r="H773" s="379">
        <f>SUMPRODUCT($K$3:$BQ$3,$K773:$BQ773)</f>
        <v>2167.9039999999991</v>
      </c>
      <c r="I773" s="373">
        <f>CORREL($K$4:$BQ$4,$K773:$BQ773)</f>
        <v>0.03447444912737016</v>
      </c>
      <c r="J773" s="379">
        <f>$E773/$G773*100</f>
        <v>107.35965091935194</v>
      </c>
      <c r="K773" s="380">
        <f t="array" aca="true" ref="K773">INDEX(KM_PCT,MATCH($A773,'Knowledge - Percentages'!$B:$B,0),'Data - Knowledge'!K$8)/100</f>
        <v>0.251</v>
      </c>
      <c r="L773" s="380">
        <f t="array" aca="true" ref="L773">INDEX(KM_PCT,MATCH($A773,'Knowledge - Percentages'!$B:$B,0),'Data - Knowledge'!L$8)/100</f>
        <v>0.251</v>
      </c>
      <c r="M773" s="380">
        <f t="array" aca="true" ref="M773">INDEX(KM_PCT,MATCH($A773,'Knowledge - Percentages'!$B:$B,0),'Data - Knowledge'!M$8)/100</f>
        <v>0.271</v>
      </c>
      <c r="N773" s="380">
        <f t="array" aca="true" ref="N773">INDEX(KM_PCT,MATCH($A773,'Knowledge - Percentages'!$B:$B,0),'Data - Knowledge'!N$8)/100</f>
        <v>0.20199999999999999</v>
      </c>
      <c r="O773" s="380">
        <f t="array" aca="true" ref="O773">INDEX(KM_PCT,MATCH($A773,'Knowledge - Percentages'!$B:$B,0),'Data - Knowledge'!O$8)/100</f>
        <v>0.22399999999999998</v>
      </c>
      <c r="P773" s="380">
        <f t="array" aca="true" ref="P773">INDEX(KM_PCT,MATCH($A773,'Knowledge - Percentages'!$B:$B,0),'Data - Knowledge'!P$8)/100</f>
        <v>0.20800000000000002</v>
      </c>
      <c r="Q773" s="380">
        <f t="array" aca="true" ref="Q773">INDEX(KM_PCT,MATCH($A773,'Knowledge - Percentages'!$B:$B,0),'Data - Knowledge'!Q$8)/100</f>
        <v>0.22399999999999998</v>
      </c>
      <c r="R773" s="380">
        <f t="array" aca="true" ref="R773">INDEX(KM_PCT,MATCH($A773,'Knowledge - Percentages'!$B:$B,0),'Data - Knowledge'!R$8)/100</f>
        <v>0.22399999999999998</v>
      </c>
      <c r="S773" s="380">
        <f t="array" aca="true" ref="S773">INDEX(KM_PCT,MATCH($A773,'Knowledge - Percentages'!$B:$B,0),'Data - Knowledge'!S$8)/100</f>
        <v>0.22399999999999998</v>
      </c>
      <c r="T773" s="380">
        <f t="array" aca="true" ref="T773">INDEX(KM_PCT,MATCH($A773,'Knowledge - Percentages'!$B:$B,0),'Data - Knowledge'!T$8)/100</f>
        <v>0.22699999999999998</v>
      </c>
      <c r="U773" s="380">
        <f t="array" aca="true" ref="U773">INDEX(KM_PCT,MATCH($A773,'Knowledge - Percentages'!$B:$B,0),'Data - Knowledge'!U$8)/100</f>
        <v>0.19899999999999998</v>
      </c>
      <c r="V773" s="380">
        <f t="array" aca="true" ref="V773">INDEX(KM_PCT,MATCH($A773,'Knowledge - Percentages'!$B:$B,0),'Data - Knowledge'!V$8)/100</f>
        <v>0.22699999999999998</v>
      </c>
      <c r="W773" s="380">
        <f t="array" aca="true" ref="W773">INDEX(KM_PCT,MATCH($A773,'Knowledge - Percentages'!$B:$B,0),'Data - Knowledge'!W$8)/100</f>
        <v>0.218</v>
      </c>
      <c r="X773" s="380">
        <f t="array" aca="true" ref="X773">INDEX(KM_PCT,MATCH($A773,'Knowledge - Percentages'!$B:$B,0),'Data - Knowledge'!X$8)/100</f>
        <v>0.228</v>
      </c>
      <c r="Y773" s="380">
        <f t="array" aca="true" ref="Y773">INDEX(KM_PCT,MATCH($A773,'Knowledge - Percentages'!$B:$B,0),'Data - Knowledge'!Y$8)/100</f>
        <v>0.228</v>
      </c>
      <c r="Z773" s="380">
        <f t="array" aca="true" ref="Z773">INDEX(KM_PCT,MATCH($A773,'Knowledge - Percentages'!$B:$B,0),'Data - Knowledge'!Z$8)/100</f>
        <v>0.486</v>
      </c>
      <c r="AA773" s="380">
        <f t="array" aca="true" ref="AA773">INDEX(KM_PCT,MATCH($A773,'Knowledge - Percentages'!$B:$B,0),'Data - Knowledge'!AA$8)/100</f>
        <v>0.11599999999999999</v>
      </c>
      <c r="AB773" s="380">
        <f t="array" aca="true" ref="AB773">INDEX(KM_PCT,MATCH($A773,'Knowledge - Percentages'!$B:$B,0),'Data - Knowledge'!AB$8)/100</f>
        <v>0.228</v>
      </c>
      <c r="AC773" s="380">
        <f t="array" aca="true" ref="AC773">INDEX(KM_PCT,MATCH($A773,'Knowledge - Percentages'!$B:$B,0),'Data - Knowledge'!AC$8)/100</f>
        <v>0.228</v>
      </c>
      <c r="AD773" s="380">
        <f t="array" aca="true" ref="AD773">INDEX(KM_PCT,MATCH($A773,'Knowledge - Percentages'!$B:$B,0),'Data - Knowledge'!AD$8)/100</f>
        <v>0.258</v>
      </c>
      <c r="AE773" s="380">
        <f t="array" aca="true" ref="AE773">INDEX(KM_PCT,MATCH($A773,'Knowledge - Percentages'!$B:$B,0),'Data - Knowledge'!AE$8)/100</f>
        <v>0.198</v>
      </c>
      <c r="AF773" s="380">
        <f t="array" aca="true" ref="AF773">INDEX(KM_PCT,MATCH($A773,'Knowledge - Percentages'!$B:$B,0),'Data - Knowledge'!AF$8)/100</f>
        <v>0.159</v>
      </c>
      <c r="AG773" s="380">
        <f t="array" aca="true" ref="AG773">INDEX(KM_PCT,MATCH($A773,'Knowledge - Percentages'!$B:$B,0),'Data - Knowledge'!AG$8)/100</f>
        <v>0.198</v>
      </c>
      <c r="AH773" s="380">
        <f t="array" aca="true" ref="AH773">INDEX(KM_PCT,MATCH($A773,'Knowledge - Percentages'!$B:$B,0),'Data - Knowledge'!AH$8)/100</f>
        <v>0.25</v>
      </c>
      <c r="AI773" s="380">
        <f t="array" aca="true" ref="AI773">INDEX(KM_PCT,MATCH($A773,'Knowledge - Percentages'!$B:$B,0),'Data - Knowledge'!AI$8)/100</f>
        <v>0.255</v>
      </c>
      <c r="AJ773" s="380">
        <f t="array" aca="true" ref="AJ773">INDEX(KM_PCT,MATCH($A773,'Knowledge - Percentages'!$B:$B,0),'Data - Knowledge'!AJ$8)/100</f>
        <v>0.25</v>
      </c>
      <c r="AK773" s="380">
        <f t="array" aca="true" ref="AK773">INDEX(KM_PCT,MATCH($A773,'Knowledge - Percentages'!$B:$B,0),'Data - Knowledge'!AK$8)/100</f>
        <v>0.217</v>
      </c>
      <c r="AL773" s="380">
        <f t="array" aca="true" ref="AL773">INDEX(KM_PCT,MATCH($A773,'Knowledge - Percentages'!$B:$B,0),'Data - Knowledge'!AL$8)/100</f>
        <v>0.217</v>
      </c>
      <c r="AM773" s="380">
        <f t="array" aca="true" ref="AM773">INDEX(KM_PCT,MATCH($A773,'Knowledge - Percentages'!$B:$B,0),'Data - Knowledge'!AM$8)/100</f>
        <v>0.183</v>
      </c>
      <c r="AN773" s="380">
        <f t="array" aca="true" ref="AN773">INDEX(KM_PCT,MATCH($A773,'Knowledge - Percentages'!$B:$B,0),'Data - Knowledge'!AN$8)/100</f>
        <v>0.307</v>
      </c>
      <c r="AO773" s="380">
        <f t="array" aca="true" ref="AO773">INDEX(KM_PCT,MATCH($A773,'Knowledge - Percentages'!$B:$B,0),'Data - Knowledge'!AO$8)/100</f>
        <v>0.301</v>
      </c>
      <c r="AP773" s="380">
        <f t="array" aca="true" ref="AP773">INDEX(KM_PCT,MATCH($A773,'Knowledge - Percentages'!$B:$B,0),'Data - Knowledge'!AP$8)/100</f>
        <v>0.225</v>
      </c>
      <c r="AQ773" s="380">
        <f t="array" aca="true" ref="AQ773">INDEX(KM_PCT,MATCH($A773,'Knowledge - Percentages'!$B:$B,0),'Data - Knowledge'!AQ$8)/100</f>
        <v>0.228</v>
      </c>
      <c r="AR773" s="380">
        <f t="array" aca="true" ref="AR773">INDEX(KM_PCT,MATCH($A773,'Knowledge - Percentages'!$B:$B,0),'Data - Knowledge'!AR$8)/100</f>
        <v>0.192</v>
      </c>
      <c r="AS773" s="380">
        <f t="array" aca="true" ref="AS773">INDEX(KM_PCT,MATCH($A773,'Knowledge - Percentages'!$B:$B,0),'Data - Knowledge'!AS$8)/100</f>
        <v>0.214</v>
      </c>
      <c r="AT773" s="380">
        <f t="array" aca="true" ref="AT773">INDEX(KM_PCT,MATCH($A773,'Knowledge - Percentages'!$B:$B,0),'Data - Knowledge'!AT$8)/100</f>
        <v>0.214</v>
      </c>
      <c r="AU773" s="380">
        <f t="array" aca="true" ref="AU773">INDEX(KM_PCT,MATCH($A773,'Knowledge - Percentages'!$B:$B,0),'Data - Knowledge'!AU$8)/100</f>
        <v>0.20199999999999999</v>
      </c>
      <c r="AV773" s="380">
        <f t="array" aca="true" ref="AV773">INDEX(KM_PCT,MATCH($A773,'Knowledge - Percentages'!$B:$B,0),'Data - Knowledge'!AV$8)/100</f>
        <v>0.115</v>
      </c>
      <c r="AW773" s="380">
        <f t="array" aca="true" ref="AW773">INDEX(KM_PCT,MATCH($A773,'Knowledge - Percentages'!$B:$B,0),'Data - Knowledge'!AW$8)/100</f>
        <v>0.203</v>
      </c>
      <c r="AX773" s="380">
        <f t="array" aca="true" ref="AX773">INDEX(KM_PCT,MATCH($A773,'Knowledge - Percentages'!$B:$B,0),'Data - Knowledge'!AX$8)/100</f>
        <v>0.207</v>
      </c>
      <c r="AY773" s="380">
        <f t="array" aca="true" ref="AY773">INDEX(KM_PCT,MATCH($A773,'Knowledge - Percentages'!$B:$B,0),'Data - Knowledge'!AY$8)/100</f>
        <v>0.203</v>
      </c>
      <c r="AZ773" s="380">
        <f t="array" aca="true" ref="AZ773">INDEX(KM_PCT,MATCH($A773,'Knowledge - Percentages'!$B:$B,0),'Data - Knowledge'!AZ$8)/100</f>
        <v>0.198</v>
      </c>
      <c r="BA773" s="380">
        <f t="array" aca="true" ref="BA773">INDEX(KM_PCT,MATCH($A773,'Knowledge - Percentages'!$B:$B,0),'Data - Knowledge'!BA$8)/100</f>
        <v>0.20199999999999999</v>
      </c>
      <c r="BB773" s="380">
        <f t="array" aca="true" ref="BB773">INDEX(KM_PCT,MATCH($A773,'Knowledge - Percentages'!$B:$B,0),'Data - Knowledge'!BB$8)/100</f>
        <v>0.203</v>
      </c>
      <c r="BC773" s="380">
        <f t="array" aca="true" ref="BC773">INDEX(KM_PCT,MATCH($A773,'Knowledge - Percentages'!$B:$B,0),'Data - Knowledge'!BC$8)/100</f>
        <v>0.23199999999999998</v>
      </c>
      <c r="BD773" s="380">
        <f t="array" aca="true" ref="BD773">INDEX(KM_PCT,MATCH($A773,'Knowledge - Percentages'!$B:$B,0),'Data - Knowledge'!BD$8)/100</f>
        <v>0.23199999999999998</v>
      </c>
      <c r="BE773" s="380">
        <f t="array" aca="true" ref="BE773">INDEX(KM_PCT,MATCH($A773,'Knowledge - Percentages'!$B:$B,0),'Data - Knowledge'!BE$8)/100</f>
        <v>0.23199999999999998</v>
      </c>
      <c r="BF773" s="380">
        <f t="array" aca="true" ref="BF773">INDEX(KM_PCT,MATCH($A773,'Knowledge - Percentages'!$B:$B,0),'Data - Knowledge'!BF$8)/100</f>
        <v>0.34600000000000003</v>
      </c>
      <c r="BG773" s="380">
        <f t="array" aca="true" ref="BG773">INDEX(KM_PCT,MATCH($A773,'Knowledge - Percentages'!$B:$B,0),'Data - Knowledge'!BG$8)/100</f>
        <v>0.26</v>
      </c>
      <c r="BH773" s="380">
        <f t="array" aca="true" ref="BH773">INDEX(KM_PCT,MATCH($A773,'Knowledge - Percentages'!$B:$B,0),'Data - Knowledge'!BH$8)/100</f>
        <v>0.26</v>
      </c>
      <c r="BI773" s="380">
        <f t="array" aca="true" ref="BI773">INDEX(KM_PCT,MATCH($A773,'Knowledge - Percentages'!$B:$B,0),'Data - Knowledge'!BI$8)/100</f>
        <v>0.26</v>
      </c>
      <c r="BJ773" s="380">
        <f t="array" aca="true" ref="BJ773">INDEX(KM_PCT,MATCH($A773,'Knowledge - Percentages'!$B:$B,0),'Data - Knowledge'!BJ$8)/100</f>
        <v>0.262</v>
      </c>
      <c r="BK773" s="380">
        <f t="array" aca="true" ref="BK773">INDEX(KM_PCT,MATCH($A773,'Knowledge - Percentages'!$B:$B,0),'Data - Knowledge'!BK$8)/100</f>
        <v>0.262</v>
      </c>
      <c r="BL773" s="380">
        <f t="array" aca="true" ref="BL773">INDEX(KM_PCT,MATCH($A773,'Knowledge - Percentages'!$B:$B,0),'Data - Knowledge'!BL$8)/100</f>
        <v>0.262</v>
      </c>
      <c r="BM773" s="380">
        <f t="array" aca="true" ref="BM773">INDEX(KM_PCT,MATCH($A773,'Knowledge - Percentages'!$B:$B,0),'Data - Knowledge'!BM$8)/100</f>
        <v>0.262</v>
      </c>
      <c r="BN773" s="380">
        <f t="array" aca="true" ref="BN773">INDEX(KM_PCT,MATCH($A773,'Knowledge - Percentages'!$B:$B,0),'Data - Knowledge'!BN$8)/100</f>
        <v>0.358</v>
      </c>
      <c r="BO773" s="380">
        <f t="array" aca="true" ref="BO773">INDEX(KM_PCT,MATCH($A773,'Knowledge - Percentages'!$B:$B,0),'Data - Knowledge'!BO$8)/100</f>
        <v>0.26</v>
      </c>
      <c r="BP773" s="380">
        <f t="array" aca="true" ref="BP773">INDEX(KM_PCT,MATCH($A773,'Knowledge - Percentages'!$B:$B,0),'Data - Knowledge'!BP$8)/100</f>
        <v>0.27699999999999997</v>
      </c>
      <c r="BQ773" s="380">
        <f t="array" aca="true" ref="BQ773">INDEX(KM_PCT,MATCH($A773,'Knowledge - Percentages'!$B:$B,0),'Data - Knowledge'!BQ$8)/100</f>
        <v>0.26</v>
      </c>
    </row>
    <row r="774" spans="1:69">
      <c r="A774" t="s">
        <v>1989</v>
      </c>
      <c r="B774" t="s">
        <v>1860</v>
      </c>
      <c r="C774" t="s">
        <v>1987</v>
      </c>
      <c r="D774" t="s">
        <v>550</v>
      </c>
      <c r="E774" s="373">
        <f>SUMPRODUCT($K$2:$BQ$2,$K774:$BQ774)/$J$2</f>
        <v>0.26908712121212119</v>
      </c>
      <c r="F774" s="379">
        <f>SUMPRODUCT($K$2:$BQ$2,$K774:$BQ774)</f>
        <v>71.039</v>
      </c>
      <c r="G774" s="373">
        <f>SUMPRODUCT($K$3:$BQ$3,$K774:$BQ774)/$J$3</f>
        <v>0.25103819301848057</v>
      </c>
      <c r="H774" s="379">
        <f>SUMPRODUCT($K$3:$BQ$3,$K774:$BQ774)</f>
        <v>2445.1120000000005</v>
      </c>
      <c r="I774" s="373">
        <f>CORREL($K$4:$BQ$4,$K774:$BQ774)</f>
        <v>0.12857457101071515</v>
      </c>
      <c r="J774" s="379">
        <f>$E774/$G774*100</f>
        <v>107.1897140337972</v>
      </c>
      <c r="K774" s="380">
        <f t="array" aca="true" ref="K774">INDEX(KM_PCT,MATCH($A774,'Knowledge - Percentages'!$B:$B,0),'Data - Knowledge'!K$8)/100</f>
        <v>0.254</v>
      </c>
      <c r="L774" s="380">
        <f t="array" aca="true" ref="L774">INDEX(KM_PCT,MATCH($A774,'Knowledge - Percentages'!$B:$B,0),'Data - Knowledge'!L$8)/100</f>
        <v>0.254</v>
      </c>
      <c r="M774" s="380">
        <f t="array" aca="true" ref="M774">INDEX(KM_PCT,MATCH($A774,'Knowledge - Percentages'!$B:$B,0),'Data - Knowledge'!M$8)/100</f>
        <v>0.27399999999999997</v>
      </c>
      <c r="N774" s="380">
        <f t="array" aca="true" ref="N774">INDEX(KM_PCT,MATCH($A774,'Knowledge - Percentages'!$B:$B,0),'Data - Knowledge'!N$8)/100</f>
        <v>0.222</v>
      </c>
      <c r="O774" s="380">
        <f t="array" aca="true" ref="O774">INDEX(KM_PCT,MATCH($A774,'Knowledge - Percentages'!$B:$B,0),'Data - Knowledge'!O$8)/100</f>
        <v>0.222</v>
      </c>
      <c r="P774" s="380">
        <f t="array" aca="true" ref="P774">INDEX(KM_PCT,MATCH($A774,'Knowledge - Percentages'!$B:$B,0),'Data - Knowledge'!P$8)/100</f>
        <v>0.222</v>
      </c>
      <c r="Q774" s="380">
        <f t="array" aca="true" ref="Q774">INDEX(KM_PCT,MATCH($A774,'Knowledge - Percentages'!$B:$B,0),'Data - Knowledge'!Q$8)/100</f>
        <v>0.19899999999999998</v>
      </c>
      <c r="R774" s="380">
        <f t="array" aca="true" ref="R774">INDEX(KM_PCT,MATCH($A774,'Knowledge - Percentages'!$B:$B,0),'Data - Knowledge'!R$8)/100</f>
        <v>0.222</v>
      </c>
      <c r="S774" s="380">
        <f t="array" aca="true" ref="S774">INDEX(KM_PCT,MATCH($A774,'Knowledge - Percentages'!$B:$B,0),'Data - Knowledge'!S$8)/100</f>
        <v>0.18899999999999997</v>
      </c>
      <c r="T774" s="380">
        <f t="array" aca="true" ref="T774">INDEX(KM_PCT,MATCH($A774,'Knowledge - Percentages'!$B:$B,0),'Data - Knowledge'!T$8)/100</f>
        <v>0.25</v>
      </c>
      <c r="U774" s="380">
        <f t="array" aca="true" ref="U774">INDEX(KM_PCT,MATCH($A774,'Knowledge - Percentages'!$B:$B,0),'Data - Knowledge'!U$8)/100</f>
        <v>0.268</v>
      </c>
      <c r="V774" s="380">
        <f t="array" aca="true" ref="V774">INDEX(KM_PCT,MATCH($A774,'Knowledge - Percentages'!$B:$B,0),'Data - Knowledge'!V$8)/100</f>
        <v>0.25</v>
      </c>
      <c r="W774" s="380">
        <f t="array" aca="true" ref="W774">INDEX(KM_PCT,MATCH($A774,'Knowledge - Percentages'!$B:$B,0),'Data - Knowledge'!W$8)/100</f>
        <v>0.25</v>
      </c>
      <c r="X774" s="380">
        <f t="array" aca="true" ref="X774">INDEX(KM_PCT,MATCH($A774,'Knowledge - Percentages'!$B:$B,0),'Data - Knowledge'!X$8)/100</f>
        <v>0.258</v>
      </c>
      <c r="Y774" s="380">
        <f t="array" aca="true" ref="Y774">INDEX(KM_PCT,MATCH($A774,'Knowledge - Percentages'!$B:$B,0),'Data - Knowledge'!Y$8)/100</f>
        <v>0.258</v>
      </c>
      <c r="Z774" s="380">
        <f t="array" aca="true" ref="Z774">INDEX(KM_PCT,MATCH($A774,'Knowledge - Percentages'!$B:$B,0),'Data - Knowledge'!Z$8)/100</f>
        <v>0.258</v>
      </c>
      <c r="AA774" s="380">
        <f t="array" aca="true" ref="AA774">INDEX(KM_PCT,MATCH($A774,'Knowledge - Percentages'!$B:$B,0),'Data - Knowledge'!AA$8)/100</f>
        <v>0.258</v>
      </c>
      <c r="AB774" s="380">
        <f t="array" aca="true" ref="AB774">INDEX(KM_PCT,MATCH($A774,'Knowledge - Percentages'!$B:$B,0),'Data - Knowledge'!AB$8)/100</f>
        <v>0.341</v>
      </c>
      <c r="AC774" s="380">
        <f t="array" aca="true" ref="AC774">INDEX(KM_PCT,MATCH($A774,'Knowledge - Percentages'!$B:$B,0),'Data - Knowledge'!AC$8)/100</f>
        <v>0.258</v>
      </c>
      <c r="AD774" s="380">
        <f t="array" aca="true" ref="AD774">INDEX(KM_PCT,MATCH($A774,'Knowledge - Percentages'!$B:$B,0),'Data - Knowledge'!AD$8)/100</f>
        <v>0.23</v>
      </c>
      <c r="AE774" s="380">
        <f t="array" aca="true" ref="AE774">INDEX(KM_PCT,MATCH($A774,'Knowledge - Percentages'!$B:$B,0),'Data - Knowledge'!AE$8)/100</f>
        <v>0.253</v>
      </c>
      <c r="AF774" s="380">
        <f t="array" aca="true" ref="AF774">INDEX(KM_PCT,MATCH($A774,'Knowledge - Percentages'!$B:$B,0),'Data - Knowledge'!AF$8)/100</f>
        <v>0.193</v>
      </c>
      <c r="AG774" s="380">
        <f t="array" aca="true" ref="AG774">INDEX(KM_PCT,MATCH($A774,'Knowledge - Percentages'!$B:$B,0),'Data - Knowledge'!AG$8)/100</f>
        <v>0.253</v>
      </c>
      <c r="AH774" s="380">
        <f t="array" aca="true" ref="AH774">INDEX(KM_PCT,MATCH($A774,'Knowledge - Percentages'!$B:$B,0),'Data - Knowledge'!AH$8)/100</f>
        <v>0.322</v>
      </c>
      <c r="AI774" s="380">
        <f t="array" aca="true" ref="AI774">INDEX(KM_PCT,MATCH($A774,'Knowledge - Percentages'!$B:$B,0),'Data - Knowledge'!AI$8)/100</f>
        <v>0.466</v>
      </c>
      <c r="AJ774" s="380">
        <f t="array" aca="true" ref="AJ774">INDEX(KM_PCT,MATCH($A774,'Knowledge - Percentages'!$B:$B,0),'Data - Knowledge'!AJ$8)/100</f>
        <v>0.28</v>
      </c>
      <c r="AK774" s="380">
        <f t="array" aca="true" ref="AK774">INDEX(KM_PCT,MATCH($A774,'Knowledge - Percentages'!$B:$B,0),'Data - Knowledge'!AK$8)/100</f>
        <v>0.256</v>
      </c>
      <c r="AL774" s="380">
        <f t="array" aca="true" ref="AL774">INDEX(KM_PCT,MATCH($A774,'Knowledge - Percentages'!$B:$B,0),'Data - Knowledge'!AL$8)/100</f>
        <v>0.21100000000000002</v>
      </c>
      <c r="AM774" s="380">
        <f t="array" aca="true" ref="AM774">INDEX(KM_PCT,MATCH($A774,'Knowledge - Percentages'!$B:$B,0),'Data - Knowledge'!AM$8)/100</f>
        <v>0.237</v>
      </c>
      <c r="AN774" s="380">
        <f t="array" aca="true" ref="AN774">INDEX(KM_PCT,MATCH($A774,'Knowledge - Percentages'!$B:$B,0),'Data - Knowledge'!AN$8)/100</f>
        <v>0.293</v>
      </c>
      <c r="AO774" s="380">
        <f t="array" aca="true" ref="AO774">INDEX(KM_PCT,MATCH($A774,'Knowledge - Percentages'!$B:$B,0),'Data - Knowledge'!AO$8)/100</f>
        <v>0.273</v>
      </c>
      <c r="AP774" s="380">
        <f t="array" aca="true" ref="AP774">INDEX(KM_PCT,MATCH($A774,'Knowledge - Percentages'!$B:$B,0),'Data - Knowledge'!AP$8)/100</f>
        <v>0.258</v>
      </c>
      <c r="AQ774" s="380">
        <f t="array" aca="true" ref="AQ774">INDEX(KM_PCT,MATCH($A774,'Knowledge - Percentages'!$B:$B,0),'Data - Knowledge'!AQ$8)/100</f>
        <v>0.258</v>
      </c>
      <c r="AR774" s="380">
        <f t="array" aca="true" ref="AR774">INDEX(KM_PCT,MATCH($A774,'Knowledge - Percentages'!$B:$B,0),'Data - Knowledge'!AR$8)/100</f>
        <v>0.258</v>
      </c>
      <c r="AS774" s="380">
        <f t="array" aca="true" ref="AS774">INDEX(KM_PCT,MATCH($A774,'Knowledge - Percentages'!$B:$B,0),'Data - Knowledge'!AS$8)/100</f>
        <v>0.258</v>
      </c>
      <c r="AT774" s="380">
        <f t="array" aca="true" ref="AT774">INDEX(KM_PCT,MATCH($A774,'Knowledge - Percentages'!$B:$B,0),'Data - Knowledge'!AT$8)/100</f>
        <v>0.258</v>
      </c>
      <c r="AU774" s="380">
        <f t="array" aca="true" ref="AU774">INDEX(KM_PCT,MATCH($A774,'Knowledge - Percentages'!$B:$B,0),'Data - Knowledge'!AU$8)/100</f>
        <v>0.258</v>
      </c>
      <c r="AV774" s="380">
        <f t="array" aca="true" ref="AV774">INDEX(KM_PCT,MATCH($A774,'Knowledge - Percentages'!$B:$B,0),'Data - Knowledge'!AV$8)/100</f>
        <v>0.215</v>
      </c>
      <c r="AW774" s="380">
        <f t="array" aca="true" ref="AW774">INDEX(KM_PCT,MATCH($A774,'Knowledge - Percentages'!$B:$B,0),'Data - Knowledge'!AW$8)/100</f>
        <v>0.258</v>
      </c>
      <c r="AX774" s="380">
        <f t="array" aca="true" ref="AX774">INDEX(KM_PCT,MATCH($A774,'Knowledge - Percentages'!$B:$B,0),'Data - Knowledge'!AX$8)/100</f>
        <v>0.258</v>
      </c>
      <c r="AY774" s="380">
        <f t="array" aca="true" ref="AY774">INDEX(KM_PCT,MATCH($A774,'Knowledge - Percentages'!$B:$B,0),'Data - Knowledge'!AY$8)/100</f>
        <v>0.258</v>
      </c>
      <c r="AZ774" s="380">
        <f t="array" aca="true" ref="AZ774">INDEX(KM_PCT,MATCH($A774,'Knowledge - Percentages'!$B:$B,0),'Data - Knowledge'!AZ$8)/100</f>
        <v>0.258</v>
      </c>
      <c r="BA774" s="380">
        <f t="array" aca="true" ref="BA774">INDEX(KM_PCT,MATCH($A774,'Knowledge - Percentages'!$B:$B,0),'Data - Knowledge'!BA$8)/100</f>
        <v>0.258</v>
      </c>
      <c r="BB774" s="380">
        <f t="array" aca="true" ref="BB774">INDEX(KM_PCT,MATCH($A774,'Knowledge - Percentages'!$B:$B,0),'Data - Knowledge'!BB$8)/100</f>
        <v>0.258</v>
      </c>
      <c r="BC774" s="380">
        <f t="array" aca="true" ref="BC774">INDEX(KM_PCT,MATCH($A774,'Knowledge - Percentages'!$B:$B,0),'Data - Knowledge'!BC$8)/100</f>
        <v>0.389</v>
      </c>
      <c r="BD774" s="380">
        <f t="array" aca="true" ref="BD774">INDEX(KM_PCT,MATCH($A774,'Knowledge - Percentages'!$B:$B,0),'Data - Knowledge'!BD$8)/100</f>
        <v>0.26</v>
      </c>
      <c r="BE774" s="380">
        <f t="array" aca="true" ref="BE774">INDEX(KM_PCT,MATCH($A774,'Knowledge - Percentages'!$B:$B,0),'Data - Knowledge'!BE$8)/100</f>
        <v>0.265</v>
      </c>
      <c r="BF774" s="380">
        <f t="array" aca="true" ref="BF774">INDEX(KM_PCT,MATCH($A774,'Knowledge - Percentages'!$B:$B,0),'Data - Knowledge'!BF$8)/100</f>
        <v>0.265</v>
      </c>
      <c r="BG774" s="380">
        <f t="array" aca="true" ref="BG774">INDEX(KM_PCT,MATCH($A774,'Knowledge - Percentages'!$B:$B,0),'Data - Knowledge'!BG$8)/100</f>
        <v>0.262</v>
      </c>
      <c r="BH774" s="380">
        <f t="array" aca="true" ref="BH774">INDEX(KM_PCT,MATCH($A774,'Knowledge - Percentages'!$B:$B,0),'Data - Knowledge'!BH$8)/100</f>
        <v>0.262</v>
      </c>
      <c r="BI774" s="380">
        <f t="array" aca="true" ref="BI774">INDEX(KM_PCT,MATCH($A774,'Knowledge - Percentages'!$B:$B,0),'Data - Knowledge'!BI$8)/100</f>
        <v>0.262</v>
      </c>
      <c r="BJ774" s="380">
        <f t="array" aca="true" ref="BJ774">INDEX(KM_PCT,MATCH($A774,'Knowledge - Percentages'!$B:$B,0),'Data - Knowledge'!BJ$8)/100</f>
        <v>0.299</v>
      </c>
      <c r="BK774" s="380">
        <f t="array" aca="true" ref="BK774">INDEX(KM_PCT,MATCH($A774,'Knowledge - Percentages'!$B:$B,0),'Data - Knowledge'!BK$8)/100</f>
        <v>0.201</v>
      </c>
      <c r="BL774" s="380">
        <f t="array" aca="true" ref="BL774">INDEX(KM_PCT,MATCH($A774,'Knowledge - Percentages'!$B:$B,0),'Data - Knowledge'!BL$8)/100</f>
        <v>0.215</v>
      </c>
      <c r="BM774" s="380">
        <f t="array" aca="true" ref="BM774">INDEX(KM_PCT,MATCH($A774,'Knowledge - Percentages'!$B:$B,0),'Data - Knowledge'!BM$8)/100</f>
        <v>0.258</v>
      </c>
      <c r="BN774" s="380">
        <f t="array" aca="true" ref="BN774">INDEX(KM_PCT,MATCH($A774,'Knowledge - Percentages'!$B:$B,0),'Data - Knowledge'!BN$8)/100</f>
        <v>0.258</v>
      </c>
      <c r="BO774" s="380">
        <f t="array" aca="true" ref="BO774">INDEX(KM_PCT,MATCH($A774,'Knowledge - Percentages'!$B:$B,0),'Data - Knowledge'!BO$8)/100</f>
        <v>0.258</v>
      </c>
      <c r="BP774" s="380">
        <f t="array" aca="true" ref="BP774">INDEX(KM_PCT,MATCH($A774,'Knowledge - Percentages'!$B:$B,0),'Data - Knowledge'!BP$8)/100</f>
        <v>0.258</v>
      </c>
      <c r="BQ774" s="380">
        <f t="array" aca="true" ref="BQ774">INDEX(KM_PCT,MATCH($A774,'Knowledge - Percentages'!$B:$B,0),'Data - Knowledge'!BQ$8)/100</f>
        <v>0.258</v>
      </c>
    </row>
    <row r="775" spans="1:69">
      <c r="A775" t="s">
        <v>1990</v>
      </c>
      <c r="B775" t="s">
        <v>1860</v>
      </c>
      <c r="C775" t="s">
        <v>1987</v>
      </c>
      <c r="D775" t="s">
        <v>1867</v>
      </c>
      <c r="E775" s="373">
        <f>SUMPRODUCT($K$2:$BQ$2,$K775:$BQ775)/$J$2</f>
        <v>0.39515909090909085</v>
      </c>
      <c r="F775" s="379">
        <f>SUMPRODUCT($K$2:$BQ$2,$K775:$BQ775)</f>
        <v>104.32199999999999</v>
      </c>
      <c r="G775" s="373">
        <f>SUMPRODUCT($K$3:$BQ$3,$K775:$BQ775)/$J$3</f>
        <v>0.38019537987679675</v>
      </c>
      <c r="H775" s="379">
        <f>SUMPRODUCT($K$3:$BQ$3,$K775:$BQ775)</f>
        <v>3703.1030000000005</v>
      </c>
      <c r="I775" s="373">
        <f>CORREL($K$4:$BQ$4,$K775:$BQ775)</f>
        <v>0.06031756311920599</v>
      </c>
      <c r="J775" s="379">
        <f>$E775/$G775*100</f>
        <v>103.93579507387574</v>
      </c>
      <c r="K775" s="380">
        <f t="array" aca="true" ref="K775">INDEX(KM_PCT,MATCH($A775,'Knowledge - Percentages'!$B:$B,0),'Data - Knowledge'!K$8)/100</f>
        <v>0.382</v>
      </c>
      <c r="L775" s="380">
        <f t="array" aca="true" ref="L775">INDEX(KM_PCT,MATCH($A775,'Knowledge - Percentages'!$B:$B,0),'Data - Knowledge'!L$8)/100</f>
        <v>0.382</v>
      </c>
      <c r="M775" s="380">
        <f t="array" aca="true" ref="M775">INDEX(KM_PCT,MATCH($A775,'Knowledge - Percentages'!$B:$B,0),'Data - Knowledge'!M$8)/100</f>
        <v>0.382</v>
      </c>
      <c r="N775" s="380">
        <f t="array" aca="true" ref="N775">INDEX(KM_PCT,MATCH($A775,'Knowledge - Percentages'!$B:$B,0),'Data - Knowledge'!N$8)/100</f>
        <v>0.382</v>
      </c>
      <c r="O775" s="380">
        <f t="array" aca="true" ref="O775">INDEX(KM_PCT,MATCH($A775,'Knowledge - Percentages'!$B:$B,0),'Data - Knowledge'!O$8)/100</f>
        <v>0.382</v>
      </c>
      <c r="P775" s="380">
        <f t="array" aca="true" ref="P775">INDEX(KM_PCT,MATCH($A775,'Knowledge - Percentages'!$B:$B,0),'Data - Knowledge'!P$8)/100</f>
        <v>0.382</v>
      </c>
      <c r="Q775" s="380">
        <f t="array" aca="true" ref="Q775">INDEX(KM_PCT,MATCH($A775,'Knowledge - Percentages'!$B:$B,0),'Data - Knowledge'!Q$8)/100</f>
        <v>0.55399999999999994</v>
      </c>
      <c r="R775" s="380">
        <f t="array" aca="true" ref="R775">INDEX(KM_PCT,MATCH($A775,'Knowledge - Percentages'!$B:$B,0),'Data - Knowledge'!R$8)/100</f>
        <v>0.382</v>
      </c>
      <c r="S775" s="380">
        <f t="array" aca="true" ref="S775">INDEX(KM_PCT,MATCH($A775,'Knowledge - Percentages'!$B:$B,0),'Data - Knowledge'!S$8)/100</f>
        <v>0.382</v>
      </c>
      <c r="T775" s="380">
        <f t="array" aca="true" ref="T775">INDEX(KM_PCT,MATCH($A775,'Knowledge - Percentages'!$B:$B,0),'Data - Knowledge'!T$8)/100</f>
        <v>0.382</v>
      </c>
      <c r="U775" s="380">
        <f t="array" aca="true" ref="U775">INDEX(KM_PCT,MATCH($A775,'Knowledge - Percentages'!$B:$B,0),'Data - Knowledge'!U$8)/100</f>
        <v>0.39299999999999996</v>
      </c>
      <c r="V775" s="380">
        <f t="array" aca="true" ref="V775">INDEX(KM_PCT,MATCH($A775,'Knowledge - Percentages'!$B:$B,0),'Data - Knowledge'!V$8)/100</f>
        <v>0.382</v>
      </c>
      <c r="W775" s="380">
        <f t="array" aca="true" ref="W775">INDEX(KM_PCT,MATCH($A775,'Knowledge - Percentages'!$B:$B,0),'Data - Knowledge'!W$8)/100</f>
        <v>0.382</v>
      </c>
      <c r="X775" s="380">
        <f t="array" aca="true" ref="X775">INDEX(KM_PCT,MATCH($A775,'Knowledge - Percentages'!$B:$B,0),'Data - Knowledge'!X$8)/100</f>
        <v>0.382</v>
      </c>
      <c r="Y775" s="380">
        <f t="array" aca="true" ref="Y775">INDEX(KM_PCT,MATCH($A775,'Knowledge - Percentages'!$B:$B,0),'Data - Knowledge'!Y$8)/100</f>
        <v>0.374</v>
      </c>
      <c r="Z775" s="380">
        <f t="array" aca="true" ref="Z775">INDEX(KM_PCT,MATCH($A775,'Knowledge - Percentages'!$B:$B,0),'Data - Knowledge'!Z$8)/100</f>
        <v>0.57700000000000007</v>
      </c>
      <c r="AA775" s="380">
        <f t="array" aca="true" ref="AA775">INDEX(KM_PCT,MATCH($A775,'Knowledge - Percentages'!$B:$B,0),'Data - Knowledge'!AA$8)/100</f>
        <v>0.363</v>
      </c>
      <c r="AB775" s="380">
        <f t="array" aca="true" ref="AB775">INDEX(KM_PCT,MATCH($A775,'Knowledge - Percentages'!$B:$B,0),'Data - Knowledge'!AB$8)/100</f>
        <v>0.377</v>
      </c>
      <c r="AC775" s="380">
        <f t="array" aca="true" ref="AC775">INDEX(KM_PCT,MATCH($A775,'Knowledge - Percentages'!$B:$B,0),'Data - Knowledge'!AC$8)/100</f>
        <v>0.34</v>
      </c>
      <c r="AD775" s="380">
        <f t="array" aca="true" ref="AD775">INDEX(KM_PCT,MATCH($A775,'Knowledge - Percentages'!$B:$B,0),'Data - Knowledge'!AD$8)/100</f>
        <v>0.377</v>
      </c>
      <c r="AE775" s="380">
        <f t="array" aca="true" ref="AE775">INDEX(KM_PCT,MATCH($A775,'Knowledge - Percentages'!$B:$B,0),'Data - Knowledge'!AE$8)/100</f>
        <v>0.373</v>
      </c>
      <c r="AF775" s="380">
        <f t="array" aca="true" ref="AF775">INDEX(KM_PCT,MATCH($A775,'Knowledge - Percentages'!$B:$B,0),'Data - Knowledge'!AF$8)/100</f>
        <v>0.373</v>
      </c>
      <c r="AG775" s="380">
        <f t="array" aca="true" ref="AG775">INDEX(KM_PCT,MATCH($A775,'Knowledge - Percentages'!$B:$B,0),'Data - Knowledge'!AG$8)/100</f>
        <v>0.361</v>
      </c>
      <c r="AH775" s="380">
        <f t="array" aca="true" ref="AH775">INDEX(KM_PCT,MATCH($A775,'Knowledge - Percentages'!$B:$B,0),'Data - Knowledge'!AH$8)/100</f>
        <v>0.38799999999999996</v>
      </c>
      <c r="AI775" s="380">
        <f t="array" aca="true" ref="AI775">INDEX(KM_PCT,MATCH($A775,'Knowledge - Percentages'!$B:$B,0),'Data - Knowledge'!AI$8)/100</f>
        <v>0.377</v>
      </c>
      <c r="AJ775" s="380">
        <f t="array" aca="true" ref="AJ775">INDEX(KM_PCT,MATCH($A775,'Knowledge - Percentages'!$B:$B,0),'Data - Knowledge'!AJ$8)/100</f>
        <v>0.377</v>
      </c>
      <c r="AK775" s="380">
        <f t="array" aca="true" ref="AK775">INDEX(KM_PCT,MATCH($A775,'Knowledge - Percentages'!$B:$B,0),'Data - Knowledge'!AK$8)/100</f>
        <v>0.33299999999999996</v>
      </c>
      <c r="AL775" s="380">
        <f t="array" aca="true" ref="AL775">INDEX(KM_PCT,MATCH($A775,'Knowledge - Percentages'!$B:$B,0),'Data - Knowledge'!AL$8)/100</f>
        <v>0.28800000000000003</v>
      </c>
      <c r="AM775" s="380">
        <f t="array" aca="true" ref="AM775">INDEX(KM_PCT,MATCH($A775,'Knowledge - Percentages'!$B:$B,0),'Data - Knowledge'!AM$8)/100</f>
        <v>0.33299999999999996</v>
      </c>
      <c r="AN775" s="380">
        <f t="array" aca="true" ref="AN775">INDEX(KM_PCT,MATCH($A775,'Knowledge - Percentages'!$B:$B,0),'Data - Knowledge'!AN$8)/100</f>
        <v>0.377</v>
      </c>
      <c r="AO775" s="380">
        <f t="array" aca="true" ref="AO775">INDEX(KM_PCT,MATCH($A775,'Knowledge - Percentages'!$B:$B,0),'Data - Knowledge'!AO$8)/100</f>
        <v>0.377</v>
      </c>
      <c r="AP775" s="380">
        <f t="array" aca="true" ref="AP775">INDEX(KM_PCT,MATCH($A775,'Knowledge - Percentages'!$B:$B,0),'Data - Knowledge'!AP$8)/100</f>
        <v>0.377</v>
      </c>
      <c r="AQ775" s="380">
        <f t="array" aca="true" ref="AQ775">INDEX(KM_PCT,MATCH($A775,'Knowledge - Percentages'!$B:$B,0),'Data - Knowledge'!AQ$8)/100</f>
        <v>0.38299999999999995</v>
      </c>
      <c r="AR775" s="380">
        <f t="array" aca="true" ref="AR775">INDEX(KM_PCT,MATCH($A775,'Knowledge - Percentages'!$B:$B,0),'Data - Knowledge'!AR$8)/100</f>
        <v>0.363</v>
      </c>
      <c r="AS775" s="380">
        <f t="array" aca="true" ref="AS775">INDEX(KM_PCT,MATCH($A775,'Knowledge - Percentages'!$B:$B,0),'Data - Knowledge'!AS$8)/100</f>
        <v>0.363</v>
      </c>
      <c r="AT775" s="380">
        <f t="array" aca="true" ref="AT775">INDEX(KM_PCT,MATCH($A775,'Knowledge - Percentages'!$B:$B,0),'Data - Knowledge'!AT$8)/100</f>
        <v>0.382</v>
      </c>
      <c r="AU775" s="380">
        <f t="array" aca="true" ref="AU775">INDEX(KM_PCT,MATCH($A775,'Knowledge - Percentages'!$B:$B,0),'Data - Knowledge'!AU$8)/100</f>
        <v>0.382</v>
      </c>
      <c r="AV775" s="380">
        <f t="array" aca="true" ref="AV775">INDEX(KM_PCT,MATCH($A775,'Knowledge - Percentages'!$B:$B,0),'Data - Knowledge'!AV$8)/100</f>
        <v>0.382</v>
      </c>
      <c r="AW775" s="380">
        <f t="array" aca="true" ref="AW775">INDEX(KM_PCT,MATCH($A775,'Knowledge - Percentages'!$B:$B,0),'Data - Knowledge'!AW$8)/100</f>
        <v>0.331</v>
      </c>
      <c r="AX775" s="380">
        <f t="array" aca="true" ref="AX775">INDEX(KM_PCT,MATCH($A775,'Knowledge - Percentages'!$B:$B,0),'Data - Knowledge'!AX$8)/100</f>
        <v>0.382</v>
      </c>
      <c r="AY775" s="380">
        <f t="array" aca="true" ref="AY775">INDEX(KM_PCT,MATCH($A775,'Knowledge - Percentages'!$B:$B,0),'Data - Knowledge'!AY$8)/100</f>
        <v>0.382</v>
      </c>
      <c r="AZ775" s="380">
        <f t="array" aca="true" ref="AZ775">INDEX(KM_PCT,MATCH($A775,'Knowledge - Percentages'!$B:$B,0),'Data - Knowledge'!AZ$8)/100</f>
        <v>0.366</v>
      </c>
      <c r="BA775" s="380">
        <f t="array" aca="true" ref="BA775">INDEX(KM_PCT,MATCH($A775,'Knowledge - Percentages'!$B:$B,0),'Data - Knowledge'!BA$8)/100</f>
        <v>0.348</v>
      </c>
      <c r="BB775" s="380">
        <f t="array" aca="true" ref="BB775">INDEX(KM_PCT,MATCH($A775,'Knowledge - Percentages'!$B:$B,0),'Data - Knowledge'!BB$8)/100</f>
        <v>0.39</v>
      </c>
      <c r="BC775" s="380">
        <f t="array" aca="true" ref="BC775">INDEX(KM_PCT,MATCH($A775,'Knowledge - Percentages'!$B:$B,0),'Data - Knowledge'!BC$8)/100</f>
        <v>0.40399999999999997</v>
      </c>
      <c r="BD775" s="380">
        <f t="array" aca="true" ref="BD775">INDEX(KM_PCT,MATCH($A775,'Knowledge - Percentages'!$B:$B,0),'Data - Knowledge'!BD$8)/100</f>
        <v>0.46299999999999997</v>
      </c>
      <c r="BE775" s="380">
        <f t="array" aca="true" ref="BE775">INDEX(KM_PCT,MATCH($A775,'Knowledge - Percentages'!$B:$B,0),'Data - Knowledge'!BE$8)/100</f>
        <v>0.40399999999999997</v>
      </c>
      <c r="BF775" s="380">
        <f t="array" aca="true" ref="BF775">INDEX(KM_PCT,MATCH($A775,'Knowledge - Percentages'!$B:$B,0),'Data - Knowledge'!BF$8)/100</f>
        <v>0.44</v>
      </c>
      <c r="BG775" s="380">
        <f t="array" aca="true" ref="BG775">INDEX(KM_PCT,MATCH($A775,'Knowledge - Percentages'!$B:$B,0),'Data - Knowledge'!BG$8)/100</f>
        <v>0.39399999999999996</v>
      </c>
      <c r="BH775" s="380">
        <f t="array" aca="true" ref="BH775">INDEX(KM_PCT,MATCH($A775,'Knowledge - Percentages'!$B:$B,0),'Data - Knowledge'!BH$8)/100</f>
        <v>0.35700000000000004</v>
      </c>
      <c r="BI775" s="380">
        <f t="array" aca="true" ref="BI775">INDEX(KM_PCT,MATCH($A775,'Knowledge - Percentages'!$B:$B,0),'Data - Knowledge'!BI$8)/100</f>
        <v>0.39399999999999996</v>
      </c>
      <c r="BJ775" s="380">
        <f t="array" aca="true" ref="BJ775">INDEX(KM_PCT,MATCH($A775,'Knowledge - Percentages'!$B:$B,0),'Data - Knowledge'!BJ$8)/100</f>
        <v>0.39399999999999996</v>
      </c>
      <c r="BK775" s="380">
        <f t="array" aca="true" ref="BK775">INDEX(KM_PCT,MATCH($A775,'Knowledge - Percentages'!$B:$B,0),'Data - Knowledge'!BK$8)/100</f>
        <v>0.39399999999999996</v>
      </c>
      <c r="BL775" s="380">
        <f t="array" aca="true" ref="BL775">INDEX(KM_PCT,MATCH($A775,'Knowledge - Percentages'!$B:$B,0),'Data - Knowledge'!BL$8)/100</f>
        <v>0.39399999999999996</v>
      </c>
      <c r="BM775" s="380">
        <f t="array" aca="true" ref="BM775">INDEX(KM_PCT,MATCH($A775,'Knowledge - Percentages'!$B:$B,0),'Data - Knowledge'!BM$8)/100</f>
        <v>0.39399999999999996</v>
      </c>
      <c r="BN775" s="380">
        <f t="array" aca="true" ref="BN775">INDEX(KM_PCT,MATCH($A775,'Knowledge - Percentages'!$B:$B,0),'Data - Knowledge'!BN$8)/100</f>
        <v>0.39399999999999996</v>
      </c>
      <c r="BO775" s="380">
        <f t="array" aca="true" ref="BO775">INDEX(KM_PCT,MATCH($A775,'Knowledge - Percentages'!$B:$B,0),'Data - Knowledge'!BO$8)/100</f>
        <v>0.465</v>
      </c>
      <c r="BP775" s="380">
        <f t="array" aca="true" ref="BP775">INDEX(KM_PCT,MATCH($A775,'Knowledge - Percentages'!$B:$B,0),'Data - Knowledge'!BP$8)/100</f>
        <v>0.465</v>
      </c>
      <c r="BQ775" s="380">
        <f t="array" aca="true" ref="BQ775">INDEX(KM_PCT,MATCH($A775,'Knowledge - Percentages'!$B:$B,0),'Data - Knowledge'!BQ$8)/100</f>
        <v>0.508</v>
      </c>
    </row>
    <row r="776" spans="1:69">
      <c r="A776" t="s">
        <v>1991</v>
      </c>
      <c r="B776" t="s">
        <v>1860</v>
      </c>
      <c r="C776" t="s">
        <v>1987</v>
      </c>
      <c r="D776" t="s">
        <v>1869</v>
      </c>
      <c r="E776" s="373">
        <f>SUMPRODUCT($K$2:$BQ$2,$K776:$BQ776)/$J$2</f>
        <v>0.12712878787878787</v>
      </c>
      <c r="F776" s="379">
        <f>SUMPRODUCT($K$2:$BQ$2,$K776:$BQ776)</f>
        <v>33.562</v>
      </c>
      <c r="G776" s="373">
        <f>SUMPRODUCT($K$3:$BQ$3,$K776:$BQ776)/$J$3</f>
        <v>0.10586344969199178</v>
      </c>
      <c r="H776" s="379">
        <f>SUMPRODUCT($K$3:$BQ$3,$K776:$BQ776)</f>
        <v>1031.11</v>
      </c>
      <c r="I776" s="373">
        <f>CORREL($K$4:$BQ$4,$K776:$BQ776)</f>
        <v>0.26577707847096393</v>
      </c>
      <c r="J776" s="379">
        <f>$E776/$G776*100</f>
        <v>120.08751674791185</v>
      </c>
      <c r="K776" s="380">
        <f t="array" aca="true" ref="K776">INDEX(KM_PCT,MATCH($A776,'Knowledge - Percentages'!$B:$B,0),'Data - Knowledge'!K$8)/100</f>
        <v>0.073</v>
      </c>
      <c r="L776" s="380">
        <f t="array" aca="true" ref="L776">INDEX(KM_PCT,MATCH($A776,'Knowledge - Percentages'!$B:$B,0),'Data - Knowledge'!L$8)/100</f>
        <v>0.073</v>
      </c>
      <c r="M776" s="380">
        <f t="array" aca="true" ref="M776">INDEX(KM_PCT,MATCH($A776,'Knowledge - Percentages'!$B:$B,0),'Data - Knowledge'!M$8)/100</f>
        <v>0.073</v>
      </c>
      <c r="N776" s="380">
        <f t="array" aca="true" ref="N776">INDEX(KM_PCT,MATCH($A776,'Knowledge - Percentages'!$B:$B,0),'Data - Knowledge'!N$8)/100</f>
        <v>0.083</v>
      </c>
      <c r="O776" s="380">
        <f t="array" aca="true" ref="O776">INDEX(KM_PCT,MATCH($A776,'Knowledge - Percentages'!$B:$B,0),'Data - Knowledge'!O$8)/100</f>
        <v>0.172</v>
      </c>
      <c r="P776" s="380">
        <f t="array" aca="true" ref="P776">INDEX(KM_PCT,MATCH($A776,'Knowledge - Percentages'!$B:$B,0),'Data - Knowledge'!P$8)/100</f>
        <v>0.083</v>
      </c>
      <c r="Q776" s="380">
        <f t="array" aca="true" ref="Q776">INDEX(KM_PCT,MATCH($A776,'Knowledge - Percentages'!$B:$B,0),'Data - Knowledge'!Q$8)/100</f>
        <v>0.083</v>
      </c>
      <c r="R776" s="380">
        <f t="array" aca="true" ref="R776">INDEX(KM_PCT,MATCH($A776,'Knowledge - Percentages'!$B:$B,0),'Data - Knowledge'!R$8)/100</f>
        <v>0.083</v>
      </c>
      <c r="S776" s="380">
        <f t="array" aca="true" ref="S776">INDEX(KM_PCT,MATCH($A776,'Knowledge - Percentages'!$B:$B,0),'Data - Knowledge'!S$8)/100</f>
        <v>0.083</v>
      </c>
      <c r="T776" s="380">
        <f t="array" aca="true" ref="T776">INDEX(KM_PCT,MATCH($A776,'Knowledge - Percentages'!$B:$B,0),'Data - Knowledge'!T$8)/100</f>
        <v>0.083</v>
      </c>
      <c r="U776" s="380">
        <f t="array" aca="true" ref="U776">INDEX(KM_PCT,MATCH($A776,'Knowledge - Percentages'!$B:$B,0),'Data - Knowledge'!U$8)/100</f>
        <v>0.083</v>
      </c>
      <c r="V776" s="380">
        <f t="array" aca="true" ref="V776">INDEX(KM_PCT,MATCH($A776,'Knowledge - Percentages'!$B:$B,0),'Data - Knowledge'!V$8)/100</f>
        <v>0.083</v>
      </c>
      <c r="W776" s="380">
        <f t="array" aca="true" ref="W776">INDEX(KM_PCT,MATCH($A776,'Knowledge - Percentages'!$B:$B,0),'Data - Knowledge'!W$8)/100</f>
        <v>0.083</v>
      </c>
      <c r="X776" s="380">
        <f t="array" aca="true" ref="X776">INDEX(KM_PCT,MATCH($A776,'Knowledge - Percentages'!$B:$B,0),'Data - Knowledge'!X$8)/100</f>
        <v>0.081</v>
      </c>
      <c r="Y776" s="380">
        <f t="array" aca="true" ref="Y776">INDEX(KM_PCT,MATCH($A776,'Knowledge - Percentages'!$B:$B,0),'Data - Knowledge'!Y$8)/100</f>
        <v>0.10099999999999999</v>
      </c>
      <c r="Z776" s="380">
        <f t="array" aca="true" ref="Z776">INDEX(KM_PCT,MATCH($A776,'Knowledge - Percentages'!$B:$B,0),'Data - Knowledge'!Z$8)/100</f>
        <v>0.131</v>
      </c>
      <c r="AA776" s="380">
        <f t="array" aca="true" ref="AA776">INDEX(KM_PCT,MATCH($A776,'Knowledge - Percentages'!$B:$B,0),'Data - Knowledge'!AA$8)/100</f>
        <v>0.10099999999999999</v>
      </c>
      <c r="AB776" s="380">
        <f t="array" aca="true" ref="AB776">INDEX(KM_PCT,MATCH($A776,'Knowledge - Percentages'!$B:$B,0),'Data - Knowledge'!AB$8)/100</f>
        <v>0.10099999999999999</v>
      </c>
      <c r="AC776" s="380">
        <f t="array" aca="true" ref="AC776">INDEX(KM_PCT,MATCH($A776,'Knowledge - Percentages'!$B:$B,0),'Data - Knowledge'!AC$8)/100</f>
        <v>0.10099999999999999</v>
      </c>
      <c r="AD776" s="380">
        <f t="array" aca="true" ref="AD776">INDEX(KM_PCT,MATCH($A776,'Knowledge - Percentages'!$B:$B,0),'Data - Knowledge'!AD$8)/100</f>
        <v>0.13</v>
      </c>
      <c r="AE776" s="380">
        <f t="array" aca="true" ref="AE776">INDEX(KM_PCT,MATCH($A776,'Knowledge - Percentages'!$B:$B,0),'Data - Knowledge'!AE$8)/100</f>
        <v>0.067</v>
      </c>
      <c r="AF776" s="380">
        <f t="array" aca="true" ref="AF776">INDEX(KM_PCT,MATCH($A776,'Knowledge - Percentages'!$B:$B,0),'Data - Knowledge'!AF$8)/100</f>
        <v>0.067</v>
      </c>
      <c r="AG776" s="380">
        <f t="array" aca="true" ref="AG776">INDEX(KM_PCT,MATCH($A776,'Knowledge - Percentages'!$B:$B,0),'Data - Knowledge'!AG$8)/100</f>
        <v>0.067</v>
      </c>
      <c r="AH776" s="380">
        <f t="array" aca="true" ref="AH776">INDEX(KM_PCT,MATCH($A776,'Knowledge - Percentages'!$B:$B,0),'Data - Knowledge'!AH$8)/100</f>
        <v>0.091</v>
      </c>
      <c r="AI776" s="380">
        <f t="array" aca="true" ref="AI776">INDEX(KM_PCT,MATCH($A776,'Knowledge - Percentages'!$B:$B,0),'Data - Knowledge'!AI$8)/100</f>
        <v>0.153</v>
      </c>
      <c r="AJ776" s="380">
        <f t="array" aca="true" ref="AJ776">INDEX(KM_PCT,MATCH($A776,'Knowledge - Percentages'!$B:$B,0),'Data - Knowledge'!AJ$8)/100</f>
        <v>0.066</v>
      </c>
      <c r="AK776" s="380">
        <f t="array" aca="true" ref="AK776">INDEX(KM_PCT,MATCH($A776,'Knowledge - Percentages'!$B:$B,0),'Data - Knowledge'!AK$8)/100</f>
        <v>0.091</v>
      </c>
      <c r="AL776" s="380">
        <f t="array" aca="true" ref="AL776">INDEX(KM_PCT,MATCH($A776,'Knowledge - Percentages'!$B:$B,0),'Data - Knowledge'!AL$8)/100</f>
        <v>0.09</v>
      </c>
      <c r="AM776" s="380">
        <f t="array" aca="true" ref="AM776">INDEX(KM_PCT,MATCH($A776,'Knowledge - Percentages'!$B:$B,0),'Data - Knowledge'!AM$8)/100</f>
        <v>0.084</v>
      </c>
      <c r="AN776" s="380">
        <f t="array" aca="true" ref="AN776">INDEX(KM_PCT,MATCH($A776,'Knowledge - Percentages'!$B:$B,0),'Data - Knowledge'!AN$8)/100</f>
        <v>0.098</v>
      </c>
      <c r="AO776" s="380">
        <f t="array" aca="true" ref="AO776">INDEX(KM_PCT,MATCH($A776,'Knowledge - Percentages'!$B:$B,0),'Data - Knowledge'!AO$8)/100</f>
        <v>0.098</v>
      </c>
      <c r="AP776" s="380">
        <f t="array" aca="true" ref="AP776">INDEX(KM_PCT,MATCH($A776,'Knowledge - Percentages'!$B:$B,0),'Data - Knowledge'!AP$8)/100</f>
        <v>0.091</v>
      </c>
      <c r="AQ776" s="380">
        <f t="array" aca="true" ref="AQ776">INDEX(KM_PCT,MATCH($A776,'Knowledge - Percentages'!$B:$B,0),'Data - Knowledge'!AQ$8)/100</f>
        <v>0.091</v>
      </c>
      <c r="AR776" s="380">
        <f t="array" aca="true" ref="AR776">INDEX(KM_PCT,MATCH($A776,'Knowledge - Percentages'!$B:$B,0),'Data - Knowledge'!AR$8)/100</f>
        <v>0.10099999999999999</v>
      </c>
      <c r="AS776" s="380">
        <f t="array" aca="true" ref="AS776">INDEX(KM_PCT,MATCH($A776,'Knowledge - Percentages'!$B:$B,0),'Data - Knowledge'!AS$8)/100</f>
        <v>0.10099999999999999</v>
      </c>
      <c r="AT776" s="380">
        <f t="array" aca="true" ref="AT776">INDEX(KM_PCT,MATCH($A776,'Knowledge - Percentages'!$B:$B,0),'Data - Knowledge'!AT$8)/100</f>
        <v>0.10099999999999999</v>
      </c>
      <c r="AU776" s="380">
        <f t="array" aca="true" ref="AU776">INDEX(KM_PCT,MATCH($A776,'Knowledge - Percentages'!$B:$B,0),'Data - Knowledge'!AU$8)/100</f>
        <v>0.10099999999999999</v>
      </c>
      <c r="AV776" s="380">
        <f t="array" aca="true" ref="AV776">INDEX(KM_PCT,MATCH($A776,'Knowledge - Percentages'!$B:$B,0),'Data - Knowledge'!AV$8)/100</f>
        <v>0.095</v>
      </c>
      <c r="AW776" s="380">
        <f t="array" aca="true" ref="AW776">INDEX(KM_PCT,MATCH($A776,'Knowledge - Percentages'!$B:$B,0),'Data - Knowledge'!AW$8)/100</f>
        <v>0.10099999999999999</v>
      </c>
      <c r="AX776" s="380">
        <f t="array" aca="true" ref="AX776">INDEX(KM_PCT,MATCH($A776,'Knowledge - Percentages'!$B:$B,0),'Data - Knowledge'!AX$8)/100</f>
        <v>0.10099999999999999</v>
      </c>
      <c r="AY776" s="380">
        <f t="array" aca="true" ref="AY776">INDEX(KM_PCT,MATCH($A776,'Knowledge - Percentages'!$B:$B,0),'Data - Knowledge'!AY$8)/100</f>
        <v>0.113</v>
      </c>
      <c r="AZ776" s="380">
        <f t="array" aca="true" ref="AZ776">INDEX(KM_PCT,MATCH($A776,'Knowledge - Percentages'!$B:$B,0),'Data - Knowledge'!AZ$8)/100</f>
        <v>0.10099999999999999</v>
      </c>
      <c r="BA776" s="380">
        <f t="array" aca="true" ref="BA776">INDEX(KM_PCT,MATCH($A776,'Knowledge - Percentages'!$B:$B,0),'Data - Knowledge'!BA$8)/100</f>
        <v>0.10099999999999999</v>
      </c>
      <c r="BB776" s="380">
        <f t="array" aca="true" ref="BB776">INDEX(KM_PCT,MATCH($A776,'Knowledge - Percentages'!$B:$B,0),'Data - Knowledge'!BB$8)/100</f>
        <v>0.10099999999999999</v>
      </c>
      <c r="BC776" s="380">
        <f t="array" aca="true" ref="BC776">INDEX(KM_PCT,MATCH($A776,'Knowledge - Percentages'!$B:$B,0),'Data - Knowledge'!BC$8)/100</f>
        <v>0.10099999999999999</v>
      </c>
      <c r="BD776" s="380">
        <f t="array" aca="true" ref="BD776">INDEX(KM_PCT,MATCH($A776,'Knowledge - Percentages'!$B:$B,0),'Data - Knowledge'!BD$8)/100</f>
        <v>0.067</v>
      </c>
      <c r="BE776" s="380">
        <f t="array" aca="true" ref="BE776">INDEX(KM_PCT,MATCH($A776,'Knowledge - Percentages'!$B:$B,0),'Data - Knowledge'!BE$8)/100</f>
        <v>0.10099999999999999</v>
      </c>
      <c r="BF776" s="380">
        <f t="array" aca="true" ref="BF776">INDEX(KM_PCT,MATCH($A776,'Knowledge - Percentages'!$B:$B,0),'Data - Knowledge'!BF$8)/100</f>
        <v>0.10099999999999999</v>
      </c>
      <c r="BG776" s="380">
        <f t="array" aca="true" ref="BG776">INDEX(KM_PCT,MATCH($A776,'Knowledge - Percentages'!$B:$B,0),'Data - Knowledge'!BG$8)/100</f>
        <v>0.147</v>
      </c>
      <c r="BH776" s="380">
        <f t="array" aca="true" ref="BH776">INDEX(KM_PCT,MATCH($A776,'Knowledge - Percentages'!$B:$B,0),'Data - Knowledge'!BH$8)/100</f>
        <v>0.147</v>
      </c>
      <c r="BI776" s="380">
        <f t="array" aca="true" ref="BI776">INDEX(KM_PCT,MATCH($A776,'Knowledge - Percentages'!$B:$B,0),'Data - Knowledge'!BI$8)/100</f>
        <v>0.147</v>
      </c>
      <c r="BJ776" s="380">
        <f t="array" aca="true" ref="BJ776">INDEX(KM_PCT,MATCH($A776,'Knowledge - Percentages'!$B:$B,0),'Data - Knowledge'!BJ$8)/100</f>
        <v>0.21</v>
      </c>
      <c r="BK776" s="380">
        <f t="array" aca="true" ref="BK776">INDEX(KM_PCT,MATCH($A776,'Knowledge - Percentages'!$B:$B,0),'Data - Knowledge'!BK$8)/100</f>
        <v>0.192</v>
      </c>
      <c r="BL776" s="380">
        <f t="array" aca="true" ref="BL776">INDEX(KM_PCT,MATCH($A776,'Knowledge - Percentages'!$B:$B,0),'Data - Knowledge'!BL$8)/100</f>
        <v>0.192</v>
      </c>
      <c r="BM776" s="380">
        <f t="array" aca="true" ref="BM776">INDEX(KM_PCT,MATCH($A776,'Knowledge - Percentages'!$B:$B,0),'Data - Knowledge'!BM$8)/100</f>
        <v>0.192</v>
      </c>
      <c r="BN776" s="380">
        <f t="array" aca="true" ref="BN776">INDEX(KM_PCT,MATCH($A776,'Knowledge - Percentages'!$B:$B,0),'Data - Knowledge'!BN$8)/100</f>
        <v>0.209</v>
      </c>
      <c r="BO776" s="380">
        <f t="array" aca="true" ref="BO776">INDEX(KM_PCT,MATCH($A776,'Knowledge - Percentages'!$B:$B,0),'Data - Knowledge'!BO$8)/100</f>
        <v>0.147</v>
      </c>
      <c r="BP776" s="380">
        <f t="array" aca="true" ref="BP776">INDEX(KM_PCT,MATCH($A776,'Knowledge - Percentages'!$B:$B,0),'Data - Knowledge'!BP$8)/100</f>
        <v>0.147</v>
      </c>
      <c r="BQ776" s="380">
        <f t="array" aca="true" ref="BQ776">INDEX(KM_PCT,MATCH($A776,'Knowledge - Percentages'!$B:$B,0),'Data - Knowledge'!BQ$8)/100</f>
        <v>0.128</v>
      </c>
    </row>
    <row r="777" spans="1:69">
      <c r="A777" t="s">
        <v>1992</v>
      </c>
      <c r="B777" t="s">
        <v>1860</v>
      </c>
      <c r="C777" t="s">
        <v>1987</v>
      </c>
      <c r="D777" t="s">
        <v>1871</v>
      </c>
      <c r="E777" s="373">
        <f>SUMPRODUCT($K$2:$BQ$2,$K777:$BQ777)/$J$2</f>
        <v>0.10959090909090909</v>
      </c>
      <c r="F777" s="379">
        <f>SUMPRODUCT($K$2:$BQ$2,$K777:$BQ777)</f>
        <v>28.932</v>
      </c>
      <c r="G777" s="373">
        <f>SUMPRODUCT($K$3:$BQ$3,$K777:$BQ777)/$J$3</f>
        <v>0.0798010266940452</v>
      </c>
      <c r="H777" s="379">
        <f>SUMPRODUCT($K$3:$BQ$3,$K777:$BQ777)</f>
        <v>777.26200000000017</v>
      </c>
      <c r="I777" s="373">
        <f>CORREL($K$4:$BQ$4,$K777:$BQ777)</f>
        <v>0.20853685200858116</v>
      </c>
      <c r="J777" s="379">
        <f>$E777/$G777*100</f>
        <v>137.3301994109392</v>
      </c>
      <c r="K777" s="380">
        <f t="array" aca="true" ref="K777">INDEX(KM_PCT,MATCH($A777,'Knowledge - Percentages'!$B:$B,0),'Data - Knowledge'!K$8)/100</f>
        <v>0.071</v>
      </c>
      <c r="L777" s="380">
        <f t="array" aca="true" ref="L777">INDEX(KM_PCT,MATCH($A777,'Knowledge - Percentages'!$B:$B,0),'Data - Knowledge'!L$8)/100</f>
        <v>0.071</v>
      </c>
      <c r="M777" s="380">
        <f t="array" aca="true" ref="M777">INDEX(KM_PCT,MATCH($A777,'Knowledge - Percentages'!$B:$B,0),'Data - Knowledge'!M$8)/100</f>
        <v>0.071</v>
      </c>
      <c r="N777" s="380">
        <f t="array" aca="true" ref="N777">INDEX(KM_PCT,MATCH($A777,'Knowledge - Percentages'!$B:$B,0),'Data - Knowledge'!N$8)/100</f>
        <v>0.072000000000000008</v>
      </c>
      <c r="O777" s="380">
        <f t="array" aca="true" ref="O777">INDEX(KM_PCT,MATCH($A777,'Knowledge - Percentages'!$B:$B,0),'Data - Knowledge'!O$8)/100</f>
        <v>0.072000000000000008</v>
      </c>
      <c r="P777" s="380">
        <f t="array" aca="true" ref="P777">INDEX(KM_PCT,MATCH($A777,'Knowledge - Percentages'!$B:$B,0),'Data - Knowledge'!P$8)/100</f>
        <v>0.072000000000000008</v>
      </c>
      <c r="Q777" s="380">
        <f t="array" aca="true" ref="Q777">INDEX(KM_PCT,MATCH($A777,'Knowledge - Percentages'!$B:$B,0),'Data - Knowledge'!Q$8)/100</f>
        <v>0.072000000000000008</v>
      </c>
      <c r="R777" s="380">
        <f t="array" aca="true" ref="R777">INDEX(KM_PCT,MATCH($A777,'Knowledge - Percentages'!$B:$B,0),'Data - Knowledge'!R$8)/100</f>
        <v>0.072000000000000008</v>
      </c>
      <c r="S777" s="380">
        <f t="array" aca="true" ref="S777">INDEX(KM_PCT,MATCH($A777,'Knowledge - Percentages'!$B:$B,0),'Data - Knowledge'!S$8)/100</f>
        <v>0.072000000000000008</v>
      </c>
      <c r="T777" s="380">
        <f t="array" aca="true" ref="T777">INDEX(KM_PCT,MATCH($A777,'Knowledge - Percentages'!$B:$B,0),'Data - Knowledge'!T$8)/100</f>
        <v>0.071</v>
      </c>
      <c r="U777" s="380">
        <f t="array" aca="true" ref="U777">INDEX(KM_PCT,MATCH($A777,'Knowledge - Percentages'!$B:$B,0),'Data - Knowledge'!U$8)/100</f>
        <v>0.072000000000000008</v>
      </c>
      <c r="V777" s="380">
        <f t="array" aca="true" ref="V777">INDEX(KM_PCT,MATCH($A777,'Knowledge - Percentages'!$B:$B,0),'Data - Knowledge'!V$8)/100</f>
        <v>0.072000000000000008</v>
      </c>
      <c r="W777" s="380">
        <f t="array" aca="true" ref="W777">INDEX(KM_PCT,MATCH($A777,'Knowledge - Percentages'!$B:$B,0),'Data - Knowledge'!W$8)/100</f>
        <v>0.069</v>
      </c>
      <c r="X777" s="380">
        <f t="array" aca="true" ref="X777">INDEX(KM_PCT,MATCH($A777,'Knowledge - Percentages'!$B:$B,0),'Data - Knowledge'!X$8)/100</f>
        <v>0.079</v>
      </c>
      <c r="Y777" s="380">
        <f t="array" aca="true" ref="Y777">INDEX(KM_PCT,MATCH($A777,'Knowledge - Percentages'!$B:$B,0),'Data - Knowledge'!Y$8)/100</f>
        <v>0.098</v>
      </c>
      <c r="Z777" s="380">
        <f t="array" aca="true" ref="Z777">INDEX(KM_PCT,MATCH($A777,'Knowledge - Percentages'!$B:$B,0),'Data - Knowledge'!Z$8)/100</f>
        <v>0.215</v>
      </c>
      <c r="AA777" s="380">
        <f t="array" aca="true" ref="AA777">INDEX(KM_PCT,MATCH($A777,'Knowledge - Percentages'!$B:$B,0),'Data - Knowledge'!AA$8)/100</f>
        <v>0.079</v>
      </c>
      <c r="AB777" s="380">
        <f t="array" aca="true" ref="AB777">INDEX(KM_PCT,MATCH($A777,'Knowledge - Percentages'!$B:$B,0),'Data - Knowledge'!AB$8)/100</f>
        <v>0.091</v>
      </c>
      <c r="AC777" s="380">
        <f t="array" aca="true" ref="AC777">INDEX(KM_PCT,MATCH($A777,'Knowledge - Percentages'!$B:$B,0),'Data - Knowledge'!AC$8)/100</f>
        <v>0.091</v>
      </c>
      <c r="AD777" s="380">
        <f t="array" aca="true" ref="AD777">INDEX(KM_PCT,MATCH($A777,'Knowledge - Percentages'!$B:$B,0),'Data - Knowledge'!AD$8)/100</f>
        <v>0.091</v>
      </c>
      <c r="AE777" s="380">
        <f t="array" aca="true" ref="AE777">INDEX(KM_PCT,MATCH($A777,'Knowledge - Percentages'!$B:$B,0),'Data - Knowledge'!AE$8)/100</f>
        <v>0.035</v>
      </c>
      <c r="AF777" s="380">
        <f t="array" aca="true" ref="AF777">INDEX(KM_PCT,MATCH($A777,'Knowledge - Percentages'!$B:$B,0),'Data - Knowledge'!AF$8)/100</f>
        <v>0.035</v>
      </c>
      <c r="AG777" s="380">
        <f t="array" aca="true" ref="AG777">INDEX(KM_PCT,MATCH($A777,'Knowledge - Percentages'!$B:$B,0),'Data - Knowledge'!AG$8)/100</f>
        <v>0.035</v>
      </c>
      <c r="AH777" s="380">
        <f t="array" aca="true" ref="AH777">INDEX(KM_PCT,MATCH($A777,'Knowledge - Percentages'!$B:$B,0),'Data - Knowledge'!AH$8)/100</f>
        <v>0.073</v>
      </c>
      <c r="AI777" s="380">
        <f t="array" aca="true" ref="AI777">INDEX(KM_PCT,MATCH($A777,'Knowledge - Percentages'!$B:$B,0),'Data - Knowledge'!AI$8)/100</f>
        <v>0.073</v>
      </c>
      <c r="AJ777" s="380">
        <f t="array" aca="true" ref="AJ777">INDEX(KM_PCT,MATCH($A777,'Knowledge - Percentages'!$B:$B,0),'Data - Knowledge'!AJ$8)/100</f>
        <v>0.066</v>
      </c>
      <c r="AK777" s="380">
        <f t="array" aca="true" ref="AK777">INDEX(KM_PCT,MATCH($A777,'Knowledge - Percentages'!$B:$B,0),'Data - Knowledge'!AK$8)/100</f>
        <v>0.068</v>
      </c>
      <c r="AL777" s="380">
        <f t="array" aca="true" ref="AL777">INDEX(KM_PCT,MATCH($A777,'Knowledge - Percentages'!$B:$B,0),'Data - Knowledge'!AL$8)/100</f>
        <v>0.067</v>
      </c>
      <c r="AM777" s="380">
        <f t="array" aca="true" ref="AM777">INDEX(KM_PCT,MATCH($A777,'Knowledge - Percentages'!$B:$B,0),'Data - Knowledge'!AM$8)/100</f>
        <v>0.053</v>
      </c>
      <c r="AN777" s="380">
        <f t="array" aca="true" ref="AN777">INDEX(KM_PCT,MATCH($A777,'Knowledge - Percentages'!$B:$B,0),'Data - Knowledge'!AN$8)/100</f>
        <v>0.11599999999999999</v>
      </c>
      <c r="AO777" s="380">
        <f t="array" aca="true" ref="AO777">INDEX(KM_PCT,MATCH($A777,'Knowledge - Percentages'!$B:$B,0),'Data - Knowledge'!AO$8)/100</f>
        <v>0.102</v>
      </c>
      <c r="AP777" s="380">
        <f t="array" aca="true" ref="AP777">INDEX(KM_PCT,MATCH($A777,'Knowledge - Percentages'!$B:$B,0),'Data - Knowledge'!AP$8)/100</f>
        <v>0.073</v>
      </c>
      <c r="AQ777" s="380">
        <f t="array" aca="true" ref="AQ777">INDEX(KM_PCT,MATCH($A777,'Knowledge - Percentages'!$B:$B,0),'Data - Knowledge'!AQ$8)/100</f>
        <v>0.073</v>
      </c>
      <c r="AR777" s="380">
        <f t="array" aca="true" ref="AR777">INDEX(KM_PCT,MATCH($A777,'Knowledge - Percentages'!$B:$B,0),'Data - Knowledge'!AR$8)/100</f>
        <v>0.079</v>
      </c>
      <c r="AS777" s="380">
        <f t="array" aca="true" ref="AS777">INDEX(KM_PCT,MATCH($A777,'Knowledge - Percentages'!$B:$B,0),'Data - Knowledge'!AS$8)/100</f>
        <v>0.083</v>
      </c>
      <c r="AT777" s="380">
        <f t="array" aca="true" ref="AT777">INDEX(KM_PCT,MATCH($A777,'Knowledge - Percentages'!$B:$B,0),'Data - Knowledge'!AT$8)/100</f>
        <v>0.083</v>
      </c>
      <c r="AU777" s="380">
        <f t="array" aca="true" ref="AU777">INDEX(KM_PCT,MATCH($A777,'Knowledge - Percentages'!$B:$B,0),'Data - Knowledge'!AU$8)/100</f>
        <v>0.095</v>
      </c>
      <c r="AV777" s="380">
        <f t="array" aca="true" ref="AV777">INDEX(KM_PCT,MATCH($A777,'Knowledge - Percentages'!$B:$B,0),'Data - Knowledge'!AV$8)/100</f>
        <v>0.095</v>
      </c>
      <c r="AW777" s="380">
        <f t="array" aca="true" ref="AW777">INDEX(KM_PCT,MATCH($A777,'Knowledge - Percentages'!$B:$B,0),'Data - Knowledge'!AW$8)/100</f>
        <v>0.125</v>
      </c>
      <c r="AX777" s="380">
        <f t="array" aca="true" ref="AX777">INDEX(KM_PCT,MATCH($A777,'Knowledge - Percentages'!$B:$B,0),'Data - Knowledge'!AX$8)/100</f>
        <v>0.095</v>
      </c>
      <c r="AY777" s="380">
        <f t="array" aca="true" ref="AY777">INDEX(KM_PCT,MATCH($A777,'Knowledge - Percentages'!$B:$B,0),'Data - Knowledge'!AY$8)/100</f>
        <v>0.095</v>
      </c>
      <c r="AZ777" s="380">
        <f t="array" aca="true" ref="AZ777">INDEX(KM_PCT,MATCH($A777,'Knowledge - Percentages'!$B:$B,0),'Data - Knowledge'!AZ$8)/100</f>
        <v>0.096999999999999989</v>
      </c>
      <c r="BA777" s="380">
        <f t="array" aca="true" ref="BA777">INDEX(KM_PCT,MATCH($A777,'Knowledge - Percentages'!$B:$B,0),'Data - Knowledge'!BA$8)/100</f>
        <v>0.048</v>
      </c>
      <c r="BB777" s="380">
        <f t="array" aca="true" ref="BB777">INDEX(KM_PCT,MATCH($A777,'Knowledge - Percentages'!$B:$B,0),'Data - Knowledge'!BB$8)/100</f>
        <v>0.095</v>
      </c>
      <c r="BC777" s="380">
        <f t="array" aca="true" ref="BC777">INDEX(KM_PCT,MATCH($A777,'Knowledge - Percentages'!$B:$B,0),'Data - Knowledge'!BC$8)/100</f>
        <v>0.133</v>
      </c>
      <c r="BD777" s="380">
        <f t="array" aca="true" ref="BD777">INDEX(KM_PCT,MATCH($A777,'Knowledge - Percentages'!$B:$B,0),'Data - Knowledge'!BD$8)/100</f>
        <v>0.133</v>
      </c>
      <c r="BE777" s="380">
        <f t="array" aca="true" ref="BE777">INDEX(KM_PCT,MATCH($A777,'Knowledge - Percentages'!$B:$B,0),'Data - Knowledge'!BE$8)/100</f>
        <v>0.133</v>
      </c>
      <c r="BF777" s="380">
        <f t="array" aca="true" ref="BF777">INDEX(KM_PCT,MATCH($A777,'Knowledge - Percentages'!$B:$B,0),'Data - Knowledge'!BF$8)/100</f>
        <v>0.14300000000000002</v>
      </c>
      <c r="BG777" s="380">
        <f t="array" aca="true" ref="BG777">INDEX(KM_PCT,MATCH($A777,'Knowledge - Percentages'!$B:$B,0),'Data - Knowledge'!BG$8)/100</f>
        <v>0.057</v>
      </c>
      <c r="BH777" s="380">
        <f t="array" aca="true" ref="BH777">INDEX(KM_PCT,MATCH($A777,'Knowledge - Percentages'!$B:$B,0),'Data - Knowledge'!BH$8)/100</f>
        <v>0.11199999999999999</v>
      </c>
      <c r="BI777" s="380">
        <f t="array" aca="true" ref="BI777">INDEX(KM_PCT,MATCH($A777,'Knowledge - Percentages'!$B:$B,0),'Data - Knowledge'!BI$8)/100</f>
        <v>0.11199999999999999</v>
      </c>
      <c r="BJ777" s="380">
        <f t="array" aca="true" ref="BJ777">INDEX(KM_PCT,MATCH($A777,'Knowledge - Percentages'!$B:$B,0),'Data - Knowledge'!BJ$8)/100</f>
        <v>0.153</v>
      </c>
      <c r="BK777" s="380">
        <f t="array" aca="true" ref="BK777">INDEX(KM_PCT,MATCH($A777,'Knowledge - Percentages'!$B:$B,0),'Data - Knowledge'!BK$8)/100</f>
        <v>0.153</v>
      </c>
      <c r="BL777" s="380">
        <f t="array" aca="true" ref="BL777">INDEX(KM_PCT,MATCH($A777,'Knowledge - Percentages'!$B:$B,0),'Data - Knowledge'!BL$8)/100</f>
        <v>0.153</v>
      </c>
      <c r="BM777" s="380">
        <f t="array" aca="true" ref="BM777">INDEX(KM_PCT,MATCH($A777,'Knowledge - Percentages'!$B:$B,0),'Data - Knowledge'!BM$8)/100</f>
        <v>0.153</v>
      </c>
      <c r="BN777" s="380">
        <f t="array" aca="true" ref="BN777">INDEX(KM_PCT,MATCH($A777,'Knowledge - Percentages'!$B:$B,0),'Data - Knowledge'!BN$8)/100</f>
        <v>0.24</v>
      </c>
      <c r="BO777" s="380">
        <f t="array" aca="true" ref="BO777">INDEX(KM_PCT,MATCH($A777,'Knowledge - Percentages'!$B:$B,0),'Data - Knowledge'!BO$8)/100</f>
        <v>0.11199999999999999</v>
      </c>
      <c r="BP777" s="380">
        <f t="array" aca="true" ref="BP777">INDEX(KM_PCT,MATCH($A777,'Knowledge - Percentages'!$B:$B,0),'Data - Knowledge'!BP$8)/100</f>
        <v>0.11199999999999999</v>
      </c>
      <c r="BQ777" s="380">
        <f t="array" aca="true" ref="BQ777">INDEX(KM_PCT,MATCH($A777,'Knowledge - Percentages'!$B:$B,0),'Data - Knowledge'!BQ$8)/100</f>
        <v>0.11199999999999999</v>
      </c>
    </row>
    <row r="778" spans="1:69">
      <c r="A778" t="s">
        <v>1993</v>
      </c>
      <c r="B778" t="s">
        <v>1860</v>
      </c>
      <c r="C778" t="s">
        <v>1987</v>
      </c>
      <c r="D778" t="s">
        <v>1873</v>
      </c>
      <c r="E778" s="373">
        <f>SUMPRODUCT($K$2:$BQ$2,$K778:$BQ778)/$J$2</f>
        <v>0.49278787878787877</v>
      </c>
      <c r="F778" s="379">
        <f>SUMPRODUCT($K$2:$BQ$2,$K778:$BQ778)</f>
        <v>130.096</v>
      </c>
      <c r="G778" s="373">
        <f>SUMPRODUCT($K$3:$BQ$3,$K778:$BQ778)/$J$3</f>
        <v>0.51890595482546209</v>
      </c>
      <c r="H778" s="379">
        <f>SUMPRODUCT($K$3:$BQ$3,$K778:$BQ778)</f>
        <v>5054.1440000000011</v>
      </c>
      <c r="I778" s="373">
        <f>CORREL($K$4:$BQ$4,$K778:$BQ778)</f>
        <v>-0.12396238476645807</v>
      </c>
      <c r="J778" s="379">
        <f>$E778/$G778*100</f>
        <v>94.966703350635413</v>
      </c>
      <c r="K778" s="380">
        <f t="array" aca="true" ref="K778">INDEX(KM_PCT,MATCH($A778,'Knowledge - Percentages'!$B:$B,0),'Data - Knowledge'!K$8)/100</f>
        <v>0.527</v>
      </c>
      <c r="L778" s="380">
        <f t="array" aca="true" ref="L778">INDEX(KM_PCT,MATCH($A778,'Knowledge - Percentages'!$B:$B,0),'Data - Knowledge'!L$8)/100</f>
        <v>0.496</v>
      </c>
      <c r="M778" s="380">
        <f t="array" aca="true" ref="M778">INDEX(KM_PCT,MATCH($A778,'Knowledge - Percentages'!$B:$B,0),'Data - Knowledge'!M$8)/100</f>
        <v>0.53299999999999992</v>
      </c>
      <c r="N778" s="380">
        <f t="array" aca="true" ref="N778">INDEX(KM_PCT,MATCH($A778,'Knowledge - Percentages'!$B:$B,0),'Data - Knowledge'!N$8)/100</f>
        <v>0.617</v>
      </c>
      <c r="O778" s="380">
        <f t="array" aca="true" ref="O778">INDEX(KM_PCT,MATCH($A778,'Knowledge - Percentages'!$B:$B,0),'Data - Knowledge'!O$8)/100</f>
        <v>0.517</v>
      </c>
      <c r="P778" s="380">
        <f t="array" aca="true" ref="P778">INDEX(KM_PCT,MATCH($A778,'Knowledge - Percentages'!$B:$B,0),'Data - Knowledge'!P$8)/100</f>
        <v>0.527</v>
      </c>
      <c r="Q778" s="380">
        <f t="array" aca="true" ref="Q778">INDEX(KM_PCT,MATCH($A778,'Knowledge - Percentages'!$B:$B,0),'Data - Knowledge'!Q$8)/100</f>
        <v>0.527</v>
      </c>
      <c r="R778" s="380">
        <f t="array" aca="true" ref="R778">INDEX(KM_PCT,MATCH($A778,'Knowledge - Percentages'!$B:$B,0),'Data - Knowledge'!R$8)/100</f>
        <v>0.527</v>
      </c>
      <c r="S778" s="380">
        <f t="array" aca="true" ref="S778">INDEX(KM_PCT,MATCH($A778,'Knowledge - Percentages'!$B:$B,0),'Data - Knowledge'!S$8)/100</f>
        <v>0.527</v>
      </c>
      <c r="T778" s="380">
        <f t="array" aca="true" ref="T778">INDEX(KM_PCT,MATCH($A778,'Knowledge - Percentages'!$B:$B,0),'Data - Knowledge'!T$8)/100</f>
        <v>0.557</v>
      </c>
      <c r="U778" s="380">
        <f t="array" aca="true" ref="U778">INDEX(KM_PCT,MATCH($A778,'Knowledge - Percentages'!$B:$B,0),'Data - Knowledge'!U$8)/100</f>
        <v>0.527</v>
      </c>
      <c r="V778" s="380">
        <f t="array" aca="true" ref="V778">INDEX(KM_PCT,MATCH($A778,'Knowledge - Percentages'!$B:$B,0),'Data - Knowledge'!V$8)/100</f>
        <v>0.485</v>
      </c>
      <c r="W778" s="380">
        <f t="array" aca="true" ref="W778">INDEX(KM_PCT,MATCH($A778,'Knowledge - Percentages'!$B:$B,0),'Data - Knowledge'!W$8)/100</f>
        <v>0.527</v>
      </c>
      <c r="X778" s="380">
        <f t="array" aca="true" ref="X778">INDEX(KM_PCT,MATCH($A778,'Knowledge - Percentages'!$B:$B,0),'Data - Knowledge'!X$8)/100</f>
        <v>0.502</v>
      </c>
      <c r="Y778" s="380">
        <f t="array" aca="true" ref="Y778">INDEX(KM_PCT,MATCH($A778,'Knowledge - Percentages'!$B:$B,0),'Data - Knowledge'!Y$8)/100</f>
        <v>0.502</v>
      </c>
      <c r="Z778" s="380">
        <f t="array" aca="true" ref="Z778">INDEX(KM_PCT,MATCH($A778,'Knowledge - Percentages'!$B:$B,0),'Data - Knowledge'!Z$8)/100</f>
        <v>0.502</v>
      </c>
      <c r="AA778" s="380">
        <f t="array" aca="true" ref="AA778">INDEX(KM_PCT,MATCH($A778,'Knowledge - Percentages'!$B:$B,0),'Data - Knowledge'!AA$8)/100</f>
        <v>0.502</v>
      </c>
      <c r="AB778" s="380">
        <f t="array" aca="true" ref="AB778">INDEX(KM_PCT,MATCH($A778,'Knowledge - Percentages'!$B:$B,0),'Data - Knowledge'!AB$8)/100</f>
        <v>0.546</v>
      </c>
      <c r="AC778" s="380">
        <f t="array" aca="true" ref="AC778">INDEX(KM_PCT,MATCH($A778,'Knowledge - Percentages'!$B:$B,0),'Data - Knowledge'!AC$8)/100</f>
        <v>0.502</v>
      </c>
      <c r="AD778" s="380">
        <f t="array" aca="true" ref="AD778">INDEX(KM_PCT,MATCH($A778,'Knowledge - Percentages'!$B:$B,0),'Data - Knowledge'!AD$8)/100</f>
        <v>0.502</v>
      </c>
      <c r="AE778" s="380">
        <f t="array" aca="true" ref="AE778">INDEX(KM_PCT,MATCH($A778,'Knowledge - Percentages'!$B:$B,0),'Data - Knowledge'!AE$8)/100</f>
        <v>0.491</v>
      </c>
      <c r="AF778" s="380">
        <f t="array" aca="true" ref="AF778">INDEX(KM_PCT,MATCH($A778,'Knowledge - Percentages'!$B:$B,0),'Data - Knowledge'!AF$8)/100</f>
        <v>0.491</v>
      </c>
      <c r="AG778" s="380">
        <f t="array" aca="true" ref="AG778">INDEX(KM_PCT,MATCH($A778,'Knowledge - Percentages'!$B:$B,0),'Data - Knowledge'!AG$8)/100</f>
        <v>0.491</v>
      </c>
      <c r="AH778" s="380">
        <f t="array" aca="true" ref="AH778">INDEX(KM_PCT,MATCH($A778,'Knowledge - Percentages'!$B:$B,0),'Data - Knowledge'!AH$8)/100</f>
        <v>0.561</v>
      </c>
      <c r="AI778" s="380">
        <f t="array" aca="true" ref="AI778">INDEX(KM_PCT,MATCH($A778,'Knowledge - Percentages'!$B:$B,0),'Data - Knowledge'!AI$8)/100</f>
        <v>0.42700000000000005</v>
      </c>
      <c r="AJ778" s="380">
        <f t="array" aca="true" ref="AJ778">INDEX(KM_PCT,MATCH($A778,'Knowledge - Percentages'!$B:$B,0),'Data - Knowledge'!AJ$8)/100</f>
        <v>0.502</v>
      </c>
      <c r="AK778" s="380">
        <f t="array" aca="true" ref="AK778">INDEX(KM_PCT,MATCH($A778,'Knowledge - Percentages'!$B:$B,0),'Data - Knowledge'!AK$8)/100</f>
        <v>0.502</v>
      </c>
      <c r="AL778" s="380">
        <f t="array" aca="true" ref="AL778">INDEX(KM_PCT,MATCH($A778,'Knowledge - Percentages'!$B:$B,0),'Data - Knowledge'!AL$8)/100</f>
        <v>0.502</v>
      </c>
      <c r="AM778" s="380">
        <f t="array" aca="true" ref="AM778">INDEX(KM_PCT,MATCH($A778,'Knowledge - Percentages'!$B:$B,0),'Data - Knowledge'!AM$8)/100</f>
        <v>0.502</v>
      </c>
      <c r="AN778" s="380">
        <f t="array" aca="true" ref="AN778">INDEX(KM_PCT,MATCH($A778,'Knowledge - Percentages'!$B:$B,0),'Data - Knowledge'!AN$8)/100</f>
        <v>0.502</v>
      </c>
      <c r="AO778" s="380">
        <f t="array" aca="true" ref="AO778">INDEX(KM_PCT,MATCH($A778,'Knowledge - Percentages'!$B:$B,0),'Data - Knowledge'!AO$8)/100</f>
        <v>0.502</v>
      </c>
      <c r="AP778" s="380">
        <f t="array" aca="true" ref="AP778">INDEX(KM_PCT,MATCH($A778,'Knowledge - Percentages'!$B:$B,0),'Data - Knowledge'!AP$8)/100</f>
        <v>0.502</v>
      </c>
      <c r="AQ778" s="380">
        <f t="array" aca="true" ref="AQ778">INDEX(KM_PCT,MATCH($A778,'Knowledge - Percentages'!$B:$B,0),'Data - Knowledge'!AQ$8)/100</f>
        <v>0.502</v>
      </c>
      <c r="AR778" s="380">
        <f t="array" aca="true" ref="AR778">INDEX(KM_PCT,MATCH($A778,'Knowledge - Percentages'!$B:$B,0),'Data - Knowledge'!AR$8)/100</f>
        <v>0.498</v>
      </c>
      <c r="AS778" s="380">
        <f t="array" aca="true" ref="AS778">INDEX(KM_PCT,MATCH($A778,'Knowledge - Percentages'!$B:$B,0),'Data - Knowledge'!AS$8)/100</f>
        <v>0.498</v>
      </c>
      <c r="AT778" s="380">
        <f t="array" aca="true" ref="AT778">INDEX(KM_PCT,MATCH($A778,'Knowledge - Percentages'!$B:$B,0),'Data - Knowledge'!AT$8)/100</f>
        <v>0.524</v>
      </c>
      <c r="AU778" s="380">
        <f t="array" aca="true" ref="AU778">INDEX(KM_PCT,MATCH($A778,'Knowledge - Percentages'!$B:$B,0),'Data - Knowledge'!AU$8)/100</f>
        <v>0.498</v>
      </c>
      <c r="AV778" s="380">
        <f t="array" aca="true" ref="AV778">INDEX(KM_PCT,MATCH($A778,'Knowledge - Percentages'!$B:$B,0),'Data - Knowledge'!AV$8)/100</f>
        <v>0.498</v>
      </c>
      <c r="AW778" s="380">
        <f t="array" aca="true" ref="AW778">INDEX(KM_PCT,MATCH($A778,'Knowledge - Percentages'!$B:$B,0),'Data - Knowledge'!AW$8)/100</f>
        <v>0.501</v>
      </c>
      <c r="AX778" s="380">
        <f t="array" aca="true" ref="AX778">INDEX(KM_PCT,MATCH($A778,'Knowledge - Percentages'!$B:$B,0),'Data - Knowledge'!AX$8)/100</f>
        <v>0.32299999999999995</v>
      </c>
      <c r="AY778" s="380">
        <f t="array" aca="true" ref="AY778">INDEX(KM_PCT,MATCH($A778,'Knowledge - Percentages'!$B:$B,0),'Data - Knowledge'!AY$8)/100</f>
        <v>0.498</v>
      </c>
      <c r="AZ778" s="380">
        <f t="array" aca="true" ref="AZ778">INDEX(KM_PCT,MATCH($A778,'Knowledge - Percentages'!$B:$B,0),'Data - Knowledge'!AZ$8)/100</f>
        <v>0.598</v>
      </c>
      <c r="BA778" s="380">
        <f t="array" aca="true" ref="BA778">INDEX(KM_PCT,MATCH($A778,'Knowledge - Percentages'!$B:$B,0),'Data - Knowledge'!BA$8)/100</f>
        <v>0.498</v>
      </c>
      <c r="BB778" s="380">
        <f t="array" aca="true" ref="BB778">INDEX(KM_PCT,MATCH($A778,'Knowledge - Percentages'!$B:$B,0),'Data - Knowledge'!BB$8)/100</f>
        <v>0.431</v>
      </c>
      <c r="BC778" s="380">
        <f t="array" aca="true" ref="BC778">INDEX(KM_PCT,MATCH($A778,'Knowledge - Percentages'!$B:$B,0),'Data - Knowledge'!BC$8)/100</f>
        <v>0.47700000000000004</v>
      </c>
      <c r="BD778" s="380">
        <f t="array" aca="true" ref="BD778">INDEX(KM_PCT,MATCH($A778,'Knowledge - Percentages'!$B:$B,0),'Data - Knowledge'!BD$8)/100</f>
        <v>0.47700000000000004</v>
      </c>
      <c r="BE778" s="380">
        <f t="array" aca="true" ref="BE778">INDEX(KM_PCT,MATCH($A778,'Knowledge - Percentages'!$B:$B,0),'Data - Knowledge'!BE$8)/100</f>
        <v>0.47700000000000004</v>
      </c>
      <c r="BF778" s="380">
        <f t="array" aca="true" ref="BF778">INDEX(KM_PCT,MATCH($A778,'Knowledge - Percentages'!$B:$B,0),'Data - Knowledge'!BF$8)/100</f>
        <v>0.47700000000000004</v>
      </c>
      <c r="BG778" s="380">
        <f t="array" aca="true" ref="BG778">INDEX(KM_PCT,MATCH($A778,'Knowledge - Percentages'!$B:$B,0),'Data - Knowledge'!BG$8)/100</f>
        <v>0.53799999999999992</v>
      </c>
      <c r="BH778" s="380">
        <f t="array" aca="true" ref="BH778">INDEX(KM_PCT,MATCH($A778,'Knowledge - Percentages'!$B:$B,0),'Data - Knowledge'!BH$8)/100</f>
        <v>0.502</v>
      </c>
      <c r="BI778" s="380">
        <f t="array" aca="true" ref="BI778">INDEX(KM_PCT,MATCH($A778,'Knowledge - Percentages'!$B:$B,0),'Data - Knowledge'!BI$8)/100</f>
        <v>0.502</v>
      </c>
      <c r="BJ778" s="380">
        <f t="array" aca="true" ref="BJ778">INDEX(KM_PCT,MATCH($A778,'Knowledge - Percentages'!$B:$B,0),'Data - Knowledge'!BJ$8)/100</f>
        <v>0.502</v>
      </c>
      <c r="BK778" s="380">
        <f t="array" aca="true" ref="BK778">INDEX(KM_PCT,MATCH($A778,'Knowledge - Percentages'!$B:$B,0),'Data - Knowledge'!BK$8)/100</f>
        <v>0.502</v>
      </c>
      <c r="BL778" s="380">
        <f t="array" aca="true" ref="BL778">INDEX(KM_PCT,MATCH($A778,'Knowledge - Percentages'!$B:$B,0),'Data - Knowledge'!BL$8)/100</f>
        <v>0.502</v>
      </c>
      <c r="BM778" s="380">
        <f t="array" aca="true" ref="BM778">INDEX(KM_PCT,MATCH($A778,'Knowledge - Percentages'!$B:$B,0),'Data - Knowledge'!BM$8)/100</f>
        <v>0.434</v>
      </c>
      <c r="BN778" s="380">
        <f t="array" aca="true" ref="BN778">INDEX(KM_PCT,MATCH($A778,'Knowledge - Percentages'!$B:$B,0),'Data - Knowledge'!BN$8)/100</f>
        <v>0.502</v>
      </c>
      <c r="BO778" s="380">
        <f t="array" aca="true" ref="BO778">INDEX(KM_PCT,MATCH($A778,'Knowledge - Percentages'!$B:$B,0),'Data - Knowledge'!BO$8)/100</f>
        <v>0.46799999999999997</v>
      </c>
      <c r="BP778" s="380">
        <f t="array" aca="true" ref="BP778">INDEX(KM_PCT,MATCH($A778,'Knowledge - Percentages'!$B:$B,0),'Data - Knowledge'!BP$8)/100</f>
        <v>0.489</v>
      </c>
      <c r="BQ778" s="380">
        <f t="array" aca="true" ref="BQ778">INDEX(KM_PCT,MATCH($A778,'Knowledge - Percentages'!$B:$B,0),'Data - Knowledge'!BQ$8)/100</f>
        <v>0.49</v>
      </c>
    </row>
  </sheetData>
  <autoFilter ref="A8:BQ778"/>
  <conditionalFormatting sqref="D8">
    <cfRule type="duplicateValues" dxfId="10" priority="1"/>
  </conditionalFormatting>
  <pageMargins left="0.7" right="0.7" top="0.75" bottom="0.75" header="0.3" footer="0.3"/>
  <headerFooter scaleWithDoc="1" alignWithMargins="0" differentFirst="0" differentOddEven="0"/>
  <extLst/>
</worksheet>
</file>

<file path=xl/worksheets/sheet1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1:XFA878"/>
  <sheetViews>
    <sheetView zoomScale="80" view="normal" workbookViewId="0">
      <selection pane="topLeft" activeCell="A1" sqref="A1"/>
    </sheetView>
  </sheetViews>
  <sheetFormatPr defaultColWidth="9.26953125" defaultRowHeight="14.5"/>
  <cols>
    <col min="1" max="1" width="8.75390625" customWidth="1"/>
    <col min="2" max="2" width="55.50390625" bestFit="1" customWidth="1"/>
    <col min="3" max="3" width="8.25390625" customWidth="1"/>
    <col min="4" max="4" width="37.875" customWidth="1"/>
    <col min="5" max="5" width="74.25390625" bestFit="1" customWidth="1"/>
    <col min="6" max="6" width="11.25390625" style="1" customWidth="1"/>
    <col min="7" max="7" width="9.25390625" style="1" customWidth="1"/>
    <col min="8" max="8" width="35.125" style="1" customWidth="1"/>
    <col min="9" max="9" width="85.75390625" style="1" customWidth="1"/>
    <col min="10" max="10" width="51.25390625" customWidth="1"/>
    <col min="11" max="11" width="28.75390625" style="1" bestFit="1" customWidth="1"/>
    <col min="12" max="12" width="22.875" style="1" bestFit="1" customWidth="1"/>
    <col min="13" max="13" width="30.00390625" style="1" bestFit="1" customWidth="1"/>
    <col min="14" max="14" width="51.25390625" style="1" bestFit="1" customWidth="1"/>
    <col min="15" max="15" width="122.00390625" style="1" bestFit="1" customWidth="1"/>
    <col min="16" max="16384" width="9.25390625" style="1" customWidth="1"/>
  </cols>
  <sheetData>
    <row r="1" spans="1:16">
      <c r="A1" s="381" t="s">
        <v>1994</v>
      </c>
      <c r="B1" s="382" t="s">
        <v>1995</v>
      </c>
      <c r="C1" s="382" t="s">
        <v>1996</v>
      </c>
      <c r="D1" s="382" t="s">
        <v>1997</v>
      </c>
      <c r="E1" s="382" t="s">
        <v>1998</v>
      </c>
      <c r="F1" s="383" t="s">
        <v>808</v>
      </c>
      <c r="G1" s="383" t="s">
        <v>183</v>
      </c>
      <c r="H1" s="384" t="s">
        <v>1999</v>
      </c>
      <c r="I1" s="383" t="s">
        <v>2000</v>
      </c>
      <c r="J1" s="385"/>
      <c r="K1" s="386" t="s">
        <v>1994</v>
      </c>
      <c r="L1" s="387" t="s">
        <v>806</v>
      </c>
      <c r="M1" s="386" t="s">
        <v>2001</v>
      </c>
      <c r="N1" s="386" t="s">
        <v>2002</v>
      </c>
      <c r="O1" s="386" t="s">
        <v>807</v>
      </c>
      <c r="P1" s="388" t="s">
        <v>2003</v>
      </c>
    </row>
    <row r="2" spans="1:38">
      <c r="A2">
        <v>1</v>
      </c>
      <c r="B2" t="s">
        <v>217</v>
      </c>
      <c r="C2">
        <f>IF(B2&lt;&gt;B1,1,1+C1)</f>
        <v>1</v>
      </c>
      <c r="D2" t="str">
        <f>B2&amp;C2</f>
        <v>Age1</v>
      </c>
      <c r="E2" t="s">
        <v>814</v>
      </c>
      <c r="F2" s="373">
        <f>'Data - Knowledge'!E9</f>
        <v>0.061931818181818171</v>
      </c>
      <c r="G2" s="379">
        <f>'Data - Knowledge'!J9</f>
        <v>125.10284814899725</v>
      </c>
      <c r="H2" s="1" t="str">
        <f>VLOOKUP(B2,$O$2:$O$150,1,FALSE)</f>
        <v>Age</v>
      </c>
      <c r="I2" s="1" t="str">
        <f>INDEX('Data - Knowledge'!$C:$C,MATCH(E2,'Data - Knowledge'!$D:$D,0))</f>
        <v>Age</v>
      </c>
      <c r="J2" s="1"/>
      <c r="K2" s="1">
        <v>1</v>
      </c>
      <c r="L2" t="s">
        <v>2004</v>
      </c>
      <c r="M2" s="1">
        <f>IF(L2&lt;&gt;L1,1,1+M1)</f>
        <v>1</v>
      </c>
      <c r="N2" s="1" t="str">
        <f>L2&amp;M2</f>
        <v>Community, Health &amp; Wellbeing1</v>
      </c>
      <c r="O2" t="s">
        <v>969</v>
      </c>
      <c r="P2" s="1">
        <f>COUNTIF($B$2:$B$878,O2)</f>
        <v>5</v>
      </c>
      <c r="R2" s="389"/>
      <c r="S2" s="390" t="str">
        <f>'Profile Features'!B14</f>
        <v>Population &amp; Family</v>
      </c>
      <c r="V2">
        <v>1</v>
      </c>
      <c r="W2" t="s">
        <v>216</v>
      </c>
      <c r="AL2"/>
    </row>
    <row r="3" spans="1:38">
      <c r="A3">
        <v>2</v>
      </c>
      <c r="B3" t="s">
        <v>217</v>
      </c>
      <c r="C3">
        <f>IF(B3&lt;&gt;B2,1,1+C2)</f>
        <v>2</v>
      </c>
      <c r="D3" t="str">
        <f>B3&amp;C3</f>
        <v>Age2</v>
      </c>
      <c r="E3" t="s">
        <v>815</v>
      </c>
      <c r="F3" s="373">
        <f>'Data - Knowledge'!E10</f>
        <v>0.17054545454545456</v>
      </c>
      <c r="G3" s="379">
        <f>'Data - Knowledge'!J10</f>
        <v>112.14921836912805</v>
      </c>
      <c r="H3" s="1" t="str">
        <f>VLOOKUP(B3,$O$2:$O$150,1,FALSE)</f>
        <v>Age</v>
      </c>
      <c r="I3" s="1" t="str">
        <f>INDEX('Data - Knowledge'!$C:$C,MATCH(E3,'Data - Knowledge'!$D:$D,0))</f>
        <v>Age</v>
      </c>
      <c r="J3" s="1"/>
      <c r="K3" s="1">
        <v>2</v>
      </c>
      <c r="L3" t="s">
        <v>2004</v>
      </c>
      <c r="M3" s="1">
        <f>IF(L3&lt;&gt;L2,1,1+M2)</f>
        <v>2</v>
      </c>
      <c r="N3" s="1" t="str">
        <f>L3&amp;M3</f>
        <v>Community, Health &amp; Wellbeing2</v>
      </c>
      <c r="O3" t="s">
        <v>980</v>
      </c>
      <c r="P3" s="1">
        <f>COUNTIF($B$2:$B$878,O3)</f>
        <v>4</v>
      </c>
      <c r="R3" s="391"/>
      <c r="S3" s="392" t="s">
        <v>2005</v>
      </c>
      <c r="V3">
        <v>2</v>
      </c>
      <c r="W3" t="s">
        <v>2006</v>
      </c>
      <c r="AL3"/>
    </row>
    <row r="4" spans="1:38">
      <c r="A4">
        <v>3</v>
      </c>
      <c r="B4" t="s">
        <v>217</v>
      </c>
      <c r="C4">
        <f>IF(B4&lt;&gt;B3,1,1+C3)</f>
        <v>3</v>
      </c>
      <c r="D4" t="str">
        <f>B4&amp;C4</f>
        <v>Age3</v>
      </c>
      <c r="E4" t="s">
        <v>816</v>
      </c>
      <c r="F4" s="373">
        <f>'Data - Knowledge'!E11</f>
        <v>0.080170454545454545</v>
      </c>
      <c r="G4" s="379">
        <f>'Data - Knowledge'!J11</f>
        <v>123.64167379558066</v>
      </c>
      <c r="H4" s="1" t="str">
        <f>VLOOKUP(B4,$O$2:$O$150,1,FALSE)</f>
        <v>Age</v>
      </c>
      <c r="I4" s="1" t="str">
        <f>INDEX('Data - Knowledge'!$C:$C,MATCH(E4,'Data - Knowledge'!$D:$D,0))</f>
        <v>Age</v>
      </c>
      <c r="J4" s="1"/>
      <c r="K4" s="1">
        <v>3</v>
      </c>
      <c r="L4" t="s">
        <v>2004</v>
      </c>
      <c r="M4" s="1">
        <f>IF(L4&lt;&gt;L3,1,1+M3)</f>
        <v>3</v>
      </c>
      <c r="N4" s="1" t="str">
        <f>L4&amp;M4</f>
        <v>Community, Health &amp; Wellbeing3</v>
      </c>
      <c r="O4" t="s">
        <v>989</v>
      </c>
      <c r="P4" s="1">
        <f>COUNTIF($B$2:$B$878,O4)</f>
        <v>4</v>
      </c>
      <c r="R4" s="391">
        <v>1</v>
      </c>
      <c r="S4" s="392" t="str">
        <f>IF(ISNA(VLOOKUP($S$2&amp;$R4,$N$2:$O$118,2,FALSE)),"",VLOOKUP($S$2&amp;$R4,$N$2:$O$118,2,FALSE))</f>
        <v>Age</v>
      </c>
      <c r="V4">
        <v>3</v>
      </c>
      <c r="W4" t="s">
        <v>2007</v>
      </c>
      <c r="AL4"/>
    </row>
    <row r="5" spans="1:38">
      <c r="A5">
        <v>4</v>
      </c>
      <c r="B5" t="s">
        <v>217</v>
      </c>
      <c r="C5">
        <f>IF(B5&lt;&gt;B4,1,1+C4)</f>
        <v>4</v>
      </c>
      <c r="D5" t="str">
        <f>B5&amp;C5</f>
        <v>Age4</v>
      </c>
      <c r="E5" t="s">
        <v>817</v>
      </c>
      <c r="F5" s="373">
        <f>'Data - Knowledge'!E12</f>
        <v>0.13361363636363635</v>
      </c>
      <c r="G5" s="379">
        <f>'Data - Knowledge'!J12</f>
        <v>124.6249051407964</v>
      </c>
      <c r="H5" s="1" t="str">
        <f>VLOOKUP(B5,$O$2:$O$150,1,FALSE)</f>
        <v>Age</v>
      </c>
      <c r="I5" s="1" t="str">
        <f>INDEX('Data - Knowledge'!$C:$C,MATCH(E5,'Data - Knowledge'!$D:$D,0))</f>
        <v>Age</v>
      </c>
      <c r="J5" s="1"/>
      <c r="K5" s="1">
        <v>4</v>
      </c>
      <c r="L5" t="s">
        <v>2004</v>
      </c>
      <c r="M5" s="1">
        <f>IF(L5&lt;&gt;L4,1,1+M4)</f>
        <v>4</v>
      </c>
      <c r="N5" s="1" t="str">
        <f>L5&amp;M5</f>
        <v>Community, Health &amp; Wellbeing4</v>
      </c>
      <c r="O5" t="s">
        <v>995</v>
      </c>
      <c r="P5" s="1">
        <f>COUNTIF($B$2:$B$878,O5)</f>
        <v>2</v>
      </c>
      <c r="R5" s="391">
        <v>2</v>
      </c>
      <c r="S5" s="392" t="str">
        <f>IF(ISNA(VLOOKUP($S$2&amp;$R5,$N$2:$O$118,2,FALSE)),"",VLOOKUP($S$2&amp;$R5,$N$2:$O$118,2,FALSE))</f>
        <v>Geography</v>
      </c>
      <c r="V5">
        <v>4</v>
      </c>
      <c r="W5" t="s">
        <v>2004</v>
      </c>
      <c r="AL5"/>
    </row>
    <row r="6" spans="1:38">
      <c r="A6">
        <v>5</v>
      </c>
      <c r="B6" t="s">
        <v>217</v>
      </c>
      <c r="C6">
        <f>IF(B6&lt;&gt;B5,1,1+C5)</f>
        <v>5</v>
      </c>
      <c r="D6" t="str">
        <f>B6&amp;C6</f>
        <v>Age5</v>
      </c>
      <c r="E6" t="s">
        <v>818</v>
      </c>
      <c r="F6" s="373">
        <f>'Data - Knowledge'!E13</f>
        <v>0.1801893939393939</v>
      </c>
      <c r="G6" s="379">
        <f>'Data - Knowledge'!J13</f>
        <v>99.145545171915487</v>
      </c>
      <c r="H6" s="1" t="str">
        <f>VLOOKUP(B6,$O$2:$O$150,1,FALSE)</f>
        <v>Age</v>
      </c>
      <c r="I6" s="1" t="str">
        <f>INDEX('Data - Knowledge'!$C:$C,MATCH(E6,'Data - Knowledge'!$D:$D,0))</f>
        <v>Age</v>
      </c>
      <c r="J6" s="1"/>
      <c r="K6" s="1">
        <v>5</v>
      </c>
      <c r="L6" t="s">
        <v>2004</v>
      </c>
      <c r="M6" s="1">
        <f>IF(L6&lt;&gt;L5,1,1+M5)</f>
        <v>5</v>
      </c>
      <c r="N6" s="1" t="str">
        <f>L6&amp;M6</f>
        <v>Community, Health &amp; Wellbeing5</v>
      </c>
      <c r="O6" t="s">
        <v>1000</v>
      </c>
      <c r="P6" s="1">
        <f>COUNTIF($B$2:$B$878,O6)</f>
        <v>1</v>
      </c>
      <c r="R6" s="391">
        <v>3</v>
      </c>
      <c r="S6" s="392" t="str">
        <f>IF(ISNA(VLOOKUP($S$2&amp;$R6,$N$2:$O$118,2,FALSE)),"",VLOOKUP($S$2&amp;$R6,$N$2:$O$118,2,FALSE))</f>
        <v>Ethnicity</v>
      </c>
      <c r="V6">
        <v>5</v>
      </c>
      <c r="W6" t="s">
        <v>2008</v>
      </c>
      <c r="AL6"/>
    </row>
    <row r="7" spans="1:38">
      <c r="A7">
        <v>6</v>
      </c>
      <c r="B7" t="s">
        <v>217</v>
      </c>
      <c r="C7">
        <f>IF(B7&lt;&gt;B6,1,1+C6)</f>
        <v>6</v>
      </c>
      <c r="D7" t="str">
        <f>B7&amp;C7</f>
        <v>Age6</v>
      </c>
      <c r="E7" t="s">
        <v>819</v>
      </c>
      <c r="F7" s="373">
        <f>'Data - Knowledge'!E14</f>
        <v>0.18904166666666669</v>
      </c>
      <c r="G7" s="379">
        <f>'Data - Knowledge'!J14</f>
        <v>85.2376719880441</v>
      </c>
      <c r="H7" s="1" t="str">
        <f>VLOOKUP(B7,$O$2:$O$150,1,FALSE)</f>
        <v>Age</v>
      </c>
      <c r="I7" s="1" t="str">
        <f>INDEX('Data - Knowledge'!$C:$C,MATCH(E7,'Data - Knowledge'!$D:$D,0))</f>
        <v>Age</v>
      </c>
      <c r="J7" s="1"/>
      <c r="K7" s="1">
        <v>6</v>
      </c>
      <c r="L7" t="s">
        <v>2004</v>
      </c>
      <c r="M7" s="1">
        <f>IF(L7&lt;&gt;L6,1,1+M6)</f>
        <v>6</v>
      </c>
      <c r="N7" s="1" t="str">
        <f>L7&amp;M7</f>
        <v>Community, Health &amp; Wellbeing6</v>
      </c>
      <c r="O7" t="s">
        <v>1003</v>
      </c>
      <c r="P7" s="1">
        <f>COUNTIF($B$2:$B$878,O7)</f>
        <v>2</v>
      </c>
      <c r="R7" s="391">
        <v>4</v>
      </c>
      <c r="S7" s="392" t="str">
        <f>IF(ISNA(VLOOKUP($S$2&amp;$R7,$N$2:$O$118,2,FALSE)),"",VLOOKUP($S$2&amp;$R7,$N$2:$O$118,2,FALSE))</f>
        <v>Country of Birth</v>
      </c>
      <c r="V7">
        <v>6</v>
      </c>
      <c r="W7" t="s">
        <v>2009</v>
      </c>
      <c r="AL7"/>
    </row>
    <row r="8" spans="1:38">
      <c r="A8">
        <v>7</v>
      </c>
      <c r="B8" t="s">
        <v>217</v>
      </c>
      <c r="C8">
        <f>IF(B8&lt;&gt;B7,1,1+C7)</f>
        <v>7</v>
      </c>
      <c r="D8" t="str">
        <f>B8&amp;C8</f>
        <v>Age7</v>
      </c>
      <c r="E8" t="s">
        <v>820</v>
      </c>
      <c r="F8" s="373">
        <f>'Data - Knowledge'!E15</f>
        <v>0.0988598484848485</v>
      </c>
      <c r="G8" s="379">
        <f>'Data - Knowledge'!J15</f>
        <v>80.811571351683142</v>
      </c>
      <c r="H8" s="1" t="str">
        <f>VLOOKUP(B8,$O$2:$O$150,1,FALSE)</f>
        <v>Age</v>
      </c>
      <c r="I8" s="1" t="str">
        <f>INDEX('Data - Knowledge'!$C:$C,MATCH(E8,'Data - Knowledge'!$D:$D,0))</f>
        <v>Age</v>
      </c>
      <c r="J8" s="1"/>
      <c r="K8" s="1">
        <v>7</v>
      </c>
      <c r="L8" t="s">
        <v>2004</v>
      </c>
      <c r="M8" s="1">
        <f>IF(L8&lt;&gt;L7,1,1+M7)</f>
        <v>7</v>
      </c>
      <c r="N8" s="1" t="str">
        <f>L8&amp;M8</f>
        <v>Community, Health &amp; Wellbeing7</v>
      </c>
      <c r="O8" t="s">
        <v>1577</v>
      </c>
      <c r="P8" s="1">
        <f>COUNTIF($B$2:$B$878,O8)</f>
        <v>9</v>
      </c>
      <c r="R8" s="391">
        <v>5</v>
      </c>
      <c r="S8" s="392" t="str">
        <f>IF(ISNA(VLOOKUP($S$2&amp;$R8,$N$2:$O$118,2,FALSE)),"",VLOOKUP($S$2&amp;$R8,$N$2:$O$118,2,FALSE))</f>
        <v>Religion</v>
      </c>
      <c r="V8">
        <v>7</v>
      </c>
      <c r="W8" t="s">
        <v>2010</v>
      </c>
      <c r="AL8"/>
    </row>
    <row r="9" spans="1:38">
      <c r="A9">
        <v>8</v>
      </c>
      <c r="B9" t="s">
        <v>217</v>
      </c>
      <c r="C9">
        <f>IF(B9&lt;&gt;B8,1,1+C8)</f>
        <v>8</v>
      </c>
      <c r="D9" t="str">
        <f>B9&amp;C9</f>
        <v>Age8</v>
      </c>
      <c r="E9" t="s">
        <v>821</v>
      </c>
      <c r="F9" s="373">
        <f>'Data - Knowledge'!E16</f>
        <v>0.084954545454545463</v>
      </c>
      <c r="G9" s="379">
        <f>'Data - Knowledge'!J16</f>
        <v>84.45113346185596</v>
      </c>
      <c r="H9" s="1" t="str">
        <f>VLOOKUP(B9,$O$2:$O$150,1,FALSE)</f>
        <v>Age</v>
      </c>
      <c r="I9" s="1" t="str">
        <f>INDEX('Data - Knowledge'!$C:$C,MATCH(E9,'Data - Knowledge'!$D:$D,0))</f>
        <v>Age</v>
      </c>
      <c r="J9" s="1"/>
      <c r="K9" s="1">
        <v>8</v>
      </c>
      <c r="L9" t="s">
        <v>2004</v>
      </c>
      <c r="M9" s="1">
        <f>IF(L9&lt;&gt;L8,1,1+M8)</f>
        <v>8</v>
      </c>
      <c r="N9" s="1" t="str">
        <f>L9&amp;M9</f>
        <v>Community, Health &amp; Wellbeing8</v>
      </c>
      <c r="O9" t="s">
        <v>1596</v>
      </c>
      <c r="P9" s="1">
        <f>COUNTIF($B$2:$B$878,O9)</f>
        <v>7</v>
      </c>
      <c r="R9" s="391">
        <v>6</v>
      </c>
      <c r="S9" s="392" t="str">
        <f>IF(ISNA(VLOOKUP($S$2&amp;$R9,$N$2:$O$118,2,FALSE)),"",VLOOKUP($S$2&amp;$R9,$N$2:$O$118,2,FALSE))</f>
        <v>Structure</v>
      </c>
      <c r="V9">
        <v>8</v>
      </c>
      <c r="W9" t="s">
        <v>2011</v>
      </c>
      <c r="AL9"/>
    </row>
    <row r="10" spans="1:38">
      <c r="A10">
        <v>9</v>
      </c>
      <c r="B10" t="s">
        <v>824</v>
      </c>
      <c r="C10">
        <f>IF(B10&lt;&gt;B9,1,1+C9)</f>
        <v>1</v>
      </c>
      <c r="D10" t="str">
        <f>B10&amp;C10</f>
        <v>Geography1</v>
      </c>
      <c r="E10" t="s">
        <v>825</v>
      </c>
      <c r="F10" s="373">
        <f>'Data - Knowledge'!E17</f>
        <v>0.83296212121212121</v>
      </c>
      <c r="G10" s="379">
        <f>'Data - Knowledge'!J17</f>
        <v>98.2064045304432</v>
      </c>
      <c r="H10" s="1" t="str">
        <f>VLOOKUP(B10,$O$2:$O$150,1,FALSE)</f>
        <v>Geography</v>
      </c>
      <c r="I10" s="1" t="str">
        <f>INDEX('Data - Knowledge'!$C:$C,MATCH(E10,'Data - Knowledge'!$D:$D,0))</f>
        <v>Geography</v>
      </c>
      <c r="J10" s="1"/>
      <c r="K10" s="1">
        <v>9</v>
      </c>
      <c r="L10" t="s">
        <v>2004</v>
      </c>
      <c r="M10" s="1">
        <f>IF(L10&lt;&gt;L9,1,1+M9)</f>
        <v>9</v>
      </c>
      <c r="N10" s="1" t="str">
        <f>L10&amp;M10</f>
        <v>Community, Health &amp; Wellbeing9</v>
      </c>
      <c r="O10" t="s">
        <v>1611</v>
      </c>
      <c r="P10" s="1">
        <f>COUNTIF($B$2:$B$878,O10)</f>
        <v>6</v>
      </c>
      <c r="R10" s="391">
        <v>7</v>
      </c>
      <c r="S10" s="392" t="str">
        <f>IF(ISNA(VLOOKUP($S$2&amp;$R10,$N$2:$O$118,2,FALSE)),"",VLOOKUP($S$2&amp;$R10,$N$2:$O$118,2,FALSE))</f>
        <v>Number of Children by Age</v>
      </c>
      <c r="V10">
        <v>9</v>
      </c>
      <c r="W10" t="s">
        <v>2012</v>
      </c>
      <c r="AL10"/>
    </row>
    <row r="11" spans="1:38">
      <c r="A11">
        <v>10</v>
      </c>
      <c r="B11" t="s">
        <v>824</v>
      </c>
      <c r="C11">
        <f>IF(B11&lt;&gt;B10,1,1+C10)</f>
        <v>2</v>
      </c>
      <c r="D11" t="str">
        <f>B11&amp;C11</f>
        <v>Geography2</v>
      </c>
      <c r="E11" t="s">
        <v>827</v>
      </c>
      <c r="F11" s="373">
        <f>'Data - Knowledge'!E18</f>
        <v>0.043852272727272726</v>
      </c>
      <c r="G11" s="379">
        <f>'Data - Knowledge'!J18</f>
        <v>91.614038146025322</v>
      </c>
      <c r="H11" s="1" t="str">
        <f>VLOOKUP(B11,$O$2:$O$150,1,FALSE)</f>
        <v>Geography</v>
      </c>
      <c r="I11" s="1" t="str">
        <f>INDEX('Data - Knowledge'!$C:$C,MATCH(E11,'Data - Knowledge'!$D:$D,0))</f>
        <v>Geography</v>
      </c>
      <c r="J11" s="1"/>
      <c r="K11" s="1">
        <v>10</v>
      </c>
      <c r="L11" t="s">
        <v>2004</v>
      </c>
      <c r="M11" s="1">
        <f>IF(L11&lt;&gt;L10,1,1+M10)</f>
        <v>10</v>
      </c>
      <c r="N11" s="1" t="str">
        <f>L11&amp;M11</f>
        <v>Community, Health &amp; Wellbeing10</v>
      </c>
      <c r="O11" t="s">
        <v>1809</v>
      </c>
      <c r="P11" s="1">
        <f>COUNTIF($B$2:$B$878,O11)</f>
        <v>5</v>
      </c>
      <c r="R11" s="391">
        <v>8</v>
      </c>
      <c r="S11" s="392" t="str">
        <f>IF(ISNA(VLOOKUP($S$2&amp;$R11,$N$2:$O$118,2,FALSE)),"",VLOOKUP($S$2&amp;$R11,$N$2:$O$118,2,FALSE))</f>
        <v>Children in household</v>
      </c>
      <c r="V11">
        <v>10</v>
      </c>
      <c r="W11" t="s">
        <v>2013</v>
      </c>
      <c r="AL11"/>
    </row>
    <row r="12" spans="1:38">
      <c r="A12">
        <v>11</v>
      </c>
      <c r="B12" t="s">
        <v>824</v>
      </c>
      <c r="C12">
        <f>IF(B12&lt;&gt;B11,1,1+C11)</f>
        <v>3</v>
      </c>
      <c r="D12" t="str">
        <f>B12&amp;C12</f>
        <v>Geography3</v>
      </c>
      <c r="E12" t="s">
        <v>829</v>
      </c>
      <c r="F12" s="373">
        <f>'Data - Knowledge'!E19</f>
        <v>0.094878787878787854</v>
      </c>
      <c r="G12" s="379">
        <f>'Data - Knowledge'!J19</f>
        <v>117.70932024509339</v>
      </c>
      <c r="H12" s="1" t="str">
        <f>VLOOKUP(B12,$O$2:$O$150,1,FALSE)</f>
        <v>Geography</v>
      </c>
      <c r="I12" s="1" t="str">
        <f>INDEX('Data - Knowledge'!$C:$C,MATCH(E12,'Data - Knowledge'!$D:$D,0))</f>
        <v>Geography</v>
      </c>
      <c r="J12" s="1"/>
      <c r="K12" s="1">
        <v>11</v>
      </c>
      <c r="L12" t="s">
        <v>2004</v>
      </c>
      <c r="M12" s="1">
        <f>IF(L12&lt;&gt;L11,1,1+M11)</f>
        <v>11</v>
      </c>
      <c r="N12" s="1" t="str">
        <f>L12&amp;M12</f>
        <v>Community, Health &amp; Wellbeing11</v>
      </c>
      <c r="O12" t="s">
        <v>1821</v>
      </c>
      <c r="P12" s="1">
        <f>COUNTIF($B$2:$B$878,O12)</f>
        <v>1</v>
      </c>
      <c r="R12" s="391">
        <v>9</v>
      </c>
      <c r="S12" s="392" t="str">
        <f>IF(ISNA(VLOOKUP($S$2&amp;$R12,$N$2:$O$118,2,FALSE)),"",VLOOKUP($S$2&amp;$R12,$N$2:$O$118,2,FALSE))</f>
        <v>Household Size</v>
      </c>
      <c r="V12">
        <v>11</v>
      </c>
      <c r="W12" t="s">
        <v>2014</v>
      </c>
      <c r="AL12"/>
    </row>
    <row r="13" spans="1:38">
      <c r="A13">
        <v>12</v>
      </c>
      <c r="B13" t="s">
        <v>824</v>
      </c>
      <c r="C13">
        <f>IF(B13&lt;&gt;B12,1,1+C12)</f>
        <v>4</v>
      </c>
      <c r="D13" t="str">
        <f>B13&amp;C13</f>
        <v>Geography4</v>
      </c>
      <c r="E13" t="s">
        <v>831</v>
      </c>
      <c r="F13" s="373">
        <f>'Data - Knowledge'!E20</f>
        <v>0.028238636363636362</v>
      </c>
      <c r="G13" s="379">
        <f>'Data - Knowledge'!J20</f>
        <v>123.11631864612586</v>
      </c>
      <c r="H13" s="1" t="str">
        <f>VLOOKUP(B13,$O$2:$O$150,1,FALSE)</f>
        <v>Geography</v>
      </c>
      <c r="I13" s="1" t="str">
        <f>INDEX('Data - Knowledge'!$C:$C,MATCH(E13,'Data - Knowledge'!$D:$D,0))</f>
        <v>Geography</v>
      </c>
      <c r="J13" s="1"/>
      <c r="K13" s="1">
        <v>12</v>
      </c>
      <c r="L13" t="s">
        <v>2004</v>
      </c>
      <c r="M13" s="1">
        <f>IF(L13&lt;&gt;L12,1,1+M12)</f>
        <v>12</v>
      </c>
      <c r="N13" s="1" t="str">
        <f>L13&amp;M13</f>
        <v>Community, Health &amp; Wellbeing12</v>
      </c>
      <c r="O13" t="s">
        <v>1824</v>
      </c>
      <c r="P13" s="1">
        <f>COUNTIF($B$2:$B$878,O13)</f>
        <v>15</v>
      </c>
      <c r="R13" s="391">
        <v>10</v>
      </c>
      <c r="S13" s="392" t="str">
        <f>IF(ISNA(VLOOKUP($S$2&amp;$R13,$N$2:$O$118,2,FALSE)),"",VLOOKUP($S$2&amp;$R13,$N$2:$O$118,2,FALSE))</f>
        <v/>
      </c>
      <c r="V13">
        <v>12</v>
      </c>
      <c r="W13" t="s">
        <v>2015</v>
      </c>
      <c r="AL13"/>
    </row>
    <row r="14" spans="1:38">
      <c r="A14">
        <v>13</v>
      </c>
      <c r="B14" t="s">
        <v>833</v>
      </c>
      <c r="C14">
        <f>IF(B14&lt;&gt;B13,1,1+C13)</f>
        <v>1</v>
      </c>
      <c r="D14" t="str">
        <f>B14&amp;C14</f>
        <v>Ethnicity1</v>
      </c>
      <c r="E14" t="s">
        <v>834</v>
      </c>
      <c r="F14" s="373">
        <f>'Data - Knowledge'!E21</f>
        <v>0.93322348484848483</v>
      </c>
      <c r="G14" s="379">
        <f>'Data - Knowledge'!J21</f>
        <v>98.191624784020092</v>
      </c>
      <c r="H14" s="1" t="str">
        <f>VLOOKUP(B14,$O$2:$O$150,1,FALSE)</f>
        <v>Ethnicity</v>
      </c>
      <c r="I14" s="1" t="str">
        <f>INDEX('Data - Knowledge'!$C:$C,MATCH(E14,'Data - Knowledge'!$D:$D,0))</f>
        <v>Ethnicity</v>
      </c>
      <c r="J14" s="1"/>
      <c r="K14" s="1">
        <v>13</v>
      </c>
      <c r="L14" t="s">
        <v>2010</v>
      </c>
      <c r="M14" s="1">
        <f>IF(L14&lt;&gt;L13,1,1+M13)</f>
        <v>1</v>
      </c>
      <c r="N14" s="1" t="str">
        <f>L14&amp;M14</f>
        <v>Digital: Behaviour1</v>
      </c>
      <c r="O14" t="s">
        <v>1196</v>
      </c>
      <c r="P14" s="1">
        <f>COUNTIF($B$2:$B$878,O14)</f>
        <v>3</v>
      </c>
      <c r="R14" s="391">
        <v>11</v>
      </c>
      <c r="S14" s="392" t="str">
        <f>IF(ISNA(VLOOKUP($S$2&amp;$R14,$N$2:$O$118,2,FALSE)),"",VLOOKUP($S$2&amp;$R14,$N$2:$O$118,2,FALSE))</f>
        <v/>
      </c>
      <c r="V14">
        <v>13</v>
      </c>
      <c r="W14" t="s">
        <v>2016</v>
      </c>
      <c r="AL14"/>
    </row>
    <row r="15" spans="1:38">
      <c r="A15">
        <v>14</v>
      </c>
      <c r="B15" t="s">
        <v>833</v>
      </c>
      <c r="C15">
        <f>IF(B15&lt;&gt;B14,1,1+C14)</f>
        <v>2</v>
      </c>
      <c r="D15" t="str">
        <f>B15&amp;C15</f>
        <v>Ethnicity2</v>
      </c>
      <c r="E15" t="s">
        <v>836</v>
      </c>
      <c r="F15" s="373">
        <f>'Data - Knowledge'!E22</f>
        <v>0.011765151515151517</v>
      </c>
      <c r="G15" s="379">
        <f>'Data - Knowledge'!J22</f>
        <v>105.4471448819631</v>
      </c>
      <c r="H15" s="1" t="str">
        <f>VLOOKUP(B15,$O$2:$O$150,1,FALSE)</f>
        <v>Ethnicity</v>
      </c>
      <c r="I15" s="1" t="str">
        <f>INDEX('Data - Knowledge'!$C:$C,MATCH(E15,'Data - Knowledge'!$D:$D,0))</f>
        <v>Ethnicity</v>
      </c>
      <c r="J15" s="1"/>
      <c r="K15" s="1">
        <v>14</v>
      </c>
      <c r="L15" t="s">
        <v>2010</v>
      </c>
      <c r="M15" s="1">
        <f>IF(L15&lt;&gt;L14,1,1+M14)</f>
        <v>2</v>
      </c>
      <c r="N15" s="1" t="str">
        <f>L15&amp;M15</f>
        <v>Digital: Behaviour2</v>
      </c>
      <c r="O15" t="s">
        <v>1200</v>
      </c>
      <c r="P15" s="1">
        <f>COUNTIF($B$2:$B$878,O15)</f>
        <v>5</v>
      </c>
      <c r="R15" s="391">
        <v>12</v>
      </c>
      <c r="S15" s="392" t="str">
        <f>IF(ISNA(VLOOKUP($S$2&amp;$R15,$N$2:$O$118,2,FALSE)),"",VLOOKUP($S$2&amp;$R15,$N$2:$O$118,2,FALSE))</f>
        <v/>
      </c>
      <c r="V15">
        <v>14</v>
      </c>
      <c r="W15" t="s">
        <v>2017</v>
      </c>
      <c r="AL15"/>
    </row>
    <row r="16" spans="1:38">
      <c r="A16">
        <v>15</v>
      </c>
      <c r="B16" t="s">
        <v>833</v>
      </c>
      <c r="C16">
        <f>IF(B16&lt;&gt;B15,1,1+C15)</f>
        <v>3</v>
      </c>
      <c r="D16" t="str">
        <f>B16&amp;C16</f>
        <v>Ethnicity3</v>
      </c>
      <c r="E16" t="s">
        <v>838</v>
      </c>
      <c r="F16" s="373">
        <f>'Data - Knowledge'!E23</f>
        <v>0.03022348484848485</v>
      </c>
      <c r="G16" s="379">
        <f>'Data - Knowledge'!J23</f>
        <v>123.40356759404494</v>
      </c>
      <c r="H16" s="1" t="str">
        <f>VLOOKUP(B16,$O$2:$O$150,1,FALSE)</f>
        <v>Ethnicity</v>
      </c>
      <c r="I16" s="1" t="str">
        <f>INDEX('Data - Knowledge'!$C:$C,MATCH(E16,'Data - Knowledge'!$D:$D,0))</f>
        <v>Ethnicity</v>
      </c>
      <c r="J16" s="1"/>
      <c r="K16" s="1">
        <v>15</v>
      </c>
      <c r="L16" t="s">
        <v>2010</v>
      </c>
      <c r="M16" s="1">
        <f>IF(L16&lt;&gt;L15,1,1+M15)</f>
        <v>3</v>
      </c>
      <c r="N16" s="1" t="str">
        <f>L16&amp;M16</f>
        <v>Digital: Behaviour3</v>
      </c>
      <c r="O16" t="s">
        <v>1191</v>
      </c>
      <c r="P16" s="1">
        <f>COUNTIF($B$2:$B$878,O16)</f>
        <v>2</v>
      </c>
      <c r="R16" s="391">
        <v>13</v>
      </c>
      <c r="S16" s="392" t="str">
        <f>IF(ISNA(VLOOKUP($S$2&amp;$R16,$N$2:$O$118,2,FALSE)),"",VLOOKUP($S$2&amp;$R16,$N$2:$O$118,2,FALSE))</f>
        <v/>
      </c>
      <c r="V16">
        <v>15</v>
      </c>
      <c r="W16" t="s">
        <v>2018</v>
      </c>
      <c r="AL16"/>
    </row>
    <row r="17" spans="1:38">
      <c r="A17">
        <v>16</v>
      </c>
      <c r="B17" t="s">
        <v>833</v>
      </c>
      <c r="C17">
        <f>IF(B17&lt;&gt;B16,1,1+C16)</f>
        <v>4</v>
      </c>
      <c r="D17" t="str">
        <f>B17&amp;C17</f>
        <v>Ethnicity4</v>
      </c>
      <c r="E17" t="s">
        <v>840</v>
      </c>
      <c r="F17" s="373">
        <f>'Data - Knowledge'!E24</f>
        <v>0.019731060606060606</v>
      </c>
      <c r="G17" s="379">
        <f>'Data - Knowledge'!J24</f>
        <v>209.29910402089968</v>
      </c>
      <c r="H17" s="1" t="str">
        <f>VLOOKUP(B17,$O$2:$O$150,1,FALSE)</f>
        <v>Ethnicity</v>
      </c>
      <c r="I17" s="1" t="str">
        <f>INDEX('Data - Knowledge'!$C:$C,MATCH(E17,'Data - Knowledge'!$D:$D,0))</f>
        <v>Ethnicity</v>
      </c>
      <c r="J17" s="1"/>
      <c r="K17" s="1">
        <v>16</v>
      </c>
      <c r="L17" t="s">
        <v>2010</v>
      </c>
      <c r="M17" s="1">
        <f>IF(L17&lt;&gt;L16,1,1+M16)</f>
        <v>4</v>
      </c>
      <c r="N17" s="1" t="str">
        <f>L17&amp;M17</f>
        <v>Digital: Behaviour4</v>
      </c>
      <c r="O17" t="s">
        <v>1201</v>
      </c>
      <c r="P17" s="1">
        <f>COUNTIF($B$2:$B$878,O17)</f>
        <v>5</v>
      </c>
      <c r="R17" s="391">
        <v>14</v>
      </c>
      <c r="S17" s="392" t="str">
        <f>IF(ISNA(VLOOKUP($S$2&amp;$R17,$N$2:$O$118,2,FALSE)),"",VLOOKUP($S$2&amp;$R17,$N$2:$O$118,2,FALSE))</f>
        <v/>
      </c>
      <c r="V17">
        <v>16</v>
      </c>
      <c r="W17" t="s">
        <v>2019</v>
      </c>
      <c r="AL17"/>
    </row>
    <row r="18" spans="1:38">
      <c r="A18">
        <v>17</v>
      </c>
      <c r="B18" t="s">
        <v>833</v>
      </c>
      <c r="C18">
        <f>IF(B18&lt;&gt;B17,1,1+C17)</f>
        <v>5</v>
      </c>
      <c r="D18" t="str">
        <f>B18&amp;C18</f>
        <v>Ethnicity5</v>
      </c>
      <c r="E18" t="s">
        <v>842</v>
      </c>
      <c r="F18" s="373">
        <f>'Data - Knowledge'!E25</f>
        <v>0.0046628787878787888</v>
      </c>
      <c r="G18" s="379">
        <f>'Data - Knowledge'!J25</f>
        <v>109.9485302586472</v>
      </c>
      <c r="H18" s="1" t="str">
        <f>VLOOKUP(B18,$O$2:$O$150,1,FALSE)</f>
        <v>Ethnicity</v>
      </c>
      <c r="I18" s="1" t="str">
        <f>INDEX('Data - Knowledge'!$C:$C,MATCH(E18,'Data - Knowledge'!$D:$D,0))</f>
        <v>Ethnicity</v>
      </c>
      <c r="J18" s="1"/>
      <c r="K18" s="1">
        <v>18</v>
      </c>
      <c r="L18" t="s">
        <v>2010</v>
      </c>
      <c r="M18" s="1">
        <f>IF(L18&lt;&gt;L17,1,1+M17)</f>
        <v>5</v>
      </c>
      <c r="N18" s="1" t="str">
        <f>L18&amp;M18</f>
        <v>Digital: Behaviour5</v>
      </c>
      <c r="O18" t="s">
        <v>1305</v>
      </c>
      <c r="P18" s="1">
        <f>COUNTIF($B$2:$B$878,O18)</f>
        <v>7</v>
      </c>
      <c r="R18" s="391">
        <v>15</v>
      </c>
      <c r="S18" s="392" t="str">
        <f>IF(ISNA(VLOOKUP($S$2&amp;$R18,$N$2:$O$118,2,FALSE)),"",VLOOKUP($S$2&amp;$R18,$N$2:$O$118,2,FALSE))</f>
        <v/>
      </c>
      <c r="V18"/>
      <c r="W18"/>
      <c r="AL18"/>
    </row>
    <row r="19" spans="1:38">
      <c r="A19">
        <v>18</v>
      </c>
      <c r="B19" t="s">
        <v>844</v>
      </c>
      <c r="C19">
        <f>IF(B19&lt;&gt;B18,1,1+C18)</f>
        <v>1</v>
      </c>
      <c r="D19" t="str">
        <f>B19&amp;C19</f>
        <v>Country of Birth1</v>
      </c>
      <c r="E19" t="s">
        <v>845</v>
      </c>
      <c r="F19" s="373">
        <f>'Data - Knowledge'!E26</f>
        <v>0.91590151515151519</v>
      </c>
      <c r="G19" s="379">
        <f>'Data - Knowledge'!J26</f>
        <v>98.94507191360681</v>
      </c>
      <c r="H19" s="1" t="str">
        <f>VLOOKUP(B19,$O$2:$O$150,1,FALSE)</f>
        <v>Country of Birth</v>
      </c>
      <c r="I19" s="1" t="str">
        <f>INDEX('Data - Knowledge'!$C:$C,MATCH(E19,'Data - Knowledge'!$D:$D,0))</f>
        <v>Country of Birth</v>
      </c>
      <c r="J19" s="1"/>
      <c r="K19" s="1">
        <v>19</v>
      </c>
      <c r="L19" t="s">
        <v>2010</v>
      </c>
      <c r="M19" s="1">
        <f>IF(L19&lt;&gt;L18,1,1+M18)</f>
        <v>6</v>
      </c>
      <c r="N19" s="1" t="str">
        <f>L19&amp;M19</f>
        <v>Digital: Behaviour6</v>
      </c>
      <c r="O19" t="s">
        <v>1351</v>
      </c>
      <c r="P19" s="1">
        <f>COUNTIF($B$2:$B$878,O19)</f>
        <v>15</v>
      </c>
      <c r="R19" s="391">
        <v>16</v>
      </c>
      <c r="S19" s="392" t="str">
        <f>IF(ISNA(VLOOKUP($S$2&amp;$R19,$N$2:$O$118,2,FALSE)),"",VLOOKUP($S$2&amp;$R19,$N$2:$O$118,2,FALSE))</f>
        <v/>
      </c>
      <c r="V19"/>
      <c r="W19"/>
      <c r="AL19"/>
    </row>
    <row r="20" spans="1:38">
      <c r="A20">
        <v>19</v>
      </c>
      <c r="B20" t="s">
        <v>844</v>
      </c>
      <c r="C20">
        <f>IF(B20&lt;&gt;B19,1,1+C19)</f>
        <v>2</v>
      </c>
      <c r="D20" t="str">
        <f>B20&amp;C20</f>
        <v>Country of Birth2</v>
      </c>
      <c r="E20" t="s">
        <v>847</v>
      </c>
      <c r="F20" s="373">
        <f>'Data - Knowledge'!E27</f>
        <v>0.01884469696969697</v>
      </c>
      <c r="G20" s="379">
        <f>'Data - Knowledge'!J27</f>
        <v>121.98917233909458</v>
      </c>
      <c r="H20" s="1" t="str">
        <f>VLOOKUP(B20,$O$2:$O$150,1,FALSE)</f>
        <v>Country of Birth</v>
      </c>
      <c r="I20" s="1" t="str">
        <f>INDEX('Data - Knowledge'!$C:$C,MATCH(E20,'Data - Knowledge'!$D:$D,0))</f>
        <v>Country of Birth</v>
      </c>
      <c r="J20" s="1"/>
      <c r="K20" s="1">
        <v>20</v>
      </c>
      <c r="L20" t="s">
        <v>2010</v>
      </c>
      <c r="M20" s="1">
        <f>IF(L20&lt;&gt;L19,1,1+M19)</f>
        <v>7</v>
      </c>
      <c r="N20" s="1" t="str">
        <f>L20&amp;M20</f>
        <v>Digital: Behaviour7</v>
      </c>
      <c r="O20" t="s">
        <v>1320</v>
      </c>
      <c r="P20" s="1">
        <f>COUNTIF($B$2:$B$878,O20)</f>
        <v>15</v>
      </c>
      <c r="R20" s="391">
        <v>17</v>
      </c>
      <c r="S20" s="392" t="str">
        <f>IF(ISNA(VLOOKUP($S$2&amp;$R20,$N$2:$O$118,2,FALSE)),"",VLOOKUP($S$2&amp;$R20,$N$2:$O$118,2,FALSE))</f>
        <v/>
      </c>
      <c r="V20"/>
      <c r="W20"/>
      <c r="AL20"/>
    </row>
    <row r="21" spans="1:38">
      <c r="A21">
        <v>20</v>
      </c>
      <c r="B21" t="s">
        <v>844</v>
      </c>
      <c r="C21">
        <f>IF(B21&lt;&gt;B20,1,1+C20)</f>
        <v>3</v>
      </c>
      <c r="D21" t="str">
        <f>B21&amp;C21</f>
        <v>Country of Birth3</v>
      </c>
      <c r="E21" t="s">
        <v>849</v>
      </c>
      <c r="F21" s="373">
        <f>'Data - Knowledge'!E28</f>
        <v>0.0015</v>
      </c>
      <c r="G21" s="379">
        <f>'Data - Knowledge'!J28</f>
        <v>65.56273559504578</v>
      </c>
      <c r="H21" s="1" t="str">
        <f>VLOOKUP(B21,$O$2:$O$150,1,FALSE)</f>
        <v>Country of Birth</v>
      </c>
      <c r="I21" s="1" t="str">
        <f>INDEX('Data - Knowledge'!$C:$C,MATCH(E21,'Data - Knowledge'!$D:$D,0))</f>
        <v>Country of Birth</v>
      </c>
      <c r="J21" s="1"/>
      <c r="K21" s="1">
        <v>21</v>
      </c>
      <c r="L21" t="s">
        <v>2012</v>
      </c>
      <c r="M21" s="1">
        <f>IF(L21&lt;&gt;L20,1,1+M20)</f>
        <v>1</v>
      </c>
      <c r="N21" s="1" t="str">
        <f>L21&amp;M21</f>
        <v>Digital: Mobile Devices1</v>
      </c>
      <c r="O21" t="s">
        <v>1209</v>
      </c>
      <c r="P21" s="1">
        <f>COUNTIF($B$2:$B$878,O21)</f>
        <v>3</v>
      </c>
      <c r="R21" s="391">
        <v>18</v>
      </c>
      <c r="S21" s="392" t="str">
        <f>IF(ISNA(VLOOKUP($S$2&amp;$R21,$N$2:$O$118,2,FALSE)),"",VLOOKUP($S$2&amp;$R21,$N$2:$O$118,2,FALSE))</f>
        <v/>
      </c>
      <c r="V21"/>
      <c r="W21"/>
      <c r="AL21"/>
    </row>
    <row r="22" spans="1:38">
      <c r="A22">
        <v>21</v>
      </c>
      <c r="B22" t="s">
        <v>844</v>
      </c>
      <c r="C22">
        <f>IF(B22&lt;&gt;B21,1,1+C21)</f>
        <v>4</v>
      </c>
      <c r="D22" t="str">
        <f>B22&amp;C22</f>
        <v>Country of Birth4</v>
      </c>
      <c r="E22" t="s">
        <v>851</v>
      </c>
      <c r="F22" s="373">
        <f>'Data - Knowledge'!E29</f>
        <v>0.0033598484848484851</v>
      </c>
      <c r="G22" s="379">
        <f>'Data - Knowledge'!J29</f>
        <v>74.8220596804176</v>
      </c>
      <c r="H22" s="1" t="str">
        <f>VLOOKUP(B22,$O$2:$O$150,1,FALSE)</f>
        <v>Country of Birth</v>
      </c>
      <c r="I22" s="1" t="str">
        <f>INDEX('Data - Knowledge'!$C:$C,MATCH(E22,'Data - Knowledge'!$D:$D,0))</f>
        <v>Country of Birth</v>
      </c>
      <c r="J22" s="1"/>
      <c r="K22" s="1">
        <v>22</v>
      </c>
      <c r="L22" t="s">
        <v>2012</v>
      </c>
      <c r="M22" s="1">
        <f>IF(L22&lt;&gt;L21,1,1+M21)</f>
        <v>2</v>
      </c>
      <c r="N22" s="1" t="str">
        <f>L22&amp;M22</f>
        <v>Digital: Mobile Devices2</v>
      </c>
      <c r="O22" t="s">
        <v>1216</v>
      </c>
      <c r="P22" s="1">
        <f>COUNTIF($B$2:$B$878,O22)</f>
        <v>1</v>
      </c>
      <c r="R22" s="391">
        <v>19</v>
      </c>
      <c r="S22" s="392" t="str">
        <f>IF(ISNA(VLOOKUP($S$2&amp;$R22,$N$2:$O$118,2,FALSE)),"",VLOOKUP($S$2&amp;$R22,$N$2:$O$118,2,FALSE))</f>
        <v/>
      </c>
      <c r="AL22"/>
    </row>
    <row r="23" spans="1:38">
      <c r="A23">
        <v>22</v>
      </c>
      <c r="B23" t="s">
        <v>844</v>
      </c>
      <c r="C23">
        <f>IF(B23&lt;&gt;B22,1,1+C22)</f>
        <v>5</v>
      </c>
      <c r="D23" t="str">
        <f>B23&amp;C23</f>
        <v>Country of Birth5</v>
      </c>
      <c r="E23" t="s">
        <v>853</v>
      </c>
      <c r="F23" s="373">
        <f>'Data - Knowledge'!E30</f>
        <v>0.018484848484848486</v>
      </c>
      <c r="G23" s="379">
        <f>'Data - Knowledge'!J30</f>
        <v>125.28350839370412</v>
      </c>
      <c r="H23" s="1" t="str">
        <f>VLOOKUP(B23,$O$2:$O$150,1,FALSE)</f>
        <v>Country of Birth</v>
      </c>
      <c r="I23" s="1" t="str">
        <f>INDEX('Data - Knowledge'!$C:$C,MATCH(E23,'Data - Knowledge'!$D:$D,0))</f>
        <v>Country of Birth</v>
      </c>
      <c r="J23" s="1"/>
      <c r="K23" s="1">
        <v>23</v>
      </c>
      <c r="L23" t="s">
        <v>2011</v>
      </c>
      <c r="M23" s="1">
        <f>IF(L23&lt;&gt;L22,1,1+M22)</f>
        <v>1</v>
      </c>
      <c r="N23" s="1" t="str">
        <f>L23&amp;M23</f>
        <v>Digital: Products1</v>
      </c>
      <c r="O23" t="s">
        <v>1203</v>
      </c>
      <c r="P23" s="1">
        <f>COUNTIF($B$2:$B$878,O23)</f>
        <v>2</v>
      </c>
      <c r="R23" s="391">
        <v>20</v>
      </c>
      <c r="S23" s="392" t="str">
        <f>IF(ISNA(VLOOKUP($S$2&amp;$R23,$N$2:$O$118,2,FALSE)),"",VLOOKUP($S$2&amp;$R23,$N$2:$O$118,2,FALSE))</f>
        <v/>
      </c>
      <c r="AL23"/>
    </row>
    <row r="24" spans="1:38">
      <c r="A24">
        <v>23</v>
      </c>
      <c r="B24" t="s">
        <v>844</v>
      </c>
      <c r="C24">
        <f>IF(B24&lt;&gt;B23,1,1+C23)</f>
        <v>6</v>
      </c>
      <c r="D24" t="str">
        <f>B24&amp;C24</f>
        <v>Country of Birth6</v>
      </c>
      <c r="E24" t="s">
        <v>855</v>
      </c>
      <c r="F24" s="373">
        <f>'Data - Knowledge'!E31</f>
        <v>0.0089545454545454563</v>
      </c>
      <c r="G24" s="379">
        <f>'Data - Knowledge'!J31</f>
        <v>114.35481352485641</v>
      </c>
      <c r="H24" s="1" t="str">
        <f>VLOOKUP(B24,$O$2:$O$150,1,FALSE)</f>
        <v>Country of Birth</v>
      </c>
      <c r="I24" s="1" t="str">
        <f>INDEX('Data - Knowledge'!$C:$C,MATCH(E24,'Data - Knowledge'!$D:$D,0))</f>
        <v>Country of Birth</v>
      </c>
      <c r="J24" s="1"/>
      <c r="K24" s="1">
        <v>24</v>
      </c>
      <c r="L24" t="s">
        <v>2011</v>
      </c>
      <c r="M24" s="1">
        <f>IF(L24&lt;&gt;L23,1,1+M23)</f>
        <v>2</v>
      </c>
      <c r="N24" s="1" t="str">
        <f>L24&amp;M24</f>
        <v>Digital: Products2</v>
      </c>
      <c r="O24" t="s">
        <v>1291</v>
      </c>
      <c r="P24" s="1">
        <f>COUNTIF($B$2:$B$878,O24)</f>
        <v>7</v>
      </c>
      <c r="R24" s="393">
        <v>21</v>
      </c>
      <c r="S24" s="392" t="str">
        <f>IF(ISNA(VLOOKUP($S$2&amp;$R24,$N$2:$O$118,2,FALSE)),"",VLOOKUP($S$2&amp;$R24,$N$2:$O$118,2,FALSE))</f>
        <v/>
      </c>
      <c r="AL24"/>
    </row>
    <row r="25" spans="1:38">
      <c r="A25">
        <v>24</v>
      </c>
      <c r="B25" t="s">
        <v>844</v>
      </c>
      <c r="C25">
        <f>IF(B25&lt;&gt;B24,1,1+C24)</f>
        <v>7</v>
      </c>
      <c r="D25" t="str">
        <f>B25&amp;C25</f>
        <v>Country of Birth7</v>
      </c>
      <c r="E25" t="s">
        <v>857</v>
      </c>
      <c r="F25" s="373">
        <f>'Data - Knowledge'!E32</f>
        <v>0.033136363636363637</v>
      </c>
      <c r="G25" s="379">
        <f>'Data - Knowledge'!J32</f>
        <v>111.35967629368815</v>
      </c>
      <c r="H25" s="1" t="str">
        <f>VLOOKUP(B25,$O$2:$O$150,1,FALSE)</f>
        <v>Country of Birth</v>
      </c>
      <c r="I25" s="1" t="str">
        <f>INDEX('Data - Knowledge'!$C:$C,MATCH(E25,'Data - Knowledge'!$D:$D,0))</f>
        <v>Country of Birth</v>
      </c>
      <c r="J25" s="1"/>
      <c r="K25" s="1">
        <v>25</v>
      </c>
      <c r="L25" t="s">
        <v>2011</v>
      </c>
      <c r="M25" s="1">
        <f>IF(L25&lt;&gt;L24,1,1+M24)</f>
        <v>3</v>
      </c>
      <c r="N25" s="1" t="str">
        <f>L25&amp;M25</f>
        <v>Digital: Products3</v>
      </c>
      <c r="O25" t="s">
        <v>1270</v>
      </c>
      <c r="P25" s="1">
        <f>COUNTIF($B$2:$B$878,O25)</f>
        <v>10</v>
      </c>
      <c r="AL25"/>
    </row>
    <row r="26" spans="1:38">
      <c r="A26">
        <v>25</v>
      </c>
      <c r="B26" t="s">
        <v>859</v>
      </c>
      <c r="C26">
        <f>IF(B26&lt;&gt;B25,1,1+C25)</f>
        <v>1</v>
      </c>
      <c r="D26" t="str">
        <f>B26&amp;C26</f>
        <v>Religion1</v>
      </c>
      <c r="E26" t="s">
        <v>860</v>
      </c>
      <c r="F26" s="373">
        <f>'Data - Knowledge'!E33</f>
        <v>0.38662878787878791</v>
      </c>
      <c r="G26" s="379">
        <f>'Data - Knowledge'!J33</f>
        <v>85.331615278065527</v>
      </c>
      <c r="H26" s="1" t="str">
        <f>VLOOKUP(B26,$O$2:$O$150,1,FALSE)</f>
        <v>Religion</v>
      </c>
      <c r="I26" s="1" t="str">
        <f>INDEX('Data - Knowledge'!$C:$C,MATCH(E26,'Data - Knowledge'!$D:$D,0))</f>
        <v>Religion</v>
      </c>
      <c r="J26" s="1"/>
      <c r="K26" s="1">
        <v>26</v>
      </c>
      <c r="L26" t="s">
        <v>2011</v>
      </c>
      <c r="M26" s="1">
        <f>IF(L26&lt;&gt;L25,1,1+M25)</f>
        <v>4</v>
      </c>
      <c r="N26" s="1" t="str">
        <f>L26&amp;M26</f>
        <v>Digital: Products4</v>
      </c>
      <c r="O26" t="s">
        <v>1855</v>
      </c>
      <c r="P26" s="1">
        <f>COUNTIF($B$2:$B$878,O26)</f>
        <v>2</v>
      </c>
      <c r="S26" s="1">
        <f>21-COUNTBLANK(S4:S24)</f>
        <v>9</v>
      </c>
      <c r="AL26"/>
    </row>
    <row r="27" spans="1:38">
      <c r="A27">
        <v>26</v>
      </c>
      <c r="B27" t="s">
        <v>859</v>
      </c>
      <c r="C27">
        <f>IF(B27&lt;&gt;B26,1,1+C26)</f>
        <v>2</v>
      </c>
      <c r="D27" t="str">
        <f>B27&amp;C27</f>
        <v>Religion2</v>
      </c>
      <c r="E27" t="s">
        <v>862</v>
      </c>
      <c r="F27" s="373">
        <f>'Data - Knowledge'!E34</f>
        <v>0.0023295454545454548</v>
      </c>
      <c r="G27" s="379">
        <f>'Data - Knowledge'!J34</f>
        <v>55.392248247821705</v>
      </c>
      <c r="H27" s="1" t="str">
        <f>VLOOKUP(B27,$O$2:$O$150,1,FALSE)</f>
        <v>Religion</v>
      </c>
      <c r="I27" s="1" t="str">
        <f>INDEX('Data - Knowledge'!$C:$C,MATCH(E27,'Data - Knowledge'!$D:$D,0))</f>
        <v>Religion</v>
      </c>
      <c r="J27" s="1"/>
      <c r="K27" s="1">
        <v>27</v>
      </c>
      <c r="L27" t="s">
        <v>2013</v>
      </c>
      <c r="M27" s="1">
        <f>IF(L27&lt;&gt;L26,1,1+M26)</f>
        <v>1</v>
      </c>
      <c r="N27" s="1" t="str">
        <f>L27&amp;M27</f>
        <v>Digital: Web Sites1</v>
      </c>
      <c r="O27" t="s">
        <v>1367</v>
      </c>
      <c r="P27" s="1">
        <f>COUNTIF($B$2:$B$878,O27)</f>
        <v>77</v>
      </c>
      <c r="AL27"/>
    </row>
    <row r="28" spans="1:38">
      <c r="A28">
        <v>27</v>
      </c>
      <c r="B28" t="s">
        <v>859</v>
      </c>
      <c r="C28">
        <f>IF(B28&lt;&gt;B27,1,1+C27)</f>
        <v>3</v>
      </c>
      <c r="D28" t="str">
        <f>B28&amp;C28</f>
        <v>Religion3</v>
      </c>
      <c r="E28" t="s">
        <v>864</v>
      </c>
      <c r="F28" s="373">
        <f>'Data - Knowledge'!E35</f>
        <v>0.0036098484848484857</v>
      </c>
      <c r="G28" s="379">
        <f>'Data - Knowledge'!J35</f>
        <v>109.14146901264705</v>
      </c>
      <c r="H28" s="1" t="str">
        <f>VLOOKUP(B28,$O$2:$O$150,1,FALSE)</f>
        <v>Religion</v>
      </c>
      <c r="I28" s="1" t="str">
        <f>INDEX('Data - Knowledge'!$C:$C,MATCH(E28,'Data - Knowledge'!$D:$D,0))</f>
        <v>Religion</v>
      </c>
      <c r="J28" s="1"/>
      <c r="K28" s="1">
        <v>28</v>
      </c>
      <c r="L28" t="s">
        <v>2018</v>
      </c>
      <c r="M28" s="1">
        <f>IF(L28&lt;&gt;L27,1,1+M27)</f>
        <v>1</v>
      </c>
      <c r="N28" s="1" t="str">
        <f>L28&amp;M28</f>
        <v>Environment1</v>
      </c>
      <c r="O28" t="s">
        <v>1558</v>
      </c>
      <c r="P28" s="1">
        <f>COUNTIF($B$2:$B$878,O28)</f>
        <v>7</v>
      </c>
      <c r="AL28"/>
    </row>
    <row r="29" spans="1:38">
      <c r="A29">
        <v>28</v>
      </c>
      <c r="B29" t="s">
        <v>859</v>
      </c>
      <c r="C29">
        <f>IF(B29&lt;&gt;B28,1,1+C28)</f>
        <v>4</v>
      </c>
      <c r="D29" t="str">
        <f>B29&amp;C29</f>
        <v>Religion4</v>
      </c>
      <c r="E29" t="s">
        <v>866</v>
      </c>
      <c r="F29" s="373">
        <f>'Data - Knowledge'!E36</f>
        <v>0.018087121212121211</v>
      </c>
      <c r="G29" s="379">
        <f>'Data - Knowledge'!J36</f>
        <v>162.99226583588745</v>
      </c>
      <c r="H29" s="1" t="str">
        <f>VLOOKUP(B29,$O$2:$O$150,1,FALSE)</f>
        <v>Religion</v>
      </c>
      <c r="I29" s="1" t="str">
        <f>INDEX('Data - Knowledge'!$C:$C,MATCH(E29,'Data - Knowledge'!$D:$D,0))</f>
        <v>Religion</v>
      </c>
      <c r="J29" s="1"/>
      <c r="K29" s="1">
        <v>29</v>
      </c>
      <c r="L29" t="s">
        <v>2018</v>
      </c>
      <c r="M29" s="1">
        <f>IF(L29&lt;&gt;L28,1,1+M28)</f>
        <v>2</v>
      </c>
      <c r="N29" s="1" t="str">
        <f>L29&amp;M29</f>
        <v>Environment2</v>
      </c>
      <c r="O29" t="s">
        <v>1573</v>
      </c>
      <c r="P29" s="1">
        <f>COUNTIF($B$2:$B$878,O29)</f>
        <v>1</v>
      </c>
      <c r="AL29"/>
    </row>
    <row r="30" spans="1:38">
      <c r="A30">
        <v>29</v>
      </c>
      <c r="B30" t="s">
        <v>859</v>
      </c>
      <c r="C30">
        <f>IF(B30&lt;&gt;B29,1,1+C29)</f>
        <v>5</v>
      </c>
      <c r="D30" t="str">
        <f>B30&amp;C30</f>
        <v>Religion5</v>
      </c>
      <c r="E30" t="s">
        <v>868</v>
      </c>
      <c r="F30" s="373">
        <f>'Data - Knowledge'!E37</f>
        <v>0.0075416666666666661</v>
      </c>
      <c r="G30" s="379">
        <f>'Data - Knowledge'!J37</f>
        <v>92.8234451675407</v>
      </c>
      <c r="H30" s="1" t="str">
        <f>VLOOKUP(B30,$O$2:$O$150,1,FALSE)</f>
        <v>Religion</v>
      </c>
      <c r="I30" s="1" t="str">
        <f>INDEX('Data - Knowledge'!$C:$C,MATCH(E30,'Data - Knowledge'!$D:$D,0))</f>
        <v>Religion</v>
      </c>
      <c r="J30" s="1"/>
      <c r="K30" s="1">
        <v>30</v>
      </c>
      <c r="L30" t="s">
        <v>2016</v>
      </c>
      <c r="M30" s="1">
        <f>IF(L30&lt;&gt;L29,1,1+M29)</f>
        <v>1</v>
      </c>
      <c r="N30" s="1" t="str">
        <f>L30&amp;M30</f>
        <v>Finance &amp; Money1</v>
      </c>
      <c r="O30" t="s">
        <v>1065</v>
      </c>
      <c r="P30" s="1">
        <f>COUNTIF($B$2:$B$878,O30)</f>
        <v>7</v>
      </c>
      <c r="S30" s="1" t="str">
        <f>'Profile Features'!B16</f>
        <v>Age</v>
      </c>
      <c r="V30" s="1">
        <f>'Profile Features'!G16</f>
        <v>0</v>
      </c>
      <c r="Y30" s="1">
        <f>'Profile Features'!M16</f>
        <v>0</v>
      </c>
      <c r="AL30"/>
    </row>
    <row r="31" spans="1:38">
      <c r="A31">
        <v>30</v>
      </c>
      <c r="B31" t="s">
        <v>859</v>
      </c>
      <c r="C31">
        <f>IF(B31&lt;&gt;B30,1,1+C30)</f>
        <v>6</v>
      </c>
      <c r="D31" t="str">
        <f>B31&amp;C31</f>
        <v>Religion6</v>
      </c>
      <c r="E31" t="s">
        <v>870</v>
      </c>
      <c r="F31" s="373">
        <f>'Data - Knowledge'!E38</f>
        <v>0.0025643939393939406</v>
      </c>
      <c r="G31" s="379">
        <f>'Data - Knowledge'!J38</f>
        <v>93.955751465908008</v>
      </c>
      <c r="H31" s="1" t="str">
        <f>VLOOKUP(B31,$O$2:$O$150,1,FALSE)</f>
        <v>Religion</v>
      </c>
      <c r="I31" s="1" t="str">
        <f>INDEX('Data - Knowledge'!$C:$C,MATCH(E31,'Data - Knowledge'!$D:$D,0))</f>
        <v>Religion</v>
      </c>
      <c r="J31" s="1"/>
      <c r="K31" s="1">
        <v>31</v>
      </c>
      <c r="L31" t="s">
        <v>2016</v>
      </c>
      <c r="M31" s="1">
        <f>IF(L31&lt;&gt;L30,1,1+M30)</f>
        <v>2</v>
      </c>
      <c r="N31" s="1" t="str">
        <f>L31&amp;M31</f>
        <v>Finance &amp; Money2</v>
      </c>
      <c r="O31" t="s">
        <v>1075</v>
      </c>
      <c r="P31" s="1">
        <f>COUNTIF($B$2:$B$878,O31)</f>
        <v>2</v>
      </c>
      <c r="S31" s="1" t="s">
        <v>218</v>
      </c>
      <c r="T31" s="1" t="s">
        <v>808</v>
      </c>
      <c r="U31" s="1" t="s">
        <v>183</v>
      </c>
      <c r="V31" s="1" t="s">
        <v>218</v>
      </c>
      <c r="W31" s="1" t="s">
        <v>808</v>
      </c>
      <c r="X31" s="1" t="s">
        <v>183</v>
      </c>
      <c r="Y31" s="1" t="s">
        <v>218</v>
      </c>
      <c r="Z31" s="1" t="s">
        <v>808</v>
      </c>
      <c r="AA31" s="1" t="s">
        <v>183</v>
      </c>
      <c r="AL31"/>
    </row>
    <row r="32" spans="1:38">
      <c r="A32">
        <v>31</v>
      </c>
      <c r="B32" t="s">
        <v>859</v>
      </c>
      <c r="C32">
        <f>IF(B32&lt;&gt;B31,1,1+C31)</f>
        <v>7</v>
      </c>
      <c r="D32" t="str">
        <f>B32&amp;C32</f>
        <v>Religion7</v>
      </c>
      <c r="E32" t="s">
        <v>872</v>
      </c>
      <c r="F32" s="373">
        <f>'Data - Knowledge'!E39</f>
        <v>0.011522727272727273</v>
      </c>
      <c r="G32" s="379">
        <f>'Data - Knowledge'!J39</f>
        <v>123.95229240630374</v>
      </c>
      <c r="H32" s="1" t="str">
        <f>VLOOKUP(B32,$O$2:$O$150,1,FALSE)</f>
        <v>Religion</v>
      </c>
      <c r="I32" s="1" t="str">
        <f>INDEX('Data - Knowledge'!$C:$C,MATCH(E32,'Data - Knowledge'!$D:$D,0))</f>
        <v>Religion</v>
      </c>
      <c r="J32" s="1"/>
      <c r="K32" s="1">
        <v>32</v>
      </c>
      <c r="L32" t="s">
        <v>2016</v>
      </c>
      <c r="M32" s="1">
        <f>IF(L32&lt;&gt;L31,1,1+M31)</f>
        <v>3</v>
      </c>
      <c r="N32" s="1" t="str">
        <f>L32&amp;M32</f>
        <v>Finance &amp; Money3</v>
      </c>
      <c r="O32" t="s">
        <v>1080</v>
      </c>
      <c r="P32" s="1">
        <f>COUNTIF($B$2:$B$878,O32)</f>
        <v>6</v>
      </c>
      <c r="R32" s="1">
        <v>1</v>
      </c>
      <c r="S32" s="1" t="str">
        <f>IF(ISNA(VLOOKUP(S$30&amp;$R32,$D$2:$G$878,2,FALSE)),"",VLOOKUP(S$30&amp;$R32,$D$2:$G$878,2,FALSE))</f>
        <v>Age 0-4</v>
      </c>
      <c r="T32" s="394">
        <f>IF(ISNA(VLOOKUP(S$30&amp;$R32,$D$2:$G$878,3,FALSE)),"",VLOOKUP(S$30&amp;$R32,$D$2:$G$878,3,FALSE))</f>
        <v>0.061931818181818171</v>
      </c>
      <c r="U32" s="395">
        <f>IF(ISNA(VLOOKUP(S$30&amp;$R32,$D$2:$G$878,4,FALSE)),"",VLOOKUP(S$30&amp;$R32,$D$2:$G$878,4,FALSE))</f>
        <v>125.10284814899725</v>
      </c>
      <c r="V32" s="1" t="str">
        <f>IF(ISNA(VLOOKUP(V$30&amp;$R32,$D$2:$G$878,2,FALSE)),"",VLOOKUP(V$30&amp;$R32,$D$2:$G$878,2,FALSE))</f>
        <v/>
      </c>
      <c r="W32" s="394" t="str">
        <f>IF(ISNA(VLOOKUP(V$30&amp;$R31,$D$2:$G$878,3,FALSE)),"",VLOOKUP(V$30&amp;$R31,$D$2:$G$878,3,FALSE))</f>
        <v/>
      </c>
      <c r="X32" s="395" t="str">
        <f>IF(ISNA(VLOOKUP(V$30&amp;$R32,$D$2:$G$878,4,FALSE)),"",VLOOKUP(V$30&amp;$R32,$D$2:$G$878,4,FALSE))</f>
        <v/>
      </c>
      <c r="Y32" s="1" t="str">
        <f>IF(ISNA(VLOOKUP(Y$30&amp;$R32,$D$2:$G$878,2,FALSE)),"",VLOOKUP(Y$30&amp;$R32,$D$2:$G$878,2,FALSE))</f>
        <v/>
      </c>
      <c r="Z32" s="394" t="str">
        <f>IF(ISNA(VLOOKUP(Y$30&amp;$R32,$D$2:$G$878,3,FALSE)),"",VLOOKUP(Y$30&amp;$R32,$D$2:$G$878,3,FALSE))</f>
        <v/>
      </c>
      <c r="AA32" s="395" t="str">
        <f>IF(ISNA(VLOOKUP(Y$30&amp;$R32,$D$2:$G$878,4,FALSE)),"",VLOOKUP(Y$30&amp;$R32,$D$2:$G$878,4,FALSE))</f>
        <v/>
      </c>
      <c r="AL32"/>
    </row>
    <row r="33" spans="1:38">
      <c r="A33">
        <v>32</v>
      </c>
      <c r="B33" t="s">
        <v>859</v>
      </c>
      <c r="C33">
        <f>IF(B33&lt;&gt;B32,1,1+C32)</f>
        <v>8</v>
      </c>
      <c r="D33" t="str">
        <f>B33&amp;C33</f>
        <v>Religion8</v>
      </c>
      <c r="E33" t="s">
        <v>874</v>
      </c>
      <c r="F33" s="373">
        <f>'Data - Knowledge'!E40</f>
        <v>0.56787878787878809</v>
      </c>
      <c r="G33" s="379">
        <f>'Data - Knowledge'!J40</f>
        <v>111.72319430881312</v>
      </c>
      <c r="H33" s="1" t="str">
        <f>VLOOKUP(B33,$O$2:$O$150,1,FALSE)</f>
        <v>Religion</v>
      </c>
      <c r="I33" s="1" t="str">
        <f>INDEX('Data - Knowledge'!$C:$C,MATCH(E33,'Data - Knowledge'!$D:$D,0))</f>
        <v>Religion</v>
      </c>
      <c r="J33" s="1"/>
      <c r="K33" s="1">
        <v>33</v>
      </c>
      <c r="L33" t="s">
        <v>2016</v>
      </c>
      <c r="M33" s="1">
        <f>IF(L33&lt;&gt;L32,1,1+M32)</f>
        <v>4</v>
      </c>
      <c r="N33" s="1" t="str">
        <f>L33&amp;M33</f>
        <v>Finance &amp; Money4</v>
      </c>
      <c r="O33" t="s">
        <v>1092</v>
      </c>
      <c r="P33" s="1">
        <f>COUNTIF($B$2:$B$878,O33)</f>
        <v>10</v>
      </c>
      <c r="R33" s="1">
        <v>2</v>
      </c>
      <c r="S33" s="1" t="str">
        <f>IF(ISNA(VLOOKUP(S$30&amp;$R33,$D$2:$G$878,2,FALSE)),"",VLOOKUP(S$30&amp;$R33,$D$2:$G$878,2,FALSE))</f>
        <v>Age 5-17</v>
      </c>
      <c r="T33" s="394">
        <f>IF(ISNA(VLOOKUP(S$30&amp;$R33,$D$2:$G$878,3,FALSE)),"",VLOOKUP(S$30&amp;$R33,$D$2:$G$878,3,FALSE))</f>
        <v>0.17054545454545456</v>
      </c>
      <c r="U33" s="395">
        <f>IF(ISNA(VLOOKUP(S$30&amp;$R33,$D$2:$G$878,4,FALSE)),"",VLOOKUP(S$30&amp;$R33,$D$2:$G$878,4,FALSE))</f>
        <v>112.14921836912805</v>
      </c>
      <c r="V33" s="1" t="str">
        <f>IF(ISNA(VLOOKUP(V$30&amp;$R33,$D$2:$G$878,2,FALSE)),"",VLOOKUP(V$30&amp;$R33,$D$2:$G$878,2,FALSE))</f>
        <v/>
      </c>
      <c r="W33" s="394" t="str">
        <f>IF(ISNA(VLOOKUP(V$30&amp;$R32,$D$2:$G$878,3,FALSE)),"",VLOOKUP(V$30&amp;$R32,$D$2:$G$878,3,FALSE))</f>
        <v/>
      </c>
      <c r="X33" s="395" t="str">
        <f>IF(ISNA(VLOOKUP(V$30&amp;$R33,$D$2:$G$878,4,FALSE)),"",VLOOKUP(V$30&amp;$R33,$D$2:$G$878,4,FALSE))</f>
        <v/>
      </c>
      <c r="Y33" s="1" t="str">
        <f>IF(ISNA(VLOOKUP(Y$30&amp;$R33,$D$2:$G$878,2,FALSE)),"",VLOOKUP(Y$30&amp;$R33,$D$2:$G$878,2,FALSE))</f>
        <v/>
      </c>
      <c r="Z33" s="394" t="str">
        <f>IF(ISNA(VLOOKUP(Y$30&amp;$R33,$D$2:$G$878,3,FALSE)),"",VLOOKUP(Y$30&amp;$R33,$D$2:$G$878,3,FALSE))</f>
        <v/>
      </c>
      <c r="AA33" s="395" t="str">
        <f>IF(ISNA(VLOOKUP(Y$30&amp;$R33,$D$2:$G$878,4,FALSE)),"",VLOOKUP(Y$30&amp;$R33,$D$2:$G$878,4,FALSE))</f>
        <v/>
      </c>
      <c r="AL33"/>
    </row>
    <row r="34" spans="1:38">
      <c r="A34">
        <v>33</v>
      </c>
      <c r="B34" t="s">
        <v>876</v>
      </c>
      <c r="C34">
        <f>IF(B34&lt;&gt;B33,1,1+C33)</f>
        <v>1</v>
      </c>
      <c r="D34" t="str">
        <f>B34&amp;C34</f>
        <v>House Type1</v>
      </c>
      <c r="E34" t="s">
        <v>877</v>
      </c>
      <c r="F34" s="373">
        <f>'Data - Knowledge'!E41</f>
        <v>0.092564393939393946</v>
      </c>
      <c r="G34" s="379">
        <f>'Data - Knowledge'!J41</f>
        <v>25.366179943208738</v>
      </c>
      <c r="H34" s="1" t="str">
        <f>VLOOKUP(B34,$O$2:$O$150,1,FALSE)</f>
        <v>House Type</v>
      </c>
      <c r="I34" s="1" t="str">
        <f>INDEX('Data - Knowledge'!$C:$C,MATCH(E34,'Data - Knowledge'!$D:$D,0))</f>
        <v>House Type</v>
      </c>
      <c r="J34" s="1"/>
      <c r="K34" s="1">
        <v>34</v>
      </c>
      <c r="L34" t="s">
        <v>2016</v>
      </c>
      <c r="M34" s="1">
        <f>IF(L34&lt;&gt;L33,1,1+M33)</f>
        <v>5</v>
      </c>
      <c r="N34" s="1" t="str">
        <f>L34&amp;M34</f>
        <v>Finance &amp; Money5</v>
      </c>
      <c r="O34" t="s">
        <v>1094</v>
      </c>
      <c r="P34" s="1">
        <f>COUNTIF($B$2:$B$878,O34)</f>
        <v>4</v>
      </c>
      <c r="R34" s="1">
        <v>3</v>
      </c>
      <c r="S34" s="1" t="str">
        <f>IF(ISNA(VLOOKUP(S$30&amp;$R34,$D$2:$G$878,2,FALSE)),"",VLOOKUP(S$30&amp;$R34,$D$2:$G$878,2,FALSE))</f>
        <v>Age 18-24</v>
      </c>
      <c r="T34" s="394">
        <f>IF(ISNA(VLOOKUP(S$30&amp;$R34,$D$2:$G$878,3,FALSE)),"",VLOOKUP(S$30&amp;$R34,$D$2:$G$878,3,FALSE))</f>
        <v>0.080170454545454545</v>
      </c>
      <c r="U34" s="395">
        <f>IF(ISNA(VLOOKUP(S$30&amp;$R34,$D$2:$G$878,4,FALSE)),"",VLOOKUP(S$30&amp;$R34,$D$2:$G$878,4,FALSE))</f>
        <v>123.64167379558066</v>
      </c>
      <c r="V34" s="1" t="str">
        <f>IF(ISNA(VLOOKUP(V$30&amp;$R34,$D$2:$G$878,2,FALSE)),"",VLOOKUP(V$30&amp;$R34,$D$2:$G$878,2,FALSE))</f>
        <v/>
      </c>
      <c r="W34" s="394" t="str">
        <f>IF(ISNA(VLOOKUP(V$30&amp;$R33,$D$2:$G$878,3,FALSE)),"",VLOOKUP(V$30&amp;$R33,$D$2:$G$878,3,FALSE))</f>
        <v/>
      </c>
      <c r="X34" s="395" t="str">
        <f>IF(ISNA(VLOOKUP(V$30&amp;$R34,$D$2:$G$878,4,FALSE)),"",VLOOKUP(V$30&amp;$R34,$D$2:$G$878,4,FALSE))</f>
        <v/>
      </c>
      <c r="Y34" s="1" t="str">
        <f>IF(ISNA(VLOOKUP(Y$30&amp;$R34,$D$2:$G$878,2,FALSE)),"",VLOOKUP(Y$30&amp;$R34,$D$2:$G$878,2,FALSE))</f>
        <v/>
      </c>
      <c r="Z34" s="394" t="str">
        <f>IF(ISNA(VLOOKUP(Y$30&amp;$R34,$D$2:$G$878,3,FALSE)),"",VLOOKUP(Y$30&amp;$R34,$D$2:$G$878,3,FALSE))</f>
        <v/>
      </c>
      <c r="AA34" s="395" t="str">
        <f>IF(ISNA(VLOOKUP(Y$30&amp;$R34,$D$2:$G$878,4,FALSE)),"",VLOOKUP(Y$30&amp;$R34,$D$2:$G$878,4,FALSE))</f>
        <v/>
      </c>
      <c r="AL34"/>
    </row>
    <row r="35" spans="1:38">
      <c r="A35">
        <v>34</v>
      </c>
      <c r="B35" t="s">
        <v>876</v>
      </c>
      <c r="C35">
        <f>IF(B35&lt;&gt;B34,1,1+C34)</f>
        <v>2</v>
      </c>
      <c r="D35" t="str">
        <f>B35&amp;C35</f>
        <v>House Type2</v>
      </c>
      <c r="E35" t="s">
        <v>416</v>
      </c>
      <c r="F35" s="373">
        <f>'Data - Knowledge'!E42</f>
        <v>0.14100000000000001</v>
      </c>
      <c r="G35" s="379">
        <f>'Data - Knowledge'!J42</f>
        <v>135.53838744315311</v>
      </c>
      <c r="H35" s="1" t="str">
        <f>VLOOKUP(B35,$O$2:$O$150,1,FALSE)</f>
        <v>House Type</v>
      </c>
      <c r="I35" s="1" t="str">
        <f>INDEX('Data - Knowledge'!$C:$C,MATCH(E35,'Data - Knowledge'!$D:$D,0))</f>
        <v>House Type</v>
      </c>
      <c r="J35" s="1"/>
      <c r="K35" s="1">
        <v>35</v>
      </c>
      <c r="L35" t="s">
        <v>2016</v>
      </c>
      <c r="M35" s="1">
        <f>IF(L35&lt;&gt;L34,1,1+M34)</f>
        <v>6</v>
      </c>
      <c r="N35" s="1" t="str">
        <f>L35&amp;M35</f>
        <v>Finance &amp; Money6</v>
      </c>
      <c r="O35" t="s">
        <v>1102</v>
      </c>
      <c r="P35" s="1">
        <f>COUNTIF($B$2:$B$878,O35)</f>
        <v>4</v>
      </c>
      <c r="R35" s="1">
        <v>4</v>
      </c>
      <c r="S35" s="1" t="str">
        <f>IF(ISNA(VLOOKUP(S$30&amp;$R35,$D$2:$G$878,2,FALSE)),"",VLOOKUP(S$30&amp;$R35,$D$2:$G$878,2,FALSE))</f>
        <v>Age 25-34</v>
      </c>
      <c r="T35" s="394">
        <f>IF(ISNA(VLOOKUP(S$30&amp;$R35,$D$2:$G$878,3,FALSE)),"",VLOOKUP(S$30&amp;$R35,$D$2:$G$878,3,FALSE))</f>
        <v>0.13361363636363635</v>
      </c>
      <c r="U35" s="395">
        <f>IF(ISNA(VLOOKUP(S$30&amp;$R35,$D$2:$G$878,4,FALSE)),"",VLOOKUP(S$30&amp;$R35,$D$2:$G$878,4,FALSE))</f>
        <v>124.6249051407964</v>
      </c>
      <c r="V35" s="1" t="str">
        <f>IF(ISNA(VLOOKUP(V$30&amp;$R35,$D$2:$G$878,2,FALSE)),"",VLOOKUP(V$30&amp;$R35,$D$2:$G$878,2,FALSE))</f>
        <v/>
      </c>
      <c r="W35" s="394" t="str">
        <f>IF(ISNA(VLOOKUP(V$30&amp;$R34,$D$2:$G$878,3,FALSE)),"",VLOOKUP(V$30&amp;$R34,$D$2:$G$878,3,FALSE))</f>
        <v/>
      </c>
      <c r="X35" s="395" t="str">
        <f>IF(ISNA(VLOOKUP(V$30&amp;$R35,$D$2:$G$878,4,FALSE)),"",VLOOKUP(V$30&amp;$R35,$D$2:$G$878,4,FALSE))</f>
        <v/>
      </c>
      <c r="Y35" s="1" t="str">
        <f>IF(ISNA(VLOOKUP(Y$30&amp;$R35,$D$2:$G$878,2,FALSE)),"",VLOOKUP(Y$30&amp;$R35,$D$2:$G$878,2,FALSE))</f>
        <v/>
      </c>
      <c r="Z35" s="394" t="str">
        <f>IF(ISNA(VLOOKUP(Y$30&amp;$R35,$D$2:$G$878,3,FALSE)),"",VLOOKUP(Y$30&amp;$R35,$D$2:$G$878,3,FALSE))</f>
        <v/>
      </c>
      <c r="AA35" s="395" t="str">
        <f>IF(ISNA(VLOOKUP(Y$30&amp;$R35,$D$2:$G$878,4,FALSE)),"",VLOOKUP(Y$30&amp;$R35,$D$2:$G$878,4,FALSE))</f>
        <v/>
      </c>
      <c r="AL35"/>
    </row>
    <row r="36" spans="1:38">
      <c r="A36">
        <v>35</v>
      </c>
      <c r="B36" t="s">
        <v>876</v>
      </c>
      <c r="C36">
        <f>IF(B36&lt;&gt;B35,1,1+C35)</f>
        <v>3</v>
      </c>
      <c r="D36" t="str">
        <f>B36&amp;C36</f>
        <v>House Type3</v>
      </c>
      <c r="E36" t="s">
        <v>878</v>
      </c>
      <c r="F36" s="373">
        <f>'Data - Knowledge'!E43</f>
        <v>0.41413636363636358</v>
      </c>
      <c r="G36" s="379">
        <f>'Data - Knowledge'!J43</f>
        <v>123.28903922839001</v>
      </c>
      <c r="H36" s="1" t="str">
        <f>VLOOKUP(B36,$O$2:$O$150,1,FALSE)</f>
        <v>House Type</v>
      </c>
      <c r="I36" s="1" t="str">
        <f>INDEX('Data - Knowledge'!$C:$C,MATCH(E36,'Data - Knowledge'!$D:$D,0))</f>
        <v>House Type</v>
      </c>
      <c r="J36" s="1"/>
      <c r="K36" s="1">
        <v>36</v>
      </c>
      <c r="L36" t="s">
        <v>2016</v>
      </c>
      <c r="M36" s="1">
        <f>IF(L36&lt;&gt;L35,1,1+M35)</f>
        <v>7</v>
      </c>
      <c r="N36" s="1" t="str">
        <f>L36&amp;M36</f>
        <v>Finance &amp; Money7</v>
      </c>
      <c r="O36" t="s">
        <v>1104</v>
      </c>
      <c r="P36" s="1">
        <f>COUNTIF($B$2:$B$878,O36)</f>
        <v>2</v>
      </c>
      <c r="R36" s="1">
        <v>5</v>
      </c>
      <c r="S36" s="1" t="str">
        <f>IF(ISNA(VLOOKUP(S$30&amp;$R36,$D$2:$G$878,2,FALSE)),"",VLOOKUP(S$30&amp;$R36,$D$2:$G$878,2,FALSE))</f>
        <v>Age 35-49</v>
      </c>
      <c r="T36" s="394">
        <f>IF(ISNA(VLOOKUP(S$30&amp;$R36,$D$2:$G$878,3,FALSE)),"",VLOOKUP(S$30&amp;$R36,$D$2:$G$878,3,FALSE))</f>
        <v>0.1801893939393939</v>
      </c>
      <c r="U36" s="395">
        <f>IF(ISNA(VLOOKUP(S$30&amp;$R36,$D$2:$G$878,4,FALSE)),"",VLOOKUP(S$30&amp;$R36,$D$2:$G$878,4,FALSE))</f>
        <v>99.145545171915487</v>
      </c>
      <c r="V36" s="1" t="str">
        <f>IF(ISNA(VLOOKUP(V$30&amp;$R36,$D$2:$G$878,2,FALSE)),"",VLOOKUP(V$30&amp;$R36,$D$2:$G$878,2,FALSE))</f>
        <v/>
      </c>
      <c r="W36" s="394" t="str">
        <f>IF(ISNA(VLOOKUP(V$30&amp;$R35,$D$2:$G$878,3,FALSE)),"",VLOOKUP(V$30&amp;$R35,$D$2:$G$878,3,FALSE))</f>
        <v/>
      </c>
      <c r="X36" s="395" t="str">
        <f>IF(ISNA(VLOOKUP(V$30&amp;$R36,$D$2:$G$878,4,FALSE)),"",VLOOKUP(V$30&amp;$R36,$D$2:$G$878,4,FALSE))</f>
        <v/>
      </c>
      <c r="Y36" s="1" t="str">
        <f>IF(ISNA(VLOOKUP(Y$30&amp;$R36,$D$2:$G$878,2,FALSE)),"",VLOOKUP(Y$30&amp;$R36,$D$2:$G$878,2,FALSE))</f>
        <v/>
      </c>
      <c r="Z36" s="394" t="str">
        <f>IF(ISNA(VLOOKUP(Y$30&amp;$R36,$D$2:$G$878,3,FALSE)),"",VLOOKUP(Y$30&amp;$R36,$D$2:$G$878,3,FALSE))</f>
        <v/>
      </c>
      <c r="AA36" s="395" t="str">
        <f>IF(ISNA(VLOOKUP(Y$30&amp;$R36,$D$2:$G$878,4,FALSE)),"",VLOOKUP(Y$30&amp;$R36,$D$2:$G$878,4,FALSE))</f>
        <v/>
      </c>
      <c r="AL36"/>
    </row>
    <row r="37" spans="1:38">
      <c r="A37">
        <v>36</v>
      </c>
      <c r="B37" t="s">
        <v>876</v>
      </c>
      <c r="C37">
        <f>IF(B37&lt;&gt;B36,1,1+C36)</f>
        <v>4</v>
      </c>
      <c r="D37" t="str">
        <f>B37&amp;C37</f>
        <v>House Type4</v>
      </c>
      <c r="E37" t="s">
        <v>879</v>
      </c>
      <c r="F37" s="373">
        <f>'Data - Knowledge'!E44</f>
        <v>0.35243181818181818</v>
      </c>
      <c r="G37" s="379">
        <f>'Data - Knowledge'!J44</f>
        <v>180.64742789839394</v>
      </c>
      <c r="H37" s="1" t="str">
        <f>VLOOKUP(B37,$O$2:$O$150,1,FALSE)</f>
        <v>House Type</v>
      </c>
      <c r="I37" s="1" t="str">
        <f>INDEX('Data - Knowledge'!$C:$C,MATCH(E37,'Data - Knowledge'!$D:$D,0))</f>
        <v>House Type</v>
      </c>
      <c r="J37" s="1"/>
      <c r="K37" s="1">
        <v>37</v>
      </c>
      <c r="L37" t="s">
        <v>2016</v>
      </c>
      <c r="M37" s="1">
        <f>IF(L37&lt;&gt;L36,1,1+M36)</f>
        <v>8</v>
      </c>
      <c r="N37" s="1" t="str">
        <f>L37&amp;M37</f>
        <v>Finance &amp; Money8</v>
      </c>
      <c r="O37" t="s">
        <v>1108</v>
      </c>
      <c r="P37" s="1">
        <f>COUNTIF($B$2:$B$878,O37)</f>
        <v>6</v>
      </c>
      <c r="R37" s="1">
        <v>6</v>
      </c>
      <c r="S37" s="1" t="str">
        <f>IF(ISNA(VLOOKUP(S$30&amp;$R37,$D$2:$G$878,2,FALSE)),"",VLOOKUP(S$30&amp;$R37,$D$2:$G$878,2,FALSE))</f>
        <v>Age 50-64</v>
      </c>
      <c r="T37" s="394">
        <f>IF(ISNA(VLOOKUP(S$30&amp;$R37,$D$2:$G$878,3,FALSE)),"",VLOOKUP(S$30&amp;$R37,$D$2:$G$878,3,FALSE))</f>
        <v>0.18904166666666669</v>
      </c>
      <c r="U37" s="395">
        <f>IF(ISNA(VLOOKUP(S$30&amp;$R37,$D$2:$G$878,4,FALSE)),"",VLOOKUP(S$30&amp;$R37,$D$2:$G$878,4,FALSE))</f>
        <v>85.2376719880441</v>
      </c>
      <c r="V37" s="1" t="str">
        <f>IF(ISNA(VLOOKUP(V$30&amp;$R37,$D$2:$G$878,2,FALSE)),"",VLOOKUP(V$30&amp;$R37,$D$2:$G$878,2,FALSE))</f>
        <v/>
      </c>
      <c r="W37" s="394" t="str">
        <f>IF(ISNA(VLOOKUP(V$30&amp;$R36,$D$2:$G$878,3,FALSE)),"",VLOOKUP(V$30&amp;$R36,$D$2:$G$878,3,FALSE))</f>
        <v/>
      </c>
      <c r="X37" s="395" t="str">
        <f>IF(ISNA(VLOOKUP(V$30&amp;$R37,$D$2:$G$878,4,FALSE)),"",VLOOKUP(V$30&amp;$R37,$D$2:$G$878,4,FALSE))</f>
        <v/>
      </c>
      <c r="Y37" s="1" t="str">
        <f>IF(ISNA(VLOOKUP(Y$30&amp;$R37,$D$2:$G$878,2,FALSE)),"",VLOOKUP(Y$30&amp;$R37,$D$2:$G$878,2,FALSE))</f>
        <v/>
      </c>
      <c r="Z37" s="394" t="str">
        <f>IF(ISNA(VLOOKUP(Y$30&amp;$R37,$D$2:$G$878,3,FALSE)),"",VLOOKUP(Y$30&amp;$R37,$D$2:$G$878,3,FALSE))</f>
        <v/>
      </c>
      <c r="AA37" s="395" t="str">
        <f>IF(ISNA(VLOOKUP(Y$30&amp;$R37,$D$2:$G$878,4,FALSE)),"",VLOOKUP(Y$30&amp;$R37,$D$2:$G$878,4,FALSE))</f>
        <v/>
      </c>
      <c r="AL37"/>
    </row>
    <row r="38" spans="1:38">
      <c r="A38">
        <v>37</v>
      </c>
      <c r="B38" t="s">
        <v>880</v>
      </c>
      <c r="C38">
        <f>IF(B38&lt;&gt;B37,1,1+C37)</f>
        <v>1</v>
      </c>
      <c r="D38" t="str">
        <f>B38&amp;C38</f>
        <v>House Tenure1</v>
      </c>
      <c r="E38" t="s">
        <v>420</v>
      </c>
      <c r="F38" s="373">
        <f>'Data - Knowledge'!E45</f>
        <v>0.273314393939394</v>
      </c>
      <c r="G38" s="379">
        <f>'Data - Knowledge'!J45</f>
        <v>64.311040259828317</v>
      </c>
      <c r="H38" s="1" t="str">
        <f>VLOOKUP(B38,$O$2:$O$150,1,FALSE)</f>
        <v>House Tenure</v>
      </c>
      <c r="I38" s="1" t="str">
        <f>INDEX('Data - Knowledge'!$C:$C,MATCH(E38,'Data - Knowledge'!$D:$D,0))</f>
        <v>House Tenure</v>
      </c>
      <c r="J38" s="1"/>
      <c r="K38" s="1">
        <v>38</v>
      </c>
      <c r="L38" t="s">
        <v>2016</v>
      </c>
      <c r="M38" s="1">
        <f>IF(L38&lt;&gt;L37,1,1+M37)</f>
        <v>9</v>
      </c>
      <c r="N38" s="1" t="str">
        <f>L38&amp;M38</f>
        <v>Finance &amp; Money9</v>
      </c>
      <c r="O38" t="s">
        <v>1114</v>
      </c>
      <c r="P38" s="1">
        <f>COUNTIF($B$2:$B$878,O38)</f>
        <v>17</v>
      </c>
      <c r="R38" s="1">
        <v>7</v>
      </c>
      <c r="S38" s="1" t="str">
        <f>IF(ISNA(VLOOKUP(S$30&amp;$R38,$D$2:$G$878,2,FALSE)),"",VLOOKUP(S$30&amp;$R38,$D$2:$G$878,2,FALSE))</f>
        <v>Aged 65-74</v>
      </c>
      <c r="T38" s="394">
        <f>IF(ISNA(VLOOKUP(S$30&amp;$R38,$D$2:$G$878,3,FALSE)),"",VLOOKUP(S$30&amp;$R38,$D$2:$G$878,3,FALSE))</f>
        <v>0.0988598484848485</v>
      </c>
      <c r="U38" s="395">
        <f>IF(ISNA(VLOOKUP(S$30&amp;$R38,$D$2:$G$878,4,FALSE)),"",VLOOKUP(S$30&amp;$R38,$D$2:$G$878,4,FALSE))</f>
        <v>80.811571351683142</v>
      </c>
      <c r="V38" s="1" t="str">
        <f>IF(ISNA(VLOOKUP(V$30&amp;$R38,$D$2:$G$878,2,FALSE)),"",VLOOKUP(V$30&amp;$R38,$D$2:$G$878,2,FALSE))</f>
        <v/>
      </c>
      <c r="W38" s="394" t="str">
        <f>IF(ISNA(VLOOKUP(V$30&amp;$R37,$D$2:$G$878,3,FALSE)),"",VLOOKUP(V$30&amp;$R37,$D$2:$G$878,3,FALSE))</f>
        <v/>
      </c>
      <c r="X38" s="395" t="str">
        <f>IF(ISNA(VLOOKUP(V$30&amp;$R38,$D$2:$G$878,4,FALSE)),"",VLOOKUP(V$30&amp;$R38,$D$2:$G$878,4,FALSE))</f>
        <v/>
      </c>
      <c r="Y38" s="1" t="str">
        <f>IF(ISNA(VLOOKUP(Y$30&amp;$R38,$D$2:$G$878,2,FALSE)),"",VLOOKUP(Y$30&amp;$R38,$D$2:$G$878,2,FALSE))</f>
        <v/>
      </c>
      <c r="Z38" s="394" t="str">
        <f>IF(ISNA(VLOOKUP(Y$30&amp;$R38,$D$2:$G$878,3,FALSE)),"",VLOOKUP(Y$30&amp;$R38,$D$2:$G$878,3,FALSE))</f>
        <v/>
      </c>
      <c r="AA38" s="395" t="str">
        <f>IF(ISNA(VLOOKUP(Y$30&amp;$R38,$D$2:$G$878,4,FALSE)),"",VLOOKUP(Y$30&amp;$R38,$D$2:$G$878,4,FALSE))</f>
        <v/>
      </c>
      <c r="AL38"/>
    </row>
    <row r="39" spans="1:38">
      <c r="A39">
        <v>38</v>
      </c>
      <c r="B39" t="s">
        <v>880</v>
      </c>
      <c r="C39">
        <f>IF(B39&lt;&gt;B38,1,1+C38)</f>
        <v>2</v>
      </c>
      <c r="D39" t="str">
        <f>B39&amp;C39</f>
        <v>House Tenure2</v>
      </c>
      <c r="E39" t="s">
        <v>422</v>
      </c>
      <c r="F39" s="373">
        <f>'Data - Knowledge'!E46</f>
        <v>0.21392803030303034</v>
      </c>
      <c r="G39" s="379">
        <f>'Data - Knowledge'!J46</f>
        <v>73.9392738270161</v>
      </c>
      <c r="H39" s="1" t="str">
        <f>VLOOKUP(B39,$O$2:$O$150,1,FALSE)</f>
        <v>House Tenure</v>
      </c>
      <c r="I39" s="1" t="str">
        <f>INDEX('Data - Knowledge'!$C:$C,MATCH(E39,'Data - Knowledge'!$D:$D,0))</f>
        <v>House Tenure</v>
      </c>
      <c r="J39" s="1"/>
      <c r="K39" s="1">
        <v>39</v>
      </c>
      <c r="L39" s="1" t="s">
        <v>2016</v>
      </c>
      <c r="M39" s="1">
        <f>IF(L39&lt;&gt;L38,1,1+M38)</f>
        <v>10</v>
      </c>
      <c r="N39" s="1" t="str">
        <f>L39&amp;M39</f>
        <v>Finance &amp; Money10</v>
      </c>
      <c r="O39" t="s">
        <v>1116</v>
      </c>
      <c r="P39" s="1">
        <f>COUNTIF($B$2:$B$878,O39)</f>
        <v>4</v>
      </c>
      <c r="R39" s="1">
        <v>8</v>
      </c>
      <c r="S39" s="1" t="str">
        <f>IF(ISNA(VLOOKUP(S$30&amp;$R39,$D$2:$G$878,2,FALSE)),"",VLOOKUP(S$30&amp;$R39,$D$2:$G$878,2,FALSE))</f>
        <v>Aged 75 plus</v>
      </c>
      <c r="T39" s="394">
        <f>IF(ISNA(VLOOKUP(S$30&amp;$R39,$D$2:$G$878,3,FALSE)),"",VLOOKUP(S$30&amp;$R39,$D$2:$G$878,3,FALSE))</f>
        <v>0.084954545454545463</v>
      </c>
      <c r="U39" s="395">
        <f>IF(ISNA(VLOOKUP(S$30&amp;$R39,$D$2:$G$878,4,FALSE)),"",VLOOKUP(S$30&amp;$R39,$D$2:$G$878,4,FALSE))</f>
        <v>84.45113346185596</v>
      </c>
      <c r="V39" s="1" t="str">
        <f>IF(ISNA(VLOOKUP(V$30&amp;$R39,$D$2:$G$878,2,FALSE)),"",VLOOKUP(V$30&amp;$R39,$D$2:$G$878,2,FALSE))</f>
        <v/>
      </c>
      <c r="W39" s="394" t="str">
        <f>IF(ISNA(VLOOKUP(V$30&amp;$R38,$D$2:$G$878,3,FALSE)),"",VLOOKUP(V$30&amp;$R38,$D$2:$G$878,3,FALSE))</f>
        <v/>
      </c>
      <c r="X39" s="395" t="str">
        <f>IF(ISNA(VLOOKUP(V$30&amp;$R39,$D$2:$G$878,4,FALSE)),"",VLOOKUP(V$30&amp;$R39,$D$2:$G$878,4,FALSE))</f>
        <v/>
      </c>
      <c r="Y39" s="1" t="str">
        <f>IF(ISNA(VLOOKUP(Y$30&amp;$R39,$D$2:$G$878,2,FALSE)),"",VLOOKUP(Y$30&amp;$R39,$D$2:$G$878,2,FALSE))</f>
        <v/>
      </c>
      <c r="Z39" s="394" t="str">
        <f>IF(ISNA(VLOOKUP(Y$30&amp;$R39,$D$2:$G$878,3,FALSE)),"",VLOOKUP(Y$30&amp;$R39,$D$2:$G$878,3,FALSE))</f>
        <v/>
      </c>
      <c r="AA39" s="395" t="str">
        <f>IF(ISNA(VLOOKUP(Y$30&amp;$R39,$D$2:$G$878,4,FALSE)),"",VLOOKUP(Y$30&amp;$R39,$D$2:$G$878,4,FALSE))</f>
        <v/>
      </c>
      <c r="AL39"/>
    </row>
    <row r="40" spans="1:38">
      <c r="A40">
        <v>39</v>
      </c>
      <c r="B40" t="s">
        <v>880</v>
      </c>
      <c r="C40">
        <f>IF(B40&lt;&gt;B39,1,1+C39)</f>
        <v>3</v>
      </c>
      <c r="D40" t="str">
        <f>B40&amp;C40</f>
        <v>House Tenure3</v>
      </c>
      <c r="E40" t="s">
        <v>424</v>
      </c>
      <c r="F40" s="373">
        <f>'Data - Knowledge'!E47</f>
        <v>0.00805681818181818</v>
      </c>
      <c r="G40" s="379">
        <f>'Data - Knowledge'!J47</f>
        <v>110.69743135972504</v>
      </c>
      <c r="H40" s="1" t="str">
        <f>VLOOKUP(B40,$O$2:$O$150,1,FALSE)</f>
        <v>House Tenure</v>
      </c>
      <c r="I40" s="1" t="str">
        <f>INDEX('Data - Knowledge'!$C:$C,MATCH(E40,'Data - Knowledge'!$D:$D,0))</f>
        <v>House Tenure</v>
      </c>
      <c r="J40" s="1"/>
      <c r="K40" s="1">
        <v>40</v>
      </c>
      <c r="L40" t="s">
        <v>2016</v>
      </c>
      <c r="M40" s="1">
        <f>IF(L40&lt;&gt;L39,1,1+M39)</f>
        <v>11</v>
      </c>
      <c r="N40" s="1" t="str">
        <f>L40&amp;M40</f>
        <v>Finance &amp; Money11</v>
      </c>
      <c r="O40" t="s">
        <v>1124</v>
      </c>
      <c r="P40" s="1">
        <f>COUNTIF($B$2:$B$878,O40)</f>
        <v>5</v>
      </c>
      <c r="R40" s="1">
        <v>9</v>
      </c>
      <c r="S40" s="1" t="str">
        <f>IF(ISNA(VLOOKUP(S$30&amp;$R40,$D$2:$G$878,2,FALSE)),"",VLOOKUP(S$30&amp;$R40,$D$2:$G$878,2,FALSE))</f>
        <v/>
      </c>
      <c r="T40" s="394" t="str">
        <f>IF(ISNA(VLOOKUP(S$30&amp;$R40,$D$2:$G$878,3,FALSE)),"",VLOOKUP(S$30&amp;$R40,$D$2:$G$878,3,FALSE))</f>
        <v/>
      </c>
      <c r="U40" s="395" t="str">
        <f>IF(ISNA(VLOOKUP(S$30&amp;$R40,$D$2:$G$878,4,FALSE)),"",VLOOKUP(S$30&amp;$R40,$D$2:$G$878,4,FALSE))</f>
        <v/>
      </c>
      <c r="V40" s="1" t="str">
        <f>IF(ISNA(VLOOKUP(V$30&amp;$R40,$D$2:$G$878,2,FALSE)),"",VLOOKUP(V$30&amp;$R40,$D$2:$G$878,2,FALSE))</f>
        <v/>
      </c>
      <c r="W40" s="394" t="str">
        <f>IF(ISNA(VLOOKUP(V$30&amp;$R39,$D$2:$G$878,3,FALSE)),"",VLOOKUP(V$30&amp;$R39,$D$2:$G$878,3,FALSE))</f>
        <v/>
      </c>
      <c r="X40" s="395" t="str">
        <f>IF(ISNA(VLOOKUP(V$30&amp;$R40,$D$2:$G$878,4,FALSE)),"",VLOOKUP(V$30&amp;$R40,$D$2:$G$878,4,FALSE))</f>
        <v/>
      </c>
      <c r="Y40" s="1" t="str">
        <f>IF(ISNA(VLOOKUP(Y$30&amp;$R40,$D$2:$G$878,2,FALSE)),"",VLOOKUP(Y$30&amp;$R40,$D$2:$G$878,2,FALSE))</f>
        <v/>
      </c>
      <c r="Z40" s="394" t="str">
        <f>IF(ISNA(VLOOKUP(Y$30&amp;$R40,$D$2:$G$878,3,FALSE)),"",VLOOKUP(Y$30&amp;$R40,$D$2:$G$878,3,FALSE))</f>
        <v/>
      </c>
      <c r="AA40" s="395" t="str">
        <f>IF(ISNA(VLOOKUP(Y$30&amp;$R40,$D$2:$G$878,4,FALSE)),"",VLOOKUP(Y$30&amp;$R40,$D$2:$G$878,4,FALSE))</f>
        <v/>
      </c>
      <c r="AL40"/>
    </row>
    <row r="41" spans="1:38">
      <c r="A41">
        <v>40</v>
      </c>
      <c r="B41" t="s">
        <v>880</v>
      </c>
      <c r="C41">
        <f>IF(B41&lt;&gt;B40,1,1+C40)</f>
        <v>4</v>
      </c>
      <c r="D41" t="str">
        <f>B41&amp;C41</f>
        <v>House Tenure4</v>
      </c>
      <c r="E41" t="s">
        <v>426</v>
      </c>
      <c r="F41" s="373">
        <f>'Data - Knowledge'!E48</f>
        <v>0.13348106060606063</v>
      </c>
      <c r="G41" s="379">
        <f>'Data - Knowledge'!J48</f>
        <v>85.8405337991475</v>
      </c>
      <c r="H41" s="1" t="str">
        <f>VLOOKUP(B41,$O$2:$O$150,1,FALSE)</f>
        <v>House Tenure</v>
      </c>
      <c r="I41" s="1" t="str">
        <f>INDEX('Data - Knowledge'!$C:$C,MATCH(E41,'Data - Knowledge'!$D:$D,0))</f>
        <v>House Tenure</v>
      </c>
      <c r="J41" s="1"/>
      <c r="K41" s="1">
        <v>41</v>
      </c>
      <c r="L41" t="s">
        <v>2017</v>
      </c>
      <c r="M41" s="1">
        <f>IF(L41&lt;&gt;L40,1,1+M40)</f>
        <v>1</v>
      </c>
      <c r="N41" s="1" t="str">
        <f>L41&amp;M41</f>
        <v>Financial Channel1</v>
      </c>
      <c r="O41" t="s">
        <v>1127</v>
      </c>
      <c r="P41" s="1">
        <f>COUNTIF($B$2:$B$878,O41)</f>
        <v>5</v>
      </c>
      <c r="R41" s="1">
        <v>10</v>
      </c>
      <c r="S41" s="1" t="str">
        <f>IF(ISNA(VLOOKUP(S$30&amp;$R41,$D$2:$G$878,2,FALSE)),"",VLOOKUP(S$30&amp;$R41,$D$2:$G$878,2,FALSE))</f>
        <v/>
      </c>
      <c r="T41" s="394" t="str">
        <f>IF(ISNA(VLOOKUP(S$30&amp;$R41,$D$2:$G$878,3,FALSE)),"",VLOOKUP(S$30&amp;$R41,$D$2:$G$878,3,FALSE))</f>
        <v/>
      </c>
      <c r="U41" s="395" t="str">
        <f>IF(ISNA(VLOOKUP(S$30&amp;$R41,$D$2:$G$878,4,FALSE)),"",VLOOKUP(S$30&amp;$R41,$D$2:$G$878,4,FALSE))</f>
        <v/>
      </c>
      <c r="V41" s="1" t="str">
        <f>IF(ISNA(VLOOKUP(V$30&amp;$R41,$D$2:$G$878,2,FALSE)),"",VLOOKUP(V$30&amp;$R41,$D$2:$G$878,2,FALSE))</f>
        <v/>
      </c>
      <c r="W41" s="394" t="str">
        <f>IF(ISNA(VLOOKUP(V$30&amp;$R40,$D$2:$G$878,3,FALSE)),"",VLOOKUP(V$30&amp;$R40,$D$2:$G$878,3,FALSE))</f>
        <v/>
      </c>
      <c r="X41" s="395" t="str">
        <f>IF(ISNA(VLOOKUP(V$30&amp;$R41,$D$2:$G$878,4,FALSE)),"",VLOOKUP(V$30&amp;$R41,$D$2:$G$878,4,FALSE))</f>
        <v/>
      </c>
      <c r="Y41" s="1" t="str">
        <f>IF(ISNA(VLOOKUP(Y$30&amp;$R41,$D$2:$G$878,2,FALSE)),"",VLOOKUP(Y$30&amp;$R41,$D$2:$G$878,2,FALSE))</f>
        <v/>
      </c>
      <c r="Z41" s="394" t="str">
        <f>IF(ISNA(VLOOKUP(Y$30&amp;$R41,$D$2:$G$878,3,FALSE)),"",VLOOKUP(Y$30&amp;$R41,$D$2:$G$878,3,FALSE))</f>
        <v/>
      </c>
      <c r="AA41" s="395" t="str">
        <f>IF(ISNA(VLOOKUP(Y$30&amp;$R41,$D$2:$G$878,4,FALSE)),"",VLOOKUP(Y$30&amp;$R41,$D$2:$G$878,4,FALSE))</f>
        <v/>
      </c>
      <c r="AL41"/>
    </row>
    <row r="42" spans="1:38">
      <c r="A42">
        <v>41</v>
      </c>
      <c r="B42" t="s">
        <v>880</v>
      </c>
      <c r="C42">
        <f>IF(B42&lt;&gt;B41,1,1+C41)</f>
        <v>5</v>
      </c>
      <c r="D42" t="str">
        <f>B42&amp;C42</f>
        <v>House Tenure5</v>
      </c>
      <c r="E42" t="s">
        <v>428</v>
      </c>
      <c r="F42" s="373">
        <f>'Data - Knowledge'!E49</f>
        <v>0.37127651515151511</v>
      </c>
      <c r="G42" s="379">
        <f>'Data - Knowledge'!J49</f>
        <v>301.67833266531443</v>
      </c>
      <c r="H42" s="1" t="str">
        <f>VLOOKUP(B42,$O$2:$O$150,1,FALSE)</f>
        <v>House Tenure</v>
      </c>
      <c r="I42" s="1" t="str">
        <f>INDEX('Data - Knowledge'!$C:$C,MATCH(E42,'Data - Knowledge'!$D:$D,0))</f>
        <v>House Tenure</v>
      </c>
      <c r="J42" s="1"/>
      <c r="K42" s="1">
        <v>42</v>
      </c>
      <c r="L42" t="s">
        <v>2017</v>
      </c>
      <c r="M42" s="1">
        <f>IF(L42&lt;&gt;L41,1,1+M41)</f>
        <v>2</v>
      </c>
      <c r="N42" s="1" t="str">
        <f>L42&amp;M42</f>
        <v>Financial Channel2</v>
      </c>
      <c r="O42" t="s">
        <v>1138</v>
      </c>
      <c r="P42" s="1">
        <f>COUNTIF($B$2:$B$878,O42)</f>
        <v>5</v>
      </c>
      <c r="R42" s="1">
        <v>11</v>
      </c>
      <c r="S42" s="1" t="str">
        <f>IF(ISNA(VLOOKUP(S$30&amp;$R42,$D$2:$G$878,2,FALSE)),"",VLOOKUP(S$30&amp;$R42,$D$2:$G$878,2,FALSE))</f>
        <v/>
      </c>
      <c r="T42" s="394" t="str">
        <f>IF(ISNA(VLOOKUP(S$30&amp;$R42,$D$2:$G$878,3,FALSE)),"",VLOOKUP(S$30&amp;$R42,$D$2:$G$878,3,FALSE))</f>
        <v/>
      </c>
      <c r="U42" s="395" t="str">
        <f>IF(ISNA(VLOOKUP(S$30&amp;$R42,$D$2:$G$878,4,FALSE)),"",VLOOKUP(S$30&amp;$R42,$D$2:$G$878,4,FALSE))</f>
        <v/>
      </c>
      <c r="V42" s="1" t="str">
        <f>IF(ISNA(VLOOKUP(V$30&amp;$R42,$D$2:$G$878,2,FALSE)),"",VLOOKUP(V$30&amp;$R42,$D$2:$G$878,2,FALSE))</f>
        <v/>
      </c>
      <c r="W42" s="394" t="str">
        <f>IF(ISNA(VLOOKUP(V$30&amp;$R41,$D$2:$G$878,3,FALSE)),"",VLOOKUP(V$30&amp;$R41,$D$2:$G$878,3,FALSE))</f>
        <v/>
      </c>
      <c r="X42" s="395" t="str">
        <f>IF(ISNA(VLOOKUP(V$30&amp;$R42,$D$2:$G$878,4,FALSE)),"",VLOOKUP(V$30&amp;$R42,$D$2:$G$878,4,FALSE))</f>
        <v/>
      </c>
      <c r="Y42" s="1" t="str">
        <f>IF(ISNA(VLOOKUP(Y$30&amp;$R42,$D$2:$G$878,2,FALSE)),"",VLOOKUP(Y$30&amp;$R42,$D$2:$G$878,2,FALSE))</f>
        <v/>
      </c>
      <c r="Z42" s="394" t="str">
        <f>IF(ISNA(VLOOKUP(Y$30&amp;$R42,$D$2:$G$878,3,FALSE)),"",VLOOKUP(Y$30&amp;$R42,$D$2:$G$878,3,FALSE))</f>
        <v/>
      </c>
      <c r="AA42" s="395" t="str">
        <f>IF(ISNA(VLOOKUP(Y$30&amp;$R42,$D$2:$G$878,4,FALSE)),"",VLOOKUP(Y$30&amp;$R42,$D$2:$G$878,4,FALSE))</f>
        <v/>
      </c>
      <c r="AL42"/>
    </row>
    <row r="43" spans="1:38">
      <c r="A43">
        <v>42</v>
      </c>
      <c r="B43" t="s">
        <v>881</v>
      </c>
      <c r="C43">
        <f>IF(B43&lt;&gt;B42,1,1+C42)</f>
        <v>1</v>
      </c>
      <c r="D43" t="str">
        <f>B43&amp;C43</f>
        <v>House Size1</v>
      </c>
      <c r="E43" t="s">
        <v>882</v>
      </c>
      <c r="F43" s="373">
        <f>'Data - Knowledge'!E50</f>
        <v>0.09623863636363636</v>
      </c>
      <c r="G43" s="379">
        <f>'Data - Knowledge'!J50</f>
        <v>175.16932087663079</v>
      </c>
      <c r="H43" s="1" t="str">
        <f>VLOOKUP(B43,$O$2:$O$150,1,FALSE)</f>
        <v>House Size</v>
      </c>
      <c r="I43" s="1" t="str">
        <f>INDEX('Data - Knowledge'!$C:$C,MATCH(E43,'Data - Knowledge'!$D:$D,0))</f>
        <v>House Size</v>
      </c>
      <c r="J43" s="1"/>
      <c r="K43" s="1">
        <v>43</v>
      </c>
      <c r="L43" t="s">
        <v>2017</v>
      </c>
      <c r="M43" s="1">
        <f>IF(L43&lt;&gt;L42,1,1+M42)</f>
        <v>3</v>
      </c>
      <c r="N43" s="1" t="str">
        <f>L43&amp;M43</f>
        <v>Financial Channel3</v>
      </c>
      <c r="O43" t="s">
        <v>1144</v>
      </c>
      <c r="P43" s="1">
        <f>COUNTIF($B$2:$B$878,O43)</f>
        <v>6</v>
      </c>
      <c r="R43" s="1">
        <v>12</v>
      </c>
      <c r="S43" s="1" t="str">
        <f>IF(ISNA(VLOOKUP(S$30&amp;$R43,$D$2:$G$878,2,FALSE)),"",VLOOKUP(S$30&amp;$R43,$D$2:$G$878,2,FALSE))</f>
        <v/>
      </c>
      <c r="T43" s="394" t="str">
        <f>IF(ISNA(VLOOKUP(S$30&amp;$R43,$D$2:$G$878,3,FALSE)),"",VLOOKUP(S$30&amp;$R43,$D$2:$G$878,3,FALSE))</f>
        <v/>
      </c>
      <c r="U43" s="395" t="str">
        <f>IF(ISNA(VLOOKUP(S$30&amp;$R43,$D$2:$G$878,4,FALSE)),"",VLOOKUP(S$30&amp;$R43,$D$2:$G$878,4,FALSE))</f>
        <v/>
      </c>
      <c r="V43" s="1" t="str">
        <f>IF(ISNA(VLOOKUP(V$30&amp;$R43,$D$2:$G$878,2,FALSE)),"",VLOOKUP(V$30&amp;$R43,$D$2:$G$878,2,FALSE))</f>
        <v/>
      </c>
      <c r="W43" s="394" t="str">
        <f>IF(ISNA(VLOOKUP(V$30&amp;$R42,$D$2:$G$878,3,FALSE)),"",VLOOKUP(V$30&amp;$R42,$D$2:$G$878,3,FALSE))</f>
        <v/>
      </c>
      <c r="X43" s="395" t="str">
        <f>IF(ISNA(VLOOKUP(V$30&amp;$R43,$D$2:$G$878,4,FALSE)),"",VLOOKUP(V$30&amp;$R43,$D$2:$G$878,4,FALSE))</f>
        <v/>
      </c>
      <c r="Y43" s="1" t="str">
        <f>IF(ISNA(VLOOKUP(Y$30&amp;$R43,$D$2:$G$878,2,FALSE)),"",VLOOKUP(Y$30&amp;$R43,$D$2:$G$878,2,FALSE))</f>
        <v/>
      </c>
      <c r="Z43" s="394" t="str">
        <f>IF(ISNA(VLOOKUP(Y$30&amp;$R43,$D$2:$G$878,3,FALSE)),"",VLOOKUP(Y$30&amp;$R43,$D$2:$G$878,3,FALSE))</f>
        <v/>
      </c>
      <c r="AA43" s="395" t="str">
        <f>IF(ISNA(VLOOKUP(Y$30&amp;$R43,$D$2:$G$878,4,FALSE)),"",VLOOKUP(Y$30&amp;$R43,$D$2:$G$878,4,FALSE))</f>
        <v/>
      </c>
      <c r="AL43"/>
    </row>
    <row r="44" spans="1:38">
      <c r="A44">
        <v>43</v>
      </c>
      <c r="B44" t="s">
        <v>881</v>
      </c>
      <c r="C44">
        <f>IF(B44&lt;&gt;B43,1,1+C43)</f>
        <v>2</v>
      </c>
      <c r="D44" t="str">
        <f>B44&amp;C44</f>
        <v>House Size2</v>
      </c>
      <c r="E44" t="s">
        <v>883</v>
      </c>
      <c r="F44" s="373">
        <f>'Data - Knowledge'!E51</f>
        <v>0.28375757575757576</v>
      </c>
      <c r="G44" s="379">
        <f>'Data - Knowledge'!J51</f>
        <v>132.12159455598311</v>
      </c>
      <c r="H44" s="1" t="str">
        <f>VLOOKUP(B44,$O$2:$O$150,1,FALSE)</f>
        <v>House Size</v>
      </c>
      <c r="I44" s="1" t="str">
        <f>INDEX('Data - Knowledge'!$C:$C,MATCH(E44,'Data - Knowledge'!$D:$D,0))</f>
        <v>House Size</v>
      </c>
      <c r="J44" s="1"/>
      <c r="K44" s="1">
        <v>44</v>
      </c>
      <c r="L44" t="s">
        <v>2017</v>
      </c>
      <c r="M44" s="1">
        <f>IF(L44&lt;&gt;L43,1,1+M43)</f>
        <v>4</v>
      </c>
      <c r="N44" s="1" t="str">
        <f>L44&amp;M44</f>
        <v>Financial Channel4</v>
      </c>
      <c r="O44" t="s">
        <v>1152</v>
      </c>
      <c r="P44" s="1">
        <f>COUNTIF($B$2:$B$878,O44)</f>
        <v>6</v>
      </c>
      <c r="R44" s="1">
        <v>13</v>
      </c>
      <c r="S44" s="1" t="str">
        <f>IF(ISNA(VLOOKUP(S$30&amp;$R44,$D$2:$G$878,2,FALSE)),"",VLOOKUP(S$30&amp;$R44,$D$2:$G$878,2,FALSE))</f>
        <v/>
      </c>
      <c r="T44" s="394" t="str">
        <f>IF(ISNA(VLOOKUP(S$30&amp;$R44,$D$2:$G$878,3,FALSE)),"",VLOOKUP(S$30&amp;$R44,$D$2:$G$878,3,FALSE))</f>
        <v/>
      </c>
      <c r="U44" s="395" t="str">
        <f>IF(ISNA(VLOOKUP(S$30&amp;$R44,$D$2:$G$878,4,FALSE)),"",VLOOKUP(S$30&amp;$R44,$D$2:$G$878,4,FALSE))</f>
        <v/>
      </c>
      <c r="V44" s="1" t="str">
        <f>IF(ISNA(VLOOKUP(V$30&amp;$R44,$D$2:$G$878,2,FALSE)),"",VLOOKUP(V$30&amp;$R44,$D$2:$G$878,2,FALSE))</f>
        <v/>
      </c>
      <c r="W44" s="394" t="str">
        <f>IF(ISNA(VLOOKUP(V$30&amp;$R43,$D$2:$G$878,3,FALSE)),"",VLOOKUP(V$30&amp;$R43,$D$2:$G$878,3,FALSE))</f>
        <v/>
      </c>
      <c r="X44" s="395" t="str">
        <f>IF(ISNA(VLOOKUP(V$30&amp;$R44,$D$2:$G$878,4,FALSE)),"",VLOOKUP(V$30&amp;$R44,$D$2:$G$878,4,FALSE))</f>
        <v/>
      </c>
      <c r="Y44" s="1" t="str">
        <f>IF(ISNA(VLOOKUP(Y$30&amp;$R44,$D$2:$G$878,2,FALSE)),"",VLOOKUP(Y$30&amp;$R44,$D$2:$G$878,2,FALSE))</f>
        <v/>
      </c>
      <c r="Z44" s="394" t="str">
        <f>IF(ISNA(VLOOKUP(Y$30&amp;$R44,$D$2:$G$878,3,FALSE)),"",VLOOKUP(Y$30&amp;$R44,$D$2:$G$878,3,FALSE))</f>
        <v/>
      </c>
      <c r="AA44" s="395" t="str">
        <f>IF(ISNA(VLOOKUP(Y$30&amp;$R44,$D$2:$G$878,4,FALSE)),"",VLOOKUP(Y$30&amp;$R44,$D$2:$G$878,4,FALSE))</f>
        <v/>
      </c>
      <c r="AL44"/>
    </row>
    <row r="45" spans="1:38">
      <c r="A45">
        <v>44</v>
      </c>
      <c r="B45" t="s">
        <v>881</v>
      </c>
      <c r="C45">
        <f>IF(B45&lt;&gt;B44,1,1+C44)</f>
        <v>3</v>
      </c>
      <c r="D45" t="str">
        <f>B45&amp;C45</f>
        <v>House Size3</v>
      </c>
      <c r="E45" t="s">
        <v>884</v>
      </c>
      <c r="F45" s="373">
        <f>'Data - Knowledge'!E52</f>
        <v>0.51894696969696974</v>
      </c>
      <c r="G45" s="379">
        <f>'Data - Knowledge'!J52</f>
        <v>121.80221593660232</v>
      </c>
      <c r="H45" s="1" t="str">
        <f>VLOOKUP(B45,$O$2:$O$150,1,FALSE)</f>
        <v>House Size</v>
      </c>
      <c r="I45" s="1" t="str">
        <f>INDEX('Data - Knowledge'!$C:$C,MATCH(E45,'Data - Knowledge'!$D:$D,0))</f>
        <v>House Size</v>
      </c>
      <c r="J45" s="1"/>
      <c r="K45" s="1">
        <v>45</v>
      </c>
      <c r="L45" t="s">
        <v>2017</v>
      </c>
      <c r="M45" s="1">
        <f>IF(L45&lt;&gt;L44,1,1+M44)</f>
        <v>5</v>
      </c>
      <c r="N45" s="1" t="str">
        <f>L45&amp;M45</f>
        <v>Financial Channel5</v>
      </c>
      <c r="O45" t="s">
        <v>1162</v>
      </c>
      <c r="P45" s="1">
        <f>COUNTIF($B$2:$B$878,O45)</f>
        <v>6</v>
      </c>
      <c r="R45" s="1">
        <v>14</v>
      </c>
      <c r="S45" s="1" t="str">
        <f>IF(ISNA(VLOOKUP(S$30&amp;$R45,$D$2:$G$878,2,FALSE)),"",VLOOKUP(S$30&amp;$R45,$D$2:$G$878,2,FALSE))</f>
        <v/>
      </c>
      <c r="T45" s="394" t="str">
        <f>IF(ISNA(VLOOKUP(S$30&amp;$R45,$D$2:$G$878,3,FALSE)),"",VLOOKUP(S$30&amp;$R45,$D$2:$G$878,3,FALSE))</f>
        <v/>
      </c>
      <c r="U45" s="395" t="str">
        <f>IF(ISNA(VLOOKUP(S$30&amp;$R45,$D$2:$G$878,4,FALSE)),"",VLOOKUP(S$30&amp;$R45,$D$2:$G$878,4,FALSE))</f>
        <v/>
      </c>
      <c r="V45" s="1" t="str">
        <f>IF(ISNA(VLOOKUP(V$30&amp;$R45,$D$2:$G$878,2,FALSE)),"",VLOOKUP(V$30&amp;$R45,$D$2:$G$878,2,FALSE))</f>
        <v/>
      </c>
      <c r="W45" s="394" t="str">
        <f>IF(ISNA(VLOOKUP(V$30&amp;$R44,$D$2:$G$878,3,FALSE)),"",VLOOKUP(V$30&amp;$R44,$D$2:$G$878,3,FALSE))</f>
        <v/>
      </c>
      <c r="X45" s="395" t="str">
        <f>IF(ISNA(VLOOKUP(V$30&amp;$R45,$D$2:$G$878,4,FALSE)),"",VLOOKUP(V$30&amp;$R45,$D$2:$G$878,4,FALSE))</f>
        <v/>
      </c>
      <c r="Y45" s="1" t="str">
        <f>IF(ISNA(VLOOKUP(Y$30&amp;$R45,$D$2:$G$878,2,FALSE)),"",VLOOKUP(Y$30&amp;$R45,$D$2:$G$878,2,FALSE))</f>
        <v/>
      </c>
      <c r="Z45" s="394" t="str">
        <f>IF(ISNA(VLOOKUP(Y$30&amp;$R45,$D$2:$G$878,3,FALSE)),"",VLOOKUP(Y$30&amp;$R45,$D$2:$G$878,3,FALSE))</f>
        <v/>
      </c>
      <c r="AA45" s="395" t="str">
        <f>IF(ISNA(VLOOKUP(Y$30&amp;$R45,$D$2:$G$878,4,FALSE)),"",VLOOKUP(Y$30&amp;$R45,$D$2:$G$878,4,FALSE))</f>
        <v/>
      </c>
      <c r="AL45"/>
    </row>
    <row r="46" spans="1:38">
      <c r="A46">
        <v>45</v>
      </c>
      <c r="B46" t="s">
        <v>881</v>
      </c>
      <c r="C46">
        <f>IF(B46&lt;&gt;B45,1,1+C45)</f>
        <v>4</v>
      </c>
      <c r="D46" t="str">
        <f>B46&amp;C46</f>
        <v>House Size4</v>
      </c>
      <c r="E46" t="s">
        <v>885</v>
      </c>
      <c r="F46" s="373">
        <f>'Data - Knowledge'!E53</f>
        <v>0.082102272727272746</v>
      </c>
      <c r="G46" s="379">
        <f>'Data - Knowledge'!J53</f>
        <v>35.654558960125456</v>
      </c>
      <c r="H46" s="1" t="str">
        <f>VLOOKUP(B46,$O$2:$O$150,1,FALSE)</f>
        <v>House Size</v>
      </c>
      <c r="I46" s="1" t="str">
        <f>INDEX('Data - Knowledge'!$C:$C,MATCH(E46,'Data - Knowledge'!$D:$D,0))</f>
        <v>House Size</v>
      </c>
      <c r="J46" s="1"/>
      <c r="K46" s="1">
        <v>46</v>
      </c>
      <c r="L46" s="1" t="s">
        <v>2017</v>
      </c>
      <c r="M46" s="1">
        <f>IF(L46&lt;&gt;L45,1,1+M45)</f>
        <v>6</v>
      </c>
      <c r="N46" s="1" t="str">
        <f>L46&amp;M46</f>
        <v>Financial Channel6</v>
      </c>
      <c r="O46" t="s">
        <v>1169</v>
      </c>
      <c r="P46" s="1">
        <f>COUNTIF($B$2:$B$878,O46)</f>
        <v>5</v>
      </c>
      <c r="R46" s="1">
        <v>15</v>
      </c>
      <c r="S46" s="1" t="str">
        <f>IF(ISNA(VLOOKUP(S$30&amp;$R46,$D$2:$G$878,2,FALSE)),"",VLOOKUP(S$30&amp;$R46,$D$2:$G$878,2,FALSE))</f>
        <v/>
      </c>
      <c r="T46" s="394" t="str">
        <f>IF(ISNA(VLOOKUP(S$30&amp;$R46,$D$2:$G$878,3,FALSE)),"",VLOOKUP(S$30&amp;$R46,$D$2:$G$878,3,FALSE))</f>
        <v/>
      </c>
      <c r="U46" s="395" t="str">
        <f>IF(ISNA(VLOOKUP(S$30&amp;$R46,$D$2:$G$878,4,FALSE)),"",VLOOKUP(S$30&amp;$R46,$D$2:$G$878,4,FALSE))</f>
        <v/>
      </c>
      <c r="V46" s="1" t="str">
        <f>IF(ISNA(VLOOKUP(V$30&amp;$R46,$D$2:$G$878,2,FALSE)),"",VLOOKUP(V$30&amp;$R46,$D$2:$G$878,2,FALSE))</f>
        <v/>
      </c>
      <c r="W46" s="394" t="str">
        <f>IF(ISNA(VLOOKUP(V$30&amp;$R45,$D$2:$G$878,3,FALSE)),"",VLOOKUP(V$30&amp;$R45,$D$2:$G$878,3,FALSE))</f>
        <v/>
      </c>
      <c r="X46" s="395" t="str">
        <f>IF(ISNA(VLOOKUP(V$30&amp;$R46,$D$2:$G$878,4,FALSE)),"",VLOOKUP(V$30&amp;$R46,$D$2:$G$878,4,FALSE))</f>
        <v/>
      </c>
      <c r="Y46" s="1" t="str">
        <f>IF(ISNA(VLOOKUP(Y$30&amp;$R46,$D$2:$G$878,2,FALSE)),"",VLOOKUP(Y$30&amp;$R46,$D$2:$G$878,2,FALSE))</f>
        <v/>
      </c>
      <c r="Z46" s="394" t="str">
        <f>IF(ISNA(VLOOKUP(Y$30&amp;$R46,$D$2:$G$878,3,FALSE)),"",VLOOKUP(Y$30&amp;$R46,$D$2:$G$878,3,FALSE))</f>
        <v/>
      </c>
      <c r="AA46" s="395" t="str">
        <f>IF(ISNA(VLOOKUP(Y$30&amp;$R46,$D$2:$G$878,4,FALSE)),"",VLOOKUP(Y$30&amp;$R46,$D$2:$G$878,4,FALSE))</f>
        <v/>
      </c>
      <c r="AL46"/>
    </row>
    <row r="47" spans="1:38">
      <c r="A47">
        <v>46</v>
      </c>
      <c r="B47" t="s">
        <v>881</v>
      </c>
      <c r="C47">
        <f>IF(B47&lt;&gt;B46,1,1+C46)</f>
        <v>5</v>
      </c>
      <c r="D47" t="str">
        <f>B47&amp;C47</f>
        <v>House Size5</v>
      </c>
      <c r="E47" t="s">
        <v>886</v>
      </c>
      <c r="F47" s="373">
        <f>'Data - Knowledge'!E54</f>
        <v>0.01900378787878788</v>
      </c>
      <c r="G47" s="379">
        <f>'Data - Knowledge'!J54</f>
        <v>25.731739533622676</v>
      </c>
      <c r="H47" s="1" t="str">
        <f>VLOOKUP(B47,$O$2:$O$150,1,FALSE)</f>
        <v>House Size</v>
      </c>
      <c r="I47" s="1" t="str">
        <f>INDEX('Data - Knowledge'!$C:$C,MATCH(E47,'Data - Knowledge'!$D:$D,0))</f>
        <v>House Size</v>
      </c>
      <c r="J47" s="1"/>
      <c r="K47" s="1">
        <v>47</v>
      </c>
      <c r="L47" t="s">
        <v>2017</v>
      </c>
      <c r="M47" s="1">
        <f>IF(L47&lt;&gt;L46,1,1+M46)</f>
        <v>7</v>
      </c>
      <c r="N47" s="1" t="str">
        <f>L47&amp;M47</f>
        <v>Financial Channel7</v>
      </c>
      <c r="O47" t="s">
        <v>1174</v>
      </c>
      <c r="P47" s="1">
        <f>COUNTIF($B$2:$B$878,O47)</f>
        <v>15</v>
      </c>
      <c r="R47" s="1">
        <v>16</v>
      </c>
      <c r="S47" s="1" t="str">
        <f>IF(ISNA(VLOOKUP(S$30&amp;$R47,$D$2:$G$878,2,FALSE)),"",VLOOKUP(S$30&amp;$R47,$D$2:$G$878,2,FALSE))</f>
        <v/>
      </c>
      <c r="T47" s="394" t="str">
        <f>IF(ISNA(VLOOKUP(S$30&amp;$R47,$D$2:$G$878,3,FALSE)),"",VLOOKUP(S$30&amp;$R47,$D$2:$G$878,3,FALSE))</f>
        <v/>
      </c>
      <c r="U47" s="395" t="str">
        <f>IF(ISNA(VLOOKUP(S$30&amp;$R47,$D$2:$G$878,4,FALSE)),"",VLOOKUP(S$30&amp;$R47,$D$2:$G$878,4,FALSE))</f>
        <v/>
      </c>
      <c r="V47" s="1" t="str">
        <f>IF(ISNA(VLOOKUP(V$30&amp;$R47,$D$2:$G$878,2,FALSE)),"",VLOOKUP(V$30&amp;$R47,$D$2:$G$878,2,FALSE))</f>
        <v/>
      </c>
      <c r="W47" s="394" t="str">
        <f>IF(ISNA(VLOOKUP(V$30&amp;$R46,$D$2:$G$878,3,FALSE)),"",VLOOKUP(V$30&amp;$R46,$D$2:$G$878,3,FALSE))</f>
        <v/>
      </c>
      <c r="X47" s="395" t="str">
        <f>IF(ISNA(VLOOKUP(V$30&amp;$R47,$D$2:$G$878,4,FALSE)),"",VLOOKUP(V$30&amp;$R47,$D$2:$G$878,4,FALSE))</f>
        <v/>
      </c>
      <c r="Y47" s="1" t="str">
        <f>IF(ISNA(VLOOKUP(Y$30&amp;$R47,$D$2:$G$878,2,FALSE)),"",VLOOKUP(Y$30&amp;$R47,$D$2:$G$878,2,FALSE))</f>
        <v/>
      </c>
      <c r="Z47" s="394" t="str">
        <f>IF(ISNA(VLOOKUP(Y$30&amp;$R47,$D$2:$G$878,3,FALSE)),"",VLOOKUP(Y$30&amp;$R47,$D$2:$G$878,3,FALSE))</f>
        <v/>
      </c>
      <c r="AA47" s="395" t="str">
        <f>IF(ISNA(VLOOKUP(Y$30&amp;$R47,$D$2:$G$878,4,FALSE)),"",VLOOKUP(Y$30&amp;$R47,$D$2:$G$878,4,FALSE))</f>
        <v/>
      </c>
      <c r="AL47"/>
    </row>
    <row r="48" spans="1:38">
      <c r="A48">
        <v>47</v>
      </c>
      <c r="B48" t="s">
        <v>436</v>
      </c>
      <c r="C48">
        <f>IF(B48&lt;&gt;B47,1,1+C47)</f>
        <v>1</v>
      </c>
      <c r="D48" t="str">
        <f>B48&amp;C48</f>
        <v>House Value1</v>
      </c>
      <c r="E48" t="s">
        <v>887</v>
      </c>
      <c r="F48" s="373">
        <f>'Data - Knowledge'!E55</f>
        <v>0.26681060606060608</v>
      </c>
      <c r="G48" s="379">
        <f>'Data - Knowledge'!J55</f>
        <v>338.24662669469882</v>
      </c>
      <c r="H48" s="1" t="str">
        <f>VLOOKUP(B48,$O$2:$O$150,1,FALSE)</f>
        <v>House Value</v>
      </c>
      <c r="I48" s="1" t="str">
        <f>INDEX('Data - Knowledge'!$C:$C,MATCH(E48,'Data - Knowledge'!$D:$D,0))</f>
        <v>House Value</v>
      </c>
      <c r="J48" s="1"/>
      <c r="K48" s="1">
        <v>48</v>
      </c>
      <c r="L48" t="s">
        <v>2006</v>
      </c>
      <c r="M48" s="1">
        <f>IF(L48&lt;&gt;L47,1,1+M47)</f>
        <v>1</v>
      </c>
      <c r="N48" s="1" t="str">
        <f>L48&amp;M48</f>
        <v>Housing &amp; Transport1</v>
      </c>
      <c r="O48" t="s">
        <v>881</v>
      </c>
      <c r="P48" s="1">
        <f>COUNTIF($B$2:$B$878,O48)</f>
        <v>5</v>
      </c>
      <c r="R48" s="1">
        <v>17</v>
      </c>
      <c r="S48" s="1" t="str">
        <f>IF(ISNA(VLOOKUP(S$30&amp;$R48,$D$2:$G$878,2,FALSE)),"",VLOOKUP(S$30&amp;$R48,$D$2:$G$878,2,FALSE))</f>
        <v/>
      </c>
      <c r="T48" s="394" t="str">
        <f>IF(ISNA(VLOOKUP(S$30&amp;$R48,$D$2:$G$878,3,FALSE)),"",VLOOKUP(S$30&amp;$R48,$D$2:$G$878,3,FALSE))</f>
        <v/>
      </c>
      <c r="U48" s="395" t="str">
        <f>IF(ISNA(VLOOKUP(S$30&amp;$R48,$D$2:$G$878,4,FALSE)),"",VLOOKUP(S$30&amp;$R48,$D$2:$G$878,4,FALSE))</f>
        <v/>
      </c>
      <c r="V48" s="1" t="str">
        <f>IF(ISNA(VLOOKUP(V$30&amp;$R48,$D$2:$G$878,2,FALSE)),"",VLOOKUP(V$30&amp;$R48,$D$2:$G$878,2,FALSE))</f>
        <v/>
      </c>
      <c r="W48" s="394" t="str">
        <f>IF(ISNA(VLOOKUP(V$30&amp;$R47,$D$2:$G$878,3,FALSE)),"",VLOOKUP(V$30&amp;$R47,$D$2:$G$878,3,FALSE))</f>
        <v/>
      </c>
      <c r="X48" s="395" t="str">
        <f>IF(ISNA(VLOOKUP(V$30&amp;$R48,$D$2:$G$878,4,FALSE)),"",VLOOKUP(V$30&amp;$R48,$D$2:$G$878,4,FALSE))</f>
        <v/>
      </c>
      <c r="Y48" s="1" t="str">
        <f>IF(ISNA(VLOOKUP(Y$30&amp;$R48,$D$2:$G$878,2,FALSE)),"",VLOOKUP(Y$30&amp;$R48,$D$2:$G$878,2,FALSE))</f>
        <v/>
      </c>
      <c r="Z48" s="394" t="str">
        <f>IF(ISNA(VLOOKUP(Y$30&amp;$R48,$D$2:$G$878,3,FALSE)),"",VLOOKUP(Y$30&amp;$R48,$D$2:$G$878,3,FALSE))</f>
        <v/>
      </c>
      <c r="AA48" s="395" t="str">
        <f>IF(ISNA(VLOOKUP(Y$30&amp;$R48,$D$2:$G$878,4,FALSE)),"",VLOOKUP(Y$30&amp;$R48,$D$2:$G$878,4,FALSE))</f>
        <v/>
      </c>
      <c r="AL48"/>
    </row>
    <row r="49" spans="1:38">
      <c r="A49">
        <v>48</v>
      </c>
      <c r="B49" t="s">
        <v>436</v>
      </c>
      <c r="C49">
        <f>IF(B49&lt;&gt;B48,1,1+C48)</f>
        <v>2</v>
      </c>
      <c r="D49" t="str">
        <f>B49&amp;C49</f>
        <v>House Value2</v>
      </c>
      <c r="E49" t="s">
        <v>888</v>
      </c>
      <c r="F49" s="373">
        <f>'Data - Knowledge'!E56</f>
        <v>0.25710984848484847</v>
      </c>
      <c r="G49" s="379">
        <f>'Data - Knowledge'!J56</f>
        <v>231.64120695246692</v>
      </c>
      <c r="H49" s="1" t="str">
        <f>VLOOKUP(B49,$O$2:$O$150,1,FALSE)</f>
        <v>House Value</v>
      </c>
      <c r="I49" s="1" t="str">
        <f>INDEX('Data - Knowledge'!$C:$C,MATCH(E49,'Data - Knowledge'!$D:$D,0))</f>
        <v>House Value</v>
      </c>
      <c r="J49" s="1"/>
      <c r="K49" s="1">
        <v>49</v>
      </c>
      <c r="L49" t="s">
        <v>2006</v>
      </c>
      <c r="M49" s="1">
        <f>IF(L49&lt;&gt;L48,1,1+M48)</f>
        <v>2</v>
      </c>
      <c r="N49" s="1" t="str">
        <f>L49&amp;M49</f>
        <v>Housing &amp; Transport2</v>
      </c>
      <c r="O49" t="s">
        <v>436</v>
      </c>
      <c r="P49" s="1">
        <f>COUNTIF($B$2:$B$878,O49)</f>
        <v>7</v>
      </c>
      <c r="R49" s="1">
        <v>18</v>
      </c>
      <c r="S49" s="1" t="str">
        <f>IF(ISNA(VLOOKUP(S$30&amp;$R49,$D$2:$G$878,2,FALSE)),"",VLOOKUP(S$30&amp;$R49,$D$2:$G$878,2,FALSE))</f>
        <v/>
      </c>
      <c r="T49" s="394" t="str">
        <f>IF(ISNA(VLOOKUP(S$30&amp;$R49,$D$2:$G$878,3,FALSE)),"",VLOOKUP(S$30&amp;$R49,$D$2:$G$878,3,FALSE))</f>
        <v/>
      </c>
      <c r="U49" s="395" t="str">
        <f>IF(ISNA(VLOOKUP(S$30&amp;$R49,$D$2:$G$878,4,FALSE)),"",VLOOKUP(S$30&amp;$R49,$D$2:$G$878,4,FALSE))</f>
        <v/>
      </c>
      <c r="V49" s="1" t="str">
        <f>IF(ISNA(VLOOKUP(V$30&amp;$R49,$D$2:$G$878,2,FALSE)),"",VLOOKUP(V$30&amp;$R49,$D$2:$G$878,2,FALSE))</f>
        <v/>
      </c>
      <c r="W49" s="394" t="str">
        <f>IF(ISNA(VLOOKUP(V$30&amp;$R48,$D$2:$G$878,3,FALSE)),"",VLOOKUP(V$30&amp;$R48,$D$2:$G$878,3,FALSE))</f>
        <v/>
      </c>
      <c r="X49" s="395" t="str">
        <f>IF(ISNA(VLOOKUP(V$30&amp;$R49,$D$2:$G$878,4,FALSE)),"",VLOOKUP(V$30&amp;$R49,$D$2:$G$878,4,FALSE))</f>
        <v/>
      </c>
      <c r="Y49" s="1" t="str">
        <f>IF(ISNA(VLOOKUP(Y$30&amp;$R49,$D$2:$G$878,2,FALSE)),"",VLOOKUP(Y$30&amp;$R49,$D$2:$G$878,2,FALSE))</f>
        <v/>
      </c>
      <c r="Z49" s="394" t="str">
        <f>IF(ISNA(VLOOKUP(Y$30&amp;$R49,$D$2:$G$878,3,FALSE)),"",VLOOKUP(Y$30&amp;$R49,$D$2:$G$878,3,FALSE))</f>
        <v/>
      </c>
      <c r="AA49" s="395" t="str">
        <f>IF(ISNA(VLOOKUP(Y$30&amp;$R49,$D$2:$G$878,4,FALSE)),"",VLOOKUP(Y$30&amp;$R49,$D$2:$G$878,4,FALSE))</f>
        <v/>
      </c>
      <c r="AL49"/>
    </row>
    <row r="50" spans="1:38">
      <c r="A50">
        <v>49</v>
      </c>
      <c r="B50" t="s">
        <v>436</v>
      </c>
      <c r="C50">
        <f>IF(B50&lt;&gt;B49,1,1+C49)</f>
        <v>3</v>
      </c>
      <c r="D50" t="str">
        <f>B50&amp;C50</f>
        <v>House Value3</v>
      </c>
      <c r="E50" t="s">
        <v>889</v>
      </c>
      <c r="F50" s="373">
        <f>'Data - Knowledge'!E57</f>
        <v>0.2965</v>
      </c>
      <c r="G50" s="379">
        <f>'Data - Knowledge'!J57</f>
        <v>125.82778571487697</v>
      </c>
      <c r="H50" s="1" t="str">
        <f>VLOOKUP(B50,$O$2:$O$150,1,FALSE)</f>
        <v>House Value</v>
      </c>
      <c r="I50" s="1" t="str">
        <f>INDEX('Data - Knowledge'!$C:$C,MATCH(E50,'Data - Knowledge'!$D:$D,0))</f>
        <v>House Value</v>
      </c>
      <c r="J50" s="1"/>
      <c r="K50" s="1">
        <v>50</v>
      </c>
      <c r="L50" t="s">
        <v>2006</v>
      </c>
      <c r="M50" s="1">
        <f>IF(L50&lt;&gt;L49,1,1+M49)</f>
        <v>3</v>
      </c>
      <c r="N50" s="1" t="str">
        <f>L50&amp;M50</f>
        <v>Housing &amp; Transport3</v>
      </c>
      <c r="O50" t="s">
        <v>876</v>
      </c>
      <c r="P50" s="1">
        <f>COUNTIF($B$2:$B$878,O50)</f>
        <v>4</v>
      </c>
      <c r="R50" s="1">
        <v>19</v>
      </c>
      <c r="S50" s="1" t="str">
        <f>IF(ISNA(VLOOKUP(S$30&amp;$R50,$D$2:$G$878,2,FALSE)),"",VLOOKUP(S$30&amp;$R50,$D$2:$G$878,2,FALSE))</f>
        <v/>
      </c>
      <c r="T50" s="394" t="str">
        <f>IF(ISNA(VLOOKUP(S$30&amp;$R50,$D$2:$G$878,3,FALSE)),"",VLOOKUP(S$30&amp;$R50,$D$2:$G$878,3,FALSE))</f>
        <v/>
      </c>
      <c r="U50" s="395" t="str">
        <f>IF(ISNA(VLOOKUP(S$30&amp;$R50,$D$2:$G$878,4,FALSE)),"",VLOOKUP(S$30&amp;$R50,$D$2:$G$878,4,FALSE))</f>
        <v/>
      </c>
      <c r="V50" s="1" t="str">
        <f>IF(ISNA(VLOOKUP(V$30&amp;$R50,$D$2:$G$878,2,FALSE)),"",VLOOKUP(V$30&amp;$R50,$D$2:$G$878,2,FALSE))</f>
        <v/>
      </c>
      <c r="W50" s="394" t="str">
        <f>IF(ISNA(VLOOKUP(V$30&amp;$R49,$D$2:$G$878,3,FALSE)),"",VLOOKUP(V$30&amp;$R49,$D$2:$G$878,3,FALSE))</f>
        <v/>
      </c>
      <c r="X50" s="395" t="str">
        <f>IF(ISNA(VLOOKUP(V$30&amp;$R50,$D$2:$G$878,4,FALSE)),"",VLOOKUP(V$30&amp;$R50,$D$2:$G$878,4,FALSE))</f>
        <v/>
      </c>
      <c r="Y50" s="1" t="str">
        <f>IF(ISNA(VLOOKUP(Y$30&amp;$R50,$D$2:$G$878,2,FALSE)),"",VLOOKUP(Y$30&amp;$R50,$D$2:$G$878,2,FALSE))</f>
        <v/>
      </c>
      <c r="Z50" s="394" t="str">
        <f>IF(ISNA(VLOOKUP(Y$30&amp;$R50,$D$2:$G$878,3,FALSE)),"",VLOOKUP(Y$30&amp;$R50,$D$2:$G$878,3,FALSE))</f>
        <v/>
      </c>
      <c r="AA50" s="395" t="str">
        <f>IF(ISNA(VLOOKUP(Y$30&amp;$R50,$D$2:$G$878,4,FALSE)),"",VLOOKUP(Y$30&amp;$R50,$D$2:$G$878,4,FALSE))</f>
        <v/>
      </c>
      <c r="AL50"/>
    </row>
    <row r="51" spans="1:38">
      <c r="A51">
        <v>50</v>
      </c>
      <c r="B51" t="s">
        <v>436</v>
      </c>
      <c r="C51">
        <f>IF(B51&lt;&gt;B50,1,1+C50)</f>
        <v>4</v>
      </c>
      <c r="D51" t="str">
        <f>B51&amp;C51</f>
        <v>House Value4</v>
      </c>
      <c r="E51" t="s">
        <v>890</v>
      </c>
      <c r="F51" s="373">
        <f>'Data - Knowledge'!E58</f>
        <v>0.16253030303030305</v>
      </c>
      <c r="G51" s="379">
        <f>'Data - Knowledge'!J58</f>
        <v>46.663456172389616</v>
      </c>
      <c r="H51" s="1" t="str">
        <f>VLOOKUP(B51,$O$2:$O$150,1,FALSE)</f>
        <v>House Value</v>
      </c>
      <c r="I51" s="1" t="str">
        <f>INDEX('Data - Knowledge'!$C:$C,MATCH(E51,'Data - Knowledge'!$D:$D,0))</f>
        <v>House Value</v>
      </c>
      <c r="J51" s="1"/>
      <c r="K51" s="1">
        <v>51</v>
      </c>
      <c r="L51" t="s">
        <v>2006</v>
      </c>
      <c r="M51" s="1">
        <f>IF(L51&lt;&gt;L50,1,1+M50)</f>
        <v>4</v>
      </c>
      <c r="N51" s="1" t="str">
        <f>L51&amp;M51</f>
        <v>Housing &amp; Transport4</v>
      </c>
      <c r="O51" t="s">
        <v>880</v>
      </c>
      <c r="P51" s="1">
        <f>COUNTIF($B$2:$B$878,O51)</f>
        <v>5</v>
      </c>
      <c r="R51" s="1">
        <v>20</v>
      </c>
      <c r="S51" s="1" t="str">
        <f>IF(ISNA(VLOOKUP(S$30&amp;$R51,$D$2:$G$878,2,FALSE)),"",VLOOKUP(S$30&amp;$R51,$D$2:$G$878,2,FALSE))</f>
        <v/>
      </c>
      <c r="T51" s="394" t="str">
        <f>IF(ISNA(VLOOKUP(S$30&amp;$R51,$D$2:$G$878,3,FALSE)),"",VLOOKUP(S$30&amp;$R51,$D$2:$G$878,3,FALSE))</f>
        <v/>
      </c>
      <c r="U51" s="395" t="str">
        <f>IF(ISNA(VLOOKUP(S$30&amp;$R51,$D$2:$G$878,4,FALSE)),"",VLOOKUP(S$30&amp;$R51,$D$2:$G$878,4,FALSE))</f>
        <v/>
      </c>
      <c r="V51" s="1" t="str">
        <f>IF(ISNA(VLOOKUP(V$30&amp;$R51,$D$2:$G$878,2,FALSE)),"",VLOOKUP(V$30&amp;$R51,$D$2:$G$878,2,FALSE))</f>
        <v/>
      </c>
      <c r="W51" s="394" t="str">
        <f>IF(ISNA(VLOOKUP(V$30&amp;$R50,$D$2:$G$878,3,FALSE)),"",VLOOKUP(V$30&amp;$R50,$D$2:$G$878,3,FALSE))</f>
        <v/>
      </c>
      <c r="X51" s="395" t="str">
        <f>IF(ISNA(VLOOKUP(V$30&amp;$R51,$D$2:$G$878,4,FALSE)),"",VLOOKUP(V$30&amp;$R51,$D$2:$G$878,4,FALSE))</f>
        <v/>
      </c>
      <c r="Y51" s="1" t="str">
        <f>IF(ISNA(VLOOKUP(Y$30&amp;$R51,$D$2:$G$878,2,FALSE)),"",VLOOKUP(Y$30&amp;$R51,$D$2:$G$878,2,FALSE))</f>
        <v/>
      </c>
      <c r="Z51" s="394" t="str">
        <f>IF(ISNA(VLOOKUP(Y$30&amp;$R51,$D$2:$G$878,3,FALSE)),"",VLOOKUP(Y$30&amp;$R51,$D$2:$G$878,3,FALSE))</f>
        <v/>
      </c>
      <c r="AA51" s="395" t="str">
        <f>IF(ISNA(VLOOKUP(Y$30&amp;$R51,$D$2:$G$878,4,FALSE)),"",VLOOKUP(Y$30&amp;$R51,$D$2:$G$878,4,FALSE))</f>
        <v/>
      </c>
      <c r="AL51"/>
    </row>
    <row r="52" spans="1:38">
      <c r="A52">
        <v>51</v>
      </c>
      <c r="B52" t="s">
        <v>436</v>
      </c>
      <c r="C52">
        <f>IF(B52&lt;&gt;B51,1,1+C51)</f>
        <v>5</v>
      </c>
      <c r="D52" t="str">
        <f>B52&amp;C52</f>
        <v>House Value5</v>
      </c>
      <c r="E52" t="s">
        <v>891</v>
      </c>
      <c r="F52" s="373">
        <f>'Data - Knowledge'!E59</f>
        <v>0.014056818181818181</v>
      </c>
      <c r="G52" s="379">
        <f>'Data - Knowledge'!J59</f>
        <v>10.997705816558648</v>
      </c>
      <c r="H52" s="1" t="str">
        <f>VLOOKUP(B52,$O$2:$O$150,1,FALSE)</f>
        <v>House Value</v>
      </c>
      <c r="I52" s="1" t="str">
        <f>INDEX('Data - Knowledge'!$C:$C,MATCH(E52,'Data - Knowledge'!$D:$D,0))</f>
        <v>House Value</v>
      </c>
      <c r="J52" s="1"/>
      <c r="K52" s="1">
        <v>52</v>
      </c>
      <c r="L52" t="s">
        <v>2006</v>
      </c>
      <c r="M52" s="1">
        <f>IF(L52&lt;&gt;L51,1,1+M51)</f>
        <v>5</v>
      </c>
      <c r="N52" s="1" t="str">
        <f>L52&amp;M52</f>
        <v>Housing &amp; Transport5</v>
      </c>
      <c r="O52" t="s">
        <v>895</v>
      </c>
      <c r="P52" s="1">
        <f>COUNTIF($B$2:$B$878,O52)</f>
        <v>11</v>
      </c>
      <c r="R52" s="1">
        <v>21</v>
      </c>
      <c r="S52" s="1" t="str">
        <f>IF(ISNA(VLOOKUP(S$30&amp;$R52,$D$2:$G$878,2,FALSE)),"",VLOOKUP(S$30&amp;$R52,$D$2:$G$878,2,FALSE))</f>
        <v/>
      </c>
      <c r="T52" s="394" t="str">
        <f>IF(ISNA(VLOOKUP(S$30&amp;$R52,$D$2:$G$878,3,FALSE)),"",VLOOKUP(S$30&amp;$R52,$D$2:$G$878,3,FALSE))</f>
        <v/>
      </c>
      <c r="U52" s="395" t="str">
        <f>IF(ISNA(VLOOKUP(S$30&amp;$R52,$D$2:$G$878,4,FALSE)),"",VLOOKUP(S$30&amp;$R52,$D$2:$G$878,4,FALSE))</f>
        <v/>
      </c>
      <c r="V52" s="1" t="str">
        <f>IF(ISNA(VLOOKUP(V$30&amp;$R52,$D$2:$G$878,2,FALSE)),"",VLOOKUP(V$30&amp;$R52,$D$2:$G$878,2,FALSE))</f>
        <v/>
      </c>
      <c r="W52" s="394" t="str">
        <f>IF(ISNA(VLOOKUP(V$30&amp;$R51,$D$2:$G$878,3,FALSE)),"",VLOOKUP(V$30&amp;$R51,$D$2:$G$878,3,FALSE))</f>
        <v/>
      </c>
      <c r="X52" s="395" t="str">
        <f>IF(ISNA(VLOOKUP(V$30&amp;$R52,$D$2:$G$878,4,FALSE)),"",VLOOKUP(V$30&amp;$R52,$D$2:$G$878,4,FALSE))</f>
        <v/>
      </c>
      <c r="Y52" s="1" t="str">
        <f>IF(ISNA(VLOOKUP(Y$30&amp;$R52,$D$2:$G$878,2,FALSE)),"",VLOOKUP(Y$30&amp;$R52,$D$2:$G$878,2,FALSE))</f>
        <v/>
      </c>
      <c r="Z52" s="394" t="str">
        <f>IF(ISNA(VLOOKUP(Y$30&amp;$R52,$D$2:$G$878,3,FALSE)),"",VLOOKUP(Y$30&amp;$R52,$D$2:$G$878,3,FALSE))</f>
        <v/>
      </c>
      <c r="AA52" s="395" t="str">
        <f>IF(ISNA(VLOOKUP(Y$30&amp;$R52,$D$2:$G$878,4,FALSE)),"",VLOOKUP(Y$30&amp;$R52,$D$2:$G$878,4,FALSE))</f>
        <v/>
      </c>
      <c r="AL52"/>
    </row>
    <row r="53" spans="1:38">
      <c r="A53">
        <v>52</v>
      </c>
      <c r="B53" t="s">
        <v>436</v>
      </c>
      <c r="C53">
        <f>IF(B53&lt;&gt;B52,1,1+C52)</f>
        <v>6</v>
      </c>
      <c r="D53" t="str">
        <f>B53&amp;C53</f>
        <v>House Value6</v>
      </c>
      <c r="E53" t="s">
        <v>892</v>
      </c>
      <c r="F53" s="373">
        <f>'Data - Knowledge'!E60</f>
        <v>0.0020000000000000005</v>
      </c>
      <c r="G53" s="379">
        <f>'Data - Knowledge'!J60</f>
        <v>3.9640629610410776</v>
      </c>
      <c r="H53" s="1" t="str">
        <f>VLOOKUP(B53,$O$2:$O$150,1,FALSE)</f>
        <v>House Value</v>
      </c>
      <c r="I53" s="1" t="str">
        <f>INDEX('Data - Knowledge'!$C:$C,MATCH(E53,'Data - Knowledge'!$D:$D,0))</f>
        <v>House Value</v>
      </c>
      <c r="J53" s="1"/>
      <c r="K53" s="1">
        <v>53</v>
      </c>
      <c r="L53" t="s">
        <v>2006</v>
      </c>
      <c r="M53" s="1">
        <f>IF(L53&lt;&gt;L52,1,1+M52)</f>
        <v>6</v>
      </c>
      <c r="N53" s="1" t="str">
        <f>L53&amp;M53</f>
        <v>Housing &amp; Transport6</v>
      </c>
      <c r="O53" t="s">
        <v>918</v>
      </c>
      <c r="P53" s="1">
        <f>COUNTIF($B$2:$B$878,O53)</f>
        <v>2</v>
      </c>
      <c r="R53" s="1">
        <v>22</v>
      </c>
      <c r="S53" s="1" t="str">
        <f>IF(ISNA(VLOOKUP(S$30&amp;$R53,$D$2:$G$878,2,FALSE)),"",VLOOKUP(S$30&amp;$R53,$D$2:$G$878,2,FALSE))</f>
        <v/>
      </c>
      <c r="T53" s="394" t="str">
        <f>IF(ISNA(VLOOKUP(S$30&amp;$R53,$D$2:$G$878,3,FALSE)),"",VLOOKUP(S$30&amp;$R53,$D$2:$G$878,3,FALSE))</f>
        <v/>
      </c>
      <c r="U53" s="395" t="str">
        <f>IF(ISNA(VLOOKUP(S$30&amp;$R53,$D$2:$G$878,4,FALSE)),"",VLOOKUP(S$30&amp;$R53,$D$2:$G$878,4,FALSE))</f>
        <v/>
      </c>
      <c r="V53" s="1" t="str">
        <f>IF(ISNA(VLOOKUP(V$30&amp;$R53,$D$2:$G$878,2,FALSE)),"",VLOOKUP(V$30&amp;$R53,$D$2:$G$878,2,FALSE))</f>
        <v/>
      </c>
      <c r="W53" s="394" t="str">
        <f>IF(ISNA(VLOOKUP(V$30&amp;$R52,$D$2:$G$878,3,FALSE)),"",VLOOKUP(V$30&amp;$R52,$D$2:$G$878,3,FALSE))</f>
        <v/>
      </c>
      <c r="X53" s="395" t="str">
        <f>IF(ISNA(VLOOKUP(V$30&amp;$R53,$D$2:$G$878,4,FALSE)),"",VLOOKUP(V$30&amp;$R53,$D$2:$G$878,4,FALSE))</f>
        <v/>
      </c>
      <c r="Y53" s="1" t="str">
        <f>IF(ISNA(VLOOKUP(Y$30&amp;$R53,$D$2:$G$878,2,FALSE)),"",VLOOKUP(Y$30&amp;$R53,$D$2:$G$878,2,FALSE))</f>
        <v/>
      </c>
      <c r="Z53" s="394" t="str">
        <f>IF(ISNA(VLOOKUP(Y$30&amp;$R53,$D$2:$G$878,3,FALSE)),"",VLOOKUP(Y$30&amp;$R53,$D$2:$G$878,3,FALSE))</f>
        <v/>
      </c>
      <c r="AA53" s="395" t="str">
        <f>IF(ISNA(VLOOKUP(Y$30&amp;$R53,$D$2:$G$878,4,FALSE)),"",VLOOKUP(Y$30&amp;$R53,$D$2:$G$878,4,FALSE))</f>
        <v/>
      </c>
      <c r="AL53"/>
    </row>
    <row r="54" spans="1:38">
      <c r="A54">
        <v>53</v>
      </c>
      <c r="B54" t="s">
        <v>436</v>
      </c>
      <c r="C54">
        <f>IF(B54&lt;&gt;B53,1,1+C53)</f>
        <v>7</v>
      </c>
      <c r="D54" t="str">
        <f>B54&amp;C54</f>
        <v>House Value7</v>
      </c>
      <c r="E54" t="s">
        <v>893</v>
      </c>
      <c r="F54" s="373">
        <f>'Data - Knowledge'!E61</f>
        <v>0.00067424242424242431</v>
      </c>
      <c r="G54" s="379">
        <f>'Data - Knowledge'!J61</f>
        <v>1.4097829039062335</v>
      </c>
      <c r="H54" s="1" t="str">
        <f>VLOOKUP(B54,$O$2:$O$150,1,FALSE)</f>
        <v>House Value</v>
      </c>
      <c r="I54" s="1" t="str">
        <f>INDEX('Data - Knowledge'!$C:$C,MATCH(E54,'Data - Knowledge'!$D:$D,0))</f>
        <v>House Value</v>
      </c>
      <c r="J54" s="1"/>
      <c r="K54" s="1">
        <v>54</v>
      </c>
      <c r="L54" t="s">
        <v>2006</v>
      </c>
      <c r="M54" s="1">
        <f>IF(L54&lt;&gt;L53,1,1+M53)</f>
        <v>7</v>
      </c>
      <c r="N54" s="1" t="str">
        <f>L54&amp;M54</f>
        <v>Housing &amp; Transport7</v>
      </c>
      <c r="O54" t="s">
        <v>1009</v>
      </c>
      <c r="P54" s="1">
        <f>COUNTIF($B$2:$B$878,O54)</f>
        <v>7</v>
      </c>
      <c r="R54" s="1">
        <v>23</v>
      </c>
      <c r="S54" s="1" t="str">
        <f>IF(ISNA(VLOOKUP(S$30&amp;$R54,$D$2:$G$878,2,FALSE)),"",VLOOKUP(S$30&amp;$R54,$D$2:$G$878,2,FALSE))</f>
        <v/>
      </c>
      <c r="T54" s="394" t="str">
        <f>IF(ISNA(VLOOKUP(S$30&amp;$R54,$D$2:$G$878,3,FALSE)),"",VLOOKUP(S$30&amp;$R54,$D$2:$G$878,3,FALSE))</f>
        <v/>
      </c>
      <c r="U54" s="395" t="str">
        <f>IF(ISNA(VLOOKUP(S$30&amp;$R54,$D$2:$G$878,4,FALSE)),"",VLOOKUP(S$30&amp;$R54,$D$2:$G$878,4,FALSE))</f>
        <v/>
      </c>
      <c r="V54" s="1" t="str">
        <f>IF(ISNA(VLOOKUP(V$30&amp;$R54,$D$2:$G$878,2,FALSE)),"",VLOOKUP(V$30&amp;$R54,$D$2:$G$878,2,FALSE))</f>
        <v/>
      </c>
      <c r="W54" s="394" t="str">
        <f>IF(ISNA(VLOOKUP(V$30&amp;$R53,$D$2:$G$878,3,FALSE)),"",VLOOKUP(V$30&amp;$R53,$D$2:$G$878,3,FALSE))</f>
        <v/>
      </c>
      <c r="X54" s="395" t="str">
        <f>IF(ISNA(VLOOKUP(V$30&amp;$R54,$D$2:$G$878,4,FALSE)),"",VLOOKUP(V$30&amp;$R54,$D$2:$G$878,4,FALSE))</f>
        <v/>
      </c>
      <c r="Y54" s="1" t="str">
        <f>IF(ISNA(VLOOKUP(Y$30&amp;$R54,$D$2:$G$878,2,FALSE)),"",VLOOKUP(Y$30&amp;$R54,$D$2:$G$878,2,FALSE))</f>
        <v/>
      </c>
      <c r="Z54" s="394" t="str">
        <f>IF(ISNA(VLOOKUP(Y$30&amp;$R54,$D$2:$G$878,3,FALSE)),"",VLOOKUP(Y$30&amp;$R54,$D$2:$G$878,3,FALSE))</f>
        <v/>
      </c>
      <c r="AA54" s="395" t="str">
        <f>IF(ISNA(VLOOKUP(Y$30&amp;$R54,$D$2:$G$878,4,FALSE)),"",VLOOKUP(Y$30&amp;$R54,$D$2:$G$878,4,FALSE))</f>
        <v/>
      </c>
      <c r="AL54"/>
    </row>
    <row r="55" spans="1:38">
      <c r="A55">
        <v>54</v>
      </c>
      <c r="B55" t="s">
        <v>895</v>
      </c>
      <c r="C55">
        <f>IF(B55&lt;&gt;B54,1,1+C54)</f>
        <v>1</v>
      </c>
      <c r="D55" t="str">
        <f>B55&amp;C55</f>
        <v>House Move1</v>
      </c>
      <c r="E55" t="s">
        <v>896</v>
      </c>
      <c r="F55" s="373">
        <f>'Data - Knowledge'!E62</f>
        <v>0.15056439393939394</v>
      </c>
      <c r="G55" s="379">
        <f>'Data - Knowledge'!J62</f>
        <v>96.578118245672869</v>
      </c>
      <c r="H55" s="1" t="str">
        <f>VLOOKUP(B55,$O$2:$O$150,1,FALSE)</f>
        <v>House Move</v>
      </c>
      <c r="I55" s="1" t="str">
        <f>INDEX('Data - Knowledge'!$C:$C,MATCH(E55,'Data - Knowledge'!$D:$D,0))</f>
        <v>House Move</v>
      </c>
      <c r="J55" s="1"/>
      <c r="K55" s="1">
        <v>55</v>
      </c>
      <c r="L55" t="s">
        <v>2006</v>
      </c>
      <c r="M55" s="1">
        <f>IF(L55&lt;&gt;L54,1,1+M54)</f>
        <v>8</v>
      </c>
      <c r="N55" s="1" t="str">
        <f>L55&amp;M55</f>
        <v>Housing &amp; Transport8</v>
      </c>
      <c r="O55" t="s">
        <v>1023</v>
      </c>
      <c r="P55" s="1">
        <f>COUNTIF($B$2:$B$878,O55)</f>
        <v>5</v>
      </c>
      <c r="R55" s="1">
        <v>24</v>
      </c>
      <c r="S55" s="1" t="str">
        <f>IF(ISNA(VLOOKUP(S$30&amp;$R55,$D$2:$G$878,2,FALSE)),"",VLOOKUP(S$30&amp;$R55,$D$2:$G$878,2,FALSE))</f>
        <v/>
      </c>
      <c r="T55" s="394" t="str">
        <f>IF(ISNA(VLOOKUP(S$30&amp;$R55,$D$2:$G$878,3,FALSE)),"",VLOOKUP(S$30&amp;$R55,$D$2:$G$878,3,FALSE))</f>
        <v/>
      </c>
      <c r="U55" s="395" t="str">
        <f>IF(ISNA(VLOOKUP(S$30&amp;$R55,$D$2:$G$878,4,FALSE)),"",VLOOKUP(S$30&amp;$R55,$D$2:$G$878,4,FALSE))</f>
        <v/>
      </c>
      <c r="V55" s="1" t="str">
        <f>IF(ISNA(VLOOKUP(V$30&amp;$R55,$D$2:$G$878,2,FALSE)),"",VLOOKUP(V$30&amp;$R55,$D$2:$G$878,2,FALSE))</f>
        <v/>
      </c>
      <c r="W55" s="394" t="str">
        <f>IF(ISNA(VLOOKUP(V$30&amp;$R54,$D$2:$G$878,3,FALSE)),"",VLOOKUP(V$30&amp;$R54,$D$2:$G$878,3,FALSE))</f>
        <v/>
      </c>
      <c r="X55" s="395" t="str">
        <f>IF(ISNA(VLOOKUP(V$30&amp;$R55,$D$2:$G$878,4,FALSE)),"",VLOOKUP(V$30&amp;$R55,$D$2:$G$878,4,FALSE))</f>
        <v/>
      </c>
      <c r="Y55" s="1" t="str">
        <f>IF(ISNA(VLOOKUP(Y$30&amp;$R55,$D$2:$G$878,2,FALSE)),"",VLOOKUP(Y$30&amp;$R55,$D$2:$G$878,2,FALSE))</f>
        <v/>
      </c>
      <c r="Z55" s="394" t="str">
        <f>IF(ISNA(VLOOKUP(Y$30&amp;$R55,$D$2:$G$878,3,FALSE)),"",VLOOKUP(Y$30&amp;$R55,$D$2:$G$878,3,FALSE))</f>
        <v/>
      </c>
      <c r="AA55" s="395" t="str">
        <f>IF(ISNA(VLOOKUP(Y$30&amp;$R55,$D$2:$G$878,4,FALSE)),"",VLOOKUP(Y$30&amp;$R55,$D$2:$G$878,4,FALSE))</f>
        <v/>
      </c>
      <c r="AL55"/>
    </row>
    <row r="56" spans="1:38">
      <c r="A56">
        <v>55</v>
      </c>
      <c r="B56" t="s">
        <v>895</v>
      </c>
      <c r="C56">
        <f>IF(B56&lt;&gt;B55,1,1+C55)</f>
        <v>2</v>
      </c>
      <c r="D56" t="str">
        <f>B56&amp;C56</f>
        <v>House Move2</v>
      </c>
      <c r="E56" t="s">
        <v>898</v>
      </c>
      <c r="F56" s="373">
        <f>'Data - Knowledge'!E63</f>
        <v>0.049882575757575758</v>
      </c>
      <c r="G56" s="379">
        <f>'Data - Knowledge'!J63</f>
        <v>105.23681776272859</v>
      </c>
      <c r="H56" s="1" t="str">
        <f>VLOOKUP(B56,$O$2:$O$150,1,FALSE)</f>
        <v>House Move</v>
      </c>
      <c r="I56" s="1" t="str">
        <f>INDEX('Data - Knowledge'!$C:$C,MATCH(E56,'Data - Knowledge'!$D:$D,0))</f>
        <v>House Move</v>
      </c>
      <c r="J56" s="1"/>
      <c r="K56" s="1">
        <v>56</v>
      </c>
      <c r="L56" t="s">
        <v>2006</v>
      </c>
      <c r="M56" s="1">
        <f>IF(L56&lt;&gt;L55,1,1+M55)</f>
        <v>9</v>
      </c>
      <c r="N56" s="1" t="str">
        <f>L56&amp;M56</f>
        <v>Housing &amp; Transport9</v>
      </c>
      <c r="O56" t="s">
        <v>1031</v>
      </c>
      <c r="P56" s="1">
        <f>COUNTIF($B$2:$B$878,O56)</f>
        <v>9</v>
      </c>
      <c r="R56" s="1">
        <v>25</v>
      </c>
      <c r="S56" s="1" t="str">
        <f>IF(ISNA(VLOOKUP(S$30&amp;$R56,$D$2:$G$878,2,FALSE)),"",VLOOKUP(S$30&amp;$R56,$D$2:$G$878,2,FALSE))</f>
        <v/>
      </c>
      <c r="T56" s="394" t="str">
        <f>IF(ISNA(VLOOKUP(S$30&amp;$R56,$D$2:$G$878,3,FALSE)),"",VLOOKUP(S$30&amp;$R56,$D$2:$G$878,3,FALSE))</f>
        <v/>
      </c>
      <c r="U56" s="395" t="str">
        <f>IF(ISNA(VLOOKUP(S$30&amp;$R56,$D$2:$G$878,4,FALSE)),"",VLOOKUP(S$30&amp;$R56,$D$2:$G$878,4,FALSE))</f>
        <v/>
      </c>
      <c r="V56" s="1" t="str">
        <f>IF(ISNA(VLOOKUP(V$30&amp;$R56,$D$2:$G$878,2,FALSE)),"",VLOOKUP(V$30&amp;$R56,$D$2:$G$878,2,FALSE))</f>
        <v/>
      </c>
      <c r="W56" s="394" t="str">
        <f>IF(ISNA(VLOOKUP(V$30&amp;$R55,$D$2:$G$878,3,FALSE)),"",VLOOKUP(V$30&amp;$R55,$D$2:$G$878,3,FALSE))</f>
        <v/>
      </c>
      <c r="X56" s="395" t="str">
        <f>IF(ISNA(VLOOKUP(V$30&amp;$R56,$D$2:$G$878,4,FALSE)),"",VLOOKUP(V$30&amp;$R56,$D$2:$G$878,4,FALSE))</f>
        <v/>
      </c>
      <c r="Y56" s="1" t="str">
        <f>IF(ISNA(VLOOKUP(Y$30&amp;$R56,$D$2:$G$878,2,FALSE)),"",VLOOKUP(Y$30&amp;$R56,$D$2:$G$878,2,FALSE))</f>
        <v/>
      </c>
      <c r="Z56" s="394" t="str">
        <f>IF(ISNA(VLOOKUP(Y$30&amp;$R56,$D$2:$G$878,3,FALSE)),"",VLOOKUP(Y$30&amp;$R56,$D$2:$G$878,3,FALSE))</f>
        <v/>
      </c>
      <c r="AA56" s="395" t="str">
        <f>IF(ISNA(VLOOKUP(Y$30&amp;$R56,$D$2:$G$878,4,FALSE)),"",VLOOKUP(Y$30&amp;$R56,$D$2:$G$878,4,FALSE))</f>
        <v/>
      </c>
      <c r="AL56"/>
    </row>
    <row r="57" spans="1:38">
      <c r="A57">
        <v>56</v>
      </c>
      <c r="B57" t="s">
        <v>895</v>
      </c>
      <c r="C57">
        <f>IF(B57&lt;&gt;B56,1,1+C56)</f>
        <v>3</v>
      </c>
      <c r="D57" t="str">
        <f>B57&amp;C57</f>
        <v>House Move3</v>
      </c>
      <c r="E57" t="s">
        <v>900</v>
      </c>
      <c r="F57" s="373">
        <f>'Data - Knowledge'!E64</f>
        <v>0.081234848484848465</v>
      </c>
      <c r="G57" s="379">
        <f>'Data - Knowledge'!J64</f>
        <v>91.113875066205424</v>
      </c>
      <c r="H57" s="1" t="str">
        <f>VLOOKUP(B57,$O$2:$O$150,1,FALSE)</f>
        <v>House Move</v>
      </c>
      <c r="I57" s="1" t="str">
        <f>INDEX('Data - Knowledge'!$C:$C,MATCH(E57,'Data - Knowledge'!$D:$D,0))</f>
        <v>House Move</v>
      </c>
      <c r="J57" s="1"/>
      <c r="K57" s="1">
        <v>57</v>
      </c>
      <c r="L57" t="s">
        <v>2015</v>
      </c>
      <c r="M57" s="1">
        <f>IF(L57&lt;&gt;L56,1,1+M56)</f>
        <v>1</v>
      </c>
      <c r="N57" s="1" t="str">
        <f>L57&amp;M57</f>
        <v>Leisure1</v>
      </c>
      <c r="O57" t="s">
        <v>1624</v>
      </c>
      <c r="P57" s="1">
        <f>COUNTIF($B$2:$B$878,O57)</f>
        <v>9</v>
      </c>
      <c r="R57" s="1">
        <v>26</v>
      </c>
      <c r="S57" s="1" t="str">
        <f>IF(ISNA(VLOOKUP(S$30&amp;$R57,$D$2:$G$878,2,FALSE)),"",VLOOKUP(S$30&amp;$R57,$D$2:$G$878,2,FALSE))</f>
        <v/>
      </c>
      <c r="T57" s="394" t="str">
        <f>IF(ISNA(VLOOKUP(S$30&amp;$R57,$D$2:$G$878,3,FALSE)),"",VLOOKUP(S$30&amp;$R57,$D$2:$G$878,3,FALSE))</f>
        <v/>
      </c>
      <c r="U57" s="395" t="str">
        <f>IF(ISNA(VLOOKUP(S$30&amp;$R57,$D$2:$G$878,4,FALSE)),"",VLOOKUP(S$30&amp;$R57,$D$2:$G$878,4,FALSE))</f>
        <v/>
      </c>
      <c r="V57" s="1" t="str">
        <f>IF(ISNA(VLOOKUP(V$30&amp;$R57,$D$2:$G$878,2,FALSE)),"",VLOOKUP(V$30&amp;$R57,$D$2:$G$878,2,FALSE))</f>
        <v/>
      </c>
      <c r="W57" s="394" t="str">
        <f>IF(ISNA(VLOOKUP(V$30&amp;$R56,$D$2:$G$878,3,FALSE)),"",VLOOKUP(V$30&amp;$R56,$D$2:$G$878,3,FALSE))</f>
        <v/>
      </c>
      <c r="X57" s="395" t="str">
        <f>IF(ISNA(VLOOKUP(V$30&amp;$R57,$D$2:$G$878,4,FALSE)),"",VLOOKUP(V$30&amp;$R57,$D$2:$G$878,4,FALSE))</f>
        <v/>
      </c>
      <c r="Y57" s="1" t="str">
        <f>IF(ISNA(VLOOKUP(Y$30&amp;$R57,$D$2:$G$878,2,FALSE)),"",VLOOKUP(Y$30&amp;$R57,$D$2:$G$878,2,FALSE))</f>
        <v/>
      </c>
      <c r="Z57" s="394" t="str">
        <f>IF(ISNA(VLOOKUP(Y$30&amp;$R57,$D$2:$G$878,3,FALSE)),"",VLOOKUP(Y$30&amp;$R57,$D$2:$G$878,3,FALSE))</f>
        <v/>
      </c>
      <c r="AA57" s="395" t="str">
        <f>IF(ISNA(VLOOKUP(Y$30&amp;$R57,$D$2:$G$878,4,FALSE)),"",VLOOKUP(Y$30&amp;$R57,$D$2:$G$878,4,FALSE))</f>
        <v/>
      </c>
      <c r="AL57"/>
    </row>
    <row r="58" spans="1:38">
      <c r="A58">
        <v>57</v>
      </c>
      <c r="B58" t="s">
        <v>895</v>
      </c>
      <c r="C58">
        <f>IF(B58&lt;&gt;B57,1,1+C57)</f>
        <v>4</v>
      </c>
      <c r="D58" t="str">
        <f>B58&amp;C58</f>
        <v>House Move4</v>
      </c>
      <c r="E58" t="s">
        <v>902</v>
      </c>
      <c r="F58" s="373">
        <f>'Data - Knowledge'!E65</f>
        <v>0.0194280303030303</v>
      </c>
      <c r="G58" s="379">
        <f>'Data - Knowledge'!J65</f>
        <v>100.84845480982698</v>
      </c>
      <c r="H58" s="1" t="str">
        <f>VLOOKUP(B58,$O$2:$O$150,1,FALSE)</f>
        <v>House Move</v>
      </c>
      <c r="I58" s="1" t="str">
        <f>INDEX('Data - Knowledge'!$C:$C,MATCH(E58,'Data - Knowledge'!$D:$D,0))</f>
        <v>House Move</v>
      </c>
      <c r="J58" s="1"/>
      <c r="K58" s="1">
        <v>58</v>
      </c>
      <c r="L58" t="s">
        <v>2015</v>
      </c>
      <c r="M58" s="1">
        <f>IF(L58&lt;&gt;L57,1,1+M57)</f>
        <v>2</v>
      </c>
      <c r="N58" s="1" t="str">
        <f>L58&amp;M58</f>
        <v>Leisure2</v>
      </c>
      <c r="O58" t="s">
        <v>1643</v>
      </c>
      <c r="P58" s="1">
        <f>COUNTIF($B$2:$B$878,O58)</f>
        <v>8</v>
      </c>
      <c r="R58" s="1">
        <v>27</v>
      </c>
      <c r="S58" s="1" t="str">
        <f>IF(ISNA(VLOOKUP(S$30&amp;$R58,$D$2:$G$878,2,FALSE)),"",VLOOKUP(S$30&amp;$R58,$D$2:$G$878,2,FALSE))</f>
        <v/>
      </c>
      <c r="T58" s="394" t="str">
        <f>IF(ISNA(VLOOKUP(S$30&amp;$R58,$D$2:$G$878,3,FALSE)),"",VLOOKUP(S$30&amp;$R58,$D$2:$G$878,3,FALSE))</f>
        <v/>
      </c>
      <c r="U58" s="395" t="str">
        <f>IF(ISNA(VLOOKUP(S$30&amp;$R58,$D$2:$G$878,4,FALSE)),"",VLOOKUP(S$30&amp;$R58,$D$2:$G$878,4,FALSE))</f>
        <v/>
      </c>
      <c r="V58" s="1" t="str">
        <f>IF(ISNA(VLOOKUP(V$30&amp;$R58,$D$2:$G$878,2,FALSE)),"",VLOOKUP(V$30&amp;$R58,$D$2:$G$878,2,FALSE))</f>
        <v/>
      </c>
      <c r="W58" s="394" t="str">
        <f>IF(ISNA(VLOOKUP(V$30&amp;$R57,$D$2:$G$878,3,FALSE)),"",VLOOKUP(V$30&amp;$R57,$D$2:$G$878,3,FALSE))</f>
        <v/>
      </c>
      <c r="X58" s="395" t="str">
        <f>IF(ISNA(VLOOKUP(V$30&amp;$R58,$D$2:$G$878,4,FALSE)),"",VLOOKUP(V$30&amp;$R58,$D$2:$G$878,4,FALSE))</f>
        <v/>
      </c>
      <c r="Y58" s="1" t="str">
        <f>IF(ISNA(VLOOKUP(Y$30&amp;$R58,$D$2:$G$878,2,FALSE)),"",VLOOKUP(Y$30&amp;$R58,$D$2:$G$878,2,FALSE))</f>
        <v/>
      </c>
      <c r="Z58" s="394" t="str">
        <f>IF(ISNA(VLOOKUP(Y$30&amp;$R58,$D$2:$G$878,3,FALSE)),"",VLOOKUP(Y$30&amp;$R58,$D$2:$G$878,3,FALSE))</f>
        <v/>
      </c>
      <c r="AA58" s="395" t="str">
        <f>IF(ISNA(VLOOKUP(Y$30&amp;$R58,$D$2:$G$878,4,FALSE)),"",VLOOKUP(Y$30&amp;$R58,$D$2:$G$878,4,FALSE))</f>
        <v/>
      </c>
      <c r="AL58"/>
    </row>
    <row r="59" spans="1:38">
      <c r="A59">
        <v>58</v>
      </c>
      <c r="B59" t="s">
        <v>895</v>
      </c>
      <c r="C59">
        <f>IF(B59&lt;&gt;B58,1,1+C58)</f>
        <v>5</v>
      </c>
      <c r="D59" t="str">
        <f>B59&amp;C59</f>
        <v>House Move5</v>
      </c>
      <c r="E59" t="s">
        <v>904</v>
      </c>
      <c r="F59" s="373">
        <f>'Data - Knowledge'!E66</f>
        <v>0.051662878787878792</v>
      </c>
      <c r="G59" s="379">
        <f>'Data - Knowledge'!J66</f>
        <v>58.839896280377765</v>
      </c>
      <c r="H59" s="1" t="str">
        <f>VLOOKUP(B59,$O$2:$O$150,1,FALSE)</f>
        <v>House Move</v>
      </c>
      <c r="I59" s="1" t="str">
        <f>INDEX('Data - Knowledge'!$C:$C,MATCH(E59,'Data - Knowledge'!$D:$D,0))</f>
        <v>House Move</v>
      </c>
      <c r="J59" s="1"/>
      <c r="K59" s="1">
        <v>59</v>
      </c>
      <c r="L59" t="s">
        <v>2015</v>
      </c>
      <c r="M59" s="1">
        <f>IF(L59&lt;&gt;L58,1,1+M58)</f>
        <v>3</v>
      </c>
      <c r="N59" s="1" t="str">
        <f>L59&amp;M59</f>
        <v>Leisure3</v>
      </c>
      <c r="O59" t="s">
        <v>1660</v>
      </c>
      <c r="P59" s="1">
        <f>COUNTIF($B$2:$B$878,O59)</f>
        <v>15</v>
      </c>
      <c r="R59" s="1">
        <v>28</v>
      </c>
      <c r="S59" s="1" t="str">
        <f>IF(ISNA(VLOOKUP(S$30&amp;$R59,$D$2:$G$878,2,FALSE)),"",VLOOKUP(S$30&amp;$R59,$D$2:$G$878,2,FALSE))</f>
        <v/>
      </c>
      <c r="T59" s="394" t="str">
        <f>IF(ISNA(VLOOKUP(S$30&amp;$R59,$D$2:$G$878,3,FALSE)),"",VLOOKUP(S$30&amp;$R59,$D$2:$G$878,3,FALSE))</f>
        <v/>
      </c>
      <c r="U59" s="395" t="str">
        <f>IF(ISNA(VLOOKUP(S$30&amp;$R59,$D$2:$G$878,4,FALSE)),"",VLOOKUP(S$30&amp;$R59,$D$2:$G$878,4,FALSE))</f>
        <v/>
      </c>
      <c r="V59" s="1" t="str">
        <f>IF(ISNA(VLOOKUP(V$30&amp;$R59,$D$2:$G$878,2,FALSE)),"",VLOOKUP(V$30&amp;$R59,$D$2:$G$878,2,FALSE))</f>
        <v/>
      </c>
      <c r="W59" s="394" t="str">
        <f>IF(ISNA(VLOOKUP(V$30&amp;$R58,$D$2:$G$878,3,FALSE)),"",VLOOKUP(V$30&amp;$R58,$D$2:$G$878,3,FALSE))</f>
        <v/>
      </c>
      <c r="X59" s="395" t="str">
        <f>IF(ISNA(VLOOKUP(V$30&amp;$R59,$D$2:$G$878,4,FALSE)),"",VLOOKUP(V$30&amp;$R59,$D$2:$G$878,4,FALSE))</f>
        <v/>
      </c>
      <c r="Y59" s="1" t="str">
        <f>IF(ISNA(VLOOKUP(Y$30&amp;$R59,$D$2:$G$878,2,FALSE)),"",VLOOKUP(Y$30&amp;$R59,$D$2:$G$878,2,FALSE))</f>
        <v/>
      </c>
      <c r="Z59" s="394" t="str">
        <f>IF(ISNA(VLOOKUP(Y$30&amp;$R59,$D$2:$G$878,3,FALSE)),"",VLOOKUP(Y$30&amp;$R59,$D$2:$G$878,3,FALSE))</f>
        <v/>
      </c>
      <c r="AA59" s="395" t="str">
        <f>IF(ISNA(VLOOKUP(Y$30&amp;$R59,$D$2:$G$878,4,FALSE)),"",VLOOKUP(Y$30&amp;$R59,$D$2:$G$878,4,FALSE))</f>
        <v/>
      </c>
      <c r="AL59"/>
    </row>
    <row r="60" spans="1:38">
      <c r="A60">
        <v>59</v>
      </c>
      <c r="B60" t="s">
        <v>895</v>
      </c>
      <c r="C60">
        <f>IF(B60&lt;&gt;B59,1,1+C59)</f>
        <v>6</v>
      </c>
      <c r="D60" t="str">
        <f>B60&amp;C60</f>
        <v>House Move6</v>
      </c>
      <c r="E60" t="s">
        <v>906</v>
      </c>
      <c r="F60" s="373">
        <f>'Data - Knowledge'!E67</f>
        <v>0.041840909090909095</v>
      </c>
      <c r="G60" s="379">
        <f>'Data - Knowledge'!J67</f>
        <v>91.0654090252941</v>
      </c>
      <c r="H60" s="1" t="str">
        <f>VLOOKUP(B60,$O$2:$O$150,1,FALSE)</f>
        <v>House Move</v>
      </c>
      <c r="I60" s="1" t="str">
        <f>INDEX('Data - Knowledge'!$C:$C,MATCH(E60,'Data - Knowledge'!$D:$D,0))</f>
        <v>House Move</v>
      </c>
      <c r="J60" s="1"/>
      <c r="K60" s="1">
        <v>60</v>
      </c>
      <c r="L60" t="s">
        <v>2015</v>
      </c>
      <c r="M60" s="1">
        <f>IF(L60&lt;&gt;L59,1,1+M59)</f>
        <v>4</v>
      </c>
      <c r="N60" s="1" t="str">
        <f>L60&amp;M60</f>
        <v>Leisure4</v>
      </c>
      <c r="O60" t="s">
        <v>1690</v>
      </c>
      <c r="P60" s="1">
        <f>COUNTIF($B$2:$B$878,O60)</f>
        <v>11</v>
      </c>
      <c r="R60" s="1">
        <v>29</v>
      </c>
      <c r="S60" s="1" t="str">
        <f>IF(ISNA(VLOOKUP(S$30&amp;$R60,$D$2:$G$878,2,FALSE)),"",VLOOKUP(S$30&amp;$R60,$D$2:$G$878,2,FALSE))</f>
        <v/>
      </c>
      <c r="T60" s="394" t="str">
        <f>IF(ISNA(VLOOKUP(S$30&amp;$R60,$D$2:$G$878,3,FALSE)),"",VLOOKUP(S$30&amp;$R60,$D$2:$G$878,3,FALSE))</f>
        <v/>
      </c>
      <c r="U60" s="395" t="str">
        <f>IF(ISNA(VLOOKUP(S$30&amp;$R60,$D$2:$G$878,4,FALSE)),"",VLOOKUP(S$30&amp;$R60,$D$2:$G$878,4,FALSE))</f>
        <v/>
      </c>
      <c r="V60" s="1" t="str">
        <f>IF(ISNA(VLOOKUP(V$30&amp;$R60,$D$2:$G$878,2,FALSE)),"",VLOOKUP(V$30&amp;$R60,$D$2:$G$878,2,FALSE))</f>
        <v/>
      </c>
      <c r="W60" s="394" t="str">
        <f>IF(ISNA(VLOOKUP(V$30&amp;$R59,$D$2:$G$878,3,FALSE)),"",VLOOKUP(V$30&amp;$R59,$D$2:$G$878,3,FALSE))</f>
        <v/>
      </c>
      <c r="X60" s="395" t="str">
        <f>IF(ISNA(VLOOKUP(V$30&amp;$R60,$D$2:$G$878,4,FALSE)),"",VLOOKUP(V$30&amp;$R60,$D$2:$G$878,4,FALSE))</f>
        <v/>
      </c>
      <c r="Y60" s="1" t="str">
        <f>IF(ISNA(VLOOKUP(Y$30&amp;$R60,$D$2:$G$878,2,FALSE)),"",VLOOKUP(Y$30&amp;$R60,$D$2:$G$878,2,FALSE))</f>
        <v/>
      </c>
      <c r="Z60" s="394" t="str">
        <f>IF(ISNA(VLOOKUP(Y$30&amp;$R60,$D$2:$G$878,3,FALSE)),"",VLOOKUP(Y$30&amp;$R60,$D$2:$G$878,3,FALSE))</f>
        <v/>
      </c>
      <c r="AA60" s="395" t="str">
        <f>IF(ISNA(VLOOKUP(Y$30&amp;$R60,$D$2:$G$878,4,FALSE)),"",VLOOKUP(Y$30&amp;$R60,$D$2:$G$878,4,FALSE))</f>
        <v/>
      </c>
      <c r="AL60"/>
    </row>
    <row r="61" spans="1:38">
      <c r="A61">
        <v>60</v>
      </c>
      <c r="B61" t="s">
        <v>895</v>
      </c>
      <c r="C61">
        <f>IF(B61&lt;&gt;B60,1,1+C60)</f>
        <v>7</v>
      </c>
      <c r="D61" t="str">
        <f>B61&amp;C61</f>
        <v>House Move7</v>
      </c>
      <c r="E61" t="s">
        <v>908</v>
      </c>
      <c r="F61" s="373">
        <f>'Data - Knowledge'!E68</f>
        <v>0.0567878787878788</v>
      </c>
      <c r="G61" s="379">
        <f>'Data - Knowledge'!J68</f>
        <v>260.07962505181223</v>
      </c>
      <c r="H61" s="1" t="str">
        <f>VLOOKUP(B61,$O$2:$O$150,1,FALSE)</f>
        <v>House Move</v>
      </c>
      <c r="I61" s="1" t="str">
        <f>INDEX('Data - Knowledge'!$C:$C,MATCH(E61,'Data - Knowledge'!$D:$D,0))</f>
        <v>House Move</v>
      </c>
      <c r="J61" s="1"/>
      <c r="K61" s="1">
        <v>61</v>
      </c>
      <c r="L61" t="s">
        <v>2015</v>
      </c>
      <c r="M61" s="1">
        <f>IF(L61&lt;&gt;L60,1,1+M60)</f>
        <v>5</v>
      </c>
      <c r="N61" s="1" t="str">
        <f>L61&amp;M61</f>
        <v>Leisure5</v>
      </c>
      <c r="O61" t="s">
        <v>1713</v>
      </c>
      <c r="P61" s="1">
        <f>COUNTIF($B$2:$B$878,O61)</f>
        <v>20</v>
      </c>
      <c r="R61" s="1">
        <v>30</v>
      </c>
      <c r="S61" s="1" t="str">
        <f>IF(ISNA(VLOOKUP(S$30&amp;$R61,$D$2:$G$878,2,FALSE)),"",VLOOKUP(S$30&amp;$R61,$D$2:$G$878,2,FALSE))</f>
        <v/>
      </c>
      <c r="T61" s="394" t="str">
        <f>IF(ISNA(VLOOKUP(S$30&amp;$R61,$D$2:$G$878,3,FALSE)),"",VLOOKUP(S$30&amp;$R61,$D$2:$G$878,3,FALSE))</f>
        <v/>
      </c>
      <c r="U61" s="395" t="str">
        <f>IF(ISNA(VLOOKUP(S$30&amp;$R61,$D$2:$G$878,4,FALSE)),"",VLOOKUP(S$30&amp;$R61,$D$2:$G$878,4,FALSE))</f>
        <v/>
      </c>
      <c r="V61" s="1" t="str">
        <f>IF(ISNA(VLOOKUP(V$30&amp;$R61,$D$2:$G$878,2,FALSE)),"",VLOOKUP(V$30&amp;$R61,$D$2:$G$878,2,FALSE))</f>
        <v/>
      </c>
      <c r="W61" s="394" t="str">
        <f>IF(ISNA(VLOOKUP(V$30&amp;$R60,$D$2:$G$878,3,FALSE)),"",VLOOKUP(V$30&amp;$R60,$D$2:$G$878,3,FALSE))</f>
        <v/>
      </c>
      <c r="X61" s="395" t="str">
        <f>IF(ISNA(VLOOKUP(V$30&amp;$R61,$D$2:$G$878,4,FALSE)),"",VLOOKUP(V$30&amp;$R61,$D$2:$G$878,4,FALSE))</f>
        <v/>
      </c>
      <c r="Y61" s="1" t="str">
        <f>IF(ISNA(VLOOKUP(Y$30&amp;$R61,$D$2:$G$878,2,FALSE)),"",VLOOKUP(Y$30&amp;$R61,$D$2:$G$878,2,FALSE))</f>
        <v/>
      </c>
      <c r="Z61" s="394" t="str">
        <f>IF(ISNA(VLOOKUP(Y$30&amp;$R61,$D$2:$G$878,3,FALSE)),"",VLOOKUP(Y$30&amp;$R61,$D$2:$G$878,3,FALSE))</f>
        <v/>
      </c>
      <c r="AA61" s="395" t="str">
        <f>IF(ISNA(VLOOKUP(Y$30&amp;$R61,$D$2:$G$878,4,FALSE)),"",VLOOKUP(Y$30&amp;$R61,$D$2:$G$878,4,FALSE))</f>
        <v/>
      </c>
      <c r="AL61"/>
    </row>
    <row r="62" spans="1:38">
      <c r="A62">
        <v>61</v>
      </c>
      <c r="B62" t="s">
        <v>895</v>
      </c>
      <c r="C62">
        <f>IF(B62&lt;&gt;B61,1,1+C61)</f>
        <v>8</v>
      </c>
      <c r="D62" t="str">
        <f>B62&amp;C62</f>
        <v>House Move8</v>
      </c>
      <c r="E62" t="s">
        <v>910</v>
      </c>
      <c r="F62" s="373">
        <f>'Data - Knowledge'!E69</f>
        <v>0.036393939393939388</v>
      </c>
      <c r="G62" s="379">
        <f>'Data - Knowledge'!J69</f>
        <v>121.39539102368121</v>
      </c>
      <c r="H62" s="1" t="str">
        <f>VLOOKUP(B62,$O$2:$O$150,1,FALSE)</f>
        <v>House Move</v>
      </c>
      <c r="I62" s="1" t="str">
        <f>INDEX('Data - Knowledge'!$C:$C,MATCH(E62,'Data - Knowledge'!$D:$D,0))</f>
        <v>House Move</v>
      </c>
      <c r="J62" s="1"/>
      <c r="K62" s="1">
        <v>62</v>
      </c>
      <c r="L62" t="s">
        <v>2015</v>
      </c>
      <c r="M62" s="1">
        <f>IF(L62&lt;&gt;L61,1,1+M61)</f>
        <v>6</v>
      </c>
      <c r="N62" s="1" t="str">
        <f>L62&amp;M62</f>
        <v>Leisure6</v>
      </c>
      <c r="O62" t="s">
        <v>1753</v>
      </c>
      <c r="P62" s="1">
        <f>COUNTIF($B$2:$B$878,O62)</f>
        <v>8</v>
      </c>
      <c r="R62" s="1">
        <v>31</v>
      </c>
      <c r="S62" s="1" t="str">
        <f>IF(ISNA(VLOOKUP(S$30&amp;$R62,$D$2:$G$878,2,FALSE)),"",VLOOKUP(S$30&amp;$R62,$D$2:$G$878,2,FALSE))</f>
        <v/>
      </c>
      <c r="T62" s="394" t="str">
        <f>IF(ISNA(VLOOKUP(S$30&amp;$R62,$D$2:$G$878,3,FALSE)),"",VLOOKUP(S$30&amp;$R62,$D$2:$G$878,3,FALSE))</f>
        <v/>
      </c>
      <c r="U62" s="395" t="str">
        <f>IF(ISNA(VLOOKUP(S$30&amp;$R62,$D$2:$G$878,4,FALSE)),"",VLOOKUP(S$30&amp;$R62,$D$2:$G$878,4,FALSE))</f>
        <v/>
      </c>
      <c r="V62" s="1" t="str">
        <f>IF(ISNA(VLOOKUP(V$30&amp;$R62,$D$2:$G$878,2,FALSE)),"",VLOOKUP(V$30&amp;$R62,$D$2:$G$878,2,FALSE))</f>
        <v/>
      </c>
      <c r="W62" s="394" t="str">
        <f>IF(ISNA(VLOOKUP(V$30&amp;$R61,$D$2:$G$878,3,FALSE)),"",VLOOKUP(V$30&amp;$R61,$D$2:$G$878,3,FALSE))</f>
        <v/>
      </c>
      <c r="X62" s="395" t="str">
        <f>IF(ISNA(VLOOKUP(V$30&amp;$R62,$D$2:$G$878,4,FALSE)),"",VLOOKUP(V$30&amp;$R62,$D$2:$G$878,4,FALSE))</f>
        <v/>
      </c>
      <c r="Y62" s="1" t="str">
        <f>IF(ISNA(VLOOKUP(Y$30&amp;$R62,$D$2:$G$878,2,FALSE)),"",VLOOKUP(Y$30&amp;$R62,$D$2:$G$878,2,FALSE))</f>
        <v/>
      </c>
      <c r="Z62" s="394" t="str">
        <f>IF(ISNA(VLOOKUP(Y$30&amp;$R62,$D$2:$G$878,3,FALSE)),"",VLOOKUP(Y$30&amp;$R62,$D$2:$G$878,3,FALSE))</f>
        <v/>
      </c>
      <c r="AA62" s="395" t="str">
        <f>IF(ISNA(VLOOKUP(Y$30&amp;$R62,$D$2:$G$878,4,FALSE)),"",VLOOKUP(Y$30&amp;$R62,$D$2:$G$878,4,FALSE))</f>
        <v/>
      </c>
      <c r="AL62"/>
    </row>
    <row r="63" spans="1:38">
      <c r="A63">
        <v>62</v>
      </c>
      <c r="B63" t="s">
        <v>895</v>
      </c>
      <c r="C63">
        <f>IF(B63&lt;&gt;B62,1,1+C62)</f>
        <v>9</v>
      </c>
      <c r="D63" t="str">
        <f>B63&amp;C63</f>
        <v>House Move9</v>
      </c>
      <c r="E63" t="s">
        <v>912</v>
      </c>
      <c r="F63" s="373">
        <f>'Data - Knowledge'!E70</f>
        <v>0.053405303030303039</v>
      </c>
      <c r="G63" s="379">
        <f>'Data - Knowledge'!J70</f>
        <v>137.7037495010249</v>
      </c>
      <c r="H63" s="1" t="str">
        <f>VLOOKUP(B63,$O$2:$O$150,1,FALSE)</f>
        <v>House Move</v>
      </c>
      <c r="I63" s="1" t="str">
        <f>INDEX('Data - Knowledge'!$C:$C,MATCH(E63,'Data - Knowledge'!$D:$D,0))</f>
        <v>House Move</v>
      </c>
      <c r="J63" s="1"/>
      <c r="K63" s="1">
        <v>63</v>
      </c>
      <c r="L63" t="s">
        <v>2015</v>
      </c>
      <c r="M63" s="1">
        <f>IF(L63&lt;&gt;L62,1,1+M62)</f>
        <v>7</v>
      </c>
      <c r="N63" s="1" t="str">
        <f>L63&amp;M63</f>
        <v>Leisure7</v>
      </c>
      <c r="O63" t="s">
        <v>1770</v>
      </c>
      <c r="P63" s="1">
        <f>COUNTIF($B$2:$B$878,O63)</f>
        <v>3</v>
      </c>
      <c r="R63" s="1">
        <v>32</v>
      </c>
      <c r="S63" s="1" t="str">
        <f>IF(ISNA(VLOOKUP(S$30&amp;$R63,$D$2:$G$878,2,FALSE)),"",VLOOKUP(S$30&amp;$R63,$D$2:$G$878,2,FALSE))</f>
        <v/>
      </c>
      <c r="T63" s="394" t="str">
        <f>IF(ISNA(VLOOKUP(S$30&amp;$R63,$D$2:$G$878,3,FALSE)),"",VLOOKUP(S$30&amp;$R63,$D$2:$G$878,3,FALSE))</f>
        <v/>
      </c>
      <c r="U63" s="395" t="str">
        <f>IF(ISNA(VLOOKUP(S$30&amp;$R63,$D$2:$G$878,4,FALSE)),"",VLOOKUP(S$30&amp;$R63,$D$2:$G$878,4,FALSE))</f>
        <v/>
      </c>
      <c r="V63" s="1" t="str">
        <f>IF(ISNA(VLOOKUP(V$30&amp;$R63,$D$2:$G$878,2,FALSE)),"",VLOOKUP(V$30&amp;$R63,$D$2:$G$878,2,FALSE))</f>
        <v/>
      </c>
      <c r="W63" s="394" t="str">
        <f>IF(ISNA(VLOOKUP(V$30&amp;$R62,$D$2:$G$878,3,FALSE)),"",VLOOKUP(V$30&amp;$R62,$D$2:$G$878,3,FALSE))</f>
        <v/>
      </c>
      <c r="X63" s="395" t="str">
        <f>IF(ISNA(VLOOKUP(V$30&amp;$R63,$D$2:$G$878,4,FALSE)),"",VLOOKUP(V$30&amp;$R63,$D$2:$G$878,4,FALSE))</f>
        <v/>
      </c>
      <c r="Y63" s="1" t="str">
        <f>IF(ISNA(VLOOKUP(Y$30&amp;$R63,$D$2:$G$878,2,FALSE)),"",VLOOKUP(Y$30&amp;$R63,$D$2:$G$878,2,FALSE))</f>
        <v/>
      </c>
      <c r="Z63" s="394" t="str">
        <f>IF(ISNA(VLOOKUP(Y$30&amp;$R63,$D$2:$G$878,3,FALSE)),"",VLOOKUP(Y$30&amp;$R63,$D$2:$G$878,3,FALSE))</f>
        <v/>
      </c>
      <c r="AA63" s="395" t="str">
        <f>IF(ISNA(VLOOKUP(Y$30&amp;$R63,$D$2:$G$878,4,FALSE)),"",VLOOKUP(Y$30&amp;$R63,$D$2:$G$878,4,FALSE))</f>
        <v/>
      </c>
      <c r="AL63"/>
    </row>
    <row r="64" spans="1:38">
      <c r="A64">
        <v>63</v>
      </c>
      <c r="B64" t="s">
        <v>895</v>
      </c>
      <c r="C64">
        <f>IF(B64&lt;&gt;B63,1,1+C63)</f>
        <v>10</v>
      </c>
      <c r="D64" t="str">
        <f>B64&amp;C64</f>
        <v>House Move10</v>
      </c>
      <c r="E64" t="s">
        <v>914</v>
      </c>
      <c r="F64" s="373">
        <f>'Data - Knowledge'!E71</f>
        <v>0.044674242424242429</v>
      </c>
      <c r="G64" s="379">
        <f>'Data - Knowledge'!J71</f>
        <v>111.83027356028366</v>
      </c>
      <c r="H64" s="1" t="str">
        <f>VLOOKUP(B64,$O$2:$O$150,1,FALSE)</f>
        <v>House Move</v>
      </c>
      <c r="I64" s="1" t="str">
        <f>INDEX('Data - Knowledge'!$C:$C,MATCH(E64,'Data - Knowledge'!$D:$D,0))</f>
        <v>House Move</v>
      </c>
      <c r="J64" s="1"/>
      <c r="K64" s="1">
        <v>64</v>
      </c>
      <c r="L64" t="s">
        <v>2015</v>
      </c>
      <c r="M64" s="1">
        <f>IF(L64&lt;&gt;L63,1,1+M63)</f>
        <v>8</v>
      </c>
      <c r="N64" s="1" t="str">
        <f>L64&amp;M64</f>
        <v>Leisure8</v>
      </c>
      <c r="O64" t="s">
        <v>1774</v>
      </c>
      <c r="P64" s="1">
        <f>COUNTIF($B$2:$B$878,O64)</f>
        <v>3</v>
      </c>
      <c r="R64" s="1">
        <v>33</v>
      </c>
      <c r="S64" s="1" t="str">
        <f>IF(ISNA(VLOOKUP(S$30&amp;$R64,$D$2:$G$878,2,FALSE)),"",VLOOKUP(S$30&amp;$R64,$D$2:$G$878,2,FALSE))</f>
        <v/>
      </c>
      <c r="T64" s="394" t="str">
        <f>IF(ISNA(VLOOKUP(S$30&amp;$R64,$D$2:$G$878,3,FALSE)),"",VLOOKUP(S$30&amp;$R64,$D$2:$G$878,3,FALSE))</f>
        <v/>
      </c>
      <c r="U64" s="395" t="str">
        <f>IF(ISNA(VLOOKUP(S$30&amp;$R64,$D$2:$G$878,4,FALSE)),"",VLOOKUP(S$30&amp;$R64,$D$2:$G$878,4,FALSE))</f>
        <v/>
      </c>
      <c r="V64" s="1" t="str">
        <f>IF(ISNA(VLOOKUP(V$30&amp;$R64,$D$2:$G$878,2,FALSE)),"",VLOOKUP(V$30&amp;$R64,$D$2:$G$878,2,FALSE))</f>
        <v/>
      </c>
      <c r="W64" s="394" t="str">
        <f>IF(ISNA(VLOOKUP(V$30&amp;$R63,$D$2:$G$878,3,FALSE)),"",VLOOKUP(V$30&amp;$R63,$D$2:$G$878,3,FALSE))</f>
        <v/>
      </c>
      <c r="X64" s="395" t="str">
        <f>IF(ISNA(VLOOKUP(V$30&amp;$R64,$D$2:$G$878,4,FALSE)),"",VLOOKUP(V$30&amp;$R64,$D$2:$G$878,4,FALSE))</f>
        <v/>
      </c>
      <c r="Y64" s="1" t="str">
        <f>IF(ISNA(VLOOKUP(Y$30&amp;$R64,$D$2:$G$878,2,FALSE)),"",VLOOKUP(Y$30&amp;$R64,$D$2:$G$878,2,FALSE))</f>
        <v/>
      </c>
      <c r="Z64" s="394" t="str">
        <f>IF(ISNA(VLOOKUP(Y$30&amp;$R64,$D$2:$G$878,3,FALSE)),"",VLOOKUP(Y$30&amp;$R64,$D$2:$G$878,3,FALSE))</f>
        <v/>
      </c>
      <c r="AA64" s="395" t="str">
        <f>IF(ISNA(VLOOKUP(Y$30&amp;$R64,$D$2:$G$878,4,FALSE)),"",VLOOKUP(Y$30&amp;$R64,$D$2:$G$878,4,FALSE))</f>
        <v/>
      </c>
      <c r="AL64"/>
    </row>
    <row r="65" spans="1:38">
      <c r="A65">
        <v>64</v>
      </c>
      <c r="B65" t="s">
        <v>895</v>
      </c>
      <c r="C65">
        <f>IF(B65&lt;&gt;B64,1,1+C64)</f>
        <v>11</v>
      </c>
      <c r="D65" t="str">
        <f>B65&amp;C65</f>
        <v>House Move11</v>
      </c>
      <c r="E65" t="s">
        <v>916</v>
      </c>
      <c r="F65" s="373">
        <f>'Data - Knowledge'!E72</f>
        <v>0.016102272727272722</v>
      </c>
      <c r="G65" s="379">
        <f>'Data - Knowledge'!J72</f>
        <v>34.311121497185809</v>
      </c>
      <c r="H65" s="1" t="str">
        <f>VLOOKUP(B65,$O$2:$O$150,1,FALSE)</f>
        <v>House Move</v>
      </c>
      <c r="I65" s="1" t="str">
        <f>INDEX('Data - Knowledge'!$C:$C,MATCH(E65,'Data - Knowledge'!$D:$D,0))</f>
        <v>House Move</v>
      </c>
      <c r="J65" s="1"/>
      <c r="K65" s="1">
        <v>65</v>
      </c>
      <c r="L65" t="s">
        <v>2015</v>
      </c>
      <c r="M65" s="1">
        <f>IF(L65&lt;&gt;L64,1,1+M64)</f>
        <v>9</v>
      </c>
      <c r="N65" s="1" t="str">
        <f>L65&amp;M65</f>
        <v>Leisure9</v>
      </c>
      <c r="O65" t="s">
        <v>1778</v>
      </c>
      <c r="P65" s="1">
        <f>COUNTIF($B$2:$B$878,O65)</f>
        <v>15</v>
      </c>
      <c r="R65" s="1">
        <v>34</v>
      </c>
      <c r="S65" s="1" t="str">
        <f>IF(ISNA(VLOOKUP(S$30&amp;$R65,$D$2:$G$878,2,FALSE)),"",VLOOKUP(S$30&amp;$R65,$D$2:$G$878,2,FALSE))</f>
        <v/>
      </c>
      <c r="T65" s="394" t="str">
        <f>IF(ISNA(VLOOKUP(S$30&amp;$R65,$D$2:$G$878,3,FALSE)),"",VLOOKUP(S$30&amp;$R65,$D$2:$G$878,3,FALSE))</f>
        <v/>
      </c>
      <c r="U65" s="395" t="str">
        <f>IF(ISNA(VLOOKUP(S$30&amp;$R65,$D$2:$G$878,4,FALSE)),"",VLOOKUP(S$30&amp;$R65,$D$2:$G$878,4,FALSE))</f>
        <v/>
      </c>
      <c r="V65" s="1" t="str">
        <f>IF(ISNA(VLOOKUP(V$30&amp;$R65,$D$2:$G$878,2,FALSE)),"",VLOOKUP(V$30&amp;$R65,$D$2:$G$878,2,FALSE))</f>
        <v/>
      </c>
      <c r="W65" s="394" t="str">
        <f>IF(ISNA(VLOOKUP(V$30&amp;$R64,$D$2:$G$878,3,FALSE)),"",VLOOKUP(V$30&amp;$R64,$D$2:$G$878,3,FALSE))</f>
        <v/>
      </c>
      <c r="X65" s="395" t="str">
        <f>IF(ISNA(VLOOKUP(V$30&amp;$R65,$D$2:$G$878,4,FALSE)),"",VLOOKUP(V$30&amp;$R65,$D$2:$G$878,4,FALSE))</f>
        <v/>
      </c>
      <c r="Y65" s="1" t="str">
        <f>IF(ISNA(VLOOKUP(Y$30&amp;$R65,$D$2:$G$878,2,FALSE)),"",VLOOKUP(Y$30&amp;$R65,$D$2:$G$878,2,FALSE))</f>
        <v/>
      </c>
      <c r="Z65" s="394" t="str">
        <f>IF(ISNA(VLOOKUP(Y$30&amp;$R65,$D$2:$G$878,3,FALSE)),"",VLOOKUP(Y$30&amp;$R65,$D$2:$G$878,3,FALSE))</f>
        <v/>
      </c>
      <c r="AA65" s="395" t="str">
        <f>IF(ISNA(VLOOKUP(Y$30&amp;$R65,$D$2:$G$878,4,FALSE)),"",VLOOKUP(Y$30&amp;$R65,$D$2:$G$878,4,FALSE))</f>
        <v/>
      </c>
      <c r="AL65"/>
    </row>
    <row r="66" spans="1:38">
      <c r="A66">
        <v>65</v>
      </c>
      <c r="B66" t="s">
        <v>918</v>
      </c>
      <c r="C66">
        <f>IF(B66&lt;&gt;B65,1,1+C65)</f>
        <v>1</v>
      </c>
      <c r="D66" t="str">
        <f>B66&amp;C66</f>
        <v>Durables1</v>
      </c>
      <c r="E66" t="s">
        <v>919</v>
      </c>
      <c r="F66" s="373">
        <f>'Data - Knowledge'!E73</f>
        <v>0.3344924242424242</v>
      </c>
      <c r="G66" s="379">
        <f>'Data - Knowledge'!J73</f>
        <v>62.8735572634932</v>
      </c>
      <c r="H66" s="1" t="str">
        <f>VLOOKUP(B66,$O$2:$O$150,1,FALSE)</f>
        <v>Durables</v>
      </c>
      <c r="I66" s="1" t="str">
        <f>INDEX('Data - Knowledge'!$C:$C,MATCH(E66,'Data - Knowledge'!$D:$D,0))</f>
        <v>Durables</v>
      </c>
      <c r="J66" s="1"/>
      <c r="K66" s="1">
        <v>66</v>
      </c>
      <c r="L66" t="s">
        <v>2008</v>
      </c>
      <c r="M66" s="1">
        <f>IF(L66&lt;&gt;L65,1,1+M65)</f>
        <v>1</v>
      </c>
      <c r="N66" s="1" t="str">
        <f>L66&amp;M66</f>
        <v>Marketing1</v>
      </c>
      <c r="O66" t="s">
        <v>1042</v>
      </c>
      <c r="P66" s="1">
        <f>COUNTIF($B$2:$B$878,O66)</f>
        <v>12</v>
      </c>
      <c r="R66" s="1">
        <v>35</v>
      </c>
      <c r="S66" s="1" t="str">
        <f>IF(ISNA(VLOOKUP(S$30&amp;$R66,$D$2:$G$878,2,FALSE)),"",VLOOKUP(S$30&amp;$R66,$D$2:$G$878,2,FALSE))</f>
        <v/>
      </c>
      <c r="T66" s="394" t="str">
        <f>IF(ISNA(VLOOKUP(S$30&amp;$R66,$D$2:$G$878,3,FALSE)),"",VLOOKUP(S$30&amp;$R66,$D$2:$G$878,3,FALSE))</f>
        <v/>
      </c>
      <c r="U66" s="395" t="str">
        <f>IF(ISNA(VLOOKUP(S$30&amp;$R66,$D$2:$G$878,4,FALSE)),"",VLOOKUP(S$30&amp;$R66,$D$2:$G$878,4,FALSE))</f>
        <v/>
      </c>
      <c r="V66" s="1" t="str">
        <f>IF(ISNA(VLOOKUP(V$30&amp;$R66,$D$2:$G$878,2,FALSE)),"",VLOOKUP(V$30&amp;$R66,$D$2:$G$878,2,FALSE))</f>
        <v/>
      </c>
      <c r="W66" s="394" t="str">
        <f>IF(ISNA(VLOOKUP(V$30&amp;$R65,$D$2:$G$878,3,FALSE)),"",VLOOKUP(V$30&amp;$R65,$D$2:$G$878,3,FALSE))</f>
        <v/>
      </c>
      <c r="X66" s="395" t="str">
        <f>IF(ISNA(VLOOKUP(V$30&amp;$R66,$D$2:$G$878,4,FALSE)),"",VLOOKUP(V$30&amp;$R66,$D$2:$G$878,4,FALSE))</f>
        <v/>
      </c>
      <c r="Y66" s="1" t="str">
        <f>IF(ISNA(VLOOKUP(Y$30&amp;$R66,$D$2:$G$878,2,FALSE)),"",VLOOKUP(Y$30&amp;$R66,$D$2:$G$878,2,FALSE))</f>
        <v/>
      </c>
      <c r="Z66" s="394" t="str">
        <f>IF(ISNA(VLOOKUP(Y$30&amp;$R66,$D$2:$G$878,3,FALSE)),"",VLOOKUP(Y$30&amp;$R66,$D$2:$G$878,3,FALSE))</f>
        <v/>
      </c>
      <c r="AA66" s="395" t="str">
        <f>IF(ISNA(VLOOKUP(Y$30&amp;$R66,$D$2:$G$878,4,FALSE)),"",VLOOKUP(Y$30&amp;$R66,$D$2:$G$878,4,FALSE))</f>
        <v/>
      </c>
      <c r="AL66"/>
    </row>
    <row r="67" spans="1:38">
      <c r="A67">
        <v>66</v>
      </c>
      <c r="B67" t="s">
        <v>918</v>
      </c>
      <c r="C67">
        <f>IF(B67&lt;&gt;B66,1,1+C66)</f>
        <v>2</v>
      </c>
      <c r="D67" t="str">
        <f>B67&amp;C67</f>
        <v>Durables2</v>
      </c>
      <c r="E67" t="s">
        <v>921</v>
      </c>
      <c r="F67" s="373">
        <f>'Data - Knowledge'!E74</f>
        <v>0.46063636363636368</v>
      </c>
      <c r="G67" s="379">
        <f>'Data - Knowledge'!J74</f>
        <v>94.841431974258427</v>
      </c>
      <c r="H67" s="1" t="str">
        <f>VLOOKUP(B67,$O$2:$O$150,1,FALSE)</f>
        <v>Durables</v>
      </c>
      <c r="I67" s="1" t="str">
        <f>INDEX('Data - Knowledge'!$C:$C,MATCH(E67,'Data - Knowledge'!$D:$D,0))</f>
        <v>Durables</v>
      </c>
      <c r="J67" s="1"/>
      <c r="K67" s="1">
        <v>67</v>
      </c>
      <c r="L67" t="s">
        <v>2008</v>
      </c>
      <c r="M67" s="1">
        <f>IF(L67&lt;&gt;L66,1,1+M66)</f>
        <v>2</v>
      </c>
      <c r="N67" s="1" t="str">
        <f>L67&amp;M67</f>
        <v>Marketing2</v>
      </c>
      <c r="O67" t="s">
        <v>1063</v>
      </c>
      <c r="P67" s="1">
        <f>COUNTIF($B$2:$B$878,O67)</f>
        <v>15</v>
      </c>
      <c r="R67" s="1">
        <v>36</v>
      </c>
      <c r="S67" s="1" t="str">
        <f>IF(ISNA(VLOOKUP(S$30&amp;$R67,$D$2:$G$878,2,FALSE)),"",VLOOKUP(S$30&amp;$R67,$D$2:$G$878,2,FALSE))</f>
        <v/>
      </c>
      <c r="T67" s="394" t="str">
        <f>IF(ISNA(VLOOKUP(S$30&amp;$R67,$D$2:$G$878,3,FALSE)),"",VLOOKUP(S$30&amp;$R67,$D$2:$G$878,3,FALSE))</f>
        <v/>
      </c>
      <c r="U67" s="395" t="str">
        <f>IF(ISNA(VLOOKUP(S$30&amp;$R67,$D$2:$G$878,4,FALSE)),"",VLOOKUP(S$30&amp;$R67,$D$2:$G$878,4,FALSE))</f>
        <v/>
      </c>
      <c r="V67" s="1" t="str">
        <f>IF(ISNA(VLOOKUP(V$30&amp;$R67,$D$2:$G$878,2,FALSE)),"",VLOOKUP(V$30&amp;$R67,$D$2:$G$878,2,FALSE))</f>
        <v/>
      </c>
      <c r="W67" s="394" t="str">
        <f>IF(ISNA(VLOOKUP(V$30&amp;$R66,$D$2:$G$878,3,FALSE)),"",VLOOKUP(V$30&amp;$R66,$D$2:$G$878,3,FALSE))</f>
        <v/>
      </c>
      <c r="X67" s="395" t="str">
        <f>IF(ISNA(VLOOKUP(V$30&amp;$R67,$D$2:$G$878,4,FALSE)),"",VLOOKUP(V$30&amp;$R67,$D$2:$G$878,4,FALSE))</f>
        <v/>
      </c>
      <c r="Y67" s="1" t="str">
        <f>IF(ISNA(VLOOKUP(Y$30&amp;$R67,$D$2:$G$878,2,FALSE)),"",VLOOKUP(Y$30&amp;$R67,$D$2:$G$878,2,FALSE))</f>
        <v/>
      </c>
      <c r="Z67" s="394" t="str">
        <f>IF(ISNA(VLOOKUP(Y$30&amp;$R67,$D$2:$G$878,3,FALSE)),"",VLOOKUP(Y$30&amp;$R67,$D$2:$G$878,3,FALSE))</f>
        <v/>
      </c>
      <c r="AA67" s="395" t="str">
        <f>IF(ISNA(VLOOKUP(Y$30&amp;$R67,$D$2:$G$878,4,FALSE)),"",VLOOKUP(Y$30&amp;$R67,$D$2:$G$878,4,FALSE))</f>
        <v/>
      </c>
      <c r="AL67"/>
    </row>
    <row r="68" spans="1:38">
      <c r="A68">
        <v>67</v>
      </c>
      <c r="B68" t="s">
        <v>922</v>
      </c>
      <c r="C68">
        <f>IF(B68&lt;&gt;B67,1,1+C67)</f>
        <v>1</v>
      </c>
      <c r="D68" t="str">
        <f>B68&amp;C68</f>
        <v>Structure1</v>
      </c>
      <c r="E68" t="s">
        <v>923</v>
      </c>
      <c r="F68" s="373">
        <f>'Data - Knowledge'!E75</f>
        <v>0.20322727272727273</v>
      </c>
      <c r="G68" s="379">
        <f>'Data - Knowledge'!J75</f>
        <v>131.56622807772845</v>
      </c>
      <c r="H68" s="1" t="str">
        <f>VLOOKUP(B68,$O$2:$O$150,1,FALSE)</f>
        <v>Structure</v>
      </c>
      <c r="I68" s="1" t="str">
        <f>INDEX('Data - Knowledge'!$C:$C,MATCH(E68,'Data - Knowledge'!$D:$D,0))</f>
        <v>Structure</v>
      </c>
      <c r="J68" s="1"/>
      <c r="K68" s="1">
        <v>68</v>
      </c>
      <c r="L68" t="s">
        <v>216</v>
      </c>
      <c r="M68" s="1">
        <f>IF(L68&lt;&gt;L67,1,1+M67)</f>
        <v>1</v>
      </c>
      <c r="N68" s="1" t="str">
        <f>L68&amp;M68</f>
        <v>Population &amp; Family1</v>
      </c>
      <c r="O68" t="s">
        <v>217</v>
      </c>
      <c r="P68" s="1">
        <f>COUNTIF($B$2:$B$878,O68)</f>
        <v>8</v>
      </c>
      <c r="R68" s="1">
        <v>37</v>
      </c>
      <c r="S68" s="1" t="str">
        <f>IF(ISNA(VLOOKUP(S$30&amp;$R68,$D$2:$G$878,2,FALSE)),"",VLOOKUP(S$30&amp;$R68,$D$2:$G$878,2,FALSE))</f>
        <v/>
      </c>
      <c r="T68" s="394" t="str">
        <f>IF(ISNA(VLOOKUP(S$30&amp;$R68,$D$2:$G$878,3,FALSE)),"",VLOOKUP(S$30&amp;$R68,$D$2:$G$878,3,FALSE))</f>
        <v/>
      </c>
      <c r="U68" s="395" t="str">
        <f>IF(ISNA(VLOOKUP(S$30&amp;$R68,$D$2:$G$878,4,FALSE)),"",VLOOKUP(S$30&amp;$R68,$D$2:$G$878,4,FALSE))</f>
        <v/>
      </c>
      <c r="V68" s="1" t="str">
        <f>IF(ISNA(VLOOKUP(V$30&amp;$R68,$D$2:$G$878,2,FALSE)),"",VLOOKUP(V$30&amp;$R68,$D$2:$G$878,2,FALSE))</f>
        <v/>
      </c>
      <c r="W68" s="394" t="str">
        <f>IF(ISNA(VLOOKUP(V$30&amp;$R67,$D$2:$G$878,3,FALSE)),"",VLOOKUP(V$30&amp;$R67,$D$2:$G$878,3,FALSE))</f>
        <v/>
      </c>
      <c r="X68" s="395" t="str">
        <f>IF(ISNA(VLOOKUP(V$30&amp;$R68,$D$2:$G$878,4,FALSE)),"",VLOOKUP(V$30&amp;$R68,$D$2:$G$878,4,FALSE))</f>
        <v/>
      </c>
      <c r="Y68" s="1" t="str">
        <f>IF(ISNA(VLOOKUP(Y$30&amp;$R68,$D$2:$G$878,2,FALSE)),"",VLOOKUP(Y$30&amp;$R68,$D$2:$G$878,2,FALSE))</f>
        <v/>
      </c>
      <c r="Z68" s="394" t="str">
        <f>IF(ISNA(VLOOKUP(Y$30&amp;$R68,$D$2:$G$878,3,FALSE)),"",VLOOKUP(Y$30&amp;$R68,$D$2:$G$878,3,FALSE))</f>
        <v/>
      </c>
      <c r="AA68" s="395" t="str">
        <f>IF(ISNA(VLOOKUP(Y$30&amp;$R68,$D$2:$G$878,4,FALSE)),"",VLOOKUP(Y$30&amp;$R68,$D$2:$G$878,4,FALSE))</f>
        <v/>
      </c>
      <c r="AL68"/>
    </row>
    <row r="69" spans="1:38">
      <c r="A69">
        <v>68</v>
      </c>
      <c r="B69" t="s">
        <v>922</v>
      </c>
      <c r="C69">
        <f>IF(B69&lt;&gt;B68,1,1+C68)</f>
        <v>2</v>
      </c>
      <c r="D69" t="str">
        <f>B69&amp;C69</f>
        <v>Structure2</v>
      </c>
      <c r="E69" t="s">
        <v>924</v>
      </c>
      <c r="F69" s="373">
        <f>'Data - Knowledge'!E76</f>
        <v>0.045170454545454548</v>
      </c>
      <c r="G69" s="379">
        <f>'Data - Knowledge'!J76</f>
        <v>169.90883075655935</v>
      </c>
      <c r="H69" s="1" t="str">
        <f>VLOOKUP(B69,$O$2:$O$150,1,FALSE)</f>
        <v>Structure</v>
      </c>
      <c r="I69" s="1" t="str">
        <f>INDEX('Data - Knowledge'!$C:$C,MATCH(E69,'Data - Knowledge'!$D:$D,0))</f>
        <v>Structure</v>
      </c>
      <c r="J69" s="1"/>
      <c r="K69" s="1">
        <v>69</v>
      </c>
      <c r="L69" t="s">
        <v>216</v>
      </c>
      <c r="M69" s="1">
        <f>IF(L69&lt;&gt;L68,1,1+M68)</f>
        <v>2</v>
      </c>
      <c r="N69" s="1" t="str">
        <f>L69&amp;M69</f>
        <v>Population &amp; Family2</v>
      </c>
      <c r="O69" t="s">
        <v>824</v>
      </c>
      <c r="P69" s="1">
        <f>COUNTIF($B$2:$B$878,O69)</f>
        <v>4</v>
      </c>
      <c r="R69" s="1">
        <v>38</v>
      </c>
      <c r="S69" s="1" t="str">
        <f>IF(ISNA(VLOOKUP(S$30&amp;$R69,$D$2:$G$878,2,FALSE)),"",VLOOKUP(S$30&amp;$R69,$D$2:$G$878,2,FALSE))</f>
        <v/>
      </c>
      <c r="T69" s="394" t="str">
        <f>IF(ISNA(VLOOKUP(S$30&amp;$R69,$D$2:$G$878,3,FALSE)),"",VLOOKUP(S$30&amp;$R69,$D$2:$G$878,3,FALSE))</f>
        <v/>
      </c>
      <c r="U69" s="395" t="str">
        <f>IF(ISNA(VLOOKUP(S$30&amp;$R69,$D$2:$G$878,4,FALSE)),"",VLOOKUP(S$30&amp;$R69,$D$2:$G$878,4,FALSE))</f>
        <v/>
      </c>
      <c r="V69" s="1" t="str">
        <f>IF(ISNA(VLOOKUP(V$30&amp;$R69,$D$2:$G$878,2,FALSE)),"",VLOOKUP(V$30&amp;$R69,$D$2:$G$878,2,FALSE))</f>
        <v/>
      </c>
      <c r="W69" s="394" t="str">
        <f>IF(ISNA(VLOOKUP(V$30&amp;$R68,$D$2:$G$878,3,FALSE)),"",VLOOKUP(V$30&amp;$R68,$D$2:$G$878,3,FALSE))</f>
        <v/>
      </c>
      <c r="X69" s="395" t="str">
        <f>IF(ISNA(VLOOKUP(V$30&amp;$R69,$D$2:$G$878,4,FALSE)),"",VLOOKUP(V$30&amp;$R69,$D$2:$G$878,4,FALSE))</f>
        <v/>
      </c>
      <c r="Y69" s="1" t="str">
        <f>IF(ISNA(VLOOKUP(Y$30&amp;$R69,$D$2:$G$878,2,FALSE)),"",VLOOKUP(Y$30&amp;$R69,$D$2:$G$878,2,FALSE))</f>
        <v/>
      </c>
      <c r="Z69" s="394" t="str">
        <f>IF(ISNA(VLOOKUP(Y$30&amp;$R69,$D$2:$G$878,3,FALSE)),"",VLOOKUP(Y$30&amp;$R69,$D$2:$G$878,3,FALSE))</f>
        <v/>
      </c>
      <c r="AA69" s="395" t="str">
        <f>IF(ISNA(VLOOKUP(Y$30&amp;$R69,$D$2:$G$878,4,FALSE)),"",VLOOKUP(Y$30&amp;$R69,$D$2:$G$878,4,FALSE))</f>
        <v/>
      </c>
      <c r="AL69"/>
    </row>
    <row r="70" spans="1:38">
      <c r="A70">
        <v>69</v>
      </c>
      <c r="B70" t="s">
        <v>922</v>
      </c>
      <c r="C70">
        <f>IF(B70&lt;&gt;B69,1,1+C69)</f>
        <v>3</v>
      </c>
      <c r="D70" t="str">
        <f>B70&amp;C70</f>
        <v>Structure3</v>
      </c>
      <c r="E70" t="s">
        <v>925</v>
      </c>
      <c r="F70" s="373">
        <f>'Data - Knowledge'!E77</f>
        <v>0.22499621212121215</v>
      </c>
      <c r="G70" s="379">
        <f>'Data - Knowledge'!J77</f>
        <v>67.609078929509693</v>
      </c>
      <c r="H70" s="1" t="str">
        <f>VLOOKUP(B70,$O$2:$O$150,1,FALSE)</f>
        <v>Structure</v>
      </c>
      <c r="I70" s="1" t="str">
        <f>INDEX('Data - Knowledge'!$C:$C,MATCH(E70,'Data - Knowledge'!$D:$D,0))</f>
        <v>Structure</v>
      </c>
      <c r="J70" s="1"/>
      <c r="K70" s="1">
        <v>70</v>
      </c>
      <c r="L70" t="s">
        <v>216</v>
      </c>
      <c r="M70" s="1">
        <f>IF(L70&lt;&gt;L69,1,1+M69)</f>
        <v>3</v>
      </c>
      <c r="N70" s="1" t="str">
        <f>L70&amp;M70</f>
        <v>Population &amp; Family3</v>
      </c>
      <c r="O70" t="s">
        <v>833</v>
      </c>
      <c r="P70" s="1">
        <f>COUNTIF($B$2:$B$878,O70)</f>
        <v>5</v>
      </c>
      <c r="R70" s="1">
        <v>39</v>
      </c>
      <c r="S70" s="1" t="str">
        <f>IF(ISNA(VLOOKUP(S$30&amp;$R70,$D$2:$G$878,2,FALSE)),"",VLOOKUP(S$30&amp;$R70,$D$2:$G$878,2,FALSE))</f>
        <v/>
      </c>
      <c r="T70" s="394" t="str">
        <f>IF(ISNA(VLOOKUP(S$30&amp;$R70,$D$2:$G$878,3,FALSE)),"",VLOOKUP(S$30&amp;$R70,$D$2:$G$878,3,FALSE))</f>
        <v/>
      </c>
      <c r="U70" s="395" t="str">
        <f>IF(ISNA(VLOOKUP(S$30&amp;$R70,$D$2:$G$878,4,FALSE)),"",VLOOKUP(S$30&amp;$R70,$D$2:$G$878,4,FALSE))</f>
        <v/>
      </c>
      <c r="V70" s="1" t="str">
        <f>IF(ISNA(VLOOKUP(V$30&amp;$R70,$D$2:$G$878,2,FALSE)),"",VLOOKUP(V$30&amp;$R70,$D$2:$G$878,2,FALSE))</f>
        <v/>
      </c>
      <c r="W70" s="394" t="str">
        <f>IF(ISNA(VLOOKUP(V$30&amp;$R69,$D$2:$G$878,3,FALSE)),"",VLOOKUP(V$30&amp;$R69,$D$2:$G$878,3,FALSE))</f>
        <v/>
      </c>
      <c r="X70" s="395" t="str">
        <f>IF(ISNA(VLOOKUP(V$30&amp;$R70,$D$2:$G$878,4,FALSE)),"",VLOOKUP(V$30&amp;$R70,$D$2:$G$878,4,FALSE))</f>
        <v/>
      </c>
      <c r="Y70" s="1" t="str">
        <f>IF(ISNA(VLOOKUP(Y$30&amp;$R70,$D$2:$G$878,2,FALSE)),"",VLOOKUP(Y$30&amp;$R70,$D$2:$G$878,2,FALSE))</f>
        <v/>
      </c>
      <c r="Z70" s="394" t="str">
        <f>IF(ISNA(VLOOKUP(Y$30&amp;$R70,$D$2:$G$878,3,FALSE)),"",VLOOKUP(Y$30&amp;$R70,$D$2:$G$878,3,FALSE))</f>
        <v/>
      </c>
      <c r="AA70" s="395" t="str">
        <f>IF(ISNA(VLOOKUP(Y$30&amp;$R70,$D$2:$G$878,4,FALSE)),"",VLOOKUP(Y$30&amp;$R70,$D$2:$G$878,4,FALSE))</f>
        <v/>
      </c>
      <c r="AL70"/>
    </row>
    <row r="71" spans="1:38">
      <c r="A71">
        <v>70</v>
      </c>
      <c r="B71" t="s">
        <v>922</v>
      </c>
      <c r="C71">
        <f>IF(B71&lt;&gt;B70,1,1+C70)</f>
        <v>4</v>
      </c>
      <c r="D71" t="str">
        <f>B71&amp;C71</f>
        <v>Structure4</v>
      </c>
      <c r="E71" t="s">
        <v>454</v>
      </c>
      <c r="F71" s="373">
        <f>'Data - Knowledge'!E78</f>
        <v>0.16991287878787881</v>
      </c>
      <c r="G71" s="379">
        <f>'Data - Knowledge'!J78</f>
        <v>90.174722841842467</v>
      </c>
      <c r="H71" s="1" t="str">
        <f>VLOOKUP(B71,$O$2:$O$150,1,FALSE)</f>
        <v>Structure</v>
      </c>
      <c r="I71" s="1" t="str">
        <f>INDEX('Data - Knowledge'!$C:$C,MATCH(E71,'Data - Knowledge'!$D:$D,0))</f>
        <v>Structure</v>
      </c>
      <c r="J71" s="1"/>
      <c r="K71" s="1">
        <v>71</v>
      </c>
      <c r="L71" t="s">
        <v>216</v>
      </c>
      <c r="M71" s="1">
        <f>IF(L71&lt;&gt;L70,1,1+M70)</f>
        <v>4</v>
      </c>
      <c r="N71" s="1" t="str">
        <f>L71&amp;M71</f>
        <v>Population &amp; Family4</v>
      </c>
      <c r="O71" t="s">
        <v>844</v>
      </c>
      <c r="P71" s="1">
        <f>COUNTIF($B$2:$B$878,O71)</f>
        <v>7</v>
      </c>
      <c r="R71" s="1">
        <v>40</v>
      </c>
      <c r="S71" s="1" t="str">
        <f>IF(ISNA(VLOOKUP(S$30&amp;$R71,$D$2:$G$878,2,FALSE)),"",VLOOKUP(S$30&amp;$R71,$D$2:$G$878,2,FALSE))</f>
        <v/>
      </c>
      <c r="T71" s="394" t="str">
        <f>IF(ISNA(VLOOKUP(S$30&amp;$R71,$D$2:$G$878,3,FALSE)),"",VLOOKUP(S$30&amp;$R71,$D$2:$G$878,3,FALSE))</f>
        <v/>
      </c>
      <c r="U71" s="395" t="str">
        <f>IF(ISNA(VLOOKUP(S$30&amp;$R71,$D$2:$G$878,4,FALSE)),"",VLOOKUP(S$30&amp;$R71,$D$2:$G$878,4,FALSE))</f>
        <v/>
      </c>
      <c r="V71" s="1" t="str">
        <f>IF(ISNA(VLOOKUP(V$30&amp;$R71,$D$2:$G$878,2,FALSE)),"",VLOOKUP(V$30&amp;$R71,$D$2:$G$878,2,FALSE))</f>
        <v/>
      </c>
      <c r="W71" s="394" t="str">
        <f>IF(ISNA(VLOOKUP(V$30&amp;$R70,$D$2:$G$878,3,FALSE)),"",VLOOKUP(V$30&amp;$R70,$D$2:$G$878,3,FALSE))</f>
        <v/>
      </c>
      <c r="X71" s="395" t="str">
        <f>IF(ISNA(VLOOKUP(V$30&amp;$R71,$D$2:$G$878,4,FALSE)),"",VLOOKUP(V$30&amp;$R71,$D$2:$G$878,4,FALSE))</f>
        <v/>
      </c>
      <c r="Y71" s="1" t="str">
        <f>IF(ISNA(VLOOKUP(Y$30&amp;$R71,$D$2:$G$878,2,FALSE)),"",VLOOKUP(Y$30&amp;$R71,$D$2:$G$878,2,FALSE))</f>
        <v/>
      </c>
      <c r="Z71" s="394" t="str">
        <f>IF(ISNA(VLOOKUP(Y$30&amp;$R71,$D$2:$G$878,3,FALSE)),"",VLOOKUP(Y$30&amp;$R71,$D$2:$G$878,3,FALSE))</f>
        <v/>
      </c>
      <c r="AA71" s="395" t="str">
        <f>IF(ISNA(VLOOKUP(Y$30&amp;$R71,$D$2:$G$878,4,FALSE)),"",VLOOKUP(Y$30&amp;$R71,$D$2:$G$878,4,FALSE))</f>
        <v/>
      </c>
      <c r="AL71"/>
    </row>
    <row r="72" spans="1:38">
      <c r="A72">
        <v>71</v>
      </c>
      <c r="B72" t="s">
        <v>922</v>
      </c>
      <c r="C72">
        <f>IF(B72&lt;&gt;B71,1,1+C71)</f>
        <v>5</v>
      </c>
      <c r="D72" t="str">
        <f>B72&amp;C72</f>
        <v>Structure5</v>
      </c>
      <c r="E72" t="s">
        <v>926</v>
      </c>
      <c r="F72" s="373">
        <f>'Data - Knowledge'!E79</f>
        <v>0.35680303030303034</v>
      </c>
      <c r="G72" s="379">
        <f>'Data - Knowledge'!J79</f>
        <v>119.80495893676061</v>
      </c>
      <c r="H72" s="1" t="str">
        <f>VLOOKUP(B72,$O$2:$O$150,1,FALSE)</f>
        <v>Structure</v>
      </c>
      <c r="I72" s="1" t="str">
        <f>INDEX('Data - Knowledge'!$C:$C,MATCH(E72,'Data - Knowledge'!$D:$D,0))</f>
        <v>Structure</v>
      </c>
      <c r="J72" s="1"/>
      <c r="K72" s="1">
        <v>72</v>
      </c>
      <c r="L72" t="s">
        <v>216</v>
      </c>
      <c r="M72" s="1">
        <f>IF(L72&lt;&gt;L71,1,1+M71)</f>
        <v>5</v>
      </c>
      <c r="N72" s="1" t="str">
        <f>L72&amp;M72</f>
        <v>Population &amp; Family5</v>
      </c>
      <c r="O72" t="s">
        <v>859</v>
      </c>
      <c r="P72" s="1">
        <f>COUNTIF($B$2:$B$878,O72)</f>
        <v>8</v>
      </c>
      <c r="R72" s="1">
        <v>41</v>
      </c>
      <c r="S72" s="1" t="str">
        <f>IF(ISNA(VLOOKUP(S$30&amp;$R72,$D$2:$G$878,2,FALSE)),"",VLOOKUP(S$30&amp;$R72,$D$2:$G$878,2,FALSE))</f>
        <v/>
      </c>
      <c r="T72" s="394" t="str">
        <f>IF(ISNA(VLOOKUP(S$30&amp;$R72,$D$2:$G$878,3,FALSE)),"",VLOOKUP(S$30&amp;$R72,$D$2:$G$878,3,FALSE))</f>
        <v/>
      </c>
      <c r="U72" s="395" t="str">
        <f>IF(ISNA(VLOOKUP(S$30&amp;$R72,$D$2:$G$878,4,FALSE)),"",VLOOKUP(S$30&amp;$R72,$D$2:$G$878,4,FALSE))</f>
        <v/>
      </c>
      <c r="V72" s="1" t="str">
        <f>IF(ISNA(VLOOKUP(V$30&amp;$R72,$D$2:$G$878,2,FALSE)),"",VLOOKUP(V$30&amp;$R72,$D$2:$G$878,2,FALSE))</f>
        <v/>
      </c>
      <c r="W72" s="394" t="str">
        <f>IF(ISNA(VLOOKUP(V$30&amp;$R71,$D$2:$G$878,3,FALSE)),"",VLOOKUP(V$30&amp;$R71,$D$2:$G$878,3,FALSE))</f>
        <v/>
      </c>
      <c r="X72" s="395" t="str">
        <f>IF(ISNA(VLOOKUP(V$30&amp;$R72,$D$2:$G$878,4,FALSE)),"",VLOOKUP(V$30&amp;$R72,$D$2:$G$878,4,FALSE))</f>
        <v/>
      </c>
      <c r="Y72" s="1" t="str">
        <f>IF(ISNA(VLOOKUP(Y$30&amp;$R72,$D$2:$G$878,2,FALSE)),"",VLOOKUP(Y$30&amp;$R72,$D$2:$G$878,2,FALSE))</f>
        <v/>
      </c>
      <c r="Z72" s="394" t="str">
        <f>IF(ISNA(VLOOKUP(Y$30&amp;$R72,$D$2:$G$878,3,FALSE)),"",VLOOKUP(Y$30&amp;$R72,$D$2:$G$878,3,FALSE))</f>
        <v/>
      </c>
      <c r="AA72" s="395" t="str">
        <f>IF(ISNA(VLOOKUP(Y$30&amp;$R72,$D$2:$G$878,4,FALSE)),"",VLOOKUP(Y$30&amp;$R72,$D$2:$G$878,4,FALSE))</f>
        <v/>
      </c>
      <c r="AL72"/>
    </row>
    <row r="73" spans="1:38">
      <c r="A73">
        <v>72</v>
      </c>
      <c r="B73" t="s">
        <v>928</v>
      </c>
      <c r="C73">
        <f>IF(B73&lt;&gt;B72,1,1+C72)</f>
        <v>1</v>
      </c>
      <c r="D73" t="str">
        <f>B73&amp;C73</f>
        <v>Number of Children by Age1</v>
      </c>
      <c r="E73" t="s">
        <v>929</v>
      </c>
      <c r="F73" s="373">
        <f>'Data - Knowledge'!E80</f>
        <v>0.883159090909091</v>
      </c>
      <c r="G73" s="379">
        <f>'Data - Knowledge'!J80</f>
        <v>97.196813911222321</v>
      </c>
      <c r="H73" s="1" t="str">
        <f>VLOOKUP(B73,$O$2:$O$150,1,FALSE)</f>
        <v>Number of Children by Age</v>
      </c>
      <c r="I73" s="1" t="str">
        <f>INDEX('Data - Knowledge'!$C:$C,MATCH(E73,'Data - Knowledge'!$D:$D,0))</f>
        <v>Number of Children by Age</v>
      </c>
      <c r="J73" s="1"/>
      <c r="K73" s="1">
        <v>73</v>
      </c>
      <c r="L73" t="s">
        <v>216</v>
      </c>
      <c r="M73" s="1">
        <f>IF(L73&lt;&gt;L72,1,1+M72)</f>
        <v>6</v>
      </c>
      <c r="N73" s="1" t="str">
        <f>L73&amp;M73</f>
        <v>Population &amp; Family6</v>
      </c>
      <c r="O73" t="s">
        <v>922</v>
      </c>
      <c r="P73" s="1">
        <f>COUNTIF($B$2:$B$878,O73)</f>
        <v>5</v>
      </c>
      <c r="R73" s="1">
        <v>42</v>
      </c>
      <c r="S73" s="1" t="str">
        <f>IF(ISNA(VLOOKUP(S$30&amp;$R73,$D$2:$G$878,2,FALSE)),"",VLOOKUP(S$30&amp;$R73,$D$2:$G$878,2,FALSE))</f>
        <v/>
      </c>
      <c r="T73" s="394" t="str">
        <f>IF(ISNA(VLOOKUP(S$30&amp;$R73,$D$2:$G$878,3,FALSE)),"",VLOOKUP(S$30&amp;$R73,$D$2:$G$878,3,FALSE))</f>
        <v/>
      </c>
      <c r="U73" s="395" t="str">
        <f>IF(ISNA(VLOOKUP(S$30&amp;$R73,$D$2:$G$878,4,FALSE)),"",VLOOKUP(S$30&amp;$R73,$D$2:$G$878,4,FALSE))</f>
        <v/>
      </c>
      <c r="V73" s="1" t="str">
        <f>IF(ISNA(VLOOKUP(V$30&amp;$R73,$D$2:$G$878,2,FALSE)),"",VLOOKUP(V$30&amp;$R73,$D$2:$G$878,2,FALSE))</f>
        <v/>
      </c>
      <c r="W73" s="394" t="str">
        <f>IF(ISNA(VLOOKUP(V$30&amp;$R72,$D$2:$G$878,3,FALSE)),"",VLOOKUP(V$30&amp;$R72,$D$2:$G$878,3,FALSE))</f>
        <v/>
      </c>
      <c r="X73" s="395" t="str">
        <f>IF(ISNA(VLOOKUP(V$30&amp;$R73,$D$2:$G$878,4,FALSE)),"",VLOOKUP(V$30&amp;$R73,$D$2:$G$878,4,FALSE))</f>
        <v/>
      </c>
      <c r="Y73" s="1" t="str">
        <f>IF(ISNA(VLOOKUP(Y$30&amp;$R73,$D$2:$G$878,2,FALSE)),"",VLOOKUP(Y$30&amp;$R73,$D$2:$G$878,2,FALSE))</f>
        <v/>
      </c>
      <c r="Z73" s="394" t="str">
        <f>IF(ISNA(VLOOKUP(Y$30&amp;$R73,$D$2:$G$878,3,FALSE)),"",VLOOKUP(Y$30&amp;$R73,$D$2:$G$878,3,FALSE))</f>
        <v/>
      </c>
      <c r="AA73" s="395" t="str">
        <f>IF(ISNA(VLOOKUP(Y$30&amp;$R73,$D$2:$G$878,4,FALSE)),"",VLOOKUP(Y$30&amp;$R73,$D$2:$G$878,4,FALSE))</f>
        <v/>
      </c>
      <c r="AL73"/>
    </row>
    <row r="74" spans="1:38">
      <c r="A74">
        <v>73</v>
      </c>
      <c r="B74" t="s">
        <v>928</v>
      </c>
      <c r="C74">
        <f>IF(B74&lt;&gt;B73,1,1+C73)</f>
        <v>2</v>
      </c>
      <c r="D74" t="str">
        <f>B74&amp;C74</f>
        <v>Number of Children by Age2</v>
      </c>
      <c r="E74" t="s">
        <v>931</v>
      </c>
      <c r="F74" s="373">
        <f>'Data - Knowledge'!E81</f>
        <v>0.089272727272727254</v>
      </c>
      <c r="G74" s="379">
        <f>'Data - Knowledge'!J81</f>
        <v>133.09664113509839</v>
      </c>
      <c r="H74" s="1" t="str">
        <f>VLOOKUP(B74,$O$2:$O$150,1,FALSE)</f>
        <v>Number of Children by Age</v>
      </c>
      <c r="I74" s="1" t="str">
        <f>INDEX('Data - Knowledge'!$C:$C,MATCH(E74,'Data - Knowledge'!$D:$D,0))</f>
        <v>Number of Children by Age</v>
      </c>
      <c r="J74" s="1"/>
      <c r="K74" s="1">
        <v>74</v>
      </c>
      <c r="L74" t="s">
        <v>216</v>
      </c>
      <c r="M74" s="1">
        <f>IF(L74&lt;&gt;L73,1,1+M73)</f>
        <v>7</v>
      </c>
      <c r="N74" s="1" t="str">
        <f>L74&amp;M74</f>
        <v>Population &amp; Family7</v>
      </c>
      <c r="O74" t="s">
        <v>928</v>
      </c>
      <c r="P74" s="1">
        <f>COUNTIF($B$2:$B$878,O74)</f>
        <v>6</v>
      </c>
      <c r="R74" s="1">
        <v>43</v>
      </c>
      <c r="S74" s="1" t="str">
        <f>IF(ISNA(VLOOKUP(S$30&amp;$R74,$D$2:$G$878,2,FALSE)),"",VLOOKUP(S$30&amp;$R74,$D$2:$G$878,2,FALSE))</f>
        <v/>
      </c>
      <c r="T74" s="394" t="str">
        <f>IF(ISNA(VLOOKUP(S$30&amp;$R74,$D$2:$G$878,3,FALSE)),"",VLOOKUP(S$30&amp;$R74,$D$2:$G$878,3,FALSE))</f>
        <v/>
      </c>
      <c r="U74" s="395" t="str">
        <f>IF(ISNA(VLOOKUP(S$30&amp;$R74,$D$2:$G$878,4,FALSE)),"",VLOOKUP(S$30&amp;$R74,$D$2:$G$878,4,FALSE))</f>
        <v/>
      </c>
      <c r="V74" s="1" t="str">
        <f>IF(ISNA(VLOOKUP(V$30&amp;$R74,$D$2:$G$878,2,FALSE)),"",VLOOKUP(V$30&amp;$R74,$D$2:$G$878,2,FALSE))</f>
        <v/>
      </c>
      <c r="W74" s="394" t="str">
        <f>IF(ISNA(VLOOKUP(V$30&amp;$R73,$D$2:$G$878,3,FALSE)),"",VLOOKUP(V$30&amp;$R73,$D$2:$G$878,3,FALSE))</f>
        <v/>
      </c>
      <c r="X74" s="395" t="str">
        <f>IF(ISNA(VLOOKUP(V$30&amp;$R74,$D$2:$G$878,4,FALSE)),"",VLOOKUP(V$30&amp;$R74,$D$2:$G$878,4,FALSE))</f>
        <v/>
      </c>
      <c r="Y74" s="1" t="str">
        <f>IF(ISNA(VLOOKUP(Y$30&amp;$R74,$D$2:$G$878,2,FALSE)),"",VLOOKUP(Y$30&amp;$R74,$D$2:$G$878,2,FALSE))</f>
        <v/>
      </c>
      <c r="Z74" s="394" t="str">
        <f>IF(ISNA(VLOOKUP(Y$30&amp;$R74,$D$2:$G$878,3,FALSE)),"",VLOOKUP(Y$30&amp;$R74,$D$2:$G$878,3,FALSE))</f>
        <v/>
      </c>
      <c r="AA74" s="395" t="str">
        <f>IF(ISNA(VLOOKUP(Y$30&amp;$R74,$D$2:$G$878,4,FALSE)),"",VLOOKUP(Y$30&amp;$R74,$D$2:$G$878,4,FALSE))</f>
        <v/>
      </c>
      <c r="AL74"/>
    </row>
    <row r="75" spans="1:38">
      <c r="A75">
        <v>74</v>
      </c>
      <c r="B75" t="s">
        <v>928</v>
      </c>
      <c r="C75">
        <f>IF(B75&lt;&gt;B74,1,1+C74)</f>
        <v>3</v>
      </c>
      <c r="D75" t="str">
        <f>B75&amp;C75</f>
        <v>Number of Children by Age3</v>
      </c>
      <c r="E75" t="s">
        <v>933</v>
      </c>
      <c r="F75" s="373">
        <f>'Data - Knowledge'!E82</f>
        <v>0.027515151515151517</v>
      </c>
      <c r="G75" s="379">
        <f>'Data - Knowledge'!J82</f>
        <v>114.58568168732182</v>
      </c>
      <c r="H75" s="1" t="str">
        <f>VLOOKUP(B75,$O$2:$O$150,1,FALSE)</f>
        <v>Number of Children by Age</v>
      </c>
      <c r="I75" s="1" t="str">
        <f>INDEX('Data - Knowledge'!$C:$C,MATCH(E75,'Data - Knowledge'!$D:$D,0))</f>
        <v>Number of Children by Age</v>
      </c>
      <c r="J75" s="1"/>
      <c r="K75" s="1">
        <v>75</v>
      </c>
      <c r="L75" t="s">
        <v>216</v>
      </c>
      <c r="M75" s="1">
        <f>IF(L75&lt;&gt;L74,1,1+M74)</f>
        <v>8</v>
      </c>
      <c r="N75" s="1" t="str">
        <f>L75&amp;M75</f>
        <v>Population &amp; Family8</v>
      </c>
      <c r="O75" t="s">
        <v>940</v>
      </c>
      <c r="P75" s="1">
        <f>COUNTIF($B$2:$B$878,O75)</f>
        <v>4</v>
      </c>
      <c r="R75" s="1">
        <v>44</v>
      </c>
      <c r="S75" s="1" t="str">
        <f>IF(ISNA(VLOOKUP(S$30&amp;$R75,$D$2:$G$878,2,FALSE)),"",VLOOKUP(S$30&amp;$R75,$D$2:$G$878,2,FALSE))</f>
        <v/>
      </c>
      <c r="T75" s="394" t="str">
        <f>IF(ISNA(VLOOKUP(S$30&amp;$R75,$D$2:$G$878,3,FALSE)),"",VLOOKUP(S$30&amp;$R75,$D$2:$G$878,3,FALSE))</f>
        <v/>
      </c>
      <c r="U75" s="395" t="str">
        <f>IF(ISNA(VLOOKUP(S$30&amp;$R75,$D$2:$G$878,4,FALSE)),"",VLOOKUP(S$30&amp;$R75,$D$2:$G$878,4,FALSE))</f>
        <v/>
      </c>
      <c r="V75" s="1" t="str">
        <f>IF(ISNA(VLOOKUP(V$30&amp;$R75,$D$2:$G$878,2,FALSE)),"",VLOOKUP(V$30&amp;$R75,$D$2:$G$878,2,FALSE))</f>
        <v/>
      </c>
      <c r="W75" s="394" t="str">
        <f>IF(ISNA(VLOOKUP(V$30&amp;$R74,$D$2:$G$878,3,FALSE)),"",VLOOKUP(V$30&amp;$R74,$D$2:$G$878,3,FALSE))</f>
        <v/>
      </c>
      <c r="X75" s="395" t="str">
        <f>IF(ISNA(VLOOKUP(V$30&amp;$R75,$D$2:$G$878,4,FALSE)),"",VLOOKUP(V$30&amp;$R75,$D$2:$G$878,4,FALSE))</f>
        <v/>
      </c>
      <c r="Y75" s="1" t="str">
        <f>IF(ISNA(VLOOKUP(Y$30&amp;$R75,$D$2:$G$878,2,FALSE)),"",VLOOKUP(Y$30&amp;$R75,$D$2:$G$878,2,FALSE))</f>
        <v/>
      </c>
      <c r="Z75" s="394" t="str">
        <f>IF(ISNA(VLOOKUP(Y$30&amp;$R75,$D$2:$G$878,3,FALSE)),"",VLOOKUP(Y$30&amp;$R75,$D$2:$G$878,3,FALSE))</f>
        <v/>
      </c>
      <c r="AA75" s="395" t="str">
        <f>IF(ISNA(VLOOKUP(Y$30&amp;$R75,$D$2:$G$878,4,FALSE)),"",VLOOKUP(Y$30&amp;$R75,$D$2:$G$878,4,FALSE))</f>
        <v/>
      </c>
      <c r="AL75"/>
    </row>
    <row r="76" spans="1:38">
      <c r="A76">
        <v>75</v>
      </c>
      <c r="B76" t="s">
        <v>928</v>
      </c>
      <c r="C76">
        <f>IF(B76&lt;&gt;B75,1,1+C75)</f>
        <v>4</v>
      </c>
      <c r="D76" t="str">
        <f>B76&amp;C76</f>
        <v>Number of Children by Age4</v>
      </c>
      <c r="E76" t="s">
        <v>935</v>
      </c>
      <c r="F76" s="373">
        <f>'Data - Knowledge'!E83</f>
        <v>0.7713181818181819</v>
      </c>
      <c r="G76" s="379">
        <f>'Data - Knowledge'!J83</f>
        <v>97.412627073752816</v>
      </c>
      <c r="H76" s="1" t="str">
        <f>VLOOKUP(B76,$O$2:$O$150,1,FALSE)</f>
        <v>Number of Children by Age</v>
      </c>
      <c r="I76" s="1" t="str">
        <f>INDEX('Data - Knowledge'!$C:$C,MATCH(E76,'Data - Knowledge'!$D:$D,0))</f>
        <v>Number of Children by Age</v>
      </c>
      <c r="J76" s="1"/>
      <c r="K76" s="1">
        <v>76</v>
      </c>
      <c r="L76" t="s">
        <v>216</v>
      </c>
      <c r="M76" s="1">
        <f>IF(L76&lt;&gt;L75,1,1+M75)</f>
        <v>9</v>
      </c>
      <c r="N76" s="1" t="str">
        <f>L76&amp;M76</f>
        <v>Population &amp; Family9</v>
      </c>
      <c r="O76" t="s">
        <v>945</v>
      </c>
      <c r="P76" s="1">
        <f>COUNTIF($B$2:$B$878,O76)</f>
        <v>4</v>
      </c>
      <c r="R76" s="1">
        <v>45</v>
      </c>
      <c r="S76" s="1" t="str">
        <f>IF(ISNA(VLOOKUP(S$30&amp;$R76,$D$2:$G$878,2,FALSE)),"",VLOOKUP(S$30&amp;$R76,$D$2:$G$878,2,FALSE))</f>
        <v/>
      </c>
      <c r="T76" s="394" t="str">
        <f>IF(ISNA(VLOOKUP(S$30&amp;$R76,$D$2:$G$878,3,FALSE)),"",VLOOKUP(S$30&amp;$R76,$D$2:$G$878,3,FALSE))</f>
        <v/>
      </c>
      <c r="U76" s="395" t="str">
        <f>IF(ISNA(VLOOKUP(S$30&amp;$R76,$D$2:$G$878,4,FALSE)),"",VLOOKUP(S$30&amp;$R76,$D$2:$G$878,4,FALSE))</f>
        <v/>
      </c>
      <c r="V76" s="1" t="str">
        <f>IF(ISNA(VLOOKUP(V$30&amp;$R76,$D$2:$G$878,2,FALSE)),"",VLOOKUP(V$30&amp;$R76,$D$2:$G$878,2,FALSE))</f>
        <v/>
      </c>
      <c r="W76" s="394" t="str">
        <f>IF(ISNA(VLOOKUP(V$30&amp;$R75,$D$2:$G$878,3,FALSE)),"",VLOOKUP(V$30&amp;$R75,$D$2:$G$878,3,FALSE))</f>
        <v/>
      </c>
      <c r="X76" s="395" t="str">
        <f>IF(ISNA(VLOOKUP(V$30&amp;$R76,$D$2:$G$878,4,FALSE)),"",VLOOKUP(V$30&amp;$R76,$D$2:$G$878,4,FALSE))</f>
        <v/>
      </c>
      <c r="Y76" s="1" t="str">
        <f>IF(ISNA(VLOOKUP(Y$30&amp;$R76,$D$2:$G$878,2,FALSE)),"",VLOOKUP(Y$30&amp;$R76,$D$2:$G$878,2,FALSE))</f>
        <v/>
      </c>
      <c r="Z76" s="394" t="str">
        <f>IF(ISNA(VLOOKUP(Y$30&amp;$R76,$D$2:$G$878,3,FALSE)),"",VLOOKUP(Y$30&amp;$R76,$D$2:$G$878,3,FALSE))</f>
        <v/>
      </c>
      <c r="AA76" s="395" t="str">
        <f>IF(ISNA(VLOOKUP(Y$30&amp;$R76,$D$2:$G$878,4,FALSE)),"",VLOOKUP(Y$30&amp;$R76,$D$2:$G$878,4,FALSE))</f>
        <v/>
      </c>
      <c r="AL76"/>
    </row>
    <row r="77" spans="1:38">
      <c r="A77">
        <v>76</v>
      </c>
      <c r="B77" t="s">
        <v>928</v>
      </c>
      <c r="C77">
        <f>IF(B77&lt;&gt;B76,1,1+C76)</f>
        <v>5</v>
      </c>
      <c r="D77" t="str">
        <f>B77&amp;C77</f>
        <v>Number of Children by Age5</v>
      </c>
      <c r="E77" t="s">
        <v>937</v>
      </c>
      <c r="F77" s="373">
        <f>'Data - Knowledge'!E84</f>
        <v>0.12822348484848484</v>
      </c>
      <c r="G77" s="379">
        <f>'Data - Knowledge'!J84</f>
        <v>108.74287909684948</v>
      </c>
      <c r="H77" s="1" t="str">
        <f>VLOOKUP(B77,$O$2:$O$150,1,FALSE)</f>
        <v>Number of Children by Age</v>
      </c>
      <c r="I77" s="1" t="str">
        <f>INDEX('Data - Knowledge'!$C:$C,MATCH(E77,'Data - Knowledge'!$D:$D,0))</f>
        <v>Number of Children by Age</v>
      </c>
      <c r="J77" s="1"/>
      <c r="K77" s="1">
        <v>77</v>
      </c>
      <c r="L77" t="s">
        <v>2009</v>
      </c>
      <c r="M77" s="1">
        <f>IF(L77&lt;&gt;L76,1,1+M76)</f>
        <v>1</v>
      </c>
      <c r="N77" s="1" t="str">
        <f>L77&amp;M77</f>
        <v>Shopping &amp; Retail1</v>
      </c>
      <c r="O77" t="s">
        <v>1482</v>
      </c>
      <c r="P77" s="1">
        <f>COUNTIF($B$2:$B$878,O77)</f>
        <v>9</v>
      </c>
      <c r="R77" s="1">
        <v>46</v>
      </c>
      <c r="S77" s="1" t="str">
        <f>IF(ISNA(VLOOKUP(S$30&amp;$R77,$D$2:$G$878,2,FALSE)),"",VLOOKUP(S$30&amp;$R77,$D$2:$G$878,2,FALSE))</f>
        <v/>
      </c>
      <c r="T77" s="394" t="str">
        <f>IF(ISNA(VLOOKUP(S$30&amp;$R77,$D$2:$G$878,3,FALSE)),"",VLOOKUP(S$30&amp;$R77,$D$2:$G$878,3,FALSE))</f>
        <v/>
      </c>
      <c r="U77" s="395" t="str">
        <f>IF(ISNA(VLOOKUP(S$30&amp;$R77,$D$2:$G$878,4,FALSE)),"",VLOOKUP(S$30&amp;$R77,$D$2:$G$878,4,FALSE))</f>
        <v/>
      </c>
      <c r="V77" s="1" t="str">
        <f>IF(ISNA(VLOOKUP(V$30&amp;$R77,$D$2:$G$878,2,FALSE)),"",VLOOKUP(V$30&amp;$R77,$D$2:$G$878,2,FALSE))</f>
        <v/>
      </c>
      <c r="W77" s="394" t="str">
        <f>IF(ISNA(VLOOKUP(V$30&amp;$R76,$D$2:$G$878,3,FALSE)),"",VLOOKUP(V$30&amp;$R76,$D$2:$G$878,3,FALSE))</f>
        <v/>
      </c>
      <c r="X77" s="395" t="str">
        <f>IF(ISNA(VLOOKUP(V$30&amp;$R77,$D$2:$G$878,4,FALSE)),"",VLOOKUP(V$30&amp;$R77,$D$2:$G$878,4,FALSE))</f>
        <v/>
      </c>
      <c r="Y77" s="1" t="str">
        <f>IF(ISNA(VLOOKUP(Y$30&amp;$R77,$D$2:$G$878,2,FALSE)),"",VLOOKUP(Y$30&amp;$R77,$D$2:$G$878,2,FALSE))</f>
        <v/>
      </c>
      <c r="Z77" s="394" t="str">
        <f>IF(ISNA(VLOOKUP(Y$30&amp;$R77,$D$2:$G$878,3,FALSE)),"",VLOOKUP(Y$30&amp;$R77,$D$2:$G$878,3,FALSE))</f>
        <v/>
      </c>
      <c r="AA77" s="395" t="str">
        <f>IF(ISNA(VLOOKUP(Y$30&amp;$R77,$D$2:$G$878,4,FALSE)),"",VLOOKUP(Y$30&amp;$R77,$D$2:$G$878,4,FALSE))</f>
        <v/>
      </c>
      <c r="AL77"/>
    </row>
    <row r="78" spans="1:38">
      <c r="A78">
        <v>77</v>
      </c>
      <c r="B78" t="s">
        <v>928</v>
      </c>
      <c r="C78">
        <f>IF(B78&lt;&gt;B77,1,1+C77)</f>
        <v>6</v>
      </c>
      <c r="D78" t="str">
        <f>B78&amp;C78</f>
        <v>Number of Children by Age6</v>
      </c>
      <c r="E78" t="s">
        <v>939</v>
      </c>
      <c r="F78" s="373">
        <f>'Data - Knowledge'!E85</f>
        <v>0.10084090909090911</v>
      </c>
      <c r="G78" s="379">
        <f>'Data - Knowledge'!J85</f>
        <v>111.62066951976672</v>
      </c>
      <c r="H78" s="1" t="str">
        <f>VLOOKUP(B78,$O$2:$O$150,1,FALSE)</f>
        <v>Number of Children by Age</v>
      </c>
      <c r="I78" s="1" t="str">
        <f>INDEX('Data - Knowledge'!$C:$C,MATCH(E78,'Data - Knowledge'!$D:$D,0))</f>
        <v>Number of Children by Age</v>
      </c>
      <c r="J78" s="1"/>
      <c r="K78" s="1">
        <v>78</v>
      </c>
      <c r="L78" t="s">
        <v>2009</v>
      </c>
      <c r="M78" s="1">
        <f>IF(L78&lt;&gt;L77,1,1+M77)</f>
        <v>2</v>
      </c>
      <c r="N78" s="1" t="str">
        <f>L78&amp;M78</f>
        <v>Shopping &amp; Retail2</v>
      </c>
      <c r="O78" t="s">
        <v>1500</v>
      </c>
      <c r="P78" s="1">
        <f>COUNTIF($B$2:$B$878,O78)</f>
        <v>4</v>
      </c>
      <c r="R78" s="1">
        <v>47</v>
      </c>
      <c r="S78" s="1" t="str">
        <f>IF(ISNA(VLOOKUP(S$30&amp;$R78,$D$2:$G$878,2,FALSE)),"",VLOOKUP(S$30&amp;$R78,$D$2:$G$878,2,FALSE))</f>
        <v/>
      </c>
      <c r="T78" s="394" t="str">
        <f>IF(ISNA(VLOOKUP(S$30&amp;$R78,$D$2:$G$878,3,FALSE)),"",VLOOKUP(S$30&amp;$R78,$D$2:$G$878,3,FALSE))</f>
        <v/>
      </c>
      <c r="U78" s="395" t="str">
        <f>IF(ISNA(VLOOKUP(S$30&amp;$R78,$D$2:$G$878,4,FALSE)),"",VLOOKUP(S$30&amp;$R78,$D$2:$G$878,4,FALSE))</f>
        <v/>
      </c>
      <c r="V78" s="1" t="str">
        <f>IF(ISNA(VLOOKUP(V$30&amp;$R78,$D$2:$G$878,2,FALSE)),"",VLOOKUP(V$30&amp;$R78,$D$2:$G$878,2,FALSE))</f>
        <v/>
      </c>
      <c r="W78" s="394" t="str">
        <f>IF(ISNA(VLOOKUP(V$30&amp;$R77,$D$2:$G$878,3,FALSE)),"",VLOOKUP(V$30&amp;$R77,$D$2:$G$878,3,FALSE))</f>
        <v/>
      </c>
      <c r="X78" s="395" t="str">
        <f>IF(ISNA(VLOOKUP(V$30&amp;$R78,$D$2:$G$878,4,FALSE)),"",VLOOKUP(V$30&amp;$R78,$D$2:$G$878,4,FALSE))</f>
        <v/>
      </c>
      <c r="Y78" s="1" t="str">
        <f>IF(ISNA(VLOOKUP(Y$30&amp;$R78,$D$2:$G$878,2,FALSE)),"",VLOOKUP(Y$30&amp;$R78,$D$2:$G$878,2,FALSE))</f>
        <v/>
      </c>
      <c r="Z78" s="394" t="str">
        <f>IF(ISNA(VLOOKUP(Y$30&amp;$R78,$D$2:$G$878,3,FALSE)),"",VLOOKUP(Y$30&amp;$R78,$D$2:$G$878,3,FALSE))</f>
        <v/>
      </c>
      <c r="AA78" s="395" t="str">
        <f>IF(ISNA(VLOOKUP(Y$30&amp;$R78,$D$2:$G$878,4,FALSE)),"",VLOOKUP(Y$30&amp;$R78,$D$2:$G$878,4,FALSE))</f>
        <v/>
      </c>
      <c r="AL78"/>
    </row>
    <row r="79" spans="1:38">
      <c r="A79">
        <v>78</v>
      </c>
      <c r="B79" t="s">
        <v>940</v>
      </c>
      <c r="C79">
        <f>IF(B79&lt;&gt;B78,1,1+C78)</f>
        <v>1</v>
      </c>
      <c r="D79" t="str">
        <f>B79&amp;C79</f>
        <v>Children in household1</v>
      </c>
      <c r="E79" t="s">
        <v>941</v>
      </c>
      <c r="F79" s="373">
        <f>'Data - Knowledge'!E86</f>
        <v>0.695125</v>
      </c>
      <c r="G79" s="379">
        <f>'Data - Knowledge'!J86</f>
        <v>94.961605903832151</v>
      </c>
      <c r="H79" s="1" t="str">
        <f>VLOOKUP(B79,$O$2:$O$150,1,FALSE)</f>
        <v>Children in household</v>
      </c>
      <c r="I79" s="1" t="str">
        <f>INDEX('Data - Knowledge'!$C:$C,MATCH(E79,'Data - Knowledge'!$D:$D,0))</f>
        <v>Children in household</v>
      </c>
      <c r="J79" s="1"/>
      <c r="K79" s="1">
        <v>79</v>
      </c>
      <c r="L79" t="s">
        <v>2009</v>
      </c>
      <c r="M79" s="1">
        <f>IF(L79&lt;&gt;L78,1,1+M78)</f>
        <v>3</v>
      </c>
      <c r="N79" s="1" t="str">
        <f>L79&amp;M79</f>
        <v>Shopping &amp; Retail3</v>
      </c>
      <c r="O79" t="s">
        <v>1509</v>
      </c>
      <c r="P79" s="1">
        <f>COUNTIF($B$2:$B$878,O79)</f>
        <v>4</v>
      </c>
      <c r="R79" s="1">
        <v>48</v>
      </c>
      <c r="S79" s="1" t="str">
        <f>IF(ISNA(VLOOKUP(S$30&amp;$R79,$D$2:$G$878,2,FALSE)),"",VLOOKUP(S$30&amp;$R79,$D$2:$G$878,2,FALSE))</f>
        <v/>
      </c>
      <c r="T79" s="394" t="str">
        <f>IF(ISNA(VLOOKUP(S$30&amp;$R79,$D$2:$G$878,3,FALSE)),"",VLOOKUP(S$30&amp;$R79,$D$2:$G$878,3,FALSE))</f>
        <v/>
      </c>
      <c r="U79" s="395" t="str">
        <f>IF(ISNA(VLOOKUP(S$30&amp;$R79,$D$2:$G$878,4,FALSE)),"",VLOOKUP(S$30&amp;$R79,$D$2:$G$878,4,FALSE))</f>
        <v/>
      </c>
      <c r="V79" s="1" t="str">
        <f>IF(ISNA(VLOOKUP(V$30&amp;$R79,$D$2:$G$878,2,FALSE)),"",VLOOKUP(V$30&amp;$R79,$D$2:$G$878,2,FALSE))</f>
        <v/>
      </c>
      <c r="W79" s="394" t="str">
        <f>IF(ISNA(VLOOKUP(V$30&amp;$R78,$D$2:$G$878,3,FALSE)),"",VLOOKUP(V$30&amp;$R78,$D$2:$G$878,3,FALSE))</f>
        <v/>
      </c>
      <c r="X79" s="395" t="str">
        <f>IF(ISNA(VLOOKUP(V$30&amp;$R79,$D$2:$G$878,4,FALSE)),"",VLOOKUP(V$30&amp;$R79,$D$2:$G$878,4,FALSE))</f>
        <v/>
      </c>
      <c r="Y79" s="1" t="str">
        <f>IF(ISNA(VLOOKUP(Y$30&amp;$R79,$D$2:$G$878,2,FALSE)),"",VLOOKUP(Y$30&amp;$R79,$D$2:$G$878,2,FALSE))</f>
        <v/>
      </c>
      <c r="Z79" s="394" t="str">
        <f>IF(ISNA(VLOOKUP(Y$30&amp;$R79,$D$2:$G$878,3,FALSE)),"",VLOOKUP(Y$30&amp;$R79,$D$2:$G$878,3,FALSE))</f>
        <v/>
      </c>
      <c r="AA79" s="395" t="str">
        <f>IF(ISNA(VLOOKUP(Y$30&amp;$R79,$D$2:$G$878,4,FALSE)),"",VLOOKUP(Y$30&amp;$R79,$D$2:$G$878,4,FALSE))</f>
        <v/>
      </c>
      <c r="AL79"/>
    </row>
    <row r="80" spans="1:38">
      <c r="A80">
        <v>79</v>
      </c>
      <c r="B80" t="s">
        <v>940</v>
      </c>
      <c r="C80">
        <f>IF(B80&lt;&gt;B79,1,1+C79)</f>
        <v>2</v>
      </c>
      <c r="D80" t="str">
        <f>B80&amp;C80</f>
        <v>Children in household2</v>
      </c>
      <c r="E80" t="s">
        <v>942</v>
      </c>
      <c r="F80" s="373">
        <f>'Data - Knowledge'!E87</f>
        <v>0.136125</v>
      </c>
      <c r="G80" s="379">
        <f>'Data - Knowledge'!J87</f>
        <v>108.88756848294116</v>
      </c>
      <c r="H80" s="1" t="str">
        <f>VLOOKUP(B80,$O$2:$O$150,1,FALSE)</f>
        <v>Children in household</v>
      </c>
      <c r="I80" s="1" t="str">
        <f>INDEX('Data - Knowledge'!$C:$C,MATCH(E80,'Data - Knowledge'!$D:$D,0))</f>
        <v>Children in household</v>
      </c>
      <c r="J80" s="1"/>
      <c r="K80" s="1">
        <v>80</v>
      </c>
      <c r="L80" t="s">
        <v>2009</v>
      </c>
      <c r="M80" s="1">
        <f>IF(L80&lt;&gt;L79,1,1+M79)</f>
        <v>4</v>
      </c>
      <c r="N80" s="1" t="str">
        <f>L80&amp;M80</f>
        <v>Shopping &amp; Retail4</v>
      </c>
      <c r="O80" t="s">
        <v>1518</v>
      </c>
      <c r="P80" s="1">
        <f>COUNTIF($B$2:$B$878,O80)</f>
        <v>3</v>
      </c>
      <c r="R80" s="1">
        <v>49</v>
      </c>
      <c r="S80" s="1" t="str">
        <f>IF(ISNA(VLOOKUP(S$30&amp;$R80,$D$2:$G$878,2,FALSE)),"",VLOOKUP(S$30&amp;$R80,$D$2:$G$878,2,FALSE))</f>
        <v/>
      </c>
      <c r="T80" s="394" t="str">
        <f>IF(ISNA(VLOOKUP(S$30&amp;$R80,$D$2:$G$878,3,FALSE)),"",VLOOKUP(S$30&amp;$R80,$D$2:$G$878,3,FALSE))</f>
        <v/>
      </c>
      <c r="U80" s="395" t="str">
        <f>IF(ISNA(VLOOKUP(S$30&amp;$R80,$D$2:$G$878,4,FALSE)),"",VLOOKUP(S$30&amp;$R80,$D$2:$G$878,4,FALSE))</f>
        <v/>
      </c>
      <c r="V80" s="1" t="str">
        <f>IF(ISNA(VLOOKUP(V$30&amp;$R80,$D$2:$G$878,2,FALSE)),"",VLOOKUP(V$30&amp;$R80,$D$2:$G$878,2,FALSE))</f>
        <v/>
      </c>
      <c r="W80" s="394" t="str">
        <f>IF(ISNA(VLOOKUP(V$30&amp;$R79,$D$2:$G$878,3,FALSE)),"",VLOOKUP(V$30&amp;$R79,$D$2:$G$878,3,FALSE))</f>
        <v/>
      </c>
      <c r="X80" s="395" t="str">
        <f>IF(ISNA(VLOOKUP(V$30&amp;$R80,$D$2:$G$878,4,FALSE)),"",VLOOKUP(V$30&amp;$R80,$D$2:$G$878,4,FALSE))</f>
        <v/>
      </c>
      <c r="Y80" s="1" t="str">
        <f>IF(ISNA(VLOOKUP(Y$30&amp;$R80,$D$2:$G$878,2,FALSE)),"",VLOOKUP(Y$30&amp;$R80,$D$2:$G$878,2,FALSE))</f>
        <v/>
      </c>
      <c r="Z80" s="394" t="str">
        <f>IF(ISNA(VLOOKUP(Y$30&amp;$R80,$D$2:$G$878,3,FALSE)),"",VLOOKUP(Y$30&amp;$R80,$D$2:$G$878,3,FALSE))</f>
        <v/>
      </c>
      <c r="AA80" s="395" t="str">
        <f>IF(ISNA(VLOOKUP(Y$30&amp;$R80,$D$2:$G$878,4,FALSE)),"",VLOOKUP(Y$30&amp;$R80,$D$2:$G$878,4,FALSE))</f>
        <v/>
      </c>
      <c r="AL80"/>
    </row>
    <row r="81" spans="1:38">
      <c r="A81">
        <v>80</v>
      </c>
      <c r="B81" t="s">
        <v>940</v>
      </c>
      <c r="C81">
        <f>IF(B81&lt;&gt;B80,1,1+C80)</f>
        <v>3</v>
      </c>
      <c r="D81" t="str">
        <f>B81&amp;C81</f>
        <v>Children in household3</v>
      </c>
      <c r="E81" t="s">
        <v>943</v>
      </c>
      <c r="F81" s="373">
        <f>'Data - Knowledge'!E88</f>
        <v>0.11333712121212122</v>
      </c>
      <c r="G81" s="379">
        <f>'Data - Knowledge'!J88</f>
        <v>106.03486782963596</v>
      </c>
      <c r="H81" s="1" t="str">
        <f>VLOOKUP(B81,$O$2:$O$150,1,FALSE)</f>
        <v>Children in household</v>
      </c>
      <c r="I81" s="1" t="str">
        <f>INDEX('Data - Knowledge'!$C:$C,MATCH(E81,'Data - Knowledge'!$D:$D,0))</f>
        <v>Children in household</v>
      </c>
      <c r="J81" s="1"/>
      <c r="K81" s="1">
        <v>81</v>
      </c>
      <c r="L81" t="s">
        <v>2009</v>
      </c>
      <c r="M81" s="1">
        <f>IF(L81&lt;&gt;L80,1,1+M80)</f>
        <v>5</v>
      </c>
      <c r="N81" s="1" t="str">
        <f>L81&amp;M81</f>
        <v>Shopping &amp; Retail5</v>
      </c>
      <c r="O81" t="s">
        <v>1525</v>
      </c>
      <c r="P81" s="1">
        <f>COUNTIF($B$2:$B$878,O81)</f>
        <v>3</v>
      </c>
      <c r="R81" s="1">
        <v>50</v>
      </c>
      <c r="S81" s="1" t="str">
        <f>IF(ISNA(VLOOKUP(S$30&amp;$R81,$D$2:$G$878,2,FALSE)),"",VLOOKUP(S$30&amp;$R81,$D$2:$G$878,2,FALSE))</f>
        <v/>
      </c>
      <c r="T81" s="394" t="str">
        <f>IF(ISNA(VLOOKUP(S$30&amp;$R81,$D$2:$G$878,3,FALSE)),"",VLOOKUP(S$30&amp;$R81,$D$2:$G$878,3,FALSE))</f>
        <v/>
      </c>
      <c r="U81" s="395" t="str">
        <f>IF(ISNA(VLOOKUP(S$30&amp;$R81,$D$2:$G$878,4,FALSE)),"",VLOOKUP(S$30&amp;$R81,$D$2:$G$878,4,FALSE))</f>
        <v/>
      </c>
      <c r="V81" s="1" t="str">
        <f>IF(ISNA(VLOOKUP(V$30&amp;$R81,$D$2:$G$878,2,FALSE)),"",VLOOKUP(V$30&amp;$R81,$D$2:$G$878,2,FALSE))</f>
        <v/>
      </c>
      <c r="W81" s="394" t="str">
        <f>IF(ISNA(VLOOKUP(V$30&amp;$R80,$D$2:$G$878,3,FALSE)),"",VLOOKUP(V$30&amp;$R80,$D$2:$G$878,3,FALSE))</f>
        <v/>
      </c>
      <c r="X81" s="395" t="str">
        <f>IF(ISNA(VLOOKUP(V$30&amp;$R81,$D$2:$G$878,4,FALSE)),"",VLOOKUP(V$30&amp;$R81,$D$2:$G$878,4,FALSE))</f>
        <v/>
      </c>
      <c r="Y81" s="1" t="str">
        <f>IF(ISNA(VLOOKUP(Y$30&amp;$R81,$D$2:$G$878,2,FALSE)),"",VLOOKUP(Y$30&amp;$R81,$D$2:$G$878,2,FALSE))</f>
        <v/>
      </c>
      <c r="Z81" s="394" t="str">
        <f>IF(ISNA(VLOOKUP(Y$30&amp;$R81,$D$2:$G$878,3,FALSE)),"",VLOOKUP(Y$30&amp;$R81,$D$2:$G$878,3,FALSE))</f>
        <v/>
      </c>
      <c r="AA81" s="395" t="str">
        <f>IF(ISNA(VLOOKUP(Y$30&amp;$R81,$D$2:$G$878,4,FALSE)),"",VLOOKUP(Y$30&amp;$R81,$D$2:$G$878,4,FALSE))</f>
        <v/>
      </c>
      <c r="AL81"/>
    </row>
    <row r="82" spans="1:38">
      <c r="A82">
        <v>81</v>
      </c>
      <c r="B82" t="s">
        <v>940</v>
      </c>
      <c r="C82">
        <f>IF(B82&lt;&gt;B81,1,1+C81)</f>
        <v>4</v>
      </c>
      <c r="D82" t="str">
        <f>B82&amp;C82</f>
        <v>Children in household4</v>
      </c>
      <c r="E82" t="s">
        <v>944</v>
      </c>
      <c r="F82" s="373">
        <f>'Data - Knowledge'!E89</f>
        <v>0.055159090909090908</v>
      </c>
      <c r="G82" s="379">
        <f>'Data - Knowledge'!J89</f>
        <v>154.19197180904729</v>
      </c>
      <c r="H82" s="1" t="str">
        <f>VLOOKUP(B82,$O$2:$O$150,1,FALSE)</f>
        <v>Children in household</v>
      </c>
      <c r="I82" s="1" t="str">
        <f>INDEX('Data - Knowledge'!$C:$C,MATCH(E82,'Data - Knowledge'!$D:$D,0))</f>
        <v>Children in household</v>
      </c>
      <c r="J82" s="1"/>
      <c r="K82" s="1">
        <v>82</v>
      </c>
      <c r="L82" t="s">
        <v>2009</v>
      </c>
      <c r="M82" s="1">
        <f>IF(L82&lt;&gt;L81,1,1+M81)</f>
        <v>6</v>
      </c>
      <c r="N82" s="1" t="str">
        <f>L82&amp;M82</f>
        <v>Shopping &amp; Retail6</v>
      </c>
      <c r="O82" t="s">
        <v>1529</v>
      </c>
      <c r="P82" s="1">
        <f>COUNTIF($B$2:$B$878,O82)</f>
        <v>3</v>
      </c>
      <c r="R82" s="1">
        <v>51</v>
      </c>
      <c r="S82" s="1" t="str">
        <f>IF(ISNA(VLOOKUP(S$30&amp;$R82,$D$2:$G$878,2,FALSE)),"",VLOOKUP(S$30&amp;$R82,$D$2:$G$878,2,FALSE))</f>
        <v/>
      </c>
      <c r="T82" s="394" t="str">
        <f>IF(ISNA(VLOOKUP(S$30&amp;$R82,$D$2:$G$878,3,FALSE)),"",VLOOKUP(S$30&amp;$R82,$D$2:$G$878,3,FALSE))</f>
        <v/>
      </c>
      <c r="U82" s="395" t="str">
        <f>IF(ISNA(VLOOKUP(S$30&amp;$R82,$D$2:$G$878,4,FALSE)),"",VLOOKUP(S$30&amp;$R82,$D$2:$G$878,4,FALSE))</f>
        <v/>
      </c>
      <c r="V82" s="1" t="str">
        <f>IF(ISNA(VLOOKUP(V$30&amp;$R82,$D$2:$G$878,2,FALSE)),"",VLOOKUP(V$30&amp;$R82,$D$2:$G$878,2,FALSE))</f>
        <v/>
      </c>
      <c r="W82" s="394" t="str">
        <f>IF(ISNA(VLOOKUP(V$30&amp;$R81,$D$2:$G$878,3,FALSE)),"",VLOOKUP(V$30&amp;$R81,$D$2:$G$878,3,FALSE))</f>
        <v/>
      </c>
      <c r="X82" s="395" t="str">
        <f>IF(ISNA(VLOOKUP(V$30&amp;$R82,$D$2:$G$878,4,FALSE)),"",VLOOKUP(V$30&amp;$R82,$D$2:$G$878,4,FALSE))</f>
        <v/>
      </c>
      <c r="Y82" s="1" t="str">
        <f>IF(ISNA(VLOOKUP(Y$30&amp;$R82,$D$2:$G$878,2,FALSE)),"",VLOOKUP(Y$30&amp;$R82,$D$2:$G$878,2,FALSE))</f>
        <v/>
      </c>
      <c r="Z82" s="394" t="str">
        <f>IF(ISNA(VLOOKUP(Y$30&amp;$R82,$D$2:$G$878,3,FALSE)),"",VLOOKUP(Y$30&amp;$R82,$D$2:$G$878,3,FALSE))</f>
        <v/>
      </c>
      <c r="AA82" s="395" t="str">
        <f>IF(ISNA(VLOOKUP(Y$30&amp;$R82,$D$2:$G$878,4,FALSE)),"",VLOOKUP(Y$30&amp;$R82,$D$2:$G$878,4,FALSE))</f>
        <v/>
      </c>
      <c r="AL82"/>
    </row>
    <row r="83" spans="1:38">
      <c r="A83">
        <v>82</v>
      </c>
      <c r="B83" t="s">
        <v>945</v>
      </c>
      <c r="C83">
        <f>IF(B83&lt;&gt;B82,1,1+C82)</f>
        <v>1</v>
      </c>
      <c r="D83" t="str">
        <f>B83&amp;C83</f>
        <v>Household Size1</v>
      </c>
      <c r="E83" t="s">
        <v>946</v>
      </c>
      <c r="F83" s="373">
        <f>'Data - Knowledge'!E90</f>
        <v>0.22152272727272726</v>
      </c>
      <c r="G83" s="379">
        <f>'Data - Knowledge'!J90</f>
        <v>128.14508666335044</v>
      </c>
      <c r="H83" s="1" t="str">
        <f>VLOOKUP(B83,$O$2:$O$150,1,FALSE)</f>
        <v>Household Size</v>
      </c>
      <c r="I83" s="1" t="str">
        <f>INDEX('Data - Knowledge'!$C:$C,MATCH(E83,'Data - Knowledge'!$D:$D,0))</f>
        <v>Household Size</v>
      </c>
      <c r="J83" s="1"/>
      <c r="K83" s="1">
        <v>83</v>
      </c>
      <c r="L83" t="s">
        <v>2009</v>
      </c>
      <c r="M83" s="1">
        <f>IF(L83&lt;&gt;L82,1,1+M82)</f>
        <v>7</v>
      </c>
      <c r="N83" s="1" t="str">
        <f>L83&amp;M83</f>
        <v>Shopping &amp; Retail7</v>
      </c>
      <c r="O83" t="s">
        <v>707</v>
      </c>
      <c r="P83" s="1">
        <f>COUNTIF($B$2:$B$878,O83)</f>
        <v>12</v>
      </c>
      <c r="R83" s="1">
        <v>52</v>
      </c>
      <c r="S83" s="1" t="str">
        <f>IF(ISNA(VLOOKUP(S$30&amp;$R83,$D$2:$G$878,2,FALSE)),"",VLOOKUP(S$30&amp;$R83,$D$2:$G$878,2,FALSE))</f>
        <v/>
      </c>
      <c r="T83" s="394" t="str">
        <f>IF(ISNA(VLOOKUP(S$30&amp;$R83,$D$2:$G$878,3,FALSE)),"",VLOOKUP(S$30&amp;$R83,$D$2:$G$878,3,FALSE))</f>
        <v/>
      </c>
      <c r="U83" s="395" t="str">
        <f>IF(ISNA(VLOOKUP(S$30&amp;$R83,$D$2:$G$878,4,FALSE)),"",VLOOKUP(S$30&amp;$R83,$D$2:$G$878,4,FALSE))</f>
        <v/>
      </c>
      <c r="V83" s="1" t="str">
        <f>IF(ISNA(VLOOKUP(V$30&amp;$R83,$D$2:$G$878,2,FALSE)),"",VLOOKUP(V$30&amp;$R83,$D$2:$G$878,2,FALSE))</f>
        <v/>
      </c>
      <c r="W83" s="394" t="str">
        <f>IF(ISNA(VLOOKUP(V$30&amp;$R82,$D$2:$G$878,3,FALSE)),"",VLOOKUP(V$30&amp;$R82,$D$2:$G$878,3,FALSE))</f>
        <v/>
      </c>
      <c r="X83" s="395" t="str">
        <f>IF(ISNA(VLOOKUP(V$30&amp;$R83,$D$2:$G$878,4,FALSE)),"",VLOOKUP(V$30&amp;$R83,$D$2:$G$878,4,FALSE))</f>
        <v/>
      </c>
      <c r="Y83" s="1" t="str">
        <f>IF(ISNA(VLOOKUP(Y$30&amp;$R83,$D$2:$G$878,2,FALSE)),"",VLOOKUP(Y$30&amp;$R83,$D$2:$G$878,2,FALSE))</f>
        <v/>
      </c>
      <c r="Z83" s="394" t="str">
        <f>IF(ISNA(VLOOKUP(Y$30&amp;$R83,$D$2:$G$878,3,FALSE)),"",VLOOKUP(Y$30&amp;$R83,$D$2:$G$878,3,FALSE))</f>
        <v/>
      </c>
      <c r="AA83" s="395" t="str">
        <f>IF(ISNA(VLOOKUP(Y$30&amp;$R83,$D$2:$G$878,4,FALSE)),"",VLOOKUP(Y$30&amp;$R83,$D$2:$G$878,4,FALSE))</f>
        <v/>
      </c>
      <c r="AL83"/>
    </row>
    <row r="84" spans="1:38">
      <c r="A84">
        <v>83</v>
      </c>
      <c r="B84" t="s">
        <v>945</v>
      </c>
      <c r="C84">
        <f>IF(B84&lt;&gt;B83,1,1+C83)</f>
        <v>2</v>
      </c>
      <c r="D84" t="str">
        <f>B84&amp;C84</f>
        <v>Household Size2</v>
      </c>
      <c r="E84" t="s">
        <v>947</v>
      </c>
      <c r="F84" s="373">
        <f>'Data - Knowledge'!E91</f>
        <v>0.35116666666666657</v>
      </c>
      <c r="G84" s="379">
        <f>'Data - Knowledge'!J91</f>
        <v>87.400495608676778</v>
      </c>
      <c r="H84" s="1" t="str">
        <f>VLOOKUP(B84,$O$2:$O$150,1,FALSE)</f>
        <v>Household Size</v>
      </c>
      <c r="I84" s="1" t="str">
        <f>INDEX('Data - Knowledge'!$C:$C,MATCH(E84,'Data - Knowledge'!$D:$D,0))</f>
        <v>Household Size</v>
      </c>
      <c r="J84" s="1"/>
      <c r="K84" s="1">
        <v>84</v>
      </c>
      <c r="L84" t="s">
        <v>2014</v>
      </c>
      <c r="M84" s="1">
        <f>IF(L84&lt;&gt;L83,1,1+M83)</f>
        <v>1</v>
      </c>
      <c r="N84" s="1" t="str">
        <f>L84&amp;M84</f>
        <v>Social Media1</v>
      </c>
      <c r="O84" t="s">
        <v>1218</v>
      </c>
      <c r="P84" s="1">
        <f>COUNTIF($B$2:$B$878,O84)</f>
        <v>4</v>
      </c>
      <c r="R84" s="1">
        <v>53</v>
      </c>
      <c r="S84" s="1" t="str">
        <f>IF(ISNA(VLOOKUP(S$30&amp;$R84,$D$2:$G$878,2,FALSE)),"",VLOOKUP(S$30&amp;$R84,$D$2:$G$878,2,FALSE))</f>
        <v/>
      </c>
      <c r="T84" s="394" t="str">
        <f>IF(ISNA(VLOOKUP(S$30&amp;$R84,$D$2:$G$878,3,FALSE)),"",VLOOKUP(S$30&amp;$R84,$D$2:$G$878,3,FALSE))</f>
        <v/>
      </c>
      <c r="U84" s="395" t="str">
        <f>IF(ISNA(VLOOKUP(S$30&amp;$R84,$D$2:$G$878,4,FALSE)),"",VLOOKUP(S$30&amp;$R84,$D$2:$G$878,4,FALSE))</f>
        <v/>
      </c>
      <c r="V84" s="1" t="str">
        <f>IF(ISNA(VLOOKUP(V$30&amp;$R84,$D$2:$G$878,2,FALSE)),"",VLOOKUP(V$30&amp;$R84,$D$2:$G$878,2,FALSE))</f>
        <v/>
      </c>
      <c r="W84" s="394" t="str">
        <f>IF(ISNA(VLOOKUP(V$30&amp;$R83,$D$2:$G$878,3,FALSE)),"",VLOOKUP(V$30&amp;$R83,$D$2:$G$878,3,FALSE))</f>
        <v/>
      </c>
      <c r="X84" s="395" t="str">
        <f>IF(ISNA(VLOOKUP(V$30&amp;$R84,$D$2:$G$878,4,FALSE)),"",VLOOKUP(V$30&amp;$R84,$D$2:$G$878,4,FALSE))</f>
        <v/>
      </c>
      <c r="Y84" s="1" t="str">
        <f>IF(ISNA(VLOOKUP(Y$30&amp;$R84,$D$2:$G$878,2,FALSE)),"",VLOOKUP(Y$30&amp;$R84,$D$2:$G$878,2,FALSE))</f>
        <v/>
      </c>
      <c r="Z84" s="394" t="str">
        <f>IF(ISNA(VLOOKUP(Y$30&amp;$R84,$D$2:$G$878,3,FALSE)),"",VLOOKUP(Y$30&amp;$R84,$D$2:$G$878,3,FALSE))</f>
        <v/>
      </c>
      <c r="AA84" s="395" t="str">
        <f>IF(ISNA(VLOOKUP(Y$30&amp;$R84,$D$2:$G$878,4,FALSE)),"",VLOOKUP(Y$30&amp;$R84,$D$2:$G$878,4,FALSE))</f>
        <v/>
      </c>
      <c r="AL84"/>
    </row>
    <row r="85" spans="1:38">
      <c r="A85">
        <v>84</v>
      </c>
      <c r="B85" t="s">
        <v>945</v>
      </c>
      <c r="C85">
        <f>IF(B85&lt;&gt;B84,1,1+C84)</f>
        <v>3</v>
      </c>
      <c r="D85" t="str">
        <f>B85&amp;C85</f>
        <v>Household Size3</v>
      </c>
      <c r="E85" t="s">
        <v>948</v>
      </c>
      <c r="F85" s="373">
        <f>'Data - Knowledge'!E92</f>
        <v>0.34092424242424241</v>
      </c>
      <c r="G85" s="379">
        <f>'Data - Knowledge'!J92</f>
        <v>97.235245871607773</v>
      </c>
      <c r="H85" s="1" t="str">
        <f>VLOOKUP(B85,$O$2:$O$150,1,FALSE)</f>
        <v>Household Size</v>
      </c>
      <c r="I85" s="1" t="str">
        <f>INDEX('Data - Knowledge'!$C:$C,MATCH(E85,'Data - Knowledge'!$D:$D,0))</f>
        <v>Household Size</v>
      </c>
      <c r="J85" s="1"/>
      <c r="K85" s="1">
        <v>85</v>
      </c>
      <c r="L85" t="s">
        <v>2014</v>
      </c>
      <c r="M85" s="1">
        <f>IF(L85&lt;&gt;L84,1,1+M84)</f>
        <v>2</v>
      </c>
      <c r="N85" s="1" t="str">
        <f>L85&amp;M85</f>
        <v>Social Media2</v>
      </c>
      <c r="O85" t="s">
        <v>1222</v>
      </c>
      <c r="P85" s="1">
        <f>COUNTIF($B$2:$B$878,O85)</f>
        <v>30</v>
      </c>
      <c r="R85" s="1">
        <v>54</v>
      </c>
      <c r="S85" s="1" t="str">
        <f>IF(ISNA(VLOOKUP(S$30&amp;$R85,$D$2:$G$878,2,FALSE)),"",VLOOKUP(S$30&amp;$R85,$D$2:$G$878,2,FALSE))</f>
        <v/>
      </c>
      <c r="T85" s="394" t="str">
        <f>IF(ISNA(VLOOKUP(S$30&amp;$R85,$D$2:$G$878,3,FALSE)),"",VLOOKUP(S$30&amp;$R85,$D$2:$G$878,3,FALSE))</f>
        <v/>
      </c>
      <c r="U85" s="395" t="str">
        <f>IF(ISNA(VLOOKUP(S$30&amp;$R85,$D$2:$G$878,4,FALSE)),"",VLOOKUP(S$30&amp;$R85,$D$2:$G$878,4,FALSE))</f>
        <v/>
      </c>
      <c r="V85" s="1" t="str">
        <f>IF(ISNA(VLOOKUP(V$30&amp;$R85,$D$2:$G$878,2,FALSE)),"",VLOOKUP(V$30&amp;$R85,$D$2:$G$878,2,FALSE))</f>
        <v/>
      </c>
      <c r="W85" s="394" t="str">
        <f>IF(ISNA(VLOOKUP(V$30&amp;$R84,$D$2:$G$878,3,FALSE)),"",VLOOKUP(V$30&amp;$R84,$D$2:$G$878,3,FALSE))</f>
        <v/>
      </c>
      <c r="X85" s="395" t="str">
        <f>IF(ISNA(VLOOKUP(V$30&amp;$R85,$D$2:$G$878,4,FALSE)),"",VLOOKUP(V$30&amp;$R85,$D$2:$G$878,4,FALSE))</f>
        <v/>
      </c>
      <c r="Y85" s="1" t="str">
        <f>IF(ISNA(VLOOKUP(Y$30&amp;$R85,$D$2:$G$878,2,FALSE)),"",VLOOKUP(Y$30&amp;$R85,$D$2:$G$878,2,FALSE))</f>
        <v/>
      </c>
      <c r="Z85" s="394" t="str">
        <f>IF(ISNA(VLOOKUP(Y$30&amp;$R85,$D$2:$G$878,3,FALSE)),"",VLOOKUP(Y$30&amp;$R85,$D$2:$G$878,3,FALSE))</f>
        <v/>
      </c>
      <c r="AA85" s="395" t="str">
        <f>IF(ISNA(VLOOKUP(Y$30&amp;$R85,$D$2:$G$878,4,FALSE)),"",VLOOKUP(Y$30&amp;$R85,$D$2:$G$878,4,FALSE))</f>
        <v/>
      </c>
      <c r="AL85"/>
    </row>
    <row r="86" spans="1:38">
      <c r="A86">
        <v>85</v>
      </c>
      <c r="B86" t="s">
        <v>945</v>
      </c>
      <c r="C86">
        <f>IF(B86&lt;&gt;B85,1,1+C85)</f>
        <v>4</v>
      </c>
      <c r="D86" t="str">
        <f>B86&amp;C86</f>
        <v>Household Size4</v>
      </c>
      <c r="E86" t="s">
        <v>949</v>
      </c>
      <c r="F86" s="373">
        <f>'Data - Knowledge'!E93</f>
        <v>0.086424242424242417</v>
      </c>
      <c r="G86" s="379">
        <f>'Data - Knowledge'!J93</f>
        <v>115.61168148079612</v>
      </c>
      <c r="H86" s="1" t="str">
        <f>VLOOKUP(B86,$O$2:$O$150,1,FALSE)</f>
        <v>Household Size</v>
      </c>
      <c r="I86" s="1" t="str">
        <f>INDEX('Data - Knowledge'!$C:$C,MATCH(E86,'Data - Knowledge'!$D:$D,0))</f>
        <v>Household Size</v>
      </c>
      <c r="J86" s="1"/>
      <c r="K86" s="1">
        <v>86</v>
      </c>
      <c r="L86" t="s">
        <v>2007</v>
      </c>
      <c r="M86" s="1">
        <f>IF(L86&lt;&gt;L85,1,1+M85)</f>
        <v>1</v>
      </c>
      <c r="N86" s="1" t="str">
        <f>L86&amp;M86</f>
        <v>Work &amp; Welfare1</v>
      </c>
      <c r="O86" t="s">
        <v>952</v>
      </c>
      <c r="P86" s="1">
        <f>COUNTIF($B$2:$B$878,O86)</f>
        <v>7</v>
      </c>
      <c r="R86" s="1">
        <v>55</v>
      </c>
      <c r="S86" s="1" t="str">
        <f>IF(ISNA(VLOOKUP(S$30&amp;$R86,$D$2:$G$878,2,FALSE)),"",VLOOKUP(S$30&amp;$R86,$D$2:$G$878,2,FALSE))</f>
        <v/>
      </c>
      <c r="T86" s="394" t="str">
        <f>IF(ISNA(VLOOKUP(S$30&amp;$R86,$D$2:$G$878,3,FALSE)),"",VLOOKUP(S$30&amp;$R86,$D$2:$G$878,3,FALSE))</f>
        <v/>
      </c>
      <c r="U86" s="395" t="str">
        <f>IF(ISNA(VLOOKUP(S$30&amp;$R86,$D$2:$G$878,4,FALSE)),"",VLOOKUP(S$30&amp;$R86,$D$2:$G$878,4,FALSE))</f>
        <v/>
      </c>
      <c r="V86" s="1" t="str">
        <f>IF(ISNA(VLOOKUP(V$30&amp;$R86,$D$2:$G$878,2,FALSE)),"",VLOOKUP(V$30&amp;$R86,$D$2:$G$878,2,FALSE))</f>
        <v/>
      </c>
      <c r="W86" s="394" t="str">
        <f>IF(ISNA(VLOOKUP(V$30&amp;$R85,$D$2:$G$878,3,FALSE)),"",VLOOKUP(V$30&amp;$R85,$D$2:$G$878,3,FALSE))</f>
        <v/>
      </c>
      <c r="X86" s="395" t="str">
        <f>IF(ISNA(VLOOKUP(V$30&amp;$R86,$D$2:$G$878,4,FALSE)),"",VLOOKUP(V$30&amp;$R86,$D$2:$G$878,4,FALSE))</f>
        <v/>
      </c>
      <c r="Y86" s="1" t="str">
        <f>IF(ISNA(VLOOKUP(Y$30&amp;$R86,$D$2:$G$878,2,FALSE)),"",VLOOKUP(Y$30&amp;$R86,$D$2:$G$878,2,FALSE))</f>
        <v/>
      </c>
      <c r="Z86" s="394" t="str">
        <f>IF(ISNA(VLOOKUP(Y$30&amp;$R86,$D$2:$G$878,3,FALSE)),"",VLOOKUP(Y$30&amp;$R86,$D$2:$G$878,3,FALSE))</f>
        <v/>
      </c>
      <c r="AA86" s="395" t="str">
        <f>IF(ISNA(VLOOKUP(Y$30&amp;$R86,$D$2:$G$878,4,FALSE)),"",VLOOKUP(Y$30&amp;$R86,$D$2:$G$878,4,FALSE))</f>
        <v/>
      </c>
      <c r="AL86"/>
    </row>
    <row r="87" spans="1:38">
      <c r="A87">
        <v>86</v>
      </c>
      <c r="B87" t="s">
        <v>952</v>
      </c>
      <c r="C87">
        <f>IF(B87&lt;&gt;B86,1,1+C86)</f>
        <v>1</v>
      </c>
      <c r="D87" t="str">
        <f>B87&amp;C87</f>
        <v>NS SEC (% of people in employment)1</v>
      </c>
      <c r="E87" t="s">
        <v>953</v>
      </c>
      <c r="F87" s="373">
        <f>'Data - Knowledge'!E94</f>
        <v>0.072575757575757571</v>
      </c>
      <c r="G87" s="379">
        <f>'Data - Knowledge'!J94</f>
        <v>49.745944308631316</v>
      </c>
      <c r="H87" s="1" t="str">
        <f>VLOOKUP(B87,$O$2:$O$150,1,FALSE)</f>
        <v>NS SEC (% of people in employment)</v>
      </c>
      <c r="I87" s="1" t="str">
        <f>INDEX('Data - Knowledge'!$C:$C,MATCH(E87,'Data - Knowledge'!$D:$D,0))</f>
        <v>NS SEC (% of people in employment)</v>
      </c>
      <c r="J87" s="1"/>
      <c r="K87" s="1">
        <v>87</v>
      </c>
      <c r="L87" t="s">
        <v>2007</v>
      </c>
      <c r="M87" s="1">
        <f>IF(L87&lt;&gt;L86,1,1+M86)</f>
        <v>2</v>
      </c>
      <c r="N87" s="1" t="str">
        <f>L87&amp;M87</f>
        <v>Work &amp; Welfare2</v>
      </c>
      <c r="O87" t="s">
        <v>354</v>
      </c>
      <c r="P87" s="1">
        <f>COUNTIF($B$2:$B$878,O87)</f>
        <v>6</v>
      </c>
      <c r="R87" s="1">
        <v>56</v>
      </c>
      <c r="S87" s="1" t="str">
        <f>IF(ISNA(VLOOKUP(S$30&amp;$R87,$D$2:$G$878,2,FALSE)),"",VLOOKUP(S$30&amp;$R87,$D$2:$G$878,2,FALSE))</f>
        <v/>
      </c>
      <c r="T87" s="394" t="str">
        <f>IF(ISNA(VLOOKUP(S$30&amp;$R87,$D$2:$G$878,3,FALSE)),"",VLOOKUP(S$30&amp;$R87,$D$2:$G$878,3,FALSE))</f>
        <v/>
      </c>
      <c r="U87" s="395" t="str">
        <f>IF(ISNA(VLOOKUP(S$30&amp;$R87,$D$2:$G$878,4,FALSE)),"",VLOOKUP(S$30&amp;$R87,$D$2:$G$878,4,FALSE))</f>
        <v/>
      </c>
      <c r="V87" s="1" t="str">
        <f>IF(ISNA(VLOOKUP(V$30&amp;$R87,$D$2:$G$878,2,FALSE)),"",VLOOKUP(V$30&amp;$R87,$D$2:$G$878,2,FALSE))</f>
        <v/>
      </c>
      <c r="W87" s="394" t="str">
        <f>IF(ISNA(VLOOKUP(V$30&amp;$R86,$D$2:$G$878,3,FALSE)),"",VLOOKUP(V$30&amp;$R86,$D$2:$G$878,3,FALSE))</f>
        <v/>
      </c>
      <c r="X87" s="395" t="str">
        <f>IF(ISNA(VLOOKUP(V$30&amp;$R87,$D$2:$G$878,4,FALSE)),"",VLOOKUP(V$30&amp;$R87,$D$2:$G$878,4,FALSE))</f>
        <v/>
      </c>
      <c r="Y87" s="1" t="str">
        <f>IF(ISNA(VLOOKUP(Y$30&amp;$R87,$D$2:$G$878,2,FALSE)),"",VLOOKUP(Y$30&amp;$R87,$D$2:$G$878,2,FALSE))</f>
        <v/>
      </c>
      <c r="Z87" s="394" t="str">
        <f>IF(ISNA(VLOOKUP(Y$30&amp;$R87,$D$2:$G$878,3,FALSE)),"",VLOOKUP(Y$30&amp;$R87,$D$2:$G$878,3,FALSE))</f>
        <v/>
      </c>
      <c r="AA87" s="395" t="str">
        <f>IF(ISNA(VLOOKUP(Y$30&amp;$R87,$D$2:$G$878,4,FALSE)),"",VLOOKUP(Y$30&amp;$R87,$D$2:$G$878,4,FALSE))</f>
        <v/>
      </c>
      <c r="AL87"/>
    </row>
    <row r="88" spans="1:38">
      <c r="A88">
        <v>87</v>
      </c>
      <c r="B88" t="s">
        <v>952</v>
      </c>
      <c r="C88">
        <f>IF(B88&lt;&gt;B87,1,1+C87)</f>
        <v>2</v>
      </c>
      <c r="D88" t="str">
        <f>B88&amp;C88</f>
        <v>NS SEC (% of people in employment)2</v>
      </c>
      <c r="E88" t="s">
        <v>955</v>
      </c>
      <c r="F88" s="373">
        <f>'Data - Knowledge'!E95</f>
        <v>0.22242803030303032</v>
      </c>
      <c r="G88" s="379">
        <f>'Data - Knowledge'!J95</f>
        <v>72.689801182978115</v>
      </c>
      <c r="H88" s="1" t="str">
        <f>VLOOKUP(B88,$O$2:$O$150,1,FALSE)</f>
        <v>NS SEC (% of people in employment)</v>
      </c>
      <c r="I88" s="1" t="str">
        <f>INDEX('Data - Knowledge'!$C:$C,MATCH(E88,'Data - Knowledge'!$D:$D,0))</f>
        <v>NS SEC (% of people in employment)</v>
      </c>
      <c r="J88" s="1"/>
      <c r="K88" s="1">
        <v>88</v>
      </c>
      <c r="L88" t="s">
        <v>2007</v>
      </c>
      <c r="M88" s="1">
        <f>IF(L88&lt;&gt;L87,1,1+M87)</f>
        <v>3</v>
      </c>
      <c r="N88" s="1" t="str">
        <f>L88&amp;M88</f>
        <v>Work &amp; Welfare3</v>
      </c>
      <c r="O88" t="s">
        <v>966</v>
      </c>
      <c r="P88" s="1">
        <f>COUNTIF($B$2:$B$878,O88)</f>
        <v>10</v>
      </c>
      <c r="R88" s="1">
        <v>57</v>
      </c>
      <c r="S88" s="1" t="str">
        <f>IF(ISNA(VLOOKUP(S$30&amp;$R88,$D$2:$G$878,2,FALSE)),"",VLOOKUP(S$30&amp;$R88,$D$2:$G$878,2,FALSE))</f>
        <v/>
      </c>
      <c r="T88" s="394" t="str">
        <f>IF(ISNA(VLOOKUP(S$30&amp;$R88,$D$2:$G$878,3,FALSE)),"",VLOOKUP(S$30&amp;$R88,$D$2:$G$878,3,FALSE))</f>
        <v/>
      </c>
      <c r="U88" s="395" t="str">
        <f>IF(ISNA(VLOOKUP(S$30&amp;$R88,$D$2:$G$878,4,FALSE)),"",VLOOKUP(S$30&amp;$R88,$D$2:$G$878,4,FALSE))</f>
        <v/>
      </c>
      <c r="V88" s="1" t="str">
        <f>IF(ISNA(VLOOKUP(V$30&amp;$R88,$D$2:$G$878,2,FALSE)),"",VLOOKUP(V$30&amp;$R88,$D$2:$G$878,2,FALSE))</f>
        <v/>
      </c>
      <c r="W88" s="394" t="str">
        <f>IF(ISNA(VLOOKUP(V$30&amp;$R87,$D$2:$G$878,3,FALSE)),"",VLOOKUP(V$30&amp;$R87,$D$2:$G$878,3,FALSE))</f>
        <v/>
      </c>
      <c r="X88" s="395" t="str">
        <f>IF(ISNA(VLOOKUP(V$30&amp;$R88,$D$2:$G$878,4,FALSE)),"",VLOOKUP(V$30&amp;$R88,$D$2:$G$878,4,FALSE))</f>
        <v/>
      </c>
      <c r="Y88" s="1" t="str">
        <f>IF(ISNA(VLOOKUP(Y$30&amp;$R88,$D$2:$G$878,2,FALSE)),"",VLOOKUP(Y$30&amp;$R88,$D$2:$G$878,2,FALSE))</f>
        <v/>
      </c>
      <c r="Z88" s="394" t="str">
        <f>IF(ISNA(VLOOKUP(Y$30&amp;$R88,$D$2:$G$878,3,FALSE)),"",VLOOKUP(Y$30&amp;$R88,$D$2:$G$878,3,FALSE))</f>
        <v/>
      </c>
      <c r="AA88" s="395" t="str">
        <f>IF(ISNA(VLOOKUP(Y$30&amp;$R88,$D$2:$G$878,4,FALSE)),"",VLOOKUP(Y$30&amp;$R88,$D$2:$G$878,4,FALSE))</f>
        <v/>
      </c>
      <c r="AL88"/>
    </row>
    <row r="89" spans="1:38">
      <c r="A89">
        <v>88</v>
      </c>
      <c r="B89" t="s">
        <v>952</v>
      </c>
      <c r="C89">
        <f>IF(B89&lt;&gt;B88,1,1+C88)</f>
        <v>3</v>
      </c>
      <c r="D89" t="str">
        <f>B89&amp;C89</f>
        <v>NS SEC (% of people in employment)3</v>
      </c>
      <c r="E89" t="s">
        <v>957</v>
      </c>
      <c r="F89" s="373">
        <f>'Data - Knowledge'!E96</f>
        <v>0.13875757575757575</v>
      </c>
      <c r="G89" s="379">
        <f>'Data - Knowledge'!J96</f>
        <v>106.21341472141941</v>
      </c>
      <c r="H89" s="1" t="str">
        <f>VLOOKUP(B89,$O$2:$O$150,1,FALSE)</f>
        <v>NS SEC (% of people in employment)</v>
      </c>
      <c r="I89" s="1" t="str">
        <f>INDEX('Data - Knowledge'!$C:$C,MATCH(E89,'Data - Knowledge'!$D:$D,0))</f>
        <v>NS SEC (% of people in employment)</v>
      </c>
      <c r="J89" s="1"/>
      <c r="K89" s="1">
        <v>89</v>
      </c>
      <c r="L89" t="s">
        <v>2019</v>
      </c>
      <c r="M89" s="1">
        <f>IF(L89&lt;&gt;L88,1,1+M88)</f>
        <v>1</v>
      </c>
      <c r="N89" s="1" t="str">
        <f>L89&amp;M89</f>
        <v>Channel Preference1</v>
      </c>
      <c r="O89" t="s">
        <v>1861</v>
      </c>
      <c r="P89" s="1">
        <f>COUNTIF($B$2:$B$878,O89)</f>
        <v>7</v>
      </c>
      <c r="R89" s="1">
        <v>58</v>
      </c>
      <c r="S89" s="1" t="str">
        <f>IF(ISNA(VLOOKUP(S$30&amp;$R89,$D$2:$G$878,2,FALSE)),"",VLOOKUP(S$30&amp;$R89,$D$2:$G$878,2,FALSE))</f>
        <v/>
      </c>
      <c r="T89" s="394" t="str">
        <f>IF(ISNA(VLOOKUP(S$30&amp;$R89,$D$2:$G$878,3,FALSE)),"",VLOOKUP(S$30&amp;$R89,$D$2:$G$878,3,FALSE))</f>
        <v/>
      </c>
      <c r="U89" s="395" t="str">
        <f>IF(ISNA(VLOOKUP(S$30&amp;$R89,$D$2:$G$878,4,FALSE)),"",VLOOKUP(S$30&amp;$R89,$D$2:$G$878,4,FALSE))</f>
        <v/>
      </c>
      <c r="V89" s="1" t="str">
        <f>IF(ISNA(VLOOKUP(V$30&amp;$R89,$D$2:$G$878,2,FALSE)),"",VLOOKUP(V$30&amp;$R89,$D$2:$G$878,2,FALSE))</f>
        <v/>
      </c>
      <c r="W89" s="394" t="str">
        <f>IF(ISNA(VLOOKUP(V$30&amp;$R88,$D$2:$G$878,3,FALSE)),"",VLOOKUP(V$30&amp;$R88,$D$2:$G$878,3,FALSE))</f>
        <v/>
      </c>
      <c r="X89" s="395" t="str">
        <f>IF(ISNA(VLOOKUP(V$30&amp;$R89,$D$2:$G$878,4,FALSE)),"",VLOOKUP(V$30&amp;$R89,$D$2:$G$878,4,FALSE))</f>
        <v/>
      </c>
      <c r="Y89" s="1" t="str">
        <f>IF(ISNA(VLOOKUP(Y$30&amp;$R89,$D$2:$G$878,2,FALSE)),"",VLOOKUP(Y$30&amp;$R89,$D$2:$G$878,2,FALSE))</f>
        <v/>
      </c>
      <c r="Z89" s="394" t="str">
        <f>IF(ISNA(VLOOKUP(Y$30&amp;$R89,$D$2:$G$878,3,FALSE)),"",VLOOKUP(Y$30&amp;$R89,$D$2:$G$878,3,FALSE))</f>
        <v/>
      </c>
      <c r="AA89" s="395" t="str">
        <f>IF(ISNA(VLOOKUP(Y$30&amp;$R89,$D$2:$G$878,4,FALSE)),"",VLOOKUP(Y$30&amp;$R89,$D$2:$G$878,4,FALSE))</f>
        <v/>
      </c>
      <c r="AL89"/>
    </row>
    <row r="90" spans="1:38">
      <c r="A90">
        <v>89</v>
      </c>
      <c r="B90" t="s">
        <v>952</v>
      </c>
      <c r="C90">
        <f>IF(B90&lt;&gt;B89,1,1+C89)</f>
        <v>4</v>
      </c>
      <c r="D90" t="str">
        <f>B90&amp;C90</f>
        <v>NS SEC (% of people in employment)4</v>
      </c>
      <c r="E90" t="s">
        <v>959</v>
      </c>
      <c r="F90" s="373">
        <f>'Data - Knowledge'!E97</f>
        <v>0.084469696969696959</v>
      </c>
      <c r="G90" s="379">
        <f>'Data - Knowledge'!J97</f>
        <v>77.671671336793793</v>
      </c>
      <c r="H90" s="1" t="str">
        <f>VLOOKUP(B90,$O$2:$O$150,1,FALSE)</f>
        <v>NS SEC (% of people in employment)</v>
      </c>
      <c r="I90" s="1" t="str">
        <f>INDEX('Data - Knowledge'!$C:$C,MATCH(E90,'Data - Knowledge'!$D:$D,0))</f>
        <v>NS SEC (% of people in employment)</v>
      </c>
      <c r="J90" s="1"/>
      <c r="K90" s="1">
        <v>90</v>
      </c>
      <c r="L90" t="s">
        <v>2019</v>
      </c>
      <c r="M90" s="1">
        <f>IF(L90&lt;&gt;L89,1,1+M89)</f>
        <v>2</v>
      </c>
      <c r="N90" s="1" t="str">
        <f>L90&amp;M90</f>
        <v>Channel Preference2</v>
      </c>
      <c r="O90" t="s">
        <v>1875</v>
      </c>
      <c r="P90" s="1">
        <f>COUNTIF($B$2:$B$878,O90)</f>
        <v>7</v>
      </c>
      <c r="R90" s="1">
        <v>59</v>
      </c>
      <c r="S90" s="1" t="str">
        <f>IF(ISNA(VLOOKUP(S$30&amp;$R90,$D$2:$G$878,2,FALSE)),"",VLOOKUP(S$30&amp;$R90,$D$2:$G$878,2,FALSE))</f>
        <v/>
      </c>
      <c r="T90" s="394" t="str">
        <f>IF(ISNA(VLOOKUP(S$30&amp;$R90,$D$2:$G$878,3,FALSE)),"",VLOOKUP(S$30&amp;$R90,$D$2:$G$878,3,FALSE))</f>
        <v/>
      </c>
      <c r="U90" s="395" t="str">
        <f>IF(ISNA(VLOOKUP(S$30&amp;$R90,$D$2:$G$878,4,FALSE)),"",VLOOKUP(S$30&amp;$R90,$D$2:$G$878,4,FALSE))</f>
        <v/>
      </c>
      <c r="V90" s="1" t="str">
        <f>IF(ISNA(VLOOKUP(V$30&amp;$R90,$D$2:$G$878,2,FALSE)),"",VLOOKUP(V$30&amp;$R90,$D$2:$G$878,2,FALSE))</f>
        <v/>
      </c>
      <c r="W90" s="394" t="str">
        <f>IF(ISNA(VLOOKUP(V$30&amp;$R89,$D$2:$G$878,3,FALSE)),"",VLOOKUP(V$30&amp;$R89,$D$2:$G$878,3,FALSE))</f>
        <v/>
      </c>
      <c r="X90" s="395" t="str">
        <f>IF(ISNA(VLOOKUP(V$30&amp;$R90,$D$2:$G$878,4,FALSE)),"",VLOOKUP(V$30&amp;$R90,$D$2:$G$878,4,FALSE))</f>
        <v/>
      </c>
      <c r="Y90" s="1" t="str">
        <f>IF(ISNA(VLOOKUP(Y$30&amp;$R90,$D$2:$G$878,2,FALSE)),"",VLOOKUP(Y$30&amp;$R90,$D$2:$G$878,2,FALSE))</f>
        <v/>
      </c>
      <c r="Z90" s="394" t="str">
        <f>IF(ISNA(VLOOKUP(Y$30&amp;$R90,$D$2:$G$878,3,FALSE)),"",VLOOKUP(Y$30&amp;$R90,$D$2:$G$878,3,FALSE))</f>
        <v/>
      </c>
      <c r="AA90" s="395" t="str">
        <f>IF(ISNA(VLOOKUP(Y$30&amp;$R90,$D$2:$G$878,4,FALSE)),"",VLOOKUP(Y$30&amp;$R90,$D$2:$G$878,4,FALSE))</f>
        <v/>
      </c>
      <c r="AL90"/>
    </row>
    <row r="91" spans="1:38">
      <c r="A91">
        <v>90</v>
      </c>
      <c r="B91" t="s">
        <v>952</v>
      </c>
      <c r="C91">
        <f>IF(B91&lt;&gt;B90,1,1+C90)</f>
        <v>5</v>
      </c>
      <c r="D91" t="str">
        <f>B91&amp;C91</f>
        <v>NS SEC (% of people in employment)5</v>
      </c>
      <c r="E91" t="s">
        <v>961</v>
      </c>
      <c r="F91" s="373">
        <f>'Data - Knowledge'!E98</f>
        <v>0.081382575757575737</v>
      </c>
      <c r="G91" s="379">
        <f>'Data - Knowledge'!J98</f>
        <v>133.17310348005134</v>
      </c>
      <c r="H91" s="1" t="str">
        <f>VLOOKUP(B91,$O$2:$O$150,1,FALSE)</f>
        <v>NS SEC (% of people in employment)</v>
      </c>
      <c r="I91" s="1" t="str">
        <f>INDEX('Data - Knowledge'!$C:$C,MATCH(E91,'Data - Knowledge'!$D:$D,0))</f>
        <v>NS SEC (% of people in employment)</v>
      </c>
      <c r="J91" s="1"/>
      <c r="K91" s="1">
        <v>91</v>
      </c>
      <c r="L91" t="s">
        <v>2019</v>
      </c>
      <c r="M91" s="1">
        <f>IF(L91&lt;&gt;L90,1,1+M90)</f>
        <v>3</v>
      </c>
      <c r="N91" s="1" t="str">
        <f>L91&amp;M91</f>
        <v>Channel Preference3</v>
      </c>
      <c r="O91" t="s">
        <v>1883</v>
      </c>
      <c r="P91" s="1">
        <f>COUNTIF($B$2:$B$878,O91)</f>
        <v>7</v>
      </c>
      <c r="R91" s="1">
        <v>60</v>
      </c>
      <c r="S91" s="1" t="str">
        <f>IF(ISNA(VLOOKUP(S$30&amp;$R91,$D$2:$G$878,2,FALSE)),"",VLOOKUP(S$30&amp;$R91,$D$2:$G$878,2,FALSE))</f>
        <v/>
      </c>
      <c r="T91" s="394" t="str">
        <f>IF(ISNA(VLOOKUP(S$30&amp;$R91,$D$2:$G$878,3,FALSE)),"",VLOOKUP(S$30&amp;$R91,$D$2:$G$878,3,FALSE))</f>
        <v/>
      </c>
      <c r="U91" s="395" t="str">
        <f>IF(ISNA(VLOOKUP(S$30&amp;$R91,$D$2:$G$878,4,FALSE)),"",VLOOKUP(S$30&amp;$R91,$D$2:$G$878,4,FALSE))</f>
        <v/>
      </c>
      <c r="V91" s="1" t="str">
        <f>IF(ISNA(VLOOKUP(V$30&amp;$R91,$D$2:$G$878,2,FALSE)),"",VLOOKUP(V$30&amp;$R91,$D$2:$G$878,2,FALSE))</f>
        <v/>
      </c>
      <c r="W91" s="394" t="str">
        <f>IF(ISNA(VLOOKUP(V$30&amp;$R90,$D$2:$G$878,3,FALSE)),"",VLOOKUP(V$30&amp;$R90,$D$2:$G$878,3,FALSE))</f>
        <v/>
      </c>
      <c r="X91" s="395" t="str">
        <f>IF(ISNA(VLOOKUP(V$30&amp;$R91,$D$2:$G$878,4,FALSE)),"",VLOOKUP(V$30&amp;$R91,$D$2:$G$878,4,FALSE))</f>
        <v/>
      </c>
      <c r="Y91" s="1" t="str">
        <f>IF(ISNA(VLOOKUP(Y$30&amp;$R91,$D$2:$G$878,2,FALSE)),"",VLOOKUP(Y$30&amp;$R91,$D$2:$G$878,2,FALSE))</f>
        <v/>
      </c>
      <c r="Z91" s="394" t="str">
        <f>IF(ISNA(VLOOKUP(Y$30&amp;$R91,$D$2:$G$878,3,FALSE)),"",VLOOKUP(Y$30&amp;$R91,$D$2:$G$878,3,FALSE))</f>
        <v/>
      </c>
      <c r="AA91" s="395" t="str">
        <f>IF(ISNA(VLOOKUP(Y$30&amp;$R91,$D$2:$G$878,4,FALSE)),"",VLOOKUP(Y$30&amp;$R91,$D$2:$G$878,4,FALSE))</f>
        <v/>
      </c>
      <c r="AL91"/>
    </row>
    <row r="92" spans="1:38">
      <c r="A92">
        <v>91</v>
      </c>
      <c r="B92" t="s">
        <v>952</v>
      </c>
      <c r="C92">
        <f>IF(B92&lt;&gt;B91,1,1+C91)</f>
        <v>6</v>
      </c>
      <c r="D92" t="str">
        <f>B92&amp;C92</f>
        <v>NS SEC (% of people in employment)6</v>
      </c>
      <c r="E92" t="s">
        <v>963</v>
      </c>
      <c r="F92" s="373">
        <f>'Data - Knowledge'!E99</f>
        <v>0.253375</v>
      </c>
      <c r="G92" s="379">
        <f>'Data - Knowledge'!J99</f>
        <v>159.592055681622</v>
      </c>
      <c r="H92" s="1" t="str">
        <f>VLOOKUP(B92,$O$2:$O$150,1,FALSE)</f>
        <v>NS SEC (% of people in employment)</v>
      </c>
      <c r="I92" s="1" t="str">
        <f>INDEX('Data - Knowledge'!$C:$C,MATCH(E92,'Data - Knowledge'!$D:$D,0))</f>
        <v>NS SEC (% of people in employment)</v>
      </c>
      <c r="J92" s="1"/>
      <c r="K92" s="1">
        <v>92</v>
      </c>
      <c r="L92" t="s">
        <v>2019</v>
      </c>
      <c r="M92" s="1">
        <f>IF(L92&lt;&gt;L91,1,1+M91)</f>
        <v>4</v>
      </c>
      <c r="N92" s="1" t="str">
        <f>L92&amp;M92</f>
        <v>Channel Preference4</v>
      </c>
      <c r="O92" t="s">
        <v>1891</v>
      </c>
      <c r="P92" s="1">
        <f>COUNTIF($B$2:$B$878,O92)</f>
        <v>7</v>
      </c>
      <c r="R92" s="1">
        <v>61</v>
      </c>
      <c r="S92" s="1" t="str">
        <f>IF(ISNA(VLOOKUP(S$30&amp;$R92,$D$2:$G$878,2,FALSE)),"",VLOOKUP(S$30&amp;$R92,$D$2:$G$878,2,FALSE))</f>
        <v/>
      </c>
      <c r="T92" s="394" t="str">
        <f>IF(ISNA(VLOOKUP(S$30&amp;$R92,$D$2:$G$878,3,FALSE)),"",VLOOKUP(S$30&amp;$R92,$D$2:$G$878,3,FALSE))</f>
        <v/>
      </c>
      <c r="U92" s="395" t="str">
        <f>IF(ISNA(VLOOKUP(S$30&amp;$R92,$D$2:$G$878,4,FALSE)),"",VLOOKUP(S$30&amp;$R92,$D$2:$G$878,4,FALSE))</f>
        <v/>
      </c>
      <c r="V92" s="1" t="str">
        <f>IF(ISNA(VLOOKUP(V$30&amp;$R92,$D$2:$G$878,2,FALSE)),"",VLOOKUP(V$30&amp;$R92,$D$2:$G$878,2,FALSE))</f>
        <v/>
      </c>
      <c r="W92" s="394" t="str">
        <f>IF(ISNA(VLOOKUP(V$30&amp;$R91,$D$2:$G$878,3,FALSE)),"",VLOOKUP(V$30&amp;$R91,$D$2:$G$878,3,FALSE))</f>
        <v/>
      </c>
      <c r="X92" s="395" t="str">
        <f>IF(ISNA(VLOOKUP(V$30&amp;$R92,$D$2:$G$878,4,FALSE)),"",VLOOKUP(V$30&amp;$R92,$D$2:$G$878,4,FALSE))</f>
        <v/>
      </c>
      <c r="Y92" s="1" t="str">
        <f>IF(ISNA(VLOOKUP(Y$30&amp;$R92,$D$2:$G$878,2,FALSE)),"",VLOOKUP(Y$30&amp;$R92,$D$2:$G$878,2,FALSE))</f>
        <v/>
      </c>
      <c r="Z92" s="394" t="str">
        <f>IF(ISNA(VLOOKUP(Y$30&amp;$R92,$D$2:$G$878,3,FALSE)),"",VLOOKUP(Y$30&amp;$R92,$D$2:$G$878,3,FALSE))</f>
        <v/>
      </c>
      <c r="AA92" s="395" t="str">
        <f>IF(ISNA(VLOOKUP(Y$30&amp;$R92,$D$2:$G$878,4,FALSE)),"",VLOOKUP(Y$30&amp;$R92,$D$2:$G$878,4,FALSE))</f>
        <v/>
      </c>
      <c r="AL92"/>
    </row>
    <row r="93" spans="1:38">
      <c r="A93">
        <v>92</v>
      </c>
      <c r="B93" t="s">
        <v>952</v>
      </c>
      <c r="C93">
        <f>IF(B93&lt;&gt;B92,1,1+C92)</f>
        <v>7</v>
      </c>
      <c r="D93" t="str">
        <f>B93&amp;C93</f>
        <v>NS SEC (% of people in employment)7</v>
      </c>
      <c r="E93" t="s">
        <v>965</v>
      </c>
      <c r="F93" s="373">
        <f>'Data - Knowledge'!E100</f>
        <v>0.14718939393939393</v>
      </c>
      <c r="G93" s="379">
        <f>'Data - Knowledge'!J100</f>
        <v>165.54901798994626</v>
      </c>
      <c r="H93" s="1" t="str">
        <f>VLOOKUP(B93,$O$2:$O$150,1,FALSE)</f>
        <v>NS SEC (% of people in employment)</v>
      </c>
      <c r="I93" s="1" t="str">
        <f>INDEX('Data - Knowledge'!$C:$C,MATCH(E93,'Data - Knowledge'!$D:$D,0))</f>
        <v>NS SEC (% of people in employment)</v>
      </c>
      <c r="J93" s="1"/>
      <c r="K93" s="1">
        <v>93</v>
      </c>
      <c r="L93" t="s">
        <v>2019</v>
      </c>
      <c r="M93" s="1">
        <f>IF(L93&lt;&gt;L92,1,1+M92)</f>
        <v>5</v>
      </c>
      <c r="N93" s="1" t="str">
        <f>L93&amp;M93</f>
        <v>Channel Preference5</v>
      </c>
      <c r="O93" t="s">
        <v>1899</v>
      </c>
      <c r="P93" s="1">
        <f>COUNTIF($B$2:$B$878,O93)</f>
        <v>7</v>
      </c>
      <c r="R93" s="1">
        <v>62</v>
      </c>
      <c r="S93" s="1" t="str">
        <f>IF(ISNA(VLOOKUP(S$30&amp;$R93,$D$2:$G$878,2,FALSE)),"",VLOOKUP(S$30&amp;$R93,$D$2:$G$878,2,FALSE))</f>
        <v/>
      </c>
      <c r="T93" s="394" t="str">
        <f>IF(ISNA(VLOOKUP(S$30&amp;$R93,$D$2:$G$878,3,FALSE)),"",VLOOKUP(S$30&amp;$R93,$D$2:$G$878,3,FALSE))</f>
        <v/>
      </c>
      <c r="U93" s="395" t="str">
        <f>IF(ISNA(VLOOKUP(S$30&amp;$R93,$D$2:$G$878,4,FALSE)),"",VLOOKUP(S$30&amp;$R93,$D$2:$G$878,4,FALSE))</f>
        <v/>
      </c>
      <c r="V93" s="1" t="str">
        <f>IF(ISNA(VLOOKUP(V$30&amp;$R93,$D$2:$G$878,2,FALSE)),"",VLOOKUP(V$30&amp;$R93,$D$2:$G$878,2,FALSE))</f>
        <v/>
      </c>
      <c r="W93" s="394" t="str">
        <f>IF(ISNA(VLOOKUP(V$30&amp;$R92,$D$2:$G$878,3,FALSE)),"",VLOOKUP(V$30&amp;$R92,$D$2:$G$878,3,FALSE))</f>
        <v/>
      </c>
      <c r="X93" s="395" t="str">
        <f>IF(ISNA(VLOOKUP(V$30&amp;$R93,$D$2:$G$878,4,FALSE)),"",VLOOKUP(V$30&amp;$R93,$D$2:$G$878,4,FALSE))</f>
        <v/>
      </c>
      <c r="Y93" s="1" t="str">
        <f>IF(ISNA(VLOOKUP(Y$30&amp;$R93,$D$2:$G$878,2,FALSE)),"",VLOOKUP(Y$30&amp;$R93,$D$2:$G$878,2,FALSE))</f>
        <v/>
      </c>
      <c r="Z93" s="394" t="str">
        <f>IF(ISNA(VLOOKUP(Y$30&amp;$R93,$D$2:$G$878,3,FALSE)),"",VLOOKUP(Y$30&amp;$R93,$D$2:$G$878,3,FALSE))</f>
        <v/>
      </c>
      <c r="AA93" s="395" t="str">
        <f>IF(ISNA(VLOOKUP(Y$30&amp;$R93,$D$2:$G$878,4,FALSE)),"",VLOOKUP(Y$30&amp;$R93,$D$2:$G$878,4,FALSE))</f>
        <v/>
      </c>
      <c r="AL93"/>
    </row>
    <row r="94" spans="1:38">
      <c r="A94">
        <v>93</v>
      </c>
      <c r="B94" t="s">
        <v>354</v>
      </c>
      <c r="C94">
        <f>IF(B94&lt;&gt;B93,1,1+C93)</f>
        <v>1</v>
      </c>
      <c r="D94" t="str">
        <f>B94&amp;C94</f>
        <v>Social Grade1</v>
      </c>
      <c r="E94" t="s">
        <v>237</v>
      </c>
      <c r="F94" s="373">
        <f>'Data - Knowledge'!E101</f>
        <v>0.025719696969696962</v>
      </c>
      <c r="G94" s="379">
        <f>'Data - Knowledge'!J101</f>
        <v>35.299782500570458</v>
      </c>
      <c r="H94" s="1" t="str">
        <f>VLOOKUP(B94,$O$2:$O$150,1,FALSE)</f>
        <v>Social Grade</v>
      </c>
      <c r="I94" s="1" t="str">
        <f>INDEX('Data - Knowledge'!$C:$C,MATCH(E94,'Data - Knowledge'!$D:$D,0))</f>
        <v>Social Grade</v>
      </c>
      <c r="J94" s="1"/>
      <c r="K94" s="1">
        <v>94</v>
      </c>
      <c r="L94" t="s">
        <v>2019</v>
      </c>
      <c r="M94" s="1">
        <f>IF(L94&lt;&gt;L93,1,1+M93)</f>
        <v>6</v>
      </c>
      <c r="N94" s="1" t="str">
        <f>L94&amp;M94</f>
        <v>Channel Preference6</v>
      </c>
      <c r="O94" t="s">
        <v>1907</v>
      </c>
      <c r="P94" s="1">
        <f>COUNTIF($B$2:$B$878,O94)</f>
        <v>7</v>
      </c>
      <c r="R94" s="1">
        <v>63</v>
      </c>
      <c r="S94" s="1" t="str">
        <f>IF(ISNA(VLOOKUP(S$30&amp;$R94,$D$2:$G$878,2,FALSE)),"",VLOOKUP(S$30&amp;$R94,$D$2:$G$878,2,FALSE))</f>
        <v/>
      </c>
      <c r="T94" s="394" t="str">
        <f>IF(ISNA(VLOOKUP(S$30&amp;$R94,$D$2:$G$878,3,FALSE)),"",VLOOKUP(S$30&amp;$R94,$D$2:$G$878,3,FALSE))</f>
        <v/>
      </c>
      <c r="U94" s="395" t="str">
        <f>IF(ISNA(VLOOKUP(S$30&amp;$R94,$D$2:$G$878,4,FALSE)),"",VLOOKUP(S$30&amp;$R94,$D$2:$G$878,4,FALSE))</f>
        <v/>
      </c>
      <c r="V94" s="1" t="str">
        <f>IF(ISNA(VLOOKUP(V$30&amp;$R94,$D$2:$G$878,2,FALSE)),"",VLOOKUP(V$30&amp;$R94,$D$2:$G$878,2,FALSE))</f>
        <v/>
      </c>
      <c r="W94" s="394" t="str">
        <f>IF(ISNA(VLOOKUP(V$30&amp;$R93,$D$2:$G$878,3,FALSE)),"",VLOOKUP(V$30&amp;$R93,$D$2:$G$878,3,FALSE))</f>
        <v/>
      </c>
      <c r="X94" s="395" t="str">
        <f>IF(ISNA(VLOOKUP(V$30&amp;$R94,$D$2:$G$878,4,FALSE)),"",VLOOKUP(V$30&amp;$R94,$D$2:$G$878,4,FALSE))</f>
        <v/>
      </c>
      <c r="Y94" s="1" t="str">
        <f>IF(ISNA(VLOOKUP(Y$30&amp;$R94,$D$2:$G$878,2,FALSE)),"",VLOOKUP(Y$30&amp;$R94,$D$2:$G$878,2,FALSE))</f>
        <v/>
      </c>
      <c r="Z94" s="394" t="str">
        <f>IF(ISNA(VLOOKUP(Y$30&amp;$R94,$D$2:$G$878,3,FALSE)),"",VLOOKUP(Y$30&amp;$R94,$D$2:$G$878,3,FALSE))</f>
        <v/>
      </c>
      <c r="AA94" s="395" t="str">
        <f>IF(ISNA(VLOOKUP(Y$30&amp;$R94,$D$2:$G$878,4,FALSE)),"",VLOOKUP(Y$30&amp;$R94,$D$2:$G$878,4,FALSE))</f>
        <v/>
      </c>
      <c r="AL94"/>
    </row>
    <row r="95" spans="1:38">
      <c r="A95">
        <v>94</v>
      </c>
      <c r="B95" t="s">
        <v>354</v>
      </c>
      <c r="C95">
        <f>IF(B95&lt;&gt;B94,1,1+C94)</f>
        <v>2</v>
      </c>
      <c r="D95" t="str">
        <f>B95&amp;C95</f>
        <v>Social Grade2</v>
      </c>
      <c r="E95" t="s">
        <v>238</v>
      </c>
      <c r="F95" s="373">
        <f>'Data - Knowledge'!E102</f>
        <v>0.15187121212121213</v>
      </c>
      <c r="G95" s="379">
        <f>'Data - Knowledge'!J102</f>
        <v>53.211774522268051</v>
      </c>
      <c r="H95" s="1" t="str">
        <f>VLOOKUP(B95,$O$2:$O$150,1,FALSE)</f>
        <v>Social Grade</v>
      </c>
      <c r="I95" s="1" t="str">
        <f>INDEX('Data - Knowledge'!$C:$C,MATCH(E95,'Data - Knowledge'!$D:$D,0))</f>
        <v>Social Grade</v>
      </c>
      <c r="J95" s="1"/>
      <c r="K95" s="1">
        <v>95</v>
      </c>
      <c r="L95" t="s">
        <v>2019</v>
      </c>
      <c r="M95" s="1">
        <f>IF(L95&lt;&gt;L94,1,1+M94)</f>
        <v>7</v>
      </c>
      <c r="N95" s="1" t="str">
        <f>L95&amp;M95</f>
        <v>Channel Preference7</v>
      </c>
      <c r="O95" t="s">
        <v>1915</v>
      </c>
      <c r="P95" s="1">
        <v>7</v>
      </c>
      <c r="R95" s="1">
        <v>64</v>
      </c>
      <c r="S95" s="1" t="str">
        <f>IF(ISNA(VLOOKUP(S$30&amp;$R95,$D$2:$G$878,2,FALSE)),"",VLOOKUP(S$30&amp;$R95,$D$2:$G$878,2,FALSE))</f>
        <v/>
      </c>
      <c r="T95" s="394" t="str">
        <f>IF(ISNA(VLOOKUP(S$30&amp;$R95,$D$2:$G$878,3,FALSE)),"",VLOOKUP(S$30&amp;$R95,$D$2:$G$878,3,FALSE))</f>
        <v/>
      </c>
      <c r="U95" s="395" t="str">
        <f>IF(ISNA(VLOOKUP(S$30&amp;$R95,$D$2:$G$878,4,FALSE)),"",VLOOKUP(S$30&amp;$R95,$D$2:$G$878,4,FALSE))</f>
        <v/>
      </c>
      <c r="V95" s="1" t="str">
        <f>IF(ISNA(VLOOKUP(V$30&amp;$R95,$D$2:$G$878,2,FALSE)),"",VLOOKUP(V$30&amp;$R95,$D$2:$G$878,2,FALSE))</f>
        <v/>
      </c>
      <c r="W95" s="394" t="str">
        <f>IF(ISNA(VLOOKUP(V$30&amp;$R94,$D$2:$G$878,3,FALSE)),"",VLOOKUP(V$30&amp;$R94,$D$2:$G$878,3,FALSE))</f>
        <v/>
      </c>
      <c r="X95" s="395" t="str">
        <f>IF(ISNA(VLOOKUP(V$30&amp;$R95,$D$2:$G$878,4,FALSE)),"",VLOOKUP(V$30&amp;$R95,$D$2:$G$878,4,FALSE))</f>
        <v/>
      </c>
      <c r="Y95" s="1" t="str">
        <f>IF(ISNA(VLOOKUP(Y$30&amp;$R95,$D$2:$G$878,2,FALSE)),"",VLOOKUP(Y$30&amp;$R95,$D$2:$G$878,2,FALSE))</f>
        <v/>
      </c>
      <c r="Z95" s="394" t="str">
        <f>IF(ISNA(VLOOKUP(Y$30&amp;$R95,$D$2:$G$878,3,FALSE)),"",VLOOKUP(Y$30&amp;$R95,$D$2:$G$878,3,FALSE))</f>
        <v/>
      </c>
      <c r="AA95" s="395" t="str">
        <f>IF(ISNA(VLOOKUP(Y$30&amp;$R95,$D$2:$G$878,4,FALSE)),"",VLOOKUP(Y$30&amp;$R95,$D$2:$G$878,4,FALSE))</f>
        <v/>
      </c>
      <c r="AL95"/>
    </row>
    <row r="96" spans="1:38">
      <c r="A96">
        <v>95</v>
      </c>
      <c r="B96" t="s">
        <v>354</v>
      </c>
      <c r="C96">
        <f>IF(B96&lt;&gt;B95,1,1+C95)</f>
        <v>3</v>
      </c>
      <c r="D96" t="str">
        <f>B96&amp;C96</f>
        <v>Social Grade3</v>
      </c>
      <c r="E96" t="s">
        <v>481</v>
      </c>
      <c r="F96" s="373">
        <f>'Data - Knowledge'!E103</f>
        <v>0.2511287878787879</v>
      </c>
      <c r="G96" s="379">
        <f>'Data - Knowledge'!J103</f>
        <v>90.2713199660391</v>
      </c>
      <c r="H96" s="1" t="str">
        <f>VLOOKUP(B96,$O$2:$O$150,1,FALSE)</f>
        <v>Social Grade</v>
      </c>
      <c r="I96" s="1" t="str">
        <f>INDEX('Data - Knowledge'!$C:$C,MATCH(E96,'Data - Knowledge'!$D:$D,0))</f>
        <v>Social Grade</v>
      </c>
      <c r="J96" s="1"/>
      <c r="K96" s="1">
        <v>96</v>
      </c>
      <c r="L96" t="s">
        <v>2019</v>
      </c>
      <c r="M96" s="1">
        <f>IF(L96&lt;&gt;L95,1,1+M95)</f>
        <v>8</v>
      </c>
      <c r="N96" s="1" t="str">
        <f>L96&amp;M96</f>
        <v>Channel Preference8</v>
      </c>
      <c r="O96" t="s">
        <v>1923</v>
      </c>
      <c r="P96" s="1">
        <v>7</v>
      </c>
      <c r="R96" s="1">
        <v>65</v>
      </c>
      <c r="S96" s="1" t="str">
        <f>IF(ISNA(VLOOKUP(S$30&amp;$R96,$D$2:$G$878,2,FALSE)),"",VLOOKUP(S$30&amp;$R96,$D$2:$G$878,2,FALSE))</f>
        <v/>
      </c>
      <c r="T96" s="394" t="str">
        <f>IF(ISNA(VLOOKUP(S$30&amp;$R96,$D$2:$G$878,3,FALSE)),"",VLOOKUP(S$30&amp;$R96,$D$2:$G$878,3,FALSE))</f>
        <v/>
      </c>
      <c r="U96" s="395" t="str">
        <f>IF(ISNA(VLOOKUP(S$30&amp;$R96,$D$2:$G$878,4,FALSE)),"",VLOOKUP(S$30&amp;$R96,$D$2:$G$878,4,FALSE))</f>
        <v/>
      </c>
      <c r="V96" s="1" t="str">
        <f>IF(ISNA(VLOOKUP(V$30&amp;$R96,$D$2:$G$878,2,FALSE)),"",VLOOKUP(V$30&amp;$R96,$D$2:$G$878,2,FALSE))</f>
        <v/>
      </c>
      <c r="W96" s="394" t="str">
        <f>IF(ISNA(VLOOKUP(V$30&amp;$R95,$D$2:$G$878,3,FALSE)),"",VLOOKUP(V$30&amp;$R95,$D$2:$G$878,3,FALSE))</f>
        <v/>
      </c>
      <c r="X96" s="395" t="str">
        <f>IF(ISNA(VLOOKUP(V$30&amp;$R96,$D$2:$G$878,4,FALSE)),"",VLOOKUP(V$30&amp;$R96,$D$2:$G$878,4,FALSE))</f>
        <v/>
      </c>
      <c r="Y96" s="1" t="str">
        <f>IF(ISNA(VLOOKUP(Y$30&amp;$R96,$D$2:$G$878,2,FALSE)),"",VLOOKUP(Y$30&amp;$R96,$D$2:$G$878,2,FALSE))</f>
        <v/>
      </c>
      <c r="Z96" s="394" t="str">
        <f>IF(ISNA(VLOOKUP(Y$30&amp;$R96,$D$2:$G$878,3,FALSE)),"",VLOOKUP(Y$30&amp;$R96,$D$2:$G$878,3,FALSE))</f>
        <v/>
      </c>
      <c r="AA96" s="395" t="str">
        <f>IF(ISNA(VLOOKUP(Y$30&amp;$R96,$D$2:$G$878,4,FALSE)),"",VLOOKUP(Y$30&amp;$R96,$D$2:$G$878,4,FALSE))</f>
        <v/>
      </c>
      <c r="AL96"/>
    </row>
    <row r="97" spans="1:38">
      <c r="A97">
        <v>96</v>
      </c>
      <c r="B97" t="s">
        <v>354</v>
      </c>
      <c r="C97">
        <f>IF(B97&lt;&gt;B96,1,1+C96)</f>
        <v>4</v>
      </c>
      <c r="D97" t="str">
        <f>B97&amp;C97</f>
        <v>Social Grade4</v>
      </c>
      <c r="E97" t="s">
        <v>483</v>
      </c>
      <c r="F97" s="373">
        <f>'Data - Knowledge'!E104</f>
        <v>0.24188257575757571</v>
      </c>
      <c r="G97" s="379">
        <f>'Data - Knowledge'!J104</f>
        <v>126.95086006030796</v>
      </c>
      <c r="H97" s="1" t="str">
        <f>VLOOKUP(B97,$O$2:$O$150,1,FALSE)</f>
        <v>Social Grade</v>
      </c>
      <c r="I97" s="1" t="str">
        <f>INDEX('Data - Knowledge'!$C:$C,MATCH(E97,'Data - Knowledge'!$D:$D,0))</f>
        <v>Social Grade</v>
      </c>
      <c r="J97" s="1"/>
      <c r="K97" s="1">
        <v>97</v>
      </c>
      <c r="L97" t="s">
        <v>2019</v>
      </c>
      <c r="M97" s="1">
        <f>IF(L97&lt;&gt;L96,1,1+M96)</f>
        <v>9</v>
      </c>
      <c r="N97" s="1" t="str">
        <f>L97&amp;M97</f>
        <v>Channel Preference9</v>
      </c>
      <c r="O97" t="s">
        <v>1963</v>
      </c>
      <c r="P97" s="1">
        <v>7</v>
      </c>
      <c r="R97" s="1">
        <v>66</v>
      </c>
      <c r="S97" s="1" t="str">
        <f>IF(ISNA(VLOOKUP(S$30&amp;$R97,$D$2:$G$878,2,FALSE)),"",VLOOKUP(S$30&amp;$R97,$D$2:$G$878,2,FALSE))</f>
        <v/>
      </c>
      <c r="T97" s="394" t="str">
        <f>IF(ISNA(VLOOKUP(S$30&amp;$R97,$D$2:$G$878,3,FALSE)),"",VLOOKUP(S$30&amp;$R97,$D$2:$G$878,3,FALSE))</f>
        <v/>
      </c>
      <c r="U97" s="395" t="str">
        <f>IF(ISNA(VLOOKUP(S$30&amp;$R97,$D$2:$G$878,4,FALSE)),"",VLOOKUP(S$30&amp;$R97,$D$2:$G$878,4,FALSE))</f>
        <v/>
      </c>
      <c r="V97" s="1" t="str">
        <f>IF(ISNA(VLOOKUP(V$30&amp;$R97,$D$2:$G$878,2,FALSE)),"",VLOOKUP(V$30&amp;$R97,$D$2:$G$878,2,FALSE))</f>
        <v/>
      </c>
      <c r="W97" s="394" t="str">
        <f>IF(ISNA(VLOOKUP(V$30&amp;$R96,$D$2:$G$878,3,FALSE)),"",VLOOKUP(V$30&amp;$R96,$D$2:$G$878,3,FALSE))</f>
        <v/>
      </c>
      <c r="X97" s="395" t="str">
        <f>IF(ISNA(VLOOKUP(V$30&amp;$R97,$D$2:$G$878,4,FALSE)),"",VLOOKUP(V$30&amp;$R97,$D$2:$G$878,4,FALSE))</f>
        <v/>
      </c>
      <c r="Y97" s="1" t="str">
        <f>IF(ISNA(VLOOKUP(Y$30&amp;$R97,$D$2:$G$878,2,FALSE)),"",VLOOKUP(Y$30&amp;$R97,$D$2:$G$878,2,FALSE))</f>
        <v/>
      </c>
      <c r="Z97" s="394" t="str">
        <f>IF(ISNA(VLOOKUP(Y$30&amp;$R97,$D$2:$G$878,3,FALSE)),"",VLOOKUP(Y$30&amp;$R97,$D$2:$G$878,3,FALSE))</f>
        <v/>
      </c>
      <c r="AA97" s="395" t="str">
        <f>IF(ISNA(VLOOKUP(Y$30&amp;$R97,$D$2:$G$878,4,FALSE)),"",VLOOKUP(Y$30&amp;$R97,$D$2:$G$878,4,FALSE))</f>
        <v/>
      </c>
      <c r="AL97"/>
    </row>
    <row r="98" spans="1:38">
      <c r="A98">
        <v>97</v>
      </c>
      <c r="B98" t="s">
        <v>354</v>
      </c>
      <c r="C98">
        <f>IF(B98&lt;&gt;B97,1,1+C97)</f>
        <v>5</v>
      </c>
      <c r="D98" t="str">
        <f>B98&amp;C98</f>
        <v>Social Grade5</v>
      </c>
      <c r="E98" t="s">
        <v>242</v>
      </c>
      <c r="F98" s="373">
        <f>'Data - Knowledge'!E105</f>
        <v>0.18204166666666668</v>
      </c>
      <c r="G98" s="379">
        <f>'Data - Knowledge'!J105</f>
        <v>182.00690970033787</v>
      </c>
      <c r="H98" s="1" t="str">
        <f>VLOOKUP(B98,$O$2:$O$150,1,FALSE)</f>
        <v>Social Grade</v>
      </c>
      <c r="I98" s="1" t="str">
        <f>INDEX('Data - Knowledge'!$C:$C,MATCH(E98,'Data - Knowledge'!$D:$D,0))</f>
        <v>Social Grade</v>
      </c>
      <c r="J98" s="1"/>
      <c r="K98" s="1">
        <v>98</v>
      </c>
      <c r="L98" t="s">
        <v>2019</v>
      </c>
      <c r="M98" s="1">
        <f>IF(L98&lt;&gt;L97,1,1+M97)</f>
        <v>10</v>
      </c>
      <c r="N98" s="1" t="str">
        <f>L98&amp;M98</f>
        <v>Channel Preference10</v>
      </c>
      <c r="O98" t="s">
        <v>1971</v>
      </c>
      <c r="P98" s="1">
        <v>7</v>
      </c>
      <c r="R98" s="1">
        <v>67</v>
      </c>
      <c r="S98" s="1" t="str">
        <f>IF(ISNA(VLOOKUP(S$30&amp;$R98,$D$2:$G$878,2,FALSE)),"",VLOOKUP(S$30&amp;$R98,$D$2:$G$878,2,FALSE))</f>
        <v/>
      </c>
      <c r="T98" s="394" t="str">
        <f>IF(ISNA(VLOOKUP(S$30&amp;$R98,$D$2:$G$878,3,FALSE)),"",VLOOKUP(S$30&amp;$R98,$D$2:$G$878,3,FALSE))</f>
        <v/>
      </c>
      <c r="U98" s="395" t="str">
        <f>IF(ISNA(VLOOKUP(S$30&amp;$R98,$D$2:$G$878,4,FALSE)),"",VLOOKUP(S$30&amp;$R98,$D$2:$G$878,4,FALSE))</f>
        <v/>
      </c>
      <c r="V98" s="1" t="str">
        <f>IF(ISNA(VLOOKUP(V$30&amp;$R98,$D$2:$G$878,2,FALSE)),"",VLOOKUP(V$30&amp;$R98,$D$2:$G$878,2,FALSE))</f>
        <v/>
      </c>
      <c r="W98" s="394" t="str">
        <f>IF(ISNA(VLOOKUP(V$30&amp;$R97,$D$2:$G$878,3,FALSE)),"",VLOOKUP(V$30&amp;$R97,$D$2:$G$878,3,FALSE))</f>
        <v/>
      </c>
      <c r="X98" s="395" t="str">
        <f>IF(ISNA(VLOOKUP(V$30&amp;$R98,$D$2:$G$878,4,FALSE)),"",VLOOKUP(V$30&amp;$R98,$D$2:$G$878,4,FALSE))</f>
        <v/>
      </c>
      <c r="Y98" s="1" t="str">
        <f>IF(ISNA(VLOOKUP(Y$30&amp;$R98,$D$2:$G$878,2,FALSE)),"",VLOOKUP(Y$30&amp;$R98,$D$2:$G$878,2,FALSE))</f>
        <v/>
      </c>
      <c r="Z98" s="394" t="str">
        <f>IF(ISNA(VLOOKUP(Y$30&amp;$R98,$D$2:$G$878,3,FALSE)),"",VLOOKUP(Y$30&amp;$R98,$D$2:$G$878,3,FALSE))</f>
        <v/>
      </c>
      <c r="AA98" s="395" t="str">
        <f>IF(ISNA(VLOOKUP(Y$30&amp;$R98,$D$2:$G$878,4,FALSE)),"",VLOOKUP(Y$30&amp;$R98,$D$2:$G$878,4,FALSE))</f>
        <v/>
      </c>
      <c r="AL98"/>
    </row>
    <row r="99" spans="1:38">
      <c r="A99">
        <v>98</v>
      </c>
      <c r="B99" t="s">
        <v>354</v>
      </c>
      <c r="C99">
        <f>IF(B99&lt;&gt;B98,1,1+C98)</f>
        <v>6</v>
      </c>
      <c r="D99" t="str">
        <f>B99&amp;C99</f>
        <v>Social Grade6</v>
      </c>
      <c r="E99" t="s">
        <v>243</v>
      </c>
      <c r="F99" s="373">
        <f>'Data - Knowledge'!E106</f>
        <v>0.1470719696969697</v>
      </c>
      <c r="G99" s="379">
        <f>'Data - Knowledge'!J106</f>
        <v>202.15907129055898</v>
      </c>
      <c r="H99" s="1" t="str">
        <f>VLOOKUP(B99,$O$2:$O$150,1,FALSE)</f>
        <v>Social Grade</v>
      </c>
      <c r="I99" s="1" t="str">
        <f>INDEX('Data - Knowledge'!$C:$C,MATCH(E99,'Data - Knowledge'!$D:$D,0))</f>
        <v>Social Grade</v>
      </c>
      <c r="J99" s="1"/>
      <c r="K99" s="1">
        <v>99</v>
      </c>
      <c r="L99" t="s">
        <v>2019</v>
      </c>
      <c r="M99" s="1">
        <f>IF(L99&lt;&gt;L98,1,1+M98)</f>
        <v>11</v>
      </c>
      <c r="N99" s="1" t="str">
        <f>L99&amp;M99</f>
        <v>Channel Preference11</v>
      </c>
      <c r="O99" t="s">
        <v>1979</v>
      </c>
      <c r="P99" s="1">
        <v>7</v>
      </c>
      <c r="R99" s="1">
        <v>68</v>
      </c>
      <c r="S99" s="1" t="str">
        <f>IF(ISNA(VLOOKUP(S$30&amp;$R99,$D$2:$G$878,2,FALSE)),"",VLOOKUP(S$30&amp;$R99,$D$2:$G$878,2,FALSE))</f>
        <v/>
      </c>
      <c r="T99" s="394" t="str">
        <f>IF(ISNA(VLOOKUP(S$30&amp;$R99,$D$2:$G$878,3,FALSE)),"",VLOOKUP(S$30&amp;$R99,$D$2:$G$878,3,FALSE))</f>
        <v/>
      </c>
      <c r="U99" s="395" t="str">
        <f>IF(ISNA(VLOOKUP(S$30&amp;$R99,$D$2:$G$878,4,FALSE)),"",VLOOKUP(S$30&amp;$R99,$D$2:$G$878,4,FALSE))</f>
        <v/>
      </c>
      <c r="V99" s="1" t="str">
        <f>IF(ISNA(VLOOKUP(V$30&amp;$R99,$D$2:$G$878,2,FALSE)),"",VLOOKUP(V$30&amp;$R99,$D$2:$G$878,2,FALSE))</f>
        <v/>
      </c>
      <c r="W99" s="394" t="str">
        <f>IF(ISNA(VLOOKUP(V$30&amp;$R98,$D$2:$G$878,3,FALSE)),"",VLOOKUP(V$30&amp;$R98,$D$2:$G$878,3,FALSE))</f>
        <v/>
      </c>
      <c r="X99" s="395" t="str">
        <f>IF(ISNA(VLOOKUP(V$30&amp;$R99,$D$2:$G$878,4,FALSE)),"",VLOOKUP(V$30&amp;$R99,$D$2:$G$878,4,FALSE))</f>
        <v/>
      </c>
      <c r="Y99" s="1" t="str">
        <f>IF(ISNA(VLOOKUP(Y$30&amp;$R99,$D$2:$G$878,2,FALSE)),"",VLOOKUP(Y$30&amp;$R99,$D$2:$G$878,2,FALSE))</f>
        <v/>
      </c>
      <c r="Z99" s="394" t="str">
        <f>IF(ISNA(VLOOKUP(Y$30&amp;$R99,$D$2:$G$878,3,FALSE)),"",VLOOKUP(Y$30&amp;$R99,$D$2:$G$878,3,FALSE))</f>
        <v/>
      </c>
      <c r="AA99" s="395" t="str">
        <f>IF(ISNA(VLOOKUP(Y$30&amp;$R99,$D$2:$G$878,4,FALSE)),"",VLOOKUP(Y$30&amp;$R99,$D$2:$G$878,4,FALSE))</f>
        <v/>
      </c>
      <c r="AL99"/>
    </row>
    <row r="100" spans="1:38">
      <c r="A100">
        <v>99</v>
      </c>
      <c r="B100" t="s">
        <v>966</v>
      </c>
      <c r="C100">
        <f>IF(B100&lt;&gt;B99,1,1+C99)</f>
        <v>1</v>
      </c>
      <c r="D100" t="str">
        <f>B100&amp;C100</f>
        <v>Occupation1</v>
      </c>
      <c r="E100" t="s">
        <v>488</v>
      </c>
      <c r="F100" s="373">
        <f>'Data - Knowledge'!E107</f>
        <v>0.039757575757575762</v>
      </c>
      <c r="G100" s="379">
        <f>'Data - Knowledge'!J107</f>
        <v>56.9680760457623</v>
      </c>
      <c r="H100" s="1" t="str">
        <f>VLOOKUP(B100,$O$2:$O$150,1,FALSE)</f>
        <v>Occupation</v>
      </c>
      <c r="I100" s="1" t="str">
        <f>INDEX('Data - Knowledge'!$C:$C,MATCH(E100,'Data - Knowledge'!$D:$D,0))</f>
        <v>Occupation</v>
      </c>
      <c r="J100" s="1"/>
      <c r="K100" s="1">
        <v>100</v>
      </c>
      <c r="L100" t="s">
        <v>2019</v>
      </c>
      <c r="M100" s="1">
        <f>IF(L100&lt;&gt;L99,1,1+M99)</f>
        <v>12</v>
      </c>
      <c r="N100" s="1" t="str">
        <f>L100&amp;M100</f>
        <v>Channel Preference12</v>
      </c>
      <c r="O100" t="s">
        <v>1987</v>
      </c>
      <c r="P100" s="1">
        <v>7</v>
      </c>
      <c r="R100" s="1">
        <v>69</v>
      </c>
      <c r="S100" s="1" t="str">
        <f>IF(ISNA(VLOOKUP(S$30&amp;$R100,$D$2:$G$878,2,FALSE)),"",VLOOKUP(S$30&amp;$R100,$D$2:$G$878,2,FALSE))</f>
        <v/>
      </c>
      <c r="T100" s="394" t="str">
        <f>IF(ISNA(VLOOKUP(S$30&amp;$R100,$D$2:$G$878,3,FALSE)),"",VLOOKUP(S$30&amp;$R100,$D$2:$G$878,3,FALSE))</f>
        <v/>
      </c>
      <c r="U100" s="395" t="str">
        <f>IF(ISNA(VLOOKUP(S$30&amp;$R100,$D$2:$G$878,4,FALSE)),"",VLOOKUP(S$30&amp;$R100,$D$2:$G$878,4,FALSE))</f>
        <v/>
      </c>
      <c r="V100" s="1" t="str">
        <f>IF(ISNA(VLOOKUP(V$30&amp;$R100,$D$2:$G$878,2,FALSE)),"",VLOOKUP(V$30&amp;$R100,$D$2:$G$878,2,FALSE))</f>
        <v/>
      </c>
      <c r="W100" s="394" t="str">
        <f>IF(ISNA(VLOOKUP(V$30&amp;$R99,$D$2:$G$878,3,FALSE)),"",VLOOKUP(V$30&amp;$R99,$D$2:$G$878,3,FALSE))</f>
        <v/>
      </c>
      <c r="X100" s="395" t="str">
        <f>IF(ISNA(VLOOKUP(V$30&amp;$R100,$D$2:$G$878,4,FALSE)),"",VLOOKUP(V$30&amp;$R100,$D$2:$G$878,4,FALSE))</f>
        <v/>
      </c>
      <c r="Y100" s="1" t="str">
        <f>IF(ISNA(VLOOKUP(Y$30&amp;$R100,$D$2:$G$878,2,FALSE)),"",VLOOKUP(Y$30&amp;$R100,$D$2:$G$878,2,FALSE))</f>
        <v/>
      </c>
      <c r="Z100" s="394" t="str">
        <f>IF(ISNA(VLOOKUP(Y$30&amp;$R100,$D$2:$G$878,3,FALSE)),"",VLOOKUP(Y$30&amp;$R100,$D$2:$G$878,3,FALSE))</f>
        <v/>
      </c>
      <c r="AA100" s="395" t="str">
        <f>IF(ISNA(VLOOKUP(Y$30&amp;$R100,$D$2:$G$878,4,FALSE)),"",VLOOKUP(Y$30&amp;$R100,$D$2:$G$878,4,FALSE))</f>
        <v/>
      </c>
      <c r="AL100"/>
    </row>
    <row r="101" spans="1:38">
      <c r="A101">
        <v>100</v>
      </c>
      <c r="B101" t="s">
        <v>966</v>
      </c>
      <c r="C101">
        <f>IF(B101&lt;&gt;B100,1,1+C100)</f>
        <v>2</v>
      </c>
      <c r="D101" t="str">
        <f>B101&amp;C101</f>
        <v>Occupation2</v>
      </c>
      <c r="E101" t="s">
        <v>490</v>
      </c>
      <c r="F101" s="373">
        <f>'Data - Knowledge'!E108</f>
        <v>0.16962500000000005</v>
      </c>
      <c r="G101" s="379">
        <f>'Data - Knowledge'!J108</f>
        <v>76.388227461242934</v>
      </c>
      <c r="H101" s="1" t="str">
        <f>VLOOKUP(B101,$O$2:$O$150,1,FALSE)</f>
        <v>Occupation</v>
      </c>
      <c r="I101" s="1" t="str">
        <f>INDEX('Data - Knowledge'!$C:$C,MATCH(E101,'Data - Knowledge'!$D:$D,0))</f>
        <v>Occupation</v>
      </c>
      <c r="J101" s="1"/>
      <c r="K101" s="1">
        <v>101</v>
      </c>
      <c r="L101" t="s">
        <v>2019</v>
      </c>
      <c r="M101" s="1">
        <f>IF(L101&lt;&gt;L100,1,1+M100)</f>
        <v>13</v>
      </c>
      <c r="N101" s="1" t="str">
        <f>L101&amp;M101</f>
        <v>Channel Preference13</v>
      </c>
      <c r="O101" t="s">
        <v>1931</v>
      </c>
      <c r="P101" s="1">
        <v>7</v>
      </c>
      <c r="R101" s="1">
        <v>70</v>
      </c>
      <c r="S101" s="1" t="str">
        <f>IF(ISNA(VLOOKUP(S$30&amp;$R101,$D$2:$G$878,2,FALSE)),"",VLOOKUP(S$30&amp;$R101,$D$2:$G$878,2,FALSE))</f>
        <v/>
      </c>
      <c r="T101" s="394" t="str">
        <f>IF(ISNA(VLOOKUP(S$30&amp;$R101,$D$2:$G$878,3,FALSE)),"",VLOOKUP(S$30&amp;$R101,$D$2:$G$878,3,FALSE))</f>
        <v/>
      </c>
      <c r="U101" s="395" t="str">
        <f>IF(ISNA(VLOOKUP(S$30&amp;$R101,$D$2:$G$878,4,FALSE)),"",VLOOKUP(S$30&amp;$R101,$D$2:$G$878,4,FALSE))</f>
        <v/>
      </c>
      <c r="V101" s="1" t="str">
        <f>IF(ISNA(VLOOKUP(V$30&amp;$R101,$D$2:$G$878,2,FALSE)),"",VLOOKUP(V$30&amp;$R101,$D$2:$G$878,2,FALSE))</f>
        <v/>
      </c>
      <c r="W101" s="394" t="str">
        <f>IF(ISNA(VLOOKUP(V$30&amp;$R100,$D$2:$G$878,3,FALSE)),"",VLOOKUP(V$30&amp;$R100,$D$2:$G$878,3,FALSE))</f>
        <v/>
      </c>
      <c r="X101" s="395" t="str">
        <f>IF(ISNA(VLOOKUP(V$30&amp;$R101,$D$2:$G$878,4,FALSE)),"",VLOOKUP(V$30&amp;$R101,$D$2:$G$878,4,FALSE))</f>
        <v/>
      </c>
      <c r="Y101" s="1" t="str">
        <f>IF(ISNA(VLOOKUP(Y$30&amp;$R101,$D$2:$G$878,2,FALSE)),"",VLOOKUP(Y$30&amp;$R101,$D$2:$G$878,2,FALSE))</f>
        <v/>
      </c>
      <c r="Z101" s="394" t="str">
        <f>IF(ISNA(VLOOKUP(Y$30&amp;$R101,$D$2:$G$878,3,FALSE)),"",VLOOKUP(Y$30&amp;$R101,$D$2:$G$878,3,FALSE))</f>
        <v/>
      </c>
      <c r="AA101" s="395" t="str">
        <f>IF(ISNA(VLOOKUP(Y$30&amp;$R101,$D$2:$G$878,4,FALSE)),"",VLOOKUP(Y$30&amp;$R101,$D$2:$G$878,4,FALSE))</f>
        <v/>
      </c>
      <c r="AL101"/>
    </row>
    <row r="102" spans="1:38">
      <c r="A102">
        <v>101</v>
      </c>
      <c r="B102" t="s">
        <v>966</v>
      </c>
      <c r="C102">
        <f>IF(B102&lt;&gt;B101,1,1+C101)</f>
        <v>3</v>
      </c>
      <c r="D102" t="str">
        <f>B102&amp;C102</f>
        <v>Occupation3</v>
      </c>
      <c r="E102" t="s">
        <v>492</v>
      </c>
      <c r="F102" s="373">
        <f>'Data - Knowledge'!E109</f>
        <v>0.16987121212121212</v>
      </c>
      <c r="G102" s="379">
        <f>'Data - Knowledge'!J109</f>
        <v>115.04720358938812</v>
      </c>
      <c r="H102" s="1" t="str">
        <f>VLOOKUP(B102,$O$2:$O$150,1,FALSE)</f>
        <v>Occupation</v>
      </c>
      <c r="I102" s="1" t="str">
        <f>INDEX('Data - Knowledge'!$C:$C,MATCH(E102,'Data - Knowledge'!$D:$D,0))</f>
        <v>Occupation</v>
      </c>
      <c r="J102" s="1"/>
      <c r="K102" s="1">
        <v>102</v>
      </c>
      <c r="L102" t="s">
        <v>2019</v>
      </c>
      <c r="M102" s="1">
        <f>IF(L102&lt;&gt;L101,1,1+M101)</f>
        <v>14</v>
      </c>
      <c r="N102" s="1" t="str">
        <f>L102&amp;M102</f>
        <v>Channel Preference14</v>
      </c>
      <c r="O102" s="1" t="s">
        <v>1939</v>
      </c>
      <c r="P102" s="1">
        <v>7</v>
      </c>
      <c r="R102" s="1">
        <v>71</v>
      </c>
      <c r="S102" s="1" t="str">
        <f>IF(ISNA(VLOOKUP(S$30&amp;$R102,$D$2:$G$878,2,FALSE)),"",VLOOKUP(S$30&amp;$R102,$D$2:$G$878,2,FALSE))</f>
        <v/>
      </c>
      <c r="T102" s="394" t="str">
        <f>IF(ISNA(VLOOKUP(S$30&amp;$R102,$D$2:$G$878,3,FALSE)),"",VLOOKUP(S$30&amp;$R102,$D$2:$G$878,3,FALSE))</f>
        <v/>
      </c>
      <c r="U102" s="395" t="str">
        <f>IF(ISNA(VLOOKUP(S$30&amp;$R102,$D$2:$G$878,4,FALSE)),"",VLOOKUP(S$30&amp;$R102,$D$2:$G$878,4,FALSE))</f>
        <v/>
      </c>
      <c r="V102" s="1" t="str">
        <f>IF(ISNA(VLOOKUP(V$30&amp;$R102,$D$2:$G$878,2,FALSE)),"",VLOOKUP(V$30&amp;$R102,$D$2:$G$878,2,FALSE))</f>
        <v/>
      </c>
      <c r="W102" s="394" t="str">
        <f>IF(ISNA(VLOOKUP(V$30&amp;$R101,$D$2:$G$878,3,FALSE)),"",VLOOKUP(V$30&amp;$R101,$D$2:$G$878,3,FALSE))</f>
        <v/>
      </c>
      <c r="X102" s="395" t="str">
        <f>IF(ISNA(VLOOKUP(V$30&amp;$R102,$D$2:$G$878,4,FALSE)),"",VLOOKUP(V$30&amp;$R102,$D$2:$G$878,4,FALSE))</f>
        <v/>
      </c>
      <c r="Y102" s="1" t="str">
        <f>IF(ISNA(VLOOKUP(Y$30&amp;$R102,$D$2:$G$878,2,FALSE)),"",VLOOKUP(Y$30&amp;$R102,$D$2:$G$878,2,FALSE))</f>
        <v/>
      </c>
      <c r="Z102" s="394" t="str">
        <f>IF(ISNA(VLOOKUP(Y$30&amp;$R102,$D$2:$G$878,3,FALSE)),"",VLOOKUP(Y$30&amp;$R102,$D$2:$G$878,3,FALSE))</f>
        <v/>
      </c>
      <c r="AA102" s="395" t="str">
        <f>IF(ISNA(VLOOKUP(Y$30&amp;$R102,$D$2:$G$878,4,FALSE)),"",VLOOKUP(Y$30&amp;$R102,$D$2:$G$878,4,FALSE))</f>
        <v/>
      </c>
      <c r="AL102"/>
    </row>
    <row r="103" spans="1:38">
      <c r="A103">
        <v>102</v>
      </c>
      <c r="B103" t="s">
        <v>966</v>
      </c>
      <c r="C103">
        <f>IF(B103&lt;&gt;B102,1,1+C102)</f>
        <v>4</v>
      </c>
      <c r="D103" t="str">
        <f>B103&amp;C103</f>
        <v>Occupation4</v>
      </c>
      <c r="E103" t="s">
        <v>494</v>
      </c>
      <c r="F103" s="373">
        <f>'Data - Knowledge'!E110</f>
        <v>0.050450757575757572</v>
      </c>
      <c r="G103" s="379">
        <f>'Data - Knowledge'!J110</f>
        <v>92.807447931788516</v>
      </c>
      <c r="H103" s="1" t="str">
        <f>VLOOKUP(B103,$O$2:$O$150,1,FALSE)</f>
        <v>Occupation</v>
      </c>
      <c r="I103" s="1" t="str">
        <f>INDEX('Data - Knowledge'!$C:$C,MATCH(E103,'Data - Knowledge'!$D:$D,0))</f>
        <v>Occupation</v>
      </c>
      <c r="J103" s="1"/>
      <c r="K103" s="1">
        <v>103</v>
      </c>
      <c r="L103" t="s">
        <v>2019</v>
      </c>
      <c r="M103" s="1">
        <f>IF(L103&lt;&gt;L102,1,1+M102)</f>
        <v>15</v>
      </c>
      <c r="N103" s="1" t="str">
        <f>L103&amp;M103</f>
        <v>Channel Preference15</v>
      </c>
      <c r="O103" t="s">
        <v>1947</v>
      </c>
      <c r="P103" s="1">
        <v>7</v>
      </c>
      <c r="R103" s="1">
        <v>72</v>
      </c>
      <c r="S103" s="1" t="str">
        <f>IF(ISNA(VLOOKUP(S$30&amp;$R103,$D$2:$G$878,2,FALSE)),"",VLOOKUP(S$30&amp;$R103,$D$2:$G$878,2,FALSE))</f>
        <v/>
      </c>
      <c r="T103" s="394" t="str">
        <f>IF(ISNA(VLOOKUP(S$30&amp;$R103,$D$2:$G$878,3,FALSE)),"",VLOOKUP(S$30&amp;$R103,$D$2:$G$878,3,FALSE))</f>
        <v/>
      </c>
      <c r="U103" s="395" t="str">
        <f>IF(ISNA(VLOOKUP(S$30&amp;$R103,$D$2:$G$878,4,FALSE)),"",VLOOKUP(S$30&amp;$R103,$D$2:$G$878,4,FALSE))</f>
        <v/>
      </c>
      <c r="V103" s="1" t="str">
        <f>IF(ISNA(VLOOKUP(V$30&amp;$R103,$D$2:$G$878,2,FALSE)),"",VLOOKUP(V$30&amp;$R103,$D$2:$G$878,2,FALSE))</f>
        <v/>
      </c>
      <c r="W103" s="394" t="str">
        <f>IF(ISNA(VLOOKUP(V$30&amp;$R102,$D$2:$G$878,3,FALSE)),"",VLOOKUP(V$30&amp;$R102,$D$2:$G$878,3,FALSE))</f>
        <v/>
      </c>
      <c r="X103" s="395" t="str">
        <f>IF(ISNA(VLOOKUP(V$30&amp;$R103,$D$2:$G$878,4,FALSE)),"",VLOOKUP(V$30&amp;$R103,$D$2:$G$878,4,FALSE))</f>
        <v/>
      </c>
      <c r="Y103" s="1" t="str">
        <f>IF(ISNA(VLOOKUP(Y$30&amp;$R103,$D$2:$G$878,2,FALSE)),"",VLOOKUP(Y$30&amp;$R103,$D$2:$G$878,2,FALSE))</f>
        <v/>
      </c>
      <c r="Z103" s="394" t="str">
        <f>IF(ISNA(VLOOKUP(Y$30&amp;$R103,$D$2:$G$878,3,FALSE)),"",VLOOKUP(Y$30&amp;$R103,$D$2:$G$878,3,FALSE))</f>
        <v/>
      </c>
      <c r="AA103" s="395" t="str">
        <f>IF(ISNA(VLOOKUP(Y$30&amp;$R103,$D$2:$G$878,4,FALSE)),"",VLOOKUP(Y$30&amp;$R103,$D$2:$G$878,4,FALSE))</f>
        <v/>
      </c>
      <c r="AL103"/>
    </row>
    <row r="104" spans="1:38">
      <c r="A104">
        <v>103</v>
      </c>
      <c r="B104" t="s">
        <v>966</v>
      </c>
      <c r="C104">
        <f>IF(B104&lt;&gt;B103,1,1+C103)</f>
        <v>5</v>
      </c>
      <c r="D104" t="str">
        <f>B104&amp;C104</f>
        <v>Occupation5</v>
      </c>
      <c r="E104" t="s">
        <v>496</v>
      </c>
      <c r="F104" s="373">
        <f>'Data - Knowledge'!E111</f>
        <v>0.15268560606060605</v>
      </c>
      <c r="G104" s="379">
        <f>'Data - Knowledge'!J111</f>
        <v>96.863303908140281</v>
      </c>
      <c r="H104" s="1" t="str">
        <f>VLOOKUP(B104,$O$2:$O$150,1,FALSE)</f>
        <v>Occupation</v>
      </c>
      <c r="I104" s="1" t="str">
        <f>INDEX('Data - Knowledge'!$C:$C,MATCH(E104,'Data - Knowledge'!$D:$D,0))</f>
        <v>Occupation</v>
      </c>
      <c r="J104" s="1"/>
      <c r="K104" s="1">
        <v>104</v>
      </c>
      <c r="L104" t="s">
        <v>2019</v>
      </c>
      <c r="M104" s="1">
        <f>IF(L104&lt;&gt;L103,1,1+M103)</f>
        <v>16</v>
      </c>
      <c r="N104" s="1" t="str">
        <f>L104&amp;M104</f>
        <v>Channel Preference16</v>
      </c>
      <c r="O104" t="s">
        <v>1955</v>
      </c>
      <c r="P104" s="1">
        <v>7</v>
      </c>
      <c r="R104" s="1">
        <v>73</v>
      </c>
      <c r="S104" s="1" t="str">
        <f>IF(ISNA(VLOOKUP(S$30&amp;$R104,$D$2:$G$878,2,FALSE)),"",VLOOKUP(S$30&amp;$R104,$D$2:$G$878,2,FALSE))</f>
        <v/>
      </c>
      <c r="T104" s="394" t="str">
        <f>IF(ISNA(VLOOKUP(S$30&amp;$R104,$D$2:$G$878,3,FALSE)),"",VLOOKUP(S$30&amp;$R104,$D$2:$G$878,3,FALSE))</f>
        <v/>
      </c>
      <c r="U104" s="395" t="str">
        <f>IF(ISNA(VLOOKUP(S$30&amp;$R104,$D$2:$G$878,4,FALSE)),"",VLOOKUP(S$30&amp;$R104,$D$2:$G$878,4,FALSE))</f>
        <v/>
      </c>
      <c r="V104" s="1" t="str">
        <f>IF(ISNA(VLOOKUP(V$30&amp;$R104,$D$2:$G$878,2,FALSE)),"",VLOOKUP(V$30&amp;$R104,$D$2:$G$878,2,FALSE))</f>
        <v/>
      </c>
      <c r="W104" s="394" t="str">
        <f>IF(ISNA(VLOOKUP(V$30&amp;$R103,$D$2:$G$878,3,FALSE)),"",VLOOKUP(V$30&amp;$R103,$D$2:$G$878,3,FALSE))</f>
        <v/>
      </c>
      <c r="X104" s="395" t="str">
        <f>IF(ISNA(VLOOKUP(V$30&amp;$R104,$D$2:$G$878,4,FALSE)),"",VLOOKUP(V$30&amp;$R104,$D$2:$G$878,4,FALSE))</f>
        <v/>
      </c>
      <c r="Y104" s="1" t="str">
        <f>IF(ISNA(VLOOKUP(Y$30&amp;$R104,$D$2:$G$878,2,FALSE)),"",VLOOKUP(Y$30&amp;$R104,$D$2:$G$878,2,FALSE))</f>
        <v/>
      </c>
      <c r="Z104" s="394" t="str">
        <f>IF(ISNA(VLOOKUP(Y$30&amp;$R104,$D$2:$G$878,3,FALSE)),"",VLOOKUP(Y$30&amp;$R104,$D$2:$G$878,3,FALSE))</f>
        <v/>
      </c>
      <c r="AA104" s="395" t="str">
        <f>IF(ISNA(VLOOKUP(Y$30&amp;$R104,$D$2:$G$878,4,FALSE)),"",VLOOKUP(Y$30&amp;$R104,$D$2:$G$878,4,FALSE))</f>
        <v/>
      </c>
      <c r="AL104"/>
    </row>
    <row r="105" spans="1:27">
      <c r="A105">
        <v>104</v>
      </c>
      <c r="B105" t="s">
        <v>966</v>
      </c>
      <c r="C105">
        <f>IF(B105&lt;&gt;B104,1,1+C104)</f>
        <v>6</v>
      </c>
      <c r="D105" t="str">
        <f>B105&amp;C105</f>
        <v>Occupation6</v>
      </c>
      <c r="E105" t="s">
        <v>498</v>
      </c>
      <c r="F105" s="373">
        <f>'Data - Knowledge'!E112</f>
        <v>0.056450757575757564</v>
      </c>
      <c r="G105" s="379">
        <f>'Data - Knowledge'!J112</f>
        <v>71.441242731908559</v>
      </c>
      <c r="H105" s="1" t="str">
        <f>VLOOKUP(B105,$O$2:$O$150,1,FALSE)</f>
        <v>Occupation</v>
      </c>
      <c r="I105" s="1" t="str">
        <f>INDEX('Data - Knowledge'!$C:$C,MATCH(E105,'Data - Knowledge'!$D:$D,0))</f>
        <v>Occupation</v>
      </c>
      <c r="J105" s="1"/>
      <c r="L105"/>
      <c r="O105"/>
      <c r="R105" s="1">
        <v>74</v>
      </c>
      <c r="S105" s="1" t="str">
        <f>IF(ISNA(VLOOKUP(S$30&amp;$R105,$D$2:$G$878,2,FALSE)),"",VLOOKUP(S$30&amp;$R105,$D$2:$G$878,2,FALSE))</f>
        <v/>
      </c>
      <c r="T105" s="394" t="str">
        <f>IF(ISNA(VLOOKUP(S$30&amp;$R105,$D$2:$G$878,3,FALSE)),"",VLOOKUP(S$30&amp;$R105,$D$2:$G$878,3,FALSE))</f>
        <v/>
      </c>
      <c r="U105" s="395" t="str">
        <f>IF(ISNA(VLOOKUP(S$30&amp;$R105,$D$2:$G$878,4,FALSE)),"",VLOOKUP(S$30&amp;$R105,$D$2:$G$878,4,FALSE))</f>
        <v/>
      </c>
      <c r="V105" s="1" t="str">
        <f>IF(ISNA(VLOOKUP(V$30&amp;$R105,$D$2:$G$878,2,FALSE)),"",VLOOKUP(V$30&amp;$R105,$D$2:$G$878,2,FALSE))</f>
        <v/>
      </c>
      <c r="W105" s="394" t="str">
        <f>IF(ISNA(VLOOKUP(V$30&amp;$R104,$D$2:$G$878,3,FALSE)),"",VLOOKUP(V$30&amp;$R104,$D$2:$G$878,3,FALSE))</f>
        <v/>
      </c>
      <c r="X105" s="395" t="str">
        <f>IF(ISNA(VLOOKUP(V$30&amp;$R105,$D$2:$G$878,4,FALSE)),"",VLOOKUP(V$30&amp;$R105,$D$2:$G$878,4,FALSE))</f>
        <v/>
      </c>
      <c r="Y105" s="1" t="str">
        <f>IF(ISNA(VLOOKUP(Y$30&amp;$R105,$D$2:$G$878,2,FALSE)),"",VLOOKUP(Y$30&amp;$R105,$D$2:$G$878,2,FALSE))</f>
        <v/>
      </c>
      <c r="Z105" s="394" t="str">
        <f>IF(ISNA(VLOOKUP(Y$30&amp;$R105,$D$2:$G$878,3,FALSE)),"",VLOOKUP(Y$30&amp;$R105,$D$2:$G$878,3,FALSE))</f>
        <v/>
      </c>
      <c r="AA105" s="395" t="str">
        <f>IF(ISNA(VLOOKUP(Y$30&amp;$R105,$D$2:$G$878,4,FALSE)),"",VLOOKUP(Y$30&amp;$R105,$D$2:$G$878,4,FALSE))</f>
        <v/>
      </c>
    </row>
    <row r="106" spans="1:27">
      <c r="A106">
        <v>105</v>
      </c>
      <c r="B106" t="s">
        <v>966</v>
      </c>
      <c r="C106">
        <f>IF(B106&lt;&gt;B105,1,1+C105)</f>
        <v>7</v>
      </c>
      <c r="D106" t="str">
        <f>B106&amp;C106</f>
        <v>Occupation7</v>
      </c>
      <c r="E106" t="s">
        <v>500</v>
      </c>
      <c r="F106" s="373">
        <f>'Data - Knowledge'!E113</f>
        <v>0.10858333333333334</v>
      </c>
      <c r="G106" s="379">
        <f>'Data - Knowledge'!J113</f>
        <v>139.32475377348254</v>
      </c>
      <c r="H106" s="1" t="str">
        <f>VLOOKUP(B106,$O$2:$O$150,1,FALSE)</f>
        <v>Occupation</v>
      </c>
      <c r="I106" s="1" t="str">
        <f>INDEX('Data - Knowledge'!$C:$C,MATCH(E106,'Data - Knowledge'!$D:$D,0))</f>
        <v>Occupation</v>
      </c>
      <c r="J106" s="1"/>
      <c r="L106"/>
      <c r="O106"/>
      <c r="R106" s="1">
        <v>75</v>
      </c>
      <c r="S106" s="1" t="str">
        <f>IF(ISNA(VLOOKUP(S$30&amp;$R106,$D$2:$G$878,2,FALSE)),"",VLOOKUP(S$30&amp;$R106,$D$2:$G$878,2,FALSE))</f>
        <v/>
      </c>
      <c r="T106" s="394" t="str">
        <f>IF(ISNA(VLOOKUP(S$30&amp;$R106,$D$2:$G$878,3,FALSE)),"",VLOOKUP(S$30&amp;$R106,$D$2:$G$878,3,FALSE))</f>
        <v/>
      </c>
      <c r="U106" s="395" t="str">
        <f>IF(ISNA(VLOOKUP(S$30&amp;$R106,$D$2:$G$878,4,FALSE)),"",VLOOKUP(S$30&amp;$R106,$D$2:$G$878,4,FALSE))</f>
        <v/>
      </c>
      <c r="V106" s="1" t="str">
        <f>IF(ISNA(VLOOKUP(V$30&amp;$R106,$D$2:$G$878,2,FALSE)),"",VLOOKUP(V$30&amp;$R106,$D$2:$G$878,2,FALSE))</f>
        <v/>
      </c>
      <c r="W106" s="394" t="str">
        <f>IF(ISNA(VLOOKUP(V$30&amp;$R105,$D$2:$G$878,3,FALSE)),"",VLOOKUP(V$30&amp;$R105,$D$2:$G$878,3,FALSE))</f>
        <v/>
      </c>
      <c r="X106" s="395" t="str">
        <f>IF(ISNA(VLOOKUP(V$30&amp;$R106,$D$2:$G$878,4,FALSE)),"",VLOOKUP(V$30&amp;$R106,$D$2:$G$878,4,FALSE))</f>
        <v/>
      </c>
      <c r="Y106" s="1" t="str">
        <f>IF(ISNA(VLOOKUP(Y$30&amp;$R106,$D$2:$G$878,2,FALSE)),"",VLOOKUP(Y$30&amp;$R106,$D$2:$G$878,2,FALSE))</f>
        <v/>
      </c>
      <c r="Z106" s="394" t="str">
        <f>IF(ISNA(VLOOKUP(Y$30&amp;$R106,$D$2:$G$878,3,FALSE)),"",VLOOKUP(Y$30&amp;$R106,$D$2:$G$878,3,FALSE))</f>
        <v/>
      </c>
      <c r="AA106" s="395" t="str">
        <f>IF(ISNA(VLOOKUP(Y$30&amp;$R106,$D$2:$G$878,4,FALSE)),"",VLOOKUP(Y$30&amp;$R106,$D$2:$G$878,4,FALSE))</f>
        <v/>
      </c>
    </row>
    <row r="107" spans="1:27">
      <c r="A107">
        <v>106</v>
      </c>
      <c r="B107" t="s">
        <v>966</v>
      </c>
      <c r="C107">
        <f>IF(B107&lt;&gt;B106,1,1+C106)</f>
        <v>8</v>
      </c>
      <c r="D107" t="str">
        <f>B107&amp;C107</f>
        <v>Occupation8</v>
      </c>
      <c r="E107" t="s">
        <v>502</v>
      </c>
      <c r="F107" s="373">
        <f>'Data - Knowledge'!E114</f>
        <v>0.16711363636363638</v>
      </c>
      <c r="G107" s="379">
        <f>'Data - Knowledge'!J114</f>
        <v>136.91686152600985</v>
      </c>
      <c r="H107" s="1" t="str">
        <f>VLOOKUP(B107,$O$2:$O$150,1,FALSE)</f>
        <v>Occupation</v>
      </c>
      <c r="I107" s="1" t="str">
        <f>INDEX('Data - Knowledge'!$C:$C,MATCH(E107,'Data - Knowledge'!$D:$D,0))</f>
        <v>Occupation</v>
      </c>
      <c r="J107" s="1"/>
      <c r="L107"/>
      <c r="O107"/>
      <c r="R107" s="1">
        <v>76</v>
      </c>
      <c r="S107" s="1" t="str">
        <f>IF(ISNA(VLOOKUP(S$30&amp;$R107,$D$2:$G$878,2,FALSE)),"",VLOOKUP(S$30&amp;$R107,$D$2:$G$878,2,FALSE))</f>
        <v/>
      </c>
      <c r="T107" s="394" t="str">
        <f>IF(ISNA(VLOOKUP(S$30&amp;$R107,$D$2:$G$878,3,FALSE)),"",VLOOKUP(S$30&amp;$R107,$D$2:$G$878,3,FALSE))</f>
        <v/>
      </c>
      <c r="U107" s="395" t="str">
        <f>IF(ISNA(VLOOKUP(S$30&amp;$R107,$D$2:$G$878,4,FALSE)),"",VLOOKUP(S$30&amp;$R107,$D$2:$G$878,4,FALSE))</f>
        <v/>
      </c>
      <c r="V107" s="1" t="str">
        <f>IF(ISNA(VLOOKUP(V$30&amp;$R107,$D$2:$G$878,2,FALSE)),"",VLOOKUP(V$30&amp;$R107,$D$2:$G$878,2,FALSE))</f>
        <v/>
      </c>
      <c r="W107" s="394" t="str">
        <f>IF(ISNA(VLOOKUP(V$30&amp;$R106,$D$2:$G$878,3,FALSE)),"",VLOOKUP(V$30&amp;$R106,$D$2:$G$878,3,FALSE))</f>
        <v/>
      </c>
      <c r="X107" s="395" t="str">
        <f>IF(ISNA(VLOOKUP(V$30&amp;$R107,$D$2:$G$878,4,FALSE)),"",VLOOKUP(V$30&amp;$R107,$D$2:$G$878,4,FALSE))</f>
        <v/>
      </c>
      <c r="Y107" s="1" t="str">
        <f>IF(ISNA(VLOOKUP(Y$30&amp;$R107,$D$2:$G$878,2,FALSE)),"",VLOOKUP(Y$30&amp;$R107,$D$2:$G$878,2,FALSE))</f>
        <v/>
      </c>
      <c r="Z107" s="394" t="str">
        <f>IF(ISNA(VLOOKUP(Y$30&amp;$R107,$D$2:$G$878,3,FALSE)),"",VLOOKUP(Y$30&amp;$R107,$D$2:$G$878,3,FALSE))</f>
        <v/>
      </c>
      <c r="AA107" s="395" t="str">
        <f>IF(ISNA(VLOOKUP(Y$30&amp;$R107,$D$2:$G$878,4,FALSE)),"",VLOOKUP(Y$30&amp;$R107,$D$2:$G$878,4,FALSE))</f>
        <v/>
      </c>
    </row>
    <row r="108" spans="1:27">
      <c r="A108">
        <v>107</v>
      </c>
      <c r="B108" t="s">
        <v>966</v>
      </c>
      <c r="C108">
        <f>IF(B108&lt;&gt;B107,1,1+C107)</f>
        <v>9</v>
      </c>
      <c r="D108" t="str">
        <f>B108&amp;C108</f>
        <v>Occupation9</v>
      </c>
      <c r="E108" t="s">
        <v>504</v>
      </c>
      <c r="F108" s="373">
        <f>'Data - Knowledge'!E115</f>
        <v>0.046193181818181814</v>
      </c>
      <c r="G108" s="379">
        <f>'Data - Knowledge'!J115</f>
        <v>98.555276344383813</v>
      </c>
      <c r="H108" s="1" t="str">
        <f>VLOOKUP(B108,$O$2:$O$150,1,FALSE)</f>
        <v>Occupation</v>
      </c>
      <c r="I108" s="1" t="str">
        <f>INDEX('Data - Knowledge'!$C:$C,MATCH(E108,'Data - Knowledge'!$D:$D,0))</f>
        <v>Occupation</v>
      </c>
      <c r="J108" s="1"/>
      <c r="K108"/>
      <c r="R108" s="1">
        <v>77</v>
      </c>
      <c r="S108" s="1" t="str">
        <f>IF(ISNA(VLOOKUP(S$30&amp;$R108,$D$2:$G$878,2,FALSE)),"",VLOOKUP(S$30&amp;$R108,$D$2:$G$878,2,FALSE))</f>
        <v/>
      </c>
      <c r="T108" s="394" t="str">
        <f>IF(ISNA(VLOOKUP(S$30&amp;$R108,$D$2:$G$878,3,FALSE)),"",VLOOKUP(S$30&amp;$R108,$D$2:$G$878,3,FALSE))</f>
        <v/>
      </c>
      <c r="U108" s="395" t="str">
        <f>IF(ISNA(VLOOKUP(S$30&amp;$R108,$D$2:$G$878,4,FALSE)),"",VLOOKUP(S$30&amp;$R108,$D$2:$G$878,4,FALSE))</f>
        <v/>
      </c>
      <c r="V108" s="1" t="str">
        <f>IF(ISNA(VLOOKUP(V$30&amp;$R108,$D$2:$G$878,2,FALSE)),"",VLOOKUP(V$30&amp;$R108,$D$2:$G$878,2,FALSE))</f>
        <v/>
      </c>
      <c r="W108" s="394" t="str">
        <f>IF(ISNA(VLOOKUP(V$30&amp;$R107,$D$2:$G$878,3,FALSE)),"",VLOOKUP(V$30&amp;$R107,$D$2:$G$878,3,FALSE))</f>
        <v/>
      </c>
      <c r="X108" s="395" t="str">
        <f>IF(ISNA(VLOOKUP(V$30&amp;$R108,$D$2:$G$878,4,FALSE)),"",VLOOKUP(V$30&amp;$R108,$D$2:$G$878,4,FALSE))</f>
        <v/>
      </c>
      <c r="Y108" s="1" t="str">
        <f>IF(ISNA(VLOOKUP(Y$30&amp;$R108,$D$2:$G$878,2,FALSE)),"",VLOOKUP(Y$30&amp;$R108,$D$2:$G$878,2,FALSE))</f>
        <v/>
      </c>
      <c r="Z108" s="394" t="str">
        <f>IF(ISNA(VLOOKUP(Y$30&amp;$R108,$D$2:$G$878,3,FALSE)),"",VLOOKUP(Y$30&amp;$R108,$D$2:$G$878,3,FALSE))</f>
        <v/>
      </c>
      <c r="AA108" s="395" t="str">
        <f>IF(ISNA(VLOOKUP(Y$30&amp;$R108,$D$2:$G$878,4,FALSE)),"",VLOOKUP(Y$30&amp;$R108,$D$2:$G$878,4,FALSE))</f>
        <v/>
      </c>
    </row>
    <row r="109" spans="1:26">
      <c r="A109">
        <v>108</v>
      </c>
      <c r="B109" t="s">
        <v>966</v>
      </c>
      <c r="C109">
        <f>IF(B109&lt;&gt;B108,1,1+C108)</f>
        <v>10</v>
      </c>
      <c r="D109" t="str">
        <f>B109&amp;C109</f>
        <v>Occupation10</v>
      </c>
      <c r="E109" t="s">
        <v>506</v>
      </c>
      <c r="F109" s="373">
        <f>'Data - Knowledge'!E116</f>
        <v>0.039340909090909086</v>
      </c>
      <c r="G109" s="379">
        <f>'Data - Knowledge'!J116</f>
        <v>172.91380698073777</v>
      </c>
      <c r="H109" s="1" t="str">
        <f>VLOOKUP(B109,$O$2:$O$150,1,FALSE)</f>
        <v>Occupation</v>
      </c>
      <c r="I109" s="1" t="str">
        <f>INDEX('Data - Knowledge'!$C:$C,MATCH(E109,'Data - Knowledge'!$D:$D,0))</f>
        <v>Occupation</v>
      </c>
      <c r="J109" s="1"/>
      <c r="K109"/>
      <c r="N109"/>
      <c r="T109" s="395"/>
      <c r="U109" s="395"/>
      <c r="V109" s="394"/>
      <c r="W109" s="395"/>
      <c r="Y109" s="394"/>
      <c r="Z109" s="395"/>
    </row>
    <row r="110" spans="1:26">
      <c r="A110">
        <v>109</v>
      </c>
      <c r="B110" t="s">
        <v>969</v>
      </c>
      <c r="C110">
        <f>IF(B110&lt;&gt;B109,1,1+C109)</f>
        <v>1</v>
      </c>
      <c r="D110" t="str">
        <f>B110&amp;C110</f>
        <v>Highest Level of Qualifications (Adults)1</v>
      </c>
      <c r="E110" t="s">
        <v>970</v>
      </c>
      <c r="F110" s="373">
        <f>'Data - Knowledge'!E117</f>
        <v>0.11795833333333336</v>
      </c>
      <c r="G110" s="379">
        <f>'Data - Knowledge'!J117</f>
        <v>46.183252543450955</v>
      </c>
      <c r="H110" s="1" t="str">
        <f>VLOOKUP(B110,$O$2:$O$150,1,FALSE)</f>
        <v>Highest Level of Qualifications (Adults)</v>
      </c>
      <c r="I110" s="1" t="str">
        <f>INDEX('Data - Knowledge'!$C:$C,MATCH(E110,'Data - Knowledge'!$D:$D,0))</f>
        <v>Highest Level of Qualifications (Adults)</v>
      </c>
      <c r="J110" s="1"/>
      <c r="K110"/>
      <c r="N110"/>
      <c r="S110" s="394"/>
      <c r="T110" s="395"/>
      <c r="U110" s="395" t="str">
        <f>IF(ISNA(VLOOKUP(S$30&amp;$R110,$D$2:$G$878,4,FALSE)),"",VLOOKUP(S$30&amp;$R110,$D$2:$G$878,4,FALSE))</f>
        <v/>
      </c>
      <c r="V110" s="394"/>
      <c r="W110" s="395"/>
      <c r="Y110" s="394"/>
      <c r="Z110" s="395"/>
    </row>
    <row r="111" spans="1:26">
      <c r="A111">
        <v>110</v>
      </c>
      <c r="B111" t="s">
        <v>969</v>
      </c>
      <c r="C111">
        <f>IF(B111&lt;&gt;B110,1,1+C110)</f>
        <v>2</v>
      </c>
      <c r="D111" t="str">
        <f>B111&amp;C111</f>
        <v>Highest Level of Qualifications (Adults)2</v>
      </c>
      <c r="E111" t="s">
        <v>972</v>
      </c>
      <c r="F111" s="373">
        <f>'Data - Knowledge'!E118</f>
        <v>0.08200378787878787</v>
      </c>
      <c r="G111" s="379">
        <f>'Data - Knowledge'!J118</f>
        <v>77.976395133816851</v>
      </c>
      <c r="H111" s="1" t="str">
        <f>VLOOKUP(B111,$O$2:$O$150,1,FALSE)</f>
        <v>Highest Level of Qualifications (Adults)</v>
      </c>
      <c r="I111" s="1" t="str">
        <f>INDEX('Data - Knowledge'!$C:$C,MATCH(E111,'Data - Knowledge'!$D:$D,0))</f>
        <v>Highest Level of Qualifications (Adults)</v>
      </c>
      <c r="J111" s="1"/>
      <c r="K111"/>
      <c r="S111" s="394"/>
      <c r="T111" s="395"/>
      <c r="V111" s="394"/>
      <c r="W111" s="395"/>
      <c r="Y111" s="394"/>
      <c r="Z111" s="395"/>
    </row>
    <row r="112" spans="1:26">
      <c r="A112">
        <v>111</v>
      </c>
      <c r="B112" t="s">
        <v>969</v>
      </c>
      <c r="C112">
        <f>IF(B112&lt;&gt;B111,1,1+C111)</f>
        <v>3</v>
      </c>
      <c r="D112" t="str">
        <f>B112&amp;C112</f>
        <v>Highest Level of Qualifications (Adults)3</v>
      </c>
      <c r="E112" t="s">
        <v>974</v>
      </c>
      <c r="F112" s="373">
        <f>'Data - Knowledge'!E119</f>
        <v>0.080890151515151512</v>
      </c>
      <c r="G112" s="379">
        <f>'Data - Knowledge'!J119</f>
        <v>91.49449499688491</v>
      </c>
      <c r="H112" s="1" t="str">
        <f>VLOOKUP(B112,$O$2:$O$150,1,FALSE)</f>
        <v>Highest Level of Qualifications (Adults)</v>
      </c>
      <c r="I112" s="1" t="str">
        <f>INDEX('Data - Knowledge'!$C:$C,MATCH(E112,'Data - Knowledge'!$D:$D,0))</f>
        <v>Highest Level of Qualifications (Adults)</v>
      </c>
      <c r="J112" s="1"/>
      <c r="K112"/>
      <c r="N112"/>
      <c r="S112" s="394"/>
      <c r="T112" s="395"/>
      <c r="V112" s="394"/>
      <c r="W112" s="395"/>
      <c r="Y112" s="394"/>
      <c r="Z112" s="395"/>
    </row>
    <row r="113" spans="1:26">
      <c r="A113">
        <v>112</v>
      </c>
      <c r="B113" t="s">
        <v>969</v>
      </c>
      <c r="C113">
        <f>IF(B113&lt;&gt;B112,1,1+C112)</f>
        <v>4</v>
      </c>
      <c r="D113" t="str">
        <f>B113&amp;C113</f>
        <v>Highest Level of Qualifications (Adults)4</v>
      </c>
      <c r="E113" t="s">
        <v>976</v>
      </c>
      <c r="F113" s="373">
        <f>'Data - Knowledge'!E120</f>
        <v>0.42006060606060608</v>
      </c>
      <c r="G113" s="379">
        <f>'Data - Knowledge'!J120</f>
        <v>116.94083555503447</v>
      </c>
      <c r="H113" s="1" t="str">
        <f>VLOOKUP(B113,$O$2:$O$150,1,FALSE)</f>
        <v>Highest Level of Qualifications (Adults)</v>
      </c>
      <c r="I113" s="1" t="str">
        <f>INDEX('Data - Knowledge'!$C:$C,MATCH(E113,'Data - Knowledge'!$D:$D,0))</f>
        <v>Highest Level of Qualifications (Adults)</v>
      </c>
      <c r="J113" s="1"/>
      <c r="K113"/>
      <c r="N113"/>
      <c r="S113" s="394"/>
      <c r="T113" s="395"/>
      <c r="V113" s="394"/>
      <c r="W113" s="395"/>
      <c r="Y113" s="394"/>
      <c r="Z113" s="395"/>
    </row>
    <row r="114" spans="1:26">
      <c r="A114">
        <v>113</v>
      </c>
      <c r="B114" t="s">
        <v>969</v>
      </c>
      <c r="C114">
        <f>IF(B114&lt;&gt;B113,1,1+C113)</f>
        <v>5</v>
      </c>
      <c r="D114" t="str">
        <f>B114&amp;C114</f>
        <v>Highest Level of Qualifications (Adults)5</v>
      </c>
      <c r="E114" t="s">
        <v>978</v>
      </c>
      <c r="F114" s="373">
        <f>'Data - Knowledge'!E121</f>
        <v>0.29878409090909086</v>
      </c>
      <c r="G114" s="379">
        <f>'Data - Knowledge'!J121</f>
        <v>155.72796731144257</v>
      </c>
      <c r="H114" s="1" t="str">
        <f>VLOOKUP(B114,$O$2:$O$150,1,FALSE)</f>
        <v>Highest Level of Qualifications (Adults)</v>
      </c>
      <c r="I114" s="1" t="str">
        <f>INDEX('Data - Knowledge'!$C:$C,MATCH(E114,'Data - Knowledge'!$D:$D,0))</f>
        <v>Highest Level of Qualifications (Adults)</v>
      </c>
      <c r="J114" s="1"/>
      <c r="K114"/>
      <c r="S114" s="394"/>
      <c r="T114" s="395"/>
      <c r="V114" s="394"/>
      <c r="W114" s="395"/>
      <c r="Y114" s="394"/>
      <c r="Z114" s="395"/>
    </row>
    <row r="115" spans="1:26">
      <c r="A115">
        <v>114</v>
      </c>
      <c r="B115" t="s">
        <v>980</v>
      </c>
      <c r="C115">
        <f>IF(B115&lt;&gt;B114,1,1+C114)</f>
        <v>1</v>
      </c>
      <c r="D115" t="str">
        <f>B115&amp;C115</f>
        <v>England: Pupils at the end of KS11</v>
      </c>
      <c r="E115" t="s">
        <v>981</v>
      </c>
      <c r="F115" s="373">
        <f>'Data - Knowledge'!E122</f>
        <v>0.87835984848484849</v>
      </c>
      <c r="G115" s="379">
        <f>'Data - Knowledge'!J122</f>
        <v>95.49327059974479</v>
      </c>
      <c r="H115" s="1" t="str">
        <f>VLOOKUP(B115,$O$2:$O$150,1,FALSE)</f>
        <v>England: Pupils at the end of KS1</v>
      </c>
      <c r="I115" s="1" t="str">
        <f>INDEX('Data - Knowledge'!$C:$C,MATCH(E115,'Data - Knowledge'!$D:$D,0))</f>
        <v>England: Pupils at the end of KS1</v>
      </c>
      <c r="J115" s="1"/>
      <c r="K115"/>
      <c r="S115" s="394"/>
      <c r="T115" s="395"/>
      <c r="V115" s="394"/>
      <c r="W115" s="395"/>
      <c r="Y115" s="394"/>
      <c r="Z115" s="395"/>
    </row>
    <row r="116" spans="1:26">
      <c r="A116">
        <v>115</v>
      </c>
      <c r="B116" t="s">
        <v>980</v>
      </c>
      <c r="C116">
        <f>IF(B116&lt;&gt;B115,1,1+C115)</f>
        <v>2</v>
      </c>
      <c r="D116" t="str">
        <f>B116&amp;C116</f>
        <v>England: Pupils at the end of KS12</v>
      </c>
      <c r="E116" t="s">
        <v>983</v>
      </c>
      <c r="F116" s="373">
        <f>'Data - Knowledge'!E123</f>
        <v>0.83244696969696963</v>
      </c>
      <c r="G116" s="379">
        <f>'Data - Knowledge'!J123</f>
        <v>94.11982752100316</v>
      </c>
      <c r="H116" s="1" t="str">
        <f>VLOOKUP(B116,$O$2:$O$150,1,FALSE)</f>
        <v>England: Pupils at the end of KS1</v>
      </c>
      <c r="I116" s="1" t="str">
        <f>INDEX('Data - Knowledge'!$C:$C,MATCH(E116,'Data - Knowledge'!$D:$D,0))</f>
        <v>England: Pupils at the end of KS1</v>
      </c>
      <c r="J116" s="1"/>
      <c r="K116"/>
      <c r="S116" s="394"/>
      <c r="T116" s="395"/>
      <c r="V116" s="394"/>
      <c r="W116" s="395"/>
      <c r="Y116" s="394"/>
      <c r="Z116" s="395"/>
    </row>
    <row r="117" spans="1:26">
      <c r="A117">
        <v>116</v>
      </c>
      <c r="B117" t="s">
        <v>980</v>
      </c>
      <c r="C117">
        <f>IF(B117&lt;&gt;B116,1,1+C116)</f>
        <v>3</v>
      </c>
      <c r="D117" t="str">
        <f>B117&amp;C117</f>
        <v>England: Pupils at the end of KS13</v>
      </c>
      <c r="E117" t="s">
        <v>985</v>
      </c>
      <c r="F117" s="373">
        <f>'Data - Knowledge'!E124</f>
        <v>0.91014015151515149</v>
      </c>
      <c r="G117" s="379">
        <f>'Data - Knowledge'!J124</f>
        <v>96.4650952587599</v>
      </c>
      <c r="H117" s="1" t="str">
        <f>VLOOKUP(B117,$O$2:$O$150,1,FALSE)</f>
        <v>England: Pupils at the end of KS1</v>
      </c>
      <c r="I117" s="1" t="str">
        <f>INDEX('Data - Knowledge'!$C:$C,MATCH(E117,'Data - Knowledge'!$D:$D,0))</f>
        <v>England: Pupils at the end of KS1</v>
      </c>
      <c r="J117" s="1"/>
      <c r="K117"/>
      <c r="S117" s="394"/>
      <c r="T117" s="395"/>
      <c r="V117" s="394"/>
      <c r="W117" s="395"/>
      <c r="Y117" s="394"/>
      <c r="Z117" s="395"/>
    </row>
    <row r="118" spans="1:26">
      <c r="A118">
        <v>117</v>
      </c>
      <c r="B118" t="s">
        <v>980</v>
      </c>
      <c r="C118">
        <f>IF(B118&lt;&gt;B117,1,1+C117)</f>
        <v>4</v>
      </c>
      <c r="D118" t="str">
        <f>B118&amp;C118</f>
        <v>England: Pupils at the end of KS14</v>
      </c>
      <c r="E118" t="s">
        <v>987</v>
      </c>
      <c r="F118" s="373">
        <f>'Data - Knowledge'!E125</f>
        <v>0.88936363636363636</v>
      </c>
      <c r="G118" s="379">
        <f>'Data - Knowledge'!J125</f>
        <v>95.224243330317478</v>
      </c>
      <c r="H118" s="1" t="str">
        <f>VLOOKUP(B118,$O$2:$O$150,1,FALSE)</f>
        <v>England: Pupils at the end of KS1</v>
      </c>
      <c r="I118" s="1" t="str">
        <f>INDEX('Data - Knowledge'!$C:$C,MATCH(E118,'Data - Knowledge'!$D:$D,0))</f>
        <v>England: Pupils at the end of KS1</v>
      </c>
      <c r="J118" s="1"/>
      <c r="S118" s="394"/>
      <c r="T118" s="395"/>
      <c r="V118" s="394"/>
      <c r="W118" s="395"/>
      <c r="Y118" s="394"/>
      <c r="Z118" s="395"/>
    </row>
    <row r="119" spans="1:26">
      <c r="A119">
        <v>118</v>
      </c>
      <c r="B119" t="s">
        <v>989</v>
      </c>
      <c r="C119">
        <f>IF(B119&lt;&gt;B118,1,1+C118)</f>
        <v>1</v>
      </c>
      <c r="D119" t="str">
        <f>B119&amp;C119</f>
        <v>England: Pupils at the end of KS21</v>
      </c>
      <c r="E119" t="s">
        <v>981</v>
      </c>
      <c r="F119" s="373">
        <f>'Data - Knowledge'!E126</f>
        <v>0.86800757575757581</v>
      </c>
      <c r="G119" s="379">
        <f>'Data - Knowledge'!J126</f>
        <v>95.221838730718318</v>
      </c>
      <c r="H119" s="1" t="str">
        <f>VLOOKUP(B119,$O$2:$O$150,1,FALSE)</f>
        <v>England: Pupils at the end of KS2</v>
      </c>
      <c r="I119" s="1" t="str">
        <f>INDEX('Data - Knowledge'!$C:$C,MATCH(E119,'Data - Knowledge'!$D:$D,0))</f>
        <v>England: Pupils at the end of KS1</v>
      </c>
      <c r="J119" s="1"/>
      <c r="S119" s="394"/>
      <c r="T119" s="395"/>
      <c r="V119" s="394"/>
      <c r="W119" s="395"/>
      <c r="Y119" s="394"/>
      <c r="Z119" s="395"/>
    </row>
    <row r="120" spans="1:26">
      <c r="A120">
        <v>119</v>
      </c>
      <c r="B120" t="s">
        <v>989</v>
      </c>
      <c r="C120">
        <f>IF(B120&lt;&gt;B119,1,1+C119)</f>
        <v>2</v>
      </c>
      <c r="D120" t="str">
        <f>B120&amp;C120</f>
        <v>England: Pupils at the end of KS22</v>
      </c>
      <c r="E120" t="s">
        <v>983</v>
      </c>
      <c r="F120" s="373">
        <f>'Data - Knowledge'!E127</f>
        <v>0.82280681818181822</v>
      </c>
      <c r="G120" s="379">
        <f>'Data - Knowledge'!J127</f>
        <v>94.4627603924146</v>
      </c>
      <c r="H120" s="1" t="str">
        <f>VLOOKUP(B120,$O$2:$O$150,1,FALSE)</f>
        <v>England: Pupils at the end of KS2</v>
      </c>
      <c r="I120" s="1" t="str">
        <f>INDEX('Data - Knowledge'!$C:$C,MATCH(E120,'Data - Knowledge'!$D:$D,0))</f>
        <v>England: Pupils at the end of KS1</v>
      </c>
      <c r="J120" s="1"/>
      <c r="S120" s="394"/>
      <c r="T120" s="395"/>
      <c r="V120" s="394"/>
      <c r="W120" s="395"/>
      <c r="Y120" s="394"/>
      <c r="Z120" s="395"/>
    </row>
    <row r="121" spans="1:26">
      <c r="A121">
        <v>120</v>
      </c>
      <c r="B121" t="s">
        <v>989</v>
      </c>
      <c r="C121">
        <f>IF(B121&lt;&gt;B120,1,1+C120)</f>
        <v>3</v>
      </c>
      <c r="D121" t="str">
        <f>B121&amp;C121</f>
        <v>England: Pupils at the end of KS23</v>
      </c>
      <c r="E121" t="s">
        <v>985</v>
      </c>
      <c r="F121" s="373">
        <f>'Data - Knowledge'!E128</f>
        <v>0.83594318181818172</v>
      </c>
      <c r="G121" s="379">
        <f>'Data - Knowledge'!J128</f>
        <v>95.327342568534</v>
      </c>
      <c r="H121" s="1" t="str">
        <f>VLOOKUP(B121,$O$2:$O$150,1,FALSE)</f>
        <v>England: Pupils at the end of KS2</v>
      </c>
      <c r="I121" s="1" t="str">
        <f>INDEX('Data - Knowledge'!$C:$C,MATCH(E121,'Data - Knowledge'!$D:$D,0))</f>
        <v>England: Pupils at the end of KS1</v>
      </c>
      <c r="J121" s="1"/>
      <c r="S121" s="394"/>
      <c r="T121" s="395"/>
      <c r="V121" s="394"/>
      <c r="W121" s="395"/>
      <c r="Y121" s="394"/>
      <c r="Z121" s="395"/>
    </row>
    <row r="122" spans="1:26">
      <c r="A122">
        <v>121</v>
      </c>
      <c r="B122" t="s">
        <v>989</v>
      </c>
      <c r="C122">
        <f>IF(B122&lt;&gt;B121,1,1+C121)</f>
        <v>4</v>
      </c>
      <c r="D122" t="str">
        <f>B122&amp;C122</f>
        <v>England: Pupils at the end of KS24</v>
      </c>
      <c r="E122" t="s">
        <v>993</v>
      </c>
      <c r="F122" s="373">
        <f>'Data - Knowledge'!E129</f>
        <v>0.74292424242424238</v>
      </c>
      <c r="G122" s="379">
        <f>'Data - Knowledge'!J129</f>
        <v>92.7965521677434</v>
      </c>
      <c r="H122" s="1" t="str">
        <f>VLOOKUP(B122,$O$2:$O$150,1,FALSE)</f>
        <v>England: Pupils at the end of KS2</v>
      </c>
      <c r="I122" s="1" t="str">
        <f>INDEX('Data - Knowledge'!$C:$C,MATCH(E122,'Data - Knowledge'!$D:$D,0))</f>
        <v>England: Pupils at the end of KS2</v>
      </c>
      <c r="J122" s="1"/>
      <c r="S122" s="394"/>
      <c r="T122" s="395"/>
      <c r="V122" s="394"/>
      <c r="W122" s="395"/>
      <c r="Y122" s="394"/>
      <c r="Z122" s="395"/>
    </row>
    <row r="123" spans="1:26">
      <c r="A123">
        <v>122</v>
      </c>
      <c r="B123" t="s">
        <v>995</v>
      </c>
      <c r="C123">
        <f>IF(B123&lt;&gt;B122,1,1+C122)</f>
        <v>1</v>
      </c>
      <c r="D123" t="str">
        <f>B123&amp;C123</f>
        <v>England: Pupils at the end of KS41</v>
      </c>
      <c r="E123" t="s">
        <v>996</v>
      </c>
      <c r="F123" s="373">
        <f>'Data - Knowledge'!E130</f>
        <v>0.56251893939393938</v>
      </c>
      <c r="G123" s="379">
        <f>'Data - Knowledge'!J130</f>
        <v>82.171453030286187</v>
      </c>
      <c r="H123" s="1" t="str">
        <f>VLOOKUP(B123,$O$2:$O$150,1,FALSE)</f>
        <v>England: Pupils at the end of KS4</v>
      </c>
      <c r="I123" s="1" t="str">
        <f>INDEX('Data - Knowledge'!$C:$C,MATCH(E123,'Data - Knowledge'!$D:$D,0))</f>
        <v>England: Pupils at the end of KS4</v>
      </c>
      <c r="J123" s="1"/>
      <c r="N123"/>
      <c r="S123" s="394"/>
      <c r="T123" s="395"/>
      <c r="V123" s="394"/>
      <c r="W123" s="395"/>
      <c r="Y123" s="394"/>
      <c r="Z123" s="395"/>
    </row>
    <row r="124" spans="1:26">
      <c r="A124">
        <v>123</v>
      </c>
      <c r="B124" t="s">
        <v>995</v>
      </c>
      <c r="C124">
        <f>IF(B124&lt;&gt;B123,1,1+C123)</f>
        <v>2</v>
      </c>
      <c r="D124" t="str">
        <f>B124&amp;C124</f>
        <v>England: Pupils at the end of KS42</v>
      </c>
      <c r="E124" t="s">
        <v>998</v>
      </c>
      <c r="F124" s="373">
        <f>'Data - Knowledge'!E131</f>
        <v>0.47831060606060605</v>
      </c>
      <c r="G124" s="379">
        <f>'Data - Knowledge'!J131</f>
        <v>79.884984420466992</v>
      </c>
      <c r="H124" s="1" t="str">
        <f>VLOOKUP(B124,$O$2:$O$150,1,FALSE)</f>
        <v>England: Pupils at the end of KS4</v>
      </c>
      <c r="I124" s="1" t="str">
        <f>INDEX('Data - Knowledge'!$C:$C,MATCH(E124,'Data - Knowledge'!$D:$D,0))</f>
        <v>England: Pupils at the end of KS4</v>
      </c>
      <c r="J124" s="1"/>
      <c r="N124"/>
      <c r="S124" s="394"/>
      <c r="T124" s="395"/>
      <c r="V124" s="394"/>
      <c r="W124" s="395"/>
      <c r="Y124" s="394"/>
      <c r="Z124" s="395"/>
    </row>
    <row r="125" spans="1:22">
      <c r="A125">
        <v>124</v>
      </c>
      <c r="B125" t="s">
        <v>1000</v>
      </c>
      <c r="C125">
        <f>IF(B125&lt;&gt;B124,1,1+C124)</f>
        <v>1</v>
      </c>
      <c r="D125" t="str">
        <f>B125&amp;C125</f>
        <v>Scotland: Pupils in the S4 cohort1</v>
      </c>
      <c r="E125" t="s">
        <v>1001</v>
      </c>
      <c r="F125" s="373">
        <f>'Data - Knowledge'!E132</f>
        <v>0.29998863636363632</v>
      </c>
      <c r="G125" s="379">
        <f>'Data - Knowledge'!J132</f>
        <v>63.131717979842861</v>
      </c>
      <c r="H125" s="1" t="str">
        <f>VLOOKUP(B125,$O$2:$O$150,1,FALSE)</f>
        <v>Scotland: Pupils in the S4 cohort</v>
      </c>
      <c r="I125" s="1" t="str">
        <f>INDEX('Data - Knowledge'!$C:$C,MATCH(E125,'Data - Knowledge'!$D:$D,0))</f>
        <v>Scotland: Pupils in the S4 cohort</v>
      </c>
      <c r="J125" s="1"/>
      <c r="N125"/>
      <c r="V125" s="394"/>
    </row>
    <row r="126" spans="1:14">
      <c r="A126">
        <v>125</v>
      </c>
      <c r="B126" t="s">
        <v>1003</v>
      </c>
      <c r="C126">
        <f>IF(B126&lt;&gt;B125,1,1+C125)</f>
        <v>1</v>
      </c>
      <c r="D126" t="str">
        <f>B126&amp;C126</f>
        <v>Scotland: Pupils in the S5 cohort1</v>
      </c>
      <c r="E126" t="s">
        <v>1004</v>
      </c>
      <c r="F126" s="373">
        <f>'Data - Knowledge'!E133</f>
        <v>0.23631060606060611</v>
      </c>
      <c r="G126" s="379">
        <f>'Data - Knowledge'!J133</f>
        <v>58.054031975481166</v>
      </c>
      <c r="H126" s="1" t="str">
        <f>VLOOKUP(B126,$O$2:$O$150,1,FALSE)</f>
        <v>Scotland: Pupils in the S5 cohort</v>
      </c>
      <c r="I126" s="1" t="str">
        <f>INDEX('Data - Knowledge'!$C:$C,MATCH(E126,'Data - Knowledge'!$D:$D,0))</f>
        <v>Scotland: Pupils in the S5 cohort</v>
      </c>
      <c r="J126" s="1"/>
      <c r="N126"/>
    </row>
    <row r="127" spans="1:14">
      <c r="A127">
        <v>126</v>
      </c>
      <c r="B127" t="s">
        <v>1003</v>
      </c>
      <c r="C127">
        <f>IF(B127&lt;&gt;B126,1,1+C126)</f>
        <v>2</v>
      </c>
      <c r="D127" t="str">
        <f>B127&amp;C127</f>
        <v>Scotland: Pupils in the S5 cohort2</v>
      </c>
      <c r="E127" t="s">
        <v>1006</v>
      </c>
      <c r="F127" s="373">
        <f>'Data - Knowledge'!E134</f>
        <v>0.094632575757575776</v>
      </c>
      <c r="G127" s="379">
        <f>'Data - Knowledge'!J134</f>
        <v>45.631980555432307</v>
      </c>
      <c r="H127" s="1" t="str">
        <f>VLOOKUP(B127,$O$2:$O$150,1,FALSE)</f>
        <v>Scotland: Pupils in the S5 cohort</v>
      </c>
      <c r="I127" s="1" t="str">
        <f>INDEX('Data - Knowledge'!$C:$C,MATCH(E127,'Data - Knowledge'!$D:$D,0))</f>
        <v>Scotland: Pupils in the S5 cohort</v>
      </c>
      <c r="J127" s="1"/>
      <c r="N127"/>
    </row>
    <row r="128" spans="1:14">
      <c r="A128">
        <v>127</v>
      </c>
      <c r="B128" t="s">
        <v>1009</v>
      </c>
      <c r="C128">
        <f>IF(B128&lt;&gt;B127,1,1+C127)</f>
        <v>1</v>
      </c>
      <c r="D128" t="str">
        <f>B128&amp;C128</f>
        <v>Travel To Work (% of Workers)1</v>
      </c>
      <c r="E128" t="s">
        <v>1010</v>
      </c>
      <c r="F128" s="373">
        <f>'Data - Knowledge'!E135</f>
        <v>0.046428030303030304</v>
      </c>
      <c r="G128" s="379">
        <f>'Data - Knowledge'!J135</f>
        <v>76.9569453282203</v>
      </c>
      <c r="H128" s="1" t="str">
        <f>VLOOKUP(B128,$O$2:$O$150,1,FALSE)</f>
        <v>Travel To Work (% of Workers)</v>
      </c>
      <c r="I128" s="1" t="str">
        <f>INDEX('Data - Knowledge'!$C:$C,MATCH(E128,'Data - Knowledge'!$D:$D,0))</f>
        <v>Travel To Work (% of Workers)</v>
      </c>
      <c r="J128" s="1"/>
      <c r="N128"/>
    </row>
    <row r="129" spans="1:14">
      <c r="A129">
        <v>128</v>
      </c>
      <c r="B129" t="s">
        <v>1009</v>
      </c>
      <c r="C129">
        <f>IF(B129&lt;&gt;B128,1,1+C128)</f>
        <v>2</v>
      </c>
      <c r="D129" t="str">
        <f>B129&amp;C129</f>
        <v>Travel To Work (% of Workers)2</v>
      </c>
      <c r="E129" t="s">
        <v>1012</v>
      </c>
      <c r="F129" s="373">
        <f>'Data - Knowledge'!E136</f>
        <v>0.62927272727272743</v>
      </c>
      <c r="G129" s="379">
        <f>'Data - Knowledge'!J136</f>
        <v>91.963129676449626</v>
      </c>
      <c r="H129" s="1" t="str">
        <f>VLOOKUP(B129,$O$2:$O$150,1,FALSE)</f>
        <v>Travel To Work (% of Workers)</v>
      </c>
      <c r="I129" s="1" t="str">
        <f>INDEX('Data - Knowledge'!$C:$C,MATCH(E129,'Data - Knowledge'!$D:$D,0))</f>
        <v>Travel To Work (% of Workers)</v>
      </c>
      <c r="J129" s="1"/>
      <c r="N129"/>
    </row>
    <row r="130" spans="1:14">
      <c r="A130">
        <v>129</v>
      </c>
      <c r="B130" t="s">
        <v>1009</v>
      </c>
      <c r="C130">
        <f>IF(B130&lt;&gt;B129,1,1+C129)</f>
        <v>3</v>
      </c>
      <c r="D130" t="str">
        <f>B130&amp;C130</f>
        <v>Travel To Work (% of Workers)3</v>
      </c>
      <c r="E130" t="s">
        <v>1014</v>
      </c>
      <c r="F130" s="373">
        <f>'Data - Knowledge'!E137</f>
        <v>0.092992424242424238</v>
      </c>
      <c r="G130" s="379">
        <f>'Data - Knowledge'!J137</f>
        <v>186.00738326023315</v>
      </c>
      <c r="H130" s="1" t="str">
        <f>VLOOKUP(B130,$O$2:$O$150,1,FALSE)</f>
        <v>Travel To Work (% of Workers)</v>
      </c>
      <c r="I130" s="1" t="str">
        <f>INDEX('Data - Knowledge'!$C:$C,MATCH(E130,'Data - Knowledge'!$D:$D,0))</f>
        <v>Travel To Work (% of Workers)</v>
      </c>
      <c r="J130" s="1"/>
      <c r="N130"/>
    </row>
    <row r="131" spans="1:14">
      <c r="A131">
        <v>130</v>
      </c>
      <c r="B131" t="s">
        <v>1009</v>
      </c>
      <c r="C131">
        <f>IF(B131&lt;&gt;B130,1,1+C130)</f>
        <v>4</v>
      </c>
      <c r="D131" t="str">
        <f>B131&amp;C131</f>
        <v>Travel To Work (% of Workers)4</v>
      </c>
      <c r="E131" t="s">
        <v>1016</v>
      </c>
      <c r="F131" s="373">
        <f>'Data - Knowledge'!E138</f>
        <v>0.037223484848484853</v>
      </c>
      <c r="G131" s="379">
        <f>'Data - Knowledge'!J138</f>
        <v>111.05225605231732</v>
      </c>
      <c r="H131" s="1" t="str">
        <f>VLOOKUP(B131,$O$2:$O$150,1,FALSE)</f>
        <v>Travel To Work (% of Workers)</v>
      </c>
      <c r="I131" s="1" t="str">
        <f>INDEX('Data - Knowledge'!$C:$C,MATCH(E131,'Data - Knowledge'!$D:$D,0))</f>
        <v>Travel To Work (% of Workers)</v>
      </c>
      <c r="J131" s="1"/>
      <c r="N131"/>
    </row>
    <row r="132" spans="1:14">
      <c r="A132">
        <v>131</v>
      </c>
      <c r="B132" t="s">
        <v>1009</v>
      </c>
      <c r="C132">
        <f>IF(B132&lt;&gt;B131,1,1+C131)</f>
        <v>5</v>
      </c>
      <c r="D132" t="str">
        <f>B132&amp;C132</f>
        <v>Travel To Work (% of Workers)5</v>
      </c>
      <c r="E132" t="s">
        <v>1018</v>
      </c>
      <c r="F132" s="373">
        <f>'Data - Knowledge'!E139</f>
        <v>0.16109469696969694</v>
      </c>
      <c r="G132" s="379">
        <f>'Data - Knowledge'!J139</f>
        <v>147.01134242395563</v>
      </c>
      <c r="H132" s="1" t="str">
        <f>VLOOKUP(B132,$O$2:$O$150,1,FALSE)</f>
        <v>Travel To Work (% of Workers)</v>
      </c>
      <c r="I132" s="1" t="str">
        <f>INDEX('Data - Knowledge'!$C:$C,MATCH(E132,'Data - Knowledge'!$D:$D,0))</f>
        <v>Travel To Work (% of Workers)</v>
      </c>
      <c r="J132" s="1"/>
      <c r="N132"/>
    </row>
    <row r="133" spans="1:14">
      <c r="A133">
        <v>132</v>
      </c>
      <c r="B133" t="s">
        <v>1009</v>
      </c>
      <c r="C133">
        <f>IF(B133&lt;&gt;B132,1,1+C132)</f>
        <v>6</v>
      </c>
      <c r="D133" t="str">
        <f>B133&amp;C133</f>
        <v>Travel To Work (% of Workers)6</v>
      </c>
      <c r="E133" t="s">
        <v>1020</v>
      </c>
      <c r="F133" s="373">
        <f>'Data - Knowledge'!E140</f>
        <v>0.0099583333333333329</v>
      </c>
      <c r="G133" s="379">
        <f>'Data - Knowledge'!J140</f>
        <v>101.70088355771787</v>
      </c>
      <c r="H133" s="1" t="str">
        <f>VLOOKUP(B133,$O$2:$O$150,1,FALSE)</f>
        <v>Travel To Work (% of Workers)</v>
      </c>
      <c r="I133" s="1" t="str">
        <f>INDEX('Data - Knowledge'!$C:$C,MATCH(E133,'Data - Knowledge'!$D:$D,0))</f>
        <v>Travel To Work (% of Workers)</v>
      </c>
      <c r="J133" s="1"/>
      <c r="N133"/>
    </row>
    <row r="134" spans="1:14">
      <c r="A134">
        <v>133</v>
      </c>
      <c r="B134" t="s">
        <v>1009</v>
      </c>
      <c r="C134">
        <f>IF(B134&lt;&gt;B133,1,1+C133)</f>
        <v>7</v>
      </c>
      <c r="D134" t="str">
        <f>B134&amp;C134</f>
        <v>Travel To Work (% of Workers)7</v>
      </c>
      <c r="E134" t="s">
        <v>1022</v>
      </c>
      <c r="F134" s="373">
        <f>'Data - Knowledge'!E141</f>
        <v>0.022742424242424251</v>
      </c>
      <c r="G134" s="379">
        <f>'Data - Knowledge'!J141</f>
        <v>43.458538360511469</v>
      </c>
      <c r="H134" s="1" t="str">
        <f>VLOOKUP(B134,$O$2:$O$150,1,FALSE)</f>
        <v>Travel To Work (% of Workers)</v>
      </c>
      <c r="I134" s="1" t="str">
        <f>INDEX('Data - Knowledge'!$C:$C,MATCH(E134,'Data - Knowledge'!$D:$D,0))</f>
        <v>Travel To Work (% of Workers)</v>
      </c>
      <c r="J134" s="1"/>
      <c r="N134"/>
    </row>
    <row r="135" spans="1:14">
      <c r="A135">
        <v>134</v>
      </c>
      <c r="B135" t="s">
        <v>1023</v>
      </c>
      <c r="C135">
        <f>IF(B135&lt;&gt;B134,1,1+C134)</f>
        <v>1</v>
      </c>
      <c r="D135" t="str">
        <f>B135&amp;C135</f>
        <v>Car Ownership1</v>
      </c>
      <c r="E135" t="s">
        <v>1024</v>
      </c>
      <c r="F135" s="373">
        <f>'Data - Knowledge'!E142</f>
        <v>0.30084848484848487</v>
      </c>
      <c r="G135" s="379">
        <f>'Data - Knowledge'!J142</f>
        <v>210.74882030315189</v>
      </c>
      <c r="H135" s="1" t="str">
        <f>VLOOKUP(B135,$O$2:$O$150,1,FALSE)</f>
        <v>Car Ownership</v>
      </c>
      <c r="I135" s="1" t="str">
        <f>INDEX('Data - Knowledge'!$C:$C,MATCH(E135,'Data - Knowledge'!$D:$D,0))</f>
        <v>Car Ownership</v>
      </c>
      <c r="J135" s="1"/>
      <c r="N135"/>
    </row>
    <row r="136" spans="1:14">
      <c r="A136">
        <v>135</v>
      </c>
      <c r="B136" t="s">
        <v>1023</v>
      </c>
      <c r="C136">
        <f>IF(B136&lt;&gt;B135,1,1+C135)</f>
        <v>2</v>
      </c>
      <c r="D136" t="str">
        <f>B136&amp;C136</f>
        <v>Car Ownership2</v>
      </c>
      <c r="E136" t="s">
        <v>1025</v>
      </c>
      <c r="F136" s="373">
        <f>'Data - Knowledge'!E143</f>
        <v>0.42700378787878784</v>
      </c>
      <c r="G136" s="379">
        <f>'Data - Knowledge'!J143</f>
        <v>111.69733860993625</v>
      </c>
      <c r="H136" s="1" t="str">
        <f>VLOOKUP(B136,$O$2:$O$150,1,FALSE)</f>
        <v>Car Ownership</v>
      </c>
      <c r="I136" s="1" t="str">
        <f>INDEX('Data - Knowledge'!$C:$C,MATCH(E136,'Data - Knowledge'!$D:$D,0))</f>
        <v>Car Ownership</v>
      </c>
      <c r="J136" s="1"/>
      <c r="N136"/>
    </row>
    <row r="137" spans="1:14">
      <c r="A137">
        <v>136</v>
      </c>
      <c r="B137" t="s">
        <v>1023</v>
      </c>
      <c r="C137">
        <f>IF(B137&lt;&gt;B136,1,1+C136)</f>
        <v>3</v>
      </c>
      <c r="D137" t="str">
        <f>B137&amp;C137</f>
        <v>Car Ownership3</v>
      </c>
      <c r="E137" t="s">
        <v>1026</v>
      </c>
      <c r="F137" s="373">
        <f>'Data - Knowledge'!E144</f>
        <v>0.22423106060606063</v>
      </c>
      <c r="G137" s="379">
        <f>'Data - Knowledge'!J144</f>
        <v>62.205101258053119</v>
      </c>
      <c r="H137" s="1" t="str">
        <f>VLOOKUP(B137,$O$2:$O$150,1,FALSE)</f>
        <v>Car Ownership</v>
      </c>
      <c r="I137" s="1" t="str">
        <f>INDEX('Data - Knowledge'!$C:$C,MATCH(E137,'Data - Knowledge'!$D:$D,0))</f>
        <v>Car Ownership</v>
      </c>
      <c r="J137" s="1"/>
      <c r="N137"/>
    </row>
    <row r="138" spans="1:14">
      <c r="A138">
        <v>137</v>
      </c>
      <c r="B138" t="s">
        <v>1023</v>
      </c>
      <c r="C138">
        <f>IF(B138&lt;&gt;B137,1,1+C137)</f>
        <v>4</v>
      </c>
      <c r="D138" t="str">
        <f>B138&amp;C138</f>
        <v>Car Ownership4</v>
      </c>
      <c r="E138" t="s">
        <v>1027</v>
      </c>
      <c r="F138" s="373">
        <f>'Data - Knowledge'!E145</f>
        <v>0.047890151515151511</v>
      </c>
      <c r="G138" s="379">
        <f>'Data - Knowledge'!J145</f>
        <v>41.741208643151488</v>
      </c>
      <c r="H138" s="1" t="str">
        <f>VLOOKUP(B138,$O$2:$O$150,1,FALSE)</f>
        <v>Car Ownership</v>
      </c>
      <c r="I138" s="1" t="str">
        <f>INDEX('Data - Knowledge'!$C:$C,MATCH(E138,'Data - Knowledge'!$D:$D,0))</f>
        <v>Car Ownership</v>
      </c>
      <c r="J138" s="1"/>
      <c r="N138"/>
    </row>
    <row r="139" spans="1:14">
      <c r="A139">
        <v>138</v>
      </c>
      <c r="B139" t="s">
        <v>1023</v>
      </c>
      <c r="C139">
        <f>IF(B139&lt;&gt;B138,1,1+C138)</f>
        <v>5</v>
      </c>
      <c r="D139" t="str">
        <f>B139&amp;C139</f>
        <v>Car Ownership5</v>
      </c>
      <c r="E139" t="s">
        <v>1029</v>
      </c>
      <c r="F139" s="373">
        <f>'Data - Knowledge'!E146</f>
        <v>0.099901515151515172</v>
      </c>
      <c r="G139" s="379">
        <f>'Data - Knowledge'!J146</f>
        <v>68.4390747238819</v>
      </c>
      <c r="H139" s="1" t="str">
        <f>VLOOKUP(B139,$O$2:$O$150,1,FALSE)</f>
        <v>Car Ownership</v>
      </c>
      <c r="I139" s="1" t="str">
        <f>INDEX('Data - Knowledge'!$C:$C,MATCH(E139,'Data - Knowledge'!$D:$D,0))</f>
        <v>Car Ownership</v>
      </c>
      <c r="J139" s="1"/>
      <c r="N139"/>
    </row>
    <row r="140" spans="1:14">
      <c r="A140">
        <v>139</v>
      </c>
      <c r="B140" t="s">
        <v>1031</v>
      </c>
      <c r="C140">
        <f>IF(B140&lt;&gt;B139,1,1+C139)</f>
        <v>1</v>
      </c>
      <c r="D140" t="str">
        <f>B140&amp;C140</f>
        <v>Main Car (% of car owners)1</v>
      </c>
      <c r="E140" t="s">
        <v>1032</v>
      </c>
      <c r="F140" s="373">
        <f>'Data - Knowledge'!E147</f>
        <v>0.013814393939393941</v>
      </c>
      <c r="G140" s="379">
        <f>'Data - Knowledge'!J147</f>
        <v>82.75704513257331</v>
      </c>
      <c r="H140" s="1" t="str">
        <f>VLOOKUP(B140,$O$2:$O$150,1,FALSE)</f>
        <v>Main Car (% of car owners)</v>
      </c>
      <c r="I140" s="1" t="str">
        <f>INDEX('Data - Knowledge'!$C:$C,MATCH(E140,'Data - Knowledge'!$D:$D,0))</f>
        <v>Main Car (% of car owners)</v>
      </c>
      <c r="J140" s="1"/>
      <c r="N140"/>
    </row>
    <row r="141" spans="1:14">
      <c r="A141">
        <v>140</v>
      </c>
      <c r="B141" t="s">
        <v>1031</v>
      </c>
      <c r="C141">
        <f>IF(B141&lt;&gt;B140,1,1+C140)</f>
        <v>2</v>
      </c>
      <c r="D141" t="str">
        <f>B141&amp;C141</f>
        <v>Main Car (% of car owners)2</v>
      </c>
      <c r="E141" t="s">
        <v>1034</v>
      </c>
      <c r="F141" s="373">
        <f>'Data - Knowledge'!E148</f>
        <v>0.98618560606060612</v>
      </c>
      <c r="G141" s="379">
        <f>'Data - Knowledge'!J148</f>
        <v>100.29271790858662</v>
      </c>
      <c r="H141" s="1" t="str">
        <f>VLOOKUP(B141,$O$2:$O$150,1,FALSE)</f>
        <v>Main Car (% of car owners)</v>
      </c>
      <c r="I141" s="1" t="str">
        <f>INDEX('Data - Knowledge'!$C:$C,MATCH(E141,'Data - Knowledge'!$D:$D,0))</f>
        <v>Main Car (% of car owners)</v>
      </c>
      <c r="J141" s="1"/>
      <c r="N141"/>
    </row>
    <row r="142" spans="1:14">
      <c r="A142">
        <v>141</v>
      </c>
      <c r="B142" t="s">
        <v>1031</v>
      </c>
      <c r="C142">
        <f>IF(B142&lt;&gt;B141,1,1+C141)</f>
        <v>3</v>
      </c>
      <c r="D142" t="str">
        <f>B142&amp;C142</f>
        <v>Main Car (% of car owners)3</v>
      </c>
      <c r="E142" t="s">
        <v>519</v>
      </c>
      <c r="F142" s="373">
        <f>'Data - Knowledge'!E149</f>
        <v>0.18393939393939396</v>
      </c>
      <c r="G142" s="379">
        <f>'Data - Knowledge'!J149</f>
        <v>103.92375645660729</v>
      </c>
      <c r="H142" s="1" t="str">
        <f>VLOOKUP(B142,$O$2:$O$150,1,FALSE)</f>
        <v>Main Car (% of car owners)</v>
      </c>
      <c r="I142" s="1" t="str">
        <f>INDEX('Data - Knowledge'!$C:$C,MATCH(E142,'Data - Knowledge'!$D:$D,0))</f>
        <v>Main Car (% of car owners)</v>
      </c>
      <c r="J142" s="1"/>
      <c r="N142"/>
    </row>
    <row r="143" spans="1:14">
      <c r="A143">
        <v>142</v>
      </c>
      <c r="B143" t="s">
        <v>1031</v>
      </c>
      <c r="C143">
        <f>IF(B143&lt;&gt;B142,1,1+C142)</f>
        <v>4</v>
      </c>
      <c r="D143" t="str">
        <f>B143&amp;C143</f>
        <v>Main Car (% of car owners)4</v>
      </c>
      <c r="E143" t="s">
        <v>521</v>
      </c>
      <c r="F143" s="373">
        <f>'Data - Knowledge'!E150</f>
        <v>0.52476515151515146</v>
      </c>
      <c r="G143" s="379">
        <f>'Data - Knowledge'!J150</f>
        <v>105.69449782328384</v>
      </c>
      <c r="H143" s="1" t="str">
        <f>VLOOKUP(B143,$O$2:$O$150,1,FALSE)</f>
        <v>Main Car (% of car owners)</v>
      </c>
      <c r="I143" s="1" t="str">
        <f>INDEX('Data - Knowledge'!$C:$C,MATCH(E143,'Data - Knowledge'!$D:$D,0))</f>
        <v>Main Car (% of car owners)</v>
      </c>
      <c r="J143" s="1"/>
      <c r="N143"/>
    </row>
    <row r="144" spans="1:14">
      <c r="A144">
        <v>143</v>
      </c>
      <c r="B144" t="s">
        <v>1031</v>
      </c>
      <c r="C144">
        <f>IF(B144&lt;&gt;B143,1,1+C143)</f>
        <v>5</v>
      </c>
      <c r="D144" t="str">
        <f>B144&amp;C144</f>
        <v>Main Car (% of car owners)5</v>
      </c>
      <c r="E144" t="s">
        <v>523</v>
      </c>
      <c r="F144" s="373">
        <f>'Data - Knowledge'!E151</f>
        <v>0.064545454545454559</v>
      </c>
      <c r="G144" s="379">
        <f>'Data - Knowledge'!J151</f>
        <v>87.094533222973837</v>
      </c>
      <c r="H144" s="1" t="str">
        <f>VLOOKUP(B144,$O$2:$O$150,1,FALSE)</f>
        <v>Main Car (% of car owners)</v>
      </c>
      <c r="I144" s="1" t="str">
        <f>INDEX('Data - Knowledge'!$C:$C,MATCH(E144,'Data - Knowledge'!$D:$D,0))</f>
        <v>Main Car (% of car owners)</v>
      </c>
      <c r="J144" s="1"/>
      <c r="N144"/>
    </row>
    <row r="145" spans="1:14">
      <c r="A145">
        <v>144</v>
      </c>
      <c r="B145" t="s">
        <v>1031</v>
      </c>
      <c r="C145">
        <f>IF(B145&lt;&gt;B144,1,1+C144)</f>
        <v>6</v>
      </c>
      <c r="D145" t="str">
        <f>B145&amp;C145</f>
        <v>Main Car (% of car owners)6</v>
      </c>
      <c r="E145" t="s">
        <v>525</v>
      </c>
      <c r="F145" s="373">
        <f>'Data - Knowledge'!E152</f>
        <v>0.069867424242424245</v>
      </c>
      <c r="G145" s="379">
        <f>'Data - Knowledge'!J152</f>
        <v>91.9644893395821</v>
      </c>
      <c r="H145" s="1" t="str">
        <f>VLOOKUP(B145,$O$2:$O$150,1,FALSE)</f>
        <v>Main Car (% of car owners)</v>
      </c>
      <c r="I145" s="1" t="str">
        <f>INDEX('Data - Knowledge'!$C:$C,MATCH(E145,'Data - Knowledge'!$D:$D,0))</f>
        <v>Main Car (% of car owners)</v>
      </c>
      <c r="J145" s="1"/>
      <c r="N145"/>
    </row>
    <row r="146" spans="1:10">
      <c r="A146">
        <v>145</v>
      </c>
      <c r="B146" t="s">
        <v>1031</v>
      </c>
      <c r="C146">
        <f>IF(B146&lt;&gt;B145,1,1+C145)</f>
        <v>7</v>
      </c>
      <c r="D146" t="str">
        <f>B146&amp;C146</f>
        <v>Main Car (% of car owners)7</v>
      </c>
      <c r="E146" t="s">
        <v>1035</v>
      </c>
      <c r="F146" s="373">
        <f>'Data - Knowledge'!E153</f>
        <v>0.15709090909090906</v>
      </c>
      <c r="G146" s="379">
        <f>'Data - Knowledge'!J153</f>
        <v>88.907619321149866</v>
      </c>
      <c r="H146" s="1" t="str">
        <f>VLOOKUP(B146,$O$2:$O$150,1,FALSE)</f>
        <v>Main Car (% of car owners)</v>
      </c>
      <c r="I146" s="1" t="str">
        <f>INDEX('Data - Knowledge'!$C:$C,MATCH(E146,'Data - Knowledge'!$D:$D,0))</f>
        <v>Main Car (% of car owners)</v>
      </c>
      <c r="J146" s="1"/>
    </row>
    <row r="147" spans="1:14">
      <c r="A147">
        <v>146</v>
      </c>
      <c r="B147" t="s">
        <v>1031</v>
      </c>
      <c r="C147">
        <f>IF(B147&lt;&gt;B146,1,1+C146)</f>
        <v>8</v>
      </c>
      <c r="D147" t="str">
        <f>B147&amp;C147</f>
        <v>Main Car (% of car owners)8</v>
      </c>
      <c r="E147" t="s">
        <v>1037</v>
      </c>
      <c r="F147" s="373">
        <f>'Data - Knowledge'!E154</f>
        <v>0.31984848484848477</v>
      </c>
      <c r="G147" s="379">
        <f>'Data - Knowledge'!J154</f>
        <v>83.148794492632746</v>
      </c>
      <c r="H147" s="1" t="str">
        <f>VLOOKUP(B147,$O$2:$O$150,1,FALSE)</f>
        <v>Main Car (% of car owners)</v>
      </c>
      <c r="I147" s="1" t="str">
        <f>INDEX('Data - Knowledge'!$C:$C,MATCH(E147,'Data - Knowledge'!$D:$D,0))</f>
        <v>Main Car (% of car owners)</v>
      </c>
      <c r="J147" s="1"/>
      <c r="N147"/>
    </row>
    <row r="148" spans="1:10">
      <c r="A148">
        <v>147</v>
      </c>
      <c r="B148" t="s">
        <v>1031</v>
      </c>
      <c r="C148">
        <f>IF(B148&lt;&gt;B147,1,1+C147)</f>
        <v>9</v>
      </c>
      <c r="D148" t="str">
        <f>B148&amp;C148</f>
        <v>Main Car (% of car owners)9</v>
      </c>
      <c r="E148" t="s">
        <v>1039</v>
      </c>
      <c r="F148" s="373">
        <f>'Data - Knowledge'!E155</f>
        <v>0.68015151515151506</v>
      </c>
      <c r="G148" s="379">
        <f>'Data - Knowledge'!J155</f>
        <v>110.53443483147652</v>
      </c>
      <c r="H148" s="1" t="str">
        <f>VLOOKUP(B148,$O$2:$O$150,1,FALSE)</f>
        <v>Main Car (% of car owners)</v>
      </c>
      <c r="I148" s="1" t="str">
        <f>INDEX('Data - Knowledge'!$C:$C,MATCH(E148,'Data - Knowledge'!$D:$D,0))</f>
        <v>Main Car (% of car owners)</v>
      </c>
      <c r="J148" s="1"/>
    </row>
    <row r="149" spans="1:14">
      <c r="A149">
        <v>148</v>
      </c>
      <c r="B149" t="s">
        <v>1042</v>
      </c>
      <c r="C149">
        <f>IF(B149&lt;&gt;B148,1,1+C148)</f>
        <v>1</v>
      </c>
      <c r="D149" t="str">
        <f>B149&amp;C149</f>
        <v>Channels Received (Types of marketing seen, or received, during the last few weeks)1</v>
      </c>
      <c r="E149" t="s">
        <v>1043</v>
      </c>
      <c r="F149" s="373">
        <f>'Data - Knowledge'!E156</f>
        <v>0.8805909090909092</v>
      </c>
      <c r="G149" s="379">
        <f>'Data - Knowledge'!J156</f>
        <v>97.667797205042831</v>
      </c>
      <c r="H149" s="1" t="str">
        <f>VLOOKUP(B149,$O$2:$O$150,1,FALSE)</f>
        <v>Channels Received (Types of marketing seen, or received, during the last few weeks)</v>
      </c>
      <c r="I149" s="1" t="str">
        <f>INDEX('Data - Knowledge'!$C:$C,MATCH(E149,'Data - Knowledge'!$D:$D,0))</f>
        <v>Channels Received (Types of marketing seen, or received, during the last few weeks)</v>
      </c>
      <c r="J149" s="1"/>
      <c r="N149"/>
    </row>
    <row r="150" spans="1:14">
      <c r="A150">
        <v>149</v>
      </c>
      <c r="B150" t="s">
        <v>1042</v>
      </c>
      <c r="C150">
        <f>IF(B150&lt;&gt;B149,1,1+C149)</f>
        <v>2</v>
      </c>
      <c r="D150" t="str">
        <f>B150&amp;C150</f>
        <v>Channels Received (Types of marketing seen, or received, during the last few weeks)2</v>
      </c>
      <c r="E150" t="s">
        <v>532</v>
      </c>
      <c r="F150" s="373">
        <f>'Data - Knowledge'!E157</f>
        <v>0.55349621212121214</v>
      </c>
      <c r="G150" s="379">
        <f>'Data - Knowledge'!J157</f>
        <v>85.370837002225812</v>
      </c>
      <c r="H150" s="1" t="str">
        <f>VLOOKUP(B150,$O$2:$O$150,1,FALSE)</f>
        <v>Channels Received (Types of marketing seen, or received, during the last few weeks)</v>
      </c>
      <c r="I150" s="1" t="str">
        <f>INDEX('Data - Knowledge'!$C:$C,MATCH(E150,'Data - Knowledge'!$D:$D,0))</f>
        <v>Channels Received (Types of marketing seen, or received, during the last few weeks)</v>
      </c>
      <c r="J150" s="1"/>
      <c r="N150"/>
    </row>
    <row r="151" spans="1:10">
      <c r="A151">
        <v>150</v>
      </c>
      <c r="B151" t="s">
        <v>1042</v>
      </c>
      <c r="C151">
        <f>IF(B151&lt;&gt;B150,1,1+C150)</f>
        <v>3</v>
      </c>
      <c r="D151" t="str">
        <f>B151&amp;C151</f>
        <v>Channels Received (Types of marketing seen, or received, during the last few weeks)3</v>
      </c>
      <c r="E151" t="s">
        <v>1046</v>
      </c>
      <c r="F151" s="373">
        <f>'Data - Knowledge'!E158</f>
        <v>0.46817803030303029</v>
      </c>
      <c r="G151" s="379">
        <f>'Data - Knowledge'!J158</f>
        <v>79.014787635571423</v>
      </c>
      <c r="H151" s="1" t="str">
        <f>VLOOKUP(B151,$O$2:$O$150,1,FALSE)</f>
        <v>Channels Received (Types of marketing seen, or received, during the last few weeks)</v>
      </c>
      <c r="I151" s="1" t="str">
        <f>INDEX('Data - Knowledge'!$C:$C,MATCH(E151,'Data - Knowledge'!$D:$D,0))</f>
        <v>Channels Received (Types of marketing seen, or received, during the last few weeks)</v>
      </c>
      <c r="J151" s="1"/>
    </row>
    <row r="152" spans="1:10">
      <c r="A152">
        <v>151</v>
      </c>
      <c r="B152" t="s">
        <v>1042</v>
      </c>
      <c r="C152">
        <f>IF(B152&lt;&gt;B151,1,1+C151)</f>
        <v>4</v>
      </c>
      <c r="D152" t="str">
        <f>B152&amp;C152</f>
        <v>Channels Received (Types of marketing seen, or received, during the last few weeks)4</v>
      </c>
      <c r="E152" t="s">
        <v>1048</v>
      </c>
      <c r="F152" s="373">
        <f>'Data - Knowledge'!E159</f>
        <v>0.35424999999999995</v>
      </c>
      <c r="G152" s="379">
        <f>'Data - Knowledge'!J159</f>
        <v>71.497766831237726</v>
      </c>
      <c r="H152" s="1" t="str">
        <f>VLOOKUP(B152,$O$2:$O$150,1,FALSE)</f>
        <v>Channels Received (Types of marketing seen, or received, during the last few weeks)</v>
      </c>
      <c r="I152" s="1" t="str">
        <f>INDEX('Data - Knowledge'!$C:$C,MATCH(E152,'Data - Knowledge'!$D:$D,0))</f>
        <v>Channels Received (Types of marketing seen, or received, during the last few weeks)</v>
      </c>
      <c r="J152" s="1"/>
    </row>
    <row r="153" spans="1:10">
      <c r="A153">
        <v>152</v>
      </c>
      <c r="B153" t="s">
        <v>1042</v>
      </c>
      <c r="C153">
        <f>IF(B153&lt;&gt;B152,1,1+C152)</f>
        <v>5</v>
      </c>
      <c r="D153" t="str">
        <f>B153&amp;C153</f>
        <v>Channels Received (Types of marketing seen, or received, during the last few weeks)5</v>
      </c>
      <c r="E153" t="s">
        <v>1050</v>
      </c>
      <c r="F153" s="373">
        <f>'Data - Knowledge'!E160</f>
        <v>0.61770833333333341</v>
      </c>
      <c r="G153" s="379">
        <f>'Data - Knowledge'!J160</f>
        <v>92.842101012782024</v>
      </c>
      <c r="H153" s="1" t="str">
        <f>VLOOKUP(B153,$O$2:$O$150,1,FALSE)</f>
        <v>Channels Received (Types of marketing seen, or received, during the last few weeks)</v>
      </c>
      <c r="I153" s="1" t="str">
        <f>INDEX('Data - Knowledge'!$C:$C,MATCH(E153,'Data - Knowledge'!$D:$D,0))</f>
        <v>Channels Received (Types of marketing seen, or received, during the last few weeks)</v>
      </c>
      <c r="J153" s="1"/>
    </row>
    <row r="154" spans="1:10">
      <c r="A154">
        <v>153</v>
      </c>
      <c r="B154" t="s">
        <v>1042</v>
      </c>
      <c r="C154">
        <f>IF(B154&lt;&gt;B153,1,1+C153)</f>
        <v>6</v>
      </c>
      <c r="D154" t="str">
        <f>B154&amp;C154</f>
        <v>Channels Received (Types of marketing seen, or received, during the last few weeks)6</v>
      </c>
      <c r="E154" t="s">
        <v>1052</v>
      </c>
      <c r="F154" s="373">
        <f>'Data - Knowledge'!E161</f>
        <v>0.25288257575757578</v>
      </c>
      <c r="G154" s="379">
        <f>'Data - Knowledge'!J161</f>
        <v>87.7040235023404</v>
      </c>
      <c r="H154" s="1" t="str">
        <f>VLOOKUP(B154,$O$2:$O$150,1,FALSE)</f>
        <v>Channels Received (Types of marketing seen, or received, during the last few weeks)</v>
      </c>
      <c r="I154" s="1" t="str">
        <f>INDEX('Data - Knowledge'!$C:$C,MATCH(E154,'Data - Knowledge'!$D:$D,0))</f>
        <v>Channels Received (Types of marketing seen, or received, during the last few weeks)</v>
      </c>
      <c r="J154" s="1"/>
    </row>
    <row r="155" spans="1:10">
      <c r="A155">
        <v>154</v>
      </c>
      <c r="B155" t="s">
        <v>1042</v>
      </c>
      <c r="C155">
        <f>IF(B155&lt;&gt;B154,1,1+C154)</f>
        <v>7</v>
      </c>
      <c r="D155" t="str">
        <f>B155&amp;C155</f>
        <v>Channels Received (Types of marketing seen, or received, during the last few weeks)7</v>
      </c>
      <c r="E155" t="s">
        <v>542</v>
      </c>
      <c r="F155" s="373">
        <f>'Data - Knowledge'!E162</f>
        <v>0.31918181818181818</v>
      </c>
      <c r="G155" s="379">
        <f>'Data - Knowledge'!J162</f>
        <v>78.19252779559551</v>
      </c>
      <c r="H155" s="1" t="str">
        <f>VLOOKUP(B155,$O$2:$O$150,1,FALSE)</f>
        <v>Channels Received (Types of marketing seen, or received, during the last few weeks)</v>
      </c>
      <c r="I155" s="1" t="str">
        <f>INDEX('Data - Knowledge'!$C:$C,MATCH(E155,'Data - Knowledge'!$D:$D,0))</f>
        <v>Channels Received (Types of marketing seen, or received, during the last few weeks)</v>
      </c>
      <c r="J155" s="1"/>
    </row>
    <row r="156" spans="1:10">
      <c r="A156">
        <v>155</v>
      </c>
      <c r="B156" t="s">
        <v>1042</v>
      </c>
      <c r="C156">
        <f>IF(B156&lt;&gt;B155,1,1+C155)</f>
        <v>8</v>
      </c>
      <c r="D156" t="str">
        <f>B156&amp;C156</f>
        <v>Channels Received (Types of marketing seen, or received, during the last few weeks)8</v>
      </c>
      <c r="E156" t="s">
        <v>550</v>
      </c>
      <c r="F156" s="373">
        <f>'Data - Knowledge'!E163</f>
        <v>0.4194848484848484</v>
      </c>
      <c r="G156" s="379">
        <f>'Data - Knowledge'!J163</f>
        <v>76.613395536918162</v>
      </c>
      <c r="H156" s="1" t="str">
        <f>VLOOKUP(B156,$O$2:$O$150,1,FALSE)</f>
        <v>Channels Received (Types of marketing seen, or received, during the last few weeks)</v>
      </c>
      <c r="I156" s="1" t="str">
        <f>INDEX('Data - Knowledge'!$C:$C,MATCH(E156,'Data - Knowledge'!$D:$D,0))</f>
        <v>Channels Received (Types of marketing seen, or received, during the last few weeks)</v>
      </c>
      <c r="J156" s="1"/>
    </row>
    <row r="157" spans="1:10">
      <c r="A157">
        <v>156</v>
      </c>
      <c r="B157" t="s">
        <v>1042</v>
      </c>
      <c r="C157">
        <f>IF(B157&lt;&gt;B156,1,1+C156)</f>
        <v>9</v>
      </c>
      <c r="D157" t="str">
        <f>B157&amp;C157</f>
        <v>Channels Received (Types of marketing seen, or received, during the last few weeks)9</v>
      </c>
      <c r="E157" t="s">
        <v>1056</v>
      </c>
      <c r="F157" s="373">
        <f>'Data - Knowledge'!E164</f>
        <v>0.384064393939394</v>
      </c>
      <c r="G157" s="379">
        <f>'Data - Knowledge'!J164</f>
        <v>75.8947548480192</v>
      </c>
      <c r="H157" s="1" t="str">
        <f>VLOOKUP(B157,$O$2:$O$150,1,FALSE)</f>
        <v>Channels Received (Types of marketing seen, or received, during the last few weeks)</v>
      </c>
      <c r="I157" s="1" t="str">
        <f>INDEX('Data - Knowledge'!$C:$C,MATCH(E157,'Data - Knowledge'!$D:$D,0))</f>
        <v>Channels Received (Types of marketing seen, or received, during the last few weeks)</v>
      </c>
      <c r="J157" s="1"/>
    </row>
    <row r="158" spans="1:10">
      <c r="A158">
        <v>157</v>
      </c>
      <c r="B158" t="s">
        <v>1042</v>
      </c>
      <c r="C158">
        <f>IF(B158&lt;&gt;B157,1,1+C157)</f>
        <v>10</v>
      </c>
      <c r="D158" t="str">
        <f>B158&amp;C158</f>
        <v>Channels Received (Types of marketing seen, or received, during the last few weeks)10</v>
      </c>
      <c r="E158" t="s">
        <v>1058</v>
      </c>
      <c r="F158" s="373">
        <f>'Data - Knowledge'!E165</f>
        <v>0.33122348484848491</v>
      </c>
      <c r="G158" s="379">
        <f>'Data - Knowledge'!J165</f>
        <v>95.497758649375569</v>
      </c>
      <c r="H158" s="1" t="str">
        <f>VLOOKUP(B158,$O$2:$O$150,1,FALSE)</f>
        <v>Channels Received (Types of marketing seen, or received, during the last few weeks)</v>
      </c>
      <c r="I158" s="1" t="str">
        <f>INDEX('Data - Knowledge'!$C:$C,MATCH(E158,'Data - Knowledge'!$D:$D,0))</f>
        <v>Channels Received (Types of marketing seen, or received, during the last few weeks)</v>
      </c>
      <c r="J158" s="1"/>
    </row>
    <row r="159" spans="1:10">
      <c r="A159">
        <v>158</v>
      </c>
      <c r="B159" t="s">
        <v>1042</v>
      </c>
      <c r="C159">
        <f>IF(B159&lt;&gt;B158,1,1+C158)</f>
        <v>11</v>
      </c>
      <c r="D159" t="str">
        <f>B159&amp;C159</f>
        <v>Channels Received (Types of marketing seen, or received, during the last few weeks)11</v>
      </c>
      <c r="E159" t="s">
        <v>1060</v>
      </c>
      <c r="F159" s="373">
        <f>'Data - Knowledge'!E166</f>
        <v>0.41382196969696966</v>
      </c>
      <c r="G159" s="379">
        <f>'Data - Knowledge'!J166</f>
        <v>86.177242796038271</v>
      </c>
      <c r="H159" s="1" t="str">
        <f>VLOOKUP(B159,$O$2:$O$150,1,FALSE)</f>
        <v>Channels Received (Types of marketing seen, or received, during the last few weeks)</v>
      </c>
      <c r="I159" s="1" t="str">
        <f>INDEX('Data - Knowledge'!$C:$C,MATCH(E159,'Data - Knowledge'!$D:$D,0))</f>
        <v>Channels Received (Types of marketing seen, or received, during the last few weeks)</v>
      </c>
      <c r="J159" s="1"/>
    </row>
    <row r="160" spans="1:10">
      <c r="A160">
        <v>159</v>
      </c>
      <c r="B160" t="s">
        <v>1042</v>
      </c>
      <c r="C160">
        <f>IF(B160&lt;&gt;B159,1,1+C159)</f>
        <v>12</v>
      </c>
      <c r="D160" t="str">
        <f>B160&amp;C160</f>
        <v>Channels Received (Types of marketing seen, or received, during the last few weeks)12</v>
      </c>
      <c r="E160" t="s">
        <v>1062</v>
      </c>
      <c r="F160" s="373">
        <f>'Data - Knowledge'!E167</f>
        <v>0.12475378787878791</v>
      </c>
      <c r="G160" s="379">
        <f>'Data - Knowledge'!J167</f>
        <v>67.2761370202766</v>
      </c>
      <c r="H160" s="1" t="str">
        <f>VLOOKUP(B160,$O$2:$O$150,1,FALSE)</f>
        <v>Channels Received (Types of marketing seen, or received, during the last few weeks)</v>
      </c>
      <c r="I160" s="1" t="str">
        <f>INDEX('Data - Knowledge'!$C:$C,MATCH(E160,'Data - Knowledge'!$D:$D,0))</f>
        <v>Channels Received (Types of marketing seen, or received, during the last few weeks)</v>
      </c>
      <c r="J160" s="1"/>
    </row>
    <row r="161" spans="1:10">
      <c r="A161">
        <v>160</v>
      </c>
      <c r="B161" t="s">
        <v>1063</v>
      </c>
      <c r="C161">
        <f>IF(B161&lt;&gt;B160,1,1+C160)</f>
        <v>1</v>
      </c>
      <c r="D161" t="str">
        <f>B161&amp;C161</f>
        <v>Future Responses (Types of marketing prepared to respond to, request information from, or make purchases from in the future)1</v>
      </c>
      <c r="E161" t="s">
        <v>1043</v>
      </c>
      <c r="F161" s="373">
        <f>'Data - Knowledge'!E168</f>
        <v>0.14636363636363633</v>
      </c>
      <c r="G161" s="379">
        <f>'Data - Knowledge'!J168</f>
        <v>106.01935370070848</v>
      </c>
      <c r="H161" s="1" t="str">
        <f>VLOOKUP(B161,$O$2:$O$150,1,FALSE)</f>
        <v>Future Responses (Types of marketing prepared to respond to, request information from, or make purchases from in the future)</v>
      </c>
      <c r="I161" s="1" t="str">
        <f>INDEX('Data - Knowledge'!$C:$C,MATCH(E161,'Data - Knowledge'!$D:$D,0))</f>
        <v>Channels Received (Types of marketing seen, or received, during the last few weeks)</v>
      </c>
      <c r="J161" s="1"/>
    </row>
    <row r="162" spans="1:10">
      <c r="A162">
        <v>161</v>
      </c>
      <c r="B162" t="s">
        <v>1063</v>
      </c>
      <c r="C162">
        <f>IF(B162&lt;&gt;B161,1,1+C161)</f>
        <v>2</v>
      </c>
      <c r="D162" t="str">
        <f>B162&amp;C162</f>
        <v>Future Responses (Types of marketing prepared to respond to, request information from, or make purchases from in the future)2</v>
      </c>
      <c r="E162" t="s">
        <v>532</v>
      </c>
      <c r="F162" s="373">
        <f>'Data - Knowledge'!E169</f>
        <v>0.03185606060606061</v>
      </c>
      <c r="G162" s="379">
        <f>'Data - Knowledge'!J169</f>
        <v>95.460176567076132</v>
      </c>
      <c r="H162" s="1" t="str">
        <f>VLOOKUP(B162,$O$2:$O$150,1,FALSE)</f>
        <v>Future Responses (Types of marketing prepared to respond to, request information from, or make purchases from in the future)</v>
      </c>
      <c r="I162" s="1" t="str">
        <f>INDEX('Data - Knowledge'!$C:$C,MATCH(E162,'Data - Knowledge'!$D:$D,0))</f>
        <v>Channels Received (Types of marketing seen, or received, during the last few weeks)</v>
      </c>
      <c r="J162" s="1"/>
    </row>
    <row r="163" spans="1:10">
      <c r="A163">
        <v>162</v>
      </c>
      <c r="B163" t="s">
        <v>1063</v>
      </c>
      <c r="C163">
        <f>IF(B163&lt;&gt;B162,1,1+C162)</f>
        <v>3</v>
      </c>
      <c r="D163" t="str">
        <f>B163&amp;C163</f>
        <v>Future Responses (Types of marketing prepared to respond to, request information from, or make purchases from in the future)3</v>
      </c>
      <c r="E163" t="s">
        <v>1046</v>
      </c>
      <c r="F163" s="373">
        <f>'Data - Knowledge'!E170</f>
        <v>0.092299242424242423</v>
      </c>
      <c r="G163" s="379">
        <f>'Data - Knowledge'!J170</f>
        <v>68.531744048955971</v>
      </c>
      <c r="H163" s="1" t="str">
        <f>VLOOKUP(B163,$O$2:$O$150,1,FALSE)</f>
        <v>Future Responses (Types of marketing prepared to respond to, request information from, or make purchases from in the future)</v>
      </c>
      <c r="I163" s="1" t="str">
        <f>INDEX('Data - Knowledge'!$C:$C,MATCH(E163,'Data - Knowledge'!$D:$D,0))</f>
        <v>Channels Received (Types of marketing seen, or received, during the last few weeks)</v>
      </c>
      <c r="J163" s="1"/>
    </row>
    <row r="164" spans="1:10">
      <c r="A164">
        <v>163</v>
      </c>
      <c r="B164" t="s">
        <v>1063</v>
      </c>
      <c r="C164">
        <f>IF(B164&lt;&gt;B163,1,1+C163)</f>
        <v>4</v>
      </c>
      <c r="D164" t="str">
        <f>B164&amp;C164</f>
        <v>Future Responses (Types of marketing prepared to respond to, request information from, or make purchases from in the future)4</v>
      </c>
      <c r="E164" t="s">
        <v>1048</v>
      </c>
      <c r="F164" s="373">
        <f>'Data - Knowledge'!E171</f>
        <v>0.072424242424242433</v>
      </c>
      <c r="G164" s="379">
        <f>'Data - Knowledge'!J171</f>
        <v>70.869764348732815</v>
      </c>
      <c r="H164" s="1" t="str">
        <f>VLOOKUP(B164,$O$2:$O$150,1,FALSE)</f>
        <v>Future Responses (Types of marketing prepared to respond to, request information from, or make purchases from in the future)</v>
      </c>
      <c r="I164" s="1" t="str">
        <f>INDEX('Data - Knowledge'!$C:$C,MATCH(E164,'Data - Knowledge'!$D:$D,0))</f>
        <v>Channels Received (Types of marketing seen, or received, during the last few weeks)</v>
      </c>
      <c r="J164" s="1"/>
    </row>
    <row r="165" spans="1:10">
      <c r="A165">
        <v>164</v>
      </c>
      <c r="B165" t="s">
        <v>1063</v>
      </c>
      <c r="C165">
        <f>IF(B165&lt;&gt;B164,1,1+C164)</f>
        <v>5</v>
      </c>
      <c r="D165" t="str">
        <f>B165&amp;C165</f>
        <v>Future Responses (Types of marketing prepared to respond to, request information from, or make purchases from in the future)5</v>
      </c>
      <c r="E165" t="s">
        <v>1050</v>
      </c>
      <c r="F165" s="373">
        <f>'Data - Knowledge'!E172</f>
        <v>0.14345454545454545</v>
      </c>
      <c r="G165" s="379">
        <f>'Data - Knowledge'!J172</f>
        <v>99.663918326232988</v>
      </c>
      <c r="H165" s="1" t="str">
        <f>VLOOKUP(B165,$O$2:$O$150,1,FALSE)</f>
        <v>Future Responses (Types of marketing prepared to respond to, request information from, or make purchases from in the future)</v>
      </c>
      <c r="I165" s="1" t="str">
        <f>INDEX('Data - Knowledge'!$C:$C,MATCH(E165,'Data - Knowledge'!$D:$D,0))</f>
        <v>Channels Received (Types of marketing seen, or received, during the last few weeks)</v>
      </c>
      <c r="J165" s="1"/>
    </row>
    <row r="166" spans="1:10">
      <c r="A166">
        <v>165</v>
      </c>
      <c r="B166" t="s">
        <v>1063</v>
      </c>
      <c r="C166">
        <f>IF(B166&lt;&gt;B165,1,1+C165)</f>
        <v>6</v>
      </c>
      <c r="D166" t="str">
        <f>B166&amp;C166</f>
        <v>Future Responses (Types of marketing prepared to respond to, request information from, or make purchases from in the future)6</v>
      </c>
      <c r="E166" t="s">
        <v>1052</v>
      </c>
      <c r="F166" s="373">
        <f>'Data - Knowledge'!E173</f>
        <v>0.04246969696969697</v>
      </c>
      <c r="G166" s="379">
        <f>'Data - Knowledge'!J173</f>
        <v>86.708641937196646</v>
      </c>
      <c r="H166" s="1" t="str">
        <f>VLOOKUP(B166,$O$2:$O$150,1,FALSE)</f>
        <v>Future Responses (Types of marketing prepared to respond to, request information from, or make purchases from in the future)</v>
      </c>
      <c r="I166" s="1" t="str">
        <f>INDEX('Data - Knowledge'!$C:$C,MATCH(E166,'Data - Knowledge'!$D:$D,0))</f>
        <v>Channels Received (Types of marketing seen, or received, during the last few weeks)</v>
      </c>
      <c r="J166" s="1"/>
    </row>
    <row r="167" spans="1:10">
      <c r="A167">
        <v>166</v>
      </c>
      <c r="B167" t="s">
        <v>1063</v>
      </c>
      <c r="C167">
        <f>IF(B167&lt;&gt;B166,1,1+C166)</f>
        <v>7</v>
      </c>
      <c r="D167" t="str">
        <f>B167&amp;C167</f>
        <v>Future Responses (Types of marketing prepared to respond to, request information from, or make purchases from in the future)7</v>
      </c>
      <c r="E167" t="s">
        <v>542</v>
      </c>
      <c r="F167" s="373">
        <f>'Data - Knowledge'!E174</f>
        <v>0.038583333333333331</v>
      </c>
      <c r="G167" s="379">
        <f>'Data - Knowledge'!J174</f>
        <v>81.443892529791853</v>
      </c>
      <c r="H167" s="1" t="str">
        <f>VLOOKUP(B167,$O$2:$O$150,1,FALSE)</f>
        <v>Future Responses (Types of marketing prepared to respond to, request information from, or make purchases from in the future)</v>
      </c>
      <c r="I167" s="1" t="str">
        <f>INDEX('Data - Knowledge'!$C:$C,MATCH(E167,'Data - Knowledge'!$D:$D,0))</f>
        <v>Channels Received (Types of marketing seen, or received, during the last few weeks)</v>
      </c>
      <c r="J167" s="1"/>
    </row>
    <row r="168" spans="1:10">
      <c r="A168">
        <v>167</v>
      </c>
      <c r="B168" t="s">
        <v>1063</v>
      </c>
      <c r="C168">
        <f>IF(B168&lt;&gt;B167,1,1+C167)</f>
        <v>8</v>
      </c>
      <c r="D168" t="str">
        <f>B168&amp;C168</f>
        <v>Future Responses (Types of marketing prepared to respond to, request information from, or make purchases from in the future)8</v>
      </c>
      <c r="E168" t="s">
        <v>1056</v>
      </c>
      <c r="F168" s="373">
        <f>'Data - Knowledge'!E175</f>
        <v>0.09843181818181819</v>
      </c>
      <c r="G168" s="379">
        <f>'Data - Knowledge'!J175</f>
        <v>79.423243042548648</v>
      </c>
      <c r="H168" s="1" t="str">
        <f>VLOOKUP(B168,$O$2:$O$150,1,FALSE)</f>
        <v>Future Responses (Types of marketing prepared to respond to, request information from, or make purchases from in the future)</v>
      </c>
      <c r="I168" s="1" t="str">
        <f>INDEX('Data - Knowledge'!$C:$C,MATCH(E168,'Data - Knowledge'!$D:$D,0))</f>
        <v>Channels Received (Types of marketing seen, or received, during the last few weeks)</v>
      </c>
      <c r="J168" s="1"/>
    </row>
    <row r="169" spans="1:10">
      <c r="A169">
        <v>168</v>
      </c>
      <c r="B169" t="s">
        <v>1063</v>
      </c>
      <c r="C169">
        <f>IF(B169&lt;&gt;B168,1,1+C168)</f>
        <v>9</v>
      </c>
      <c r="D169" t="str">
        <f>B169&amp;C169</f>
        <v>Future Responses (Types of marketing prepared to respond to, request information from, or make purchases from in the future)9</v>
      </c>
      <c r="E169" t="s">
        <v>1058</v>
      </c>
      <c r="F169" s="373">
        <f>'Data - Knowledge'!E176</f>
        <v>0.032753787878787882</v>
      </c>
      <c r="G169" s="379">
        <f>'Data - Knowledge'!J176</f>
        <v>110.82844445735793</v>
      </c>
      <c r="H169" s="1" t="str">
        <f>VLOOKUP(B169,$O$2:$O$150,1,FALSE)</f>
        <v>Future Responses (Types of marketing prepared to respond to, request information from, or make purchases from in the future)</v>
      </c>
      <c r="I169" s="1" t="str">
        <f>INDEX('Data - Knowledge'!$C:$C,MATCH(E169,'Data - Knowledge'!$D:$D,0))</f>
        <v>Channels Received (Types of marketing seen, or received, during the last few weeks)</v>
      </c>
      <c r="J169" s="1"/>
    </row>
    <row r="170" spans="1:10">
      <c r="A170">
        <v>169</v>
      </c>
      <c r="B170" t="s">
        <v>1063</v>
      </c>
      <c r="C170">
        <f>IF(B170&lt;&gt;B169,1,1+C169)</f>
        <v>10</v>
      </c>
      <c r="D170" t="str">
        <f>B170&amp;C170</f>
        <v>Future Responses (Types of marketing prepared to respond to, request information from, or make purchases from in the future)10</v>
      </c>
      <c r="E170" t="s">
        <v>1060</v>
      </c>
      <c r="F170" s="373">
        <f>'Data - Knowledge'!E177</f>
        <v>0.019988636363636365</v>
      </c>
      <c r="G170" s="379">
        <f>'Data - Knowledge'!J177</f>
        <v>111.28855910382254</v>
      </c>
      <c r="H170" s="1" t="str">
        <f>VLOOKUP(B170,$O$2:$O$150,1,FALSE)</f>
        <v>Future Responses (Types of marketing prepared to respond to, request information from, or make purchases from in the future)</v>
      </c>
      <c r="I170" s="1" t="str">
        <f>INDEX('Data - Knowledge'!$C:$C,MATCH(E170,'Data - Knowledge'!$D:$D,0))</f>
        <v>Channels Received (Types of marketing seen, or received, during the last few weeks)</v>
      </c>
      <c r="J170" s="1"/>
    </row>
    <row r="171" spans="1:10">
      <c r="A171">
        <v>170</v>
      </c>
      <c r="B171" t="s">
        <v>1063</v>
      </c>
      <c r="C171">
        <f>IF(B171&lt;&gt;B170,1,1+C170)</f>
        <v>11</v>
      </c>
      <c r="D171" t="str">
        <f>B171&amp;C171</f>
        <v>Future Responses (Types of marketing prepared to respond to, request information from, or make purchases from in the future)11</v>
      </c>
      <c r="E171" t="s">
        <v>550</v>
      </c>
      <c r="F171" s="373">
        <f>'Data - Knowledge'!E178</f>
        <v>0.12661363636363637</v>
      </c>
      <c r="G171" s="379">
        <f>'Data - Knowledge'!J178</f>
        <v>70.196807840954918</v>
      </c>
      <c r="H171" s="1" t="str">
        <f>VLOOKUP(B171,$O$2:$O$150,1,FALSE)</f>
        <v>Future Responses (Types of marketing prepared to respond to, request information from, or make purchases from in the future)</v>
      </c>
      <c r="I171" s="1" t="str">
        <f>INDEX('Data - Knowledge'!$C:$C,MATCH(E171,'Data - Knowledge'!$D:$D,0))</f>
        <v>Channels Received (Types of marketing seen, or received, during the last few weeks)</v>
      </c>
      <c r="J171" s="1"/>
    </row>
    <row r="172" spans="1:10">
      <c r="A172">
        <v>171</v>
      </c>
      <c r="B172" t="s">
        <v>1063</v>
      </c>
      <c r="C172">
        <f>IF(B172&lt;&gt;B171,1,1+C171)</f>
        <v>12</v>
      </c>
      <c r="D172" t="str">
        <f>B172&amp;C172</f>
        <v>Future Responses (Types of marketing prepared to respond to, request information from, or make purchases from in the future)12</v>
      </c>
      <c r="E172" t="s">
        <v>552</v>
      </c>
      <c r="F172" s="373">
        <f>'Data - Knowledge'!E179</f>
        <v>0.02947727272727273</v>
      </c>
      <c r="G172" s="379">
        <f>'Data - Knowledge'!J179</f>
        <v>89.465354286989879</v>
      </c>
      <c r="H172" s="1" t="str">
        <f>VLOOKUP(B172,$O$2:$O$150,1,FALSE)</f>
        <v>Future Responses (Types of marketing prepared to respond to, request information from, or make purchases from in the future)</v>
      </c>
      <c r="I172" s="1" t="str">
        <f>INDEX('Data - Knowledge'!$C:$C,MATCH(E172,'Data - Knowledge'!$D:$D,0))</f>
        <v>Future Responses (Types of marketing prepared to respond to, request information from, or make purchases from in the future)</v>
      </c>
      <c r="J172" s="1"/>
    </row>
    <row r="173" spans="1:10">
      <c r="A173">
        <v>172</v>
      </c>
      <c r="B173" t="s">
        <v>1063</v>
      </c>
      <c r="C173">
        <f>IF(B173&lt;&gt;B172,1,1+C172)</f>
        <v>13</v>
      </c>
      <c r="D173" t="str">
        <f>B173&amp;C173</f>
        <v>Future Responses (Types of marketing prepared to respond to, request information from, or make purchases from in the future)13</v>
      </c>
      <c r="E173" t="s">
        <v>554</v>
      </c>
      <c r="F173" s="373">
        <f>'Data - Knowledge'!E180</f>
        <v>0.11512499999999999</v>
      </c>
      <c r="G173" s="379">
        <f>'Data - Knowledge'!J180</f>
        <v>69.067781211368242</v>
      </c>
      <c r="H173" s="1" t="str">
        <f>VLOOKUP(B173,$O$2:$O$150,1,FALSE)</f>
        <v>Future Responses (Types of marketing prepared to respond to, request information from, or make purchases from in the future)</v>
      </c>
      <c r="I173" s="1" t="str">
        <f>INDEX('Data - Knowledge'!$C:$C,MATCH(E173,'Data - Knowledge'!$D:$D,0))</f>
        <v>Future Responses (Types of marketing prepared to respond to, request information from, or make purchases from in the future)</v>
      </c>
      <c r="J173" s="1"/>
    </row>
    <row r="174" spans="1:10">
      <c r="A174">
        <v>173</v>
      </c>
      <c r="B174" t="s">
        <v>1063</v>
      </c>
      <c r="C174">
        <f>IF(B174&lt;&gt;B173,1,1+C173)</f>
        <v>14</v>
      </c>
      <c r="D174" t="str">
        <f>B174&amp;C174</f>
        <v>Future Responses (Types of marketing prepared to respond to, request information from, or make purchases from in the future)14</v>
      </c>
      <c r="E174" t="s">
        <v>1062</v>
      </c>
      <c r="F174" s="373">
        <f>'Data - Knowledge'!E181</f>
        <v>0.029962121212121218</v>
      </c>
      <c r="G174" s="379">
        <f>'Data - Knowledge'!J181</f>
        <v>80.168522948080252</v>
      </c>
      <c r="H174" s="1" t="str">
        <f>VLOOKUP(B174,$O$2:$O$150,1,FALSE)</f>
        <v>Future Responses (Types of marketing prepared to respond to, request information from, or make purchases from in the future)</v>
      </c>
      <c r="I174" s="1" t="str">
        <f>INDEX('Data - Knowledge'!$C:$C,MATCH(E174,'Data - Knowledge'!$D:$D,0))</f>
        <v>Channels Received (Types of marketing seen, or received, during the last few weeks)</v>
      </c>
      <c r="J174" s="1"/>
    </row>
    <row r="175" spans="1:10">
      <c r="A175">
        <v>174</v>
      </c>
      <c r="B175" t="s">
        <v>1063</v>
      </c>
      <c r="C175">
        <f>IF(B175&lt;&gt;B174,1,1+C174)</f>
        <v>15</v>
      </c>
      <c r="D175" t="str">
        <f>B175&amp;C175</f>
        <v>Future Responses (Types of marketing prepared to respond to, request information from, or make purchases from in the future)15</v>
      </c>
      <c r="E175" t="s">
        <v>558</v>
      </c>
      <c r="F175" s="373">
        <f>'Data - Knowledge'!E182</f>
        <v>0.0504090909090909</v>
      </c>
      <c r="G175" s="379">
        <f>'Data - Knowledge'!J182</f>
        <v>84.405403741210293</v>
      </c>
      <c r="H175" s="1" t="str">
        <f>VLOOKUP(B175,$O$2:$O$150,1,FALSE)</f>
        <v>Future Responses (Types of marketing prepared to respond to, request information from, or make purchases from in the future)</v>
      </c>
      <c r="I175" s="1" t="str">
        <f>INDEX('Data - Knowledge'!$C:$C,MATCH(E175,'Data - Knowledge'!$D:$D,0))</f>
        <v>Future Responses (Types of marketing prepared to respond to, request information from, or make purchases from in the future)</v>
      </c>
      <c r="J175" s="1"/>
    </row>
    <row r="176" spans="1:10">
      <c r="A176">
        <v>175</v>
      </c>
      <c r="B176" t="s">
        <v>1065</v>
      </c>
      <c r="C176">
        <f>IF(B176&lt;&gt;B175,1,1+C175)</f>
        <v>1</v>
      </c>
      <c r="D176" t="str">
        <f>B176&amp;C176</f>
        <v>Household Annual Income1</v>
      </c>
      <c r="E176" t="s">
        <v>1066</v>
      </c>
      <c r="F176" s="373">
        <f>'Data - Knowledge'!E183</f>
        <v>0.23863636363636359</v>
      </c>
      <c r="G176" s="379">
        <f>'Data - Knowledge'!J183</f>
        <v>160.35398483180188</v>
      </c>
      <c r="H176" s="1" t="str">
        <f>VLOOKUP(B176,$O$2:$O$150,1,FALSE)</f>
        <v>Household Annual Income</v>
      </c>
      <c r="I176" s="1" t="str">
        <f>INDEX('Data - Knowledge'!$C:$C,MATCH(E176,'Data - Knowledge'!$D:$D,0))</f>
        <v>Household Annual Income</v>
      </c>
      <c r="J176" s="1"/>
    </row>
    <row r="177" spans="1:10">
      <c r="A177">
        <v>176</v>
      </c>
      <c r="B177" t="s">
        <v>1065</v>
      </c>
      <c r="C177">
        <f>IF(B177&lt;&gt;B176,1,1+C176)</f>
        <v>2</v>
      </c>
      <c r="D177" t="str">
        <f>B177&amp;C177</f>
        <v>Household Annual Income2</v>
      </c>
      <c r="E177" t="s">
        <v>1067</v>
      </c>
      <c r="F177" s="373">
        <f>'Data - Knowledge'!E184</f>
        <v>0.36226515151515148</v>
      </c>
      <c r="G177" s="379">
        <f>'Data - Knowledge'!J184</f>
        <v>120.13742409003321</v>
      </c>
      <c r="H177" s="1" t="str">
        <f>VLOOKUP(B177,$O$2:$O$150,1,FALSE)</f>
        <v>Household Annual Income</v>
      </c>
      <c r="I177" s="1" t="str">
        <f>INDEX('Data - Knowledge'!$C:$C,MATCH(E177,'Data - Knowledge'!$D:$D,0))</f>
        <v>Household Annual Income</v>
      </c>
      <c r="J177" s="1"/>
    </row>
    <row r="178" spans="1:10">
      <c r="A178">
        <v>177</v>
      </c>
      <c r="B178" t="s">
        <v>1065</v>
      </c>
      <c r="C178">
        <f>IF(B178&lt;&gt;B177,1,1+C177)</f>
        <v>3</v>
      </c>
      <c r="D178" t="str">
        <f>B178&amp;C178</f>
        <v>Household Annual Income3</v>
      </c>
      <c r="E178" t="s">
        <v>1068</v>
      </c>
      <c r="F178" s="373">
        <f>'Data - Knowledge'!E185</f>
        <v>0.20013636363636364</v>
      </c>
      <c r="G178" s="379">
        <f>'Data - Knowledge'!J185</f>
        <v>94.0253628853924</v>
      </c>
      <c r="H178" s="1" t="str">
        <f>VLOOKUP(B178,$O$2:$O$150,1,FALSE)</f>
        <v>Household Annual Income</v>
      </c>
      <c r="I178" s="1" t="str">
        <f>INDEX('Data - Knowledge'!$C:$C,MATCH(E178,'Data - Knowledge'!$D:$D,0))</f>
        <v>Household Annual Income</v>
      </c>
      <c r="J178" s="1"/>
    </row>
    <row r="179" spans="1:10">
      <c r="A179">
        <v>178</v>
      </c>
      <c r="B179" t="s">
        <v>1065</v>
      </c>
      <c r="C179">
        <f>IF(B179&lt;&gt;B178,1,1+C178)</f>
        <v>4</v>
      </c>
      <c r="D179" t="str">
        <f>B179&amp;C179</f>
        <v>Household Annual Income4</v>
      </c>
      <c r="E179" t="s">
        <v>1069</v>
      </c>
      <c r="F179" s="373">
        <f>'Data - Knowledge'!E186</f>
        <v>0.12492045454545454</v>
      </c>
      <c r="G179" s="379">
        <f>'Data - Knowledge'!J186</f>
        <v>86.225118029848062</v>
      </c>
      <c r="H179" s="1" t="str">
        <f>VLOOKUP(B179,$O$2:$O$150,1,FALSE)</f>
        <v>Household Annual Income</v>
      </c>
      <c r="I179" s="1" t="str">
        <f>INDEX('Data - Knowledge'!$C:$C,MATCH(E179,'Data - Knowledge'!$D:$D,0))</f>
        <v>Household Annual Income</v>
      </c>
      <c r="J179" s="1"/>
    </row>
    <row r="180" spans="1:10">
      <c r="A180">
        <v>179</v>
      </c>
      <c r="B180" t="s">
        <v>1065</v>
      </c>
      <c r="C180">
        <f>IF(B180&lt;&gt;B179,1,1+C179)</f>
        <v>5</v>
      </c>
      <c r="D180" t="str">
        <f>B180&amp;C180</f>
        <v>Household Annual Income5</v>
      </c>
      <c r="E180" t="s">
        <v>1070</v>
      </c>
      <c r="F180" s="373">
        <f>'Data - Knowledge'!E187</f>
        <v>0.041507575757575757</v>
      </c>
      <c r="G180" s="379">
        <f>'Data - Knowledge'!J187</f>
        <v>49.714561783400093</v>
      </c>
      <c r="H180" s="1" t="str">
        <f>VLOOKUP(B180,$O$2:$O$150,1,FALSE)</f>
        <v>Household Annual Income</v>
      </c>
      <c r="I180" s="1" t="str">
        <f>INDEX('Data - Knowledge'!$C:$C,MATCH(E180,'Data - Knowledge'!$D:$D,0))</f>
        <v>Household Annual Income</v>
      </c>
      <c r="J180" s="1"/>
    </row>
    <row r="181" spans="1:10">
      <c r="A181">
        <v>180</v>
      </c>
      <c r="B181" t="s">
        <v>1065</v>
      </c>
      <c r="C181">
        <f>IF(B181&lt;&gt;B180,1,1+C180)</f>
        <v>6</v>
      </c>
      <c r="D181" t="str">
        <f>B181&amp;C181</f>
        <v>Household Annual Income6</v>
      </c>
      <c r="E181" t="s">
        <v>1071</v>
      </c>
      <c r="F181" s="373">
        <f>'Data - Knowledge'!E188</f>
        <v>0.03238636363636363</v>
      </c>
      <c r="G181" s="379">
        <f>'Data - Knowledge'!J188</f>
        <v>29.878275653124316</v>
      </c>
      <c r="H181" s="1" t="str">
        <f>VLOOKUP(B181,$O$2:$O$150,1,FALSE)</f>
        <v>Household Annual Income</v>
      </c>
      <c r="I181" s="1" t="str">
        <f>INDEX('Data - Knowledge'!$C:$C,MATCH(E181,'Data - Knowledge'!$D:$D,0))</f>
        <v>Household Annual Income</v>
      </c>
      <c r="J181" s="1"/>
    </row>
    <row r="182" spans="1:10">
      <c r="A182">
        <v>181</v>
      </c>
      <c r="B182" t="s">
        <v>1065</v>
      </c>
      <c r="C182">
        <f>IF(B182&lt;&gt;B181,1,1+C181)</f>
        <v>7</v>
      </c>
      <c r="D182" t="str">
        <f>B182&amp;C182</f>
        <v>Household Annual Income7</v>
      </c>
      <c r="E182" t="s">
        <v>1073</v>
      </c>
      <c r="F182" s="373">
        <f>'Data - Knowledge'!E189</f>
        <v>295.19795454545459</v>
      </c>
      <c r="G182" s="379">
        <f>'Data - Knowledge'!J189</f>
        <v>64.0364648754807</v>
      </c>
      <c r="H182" s="1" t="str">
        <f>VLOOKUP(B182,$O$2:$O$150,1,FALSE)</f>
        <v>Household Annual Income</v>
      </c>
      <c r="I182" s="1" t="str">
        <f>INDEX('Data - Knowledge'!$C:$C,MATCH(E182,'Data - Knowledge'!$D:$D,0))</f>
        <v>Household Annual Income</v>
      </c>
      <c r="J182" s="1"/>
    </row>
    <row r="183" spans="1:10">
      <c r="A183">
        <v>182</v>
      </c>
      <c r="B183" t="s">
        <v>1075</v>
      </c>
      <c r="C183">
        <f>IF(B183&lt;&gt;B182,1,1+C182)</f>
        <v>1</v>
      </c>
      <c r="D183" t="str">
        <f>B183&amp;C183</f>
        <v>Disposable Income1</v>
      </c>
      <c r="E183" t="s">
        <v>1076</v>
      </c>
      <c r="F183" s="373">
        <f>'Data - Knowledge'!E190</f>
        <v>250.60378787878787</v>
      </c>
      <c r="G183" s="379">
        <f>'Data - Knowledge'!J190</f>
        <v>68.318345278475149</v>
      </c>
      <c r="H183" s="1" t="str">
        <f>VLOOKUP(B183,$O$2:$O$150,1,FALSE)</f>
        <v>Disposable Income</v>
      </c>
      <c r="I183" s="1" t="str">
        <f>INDEX('Data - Knowledge'!$C:$C,MATCH(E183,'Data - Knowledge'!$D:$D,0))</f>
        <v>Disposable Income</v>
      </c>
      <c r="J183" s="1"/>
    </row>
    <row r="184" spans="1:10">
      <c r="A184">
        <v>183</v>
      </c>
      <c r="B184" t="s">
        <v>1075</v>
      </c>
      <c r="C184">
        <f>IF(B184&lt;&gt;B183,1,1+C183)</f>
        <v>2</v>
      </c>
      <c r="D184" t="str">
        <f>B184&amp;C184</f>
        <v>Disposable Income2</v>
      </c>
      <c r="E184" t="s">
        <v>1078</v>
      </c>
      <c r="F184" s="373">
        <f>'Data - Knowledge'!E191</f>
        <v>124.53045454545452</v>
      </c>
      <c r="G184" s="379">
        <f>'Data - Knowledge'!J191</f>
        <v>57.953614048924692</v>
      </c>
      <c r="H184" s="1" t="str">
        <f>VLOOKUP(B184,$O$2:$O$150,1,FALSE)</f>
        <v>Disposable Income</v>
      </c>
      <c r="I184" s="1" t="str">
        <f>INDEX('Data - Knowledge'!$C:$C,MATCH(E184,'Data - Knowledge'!$D:$D,0))</f>
        <v>Disposable Income</v>
      </c>
      <c r="J184" s="1"/>
    </row>
    <row r="185" spans="1:10">
      <c r="A185">
        <v>184</v>
      </c>
      <c r="B185" t="s">
        <v>1080</v>
      </c>
      <c r="C185">
        <f>IF(B185&lt;&gt;B184,1,1+C184)</f>
        <v>1</v>
      </c>
      <c r="D185" t="str">
        <f>B185&amp;C185</f>
        <v>Outgoings1</v>
      </c>
      <c r="E185" t="s">
        <v>1081</v>
      </c>
      <c r="F185" s="373">
        <f>'Data - Knowledge'!E192</f>
        <v>44.596515151515142</v>
      </c>
      <c r="G185" s="379">
        <f>'Data - Knowledge'!J192</f>
        <v>47.35858862459844</v>
      </c>
      <c r="H185" s="1" t="str">
        <f>VLOOKUP(B185,$O$2:$O$150,1,FALSE)</f>
        <v>Outgoings</v>
      </c>
      <c r="I185" s="1" t="str">
        <f>INDEX('Data - Knowledge'!$C:$C,MATCH(E185,'Data - Knowledge'!$D:$D,0))</f>
        <v>Outgoings</v>
      </c>
      <c r="J185" s="1"/>
    </row>
    <row r="186" spans="1:10">
      <c r="A186">
        <v>185</v>
      </c>
      <c r="B186" t="s">
        <v>1080</v>
      </c>
      <c r="C186">
        <f>IF(B186&lt;&gt;B185,1,1+C185)</f>
        <v>2</v>
      </c>
      <c r="D186" t="str">
        <f>B186&amp;C186</f>
        <v>Outgoings2</v>
      </c>
      <c r="E186" t="s">
        <v>1083</v>
      </c>
      <c r="F186" s="373">
        <f>'Data - Knowledge'!E193</f>
        <v>32.190378787878785</v>
      </c>
      <c r="G186" s="379">
        <f>'Data - Knowledge'!J193</f>
        <v>87.144312039892085</v>
      </c>
      <c r="H186" s="1" t="str">
        <f>VLOOKUP(B186,$O$2:$O$150,1,FALSE)</f>
        <v>Outgoings</v>
      </c>
      <c r="I186" s="1" t="str">
        <f>INDEX('Data - Knowledge'!$C:$C,MATCH(E186,'Data - Knowledge'!$D:$D,0))</f>
        <v>Outgoings</v>
      </c>
      <c r="J186" s="1"/>
    </row>
    <row r="187" spans="1:10">
      <c r="A187">
        <v>186</v>
      </c>
      <c r="B187" t="s">
        <v>1080</v>
      </c>
      <c r="C187">
        <f>IF(B187&lt;&gt;B186,1,1+C186)</f>
        <v>3</v>
      </c>
      <c r="D187" t="str">
        <f>B187&amp;C187</f>
        <v>Outgoings3</v>
      </c>
      <c r="E187" t="s">
        <v>1085</v>
      </c>
      <c r="F187" s="373">
        <f>'Data - Knowledge'!E194</f>
        <v>20.6875</v>
      </c>
      <c r="G187" s="379">
        <f>'Data - Knowledge'!J194</f>
        <v>69.395305263402946</v>
      </c>
      <c r="H187" s="1" t="str">
        <f>VLOOKUP(B187,$O$2:$O$150,1,FALSE)</f>
        <v>Outgoings</v>
      </c>
      <c r="I187" s="1" t="str">
        <f>INDEX('Data - Knowledge'!$C:$C,MATCH(E187,'Data - Knowledge'!$D:$D,0))</f>
        <v>Outgoings</v>
      </c>
      <c r="J187" s="1"/>
    </row>
    <row r="188" spans="1:10">
      <c r="A188">
        <v>187</v>
      </c>
      <c r="B188" t="s">
        <v>1080</v>
      </c>
      <c r="C188">
        <f>IF(B188&lt;&gt;B187,1,1+C187)</f>
        <v>4</v>
      </c>
      <c r="D188" t="str">
        <f>B188&amp;C188</f>
        <v>Outgoings4</v>
      </c>
      <c r="E188" t="s">
        <v>1087</v>
      </c>
      <c r="F188" s="373">
        <f>'Data - Knowledge'!E195</f>
        <v>48.098712121212117</v>
      </c>
      <c r="G188" s="379">
        <f>'Data - Knowledge'!J195</f>
        <v>89.3017911485262</v>
      </c>
      <c r="H188" s="1" t="str">
        <f>VLOOKUP(B188,$O$2:$O$150,1,FALSE)</f>
        <v>Outgoings</v>
      </c>
      <c r="I188" s="1" t="str">
        <f>INDEX('Data - Knowledge'!$C:$C,MATCH(E188,'Data - Knowledge'!$D:$D,0))</f>
        <v>Outgoings</v>
      </c>
      <c r="J188" s="1"/>
    </row>
    <row r="189" spans="1:10">
      <c r="A189">
        <v>188</v>
      </c>
      <c r="B189" t="s">
        <v>1080</v>
      </c>
      <c r="C189">
        <f>IF(B189&lt;&gt;B188,1,1+C188)</f>
        <v>5</v>
      </c>
      <c r="D189" t="str">
        <f>B189&amp;C189</f>
        <v>Outgoings5</v>
      </c>
      <c r="E189" t="s">
        <v>1089</v>
      </c>
      <c r="F189" s="373">
        <f>'Data - Knowledge'!E196</f>
        <v>18.695151515151512</v>
      </c>
      <c r="G189" s="379">
        <f>'Data - Knowledge'!J196</f>
        <v>79.275966853381291</v>
      </c>
      <c r="H189" s="1" t="str">
        <f>VLOOKUP(B189,$O$2:$O$150,1,FALSE)</f>
        <v>Outgoings</v>
      </c>
      <c r="I189" s="1" t="str">
        <f>INDEX('Data - Knowledge'!$C:$C,MATCH(E189,'Data - Knowledge'!$D:$D,0))</f>
        <v>Outgoings</v>
      </c>
      <c r="J189" s="1"/>
    </row>
    <row r="190" spans="1:10">
      <c r="A190">
        <v>189</v>
      </c>
      <c r="B190" t="s">
        <v>1080</v>
      </c>
      <c r="C190">
        <f>IF(B190&lt;&gt;B189,1,1+C189)</f>
        <v>6</v>
      </c>
      <c r="D190" t="str">
        <f>B190&amp;C190</f>
        <v>Outgoings6</v>
      </c>
      <c r="E190" t="s">
        <v>1091</v>
      </c>
      <c r="F190" s="373">
        <f>'Data - Knowledge'!E197</f>
        <v>6.4006060606060622</v>
      </c>
      <c r="G190" s="379">
        <f>'Data - Knowledge'!J197</f>
        <v>82.657561040365</v>
      </c>
      <c r="H190" s="1" t="str">
        <f>VLOOKUP(B190,$O$2:$O$150,1,FALSE)</f>
        <v>Outgoings</v>
      </c>
      <c r="I190" s="1" t="str">
        <f>INDEX('Data - Knowledge'!$C:$C,MATCH(E190,'Data - Knowledge'!$D:$D,0))</f>
        <v>Outgoings</v>
      </c>
      <c r="J190" s="1"/>
    </row>
    <row r="191" spans="1:10">
      <c r="A191">
        <v>190</v>
      </c>
      <c r="B191" t="s">
        <v>1092</v>
      </c>
      <c r="C191">
        <f>IF(B191&lt;&gt;B190,1,1+C190)</f>
        <v>1</v>
      </c>
      <c r="D191" t="str">
        <f>B191&amp;C191</f>
        <v>Financial Attitudes1</v>
      </c>
      <c r="E191" t="s">
        <v>574</v>
      </c>
      <c r="F191" s="373">
        <f>'Data - Knowledge'!E198</f>
        <v>0.81123106060606043</v>
      </c>
      <c r="G191" s="379">
        <f>'Data - Knowledge'!J198</f>
        <v>95.905396755169278</v>
      </c>
      <c r="H191" s="1" t="str">
        <f>VLOOKUP(B191,$O$2:$O$150,1,FALSE)</f>
        <v>Financial Attitudes</v>
      </c>
      <c r="I191" s="1" t="str">
        <f>INDEX('Data - Knowledge'!$C:$C,MATCH(E191,'Data - Knowledge'!$D:$D,0))</f>
        <v>Financial Attitudes</v>
      </c>
      <c r="J191" s="1"/>
    </row>
    <row r="192" spans="1:10">
      <c r="A192">
        <v>191</v>
      </c>
      <c r="B192" t="s">
        <v>1092</v>
      </c>
      <c r="C192">
        <f>IF(B192&lt;&gt;B191,1,1+C191)</f>
        <v>2</v>
      </c>
      <c r="D192" t="str">
        <f>B192&amp;C192</f>
        <v>Financial Attitudes2</v>
      </c>
      <c r="E192" t="s">
        <v>576</v>
      </c>
      <c r="F192" s="373">
        <f>'Data - Knowledge'!E199</f>
        <v>0.54589772727272734</v>
      </c>
      <c r="G192" s="379">
        <f>'Data - Knowledge'!J199</f>
        <v>88.041139124655459</v>
      </c>
      <c r="H192" s="1" t="str">
        <f>VLOOKUP(B192,$O$2:$O$150,1,FALSE)</f>
        <v>Financial Attitudes</v>
      </c>
      <c r="I192" s="1" t="str">
        <f>INDEX('Data - Knowledge'!$C:$C,MATCH(E192,'Data - Knowledge'!$D:$D,0))</f>
        <v>Financial Attitudes</v>
      </c>
      <c r="J192" s="1"/>
    </row>
    <row r="193" spans="1:10">
      <c r="A193">
        <v>192</v>
      </c>
      <c r="B193" t="s">
        <v>1092</v>
      </c>
      <c r="C193">
        <f>IF(B193&lt;&gt;B192,1,1+C192)</f>
        <v>3</v>
      </c>
      <c r="D193" t="str">
        <f>B193&amp;C193</f>
        <v>Financial Attitudes3</v>
      </c>
      <c r="E193" t="s">
        <v>578</v>
      </c>
      <c r="F193" s="373">
        <f>'Data - Knowledge'!E200</f>
        <v>0.500875</v>
      </c>
      <c r="G193" s="379">
        <f>'Data - Knowledge'!J200</f>
        <v>88.663831230352429</v>
      </c>
      <c r="H193" s="1" t="str">
        <f>VLOOKUP(B193,$O$2:$O$150,1,FALSE)</f>
        <v>Financial Attitudes</v>
      </c>
      <c r="I193" s="1" t="str">
        <f>INDEX('Data - Knowledge'!$C:$C,MATCH(E193,'Data - Knowledge'!$D:$D,0))</f>
        <v>Financial Attitudes</v>
      </c>
      <c r="J193" s="1"/>
    </row>
    <row r="194" spans="1:10">
      <c r="A194">
        <v>193</v>
      </c>
      <c r="B194" t="s">
        <v>1092</v>
      </c>
      <c r="C194">
        <f>IF(B194&lt;&gt;B193,1,1+C193)</f>
        <v>4</v>
      </c>
      <c r="D194" t="str">
        <f>B194&amp;C194</f>
        <v>Financial Attitudes4</v>
      </c>
      <c r="E194" t="s">
        <v>580</v>
      </c>
      <c r="F194" s="373">
        <f>'Data - Knowledge'!E201</f>
        <v>0.5819621212121211</v>
      </c>
      <c r="G194" s="379">
        <f>'Data - Knowledge'!J201</f>
        <v>87.104976645315574</v>
      </c>
      <c r="H194" s="1" t="str">
        <f>VLOOKUP(B194,$O$2:$O$150,1,FALSE)</f>
        <v>Financial Attitudes</v>
      </c>
      <c r="I194" s="1" t="str">
        <f>INDEX('Data - Knowledge'!$C:$C,MATCH(E194,'Data - Knowledge'!$D:$D,0))</f>
        <v>Financial Attitudes</v>
      </c>
      <c r="J194" s="1"/>
    </row>
    <row r="195" spans="1:10">
      <c r="A195">
        <v>194</v>
      </c>
      <c r="B195" t="s">
        <v>1092</v>
      </c>
      <c r="C195">
        <f>IF(B195&lt;&gt;B194,1,1+C194)</f>
        <v>5</v>
      </c>
      <c r="D195" t="str">
        <f>B195&amp;C195</f>
        <v>Financial Attitudes5</v>
      </c>
      <c r="E195" t="s">
        <v>582</v>
      </c>
      <c r="F195" s="373">
        <f>'Data - Knowledge'!E202</f>
        <v>0.456689393939394</v>
      </c>
      <c r="G195" s="379">
        <f>'Data - Knowledge'!J202</f>
        <v>87.387995235667219</v>
      </c>
      <c r="H195" s="1" t="str">
        <f>VLOOKUP(B195,$O$2:$O$150,1,FALSE)</f>
        <v>Financial Attitudes</v>
      </c>
      <c r="I195" s="1" t="str">
        <f>INDEX('Data - Knowledge'!$C:$C,MATCH(E195,'Data - Knowledge'!$D:$D,0))</f>
        <v>Financial Attitudes</v>
      </c>
      <c r="J195" s="1"/>
    </row>
    <row r="196" spans="1:10">
      <c r="A196">
        <v>195</v>
      </c>
      <c r="B196" t="s">
        <v>1092</v>
      </c>
      <c r="C196">
        <f>IF(B196&lt;&gt;B195,1,1+C195)</f>
        <v>6</v>
      </c>
      <c r="D196" t="str">
        <f>B196&amp;C196</f>
        <v>Financial Attitudes6</v>
      </c>
      <c r="E196" t="s">
        <v>584</v>
      </c>
      <c r="F196" s="373">
        <f>'Data - Knowledge'!E203</f>
        <v>0.4095795454545455</v>
      </c>
      <c r="G196" s="379">
        <f>'Data - Knowledge'!J203</f>
        <v>121.05438148265191</v>
      </c>
      <c r="H196" s="1" t="str">
        <f>VLOOKUP(B196,$O$2:$O$150,1,FALSE)</f>
        <v>Financial Attitudes</v>
      </c>
      <c r="I196" s="1" t="str">
        <f>INDEX('Data - Knowledge'!$C:$C,MATCH(E196,'Data - Knowledge'!$D:$D,0))</f>
        <v>Financial Attitudes</v>
      </c>
      <c r="J196" s="1"/>
    </row>
    <row r="197" spans="1:10">
      <c r="A197">
        <v>196</v>
      </c>
      <c r="B197" t="s">
        <v>1092</v>
      </c>
      <c r="C197">
        <f>IF(B197&lt;&gt;B196,1,1+C196)</f>
        <v>7</v>
      </c>
      <c r="D197" t="str">
        <f>B197&amp;C197</f>
        <v>Financial Attitudes7</v>
      </c>
      <c r="E197" t="s">
        <v>586</v>
      </c>
      <c r="F197" s="373">
        <f>'Data - Knowledge'!E204</f>
        <v>0.1813371212121212</v>
      </c>
      <c r="G197" s="379">
        <f>'Data - Knowledge'!J204</f>
        <v>93.697818783242226</v>
      </c>
      <c r="H197" s="1" t="str">
        <f>VLOOKUP(B197,$O$2:$O$150,1,FALSE)</f>
        <v>Financial Attitudes</v>
      </c>
      <c r="I197" s="1" t="str">
        <f>INDEX('Data - Knowledge'!$C:$C,MATCH(E197,'Data - Knowledge'!$D:$D,0))</f>
        <v>Financial Attitudes</v>
      </c>
      <c r="J197" s="1"/>
    </row>
    <row r="198" spans="1:10">
      <c r="A198">
        <v>197</v>
      </c>
      <c r="B198" t="s">
        <v>1092</v>
      </c>
      <c r="C198">
        <f>IF(B198&lt;&gt;B197,1,1+C197)</f>
        <v>8</v>
      </c>
      <c r="D198" t="str">
        <f>B198&amp;C198</f>
        <v>Financial Attitudes8</v>
      </c>
      <c r="E198" t="s">
        <v>588</v>
      </c>
      <c r="F198" s="373">
        <f>'Data - Knowledge'!E205</f>
        <v>0.1930757575757576</v>
      </c>
      <c r="G198" s="379">
        <f>'Data - Knowledge'!J205</f>
        <v>91.4192902030938</v>
      </c>
      <c r="H198" s="1" t="str">
        <f>VLOOKUP(B198,$O$2:$O$150,1,FALSE)</f>
        <v>Financial Attitudes</v>
      </c>
      <c r="I198" s="1" t="str">
        <f>INDEX('Data - Knowledge'!$C:$C,MATCH(E198,'Data - Knowledge'!$D:$D,0))</f>
        <v>Financial Attitudes</v>
      </c>
      <c r="J198" s="1"/>
    </row>
    <row r="199" spans="1:10">
      <c r="A199">
        <v>198</v>
      </c>
      <c r="B199" t="s">
        <v>1092</v>
      </c>
      <c r="C199">
        <f>IF(B199&lt;&gt;B198,1,1+C198)</f>
        <v>9</v>
      </c>
      <c r="D199" t="str">
        <f>B199&amp;C199</f>
        <v>Financial Attitudes9</v>
      </c>
      <c r="E199" t="s">
        <v>590</v>
      </c>
      <c r="F199" s="373">
        <f>'Data - Knowledge'!E206</f>
        <v>0.80204166666666654</v>
      </c>
      <c r="G199" s="379">
        <f>'Data - Knowledge'!J206</f>
        <v>99.664995097478851</v>
      </c>
      <c r="H199" s="1" t="str">
        <f>VLOOKUP(B199,$O$2:$O$150,1,FALSE)</f>
        <v>Financial Attitudes</v>
      </c>
      <c r="I199" s="1" t="str">
        <f>INDEX('Data - Knowledge'!$C:$C,MATCH(E199,'Data - Knowledge'!$D:$D,0))</f>
        <v>Financial Attitudes</v>
      </c>
      <c r="J199" s="1"/>
    </row>
    <row r="200" spans="1:10">
      <c r="A200">
        <v>199</v>
      </c>
      <c r="B200" t="s">
        <v>1092</v>
      </c>
      <c r="C200">
        <f>IF(B200&lt;&gt;B194,1,1+C194)</f>
        <v>5</v>
      </c>
      <c r="D200" t="str">
        <f>B200&amp;C200</f>
        <v>Financial Attitudes5</v>
      </c>
      <c r="E200" t="s">
        <v>592</v>
      </c>
      <c r="F200" s="373">
        <f>'Data - Knowledge'!E207</f>
        <v>0.27542803030303026</v>
      </c>
      <c r="G200" s="379">
        <f>'Data - Knowledge'!J207</f>
        <v>100.60558364818857</v>
      </c>
      <c r="H200" s="1" t="str">
        <f>VLOOKUP(B200,$O$2:$O$150,1,FALSE)</f>
        <v>Financial Attitudes</v>
      </c>
      <c r="I200" s="1" t="str">
        <f>INDEX('Data - Knowledge'!$C:$C,MATCH(E200,'Data - Knowledge'!$D:$D,0))</f>
        <v>Financial Attitudes</v>
      </c>
      <c r="J200" s="1"/>
    </row>
    <row r="201" spans="1:10">
      <c r="A201">
        <v>200</v>
      </c>
      <c r="B201" t="s">
        <v>1094</v>
      </c>
      <c r="C201">
        <f>IF(B201&lt;&gt;B200,1,1+C200)</f>
        <v>1</v>
      </c>
      <c r="D201" t="str">
        <f>B201&amp;C201</f>
        <v>Benefits1</v>
      </c>
      <c r="E201" t="s">
        <v>1095</v>
      </c>
      <c r="F201" s="373">
        <f>'Data - Knowledge'!E208</f>
        <v>0.03665151515151515</v>
      </c>
      <c r="G201" s="379">
        <f>'Data - Knowledge'!J208</f>
        <v>233.90343240822529</v>
      </c>
      <c r="H201" s="1" t="str">
        <f>VLOOKUP(B201,$O$2:$O$150,1,FALSE)</f>
        <v>Benefits</v>
      </c>
      <c r="I201" s="1" t="str">
        <f>INDEX('Data - Knowledge'!$C:$C,MATCH(E201,'Data - Knowledge'!$D:$D,0))</f>
        <v>Benefits</v>
      </c>
      <c r="J201" s="1"/>
    </row>
    <row r="202" spans="1:10">
      <c r="A202">
        <v>201</v>
      </c>
      <c r="B202" t="s">
        <v>1094</v>
      </c>
      <c r="C202">
        <f>IF(B202&lt;&gt;B201,1,1+C201)</f>
        <v>2</v>
      </c>
      <c r="D202" t="str">
        <f>B202&amp;C202</f>
        <v>Benefits2</v>
      </c>
      <c r="E202" t="s">
        <v>1097</v>
      </c>
      <c r="F202" s="373">
        <f>'Data - Knowledge'!E209</f>
        <v>0.014662878787878787</v>
      </c>
      <c r="G202" s="379">
        <f>'Data - Knowledge'!J209</f>
        <v>250.4936320797338</v>
      </c>
      <c r="H202" s="1" t="str">
        <f>VLOOKUP(B202,$O$2:$O$150,1,FALSE)</f>
        <v>Benefits</v>
      </c>
      <c r="I202" s="1" t="str">
        <f>INDEX('Data - Knowledge'!$C:$C,MATCH(E202,'Data - Knowledge'!$D:$D,0))</f>
        <v>Benefits</v>
      </c>
      <c r="J202" s="1"/>
    </row>
    <row r="203" spans="1:10">
      <c r="A203">
        <v>202</v>
      </c>
      <c r="B203" t="s">
        <v>1094</v>
      </c>
      <c r="C203">
        <f>IF(B203&lt;&gt;B202,1,1+C202)</f>
        <v>3</v>
      </c>
      <c r="D203" t="str">
        <f>B203&amp;C203</f>
        <v>Benefits3</v>
      </c>
      <c r="E203" t="s">
        <v>1099</v>
      </c>
      <c r="F203" s="373">
        <f>'Data - Knowledge'!E210</f>
        <v>0.1690113636363636</v>
      </c>
      <c r="G203" s="379">
        <f>'Data - Knowledge'!J210</f>
        <v>125.66150040902018</v>
      </c>
      <c r="H203" s="1" t="str">
        <f>VLOOKUP(B203,$O$2:$O$150,1,FALSE)</f>
        <v>Benefits</v>
      </c>
      <c r="I203" s="1" t="str">
        <f>INDEX('Data - Knowledge'!$C:$C,MATCH(E203,'Data - Knowledge'!$D:$D,0))</f>
        <v>Benefits</v>
      </c>
      <c r="J203" s="1"/>
    </row>
    <row r="204" spans="1:10">
      <c r="A204">
        <v>203</v>
      </c>
      <c r="B204" t="s">
        <v>1094</v>
      </c>
      <c r="C204">
        <f>IF(B204&lt;&gt;B203,1,1+C203)</f>
        <v>4</v>
      </c>
      <c r="D204" t="str">
        <f>B204&amp;C204</f>
        <v>Benefits4</v>
      </c>
      <c r="E204" t="s">
        <v>1101</v>
      </c>
      <c r="F204" s="373">
        <f>'Data - Knowledge'!E211</f>
        <v>0.042276515151515148</v>
      </c>
      <c r="G204" s="379">
        <f>'Data - Knowledge'!J211</f>
        <v>232.6494593434528</v>
      </c>
      <c r="H204" s="1" t="str">
        <f>VLOOKUP(B204,$O$2:$O$150,1,FALSE)</f>
        <v>Benefits</v>
      </c>
      <c r="I204" s="1" t="str">
        <f>INDEX('Data - Knowledge'!$C:$C,MATCH(E204,'Data - Knowledge'!$D:$D,0))</f>
        <v>Benefits</v>
      </c>
      <c r="J204" s="1"/>
    </row>
    <row r="205" spans="1:10">
      <c r="A205">
        <v>204</v>
      </c>
      <c r="B205" t="s">
        <v>1102</v>
      </c>
      <c r="C205">
        <f>IF(B205&lt;&gt;B204,1,1+C204)</f>
        <v>1</v>
      </c>
      <c r="D205" t="str">
        <f>B205&amp;C205</f>
        <v>Financial Situation1</v>
      </c>
      <c r="E205" t="s">
        <v>595</v>
      </c>
      <c r="F205" s="373">
        <f>'Data - Knowledge'!E212</f>
        <v>0.081215909090909089</v>
      </c>
      <c r="G205" s="379">
        <f>'Data - Knowledge'!J212</f>
        <v>63.7741915222383</v>
      </c>
      <c r="H205" s="1" t="str">
        <f>VLOOKUP(B205,$O$2:$O$150,1,FALSE)</f>
        <v>Financial Situation</v>
      </c>
      <c r="I205" s="1" t="str">
        <f>INDEX('Data - Knowledge'!$C:$C,MATCH(E205,'Data - Knowledge'!$D:$D,0))</f>
        <v>Financial Situation</v>
      </c>
      <c r="J205" s="1"/>
    </row>
    <row r="206" spans="1:10">
      <c r="A206">
        <v>205</v>
      </c>
      <c r="B206" t="s">
        <v>1102</v>
      </c>
      <c r="C206">
        <f>IF(B206&lt;&gt;B205,1,1+C205)</f>
        <v>2</v>
      </c>
      <c r="D206" t="str">
        <f>B206&amp;C206</f>
        <v>Financial Situation2</v>
      </c>
      <c r="E206" t="s">
        <v>597</v>
      </c>
      <c r="F206" s="373">
        <f>'Data - Knowledge'!E213</f>
        <v>0.4997310606060606</v>
      </c>
      <c r="G206" s="379">
        <f>'Data - Knowledge'!J213</f>
        <v>92.1937407920585</v>
      </c>
      <c r="H206" s="1" t="str">
        <f>VLOOKUP(B206,$O$2:$O$150,1,FALSE)</f>
        <v>Financial Situation</v>
      </c>
      <c r="I206" s="1" t="str">
        <f>INDEX('Data - Knowledge'!$C:$C,MATCH(E206,'Data - Knowledge'!$D:$D,0))</f>
        <v>Financial Situation</v>
      </c>
      <c r="J206" s="1"/>
    </row>
    <row r="207" spans="1:10">
      <c r="A207">
        <v>206</v>
      </c>
      <c r="B207" t="s">
        <v>1102</v>
      </c>
      <c r="C207">
        <f>IF(B207&lt;&gt;B206,1,1+C206)</f>
        <v>3</v>
      </c>
      <c r="D207" t="str">
        <f>B207&amp;C207</f>
        <v>Financial Situation3</v>
      </c>
      <c r="E207" t="s">
        <v>599</v>
      </c>
      <c r="F207" s="373">
        <f>'Data - Knowledge'!E214</f>
        <v>0.36045454545454542</v>
      </c>
      <c r="G207" s="379">
        <f>'Data - Knowledge'!J214</f>
        <v>136.11176029843219</v>
      </c>
      <c r="H207" s="1" t="str">
        <f>VLOOKUP(B207,$O$2:$O$150,1,FALSE)</f>
        <v>Financial Situation</v>
      </c>
      <c r="I207" s="1" t="str">
        <f>INDEX('Data - Knowledge'!$C:$C,MATCH(E207,'Data - Knowledge'!$D:$D,0))</f>
        <v>Financial Situation</v>
      </c>
      <c r="J207" s="1"/>
    </row>
    <row r="208" spans="1:10">
      <c r="A208">
        <v>207</v>
      </c>
      <c r="B208" t="s">
        <v>1102</v>
      </c>
      <c r="C208">
        <f>IF(B208&lt;&gt;B207,1,1+C207)</f>
        <v>4</v>
      </c>
      <c r="D208" t="str">
        <f>B208&amp;C208</f>
        <v>Financial Situation4</v>
      </c>
      <c r="E208" t="s">
        <v>601</v>
      </c>
      <c r="F208" s="373">
        <f>'Data - Knowledge'!E215</f>
        <v>0.058526515151515156</v>
      </c>
      <c r="G208" s="379">
        <f>'Data - Knowledge'!J215</f>
        <v>89.191005547485915</v>
      </c>
      <c r="H208" s="1" t="str">
        <f>VLOOKUP(B208,$O$2:$O$150,1,FALSE)</f>
        <v>Financial Situation</v>
      </c>
      <c r="I208" s="1" t="str">
        <f>INDEX('Data - Knowledge'!$C:$C,MATCH(E208,'Data - Knowledge'!$D:$D,0))</f>
        <v>Financial Situation</v>
      </c>
      <c r="J208" s="1"/>
    </row>
    <row r="209" spans="1:10">
      <c r="A209">
        <v>208</v>
      </c>
      <c r="B209" t="s">
        <v>1104</v>
      </c>
      <c r="C209">
        <f>IF(B209&lt;&gt;B208,1,1+C208)</f>
        <v>1</v>
      </c>
      <c r="D209" t="str">
        <f>B209&amp;C209</f>
        <v>Contactless1</v>
      </c>
      <c r="E209" t="s">
        <v>1105</v>
      </c>
      <c r="F209" s="373">
        <f>'Data - Knowledge'!E216</f>
        <v>0.099799242424242415</v>
      </c>
      <c r="G209" s="379">
        <f>'Data - Knowledge'!J216</f>
        <v>69.517414043169</v>
      </c>
      <c r="H209" s="1" t="str">
        <f>VLOOKUP(B209,$O$2:$O$150,1,FALSE)</f>
        <v>Contactless</v>
      </c>
      <c r="I209" s="1" t="str">
        <f>INDEX('Data - Knowledge'!$C:$C,MATCH(E209,'Data - Knowledge'!$D:$D,0))</f>
        <v>Contactless</v>
      </c>
      <c r="J209" s="1"/>
    </row>
    <row r="210" spans="1:10">
      <c r="A210">
        <v>209</v>
      </c>
      <c r="B210" t="s">
        <v>1104</v>
      </c>
      <c r="C210">
        <f>IF(B210&lt;&gt;B209,1,1+C209)</f>
        <v>2</v>
      </c>
      <c r="D210" t="str">
        <f>B210&amp;C210</f>
        <v>Contactless2</v>
      </c>
      <c r="E210" t="s">
        <v>1107</v>
      </c>
      <c r="F210" s="373">
        <f>'Data - Knowledge'!E217</f>
        <v>0.55164772727272726</v>
      </c>
      <c r="G210" s="379">
        <f>'Data - Knowledge'!J217</f>
        <v>90.376813278901935</v>
      </c>
      <c r="H210" s="1" t="str">
        <f>VLOOKUP(B210,$O$2:$O$150,1,FALSE)</f>
        <v>Contactless</v>
      </c>
      <c r="I210" s="1" t="str">
        <f>INDEX('Data - Knowledge'!$C:$C,MATCH(E210,'Data - Knowledge'!$D:$D,0))</f>
        <v>Contactless</v>
      </c>
      <c r="J210" s="1"/>
    </row>
    <row r="211" spans="1:10">
      <c r="A211">
        <v>210</v>
      </c>
      <c r="B211" t="s">
        <v>1108</v>
      </c>
      <c r="C211">
        <f>IF(B211&lt;&gt;B210,1,1+C210)</f>
        <v>1</v>
      </c>
      <c r="D211" t="str">
        <f>B211&amp;C211</f>
        <v>Credit Cards1</v>
      </c>
      <c r="E211" t="s">
        <v>1109</v>
      </c>
      <c r="F211" s="373">
        <f>'Data - Knowledge'!E218</f>
        <v>0.42013257575757562</v>
      </c>
      <c r="G211" s="379">
        <f>'Data - Knowledge'!J218</f>
        <v>72.203267211039659</v>
      </c>
      <c r="H211" s="1" t="str">
        <f>VLOOKUP(B211,$O$2:$O$150,1,FALSE)</f>
        <v>Credit Cards</v>
      </c>
      <c r="I211" s="1" t="str">
        <f>INDEX('Data - Knowledge'!$C:$C,MATCH(E211,'Data - Knowledge'!$D:$D,0))</f>
        <v>Credit Cards</v>
      </c>
      <c r="J211" s="1"/>
    </row>
    <row r="212" spans="1:10">
      <c r="A212">
        <v>211</v>
      </c>
      <c r="B212" t="s">
        <v>1108</v>
      </c>
      <c r="C212">
        <f>IF(B212&lt;&gt;B211,1,1+C211)</f>
        <v>2</v>
      </c>
      <c r="D212" t="str">
        <f>B212&amp;C212</f>
        <v>Credit Cards2</v>
      </c>
      <c r="E212" t="s">
        <v>1110</v>
      </c>
      <c r="F212" s="373">
        <f>'Data - Knowledge'!E219</f>
        <v>0.13943560606060607</v>
      </c>
      <c r="G212" s="379">
        <f>'Data - Knowledge'!J219</f>
        <v>54.126312923265331</v>
      </c>
      <c r="H212" s="1" t="str">
        <f>VLOOKUP(B212,$O$2:$O$150,1,FALSE)</f>
        <v>Credit Cards</v>
      </c>
      <c r="I212" s="1" t="str">
        <f>INDEX('Data - Knowledge'!$C:$C,MATCH(E212,'Data - Knowledge'!$D:$D,0))</f>
        <v>Credit Cards</v>
      </c>
      <c r="J212" s="1"/>
    </row>
    <row r="213" spans="1:10">
      <c r="A213">
        <v>212</v>
      </c>
      <c r="B213" t="s">
        <v>1108</v>
      </c>
      <c r="C213">
        <f>IF(B213&lt;&gt;B212,1,1+C212)</f>
        <v>3</v>
      </c>
      <c r="D213" t="str">
        <f>B213&amp;C213</f>
        <v>Credit Cards3</v>
      </c>
      <c r="E213" t="s">
        <v>1111</v>
      </c>
      <c r="F213" s="373">
        <f>'Data - Knowledge'!E220</f>
        <v>0.0798371212121212</v>
      </c>
      <c r="G213" s="379">
        <f>'Data - Knowledge'!J220</f>
        <v>48.616891111945755</v>
      </c>
      <c r="H213" s="1" t="str">
        <f>VLOOKUP(B213,$O$2:$O$150,1,FALSE)</f>
        <v>Credit Cards</v>
      </c>
      <c r="I213" s="1" t="str">
        <f>INDEX('Data - Knowledge'!$C:$C,MATCH(E213,'Data - Knowledge'!$D:$D,0))</f>
        <v>Credit Cards</v>
      </c>
      <c r="J213" s="1"/>
    </row>
    <row r="214" spans="1:10">
      <c r="A214">
        <v>213</v>
      </c>
      <c r="B214" t="s">
        <v>1108</v>
      </c>
      <c r="C214">
        <f>IF(B214&lt;&gt;B213,1,1+C213)</f>
        <v>4</v>
      </c>
      <c r="D214" t="str">
        <f>B214&amp;C214</f>
        <v>Credit Cards4</v>
      </c>
      <c r="E214" t="s">
        <v>640</v>
      </c>
      <c r="F214" s="373">
        <f>'Data - Knowledge'!E221</f>
        <v>0.12782575757575759</v>
      </c>
      <c r="G214" s="379">
        <f>'Data - Knowledge'!J221</f>
        <v>52.730941557735669</v>
      </c>
      <c r="H214" s="1" t="str">
        <f>VLOOKUP(B214,$O$2:$O$150,1,FALSE)</f>
        <v>Credit Cards</v>
      </c>
      <c r="I214" s="1" t="str">
        <f>INDEX('Data - Knowledge'!$C:$C,MATCH(E214,'Data - Knowledge'!$D:$D,0))</f>
        <v>Credit Cards</v>
      </c>
      <c r="J214" s="1"/>
    </row>
    <row r="215" spans="1:10">
      <c r="A215">
        <v>214</v>
      </c>
      <c r="B215" t="s">
        <v>1108</v>
      </c>
      <c r="C215">
        <f>IF(B215&lt;&gt;B214,1,1+C214)</f>
        <v>5</v>
      </c>
      <c r="D215" t="str">
        <f>B215&amp;C215</f>
        <v>Credit Cards5</v>
      </c>
      <c r="E215" t="s">
        <v>1112</v>
      </c>
      <c r="F215" s="373">
        <f>'Data - Knowledge'!E222</f>
        <v>0.0776590909090909</v>
      </c>
      <c r="G215" s="379">
        <f>'Data - Knowledge'!J222</f>
        <v>93.162061372521023</v>
      </c>
      <c r="H215" s="1" t="str">
        <f>VLOOKUP(B215,$O$2:$O$150,1,FALSE)</f>
        <v>Credit Cards</v>
      </c>
      <c r="I215" s="1" t="str">
        <f>INDEX('Data - Knowledge'!$C:$C,MATCH(E215,'Data - Knowledge'!$D:$D,0))</f>
        <v>Credit Cards</v>
      </c>
      <c r="J215" s="1"/>
    </row>
    <row r="216" spans="1:10">
      <c r="A216">
        <v>215</v>
      </c>
      <c r="B216" t="s">
        <v>1108</v>
      </c>
      <c r="C216">
        <f>IF(B216&lt;&gt;B215,1,1+C215)</f>
        <v>6</v>
      </c>
      <c r="D216" t="str">
        <f>B216&amp;C216</f>
        <v>Credit Cards6</v>
      </c>
      <c r="E216" t="s">
        <v>1113</v>
      </c>
      <c r="F216" s="373">
        <f>'Data - Knowledge'!E223</f>
        <v>0.271905303030303</v>
      </c>
      <c r="G216" s="379">
        <f>'Data - Knowledge'!J223</f>
        <v>62.664481550195838</v>
      </c>
      <c r="H216" s="1" t="str">
        <f>VLOOKUP(B216,$O$2:$O$150,1,FALSE)</f>
        <v>Credit Cards</v>
      </c>
      <c r="I216" s="1" t="str">
        <f>INDEX('Data - Knowledge'!$C:$C,MATCH(E216,'Data - Knowledge'!$D:$D,0))</f>
        <v>Credit Cards</v>
      </c>
      <c r="J216" s="1"/>
    </row>
    <row r="217" spans="1:10">
      <c r="A217">
        <v>216</v>
      </c>
      <c r="B217" t="s">
        <v>1114</v>
      </c>
      <c r="C217">
        <f>IF(B217&lt;&gt;B216,1,1+C216)</f>
        <v>1</v>
      </c>
      <c r="D217" t="str">
        <f>B217&amp;C217</f>
        <v>Current account, Savings and Investments1</v>
      </c>
      <c r="E217" t="s">
        <v>647</v>
      </c>
      <c r="F217" s="373">
        <f>'Data - Knowledge'!E224</f>
        <v>0.90398106060606076</v>
      </c>
      <c r="G217" s="379">
        <f>'Data - Knowledge'!J224</f>
        <v>100.52992243302809</v>
      </c>
      <c r="H217" s="1" t="str">
        <f>VLOOKUP(B217,$O$2:$O$150,1,FALSE)</f>
        <v>Current account, Savings and Investments</v>
      </c>
      <c r="I217" s="1" t="str">
        <f>INDEX('Data - Knowledge'!$C:$C,MATCH(E217,'Data - Knowledge'!$D:$D,0))</f>
        <v>Current account, Savings and Investments</v>
      </c>
      <c r="J217" s="1"/>
    </row>
    <row r="218" spans="1:10">
      <c r="A218">
        <v>217</v>
      </c>
      <c r="B218" t="s">
        <v>1114</v>
      </c>
      <c r="C218">
        <f>IF(B218&lt;&gt;B217,1,1+C217)</f>
        <v>2</v>
      </c>
      <c r="D218" t="str">
        <f>B218&amp;C218</f>
        <v>Current account, Savings and Investments2</v>
      </c>
      <c r="E218" t="s">
        <v>649</v>
      </c>
      <c r="F218" s="373">
        <f>'Data - Knowledge'!E225</f>
        <v>0.493621212121212</v>
      </c>
      <c r="G218" s="379">
        <f>'Data - Knowledge'!J225</f>
        <v>79.504679890142441</v>
      </c>
      <c r="H218" s="1" t="str">
        <f>VLOOKUP(B218,$O$2:$O$150,1,FALSE)</f>
        <v>Current account, Savings and Investments</v>
      </c>
      <c r="I218" s="1" t="str">
        <f>INDEX('Data - Knowledge'!$C:$C,MATCH(E218,'Data - Knowledge'!$D:$D,0))</f>
        <v>Current account, Savings and Investments</v>
      </c>
      <c r="J218" s="1"/>
    </row>
    <row r="219" spans="1:10">
      <c r="A219">
        <v>218</v>
      </c>
      <c r="B219" t="s">
        <v>1114</v>
      </c>
      <c r="C219">
        <f>IF(B219&lt;&gt;B218,1,1+C218)</f>
        <v>3</v>
      </c>
      <c r="D219" t="str">
        <f>B219&amp;C219</f>
        <v>Current account, Savings and Investments3</v>
      </c>
      <c r="E219" t="s">
        <v>651</v>
      </c>
      <c r="F219" s="373">
        <f>'Data - Knowledge'!E226</f>
        <v>0.82147727272727278</v>
      </c>
      <c r="G219" s="379">
        <f>'Data - Knowledge'!J226</f>
        <v>93.599413737833757</v>
      </c>
      <c r="H219" s="1" t="str">
        <f>VLOOKUP(B219,$O$2:$O$150,1,FALSE)</f>
        <v>Current account, Savings and Investments</v>
      </c>
      <c r="I219" s="1" t="str">
        <f>INDEX('Data - Knowledge'!$C:$C,MATCH(E219,'Data - Knowledge'!$D:$D,0))</f>
        <v>Current account, Savings and Investments</v>
      </c>
      <c r="J219" s="1"/>
    </row>
    <row r="220" spans="1:10">
      <c r="A220">
        <v>219</v>
      </c>
      <c r="B220" t="s">
        <v>1114</v>
      </c>
      <c r="C220">
        <f>IF(B220&lt;&gt;B219,1,1+C219)</f>
        <v>4</v>
      </c>
      <c r="D220" t="str">
        <f>B220&amp;C220</f>
        <v>Current account, Savings and Investments4</v>
      </c>
      <c r="E220" t="s">
        <v>653</v>
      </c>
      <c r="F220" s="373">
        <f>'Data - Knowledge'!E227</f>
        <v>0.581185606060606</v>
      </c>
      <c r="G220" s="379">
        <f>'Data - Knowledge'!J227</f>
        <v>90.946445934263764</v>
      </c>
      <c r="H220" s="1" t="str">
        <f>VLOOKUP(B220,$O$2:$O$150,1,FALSE)</f>
        <v>Current account, Savings and Investments</v>
      </c>
      <c r="I220" s="1" t="str">
        <f>INDEX('Data - Knowledge'!$C:$C,MATCH(E220,'Data - Knowledge'!$D:$D,0))</f>
        <v>Current account, Savings and Investments</v>
      </c>
      <c r="J220" s="1"/>
    </row>
    <row r="221" spans="1:10">
      <c r="A221">
        <v>220</v>
      </c>
      <c r="B221" t="s">
        <v>1114</v>
      </c>
      <c r="C221">
        <f>IF(B221&lt;&gt;B220,1,1+C220)</f>
        <v>5</v>
      </c>
      <c r="D221" t="str">
        <f>B221&amp;C221</f>
        <v>Current account, Savings and Investments5</v>
      </c>
      <c r="E221" t="s">
        <v>655</v>
      </c>
      <c r="F221" s="373">
        <f>'Data - Knowledge'!E228</f>
        <v>0.36985606060606063</v>
      </c>
      <c r="G221" s="379">
        <f>'Data - Knowledge'!J228</f>
        <v>78.362420089343971</v>
      </c>
      <c r="H221" s="1" t="str">
        <f>VLOOKUP(B221,$O$2:$O$150,1,FALSE)</f>
        <v>Current account, Savings and Investments</v>
      </c>
      <c r="I221" s="1" t="str">
        <f>INDEX('Data - Knowledge'!$C:$C,MATCH(E221,'Data - Knowledge'!$D:$D,0))</f>
        <v>Current account, Savings and Investments</v>
      </c>
      <c r="J221" s="1"/>
    </row>
    <row r="222" spans="1:10">
      <c r="A222">
        <v>221</v>
      </c>
      <c r="B222" t="s">
        <v>1114</v>
      </c>
      <c r="C222">
        <f>IF(B222&lt;&gt;B221,1,1+C221)</f>
        <v>6</v>
      </c>
      <c r="D222" t="str">
        <f>B222&amp;C222</f>
        <v>Current account, Savings and Investments6</v>
      </c>
      <c r="E222" t="s">
        <v>657</v>
      </c>
      <c r="F222" s="373">
        <f>'Data - Knowledge'!E229</f>
        <v>0.23209090909090907</v>
      </c>
      <c r="G222" s="379">
        <f>'Data - Knowledge'!J229</f>
        <v>75.549239417662861</v>
      </c>
      <c r="H222" s="1" t="str">
        <f>VLOOKUP(B222,$O$2:$O$150,1,FALSE)</f>
        <v>Current account, Savings and Investments</v>
      </c>
      <c r="I222" s="1" t="str">
        <f>INDEX('Data - Knowledge'!$C:$C,MATCH(E222,'Data - Knowledge'!$D:$D,0))</f>
        <v>Current account, Savings and Investments</v>
      </c>
      <c r="J222" s="1"/>
    </row>
    <row r="223" spans="1:10">
      <c r="A223">
        <v>222</v>
      </c>
      <c r="B223" t="s">
        <v>1114</v>
      </c>
      <c r="C223">
        <f>IF(B223&lt;&gt;B222,1,1+C222)</f>
        <v>7</v>
      </c>
      <c r="D223" t="str">
        <f>B223&amp;C223</f>
        <v>Current account, Savings and Investments7</v>
      </c>
      <c r="E223" t="s">
        <v>659</v>
      </c>
      <c r="F223" s="373">
        <f>'Data - Knowledge'!E230</f>
        <v>0.058511363636363639</v>
      </c>
      <c r="G223" s="379">
        <f>'Data - Knowledge'!J230</f>
        <v>44.554818373714468</v>
      </c>
      <c r="H223" s="1" t="str">
        <f>VLOOKUP(B223,$O$2:$O$150,1,FALSE)</f>
        <v>Current account, Savings and Investments</v>
      </c>
      <c r="I223" s="1" t="str">
        <f>INDEX('Data - Knowledge'!$C:$C,MATCH(E223,'Data - Knowledge'!$D:$D,0))</f>
        <v>Current account, Savings and Investments</v>
      </c>
      <c r="J223" s="1"/>
    </row>
    <row r="224" spans="1:10">
      <c r="A224">
        <v>223</v>
      </c>
      <c r="B224" t="s">
        <v>1114</v>
      </c>
      <c r="C224">
        <f>IF(B224&lt;&gt;B223,1,1+C223)</f>
        <v>8</v>
      </c>
      <c r="D224" t="str">
        <f>B224&amp;C224</f>
        <v>Current account, Savings and Investments8</v>
      </c>
      <c r="E224" t="s">
        <v>661</v>
      </c>
      <c r="F224" s="373">
        <f>'Data - Knowledge'!E231</f>
        <v>0.0081704545454545467</v>
      </c>
      <c r="G224" s="379">
        <f>'Data - Knowledge'!J231</f>
        <v>48.35381626618662</v>
      </c>
      <c r="H224" s="1" t="str">
        <f>VLOOKUP(B224,$O$2:$O$150,1,FALSE)</f>
        <v>Current account, Savings and Investments</v>
      </c>
      <c r="I224" s="1" t="str">
        <f>INDEX('Data - Knowledge'!$C:$C,MATCH(E224,'Data - Knowledge'!$D:$D,0))</f>
        <v>Current account, Savings and Investments</v>
      </c>
      <c r="J224" s="1"/>
    </row>
    <row r="225" spans="1:10">
      <c r="A225">
        <v>224</v>
      </c>
      <c r="B225" t="s">
        <v>1114</v>
      </c>
      <c r="C225">
        <f>IF(B225&lt;&gt;B224,1,1+C224)</f>
        <v>9</v>
      </c>
      <c r="D225" t="str">
        <f>B225&amp;C225</f>
        <v>Current account, Savings and Investments9</v>
      </c>
      <c r="E225" t="s">
        <v>663</v>
      </c>
      <c r="F225" s="373">
        <f>'Data - Knowledge'!E232</f>
        <v>0.05352272727272727</v>
      </c>
      <c r="G225" s="379">
        <f>'Data - Knowledge'!J232</f>
        <v>44.152063713466177</v>
      </c>
      <c r="H225" s="1" t="str">
        <f>VLOOKUP(B225,$O$2:$O$150,1,FALSE)</f>
        <v>Current account, Savings and Investments</v>
      </c>
      <c r="I225" s="1" t="str">
        <f>INDEX('Data - Knowledge'!$C:$C,MATCH(E225,'Data - Knowledge'!$D:$D,0))</f>
        <v>Current account, Savings and Investments</v>
      </c>
      <c r="J225" s="1"/>
    </row>
    <row r="226" spans="1:10">
      <c r="A226">
        <v>225</v>
      </c>
      <c r="B226" t="s">
        <v>1114</v>
      </c>
      <c r="C226">
        <f>IF(B226&lt;&gt;B225,1,1+C225)</f>
        <v>10</v>
      </c>
      <c r="D226" t="str">
        <f>B226&amp;C226</f>
        <v>Current account, Savings and Investments10</v>
      </c>
      <c r="E226" t="s">
        <v>665</v>
      </c>
      <c r="F226" s="373">
        <f>'Data - Knowledge'!E233</f>
        <v>0.019106060606060606</v>
      </c>
      <c r="G226" s="379">
        <f>'Data - Knowledge'!J233</f>
        <v>63.331630689945925</v>
      </c>
      <c r="H226" s="1" t="str">
        <f>VLOOKUP(B226,$O$2:$O$150,1,FALSE)</f>
        <v>Current account, Savings and Investments</v>
      </c>
      <c r="I226" s="1" t="str">
        <f>INDEX('Data - Knowledge'!$C:$C,MATCH(E226,'Data - Knowledge'!$D:$D,0))</f>
        <v>Current account, Savings and Investments</v>
      </c>
      <c r="J226" s="1"/>
    </row>
    <row r="227" spans="1:10">
      <c r="A227">
        <v>226</v>
      </c>
      <c r="B227" t="s">
        <v>1114</v>
      </c>
      <c r="C227">
        <f>IF(B227&lt;&gt;B226,1,1+C226)</f>
        <v>11</v>
      </c>
      <c r="D227" t="str">
        <f>B227&amp;C227</f>
        <v>Current account, Savings and Investments11</v>
      </c>
      <c r="E227" t="s">
        <v>667</v>
      </c>
      <c r="F227" s="373">
        <f>'Data - Knowledge'!E234</f>
        <v>0.12406439393939392</v>
      </c>
      <c r="G227" s="379">
        <f>'Data - Knowledge'!J234</f>
        <v>54.180623584590059</v>
      </c>
      <c r="H227" s="1" t="str">
        <f>VLOOKUP(B227,$O$2:$O$150,1,FALSE)</f>
        <v>Current account, Savings and Investments</v>
      </c>
      <c r="I227" s="1" t="str">
        <f>INDEX('Data - Knowledge'!$C:$C,MATCH(E227,'Data - Knowledge'!$D:$D,0))</f>
        <v>Current account, Savings and Investments</v>
      </c>
      <c r="J227" s="1"/>
    </row>
    <row r="228" spans="1:10">
      <c r="A228">
        <v>227</v>
      </c>
      <c r="B228" t="s">
        <v>1114</v>
      </c>
      <c r="C228">
        <f>IF(B228&lt;&gt;B227,1,1+C227)</f>
        <v>12</v>
      </c>
      <c r="D228" t="str">
        <f>B228&amp;C228</f>
        <v>Current account, Savings and Investments12</v>
      </c>
      <c r="E228" t="s">
        <v>669</v>
      </c>
      <c r="F228" s="373">
        <f>'Data - Knowledge'!E235</f>
        <v>0.13090909090909092</v>
      </c>
      <c r="G228" s="379">
        <f>'Data - Knowledge'!J235</f>
        <v>51.925838635836087</v>
      </c>
      <c r="H228" s="1" t="str">
        <f>VLOOKUP(B228,$O$2:$O$150,1,FALSE)</f>
        <v>Current account, Savings and Investments</v>
      </c>
      <c r="I228" s="1" t="str">
        <f>INDEX('Data - Knowledge'!$C:$C,MATCH(E228,'Data - Knowledge'!$D:$D,0))</f>
        <v>Current account, Savings and Investments</v>
      </c>
      <c r="J228" s="1"/>
    </row>
    <row r="229" spans="1:10">
      <c r="A229">
        <v>228</v>
      </c>
      <c r="B229" t="s">
        <v>1114</v>
      </c>
      <c r="C229">
        <f>IF(B229&lt;&gt;B228,1,1+C228)</f>
        <v>13</v>
      </c>
      <c r="D229" t="str">
        <f>B229&amp;C229</f>
        <v>Current account, Savings and Investments13</v>
      </c>
      <c r="E229" t="s">
        <v>671</v>
      </c>
      <c r="F229" s="373">
        <f>'Data - Knowledge'!E236</f>
        <v>0.031897727272727279</v>
      </c>
      <c r="G229" s="379">
        <f>'Data - Knowledge'!J236</f>
        <v>39.28341206056605</v>
      </c>
      <c r="H229" s="1" t="str">
        <f>VLOOKUP(B229,$O$2:$O$150,1,FALSE)</f>
        <v>Current account, Savings and Investments</v>
      </c>
      <c r="I229" s="1" t="str">
        <f>INDEX('Data - Knowledge'!$C:$C,MATCH(E229,'Data - Knowledge'!$D:$D,0))</f>
        <v>Current account, Savings and Investments</v>
      </c>
      <c r="J229" s="1"/>
    </row>
    <row r="230" spans="1:10">
      <c r="A230">
        <v>229</v>
      </c>
      <c r="B230" t="s">
        <v>1114</v>
      </c>
      <c r="C230">
        <f>IF(B230&lt;&gt;B229,1,1+C229)</f>
        <v>14</v>
      </c>
      <c r="D230" t="str">
        <f>B230&amp;C230</f>
        <v>Current account, Savings and Investments14</v>
      </c>
      <c r="E230" t="s">
        <v>673</v>
      </c>
      <c r="F230" s="373">
        <f>'Data - Knowledge'!E237</f>
        <v>0.13845075757575753</v>
      </c>
      <c r="G230" s="379">
        <f>'Data - Knowledge'!J237</f>
        <v>105.87579681329875</v>
      </c>
      <c r="H230" s="1" t="str">
        <f>VLOOKUP(B230,$O$2:$O$150,1,FALSE)</f>
        <v>Current account, Savings and Investments</v>
      </c>
      <c r="I230" s="1" t="str">
        <f>INDEX('Data - Knowledge'!$C:$C,MATCH(E230,'Data - Knowledge'!$D:$D,0))</f>
        <v>Current account, Savings and Investments</v>
      </c>
      <c r="J230" s="1"/>
    </row>
    <row r="231" spans="1:10">
      <c r="A231">
        <v>230</v>
      </c>
      <c r="B231" t="s">
        <v>1114</v>
      </c>
      <c r="C231">
        <f>IF(B231&lt;&gt;B230,1,1+C230)</f>
        <v>15</v>
      </c>
      <c r="D231" t="str">
        <f>B231&amp;C231</f>
        <v>Current account, Savings and Investments15</v>
      </c>
      <c r="E231" t="s">
        <v>675</v>
      </c>
      <c r="F231" s="373">
        <f>'Data - Knowledge'!E238</f>
        <v>0.1044090909090909</v>
      </c>
      <c r="G231" s="379">
        <f>'Data - Knowledge'!J238</f>
        <v>96.190710653966534</v>
      </c>
      <c r="H231" s="1" t="str">
        <f>VLOOKUP(B231,$O$2:$O$150,1,FALSE)</f>
        <v>Current account, Savings and Investments</v>
      </c>
      <c r="I231" s="1" t="str">
        <f>INDEX('Data - Knowledge'!$C:$C,MATCH(E231,'Data - Knowledge'!$D:$D,0))</f>
        <v>Current account, Savings and Investments</v>
      </c>
      <c r="J231" s="1"/>
    </row>
    <row r="232" spans="1:10">
      <c r="A232">
        <v>231</v>
      </c>
      <c r="B232" t="s">
        <v>1114</v>
      </c>
      <c r="C232">
        <f>IF(B232&lt;&gt;B231,1,1+C231)</f>
        <v>16</v>
      </c>
      <c r="D232" t="str">
        <f>B232&amp;C232</f>
        <v>Current account, Savings and Investments16</v>
      </c>
      <c r="E232" t="s">
        <v>677</v>
      </c>
      <c r="F232" s="373">
        <f>'Data - Knowledge'!E239</f>
        <v>0.114375</v>
      </c>
      <c r="G232" s="379">
        <f>'Data - Knowledge'!J239</f>
        <v>85.895785062474218</v>
      </c>
      <c r="H232" s="1" t="str">
        <f>VLOOKUP(B232,$O$2:$O$150,1,FALSE)</f>
        <v>Current account, Savings and Investments</v>
      </c>
      <c r="I232" s="1" t="str">
        <f>INDEX('Data - Knowledge'!$C:$C,MATCH(E232,'Data - Knowledge'!$D:$D,0))</f>
        <v>Current account, Savings and Investments</v>
      </c>
      <c r="J232" s="1"/>
    </row>
    <row r="233" spans="1:10">
      <c r="A233">
        <v>232</v>
      </c>
      <c r="B233" t="s">
        <v>1114</v>
      </c>
      <c r="C233">
        <f>IF(B233&lt;&gt;B232,1,1+C232)</f>
        <v>17</v>
      </c>
      <c r="D233" t="str">
        <f>B233&amp;C233</f>
        <v>Current account, Savings and Investments17</v>
      </c>
      <c r="E233" t="s">
        <v>679</v>
      </c>
      <c r="F233" s="373">
        <f>'Data - Knowledge'!E240</f>
        <v>0.13624621212121207</v>
      </c>
      <c r="G233" s="379">
        <f>'Data - Knowledge'!J240</f>
        <v>54.861244973874705</v>
      </c>
      <c r="H233" s="1" t="str">
        <f>VLOOKUP(B233,$O$2:$O$150,1,FALSE)</f>
        <v>Current account, Savings and Investments</v>
      </c>
      <c r="I233" s="1" t="str">
        <f>INDEX('Data - Knowledge'!$C:$C,MATCH(E233,'Data - Knowledge'!$D:$D,0))</f>
        <v>Current account, Savings and Investments</v>
      </c>
      <c r="J233" s="1"/>
    </row>
    <row r="234" spans="1:10">
      <c r="A234">
        <v>233</v>
      </c>
      <c r="B234" t="s">
        <v>1116</v>
      </c>
      <c r="C234">
        <f>IF(B234&lt;&gt;B233,1,1+C233)</f>
        <v>1</v>
      </c>
      <c r="D234" t="str">
        <f>B234&amp;C234</f>
        <v>Loans1</v>
      </c>
      <c r="E234" t="s">
        <v>1117</v>
      </c>
      <c r="F234" s="373">
        <f>'Data - Knowledge'!E241</f>
        <v>0.10738636363636363</v>
      </c>
      <c r="G234" s="379">
        <f>'Data - Knowledge'!J241</f>
        <v>79.506756299176189</v>
      </c>
      <c r="H234" s="1" t="str">
        <f>VLOOKUP(B234,$O$2:$O$150,1,FALSE)</f>
        <v>Loans</v>
      </c>
      <c r="I234" s="1" t="str">
        <f>INDEX('Data - Knowledge'!$C:$C,MATCH(E234,'Data - Knowledge'!$D:$D,0))</f>
        <v>Loans</v>
      </c>
      <c r="J234" s="1"/>
    </row>
    <row r="235" spans="1:10">
      <c r="A235">
        <v>234</v>
      </c>
      <c r="B235" t="s">
        <v>1116</v>
      </c>
      <c r="C235">
        <f>IF(B235&lt;&gt;B234,1,1+C234)</f>
        <v>2</v>
      </c>
      <c r="D235" t="str">
        <f>B235&amp;C235</f>
        <v>Loans2</v>
      </c>
      <c r="E235" t="s">
        <v>1119</v>
      </c>
      <c r="F235" s="373">
        <f>'Data - Knowledge'!E242</f>
        <v>0.0628522727272727</v>
      </c>
      <c r="G235" s="379">
        <f>'Data - Knowledge'!J242</f>
        <v>88.948787685056985</v>
      </c>
      <c r="H235" s="1" t="str">
        <f>VLOOKUP(B235,$O$2:$O$150,1,FALSE)</f>
        <v>Loans</v>
      </c>
      <c r="I235" s="1" t="str">
        <f>INDEX('Data - Knowledge'!$C:$C,MATCH(E235,'Data - Knowledge'!$D:$D,0))</f>
        <v>Loans</v>
      </c>
      <c r="J235" s="1"/>
    </row>
    <row r="236" spans="1:10">
      <c r="A236">
        <v>235</v>
      </c>
      <c r="B236" t="s">
        <v>1116</v>
      </c>
      <c r="C236">
        <f>IF(B236&lt;&gt;B235,1,1+C235)</f>
        <v>3</v>
      </c>
      <c r="D236" t="str">
        <f>B236&amp;C236</f>
        <v>Loans3</v>
      </c>
      <c r="E236" t="s">
        <v>1121</v>
      </c>
      <c r="F236" s="373">
        <f>'Data - Knowledge'!E243</f>
        <v>0.021856060606060605</v>
      </c>
      <c r="G236" s="379">
        <f>'Data - Knowledge'!J243</f>
        <v>80.743887752148808</v>
      </c>
      <c r="H236" s="1" t="str">
        <f>VLOOKUP(B236,$O$2:$O$150,1,FALSE)</f>
        <v>Loans</v>
      </c>
      <c r="I236" s="1" t="str">
        <f>INDEX('Data - Knowledge'!$C:$C,MATCH(E236,'Data - Knowledge'!$D:$D,0))</f>
        <v>Loans</v>
      </c>
      <c r="J236" s="1"/>
    </row>
    <row r="237" spans="1:10">
      <c r="A237">
        <v>236</v>
      </c>
      <c r="B237" t="s">
        <v>1116</v>
      </c>
      <c r="C237">
        <f>IF(B237&lt;&gt;B236,1,1+C236)</f>
        <v>4</v>
      </c>
      <c r="D237" t="str">
        <f>B237&amp;C237</f>
        <v>Loans4</v>
      </c>
      <c r="E237" t="s">
        <v>1123</v>
      </c>
      <c r="F237" s="373">
        <f>'Data - Knowledge'!E244</f>
        <v>0.0092575757575757561</v>
      </c>
      <c r="G237" s="379">
        <f>'Data - Knowledge'!J244</f>
        <v>70.935371303544756</v>
      </c>
      <c r="H237" s="1" t="str">
        <f>VLOOKUP(B237,$O$2:$O$150,1,FALSE)</f>
        <v>Loans</v>
      </c>
      <c r="I237" s="1" t="str">
        <f>INDEX('Data - Knowledge'!$C:$C,MATCH(E237,'Data - Knowledge'!$D:$D,0))</f>
        <v>Loans</v>
      </c>
      <c r="J237" s="1"/>
    </row>
    <row r="238" spans="1:10">
      <c r="A238">
        <v>237</v>
      </c>
      <c r="B238" t="s">
        <v>1124</v>
      </c>
      <c r="C238">
        <f>IF(B238&lt;&gt;B237,1,1+C237)</f>
        <v>1</v>
      </c>
      <c r="D238" t="str">
        <f>B238&amp;C238</f>
        <v>Insurance and Pensions1</v>
      </c>
      <c r="E238" t="s">
        <v>681</v>
      </c>
      <c r="F238" s="373">
        <f>'Data - Knowledge'!E245</f>
        <v>0.026155303030303029</v>
      </c>
      <c r="G238" s="379">
        <f>'Data - Knowledge'!J245</f>
        <v>56.309630452450946</v>
      </c>
      <c r="H238" s="1" t="str">
        <f>VLOOKUP(B238,$O$2:$O$150,1,FALSE)</f>
        <v>Insurance and Pensions</v>
      </c>
      <c r="I238" s="1" t="str">
        <f>INDEX('Data - Knowledge'!$C:$C,MATCH(E238,'Data - Knowledge'!$D:$D,0))</f>
        <v>Insurance and Pensions</v>
      </c>
      <c r="J238" s="1"/>
    </row>
    <row r="239" spans="1:10">
      <c r="A239">
        <v>238</v>
      </c>
      <c r="B239" t="s">
        <v>1124</v>
      </c>
      <c r="C239">
        <f>IF(B239&lt;&gt;B238,1,1+C238)</f>
        <v>2</v>
      </c>
      <c r="D239" t="str">
        <f>B239&amp;C239</f>
        <v>Insurance and Pensions2</v>
      </c>
      <c r="E239" t="s">
        <v>683</v>
      </c>
      <c r="F239" s="373">
        <f>'Data - Knowledge'!E246</f>
        <v>0.023193181818181814</v>
      </c>
      <c r="G239" s="379">
        <f>'Data - Knowledge'!J246</f>
        <v>49.28206440199633</v>
      </c>
      <c r="H239" s="1" t="str">
        <f>VLOOKUP(B239,$O$2:$O$150,1,FALSE)</f>
        <v>Insurance and Pensions</v>
      </c>
      <c r="I239" s="1" t="str">
        <f>INDEX('Data - Knowledge'!$C:$C,MATCH(E239,'Data - Knowledge'!$D:$D,0))</f>
        <v>Insurance and Pensions</v>
      </c>
      <c r="J239" s="1"/>
    </row>
    <row r="240" spans="1:10">
      <c r="A240">
        <v>239</v>
      </c>
      <c r="B240" t="s">
        <v>1124</v>
      </c>
      <c r="C240">
        <f>IF(B240&lt;&gt;B239,1,1+C239)</f>
        <v>3</v>
      </c>
      <c r="D240" t="str">
        <f>B240&amp;C240</f>
        <v>Insurance and Pensions3</v>
      </c>
      <c r="E240" t="s">
        <v>685</v>
      </c>
      <c r="F240" s="373">
        <f>'Data - Knowledge'!E247</f>
        <v>0.33428787878787874</v>
      </c>
      <c r="G240" s="379">
        <f>'Data - Knowledge'!J247</f>
        <v>96.081221974099691</v>
      </c>
      <c r="H240" s="1" t="str">
        <f>VLOOKUP(B240,$O$2:$O$150,1,FALSE)</f>
        <v>Insurance and Pensions</v>
      </c>
      <c r="I240" s="1" t="str">
        <f>INDEX('Data - Knowledge'!$C:$C,MATCH(E240,'Data - Knowledge'!$D:$D,0))</f>
        <v>Insurance and Pensions</v>
      </c>
      <c r="J240" s="1"/>
    </row>
    <row r="241" spans="1:10">
      <c r="A241">
        <v>240</v>
      </c>
      <c r="B241" t="s">
        <v>1124</v>
      </c>
      <c r="C241">
        <f>IF(B241&lt;&gt;B240,1,1+C240)</f>
        <v>4</v>
      </c>
      <c r="D241" t="str">
        <f>B241&amp;C241</f>
        <v>Insurance and Pensions4</v>
      </c>
      <c r="E241" t="s">
        <v>687</v>
      </c>
      <c r="F241" s="373">
        <f>'Data - Knowledge'!E248</f>
        <v>0.24989015151515154</v>
      </c>
      <c r="G241" s="379">
        <f>'Data - Knowledge'!J248</f>
        <v>104.73494180062247</v>
      </c>
      <c r="H241" s="1" t="str">
        <f>VLOOKUP(B241,$O$2:$O$150,1,FALSE)</f>
        <v>Insurance and Pensions</v>
      </c>
      <c r="I241" s="1" t="str">
        <f>INDEX('Data - Knowledge'!$C:$C,MATCH(E241,'Data - Knowledge'!$D:$D,0))</f>
        <v>Insurance and Pensions</v>
      </c>
      <c r="J241" s="1"/>
    </row>
    <row r="242" spans="1:10">
      <c r="A242">
        <v>241</v>
      </c>
      <c r="B242" t="s">
        <v>1124</v>
      </c>
      <c r="C242">
        <f>IF(B242&lt;&gt;B241,1,1+C241)</f>
        <v>5</v>
      </c>
      <c r="D242" t="str">
        <f>B242&amp;C242</f>
        <v>Insurance and Pensions5</v>
      </c>
      <c r="E242" t="s">
        <v>689</v>
      </c>
      <c r="F242" s="373">
        <f>'Data - Knowledge'!E249</f>
        <v>0.14190151515151514</v>
      </c>
      <c r="G242" s="379">
        <f>'Data - Knowledge'!J249</f>
        <v>70.037927523451131</v>
      </c>
      <c r="H242" s="1" t="str">
        <f>VLOOKUP(B242,$O$2:$O$150,1,FALSE)</f>
        <v>Insurance and Pensions</v>
      </c>
      <c r="I242" s="1" t="str">
        <f>INDEX('Data - Knowledge'!$C:$C,MATCH(E242,'Data - Knowledge'!$D:$D,0))</f>
        <v>Insurance and Pensions</v>
      </c>
      <c r="J242" s="1"/>
    </row>
    <row r="243" spans="1:10">
      <c r="A243">
        <v>242</v>
      </c>
      <c r="B243" t="s">
        <v>1127</v>
      </c>
      <c r="C243">
        <f>IF(B243&lt;&gt;B242,1,1+C242)</f>
        <v>1</v>
      </c>
      <c r="D243" t="str">
        <f>B243&amp;C243</f>
        <v>Arrange current account (% of those who arranged CA in last 12 months)1</v>
      </c>
      <c r="E243" t="s">
        <v>1128</v>
      </c>
      <c r="F243" s="373">
        <f>'Data - Knowledge'!E250</f>
        <v>0.40423106060606062</v>
      </c>
      <c r="G243" s="379">
        <f>'Data - Knowledge'!J250</f>
        <v>107.67034373370039</v>
      </c>
      <c r="H243" s="1" t="str">
        <f>VLOOKUP(B243,$O$2:$O$150,1,FALSE)</f>
        <v>Arrange current account (% of those who arranged CA in last 12 months)</v>
      </c>
      <c r="I243" s="1" t="str">
        <f>INDEX('Data - Knowledge'!$C:$C,MATCH(E243,'Data - Knowledge'!$D:$D,0))</f>
        <v>Arrange current account (% of those who arranged CA in last 12 months)</v>
      </c>
      <c r="J243" s="1"/>
    </row>
    <row r="244" spans="1:10">
      <c r="A244">
        <v>243</v>
      </c>
      <c r="B244" t="s">
        <v>1127</v>
      </c>
      <c r="C244">
        <f>IF(B244&lt;&gt;B243,1,1+C243)</f>
        <v>2</v>
      </c>
      <c r="D244" t="str">
        <f>B244&amp;C244</f>
        <v>Arrange current account (% of those who arranged CA in last 12 months)2</v>
      </c>
      <c r="E244" t="s">
        <v>1130</v>
      </c>
      <c r="F244" s="373">
        <f>'Data - Knowledge'!E251</f>
        <v>0.35619318181818183</v>
      </c>
      <c r="G244" s="379">
        <f>'Data - Knowledge'!J251</f>
        <v>89.559631296062292</v>
      </c>
      <c r="H244" s="1" t="str">
        <f>VLOOKUP(B244,$O$2:$O$150,1,FALSE)</f>
        <v>Arrange current account (% of those who arranged CA in last 12 months)</v>
      </c>
      <c r="I244" s="1" t="str">
        <f>INDEX('Data - Knowledge'!$C:$C,MATCH(E244,'Data - Knowledge'!$D:$D,0))</f>
        <v>Arrange current account (% of those who arranged CA in last 12 months)</v>
      </c>
      <c r="J244" s="1"/>
    </row>
    <row r="245" spans="1:10">
      <c r="A245">
        <v>244</v>
      </c>
      <c r="B245" t="s">
        <v>1127</v>
      </c>
      <c r="C245">
        <f>IF(B245&lt;&gt;B244,1,1+C244)</f>
        <v>3</v>
      </c>
      <c r="D245" t="str">
        <f>B245&amp;C245</f>
        <v>Arrange current account (% of those who arranged CA in last 12 months)3</v>
      </c>
      <c r="E245" t="s">
        <v>1132</v>
      </c>
      <c r="F245" s="373">
        <f>'Data - Knowledge'!E252</f>
        <v>0.12662878787878787</v>
      </c>
      <c r="G245" s="379">
        <f>'Data - Knowledge'!J252</f>
        <v>104.81776139880543</v>
      </c>
      <c r="H245" s="1" t="str">
        <f>VLOOKUP(B245,$O$2:$O$150,1,FALSE)</f>
        <v>Arrange current account (% of those who arranged CA in last 12 months)</v>
      </c>
      <c r="I245" s="1" t="str">
        <f>INDEX('Data - Knowledge'!$C:$C,MATCH(E245,'Data - Knowledge'!$D:$D,0))</f>
        <v>Arrange current account (% of those who arranged CA in last 12 months)</v>
      </c>
      <c r="J245" s="1"/>
    </row>
    <row r="246" spans="1:10">
      <c r="A246">
        <v>245</v>
      </c>
      <c r="B246" t="s">
        <v>1127</v>
      </c>
      <c r="C246">
        <f>IF(B246&lt;&gt;B245,1,1+C245)</f>
        <v>4</v>
      </c>
      <c r="D246" t="str">
        <f>B246&amp;C246</f>
        <v>Arrange current account (% of those who arranged CA in last 12 months)4</v>
      </c>
      <c r="E246" t="s">
        <v>1134</v>
      </c>
      <c r="F246" s="373">
        <f>'Data - Knowledge'!E253</f>
        <v>0.05451515151515151</v>
      </c>
      <c r="G246" s="379">
        <f>'Data - Knowledge'!J253</f>
        <v>106.05234448645842</v>
      </c>
      <c r="H246" s="1" t="str">
        <f>VLOOKUP(B246,$O$2:$O$150,1,FALSE)</f>
        <v>Arrange current account (% of those who arranged CA in last 12 months)</v>
      </c>
      <c r="I246" s="1" t="str">
        <f>INDEX('Data - Knowledge'!$C:$C,MATCH(E246,'Data - Knowledge'!$D:$D,0))</f>
        <v>Arrange current account (% of those who arranged CA in last 12 months)</v>
      </c>
      <c r="J246" s="1"/>
    </row>
    <row r="247" spans="1:10">
      <c r="A247">
        <v>246</v>
      </c>
      <c r="B247" t="s">
        <v>1127</v>
      </c>
      <c r="C247">
        <f>IF(B247&lt;&gt;B246,1,1+C246)</f>
        <v>5</v>
      </c>
      <c r="D247" t="str">
        <f>B247&amp;C247</f>
        <v>Arrange current account (% of those who arranged CA in last 12 months)5</v>
      </c>
      <c r="E247" t="s">
        <v>1136</v>
      </c>
      <c r="F247" s="373">
        <f>'Data - Knowledge'!E254</f>
        <v>0.058458333333333334</v>
      </c>
      <c r="G247" s="379">
        <f>'Data - Knowledge'!J254</f>
        <v>107.17597690526249</v>
      </c>
      <c r="H247" s="1" t="str">
        <f>VLOOKUP(B247,$O$2:$O$150,1,FALSE)</f>
        <v>Arrange current account (% of those who arranged CA in last 12 months)</v>
      </c>
      <c r="I247" s="1" t="str">
        <f>INDEX('Data - Knowledge'!$C:$C,MATCH(E247,'Data - Knowledge'!$D:$D,0))</f>
        <v>Arrange current account (% of those who arranged CA in last 12 months)</v>
      </c>
      <c r="J247" s="1"/>
    </row>
    <row r="248" spans="1:10">
      <c r="A248">
        <v>247</v>
      </c>
      <c r="B248" t="s">
        <v>1138</v>
      </c>
      <c r="C248">
        <f>IF(B248&lt;&gt;B247,1,1+C247)</f>
        <v>1</v>
      </c>
      <c r="D248" t="str">
        <f>B248&amp;C248</f>
        <v>Arrange commoditised financial product (% of those who arranged in last 12 months, or any with a loan)1</v>
      </c>
      <c r="E248" t="s">
        <v>1128</v>
      </c>
      <c r="F248" s="373">
        <f>'Data - Knowledge'!E255</f>
        <v>0.15595833333333334</v>
      </c>
      <c r="G248" s="379">
        <f>'Data - Knowledge'!J255</f>
        <v>113.95263207905739</v>
      </c>
      <c r="H248" s="1" t="str">
        <f>VLOOKUP(B248,$O$2:$O$150,1,FALSE)</f>
        <v>Arrange commoditised financial product (% of those who arranged in last 12 months, or any with a loan)</v>
      </c>
      <c r="I248" s="1" t="str">
        <f>INDEX('Data - Knowledge'!$C:$C,MATCH(E248,'Data - Knowledge'!$D:$D,0))</f>
        <v>Arrange current account (% of those who arranged CA in last 12 months)</v>
      </c>
      <c r="J248" s="1"/>
    </row>
    <row r="249" spans="1:10">
      <c r="A249">
        <v>248</v>
      </c>
      <c r="B249" t="s">
        <v>1138</v>
      </c>
      <c r="C249">
        <f>IF(B249&lt;&gt;B248,1,1+C248)</f>
        <v>2</v>
      </c>
      <c r="D249" t="str">
        <f>B249&amp;C249</f>
        <v>Arrange commoditised financial product (% of those who arranged in last 12 months, or any with a loan)2</v>
      </c>
      <c r="E249" t="s">
        <v>1130</v>
      </c>
      <c r="F249" s="373">
        <f>'Data - Knowledge'!E256</f>
        <v>0.36370075757575759</v>
      </c>
      <c r="G249" s="379">
        <f>'Data - Knowledge'!J256</f>
        <v>92.261633252409553</v>
      </c>
      <c r="H249" s="1" t="str">
        <f>VLOOKUP(B249,$O$2:$O$150,1,FALSE)</f>
        <v>Arrange commoditised financial product (% of those who arranged in last 12 months, or any with a loan)</v>
      </c>
      <c r="I249" s="1" t="str">
        <f>INDEX('Data - Knowledge'!$C:$C,MATCH(E249,'Data - Knowledge'!$D:$D,0))</f>
        <v>Arrange current account (% of those who arranged CA in last 12 months)</v>
      </c>
      <c r="J249" s="1"/>
    </row>
    <row r="250" spans="1:10">
      <c r="A250">
        <v>249</v>
      </c>
      <c r="B250" t="s">
        <v>1138</v>
      </c>
      <c r="C250">
        <f>IF(B250&lt;&gt;B249,1,1+C249)</f>
        <v>3</v>
      </c>
      <c r="D250" t="str">
        <f>B250&amp;C250</f>
        <v>Arrange commoditised financial product (% of those who arranged in last 12 months, or any with a loan)3</v>
      </c>
      <c r="E250" t="s">
        <v>1132</v>
      </c>
      <c r="F250" s="373">
        <f>'Data - Knowledge'!E257</f>
        <v>0.19817045454545454</v>
      </c>
      <c r="G250" s="379">
        <f>'Data - Knowledge'!J257</f>
        <v>92.760022302267885</v>
      </c>
      <c r="H250" s="1" t="str">
        <f>VLOOKUP(B250,$O$2:$O$150,1,FALSE)</f>
        <v>Arrange commoditised financial product (% of those who arranged in last 12 months, or any with a loan)</v>
      </c>
      <c r="I250" s="1" t="str">
        <f>INDEX('Data - Knowledge'!$C:$C,MATCH(E250,'Data - Knowledge'!$D:$D,0))</f>
        <v>Arrange current account (% of those who arranged CA in last 12 months)</v>
      </c>
      <c r="J250" s="1"/>
    </row>
    <row r="251" spans="1:10">
      <c r="A251">
        <v>250</v>
      </c>
      <c r="B251" t="s">
        <v>1138</v>
      </c>
      <c r="C251">
        <f>IF(B251&lt;&gt;B250,1,1+C250)</f>
        <v>4</v>
      </c>
      <c r="D251" t="str">
        <f>B251&amp;C251</f>
        <v>Arrange commoditised financial product (% of those who arranged in last 12 months, or any with a loan)4</v>
      </c>
      <c r="E251" t="s">
        <v>1134</v>
      </c>
      <c r="F251" s="373">
        <f>'Data - Knowledge'!E258</f>
        <v>0.10438257575757576</v>
      </c>
      <c r="G251" s="379">
        <f>'Data - Knowledge'!J258</f>
        <v>135.06670898541014</v>
      </c>
      <c r="H251" s="1" t="str">
        <f>VLOOKUP(B251,$O$2:$O$150,1,FALSE)</f>
        <v>Arrange commoditised financial product (% of those who arranged in last 12 months, or any with a loan)</v>
      </c>
      <c r="I251" s="1" t="str">
        <f>INDEX('Data - Knowledge'!$C:$C,MATCH(E251,'Data - Knowledge'!$D:$D,0))</f>
        <v>Arrange current account (% of those who arranged CA in last 12 months)</v>
      </c>
      <c r="J251" s="1"/>
    </row>
    <row r="252" spans="1:10">
      <c r="A252">
        <v>251</v>
      </c>
      <c r="B252" t="s">
        <v>1138</v>
      </c>
      <c r="C252">
        <f>IF(B252&lt;&gt;B251,1,1+C251)</f>
        <v>5</v>
      </c>
      <c r="D252" t="str">
        <f>B252&amp;C252</f>
        <v>Arrange commoditised financial product (% of those who arranged in last 12 months, or any with a loan)5</v>
      </c>
      <c r="E252" t="s">
        <v>1136</v>
      </c>
      <c r="F252" s="373">
        <f>'Data - Knowledge'!E259</f>
        <v>0.17781818181818179</v>
      </c>
      <c r="G252" s="379">
        <f>'Data - Knowledge'!J259</f>
        <v>99.925059247672039</v>
      </c>
      <c r="H252" s="1" t="str">
        <f>VLOOKUP(B252,$O$2:$O$150,1,FALSE)</f>
        <v>Arrange commoditised financial product (% of those who arranged in last 12 months, or any with a loan)</v>
      </c>
      <c r="I252" s="1" t="str">
        <f>INDEX('Data - Knowledge'!$C:$C,MATCH(E252,'Data - Knowledge'!$D:$D,0))</f>
        <v>Arrange current account (% of those who arranged CA in last 12 months)</v>
      </c>
      <c r="J252" s="1"/>
    </row>
    <row r="253" spans="1:10">
      <c r="A253">
        <v>252</v>
      </c>
      <c r="B253" t="s">
        <v>1144</v>
      </c>
      <c r="C253">
        <f>IF(B253&lt;&gt;B252,1,1+C252)</f>
        <v>1</v>
      </c>
      <c r="D253" t="str">
        <f>B253&amp;C253</f>
        <v>Arrange mortgage (% of all people with a mortgage)1</v>
      </c>
      <c r="E253" t="s">
        <v>1128</v>
      </c>
      <c r="F253" s="373">
        <f>'Data - Knowledge'!E260</f>
        <v>0.64105303030303029</v>
      </c>
      <c r="G253" s="379">
        <f>'Data - Knowledge'!J260</f>
        <v>107.70476822159389</v>
      </c>
      <c r="H253" s="1" t="str">
        <f>VLOOKUP(B253,$O$2:$O$150,1,FALSE)</f>
        <v>Arrange mortgage (% of all people with a mortgage)</v>
      </c>
      <c r="I253" s="1" t="str">
        <f>INDEX('Data - Knowledge'!$C:$C,MATCH(E253,'Data - Knowledge'!$D:$D,0))</f>
        <v>Arrange current account (% of those who arranged CA in last 12 months)</v>
      </c>
      <c r="J253" s="1"/>
    </row>
    <row r="254" spans="1:10">
      <c r="A254">
        <v>253</v>
      </c>
      <c r="B254" t="s">
        <v>1144</v>
      </c>
      <c r="C254">
        <f>IF(B254&lt;&gt;B253,1,1+C253)</f>
        <v>2</v>
      </c>
      <c r="D254" t="str">
        <f>B254&amp;C254</f>
        <v>Arrange mortgage (% of all people with a mortgage)2</v>
      </c>
      <c r="E254" t="s">
        <v>1130</v>
      </c>
      <c r="F254" s="373">
        <f>'Data - Knowledge'!E261</f>
        <v>0.091386363636363641</v>
      </c>
      <c r="G254" s="379">
        <f>'Data - Knowledge'!J261</f>
        <v>80.408462128678536</v>
      </c>
      <c r="H254" s="1" t="str">
        <f>VLOOKUP(B254,$O$2:$O$150,1,FALSE)</f>
        <v>Arrange mortgage (% of all people with a mortgage)</v>
      </c>
      <c r="I254" s="1" t="str">
        <f>INDEX('Data - Knowledge'!$C:$C,MATCH(E254,'Data - Knowledge'!$D:$D,0))</f>
        <v>Arrange current account (% of those who arranged CA in last 12 months)</v>
      </c>
      <c r="J254" s="1"/>
    </row>
    <row r="255" spans="1:10">
      <c r="A255">
        <v>254</v>
      </c>
      <c r="B255" t="s">
        <v>1144</v>
      </c>
      <c r="C255">
        <f>IF(B255&lt;&gt;B254,1,1+C254)</f>
        <v>3</v>
      </c>
      <c r="D255" t="str">
        <f>B255&amp;C255</f>
        <v>Arrange mortgage (% of all people with a mortgage)3</v>
      </c>
      <c r="E255" t="s">
        <v>1132</v>
      </c>
      <c r="F255" s="373">
        <f>'Data - Knowledge'!E262</f>
        <v>0.1656969696969697</v>
      </c>
      <c r="G255" s="379">
        <f>'Data - Knowledge'!J262</f>
        <v>85.617517092775969</v>
      </c>
      <c r="H255" s="1" t="str">
        <f>VLOOKUP(B255,$O$2:$O$150,1,FALSE)</f>
        <v>Arrange mortgage (% of all people with a mortgage)</v>
      </c>
      <c r="I255" s="1" t="str">
        <f>INDEX('Data - Knowledge'!$C:$C,MATCH(E255,'Data - Knowledge'!$D:$D,0))</f>
        <v>Arrange current account (% of those who arranged CA in last 12 months)</v>
      </c>
      <c r="J255" s="1"/>
    </row>
    <row r="256" spans="1:10">
      <c r="A256">
        <v>255</v>
      </c>
      <c r="B256" t="s">
        <v>1144</v>
      </c>
      <c r="C256">
        <f>IF(B256&lt;&gt;B255,1,1+C255)</f>
        <v>4</v>
      </c>
      <c r="D256" t="str">
        <f>B256&amp;C256</f>
        <v>Arrange mortgage (% of all people with a mortgage)4</v>
      </c>
      <c r="E256" t="s">
        <v>1134</v>
      </c>
      <c r="F256" s="373">
        <f>'Data - Knowledge'!E263</f>
        <v>0.065507575757575751</v>
      </c>
      <c r="G256" s="379">
        <f>'Data - Knowledge'!J263</f>
        <v>115.22838900435197</v>
      </c>
      <c r="H256" s="1" t="str">
        <f>VLOOKUP(B256,$O$2:$O$150,1,FALSE)</f>
        <v>Arrange mortgage (% of all people with a mortgage)</v>
      </c>
      <c r="I256" s="1" t="str">
        <f>INDEX('Data - Knowledge'!$C:$C,MATCH(E256,'Data - Knowledge'!$D:$D,0))</f>
        <v>Arrange current account (% of those who arranged CA in last 12 months)</v>
      </c>
      <c r="J256" s="1"/>
    </row>
    <row r="257" spans="1:10">
      <c r="A257">
        <v>256</v>
      </c>
      <c r="B257" t="s">
        <v>1144</v>
      </c>
      <c r="C257">
        <f>IF(B257&lt;&gt;B256,1,1+C256)</f>
        <v>5</v>
      </c>
      <c r="D257" t="str">
        <f>B257&amp;C257</f>
        <v>Arrange mortgage (% of all people with a mortgage)5</v>
      </c>
      <c r="E257" t="s">
        <v>1136</v>
      </c>
      <c r="F257" s="373">
        <f>'Data - Knowledge'!E264</f>
        <v>0.009079545454545453</v>
      </c>
      <c r="G257" s="379">
        <f>'Data - Knowledge'!J264</f>
        <v>91.148256317855271</v>
      </c>
      <c r="H257" s="1" t="str">
        <f>VLOOKUP(B257,$O$2:$O$150,1,FALSE)</f>
        <v>Arrange mortgage (% of all people with a mortgage)</v>
      </c>
      <c r="I257" s="1" t="str">
        <f>INDEX('Data - Knowledge'!$C:$C,MATCH(E257,'Data - Knowledge'!$D:$D,0))</f>
        <v>Arrange current account (% of those who arranged CA in last 12 months)</v>
      </c>
      <c r="J257" s="1"/>
    </row>
    <row r="258" spans="1:10">
      <c r="A258">
        <v>257</v>
      </c>
      <c r="B258" t="s">
        <v>1144</v>
      </c>
      <c r="C258">
        <f>IF(B258&lt;&gt;B257,1,1+C257)</f>
        <v>6</v>
      </c>
      <c r="D258" t="str">
        <f>B258&amp;C258</f>
        <v>Arrange mortgage (% of all people with a mortgage)6</v>
      </c>
      <c r="E258" t="s">
        <v>1150</v>
      </c>
      <c r="F258" s="373">
        <f>'Data - Knowledge'!E265</f>
        <v>0.027159090909090911</v>
      </c>
      <c r="G258" s="379">
        <f>'Data - Knowledge'!J265</f>
        <v>88.751923455250022</v>
      </c>
      <c r="H258" s="1" t="str">
        <f>VLOOKUP(B258,$O$2:$O$150,1,FALSE)</f>
        <v>Arrange mortgage (% of all people with a mortgage)</v>
      </c>
      <c r="I258" s="1" t="str">
        <f>INDEX('Data - Knowledge'!$C:$C,MATCH(E258,'Data - Knowledge'!$D:$D,0))</f>
        <v>Arrange mortgage (% of all people with a mortgage)</v>
      </c>
      <c r="J258" s="1"/>
    </row>
    <row r="259" spans="1:10">
      <c r="A259">
        <v>258</v>
      </c>
      <c r="B259" t="s">
        <v>1152</v>
      </c>
      <c r="C259">
        <f>IF(B259&lt;&gt;B258,1,1+C258)</f>
        <v>1</v>
      </c>
      <c r="D259" t="str">
        <f>B259&amp;C259</f>
        <v>Manage current account1</v>
      </c>
      <c r="E259" t="s">
        <v>1153</v>
      </c>
      <c r="F259" s="373">
        <f>'Data - Knowledge'!E266</f>
        <v>0.5891174242424243</v>
      </c>
      <c r="G259" s="379">
        <f>'Data - Knowledge'!J266</f>
        <v>103.63545110599277</v>
      </c>
      <c r="H259" s="1" t="str">
        <f>VLOOKUP(B259,$O$2:$O$150,1,FALSE)</f>
        <v>Manage current account</v>
      </c>
      <c r="I259" s="1" t="str">
        <f>INDEX('Data - Knowledge'!$C:$C,MATCH(E259,'Data - Knowledge'!$D:$D,0))</f>
        <v>Manage current account</v>
      </c>
      <c r="J259" s="1"/>
    </row>
    <row r="260" spans="1:10">
      <c r="A260">
        <v>259</v>
      </c>
      <c r="B260" t="s">
        <v>1152</v>
      </c>
      <c r="C260">
        <f>IF(B260&lt;&gt;B259,1,1+C259)</f>
        <v>2</v>
      </c>
      <c r="D260" t="str">
        <f>B260&amp;C260</f>
        <v>Manage current account2</v>
      </c>
      <c r="E260" t="s">
        <v>1130</v>
      </c>
      <c r="F260" s="373">
        <f>'Data - Knowledge'!E267</f>
        <v>0.51483333333333337</v>
      </c>
      <c r="G260" s="379">
        <f>'Data - Knowledge'!J267</f>
        <v>83.029852250495651</v>
      </c>
      <c r="H260" s="1" t="str">
        <f>VLOOKUP(B260,$O$2:$O$150,1,FALSE)</f>
        <v>Manage current account</v>
      </c>
      <c r="I260" s="1" t="str">
        <f>INDEX('Data - Knowledge'!$C:$C,MATCH(E260,'Data - Knowledge'!$D:$D,0))</f>
        <v>Arrange current account (% of those who arranged CA in last 12 months)</v>
      </c>
      <c r="J260" s="1"/>
    </row>
    <row r="261" spans="1:10">
      <c r="A261">
        <v>260</v>
      </c>
      <c r="B261" t="s">
        <v>1152</v>
      </c>
      <c r="C261">
        <f>IF(B261&lt;&gt;B260,1,1+C260)</f>
        <v>3</v>
      </c>
      <c r="D261" t="str">
        <f>B261&amp;C261</f>
        <v>Manage current account3</v>
      </c>
      <c r="E261" t="s">
        <v>1156</v>
      </c>
      <c r="F261" s="373">
        <f>'Data - Knowledge'!E268</f>
        <v>0.35108712121212127</v>
      </c>
      <c r="G261" s="379">
        <f>'Data - Knowledge'!J268</f>
        <v>93.003286799969089</v>
      </c>
      <c r="H261" s="1" t="str">
        <f>VLOOKUP(B261,$O$2:$O$150,1,FALSE)</f>
        <v>Manage current account</v>
      </c>
      <c r="I261" s="1" t="str">
        <f>INDEX('Data - Knowledge'!$C:$C,MATCH(E261,'Data - Knowledge'!$D:$D,0))</f>
        <v>Manage current account</v>
      </c>
      <c r="J261" s="1"/>
    </row>
    <row r="262" spans="1:10">
      <c r="A262">
        <v>261</v>
      </c>
      <c r="B262" t="s">
        <v>1152</v>
      </c>
      <c r="C262">
        <f>IF(B262&lt;&gt;B261,1,1+C261)</f>
        <v>4</v>
      </c>
      <c r="D262" t="str">
        <f>B262&amp;C262</f>
        <v>Manage current account4</v>
      </c>
      <c r="E262" t="s">
        <v>1158</v>
      </c>
      <c r="F262" s="373">
        <f>'Data - Knowledge'!E269</f>
        <v>0.311125</v>
      </c>
      <c r="G262" s="379">
        <f>'Data - Knowledge'!J269</f>
        <v>70.347932792453278</v>
      </c>
      <c r="H262" s="1" t="str">
        <f>VLOOKUP(B262,$O$2:$O$150,1,FALSE)</f>
        <v>Manage current account</v>
      </c>
      <c r="I262" s="1" t="str">
        <f>INDEX('Data - Knowledge'!$C:$C,MATCH(E262,'Data - Knowledge'!$D:$D,0))</f>
        <v>Manage current account</v>
      </c>
      <c r="J262" s="1"/>
    </row>
    <row r="263" spans="1:10">
      <c r="A263">
        <v>262</v>
      </c>
      <c r="B263" t="s">
        <v>1152</v>
      </c>
      <c r="C263">
        <f>IF(B263&lt;&gt;B262,1,1+C262)</f>
        <v>5</v>
      </c>
      <c r="D263" t="str">
        <f>B263&amp;C263</f>
        <v>Manage current account5</v>
      </c>
      <c r="E263" t="s">
        <v>1132</v>
      </c>
      <c r="F263" s="373">
        <f>'Data - Knowledge'!E270</f>
        <v>0.05971590909090909</v>
      </c>
      <c r="G263" s="379">
        <f>'Data - Knowledge'!J270</f>
        <v>81.209834342644527</v>
      </c>
      <c r="H263" s="1" t="str">
        <f>VLOOKUP(B263,$O$2:$O$150,1,FALSE)</f>
        <v>Manage current account</v>
      </c>
      <c r="I263" s="1" t="str">
        <f>INDEX('Data - Knowledge'!$C:$C,MATCH(E263,'Data - Knowledge'!$D:$D,0))</f>
        <v>Arrange current account (% of those who arranged CA in last 12 months)</v>
      </c>
      <c r="J263" s="1"/>
    </row>
    <row r="264" spans="1:10">
      <c r="A264">
        <v>263</v>
      </c>
      <c r="B264" t="s">
        <v>1152</v>
      </c>
      <c r="C264">
        <f>IF(B264&lt;&gt;B263,1,1+C263)</f>
        <v>6</v>
      </c>
      <c r="D264" t="str">
        <f>B264&amp;C264</f>
        <v>Manage current account6</v>
      </c>
      <c r="E264" t="s">
        <v>1134</v>
      </c>
      <c r="F264" s="373">
        <f>'Data - Knowledge'!E271</f>
        <v>0.27349242424242426</v>
      </c>
      <c r="G264" s="379">
        <f>'Data - Knowledge'!J271</f>
        <v>107.01693073715856</v>
      </c>
      <c r="H264" s="1" t="str">
        <f>VLOOKUP(B264,$O$2:$O$150,1,FALSE)</f>
        <v>Manage current account</v>
      </c>
      <c r="I264" s="1" t="str">
        <f>INDEX('Data - Knowledge'!$C:$C,MATCH(E264,'Data - Knowledge'!$D:$D,0))</f>
        <v>Arrange current account (% of those who arranged CA in last 12 months)</v>
      </c>
      <c r="J264" s="1"/>
    </row>
    <row r="265" spans="1:10">
      <c r="A265">
        <v>264</v>
      </c>
      <c r="B265" t="s">
        <v>1162</v>
      </c>
      <c r="C265">
        <f>IF(B265&lt;&gt;B264,1,1+C264)</f>
        <v>1</v>
      </c>
      <c r="D265" t="str">
        <f>B265&amp;C265</f>
        <v>Manage savings account1</v>
      </c>
      <c r="E265" t="s">
        <v>1153</v>
      </c>
      <c r="F265" s="373">
        <f>'Data - Knowledge'!E272</f>
        <v>0.18218939393939393</v>
      </c>
      <c r="G265" s="379">
        <f>'Data - Knowledge'!J272</f>
        <v>101.88299763049669</v>
      </c>
      <c r="H265" s="1" t="str">
        <f>VLOOKUP(B265,$O$2:$O$150,1,FALSE)</f>
        <v>Manage savings account</v>
      </c>
      <c r="I265" s="1" t="str">
        <f>INDEX('Data - Knowledge'!$C:$C,MATCH(E265,'Data - Knowledge'!$D:$D,0))</f>
        <v>Manage current account</v>
      </c>
      <c r="J265" s="1"/>
    </row>
    <row r="266" spans="1:10">
      <c r="A266">
        <v>265</v>
      </c>
      <c r="B266" t="s">
        <v>1162</v>
      </c>
      <c r="C266">
        <f>IF(B266&lt;&gt;B265,1,1+C265)</f>
        <v>2</v>
      </c>
      <c r="D266" t="str">
        <f>B266&amp;C266</f>
        <v>Manage savings account2</v>
      </c>
      <c r="E266" t="s">
        <v>1130</v>
      </c>
      <c r="F266" s="373">
        <f>'Data - Knowledge'!E273</f>
        <v>0.26661363636363639</v>
      </c>
      <c r="G266" s="379">
        <f>'Data - Knowledge'!J273</f>
        <v>69.90495857312267</v>
      </c>
      <c r="H266" s="1" t="str">
        <f>VLOOKUP(B266,$O$2:$O$150,1,FALSE)</f>
        <v>Manage savings account</v>
      </c>
      <c r="I266" s="1" t="str">
        <f>INDEX('Data - Knowledge'!$C:$C,MATCH(E266,'Data - Knowledge'!$D:$D,0))</f>
        <v>Arrange current account (% of those who arranged CA in last 12 months)</v>
      </c>
      <c r="J266" s="1"/>
    </row>
    <row r="267" spans="1:10">
      <c r="A267">
        <v>266</v>
      </c>
      <c r="B267" t="s">
        <v>1162</v>
      </c>
      <c r="C267">
        <f>IF(B267&lt;&gt;B266,1,1+C266)</f>
        <v>3</v>
      </c>
      <c r="D267" t="str">
        <f>B267&amp;C267</f>
        <v>Manage savings account3</v>
      </c>
      <c r="E267" t="s">
        <v>1156</v>
      </c>
      <c r="F267" s="373">
        <f>'Data - Knowledge'!E274</f>
        <v>0.16337121212121211</v>
      </c>
      <c r="G267" s="379">
        <f>'Data - Knowledge'!J274</f>
        <v>81.591825722929627</v>
      </c>
      <c r="H267" s="1" t="str">
        <f>VLOOKUP(B267,$O$2:$O$150,1,FALSE)</f>
        <v>Manage savings account</v>
      </c>
      <c r="I267" s="1" t="str">
        <f>INDEX('Data - Knowledge'!$C:$C,MATCH(E267,'Data - Knowledge'!$D:$D,0))</f>
        <v>Manage current account</v>
      </c>
      <c r="J267" s="1"/>
    </row>
    <row r="268" spans="1:10">
      <c r="A268">
        <v>267</v>
      </c>
      <c r="B268" t="s">
        <v>1162</v>
      </c>
      <c r="C268">
        <f>IF(B268&lt;&gt;B267,1,1+C267)</f>
        <v>4</v>
      </c>
      <c r="D268" t="str">
        <f>B268&amp;C268</f>
        <v>Manage savings account4</v>
      </c>
      <c r="E268" t="s">
        <v>1158</v>
      </c>
      <c r="F268" s="373">
        <f>'Data - Knowledge'!E275</f>
        <v>0.14741287878787879</v>
      </c>
      <c r="G268" s="379">
        <f>'Data - Knowledge'!J275</f>
        <v>62.255812223075736</v>
      </c>
      <c r="H268" s="1" t="str">
        <f>VLOOKUP(B268,$O$2:$O$150,1,FALSE)</f>
        <v>Manage savings account</v>
      </c>
      <c r="I268" s="1" t="str">
        <f>INDEX('Data - Knowledge'!$C:$C,MATCH(E268,'Data - Knowledge'!$D:$D,0))</f>
        <v>Manage current account</v>
      </c>
      <c r="J268" s="1"/>
    </row>
    <row r="269" spans="1:10">
      <c r="A269">
        <v>268</v>
      </c>
      <c r="B269" t="s">
        <v>1162</v>
      </c>
      <c r="C269">
        <f>IF(B269&lt;&gt;B268,1,1+C268)</f>
        <v>5</v>
      </c>
      <c r="D269" t="str">
        <f>B269&amp;C269</f>
        <v>Manage savings account5</v>
      </c>
      <c r="E269" t="s">
        <v>1132</v>
      </c>
      <c r="F269" s="373">
        <f>'Data - Knowledge'!E276</f>
        <v>0.073454545454545453</v>
      </c>
      <c r="G269" s="379">
        <f>'Data - Knowledge'!J276</f>
        <v>87.196605081453185</v>
      </c>
      <c r="H269" s="1" t="str">
        <f>VLOOKUP(B269,$O$2:$O$150,1,FALSE)</f>
        <v>Manage savings account</v>
      </c>
      <c r="I269" s="1" t="str">
        <f>INDEX('Data - Knowledge'!$C:$C,MATCH(E269,'Data - Knowledge'!$D:$D,0))</f>
        <v>Arrange current account (% of those who arranged CA in last 12 months)</v>
      </c>
      <c r="J269" s="1"/>
    </row>
    <row r="270" spans="1:10">
      <c r="A270">
        <v>269</v>
      </c>
      <c r="B270" t="s">
        <v>1162</v>
      </c>
      <c r="C270">
        <f>IF(B270&lt;&gt;B269,1,1+C269)</f>
        <v>6</v>
      </c>
      <c r="D270" t="str">
        <f>B270&amp;C270</f>
        <v>Manage savings account6</v>
      </c>
      <c r="E270" t="s">
        <v>1134</v>
      </c>
      <c r="F270" s="373">
        <f>'Data - Knowledge'!E277</f>
        <v>0.098068181818181818</v>
      </c>
      <c r="G270" s="379">
        <f>'Data - Knowledge'!J277</f>
        <v>85.713473437452066</v>
      </c>
      <c r="H270" s="1" t="str">
        <f>VLOOKUP(B270,$O$2:$O$150,1,FALSE)</f>
        <v>Manage savings account</v>
      </c>
      <c r="I270" s="1" t="str">
        <f>INDEX('Data - Knowledge'!$C:$C,MATCH(E270,'Data - Knowledge'!$D:$D,0))</f>
        <v>Arrange current account (% of those who arranged CA in last 12 months)</v>
      </c>
      <c r="J270" s="1"/>
    </row>
    <row r="271" spans="1:10">
      <c r="A271">
        <v>270</v>
      </c>
      <c r="B271" t="s">
        <v>1169</v>
      </c>
      <c r="C271">
        <f>IF(B271&lt;&gt;B270,1,1+C270)</f>
        <v>1</v>
      </c>
      <c r="D271" t="str">
        <f>B271&amp;C271</f>
        <v>Actively manage current account1</v>
      </c>
      <c r="E271" t="s">
        <v>1153</v>
      </c>
      <c r="F271" s="373">
        <f>'Data - Knowledge'!E278</f>
        <v>0.036549242424242429</v>
      </c>
      <c r="G271" s="379">
        <f>'Data - Knowledge'!J278</f>
        <v>116.16109704045572</v>
      </c>
      <c r="H271" s="1" t="str">
        <f>VLOOKUP(B271,$O$2:$O$150,1,FALSE)</f>
        <v>Actively manage current account</v>
      </c>
      <c r="I271" s="1" t="str">
        <f>INDEX('Data - Knowledge'!$C:$C,MATCH(E271,'Data - Knowledge'!$D:$D,0))</f>
        <v>Manage current account</v>
      </c>
      <c r="J271" s="1"/>
    </row>
    <row r="272" spans="1:10">
      <c r="A272">
        <v>271</v>
      </c>
      <c r="B272" t="s">
        <v>1169</v>
      </c>
      <c r="C272">
        <f>IF(B272&lt;&gt;B271,1,1+C271)</f>
        <v>2</v>
      </c>
      <c r="D272" t="str">
        <f>B272&amp;C272</f>
        <v>Actively manage current account2</v>
      </c>
      <c r="E272" t="s">
        <v>1130</v>
      </c>
      <c r="F272" s="373">
        <f>'Data - Knowledge'!E279</f>
        <v>0.32529545454545455</v>
      </c>
      <c r="G272" s="379">
        <f>'Data - Knowledge'!J279</f>
        <v>82.795005068831543</v>
      </c>
      <c r="H272" s="1" t="str">
        <f>VLOOKUP(B272,$O$2:$O$150,1,FALSE)</f>
        <v>Actively manage current account</v>
      </c>
      <c r="I272" s="1" t="str">
        <f>INDEX('Data - Knowledge'!$C:$C,MATCH(E272,'Data - Knowledge'!$D:$D,0))</f>
        <v>Arrange current account (% of those who arranged CA in last 12 months)</v>
      </c>
      <c r="J272" s="1"/>
    </row>
    <row r="273" spans="1:10">
      <c r="A273">
        <v>272</v>
      </c>
      <c r="B273" t="s">
        <v>1169</v>
      </c>
      <c r="C273">
        <f>IF(B273&lt;&gt;B272,1,1+C272)</f>
        <v>3</v>
      </c>
      <c r="D273" t="str">
        <f>B273&amp;C273</f>
        <v>Actively manage current account3</v>
      </c>
      <c r="E273" t="s">
        <v>1156</v>
      </c>
      <c r="F273" s="373">
        <f>'Data - Knowledge'!E280</f>
        <v>0.22995454545454547</v>
      </c>
      <c r="G273" s="379">
        <f>'Data - Knowledge'!J280</f>
        <v>92.527903810425855</v>
      </c>
      <c r="H273" s="1" t="str">
        <f>VLOOKUP(B273,$O$2:$O$150,1,FALSE)</f>
        <v>Actively manage current account</v>
      </c>
      <c r="I273" s="1" t="str">
        <f>INDEX('Data - Knowledge'!$C:$C,MATCH(E273,'Data - Knowledge'!$D:$D,0))</f>
        <v>Manage current account</v>
      </c>
      <c r="J273" s="1"/>
    </row>
    <row r="274" spans="1:10">
      <c r="A274">
        <v>273</v>
      </c>
      <c r="B274" t="s">
        <v>1169</v>
      </c>
      <c r="C274">
        <f>IF(B274&lt;&gt;B273,1,1+C273)</f>
        <v>4</v>
      </c>
      <c r="D274" t="str">
        <f>B274&amp;C274</f>
        <v>Actively manage current account4</v>
      </c>
      <c r="E274" t="s">
        <v>1158</v>
      </c>
      <c r="F274" s="373">
        <f>'Data - Knowledge'!E281</f>
        <v>0.12259469696969695</v>
      </c>
      <c r="G274" s="379">
        <f>'Data - Knowledge'!J281</f>
        <v>68.8201941306299</v>
      </c>
      <c r="H274" s="1" t="str">
        <f>VLOOKUP(B274,$O$2:$O$150,1,FALSE)</f>
        <v>Actively manage current account</v>
      </c>
      <c r="I274" s="1" t="str">
        <f>INDEX('Data - Knowledge'!$C:$C,MATCH(E274,'Data - Knowledge'!$D:$D,0))</f>
        <v>Manage current account</v>
      </c>
      <c r="J274" s="1"/>
    </row>
    <row r="275" spans="1:10">
      <c r="A275">
        <v>274</v>
      </c>
      <c r="B275" t="s">
        <v>1169</v>
      </c>
      <c r="C275">
        <f>IF(B275&lt;&gt;B274,1,1+C274)</f>
        <v>5</v>
      </c>
      <c r="D275" t="str">
        <f>B275&amp;C275</f>
        <v>Actively manage current account5</v>
      </c>
      <c r="E275" t="s">
        <v>1132</v>
      </c>
      <c r="F275" s="373">
        <f>'Data - Knowledge'!E282</f>
        <v>0.011515151515151513</v>
      </c>
      <c r="G275" s="379">
        <f>'Data - Knowledge'!J282</f>
        <v>91.632006337888683</v>
      </c>
      <c r="H275" s="1" t="str">
        <f>VLOOKUP(B275,$O$2:$O$150,1,FALSE)</f>
        <v>Actively manage current account</v>
      </c>
      <c r="I275" s="1" t="str">
        <f>INDEX('Data - Knowledge'!$C:$C,MATCH(E275,'Data - Knowledge'!$D:$D,0))</f>
        <v>Arrange current account (% of those who arranged CA in last 12 months)</v>
      </c>
      <c r="J275" s="1"/>
    </row>
    <row r="276" spans="1:10">
      <c r="A276">
        <v>275</v>
      </c>
      <c r="B276" t="s">
        <v>1174</v>
      </c>
      <c r="C276">
        <f>IF(B276&lt;&gt;B275,1,1+C275)</f>
        <v>1</v>
      </c>
      <c r="D276" t="str">
        <f>B276&amp;C276</f>
        <v>Expenditure per adult per week1</v>
      </c>
      <c r="E276" t="s">
        <v>1175</v>
      </c>
      <c r="F276" s="373">
        <f>'Data - Knowledge'!E283</f>
        <v>3.5624621212121217</v>
      </c>
      <c r="G276" s="379">
        <f>'Data - Knowledge'!J283</f>
        <v>66.000221749419325</v>
      </c>
      <c r="H276" s="1" t="str">
        <f>VLOOKUP(B276,$O$2:$O$150,1,FALSE)</f>
        <v>Expenditure per adult per week</v>
      </c>
      <c r="I276" s="1" t="str">
        <f>INDEX('Data - Knowledge'!$C:$C,MATCH(E276,'Data - Knowledge'!$D:$D,0))</f>
        <v>Expenditure per adult per week</v>
      </c>
      <c r="J276" s="1"/>
    </row>
    <row r="277" spans="1:10">
      <c r="A277">
        <v>276</v>
      </c>
      <c r="B277" t="s">
        <v>1174</v>
      </c>
      <c r="C277">
        <f>IF(B277&lt;&gt;B276,1,1+C276)</f>
        <v>2</v>
      </c>
      <c r="D277" t="str">
        <f>B277&amp;C277</f>
        <v>Expenditure per adult per week2</v>
      </c>
      <c r="E277" t="s">
        <v>1176</v>
      </c>
      <c r="F277" s="373">
        <f>'Data - Knowledge'!E284</f>
        <v>0.51783712121212111</v>
      </c>
      <c r="G277" s="379">
        <f>'Data - Knowledge'!J284</f>
        <v>80.994765261849182</v>
      </c>
      <c r="H277" s="1" t="str">
        <f>VLOOKUP(B277,$O$2:$O$150,1,FALSE)</f>
        <v>Expenditure per adult per week</v>
      </c>
      <c r="I277" s="1" t="str">
        <f>INDEX('Data - Knowledge'!$C:$C,MATCH(E277,'Data - Knowledge'!$D:$D,0))</f>
        <v>Expenditure per adult per week</v>
      </c>
      <c r="J277" s="1"/>
    </row>
    <row r="278" spans="1:10">
      <c r="A278">
        <v>277</v>
      </c>
      <c r="B278" t="s">
        <v>1174</v>
      </c>
      <c r="C278">
        <f>IF(B278&lt;&gt;B277,1,1+C277)</f>
        <v>3</v>
      </c>
      <c r="D278" t="str">
        <f>B278&amp;C278</f>
        <v>Expenditure per adult per week3</v>
      </c>
      <c r="E278" t="s">
        <v>1177</v>
      </c>
      <c r="F278" s="373">
        <f>'Data - Knowledge'!E285</f>
        <v>0.063049242424242424</v>
      </c>
      <c r="G278" s="379">
        <f>'Data - Knowledge'!J285</f>
        <v>63.318639180674374</v>
      </c>
      <c r="H278" s="1" t="str">
        <f>VLOOKUP(B278,$O$2:$O$150,1,FALSE)</f>
        <v>Expenditure per adult per week</v>
      </c>
      <c r="I278" s="1" t="str">
        <f>INDEX('Data - Knowledge'!$C:$C,MATCH(E278,'Data - Knowledge'!$D:$D,0))</f>
        <v>Expenditure per adult per week</v>
      </c>
      <c r="J278" s="1"/>
    </row>
    <row r="279" spans="1:10">
      <c r="A279">
        <v>278</v>
      </c>
      <c r="B279" t="s">
        <v>1174</v>
      </c>
      <c r="C279">
        <f>IF(B279&lt;&gt;B278,1,1+C278)</f>
        <v>4</v>
      </c>
      <c r="D279" t="str">
        <f>B279&amp;C279</f>
        <v>Expenditure per adult per week4</v>
      </c>
      <c r="E279" t="s">
        <v>1178</v>
      </c>
      <c r="F279" s="373">
        <f>'Data - Knowledge'!E286</f>
        <v>0.057761363636363645</v>
      </c>
      <c r="G279" s="379">
        <f>'Data - Knowledge'!J286</f>
        <v>177.85706259130239</v>
      </c>
      <c r="H279" s="1" t="str">
        <f>VLOOKUP(B279,$O$2:$O$150,1,FALSE)</f>
        <v>Expenditure per adult per week</v>
      </c>
      <c r="I279" s="1" t="str">
        <f>INDEX('Data - Knowledge'!$C:$C,MATCH(E279,'Data - Knowledge'!$D:$D,0))</f>
        <v>Expenditure per adult per week</v>
      </c>
      <c r="J279" s="1"/>
    </row>
    <row r="280" spans="1:10">
      <c r="A280">
        <v>279</v>
      </c>
      <c r="B280" t="s">
        <v>1174</v>
      </c>
      <c r="C280">
        <f>IF(B280&lt;&gt;B279,1,1+C279)</f>
        <v>5</v>
      </c>
      <c r="D280" t="str">
        <f>B280&amp;C280</f>
        <v>Expenditure per adult per week5</v>
      </c>
      <c r="E280" t="s">
        <v>1179</v>
      </c>
      <c r="F280" s="373">
        <f>'Data - Knowledge'!E287</f>
        <v>0.18273106060606062</v>
      </c>
      <c r="G280" s="379">
        <f>'Data - Knowledge'!J287</f>
        <v>70.476180551028293</v>
      </c>
      <c r="H280" s="1" t="str">
        <f>VLOOKUP(B280,$O$2:$O$150,1,FALSE)</f>
        <v>Expenditure per adult per week</v>
      </c>
      <c r="I280" s="1" t="str">
        <f>INDEX('Data - Knowledge'!$C:$C,MATCH(E280,'Data - Knowledge'!$D:$D,0))</f>
        <v>Expenditure per adult per week</v>
      </c>
      <c r="J280" s="1"/>
    </row>
    <row r="281" spans="1:10">
      <c r="A281">
        <v>280</v>
      </c>
      <c r="B281" t="s">
        <v>1174</v>
      </c>
      <c r="C281">
        <f>IF(B281&lt;&gt;B280,1,1+C280)</f>
        <v>6</v>
      </c>
      <c r="D281" t="str">
        <f>B281&amp;C281</f>
        <v>Expenditure per adult per week6</v>
      </c>
      <c r="E281" t="s">
        <v>1180</v>
      </c>
      <c r="F281" s="373">
        <f>'Data - Knowledge'!E288</f>
        <v>0.64177651515151513</v>
      </c>
      <c r="G281" s="379">
        <f>'Data - Knowledge'!J288</f>
        <v>91.6507291862424</v>
      </c>
      <c r="H281" s="1" t="str">
        <f>VLOOKUP(B281,$O$2:$O$150,1,FALSE)</f>
        <v>Expenditure per adult per week</v>
      </c>
      <c r="I281" s="1" t="str">
        <f>INDEX('Data - Knowledge'!$C:$C,MATCH(E281,'Data - Knowledge'!$D:$D,0))</f>
        <v>Expenditure per adult per week</v>
      </c>
      <c r="J281" s="1"/>
    </row>
    <row r="282" spans="1:10">
      <c r="A282">
        <v>281</v>
      </c>
      <c r="B282" t="s">
        <v>1174</v>
      </c>
      <c r="C282">
        <f>IF(B282&lt;&gt;B281,1,1+C281)</f>
        <v>7</v>
      </c>
      <c r="D282" t="str">
        <f>B282&amp;C282</f>
        <v>Expenditure per adult per week7</v>
      </c>
      <c r="E282" t="s">
        <v>1181</v>
      </c>
      <c r="F282" s="373">
        <f>'Data - Knowledge'!E289</f>
        <v>0.25582954545454545</v>
      </c>
      <c r="G282" s="379">
        <f>'Data - Knowledge'!J289</f>
        <v>55.644888418504266</v>
      </c>
      <c r="H282" s="1" t="str">
        <f>VLOOKUP(B282,$O$2:$O$150,1,FALSE)</f>
        <v>Expenditure per adult per week</v>
      </c>
      <c r="I282" s="1" t="str">
        <f>INDEX('Data - Knowledge'!$C:$C,MATCH(E282,'Data - Knowledge'!$D:$D,0))</f>
        <v>Expenditure per adult per week</v>
      </c>
      <c r="J282" s="1"/>
    </row>
    <row r="283" spans="1:10">
      <c r="A283">
        <v>282</v>
      </c>
      <c r="B283" t="s">
        <v>1174</v>
      </c>
      <c r="C283">
        <f>IF(B283&lt;&gt;B282,1,1+C282)</f>
        <v>8</v>
      </c>
      <c r="D283" t="str">
        <f>B283&amp;C283</f>
        <v>Expenditure per adult per week8</v>
      </c>
      <c r="E283" t="s">
        <v>1182</v>
      </c>
      <c r="F283" s="373">
        <f>'Data - Knowledge'!E290</f>
        <v>0.044291666666666667</v>
      </c>
      <c r="G283" s="379">
        <f>'Data - Knowledge'!J290</f>
        <v>46.601150803510031</v>
      </c>
      <c r="H283" s="1" t="str">
        <f>VLOOKUP(B283,$O$2:$O$150,1,FALSE)</f>
        <v>Expenditure per adult per week</v>
      </c>
      <c r="I283" s="1" t="str">
        <f>INDEX('Data - Knowledge'!$C:$C,MATCH(E283,'Data - Knowledge'!$D:$D,0))</f>
        <v>Expenditure per adult per week</v>
      </c>
      <c r="J283" s="1"/>
    </row>
    <row r="284" spans="1:10">
      <c r="A284">
        <v>283</v>
      </c>
      <c r="B284" t="s">
        <v>1174</v>
      </c>
      <c r="C284">
        <f>IF(B284&lt;&gt;B283,1,1+C283)</f>
        <v>9</v>
      </c>
      <c r="D284" t="str">
        <f>B284&amp;C284</f>
        <v>Expenditure per adult per week9</v>
      </c>
      <c r="E284" t="s">
        <v>1183</v>
      </c>
      <c r="F284" s="373">
        <f>'Data - Knowledge'!E291</f>
        <v>0.5185568181818182</v>
      </c>
      <c r="G284" s="379">
        <f>'Data - Knowledge'!J291</f>
        <v>54.827411984191109</v>
      </c>
      <c r="H284" s="1" t="str">
        <f>VLOOKUP(B284,$O$2:$O$150,1,FALSE)</f>
        <v>Expenditure per adult per week</v>
      </c>
      <c r="I284" s="1" t="str">
        <f>INDEX('Data - Knowledge'!$C:$C,MATCH(E284,'Data - Knowledge'!$D:$D,0))</f>
        <v>Expenditure per adult per week</v>
      </c>
      <c r="J284" s="1"/>
    </row>
    <row r="285" spans="1:10">
      <c r="A285">
        <v>284</v>
      </c>
      <c r="B285" t="s">
        <v>1174</v>
      </c>
      <c r="C285">
        <f>IF(B285&lt;&gt;B284,1,1+C284)</f>
        <v>10</v>
      </c>
      <c r="D285" t="str">
        <f>B285&amp;C285</f>
        <v>Expenditure per adult per week10</v>
      </c>
      <c r="E285" t="s">
        <v>1184</v>
      </c>
      <c r="F285" s="373">
        <f>'Data - Knowledge'!E292</f>
        <v>0.14879166666666663</v>
      </c>
      <c r="G285" s="379">
        <f>'Data - Knowledge'!J292</f>
        <v>86.931769330589987</v>
      </c>
      <c r="H285" s="1" t="str">
        <f>VLOOKUP(B285,$O$2:$O$150,1,FALSE)</f>
        <v>Expenditure per adult per week</v>
      </c>
      <c r="I285" s="1" t="str">
        <f>INDEX('Data - Knowledge'!$C:$C,MATCH(E285,'Data - Knowledge'!$D:$D,0))</f>
        <v>Expenditure per adult per week</v>
      </c>
      <c r="J285" s="1"/>
    </row>
    <row r="286" spans="1:15">
      <c r="A286">
        <v>285</v>
      </c>
      <c r="B286" t="s">
        <v>1174</v>
      </c>
      <c r="C286">
        <f>IF(B286&lt;&gt;B285,1,1+C285)</f>
        <v>11</v>
      </c>
      <c r="D286" t="str">
        <f>B286&amp;C286</f>
        <v>Expenditure per adult per week11</v>
      </c>
      <c r="E286" t="s">
        <v>1185</v>
      </c>
      <c r="F286" s="373">
        <f>'Data - Knowledge'!E293</f>
        <v>0.50260606060606072</v>
      </c>
      <c r="G286" s="379">
        <f>'Data - Knowledge'!J293</f>
        <v>56.573879246499878</v>
      </c>
      <c r="H286" s="1" t="str">
        <f>VLOOKUP(B286,$O$2:$O$150,1,FALSE)</f>
        <v>Expenditure per adult per week</v>
      </c>
      <c r="I286" s="1" t="str">
        <f>INDEX('Data - Knowledge'!$C:$C,MATCH(E286,'Data - Knowledge'!$D:$D,0))</f>
        <v>Expenditure per adult per week</v>
      </c>
      <c r="J286" s="1"/>
      <c r="K286"/>
      <c r="L286"/>
      <c r="M286"/>
      <c r="N286"/>
      <c r="O286"/>
    </row>
    <row r="287" spans="1:15">
      <c r="A287">
        <v>286</v>
      </c>
      <c r="B287" t="s">
        <v>1174</v>
      </c>
      <c r="C287">
        <f>IF(B287&lt;&gt;B286,1,1+C286)</f>
        <v>12</v>
      </c>
      <c r="D287" t="str">
        <f>B287&amp;C287</f>
        <v>Expenditure per adult per week12</v>
      </c>
      <c r="E287" t="s">
        <v>1186</v>
      </c>
      <c r="F287" s="373">
        <f>'Data - Knowledge'!E294</f>
        <v>0.028049242424242424</v>
      </c>
      <c r="G287" s="379">
        <f>'Data - Knowledge'!J294</f>
        <v>28.268161047218982</v>
      </c>
      <c r="H287" s="1" t="str">
        <f>VLOOKUP(B287,$O$2:$O$150,1,FALSE)</f>
        <v>Expenditure per adult per week</v>
      </c>
      <c r="I287" s="1" t="str">
        <f>INDEX('Data - Knowledge'!$C:$C,MATCH(E287,'Data - Knowledge'!$D:$D,0))</f>
        <v>Expenditure per adult per week</v>
      </c>
      <c r="J287" s="1"/>
      <c r="K287"/>
      <c r="L287"/>
      <c r="M287"/>
      <c r="N287"/>
      <c r="O287"/>
    </row>
    <row r="288" spans="1:15">
      <c r="A288">
        <v>287</v>
      </c>
      <c r="B288" t="s">
        <v>1174</v>
      </c>
      <c r="C288">
        <f>IF(B288&lt;&gt;B287,1,1+C287)</f>
        <v>13</v>
      </c>
      <c r="D288" t="str">
        <f>B288&amp;C288</f>
        <v>Expenditure per adult per week13</v>
      </c>
      <c r="E288" t="s">
        <v>1187</v>
      </c>
      <c r="F288" s="373">
        <f>'Data - Knowledge'!E295</f>
        <v>0.31403787878787881</v>
      </c>
      <c r="G288" s="379">
        <f>'Data - Knowledge'!J295</f>
        <v>60.252308748329867</v>
      </c>
      <c r="H288" s="1" t="str">
        <f>VLOOKUP(B288,$O$2:$O$150,1,FALSE)</f>
        <v>Expenditure per adult per week</v>
      </c>
      <c r="I288" s="1" t="str">
        <f>INDEX('Data - Knowledge'!$C:$C,MATCH(E288,'Data - Knowledge'!$D:$D,0))</f>
        <v>Expenditure per adult per week</v>
      </c>
      <c r="J288" s="1"/>
      <c r="K288"/>
      <c r="L288"/>
      <c r="M288"/>
      <c r="N288"/>
      <c r="O288"/>
    </row>
    <row r="289" spans="1:10">
      <c r="A289">
        <v>288</v>
      </c>
      <c r="B289" t="s">
        <v>1174</v>
      </c>
      <c r="C289">
        <f>IF(B289&lt;&gt;B288,1,1+C288)</f>
        <v>14</v>
      </c>
      <c r="D289" t="str">
        <f>B289&amp;C289</f>
        <v>Expenditure per adult per week14</v>
      </c>
      <c r="E289" t="s">
        <v>1188</v>
      </c>
      <c r="F289" s="373">
        <f>'Data - Knowledge'!E296</f>
        <v>0.28712878787878787</v>
      </c>
      <c r="G289" s="379">
        <f>'Data - Knowledge'!J296</f>
        <v>59.082393932275046</v>
      </c>
      <c r="H289" s="1" t="str">
        <f>VLOOKUP(B289,$O$2:$O$150,1,FALSE)</f>
        <v>Expenditure per adult per week</v>
      </c>
      <c r="I289" s="1" t="str">
        <f>INDEX('Data - Knowledge'!$C:$C,MATCH(E289,'Data - Knowledge'!$D:$D,0))</f>
        <v>Expenditure per adult per week</v>
      </c>
      <c r="J289" s="1"/>
    </row>
    <row r="290" spans="1:10">
      <c r="A290" s="396">
        <v>289</v>
      </c>
      <c r="B290" s="397" t="s">
        <v>1174</v>
      </c>
      <c r="C290">
        <f>IF(B290&lt;&gt;B289,1,1+C289)</f>
        <v>15</v>
      </c>
      <c r="D290" s="397" t="str">
        <f>B290&amp;C290</f>
        <v>Expenditure per adult per week15</v>
      </c>
      <c r="E290" s="397" t="s">
        <v>632</v>
      </c>
      <c r="F290" s="398">
        <f>'Data - Knowledge'!E297</f>
        <v>0.10365151515151516</v>
      </c>
      <c r="G290" s="399">
        <f>'Data - Knowledge'!J297</f>
        <v>48.487954329471741</v>
      </c>
      <c r="H290" s="400" t="str">
        <f>VLOOKUP(B290,$O$2:$O$150,1,FALSE)</f>
        <v>Expenditure per adult per week</v>
      </c>
      <c r="I290" s="1" t="str">
        <f>INDEX('Data - Knowledge'!$C:$C,MATCH(E290,'Data - Knowledge'!$D:$D,0))</f>
        <v>Expenditure per adult per week</v>
      </c>
      <c r="J290" s="1"/>
    </row>
    <row r="291" spans="1:16381">
      <c r="A291">
        <v>290</v>
      </c>
      <c r="B291" t="s">
        <v>1191</v>
      </c>
      <c r="C291">
        <f>IF(B291&lt;&gt;B290,1,1+C290)</f>
        <v>1</v>
      </c>
      <c r="D291" t="str">
        <f>B291&amp;C291</f>
        <v>Internet Access: Overall1</v>
      </c>
      <c r="E291" t="s">
        <v>1192</v>
      </c>
      <c r="F291" s="373">
        <f>'Data - Knowledge'!E298</f>
        <v>0.85342803030303038</v>
      </c>
      <c r="G291" s="379">
        <f>'Data - Knowledge'!J298</f>
        <v>93.655729842809677</v>
      </c>
      <c r="H291" s="1" t="str">
        <f>VLOOKUP(B291,$O$2:$O$150,1,FALSE)</f>
        <v>Internet Access: Overall</v>
      </c>
      <c r="I291" s="1" t="str">
        <f>INDEX('Data - Knowledge'!$C:$C,MATCH(E291,'Data - Knowledge'!$D:$D,0))</f>
        <v>Internet Access: Overall</v>
      </c>
      <c r="J291" s="1"/>
      <c r="Q291" s="338"/>
      <c r="S291"/>
      <c r="T291"/>
      <c r="U291"/>
      <c r="V291"/>
      <c r="W291"/>
      <c r="X291" s="401"/>
      <c r="Y291" s="338"/>
      <c r="AA291"/>
      <c r="AB291"/>
      <c r="AC291"/>
      <c r="AD291"/>
      <c r="AE291"/>
      <c r="AF291" s="401"/>
      <c r="AG291" s="338"/>
      <c r="AI291"/>
      <c r="AJ291"/>
      <c r="AK291"/>
      <c r="AL291"/>
      <c r="AM291"/>
      <c r="AN291" s="401"/>
      <c r="AO291" s="338"/>
      <c r="AQ291"/>
      <c r="AR291"/>
      <c r="AS291"/>
      <c r="AT291"/>
      <c r="AU291"/>
      <c r="AV291" s="401"/>
      <c r="AW291" s="338"/>
      <c r="AY291"/>
      <c r="AZ291"/>
      <c r="BA291"/>
      <c r="BB291"/>
      <c r="BC291"/>
      <c r="BD291" s="401"/>
      <c r="BE291" s="338"/>
      <c r="BG291"/>
      <c r="BH291"/>
      <c r="BI291"/>
      <c r="BJ291"/>
      <c r="BK291"/>
      <c r="BL291" s="401"/>
      <c r="BM291" s="338"/>
      <c r="BO291"/>
      <c r="BP291"/>
      <c r="BQ291"/>
      <c r="BR291"/>
      <c r="BS291"/>
      <c r="BT291" s="401"/>
      <c r="BU291" s="338"/>
      <c r="BW291"/>
      <c r="BX291"/>
      <c r="BY291"/>
      <c r="BZ291"/>
      <c r="CA291"/>
      <c r="CB291" s="401"/>
      <c r="CC291" s="338"/>
      <c r="CE291"/>
      <c r="CF291"/>
      <c r="CG291"/>
      <c r="CH291"/>
      <c r="CI291"/>
      <c r="CJ291" s="401"/>
      <c r="CK291" s="338"/>
      <c r="CM291"/>
      <c r="CN291"/>
      <c r="CO291"/>
      <c r="CP291"/>
      <c r="CQ291"/>
      <c r="CR291" s="401"/>
      <c r="CS291" s="338"/>
      <c r="CU291"/>
      <c r="CV291"/>
      <c r="CW291"/>
      <c r="CX291"/>
      <c r="CY291"/>
      <c r="CZ291" s="401"/>
      <c r="DA291" s="338"/>
      <c r="DC291"/>
      <c r="DD291"/>
      <c r="DE291"/>
      <c r="DF291"/>
      <c r="DG291"/>
      <c r="DH291" s="401"/>
      <c r="DI291" s="338"/>
      <c r="DK291"/>
      <c r="DL291"/>
      <c r="DM291"/>
      <c r="DN291"/>
      <c r="DO291"/>
      <c r="DP291" s="401"/>
      <c r="DQ291" s="338"/>
      <c r="DS291"/>
      <c r="DT291"/>
      <c r="DU291"/>
      <c r="DV291"/>
      <c r="DW291"/>
      <c r="DX291" s="401"/>
      <c r="DY291" s="338"/>
      <c r="EA291"/>
      <c r="EB291"/>
      <c r="EC291"/>
      <c r="ED291"/>
      <c r="EE291"/>
      <c r="EF291" s="401"/>
      <c r="EG291" s="338"/>
      <c r="EI291"/>
      <c r="EJ291"/>
      <c r="EK291"/>
      <c r="EL291"/>
      <c r="EM291"/>
      <c r="EN291" s="401"/>
      <c r="EO291" s="338"/>
      <c r="EQ291"/>
      <c r="ER291"/>
      <c r="ES291"/>
      <c r="ET291"/>
      <c r="EU291"/>
      <c r="EV291" s="401"/>
      <c r="EW291" s="338"/>
      <c r="EY291"/>
      <c r="EZ291"/>
      <c r="FA291"/>
      <c r="FB291"/>
      <c r="FC291"/>
      <c r="FD291" s="401"/>
      <c r="FE291" s="338"/>
      <c r="FG291"/>
      <c r="FH291"/>
      <c r="FI291"/>
      <c r="FJ291"/>
      <c r="FK291"/>
      <c r="FL291" s="401"/>
      <c r="FM291" s="338"/>
      <c r="FO291"/>
      <c r="FP291"/>
      <c r="FQ291"/>
      <c r="FR291"/>
      <c r="FS291"/>
      <c r="FT291" s="401"/>
      <c r="FU291" s="338"/>
      <c r="FW291"/>
      <c r="FX291"/>
      <c r="FY291"/>
      <c r="FZ291"/>
      <c r="GA291"/>
      <c r="GB291" s="401"/>
      <c r="GC291" s="338"/>
      <c r="GE291"/>
      <c r="GF291"/>
      <c r="GG291"/>
      <c r="GH291"/>
      <c r="GI291"/>
      <c r="GJ291" s="401"/>
      <c r="GK291" s="338"/>
      <c r="GM291"/>
      <c r="GN291"/>
      <c r="GO291"/>
      <c r="GP291"/>
      <c r="GQ291"/>
      <c r="GR291" s="401"/>
      <c r="GS291" s="338"/>
      <c r="GU291"/>
      <c r="GV291"/>
      <c r="GW291"/>
      <c r="GX291"/>
      <c r="GY291"/>
      <c r="GZ291" s="401"/>
      <c r="HA291" s="338"/>
      <c r="HC291"/>
      <c r="HD291"/>
      <c r="HE291"/>
      <c r="HF291"/>
      <c r="HG291"/>
      <c r="HH291" s="401"/>
      <c r="HI291" s="338"/>
      <c r="HK291"/>
      <c r="HL291"/>
      <c r="HM291"/>
      <c r="HN291"/>
      <c r="HO291"/>
      <c r="HP291" s="401"/>
      <c r="HQ291" s="338"/>
      <c r="HS291"/>
      <c r="HT291"/>
      <c r="HU291"/>
      <c r="HV291"/>
      <c r="HW291"/>
      <c r="HX291" s="401"/>
      <c r="HY291" s="338"/>
      <c r="IA291"/>
      <c r="IB291"/>
      <c r="IC291"/>
      <c r="ID291"/>
      <c r="IE291"/>
      <c r="IF291" s="401"/>
      <c r="IG291" s="338"/>
      <c r="II291"/>
      <c r="IJ291"/>
      <c r="IK291"/>
      <c r="IL291"/>
      <c r="IM291"/>
      <c r="IN291" s="401"/>
      <c r="IO291" s="338"/>
      <c r="IQ291"/>
      <c r="IR291"/>
      <c r="IS291"/>
      <c r="IT291"/>
      <c r="IU291"/>
      <c r="IV291" s="401"/>
      <c r="IW291" s="338"/>
      <c r="IY291"/>
      <c r="IZ291"/>
      <c r="JA291"/>
      <c r="JB291"/>
      <c r="JC291"/>
      <c r="JD291" s="401"/>
      <c r="JE291" s="338"/>
      <c r="JG291"/>
      <c r="JH291"/>
      <c r="JI291"/>
      <c r="JJ291"/>
      <c r="JK291"/>
      <c r="JL291" s="401"/>
      <c r="JM291" s="338"/>
      <c r="JO291"/>
      <c r="JP291"/>
      <c r="JQ291"/>
      <c r="JR291"/>
      <c r="JS291"/>
      <c r="JT291" s="401"/>
      <c r="JU291" s="338"/>
      <c r="JW291"/>
      <c r="JX291"/>
      <c r="JY291"/>
      <c r="JZ291"/>
      <c r="KA291"/>
      <c r="KB291" s="401"/>
      <c r="KC291" s="338"/>
      <c r="KE291"/>
      <c r="KF291"/>
      <c r="KG291"/>
      <c r="KH291"/>
      <c r="KI291"/>
      <c r="KJ291" s="401"/>
      <c r="KK291" s="338"/>
      <c r="KM291"/>
      <c r="KN291"/>
      <c r="KO291"/>
      <c r="KP291"/>
      <c r="KQ291"/>
      <c r="KR291" s="401"/>
      <c r="KS291" s="338"/>
      <c r="KU291"/>
      <c r="KV291"/>
      <c r="KW291"/>
      <c r="KX291"/>
      <c r="KY291"/>
      <c r="KZ291" s="401"/>
      <c r="LA291" s="338"/>
      <c r="LC291"/>
      <c r="LD291"/>
      <c r="LE291"/>
      <c r="LF291"/>
      <c r="LG291"/>
      <c r="LH291" s="401"/>
      <c r="LI291" s="338"/>
      <c r="LK291"/>
      <c r="LL291"/>
      <c r="LM291"/>
      <c r="LN291"/>
      <c r="LO291"/>
      <c r="LP291" s="401"/>
      <c r="LQ291" s="338"/>
      <c r="LS291"/>
      <c r="LT291"/>
      <c r="LU291"/>
      <c r="LV291"/>
      <c r="LW291"/>
      <c r="LX291" s="401"/>
      <c r="LY291" s="338"/>
      <c r="MA291"/>
      <c r="MB291"/>
      <c r="MC291"/>
      <c r="MD291"/>
      <c r="ME291"/>
      <c r="MF291" s="401"/>
      <c r="MG291" s="338"/>
      <c r="MI291"/>
      <c r="MJ291"/>
      <c r="MK291"/>
      <c r="ML291"/>
      <c r="MM291"/>
      <c r="MN291" s="401"/>
      <c r="MO291" s="338"/>
      <c r="MQ291"/>
      <c r="MR291"/>
      <c r="MS291"/>
      <c r="MT291"/>
      <c r="MU291"/>
      <c r="MV291" s="401"/>
      <c r="MW291" s="338"/>
      <c r="MY291"/>
      <c r="MZ291"/>
      <c r="NA291"/>
      <c r="NB291"/>
      <c r="NC291"/>
      <c r="ND291" s="401"/>
      <c r="NE291" s="338"/>
      <c r="NG291"/>
      <c r="NH291"/>
      <c r="NI291"/>
      <c r="NJ291"/>
      <c r="NK291"/>
      <c r="NL291" s="401"/>
      <c r="NM291" s="338"/>
      <c r="NO291"/>
      <c r="NP291"/>
      <c r="NQ291"/>
      <c r="NR291"/>
      <c r="NS291"/>
      <c r="NT291" s="401"/>
      <c r="NU291" s="338"/>
      <c r="NW291"/>
      <c r="NX291"/>
      <c r="NY291"/>
      <c r="NZ291"/>
      <c r="OA291"/>
      <c r="OB291" s="401"/>
      <c r="OC291" s="338"/>
      <c r="OE291"/>
      <c r="OF291"/>
      <c r="OG291"/>
      <c r="OH291"/>
      <c r="OI291"/>
      <c r="OJ291" s="401"/>
      <c r="OK291" s="338"/>
      <c r="OM291"/>
      <c r="ON291"/>
      <c r="OO291"/>
      <c r="OP291"/>
      <c r="OQ291"/>
      <c r="OR291" s="401"/>
      <c r="OS291" s="338"/>
      <c r="OU291"/>
      <c r="OV291"/>
      <c r="OW291"/>
      <c r="OX291"/>
      <c r="OY291"/>
      <c r="OZ291" s="401"/>
      <c r="PA291" s="338"/>
      <c r="PC291"/>
      <c r="PD291"/>
      <c r="PE291"/>
      <c r="PF291"/>
      <c r="PG291"/>
      <c r="PH291" s="401"/>
      <c r="PI291" s="338"/>
      <c r="PK291"/>
      <c r="PL291"/>
      <c r="PM291"/>
      <c r="PN291"/>
      <c r="PO291"/>
      <c r="PP291" s="401"/>
      <c r="PQ291" s="338"/>
      <c r="PS291"/>
      <c r="PT291"/>
      <c r="PU291"/>
      <c r="PV291"/>
      <c r="PW291"/>
      <c r="PX291" s="401"/>
      <c r="PY291" s="338"/>
      <c r="QA291"/>
      <c r="QB291"/>
      <c r="QC291"/>
      <c r="QD291"/>
      <c r="QE291"/>
      <c r="QF291" s="401"/>
      <c r="QG291" s="338"/>
      <c r="QI291"/>
      <c r="QJ291"/>
      <c r="QK291"/>
      <c r="QL291"/>
      <c r="QM291"/>
      <c r="QN291" s="401"/>
      <c r="QO291" s="338"/>
      <c r="QQ291"/>
      <c r="QR291"/>
      <c r="QS291"/>
      <c r="QT291"/>
      <c r="QU291"/>
      <c r="QV291" s="401"/>
      <c r="QW291" s="338"/>
      <c r="QY291"/>
      <c r="QZ291"/>
      <c r="RA291"/>
      <c r="RB291"/>
      <c r="RC291"/>
      <c r="RD291" s="401"/>
      <c r="RE291" s="338"/>
      <c r="RG291"/>
      <c r="RH291"/>
      <c r="RI291"/>
      <c r="RJ291"/>
      <c r="RK291"/>
      <c r="RL291" s="401"/>
      <c r="RM291" s="338"/>
      <c r="RO291"/>
      <c r="RP291"/>
      <c r="RQ291"/>
      <c r="RR291"/>
      <c r="RS291"/>
      <c r="RT291" s="401"/>
      <c r="RU291" s="338"/>
      <c r="RW291"/>
      <c r="RX291"/>
      <c r="RY291"/>
      <c r="RZ291"/>
      <c r="SA291"/>
      <c r="SB291" s="401"/>
      <c r="SC291" s="338"/>
      <c r="SE291"/>
      <c r="SF291"/>
      <c r="SG291"/>
      <c r="SH291"/>
      <c r="SI291"/>
      <c r="SJ291" s="401"/>
      <c r="SK291" s="338"/>
      <c r="SM291"/>
      <c r="SN291"/>
      <c r="SO291"/>
      <c r="SP291"/>
      <c r="SQ291"/>
      <c r="SR291" s="401"/>
      <c r="SS291" s="338"/>
      <c r="SU291"/>
      <c r="SV291"/>
      <c r="SW291"/>
      <c r="SX291"/>
      <c r="SY291"/>
      <c r="SZ291" s="401"/>
      <c r="TA291" s="338"/>
      <c r="TC291"/>
      <c r="TD291"/>
      <c r="TE291"/>
      <c r="TF291"/>
      <c r="TG291"/>
      <c r="TH291" s="401"/>
      <c r="TI291" s="338"/>
      <c r="TK291"/>
      <c r="TL291"/>
      <c r="TM291"/>
      <c r="TN291"/>
      <c r="TO291"/>
      <c r="TP291" s="401"/>
      <c r="TQ291" s="338"/>
      <c r="TS291"/>
      <c r="TT291"/>
      <c r="TU291"/>
      <c r="TV291"/>
      <c r="TW291"/>
      <c r="TX291" s="401"/>
      <c r="TY291" s="338"/>
      <c r="UA291"/>
      <c r="UB291"/>
      <c r="UC291"/>
      <c r="UD291"/>
      <c r="UE291"/>
      <c r="UF291" s="401"/>
      <c r="UG291" s="338"/>
      <c r="UI291"/>
      <c r="UJ291"/>
      <c r="UK291"/>
      <c r="UL291"/>
      <c r="UM291"/>
      <c r="UN291" s="401"/>
      <c r="UO291" s="338"/>
      <c r="UQ291"/>
      <c r="UR291"/>
      <c r="US291"/>
      <c r="UT291"/>
      <c r="UU291"/>
      <c r="UV291" s="401"/>
      <c r="UW291" s="338"/>
      <c r="UY291"/>
      <c r="UZ291"/>
      <c r="VA291"/>
      <c r="VB291"/>
      <c r="VC291"/>
      <c r="VD291" s="401"/>
      <c r="VE291" s="338"/>
      <c r="VG291"/>
      <c r="VH291"/>
      <c r="VI291"/>
      <c r="VJ291"/>
      <c r="VK291"/>
      <c r="VL291" s="401"/>
      <c r="VM291" s="338"/>
      <c r="VO291"/>
      <c r="VP291"/>
      <c r="VQ291"/>
      <c r="VR291"/>
      <c r="VS291"/>
      <c r="VT291" s="401"/>
      <c r="VU291" s="338"/>
      <c r="VW291"/>
      <c r="VX291"/>
      <c r="VY291"/>
      <c r="VZ291"/>
      <c r="WA291"/>
      <c r="WB291" s="401"/>
      <c r="WC291" s="338"/>
      <c r="WE291"/>
      <c r="WF291"/>
      <c r="WG291"/>
      <c r="WH291"/>
      <c r="WI291"/>
      <c r="WJ291" s="401"/>
      <c r="WK291" s="338"/>
      <c r="WM291"/>
      <c r="WN291"/>
      <c r="WO291"/>
      <c r="WP291"/>
      <c r="WQ291"/>
      <c r="WR291" s="401"/>
      <c r="WS291" s="338"/>
      <c r="WU291"/>
      <c r="WV291"/>
      <c r="WW291"/>
      <c r="WX291"/>
      <c r="WY291"/>
      <c r="WZ291" s="401"/>
      <c r="XA291" s="338"/>
      <c r="XC291"/>
      <c r="XD291"/>
      <c r="XE291"/>
      <c r="XF291"/>
      <c r="XG291"/>
      <c r="XH291" s="401"/>
      <c r="XI291" s="338"/>
      <c r="XK291"/>
      <c r="XL291"/>
      <c r="XM291"/>
      <c r="XN291"/>
      <c r="XO291"/>
      <c r="XP291" s="401"/>
      <c r="XQ291" s="338"/>
      <c r="XS291"/>
      <c r="XT291"/>
      <c r="XU291"/>
      <c r="XV291"/>
      <c r="XW291"/>
      <c r="XX291" s="401"/>
      <c r="XY291" s="338"/>
      <c r="YA291"/>
      <c r="YB291"/>
      <c r="YC291"/>
      <c r="YD291"/>
      <c r="YE291"/>
      <c r="YF291" s="401"/>
      <c r="YG291" s="338"/>
      <c r="YI291"/>
      <c r="YJ291"/>
      <c r="YK291"/>
      <c r="YL291"/>
      <c r="YM291"/>
      <c r="YN291" s="401"/>
      <c r="YO291" s="338"/>
      <c r="YQ291"/>
      <c r="YR291"/>
      <c r="YS291"/>
      <c r="YT291"/>
      <c r="YU291"/>
      <c r="YV291" s="401"/>
      <c r="YW291" s="338"/>
      <c r="YY291"/>
      <c r="YZ291"/>
      <c r="ZA291"/>
      <c r="ZB291"/>
      <c r="ZC291"/>
      <c r="ZD291" s="401"/>
      <c r="ZE291" s="338"/>
      <c r="ZG291"/>
      <c r="ZH291"/>
      <c r="ZI291"/>
      <c r="ZJ291"/>
      <c r="ZK291"/>
      <c r="ZL291" s="401"/>
      <c r="ZM291" s="338"/>
      <c r="ZO291"/>
      <c r="ZP291"/>
      <c r="ZQ291"/>
      <c r="ZR291"/>
      <c r="ZS291"/>
      <c r="ZT291" s="401"/>
      <c r="ZU291" s="338"/>
      <c r="ZW291"/>
      <c r="ZX291"/>
      <c r="ZY291"/>
      <c r="ZZ291"/>
      <c r="AAA291"/>
      <c r="AAB291" s="401"/>
      <c r="AAC291" s="338"/>
      <c r="AAE291"/>
      <c r="AAF291"/>
      <c r="AAG291"/>
      <c r="AAH291"/>
      <c r="AAI291"/>
      <c r="AAJ291" s="401"/>
      <c r="AAK291" s="338"/>
      <c r="AAM291"/>
      <c r="AAN291"/>
      <c r="AAO291"/>
      <c r="AAP291"/>
      <c r="AAQ291"/>
      <c r="AAR291" s="401"/>
      <c r="AAS291" s="338"/>
      <c r="AAU291"/>
      <c r="AAV291"/>
      <c r="AAW291"/>
      <c r="AAX291"/>
      <c r="AAY291"/>
      <c r="AAZ291" s="401"/>
      <c r="ABA291" s="338"/>
      <c r="ABC291"/>
      <c r="ABD291"/>
      <c r="ABE291"/>
      <c r="ABF291"/>
      <c r="ABG291"/>
      <c r="ABH291" s="401"/>
      <c r="ABI291" s="338"/>
      <c r="ABK291"/>
      <c r="ABL291"/>
      <c r="ABM291"/>
      <c r="ABN291"/>
      <c r="ABO291"/>
      <c r="ABP291" s="401"/>
      <c r="ABQ291" s="338"/>
      <c r="ABS291"/>
      <c r="ABT291"/>
      <c r="ABU291"/>
      <c r="ABV291"/>
      <c r="ABW291"/>
      <c r="ABX291" s="401"/>
      <c r="ABY291" s="338"/>
      <c r="ACA291"/>
      <c r="ACB291"/>
      <c r="ACC291"/>
      <c r="ACD291"/>
      <c r="ACE291"/>
      <c r="ACF291" s="401"/>
      <c r="ACG291" s="338"/>
      <c r="ACI291"/>
      <c r="ACJ291"/>
      <c r="ACK291"/>
      <c r="ACL291"/>
      <c r="ACM291"/>
      <c r="ACN291" s="401"/>
      <c r="ACO291" s="338"/>
      <c r="ACQ291"/>
      <c r="ACR291"/>
      <c r="ACS291"/>
      <c r="ACT291"/>
      <c r="ACU291"/>
      <c r="ACV291" s="401"/>
      <c r="ACW291" s="338"/>
      <c r="ACY291"/>
      <c r="ACZ291"/>
      <c r="ADA291"/>
      <c r="ADB291"/>
      <c r="ADC291"/>
      <c r="ADD291" s="401"/>
      <c r="ADE291" s="338"/>
      <c r="ADG291"/>
      <c r="ADH291"/>
      <c r="ADI291"/>
      <c r="ADJ291"/>
      <c r="ADK291"/>
      <c r="ADL291" s="401"/>
      <c r="ADM291" s="338"/>
      <c r="ADO291"/>
      <c r="ADP291"/>
      <c r="ADQ291"/>
      <c r="ADR291"/>
      <c r="ADS291"/>
      <c r="ADT291" s="401"/>
      <c r="ADU291" s="338"/>
      <c r="ADW291"/>
      <c r="ADX291"/>
      <c r="ADY291"/>
      <c r="ADZ291"/>
      <c r="AEA291"/>
      <c r="AEB291" s="401"/>
      <c r="AEC291" s="338"/>
      <c r="AEE291"/>
      <c r="AEF291"/>
      <c r="AEG291"/>
      <c r="AEH291"/>
      <c r="AEI291"/>
      <c r="AEJ291" s="401"/>
      <c r="AEK291" s="338"/>
      <c r="AEM291"/>
      <c r="AEN291"/>
      <c r="AEO291"/>
      <c r="AEP291"/>
      <c r="AEQ291"/>
      <c r="AER291" s="401"/>
      <c r="AES291" s="338"/>
      <c r="AEU291"/>
      <c r="AEV291"/>
      <c r="AEW291"/>
      <c r="AEX291"/>
      <c r="AEY291"/>
      <c r="AEZ291" s="401"/>
      <c r="AFA291" s="338"/>
      <c r="AFC291"/>
      <c r="AFD291"/>
      <c r="AFE291"/>
      <c r="AFF291"/>
      <c r="AFG291"/>
      <c r="AFH291" s="401"/>
      <c r="AFI291" s="338"/>
      <c r="AFK291"/>
      <c r="AFL291"/>
      <c r="AFM291"/>
      <c r="AFN291"/>
      <c r="AFO291"/>
      <c r="AFP291" s="401"/>
      <c r="AFQ291" s="338"/>
      <c r="AFS291"/>
      <c r="AFT291"/>
      <c r="AFU291"/>
      <c r="AFV291"/>
      <c r="AFW291"/>
      <c r="AFX291" s="401"/>
      <c r="AFY291" s="338"/>
      <c r="AGA291"/>
      <c r="AGB291"/>
      <c r="AGC291"/>
      <c r="AGD291"/>
      <c r="AGE291"/>
      <c r="AGF291" s="401"/>
      <c r="AGG291" s="338"/>
      <c r="AGI291"/>
      <c r="AGJ291"/>
      <c r="AGK291"/>
      <c r="AGL291"/>
      <c r="AGM291"/>
      <c r="AGN291" s="401"/>
      <c r="AGO291" s="338"/>
      <c r="AGQ291"/>
      <c r="AGR291"/>
      <c r="AGS291"/>
      <c r="AGT291"/>
      <c r="AGU291"/>
      <c r="AGV291" s="401"/>
      <c r="AGW291" s="338"/>
      <c r="AGY291"/>
      <c r="AGZ291"/>
      <c r="AHA291"/>
      <c r="AHB291"/>
      <c r="AHC291"/>
      <c r="AHD291" s="401"/>
      <c r="AHE291" s="338"/>
      <c r="AHG291"/>
      <c r="AHH291"/>
      <c r="AHI291"/>
      <c r="AHJ291"/>
      <c r="AHK291"/>
      <c r="AHL291" s="401"/>
      <c r="AHM291" s="338"/>
      <c r="AHO291"/>
      <c r="AHP291"/>
      <c r="AHQ291"/>
      <c r="AHR291"/>
      <c r="AHS291"/>
      <c r="AHT291" s="401"/>
      <c r="AHU291" s="338"/>
      <c r="AHW291"/>
      <c r="AHX291"/>
      <c r="AHY291"/>
      <c r="AHZ291"/>
      <c r="AIA291"/>
      <c r="AIB291" s="401"/>
      <c r="AIC291" s="338"/>
      <c r="AIE291"/>
      <c r="AIF291"/>
      <c r="AIG291"/>
      <c r="AIH291"/>
      <c r="AII291"/>
      <c r="AIJ291" s="401"/>
      <c r="AIK291" s="338"/>
      <c r="AIM291"/>
      <c r="AIN291"/>
      <c r="AIO291"/>
      <c r="AIP291"/>
      <c r="AIQ291"/>
      <c r="AIR291" s="401"/>
      <c r="AIS291" s="338"/>
      <c r="AIU291"/>
      <c r="AIV291"/>
      <c r="AIW291"/>
      <c r="AIX291"/>
      <c r="AIY291"/>
      <c r="AIZ291" s="401"/>
      <c r="AJA291" s="338"/>
      <c r="AJC291"/>
      <c r="AJD291"/>
      <c r="AJE291"/>
      <c r="AJF291"/>
      <c r="AJG291"/>
      <c r="AJH291" s="401"/>
      <c r="AJI291" s="338"/>
      <c r="AJK291"/>
      <c r="AJL291"/>
      <c r="AJM291"/>
      <c r="AJN291"/>
      <c r="AJO291"/>
      <c r="AJP291" s="401"/>
      <c r="AJQ291" s="338"/>
      <c r="AJS291"/>
      <c r="AJT291"/>
      <c r="AJU291"/>
      <c r="AJV291"/>
      <c r="AJW291"/>
      <c r="AJX291" s="401"/>
      <c r="AJY291" s="338"/>
      <c r="AKA291"/>
      <c r="AKB291"/>
      <c r="AKC291"/>
      <c r="AKD291"/>
      <c r="AKE291"/>
      <c r="AKF291" s="401"/>
      <c r="AKG291" s="338"/>
      <c r="AKI291"/>
      <c r="AKJ291"/>
      <c r="AKK291"/>
      <c r="AKL291"/>
      <c r="AKM291"/>
      <c r="AKN291" s="401"/>
      <c r="AKO291" s="338"/>
      <c r="AKQ291"/>
      <c r="AKR291"/>
      <c r="AKS291"/>
      <c r="AKT291"/>
      <c r="AKU291"/>
      <c r="AKV291" s="401"/>
      <c r="AKW291" s="338"/>
      <c r="AKY291"/>
      <c r="AKZ291"/>
      <c r="ALA291"/>
      <c r="ALB291"/>
      <c r="ALC291"/>
      <c r="ALD291" s="401"/>
      <c r="ALE291" s="338"/>
      <c r="ALG291"/>
      <c r="ALH291"/>
      <c r="ALI291"/>
      <c r="ALJ291"/>
      <c r="ALK291"/>
      <c r="ALL291" s="401"/>
      <c r="ALM291" s="338"/>
      <c r="ALO291"/>
      <c r="ALP291"/>
      <c r="ALQ291"/>
      <c r="ALR291"/>
      <c r="ALS291"/>
      <c r="ALT291" s="401"/>
      <c r="ALU291" s="338"/>
      <c r="ALW291"/>
      <c r="ALX291"/>
      <c r="ALY291"/>
      <c r="ALZ291"/>
      <c r="AMA291"/>
      <c r="AMB291" s="401"/>
      <c r="AMC291" s="338"/>
      <c r="AME291"/>
      <c r="AMF291"/>
      <c r="AMG291"/>
      <c r="AMH291"/>
      <c r="AMI291"/>
      <c r="AMJ291" s="401"/>
      <c r="AMK291" s="338"/>
      <c r="AMM291"/>
      <c r="AMN291"/>
      <c r="AMO291"/>
      <c r="AMP291"/>
      <c r="AMQ291"/>
      <c r="AMR291" s="401"/>
      <c r="AMS291" s="338"/>
      <c r="AMU291"/>
      <c r="AMV291"/>
      <c r="AMW291"/>
      <c r="AMX291"/>
      <c r="AMY291"/>
      <c r="AMZ291" s="401"/>
      <c r="ANA291" s="338"/>
      <c r="ANC291"/>
      <c r="AND291"/>
      <c r="ANE291"/>
      <c r="ANF291"/>
      <c r="ANG291"/>
      <c r="ANH291" s="401"/>
      <c r="ANI291" s="338"/>
      <c r="ANK291"/>
      <c r="ANL291"/>
      <c r="ANM291"/>
      <c r="ANN291"/>
      <c r="ANO291"/>
      <c r="ANP291" s="401"/>
      <c r="ANQ291" s="338"/>
      <c r="ANS291"/>
      <c r="ANT291"/>
      <c r="ANU291"/>
      <c r="ANV291"/>
      <c r="ANW291"/>
      <c r="ANX291" s="401"/>
      <c r="ANY291" s="338"/>
      <c r="AOA291"/>
      <c r="AOB291"/>
      <c r="AOC291"/>
      <c r="AOD291"/>
      <c r="AOE291"/>
      <c r="AOF291" s="401"/>
      <c r="AOG291" s="338"/>
      <c r="AOI291"/>
      <c r="AOJ291"/>
      <c r="AOK291"/>
      <c r="AOL291"/>
      <c r="AOM291"/>
      <c r="AON291" s="401"/>
      <c r="AOO291" s="338"/>
      <c r="AOQ291"/>
      <c r="AOR291"/>
      <c r="AOS291"/>
      <c r="AOT291"/>
      <c r="AOU291"/>
      <c r="AOV291" s="401"/>
      <c r="AOW291" s="338"/>
      <c r="AOY291"/>
      <c r="AOZ291"/>
      <c r="APA291"/>
      <c r="APB291"/>
      <c r="APC291"/>
      <c r="APD291" s="401"/>
      <c r="APE291" s="338"/>
      <c r="APG291"/>
      <c r="APH291"/>
      <c r="API291"/>
      <c r="APJ291"/>
      <c r="APK291"/>
      <c r="APL291" s="401"/>
      <c r="APM291" s="338"/>
      <c r="APO291"/>
      <c r="APP291"/>
      <c r="APQ291"/>
      <c r="APR291"/>
      <c r="APS291"/>
      <c r="APT291" s="401"/>
      <c r="APU291" s="338"/>
      <c r="APW291"/>
      <c r="APX291"/>
      <c r="APY291"/>
      <c r="APZ291"/>
      <c r="AQA291"/>
      <c r="AQB291" s="401"/>
      <c r="AQC291" s="338"/>
      <c r="AQE291"/>
      <c r="AQF291"/>
      <c r="AQG291"/>
      <c r="AQH291"/>
      <c r="AQI291"/>
      <c r="AQJ291" s="401"/>
      <c r="AQK291" s="338"/>
      <c r="AQM291"/>
      <c r="AQN291"/>
      <c r="AQO291"/>
      <c r="AQP291"/>
      <c r="AQQ291"/>
      <c r="AQR291" s="401"/>
      <c r="AQS291" s="338"/>
      <c r="AQU291"/>
      <c r="AQV291"/>
      <c r="AQW291"/>
      <c r="AQX291"/>
      <c r="AQY291"/>
      <c r="AQZ291" s="401"/>
      <c r="ARA291" s="338"/>
      <c r="ARC291"/>
      <c r="ARD291"/>
      <c r="ARE291"/>
      <c r="ARF291"/>
      <c r="ARG291"/>
      <c r="ARH291" s="401"/>
      <c r="ARI291" s="338"/>
      <c r="ARK291"/>
      <c r="ARL291"/>
      <c r="ARM291"/>
      <c r="ARN291"/>
      <c r="ARO291"/>
      <c r="ARP291" s="401"/>
      <c r="ARQ291" s="338"/>
      <c r="ARS291"/>
      <c r="ART291"/>
      <c r="ARU291"/>
      <c r="ARV291"/>
      <c r="ARW291"/>
      <c r="ARX291" s="401"/>
      <c r="ARY291" s="338"/>
      <c r="ASA291"/>
      <c r="ASB291"/>
      <c r="ASC291"/>
      <c r="ASD291"/>
      <c r="ASE291"/>
      <c r="ASF291" s="401"/>
      <c r="ASG291" s="338"/>
      <c r="ASI291"/>
      <c r="ASJ291"/>
      <c r="ASK291"/>
      <c r="ASL291"/>
      <c r="ASM291"/>
      <c r="ASN291" s="401"/>
      <c r="ASO291" s="338"/>
      <c r="ASQ291"/>
      <c r="ASR291"/>
      <c r="ASS291"/>
      <c r="AST291"/>
      <c r="ASU291"/>
      <c r="ASV291" s="401"/>
      <c r="ASW291" s="338"/>
      <c r="ASY291"/>
      <c r="ASZ291"/>
      <c r="ATA291"/>
      <c r="ATB291"/>
      <c r="ATC291"/>
      <c r="ATD291" s="401"/>
      <c r="ATE291" s="338"/>
      <c r="ATG291"/>
      <c r="ATH291"/>
      <c r="ATI291"/>
      <c r="ATJ291"/>
      <c r="ATK291"/>
      <c r="ATL291" s="401"/>
      <c r="ATM291" s="338"/>
      <c r="ATO291"/>
      <c r="ATP291"/>
      <c r="ATQ291"/>
      <c r="ATR291"/>
      <c r="ATS291"/>
      <c r="ATT291" s="401"/>
      <c r="ATU291" s="338"/>
      <c r="ATW291"/>
      <c r="ATX291"/>
      <c r="ATY291"/>
      <c r="ATZ291"/>
      <c r="AUA291"/>
      <c r="AUB291" s="401"/>
      <c r="AUC291" s="338"/>
      <c r="AUE291"/>
      <c r="AUF291"/>
      <c r="AUG291"/>
      <c r="AUH291"/>
      <c r="AUI291"/>
      <c r="AUJ291" s="401"/>
      <c r="AUK291" s="338"/>
      <c r="AUM291"/>
      <c r="AUN291"/>
      <c r="AUO291"/>
      <c r="AUP291"/>
      <c r="AUQ291"/>
      <c r="AUR291" s="401"/>
      <c r="AUS291" s="338"/>
      <c r="AUU291"/>
      <c r="AUV291"/>
      <c r="AUW291"/>
      <c r="AUX291"/>
      <c r="AUY291"/>
      <c r="AUZ291" s="401"/>
      <c r="AVA291" s="338"/>
      <c r="AVC291"/>
      <c r="AVD291"/>
      <c r="AVE291"/>
      <c r="AVF291"/>
      <c r="AVG291"/>
      <c r="AVH291" s="401"/>
      <c r="AVI291" s="338"/>
      <c r="AVK291"/>
      <c r="AVL291"/>
      <c r="AVM291"/>
      <c r="AVN291"/>
      <c r="AVO291"/>
      <c r="AVP291" s="401"/>
      <c r="AVQ291" s="338"/>
      <c r="AVS291"/>
      <c r="AVT291"/>
      <c r="AVU291"/>
      <c r="AVV291"/>
      <c r="AVW291"/>
      <c r="AVX291" s="401"/>
      <c r="AVY291" s="338"/>
      <c r="AWA291"/>
      <c r="AWB291"/>
      <c r="AWC291"/>
      <c r="AWD291"/>
      <c r="AWE291"/>
      <c r="AWF291" s="401"/>
      <c r="AWG291" s="338"/>
      <c r="AWI291"/>
      <c r="AWJ291"/>
      <c r="AWK291"/>
      <c r="AWL291"/>
      <c r="AWM291"/>
      <c r="AWN291" s="401"/>
      <c r="AWO291" s="338"/>
      <c r="AWQ291"/>
      <c r="AWR291"/>
      <c r="AWS291"/>
      <c r="AWT291"/>
      <c r="AWU291"/>
      <c r="AWV291" s="401"/>
      <c r="AWW291" s="338"/>
      <c r="AWY291"/>
      <c r="AWZ291"/>
      <c r="AXA291"/>
      <c r="AXB291"/>
      <c r="AXC291"/>
      <c r="AXD291" s="401"/>
      <c r="AXE291" s="338"/>
      <c r="AXG291"/>
      <c r="AXH291"/>
      <c r="AXI291"/>
      <c r="AXJ291"/>
      <c r="AXK291"/>
      <c r="AXL291" s="401"/>
      <c r="AXM291" s="338"/>
      <c r="AXO291"/>
      <c r="AXP291"/>
      <c r="AXQ291"/>
      <c r="AXR291"/>
      <c r="AXS291"/>
      <c r="AXT291" s="401"/>
      <c r="AXU291" s="338"/>
      <c r="AXW291"/>
      <c r="AXX291"/>
      <c r="AXY291"/>
      <c r="AXZ291"/>
      <c r="AYA291"/>
      <c r="AYB291" s="401"/>
      <c r="AYC291" s="338"/>
      <c r="AYE291"/>
      <c r="AYF291"/>
      <c r="AYG291"/>
      <c r="AYH291"/>
      <c r="AYI291"/>
      <c r="AYJ291" s="401"/>
      <c r="AYK291" s="338"/>
      <c r="AYM291"/>
      <c r="AYN291"/>
      <c r="AYO291"/>
      <c r="AYP291"/>
      <c r="AYQ291"/>
      <c r="AYR291" s="401"/>
      <c r="AYS291" s="338"/>
      <c r="AYU291"/>
      <c r="AYV291"/>
      <c r="AYW291"/>
      <c r="AYX291"/>
      <c r="AYY291"/>
      <c r="AYZ291" s="401"/>
      <c r="AZA291" s="338"/>
      <c r="AZC291"/>
      <c r="AZD291"/>
      <c r="AZE291"/>
      <c r="AZF291"/>
      <c r="AZG291"/>
      <c r="AZH291" s="401"/>
      <c r="AZI291" s="338"/>
      <c r="AZK291"/>
      <c r="AZL291"/>
      <c r="AZM291"/>
      <c r="AZN291"/>
      <c r="AZO291"/>
      <c r="AZP291" s="401"/>
      <c r="AZQ291" s="338"/>
      <c r="AZS291"/>
      <c r="AZT291"/>
      <c r="AZU291"/>
      <c r="AZV291"/>
      <c r="AZW291"/>
      <c r="AZX291" s="401"/>
      <c r="AZY291" s="338"/>
      <c r="BAA291"/>
      <c r="BAB291"/>
      <c r="BAC291"/>
      <c r="BAD291"/>
      <c r="BAE291"/>
      <c r="BAF291" s="401"/>
      <c r="BAG291" s="338"/>
      <c r="BAI291"/>
      <c r="BAJ291"/>
      <c r="BAK291"/>
      <c r="BAL291"/>
      <c r="BAM291"/>
      <c r="BAN291" s="401"/>
      <c r="BAO291" s="338"/>
      <c r="BAQ291"/>
      <c r="BAR291"/>
      <c r="BAS291"/>
      <c r="BAT291"/>
      <c r="BAU291"/>
      <c r="BAV291" s="401"/>
      <c r="BAW291" s="338"/>
      <c r="BAY291"/>
      <c r="BAZ291"/>
      <c r="BBA291"/>
      <c r="BBB291"/>
      <c r="BBC291"/>
      <c r="BBD291" s="401"/>
      <c r="BBE291" s="338"/>
      <c r="BBG291"/>
      <c r="BBH291"/>
      <c r="BBI291"/>
      <c r="BBJ291"/>
      <c r="BBK291"/>
      <c r="BBL291" s="401"/>
      <c r="BBM291" s="338"/>
      <c r="BBO291"/>
      <c r="BBP291"/>
      <c r="BBQ291"/>
      <c r="BBR291"/>
      <c r="BBS291"/>
      <c r="BBT291" s="401"/>
      <c r="BBU291" s="338"/>
      <c r="BBW291"/>
      <c r="BBX291"/>
      <c r="BBY291"/>
      <c r="BBZ291"/>
      <c r="BCA291"/>
      <c r="BCB291" s="401"/>
      <c r="BCC291" s="338"/>
      <c r="BCE291"/>
      <c r="BCF291"/>
      <c r="BCG291"/>
      <c r="BCH291"/>
      <c r="BCI291"/>
      <c r="BCJ291" s="401"/>
      <c r="BCK291" s="338"/>
      <c r="BCM291"/>
      <c r="BCN291"/>
      <c r="BCO291"/>
      <c r="BCP291"/>
      <c r="BCQ291"/>
      <c r="BCR291" s="401"/>
      <c r="BCS291" s="338"/>
      <c r="BCU291"/>
      <c r="BCV291"/>
      <c r="BCW291"/>
      <c r="BCX291"/>
      <c r="BCY291"/>
      <c r="BCZ291" s="401"/>
      <c r="BDA291" s="338"/>
      <c r="BDC291"/>
      <c r="BDD291"/>
      <c r="BDE291"/>
      <c r="BDF291"/>
      <c r="BDG291"/>
      <c r="BDH291" s="401"/>
      <c r="BDI291" s="338"/>
      <c r="BDK291"/>
      <c r="BDL291"/>
      <c r="BDM291"/>
      <c r="BDN291"/>
      <c r="BDO291"/>
      <c r="BDP291" s="401"/>
      <c r="BDQ291" s="338"/>
      <c r="BDS291"/>
      <c r="BDT291"/>
      <c r="BDU291"/>
      <c r="BDV291"/>
      <c r="BDW291"/>
      <c r="BDX291" s="401"/>
      <c r="BDY291" s="338"/>
      <c r="BEA291"/>
      <c r="BEB291"/>
      <c r="BEC291"/>
      <c r="BED291"/>
      <c r="BEE291"/>
      <c r="BEF291" s="401"/>
      <c r="BEG291" s="338"/>
      <c r="BEI291"/>
      <c r="BEJ291"/>
      <c r="BEK291"/>
      <c r="BEL291"/>
      <c r="BEM291"/>
      <c r="BEN291" s="401"/>
      <c r="BEO291" s="338"/>
      <c r="BEQ291"/>
      <c r="BER291"/>
      <c r="BES291"/>
      <c r="BET291"/>
      <c r="BEU291"/>
      <c r="BEV291" s="401"/>
      <c r="BEW291" s="338"/>
      <c r="BEY291"/>
      <c r="BEZ291"/>
      <c r="BFA291"/>
      <c r="BFB291"/>
      <c r="BFC291"/>
      <c r="BFD291" s="401"/>
      <c r="BFE291" s="338"/>
      <c r="BFG291"/>
      <c r="BFH291"/>
      <c r="BFI291"/>
      <c r="BFJ291"/>
      <c r="BFK291"/>
      <c r="BFL291" s="401"/>
      <c r="BFM291" s="338"/>
      <c r="BFO291"/>
      <c r="BFP291"/>
      <c r="BFQ291"/>
      <c r="BFR291"/>
      <c r="BFS291"/>
      <c r="BFT291" s="401"/>
      <c r="BFU291" s="338"/>
      <c r="BFW291"/>
      <c r="BFX291"/>
      <c r="BFY291"/>
      <c r="BFZ291"/>
      <c r="BGA291"/>
      <c r="BGB291" s="401"/>
      <c r="BGC291" s="338"/>
      <c r="BGE291"/>
      <c r="BGF291"/>
      <c r="BGG291"/>
      <c r="BGH291"/>
      <c r="BGI291"/>
      <c r="BGJ291" s="401"/>
      <c r="BGK291" s="338"/>
      <c r="BGM291"/>
      <c r="BGN291"/>
      <c r="BGO291"/>
      <c r="BGP291"/>
      <c r="BGQ291"/>
      <c r="BGR291" s="401"/>
      <c r="BGS291" s="338"/>
      <c r="BGU291"/>
      <c r="BGV291"/>
      <c r="BGW291"/>
      <c r="BGX291"/>
      <c r="BGY291"/>
      <c r="BGZ291" s="401"/>
      <c r="BHA291" s="338"/>
      <c r="BHC291"/>
      <c r="BHD291"/>
      <c r="BHE291"/>
      <c r="BHF291"/>
      <c r="BHG291"/>
      <c r="BHH291" s="401"/>
      <c r="BHI291" s="338"/>
      <c r="BHK291"/>
      <c r="BHL291"/>
      <c r="BHM291"/>
      <c r="BHN291"/>
      <c r="BHO291"/>
      <c r="BHP291" s="401"/>
      <c r="BHQ291" s="338"/>
      <c r="BHS291"/>
      <c r="BHT291"/>
      <c r="BHU291"/>
      <c r="BHV291"/>
      <c r="BHW291"/>
      <c r="BHX291" s="401"/>
      <c r="BHY291" s="338"/>
      <c r="BIA291"/>
      <c r="BIB291"/>
      <c r="BIC291"/>
      <c r="BID291"/>
      <c r="BIE291"/>
      <c r="BIF291" s="401"/>
      <c r="BIG291" s="338"/>
      <c r="BII291"/>
      <c r="BIJ291"/>
      <c r="BIK291"/>
      <c r="BIL291"/>
      <c r="BIM291"/>
      <c r="BIN291" s="401"/>
      <c r="BIO291" s="338"/>
      <c r="BIQ291"/>
      <c r="BIR291"/>
      <c r="BIS291"/>
      <c r="BIT291"/>
      <c r="BIU291"/>
      <c r="BIV291" s="401"/>
      <c r="BIW291" s="338"/>
      <c r="BIY291"/>
      <c r="BIZ291"/>
      <c r="BJA291"/>
      <c r="BJB291"/>
      <c r="BJC291"/>
      <c r="BJD291" s="401"/>
      <c r="BJE291" s="338"/>
      <c r="BJG291"/>
      <c r="BJH291"/>
      <c r="BJI291"/>
      <c r="BJJ291"/>
      <c r="BJK291"/>
      <c r="BJL291" s="401"/>
      <c r="BJM291" s="338"/>
      <c r="BJO291"/>
      <c r="BJP291"/>
      <c r="BJQ291"/>
      <c r="BJR291"/>
      <c r="BJS291"/>
      <c r="BJT291" s="401"/>
      <c r="BJU291" s="338"/>
      <c r="BJW291"/>
      <c r="BJX291"/>
      <c r="BJY291"/>
      <c r="BJZ291"/>
      <c r="BKA291"/>
      <c r="BKB291" s="401"/>
      <c r="BKC291" s="338"/>
      <c r="BKE291"/>
      <c r="BKF291"/>
      <c r="BKG291"/>
      <c r="BKH291"/>
      <c r="BKI291"/>
      <c r="BKJ291" s="401"/>
      <c r="BKK291" s="338"/>
      <c r="BKM291"/>
      <c r="BKN291"/>
      <c r="BKO291"/>
      <c r="BKP291"/>
      <c r="BKQ291"/>
      <c r="BKR291" s="401"/>
      <c r="BKS291" s="338"/>
      <c r="BKU291"/>
      <c r="BKV291"/>
      <c r="BKW291"/>
      <c r="BKX291"/>
      <c r="BKY291"/>
      <c r="BKZ291" s="401"/>
      <c r="BLA291" s="338"/>
      <c r="BLC291"/>
      <c r="BLD291"/>
      <c r="BLE291"/>
      <c r="BLF291"/>
      <c r="BLG291"/>
      <c r="BLH291" s="401"/>
      <c r="BLI291" s="338"/>
      <c r="BLK291"/>
      <c r="BLL291"/>
      <c r="BLM291"/>
      <c r="BLN291"/>
      <c r="BLO291"/>
      <c r="BLP291" s="401"/>
      <c r="BLQ291" s="338"/>
      <c r="BLS291"/>
      <c r="BLT291"/>
      <c r="BLU291"/>
      <c r="BLV291"/>
      <c r="BLW291"/>
      <c r="BLX291" s="401"/>
      <c r="BLY291" s="338"/>
      <c r="BMA291"/>
      <c r="BMB291"/>
      <c r="BMC291"/>
      <c r="BMD291"/>
      <c r="BME291"/>
      <c r="BMF291" s="401"/>
      <c r="BMG291" s="338"/>
      <c r="BMI291"/>
      <c r="BMJ291"/>
      <c r="BMK291"/>
      <c r="BML291"/>
      <c r="BMM291"/>
      <c r="BMN291" s="401"/>
      <c r="BMO291" s="338"/>
      <c r="BMQ291"/>
      <c r="BMR291"/>
      <c r="BMS291"/>
      <c r="BMT291"/>
      <c r="BMU291"/>
      <c r="BMV291" s="401"/>
      <c r="BMW291" s="338"/>
      <c r="BMY291"/>
      <c r="BMZ291"/>
      <c r="BNA291"/>
      <c r="BNB291"/>
      <c r="BNC291"/>
      <c r="BND291" s="401"/>
      <c r="BNE291" s="338"/>
      <c r="BNG291"/>
      <c r="BNH291"/>
      <c r="BNI291"/>
      <c r="BNJ291"/>
      <c r="BNK291"/>
      <c r="BNL291" s="401"/>
      <c r="BNM291" s="338"/>
      <c r="BNO291"/>
      <c r="BNP291"/>
      <c r="BNQ291"/>
      <c r="BNR291"/>
      <c r="BNS291"/>
      <c r="BNT291" s="401"/>
      <c r="BNU291" s="338"/>
      <c r="BNW291"/>
      <c r="BNX291"/>
      <c r="BNY291"/>
      <c r="BNZ291"/>
      <c r="BOA291"/>
      <c r="BOB291" s="401"/>
      <c r="BOC291" s="338"/>
      <c r="BOE291"/>
      <c r="BOF291"/>
      <c r="BOG291"/>
      <c r="BOH291"/>
      <c r="BOI291"/>
      <c r="BOJ291" s="401"/>
      <c r="BOK291" s="338"/>
      <c r="BOM291"/>
      <c r="BON291"/>
      <c r="BOO291"/>
      <c r="BOP291"/>
      <c r="BOQ291"/>
      <c r="BOR291" s="401"/>
      <c r="BOS291" s="338"/>
      <c r="BOU291"/>
      <c r="BOV291"/>
      <c r="BOW291"/>
      <c r="BOX291"/>
      <c r="BOY291"/>
      <c r="BOZ291" s="401"/>
      <c r="BPA291" s="338"/>
      <c r="BPC291"/>
      <c r="BPD291"/>
      <c r="BPE291"/>
      <c r="BPF291"/>
      <c r="BPG291"/>
      <c r="BPH291" s="401"/>
      <c r="BPI291" s="338"/>
      <c r="BPK291"/>
      <c r="BPL291"/>
      <c r="BPM291"/>
      <c r="BPN291"/>
      <c r="BPO291"/>
      <c r="BPP291" s="401"/>
      <c r="BPQ291" s="338"/>
      <c r="BPS291"/>
      <c r="BPT291"/>
      <c r="BPU291"/>
      <c r="BPV291"/>
      <c r="BPW291"/>
      <c r="BPX291" s="401"/>
      <c r="BPY291" s="338"/>
      <c r="BQA291"/>
      <c r="BQB291"/>
      <c r="BQC291"/>
      <c r="BQD291"/>
      <c r="BQE291"/>
      <c r="BQF291" s="401"/>
      <c r="BQG291" s="338"/>
      <c r="BQI291"/>
      <c r="BQJ291"/>
      <c r="BQK291"/>
      <c r="BQL291"/>
      <c r="BQM291"/>
      <c r="BQN291" s="401"/>
      <c r="BQO291" s="338"/>
      <c r="BQQ291"/>
      <c r="BQR291"/>
      <c r="BQS291"/>
      <c r="BQT291"/>
      <c r="BQU291"/>
      <c r="BQV291" s="401"/>
      <c r="BQW291" s="338"/>
      <c r="BQY291"/>
      <c r="BQZ291"/>
      <c r="BRA291"/>
      <c r="BRB291"/>
      <c r="BRC291"/>
      <c r="BRD291" s="401"/>
      <c r="BRE291" s="338"/>
      <c r="BRG291"/>
      <c r="BRH291"/>
      <c r="BRI291"/>
      <c r="BRJ291"/>
      <c r="BRK291"/>
      <c r="BRL291" s="401"/>
      <c r="BRM291" s="338"/>
      <c r="BRO291"/>
      <c r="BRP291"/>
      <c r="BRQ291"/>
      <c r="BRR291"/>
      <c r="BRS291"/>
      <c r="BRT291" s="401"/>
      <c r="BRU291" s="338"/>
      <c r="BRW291"/>
      <c r="BRX291"/>
      <c r="BRY291"/>
      <c r="BRZ291"/>
      <c r="BSA291"/>
      <c r="BSB291" s="401"/>
      <c r="BSC291" s="338"/>
      <c r="BSE291"/>
      <c r="BSF291"/>
      <c r="BSG291"/>
      <c r="BSH291"/>
      <c r="BSI291"/>
      <c r="BSJ291" s="401"/>
      <c r="BSK291" s="338"/>
      <c r="BSM291"/>
      <c r="BSN291"/>
      <c r="BSO291"/>
      <c r="BSP291"/>
      <c r="BSQ291"/>
      <c r="BSR291" s="401"/>
      <c r="BSS291" s="338"/>
      <c r="BSU291"/>
      <c r="BSV291"/>
      <c r="BSW291"/>
      <c r="BSX291"/>
      <c r="BSY291"/>
      <c r="BSZ291" s="401"/>
      <c r="BTA291" s="338"/>
      <c r="BTC291"/>
      <c r="BTD291"/>
      <c r="BTE291"/>
      <c r="BTF291"/>
      <c r="BTG291"/>
      <c r="BTH291" s="401"/>
      <c r="BTI291" s="338"/>
      <c r="BTK291"/>
      <c r="BTL291"/>
      <c r="BTM291"/>
      <c r="BTN291"/>
      <c r="BTO291"/>
      <c r="BTP291" s="401"/>
      <c r="BTQ291" s="338"/>
      <c r="BTS291"/>
      <c r="BTT291"/>
      <c r="BTU291"/>
      <c r="BTV291"/>
      <c r="BTW291"/>
      <c r="BTX291" s="401"/>
      <c r="BTY291" s="338"/>
      <c r="BUA291"/>
      <c r="BUB291"/>
      <c r="BUC291"/>
      <c r="BUD291"/>
      <c r="BUE291"/>
      <c r="BUF291" s="401"/>
      <c r="BUG291" s="338"/>
      <c r="BUI291"/>
      <c r="BUJ291"/>
      <c r="BUK291"/>
      <c r="BUL291"/>
      <c r="BUM291"/>
      <c r="BUN291" s="401"/>
      <c r="BUO291" s="338"/>
      <c r="BUQ291"/>
      <c r="BUR291"/>
      <c r="BUS291"/>
      <c r="BUT291"/>
      <c r="BUU291"/>
      <c r="BUV291" s="401"/>
      <c r="BUW291" s="338"/>
      <c r="BUY291"/>
      <c r="BUZ291"/>
      <c r="BVA291"/>
      <c r="BVB291"/>
      <c r="BVC291"/>
      <c r="BVD291" s="401"/>
      <c r="BVE291" s="338"/>
      <c r="BVG291"/>
      <c r="BVH291"/>
      <c r="BVI291"/>
      <c r="BVJ291"/>
      <c r="BVK291"/>
      <c r="BVL291" s="401"/>
      <c r="BVM291" s="338"/>
      <c r="BVO291"/>
      <c r="BVP291"/>
      <c r="BVQ291"/>
      <c r="BVR291"/>
      <c r="BVS291"/>
      <c r="BVT291" s="401"/>
      <c r="BVU291" s="338"/>
      <c r="BVW291"/>
      <c r="BVX291"/>
      <c r="BVY291"/>
      <c r="BVZ291"/>
      <c r="BWA291"/>
      <c r="BWB291" s="401"/>
      <c r="BWC291" s="338"/>
      <c r="BWE291"/>
      <c r="BWF291"/>
      <c r="BWG291"/>
      <c r="BWH291"/>
      <c r="BWI291"/>
      <c r="BWJ291" s="401"/>
      <c r="BWK291" s="338"/>
      <c r="BWM291"/>
      <c r="BWN291"/>
      <c r="BWO291"/>
      <c r="BWP291"/>
      <c r="BWQ291"/>
      <c r="BWR291" s="401"/>
      <c r="BWS291" s="338"/>
      <c r="BWU291"/>
      <c r="BWV291"/>
      <c r="BWW291"/>
      <c r="BWX291"/>
      <c r="BWY291"/>
      <c r="BWZ291" s="401"/>
      <c r="BXA291" s="338"/>
      <c r="BXC291"/>
      <c r="BXD291"/>
      <c r="BXE291"/>
      <c r="BXF291"/>
      <c r="BXG291"/>
      <c r="BXH291" s="401"/>
      <c r="BXI291" s="338"/>
      <c r="BXK291"/>
      <c r="BXL291"/>
      <c r="BXM291"/>
      <c r="BXN291"/>
      <c r="BXO291"/>
      <c r="BXP291" s="401"/>
      <c r="BXQ291" s="338"/>
      <c r="BXS291"/>
      <c r="BXT291"/>
      <c r="BXU291"/>
      <c r="BXV291"/>
      <c r="BXW291"/>
      <c r="BXX291" s="401"/>
      <c r="BXY291" s="338"/>
      <c r="BYA291"/>
      <c r="BYB291"/>
      <c r="BYC291"/>
      <c r="BYD291"/>
      <c r="BYE291"/>
      <c r="BYF291" s="401"/>
      <c r="BYG291" s="338"/>
      <c r="BYI291"/>
      <c r="BYJ291"/>
      <c r="BYK291"/>
      <c r="BYL291"/>
      <c r="BYM291"/>
      <c r="BYN291" s="401"/>
      <c r="BYO291" s="338"/>
      <c r="BYQ291"/>
      <c r="BYR291"/>
      <c r="BYS291"/>
      <c r="BYT291"/>
      <c r="BYU291"/>
      <c r="BYV291" s="401"/>
      <c r="BYW291" s="338"/>
      <c r="BYY291"/>
      <c r="BYZ291"/>
      <c r="BZA291"/>
      <c r="BZB291"/>
      <c r="BZC291"/>
      <c r="BZD291" s="401"/>
      <c r="BZE291" s="338"/>
      <c r="BZG291"/>
      <c r="BZH291"/>
      <c r="BZI291"/>
      <c r="BZJ291"/>
      <c r="BZK291"/>
      <c r="BZL291" s="401"/>
      <c r="BZM291" s="338"/>
      <c r="BZO291"/>
      <c r="BZP291"/>
      <c r="BZQ291"/>
      <c r="BZR291"/>
      <c r="BZS291"/>
      <c r="BZT291" s="401"/>
      <c r="BZU291" s="338"/>
      <c r="BZW291"/>
      <c r="BZX291"/>
      <c r="BZY291"/>
      <c r="BZZ291"/>
      <c r="CAA291"/>
      <c r="CAB291" s="401"/>
      <c r="CAC291" s="338"/>
      <c r="CAE291"/>
      <c r="CAF291"/>
      <c r="CAG291"/>
      <c r="CAH291"/>
      <c r="CAI291"/>
      <c r="CAJ291" s="401"/>
      <c r="CAK291" s="338"/>
      <c r="CAM291"/>
      <c r="CAN291"/>
      <c r="CAO291"/>
      <c r="CAP291"/>
      <c r="CAQ291"/>
      <c r="CAR291" s="401"/>
      <c r="CAS291" s="338"/>
      <c r="CAU291"/>
      <c r="CAV291"/>
      <c r="CAW291"/>
      <c r="CAX291"/>
      <c r="CAY291"/>
      <c r="CAZ291" s="401"/>
      <c r="CBA291" s="338"/>
      <c r="CBC291"/>
      <c r="CBD291"/>
      <c r="CBE291"/>
      <c r="CBF291"/>
      <c r="CBG291"/>
      <c r="CBH291" s="401"/>
      <c r="CBI291" s="338"/>
      <c r="CBK291"/>
      <c r="CBL291"/>
      <c r="CBM291"/>
      <c r="CBN291"/>
      <c r="CBO291"/>
      <c r="CBP291" s="401"/>
      <c r="CBQ291" s="338"/>
      <c r="CBS291"/>
      <c r="CBT291"/>
      <c r="CBU291"/>
      <c r="CBV291"/>
      <c r="CBW291"/>
      <c r="CBX291" s="401"/>
      <c r="CBY291" s="338"/>
      <c r="CCA291"/>
      <c r="CCB291"/>
      <c r="CCC291"/>
      <c r="CCD291"/>
      <c r="CCE291"/>
      <c r="CCF291" s="401"/>
      <c r="CCG291" s="338"/>
      <c r="CCI291"/>
      <c r="CCJ291"/>
      <c r="CCK291"/>
      <c r="CCL291"/>
      <c r="CCM291"/>
      <c r="CCN291" s="401"/>
      <c r="CCO291" s="338"/>
      <c r="CCQ291"/>
      <c r="CCR291"/>
      <c r="CCS291"/>
      <c r="CCT291"/>
      <c r="CCU291"/>
      <c r="CCV291" s="401"/>
      <c r="CCW291" s="338"/>
      <c r="CCY291"/>
      <c r="CCZ291"/>
      <c r="CDA291"/>
      <c r="CDB291"/>
      <c r="CDC291"/>
      <c r="CDD291" s="401"/>
      <c r="CDE291" s="338"/>
      <c r="CDG291"/>
      <c r="CDH291"/>
      <c r="CDI291"/>
      <c r="CDJ291"/>
      <c r="CDK291"/>
      <c r="CDL291" s="401"/>
      <c r="CDM291" s="338"/>
      <c r="CDO291"/>
      <c r="CDP291"/>
      <c r="CDQ291"/>
      <c r="CDR291"/>
      <c r="CDS291"/>
      <c r="CDT291" s="401"/>
      <c r="CDU291" s="338"/>
      <c r="CDW291"/>
      <c r="CDX291"/>
      <c r="CDY291"/>
      <c r="CDZ291"/>
      <c r="CEA291"/>
      <c r="CEB291" s="401"/>
      <c r="CEC291" s="338"/>
      <c r="CEE291"/>
      <c r="CEF291"/>
      <c r="CEG291"/>
      <c r="CEH291"/>
      <c r="CEI291"/>
      <c r="CEJ291" s="401"/>
      <c r="CEK291" s="338"/>
      <c r="CEM291"/>
      <c r="CEN291"/>
      <c r="CEO291"/>
      <c r="CEP291"/>
      <c r="CEQ291"/>
      <c r="CER291" s="401"/>
      <c r="CES291" s="338"/>
      <c r="CEU291"/>
      <c r="CEV291"/>
      <c r="CEW291"/>
      <c r="CEX291"/>
      <c r="CEY291"/>
      <c r="CEZ291" s="401"/>
      <c r="CFA291" s="338"/>
      <c r="CFC291"/>
      <c r="CFD291"/>
      <c r="CFE291"/>
      <c r="CFF291"/>
      <c r="CFG291"/>
      <c r="CFH291" s="401"/>
      <c r="CFI291" s="338"/>
      <c r="CFK291"/>
      <c r="CFL291"/>
      <c r="CFM291"/>
      <c r="CFN291"/>
      <c r="CFO291"/>
      <c r="CFP291" s="401"/>
      <c r="CFQ291" s="338"/>
      <c r="CFS291"/>
      <c r="CFT291"/>
      <c r="CFU291"/>
      <c r="CFV291"/>
      <c r="CFW291"/>
      <c r="CFX291" s="401"/>
      <c r="CFY291" s="338"/>
      <c r="CGA291"/>
      <c r="CGB291"/>
      <c r="CGC291"/>
      <c r="CGD291"/>
      <c r="CGE291"/>
      <c r="CGF291" s="401"/>
      <c r="CGG291" s="338"/>
      <c r="CGI291"/>
      <c r="CGJ291"/>
      <c r="CGK291"/>
      <c r="CGL291"/>
      <c r="CGM291"/>
      <c r="CGN291" s="401"/>
      <c r="CGO291" s="338"/>
      <c r="CGQ291"/>
      <c r="CGR291"/>
      <c r="CGS291"/>
      <c r="CGT291"/>
      <c r="CGU291"/>
      <c r="CGV291" s="401"/>
      <c r="CGW291" s="338"/>
      <c r="CGY291"/>
      <c r="CGZ291"/>
      <c r="CHA291"/>
      <c r="CHB291"/>
      <c r="CHC291"/>
      <c r="CHD291" s="401"/>
      <c r="CHE291" s="338"/>
      <c r="CHG291"/>
      <c r="CHH291"/>
      <c r="CHI291"/>
      <c r="CHJ291"/>
      <c r="CHK291"/>
      <c r="CHL291" s="401"/>
      <c r="CHM291" s="338"/>
      <c r="CHO291"/>
      <c r="CHP291"/>
      <c r="CHQ291"/>
      <c r="CHR291"/>
      <c r="CHS291"/>
      <c r="CHT291" s="401"/>
      <c r="CHU291" s="338"/>
      <c r="CHW291"/>
      <c r="CHX291"/>
      <c r="CHY291"/>
      <c r="CHZ291"/>
      <c r="CIA291"/>
      <c r="CIB291" s="401"/>
      <c r="CIC291" s="338"/>
      <c r="CIE291"/>
      <c r="CIF291"/>
      <c r="CIG291"/>
      <c r="CIH291"/>
      <c r="CII291"/>
      <c r="CIJ291" s="401"/>
      <c r="CIK291" s="338"/>
      <c r="CIM291"/>
      <c r="CIN291"/>
      <c r="CIO291"/>
      <c r="CIP291"/>
      <c r="CIQ291"/>
      <c r="CIR291" s="401"/>
      <c r="CIS291" s="338"/>
      <c r="CIU291"/>
      <c r="CIV291"/>
      <c r="CIW291"/>
      <c r="CIX291"/>
      <c r="CIY291"/>
      <c r="CIZ291" s="401"/>
      <c r="CJA291" s="338"/>
      <c r="CJC291"/>
      <c r="CJD291"/>
      <c r="CJE291"/>
      <c r="CJF291"/>
      <c r="CJG291"/>
      <c r="CJH291" s="401"/>
      <c r="CJI291" s="338"/>
      <c r="CJK291"/>
      <c r="CJL291"/>
      <c r="CJM291"/>
      <c r="CJN291"/>
      <c r="CJO291"/>
      <c r="CJP291" s="401"/>
      <c r="CJQ291" s="338"/>
      <c r="CJS291"/>
      <c r="CJT291"/>
      <c r="CJU291"/>
      <c r="CJV291"/>
      <c r="CJW291"/>
      <c r="CJX291" s="401"/>
      <c r="CJY291" s="338"/>
      <c r="CKA291"/>
      <c r="CKB291"/>
      <c r="CKC291"/>
      <c r="CKD291"/>
      <c r="CKE291"/>
      <c r="CKF291" s="401"/>
      <c r="CKG291" s="338"/>
      <c r="CKI291"/>
      <c r="CKJ291"/>
      <c r="CKK291"/>
      <c r="CKL291"/>
      <c r="CKM291"/>
      <c r="CKN291" s="401"/>
      <c r="CKO291" s="338"/>
      <c r="CKQ291"/>
      <c r="CKR291"/>
      <c r="CKS291"/>
      <c r="CKT291"/>
      <c r="CKU291"/>
      <c r="CKV291" s="401"/>
      <c r="CKW291" s="338"/>
      <c r="CKY291"/>
      <c r="CKZ291"/>
      <c r="CLA291"/>
      <c r="CLB291"/>
      <c r="CLC291"/>
      <c r="CLD291" s="401"/>
      <c r="CLE291" s="338"/>
      <c r="CLG291"/>
      <c r="CLH291"/>
      <c r="CLI291"/>
      <c r="CLJ291"/>
      <c r="CLK291"/>
      <c r="CLL291" s="401"/>
      <c r="CLM291" s="338"/>
      <c r="CLO291"/>
      <c r="CLP291"/>
      <c r="CLQ291"/>
      <c r="CLR291"/>
      <c r="CLS291"/>
      <c r="CLT291" s="401"/>
      <c r="CLU291" s="338"/>
      <c r="CLW291"/>
      <c r="CLX291"/>
      <c r="CLY291"/>
      <c r="CLZ291"/>
      <c r="CMA291"/>
      <c r="CMB291" s="401"/>
      <c r="CMC291" s="338"/>
      <c r="CME291"/>
      <c r="CMF291"/>
      <c r="CMG291"/>
      <c r="CMH291"/>
      <c r="CMI291"/>
      <c r="CMJ291" s="401"/>
      <c r="CMK291" s="338"/>
      <c r="CMM291"/>
      <c r="CMN291"/>
      <c r="CMO291"/>
      <c r="CMP291"/>
      <c r="CMQ291"/>
      <c r="CMR291" s="401"/>
      <c r="CMS291" s="338"/>
      <c r="CMU291"/>
      <c r="CMV291"/>
      <c r="CMW291"/>
      <c r="CMX291"/>
      <c r="CMY291"/>
      <c r="CMZ291" s="401"/>
      <c r="CNA291" s="338"/>
      <c r="CNC291"/>
      <c r="CND291"/>
      <c r="CNE291"/>
      <c r="CNF291"/>
      <c r="CNG291"/>
      <c r="CNH291" s="401"/>
      <c r="CNI291" s="338"/>
      <c r="CNK291"/>
      <c r="CNL291"/>
      <c r="CNM291"/>
      <c r="CNN291"/>
      <c r="CNO291"/>
      <c r="CNP291" s="401"/>
      <c r="CNQ291" s="338"/>
      <c r="CNS291"/>
      <c r="CNT291"/>
      <c r="CNU291"/>
      <c r="CNV291"/>
      <c r="CNW291"/>
      <c r="CNX291" s="401"/>
      <c r="CNY291" s="338"/>
      <c r="COA291"/>
      <c r="COB291"/>
      <c r="COC291"/>
      <c r="COD291"/>
      <c r="COE291"/>
      <c r="COF291" s="401"/>
      <c r="COG291" s="338"/>
      <c r="COI291"/>
      <c r="COJ291"/>
      <c r="COK291"/>
      <c r="COL291"/>
      <c r="COM291"/>
      <c r="CON291" s="401"/>
      <c r="COO291" s="338"/>
      <c r="COQ291"/>
      <c r="COR291"/>
      <c r="COS291"/>
      <c r="COT291"/>
      <c r="COU291"/>
      <c r="COV291" s="401"/>
      <c r="COW291" s="338"/>
      <c r="COY291"/>
      <c r="COZ291"/>
      <c r="CPA291"/>
      <c r="CPB291"/>
      <c r="CPC291"/>
      <c r="CPD291" s="401"/>
      <c r="CPE291" s="338"/>
      <c r="CPG291"/>
      <c r="CPH291"/>
      <c r="CPI291"/>
      <c r="CPJ291"/>
      <c r="CPK291"/>
      <c r="CPL291" s="401"/>
      <c r="CPM291" s="338"/>
      <c r="CPO291"/>
      <c r="CPP291"/>
      <c r="CPQ291"/>
      <c r="CPR291"/>
      <c r="CPS291"/>
      <c r="CPT291" s="401"/>
      <c r="CPU291" s="338"/>
      <c r="CPW291"/>
      <c r="CPX291"/>
      <c r="CPY291"/>
      <c r="CPZ291"/>
      <c r="CQA291"/>
      <c r="CQB291" s="401"/>
      <c r="CQC291" s="338"/>
      <c r="CQE291"/>
      <c r="CQF291"/>
      <c r="CQG291"/>
      <c r="CQH291"/>
      <c r="CQI291"/>
      <c r="CQJ291" s="401"/>
      <c r="CQK291" s="338"/>
      <c r="CQM291"/>
      <c r="CQN291"/>
      <c r="CQO291"/>
      <c r="CQP291"/>
      <c r="CQQ291"/>
      <c r="CQR291" s="401"/>
      <c r="CQS291" s="338"/>
      <c r="CQU291"/>
      <c r="CQV291"/>
      <c r="CQW291"/>
      <c r="CQX291"/>
      <c r="CQY291"/>
      <c r="CQZ291" s="401"/>
      <c r="CRA291" s="338"/>
      <c r="CRC291"/>
      <c r="CRD291"/>
      <c r="CRE291"/>
      <c r="CRF291"/>
      <c r="CRG291"/>
      <c r="CRH291" s="401"/>
      <c r="CRI291" s="338"/>
      <c r="CRK291"/>
      <c r="CRL291"/>
      <c r="CRM291"/>
      <c r="CRN291"/>
      <c r="CRO291"/>
      <c r="CRP291" s="401"/>
      <c r="CRQ291" s="338"/>
      <c r="CRS291"/>
      <c r="CRT291"/>
      <c r="CRU291"/>
      <c r="CRV291"/>
      <c r="CRW291"/>
      <c r="CRX291" s="401"/>
      <c r="CRY291" s="338"/>
      <c r="CSA291"/>
      <c r="CSB291"/>
      <c r="CSC291"/>
      <c r="CSD291"/>
      <c r="CSE291"/>
      <c r="CSF291" s="401"/>
      <c r="CSG291" s="338"/>
      <c r="CSI291"/>
      <c r="CSJ291"/>
      <c r="CSK291"/>
      <c r="CSL291"/>
      <c r="CSM291"/>
      <c r="CSN291" s="401"/>
      <c r="CSO291" s="338"/>
      <c r="CSQ291"/>
      <c r="CSR291"/>
      <c r="CSS291"/>
      <c r="CST291"/>
      <c r="CSU291"/>
      <c r="CSV291" s="401"/>
      <c r="CSW291" s="338"/>
      <c r="CSY291"/>
      <c r="CSZ291"/>
      <c r="CTA291"/>
      <c r="CTB291"/>
      <c r="CTC291"/>
      <c r="CTD291" s="401"/>
      <c r="CTE291" s="338"/>
      <c r="CTG291"/>
      <c r="CTH291"/>
      <c r="CTI291"/>
      <c r="CTJ291"/>
      <c r="CTK291"/>
      <c r="CTL291" s="401"/>
      <c r="CTM291" s="338"/>
      <c r="CTO291"/>
      <c r="CTP291"/>
      <c r="CTQ291"/>
      <c r="CTR291"/>
      <c r="CTS291"/>
      <c r="CTT291" s="401"/>
      <c r="CTU291" s="338"/>
      <c r="CTW291"/>
      <c r="CTX291"/>
      <c r="CTY291"/>
      <c r="CTZ291"/>
      <c r="CUA291"/>
      <c r="CUB291" s="401"/>
      <c r="CUC291" s="338"/>
      <c r="CUE291"/>
      <c r="CUF291"/>
      <c r="CUG291"/>
      <c r="CUH291"/>
      <c r="CUI291"/>
      <c r="CUJ291" s="401"/>
      <c r="CUK291" s="338"/>
      <c r="CUM291"/>
      <c r="CUN291"/>
      <c r="CUO291"/>
      <c r="CUP291"/>
      <c r="CUQ291"/>
      <c r="CUR291" s="401"/>
      <c r="CUS291" s="338"/>
      <c r="CUU291"/>
      <c r="CUV291"/>
      <c r="CUW291"/>
      <c r="CUX291"/>
      <c r="CUY291"/>
      <c r="CUZ291" s="401"/>
      <c r="CVA291" s="338"/>
      <c r="CVC291"/>
      <c r="CVD291"/>
      <c r="CVE291"/>
      <c r="CVF291"/>
      <c r="CVG291"/>
      <c r="CVH291" s="401"/>
      <c r="CVI291" s="338"/>
      <c r="CVK291"/>
      <c r="CVL291"/>
      <c r="CVM291"/>
      <c r="CVN291"/>
      <c r="CVO291"/>
      <c r="CVP291" s="401"/>
      <c r="CVQ291" s="338"/>
      <c r="CVS291"/>
      <c r="CVT291"/>
      <c r="CVU291"/>
      <c r="CVV291"/>
      <c r="CVW291"/>
      <c r="CVX291" s="401"/>
      <c r="CVY291" s="338"/>
      <c r="CWA291"/>
      <c r="CWB291"/>
      <c r="CWC291"/>
      <c r="CWD291"/>
      <c r="CWE291"/>
      <c r="CWF291" s="401"/>
      <c r="CWG291" s="338"/>
      <c r="CWI291"/>
      <c r="CWJ291"/>
      <c r="CWK291"/>
      <c r="CWL291"/>
      <c r="CWM291"/>
      <c r="CWN291" s="401"/>
      <c r="CWO291" s="338"/>
      <c r="CWQ291"/>
      <c r="CWR291"/>
      <c r="CWS291"/>
      <c r="CWT291"/>
      <c r="CWU291"/>
      <c r="CWV291" s="401"/>
      <c r="CWW291" s="338"/>
      <c r="CWY291"/>
      <c r="CWZ291"/>
      <c r="CXA291"/>
      <c r="CXB291"/>
      <c r="CXC291"/>
      <c r="CXD291" s="401"/>
      <c r="CXE291" s="338"/>
      <c r="CXG291"/>
      <c r="CXH291"/>
      <c r="CXI291"/>
      <c r="CXJ291"/>
      <c r="CXK291"/>
      <c r="CXL291" s="401"/>
      <c r="CXM291" s="338"/>
      <c r="CXO291"/>
      <c r="CXP291"/>
      <c r="CXQ291"/>
      <c r="CXR291"/>
      <c r="CXS291"/>
      <c r="CXT291" s="401"/>
      <c r="CXU291" s="338"/>
      <c r="CXW291"/>
      <c r="CXX291"/>
      <c r="CXY291"/>
      <c r="CXZ291"/>
      <c r="CYA291"/>
      <c r="CYB291" s="401"/>
      <c r="CYC291" s="338"/>
      <c r="CYE291"/>
      <c r="CYF291"/>
      <c r="CYG291"/>
      <c r="CYH291"/>
      <c r="CYI291"/>
      <c r="CYJ291" s="401"/>
      <c r="CYK291" s="338"/>
      <c r="CYM291"/>
      <c r="CYN291"/>
      <c r="CYO291"/>
      <c r="CYP291"/>
      <c r="CYQ291"/>
      <c r="CYR291" s="401"/>
      <c r="CYS291" s="338"/>
      <c r="CYU291"/>
      <c r="CYV291"/>
      <c r="CYW291"/>
      <c r="CYX291"/>
      <c r="CYY291"/>
      <c r="CYZ291" s="401"/>
      <c r="CZA291" s="338"/>
      <c r="CZC291"/>
      <c r="CZD291"/>
      <c r="CZE291"/>
      <c r="CZF291"/>
      <c r="CZG291"/>
      <c r="CZH291" s="401"/>
      <c r="CZI291" s="338"/>
      <c r="CZK291"/>
      <c r="CZL291"/>
      <c r="CZM291"/>
      <c r="CZN291"/>
      <c r="CZO291"/>
      <c r="CZP291" s="401"/>
      <c r="CZQ291" s="338"/>
      <c r="CZS291"/>
      <c r="CZT291"/>
      <c r="CZU291"/>
      <c r="CZV291"/>
      <c r="CZW291"/>
      <c r="CZX291" s="401"/>
      <c r="CZY291" s="338"/>
      <c r="DAA291"/>
      <c r="DAB291"/>
      <c r="DAC291"/>
      <c r="DAD291"/>
      <c r="DAE291"/>
      <c r="DAF291" s="401"/>
      <c r="DAG291" s="338"/>
      <c r="DAI291"/>
      <c r="DAJ291"/>
      <c r="DAK291"/>
      <c r="DAL291"/>
      <c r="DAM291"/>
      <c r="DAN291" s="401"/>
      <c r="DAO291" s="338"/>
      <c r="DAQ291"/>
      <c r="DAR291"/>
      <c r="DAS291"/>
      <c r="DAT291"/>
      <c r="DAU291"/>
      <c r="DAV291" s="401"/>
      <c r="DAW291" s="338"/>
      <c r="DAY291"/>
      <c r="DAZ291"/>
      <c r="DBA291"/>
      <c r="DBB291"/>
      <c r="DBC291"/>
      <c r="DBD291" s="401"/>
      <c r="DBE291" s="338"/>
      <c r="DBG291"/>
      <c r="DBH291"/>
      <c r="DBI291"/>
      <c r="DBJ291"/>
      <c r="DBK291"/>
      <c r="DBL291" s="401"/>
      <c r="DBM291" s="338"/>
      <c r="DBO291"/>
      <c r="DBP291"/>
      <c r="DBQ291"/>
      <c r="DBR291"/>
      <c r="DBS291"/>
      <c r="DBT291" s="401"/>
      <c r="DBU291" s="338"/>
      <c r="DBW291"/>
      <c r="DBX291"/>
      <c r="DBY291"/>
      <c r="DBZ291"/>
      <c r="DCA291"/>
      <c r="DCB291" s="401"/>
      <c r="DCC291" s="338"/>
      <c r="DCE291"/>
      <c r="DCF291"/>
      <c r="DCG291"/>
      <c r="DCH291"/>
      <c r="DCI291"/>
      <c r="DCJ291" s="401"/>
      <c r="DCK291" s="338"/>
      <c r="DCM291"/>
      <c r="DCN291"/>
      <c r="DCO291"/>
      <c r="DCP291"/>
      <c r="DCQ291"/>
      <c r="DCR291" s="401"/>
      <c r="DCS291" s="338"/>
      <c r="DCU291"/>
      <c r="DCV291"/>
      <c r="DCW291"/>
      <c r="DCX291"/>
      <c r="DCY291"/>
      <c r="DCZ291" s="401"/>
      <c r="DDA291" s="338"/>
      <c r="DDC291"/>
      <c r="DDD291"/>
      <c r="DDE291"/>
      <c r="DDF291"/>
      <c r="DDG291"/>
      <c r="DDH291" s="401"/>
      <c r="DDI291" s="338"/>
      <c r="DDK291"/>
      <c r="DDL291"/>
      <c r="DDM291"/>
      <c r="DDN291"/>
      <c r="DDO291"/>
      <c r="DDP291" s="401"/>
      <c r="DDQ291" s="338"/>
      <c r="DDS291"/>
      <c r="DDT291"/>
      <c r="DDU291"/>
      <c r="DDV291"/>
      <c r="DDW291"/>
      <c r="DDX291" s="401"/>
      <c r="DDY291" s="338"/>
      <c r="DEA291"/>
      <c r="DEB291"/>
      <c r="DEC291"/>
      <c r="DED291"/>
      <c r="DEE291"/>
      <c r="DEF291" s="401"/>
      <c r="DEG291" s="338"/>
      <c r="DEI291"/>
      <c r="DEJ291"/>
      <c r="DEK291"/>
      <c r="DEL291"/>
      <c r="DEM291"/>
      <c r="DEN291" s="401"/>
      <c r="DEO291" s="338"/>
      <c r="DEQ291"/>
      <c r="DER291"/>
      <c r="DES291"/>
      <c r="DET291"/>
      <c r="DEU291"/>
      <c r="DEV291" s="401"/>
      <c r="DEW291" s="338"/>
      <c r="DEY291"/>
      <c r="DEZ291"/>
      <c r="DFA291"/>
      <c r="DFB291"/>
      <c r="DFC291"/>
      <c r="DFD291" s="401"/>
      <c r="DFE291" s="338"/>
      <c r="DFG291"/>
      <c r="DFH291"/>
      <c r="DFI291"/>
      <c r="DFJ291"/>
      <c r="DFK291"/>
      <c r="DFL291" s="401"/>
      <c r="DFM291" s="338"/>
      <c r="DFO291"/>
      <c r="DFP291"/>
      <c r="DFQ291"/>
      <c r="DFR291"/>
      <c r="DFS291"/>
      <c r="DFT291" s="401"/>
      <c r="DFU291" s="338"/>
      <c r="DFW291"/>
      <c r="DFX291"/>
      <c r="DFY291"/>
      <c r="DFZ291"/>
      <c r="DGA291"/>
      <c r="DGB291" s="401"/>
      <c r="DGC291" s="338"/>
      <c r="DGE291"/>
      <c r="DGF291"/>
      <c r="DGG291"/>
      <c r="DGH291"/>
      <c r="DGI291"/>
      <c r="DGJ291" s="401"/>
      <c r="DGK291" s="338"/>
      <c r="DGM291"/>
      <c r="DGN291"/>
      <c r="DGO291"/>
      <c r="DGP291"/>
      <c r="DGQ291"/>
      <c r="DGR291" s="401"/>
      <c r="DGS291" s="338"/>
      <c r="DGU291"/>
      <c r="DGV291"/>
      <c r="DGW291"/>
      <c r="DGX291"/>
      <c r="DGY291"/>
      <c r="DGZ291" s="401"/>
      <c r="DHA291" s="338"/>
      <c r="DHC291"/>
      <c r="DHD291"/>
      <c r="DHE291"/>
      <c r="DHF291"/>
      <c r="DHG291"/>
      <c r="DHH291" s="401"/>
      <c r="DHI291" s="338"/>
      <c r="DHK291"/>
      <c r="DHL291"/>
      <c r="DHM291"/>
      <c r="DHN291"/>
      <c r="DHO291"/>
      <c r="DHP291" s="401"/>
      <c r="DHQ291" s="338"/>
      <c r="DHS291"/>
      <c r="DHT291"/>
      <c r="DHU291"/>
      <c r="DHV291"/>
      <c r="DHW291"/>
      <c r="DHX291" s="401"/>
      <c r="DHY291" s="338"/>
      <c r="DIA291"/>
      <c r="DIB291"/>
      <c r="DIC291"/>
      <c r="DID291"/>
      <c r="DIE291"/>
      <c r="DIF291" s="401"/>
      <c r="DIG291" s="338"/>
      <c r="DII291"/>
      <c r="DIJ291"/>
      <c r="DIK291"/>
      <c r="DIL291"/>
      <c r="DIM291"/>
      <c r="DIN291" s="401"/>
      <c r="DIO291" s="338"/>
      <c r="DIQ291"/>
      <c r="DIR291"/>
      <c r="DIS291"/>
      <c r="DIT291"/>
      <c r="DIU291"/>
      <c r="DIV291" s="401"/>
      <c r="DIW291" s="338"/>
      <c r="DIY291"/>
      <c r="DIZ291"/>
      <c r="DJA291"/>
      <c r="DJB291"/>
      <c r="DJC291"/>
      <c r="DJD291" s="401"/>
      <c r="DJE291" s="338"/>
      <c r="DJG291"/>
      <c r="DJH291"/>
      <c r="DJI291"/>
      <c r="DJJ291"/>
      <c r="DJK291"/>
      <c r="DJL291" s="401"/>
      <c r="DJM291" s="338"/>
      <c r="DJO291"/>
      <c r="DJP291"/>
      <c r="DJQ291"/>
      <c r="DJR291"/>
      <c r="DJS291"/>
      <c r="DJT291" s="401"/>
      <c r="DJU291" s="338"/>
      <c r="DJW291"/>
      <c r="DJX291"/>
      <c r="DJY291"/>
      <c r="DJZ291"/>
      <c r="DKA291"/>
      <c r="DKB291" s="401"/>
      <c r="DKC291" s="338"/>
      <c r="DKE291"/>
      <c r="DKF291"/>
      <c r="DKG291"/>
      <c r="DKH291"/>
      <c r="DKI291"/>
      <c r="DKJ291" s="401"/>
      <c r="DKK291" s="338"/>
      <c r="DKM291"/>
      <c r="DKN291"/>
      <c r="DKO291"/>
      <c r="DKP291"/>
      <c r="DKQ291"/>
      <c r="DKR291" s="401"/>
      <c r="DKS291" s="338"/>
      <c r="DKU291"/>
      <c r="DKV291"/>
      <c r="DKW291"/>
      <c r="DKX291"/>
      <c r="DKY291"/>
      <c r="DKZ291" s="401"/>
      <c r="DLA291" s="338"/>
      <c r="DLC291"/>
      <c r="DLD291"/>
      <c r="DLE291"/>
      <c r="DLF291"/>
      <c r="DLG291"/>
      <c r="DLH291" s="401"/>
      <c r="DLI291" s="338"/>
      <c r="DLK291"/>
      <c r="DLL291"/>
      <c r="DLM291"/>
      <c r="DLN291"/>
      <c r="DLO291"/>
      <c r="DLP291" s="401"/>
      <c r="DLQ291" s="338"/>
      <c r="DLS291"/>
      <c r="DLT291"/>
      <c r="DLU291"/>
      <c r="DLV291"/>
      <c r="DLW291"/>
      <c r="DLX291" s="401"/>
      <c r="DLY291" s="338"/>
      <c r="DMA291"/>
      <c r="DMB291"/>
      <c r="DMC291"/>
      <c r="DMD291"/>
      <c r="DME291"/>
      <c r="DMF291" s="401"/>
      <c r="DMG291" s="338"/>
      <c r="DMI291"/>
      <c r="DMJ291"/>
      <c r="DMK291"/>
      <c r="DML291"/>
      <c r="DMM291"/>
      <c r="DMN291" s="401"/>
      <c r="DMO291" s="338"/>
      <c r="DMQ291"/>
      <c r="DMR291"/>
      <c r="DMS291"/>
      <c r="DMT291"/>
      <c r="DMU291"/>
      <c r="DMV291" s="401"/>
      <c r="DMW291" s="338"/>
      <c r="DMY291"/>
      <c r="DMZ291"/>
      <c r="DNA291"/>
      <c r="DNB291"/>
      <c r="DNC291"/>
      <c r="DND291" s="401"/>
      <c r="DNE291" s="338"/>
      <c r="DNG291"/>
      <c r="DNH291"/>
      <c r="DNI291"/>
      <c r="DNJ291"/>
      <c r="DNK291"/>
      <c r="DNL291" s="401"/>
      <c r="DNM291" s="338"/>
      <c r="DNO291"/>
      <c r="DNP291"/>
      <c r="DNQ291"/>
      <c r="DNR291"/>
      <c r="DNS291"/>
      <c r="DNT291" s="401"/>
      <c r="DNU291" s="338"/>
      <c r="DNW291"/>
      <c r="DNX291"/>
      <c r="DNY291"/>
      <c r="DNZ291"/>
      <c r="DOA291"/>
      <c r="DOB291" s="401"/>
      <c r="DOC291" s="338"/>
      <c r="DOE291"/>
      <c r="DOF291"/>
      <c r="DOG291"/>
      <c r="DOH291"/>
      <c r="DOI291"/>
      <c r="DOJ291" s="401"/>
      <c r="DOK291" s="338"/>
      <c r="DOM291"/>
      <c r="DON291"/>
      <c r="DOO291"/>
      <c r="DOP291"/>
      <c r="DOQ291"/>
      <c r="DOR291" s="401"/>
      <c r="DOS291" s="338"/>
      <c r="DOU291"/>
      <c r="DOV291"/>
      <c r="DOW291"/>
      <c r="DOX291"/>
      <c r="DOY291"/>
      <c r="DOZ291" s="401"/>
      <c r="DPA291" s="338"/>
      <c r="DPC291"/>
      <c r="DPD291"/>
      <c r="DPE291"/>
      <c r="DPF291"/>
      <c r="DPG291"/>
      <c r="DPH291" s="401"/>
      <c r="DPI291" s="338"/>
      <c r="DPK291"/>
      <c r="DPL291"/>
      <c r="DPM291"/>
      <c r="DPN291"/>
      <c r="DPO291"/>
      <c r="DPP291" s="401"/>
      <c r="DPQ291" s="338"/>
      <c r="DPS291"/>
      <c r="DPT291"/>
      <c r="DPU291"/>
      <c r="DPV291"/>
      <c r="DPW291"/>
      <c r="DPX291" s="401"/>
      <c r="DPY291" s="338"/>
      <c r="DQA291"/>
      <c r="DQB291"/>
      <c r="DQC291"/>
      <c r="DQD291"/>
      <c r="DQE291"/>
      <c r="DQF291" s="401"/>
      <c r="DQG291" s="338"/>
      <c r="DQI291"/>
      <c r="DQJ291"/>
      <c r="DQK291"/>
      <c r="DQL291"/>
      <c r="DQM291"/>
      <c r="DQN291" s="401"/>
      <c r="DQO291" s="338"/>
      <c r="DQQ291"/>
      <c r="DQR291"/>
      <c r="DQS291"/>
      <c r="DQT291"/>
      <c r="DQU291"/>
      <c r="DQV291" s="401"/>
      <c r="DQW291" s="338"/>
      <c r="DQY291"/>
      <c r="DQZ291"/>
      <c r="DRA291"/>
      <c r="DRB291"/>
      <c r="DRC291"/>
      <c r="DRD291" s="401"/>
      <c r="DRE291" s="338"/>
      <c r="DRG291"/>
      <c r="DRH291"/>
      <c r="DRI291"/>
      <c r="DRJ291"/>
      <c r="DRK291"/>
      <c r="DRL291" s="401"/>
      <c r="DRM291" s="338"/>
      <c r="DRO291"/>
      <c r="DRP291"/>
      <c r="DRQ291"/>
      <c r="DRR291"/>
      <c r="DRS291"/>
      <c r="DRT291" s="401"/>
      <c r="DRU291" s="338"/>
      <c r="DRW291"/>
      <c r="DRX291"/>
      <c r="DRY291"/>
      <c r="DRZ291"/>
      <c r="DSA291"/>
      <c r="DSB291" s="401"/>
      <c r="DSC291" s="338"/>
      <c r="DSE291"/>
      <c r="DSF291"/>
      <c r="DSG291"/>
      <c r="DSH291"/>
      <c r="DSI291"/>
      <c r="DSJ291" s="401"/>
      <c r="DSK291" s="338"/>
      <c r="DSM291"/>
      <c r="DSN291"/>
      <c r="DSO291"/>
      <c r="DSP291"/>
      <c r="DSQ291"/>
      <c r="DSR291" s="401"/>
      <c r="DSS291" s="338"/>
      <c r="DSU291"/>
      <c r="DSV291"/>
      <c r="DSW291"/>
      <c r="DSX291"/>
      <c r="DSY291"/>
      <c r="DSZ291" s="401"/>
      <c r="DTA291" s="338"/>
      <c r="DTC291"/>
      <c r="DTD291"/>
      <c r="DTE291"/>
      <c r="DTF291"/>
      <c r="DTG291"/>
      <c r="DTH291" s="401"/>
      <c r="DTI291" s="338"/>
      <c r="DTK291"/>
      <c r="DTL291"/>
      <c r="DTM291"/>
      <c r="DTN291"/>
      <c r="DTO291"/>
      <c r="DTP291" s="401"/>
      <c r="DTQ291" s="338"/>
      <c r="DTS291"/>
      <c r="DTT291"/>
      <c r="DTU291"/>
      <c r="DTV291"/>
      <c r="DTW291"/>
      <c r="DTX291" s="401"/>
      <c r="DTY291" s="338"/>
      <c r="DUA291"/>
      <c r="DUB291"/>
      <c r="DUC291"/>
      <c r="DUD291"/>
      <c r="DUE291"/>
      <c r="DUF291" s="401"/>
      <c r="DUG291" s="338"/>
      <c r="DUI291"/>
      <c r="DUJ291"/>
      <c r="DUK291"/>
      <c r="DUL291"/>
      <c r="DUM291"/>
      <c r="DUN291" s="401"/>
      <c r="DUO291" s="338"/>
      <c r="DUQ291"/>
      <c r="DUR291"/>
      <c r="DUS291"/>
      <c r="DUT291"/>
      <c r="DUU291"/>
      <c r="DUV291" s="401"/>
      <c r="DUW291" s="338"/>
      <c r="DUY291"/>
      <c r="DUZ291"/>
      <c r="DVA291"/>
      <c r="DVB291"/>
      <c r="DVC291"/>
      <c r="DVD291" s="401"/>
      <c r="DVE291" s="338"/>
      <c r="DVG291"/>
      <c r="DVH291"/>
      <c r="DVI291"/>
      <c r="DVJ291"/>
      <c r="DVK291"/>
      <c r="DVL291" s="401"/>
      <c r="DVM291" s="338"/>
      <c r="DVO291"/>
      <c r="DVP291"/>
      <c r="DVQ291"/>
      <c r="DVR291"/>
      <c r="DVS291"/>
      <c r="DVT291" s="401"/>
      <c r="DVU291" s="338"/>
      <c r="DVW291"/>
      <c r="DVX291"/>
      <c r="DVY291"/>
      <c r="DVZ291"/>
      <c r="DWA291"/>
      <c r="DWB291" s="401"/>
      <c r="DWC291" s="338"/>
      <c r="DWE291"/>
      <c r="DWF291"/>
      <c r="DWG291"/>
      <c r="DWH291"/>
      <c r="DWI291"/>
      <c r="DWJ291" s="401"/>
      <c r="DWK291" s="338"/>
      <c r="DWM291"/>
      <c r="DWN291"/>
      <c r="DWO291"/>
      <c r="DWP291"/>
      <c r="DWQ291"/>
      <c r="DWR291" s="401"/>
      <c r="DWS291" s="338"/>
      <c r="DWU291"/>
      <c r="DWV291"/>
      <c r="DWW291"/>
      <c r="DWX291"/>
      <c r="DWY291"/>
      <c r="DWZ291" s="401"/>
      <c r="DXA291" s="338"/>
      <c r="DXC291"/>
      <c r="DXD291"/>
      <c r="DXE291"/>
      <c r="DXF291"/>
      <c r="DXG291"/>
      <c r="DXH291" s="401"/>
      <c r="DXI291" s="338"/>
      <c r="DXK291"/>
      <c r="DXL291"/>
      <c r="DXM291"/>
      <c r="DXN291"/>
      <c r="DXO291"/>
      <c r="DXP291" s="401"/>
      <c r="DXQ291" s="338"/>
      <c r="DXS291"/>
      <c r="DXT291"/>
      <c r="DXU291"/>
      <c r="DXV291"/>
      <c r="DXW291"/>
      <c r="DXX291" s="401"/>
      <c r="DXY291" s="338"/>
      <c r="DYA291"/>
      <c r="DYB291"/>
      <c r="DYC291"/>
      <c r="DYD291"/>
      <c r="DYE291"/>
      <c r="DYF291" s="401"/>
      <c r="DYG291" s="338"/>
      <c r="DYI291"/>
      <c r="DYJ291"/>
      <c r="DYK291"/>
      <c r="DYL291"/>
      <c r="DYM291"/>
      <c r="DYN291" s="401"/>
      <c r="DYO291" s="338"/>
      <c r="DYQ291"/>
      <c r="DYR291"/>
      <c r="DYS291"/>
      <c r="DYT291"/>
      <c r="DYU291"/>
      <c r="DYV291" s="401"/>
      <c r="DYW291" s="338"/>
      <c r="DYY291"/>
      <c r="DYZ291"/>
      <c r="DZA291"/>
      <c r="DZB291"/>
      <c r="DZC291"/>
      <c r="DZD291" s="401"/>
      <c r="DZE291" s="338"/>
      <c r="DZG291"/>
      <c r="DZH291"/>
      <c r="DZI291"/>
      <c r="DZJ291"/>
      <c r="DZK291"/>
      <c r="DZL291" s="401"/>
      <c r="DZM291" s="338"/>
      <c r="DZO291"/>
      <c r="DZP291"/>
      <c r="DZQ291"/>
      <c r="DZR291"/>
      <c r="DZS291"/>
      <c r="DZT291" s="401"/>
      <c r="DZU291" s="338"/>
      <c r="DZW291"/>
      <c r="DZX291"/>
      <c r="DZY291"/>
      <c r="DZZ291"/>
      <c r="EAA291"/>
      <c r="EAB291" s="401"/>
      <c r="EAC291" s="338"/>
      <c r="EAE291"/>
      <c r="EAF291"/>
      <c r="EAG291"/>
      <c r="EAH291"/>
      <c r="EAI291"/>
      <c r="EAJ291" s="401"/>
      <c r="EAK291" s="338"/>
      <c r="EAM291"/>
      <c r="EAN291"/>
      <c r="EAO291"/>
      <c r="EAP291"/>
      <c r="EAQ291"/>
      <c r="EAR291" s="401"/>
      <c r="EAS291" s="338"/>
      <c r="EAU291"/>
      <c r="EAV291"/>
      <c r="EAW291"/>
      <c r="EAX291"/>
      <c r="EAY291"/>
      <c r="EAZ291" s="401"/>
      <c r="EBA291" s="338"/>
      <c r="EBC291"/>
      <c r="EBD291"/>
      <c r="EBE291"/>
      <c r="EBF291"/>
      <c r="EBG291"/>
      <c r="EBH291" s="401"/>
      <c r="EBI291" s="338"/>
      <c r="EBK291"/>
      <c r="EBL291"/>
      <c r="EBM291"/>
      <c r="EBN291"/>
      <c r="EBO291"/>
      <c r="EBP291" s="401"/>
      <c r="EBQ291" s="338"/>
      <c r="EBS291"/>
      <c r="EBT291"/>
      <c r="EBU291"/>
      <c r="EBV291"/>
      <c r="EBW291"/>
      <c r="EBX291" s="401"/>
      <c r="EBY291" s="338"/>
      <c r="ECA291"/>
      <c r="ECB291"/>
      <c r="ECC291"/>
      <c r="ECD291"/>
      <c r="ECE291"/>
      <c r="ECF291" s="401"/>
      <c r="ECG291" s="338"/>
      <c r="ECI291"/>
      <c r="ECJ291"/>
      <c r="ECK291"/>
      <c r="ECL291"/>
      <c r="ECM291"/>
      <c r="ECN291" s="401"/>
      <c r="ECO291" s="338"/>
      <c r="ECQ291"/>
      <c r="ECR291"/>
      <c r="ECS291"/>
      <c r="ECT291"/>
      <c r="ECU291"/>
      <c r="ECV291" s="401"/>
      <c r="ECW291" s="338"/>
      <c r="ECY291"/>
      <c r="ECZ291"/>
      <c r="EDA291"/>
      <c r="EDB291"/>
      <c r="EDC291"/>
      <c r="EDD291" s="401"/>
      <c r="EDE291" s="338"/>
      <c r="EDG291"/>
      <c r="EDH291"/>
      <c r="EDI291"/>
      <c r="EDJ291"/>
      <c r="EDK291"/>
      <c r="EDL291" s="401"/>
      <c r="EDM291" s="338"/>
      <c r="EDO291"/>
      <c r="EDP291"/>
      <c r="EDQ291"/>
      <c r="EDR291"/>
      <c r="EDS291"/>
      <c r="EDT291" s="401"/>
      <c r="EDU291" s="338"/>
      <c r="EDW291"/>
      <c r="EDX291"/>
      <c r="EDY291"/>
      <c r="EDZ291"/>
      <c r="EEA291"/>
      <c r="EEB291" s="401"/>
      <c r="EEC291" s="338"/>
      <c r="EEE291"/>
      <c r="EEF291"/>
      <c r="EEG291"/>
      <c r="EEH291"/>
      <c r="EEI291"/>
      <c r="EEJ291" s="401"/>
      <c r="EEK291" s="338"/>
      <c r="EEM291"/>
      <c r="EEN291"/>
      <c r="EEO291"/>
      <c r="EEP291"/>
      <c r="EEQ291"/>
      <c r="EER291" s="401"/>
      <c r="EES291" s="338"/>
      <c r="EEU291"/>
      <c r="EEV291"/>
      <c r="EEW291"/>
      <c r="EEX291"/>
      <c r="EEY291"/>
      <c r="EEZ291" s="401"/>
      <c r="EFA291" s="338"/>
      <c r="EFC291"/>
      <c r="EFD291"/>
      <c r="EFE291"/>
      <c r="EFF291"/>
      <c r="EFG291"/>
      <c r="EFH291" s="401"/>
      <c r="EFI291" s="338"/>
      <c r="EFK291"/>
      <c r="EFL291"/>
      <c r="EFM291"/>
      <c r="EFN291"/>
      <c r="EFO291"/>
      <c r="EFP291" s="401"/>
      <c r="EFQ291" s="338"/>
      <c r="EFS291"/>
      <c r="EFT291"/>
      <c r="EFU291"/>
      <c r="EFV291"/>
      <c r="EFW291"/>
      <c r="EFX291" s="401"/>
      <c r="EFY291" s="338"/>
      <c r="EGA291"/>
      <c r="EGB291"/>
      <c r="EGC291"/>
      <c r="EGD291"/>
      <c r="EGE291"/>
      <c r="EGF291" s="401"/>
      <c r="EGG291" s="338"/>
      <c r="EGI291"/>
      <c r="EGJ291"/>
      <c r="EGK291"/>
      <c r="EGL291"/>
      <c r="EGM291"/>
      <c r="EGN291" s="401"/>
      <c r="EGO291" s="338"/>
      <c r="EGQ291"/>
      <c r="EGR291"/>
      <c r="EGS291"/>
      <c r="EGT291"/>
      <c r="EGU291"/>
      <c r="EGV291" s="401"/>
      <c r="EGW291" s="338"/>
      <c r="EGY291"/>
      <c r="EGZ291"/>
      <c r="EHA291"/>
      <c r="EHB291"/>
      <c r="EHC291"/>
      <c r="EHD291" s="401"/>
      <c r="EHE291" s="338"/>
      <c r="EHG291"/>
      <c r="EHH291"/>
      <c r="EHI291"/>
      <c r="EHJ291"/>
      <c r="EHK291"/>
      <c r="EHL291" s="401"/>
      <c r="EHM291" s="338"/>
      <c r="EHO291"/>
      <c r="EHP291"/>
      <c r="EHQ291"/>
      <c r="EHR291"/>
      <c r="EHS291"/>
      <c r="EHT291" s="401"/>
      <c r="EHU291" s="338"/>
      <c r="EHW291"/>
      <c r="EHX291"/>
      <c r="EHY291"/>
      <c r="EHZ291"/>
      <c r="EIA291"/>
      <c r="EIB291" s="401"/>
      <c r="EIC291" s="338"/>
      <c r="EIE291"/>
      <c r="EIF291"/>
      <c r="EIG291"/>
      <c r="EIH291"/>
      <c r="EII291"/>
      <c r="EIJ291" s="401"/>
      <c r="EIK291" s="338"/>
      <c r="EIM291"/>
      <c r="EIN291"/>
      <c r="EIO291"/>
      <c r="EIP291"/>
      <c r="EIQ291"/>
      <c r="EIR291" s="401"/>
      <c r="EIS291" s="338"/>
      <c r="EIU291"/>
      <c r="EIV291"/>
      <c r="EIW291"/>
      <c r="EIX291"/>
      <c r="EIY291"/>
      <c r="EIZ291" s="401"/>
      <c r="EJA291" s="338"/>
      <c r="EJC291"/>
      <c r="EJD291"/>
      <c r="EJE291"/>
      <c r="EJF291"/>
      <c r="EJG291"/>
      <c r="EJH291" s="401"/>
      <c r="EJI291" s="338"/>
      <c r="EJK291"/>
      <c r="EJL291"/>
      <c r="EJM291"/>
      <c r="EJN291"/>
      <c r="EJO291"/>
      <c r="EJP291" s="401"/>
      <c r="EJQ291" s="338"/>
      <c r="EJS291"/>
      <c r="EJT291"/>
      <c r="EJU291"/>
      <c r="EJV291"/>
      <c r="EJW291"/>
      <c r="EJX291" s="401"/>
      <c r="EJY291" s="338"/>
      <c r="EKA291"/>
      <c r="EKB291"/>
      <c r="EKC291"/>
      <c r="EKD291"/>
      <c r="EKE291"/>
      <c r="EKF291" s="401"/>
      <c r="EKG291" s="338"/>
      <c r="EKI291"/>
      <c r="EKJ291"/>
      <c r="EKK291"/>
      <c r="EKL291"/>
      <c r="EKM291"/>
      <c r="EKN291" s="401"/>
      <c r="EKO291" s="338"/>
      <c r="EKQ291"/>
      <c r="EKR291"/>
      <c r="EKS291"/>
      <c r="EKT291"/>
      <c r="EKU291"/>
      <c r="EKV291" s="401"/>
      <c r="EKW291" s="338"/>
      <c r="EKY291"/>
      <c r="EKZ291"/>
      <c r="ELA291"/>
      <c r="ELB291"/>
      <c r="ELC291"/>
      <c r="ELD291" s="401"/>
      <c r="ELE291" s="338"/>
      <c r="ELG291"/>
      <c r="ELH291"/>
      <c r="ELI291"/>
      <c r="ELJ291"/>
      <c r="ELK291"/>
      <c r="ELL291" s="401"/>
      <c r="ELM291" s="338"/>
      <c r="ELO291"/>
      <c r="ELP291"/>
      <c r="ELQ291"/>
      <c r="ELR291"/>
      <c r="ELS291"/>
      <c r="ELT291" s="401"/>
      <c r="ELU291" s="338"/>
      <c r="ELW291"/>
      <c r="ELX291"/>
      <c r="ELY291"/>
      <c r="ELZ291"/>
      <c r="EMA291"/>
      <c r="EMB291" s="401"/>
      <c r="EMC291" s="338"/>
      <c r="EME291"/>
      <c r="EMF291"/>
      <c r="EMG291"/>
      <c r="EMH291"/>
      <c r="EMI291"/>
      <c r="EMJ291" s="401"/>
      <c r="EMK291" s="338"/>
      <c r="EMM291"/>
      <c r="EMN291"/>
      <c r="EMO291"/>
      <c r="EMP291"/>
      <c r="EMQ291"/>
      <c r="EMR291" s="401"/>
      <c r="EMS291" s="338"/>
      <c r="EMU291"/>
      <c r="EMV291"/>
      <c r="EMW291"/>
      <c r="EMX291"/>
      <c r="EMY291"/>
      <c r="EMZ291" s="401"/>
      <c r="ENA291" s="338"/>
      <c r="ENC291"/>
      <c r="END291"/>
      <c r="ENE291"/>
      <c r="ENF291"/>
      <c r="ENG291"/>
      <c r="ENH291" s="401"/>
      <c r="ENI291" s="338"/>
      <c r="ENK291"/>
      <c r="ENL291"/>
      <c r="ENM291"/>
      <c r="ENN291"/>
      <c r="ENO291"/>
      <c r="ENP291" s="401"/>
      <c r="ENQ291" s="338"/>
      <c r="ENS291"/>
      <c r="ENT291"/>
      <c r="ENU291"/>
      <c r="ENV291"/>
      <c r="ENW291"/>
      <c r="ENX291" s="401"/>
      <c r="ENY291" s="338"/>
      <c r="EOA291"/>
      <c r="EOB291"/>
      <c r="EOC291"/>
      <c r="EOD291"/>
      <c r="EOE291"/>
      <c r="EOF291" s="401"/>
      <c r="EOG291" s="338"/>
      <c r="EOI291"/>
      <c r="EOJ291"/>
      <c r="EOK291"/>
      <c r="EOL291"/>
      <c r="EOM291"/>
      <c r="EON291" s="401"/>
      <c r="EOO291" s="338"/>
      <c r="EOQ291"/>
      <c r="EOR291"/>
      <c r="EOS291"/>
      <c r="EOT291"/>
      <c r="EOU291"/>
      <c r="EOV291" s="401"/>
      <c r="EOW291" s="338"/>
      <c r="EOY291"/>
      <c r="EOZ291"/>
      <c r="EPA291"/>
      <c r="EPB291"/>
      <c r="EPC291"/>
      <c r="EPD291" s="401"/>
      <c r="EPE291" s="338"/>
      <c r="EPG291"/>
      <c r="EPH291"/>
      <c r="EPI291"/>
      <c r="EPJ291"/>
      <c r="EPK291"/>
      <c r="EPL291" s="401"/>
      <c r="EPM291" s="338"/>
      <c r="EPO291"/>
      <c r="EPP291"/>
      <c r="EPQ291"/>
      <c r="EPR291"/>
      <c r="EPS291"/>
      <c r="EPT291" s="401"/>
      <c r="EPU291" s="338"/>
      <c r="EPW291"/>
      <c r="EPX291"/>
      <c r="EPY291"/>
      <c r="EPZ291"/>
      <c r="EQA291"/>
      <c r="EQB291" s="401"/>
      <c r="EQC291" s="338"/>
      <c r="EQE291"/>
      <c r="EQF291"/>
      <c r="EQG291"/>
      <c r="EQH291"/>
      <c r="EQI291"/>
      <c r="EQJ291" s="401"/>
      <c r="EQK291" s="338"/>
      <c r="EQM291"/>
      <c r="EQN291"/>
      <c r="EQO291"/>
      <c r="EQP291"/>
      <c r="EQQ291"/>
      <c r="EQR291" s="401"/>
      <c r="EQS291" s="338"/>
      <c r="EQU291"/>
      <c r="EQV291"/>
      <c r="EQW291"/>
      <c r="EQX291"/>
      <c r="EQY291"/>
      <c r="EQZ291" s="401"/>
      <c r="ERA291" s="338"/>
      <c r="ERC291"/>
      <c r="ERD291"/>
      <c r="ERE291"/>
      <c r="ERF291"/>
      <c r="ERG291"/>
      <c r="ERH291" s="401"/>
      <c r="ERI291" s="338"/>
      <c r="ERK291"/>
      <c r="ERL291"/>
      <c r="ERM291"/>
      <c r="ERN291"/>
      <c r="ERO291"/>
      <c r="ERP291" s="401"/>
      <c r="ERQ291" s="338"/>
      <c r="ERS291"/>
      <c r="ERT291"/>
      <c r="ERU291"/>
      <c r="ERV291"/>
      <c r="ERW291"/>
      <c r="ERX291" s="401"/>
      <c r="ERY291" s="338"/>
      <c r="ESA291"/>
      <c r="ESB291"/>
      <c r="ESC291"/>
      <c r="ESD291"/>
      <c r="ESE291"/>
      <c r="ESF291" s="401"/>
      <c r="ESG291" s="338"/>
      <c r="ESI291"/>
      <c r="ESJ291"/>
      <c r="ESK291"/>
      <c r="ESL291"/>
      <c r="ESM291"/>
      <c r="ESN291" s="401"/>
      <c r="ESO291" s="338"/>
      <c r="ESQ291"/>
      <c r="ESR291"/>
      <c r="ESS291"/>
      <c r="EST291"/>
      <c r="ESU291"/>
      <c r="ESV291" s="401"/>
      <c r="ESW291" s="338"/>
      <c r="ESY291"/>
      <c r="ESZ291"/>
      <c r="ETA291"/>
      <c r="ETB291"/>
      <c r="ETC291"/>
      <c r="ETD291" s="401"/>
      <c r="ETE291" s="338"/>
      <c r="ETG291"/>
      <c r="ETH291"/>
      <c r="ETI291"/>
      <c r="ETJ291"/>
      <c r="ETK291"/>
      <c r="ETL291" s="401"/>
      <c r="ETM291" s="338"/>
      <c r="ETO291"/>
      <c r="ETP291"/>
      <c r="ETQ291"/>
      <c r="ETR291"/>
      <c r="ETS291"/>
      <c r="ETT291" s="401"/>
      <c r="ETU291" s="338"/>
      <c r="ETW291"/>
      <c r="ETX291"/>
      <c r="ETY291"/>
      <c r="ETZ291"/>
      <c r="EUA291"/>
      <c r="EUB291" s="401"/>
      <c r="EUC291" s="338"/>
      <c r="EUE291"/>
      <c r="EUF291"/>
      <c r="EUG291"/>
      <c r="EUH291"/>
      <c r="EUI291"/>
      <c r="EUJ291" s="401"/>
      <c r="EUK291" s="338"/>
      <c r="EUM291"/>
      <c r="EUN291"/>
      <c r="EUO291"/>
      <c r="EUP291"/>
      <c r="EUQ291"/>
      <c r="EUR291" s="401"/>
      <c r="EUS291" s="338"/>
      <c r="EUU291"/>
      <c r="EUV291"/>
      <c r="EUW291"/>
      <c r="EUX291"/>
      <c r="EUY291"/>
      <c r="EUZ291" s="401"/>
      <c r="EVA291" s="338"/>
      <c r="EVC291"/>
      <c r="EVD291"/>
      <c r="EVE291"/>
      <c r="EVF291"/>
      <c r="EVG291"/>
      <c r="EVH291" s="401"/>
      <c r="EVI291" s="338"/>
      <c r="EVK291"/>
      <c r="EVL291"/>
      <c r="EVM291"/>
      <c r="EVN291"/>
      <c r="EVO291"/>
      <c r="EVP291" s="401"/>
      <c r="EVQ291" s="338"/>
      <c r="EVS291"/>
      <c r="EVT291"/>
      <c r="EVU291"/>
      <c r="EVV291"/>
      <c r="EVW291"/>
      <c r="EVX291" s="401"/>
      <c r="EVY291" s="338"/>
      <c r="EWA291"/>
      <c r="EWB291"/>
      <c r="EWC291"/>
      <c r="EWD291"/>
      <c r="EWE291"/>
      <c r="EWF291" s="401"/>
      <c r="EWG291" s="338"/>
      <c r="EWI291"/>
      <c r="EWJ291"/>
      <c r="EWK291"/>
      <c r="EWL291"/>
      <c r="EWM291"/>
      <c r="EWN291" s="401"/>
      <c r="EWO291" s="338"/>
      <c r="EWQ291"/>
      <c r="EWR291"/>
      <c r="EWS291"/>
      <c r="EWT291"/>
      <c r="EWU291"/>
      <c r="EWV291" s="401"/>
      <c r="EWW291" s="338"/>
      <c r="EWY291"/>
      <c r="EWZ291"/>
      <c r="EXA291"/>
      <c r="EXB291"/>
      <c r="EXC291"/>
      <c r="EXD291" s="401"/>
      <c r="EXE291" s="338"/>
      <c r="EXG291"/>
      <c r="EXH291"/>
      <c r="EXI291"/>
      <c r="EXJ291"/>
      <c r="EXK291"/>
      <c r="EXL291" s="401"/>
      <c r="EXM291" s="338"/>
      <c r="EXO291"/>
      <c r="EXP291"/>
      <c r="EXQ291"/>
      <c r="EXR291"/>
      <c r="EXS291"/>
      <c r="EXT291" s="401"/>
      <c r="EXU291" s="338"/>
      <c r="EXW291"/>
      <c r="EXX291"/>
      <c r="EXY291"/>
      <c r="EXZ291"/>
      <c r="EYA291"/>
      <c r="EYB291" s="401"/>
      <c r="EYC291" s="338"/>
      <c r="EYE291"/>
      <c r="EYF291"/>
      <c r="EYG291"/>
      <c r="EYH291"/>
      <c r="EYI291"/>
      <c r="EYJ291" s="401"/>
      <c r="EYK291" s="338"/>
      <c r="EYM291"/>
      <c r="EYN291"/>
      <c r="EYO291"/>
      <c r="EYP291"/>
      <c r="EYQ291"/>
      <c r="EYR291" s="401"/>
      <c r="EYS291" s="338"/>
      <c r="EYU291"/>
      <c r="EYV291"/>
      <c r="EYW291"/>
      <c r="EYX291"/>
      <c r="EYY291"/>
      <c r="EYZ291" s="401"/>
      <c r="EZA291" s="338"/>
      <c r="EZC291"/>
      <c r="EZD291"/>
      <c r="EZE291"/>
      <c r="EZF291"/>
      <c r="EZG291"/>
      <c r="EZH291" s="401"/>
      <c r="EZI291" s="338"/>
      <c r="EZK291"/>
      <c r="EZL291"/>
      <c r="EZM291"/>
      <c r="EZN291"/>
      <c r="EZO291"/>
      <c r="EZP291" s="401"/>
      <c r="EZQ291" s="338"/>
      <c r="EZS291"/>
      <c r="EZT291"/>
      <c r="EZU291"/>
      <c r="EZV291"/>
      <c r="EZW291"/>
      <c r="EZX291" s="401"/>
      <c r="EZY291" s="338"/>
      <c r="FAA291"/>
      <c r="FAB291"/>
      <c r="FAC291"/>
      <c r="FAD291"/>
      <c r="FAE291"/>
      <c r="FAF291" s="401"/>
      <c r="FAG291" s="338"/>
      <c r="FAI291"/>
      <c r="FAJ291"/>
      <c r="FAK291"/>
      <c r="FAL291"/>
      <c r="FAM291"/>
      <c r="FAN291" s="401"/>
      <c r="FAO291" s="338"/>
      <c r="FAQ291"/>
      <c r="FAR291"/>
      <c r="FAS291"/>
      <c r="FAT291"/>
      <c r="FAU291"/>
      <c r="FAV291" s="401"/>
      <c r="FAW291" s="338"/>
      <c r="FAY291"/>
      <c r="FAZ291"/>
      <c r="FBA291"/>
      <c r="FBB291"/>
      <c r="FBC291"/>
      <c r="FBD291" s="401"/>
      <c r="FBE291" s="338"/>
      <c r="FBG291"/>
      <c r="FBH291"/>
      <c r="FBI291"/>
      <c r="FBJ291"/>
      <c r="FBK291"/>
      <c r="FBL291" s="401"/>
      <c r="FBM291" s="338"/>
      <c r="FBO291"/>
      <c r="FBP291"/>
      <c r="FBQ291"/>
      <c r="FBR291"/>
      <c r="FBS291"/>
      <c r="FBT291" s="401"/>
      <c r="FBU291" s="338"/>
      <c r="FBW291"/>
      <c r="FBX291"/>
      <c r="FBY291"/>
      <c r="FBZ291"/>
      <c r="FCA291"/>
      <c r="FCB291" s="401"/>
      <c r="FCC291" s="338"/>
      <c r="FCE291"/>
      <c r="FCF291"/>
      <c r="FCG291"/>
      <c r="FCH291"/>
      <c r="FCI291"/>
      <c r="FCJ291" s="401"/>
      <c r="FCK291" s="338"/>
      <c r="FCM291"/>
      <c r="FCN291"/>
      <c r="FCO291"/>
      <c r="FCP291"/>
      <c r="FCQ291"/>
      <c r="FCR291" s="401"/>
      <c r="FCS291" s="338"/>
      <c r="FCU291"/>
      <c r="FCV291"/>
      <c r="FCW291"/>
      <c r="FCX291"/>
      <c r="FCY291"/>
      <c r="FCZ291" s="401"/>
      <c r="FDA291" s="338"/>
      <c r="FDC291"/>
      <c r="FDD291"/>
      <c r="FDE291"/>
      <c r="FDF291"/>
      <c r="FDG291"/>
      <c r="FDH291" s="401"/>
      <c r="FDI291" s="338"/>
      <c r="FDK291"/>
      <c r="FDL291"/>
      <c r="FDM291"/>
      <c r="FDN291"/>
      <c r="FDO291"/>
      <c r="FDP291" s="401"/>
      <c r="FDQ291" s="338"/>
      <c r="FDS291"/>
      <c r="FDT291"/>
      <c r="FDU291"/>
      <c r="FDV291"/>
      <c r="FDW291"/>
      <c r="FDX291" s="401"/>
      <c r="FDY291" s="338"/>
      <c r="FEA291"/>
      <c r="FEB291"/>
      <c r="FEC291"/>
      <c r="FED291"/>
      <c r="FEE291"/>
      <c r="FEF291" s="401"/>
      <c r="FEG291" s="338"/>
      <c r="FEI291"/>
      <c r="FEJ291"/>
      <c r="FEK291"/>
      <c r="FEL291"/>
      <c r="FEM291"/>
      <c r="FEN291" s="401"/>
      <c r="FEO291" s="338"/>
      <c r="FEQ291"/>
      <c r="FER291"/>
      <c r="FES291"/>
      <c r="FET291"/>
      <c r="FEU291"/>
      <c r="FEV291" s="401"/>
      <c r="FEW291" s="338"/>
      <c r="FEY291"/>
      <c r="FEZ291"/>
      <c r="FFA291"/>
      <c r="FFB291"/>
      <c r="FFC291"/>
      <c r="FFD291" s="401"/>
      <c r="FFE291" s="338"/>
      <c r="FFG291"/>
      <c r="FFH291"/>
      <c r="FFI291"/>
      <c r="FFJ291"/>
      <c r="FFK291"/>
      <c r="FFL291" s="401"/>
      <c r="FFM291" s="338"/>
      <c r="FFO291"/>
      <c r="FFP291"/>
      <c r="FFQ291"/>
      <c r="FFR291"/>
      <c r="FFS291"/>
      <c r="FFT291" s="401"/>
      <c r="FFU291" s="338"/>
      <c r="FFW291"/>
      <c r="FFX291"/>
      <c r="FFY291"/>
      <c r="FFZ291"/>
      <c r="FGA291"/>
      <c r="FGB291" s="401"/>
      <c r="FGC291" s="338"/>
      <c r="FGE291"/>
      <c r="FGF291"/>
      <c r="FGG291"/>
      <c r="FGH291"/>
      <c r="FGI291"/>
      <c r="FGJ291" s="401"/>
      <c r="FGK291" s="338"/>
      <c r="FGM291"/>
      <c r="FGN291"/>
      <c r="FGO291"/>
      <c r="FGP291"/>
      <c r="FGQ291"/>
      <c r="FGR291" s="401"/>
      <c r="FGS291" s="338"/>
      <c r="FGU291"/>
      <c r="FGV291"/>
      <c r="FGW291"/>
      <c r="FGX291"/>
      <c r="FGY291"/>
      <c r="FGZ291" s="401"/>
      <c r="FHA291" s="338"/>
      <c r="FHC291"/>
      <c r="FHD291"/>
      <c r="FHE291"/>
      <c r="FHF291"/>
      <c r="FHG291"/>
      <c r="FHH291" s="401"/>
      <c r="FHI291" s="338"/>
      <c r="FHK291"/>
      <c r="FHL291"/>
      <c r="FHM291"/>
      <c r="FHN291"/>
      <c r="FHO291"/>
      <c r="FHP291" s="401"/>
      <c r="FHQ291" s="338"/>
      <c r="FHS291"/>
      <c r="FHT291"/>
      <c r="FHU291"/>
      <c r="FHV291"/>
      <c r="FHW291"/>
      <c r="FHX291" s="401"/>
      <c r="FHY291" s="338"/>
      <c r="FIA291"/>
      <c r="FIB291"/>
      <c r="FIC291"/>
      <c r="FID291"/>
      <c r="FIE291"/>
      <c r="FIF291" s="401"/>
      <c r="FIG291" s="338"/>
      <c r="FII291"/>
      <c r="FIJ291"/>
      <c r="FIK291"/>
      <c r="FIL291"/>
      <c r="FIM291"/>
      <c r="FIN291" s="401"/>
      <c r="FIO291" s="338"/>
      <c r="FIQ291"/>
      <c r="FIR291"/>
      <c r="FIS291"/>
      <c r="FIT291"/>
      <c r="FIU291"/>
      <c r="FIV291" s="401"/>
      <c r="FIW291" s="338"/>
      <c r="FIY291"/>
      <c r="FIZ291"/>
      <c r="FJA291"/>
      <c r="FJB291"/>
      <c r="FJC291"/>
      <c r="FJD291" s="401"/>
      <c r="FJE291" s="338"/>
      <c r="FJG291"/>
      <c r="FJH291"/>
      <c r="FJI291"/>
      <c r="FJJ291"/>
      <c r="FJK291"/>
      <c r="FJL291" s="401"/>
      <c r="FJM291" s="338"/>
      <c r="FJO291"/>
      <c r="FJP291"/>
      <c r="FJQ291"/>
      <c r="FJR291"/>
      <c r="FJS291"/>
      <c r="FJT291" s="401"/>
      <c r="FJU291" s="338"/>
      <c r="FJW291"/>
      <c r="FJX291"/>
      <c r="FJY291"/>
      <c r="FJZ291"/>
      <c r="FKA291"/>
      <c r="FKB291" s="401"/>
      <c r="FKC291" s="338"/>
      <c r="FKE291"/>
      <c r="FKF291"/>
      <c r="FKG291"/>
      <c r="FKH291"/>
      <c r="FKI291"/>
      <c r="FKJ291" s="401"/>
      <c r="FKK291" s="338"/>
      <c r="FKM291"/>
      <c r="FKN291"/>
      <c r="FKO291"/>
      <c r="FKP291"/>
      <c r="FKQ291"/>
      <c r="FKR291" s="401"/>
      <c r="FKS291" s="338"/>
      <c r="FKU291"/>
      <c r="FKV291"/>
      <c r="FKW291"/>
      <c r="FKX291"/>
      <c r="FKY291"/>
      <c r="FKZ291" s="401"/>
      <c r="FLA291" s="338"/>
      <c r="FLC291"/>
      <c r="FLD291"/>
      <c r="FLE291"/>
      <c r="FLF291"/>
      <c r="FLG291"/>
      <c r="FLH291" s="401"/>
      <c r="FLI291" s="338"/>
      <c r="FLK291"/>
      <c r="FLL291"/>
      <c r="FLM291"/>
      <c r="FLN291"/>
      <c r="FLO291"/>
      <c r="FLP291" s="401"/>
      <c r="FLQ291" s="338"/>
      <c r="FLS291"/>
      <c r="FLT291"/>
      <c r="FLU291"/>
      <c r="FLV291"/>
      <c r="FLW291"/>
      <c r="FLX291" s="401"/>
      <c r="FLY291" s="338"/>
      <c r="FMA291"/>
      <c r="FMB291"/>
      <c r="FMC291"/>
      <c r="FMD291"/>
      <c r="FME291"/>
      <c r="FMF291" s="401"/>
      <c r="FMG291" s="338"/>
      <c r="FMI291"/>
      <c r="FMJ291"/>
      <c r="FMK291"/>
      <c r="FML291"/>
      <c r="FMM291"/>
      <c r="FMN291" s="401"/>
      <c r="FMO291" s="338"/>
      <c r="FMQ291"/>
      <c r="FMR291"/>
      <c r="FMS291"/>
      <c r="FMT291"/>
      <c r="FMU291"/>
      <c r="FMV291" s="401"/>
      <c r="FMW291" s="338"/>
      <c r="FMY291"/>
      <c r="FMZ291"/>
      <c r="FNA291"/>
      <c r="FNB291"/>
      <c r="FNC291"/>
      <c r="FND291" s="401"/>
      <c r="FNE291" s="338"/>
      <c r="FNG291"/>
      <c r="FNH291"/>
      <c r="FNI291"/>
      <c r="FNJ291"/>
      <c r="FNK291"/>
      <c r="FNL291" s="401"/>
      <c r="FNM291" s="338"/>
      <c r="FNO291"/>
      <c r="FNP291"/>
      <c r="FNQ291"/>
      <c r="FNR291"/>
      <c r="FNS291"/>
      <c r="FNT291" s="401"/>
      <c r="FNU291" s="338"/>
      <c r="FNW291"/>
      <c r="FNX291"/>
      <c r="FNY291"/>
      <c r="FNZ291"/>
      <c r="FOA291"/>
      <c r="FOB291" s="401"/>
      <c r="FOC291" s="338"/>
      <c r="FOE291"/>
      <c r="FOF291"/>
      <c r="FOG291"/>
      <c r="FOH291"/>
      <c r="FOI291"/>
      <c r="FOJ291" s="401"/>
      <c r="FOK291" s="338"/>
      <c r="FOM291"/>
      <c r="FON291"/>
      <c r="FOO291"/>
      <c r="FOP291"/>
      <c r="FOQ291"/>
      <c r="FOR291" s="401"/>
      <c r="FOS291" s="338"/>
      <c r="FOU291"/>
      <c r="FOV291"/>
      <c r="FOW291"/>
      <c r="FOX291"/>
      <c r="FOY291"/>
      <c r="FOZ291" s="401"/>
      <c r="FPA291" s="338"/>
      <c r="FPC291"/>
      <c r="FPD291"/>
      <c r="FPE291"/>
      <c r="FPF291"/>
      <c r="FPG291"/>
      <c r="FPH291" s="401"/>
      <c r="FPI291" s="338"/>
      <c r="FPK291"/>
      <c r="FPL291"/>
      <c r="FPM291"/>
      <c r="FPN291"/>
      <c r="FPO291"/>
      <c r="FPP291" s="401"/>
      <c r="FPQ291" s="338"/>
      <c r="FPS291"/>
      <c r="FPT291"/>
      <c r="FPU291"/>
      <c r="FPV291"/>
      <c r="FPW291"/>
      <c r="FPX291" s="401"/>
      <c r="FPY291" s="338"/>
      <c r="FQA291"/>
      <c r="FQB291"/>
      <c r="FQC291"/>
      <c r="FQD291"/>
      <c r="FQE291"/>
      <c r="FQF291" s="401"/>
      <c r="FQG291" s="338"/>
      <c r="FQI291"/>
      <c r="FQJ291"/>
      <c r="FQK291"/>
      <c r="FQL291"/>
      <c r="FQM291"/>
      <c r="FQN291" s="401"/>
      <c r="FQO291" s="338"/>
      <c r="FQQ291"/>
      <c r="FQR291"/>
      <c r="FQS291"/>
      <c r="FQT291"/>
      <c r="FQU291"/>
      <c r="FQV291" s="401"/>
      <c r="FQW291" s="338"/>
      <c r="FQY291"/>
      <c r="FQZ291"/>
      <c r="FRA291"/>
      <c r="FRB291"/>
      <c r="FRC291"/>
      <c r="FRD291" s="401"/>
      <c r="FRE291" s="338"/>
      <c r="FRG291"/>
      <c r="FRH291"/>
      <c r="FRI291"/>
      <c r="FRJ291"/>
      <c r="FRK291"/>
      <c r="FRL291" s="401"/>
      <c r="FRM291" s="338"/>
      <c r="FRO291"/>
      <c r="FRP291"/>
      <c r="FRQ291"/>
      <c r="FRR291"/>
      <c r="FRS291"/>
      <c r="FRT291" s="401"/>
      <c r="FRU291" s="338"/>
      <c r="FRW291"/>
      <c r="FRX291"/>
      <c r="FRY291"/>
      <c r="FRZ291"/>
      <c r="FSA291"/>
      <c r="FSB291" s="401"/>
      <c r="FSC291" s="338"/>
      <c r="FSE291"/>
      <c r="FSF291"/>
      <c r="FSG291"/>
      <c r="FSH291"/>
      <c r="FSI291"/>
      <c r="FSJ291" s="401"/>
      <c r="FSK291" s="338"/>
      <c r="FSM291"/>
      <c r="FSN291"/>
      <c r="FSO291"/>
      <c r="FSP291"/>
      <c r="FSQ291"/>
      <c r="FSR291" s="401"/>
      <c r="FSS291" s="338"/>
      <c r="FSU291"/>
      <c r="FSV291"/>
      <c r="FSW291"/>
      <c r="FSX291"/>
      <c r="FSY291"/>
      <c r="FSZ291" s="401"/>
      <c r="FTA291" s="338"/>
      <c r="FTC291"/>
      <c r="FTD291"/>
      <c r="FTE291"/>
      <c r="FTF291"/>
      <c r="FTG291"/>
      <c r="FTH291" s="401"/>
      <c r="FTI291" s="338"/>
      <c r="FTK291"/>
      <c r="FTL291"/>
      <c r="FTM291"/>
      <c r="FTN291"/>
      <c r="FTO291"/>
      <c r="FTP291" s="401"/>
      <c r="FTQ291" s="338"/>
      <c r="FTS291"/>
      <c r="FTT291"/>
      <c r="FTU291"/>
      <c r="FTV291"/>
      <c r="FTW291"/>
      <c r="FTX291" s="401"/>
      <c r="FTY291" s="338"/>
      <c r="FUA291"/>
      <c r="FUB291"/>
      <c r="FUC291"/>
      <c r="FUD291"/>
      <c r="FUE291"/>
      <c r="FUF291" s="401"/>
      <c r="FUG291" s="338"/>
      <c r="FUI291"/>
      <c r="FUJ291"/>
      <c r="FUK291"/>
      <c r="FUL291"/>
      <c r="FUM291"/>
      <c r="FUN291" s="401"/>
      <c r="FUO291" s="338"/>
      <c r="FUQ291"/>
      <c r="FUR291"/>
      <c r="FUS291"/>
      <c r="FUT291"/>
      <c r="FUU291"/>
      <c r="FUV291" s="401"/>
      <c r="FUW291" s="338"/>
      <c r="FUY291"/>
      <c r="FUZ291"/>
      <c r="FVA291"/>
      <c r="FVB291"/>
      <c r="FVC291"/>
      <c r="FVD291" s="401"/>
      <c r="FVE291" s="338"/>
      <c r="FVG291"/>
      <c r="FVH291"/>
      <c r="FVI291"/>
      <c r="FVJ291"/>
      <c r="FVK291"/>
      <c r="FVL291" s="401"/>
      <c r="FVM291" s="338"/>
      <c r="FVO291"/>
      <c r="FVP291"/>
      <c r="FVQ291"/>
      <c r="FVR291"/>
      <c r="FVS291"/>
      <c r="FVT291" s="401"/>
      <c r="FVU291" s="338"/>
      <c r="FVW291"/>
      <c r="FVX291"/>
      <c r="FVY291"/>
      <c r="FVZ291"/>
      <c r="FWA291"/>
      <c r="FWB291" s="401"/>
      <c r="FWC291" s="338"/>
      <c r="FWE291"/>
      <c r="FWF291"/>
      <c r="FWG291"/>
      <c r="FWH291"/>
      <c r="FWI291"/>
      <c r="FWJ291" s="401"/>
      <c r="FWK291" s="338"/>
      <c r="FWM291"/>
      <c r="FWN291"/>
      <c r="FWO291"/>
      <c r="FWP291"/>
      <c r="FWQ291"/>
      <c r="FWR291" s="401"/>
      <c r="FWS291" s="338"/>
      <c r="FWU291"/>
      <c r="FWV291"/>
      <c r="FWW291"/>
      <c r="FWX291"/>
      <c r="FWY291"/>
      <c r="FWZ291" s="401"/>
      <c r="FXA291" s="338"/>
      <c r="FXC291"/>
      <c r="FXD291"/>
      <c r="FXE291"/>
      <c r="FXF291"/>
      <c r="FXG291"/>
      <c r="FXH291" s="401"/>
      <c r="FXI291" s="338"/>
      <c r="FXK291"/>
      <c r="FXL291"/>
      <c r="FXM291"/>
      <c r="FXN291"/>
      <c r="FXO291"/>
      <c r="FXP291" s="401"/>
      <c r="FXQ291" s="338"/>
      <c r="FXS291"/>
      <c r="FXT291"/>
      <c r="FXU291"/>
      <c r="FXV291"/>
      <c r="FXW291"/>
      <c r="FXX291" s="401"/>
      <c r="FXY291" s="338"/>
      <c r="FYA291"/>
      <c r="FYB291"/>
      <c r="FYC291"/>
      <c r="FYD291"/>
      <c r="FYE291"/>
      <c r="FYF291" s="401"/>
      <c r="FYG291" s="338"/>
      <c r="FYI291"/>
      <c r="FYJ291"/>
      <c r="FYK291"/>
      <c r="FYL291"/>
      <c r="FYM291"/>
      <c r="FYN291" s="401"/>
      <c r="FYO291" s="338"/>
      <c r="FYQ291"/>
      <c r="FYR291"/>
      <c r="FYS291"/>
      <c r="FYT291"/>
      <c r="FYU291"/>
      <c r="FYV291" s="401"/>
      <c r="FYW291" s="338"/>
      <c r="FYY291"/>
      <c r="FYZ291"/>
      <c r="FZA291"/>
      <c r="FZB291"/>
      <c r="FZC291"/>
      <c r="FZD291" s="401"/>
      <c r="FZE291" s="338"/>
      <c r="FZG291"/>
      <c r="FZH291"/>
      <c r="FZI291"/>
      <c r="FZJ291"/>
      <c r="FZK291"/>
      <c r="FZL291" s="401"/>
      <c r="FZM291" s="338"/>
      <c r="FZO291"/>
      <c r="FZP291"/>
      <c r="FZQ291"/>
      <c r="FZR291"/>
      <c r="FZS291"/>
      <c r="FZT291" s="401"/>
      <c r="FZU291" s="338"/>
      <c r="FZW291"/>
      <c r="FZX291"/>
      <c r="FZY291"/>
      <c r="FZZ291"/>
      <c r="GAA291"/>
      <c r="GAB291" s="401"/>
      <c r="GAC291" s="338"/>
      <c r="GAE291"/>
      <c r="GAF291"/>
      <c r="GAG291"/>
      <c r="GAH291"/>
      <c r="GAI291"/>
      <c r="GAJ291" s="401"/>
      <c r="GAK291" s="338"/>
      <c r="GAM291"/>
      <c r="GAN291"/>
      <c r="GAO291"/>
      <c r="GAP291"/>
      <c r="GAQ291"/>
      <c r="GAR291" s="401"/>
      <c r="GAS291" s="338"/>
      <c r="GAU291"/>
      <c r="GAV291"/>
      <c r="GAW291"/>
      <c r="GAX291"/>
      <c r="GAY291"/>
      <c r="GAZ291" s="401"/>
      <c r="GBA291" s="338"/>
      <c r="GBC291"/>
      <c r="GBD291"/>
      <c r="GBE291"/>
      <c r="GBF291"/>
      <c r="GBG291"/>
      <c r="GBH291" s="401"/>
      <c r="GBI291" s="338"/>
      <c r="GBK291"/>
      <c r="GBL291"/>
      <c r="GBM291"/>
      <c r="GBN291"/>
      <c r="GBO291"/>
      <c r="GBP291" s="401"/>
      <c r="GBQ291" s="338"/>
      <c r="GBS291"/>
      <c r="GBT291"/>
      <c r="GBU291"/>
      <c r="GBV291"/>
      <c r="GBW291"/>
      <c r="GBX291" s="401"/>
      <c r="GBY291" s="338"/>
      <c r="GCA291"/>
      <c r="GCB291"/>
      <c r="GCC291"/>
      <c r="GCD291"/>
      <c r="GCE291"/>
      <c r="GCF291" s="401"/>
      <c r="GCG291" s="338"/>
      <c r="GCI291"/>
      <c r="GCJ291"/>
      <c r="GCK291"/>
      <c r="GCL291"/>
      <c r="GCM291"/>
      <c r="GCN291" s="401"/>
      <c r="GCO291" s="338"/>
      <c r="GCQ291"/>
      <c r="GCR291"/>
      <c r="GCS291"/>
      <c r="GCT291"/>
      <c r="GCU291"/>
      <c r="GCV291" s="401"/>
      <c r="GCW291" s="338"/>
      <c r="GCY291"/>
      <c r="GCZ291"/>
      <c r="GDA291"/>
      <c r="GDB291"/>
      <c r="GDC291"/>
      <c r="GDD291" s="401"/>
      <c r="GDE291" s="338"/>
      <c r="GDG291"/>
      <c r="GDH291"/>
      <c r="GDI291"/>
      <c r="GDJ291"/>
      <c r="GDK291"/>
      <c r="GDL291" s="401"/>
      <c r="GDM291" s="338"/>
      <c r="GDO291"/>
      <c r="GDP291"/>
      <c r="GDQ291"/>
      <c r="GDR291"/>
      <c r="GDS291"/>
      <c r="GDT291" s="401"/>
      <c r="GDU291" s="338"/>
      <c r="GDW291"/>
      <c r="GDX291"/>
      <c r="GDY291"/>
      <c r="GDZ291"/>
      <c r="GEA291"/>
      <c r="GEB291" s="401"/>
      <c r="GEC291" s="338"/>
      <c r="GEE291"/>
      <c r="GEF291"/>
      <c r="GEG291"/>
      <c r="GEH291"/>
      <c r="GEI291"/>
      <c r="GEJ291" s="401"/>
      <c r="GEK291" s="338"/>
      <c r="GEM291"/>
      <c r="GEN291"/>
      <c r="GEO291"/>
      <c r="GEP291"/>
      <c r="GEQ291"/>
      <c r="GER291" s="401"/>
      <c r="GES291" s="338"/>
      <c r="GEU291"/>
      <c r="GEV291"/>
      <c r="GEW291"/>
      <c r="GEX291"/>
      <c r="GEY291"/>
      <c r="GEZ291" s="401"/>
      <c r="GFA291" s="338"/>
      <c r="GFC291"/>
      <c r="GFD291"/>
      <c r="GFE291"/>
      <c r="GFF291"/>
      <c r="GFG291"/>
      <c r="GFH291" s="401"/>
      <c r="GFI291" s="338"/>
      <c r="GFK291"/>
      <c r="GFL291"/>
      <c r="GFM291"/>
      <c r="GFN291"/>
      <c r="GFO291"/>
      <c r="GFP291" s="401"/>
      <c r="GFQ291" s="338"/>
      <c r="GFS291"/>
      <c r="GFT291"/>
      <c r="GFU291"/>
      <c r="GFV291"/>
      <c r="GFW291"/>
      <c r="GFX291" s="401"/>
      <c r="GFY291" s="338"/>
      <c r="GGA291"/>
      <c r="GGB291"/>
      <c r="GGC291"/>
      <c r="GGD291"/>
      <c r="GGE291"/>
      <c r="GGF291" s="401"/>
      <c r="GGG291" s="338"/>
      <c r="GGI291"/>
      <c r="GGJ291"/>
      <c r="GGK291"/>
      <c r="GGL291"/>
      <c r="GGM291"/>
      <c r="GGN291" s="401"/>
      <c r="GGO291" s="338"/>
      <c r="GGQ291"/>
      <c r="GGR291"/>
      <c r="GGS291"/>
      <c r="GGT291"/>
      <c r="GGU291"/>
      <c r="GGV291" s="401"/>
      <c r="GGW291" s="338"/>
      <c r="GGY291"/>
      <c r="GGZ291"/>
      <c r="GHA291"/>
      <c r="GHB291"/>
      <c r="GHC291"/>
      <c r="GHD291" s="401"/>
      <c r="GHE291" s="338"/>
      <c r="GHG291"/>
      <c r="GHH291"/>
      <c r="GHI291"/>
      <c r="GHJ291"/>
      <c r="GHK291"/>
      <c r="GHL291" s="401"/>
      <c r="GHM291" s="338"/>
      <c r="GHO291"/>
      <c r="GHP291"/>
      <c r="GHQ291"/>
      <c r="GHR291"/>
      <c r="GHS291"/>
      <c r="GHT291" s="401"/>
      <c r="GHU291" s="338"/>
      <c r="GHW291"/>
      <c r="GHX291"/>
      <c r="GHY291"/>
      <c r="GHZ291"/>
      <c r="GIA291"/>
      <c r="GIB291" s="401"/>
      <c r="GIC291" s="338"/>
      <c r="GIE291"/>
      <c r="GIF291"/>
      <c r="GIG291"/>
      <c r="GIH291"/>
      <c r="GII291"/>
      <c r="GIJ291" s="401"/>
      <c r="GIK291" s="338"/>
      <c r="GIM291"/>
      <c r="GIN291"/>
      <c r="GIO291"/>
      <c r="GIP291"/>
      <c r="GIQ291"/>
      <c r="GIR291" s="401"/>
      <c r="GIS291" s="338"/>
      <c r="GIU291"/>
      <c r="GIV291"/>
      <c r="GIW291"/>
      <c r="GIX291"/>
      <c r="GIY291"/>
      <c r="GIZ291" s="401"/>
      <c r="GJA291" s="338"/>
      <c r="GJC291"/>
      <c r="GJD291"/>
      <c r="GJE291"/>
      <c r="GJF291"/>
      <c r="GJG291"/>
      <c r="GJH291" s="401"/>
      <c r="GJI291" s="338"/>
      <c r="GJK291"/>
      <c r="GJL291"/>
      <c r="GJM291"/>
      <c r="GJN291"/>
      <c r="GJO291"/>
      <c r="GJP291" s="401"/>
      <c r="GJQ291" s="338"/>
      <c r="GJS291"/>
      <c r="GJT291"/>
      <c r="GJU291"/>
      <c r="GJV291"/>
      <c r="GJW291"/>
      <c r="GJX291" s="401"/>
      <c r="GJY291" s="338"/>
      <c r="GKA291"/>
      <c r="GKB291"/>
      <c r="GKC291"/>
      <c r="GKD291"/>
      <c r="GKE291"/>
      <c r="GKF291" s="401"/>
      <c r="GKG291" s="338"/>
      <c r="GKI291"/>
      <c r="GKJ291"/>
      <c r="GKK291"/>
      <c r="GKL291"/>
      <c r="GKM291"/>
      <c r="GKN291" s="401"/>
      <c r="GKO291" s="338"/>
      <c r="GKQ291"/>
      <c r="GKR291"/>
      <c r="GKS291"/>
      <c r="GKT291"/>
      <c r="GKU291"/>
      <c r="GKV291" s="401"/>
      <c r="GKW291" s="338"/>
      <c r="GKY291"/>
      <c r="GKZ291"/>
      <c r="GLA291"/>
      <c r="GLB291"/>
      <c r="GLC291"/>
      <c r="GLD291" s="401"/>
      <c r="GLE291" s="338"/>
      <c r="GLG291"/>
      <c r="GLH291"/>
      <c r="GLI291"/>
      <c r="GLJ291"/>
      <c r="GLK291"/>
      <c r="GLL291" s="401"/>
      <c r="GLM291" s="338"/>
      <c r="GLO291"/>
      <c r="GLP291"/>
      <c r="GLQ291"/>
      <c r="GLR291"/>
      <c r="GLS291"/>
      <c r="GLT291" s="401"/>
      <c r="GLU291" s="338"/>
      <c r="GLW291"/>
      <c r="GLX291"/>
      <c r="GLY291"/>
      <c r="GLZ291"/>
      <c r="GMA291"/>
      <c r="GMB291" s="401"/>
      <c r="GMC291" s="338"/>
      <c r="GME291"/>
      <c r="GMF291"/>
      <c r="GMG291"/>
      <c r="GMH291"/>
      <c r="GMI291"/>
      <c r="GMJ291" s="401"/>
      <c r="GMK291" s="338"/>
      <c r="GMM291"/>
      <c r="GMN291"/>
      <c r="GMO291"/>
      <c r="GMP291"/>
      <c r="GMQ291"/>
      <c r="GMR291" s="401"/>
      <c r="GMS291" s="338"/>
      <c r="GMU291"/>
      <c r="GMV291"/>
      <c r="GMW291"/>
      <c r="GMX291"/>
      <c r="GMY291"/>
      <c r="GMZ291" s="401"/>
      <c r="GNA291" s="338"/>
      <c r="GNC291"/>
      <c r="GND291"/>
      <c r="GNE291"/>
      <c r="GNF291"/>
      <c r="GNG291"/>
      <c r="GNH291" s="401"/>
      <c r="GNI291" s="338"/>
      <c r="GNK291"/>
      <c r="GNL291"/>
      <c r="GNM291"/>
      <c r="GNN291"/>
      <c r="GNO291"/>
      <c r="GNP291" s="401"/>
      <c r="GNQ291" s="338"/>
      <c r="GNS291"/>
      <c r="GNT291"/>
      <c r="GNU291"/>
      <c r="GNV291"/>
      <c r="GNW291"/>
      <c r="GNX291" s="401"/>
      <c r="GNY291" s="338"/>
      <c r="GOA291"/>
      <c r="GOB291"/>
      <c r="GOC291"/>
      <c r="GOD291"/>
      <c r="GOE291"/>
      <c r="GOF291" s="401"/>
      <c r="GOG291" s="338"/>
      <c r="GOI291"/>
      <c r="GOJ291"/>
      <c r="GOK291"/>
      <c r="GOL291"/>
      <c r="GOM291"/>
      <c r="GON291" s="401"/>
      <c r="GOO291" s="338"/>
      <c r="GOQ291"/>
      <c r="GOR291"/>
      <c r="GOS291"/>
      <c r="GOT291"/>
      <c r="GOU291"/>
      <c r="GOV291" s="401"/>
      <c r="GOW291" s="338"/>
      <c r="GOY291"/>
      <c r="GOZ291"/>
      <c r="GPA291"/>
      <c r="GPB291"/>
      <c r="GPC291"/>
      <c r="GPD291" s="401"/>
      <c r="GPE291" s="338"/>
      <c r="GPG291"/>
      <c r="GPH291"/>
      <c r="GPI291"/>
      <c r="GPJ291"/>
      <c r="GPK291"/>
      <c r="GPL291" s="401"/>
      <c r="GPM291" s="338"/>
      <c r="GPO291"/>
      <c r="GPP291"/>
      <c r="GPQ291"/>
      <c r="GPR291"/>
      <c r="GPS291"/>
      <c r="GPT291" s="401"/>
      <c r="GPU291" s="338"/>
      <c r="GPW291"/>
      <c r="GPX291"/>
      <c r="GPY291"/>
      <c r="GPZ291"/>
      <c r="GQA291"/>
      <c r="GQB291" s="401"/>
      <c r="GQC291" s="338"/>
      <c r="GQE291"/>
      <c r="GQF291"/>
      <c r="GQG291"/>
      <c r="GQH291"/>
      <c r="GQI291"/>
      <c r="GQJ291" s="401"/>
      <c r="GQK291" s="338"/>
      <c r="GQM291"/>
      <c r="GQN291"/>
      <c r="GQO291"/>
      <c r="GQP291"/>
      <c r="GQQ291"/>
      <c r="GQR291" s="401"/>
      <c r="GQS291" s="338"/>
      <c r="GQU291"/>
      <c r="GQV291"/>
      <c r="GQW291"/>
      <c r="GQX291"/>
      <c r="GQY291"/>
      <c r="GQZ291" s="401"/>
      <c r="GRA291" s="338"/>
      <c r="GRC291"/>
      <c r="GRD291"/>
      <c r="GRE291"/>
      <c r="GRF291"/>
      <c r="GRG291"/>
      <c r="GRH291" s="401"/>
      <c r="GRI291" s="338"/>
      <c r="GRK291"/>
      <c r="GRL291"/>
      <c r="GRM291"/>
      <c r="GRN291"/>
      <c r="GRO291"/>
      <c r="GRP291" s="401"/>
      <c r="GRQ291" s="338"/>
      <c r="GRS291"/>
      <c r="GRT291"/>
      <c r="GRU291"/>
      <c r="GRV291"/>
      <c r="GRW291"/>
      <c r="GRX291" s="401"/>
      <c r="GRY291" s="338"/>
      <c r="GSA291"/>
      <c r="GSB291"/>
      <c r="GSC291"/>
      <c r="GSD291"/>
      <c r="GSE291"/>
      <c r="GSF291" s="401"/>
      <c r="GSG291" s="338"/>
      <c r="GSI291"/>
      <c r="GSJ291"/>
      <c r="GSK291"/>
      <c r="GSL291"/>
      <c r="GSM291"/>
      <c r="GSN291" s="401"/>
      <c r="GSO291" s="338"/>
      <c r="GSQ291"/>
      <c r="GSR291"/>
      <c r="GSS291"/>
      <c r="GST291"/>
      <c r="GSU291"/>
      <c r="GSV291" s="401"/>
      <c r="GSW291" s="338"/>
      <c r="GSY291"/>
      <c r="GSZ291"/>
      <c r="GTA291"/>
      <c r="GTB291"/>
      <c r="GTC291"/>
      <c r="GTD291" s="401"/>
      <c r="GTE291" s="338"/>
      <c r="GTG291"/>
      <c r="GTH291"/>
      <c r="GTI291"/>
      <c r="GTJ291"/>
      <c r="GTK291"/>
      <c r="GTL291" s="401"/>
      <c r="GTM291" s="338"/>
      <c r="GTO291"/>
      <c r="GTP291"/>
      <c r="GTQ291"/>
      <c r="GTR291"/>
      <c r="GTS291"/>
      <c r="GTT291" s="401"/>
      <c r="GTU291" s="338"/>
      <c r="GTW291"/>
      <c r="GTX291"/>
      <c r="GTY291"/>
      <c r="GTZ291"/>
      <c r="GUA291"/>
      <c r="GUB291" s="401"/>
      <c r="GUC291" s="338"/>
      <c r="GUE291"/>
      <c r="GUF291"/>
      <c r="GUG291"/>
      <c r="GUH291"/>
      <c r="GUI291"/>
      <c r="GUJ291" s="401"/>
      <c r="GUK291" s="338"/>
      <c r="GUM291"/>
      <c r="GUN291"/>
      <c r="GUO291"/>
      <c r="GUP291"/>
      <c r="GUQ291"/>
      <c r="GUR291" s="401"/>
      <c r="GUS291" s="338"/>
      <c r="GUU291"/>
      <c r="GUV291"/>
      <c r="GUW291"/>
      <c r="GUX291"/>
      <c r="GUY291"/>
      <c r="GUZ291" s="401"/>
      <c r="GVA291" s="338"/>
      <c r="GVC291"/>
      <c r="GVD291"/>
      <c r="GVE291"/>
      <c r="GVF291"/>
      <c r="GVG291"/>
      <c r="GVH291" s="401"/>
      <c r="GVI291" s="338"/>
      <c r="GVK291"/>
      <c r="GVL291"/>
      <c r="GVM291"/>
      <c r="GVN291"/>
      <c r="GVO291"/>
      <c r="GVP291" s="401"/>
      <c r="GVQ291" s="338"/>
      <c r="GVS291"/>
      <c r="GVT291"/>
      <c r="GVU291"/>
      <c r="GVV291"/>
      <c r="GVW291"/>
      <c r="GVX291" s="401"/>
      <c r="GVY291" s="338"/>
      <c r="GWA291"/>
      <c r="GWB291"/>
      <c r="GWC291"/>
      <c r="GWD291"/>
      <c r="GWE291"/>
      <c r="GWF291" s="401"/>
      <c r="GWG291" s="338"/>
      <c r="GWI291"/>
      <c r="GWJ291"/>
      <c r="GWK291"/>
      <c r="GWL291"/>
      <c r="GWM291"/>
      <c r="GWN291" s="401"/>
      <c r="GWO291" s="338"/>
      <c r="GWQ291"/>
      <c r="GWR291"/>
      <c r="GWS291"/>
      <c r="GWT291"/>
      <c r="GWU291"/>
      <c r="GWV291" s="401"/>
      <c r="GWW291" s="338"/>
      <c r="GWY291"/>
      <c r="GWZ291"/>
      <c r="GXA291"/>
      <c r="GXB291"/>
      <c r="GXC291"/>
      <c r="GXD291" s="401"/>
      <c r="GXE291" s="338"/>
      <c r="GXG291"/>
      <c r="GXH291"/>
      <c r="GXI291"/>
      <c r="GXJ291"/>
      <c r="GXK291"/>
      <c r="GXL291" s="401"/>
      <c r="GXM291" s="338"/>
      <c r="GXO291"/>
      <c r="GXP291"/>
      <c r="GXQ291"/>
      <c r="GXR291"/>
      <c r="GXS291"/>
      <c r="GXT291" s="401"/>
      <c r="GXU291" s="338"/>
      <c r="GXW291"/>
      <c r="GXX291"/>
      <c r="GXY291"/>
      <c r="GXZ291"/>
      <c r="GYA291"/>
      <c r="GYB291" s="401"/>
      <c r="GYC291" s="338"/>
      <c r="GYE291"/>
      <c r="GYF291"/>
      <c r="GYG291"/>
      <c r="GYH291"/>
      <c r="GYI291"/>
      <c r="GYJ291" s="401"/>
      <c r="GYK291" s="338"/>
      <c r="GYM291"/>
      <c r="GYN291"/>
      <c r="GYO291"/>
      <c r="GYP291"/>
      <c r="GYQ291"/>
      <c r="GYR291" s="401"/>
      <c r="GYS291" s="338"/>
      <c r="GYU291"/>
      <c r="GYV291"/>
      <c r="GYW291"/>
      <c r="GYX291"/>
      <c r="GYY291"/>
      <c r="GYZ291" s="401"/>
      <c r="GZA291" s="338"/>
      <c r="GZC291"/>
      <c r="GZD291"/>
      <c r="GZE291"/>
      <c r="GZF291"/>
      <c r="GZG291"/>
      <c r="GZH291" s="401"/>
      <c r="GZI291" s="338"/>
      <c r="GZK291"/>
      <c r="GZL291"/>
      <c r="GZM291"/>
      <c r="GZN291"/>
      <c r="GZO291"/>
      <c r="GZP291" s="401"/>
      <c r="GZQ291" s="338"/>
      <c r="GZS291"/>
      <c r="GZT291"/>
      <c r="GZU291"/>
      <c r="GZV291"/>
      <c r="GZW291"/>
      <c r="GZX291" s="401"/>
      <c r="GZY291" s="338"/>
      <c r="HAA291"/>
      <c r="HAB291"/>
      <c r="HAC291"/>
      <c r="HAD291"/>
      <c r="HAE291"/>
      <c r="HAF291" s="401"/>
      <c r="HAG291" s="338"/>
      <c r="HAI291"/>
      <c r="HAJ291"/>
      <c r="HAK291"/>
      <c r="HAL291"/>
      <c r="HAM291"/>
      <c r="HAN291" s="401"/>
      <c r="HAO291" s="338"/>
      <c r="HAQ291"/>
      <c r="HAR291"/>
      <c r="HAS291"/>
      <c r="HAT291"/>
      <c r="HAU291"/>
      <c r="HAV291" s="401"/>
      <c r="HAW291" s="338"/>
      <c r="HAY291"/>
      <c r="HAZ291"/>
      <c r="HBA291"/>
      <c r="HBB291"/>
      <c r="HBC291"/>
      <c r="HBD291" s="401"/>
      <c r="HBE291" s="338"/>
      <c r="HBG291"/>
      <c r="HBH291"/>
      <c r="HBI291"/>
      <c r="HBJ291"/>
      <c r="HBK291"/>
      <c r="HBL291" s="401"/>
      <c r="HBM291" s="338"/>
      <c r="HBO291"/>
      <c r="HBP291"/>
      <c r="HBQ291"/>
      <c r="HBR291"/>
      <c r="HBS291"/>
      <c r="HBT291" s="401"/>
      <c r="HBU291" s="338"/>
      <c r="HBW291"/>
      <c r="HBX291"/>
      <c r="HBY291"/>
      <c r="HBZ291"/>
      <c r="HCA291"/>
      <c r="HCB291" s="401"/>
      <c r="HCC291" s="338"/>
      <c r="HCE291"/>
      <c r="HCF291"/>
      <c r="HCG291"/>
      <c r="HCH291"/>
      <c r="HCI291"/>
      <c r="HCJ291" s="401"/>
      <c r="HCK291" s="338"/>
      <c r="HCM291"/>
      <c r="HCN291"/>
      <c r="HCO291"/>
      <c r="HCP291"/>
      <c r="HCQ291"/>
      <c r="HCR291" s="401"/>
      <c r="HCS291" s="338"/>
      <c r="HCU291"/>
      <c r="HCV291"/>
      <c r="HCW291"/>
      <c r="HCX291"/>
      <c r="HCY291"/>
      <c r="HCZ291" s="401"/>
      <c r="HDA291" s="338"/>
      <c r="HDC291"/>
      <c r="HDD291"/>
      <c r="HDE291"/>
      <c r="HDF291"/>
      <c r="HDG291"/>
      <c r="HDH291" s="401"/>
      <c r="HDI291" s="338"/>
      <c r="HDK291"/>
      <c r="HDL291"/>
      <c r="HDM291"/>
      <c r="HDN291"/>
      <c r="HDO291"/>
      <c r="HDP291" s="401"/>
      <c r="HDQ291" s="338"/>
      <c r="HDS291"/>
      <c r="HDT291"/>
      <c r="HDU291"/>
      <c r="HDV291"/>
      <c r="HDW291"/>
      <c r="HDX291" s="401"/>
      <c r="HDY291" s="338"/>
      <c r="HEA291"/>
      <c r="HEB291"/>
      <c r="HEC291"/>
      <c r="HED291"/>
      <c r="HEE291"/>
      <c r="HEF291" s="401"/>
      <c r="HEG291" s="338"/>
      <c r="HEI291"/>
      <c r="HEJ291"/>
      <c r="HEK291"/>
      <c r="HEL291"/>
      <c r="HEM291"/>
      <c r="HEN291" s="401"/>
      <c r="HEO291" s="338"/>
      <c r="HEQ291"/>
      <c r="HER291"/>
      <c r="HES291"/>
      <c r="HET291"/>
      <c r="HEU291"/>
      <c r="HEV291" s="401"/>
      <c r="HEW291" s="338"/>
      <c r="HEY291"/>
      <c r="HEZ291"/>
      <c r="HFA291"/>
      <c r="HFB291"/>
      <c r="HFC291"/>
      <c r="HFD291" s="401"/>
      <c r="HFE291" s="338"/>
      <c r="HFG291"/>
      <c r="HFH291"/>
      <c r="HFI291"/>
      <c r="HFJ291"/>
      <c r="HFK291"/>
      <c r="HFL291" s="401"/>
      <c r="HFM291" s="338"/>
      <c r="HFO291"/>
      <c r="HFP291"/>
      <c r="HFQ291"/>
      <c r="HFR291"/>
      <c r="HFS291"/>
      <c r="HFT291" s="401"/>
      <c r="HFU291" s="338"/>
      <c r="HFW291"/>
      <c r="HFX291"/>
      <c r="HFY291"/>
      <c r="HFZ291"/>
      <c r="HGA291"/>
      <c r="HGB291" s="401"/>
      <c r="HGC291" s="338"/>
      <c r="HGE291"/>
      <c r="HGF291"/>
      <c r="HGG291"/>
      <c r="HGH291"/>
      <c r="HGI291"/>
      <c r="HGJ291" s="401"/>
      <c r="HGK291" s="338"/>
      <c r="HGM291"/>
      <c r="HGN291"/>
      <c r="HGO291"/>
      <c r="HGP291"/>
      <c r="HGQ291"/>
      <c r="HGR291" s="401"/>
      <c r="HGS291" s="338"/>
      <c r="HGU291"/>
      <c r="HGV291"/>
      <c r="HGW291"/>
      <c r="HGX291"/>
      <c r="HGY291"/>
      <c r="HGZ291" s="401"/>
      <c r="HHA291" s="338"/>
      <c r="HHC291"/>
      <c r="HHD291"/>
      <c r="HHE291"/>
      <c r="HHF291"/>
      <c r="HHG291"/>
      <c r="HHH291" s="401"/>
      <c r="HHI291" s="338"/>
      <c r="HHK291"/>
      <c r="HHL291"/>
      <c r="HHM291"/>
      <c r="HHN291"/>
      <c r="HHO291"/>
      <c r="HHP291" s="401"/>
      <c r="HHQ291" s="338"/>
      <c r="HHS291"/>
      <c r="HHT291"/>
      <c r="HHU291"/>
      <c r="HHV291"/>
      <c r="HHW291"/>
      <c r="HHX291" s="401"/>
      <c r="HHY291" s="338"/>
      <c r="HIA291"/>
      <c r="HIB291"/>
      <c r="HIC291"/>
      <c r="HID291"/>
      <c r="HIE291"/>
      <c r="HIF291" s="401"/>
      <c r="HIG291" s="338"/>
      <c r="HII291"/>
      <c r="HIJ291"/>
      <c r="HIK291"/>
      <c r="HIL291"/>
      <c r="HIM291"/>
      <c r="HIN291" s="401"/>
      <c r="HIO291" s="338"/>
      <c r="HIQ291"/>
      <c r="HIR291"/>
      <c r="HIS291"/>
      <c r="HIT291"/>
      <c r="HIU291"/>
      <c r="HIV291" s="401"/>
      <c r="HIW291" s="338"/>
      <c r="HIY291"/>
      <c r="HIZ291"/>
      <c r="HJA291"/>
      <c r="HJB291"/>
      <c r="HJC291"/>
      <c r="HJD291" s="401"/>
      <c r="HJE291" s="338"/>
      <c r="HJG291"/>
      <c r="HJH291"/>
      <c r="HJI291"/>
      <c r="HJJ291"/>
      <c r="HJK291"/>
      <c r="HJL291" s="401"/>
      <c r="HJM291" s="338"/>
      <c r="HJO291"/>
      <c r="HJP291"/>
      <c r="HJQ291"/>
      <c r="HJR291"/>
      <c r="HJS291"/>
      <c r="HJT291" s="401"/>
      <c r="HJU291" s="338"/>
      <c r="HJW291"/>
      <c r="HJX291"/>
      <c r="HJY291"/>
      <c r="HJZ291"/>
      <c r="HKA291"/>
      <c r="HKB291" s="401"/>
      <c r="HKC291" s="338"/>
      <c r="HKE291"/>
      <c r="HKF291"/>
      <c r="HKG291"/>
      <c r="HKH291"/>
      <c r="HKI291"/>
      <c r="HKJ291" s="401"/>
      <c r="HKK291" s="338"/>
      <c r="HKM291"/>
      <c r="HKN291"/>
      <c r="HKO291"/>
      <c r="HKP291"/>
      <c r="HKQ291"/>
      <c r="HKR291" s="401"/>
      <c r="HKS291" s="338"/>
      <c r="HKU291"/>
      <c r="HKV291"/>
      <c r="HKW291"/>
      <c r="HKX291"/>
      <c r="HKY291"/>
      <c r="HKZ291" s="401"/>
      <c r="HLA291" s="338"/>
      <c r="HLC291"/>
      <c r="HLD291"/>
      <c r="HLE291"/>
      <c r="HLF291"/>
      <c r="HLG291"/>
      <c r="HLH291" s="401"/>
      <c r="HLI291" s="338"/>
      <c r="HLK291"/>
      <c r="HLL291"/>
      <c r="HLM291"/>
      <c r="HLN291"/>
      <c r="HLO291"/>
      <c r="HLP291" s="401"/>
      <c r="HLQ291" s="338"/>
      <c r="HLS291"/>
      <c r="HLT291"/>
      <c r="HLU291"/>
      <c r="HLV291"/>
      <c r="HLW291"/>
      <c r="HLX291" s="401"/>
      <c r="HLY291" s="338"/>
      <c r="HMA291"/>
      <c r="HMB291"/>
      <c r="HMC291"/>
      <c r="HMD291"/>
      <c r="HME291"/>
      <c r="HMF291" s="401"/>
      <c r="HMG291" s="338"/>
      <c r="HMI291"/>
      <c r="HMJ291"/>
      <c r="HMK291"/>
      <c r="HML291"/>
      <c r="HMM291"/>
      <c r="HMN291" s="401"/>
      <c r="HMO291" s="338"/>
      <c r="HMQ291"/>
      <c r="HMR291"/>
      <c r="HMS291"/>
      <c r="HMT291"/>
      <c r="HMU291"/>
      <c r="HMV291" s="401"/>
      <c r="HMW291" s="338"/>
      <c r="HMY291"/>
      <c r="HMZ291"/>
      <c r="HNA291"/>
      <c r="HNB291"/>
      <c r="HNC291"/>
      <c r="HND291" s="401"/>
      <c r="HNE291" s="338"/>
      <c r="HNG291"/>
      <c r="HNH291"/>
      <c r="HNI291"/>
      <c r="HNJ291"/>
      <c r="HNK291"/>
      <c r="HNL291" s="401"/>
      <c r="HNM291" s="338"/>
      <c r="HNO291"/>
      <c r="HNP291"/>
      <c r="HNQ291"/>
      <c r="HNR291"/>
      <c r="HNS291"/>
      <c r="HNT291" s="401"/>
      <c r="HNU291" s="338"/>
      <c r="HNW291"/>
      <c r="HNX291"/>
      <c r="HNY291"/>
      <c r="HNZ291"/>
      <c r="HOA291"/>
      <c r="HOB291" s="401"/>
      <c r="HOC291" s="338"/>
      <c r="HOE291"/>
      <c r="HOF291"/>
      <c r="HOG291"/>
      <c r="HOH291"/>
      <c r="HOI291"/>
      <c r="HOJ291" s="401"/>
      <c r="HOK291" s="338"/>
      <c r="HOM291"/>
      <c r="HON291"/>
      <c r="HOO291"/>
      <c r="HOP291"/>
      <c r="HOQ291"/>
      <c r="HOR291" s="401"/>
      <c r="HOS291" s="338"/>
      <c r="HOU291"/>
      <c r="HOV291"/>
      <c r="HOW291"/>
      <c r="HOX291"/>
      <c r="HOY291"/>
      <c r="HOZ291" s="401"/>
      <c r="HPA291" s="338"/>
      <c r="HPC291"/>
      <c r="HPD291"/>
      <c r="HPE291"/>
      <c r="HPF291"/>
      <c r="HPG291"/>
      <c r="HPH291" s="401"/>
      <c r="HPI291" s="338"/>
      <c r="HPK291"/>
      <c r="HPL291"/>
      <c r="HPM291"/>
      <c r="HPN291"/>
      <c r="HPO291"/>
      <c r="HPP291" s="401"/>
      <c r="HPQ291" s="338"/>
      <c r="HPS291"/>
      <c r="HPT291"/>
      <c r="HPU291"/>
      <c r="HPV291"/>
      <c r="HPW291"/>
      <c r="HPX291" s="401"/>
      <c r="HPY291" s="338"/>
      <c r="HQA291"/>
      <c r="HQB291"/>
      <c r="HQC291"/>
      <c r="HQD291"/>
      <c r="HQE291"/>
      <c r="HQF291" s="401"/>
      <c r="HQG291" s="338"/>
      <c r="HQI291"/>
      <c r="HQJ291"/>
      <c r="HQK291"/>
      <c r="HQL291"/>
      <c r="HQM291"/>
      <c r="HQN291" s="401"/>
      <c r="HQO291" s="338"/>
      <c r="HQQ291"/>
      <c r="HQR291"/>
      <c r="HQS291"/>
      <c r="HQT291"/>
      <c r="HQU291"/>
      <c r="HQV291" s="401"/>
      <c r="HQW291" s="338"/>
      <c r="HQY291"/>
      <c r="HQZ291"/>
      <c r="HRA291"/>
      <c r="HRB291"/>
      <c r="HRC291"/>
      <c r="HRD291" s="401"/>
      <c r="HRE291" s="338"/>
      <c r="HRG291"/>
      <c r="HRH291"/>
      <c r="HRI291"/>
      <c r="HRJ291"/>
      <c r="HRK291"/>
      <c r="HRL291" s="401"/>
      <c r="HRM291" s="338"/>
      <c r="HRO291"/>
      <c r="HRP291"/>
      <c r="HRQ291"/>
      <c r="HRR291"/>
      <c r="HRS291"/>
      <c r="HRT291" s="401"/>
      <c r="HRU291" s="338"/>
      <c r="HRW291"/>
      <c r="HRX291"/>
      <c r="HRY291"/>
      <c r="HRZ291"/>
      <c r="HSA291"/>
      <c r="HSB291" s="401"/>
      <c r="HSC291" s="338"/>
      <c r="HSE291"/>
      <c r="HSF291"/>
      <c r="HSG291"/>
      <c r="HSH291"/>
      <c r="HSI291"/>
      <c r="HSJ291" s="401"/>
      <c r="HSK291" s="338"/>
      <c r="HSM291"/>
      <c r="HSN291"/>
      <c r="HSO291"/>
      <c r="HSP291"/>
      <c r="HSQ291"/>
      <c r="HSR291" s="401"/>
      <c r="HSS291" s="338"/>
      <c r="HSU291"/>
      <c r="HSV291"/>
      <c r="HSW291"/>
      <c r="HSX291"/>
      <c r="HSY291"/>
      <c r="HSZ291" s="401"/>
      <c r="HTA291" s="338"/>
      <c r="HTC291"/>
      <c r="HTD291"/>
      <c r="HTE291"/>
      <c r="HTF291"/>
      <c r="HTG291"/>
      <c r="HTH291" s="401"/>
      <c r="HTI291" s="338"/>
      <c r="HTK291"/>
      <c r="HTL291"/>
      <c r="HTM291"/>
      <c r="HTN291"/>
      <c r="HTO291"/>
      <c r="HTP291" s="401"/>
      <c r="HTQ291" s="338"/>
      <c r="HTS291"/>
      <c r="HTT291"/>
      <c r="HTU291"/>
      <c r="HTV291"/>
      <c r="HTW291"/>
      <c r="HTX291" s="401"/>
      <c r="HTY291" s="338"/>
      <c r="HUA291"/>
      <c r="HUB291"/>
      <c r="HUC291"/>
      <c r="HUD291"/>
      <c r="HUE291"/>
      <c r="HUF291" s="401"/>
      <c r="HUG291" s="338"/>
      <c r="HUI291"/>
      <c r="HUJ291"/>
      <c r="HUK291"/>
      <c r="HUL291"/>
      <c r="HUM291"/>
      <c r="HUN291" s="401"/>
      <c r="HUO291" s="338"/>
      <c r="HUQ291"/>
      <c r="HUR291"/>
      <c r="HUS291"/>
      <c r="HUT291"/>
      <c r="HUU291"/>
      <c r="HUV291" s="401"/>
      <c r="HUW291" s="338"/>
      <c r="HUY291"/>
      <c r="HUZ291"/>
      <c r="HVA291"/>
      <c r="HVB291"/>
      <c r="HVC291"/>
      <c r="HVD291" s="401"/>
      <c r="HVE291" s="338"/>
      <c r="HVG291"/>
      <c r="HVH291"/>
      <c r="HVI291"/>
      <c r="HVJ291"/>
      <c r="HVK291"/>
      <c r="HVL291" s="401"/>
      <c r="HVM291" s="338"/>
      <c r="HVO291"/>
      <c r="HVP291"/>
      <c r="HVQ291"/>
      <c r="HVR291"/>
      <c r="HVS291"/>
      <c r="HVT291" s="401"/>
      <c r="HVU291" s="338"/>
      <c r="HVW291"/>
      <c r="HVX291"/>
      <c r="HVY291"/>
      <c r="HVZ291"/>
      <c r="HWA291"/>
      <c r="HWB291" s="401"/>
      <c r="HWC291" s="338"/>
      <c r="HWE291"/>
      <c r="HWF291"/>
      <c r="HWG291"/>
      <c r="HWH291"/>
      <c r="HWI291"/>
      <c r="HWJ291" s="401"/>
      <c r="HWK291" s="338"/>
      <c r="HWM291"/>
      <c r="HWN291"/>
      <c r="HWO291"/>
      <c r="HWP291"/>
      <c r="HWQ291"/>
      <c r="HWR291" s="401"/>
      <c r="HWS291" s="338"/>
      <c r="HWU291"/>
      <c r="HWV291"/>
      <c r="HWW291"/>
      <c r="HWX291"/>
      <c r="HWY291"/>
      <c r="HWZ291" s="401"/>
      <c r="HXA291" s="338"/>
      <c r="HXC291"/>
      <c r="HXD291"/>
      <c r="HXE291"/>
      <c r="HXF291"/>
      <c r="HXG291"/>
      <c r="HXH291" s="401"/>
      <c r="HXI291" s="338"/>
      <c r="HXK291"/>
      <c r="HXL291"/>
      <c r="HXM291"/>
      <c r="HXN291"/>
      <c r="HXO291"/>
      <c r="HXP291" s="401"/>
      <c r="HXQ291" s="338"/>
      <c r="HXS291"/>
      <c r="HXT291"/>
      <c r="HXU291"/>
      <c r="HXV291"/>
      <c r="HXW291"/>
      <c r="HXX291" s="401"/>
      <c r="HXY291" s="338"/>
      <c r="HYA291"/>
      <c r="HYB291"/>
      <c r="HYC291"/>
      <c r="HYD291"/>
      <c r="HYE291"/>
      <c r="HYF291" s="401"/>
      <c r="HYG291" s="338"/>
      <c r="HYI291"/>
      <c r="HYJ291"/>
      <c r="HYK291"/>
      <c r="HYL291"/>
      <c r="HYM291"/>
      <c r="HYN291" s="401"/>
      <c r="HYO291" s="338"/>
      <c r="HYQ291"/>
      <c r="HYR291"/>
      <c r="HYS291"/>
      <c r="HYT291"/>
      <c r="HYU291"/>
      <c r="HYV291" s="401"/>
      <c r="HYW291" s="338"/>
      <c r="HYY291"/>
      <c r="HYZ291"/>
      <c r="HZA291"/>
      <c r="HZB291"/>
      <c r="HZC291"/>
      <c r="HZD291" s="401"/>
      <c r="HZE291" s="338"/>
      <c r="HZG291"/>
      <c r="HZH291"/>
      <c r="HZI291"/>
      <c r="HZJ291"/>
      <c r="HZK291"/>
      <c r="HZL291" s="401"/>
      <c r="HZM291" s="338"/>
      <c r="HZO291"/>
      <c r="HZP291"/>
      <c r="HZQ291"/>
      <c r="HZR291"/>
      <c r="HZS291"/>
      <c r="HZT291" s="401"/>
      <c r="HZU291" s="338"/>
      <c r="HZW291"/>
      <c r="HZX291"/>
      <c r="HZY291"/>
      <c r="HZZ291"/>
      <c r="IAA291"/>
      <c r="IAB291" s="401"/>
      <c r="IAC291" s="338"/>
      <c r="IAE291"/>
      <c r="IAF291"/>
      <c r="IAG291"/>
      <c r="IAH291"/>
      <c r="IAI291"/>
      <c r="IAJ291" s="401"/>
      <c r="IAK291" s="338"/>
      <c r="IAM291"/>
      <c r="IAN291"/>
      <c r="IAO291"/>
      <c r="IAP291"/>
      <c r="IAQ291"/>
      <c r="IAR291" s="401"/>
      <c r="IAS291" s="338"/>
      <c r="IAU291"/>
      <c r="IAV291"/>
      <c r="IAW291"/>
      <c r="IAX291"/>
      <c r="IAY291"/>
      <c r="IAZ291" s="401"/>
      <c r="IBA291" s="338"/>
      <c r="IBC291"/>
      <c r="IBD291"/>
      <c r="IBE291"/>
      <c r="IBF291"/>
      <c r="IBG291"/>
      <c r="IBH291" s="401"/>
      <c r="IBI291" s="338"/>
      <c r="IBK291"/>
      <c r="IBL291"/>
      <c r="IBM291"/>
      <c r="IBN291"/>
      <c r="IBO291"/>
      <c r="IBP291" s="401"/>
      <c r="IBQ291" s="338"/>
      <c r="IBS291"/>
      <c r="IBT291"/>
      <c r="IBU291"/>
      <c r="IBV291"/>
      <c r="IBW291"/>
      <c r="IBX291" s="401"/>
      <c r="IBY291" s="338"/>
      <c r="ICA291"/>
      <c r="ICB291"/>
      <c r="ICC291"/>
      <c r="ICD291"/>
      <c r="ICE291"/>
      <c r="ICF291" s="401"/>
      <c r="ICG291" s="338"/>
      <c r="ICI291"/>
      <c r="ICJ291"/>
      <c r="ICK291"/>
      <c r="ICL291"/>
      <c r="ICM291"/>
      <c r="ICN291" s="401"/>
      <c r="ICO291" s="338"/>
      <c r="ICQ291"/>
      <c r="ICR291"/>
      <c r="ICS291"/>
      <c r="ICT291"/>
      <c r="ICU291"/>
      <c r="ICV291" s="401"/>
      <c r="ICW291" s="338"/>
      <c r="ICY291"/>
      <c r="ICZ291"/>
      <c r="IDA291"/>
      <c r="IDB291"/>
      <c r="IDC291"/>
      <c r="IDD291" s="401"/>
      <c r="IDE291" s="338"/>
      <c r="IDG291"/>
      <c r="IDH291"/>
      <c r="IDI291"/>
      <c r="IDJ291"/>
      <c r="IDK291"/>
      <c r="IDL291" s="401"/>
      <c r="IDM291" s="338"/>
      <c r="IDO291"/>
      <c r="IDP291"/>
      <c r="IDQ291"/>
      <c r="IDR291"/>
      <c r="IDS291"/>
      <c r="IDT291" s="401"/>
      <c r="IDU291" s="338"/>
      <c r="IDW291"/>
      <c r="IDX291"/>
      <c r="IDY291"/>
      <c r="IDZ291"/>
      <c r="IEA291"/>
      <c r="IEB291" s="401"/>
      <c r="IEC291" s="338"/>
      <c r="IEE291"/>
      <c r="IEF291"/>
      <c r="IEG291"/>
      <c r="IEH291"/>
      <c r="IEI291"/>
      <c r="IEJ291" s="401"/>
      <c r="IEK291" s="338"/>
      <c r="IEM291"/>
      <c r="IEN291"/>
      <c r="IEO291"/>
      <c r="IEP291"/>
      <c r="IEQ291"/>
      <c r="IER291" s="401"/>
      <c r="IES291" s="338"/>
      <c r="IEU291"/>
      <c r="IEV291"/>
      <c r="IEW291"/>
      <c r="IEX291"/>
      <c r="IEY291"/>
      <c r="IEZ291" s="401"/>
      <c r="IFA291" s="338"/>
      <c r="IFC291"/>
      <c r="IFD291"/>
      <c r="IFE291"/>
      <c r="IFF291"/>
      <c r="IFG291"/>
      <c r="IFH291" s="401"/>
      <c r="IFI291" s="338"/>
      <c r="IFK291"/>
      <c r="IFL291"/>
      <c r="IFM291"/>
      <c r="IFN291"/>
      <c r="IFO291"/>
      <c r="IFP291" s="401"/>
      <c r="IFQ291" s="338"/>
      <c r="IFS291"/>
      <c r="IFT291"/>
      <c r="IFU291"/>
      <c r="IFV291"/>
      <c r="IFW291"/>
      <c r="IFX291" s="401"/>
      <c r="IFY291" s="338"/>
      <c r="IGA291"/>
      <c r="IGB291"/>
      <c r="IGC291"/>
      <c r="IGD291"/>
      <c r="IGE291"/>
      <c r="IGF291" s="401"/>
      <c r="IGG291" s="338"/>
      <c r="IGI291"/>
      <c r="IGJ291"/>
      <c r="IGK291"/>
      <c r="IGL291"/>
      <c r="IGM291"/>
      <c r="IGN291" s="401"/>
      <c r="IGO291" s="338"/>
      <c r="IGQ291"/>
      <c r="IGR291"/>
      <c r="IGS291"/>
      <c r="IGT291"/>
      <c r="IGU291"/>
      <c r="IGV291" s="401"/>
      <c r="IGW291" s="338"/>
      <c r="IGY291"/>
      <c r="IGZ291"/>
      <c r="IHA291"/>
      <c r="IHB291"/>
      <c r="IHC291"/>
      <c r="IHD291" s="401"/>
      <c r="IHE291" s="338"/>
      <c r="IHG291"/>
      <c r="IHH291"/>
      <c r="IHI291"/>
      <c r="IHJ291"/>
      <c r="IHK291"/>
      <c r="IHL291" s="401"/>
      <c r="IHM291" s="338"/>
      <c r="IHO291"/>
      <c r="IHP291"/>
      <c r="IHQ291"/>
      <c r="IHR291"/>
      <c r="IHS291"/>
      <c r="IHT291" s="401"/>
      <c r="IHU291" s="338"/>
      <c r="IHW291"/>
      <c r="IHX291"/>
      <c r="IHY291"/>
      <c r="IHZ291"/>
      <c r="IIA291"/>
      <c r="IIB291" s="401"/>
      <c r="IIC291" s="338"/>
      <c r="IIE291"/>
      <c r="IIF291"/>
      <c r="IIG291"/>
      <c r="IIH291"/>
      <c r="III291"/>
      <c r="IIJ291" s="401"/>
      <c r="IIK291" s="338"/>
      <c r="IIM291"/>
      <c r="IIN291"/>
      <c r="IIO291"/>
      <c r="IIP291"/>
      <c r="IIQ291"/>
      <c r="IIR291" s="401"/>
      <c r="IIS291" s="338"/>
      <c r="IIU291"/>
      <c r="IIV291"/>
      <c r="IIW291"/>
      <c r="IIX291"/>
      <c r="IIY291"/>
      <c r="IIZ291" s="401"/>
      <c r="IJA291" s="338"/>
      <c r="IJC291"/>
      <c r="IJD291"/>
      <c r="IJE291"/>
      <c r="IJF291"/>
      <c r="IJG291"/>
      <c r="IJH291" s="401"/>
      <c r="IJI291" s="338"/>
      <c r="IJK291"/>
      <c r="IJL291"/>
      <c r="IJM291"/>
      <c r="IJN291"/>
      <c r="IJO291"/>
      <c r="IJP291" s="401"/>
      <c r="IJQ291" s="338"/>
      <c r="IJS291"/>
      <c r="IJT291"/>
      <c r="IJU291"/>
      <c r="IJV291"/>
      <c r="IJW291"/>
      <c r="IJX291" s="401"/>
      <c r="IJY291" s="338"/>
      <c r="IKA291"/>
      <c r="IKB291"/>
      <c r="IKC291"/>
      <c r="IKD291"/>
      <c r="IKE291"/>
      <c r="IKF291" s="401"/>
      <c r="IKG291" s="338"/>
      <c r="IKI291"/>
      <c r="IKJ291"/>
      <c r="IKK291"/>
      <c r="IKL291"/>
      <c r="IKM291"/>
      <c r="IKN291" s="401"/>
      <c r="IKO291" s="338"/>
      <c r="IKQ291"/>
      <c r="IKR291"/>
      <c r="IKS291"/>
      <c r="IKT291"/>
      <c r="IKU291"/>
      <c r="IKV291" s="401"/>
      <c r="IKW291" s="338"/>
      <c r="IKY291"/>
      <c r="IKZ291"/>
      <c r="ILA291"/>
      <c r="ILB291"/>
      <c r="ILC291"/>
      <c r="ILD291" s="401"/>
      <c r="ILE291" s="338"/>
      <c r="ILG291"/>
      <c r="ILH291"/>
      <c r="ILI291"/>
      <c r="ILJ291"/>
      <c r="ILK291"/>
      <c r="ILL291" s="401"/>
      <c r="ILM291" s="338"/>
      <c r="ILO291"/>
      <c r="ILP291"/>
      <c r="ILQ291"/>
      <c r="ILR291"/>
      <c r="ILS291"/>
      <c r="ILT291" s="401"/>
      <c r="ILU291" s="338"/>
      <c r="ILW291"/>
      <c r="ILX291"/>
      <c r="ILY291"/>
      <c r="ILZ291"/>
      <c r="IMA291"/>
      <c r="IMB291" s="401"/>
      <c r="IMC291" s="338"/>
      <c r="IME291"/>
      <c r="IMF291"/>
      <c r="IMG291"/>
      <c r="IMH291"/>
      <c r="IMI291"/>
      <c r="IMJ291" s="401"/>
      <c r="IMK291" s="338"/>
      <c r="IMM291"/>
      <c r="IMN291"/>
      <c r="IMO291"/>
      <c r="IMP291"/>
      <c r="IMQ291"/>
      <c r="IMR291" s="401"/>
      <c r="IMS291" s="338"/>
      <c r="IMU291"/>
      <c r="IMV291"/>
      <c r="IMW291"/>
      <c r="IMX291"/>
      <c r="IMY291"/>
      <c r="IMZ291" s="401"/>
      <c r="INA291" s="338"/>
      <c r="INC291"/>
      <c r="IND291"/>
      <c r="INE291"/>
      <c r="INF291"/>
      <c r="ING291"/>
      <c r="INH291" s="401"/>
      <c r="INI291" s="338"/>
      <c r="INK291"/>
      <c r="INL291"/>
      <c r="INM291"/>
      <c r="INN291"/>
      <c r="INO291"/>
      <c r="INP291" s="401"/>
      <c r="INQ291" s="338"/>
      <c r="INS291"/>
      <c r="INT291"/>
      <c r="INU291"/>
      <c r="INV291"/>
      <c r="INW291"/>
      <c r="INX291" s="401"/>
      <c r="INY291" s="338"/>
      <c r="IOA291"/>
      <c r="IOB291"/>
      <c r="IOC291"/>
      <c r="IOD291"/>
      <c r="IOE291"/>
      <c r="IOF291" s="401"/>
      <c r="IOG291" s="338"/>
      <c r="IOI291"/>
      <c r="IOJ291"/>
      <c r="IOK291"/>
      <c r="IOL291"/>
      <c r="IOM291"/>
      <c r="ION291" s="401"/>
      <c r="IOO291" s="338"/>
      <c r="IOQ291"/>
      <c r="IOR291"/>
      <c r="IOS291"/>
      <c r="IOT291"/>
      <c r="IOU291"/>
      <c r="IOV291" s="401"/>
      <c r="IOW291" s="338"/>
      <c r="IOY291"/>
      <c r="IOZ291"/>
      <c r="IPA291"/>
      <c r="IPB291"/>
      <c r="IPC291"/>
      <c r="IPD291" s="401"/>
      <c r="IPE291" s="338"/>
      <c r="IPG291"/>
      <c r="IPH291"/>
      <c r="IPI291"/>
      <c r="IPJ291"/>
      <c r="IPK291"/>
      <c r="IPL291" s="401"/>
      <c r="IPM291" s="338"/>
      <c r="IPO291"/>
      <c r="IPP291"/>
      <c r="IPQ291"/>
      <c r="IPR291"/>
      <c r="IPS291"/>
      <c r="IPT291" s="401"/>
      <c r="IPU291" s="338"/>
      <c r="IPW291"/>
      <c r="IPX291"/>
      <c r="IPY291"/>
      <c r="IPZ291"/>
      <c r="IQA291"/>
      <c r="IQB291" s="401"/>
      <c r="IQC291" s="338"/>
      <c r="IQE291"/>
      <c r="IQF291"/>
      <c r="IQG291"/>
      <c r="IQH291"/>
      <c r="IQI291"/>
      <c r="IQJ291" s="401"/>
      <c r="IQK291" s="338"/>
      <c r="IQM291"/>
      <c r="IQN291"/>
      <c r="IQO291"/>
      <c r="IQP291"/>
      <c r="IQQ291"/>
      <c r="IQR291" s="401"/>
      <c r="IQS291" s="338"/>
      <c r="IQU291"/>
      <c r="IQV291"/>
      <c r="IQW291"/>
      <c r="IQX291"/>
      <c r="IQY291"/>
      <c r="IQZ291" s="401"/>
      <c r="IRA291" s="338"/>
      <c r="IRC291"/>
      <c r="IRD291"/>
      <c r="IRE291"/>
      <c r="IRF291"/>
      <c r="IRG291"/>
      <c r="IRH291" s="401"/>
      <c r="IRI291" s="338"/>
      <c r="IRK291"/>
      <c r="IRL291"/>
      <c r="IRM291"/>
      <c r="IRN291"/>
      <c r="IRO291"/>
      <c r="IRP291" s="401"/>
      <c r="IRQ291" s="338"/>
      <c r="IRS291"/>
      <c r="IRT291"/>
      <c r="IRU291"/>
      <c r="IRV291"/>
      <c r="IRW291"/>
      <c r="IRX291" s="401"/>
      <c r="IRY291" s="338"/>
      <c r="ISA291"/>
      <c r="ISB291"/>
      <c r="ISC291"/>
      <c r="ISD291"/>
      <c r="ISE291"/>
      <c r="ISF291" s="401"/>
      <c r="ISG291" s="338"/>
      <c r="ISI291"/>
      <c r="ISJ291"/>
      <c r="ISK291"/>
      <c r="ISL291"/>
      <c r="ISM291"/>
      <c r="ISN291" s="401"/>
      <c r="ISO291" s="338"/>
      <c r="ISQ291"/>
      <c r="ISR291"/>
      <c r="ISS291"/>
      <c r="IST291"/>
      <c r="ISU291"/>
      <c r="ISV291" s="401"/>
      <c r="ISW291" s="338"/>
      <c r="ISY291"/>
      <c r="ISZ291"/>
      <c r="ITA291"/>
      <c r="ITB291"/>
      <c r="ITC291"/>
      <c r="ITD291" s="401"/>
      <c r="ITE291" s="338"/>
      <c r="ITG291"/>
      <c r="ITH291"/>
      <c r="ITI291"/>
      <c r="ITJ291"/>
      <c r="ITK291"/>
      <c r="ITL291" s="401"/>
      <c r="ITM291" s="338"/>
      <c r="ITO291"/>
      <c r="ITP291"/>
      <c r="ITQ291"/>
      <c r="ITR291"/>
      <c r="ITS291"/>
      <c r="ITT291" s="401"/>
      <c r="ITU291" s="338"/>
      <c r="ITW291"/>
      <c r="ITX291"/>
      <c r="ITY291"/>
      <c r="ITZ291"/>
      <c r="IUA291"/>
      <c r="IUB291" s="401"/>
      <c r="IUC291" s="338"/>
      <c r="IUE291"/>
      <c r="IUF291"/>
      <c r="IUG291"/>
      <c r="IUH291"/>
      <c r="IUI291"/>
      <c r="IUJ291" s="401"/>
      <c r="IUK291" s="338"/>
      <c r="IUM291"/>
      <c r="IUN291"/>
      <c r="IUO291"/>
      <c r="IUP291"/>
      <c r="IUQ291"/>
      <c r="IUR291" s="401"/>
      <c r="IUS291" s="338"/>
      <c r="IUU291"/>
      <c r="IUV291"/>
      <c r="IUW291"/>
      <c r="IUX291"/>
      <c r="IUY291"/>
      <c r="IUZ291" s="401"/>
      <c r="IVA291" s="338"/>
      <c r="IVC291"/>
      <c r="IVD291"/>
      <c r="IVE291"/>
      <c r="IVF291"/>
      <c r="IVG291"/>
      <c r="IVH291" s="401"/>
      <c r="IVI291" s="338"/>
      <c r="IVK291"/>
      <c r="IVL291"/>
      <c r="IVM291"/>
      <c r="IVN291"/>
      <c r="IVO291"/>
      <c r="IVP291" s="401"/>
      <c r="IVQ291" s="338"/>
      <c r="IVS291"/>
      <c r="IVT291"/>
      <c r="IVU291"/>
      <c r="IVV291"/>
      <c r="IVW291"/>
      <c r="IVX291" s="401"/>
      <c r="IVY291" s="338"/>
      <c r="IWA291"/>
      <c r="IWB291"/>
      <c r="IWC291"/>
      <c r="IWD291"/>
      <c r="IWE291"/>
      <c r="IWF291" s="401"/>
      <c r="IWG291" s="338"/>
      <c r="IWI291"/>
      <c r="IWJ291"/>
      <c r="IWK291"/>
      <c r="IWL291"/>
      <c r="IWM291"/>
      <c r="IWN291" s="401"/>
      <c r="IWO291" s="338"/>
      <c r="IWQ291"/>
      <c r="IWR291"/>
      <c r="IWS291"/>
      <c r="IWT291"/>
      <c r="IWU291"/>
      <c r="IWV291" s="401"/>
      <c r="IWW291" s="338"/>
      <c r="IWY291"/>
      <c r="IWZ291"/>
      <c r="IXA291"/>
      <c r="IXB291"/>
      <c r="IXC291"/>
      <c r="IXD291" s="401"/>
      <c r="IXE291" s="338"/>
      <c r="IXG291"/>
      <c r="IXH291"/>
      <c r="IXI291"/>
      <c r="IXJ291"/>
      <c r="IXK291"/>
      <c r="IXL291" s="401"/>
      <c r="IXM291" s="338"/>
      <c r="IXO291"/>
      <c r="IXP291"/>
      <c r="IXQ291"/>
      <c r="IXR291"/>
      <c r="IXS291"/>
      <c r="IXT291" s="401"/>
      <c r="IXU291" s="338"/>
      <c r="IXW291"/>
      <c r="IXX291"/>
      <c r="IXY291"/>
      <c r="IXZ291"/>
      <c r="IYA291"/>
      <c r="IYB291" s="401"/>
      <c r="IYC291" s="338"/>
      <c r="IYE291"/>
      <c r="IYF291"/>
      <c r="IYG291"/>
      <c r="IYH291"/>
      <c r="IYI291"/>
      <c r="IYJ291" s="401"/>
      <c r="IYK291" s="338"/>
      <c r="IYM291"/>
      <c r="IYN291"/>
      <c r="IYO291"/>
      <c r="IYP291"/>
      <c r="IYQ291"/>
      <c r="IYR291" s="401"/>
      <c r="IYS291" s="338"/>
      <c r="IYU291"/>
      <c r="IYV291"/>
      <c r="IYW291"/>
      <c r="IYX291"/>
      <c r="IYY291"/>
      <c r="IYZ291" s="401"/>
      <c r="IZA291" s="338"/>
      <c r="IZC291"/>
      <c r="IZD291"/>
      <c r="IZE291"/>
      <c r="IZF291"/>
      <c r="IZG291"/>
      <c r="IZH291" s="401"/>
      <c r="IZI291" s="338"/>
      <c r="IZK291"/>
      <c r="IZL291"/>
      <c r="IZM291"/>
      <c r="IZN291"/>
      <c r="IZO291"/>
      <c r="IZP291" s="401"/>
      <c r="IZQ291" s="338"/>
      <c r="IZS291"/>
      <c r="IZT291"/>
      <c r="IZU291"/>
      <c r="IZV291"/>
      <c r="IZW291"/>
      <c r="IZX291" s="401"/>
      <c r="IZY291" s="338"/>
      <c r="JAA291"/>
      <c r="JAB291"/>
      <c r="JAC291"/>
      <c r="JAD291"/>
      <c r="JAE291"/>
      <c r="JAF291" s="401"/>
      <c r="JAG291" s="338"/>
      <c r="JAI291"/>
      <c r="JAJ291"/>
      <c r="JAK291"/>
      <c r="JAL291"/>
      <c r="JAM291"/>
      <c r="JAN291" s="401"/>
      <c r="JAO291" s="338"/>
      <c r="JAQ291"/>
      <c r="JAR291"/>
      <c r="JAS291"/>
      <c r="JAT291"/>
      <c r="JAU291"/>
      <c r="JAV291" s="401"/>
      <c r="JAW291" s="338"/>
      <c r="JAY291"/>
      <c r="JAZ291"/>
      <c r="JBA291"/>
      <c r="JBB291"/>
      <c r="JBC291"/>
      <c r="JBD291" s="401"/>
      <c r="JBE291" s="338"/>
      <c r="JBG291"/>
      <c r="JBH291"/>
      <c r="JBI291"/>
      <c r="JBJ291"/>
      <c r="JBK291"/>
      <c r="JBL291" s="401"/>
      <c r="JBM291" s="338"/>
      <c r="JBO291"/>
      <c r="JBP291"/>
      <c r="JBQ291"/>
      <c r="JBR291"/>
      <c r="JBS291"/>
      <c r="JBT291" s="401"/>
      <c r="JBU291" s="338"/>
      <c r="JBW291"/>
      <c r="JBX291"/>
      <c r="JBY291"/>
      <c r="JBZ291"/>
      <c r="JCA291"/>
      <c r="JCB291" s="401"/>
      <c r="JCC291" s="338"/>
      <c r="JCE291"/>
      <c r="JCF291"/>
      <c r="JCG291"/>
      <c r="JCH291"/>
      <c r="JCI291"/>
      <c r="JCJ291" s="401"/>
      <c r="JCK291" s="338"/>
      <c r="JCM291"/>
      <c r="JCN291"/>
      <c r="JCO291"/>
      <c r="JCP291"/>
      <c r="JCQ291"/>
      <c r="JCR291" s="401"/>
      <c r="JCS291" s="338"/>
      <c r="JCU291"/>
      <c r="JCV291"/>
      <c r="JCW291"/>
      <c r="JCX291"/>
      <c r="JCY291"/>
      <c r="JCZ291" s="401"/>
      <c r="JDA291" s="338"/>
      <c r="JDC291"/>
      <c r="JDD291"/>
      <c r="JDE291"/>
      <c r="JDF291"/>
      <c r="JDG291"/>
      <c r="JDH291" s="401"/>
      <c r="JDI291" s="338"/>
      <c r="JDK291"/>
      <c r="JDL291"/>
      <c r="JDM291"/>
      <c r="JDN291"/>
      <c r="JDO291"/>
      <c r="JDP291" s="401"/>
      <c r="JDQ291" s="338"/>
      <c r="JDS291"/>
      <c r="JDT291"/>
      <c r="JDU291"/>
      <c r="JDV291"/>
      <c r="JDW291"/>
      <c r="JDX291" s="401"/>
      <c r="JDY291" s="338"/>
      <c r="JEA291"/>
      <c r="JEB291"/>
      <c r="JEC291"/>
      <c r="JED291"/>
      <c r="JEE291"/>
      <c r="JEF291" s="401"/>
      <c r="JEG291" s="338"/>
      <c r="JEI291"/>
      <c r="JEJ291"/>
      <c r="JEK291"/>
      <c r="JEL291"/>
      <c r="JEM291"/>
      <c r="JEN291" s="401"/>
      <c r="JEO291" s="338"/>
      <c r="JEQ291"/>
      <c r="JER291"/>
      <c r="JES291"/>
      <c r="JET291"/>
      <c r="JEU291"/>
      <c r="JEV291" s="401"/>
      <c r="JEW291" s="338"/>
      <c r="JEY291"/>
      <c r="JEZ291"/>
      <c r="JFA291"/>
      <c r="JFB291"/>
      <c r="JFC291"/>
      <c r="JFD291" s="401"/>
      <c r="JFE291" s="338"/>
      <c r="JFG291"/>
      <c r="JFH291"/>
      <c r="JFI291"/>
      <c r="JFJ291"/>
      <c r="JFK291"/>
      <c r="JFL291" s="401"/>
      <c r="JFM291" s="338"/>
      <c r="JFO291"/>
      <c r="JFP291"/>
      <c r="JFQ291"/>
      <c r="JFR291"/>
      <c r="JFS291"/>
      <c r="JFT291" s="401"/>
      <c r="JFU291" s="338"/>
      <c r="JFW291"/>
      <c r="JFX291"/>
      <c r="JFY291"/>
      <c r="JFZ291"/>
      <c r="JGA291"/>
      <c r="JGB291" s="401"/>
      <c r="JGC291" s="338"/>
      <c r="JGE291"/>
      <c r="JGF291"/>
      <c r="JGG291"/>
      <c r="JGH291"/>
      <c r="JGI291"/>
      <c r="JGJ291" s="401"/>
      <c r="JGK291" s="338"/>
      <c r="JGM291"/>
      <c r="JGN291"/>
      <c r="JGO291"/>
      <c r="JGP291"/>
      <c r="JGQ291"/>
      <c r="JGR291" s="401"/>
      <c r="JGS291" s="338"/>
      <c r="JGU291"/>
      <c r="JGV291"/>
      <c r="JGW291"/>
      <c r="JGX291"/>
      <c r="JGY291"/>
      <c r="JGZ291" s="401"/>
      <c r="JHA291" s="338"/>
      <c r="JHC291"/>
      <c r="JHD291"/>
      <c r="JHE291"/>
      <c r="JHF291"/>
      <c r="JHG291"/>
      <c r="JHH291" s="401"/>
      <c r="JHI291" s="338"/>
      <c r="JHK291"/>
      <c r="JHL291"/>
      <c r="JHM291"/>
      <c r="JHN291"/>
      <c r="JHO291"/>
      <c r="JHP291" s="401"/>
      <c r="JHQ291" s="338"/>
      <c r="JHS291"/>
      <c r="JHT291"/>
      <c r="JHU291"/>
      <c r="JHV291"/>
      <c r="JHW291"/>
      <c r="JHX291" s="401"/>
      <c r="JHY291" s="338"/>
      <c r="JIA291"/>
      <c r="JIB291"/>
      <c r="JIC291"/>
      <c r="JID291"/>
      <c r="JIE291"/>
      <c r="JIF291" s="401"/>
      <c r="JIG291" s="338"/>
      <c r="JII291"/>
      <c r="JIJ291"/>
      <c r="JIK291"/>
      <c r="JIL291"/>
      <c r="JIM291"/>
      <c r="JIN291" s="401"/>
      <c r="JIO291" s="338"/>
      <c r="JIQ291"/>
      <c r="JIR291"/>
      <c r="JIS291"/>
      <c r="JIT291"/>
      <c r="JIU291"/>
      <c r="JIV291" s="401"/>
      <c r="JIW291" s="338"/>
      <c r="JIY291"/>
      <c r="JIZ291"/>
      <c r="JJA291"/>
      <c r="JJB291"/>
      <c r="JJC291"/>
      <c r="JJD291" s="401"/>
      <c r="JJE291" s="338"/>
      <c r="JJG291"/>
      <c r="JJH291"/>
      <c r="JJI291"/>
      <c r="JJJ291"/>
      <c r="JJK291"/>
      <c r="JJL291" s="401"/>
      <c r="JJM291" s="338"/>
      <c r="JJO291"/>
      <c r="JJP291"/>
      <c r="JJQ291"/>
      <c r="JJR291"/>
      <c r="JJS291"/>
      <c r="JJT291" s="401"/>
      <c r="JJU291" s="338"/>
      <c r="JJW291"/>
      <c r="JJX291"/>
      <c r="JJY291"/>
      <c r="JJZ291"/>
      <c r="JKA291"/>
      <c r="JKB291" s="401"/>
      <c r="JKC291" s="338"/>
      <c r="JKE291"/>
      <c r="JKF291"/>
      <c r="JKG291"/>
      <c r="JKH291"/>
      <c r="JKI291"/>
      <c r="JKJ291" s="401"/>
      <c r="JKK291" s="338"/>
      <c r="JKM291"/>
      <c r="JKN291"/>
      <c r="JKO291"/>
      <c r="JKP291"/>
      <c r="JKQ291"/>
      <c r="JKR291" s="401"/>
      <c r="JKS291" s="338"/>
      <c r="JKU291"/>
      <c r="JKV291"/>
      <c r="JKW291"/>
      <c r="JKX291"/>
      <c r="JKY291"/>
      <c r="JKZ291" s="401"/>
      <c r="JLA291" s="338"/>
      <c r="JLC291"/>
      <c r="JLD291"/>
      <c r="JLE291"/>
      <c r="JLF291"/>
      <c r="JLG291"/>
      <c r="JLH291" s="401"/>
      <c r="JLI291" s="338"/>
      <c r="JLK291"/>
      <c r="JLL291"/>
      <c r="JLM291"/>
      <c r="JLN291"/>
      <c r="JLO291"/>
      <c r="JLP291" s="401"/>
      <c r="JLQ291" s="338"/>
      <c r="JLS291"/>
      <c r="JLT291"/>
      <c r="JLU291"/>
      <c r="JLV291"/>
      <c r="JLW291"/>
      <c r="JLX291" s="401"/>
      <c r="JLY291" s="338"/>
      <c r="JMA291"/>
      <c r="JMB291"/>
      <c r="JMC291"/>
      <c r="JMD291"/>
      <c r="JME291"/>
      <c r="JMF291" s="401"/>
      <c r="JMG291" s="338"/>
      <c r="JMI291"/>
      <c r="JMJ291"/>
      <c r="JMK291"/>
      <c r="JML291"/>
      <c r="JMM291"/>
      <c r="JMN291" s="401"/>
      <c r="JMO291" s="338"/>
      <c r="JMQ291"/>
      <c r="JMR291"/>
      <c r="JMS291"/>
      <c r="JMT291"/>
      <c r="JMU291"/>
      <c r="JMV291" s="401"/>
      <c r="JMW291" s="338"/>
      <c r="JMY291"/>
      <c r="JMZ291"/>
      <c r="JNA291"/>
      <c r="JNB291"/>
      <c r="JNC291"/>
      <c r="JND291" s="401"/>
      <c r="JNE291" s="338"/>
      <c r="JNG291"/>
      <c r="JNH291"/>
      <c r="JNI291"/>
      <c r="JNJ291"/>
      <c r="JNK291"/>
      <c r="JNL291" s="401"/>
      <c r="JNM291" s="338"/>
      <c r="JNO291"/>
      <c r="JNP291"/>
      <c r="JNQ291"/>
      <c r="JNR291"/>
      <c r="JNS291"/>
      <c r="JNT291" s="401"/>
      <c r="JNU291" s="338"/>
      <c r="JNW291"/>
      <c r="JNX291"/>
      <c r="JNY291"/>
      <c r="JNZ291"/>
      <c r="JOA291"/>
      <c r="JOB291" s="401"/>
      <c r="JOC291" s="338"/>
      <c r="JOE291"/>
      <c r="JOF291"/>
      <c r="JOG291"/>
      <c r="JOH291"/>
      <c r="JOI291"/>
      <c r="JOJ291" s="401"/>
      <c r="JOK291" s="338"/>
      <c r="JOM291"/>
      <c r="JON291"/>
      <c r="JOO291"/>
      <c r="JOP291"/>
      <c r="JOQ291"/>
      <c r="JOR291" s="401"/>
      <c r="JOS291" s="338"/>
      <c r="JOU291"/>
      <c r="JOV291"/>
      <c r="JOW291"/>
      <c r="JOX291"/>
      <c r="JOY291"/>
      <c r="JOZ291" s="401"/>
      <c r="JPA291" s="338"/>
      <c r="JPC291"/>
      <c r="JPD291"/>
      <c r="JPE291"/>
      <c r="JPF291"/>
      <c r="JPG291"/>
      <c r="JPH291" s="401"/>
      <c r="JPI291" s="338"/>
      <c r="JPK291"/>
      <c r="JPL291"/>
      <c r="JPM291"/>
      <c r="JPN291"/>
      <c r="JPO291"/>
      <c r="JPP291" s="401"/>
      <c r="JPQ291" s="338"/>
      <c r="JPS291"/>
      <c r="JPT291"/>
      <c r="JPU291"/>
      <c r="JPV291"/>
      <c r="JPW291"/>
      <c r="JPX291" s="401"/>
      <c r="JPY291" s="338"/>
      <c r="JQA291"/>
      <c r="JQB291"/>
      <c r="JQC291"/>
      <c r="JQD291"/>
      <c r="JQE291"/>
      <c r="JQF291" s="401"/>
      <c r="JQG291" s="338"/>
      <c r="JQI291"/>
      <c r="JQJ291"/>
      <c r="JQK291"/>
      <c r="JQL291"/>
      <c r="JQM291"/>
      <c r="JQN291" s="401"/>
      <c r="JQO291" s="338"/>
      <c r="JQQ291"/>
      <c r="JQR291"/>
      <c r="JQS291"/>
      <c r="JQT291"/>
      <c r="JQU291"/>
      <c r="JQV291" s="401"/>
      <c r="JQW291" s="338"/>
      <c r="JQY291"/>
      <c r="JQZ291"/>
      <c r="JRA291"/>
      <c r="JRB291"/>
      <c r="JRC291"/>
      <c r="JRD291" s="401"/>
      <c r="JRE291" s="338"/>
      <c r="JRG291"/>
      <c r="JRH291"/>
      <c r="JRI291"/>
      <c r="JRJ291"/>
      <c r="JRK291"/>
      <c r="JRL291" s="401"/>
      <c r="JRM291" s="338"/>
      <c r="JRO291"/>
      <c r="JRP291"/>
      <c r="JRQ291"/>
      <c r="JRR291"/>
      <c r="JRS291"/>
      <c r="JRT291" s="401"/>
      <c r="JRU291" s="338"/>
      <c r="JRW291"/>
      <c r="JRX291"/>
      <c r="JRY291"/>
      <c r="JRZ291"/>
      <c r="JSA291"/>
      <c r="JSB291" s="401"/>
      <c r="JSC291" s="338"/>
      <c r="JSE291"/>
      <c r="JSF291"/>
      <c r="JSG291"/>
      <c r="JSH291"/>
      <c r="JSI291"/>
      <c r="JSJ291" s="401"/>
      <c r="JSK291" s="338"/>
      <c r="JSM291"/>
      <c r="JSN291"/>
      <c r="JSO291"/>
      <c r="JSP291"/>
      <c r="JSQ291"/>
      <c r="JSR291" s="401"/>
      <c r="JSS291" s="338"/>
      <c r="JSU291"/>
      <c r="JSV291"/>
      <c r="JSW291"/>
      <c r="JSX291"/>
      <c r="JSY291"/>
      <c r="JSZ291" s="401"/>
      <c r="JTA291" s="338"/>
      <c r="JTC291"/>
      <c r="JTD291"/>
      <c r="JTE291"/>
      <c r="JTF291"/>
      <c r="JTG291"/>
      <c r="JTH291" s="401"/>
      <c r="JTI291" s="338"/>
      <c r="JTK291"/>
      <c r="JTL291"/>
      <c r="JTM291"/>
      <c r="JTN291"/>
      <c r="JTO291"/>
      <c r="JTP291" s="401"/>
      <c r="JTQ291" s="338"/>
      <c r="JTS291"/>
      <c r="JTT291"/>
      <c r="JTU291"/>
      <c r="JTV291"/>
      <c r="JTW291"/>
      <c r="JTX291" s="401"/>
      <c r="JTY291" s="338"/>
      <c r="JUA291"/>
      <c r="JUB291"/>
      <c r="JUC291"/>
      <c r="JUD291"/>
      <c r="JUE291"/>
      <c r="JUF291" s="401"/>
      <c r="JUG291" s="338"/>
      <c r="JUI291"/>
      <c r="JUJ291"/>
      <c r="JUK291"/>
      <c r="JUL291"/>
      <c r="JUM291"/>
      <c r="JUN291" s="401"/>
      <c r="JUO291" s="338"/>
      <c r="JUQ291"/>
      <c r="JUR291"/>
      <c r="JUS291"/>
      <c r="JUT291"/>
      <c r="JUU291"/>
      <c r="JUV291" s="401"/>
      <c r="JUW291" s="338"/>
      <c r="JUY291"/>
      <c r="JUZ291"/>
      <c r="JVA291"/>
      <c r="JVB291"/>
      <c r="JVC291"/>
      <c r="JVD291" s="401"/>
      <c r="JVE291" s="338"/>
      <c r="JVG291"/>
      <c r="JVH291"/>
      <c r="JVI291"/>
      <c r="JVJ291"/>
      <c r="JVK291"/>
      <c r="JVL291" s="401"/>
      <c r="JVM291" s="338"/>
      <c r="JVO291"/>
      <c r="JVP291"/>
      <c r="JVQ291"/>
      <c r="JVR291"/>
      <c r="JVS291"/>
      <c r="JVT291" s="401"/>
      <c r="JVU291" s="338"/>
      <c r="JVW291"/>
      <c r="JVX291"/>
      <c r="JVY291"/>
      <c r="JVZ291"/>
      <c r="JWA291"/>
      <c r="JWB291" s="401"/>
      <c r="JWC291" s="338"/>
      <c r="JWE291"/>
      <c r="JWF291"/>
      <c r="JWG291"/>
      <c r="JWH291"/>
      <c r="JWI291"/>
      <c r="JWJ291" s="401"/>
      <c r="JWK291" s="338"/>
      <c r="JWM291"/>
      <c r="JWN291"/>
      <c r="JWO291"/>
      <c r="JWP291"/>
      <c r="JWQ291"/>
      <c r="JWR291" s="401"/>
      <c r="JWS291" s="338"/>
      <c r="JWU291"/>
      <c r="JWV291"/>
      <c r="JWW291"/>
      <c r="JWX291"/>
      <c r="JWY291"/>
      <c r="JWZ291" s="401"/>
      <c r="JXA291" s="338"/>
      <c r="JXC291"/>
      <c r="JXD291"/>
      <c r="JXE291"/>
      <c r="JXF291"/>
      <c r="JXG291"/>
      <c r="JXH291" s="401"/>
      <c r="JXI291" s="338"/>
      <c r="JXK291"/>
      <c r="JXL291"/>
      <c r="JXM291"/>
      <c r="JXN291"/>
      <c r="JXO291"/>
      <c r="JXP291" s="401"/>
      <c r="JXQ291" s="338"/>
      <c r="JXS291"/>
      <c r="JXT291"/>
      <c r="JXU291"/>
      <c r="JXV291"/>
      <c r="JXW291"/>
      <c r="JXX291" s="401"/>
      <c r="JXY291" s="338"/>
      <c r="JYA291"/>
      <c r="JYB291"/>
      <c r="JYC291"/>
      <c r="JYD291"/>
      <c r="JYE291"/>
      <c r="JYF291" s="401"/>
      <c r="JYG291" s="338"/>
      <c r="JYI291"/>
      <c r="JYJ291"/>
      <c r="JYK291"/>
      <c r="JYL291"/>
      <c r="JYM291"/>
      <c r="JYN291" s="401"/>
      <c r="JYO291" s="338"/>
      <c r="JYQ291"/>
      <c r="JYR291"/>
      <c r="JYS291"/>
      <c r="JYT291"/>
      <c r="JYU291"/>
      <c r="JYV291" s="401"/>
      <c r="JYW291" s="338"/>
      <c r="JYY291"/>
      <c r="JYZ291"/>
      <c r="JZA291"/>
      <c r="JZB291"/>
      <c r="JZC291"/>
      <c r="JZD291" s="401"/>
      <c r="JZE291" s="338"/>
      <c r="JZG291"/>
      <c r="JZH291"/>
      <c r="JZI291"/>
      <c r="JZJ291"/>
      <c r="JZK291"/>
      <c r="JZL291" s="401"/>
      <c r="JZM291" s="338"/>
      <c r="JZO291"/>
      <c r="JZP291"/>
      <c r="JZQ291"/>
      <c r="JZR291"/>
      <c r="JZS291"/>
      <c r="JZT291" s="401"/>
      <c r="JZU291" s="338"/>
      <c r="JZW291"/>
      <c r="JZX291"/>
      <c r="JZY291"/>
      <c r="JZZ291"/>
      <c r="KAA291"/>
      <c r="KAB291" s="401"/>
      <c r="KAC291" s="338"/>
      <c r="KAE291"/>
      <c r="KAF291"/>
      <c r="KAG291"/>
      <c r="KAH291"/>
      <c r="KAI291"/>
      <c r="KAJ291" s="401"/>
      <c r="KAK291" s="338"/>
      <c r="KAM291"/>
      <c r="KAN291"/>
      <c r="KAO291"/>
      <c r="KAP291"/>
      <c r="KAQ291"/>
      <c r="KAR291" s="401"/>
      <c r="KAS291" s="338"/>
      <c r="KAU291"/>
      <c r="KAV291"/>
      <c r="KAW291"/>
      <c r="KAX291"/>
      <c r="KAY291"/>
      <c r="KAZ291" s="401"/>
      <c r="KBA291" s="338"/>
      <c r="KBC291"/>
      <c r="KBD291"/>
      <c r="KBE291"/>
      <c r="KBF291"/>
      <c r="KBG291"/>
      <c r="KBH291" s="401"/>
      <c r="KBI291" s="338"/>
      <c r="KBK291"/>
      <c r="KBL291"/>
      <c r="KBM291"/>
      <c r="KBN291"/>
      <c r="KBO291"/>
      <c r="KBP291" s="401"/>
      <c r="KBQ291" s="338"/>
      <c r="KBS291"/>
      <c r="KBT291"/>
      <c r="KBU291"/>
      <c r="KBV291"/>
      <c r="KBW291"/>
      <c r="KBX291" s="401"/>
      <c r="KBY291" s="338"/>
      <c r="KCA291"/>
      <c r="KCB291"/>
      <c r="KCC291"/>
      <c r="KCD291"/>
      <c r="KCE291"/>
      <c r="KCF291" s="401"/>
      <c r="KCG291" s="338"/>
      <c r="KCI291"/>
      <c r="KCJ291"/>
      <c r="KCK291"/>
      <c r="KCL291"/>
      <c r="KCM291"/>
      <c r="KCN291" s="401"/>
      <c r="KCO291" s="338"/>
      <c r="KCQ291"/>
      <c r="KCR291"/>
      <c r="KCS291"/>
      <c r="KCT291"/>
      <c r="KCU291"/>
      <c r="KCV291" s="401"/>
      <c r="KCW291" s="338"/>
      <c r="KCY291"/>
      <c r="KCZ291"/>
      <c r="KDA291"/>
      <c r="KDB291"/>
      <c r="KDC291"/>
      <c r="KDD291" s="401"/>
      <c r="KDE291" s="338"/>
      <c r="KDG291"/>
      <c r="KDH291"/>
      <c r="KDI291"/>
      <c r="KDJ291"/>
      <c r="KDK291"/>
      <c r="KDL291" s="401"/>
      <c r="KDM291" s="338"/>
      <c r="KDO291"/>
      <c r="KDP291"/>
      <c r="KDQ291"/>
      <c r="KDR291"/>
      <c r="KDS291"/>
      <c r="KDT291" s="401"/>
      <c r="KDU291" s="338"/>
      <c r="KDW291"/>
      <c r="KDX291"/>
      <c r="KDY291"/>
      <c r="KDZ291"/>
      <c r="KEA291"/>
      <c r="KEB291" s="401"/>
      <c r="KEC291" s="338"/>
      <c r="KEE291"/>
      <c r="KEF291"/>
      <c r="KEG291"/>
      <c r="KEH291"/>
      <c r="KEI291"/>
      <c r="KEJ291" s="401"/>
      <c r="KEK291" s="338"/>
      <c r="KEM291"/>
      <c r="KEN291"/>
      <c r="KEO291"/>
      <c r="KEP291"/>
      <c r="KEQ291"/>
      <c r="KER291" s="401"/>
      <c r="KES291" s="338"/>
      <c r="KEU291"/>
      <c r="KEV291"/>
      <c r="KEW291"/>
      <c r="KEX291"/>
      <c r="KEY291"/>
      <c r="KEZ291" s="401"/>
      <c r="KFA291" s="338"/>
      <c r="KFC291"/>
      <c r="KFD291"/>
      <c r="KFE291"/>
      <c r="KFF291"/>
      <c r="KFG291"/>
      <c r="KFH291" s="401"/>
      <c r="KFI291" s="338"/>
      <c r="KFK291"/>
      <c r="KFL291"/>
      <c r="KFM291"/>
      <c r="KFN291"/>
      <c r="KFO291"/>
      <c r="KFP291" s="401"/>
      <c r="KFQ291" s="338"/>
      <c r="KFS291"/>
      <c r="KFT291"/>
      <c r="KFU291"/>
      <c r="KFV291"/>
      <c r="KFW291"/>
      <c r="KFX291" s="401"/>
      <c r="KFY291" s="338"/>
      <c r="KGA291"/>
      <c r="KGB291"/>
      <c r="KGC291"/>
      <c r="KGD291"/>
      <c r="KGE291"/>
      <c r="KGF291" s="401"/>
      <c r="KGG291" s="338"/>
      <c r="KGI291"/>
      <c r="KGJ291"/>
      <c r="KGK291"/>
      <c r="KGL291"/>
      <c r="KGM291"/>
      <c r="KGN291" s="401"/>
      <c r="KGO291" s="338"/>
      <c r="KGQ291"/>
      <c r="KGR291"/>
      <c r="KGS291"/>
      <c r="KGT291"/>
      <c r="KGU291"/>
      <c r="KGV291" s="401"/>
      <c r="KGW291" s="338"/>
      <c r="KGY291"/>
      <c r="KGZ291"/>
      <c r="KHA291"/>
      <c r="KHB291"/>
      <c r="KHC291"/>
      <c r="KHD291" s="401"/>
      <c r="KHE291" s="338"/>
      <c r="KHG291"/>
      <c r="KHH291"/>
      <c r="KHI291"/>
      <c r="KHJ291"/>
      <c r="KHK291"/>
      <c r="KHL291" s="401"/>
      <c r="KHM291" s="338"/>
      <c r="KHO291"/>
      <c r="KHP291"/>
      <c r="KHQ291"/>
      <c r="KHR291"/>
      <c r="KHS291"/>
      <c r="KHT291" s="401"/>
      <c r="KHU291" s="338"/>
      <c r="KHW291"/>
      <c r="KHX291"/>
      <c r="KHY291"/>
      <c r="KHZ291"/>
      <c r="KIA291"/>
      <c r="KIB291" s="401"/>
      <c r="KIC291" s="338"/>
      <c r="KIE291"/>
      <c r="KIF291"/>
      <c r="KIG291"/>
      <c r="KIH291"/>
      <c r="KII291"/>
      <c r="KIJ291" s="401"/>
      <c r="KIK291" s="338"/>
      <c r="KIM291"/>
      <c r="KIN291"/>
      <c r="KIO291"/>
      <c r="KIP291"/>
      <c r="KIQ291"/>
      <c r="KIR291" s="401"/>
      <c r="KIS291" s="338"/>
      <c r="KIU291"/>
      <c r="KIV291"/>
      <c r="KIW291"/>
      <c r="KIX291"/>
      <c r="KIY291"/>
      <c r="KIZ291" s="401"/>
      <c r="KJA291" s="338"/>
      <c r="KJC291"/>
      <c r="KJD291"/>
      <c r="KJE291"/>
      <c r="KJF291"/>
      <c r="KJG291"/>
      <c r="KJH291" s="401"/>
      <c r="KJI291" s="338"/>
      <c r="KJK291"/>
      <c r="KJL291"/>
      <c r="KJM291"/>
      <c r="KJN291"/>
      <c r="KJO291"/>
      <c r="KJP291" s="401"/>
      <c r="KJQ291" s="338"/>
      <c r="KJS291"/>
      <c r="KJT291"/>
      <c r="KJU291"/>
      <c r="KJV291"/>
      <c r="KJW291"/>
      <c r="KJX291" s="401"/>
      <c r="KJY291" s="338"/>
      <c r="KKA291"/>
      <c r="KKB291"/>
      <c r="KKC291"/>
      <c r="KKD291"/>
      <c r="KKE291"/>
      <c r="KKF291" s="401"/>
      <c r="KKG291" s="338"/>
      <c r="KKI291"/>
      <c r="KKJ291"/>
      <c r="KKK291"/>
      <c r="KKL291"/>
      <c r="KKM291"/>
      <c r="KKN291" s="401"/>
      <c r="KKO291" s="338"/>
      <c r="KKQ291"/>
      <c r="KKR291"/>
      <c r="KKS291"/>
      <c r="KKT291"/>
      <c r="KKU291"/>
      <c r="KKV291" s="401"/>
      <c r="KKW291" s="338"/>
      <c r="KKY291"/>
      <c r="KKZ291"/>
      <c r="KLA291"/>
      <c r="KLB291"/>
      <c r="KLC291"/>
      <c r="KLD291" s="401"/>
      <c r="KLE291" s="338"/>
      <c r="KLG291"/>
      <c r="KLH291"/>
      <c r="KLI291"/>
      <c r="KLJ291"/>
      <c r="KLK291"/>
      <c r="KLL291" s="401"/>
      <c r="KLM291" s="338"/>
      <c r="KLO291"/>
      <c r="KLP291"/>
      <c r="KLQ291"/>
      <c r="KLR291"/>
      <c r="KLS291"/>
      <c r="KLT291" s="401"/>
      <c r="KLU291" s="338"/>
      <c r="KLW291"/>
      <c r="KLX291"/>
      <c r="KLY291"/>
      <c r="KLZ291"/>
      <c r="KMA291"/>
      <c r="KMB291" s="401"/>
      <c r="KMC291" s="338"/>
      <c r="KME291"/>
      <c r="KMF291"/>
      <c r="KMG291"/>
      <c r="KMH291"/>
      <c r="KMI291"/>
      <c r="KMJ291" s="401"/>
      <c r="KMK291" s="338"/>
      <c r="KMM291"/>
      <c r="KMN291"/>
      <c r="KMO291"/>
      <c r="KMP291"/>
      <c r="KMQ291"/>
      <c r="KMR291" s="401"/>
      <c r="KMS291" s="338"/>
      <c r="KMU291"/>
      <c r="KMV291"/>
      <c r="KMW291"/>
      <c r="KMX291"/>
      <c r="KMY291"/>
      <c r="KMZ291" s="401"/>
      <c r="KNA291" s="338"/>
      <c r="KNC291"/>
      <c r="KND291"/>
      <c r="KNE291"/>
      <c r="KNF291"/>
      <c r="KNG291"/>
      <c r="KNH291" s="401"/>
      <c r="KNI291" s="338"/>
      <c r="KNK291"/>
      <c r="KNL291"/>
      <c r="KNM291"/>
      <c r="KNN291"/>
      <c r="KNO291"/>
      <c r="KNP291" s="401"/>
      <c r="KNQ291" s="338"/>
      <c r="KNS291"/>
      <c r="KNT291"/>
      <c r="KNU291"/>
      <c r="KNV291"/>
      <c r="KNW291"/>
      <c r="KNX291" s="401"/>
      <c r="KNY291" s="338"/>
      <c r="KOA291"/>
      <c r="KOB291"/>
      <c r="KOC291"/>
      <c r="KOD291"/>
      <c r="KOE291"/>
      <c r="KOF291" s="401"/>
      <c r="KOG291" s="338"/>
      <c r="KOI291"/>
      <c r="KOJ291"/>
      <c r="KOK291"/>
      <c r="KOL291"/>
      <c r="KOM291"/>
      <c r="KON291" s="401"/>
      <c r="KOO291" s="338"/>
      <c r="KOQ291"/>
      <c r="KOR291"/>
      <c r="KOS291"/>
      <c r="KOT291"/>
      <c r="KOU291"/>
      <c r="KOV291" s="401"/>
      <c r="KOW291" s="338"/>
      <c r="KOY291"/>
      <c r="KOZ291"/>
      <c r="KPA291"/>
      <c r="KPB291"/>
      <c r="KPC291"/>
      <c r="KPD291" s="401"/>
      <c r="KPE291" s="338"/>
      <c r="KPG291"/>
      <c r="KPH291"/>
      <c r="KPI291"/>
      <c r="KPJ291"/>
      <c r="KPK291"/>
      <c r="KPL291" s="401"/>
      <c r="KPM291" s="338"/>
      <c r="KPO291"/>
      <c r="KPP291"/>
      <c r="KPQ291"/>
      <c r="KPR291"/>
      <c r="KPS291"/>
      <c r="KPT291" s="401"/>
      <c r="KPU291" s="338"/>
      <c r="KPW291"/>
      <c r="KPX291"/>
      <c r="KPY291"/>
      <c r="KPZ291"/>
      <c r="KQA291"/>
      <c r="KQB291" s="401"/>
      <c r="KQC291" s="338"/>
      <c r="KQE291"/>
      <c r="KQF291"/>
      <c r="KQG291"/>
      <c r="KQH291"/>
      <c r="KQI291"/>
      <c r="KQJ291" s="401"/>
      <c r="KQK291" s="338"/>
      <c r="KQM291"/>
      <c r="KQN291"/>
      <c r="KQO291"/>
      <c r="KQP291"/>
      <c r="KQQ291"/>
      <c r="KQR291" s="401"/>
      <c r="KQS291" s="338"/>
      <c r="KQU291"/>
      <c r="KQV291"/>
      <c r="KQW291"/>
      <c r="KQX291"/>
      <c r="KQY291"/>
      <c r="KQZ291" s="401"/>
      <c r="KRA291" s="338"/>
      <c r="KRC291"/>
      <c r="KRD291"/>
      <c r="KRE291"/>
      <c r="KRF291"/>
      <c r="KRG291"/>
      <c r="KRH291" s="401"/>
      <c r="KRI291" s="338"/>
      <c r="KRK291"/>
      <c r="KRL291"/>
      <c r="KRM291"/>
      <c r="KRN291"/>
      <c r="KRO291"/>
      <c r="KRP291" s="401"/>
      <c r="KRQ291" s="338"/>
      <c r="KRS291"/>
      <c r="KRT291"/>
      <c r="KRU291"/>
      <c r="KRV291"/>
      <c r="KRW291"/>
      <c r="KRX291" s="401"/>
      <c r="KRY291" s="338"/>
      <c r="KSA291"/>
      <c r="KSB291"/>
      <c r="KSC291"/>
      <c r="KSD291"/>
      <c r="KSE291"/>
      <c r="KSF291" s="401"/>
      <c r="KSG291" s="338"/>
      <c r="KSI291"/>
      <c r="KSJ291"/>
      <c r="KSK291"/>
      <c r="KSL291"/>
      <c r="KSM291"/>
      <c r="KSN291" s="401"/>
      <c r="KSO291" s="338"/>
      <c r="KSQ291"/>
      <c r="KSR291"/>
      <c r="KSS291"/>
      <c r="KST291"/>
      <c r="KSU291"/>
      <c r="KSV291" s="401"/>
      <c r="KSW291" s="338"/>
      <c r="KSY291"/>
      <c r="KSZ291"/>
      <c r="KTA291"/>
      <c r="KTB291"/>
      <c r="KTC291"/>
      <c r="KTD291" s="401"/>
      <c r="KTE291" s="338"/>
      <c r="KTG291"/>
      <c r="KTH291"/>
      <c r="KTI291"/>
      <c r="KTJ291"/>
      <c r="KTK291"/>
      <c r="KTL291" s="401"/>
      <c r="KTM291" s="338"/>
      <c r="KTO291"/>
      <c r="KTP291"/>
      <c r="KTQ291"/>
      <c r="KTR291"/>
      <c r="KTS291"/>
      <c r="KTT291" s="401"/>
      <c r="KTU291" s="338"/>
      <c r="KTW291"/>
      <c r="KTX291"/>
      <c r="KTY291"/>
      <c r="KTZ291"/>
      <c r="KUA291"/>
      <c r="KUB291" s="401"/>
      <c r="KUC291" s="338"/>
      <c r="KUE291"/>
      <c r="KUF291"/>
      <c r="KUG291"/>
      <c r="KUH291"/>
      <c r="KUI291"/>
      <c r="KUJ291" s="401"/>
      <c r="KUK291" s="338"/>
      <c r="KUM291"/>
      <c r="KUN291"/>
      <c r="KUO291"/>
      <c r="KUP291"/>
      <c r="KUQ291"/>
      <c r="KUR291" s="401"/>
      <c r="KUS291" s="338"/>
      <c r="KUU291"/>
      <c r="KUV291"/>
      <c r="KUW291"/>
      <c r="KUX291"/>
      <c r="KUY291"/>
      <c r="KUZ291" s="401"/>
      <c r="KVA291" s="338"/>
      <c r="KVC291"/>
      <c r="KVD291"/>
      <c r="KVE291"/>
      <c r="KVF291"/>
      <c r="KVG291"/>
      <c r="KVH291" s="401"/>
      <c r="KVI291" s="338"/>
      <c r="KVK291"/>
      <c r="KVL291"/>
      <c r="KVM291"/>
      <c r="KVN291"/>
      <c r="KVO291"/>
      <c r="KVP291" s="401"/>
      <c r="KVQ291" s="338"/>
      <c r="KVS291"/>
      <c r="KVT291"/>
      <c r="KVU291"/>
      <c r="KVV291"/>
      <c r="KVW291"/>
      <c r="KVX291" s="401"/>
      <c r="KVY291" s="338"/>
      <c r="KWA291"/>
      <c r="KWB291"/>
      <c r="KWC291"/>
      <c r="KWD291"/>
      <c r="KWE291"/>
      <c r="KWF291" s="401"/>
      <c r="KWG291" s="338"/>
      <c r="KWI291"/>
      <c r="KWJ291"/>
      <c r="KWK291"/>
      <c r="KWL291"/>
      <c r="KWM291"/>
      <c r="KWN291" s="401"/>
      <c r="KWO291" s="338"/>
      <c r="KWQ291"/>
      <c r="KWR291"/>
      <c r="KWS291"/>
      <c r="KWT291"/>
      <c r="KWU291"/>
      <c r="KWV291" s="401"/>
      <c r="KWW291" s="338"/>
      <c r="KWY291"/>
      <c r="KWZ291"/>
      <c r="KXA291"/>
      <c r="KXB291"/>
      <c r="KXC291"/>
      <c r="KXD291" s="401"/>
      <c r="KXE291" s="338"/>
      <c r="KXG291"/>
      <c r="KXH291"/>
      <c r="KXI291"/>
      <c r="KXJ291"/>
      <c r="KXK291"/>
      <c r="KXL291" s="401"/>
      <c r="KXM291" s="338"/>
      <c r="KXO291"/>
      <c r="KXP291"/>
      <c r="KXQ291"/>
      <c r="KXR291"/>
      <c r="KXS291"/>
      <c r="KXT291" s="401"/>
      <c r="KXU291" s="338"/>
      <c r="KXW291"/>
      <c r="KXX291"/>
      <c r="KXY291"/>
      <c r="KXZ291"/>
      <c r="KYA291"/>
      <c r="KYB291" s="401"/>
      <c r="KYC291" s="338"/>
      <c r="KYE291"/>
      <c r="KYF291"/>
      <c r="KYG291"/>
      <c r="KYH291"/>
      <c r="KYI291"/>
      <c r="KYJ291" s="401"/>
      <c r="KYK291" s="338"/>
      <c r="KYM291"/>
      <c r="KYN291"/>
      <c r="KYO291"/>
      <c r="KYP291"/>
      <c r="KYQ291"/>
      <c r="KYR291" s="401"/>
      <c r="KYS291" s="338"/>
      <c r="KYU291"/>
      <c r="KYV291"/>
      <c r="KYW291"/>
      <c r="KYX291"/>
      <c r="KYY291"/>
      <c r="KYZ291" s="401"/>
      <c r="KZA291" s="338"/>
      <c r="KZC291"/>
      <c r="KZD291"/>
      <c r="KZE291"/>
      <c r="KZF291"/>
      <c r="KZG291"/>
      <c r="KZH291" s="401"/>
      <c r="KZI291" s="338"/>
      <c r="KZK291"/>
      <c r="KZL291"/>
      <c r="KZM291"/>
      <c r="KZN291"/>
      <c r="KZO291"/>
      <c r="KZP291" s="401"/>
      <c r="KZQ291" s="338"/>
      <c r="KZS291"/>
      <c r="KZT291"/>
      <c r="KZU291"/>
      <c r="KZV291"/>
      <c r="KZW291"/>
      <c r="KZX291" s="401"/>
      <c r="KZY291" s="338"/>
      <c r="LAA291"/>
      <c r="LAB291"/>
      <c r="LAC291"/>
      <c r="LAD291"/>
      <c r="LAE291"/>
      <c r="LAF291" s="401"/>
      <c r="LAG291" s="338"/>
      <c r="LAI291"/>
      <c r="LAJ291"/>
      <c r="LAK291"/>
      <c r="LAL291"/>
      <c r="LAM291"/>
      <c r="LAN291" s="401"/>
      <c r="LAO291" s="338"/>
      <c r="LAQ291"/>
      <c r="LAR291"/>
      <c r="LAS291"/>
      <c r="LAT291"/>
      <c r="LAU291"/>
      <c r="LAV291" s="401"/>
      <c r="LAW291" s="338"/>
      <c r="LAY291"/>
      <c r="LAZ291"/>
      <c r="LBA291"/>
      <c r="LBB291"/>
      <c r="LBC291"/>
      <c r="LBD291" s="401"/>
      <c r="LBE291" s="338"/>
      <c r="LBG291"/>
      <c r="LBH291"/>
      <c r="LBI291"/>
      <c r="LBJ291"/>
      <c r="LBK291"/>
      <c r="LBL291" s="401"/>
      <c r="LBM291" s="338"/>
      <c r="LBO291"/>
      <c r="LBP291"/>
      <c r="LBQ291"/>
      <c r="LBR291"/>
      <c r="LBS291"/>
      <c r="LBT291" s="401"/>
      <c r="LBU291" s="338"/>
      <c r="LBW291"/>
      <c r="LBX291"/>
      <c r="LBY291"/>
      <c r="LBZ291"/>
      <c r="LCA291"/>
      <c r="LCB291" s="401"/>
      <c r="LCC291" s="338"/>
      <c r="LCE291"/>
      <c r="LCF291"/>
      <c r="LCG291"/>
      <c r="LCH291"/>
      <c r="LCI291"/>
      <c r="LCJ291" s="401"/>
      <c r="LCK291" s="338"/>
      <c r="LCM291"/>
      <c r="LCN291"/>
      <c r="LCO291"/>
      <c r="LCP291"/>
      <c r="LCQ291"/>
      <c r="LCR291" s="401"/>
      <c r="LCS291" s="338"/>
      <c r="LCU291"/>
      <c r="LCV291"/>
      <c r="LCW291"/>
      <c r="LCX291"/>
      <c r="LCY291"/>
      <c r="LCZ291" s="401"/>
      <c r="LDA291" s="338"/>
      <c r="LDC291"/>
      <c r="LDD291"/>
      <c r="LDE291"/>
      <c r="LDF291"/>
      <c r="LDG291"/>
      <c r="LDH291" s="401"/>
      <c r="LDI291" s="338"/>
      <c r="LDK291"/>
      <c r="LDL291"/>
      <c r="LDM291"/>
      <c r="LDN291"/>
      <c r="LDO291"/>
      <c r="LDP291" s="401"/>
      <c r="LDQ291" s="338"/>
      <c r="LDS291"/>
      <c r="LDT291"/>
      <c r="LDU291"/>
      <c r="LDV291"/>
      <c r="LDW291"/>
      <c r="LDX291" s="401"/>
      <c r="LDY291" s="338"/>
      <c r="LEA291"/>
      <c r="LEB291"/>
      <c r="LEC291"/>
      <c r="LED291"/>
      <c r="LEE291"/>
      <c r="LEF291" s="401"/>
      <c r="LEG291" s="338"/>
      <c r="LEI291"/>
      <c r="LEJ291"/>
      <c r="LEK291"/>
      <c r="LEL291"/>
      <c r="LEM291"/>
      <c r="LEN291" s="401"/>
      <c r="LEO291" s="338"/>
      <c r="LEQ291"/>
      <c r="LER291"/>
      <c r="LES291"/>
      <c r="LET291"/>
      <c r="LEU291"/>
      <c r="LEV291" s="401"/>
      <c r="LEW291" s="338"/>
      <c r="LEY291"/>
      <c r="LEZ291"/>
      <c r="LFA291"/>
      <c r="LFB291"/>
      <c r="LFC291"/>
      <c r="LFD291" s="401"/>
      <c r="LFE291" s="338"/>
      <c r="LFG291"/>
      <c r="LFH291"/>
      <c r="LFI291"/>
      <c r="LFJ291"/>
      <c r="LFK291"/>
      <c r="LFL291" s="401"/>
      <c r="LFM291" s="338"/>
      <c r="LFO291"/>
      <c r="LFP291"/>
      <c r="LFQ291"/>
      <c r="LFR291"/>
      <c r="LFS291"/>
      <c r="LFT291" s="401"/>
      <c r="LFU291" s="338"/>
      <c r="LFW291"/>
      <c r="LFX291"/>
      <c r="LFY291"/>
      <c r="LFZ291"/>
      <c r="LGA291"/>
      <c r="LGB291" s="401"/>
      <c r="LGC291" s="338"/>
      <c r="LGE291"/>
      <c r="LGF291"/>
      <c r="LGG291"/>
      <c r="LGH291"/>
      <c r="LGI291"/>
      <c r="LGJ291" s="401"/>
      <c r="LGK291" s="338"/>
      <c r="LGM291"/>
      <c r="LGN291"/>
      <c r="LGO291"/>
      <c r="LGP291"/>
      <c r="LGQ291"/>
      <c r="LGR291" s="401"/>
      <c r="LGS291" s="338"/>
      <c r="LGU291"/>
      <c r="LGV291"/>
      <c r="LGW291"/>
      <c r="LGX291"/>
      <c r="LGY291"/>
      <c r="LGZ291" s="401"/>
      <c r="LHA291" s="338"/>
      <c r="LHC291"/>
      <c r="LHD291"/>
      <c r="LHE291"/>
      <c r="LHF291"/>
      <c r="LHG291"/>
      <c r="LHH291" s="401"/>
      <c r="LHI291" s="338"/>
      <c r="LHK291"/>
      <c r="LHL291"/>
      <c r="LHM291"/>
      <c r="LHN291"/>
      <c r="LHO291"/>
      <c r="LHP291" s="401"/>
      <c r="LHQ291" s="338"/>
      <c r="LHS291"/>
      <c r="LHT291"/>
      <c r="LHU291"/>
      <c r="LHV291"/>
      <c r="LHW291"/>
      <c r="LHX291" s="401"/>
      <c r="LHY291" s="338"/>
      <c r="LIA291"/>
      <c r="LIB291"/>
      <c r="LIC291"/>
      <c r="LID291"/>
      <c r="LIE291"/>
      <c r="LIF291" s="401"/>
      <c r="LIG291" s="338"/>
      <c r="LII291"/>
      <c r="LIJ291"/>
      <c r="LIK291"/>
      <c r="LIL291"/>
      <c r="LIM291"/>
      <c r="LIN291" s="401"/>
      <c r="LIO291" s="338"/>
      <c r="LIQ291"/>
      <c r="LIR291"/>
      <c r="LIS291"/>
      <c r="LIT291"/>
      <c r="LIU291"/>
      <c r="LIV291" s="401"/>
      <c r="LIW291" s="338"/>
      <c r="LIY291"/>
      <c r="LIZ291"/>
      <c r="LJA291"/>
      <c r="LJB291"/>
      <c r="LJC291"/>
      <c r="LJD291" s="401"/>
      <c r="LJE291" s="338"/>
      <c r="LJG291"/>
      <c r="LJH291"/>
      <c r="LJI291"/>
      <c r="LJJ291"/>
      <c r="LJK291"/>
      <c r="LJL291" s="401"/>
      <c r="LJM291" s="338"/>
      <c r="LJO291"/>
      <c r="LJP291"/>
      <c r="LJQ291"/>
      <c r="LJR291"/>
      <c r="LJS291"/>
      <c r="LJT291" s="401"/>
      <c r="LJU291" s="338"/>
      <c r="LJW291"/>
      <c r="LJX291"/>
      <c r="LJY291"/>
      <c r="LJZ291"/>
      <c r="LKA291"/>
      <c r="LKB291" s="401"/>
      <c r="LKC291" s="338"/>
      <c r="LKE291"/>
      <c r="LKF291"/>
      <c r="LKG291"/>
      <c r="LKH291"/>
      <c r="LKI291"/>
      <c r="LKJ291" s="401"/>
      <c r="LKK291" s="338"/>
      <c r="LKM291"/>
      <c r="LKN291"/>
      <c r="LKO291"/>
      <c r="LKP291"/>
      <c r="LKQ291"/>
      <c r="LKR291" s="401"/>
      <c r="LKS291" s="338"/>
      <c r="LKU291"/>
      <c r="LKV291"/>
      <c r="LKW291"/>
      <c r="LKX291"/>
      <c r="LKY291"/>
      <c r="LKZ291" s="401"/>
      <c r="LLA291" s="338"/>
      <c r="LLC291"/>
      <c r="LLD291"/>
      <c r="LLE291"/>
      <c r="LLF291"/>
      <c r="LLG291"/>
      <c r="LLH291" s="401"/>
      <c r="LLI291" s="338"/>
      <c r="LLK291"/>
      <c r="LLL291"/>
      <c r="LLM291"/>
      <c r="LLN291"/>
      <c r="LLO291"/>
      <c r="LLP291" s="401"/>
      <c r="LLQ291" s="338"/>
      <c r="LLS291"/>
      <c r="LLT291"/>
      <c r="LLU291"/>
      <c r="LLV291"/>
      <c r="LLW291"/>
      <c r="LLX291" s="401"/>
      <c r="LLY291" s="338"/>
      <c r="LMA291"/>
      <c r="LMB291"/>
      <c r="LMC291"/>
      <c r="LMD291"/>
      <c r="LME291"/>
      <c r="LMF291" s="401"/>
      <c r="LMG291" s="338"/>
      <c r="LMI291"/>
      <c r="LMJ291"/>
      <c r="LMK291"/>
      <c r="LML291"/>
      <c r="LMM291"/>
      <c r="LMN291" s="401"/>
      <c r="LMO291" s="338"/>
      <c r="LMQ291"/>
      <c r="LMR291"/>
      <c r="LMS291"/>
      <c r="LMT291"/>
      <c r="LMU291"/>
      <c r="LMV291" s="401"/>
      <c r="LMW291" s="338"/>
      <c r="LMY291"/>
      <c r="LMZ291"/>
      <c r="LNA291"/>
      <c r="LNB291"/>
      <c r="LNC291"/>
      <c r="LND291" s="401"/>
      <c r="LNE291" s="338"/>
      <c r="LNG291"/>
      <c r="LNH291"/>
      <c r="LNI291"/>
      <c r="LNJ291"/>
      <c r="LNK291"/>
      <c r="LNL291" s="401"/>
      <c r="LNM291" s="338"/>
      <c r="LNO291"/>
      <c r="LNP291"/>
      <c r="LNQ291"/>
      <c r="LNR291"/>
      <c r="LNS291"/>
      <c r="LNT291" s="401"/>
      <c r="LNU291" s="338"/>
      <c r="LNW291"/>
      <c r="LNX291"/>
      <c r="LNY291"/>
      <c r="LNZ291"/>
      <c r="LOA291"/>
      <c r="LOB291" s="401"/>
      <c r="LOC291" s="338"/>
      <c r="LOE291"/>
      <c r="LOF291"/>
      <c r="LOG291"/>
      <c r="LOH291"/>
      <c r="LOI291"/>
      <c r="LOJ291" s="401"/>
      <c r="LOK291" s="338"/>
      <c r="LOM291"/>
      <c r="LON291"/>
      <c r="LOO291"/>
      <c r="LOP291"/>
      <c r="LOQ291"/>
      <c r="LOR291" s="401"/>
      <c r="LOS291" s="338"/>
      <c r="LOU291"/>
      <c r="LOV291"/>
      <c r="LOW291"/>
      <c r="LOX291"/>
      <c r="LOY291"/>
      <c r="LOZ291" s="401"/>
      <c r="LPA291" s="338"/>
      <c r="LPC291"/>
      <c r="LPD291"/>
      <c r="LPE291"/>
      <c r="LPF291"/>
      <c r="LPG291"/>
      <c r="LPH291" s="401"/>
      <c r="LPI291" s="338"/>
      <c r="LPK291"/>
      <c r="LPL291"/>
      <c r="LPM291"/>
      <c r="LPN291"/>
      <c r="LPO291"/>
      <c r="LPP291" s="401"/>
      <c r="LPQ291" s="338"/>
      <c r="LPS291"/>
      <c r="LPT291"/>
      <c r="LPU291"/>
      <c r="LPV291"/>
      <c r="LPW291"/>
      <c r="LPX291" s="401"/>
      <c r="LPY291" s="338"/>
      <c r="LQA291"/>
      <c r="LQB291"/>
      <c r="LQC291"/>
      <c r="LQD291"/>
      <c r="LQE291"/>
      <c r="LQF291" s="401"/>
      <c r="LQG291" s="338"/>
      <c r="LQI291"/>
      <c r="LQJ291"/>
      <c r="LQK291"/>
      <c r="LQL291"/>
      <c r="LQM291"/>
      <c r="LQN291" s="401"/>
      <c r="LQO291" s="338"/>
      <c r="LQQ291"/>
      <c r="LQR291"/>
      <c r="LQS291"/>
      <c r="LQT291"/>
      <c r="LQU291"/>
      <c r="LQV291" s="401"/>
      <c r="LQW291" s="338"/>
      <c r="LQY291"/>
      <c r="LQZ291"/>
      <c r="LRA291"/>
      <c r="LRB291"/>
      <c r="LRC291"/>
      <c r="LRD291" s="401"/>
      <c r="LRE291" s="338"/>
      <c r="LRG291"/>
      <c r="LRH291"/>
      <c r="LRI291"/>
      <c r="LRJ291"/>
      <c r="LRK291"/>
      <c r="LRL291" s="401"/>
      <c r="LRM291" s="338"/>
      <c r="LRO291"/>
      <c r="LRP291"/>
      <c r="LRQ291"/>
      <c r="LRR291"/>
      <c r="LRS291"/>
      <c r="LRT291" s="401"/>
      <c r="LRU291" s="338"/>
      <c r="LRW291"/>
      <c r="LRX291"/>
      <c r="LRY291"/>
      <c r="LRZ291"/>
      <c r="LSA291"/>
      <c r="LSB291" s="401"/>
      <c r="LSC291" s="338"/>
      <c r="LSE291"/>
      <c r="LSF291"/>
      <c r="LSG291"/>
      <c r="LSH291"/>
      <c r="LSI291"/>
      <c r="LSJ291" s="401"/>
      <c r="LSK291" s="338"/>
      <c r="LSM291"/>
      <c r="LSN291"/>
      <c r="LSO291"/>
      <c r="LSP291"/>
      <c r="LSQ291"/>
      <c r="LSR291" s="401"/>
      <c r="LSS291" s="338"/>
      <c r="LSU291"/>
      <c r="LSV291"/>
      <c r="LSW291"/>
      <c r="LSX291"/>
      <c r="LSY291"/>
      <c r="LSZ291" s="401"/>
      <c r="LTA291" s="338"/>
      <c r="LTC291"/>
      <c r="LTD291"/>
      <c r="LTE291"/>
      <c r="LTF291"/>
      <c r="LTG291"/>
      <c r="LTH291" s="401"/>
      <c r="LTI291" s="338"/>
      <c r="LTK291"/>
      <c r="LTL291"/>
      <c r="LTM291"/>
      <c r="LTN291"/>
      <c r="LTO291"/>
      <c r="LTP291" s="401"/>
      <c r="LTQ291" s="338"/>
      <c r="LTS291"/>
      <c r="LTT291"/>
      <c r="LTU291"/>
      <c r="LTV291"/>
      <c r="LTW291"/>
      <c r="LTX291" s="401"/>
      <c r="LTY291" s="338"/>
      <c r="LUA291"/>
      <c r="LUB291"/>
      <c r="LUC291"/>
      <c r="LUD291"/>
      <c r="LUE291"/>
      <c r="LUF291" s="401"/>
      <c r="LUG291" s="338"/>
      <c r="LUI291"/>
      <c r="LUJ291"/>
      <c r="LUK291"/>
      <c r="LUL291"/>
      <c r="LUM291"/>
      <c r="LUN291" s="401"/>
      <c r="LUO291" s="338"/>
      <c r="LUQ291"/>
      <c r="LUR291"/>
      <c r="LUS291"/>
      <c r="LUT291"/>
      <c r="LUU291"/>
      <c r="LUV291" s="401"/>
      <c r="LUW291" s="338"/>
      <c r="LUY291"/>
      <c r="LUZ291"/>
      <c r="LVA291"/>
      <c r="LVB291"/>
      <c r="LVC291"/>
      <c r="LVD291" s="401"/>
      <c r="LVE291" s="338"/>
      <c r="LVG291"/>
      <c r="LVH291"/>
      <c r="LVI291"/>
      <c r="LVJ291"/>
      <c r="LVK291"/>
      <c r="LVL291" s="401"/>
      <c r="LVM291" s="338"/>
      <c r="LVO291"/>
      <c r="LVP291"/>
      <c r="LVQ291"/>
      <c r="LVR291"/>
      <c r="LVS291"/>
      <c r="LVT291" s="401"/>
      <c r="LVU291" s="338"/>
      <c r="LVW291"/>
      <c r="LVX291"/>
      <c r="LVY291"/>
      <c r="LVZ291"/>
      <c r="LWA291"/>
      <c r="LWB291" s="401"/>
      <c r="LWC291" s="338"/>
      <c r="LWE291"/>
      <c r="LWF291"/>
      <c r="LWG291"/>
      <c r="LWH291"/>
      <c r="LWI291"/>
      <c r="LWJ291" s="401"/>
      <c r="LWK291" s="338"/>
      <c r="LWM291"/>
      <c r="LWN291"/>
      <c r="LWO291"/>
      <c r="LWP291"/>
      <c r="LWQ291"/>
      <c r="LWR291" s="401"/>
      <c r="LWS291" s="338"/>
      <c r="LWU291"/>
      <c r="LWV291"/>
      <c r="LWW291"/>
      <c r="LWX291"/>
      <c r="LWY291"/>
      <c r="LWZ291" s="401"/>
      <c r="LXA291" s="338"/>
      <c r="LXC291"/>
      <c r="LXD291"/>
      <c r="LXE291"/>
      <c r="LXF291"/>
      <c r="LXG291"/>
      <c r="LXH291" s="401"/>
      <c r="LXI291" s="338"/>
      <c r="LXK291"/>
      <c r="LXL291"/>
      <c r="LXM291"/>
      <c r="LXN291"/>
      <c r="LXO291"/>
      <c r="LXP291" s="401"/>
      <c r="LXQ291" s="338"/>
      <c r="LXS291"/>
      <c r="LXT291"/>
      <c r="LXU291"/>
      <c r="LXV291"/>
      <c r="LXW291"/>
      <c r="LXX291" s="401"/>
      <c r="LXY291" s="338"/>
      <c r="LYA291"/>
      <c r="LYB291"/>
      <c r="LYC291"/>
      <c r="LYD291"/>
      <c r="LYE291"/>
      <c r="LYF291" s="401"/>
      <c r="LYG291" s="338"/>
      <c r="LYI291"/>
      <c r="LYJ291"/>
      <c r="LYK291"/>
      <c r="LYL291"/>
      <c r="LYM291"/>
      <c r="LYN291" s="401"/>
      <c r="LYO291" s="338"/>
      <c r="LYQ291"/>
      <c r="LYR291"/>
      <c r="LYS291"/>
      <c r="LYT291"/>
      <c r="LYU291"/>
      <c r="LYV291" s="401"/>
      <c r="LYW291" s="338"/>
      <c r="LYY291"/>
      <c r="LYZ291"/>
      <c r="LZA291"/>
      <c r="LZB291"/>
      <c r="LZC291"/>
      <c r="LZD291" s="401"/>
      <c r="LZE291" s="338"/>
      <c r="LZG291"/>
      <c r="LZH291"/>
      <c r="LZI291"/>
      <c r="LZJ291"/>
      <c r="LZK291"/>
      <c r="LZL291" s="401"/>
      <c r="LZM291" s="338"/>
      <c r="LZO291"/>
      <c r="LZP291"/>
      <c r="LZQ291"/>
      <c r="LZR291"/>
      <c r="LZS291"/>
      <c r="LZT291" s="401"/>
      <c r="LZU291" s="338"/>
      <c r="LZW291"/>
      <c r="LZX291"/>
      <c r="LZY291"/>
      <c r="LZZ291"/>
      <c r="MAA291"/>
      <c r="MAB291" s="401"/>
      <c r="MAC291" s="338"/>
      <c r="MAE291"/>
      <c r="MAF291"/>
      <c r="MAG291"/>
      <c r="MAH291"/>
      <c r="MAI291"/>
      <c r="MAJ291" s="401"/>
      <c r="MAK291" s="338"/>
      <c r="MAM291"/>
      <c r="MAN291"/>
      <c r="MAO291"/>
      <c r="MAP291"/>
      <c r="MAQ291"/>
      <c r="MAR291" s="401"/>
      <c r="MAS291" s="338"/>
      <c r="MAU291"/>
      <c r="MAV291"/>
      <c r="MAW291"/>
      <c r="MAX291"/>
      <c r="MAY291"/>
      <c r="MAZ291" s="401"/>
      <c r="MBA291" s="338"/>
      <c r="MBC291"/>
      <c r="MBD291"/>
      <c r="MBE291"/>
      <c r="MBF291"/>
      <c r="MBG291"/>
      <c r="MBH291" s="401"/>
      <c r="MBI291" s="338"/>
      <c r="MBK291"/>
      <c r="MBL291"/>
      <c r="MBM291"/>
      <c r="MBN291"/>
      <c r="MBO291"/>
      <c r="MBP291" s="401"/>
      <c r="MBQ291" s="338"/>
      <c r="MBS291"/>
      <c r="MBT291"/>
      <c r="MBU291"/>
      <c r="MBV291"/>
      <c r="MBW291"/>
      <c r="MBX291" s="401"/>
      <c r="MBY291" s="338"/>
      <c r="MCA291"/>
      <c r="MCB291"/>
      <c r="MCC291"/>
      <c r="MCD291"/>
      <c r="MCE291"/>
      <c r="MCF291" s="401"/>
      <c r="MCG291" s="338"/>
      <c r="MCI291"/>
      <c r="MCJ291"/>
      <c r="MCK291"/>
      <c r="MCL291"/>
      <c r="MCM291"/>
      <c r="MCN291" s="401"/>
      <c r="MCO291" s="338"/>
      <c r="MCQ291"/>
      <c r="MCR291"/>
      <c r="MCS291"/>
      <c r="MCT291"/>
      <c r="MCU291"/>
      <c r="MCV291" s="401"/>
      <c r="MCW291" s="338"/>
      <c r="MCY291"/>
      <c r="MCZ291"/>
      <c r="MDA291"/>
      <c r="MDB291"/>
      <c r="MDC291"/>
      <c r="MDD291" s="401"/>
      <c r="MDE291" s="338"/>
      <c r="MDG291"/>
      <c r="MDH291"/>
      <c r="MDI291"/>
      <c r="MDJ291"/>
      <c r="MDK291"/>
      <c r="MDL291" s="401"/>
      <c r="MDM291" s="338"/>
      <c r="MDO291"/>
      <c r="MDP291"/>
      <c r="MDQ291"/>
      <c r="MDR291"/>
      <c r="MDS291"/>
      <c r="MDT291" s="401"/>
      <c r="MDU291" s="338"/>
      <c r="MDW291"/>
      <c r="MDX291"/>
      <c r="MDY291"/>
      <c r="MDZ291"/>
      <c r="MEA291"/>
      <c r="MEB291" s="401"/>
      <c r="MEC291" s="338"/>
      <c r="MEE291"/>
      <c r="MEF291"/>
      <c r="MEG291"/>
      <c r="MEH291"/>
      <c r="MEI291"/>
      <c r="MEJ291" s="401"/>
      <c r="MEK291" s="338"/>
      <c r="MEM291"/>
      <c r="MEN291"/>
      <c r="MEO291"/>
      <c r="MEP291"/>
      <c r="MEQ291"/>
      <c r="MER291" s="401"/>
      <c r="MES291" s="338"/>
      <c r="MEU291"/>
      <c r="MEV291"/>
      <c r="MEW291"/>
      <c r="MEX291"/>
      <c r="MEY291"/>
      <c r="MEZ291" s="401"/>
      <c r="MFA291" s="338"/>
      <c r="MFC291"/>
      <c r="MFD291"/>
      <c r="MFE291"/>
      <c r="MFF291"/>
      <c r="MFG291"/>
      <c r="MFH291" s="401"/>
      <c r="MFI291" s="338"/>
      <c r="MFK291"/>
      <c r="MFL291"/>
      <c r="MFM291"/>
      <c r="MFN291"/>
      <c r="MFO291"/>
      <c r="MFP291" s="401"/>
      <c r="MFQ291" s="338"/>
      <c r="MFS291"/>
      <c r="MFT291"/>
      <c r="MFU291"/>
      <c r="MFV291"/>
      <c r="MFW291"/>
      <c r="MFX291" s="401"/>
      <c r="MFY291" s="338"/>
      <c r="MGA291"/>
      <c r="MGB291"/>
      <c r="MGC291"/>
      <c r="MGD291"/>
      <c r="MGE291"/>
      <c r="MGF291" s="401"/>
      <c r="MGG291" s="338"/>
      <c r="MGI291"/>
      <c r="MGJ291"/>
      <c r="MGK291"/>
      <c r="MGL291"/>
      <c r="MGM291"/>
      <c r="MGN291" s="401"/>
      <c r="MGO291" s="338"/>
      <c r="MGQ291"/>
      <c r="MGR291"/>
      <c r="MGS291"/>
      <c r="MGT291"/>
      <c r="MGU291"/>
      <c r="MGV291" s="401"/>
      <c r="MGW291" s="338"/>
      <c r="MGY291"/>
      <c r="MGZ291"/>
      <c r="MHA291"/>
      <c r="MHB291"/>
      <c r="MHC291"/>
      <c r="MHD291" s="401"/>
      <c r="MHE291" s="338"/>
      <c r="MHG291"/>
      <c r="MHH291"/>
      <c r="MHI291"/>
      <c r="MHJ291"/>
      <c r="MHK291"/>
      <c r="MHL291" s="401"/>
      <c r="MHM291" s="338"/>
      <c r="MHO291"/>
      <c r="MHP291"/>
      <c r="MHQ291"/>
      <c r="MHR291"/>
      <c r="MHS291"/>
      <c r="MHT291" s="401"/>
      <c r="MHU291" s="338"/>
      <c r="MHW291"/>
      <c r="MHX291"/>
      <c r="MHY291"/>
      <c r="MHZ291"/>
      <c r="MIA291"/>
      <c r="MIB291" s="401"/>
      <c r="MIC291" s="338"/>
      <c r="MIE291"/>
      <c r="MIF291"/>
      <c r="MIG291"/>
      <c r="MIH291"/>
      <c r="MII291"/>
      <c r="MIJ291" s="401"/>
      <c r="MIK291" s="338"/>
      <c r="MIM291"/>
      <c r="MIN291"/>
      <c r="MIO291"/>
      <c r="MIP291"/>
      <c r="MIQ291"/>
      <c r="MIR291" s="401"/>
      <c r="MIS291" s="338"/>
      <c r="MIU291"/>
      <c r="MIV291"/>
      <c r="MIW291"/>
      <c r="MIX291"/>
      <c r="MIY291"/>
      <c r="MIZ291" s="401"/>
      <c r="MJA291" s="338"/>
      <c r="MJC291"/>
      <c r="MJD291"/>
      <c r="MJE291"/>
      <c r="MJF291"/>
      <c r="MJG291"/>
      <c r="MJH291" s="401"/>
      <c r="MJI291" s="338"/>
      <c r="MJK291"/>
      <c r="MJL291"/>
      <c r="MJM291"/>
      <c r="MJN291"/>
      <c r="MJO291"/>
      <c r="MJP291" s="401"/>
      <c r="MJQ291" s="338"/>
      <c r="MJS291"/>
      <c r="MJT291"/>
      <c r="MJU291"/>
      <c r="MJV291"/>
      <c r="MJW291"/>
      <c r="MJX291" s="401"/>
      <c r="MJY291" s="338"/>
      <c r="MKA291"/>
      <c r="MKB291"/>
      <c r="MKC291"/>
      <c r="MKD291"/>
      <c r="MKE291"/>
      <c r="MKF291" s="401"/>
      <c r="MKG291" s="338"/>
      <c r="MKI291"/>
      <c r="MKJ291"/>
      <c r="MKK291"/>
      <c r="MKL291"/>
      <c r="MKM291"/>
      <c r="MKN291" s="401"/>
      <c r="MKO291" s="338"/>
      <c r="MKQ291"/>
      <c r="MKR291"/>
      <c r="MKS291"/>
      <c r="MKT291"/>
      <c r="MKU291"/>
      <c r="MKV291" s="401"/>
      <c r="MKW291" s="338"/>
      <c r="MKY291"/>
      <c r="MKZ291"/>
      <c r="MLA291"/>
      <c r="MLB291"/>
      <c r="MLC291"/>
      <c r="MLD291" s="401"/>
      <c r="MLE291" s="338"/>
      <c r="MLG291"/>
      <c r="MLH291"/>
      <c r="MLI291"/>
      <c r="MLJ291"/>
      <c r="MLK291"/>
      <c r="MLL291" s="401"/>
      <c r="MLM291" s="338"/>
      <c r="MLO291"/>
      <c r="MLP291"/>
      <c r="MLQ291"/>
      <c r="MLR291"/>
      <c r="MLS291"/>
      <c r="MLT291" s="401"/>
      <c r="MLU291" s="338"/>
      <c r="MLW291"/>
      <c r="MLX291"/>
      <c r="MLY291"/>
      <c r="MLZ291"/>
      <c r="MMA291"/>
      <c r="MMB291" s="401"/>
      <c r="MMC291" s="338"/>
      <c r="MME291"/>
      <c r="MMF291"/>
      <c r="MMG291"/>
      <c r="MMH291"/>
      <c r="MMI291"/>
      <c r="MMJ291" s="401"/>
      <c r="MMK291" s="338"/>
      <c r="MMM291"/>
      <c r="MMN291"/>
      <c r="MMO291"/>
      <c r="MMP291"/>
      <c r="MMQ291"/>
      <c r="MMR291" s="401"/>
      <c r="MMS291" s="338"/>
      <c r="MMU291"/>
      <c r="MMV291"/>
      <c r="MMW291"/>
      <c r="MMX291"/>
      <c r="MMY291"/>
      <c r="MMZ291" s="401"/>
      <c r="MNA291" s="338"/>
      <c r="MNC291"/>
      <c r="MND291"/>
      <c r="MNE291"/>
      <c r="MNF291"/>
      <c r="MNG291"/>
      <c r="MNH291" s="401"/>
      <c r="MNI291" s="338"/>
      <c r="MNK291"/>
      <c r="MNL291"/>
      <c r="MNM291"/>
      <c r="MNN291"/>
      <c r="MNO291"/>
      <c r="MNP291" s="401"/>
      <c r="MNQ291" s="338"/>
      <c r="MNS291"/>
      <c r="MNT291"/>
      <c r="MNU291"/>
      <c r="MNV291"/>
      <c r="MNW291"/>
      <c r="MNX291" s="401"/>
      <c r="MNY291" s="338"/>
      <c r="MOA291"/>
      <c r="MOB291"/>
      <c r="MOC291"/>
      <c r="MOD291"/>
      <c r="MOE291"/>
      <c r="MOF291" s="401"/>
      <c r="MOG291" s="338"/>
      <c r="MOI291"/>
      <c r="MOJ291"/>
      <c r="MOK291"/>
      <c r="MOL291"/>
      <c r="MOM291"/>
      <c r="MON291" s="401"/>
      <c r="MOO291" s="338"/>
      <c r="MOQ291"/>
      <c r="MOR291"/>
      <c r="MOS291"/>
      <c r="MOT291"/>
      <c r="MOU291"/>
      <c r="MOV291" s="401"/>
      <c r="MOW291" s="338"/>
      <c r="MOY291"/>
      <c r="MOZ291"/>
      <c r="MPA291"/>
      <c r="MPB291"/>
      <c r="MPC291"/>
      <c r="MPD291" s="401"/>
      <c r="MPE291" s="338"/>
      <c r="MPG291"/>
      <c r="MPH291"/>
      <c r="MPI291"/>
      <c r="MPJ291"/>
      <c r="MPK291"/>
      <c r="MPL291" s="401"/>
      <c r="MPM291" s="338"/>
      <c r="MPO291"/>
      <c r="MPP291"/>
      <c r="MPQ291"/>
      <c r="MPR291"/>
      <c r="MPS291"/>
      <c r="MPT291" s="401"/>
      <c r="MPU291" s="338"/>
      <c r="MPW291"/>
      <c r="MPX291"/>
      <c r="MPY291"/>
      <c r="MPZ291"/>
      <c r="MQA291"/>
      <c r="MQB291" s="401"/>
      <c r="MQC291" s="338"/>
      <c r="MQE291"/>
      <c r="MQF291"/>
      <c r="MQG291"/>
      <c r="MQH291"/>
      <c r="MQI291"/>
      <c r="MQJ291" s="401"/>
      <c r="MQK291" s="338"/>
      <c r="MQM291"/>
      <c r="MQN291"/>
      <c r="MQO291"/>
      <c r="MQP291"/>
      <c r="MQQ291"/>
      <c r="MQR291" s="401"/>
      <c r="MQS291" s="338"/>
      <c r="MQU291"/>
      <c r="MQV291"/>
      <c r="MQW291"/>
      <c r="MQX291"/>
      <c r="MQY291"/>
      <c r="MQZ291" s="401"/>
      <c r="MRA291" s="338"/>
      <c r="MRC291"/>
      <c r="MRD291"/>
      <c r="MRE291"/>
      <c r="MRF291"/>
      <c r="MRG291"/>
      <c r="MRH291" s="401"/>
      <c r="MRI291" s="338"/>
      <c r="MRK291"/>
      <c r="MRL291"/>
      <c r="MRM291"/>
      <c r="MRN291"/>
      <c r="MRO291"/>
      <c r="MRP291" s="401"/>
      <c r="MRQ291" s="338"/>
      <c r="MRS291"/>
      <c r="MRT291"/>
      <c r="MRU291"/>
      <c r="MRV291"/>
      <c r="MRW291"/>
      <c r="MRX291" s="401"/>
      <c r="MRY291" s="338"/>
      <c r="MSA291"/>
      <c r="MSB291"/>
      <c r="MSC291"/>
      <c r="MSD291"/>
      <c r="MSE291"/>
      <c r="MSF291" s="401"/>
      <c r="MSG291" s="338"/>
      <c r="MSI291"/>
      <c r="MSJ291"/>
      <c r="MSK291"/>
      <c r="MSL291"/>
      <c r="MSM291"/>
      <c r="MSN291" s="401"/>
      <c r="MSO291" s="338"/>
      <c r="MSQ291"/>
      <c r="MSR291"/>
      <c r="MSS291"/>
      <c r="MST291"/>
      <c r="MSU291"/>
      <c r="MSV291" s="401"/>
      <c r="MSW291" s="338"/>
      <c r="MSY291"/>
      <c r="MSZ291"/>
      <c r="MTA291"/>
      <c r="MTB291"/>
      <c r="MTC291"/>
      <c r="MTD291" s="401"/>
      <c r="MTE291" s="338"/>
      <c r="MTG291"/>
      <c r="MTH291"/>
      <c r="MTI291"/>
      <c r="MTJ291"/>
      <c r="MTK291"/>
      <c r="MTL291" s="401"/>
      <c r="MTM291" s="338"/>
      <c r="MTO291"/>
      <c r="MTP291"/>
      <c r="MTQ291"/>
      <c r="MTR291"/>
      <c r="MTS291"/>
      <c r="MTT291" s="401"/>
      <c r="MTU291" s="338"/>
      <c r="MTW291"/>
      <c r="MTX291"/>
      <c r="MTY291"/>
      <c r="MTZ291"/>
      <c r="MUA291"/>
      <c r="MUB291" s="401"/>
      <c r="MUC291" s="338"/>
      <c r="MUE291"/>
      <c r="MUF291"/>
      <c r="MUG291"/>
      <c r="MUH291"/>
      <c r="MUI291"/>
      <c r="MUJ291" s="401"/>
      <c r="MUK291" s="338"/>
      <c r="MUM291"/>
      <c r="MUN291"/>
      <c r="MUO291"/>
      <c r="MUP291"/>
      <c r="MUQ291"/>
      <c r="MUR291" s="401"/>
      <c r="MUS291" s="338"/>
      <c r="MUU291"/>
      <c r="MUV291"/>
      <c r="MUW291"/>
      <c r="MUX291"/>
      <c r="MUY291"/>
      <c r="MUZ291" s="401"/>
      <c r="MVA291" s="338"/>
      <c r="MVC291"/>
      <c r="MVD291"/>
      <c r="MVE291"/>
      <c r="MVF291"/>
      <c r="MVG291"/>
      <c r="MVH291" s="401"/>
      <c r="MVI291" s="338"/>
      <c r="MVK291"/>
      <c r="MVL291"/>
      <c r="MVM291"/>
      <c r="MVN291"/>
      <c r="MVO291"/>
      <c r="MVP291" s="401"/>
      <c r="MVQ291" s="338"/>
      <c r="MVS291"/>
      <c r="MVT291"/>
      <c r="MVU291"/>
      <c r="MVV291"/>
      <c r="MVW291"/>
      <c r="MVX291" s="401"/>
      <c r="MVY291" s="338"/>
      <c r="MWA291"/>
      <c r="MWB291"/>
      <c r="MWC291"/>
      <c r="MWD291"/>
      <c r="MWE291"/>
      <c r="MWF291" s="401"/>
      <c r="MWG291" s="338"/>
      <c r="MWI291"/>
      <c r="MWJ291"/>
      <c r="MWK291"/>
      <c r="MWL291"/>
      <c r="MWM291"/>
      <c r="MWN291" s="401"/>
      <c r="MWO291" s="338"/>
      <c r="MWQ291"/>
      <c r="MWR291"/>
      <c r="MWS291"/>
      <c r="MWT291"/>
      <c r="MWU291"/>
      <c r="MWV291" s="401"/>
      <c r="MWW291" s="338"/>
      <c r="MWY291"/>
      <c r="MWZ291"/>
      <c r="MXA291"/>
      <c r="MXB291"/>
      <c r="MXC291"/>
      <c r="MXD291" s="401"/>
      <c r="MXE291" s="338"/>
      <c r="MXG291"/>
      <c r="MXH291"/>
      <c r="MXI291"/>
      <c r="MXJ291"/>
      <c r="MXK291"/>
      <c r="MXL291" s="401"/>
      <c r="MXM291" s="338"/>
      <c r="MXO291"/>
      <c r="MXP291"/>
      <c r="MXQ291"/>
      <c r="MXR291"/>
      <c r="MXS291"/>
      <c r="MXT291" s="401"/>
      <c r="MXU291" s="338"/>
      <c r="MXW291"/>
      <c r="MXX291"/>
      <c r="MXY291"/>
      <c r="MXZ291"/>
      <c r="MYA291"/>
      <c r="MYB291" s="401"/>
      <c r="MYC291" s="338"/>
      <c r="MYE291"/>
      <c r="MYF291"/>
      <c r="MYG291"/>
      <c r="MYH291"/>
      <c r="MYI291"/>
      <c r="MYJ291" s="401"/>
      <c r="MYK291" s="338"/>
      <c r="MYM291"/>
      <c r="MYN291"/>
      <c r="MYO291"/>
      <c r="MYP291"/>
      <c r="MYQ291"/>
      <c r="MYR291" s="401"/>
      <c r="MYS291" s="338"/>
      <c r="MYU291"/>
      <c r="MYV291"/>
      <c r="MYW291"/>
      <c r="MYX291"/>
      <c r="MYY291"/>
      <c r="MYZ291" s="401"/>
      <c r="MZA291" s="338"/>
      <c r="MZC291"/>
      <c r="MZD291"/>
      <c r="MZE291"/>
      <c r="MZF291"/>
      <c r="MZG291"/>
      <c r="MZH291" s="401"/>
      <c r="MZI291" s="338"/>
      <c r="MZK291"/>
      <c r="MZL291"/>
      <c r="MZM291"/>
      <c r="MZN291"/>
      <c r="MZO291"/>
      <c r="MZP291" s="401"/>
      <c r="MZQ291" s="338"/>
      <c r="MZS291"/>
      <c r="MZT291"/>
      <c r="MZU291"/>
      <c r="MZV291"/>
      <c r="MZW291"/>
      <c r="MZX291" s="401"/>
      <c r="MZY291" s="338"/>
      <c r="NAA291"/>
      <c r="NAB291"/>
      <c r="NAC291"/>
      <c r="NAD291"/>
      <c r="NAE291"/>
      <c r="NAF291" s="401"/>
      <c r="NAG291" s="338"/>
      <c r="NAI291"/>
      <c r="NAJ291"/>
      <c r="NAK291"/>
      <c r="NAL291"/>
      <c r="NAM291"/>
      <c r="NAN291" s="401"/>
      <c r="NAO291" s="338"/>
      <c r="NAQ291"/>
      <c r="NAR291"/>
      <c r="NAS291"/>
      <c r="NAT291"/>
      <c r="NAU291"/>
      <c r="NAV291" s="401"/>
      <c r="NAW291" s="338"/>
      <c r="NAY291"/>
      <c r="NAZ291"/>
      <c r="NBA291"/>
      <c r="NBB291"/>
      <c r="NBC291"/>
      <c r="NBD291" s="401"/>
      <c r="NBE291" s="338"/>
      <c r="NBG291"/>
      <c r="NBH291"/>
      <c r="NBI291"/>
      <c r="NBJ291"/>
      <c r="NBK291"/>
      <c r="NBL291" s="401"/>
      <c r="NBM291" s="338"/>
      <c r="NBO291"/>
      <c r="NBP291"/>
      <c r="NBQ291"/>
      <c r="NBR291"/>
      <c r="NBS291"/>
      <c r="NBT291" s="401"/>
      <c r="NBU291" s="338"/>
      <c r="NBW291"/>
      <c r="NBX291"/>
      <c r="NBY291"/>
      <c r="NBZ291"/>
      <c r="NCA291"/>
      <c r="NCB291" s="401"/>
      <c r="NCC291" s="338"/>
      <c r="NCE291"/>
      <c r="NCF291"/>
      <c r="NCG291"/>
      <c r="NCH291"/>
      <c r="NCI291"/>
      <c r="NCJ291" s="401"/>
      <c r="NCK291" s="338"/>
      <c r="NCM291"/>
      <c r="NCN291"/>
      <c r="NCO291"/>
      <c r="NCP291"/>
      <c r="NCQ291"/>
      <c r="NCR291" s="401"/>
      <c r="NCS291" s="338"/>
      <c r="NCU291"/>
      <c r="NCV291"/>
      <c r="NCW291"/>
      <c r="NCX291"/>
      <c r="NCY291"/>
      <c r="NCZ291" s="401"/>
      <c r="NDA291" s="338"/>
      <c r="NDC291"/>
      <c r="NDD291"/>
      <c r="NDE291"/>
      <c r="NDF291"/>
      <c r="NDG291"/>
      <c r="NDH291" s="401"/>
      <c r="NDI291" s="338"/>
      <c r="NDK291"/>
      <c r="NDL291"/>
      <c r="NDM291"/>
      <c r="NDN291"/>
      <c r="NDO291"/>
      <c r="NDP291" s="401"/>
      <c r="NDQ291" s="338"/>
      <c r="NDS291"/>
      <c r="NDT291"/>
      <c r="NDU291"/>
      <c r="NDV291"/>
      <c r="NDW291"/>
      <c r="NDX291" s="401"/>
      <c r="NDY291" s="338"/>
      <c r="NEA291"/>
      <c r="NEB291"/>
      <c r="NEC291"/>
      <c r="NED291"/>
      <c r="NEE291"/>
      <c r="NEF291" s="401"/>
      <c r="NEG291" s="338"/>
      <c r="NEI291"/>
      <c r="NEJ291"/>
      <c r="NEK291"/>
      <c r="NEL291"/>
      <c r="NEM291"/>
      <c r="NEN291" s="401"/>
      <c r="NEO291" s="338"/>
      <c r="NEQ291"/>
      <c r="NER291"/>
      <c r="NES291"/>
      <c r="NET291"/>
      <c r="NEU291"/>
      <c r="NEV291" s="401"/>
      <c r="NEW291" s="338"/>
      <c r="NEY291"/>
      <c r="NEZ291"/>
      <c r="NFA291"/>
      <c r="NFB291"/>
      <c r="NFC291"/>
      <c r="NFD291" s="401"/>
      <c r="NFE291" s="338"/>
      <c r="NFG291"/>
      <c r="NFH291"/>
      <c r="NFI291"/>
      <c r="NFJ291"/>
      <c r="NFK291"/>
      <c r="NFL291" s="401"/>
      <c r="NFM291" s="338"/>
      <c r="NFO291"/>
      <c r="NFP291"/>
      <c r="NFQ291"/>
      <c r="NFR291"/>
      <c r="NFS291"/>
      <c r="NFT291" s="401"/>
      <c r="NFU291" s="338"/>
      <c r="NFW291"/>
      <c r="NFX291"/>
      <c r="NFY291"/>
      <c r="NFZ291"/>
      <c r="NGA291"/>
      <c r="NGB291" s="401"/>
      <c r="NGC291" s="338"/>
      <c r="NGE291"/>
      <c r="NGF291"/>
      <c r="NGG291"/>
      <c r="NGH291"/>
      <c r="NGI291"/>
      <c r="NGJ291" s="401"/>
      <c r="NGK291" s="338"/>
      <c r="NGM291"/>
      <c r="NGN291"/>
      <c r="NGO291"/>
      <c r="NGP291"/>
      <c r="NGQ291"/>
      <c r="NGR291" s="401"/>
      <c r="NGS291" s="338"/>
      <c r="NGU291"/>
      <c r="NGV291"/>
      <c r="NGW291"/>
      <c r="NGX291"/>
      <c r="NGY291"/>
      <c r="NGZ291" s="401"/>
      <c r="NHA291" s="338"/>
      <c r="NHC291"/>
      <c r="NHD291"/>
      <c r="NHE291"/>
      <c r="NHF291"/>
      <c r="NHG291"/>
      <c r="NHH291" s="401"/>
      <c r="NHI291" s="338"/>
      <c r="NHK291"/>
      <c r="NHL291"/>
      <c r="NHM291"/>
      <c r="NHN291"/>
      <c r="NHO291"/>
      <c r="NHP291" s="401"/>
      <c r="NHQ291" s="338"/>
      <c r="NHS291"/>
      <c r="NHT291"/>
      <c r="NHU291"/>
      <c r="NHV291"/>
      <c r="NHW291"/>
      <c r="NHX291" s="401"/>
      <c r="NHY291" s="338"/>
      <c r="NIA291"/>
      <c r="NIB291"/>
      <c r="NIC291"/>
      <c r="NID291"/>
      <c r="NIE291"/>
      <c r="NIF291" s="401"/>
      <c r="NIG291" s="338"/>
      <c r="NII291"/>
      <c r="NIJ291"/>
      <c r="NIK291"/>
      <c r="NIL291"/>
      <c r="NIM291"/>
      <c r="NIN291" s="401"/>
      <c r="NIO291" s="338"/>
      <c r="NIQ291"/>
      <c r="NIR291"/>
      <c r="NIS291"/>
      <c r="NIT291"/>
      <c r="NIU291"/>
      <c r="NIV291" s="401"/>
      <c r="NIW291" s="338"/>
      <c r="NIY291"/>
      <c r="NIZ291"/>
      <c r="NJA291"/>
      <c r="NJB291"/>
      <c r="NJC291"/>
      <c r="NJD291" s="401"/>
      <c r="NJE291" s="338"/>
      <c r="NJG291"/>
      <c r="NJH291"/>
      <c r="NJI291"/>
      <c r="NJJ291"/>
      <c r="NJK291"/>
      <c r="NJL291" s="401"/>
      <c r="NJM291" s="338"/>
      <c r="NJO291"/>
      <c r="NJP291"/>
      <c r="NJQ291"/>
      <c r="NJR291"/>
      <c r="NJS291"/>
      <c r="NJT291" s="401"/>
      <c r="NJU291" s="338"/>
      <c r="NJW291"/>
      <c r="NJX291"/>
      <c r="NJY291"/>
      <c r="NJZ291"/>
      <c r="NKA291"/>
      <c r="NKB291" s="401"/>
      <c r="NKC291" s="338"/>
      <c r="NKE291"/>
      <c r="NKF291"/>
      <c r="NKG291"/>
      <c r="NKH291"/>
      <c r="NKI291"/>
      <c r="NKJ291" s="401"/>
      <c r="NKK291" s="338"/>
      <c r="NKM291"/>
      <c r="NKN291"/>
      <c r="NKO291"/>
      <c r="NKP291"/>
      <c r="NKQ291"/>
      <c r="NKR291" s="401"/>
      <c r="NKS291" s="338"/>
      <c r="NKU291"/>
      <c r="NKV291"/>
      <c r="NKW291"/>
      <c r="NKX291"/>
      <c r="NKY291"/>
      <c r="NKZ291" s="401"/>
      <c r="NLA291" s="338"/>
      <c r="NLC291"/>
      <c r="NLD291"/>
      <c r="NLE291"/>
      <c r="NLF291"/>
      <c r="NLG291"/>
      <c r="NLH291" s="401"/>
      <c r="NLI291" s="338"/>
      <c r="NLK291"/>
      <c r="NLL291"/>
      <c r="NLM291"/>
      <c r="NLN291"/>
      <c r="NLO291"/>
      <c r="NLP291" s="401"/>
      <c r="NLQ291" s="338"/>
      <c r="NLS291"/>
      <c r="NLT291"/>
      <c r="NLU291"/>
      <c r="NLV291"/>
      <c r="NLW291"/>
      <c r="NLX291" s="401"/>
      <c r="NLY291" s="338"/>
      <c r="NMA291"/>
      <c r="NMB291"/>
      <c r="NMC291"/>
      <c r="NMD291"/>
      <c r="NME291"/>
      <c r="NMF291" s="401"/>
      <c r="NMG291" s="338"/>
      <c r="NMI291"/>
      <c r="NMJ291"/>
      <c r="NMK291"/>
      <c r="NML291"/>
      <c r="NMM291"/>
      <c r="NMN291" s="401"/>
      <c r="NMO291" s="338"/>
      <c r="NMQ291"/>
      <c r="NMR291"/>
      <c r="NMS291"/>
      <c r="NMT291"/>
      <c r="NMU291"/>
      <c r="NMV291" s="401"/>
      <c r="NMW291" s="338"/>
      <c r="NMY291"/>
      <c r="NMZ291"/>
      <c r="NNA291"/>
      <c r="NNB291"/>
      <c r="NNC291"/>
      <c r="NND291" s="401"/>
      <c r="NNE291" s="338"/>
      <c r="NNG291"/>
      <c r="NNH291"/>
      <c r="NNI291"/>
      <c r="NNJ291"/>
      <c r="NNK291"/>
      <c r="NNL291" s="401"/>
      <c r="NNM291" s="338"/>
      <c r="NNO291"/>
      <c r="NNP291"/>
      <c r="NNQ291"/>
      <c r="NNR291"/>
      <c r="NNS291"/>
      <c r="NNT291" s="401"/>
      <c r="NNU291" s="338"/>
      <c r="NNW291"/>
      <c r="NNX291"/>
      <c r="NNY291"/>
      <c r="NNZ291"/>
      <c r="NOA291"/>
      <c r="NOB291" s="401"/>
      <c r="NOC291" s="338"/>
      <c r="NOE291"/>
      <c r="NOF291"/>
      <c r="NOG291"/>
      <c r="NOH291"/>
      <c r="NOI291"/>
      <c r="NOJ291" s="401"/>
      <c r="NOK291" s="338"/>
      <c r="NOM291"/>
      <c r="NON291"/>
      <c r="NOO291"/>
      <c r="NOP291"/>
      <c r="NOQ291"/>
      <c r="NOR291" s="401"/>
      <c r="NOS291" s="338"/>
      <c r="NOU291"/>
      <c r="NOV291"/>
      <c r="NOW291"/>
      <c r="NOX291"/>
      <c r="NOY291"/>
      <c r="NOZ291" s="401"/>
      <c r="NPA291" s="338"/>
      <c r="NPC291"/>
      <c r="NPD291"/>
      <c r="NPE291"/>
      <c r="NPF291"/>
      <c r="NPG291"/>
      <c r="NPH291" s="401"/>
      <c r="NPI291" s="338"/>
      <c r="NPK291"/>
      <c r="NPL291"/>
      <c r="NPM291"/>
      <c r="NPN291"/>
      <c r="NPO291"/>
      <c r="NPP291" s="401"/>
      <c r="NPQ291" s="338"/>
      <c r="NPS291"/>
      <c r="NPT291"/>
      <c r="NPU291"/>
      <c r="NPV291"/>
      <c r="NPW291"/>
      <c r="NPX291" s="401"/>
      <c r="NPY291" s="338"/>
      <c r="NQA291"/>
      <c r="NQB291"/>
      <c r="NQC291"/>
      <c r="NQD291"/>
      <c r="NQE291"/>
      <c r="NQF291" s="401"/>
      <c r="NQG291" s="338"/>
      <c r="NQI291"/>
      <c r="NQJ291"/>
      <c r="NQK291"/>
      <c r="NQL291"/>
      <c r="NQM291"/>
      <c r="NQN291" s="401"/>
      <c r="NQO291" s="338"/>
      <c r="NQQ291"/>
      <c r="NQR291"/>
      <c r="NQS291"/>
      <c r="NQT291"/>
      <c r="NQU291"/>
      <c r="NQV291" s="401"/>
      <c r="NQW291" s="338"/>
      <c r="NQY291"/>
      <c r="NQZ291"/>
      <c r="NRA291"/>
      <c r="NRB291"/>
      <c r="NRC291"/>
      <c r="NRD291" s="401"/>
      <c r="NRE291" s="338"/>
      <c r="NRG291"/>
      <c r="NRH291"/>
      <c r="NRI291"/>
      <c r="NRJ291"/>
      <c r="NRK291"/>
      <c r="NRL291" s="401"/>
      <c r="NRM291" s="338"/>
      <c r="NRO291"/>
      <c r="NRP291"/>
      <c r="NRQ291"/>
      <c r="NRR291"/>
      <c r="NRS291"/>
      <c r="NRT291" s="401"/>
      <c r="NRU291" s="338"/>
      <c r="NRW291"/>
      <c r="NRX291"/>
      <c r="NRY291"/>
      <c r="NRZ291"/>
      <c r="NSA291"/>
      <c r="NSB291" s="401"/>
      <c r="NSC291" s="338"/>
      <c r="NSE291"/>
      <c r="NSF291"/>
      <c r="NSG291"/>
      <c r="NSH291"/>
      <c r="NSI291"/>
      <c r="NSJ291" s="401"/>
      <c r="NSK291" s="338"/>
      <c r="NSM291"/>
      <c r="NSN291"/>
      <c r="NSO291"/>
      <c r="NSP291"/>
      <c r="NSQ291"/>
      <c r="NSR291" s="401"/>
      <c r="NSS291" s="338"/>
      <c r="NSU291"/>
      <c r="NSV291"/>
      <c r="NSW291"/>
      <c r="NSX291"/>
      <c r="NSY291"/>
      <c r="NSZ291" s="401"/>
      <c r="NTA291" s="338"/>
      <c r="NTC291"/>
      <c r="NTD291"/>
      <c r="NTE291"/>
      <c r="NTF291"/>
      <c r="NTG291"/>
      <c r="NTH291" s="401"/>
      <c r="NTI291" s="338"/>
      <c r="NTK291"/>
      <c r="NTL291"/>
      <c r="NTM291"/>
      <c r="NTN291"/>
      <c r="NTO291"/>
      <c r="NTP291" s="401"/>
      <c r="NTQ291" s="338"/>
      <c r="NTS291"/>
      <c r="NTT291"/>
      <c r="NTU291"/>
      <c r="NTV291"/>
      <c r="NTW291"/>
      <c r="NTX291" s="401"/>
      <c r="NTY291" s="338"/>
      <c r="NUA291"/>
      <c r="NUB291"/>
      <c r="NUC291"/>
      <c r="NUD291"/>
      <c r="NUE291"/>
      <c r="NUF291" s="401"/>
      <c r="NUG291" s="338"/>
      <c r="NUI291"/>
      <c r="NUJ291"/>
      <c r="NUK291"/>
      <c r="NUL291"/>
      <c r="NUM291"/>
      <c r="NUN291" s="401"/>
      <c r="NUO291" s="338"/>
      <c r="NUQ291"/>
      <c r="NUR291"/>
      <c r="NUS291"/>
      <c r="NUT291"/>
      <c r="NUU291"/>
      <c r="NUV291" s="401"/>
      <c r="NUW291" s="338"/>
      <c r="NUY291"/>
      <c r="NUZ291"/>
      <c r="NVA291"/>
      <c r="NVB291"/>
      <c r="NVC291"/>
      <c r="NVD291" s="401"/>
      <c r="NVE291" s="338"/>
      <c r="NVG291"/>
      <c r="NVH291"/>
      <c r="NVI291"/>
      <c r="NVJ291"/>
      <c r="NVK291"/>
      <c r="NVL291" s="401"/>
      <c r="NVM291" s="338"/>
      <c r="NVO291"/>
      <c r="NVP291"/>
      <c r="NVQ291"/>
      <c r="NVR291"/>
      <c r="NVS291"/>
      <c r="NVT291" s="401"/>
      <c r="NVU291" s="338"/>
      <c r="NVW291"/>
      <c r="NVX291"/>
      <c r="NVY291"/>
      <c r="NVZ291"/>
      <c r="NWA291"/>
      <c r="NWB291" s="401"/>
      <c r="NWC291" s="338"/>
      <c r="NWE291"/>
      <c r="NWF291"/>
      <c r="NWG291"/>
      <c r="NWH291"/>
      <c r="NWI291"/>
      <c r="NWJ291" s="401"/>
      <c r="NWK291" s="338"/>
      <c r="NWM291"/>
      <c r="NWN291"/>
      <c r="NWO291"/>
      <c r="NWP291"/>
      <c r="NWQ291"/>
      <c r="NWR291" s="401"/>
      <c r="NWS291" s="338"/>
      <c r="NWU291"/>
      <c r="NWV291"/>
      <c r="NWW291"/>
      <c r="NWX291"/>
      <c r="NWY291"/>
      <c r="NWZ291" s="401"/>
      <c r="NXA291" s="338"/>
      <c r="NXC291"/>
      <c r="NXD291"/>
      <c r="NXE291"/>
      <c r="NXF291"/>
      <c r="NXG291"/>
      <c r="NXH291" s="401"/>
      <c r="NXI291" s="338"/>
      <c r="NXK291"/>
      <c r="NXL291"/>
      <c r="NXM291"/>
      <c r="NXN291"/>
      <c r="NXO291"/>
      <c r="NXP291" s="401"/>
      <c r="NXQ291" s="338"/>
      <c r="NXS291"/>
      <c r="NXT291"/>
      <c r="NXU291"/>
      <c r="NXV291"/>
      <c r="NXW291"/>
      <c r="NXX291" s="401"/>
      <c r="NXY291" s="338"/>
      <c r="NYA291"/>
      <c r="NYB291"/>
      <c r="NYC291"/>
      <c r="NYD291"/>
      <c r="NYE291"/>
      <c r="NYF291" s="401"/>
      <c r="NYG291" s="338"/>
      <c r="NYI291"/>
      <c r="NYJ291"/>
      <c r="NYK291"/>
      <c r="NYL291"/>
      <c r="NYM291"/>
      <c r="NYN291" s="401"/>
      <c r="NYO291" s="338"/>
      <c r="NYQ291"/>
      <c r="NYR291"/>
      <c r="NYS291"/>
      <c r="NYT291"/>
      <c r="NYU291"/>
      <c r="NYV291" s="401"/>
      <c r="NYW291" s="338"/>
      <c r="NYY291"/>
      <c r="NYZ291"/>
      <c r="NZA291"/>
      <c r="NZB291"/>
      <c r="NZC291"/>
      <c r="NZD291" s="401"/>
      <c r="NZE291" s="338"/>
      <c r="NZG291"/>
      <c r="NZH291"/>
      <c r="NZI291"/>
      <c r="NZJ291"/>
      <c r="NZK291"/>
      <c r="NZL291" s="401"/>
      <c r="NZM291" s="338"/>
      <c r="NZO291"/>
      <c r="NZP291"/>
      <c r="NZQ291"/>
      <c r="NZR291"/>
      <c r="NZS291"/>
      <c r="NZT291" s="401"/>
      <c r="NZU291" s="338"/>
      <c r="NZW291"/>
      <c r="NZX291"/>
      <c r="NZY291"/>
      <c r="NZZ291"/>
      <c r="OAA291"/>
      <c r="OAB291" s="401"/>
      <c r="OAC291" s="338"/>
      <c r="OAE291"/>
      <c r="OAF291"/>
      <c r="OAG291"/>
      <c r="OAH291"/>
      <c r="OAI291"/>
      <c r="OAJ291" s="401"/>
      <c r="OAK291" s="338"/>
      <c r="OAM291"/>
      <c r="OAN291"/>
      <c r="OAO291"/>
      <c r="OAP291"/>
      <c r="OAQ291"/>
      <c r="OAR291" s="401"/>
      <c r="OAS291" s="338"/>
      <c r="OAU291"/>
      <c r="OAV291"/>
      <c r="OAW291"/>
      <c r="OAX291"/>
      <c r="OAY291"/>
      <c r="OAZ291" s="401"/>
      <c r="OBA291" s="338"/>
      <c r="OBC291"/>
      <c r="OBD291"/>
      <c r="OBE291"/>
      <c r="OBF291"/>
      <c r="OBG291"/>
      <c r="OBH291" s="401"/>
      <c r="OBI291" s="338"/>
      <c r="OBK291"/>
      <c r="OBL291"/>
      <c r="OBM291"/>
      <c r="OBN291"/>
      <c r="OBO291"/>
      <c r="OBP291" s="401"/>
      <c r="OBQ291" s="338"/>
      <c r="OBS291"/>
      <c r="OBT291"/>
      <c r="OBU291"/>
      <c r="OBV291"/>
      <c r="OBW291"/>
      <c r="OBX291" s="401"/>
      <c r="OBY291" s="338"/>
      <c r="OCA291"/>
      <c r="OCB291"/>
      <c r="OCC291"/>
      <c r="OCD291"/>
      <c r="OCE291"/>
      <c r="OCF291" s="401"/>
      <c r="OCG291" s="338"/>
      <c r="OCI291"/>
      <c r="OCJ291"/>
      <c r="OCK291"/>
      <c r="OCL291"/>
      <c r="OCM291"/>
      <c r="OCN291" s="401"/>
      <c r="OCO291" s="338"/>
      <c r="OCQ291"/>
      <c r="OCR291"/>
      <c r="OCS291"/>
      <c r="OCT291"/>
      <c r="OCU291"/>
      <c r="OCV291" s="401"/>
      <c r="OCW291" s="338"/>
      <c r="OCY291"/>
      <c r="OCZ291"/>
      <c r="ODA291"/>
      <c r="ODB291"/>
      <c r="ODC291"/>
      <c r="ODD291" s="401"/>
      <c r="ODE291" s="338"/>
      <c r="ODG291"/>
      <c r="ODH291"/>
      <c r="ODI291"/>
      <c r="ODJ291"/>
      <c r="ODK291"/>
      <c r="ODL291" s="401"/>
      <c r="ODM291" s="338"/>
      <c r="ODO291"/>
      <c r="ODP291"/>
      <c r="ODQ291"/>
      <c r="ODR291"/>
      <c r="ODS291"/>
      <c r="ODT291" s="401"/>
      <c r="ODU291" s="338"/>
      <c r="ODW291"/>
      <c r="ODX291"/>
      <c r="ODY291"/>
      <c r="ODZ291"/>
      <c r="OEA291"/>
      <c r="OEB291" s="401"/>
      <c r="OEC291" s="338"/>
      <c r="OEE291"/>
      <c r="OEF291"/>
      <c r="OEG291"/>
      <c r="OEH291"/>
      <c r="OEI291"/>
      <c r="OEJ291" s="401"/>
      <c r="OEK291" s="338"/>
      <c r="OEM291"/>
      <c r="OEN291"/>
      <c r="OEO291"/>
      <c r="OEP291"/>
      <c r="OEQ291"/>
      <c r="OER291" s="401"/>
      <c r="OES291" s="338"/>
      <c r="OEU291"/>
      <c r="OEV291"/>
      <c r="OEW291"/>
      <c r="OEX291"/>
      <c r="OEY291"/>
      <c r="OEZ291" s="401"/>
      <c r="OFA291" s="338"/>
      <c r="OFC291"/>
      <c r="OFD291"/>
      <c r="OFE291"/>
      <c r="OFF291"/>
      <c r="OFG291"/>
      <c r="OFH291" s="401"/>
      <c r="OFI291" s="338"/>
      <c r="OFK291"/>
      <c r="OFL291"/>
      <c r="OFM291"/>
      <c r="OFN291"/>
      <c r="OFO291"/>
      <c r="OFP291" s="401"/>
      <c r="OFQ291" s="338"/>
      <c r="OFS291"/>
      <c r="OFT291"/>
      <c r="OFU291"/>
      <c r="OFV291"/>
      <c r="OFW291"/>
      <c r="OFX291" s="401"/>
      <c r="OFY291" s="338"/>
      <c r="OGA291"/>
      <c r="OGB291"/>
      <c r="OGC291"/>
      <c r="OGD291"/>
      <c r="OGE291"/>
      <c r="OGF291" s="401"/>
      <c r="OGG291" s="338"/>
      <c r="OGI291"/>
      <c r="OGJ291"/>
      <c r="OGK291"/>
      <c r="OGL291"/>
      <c r="OGM291"/>
      <c r="OGN291" s="401"/>
      <c r="OGO291" s="338"/>
      <c r="OGQ291"/>
      <c r="OGR291"/>
      <c r="OGS291"/>
      <c r="OGT291"/>
      <c r="OGU291"/>
      <c r="OGV291" s="401"/>
      <c r="OGW291" s="338"/>
      <c r="OGY291"/>
      <c r="OGZ291"/>
      <c r="OHA291"/>
      <c r="OHB291"/>
      <c r="OHC291"/>
      <c r="OHD291" s="401"/>
      <c r="OHE291" s="338"/>
      <c r="OHG291"/>
      <c r="OHH291"/>
      <c r="OHI291"/>
      <c r="OHJ291"/>
      <c r="OHK291"/>
      <c r="OHL291" s="401"/>
      <c r="OHM291" s="338"/>
      <c r="OHO291"/>
      <c r="OHP291"/>
      <c r="OHQ291"/>
      <c r="OHR291"/>
      <c r="OHS291"/>
      <c r="OHT291" s="401"/>
      <c r="OHU291" s="338"/>
      <c r="OHW291"/>
      <c r="OHX291"/>
      <c r="OHY291"/>
      <c r="OHZ291"/>
      <c r="OIA291"/>
      <c r="OIB291" s="401"/>
      <c r="OIC291" s="338"/>
      <c r="OIE291"/>
      <c r="OIF291"/>
      <c r="OIG291"/>
      <c r="OIH291"/>
      <c r="OII291"/>
      <c r="OIJ291" s="401"/>
      <c r="OIK291" s="338"/>
      <c r="OIM291"/>
      <c r="OIN291"/>
      <c r="OIO291"/>
      <c r="OIP291"/>
      <c r="OIQ291"/>
      <c r="OIR291" s="401"/>
      <c r="OIS291" s="338"/>
      <c r="OIU291"/>
      <c r="OIV291"/>
      <c r="OIW291"/>
      <c r="OIX291"/>
      <c r="OIY291"/>
      <c r="OIZ291" s="401"/>
      <c r="OJA291" s="338"/>
      <c r="OJC291"/>
      <c r="OJD291"/>
      <c r="OJE291"/>
      <c r="OJF291"/>
      <c r="OJG291"/>
      <c r="OJH291" s="401"/>
      <c r="OJI291" s="338"/>
      <c r="OJK291"/>
      <c r="OJL291"/>
      <c r="OJM291"/>
      <c r="OJN291"/>
      <c r="OJO291"/>
      <c r="OJP291" s="401"/>
      <c r="OJQ291" s="338"/>
      <c r="OJS291"/>
      <c r="OJT291"/>
      <c r="OJU291"/>
      <c r="OJV291"/>
      <c r="OJW291"/>
      <c r="OJX291" s="401"/>
      <c r="OJY291" s="338"/>
      <c r="OKA291"/>
      <c r="OKB291"/>
      <c r="OKC291"/>
      <c r="OKD291"/>
      <c r="OKE291"/>
      <c r="OKF291" s="401"/>
      <c r="OKG291" s="338"/>
      <c r="OKI291"/>
      <c r="OKJ291"/>
      <c r="OKK291"/>
      <c r="OKL291"/>
      <c r="OKM291"/>
      <c r="OKN291" s="401"/>
      <c r="OKO291" s="338"/>
      <c r="OKQ291"/>
      <c r="OKR291"/>
      <c r="OKS291"/>
      <c r="OKT291"/>
      <c r="OKU291"/>
      <c r="OKV291" s="401"/>
      <c r="OKW291" s="338"/>
      <c r="OKY291"/>
      <c r="OKZ291"/>
      <c r="OLA291"/>
      <c r="OLB291"/>
      <c r="OLC291"/>
      <c r="OLD291" s="401"/>
      <c r="OLE291" s="338"/>
      <c r="OLG291"/>
      <c r="OLH291"/>
      <c r="OLI291"/>
      <c r="OLJ291"/>
      <c r="OLK291"/>
      <c r="OLL291" s="401"/>
      <c r="OLM291" s="338"/>
      <c r="OLO291"/>
      <c r="OLP291"/>
      <c r="OLQ291"/>
      <c r="OLR291"/>
      <c r="OLS291"/>
      <c r="OLT291" s="401"/>
      <c r="OLU291" s="338"/>
      <c r="OLW291"/>
      <c r="OLX291"/>
      <c r="OLY291"/>
      <c r="OLZ291"/>
      <c r="OMA291"/>
      <c r="OMB291" s="401"/>
      <c r="OMC291" s="338"/>
      <c r="OME291"/>
      <c r="OMF291"/>
      <c r="OMG291"/>
      <c r="OMH291"/>
      <c r="OMI291"/>
      <c r="OMJ291" s="401"/>
      <c r="OMK291" s="338"/>
      <c r="OMM291"/>
      <c r="OMN291"/>
      <c r="OMO291"/>
      <c r="OMP291"/>
      <c r="OMQ291"/>
      <c r="OMR291" s="401"/>
      <c r="OMS291" s="338"/>
      <c r="OMU291"/>
      <c r="OMV291"/>
      <c r="OMW291"/>
      <c r="OMX291"/>
      <c r="OMY291"/>
      <c r="OMZ291" s="401"/>
      <c r="ONA291" s="338"/>
      <c r="ONC291"/>
      <c r="OND291"/>
      <c r="ONE291"/>
      <c r="ONF291"/>
      <c r="ONG291"/>
      <c r="ONH291" s="401"/>
      <c r="ONI291" s="338"/>
      <c r="ONK291"/>
      <c r="ONL291"/>
      <c r="ONM291"/>
      <c r="ONN291"/>
      <c r="ONO291"/>
      <c r="ONP291" s="401"/>
      <c r="ONQ291" s="338"/>
      <c r="ONS291"/>
      <c r="ONT291"/>
      <c r="ONU291"/>
      <c r="ONV291"/>
      <c r="ONW291"/>
      <c r="ONX291" s="401"/>
      <c r="ONY291" s="338"/>
      <c r="OOA291"/>
      <c r="OOB291"/>
      <c r="OOC291"/>
      <c r="OOD291"/>
      <c r="OOE291"/>
      <c r="OOF291" s="401"/>
      <c r="OOG291" s="338"/>
      <c r="OOI291"/>
      <c r="OOJ291"/>
      <c r="OOK291"/>
      <c r="OOL291"/>
      <c r="OOM291"/>
      <c r="OON291" s="401"/>
      <c r="OOO291" s="338"/>
      <c r="OOQ291"/>
      <c r="OOR291"/>
      <c r="OOS291"/>
      <c r="OOT291"/>
      <c r="OOU291"/>
      <c r="OOV291" s="401"/>
      <c r="OOW291" s="338"/>
      <c r="OOY291"/>
      <c r="OOZ291"/>
      <c r="OPA291"/>
      <c r="OPB291"/>
      <c r="OPC291"/>
      <c r="OPD291" s="401"/>
      <c r="OPE291" s="338"/>
      <c r="OPG291"/>
      <c r="OPH291"/>
      <c r="OPI291"/>
      <c r="OPJ291"/>
      <c r="OPK291"/>
      <c r="OPL291" s="401"/>
      <c r="OPM291" s="338"/>
      <c r="OPO291"/>
      <c r="OPP291"/>
      <c r="OPQ291"/>
      <c r="OPR291"/>
      <c r="OPS291"/>
      <c r="OPT291" s="401"/>
      <c r="OPU291" s="338"/>
      <c r="OPW291"/>
      <c r="OPX291"/>
      <c r="OPY291"/>
      <c r="OPZ291"/>
      <c r="OQA291"/>
      <c r="OQB291" s="401"/>
      <c r="OQC291" s="338"/>
      <c r="OQE291"/>
      <c r="OQF291"/>
      <c r="OQG291"/>
      <c r="OQH291"/>
      <c r="OQI291"/>
      <c r="OQJ291" s="401"/>
      <c r="OQK291" s="338"/>
      <c r="OQM291"/>
      <c r="OQN291"/>
      <c r="OQO291"/>
      <c r="OQP291"/>
      <c r="OQQ291"/>
      <c r="OQR291" s="401"/>
      <c r="OQS291" s="338"/>
      <c r="OQU291"/>
      <c r="OQV291"/>
      <c r="OQW291"/>
      <c r="OQX291"/>
      <c r="OQY291"/>
      <c r="OQZ291" s="401"/>
      <c r="ORA291" s="338"/>
      <c r="ORC291"/>
      <c r="ORD291"/>
      <c r="ORE291"/>
      <c r="ORF291"/>
      <c r="ORG291"/>
      <c r="ORH291" s="401"/>
      <c r="ORI291" s="338"/>
      <c r="ORK291"/>
      <c r="ORL291"/>
      <c r="ORM291"/>
      <c r="ORN291"/>
      <c r="ORO291"/>
      <c r="ORP291" s="401"/>
      <c r="ORQ291" s="338"/>
      <c r="ORS291"/>
      <c r="ORT291"/>
      <c r="ORU291"/>
      <c r="ORV291"/>
      <c r="ORW291"/>
      <c r="ORX291" s="401"/>
      <c r="ORY291" s="338"/>
      <c r="OSA291"/>
      <c r="OSB291"/>
      <c r="OSC291"/>
      <c r="OSD291"/>
      <c r="OSE291"/>
      <c r="OSF291" s="401"/>
      <c r="OSG291" s="338"/>
      <c r="OSI291"/>
      <c r="OSJ291"/>
      <c r="OSK291"/>
      <c r="OSL291"/>
      <c r="OSM291"/>
      <c r="OSN291" s="401"/>
      <c r="OSO291" s="338"/>
      <c r="OSQ291"/>
      <c r="OSR291"/>
      <c r="OSS291"/>
      <c r="OST291"/>
      <c r="OSU291"/>
      <c r="OSV291" s="401"/>
      <c r="OSW291" s="338"/>
      <c r="OSY291"/>
      <c r="OSZ291"/>
      <c r="OTA291"/>
      <c r="OTB291"/>
      <c r="OTC291"/>
      <c r="OTD291" s="401"/>
      <c r="OTE291" s="338"/>
      <c r="OTG291"/>
      <c r="OTH291"/>
      <c r="OTI291"/>
      <c r="OTJ291"/>
      <c r="OTK291"/>
      <c r="OTL291" s="401"/>
      <c r="OTM291" s="338"/>
      <c r="OTO291"/>
      <c r="OTP291"/>
      <c r="OTQ291"/>
      <c r="OTR291"/>
      <c r="OTS291"/>
      <c r="OTT291" s="401"/>
      <c r="OTU291" s="338"/>
      <c r="OTW291"/>
      <c r="OTX291"/>
      <c r="OTY291"/>
      <c r="OTZ291"/>
      <c r="OUA291"/>
      <c r="OUB291" s="401"/>
      <c r="OUC291" s="338"/>
      <c r="OUE291"/>
      <c r="OUF291"/>
      <c r="OUG291"/>
      <c r="OUH291"/>
      <c r="OUI291"/>
      <c r="OUJ291" s="401"/>
      <c r="OUK291" s="338"/>
      <c r="OUM291"/>
      <c r="OUN291"/>
      <c r="OUO291"/>
      <c r="OUP291"/>
      <c r="OUQ291"/>
      <c r="OUR291" s="401"/>
      <c r="OUS291" s="338"/>
      <c r="OUU291"/>
      <c r="OUV291"/>
      <c r="OUW291"/>
      <c r="OUX291"/>
      <c r="OUY291"/>
      <c r="OUZ291" s="401"/>
      <c r="OVA291" s="338"/>
      <c r="OVC291"/>
      <c r="OVD291"/>
      <c r="OVE291"/>
      <c r="OVF291"/>
      <c r="OVG291"/>
      <c r="OVH291" s="401"/>
      <c r="OVI291" s="338"/>
      <c r="OVK291"/>
      <c r="OVL291"/>
      <c r="OVM291"/>
      <c r="OVN291"/>
      <c r="OVO291"/>
      <c r="OVP291" s="401"/>
      <c r="OVQ291" s="338"/>
      <c r="OVS291"/>
      <c r="OVT291"/>
      <c r="OVU291"/>
      <c r="OVV291"/>
      <c r="OVW291"/>
      <c r="OVX291" s="401"/>
      <c r="OVY291" s="338"/>
      <c r="OWA291"/>
      <c r="OWB291"/>
      <c r="OWC291"/>
      <c r="OWD291"/>
      <c r="OWE291"/>
      <c r="OWF291" s="401"/>
      <c r="OWG291" s="338"/>
      <c r="OWI291"/>
      <c r="OWJ291"/>
      <c r="OWK291"/>
      <c r="OWL291"/>
      <c r="OWM291"/>
      <c r="OWN291" s="401"/>
      <c r="OWO291" s="338"/>
      <c r="OWQ291"/>
      <c r="OWR291"/>
      <c r="OWS291"/>
      <c r="OWT291"/>
      <c r="OWU291"/>
      <c r="OWV291" s="401"/>
      <c r="OWW291" s="338"/>
      <c r="OWY291"/>
      <c r="OWZ291"/>
      <c r="OXA291"/>
      <c r="OXB291"/>
      <c r="OXC291"/>
      <c r="OXD291" s="401"/>
      <c r="OXE291" s="338"/>
      <c r="OXG291"/>
      <c r="OXH291"/>
      <c r="OXI291"/>
      <c r="OXJ291"/>
      <c r="OXK291"/>
      <c r="OXL291" s="401"/>
      <c r="OXM291" s="338"/>
      <c r="OXO291"/>
      <c r="OXP291"/>
      <c r="OXQ291"/>
      <c r="OXR291"/>
      <c r="OXS291"/>
      <c r="OXT291" s="401"/>
      <c r="OXU291" s="338"/>
      <c r="OXW291"/>
      <c r="OXX291"/>
      <c r="OXY291"/>
      <c r="OXZ291"/>
      <c r="OYA291"/>
      <c r="OYB291" s="401"/>
      <c r="OYC291" s="338"/>
      <c r="OYE291"/>
      <c r="OYF291"/>
      <c r="OYG291"/>
      <c r="OYH291"/>
      <c r="OYI291"/>
      <c r="OYJ291" s="401"/>
      <c r="OYK291" s="338"/>
      <c r="OYM291"/>
      <c r="OYN291"/>
      <c r="OYO291"/>
      <c r="OYP291"/>
      <c r="OYQ291"/>
      <c r="OYR291" s="401"/>
      <c r="OYS291" s="338"/>
      <c r="OYU291"/>
      <c r="OYV291"/>
      <c r="OYW291"/>
      <c r="OYX291"/>
      <c r="OYY291"/>
      <c r="OYZ291" s="401"/>
      <c r="OZA291" s="338"/>
      <c r="OZC291"/>
      <c r="OZD291"/>
      <c r="OZE291"/>
      <c r="OZF291"/>
      <c r="OZG291"/>
      <c r="OZH291" s="401"/>
      <c r="OZI291" s="338"/>
      <c r="OZK291"/>
      <c r="OZL291"/>
      <c r="OZM291"/>
      <c r="OZN291"/>
      <c r="OZO291"/>
      <c r="OZP291" s="401"/>
      <c r="OZQ291" s="338"/>
      <c r="OZS291"/>
      <c r="OZT291"/>
      <c r="OZU291"/>
      <c r="OZV291"/>
      <c r="OZW291"/>
      <c r="OZX291" s="401"/>
      <c r="OZY291" s="338"/>
      <c r="PAA291"/>
      <c r="PAB291"/>
      <c r="PAC291"/>
      <c r="PAD291"/>
      <c r="PAE291"/>
      <c r="PAF291" s="401"/>
      <c r="PAG291" s="338"/>
      <c r="PAI291"/>
      <c r="PAJ291"/>
      <c r="PAK291"/>
      <c r="PAL291"/>
      <c r="PAM291"/>
      <c r="PAN291" s="401"/>
      <c r="PAO291" s="338"/>
      <c r="PAQ291"/>
      <c r="PAR291"/>
      <c r="PAS291"/>
      <c r="PAT291"/>
      <c r="PAU291"/>
      <c r="PAV291" s="401"/>
      <c r="PAW291" s="338"/>
      <c r="PAY291"/>
      <c r="PAZ291"/>
      <c r="PBA291"/>
      <c r="PBB291"/>
      <c r="PBC291"/>
      <c r="PBD291" s="401"/>
      <c r="PBE291" s="338"/>
      <c r="PBG291"/>
      <c r="PBH291"/>
      <c r="PBI291"/>
      <c r="PBJ291"/>
      <c r="PBK291"/>
      <c r="PBL291" s="401"/>
      <c r="PBM291" s="338"/>
      <c r="PBO291"/>
      <c r="PBP291"/>
      <c r="PBQ291"/>
      <c r="PBR291"/>
      <c r="PBS291"/>
      <c r="PBT291" s="401"/>
      <c r="PBU291" s="338"/>
      <c r="PBW291"/>
      <c r="PBX291"/>
      <c r="PBY291"/>
      <c r="PBZ291"/>
      <c r="PCA291"/>
      <c r="PCB291" s="401"/>
      <c r="PCC291" s="338"/>
      <c r="PCE291"/>
      <c r="PCF291"/>
      <c r="PCG291"/>
      <c r="PCH291"/>
      <c r="PCI291"/>
      <c r="PCJ291" s="401"/>
      <c r="PCK291" s="338"/>
      <c r="PCM291"/>
      <c r="PCN291"/>
      <c r="PCO291"/>
      <c r="PCP291"/>
      <c r="PCQ291"/>
      <c r="PCR291" s="401"/>
      <c r="PCS291" s="338"/>
      <c r="PCU291"/>
      <c r="PCV291"/>
      <c r="PCW291"/>
      <c r="PCX291"/>
      <c r="PCY291"/>
      <c r="PCZ291" s="401"/>
      <c r="PDA291" s="338"/>
      <c r="PDC291"/>
      <c r="PDD291"/>
      <c r="PDE291"/>
      <c r="PDF291"/>
      <c r="PDG291"/>
      <c r="PDH291" s="401"/>
      <c r="PDI291" s="338"/>
      <c r="PDK291"/>
      <c r="PDL291"/>
      <c r="PDM291"/>
      <c r="PDN291"/>
      <c r="PDO291"/>
      <c r="PDP291" s="401"/>
      <c r="PDQ291" s="338"/>
      <c r="PDS291"/>
      <c r="PDT291"/>
      <c r="PDU291"/>
      <c r="PDV291"/>
      <c r="PDW291"/>
      <c r="PDX291" s="401"/>
      <c r="PDY291" s="338"/>
      <c r="PEA291"/>
      <c r="PEB291"/>
      <c r="PEC291"/>
      <c r="PED291"/>
      <c r="PEE291"/>
      <c r="PEF291" s="401"/>
      <c r="PEG291" s="338"/>
      <c r="PEI291"/>
      <c r="PEJ291"/>
      <c r="PEK291"/>
      <c r="PEL291"/>
      <c r="PEM291"/>
      <c r="PEN291" s="401"/>
      <c r="PEO291" s="338"/>
      <c r="PEQ291"/>
      <c r="PER291"/>
      <c r="PES291"/>
      <c r="PET291"/>
      <c r="PEU291"/>
      <c r="PEV291" s="401"/>
      <c r="PEW291" s="338"/>
      <c r="PEY291"/>
      <c r="PEZ291"/>
      <c r="PFA291"/>
      <c r="PFB291"/>
      <c r="PFC291"/>
      <c r="PFD291" s="401"/>
      <c r="PFE291" s="338"/>
      <c r="PFG291"/>
      <c r="PFH291"/>
      <c r="PFI291"/>
      <c r="PFJ291"/>
      <c r="PFK291"/>
      <c r="PFL291" s="401"/>
      <c r="PFM291" s="338"/>
      <c r="PFO291"/>
      <c r="PFP291"/>
      <c r="PFQ291"/>
      <c r="PFR291"/>
      <c r="PFS291"/>
      <c r="PFT291" s="401"/>
      <c r="PFU291" s="338"/>
      <c r="PFW291"/>
      <c r="PFX291"/>
      <c r="PFY291"/>
      <c r="PFZ291"/>
      <c r="PGA291"/>
      <c r="PGB291" s="401"/>
      <c r="PGC291" s="338"/>
      <c r="PGE291"/>
      <c r="PGF291"/>
      <c r="PGG291"/>
      <c r="PGH291"/>
      <c r="PGI291"/>
      <c r="PGJ291" s="401"/>
      <c r="PGK291" s="338"/>
      <c r="PGM291"/>
      <c r="PGN291"/>
      <c r="PGO291"/>
      <c r="PGP291"/>
      <c r="PGQ291"/>
      <c r="PGR291" s="401"/>
      <c r="PGS291" s="338"/>
      <c r="PGU291"/>
      <c r="PGV291"/>
      <c r="PGW291"/>
      <c r="PGX291"/>
      <c r="PGY291"/>
      <c r="PGZ291" s="401"/>
      <c r="PHA291" s="338"/>
      <c r="PHC291"/>
      <c r="PHD291"/>
      <c r="PHE291"/>
      <c r="PHF291"/>
      <c r="PHG291"/>
      <c r="PHH291" s="401"/>
      <c r="PHI291" s="338"/>
      <c r="PHK291"/>
      <c r="PHL291"/>
      <c r="PHM291"/>
      <c r="PHN291"/>
      <c r="PHO291"/>
      <c r="PHP291" s="401"/>
      <c r="PHQ291" s="338"/>
      <c r="PHS291"/>
      <c r="PHT291"/>
      <c r="PHU291"/>
      <c r="PHV291"/>
      <c r="PHW291"/>
      <c r="PHX291" s="401"/>
      <c r="PHY291" s="338"/>
      <c r="PIA291"/>
      <c r="PIB291"/>
      <c r="PIC291"/>
      <c r="PID291"/>
      <c r="PIE291"/>
      <c r="PIF291" s="401"/>
      <c r="PIG291" s="338"/>
      <c r="PII291"/>
      <c r="PIJ291"/>
      <c r="PIK291"/>
      <c r="PIL291"/>
      <c r="PIM291"/>
      <c r="PIN291" s="401"/>
      <c r="PIO291" s="338"/>
      <c r="PIQ291"/>
      <c r="PIR291"/>
      <c r="PIS291"/>
      <c r="PIT291"/>
      <c r="PIU291"/>
      <c r="PIV291" s="401"/>
      <c r="PIW291" s="338"/>
      <c r="PIY291"/>
      <c r="PIZ291"/>
      <c r="PJA291"/>
      <c r="PJB291"/>
      <c r="PJC291"/>
      <c r="PJD291" s="401"/>
      <c r="PJE291" s="338"/>
      <c r="PJG291"/>
      <c r="PJH291"/>
      <c r="PJI291"/>
      <c r="PJJ291"/>
      <c r="PJK291"/>
      <c r="PJL291" s="401"/>
      <c r="PJM291" s="338"/>
      <c r="PJO291"/>
      <c r="PJP291"/>
      <c r="PJQ291"/>
      <c r="PJR291"/>
      <c r="PJS291"/>
      <c r="PJT291" s="401"/>
      <c r="PJU291" s="338"/>
      <c r="PJW291"/>
      <c r="PJX291"/>
      <c r="PJY291"/>
      <c r="PJZ291"/>
      <c r="PKA291"/>
      <c r="PKB291" s="401"/>
      <c r="PKC291" s="338"/>
      <c r="PKE291"/>
      <c r="PKF291"/>
      <c r="PKG291"/>
      <c r="PKH291"/>
      <c r="PKI291"/>
      <c r="PKJ291" s="401"/>
      <c r="PKK291" s="338"/>
      <c r="PKM291"/>
      <c r="PKN291"/>
      <c r="PKO291"/>
      <c r="PKP291"/>
      <c r="PKQ291"/>
      <c r="PKR291" s="401"/>
      <c r="PKS291" s="338"/>
      <c r="PKU291"/>
      <c r="PKV291"/>
      <c r="PKW291"/>
      <c r="PKX291"/>
      <c r="PKY291"/>
      <c r="PKZ291" s="401"/>
      <c r="PLA291" s="338"/>
      <c r="PLC291"/>
      <c r="PLD291"/>
      <c r="PLE291"/>
      <c r="PLF291"/>
      <c r="PLG291"/>
      <c r="PLH291" s="401"/>
      <c r="PLI291" s="338"/>
      <c r="PLK291"/>
      <c r="PLL291"/>
      <c r="PLM291"/>
      <c r="PLN291"/>
      <c r="PLO291"/>
      <c r="PLP291" s="401"/>
      <c r="PLQ291" s="338"/>
      <c r="PLS291"/>
      <c r="PLT291"/>
      <c r="PLU291"/>
      <c r="PLV291"/>
      <c r="PLW291"/>
      <c r="PLX291" s="401"/>
      <c r="PLY291" s="338"/>
      <c r="PMA291"/>
      <c r="PMB291"/>
      <c r="PMC291"/>
      <c r="PMD291"/>
      <c r="PME291"/>
      <c r="PMF291" s="401"/>
      <c r="PMG291" s="338"/>
      <c r="PMI291"/>
      <c r="PMJ291"/>
      <c r="PMK291"/>
      <c r="PML291"/>
      <c r="PMM291"/>
      <c r="PMN291" s="401"/>
      <c r="PMO291" s="338"/>
      <c r="PMQ291"/>
      <c r="PMR291"/>
      <c r="PMS291"/>
      <c r="PMT291"/>
      <c r="PMU291"/>
      <c r="PMV291" s="401"/>
      <c r="PMW291" s="338"/>
      <c r="PMY291"/>
      <c r="PMZ291"/>
      <c r="PNA291"/>
      <c r="PNB291"/>
      <c r="PNC291"/>
      <c r="PND291" s="401"/>
      <c r="PNE291" s="338"/>
      <c r="PNG291"/>
      <c r="PNH291"/>
      <c r="PNI291"/>
      <c r="PNJ291"/>
      <c r="PNK291"/>
      <c r="PNL291" s="401"/>
      <c r="PNM291" s="338"/>
      <c r="PNO291"/>
      <c r="PNP291"/>
      <c r="PNQ291"/>
      <c r="PNR291"/>
      <c r="PNS291"/>
      <c r="PNT291" s="401"/>
      <c r="PNU291" s="338"/>
      <c r="PNW291"/>
      <c r="PNX291"/>
      <c r="PNY291"/>
      <c r="PNZ291"/>
      <c r="POA291"/>
      <c r="POB291" s="401"/>
      <c r="POC291" s="338"/>
      <c r="POE291"/>
      <c r="POF291"/>
      <c r="POG291"/>
      <c r="POH291"/>
      <c r="POI291"/>
      <c r="POJ291" s="401"/>
      <c r="POK291" s="338"/>
      <c r="POM291"/>
      <c r="PON291"/>
      <c r="POO291"/>
      <c r="POP291"/>
      <c r="POQ291"/>
      <c r="POR291" s="401"/>
      <c r="POS291" s="338"/>
      <c r="POU291"/>
      <c r="POV291"/>
      <c r="POW291"/>
      <c r="POX291"/>
      <c r="POY291"/>
      <c r="POZ291" s="401"/>
      <c r="PPA291" s="338"/>
      <c r="PPC291"/>
      <c r="PPD291"/>
      <c r="PPE291"/>
      <c r="PPF291"/>
      <c r="PPG291"/>
      <c r="PPH291" s="401"/>
      <c r="PPI291" s="338"/>
      <c r="PPK291"/>
      <c r="PPL291"/>
      <c r="PPM291"/>
      <c r="PPN291"/>
      <c r="PPO291"/>
      <c r="PPP291" s="401"/>
      <c r="PPQ291" s="338"/>
      <c r="PPS291"/>
      <c r="PPT291"/>
      <c r="PPU291"/>
      <c r="PPV291"/>
      <c r="PPW291"/>
      <c r="PPX291" s="401"/>
      <c r="PPY291" s="338"/>
      <c r="PQA291"/>
      <c r="PQB291"/>
      <c r="PQC291"/>
      <c r="PQD291"/>
      <c r="PQE291"/>
      <c r="PQF291" s="401"/>
      <c r="PQG291" s="338"/>
      <c r="PQI291"/>
      <c r="PQJ291"/>
      <c r="PQK291"/>
      <c r="PQL291"/>
      <c r="PQM291"/>
      <c r="PQN291" s="401"/>
      <c r="PQO291" s="338"/>
      <c r="PQQ291"/>
      <c r="PQR291"/>
      <c r="PQS291"/>
      <c r="PQT291"/>
      <c r="PQU291"/>
      <c r="PQV291" s="401"/>
      <c r="PQW291" s="338"/>
      <c r="PQY291"/>
      <c r="PQZ291"/>
      <c r="PRA291"/>
      <c r="PRB291"/>
      <c r="PRC291"/>
      <c r="PRD291" s="401"/>
      <c r="PRE291" s="338"/>
      <c r="PRG291"/>
      <c r="PRH291"/>
      <c r="PRI291"/>
      <c r="PRJ291"/>
      <c r="PRK291"/>
      <c r="PRL291" s="401"/>
      <c r="PRM291" s="338"/>
      <c r="PRO291"/>
      <c r="PRP291"/>
      <c r="PRQ291"/>
      <c r="PRR291"/>
      <c r="PRS291"/>
      <c r="PRT291" s="401"/>
      <c r="PRU291" s="338"/>
      <c r="PRW291"/>
      <c r="PRX291"/>
      <c r="PRY291"/>
      <c r="PRZ291"/>
      <c r="PSA291"/>
      <c r="PSB291" s="401"/>
      <c r="PSC291" s="338"/>
      <c r="PSE291"/>
      <c r="PSF291"/>
      <c r="PSG291"/>
      <c r="PSH291"/>
      <c r="PSI291"/>
      <c r="PSJ291" s="401"/>
      <c r="PSK291" s="338"/>
      <c r="PSM291"/>
      <c r="PSN291"/>
      <c r="PSO291"/>
      <c r="PSP291"/>
      <c r="PSQ291"/>
      <c r="PSR291" s="401"/>
      <c r="PSS291" s="338"/>
      <c r="PSU291"/>
      <c r="PSV291"/>
      <c r="PSW291"/>
      <c r="PSX291"/>
      <c r="PSY291"/>
      <c r="PSZ291" s="401"/>
      <c r="PTA291" s="338"/>
      <c r="PTC291"/>
      <c r="PTD291"/>
      <c r="PTE291"/>
      <c r="PTF291"/>
      <c r="PTG291"/>
      <c r="PTH291" s="401"/>
      <c r="PTI291" s="338"/>
      <c r="PTK291"/>
      <c r="PTL291"/>
      <c r="PTM291"/>
      <c r="PTN291"/>
      <c r="PTO291"/>
      <c r="PTP291" s="401"/>
      <c r="PTQ291" s="338"/>
      <c r="PTS291"/>
      <c r="PTT291"/>
      <c r="PTU291"/>
      <c r="PTV291"/>
      <c r="PTW291"/>
      <c r="PTX291" s="401"/>
      <c r="PTY291" s="338"/>
      <c r="PUA291"/>
      <c r="PUB291"/>
      <c r="PUC291"/>
      <c r="PUD291"/>
      <c r="PUE291"/>
      <c r="PUF291" s="401"/>
      <c r="PUG291" s="338"/>
      <c r="PUI291"/>
      <c r="PUJ291"/>
      <c r="PUK291"/>
      <c r="PUL291"/>
      <c r="PUM291"/>
      <c r="PUN291" s="401"/>
      <c r="PUO291" s="338"/>
      <c r="PUQ291"/>
      <c r="PUR291"/>
      <c r="PUS291"/>
      <c r="PUT291"/>
      <c r="PUU291"/>
      <c r="PUV291" s="401"/>
      <c r="PUW291" s="338"/>
      <c r="PUY291"/>
      <c r="PUZ291"/>
      <c r="PVA291"/>
      <c r="PVB291"/>
      <c r="PVC291"/>
      <c r="PVD291" s="401"/>
      <c r="PVE291" s="338"/>
      <c r="PVG291"/>
      <c r="PVH291"/>
      <c r="PVI291"/>
      <c r="PVJ291"/>
      <c r="PVK291"/>
      <c r="PVL291" s="401"/>
      <c r="PVM291" s="338"/>
      <c r="PVO291"/>
      <c r="PVP291"/>
      <c r="PVQ291"/>
      <c r="PVR291"/>
      <c r="PVS291"/>
      <c r="PVT291" s="401"/>
      <c r="PVU291" s="338"/>
      <c r="PVW291"/>
      <c r="PVX291"/>
      <c r="PVY291"/>
      <c r="PVZ291"/>
      <c r="PWA291"/>
      <c r="PWB291" s="401"/>
      <c r="PWC291" s="338"/>
      <c r="PWE291"/>
      <c r="PWF291"/>
      <c r="PWG291"/>
      <c r="PWH291"/>
      <c r="PWI291"/>
      <c r="PWJ291" s="401"/>
      <c r="PWK291" s="338"/>
      <c r="PWM291"/>
      <c r="PWN291"/>
      <c r="PWO291"/>
      <c r="PWP291"/>
      <c r="PWQ291"/>
      <c r="PWR291" s="401"/>
      <c r="PWS291" s="338"/>
      <c r="PWU291"/>
      <c r="PWV291"/>
      <c r="PWW291"/>
      <c r="PWX291"/>
      <c r="PWY291"/>
      <c r="PWZ291" s="401"/>
      <c r="PXA291" s="338"/>
      <c r="PXC291"/>
      <c r="PXD291"/>
      <c r="PXE291"/>
      <c r="PXF291"/>
      <c r="PXG291"/>
      <c r="PXH291" s="401"/>
      <c r="PXI291" s="338"/>
      <c r="PXK291"/>
      <c r="PXL291"/>
      <c r="PXM291"/>
      <c r="PXN291"/>
      <c r="PXO291"/>
      <c r="PXP291" s="401"/>
      <c r="PXQ291" s="338"/>
      <c r="PXS291"/>
      <c r="PXT291"/>
      <c r="PXU291"/>
      <c r="PXV291"/>
      <c r="PXW291"/>
      <c r="PXX291" s="401"/>
      <c r="PXY291" s="338"/>
      <c r="PYA291"/>
      <c r="PYB291"/>
      <c r="PYC291"/>
      <c r="PYD291"/>
      <c r="PYE291"/>
      <c r="PYF291" s="401"/>
      <c r="PYG291" s="338"/>
      <c r="PYI291"/>
      <c r="PYJ291"/>
      <c r="PYK291"/>
      <c r="PYL291"/>
      <c r="PYM291"/>
      <c r="PYN291" s="401"/>
      <c r="PYO291" s="338"/>
      <c r="PYQ291"/>
      <c r="PYR291"/>
      <c r="PYS291"/>
      <c r="PYT291"/>
      <c r="PYU291"/>
      <c r="PYV291" s="401"/>
      <c r="PYW291" s="338"/>
      <c r="PYY291"/>
      <c r="PYZ291"/>
      <c r="PZA291"/>
      <c r="PZB291"/>
      <c r="PZC291"/>
      <c r="PZD291" s="401"/>
      <c r="PZE291" s="338"/>
      <c r="PZG291"/>
      <c r="PZH291"/>
      <c r="PZI291"/>
      <c r="PZJ291"/>
      <c r="PZK291"/>
      <c r="PZL291" s="401"/>
      <c r="PZM291" s="338"/>
      <c r="PZO291"/>
      <c r="PZP291"/>
      <c r="PZQ291"/>
      <c r="PZR291"/>
      <c r="PZS291"/>
      <c r="PZT291" s="401"/>
      <c r="PZU291" s="338"/>
      <c r="PZW291"/>
      <c r="PZX291"/>
      <c r="PZY291"/>
      <c r="PZZ291"/>
      <c r="QAA291"/>
      <c r="QAB291" s="401"/>
      <c r="QAC291" s="338"/>
      <c r="QAE291"/>
      <c r="QAF291"/>
      <c r="QAG291"/>
      <c r="QAH291"/>
      <c r="QAI291"/>
      <c r="QAJ291" s="401"/>
      <c r="QAK291" s="338"/>
      <c r="QAM291"/>
      <c r="QAN291"/>
      <c r="QAO291"/>
      <c r="QAP291"/>
      <c r="QAQ291"/>
      <c r="QAR291" s="401"/>
      <c r="QAS291" s="338"/>
      <c r="QAU291"/>
      <c r="QAV291"/>
      <c r="QAW291"/>
      <c r="QAX291"/>
      <c r="QAY291"/>
      <c r="QAZ291" s="401"/>
      <c r="QBA291" s="338"/>
      <c r="QBC291"/>
      <c r="QBD291"/>
      <c r="QBE291"/>
      <c r="QBF291"/>
      <c r="QBG291"/>
      <c r="QBH291" s="401"/>
      <c r="QBI291" s="338"/>
      <c r="QBK291"/>
      <c r="QBL291"/>
      <c r="QBM291"/>
      <c r="QBN291"/>
      <c r="QBO291"/>
      <c r="QBP291" s="401"/>
      <c r="QBQ291" s="338"/>
      <c r="QBS291"/>
      <c r="QBT291"/>
      <c r="QBU291"/>
      <c r="QBV291"/>
      <c r="QBW291"/>
      <c r="QBX291" s="401"/>
      <c r="QBY291" s="338"/>
      <c r="QCA291"/>
      <c r="QCB291"/>
      <c r="QCC291"/>
      <c r="QCD291"/>
      <c r="QCE291"/>
      <c r="QCF291" s="401"/>
      <c r="QCG291" s="338"/>
      <c r="QCI291"/>
      <c r="QCJ291"/>
      <c r="QCK291"/>
      <c r="QCL291"/>
      <c r="QCM291"/>
      <c r="QCN291" s="401"/>
      <c r="QCO291" s="338"/>
      <c r="QCQ291"/>
      <c r="QCR291"/>
      <c r="QCS291"/>
      <c r="QCT291"/>
      <c r="QCU291"/>
      <c r="QCV291" s="401"/>
      <c r="QCW291" s="338"/>
      <c r="QCY291"/>
      <c r="QCZ291"/>
      <c r="QDA291"/>
      <c r="QDB291"/>
      <c r="QDC291"/>
      <c r="QDD291" s="401"/>
      <c r="QDE291" s="338"/>
      <c r="QDG291"/>
      <c r="QDH291"/>
      <c r="QDI291"/>
      <c r="QDJ291"/>
      <c r="QDK291"/>
      <c r="QDL291" s="401"/>
      <c r="QDM291" s="338"/>
      <c r="QDO291"/>
      <c r="QDP291"/>
      <c r="QDQ291"/>
      <c r="QDR291"/>
      <c r="QDS291"/>
      <c r="QDT291" s="401"/>
      <c r="QDU291" s="338"/>
      <c r="QDW291"/>
      <c r="QDX291"/>
      <c r="QDY291"/>
      <c r="QDZ291"/>
      <c r="QEA291"/>
      <c r="QEB291" s="401"/>
      <c r="QEC291" s="338"/>
      <c r="QEE291"/>
      <c r="QEF291"/>
      <c r="QEG291"/>
      <c r="QEH291"/>
      <c r="QEI291"/>
      <c r="QEJ291" s="401"/>
      <c r="QEK291" s="338"/>
      <c r="QEM291"/>
      <c r="QEN291"/>
      <c r="QEO291"/>
      <c r="QEP291"/>
      <c r="QEQ291"/>
      <c r="QER291" s="401"/>
      <c r="QES291" s="338"/>
      <c r="QEU291"/>
      <c r="QEV291"/>
      <c r="QEW291"/>
      <c r="QEX291"/>
      <c r="QEY291"/>
      <c r="QEZ291" s="401"/>
      <c r="QFA291" s="338"/>
      <c r="QFC291"/>
      <c r="QFD291"/>
      <c r="QFE291"/>
      <c r="QFF291"/>
      <c r="QFG291"/>
      <c r="QFH291" s="401"/>
      <c r="QFI291" s="338"/>
      <c r="QFK291"/>
      <c r="QFL291"/>
      <c r="QFM291"/>
      <c r="QFN291"/>
      <c r="QFO291"/>
      <c r="QFP291" s="401"/>
      <c r="QFQ291" s="338"/>
      <c r="QFS291"/>
      <c r="QFT291"/>
      <c r="QFU291"/>
      <c r="QFV291"/>
      <c r="QFW291"/>
      <c r="QFX291" s="401"/>
      <c r="QFY291" s="338"/>
      <c r="QGA291"/>
      <c r="QGB291"/>
      <c r="QGC291"/>
      <c r="QGD291"/>
      <c r="QGE291"/>
      <c r="QGF291" s="401"/>
      <c r="QGG291" s="338"/>
      <c r="QGI291"/>
      <c r="QGJ291"/>
      <c r="QGK291"/>
      <c r="QGL291"/>
      <c r="QGM291"/>
      <c r="QGN291" s="401"/>
      <c r="QGO291" s="338"/>
      <c r="QGQ291"/>
      <c r="QGR291"/>
      <c r="QGS291"/>
      <c r="QGT291"/>
      <c r="QGU291"/>
      <c r="QGV291" s="401"/>
      <c r="QGW291" s="338"/>
      <c r="QGY291"/>
      <c r="QGZ291"/>
      <c r="QHA291"/>
      <c r="QHB291"/>
      <c r="QHC291"/>
      <c r="QHD291" s="401"/>
      <c r="QHE291" s="338"/>
      <c r="QHG291"/>
      <c r="QHH291"/>
      <c r="QHI291"/>
      <c r="QHJ291"/>
      <c r="QHK291"/>
      <c r="QHL291" s="401"/>
      <c r="QHM291" s="338"/>
      <c r="QHO291"/>
      <c r="QHP291"/>
      <c r="QHQ291"/>
      <c r="QHR291"/>
      <c r="QHS291"/>
      <c r="QHT291" s="401"/>
      <c r="QHU291" s="338"/>
      <c r="QHW291"/>
      <c r="QHX291"/>
      <c r="QHY291"/>
      <c r="QHZ291"/>
      <c r="QIA291"/>
      <c r="QIB291" s="401"/>
      <c r="QIC291" s="338"/>
      <c r="QIE291"/>
      <c r="QIF291"/>
      <c r="QIG291"/>
      <c r="QIH291"/>
      <c r="QII291"/>
      <c r="QIJ291" s="401"/>
      <c r="QIK291" s="338"/>
      <c r="QIM291"/>
      <c r="QIN291"/>
      <c r="QIO291"/>
      <c r="QIP291"/>
      <c r="QIQ291"/>
      <c r="QIR291" s="401"/>
      <c r="QIS291" s="338"/>
      <c r="QIU291"/>
      <c r="QIV291"/>
      <c r="QIW291"/>
      <c r="QIX291"/>
      <c r="QIY291"/>
      <c r="QIZ291" s="401"/>
      <c r="QJA291" s="338"/>
      <c r="QJC291"/>
      <c r="QJD291"/>
      <c r="QJE291"/>
      <c r="QJF291"/>
      <c r="QJG291"/>
      <c r="QJH291" s="401"/>
      <c r="QJI291" s="338"/>
      <c r="QJK291"/>
      <c r="QJL291"/>
      <c r="QJM291"/>
      <c r="QJN291"/>
      <c r="QJO291"/>
      <c r="QJP291" s="401"/>
      <c r="QJQ291" s="338"/>
      <c r="QJS291"/>
      <c r="QJT291"/>
      <c r="QJU291"/>
      <c r="QJV291"/>
      <c r="QJW291"/>
      <c r="QJX291" s="401"/>
      <c r="QJY291" s="338"/>
      <c r="QKA291"/>
      <c r="QKB291"/>
      <c r="QKC291"/>
      <c r="QKD291"/>
      <c r="QKE291"/>
      <c r="QKF291" s="401"/>
      <c r="QKG291" s="338"/>
      <c r="QKI291"/>
      <c r="QKJ291"/>
      <c r="QKK291"/>
      <c r="QKL291"/>
      <c r="QKM291"/>
      <c r="QKN291" s="401"/>
      <c r="QKO291" s="338"/>
      <c r="QKQ291"/>
      <c r="QKR291"/>
      <c r="QKS291"/>
      <c r="QKT291"/>
      <c r="QKU291"/>
      <c r="QKV291" s="401"/>
      <c r="QKW291" s="338"/>
      <c r="QKY291"/>
      <c r="QKZ291"/>
      <c r="QLA291"/>
      <c r="QLB291"/>
      <c r="QLC291"/>
      <c r="QLD291" s="401"/>
      <c r="QLE291" s="338"/>
      <c r="QLG291"/>
      <c r="QLH291"/>
      <c r="QLI291"/>
      <c r="QLJ291"/>
      <c r="QLK291"/>
      <c r="QLL291" s="401"/>
      <c r="QLM291" s="338"/>
      <c r="QLO291"/>
      <c r="QLP291"/>
      <c r="QLQ291"/>
      <c r="QLR291"/>
      <c r="QLS291"/>
      <c r="QLT291" s="401"/>
      <c r="QLU291" s="338"/>
      <c r="QLW291"/>
      <c r="QLX291"/>
      <c r="QLY291"/>
      <c r="QLZ291"/>
      <c r="QMA291"/>
      <c r="QMB291" s="401"/>
      <c r="QMC291" s="338"/>
      <c r="QME291"/>
      <c r="QMF291"/>
      <c r="QMG291"/>
      <c r="QMH291"/>
      <c r="QMI291"/>
      <c r="QMJ291" s="401"/>
      <c r="QMK291" s="338"/>
      <c r="QMM291"/>
      <c r="QMN291"/>
      <c r="QMO291"/>
      <c r="QMP291"/>
      <c r="QMQ291"/>
      <c r="QMR291" s="401"/>
      <c r="QMS291" s="338"/>
      <c r="QMU291"/>
      <c r="QMV291"/>
      <c r="QMW291"/>
      <c r="QMX291"/>
      <c r="QMY291"/>
      <c r="QMZ291" s="401"/>
      <c r="QNA291" s="338"/>
      <c r="QNC291"/>
      <c r="QND291"/>
      <c r="QNE291"/>
      <c r="QNF291"/>
      <c r="QNG291"/>
      <c r="QNH291" s="401"/>
      <c r="QNI291" s="338"/>
      <c r="QNK291"/>
      <c r="QNL291"/>
      <c r="QNM291"/>
      <c r="QNN291"/>
      <c r="QNO291"/>
      <c r="QNP291" s="401"/>
      <c r="QNQ291" s="338"/>
      <c r="QNS291"/>
      <c r="QNT291"/>
      <c r="QNU291"/>
      <c r="QNV291"/>
      <c r="QNW291"/>
      <c r="QNX291" s="401"/>
      <c r="QNY291" s="338"/>
      <c r="QOA291"/>
      <c r="QOB291"/>
      <c r="QOC291"/>
      <c r="QOD291"/>
      <c r="QOE291"/>
      <c r="QOF291" s="401"/>
      <c r="QOG291" s="338"/>
      <c r="QOI291"/>
      <c r="QOJ291"/>
      <c r="QOK291"/>
      <c r="QOL291"/>
      <c r="QOM291"/>
      <c r="QON291" s="401"/>
      <c r="QOO291" s="338"/>
      <c r="QOQ291"/>
      <c r="QOR291"/>
      <c r="QOS291"/>
      <c r="QOT291"/>
      <c r="QOU291"/>
      <c r="QOV291" s="401"/>
      <c r="QOW291" s="338"/>
      <c r="QOY291"/>
      <c r="QOZ291"/>
      <c r="QPA291"/>
      <c r="QPB291"/>
      <c r="QPC291"/>
      <c r="QPD291" s="401"/>
      <c r="QPE291" s="338"/>
      <c r="QPG291"/>
      <c r="QPH291"/>
      <c r="QPI291"/>
      <c r="QPJ291"/>
      <c r="QPK291"/>
      <c r="QPL291" s="401"/>
      <c r="QPM291" s="338"/>
      <c r="QPO291"/>
      <c r="QPP291"/>
      <c r="QPQ291"/>
      <c r="QPR291"/>
      <c r="QPS291"/>
      <c r="QPT291" s="401"/>
      <c r="QPU291" s="338"/>
      <c r="QPW291"/>
      <c r="QPX291"/>
      <c r="QPY291"/>
      <c r="QPZ291"/>
      <c r="QQA291"/>
      <c r="QQB291" s="401"/>
      <c r="QQC291" s="338"/>
      <c r="QQE291"/>
      <c r="QQF291"/>
      <c r="QQG291"/>
      <c r="QQH291"/>
      <c r="QQI291"/>
      <c r="QQJ291" s="401"/>
      <c r="QQK291" s="338"/>
      <c r="QQM291"/>
      <c r="QQN291"/>
      <c r="QQO291"/>
      <c r="QQP291"/>
      <c r="QQQ291"/>
      <c r="QQR291" s="401"/>
      <c r="QQS291" s="338"/>
      <c r="QQU291"/>
      <c r="QQV291"/>
      <c r="QQW291"/>
      <c r="QQX291"/>
      <c r="QQY291"/>
      <c r="QQZ291" s="401"/>
      <c r="QRA291" s="338"/>
      <c r="QRC291"/>
      <c r="QRD291"/>
      <c r="QRE291"/>
      <c r="QRF291"/>
      <c r="QRG291"/>
      <c r="QRH291" s="401"/>
      <c r="QRI291" s="338"/>
      <c r="QRK291"/>
      <c r="QRL291"/>
      <c r="QRM291"/>
      <c r="QRN291"/>
      <c r="QRO291"/>
      <c r="QRP291" s="401"/>
      <c r="QRQ291" s="338"/>
      <c r="QRS291"/>
      <c r="QRT291"/>
      <c r="QRU291"/>
      <c r="QRV291"/>
      <c r="QRW291"/>
      <c r="QRX291" s="401"/>
      <c r="QRY291" s="338"/>
      <c r="QSA291"/>
      <c r="QSB291"/>
      <c r="QSC291"/>
      <c r="QSD291"/>
      <c r="QSE291"/>
      <c r="QSF291" s="401"/>
      <c r="QSG291" s="338"/>
      <c r="QSI291"/>
      <c r="QSJ291"/>
      <c r="QSK291"/>
      <c r="QSL291"/>
      <c r="QSM291"/>
      <c r="QSN291" s="401"/>
      <c r="QSO291" s="338"/>
      <c r="QSQ291"/>
      <c r="QSR291"/>
      <c r="QSS291"/>
      <c r="QST291"/>
      <c r="QSU291"/>
      <c r="QSV291" s="401"/>
      <c r="QSW291" s="338"/>
      <c r="QSY291"/>
      <c r="QSZ291"/>
      <c r="QTA291"/>
      <c r="QTB291"/>
      <c r="QTC291"/>
      <c r="QTD291" s="401"/>
      <c r="QTE291" s="338"/>
      <c r="QTG291"/>
      <c r="QTH291"/>
      <c r="QTI291"/>
      <c r="QTJ291"/>
      <c r="QTK291"/>
      <c r="QTL291" s="401"/>
      <c r="QTM291" s="338"/>
      <c r="QTO291"/>
      <c r="QTP291"/>
      <c r="QTQ291"/>
      <c r="QTR291"/>
      <c r="QTS291"/>
      <c r="QTT291" s="401"/>
      <c r="QTU291" s="338"/>
      <c r="QTW291"/>
      <c r="QTX291"/>
      <c r="QTY291"/>
      <c r="QTZ291"/>
      <c r="QUA291"/>
      <c r="QUB291" s="401"/>
      <c r="QUC291" s="338"/>
      <c r="QUE291"/>
      <c r="QUF291"/>
      <c r="QUG291"/>
      <c r="QUH291"/>
      <c r="QUI291"/>
      <c r="QUJ291" s="401"/>
      <c r="QUK291" s="338"/>
      <c r="QUM291"/>
      <c r="QUN291"/>
      <c r="QUO291"/>
      <c r="QUP291"/>
      <c r="QUQ291"/>
      <c r="QUR291" s="401"/>
      <c r="QUS291" s="338"/>
      <c r="QUU291"/>
      <c r="QUV291"/>
      <c r="QUW291"/>
      <c r="QUX291"/>
      <c r="QUY291"/>
      <c r="QUZ291" s="401"/>
      <c r="QVA291" s="338"/>
      <c r="QVC291"/>
      <c r="QVD291"/>
      <c r="QVE291"/>
      <c r="QVF291"/>
      <c r="QVG291"/>
      <c r="QVH291" s="401"/>
      <c r="QVI291" s="338"/>
      <c r="QVK291"/>
      <c r="QVL291"/>
      <c r="QVM291"/>
      <c r="QVN291"/>
      <c r="QVO291"/>
      <c r="QVP291" s="401"/>
      <c r="QVQ291" s="338"/>
      <c r="QVS291"/>
      <c r="QVT291"/>
      <c r="QVU291"/>
      <c r="QVV291"/>
      <c r="QVW291"/>
      <c r="QVX291" s="401"/>
      <c r="QVY291" s="338"/>
      <c r="QWA291"/>
      <c r="QWB291"/>
      <c r="QWC291"/>
      <c r="QWD291"/>
      <c r="QWE291"/>
      <c r="QWF291" s="401"/>
      <c r="QWG291" s="338"/>
      <c r="QWI291"/>
      <c r="QWJ291"/>
      <c r="QWK291"/>
      <c r="QWL291"/>
      <c r="QWM291"/>
      <c r="QWN291" s="401"/>
      <c r="QWO291" s="338"/>
      <c r="QWQ291"/>
      <c r="QWR291"/>
      <c r="QWS291"/>
      <c r="QWT291"/>
      <c r="QWU291"/>
      <c r="QWV291" s="401"/>
      <c r="QWW291" s="338"/>
      <c r="QWY291"/>
      <c r="QWZ291"/>
      <c r="QXA291"/>
      <c r="QXB291"/>
      <c r="QXC291"/>
      <c r="QXD291" s="401"/>
      <c r="QXE291" s="338"/>
      <c r="QXG291"/>
      <c r="QXH291"/>
      <c r="QXI291"/>
      <c r="QXJ291"/>
      <c r="QXK291"/>
      <c r="QXL291" s="401"/>
      <c r="QXM291" s="338"/>
      <c r="QXO291"/>
      <c r="QXP291"/>
      <c r="QXQ291"/>
      <c r="QXR291"/>
      <c r="QXS291"/>
      <c r="QXT291" s="401"/>
      <c r="QXU291" s="338"/>
      <c r="QXW291"/>
      <c r="QXX291"/>
      <c r="QXY291"/>
      <c r="QXZ291"/>
      <c r="QYA291"/>
      <c r="QYB291" s="401"/>
      <c r="QYC291" s="338"/>
      <c r="QYE291"/>
      <c r="QYF291"/>
      <c r="QYG291"/>
      <c r="QYH291"/>
      <c r="QYI291"/>
      <c r="QYJ291" s="401"/>
      <c r="QYK291" s="338"/>
      <c r="QYM291"/>
      <c r="QYN291"/>
      <c r="QYO291"/>
      <c r="QYP291"/>
      <c r="QYQ291"/>
      <c r="QYR291" s="401"/>
      <c r="QYS291" s="338"/>
      <c r="QYU291"/>
      <c r="QYV291"/>
      <c r="QYW291"/>
      <c r="QYX291"/>
      <c r="QYY291"/>
      <c r="QYZ291" s="401"/>
      <c r="QZA291" s="338"/>
      <c r="QZC291"/>
      <c r="QZD291"/>
      <c r="QZE291"/>
      <c r="QZF291"/>
      <c r="QZG291"/>
      <c r="QZH291" s="401"/>
      <c r="QZI291" s="338"/>
      <c r="QZK291"/>
      <c r="QZL291"/>
      <c r="QZM291"/>
      <c r="QZN291"/>
      <c r="QZO291"/>
      <c r="QZP291" s="401"/>
      <c r="QZQ291" s="338"/>
      <c r="QZS291"/>
      <c r="QZT291"/>
      <c r="QZU291"/>
      <c r="QZV291"/>
      <c r="QZW291"/>
      <c r="QZX291" s="401"/>
      <c r="QZY291" s="338"/>
      <c r="RAA291"/>
      <c r="RAB291"/>
      <c r="RAC291"/>
      <c r="RAD291"/>
      <c r="RAE291"/>
      <c r="RAF291" s="401"/>
      <c r="RAG291" s="338"/>
      <c r="RAI291"/>
      <c r="RAJ291"/>
      <c r="RAK291"/>
      <c r="RAL291"/>
      <c r="RAM291"/>
      <c r="RAN291" s="401"/>
      <c r="RAO291" s="338"/>
      <c r="RAQ291"/>
      <c r="RAR291"/>
      <c r="RAS291"/>
      <c r="RAT291"/>
      <c r="RAU291"/>
      <c r="RAV291" s="401"/>
      <c r="RAW291" s="338"/>
      <c r="RAY291"/>
      <c r="RAZ291"/>
      <c r="RBA291"/>
      <c r="RBB291"/>
      <c r="RBC291"/>
      <c r="RBD291" s="401"/>
      <c r="RBE291" s="338"/>
      <c r="RBG291"/>
      <c r="RBH291"/>
      <c r="RBI291"/>
      <c r="RBJ291"/>
      <c r="RBK291"/>
      <c r="RBL291" s="401"/>
      <c r="RBM291" s="338"/>
      <c r="RBO291"/>
      <c r="RBP291"/>
      <c r="RBQ291"/>
      <c r="RBR291"/>
      <c r="RBS291"/>
      <c r="RBT291" s="401"/>
      <c r="RBU291" s="338"/>
      <c r="RBW291"/>
      <c r="RBX291"/>
      <c r="RBY291"/>
      <c r="RBZ291"/>
      <c r="RCA291"/>
      <c r="RCB291" s="401"/>
      <c r="RCC291" s="338"/>
      <c r="RCE291"/>
      <c r="RCF291"/>
      <c r="RCG291"/>
      <c r="RCH291"/>
      <c r="RCI291"/>
      <c r="RCJ291" s="401"/>
      <c r="RCK291" s="338"/>
      <c r="RCM291"/>
      <c r="RCN291"/>
      <c r="RCO291"/>
      <c r="RCP291"/>
      <c r="RCQ291"/>
      <c r="RCR291" s="401"/>
      <c r="RCS291" s="338"/>
      <c r="RCU291"/>
      <c r="RCV291"/>
      <c r="RCW291"/>
      <c r="RCX291"/>
      <c r="RCY291"/>
      <c r="RCZ291" s="401"/>
      <c r="RDA291" s="338"/>
      <c r="RDC291"/>
      <c r="RDD291"/>
      <c r="RDE291"/>
      <c r="RDF291"/>
      <c r="RDG291"/>
      <c r="RDH291" s="401"/>
      <c r="RDI291" s="338"/>
      <c r="RDK291"/>
      <c r="RDL291"/>
      <c r="RDM291"/>
      <c r="RDN291"/>
      <c r="RDO291"/>
      <c r="RDP291" s="401"/>
      <c r="RDQ291" s="338"/>
      <c r="RDS291"/>
      <c r="RDT291"/>
      <c r="RDU291"/>
      <c r="RDV291"/>
      <c r="RDW291"/>
      <c r="RDX291" s="401"/>
      <c r="RDY291" s="338"/>
      <c r="REA291"/>
      <c r="REB291"/>
      <c r="REC291"/>
      <c r="RED291"/>
      <c r="REE291"/>
      <c r="REF291" s="401"/>
      <c r="REG291" s="338"/>
      <c r="REI291"/>
      <c r="REJ291"/>
      <c r="REK291"/>
      <c r="REL291"/>
      <c r="REM291"/>
      <c r="REN291" s="401"/>
      <c r="REO291" s="338"/>
      <c r="REQ291"/>
      <c r="RER291"/>
      <c r="RES291"/>
      <c r="RET291"/>
      <c r="REU291"/>
      <c r="REV291" s="401"/>
      <c r="REW291" s="338"/>
      <c r="REY291"/>
      <c r="REZ291"/>
      <c r="RFA291"/>
      <c r="RFB291"/>
      <c r="RFC291"/>
      <c r="RFD291" s="401"/>
      <c r="RFE291" s="338"/>
      <c r="RFG291"/>
      <c r="RFH291"/>
      <c r="RFI291"/>
      <c r="RFJ291"/>
      <c r="RFK291"/>
      <c r="RFL291" s="401"/>
      <c r="RFM291" s="338"/>
      <c r="RFO291"/>
      <c r="RFP291"/>
      <c r="RFQ291"/>
      <c r="RFR291"/>
      <c r="RFS291"/>
      <c r="RFT291" s="401"/>
      <c r="RFU291" s="338"/>
      <c r="RFW291"/>
      <c r="RFX291"/>
      <c r="RFY291"/>
      <c r="RFZ291"/>
      <c r="RGA291"/>
      <c r="RGB291" s="401"/>
      <c r="RGC291" s="338"/>
      <c r="RGE291"/>
      <c r="RGF291"/>
      <c r="RGG291"/>
      <c r="RGH291"/>
      <c r="RGI291"/>
      <c r="RGJ291" s="401"/>
      <c r="RGK291" s="338"/>
      <c r="RGM291"/>
      <c r="RGN291"/>
      <c r="RGO291"/>
      <c r="RGP291"/>
      <c r="RGQ291"/>
      <c r="RGR291" s="401"/>
      <c r="RGS291" s="338"/>
      <c r="RGU291"/>
      <c r="RGV291"/>
      <c r="RGW291"/>
      <c r="RGX291"/>
      <c r="RGY291"/>
      <c r="RGZ291" s="401"/>
      <c r="RHA291" s="338"/>
      <c r="RHC291"/>
      <c r="RHD291"/>
      <c r="RHE291"/>
      <c r="RHF291"/>
      <c r="RHG291"/>
      <c r="RHH291" s="401"/>
      <c r="RHI291" s="338"/>
      <c r="RHK291"/>
      <c r="RHL291"/>
      <c r="RHM291"/>
      <c r="RHN291"/>
      <c r="RHO291"/>
      <c r="RHP291" s="401"/>
      <c r="RHQ291" s="338"/>
      <c r="RHS291"/>
      <c r="RHT291"/>
      <c r="RHU291"/>
      <c r="RHV291"/>
      <c r="RHW291"/>
      <c r="RHX291" s="401"/>
      <c r="RHY291" s="338"/>
      <c r="RIA291"/>
      <c r="RIB291"/>
      <c r="RIC291"/>
      <c r="RID291"/>
      <c r="RIE291"/>
      <c r="RIF291" s="401"/>
      <c r="RIG291" s="338"/>
      <c r="RII291"/>
      <c r="RIJ291"/>
      <c r="RIK291"/>
      <c r="RIL291"/>
      <c r="RIM291"/>
      <c r="RIN291" s="401"/>
      <c r="RIO291" s="338"/>
      <c r="RIQ291"/>
      <c r="RIR291"/>
      <c r="RIS291"/>
      <c r="RIT291"/>
      <c r="RIU291"/>
      <c r="RIV291" s="401"/>
      <c r="RIW291" s="338"/>
      <c r="RIY291"/>
      <c r="RIZ291"/>
      <c r="RJA291"/>
      <c r="RJB291"/>
      <c r="RJC291"/>
      <c r="RJD291" s="401"/>
      <c r="RJE291" s="338"/>
      <c r="RJG291"/>
      <c r="RJH291"/>
      <c r="RJI291"/>
      <c r="RJJ291"/>
      <c r="RJK291"/>
      <c r="RJL291" s="401"/>
      <c r="RJM291" s="338"/>
      <c r="RJO291"/>
      <c r="RJP291"/>
      <c r="RJQ291"/>
      <c r="RJR291"/>
      <c r="RJS291"/>
      <c r="RJT291" s="401"/>
      <c r="RJU291" s="338"/>
      <c r="RJW291"/>
      <c r="RJX291"/>
      <c r="RJY291"/>
      <c r="RJZ291"/>
      <c r="RKA291"/>
      <c r="RKB291" s="401"/>
      <c r="RKC291" s="338"/>
      <c r="RKE291"/>
      <c r="RKF291"/>
      <c r="RKG291"/>
      <c r="RKH291"/>
      <c r="RKI291"/>
      <c r="RKJ291" s="401"/>
      <c r="RKK291" s="338"/>
      <c r="RKM291"/>
      <c r="RKN291"/>
      <c r="RKO291"/>
      <c r="RKP291"/>
      <c r="RKQ291"/>
      <c r="RKR291" s="401"/>
      <c r="RKS291" s="338"/>
      <c r="RKU291"/>
      <c r="RKV291"/>
      <c r="RKW291"/>
      <c r="RKX291"/>
      <c r="RKY291"/>
      <c r="RKZ291" s="401"/>
      <c r="RLA291" s="338"/>
      <c r="RLC291"/>
      <c r="RLD291"/>
      <c r="RLE291"/>
      <c r="RLF291"/>
      <c r="RLG291"/>
      <c r="RLH291" s="401"/>
      <c r="RLI291" s="338"/>
      <c r="RLK291"/>
      <c r="RLL291"/>
      <c r="RLM291"/>
      <c r="RLN291"/>
      <c r="RLO291"/>
      <c r="RLP291" s="401"/>
      <c r="RLQ291" s="338"/>
      <c r="RLS291"/>
      <c r="RLT291"/>
      <c r="RLU291"/>
      <c r="RLV291"/>
      <c r="RLW291"/>
      <c r="RLX291" s="401"/>
      <c r="RLY291" s="338"/>
      <c r="RMA291"/>
      <c r="RMB291"/>
      <c r="RMC291"/>
      <c r="RMD291"/>
      <c r="RME291"/>
      <c r="RMF291" s="401"/>
      <c r="RMG291" s="338"/>
      <c r="RMI291"/>
      <c r="RMJ291"/>
      <c r="RMK291"/>
      <c r="RML291"/>
      <c r="RMM291"/>
      <c r="RMN291" s="401"/>
      <c r="RMO291" s="338"/>
      <c r="RMQ291"/>
      <c r="RMR291"/>
      <c r="RMS291"/>
      <c r="RMT291"/>
      <c r="RMU291"/>
      <c r="RMV291" s="401"/>
      <c r="RMW291" s="338"/>
      <c r="RMY291"/>
      <c r="RMZ291"/>
      <c r="RNA291"/>
      <c r="RNB291"/>
      <c r="RNC291"/>
      <c r="RND291" s="401"/>
      <c r="RNE291" s="338"/>
      <c r="RNG291"/>
      <c r="RNH291"/>
      <c r="RNI291"/>
      <c r="RNJ291"/>
      <c r="RNK291"/>
      <c r="RNL291" s="401"/>
      <c r="RNM291" s="338"/>
      <c r="RNO291"/>
      <c r="RNP291"/>
      <c r="RNQ291"/>
      <c r="RNR291"/>
      <c r="RNS291"/>
      <c r="RNT291" s="401"/>
      <c r="RNU291" s="338"/>
      <c r="RNW291"/>
      <c r="RNX291"/>
      <c r="RNY291"/>
      <c r="RNZ291"/>
      <c r="ROA291"/>
      <c r="ROB291" s="401"/>
      <c r="ROC291" s="338"/>
      <c r="ROE291"/>
      <c r="ROF291"/>
      <c r="ROG291"/>
      <c r="ROH291"/>
      <c r="ROI291"/>
      <c r="ROJ291" s="401"/>
      <c r="ROK291" s="338"/>
      <c r="ROM291"/>
      <c r="RON291"/>
      <c r="ROO291"/>
      <c r="ROP291"/>
      <c r="ROQ291"/>
      <c r="ROR291" s="401"/>
      <c r="ROS291" s="338"/>
      <c r="ROU291"/>
      <c r="ROV291"/>
      <c r="ROW291"/>
      <c r="ROX291"/>
      <c r="ROY291"/>
      <c r="ROZ291" s="401"/>
      <c r="RPA291" s="338"/>
      <c r="RPC291"/>
      <c r="RPD291"/>
      <c r="RPE291"/>
      <c r="RPF291"/>
      <c r="RPG291"/>
      <c r="RPH291" s="401"/>
      <c r="RPI291" s="338"/>
      <c r="RPK291"/>
      <c r="RPL291"/>
      <c r="RPM291"/>
      <c r="RPN291"/>
      <c r="RPO291"/>
      <c r="RPP291" s="401"/>
      <c r="RPQ291" s="338"/>
      <c r="RPS291"/>
      <c r="RPT291"/>
      <c r="RPU291"/>
      <c r="RPV291"/>
      <c r="RPW291"/>
      <c r="RPX291" s="401"/>
      <c r="RPY291" s="338"/>
      <c r="RQA291"/>
      <c r="RQB291"/>
      <c r="RQC291"/>
      <c r="RQD291"/>
      <c r="RQE291"/>
      <c r="RQF291" s="401"/>
      <c r="RQG291" s="338"/>
      <c r="RQI291"/>
      <c r="RQJ291"/>
      <c r="RQK291"/>
      <c r="RQL291"/>
      <c r="RQM291"/>
      <c r="RQN291" s="401"/>
      <c r="RQO291" s="338"/>
      <c r="RQQ291"/>
      <c r="RQR291"/>
      <c r="RQS291"/>
      <c r="RQT291"/>
      <c r="RQU291"/>
      <c r="RQV291" s="401"/>
      <c r="RQW291" s="338"/>
      <c r="RQY291"/>
      <c r="RQZ291"/>
      <c r="RRA291"/>
      <c r="RRB291"/>
      <c r="RRC291"/>
      <c r="RRD291" s="401"/>
      <c r="RRE291" s="338"/>
      <c r="RRG291"/>
      <c r="RRH291"/>
      <c r="RRI291"/>
      <c r="RRJ291"/>
      <c r="RRK291"/>
      <c r="RRL291" s="401"/>
      <c r="RRM291" s="338"/>
      <c r="RRO291"/>
      <c r="RRP291"/>
      <c r="RRQ291"/>
      <c r="RRR291"/>
      <c r="RRS291"/>
      <c r="RRT291" s="401"/>
      <c r="RRU291" s="338"/>
      <c r="RRW291"/>
      <c r="RRX291"/>
      <c r="RRY291"/>
      <c r="RRZ291"/>
      <c r="RSA291"/>
      <c r="RSB291" s="401"/>
      <c r="RSC291" s="338"/>
      <c r="RSE291"/>
      <c r="RSF291"/>
      <c r="RSG291"/>
      <c r="RSH291"/>
      <c r="RSI291"/>
      <c r="RSJ291" s="401"/>
      <c r="RSK291" s="338"/>
      <c r="RSM291"/>
      <c r="RSN291"/>
      <c r="RSO291"/>
      <c r="RSP291"/>
      <c r="RSQ291"/>
      <c r="RSR291" s="401"/>
      <c r="RSS291" s="338"/>
      <c r="RSU291"/>
      <c r="RSV291"/>
      <c r="RSW291"/>
      <c r="RSX291"/>
      <c r="RSY291"/>
      <c r="RSZ291" s="401"/>
      <c r="RTA291" s="338"/>
      <c r="RTC291"/>
      <c r="RTD291"/>
      <c r="RTE291"/>
      <c r="RTF291"/>
      <c r="RTG291"/>
      <c r="RTH291" s="401"/>
      <c r="RTI291" s="338"/>
      <c r="RTK291"/>
      <c r="RTL291"/>
      <c r="RTM291"/>
      <c r="RTN291"/>
      <c r="RTO291"/>
      <c r="RTP291" s="401"/>
      <c r="RTQ291" s="338"/>
      <c r="RTS291"/>
      <c r="RTT291"/>
      <c r="RTU291"/>
      <c r="RTV291"/>
      <c r="RTW291"/>
      <c r="RTX291" s="401"/>
      <c r="RTY291" s="338"/>
      <c r="RUA291"/>
      <c r="RUB291"/>
      <c r="RUC291"/>
      <c r="RUD291"/>
      <c r="RUE291"/>
      <c r="RUF291" s="401"/>
      <c r="RUG291" s="338"/>
      <c r="RUI291"/>
      <c r="RUJ291"/>
      <c r="RUK291"/>
      <c r="RUL291"/>
      <c r="RUM291"/>
      <c r="RUN291" s="401"/>
      <c r="RUO291" s="338"/>
      <c r="RUQ291"/>
      <c r="RUR291"/>
      <c r="RUS291"/>
      <c r="RUT291"/>
      <c r="RUU291"/>
      <c r="RUV291" s="401"/>
      <c r="RUW291" s="338"/>
      <c r="RUY291"/>
      <c r="RUZ291"/>
      <c r="RVA291"/>
      <c r="RVB291"/>
      <c r="RVC291"/>
      <c r="RVD291" s="401"/>
      <c r="RVE291" s="338"/>
      <c r="RVG291"/>
      <c r="RVH291"/>
      <c r="RVI291"/>
      <c r="RVJ291"/>
      <c r="RVK291"/>
      <c r="RVL291" s="401"/>
      <c r="RVM291" s="338"/>
      <c r="RVO291"/>
      <c r="RVP291"/>
      <c r="RVQ291"/>
      <c r="RVR291"/>
      <c r="RVS291"/>
      <c r="RVT291" s="401"/>
      <c r="RVU291" s="338"/>
      <c r="RVW291"/>
      <c r="RVX291"/>
      <c r="RVY291"/>
      <c r="RVZ291"/>
      <c r="RWA291"/>
      <c r="RWB291" s="401"/>
      <c r="RWC291" s="338"/>
      <c r="RWE291"/>
      <c r="RWF291"/>
      <c r="RWG291"/>
      <c r="RWH291"/>
      <c r="RWI291"/>
      <c r="RWJ291" s="401"/>
      <c r="RWK291" s="338"/>
      <c r="RWM291"/>
      <c r="RWN291"/>
      <c r="RWO291"/>
      <c r="RWP291"/>
      <c r="RWQ291"/>
      <c r="RWR291" s="401"/>
      <c r="RWS291" s="338"/>
      <c r="RWU291"/>
      <c r="RWV291"/>
      <c r="RWW291"/>
      <c r="RWX291"/>
      <c r="RWY291"/>
      <c r="RWZ291" s="401"/>
      <c r="RXA291" s="338"/>
      <c r="RXC291"/>
      <c r="RXD291"/>
      <c r="RXE291"/>
      <c r="RXF291"/>
      <c r="RXG291"/>
      <c r="RXH291" s="401"/>
      <c r="RXI291" s="338"/>
      <c r="RXK291"/>
      <c r="RXL291"/>
      <c r="RXM291"/>
      <c r="RXN291"/>
      <c r="RXO291"/>
      <c r="RXP291" s="401"/>
      <c r="RXQ291" s="338"/>
      <c r="RXS291"/>
      <c r="RXT291"/>
      <c r="RXU291"/>
      <c r="RXV291"/>
      <c r="RXW291"/>
      <c r="RXX291" s="401"/>
      <c r="RXY291" s="338"/>
      <c r="RYA291"/>
      <c r="RYB291"/>
      <c r="RYC291"/>
      <c r="RYD291"/>
      <c r="RYE291"/>
      <c r="RYF291" s="401"/>
      <c r="RYG291" s="338"/>
      <c r="RYI291"/>
      <c r="RYJ291"/>
      <c r="RYK291"/>
      <c r="RYL291"/>
      <c r="RYM291"/>
      <c r="RYN291" s="401"/>
      <c r="RYO291" s="338"/>
      <c r="RYQ291"/>
      <c r="RYR291"/>
      <c r="RYS291"/>
      <c r="RYT291"/>
      <c r="RYU291"/>
      <c r="RYV291" s="401"/>
      <c r="RYW291" s="338"/>
      <c r="RYY291"/>
      <c r="RYZ291"/>
      <c r="RZA291"/>
      <c r="RZB291"/>
      <c r="RZC291"/>
      <c r="RZD291" s="401"/>
      <c r="RZE291" s="338"/>
      <c r="RZG291"/>
      <c r="RZH291"/>
      <c r="RZI291"/>
      <c r="RZJ291"/>
      <c r="RZK291"/>
      <c r="RZL291" s="401"/>
      <c r="RZM291" s="338"/>
      <c r="RZO291"/>
      <c r="RZP291"/>
      <c r="RZQ291"/>
      <c r="RZR291"/>
      <c r="RZS291"/>
      <c r="RZT291" s="401"/>
      <c r="RZU291" s="338"/>
      <c r="RZW291"/>
      <c r="RZX291"/>
      <c r="RZY291"/>
      <c r="RZZ291"/>
      <c r="SAA291"/>
      <c r="SAB291" s="401"/>
      <c r="SAC291" s="338"/>
      <c r="SAE291"/>
      <c r="SAF291"/>
      <c r="SAG291"/>
      <c r="SAH291"/>
      <c r="SAI291"/>
      <c r="SAJ291" s="401"/>
      <c r="SAK291" s="338"/>
      <c r="SAM291"/>
      <c r="SAN291"/>
      <c r="SAO291"/>
      <c r="SAP291"/>
      <c r="SAQ291"/>
      <c r="SAR291" s="401"/>
      <c r="SAS291" s="338"/>
      <c r="SAU291"/>
      <c r="SAV291"/>
      <c r="SAW291"/>
      <c r="SAX291"/>
      <c r="SAY291"/>
      <c r="SAZ291" s="401"/>
      <c r="SBA291" s="338"/>
      <c r="SBC291"/>
      <c r="SBD291"/>
      <c r="SBE291"/>
      <c r="SBF291"/>
      <c r="SBG291"/>
      <c r="SBH291" s="401"/>
      <c r="SBI291" s="338"/>
      <c r="SBK291"/>
      <c r="SBL291"/>
      <c r="SBM291"/>
      <c r="SBN291"/>
      <c r="SBO291"/>
      <c r="SBP291" s="401"/>
      <c r="SBQ291" s="338"/>
      <c r="SBS291"/>
      <c r="SBT291"/>
      <c r="SBU291"/>
      <c r="SBV291"/>
      <c r="SBW291"/>
      <c r="SBX291" s="401"/>
      <c r="SBY291" s="338"/>
      <c r="SCA291"/>
      <c r="SCB291"/>
      <c r="SCC291"/>
      <c r="SCD291"/>
      <c r="SCE291"/>
      <c r="SCF291" s="401"/>
      <c r="SCG291" s="338"/>
      <c r="SCI291"/>
      <c r="SCJ291"/>
      <c r="SCK291"/>
      <c r="SCL291"/>
      <c r="SCM291"/>
      <c r="SCN291" s="401"/>
      <c r="SCO291" s="338"/>
      <c r="SCQ291"/>
      <c r="SCR291"/>
      <c r="SCS291"/>
      <c r="SCT291"/>
      <c r="SCU291"/>
      <c r="SCV291" s="401"/>
      <c r="SCW291" s="338"/>
      <c r="SCY291"/>
      <c r="SCZ291"/>
      <c r="SDA291"/>
      <c r="SDB291"/>
      <c r="SDC291"/>
      <c r="SDD291" s="401"/>
      <c r="SDE291" s="338"/>
      <c r="SDG291"/>
      <c r="SDH291"/>
      <c r="SDI291"/>
      <c r="SDJ291"/>
      <c r="SDK291"/>
      <c r="SDL291" s="401"/>
      <c r="SDM291" s="338"/>
      <c r="SDO291"/>
      <c r="SDP291"/>
      <c r="SDQ291"/>
      <c r="SDR291"/>
      <c r="SDS291"/>
      <c r="SDT291" s="401"/>
      <c r="SDU291" s="338"/>
      <c r="SDW291"/>
      <c r="SDX291"/>
      <c r="SDY291"/>
      <c r="SDZ291"/>
      <c r="SEA291"/>
      <c r="SEB291" s="401"/>
      <c r="SEC291" s="338"/>
      <c r="SEE291"/>
      <c r="SEF291"/>
      <c r="SEG291"/>
      <c r="SEH291"/>
      <c r="SEI291"/>
      <c r="SEJ291" s="401"/>
      <c r="SEK291" s="338"/>
      <c r="SEM291"/>
      <c r="SEN291"/>
      <c r="SEO291"/>
      <c r="SEP291"/>
      <c r="SEQ291"/>
      <c r="SER291" s="401"/>
      <c r="SES291" s="338"/>
      <c r="SEU291"/>
      <c r="SEV291"/>
      <c r="SEW291"/>
      <c r="SEX291"/>
      <c r="SEY291"/>
      <c r="SEZ291" s="401"/>
      <c r="SFA291" s="338"/>
      <c r="SFC291"/>
      <c r="SFD291"/>
      <c r="SFE291"/>
      <c r="SFF291"/>
      <c r="SFG291"/>
      <c r="SFH291" s="401"/>
      <c r="SFI291" s="338"/>
      <c r="SFK291"/>
      <c r="SFL291"/>
      <c r="SFM291"/>
      <c r="SFN291"/>
      <c r="SFO291"/>
      <c r="SFP291" s="401"/>
      <c r="SFQ291" s="338"/>
      <c r="SFS291"/>
      <c r="SFT291"/>
      <c r="SFU291"/>
      <c r="SFV291"/>
      <c r="SFW291"/>
      <c r="SFX291" s="401"/>
      <c r="SFY291" s="338"/>
      <c r="SGA291"/>
      <c r="SGB291"/>
      <c r="SGC291"/>
      <c r="SGD291"/>
      <c r="SGE291"/>
      <c r="SGF291" s="401"/>
      <c r="SGG291" s="338"/>
      <c r="SGI291"/>
      <c r="SGJ291"/>
      <c r="SGK291"/>
      <c r="SGL291"/>
      <c r="SGM291"/>
      <c r="SGN291" s="401"/>
      <c r="SGO291" s="338"/>
      <c r="SGQ291"/>
      <c r="SGR291"/>
      <c r="SGS291"/>
      <c r="SGT291"/>
      <c r="SGU291"/>
      <c r="SGV291" s="401"/>
      <c r="SGW291" s="338"/>
      <c r="SGY291"/>
      <c r="SGZ291"/>
      <c r="SHA291"/>
      <c r="SHB291"/>
      <c r="SHC291"/>
      <c r="SHD291" s="401"/>
      <c r="SHE291" s="338"/>
      <c r="SHG291"/>
      <c r="SHH291"/>
      <c r="SHI291"/>
      <c r="SHJ291"/>
      <c r="SHK291"/>
      <c r="SHL291" s="401"/>
      <c r="SHM291" s="338"/>
      <c r="SHO291"/>
      <c r="SHP291"/>
      <c r="SHQ291"/>
      <c r="SHR291"/>
      <c r="SHS291"/>
      <c r="SHT291" s="401"/>
      <c r="SHU291" s="338"/>
      <c r="SHW291"/>
      <c r="SHX291"/>
      <c r="SHY291"/>
      <c r="SHZ291"/>
      <c r="SIA291"/>
      <c r="SIB291" s="401"/>
      <c r="SIC291" s="338"/>
      <c r="SIE291"/>
      <c r="SIF291"/>
      <c r="SIG291"/>
      <c r="SIH291"/>
      <c r="SII291"/>
      <c r="SIJ291" s="401"/>
      <c r="SIK291" s="338"/>
      <c r="SIM291"/>
      <c r="SIN291"/>
      <c r="SIO291"/>
      <c r="SIP291"/>
      <c r="SIQ291"/>
      <c r="SIR291" s="401"/>
      <c r="SIS291" s="338"/>
      <c r="SIU291"/>
      <c r="SIV291"/>
      <c r="SIW291"/>
      <c r="SIX291"/>
      <c r="SIY291"/>
      <c r="SIZ291" s="401"/>
      <c r="SJA291" s="338"/>
      <c r="SJC291"/>
      <c r="SJD291"/>
      <c r="SJE291"/>
      <c r="SJF291"/>
      <c r="SJG291"/>
      <c r="SJH291" s="401"/>
      <c r="SJI291" s="338"/>
      <c r="SJK291"/>
      <c r="SJL291"/>
      <c r="SJM291"/>
      <c r="SJN291"/>
      <c r="SJO291"/>
      <c r="SJP291" s="401"/>
      <c r="SJQ291" s="338"/>
      <c r="SJS291"/>
      <c r="SJT291"/>
      <c r="SJU291"/>
      <c r="SJV291"/>
      <c r="SJW291"/>
      <c r="SJX291" s="401"/>
      <c r="SJY291" s="338"/>
      <c r="SKA291"/>
      <c r="SKB291"/>
      <c r="SKC291"/>
      <c r="SKD291"/>
      <c r="SKE291"/>
      <c r="SKF291" s="401"/>
      <c r="SKG291" s="338"/>
      <c r="SKI291"/>
      <c r="SKJ291"/>
      <c r="SKK291"/>
      <c r="SKL291"/>
      <c r="SKM291"/>
      <c r="SKN291" s="401"/>
      <c r="SKO291" s="338"/>
      <c r="SKQ291"/>
      <c r="SKR291"/>
      <c r="SKS291"/>
      <c r="SKT291"/>
      <c r="SKU291"/>
      <c r="SKV291" s="401"/>
      <c r="SKW291" s="338"/>
      <c r="SKY291"/>
      <c r="SKZ291"/>
      <c r="SLA291"/>
      <c r="SLB291"/>
      <c r="SLC291"/>
      <c r="SLD291" s="401"/>
      <c r="SLE291" s="338"/>
      <c r="SLG291"/>
      <c r="SLH291"/>
      <c r="SLI291"/>
      <c r="SLJ291"/>
      <c r="SLK291"/>
      <c r="SLL291" s="401"/>
      <c r="SLM291" s="338"/>
      <c r="SLO291"/>
      <c r="SLP291"/>
      <c r="SLQ291"/>
      <c r="SLR291"/>
      <c r="SLS291"/>
      <c r="SLT291" s="401"/>
      <c r="SLU291" s="338"/>
      <c r="SLW291"/>
      <c r="SLX291"/>
      <c r="SLY291"/>
      <c r="SLZ291"/>
      <c r="SMA291"/>
      <c r="SMB291" s="401"/>
      <c r="SMC291" s="338"/>
      <c r="SME291"/>
      <c r="SMF291"/>
      <c r="SMG291"/>
      <c r="SMH291"/>
      <c r="SMI291"/>
      <c r="SMJ291" s="401"/>
      <c r="SMK291" s="338"/>
      <c r="SMM291"/>
      <c r="SMN291"/>
      <c r="SMO291"/>
      <c r="SMP291"/>
      <c r="SMQ291"/>
      <c r="SMR291" s="401"/>
      <c r="SMS291" s="338"/>
      <c r="SMU291"/>
      <c r="SMV291"/>
      <c r="SMW291"/>
      <c r="SMX291"/>
      <c r="SMY291"/>
      <c r="SMZ291" s="401"/>
      <c r="SNA291" s="338"/>
      <c r="SNC291"/>
      <c r="SND291"/>
      <c r="SNE291"/>
      <c r="SNF291"/>
      <c r="SNG291"/>
      <c r="SNH291" s="401"/>
      <c r="SNI291" s="338"/>
      <c r="SNK291"/>
      <c r="SNL291"/>
      <c r="SNM291"/>
      <c r="SNN291"/>
      <c r="SNO291"/>
      <c r="SNP291" s="401"/>
      <c r="SNQ291" s="338"/>
      <c r="SNS291"/>
      <c r="SNT291"/>
      <c r="SNU291"/>
      <c r="SNV291"/>
      <c r="SNW291"/>
      <c r="SNX291" s="401"/>
      <c r="SNY291" s="338"/>
      <c r="SOA291"/>
      <c r="SOB291"/>
      <c r="SOC291"/>
      <c r="SOD291"/>
      <c r="SOE291"/>
      <c r="SOF291" s="401"/>
      <c r="SOG291" s="338"/>
      <c r="SOI291"/>
      <c r="SOJ291"/>
      <c r="SOK291"/>
      <c r="SOL291"/>
      <c r="SOM291"/>
      <c r="SON291" s="401"/>
      <c r="SOO291" s="338"/>
      <c r="SOQ291"/>
      <c r="SOR291"/>
      <c r="SOS291"/>
      <c r="SOT291"/>
      <c r="SOU291"/>
      <c r="SOV291" s="401"/>
      <c r="SOW291" s="338"/>
      <c r="SOY291"/>
      <c r="SOZ291"/>
      <c r="SPA291"/>
      <c r="SPB291"/>
      <c r="SPC291"/>
      <c r="SPD291" s="401"/>
      <c r="SPE291" s="338"/>
      <c r="SPG291"/>
      <c r="SPH291"/>
      <c r="SPI291"/>
      <c r="SPJ291"/>
      <c r="SPK291"/>
      <c r="SPL291" s="401"/>
      <c r="SPM291" s="338"/>
      <c r="SPO291"/>
      <c r="SPP291"/>
      <c r="SPQ291"/>
      <c r="SPR291"/>
      <c r="SPS291"/>
      <c r="SPT291" s="401"/>
      <c r="SPU291" s="338"/>
      <c r="SPW291"/>
      <c r="SPX291"/>
      <c r="SPY291"/>
      <c r="SPZ291"/>
      <c r="SQA291"/>
      <c r="SQB291" s="401"/>
      <c r="SQC291" s="338"/>
      <c r="SQE291"/>
      <c r="SQF291"/>
      <c r="SQG291"/>
      <c r="SQH291"/>
      <c r="SQI291"/>
      <c r="SQJ291" s="401"/>
      <c r="SQK291" s="338"/>
      <c r="SQM291"/>
      <c r="SQN291"/>
      <c r="SQO291"/>
      <c r="SQP291"/>
      <c r="SQQ291"/>
      <c r="SQR291" s="401"/>
      <c r="SQS291" s="338"/>
      <c r="SQU291"/>
      <c r="SQV291"/>
      <c r="SQW291"/>
      <c r="SQX291"/>
      <c r="SQY291"/>
      <c r="SQZ291" s="401"/>
      <c r="SRA291" s="338"/>
      <c r="SRC291"/>
      <c r="SRD291"/>
      <c r="SRE291"/>
      <c r="SRF291"/>
      <c r="SRG291"/>
      <c r="SRH291" s="401"/>
      <c r="SRI291" s="338"/>
      <c r="SRK291"/>
      <c r="SRL291"/>
      <c r="SRM291"/>
      <c r="SRN291"/>
      <c r="SRO291"/>
      <c r="SRP291" s="401"/>
      <c r="SRQ291" s="338"/>
      <c r="SRS291"/>
      <c r="SRT291"/>
      <c r="SRU291"/>
      <c r="SRV291"/>
      <c r="SRW291"/>
      <c r="SRX291" s="401"/>
      <c r="SRY291" s="338"/>
      <c r="SSA291"/>
      <c r="SSB291"/>
      <c r="SSC291"/>
      <c r="SSD291"/>
      <c r="SSE291"/>
      <c r="SSF291" s="401"/>
      <c r="SSG291" s="338"/>
      <c r="SSI291"/>
      <c r="SSJ291"/>
      <c r="SSK291"/>
      <c r="SSL291"/>
      <c r="SSM291"/>
      <c r="SSN291" s="401"/>
      <c r="SSO291" s="338"/>
      <c r="SSQ291"/>
      <c r="SSR291"/>
      <c r="SSS291"/>
      <c r="SST291"/>
      <c r="SSU291"/>
      <c r="SSV291" s="401"/>
      <c r="SSW291" s="338"/>
      <c r="SSY291"/>
      <c r="SSZ291"/>
      <c r="STA291"/>
      <c r="STB291"/>
      <c r="STC291"/>
      <c r="STD291" s="401"/>
      <c r="STE291" s="338"/>
      <c r="STG291"/>
      <c r="STH291"/>
      <c r="STI291"/>
      <c r="STJ291"/>
      <c r="STK291"/>
      <c r="STL291" s="401"/>
      <c r="STM291" s="338"/>
      <c r="STO291"/>
      <c r="STP291"/>
      <c r="STQ291"/>
      <c r="STR291"/>
      <c r="STS291"/>
      <c r="STT291" s="401"/>
      <c r="STU291" s="338"/>
      <c r="STW291"/>
      <c r="STX291"/>
      <c r="STY291"/>
      <c r="STZ291"/>
      <c r="SUA291"/>
      <c r="SUB291" s="401"/>
      <c r="SUC291" s="338"/>
      <c r="SUE291"/>
      <c r="SUF291"/>
      <c r="SUG291"/>
      <c r="SUH291"/>
      <c r="SUI291"/>
      <c r="SUJ291" s="401"/>
      <c r="SUK291" s="338"/>
      <c r="SUM291"/>
      <c r="SUN291"/>
      <c r="SUO291"/>
      <c r="SUP291"/>
      <c r="SUQ291"/>
      <c r="SUR291" s="401"/>
      <c r="SUS291" s="338"/>
      <c r="SUU291"/>
      <c r="SUV291"/>
      <c r="SUW291"/>
      <c r="SUX291"/>
      <c r="SUY291"/>
      <c r="SUZ291" s="401"/>
      <c r="SVA291" s="338"/>
      <c r="SVC291"/>
      <c r="SVD291"/>
      <c r="SVE291"/>
      <c r="SVF291"/>
      <c r="SVG291"/>
      <c r="SVH291" s="401"/>
      <c r="SVI291" s="338"/>
      <c r="SVK291"/>
      <c r="SVL291"/>
      <c r="SVM291"/>
      <c r="SVN291"/>
      <c r="SVO291"/>
      <c r="SVP291" s="401"/>
      <c r="SVQ291" s="338"/>
      <c r="SVS291"/>
      <c r="SVT291"/>
      <c r="SVU291"/>
      <c r="SVV291"/>
      <c r="SVW291"/>
      <c r="SVX291" s="401"/>
      <c r="SVY291" s="338"/>
      <c r="SWA291"/>
      <c r="SWB291"/>
      <c r="SWC291"/>
      <c r="SWD291"/>
      <c r="SWE291"/>
      <c r="SWF291" s="401"/>
      <c r="SWG291" s="338"/>
      <c r="SWI291"/>
      <c r="SWJ291"/>
      <c r="SWK291"/>
      <c r="SWL291"/>
      <c r="SWM291"/>
      <c r="SWN291" s="401"/>
      <c r="SWO291" s="338"/>
      <c r="SWQ291"/>
      <c r="SWR291"/>
      <c r="SWS291"/>
      <c r="SWT291"/>
      <c r="SWU291"/>
      <c r="SWV291" s="401"/>
      <c r="SWW291" s="338"/>
      <c r="SWY291"/>
      <c r="SWZ291"/>
      <c r="SXA291"/>
      <c r="SXB291"/>
      <c r="SXC291"/>
      <c r="SXD291" s="401"/>
      <c r="SXE291" s="338"/>
      <c r="SXG291"/>
      <c r="SXH291"/>
      <c r="SXI291"/>
      <c r="SXJ291"/>
      <c r="SXK291"/>
      <c r="SXL291" s="401"/>
      <c r="SXM291" s="338"/>
      <c r="SXO291"/>
      <c r="SXP291"/>
      <c r="SXQ291"/>
      <c r="SXR291"/>
      <c r="SXS291"/>
      <c r="SXT291" s="401"/>
      <c r="SXU291" s="338"/>
      <c r="SXW291"/>
      <c r="SXX291"/>
      <c r="SXY291"/>
      <c r="SXZ291"/>
      <c r="SYA291"/>
      <c r="SYB291" s="401"/>
      <c r="SYC291" s="338"/>
      <c r="SYE291"/>
      <c r="SYF291"/>
      <c r="SYG291"/>
      <c r="SYH291"/>
      <c r="SYI291"/>
      <c r="SYJ291" s="401"/>
      <c r="SYK291" s="338"/>
      <c r="SYM291"/>
      <c r="SYN291"/>
      <c r="SYO291"/>
      <c r="SYP291"/>
      <c r="SYQ291"/>
      <c r="SYR291" s="401"/>
      <c r="SYS291" s="338"/>
      <c r="SYU291"/>
      <c r="SYV291"/>
      <c r="SYW291"/>
      <c r="SYX291"/>
      <c r="SYY291"/>
      <c r="SYZ291" s="401"/>
      <c r="SZA291" s="338"/>
      <c r="SZC291"/>
      <c r="SZD291"/>
      <c r="SZE291"/>
      <c r="SZF291"/>
      <c r="SZG291"/>
      <c r="SZH291" s="401"/>
      <c r="SZI291" s="338"/>
      <c r="SZK291"/>
      <c r="SZL291"/>
      <c r="SZM291"/>
      <c r="SZN291"/>
      <c r="SZO291"/>
      <c r="SZP291" s="401"/>
      <c r="SZQ291" s="338"/>
      <c r="SZS291"/>
      <c r="SZT291"/>
      <c r="SZU291"/>
      <c r="SZV291"/>
      <c r="SZW291"/>
      <c r="SZX291" s="401"/>
      <c r="SZY291" s="338"/>
      <c r="TAA291"/>
      <c r="TAB291"/>
      <c r="TAC291"/>
      <c r="TAD291"/>
      <c r="TAE291"/>
      <c r="TAF291" s="401"/>
      <c r="TAG291" s="338"/>
      <c r="TAI291"/>
      <c r="TAJ291"/>
      <c r="TAK291"/>
      <c r="TAL291"/>
      <c r="TAM291"/>
      <c r="TAN291" s="401"/>
      <c r="TAO291" s="338"/>
      <c r="TAQ291"/>
      <c r="TAR291"/>
      <c r="TAS291"/>
      <c r="TAT291"/>
      <c r="TAU291"/>
      <c r="TAV291" s="401"/>
      <c r="TAW291" s="338"/>
      <c r="TAY291"/>
      <c r="TAZ291"/>
      <c r="TBA291"/>
      <c r="TBB291"/>
      <c r="TBC291"/>
      <c r="TBD291" s="401"/>
      <c r="TBE291" s="338"/>
      <c r="TBG291"/>
      <c r="TBH291"/>
      <c r="TBI291"/>
      <c r="TBJ291"/>
      <c r="TBK291"/>
      <c r="TBL291" s="401"/>
      <c r="TBM291" s="338"/>
      <c r="TBO291"/>
      <c r="TBP291"/>
      <c r="TBQ291"/>
      <c r="TBR291"/>
      <c r="TBS291"/>
      <c r="TBT291" s="401"/>
      <c r="TBU291" s="338"/>
      <c r="TBW291"/>
      <c r="TBX291"/>
      <c r="TBY291"/>
      <c r="TBZ291"/>
      <c r="TCA291"/>
      <c r="TCB291" s="401"/>
      <c r="TCC291" s="338"/>
      <c r="TCE291"/>
      <c r="TCF291"/>
      <c r="TCG291"/>
      <c r="TCH291"/>
      <c r="TCI291"/>
      <c r="TCJ291" s="401"/>
      <c r="TCK291" s="338"/>
      <c r="TCM291"/>
      <c r="TCN291"/>
      <c r="TCO291"/>
      <c r="TCP291"/>
      <c r="TCQ291"/>
      <c r="TCR291" s="401"/>
      <c r="TCS291" s="338"/>
      <c r="TCU291"/>
      <c r="TCV291"/>
      <c r="TCW291"/>
      <c r="TCX291"/>
      <c r="TCY291"/>
      <c r="TCZ291" s="401"/>
      <c r="TDA291" s="338"/>
      <c r="TDC291"/>
      <c r="TDD291"/>
      <c r="TDE291"/>
      <c r="TDF291"/>
      <c r="TDG291"/>
      <c r="TDH291" s="401"/>
      <c r="TDI291" s="338"/>
      <c r="TDK291"/>
      <c r="TDL291"/>
      <c r="TDM291"/>
      <c r="TDN291"/>
      <c r="TDO291"/>
      <c r="TDP291" s="401"/>
      <c r="TDQ291" s="338"/>
      <c r="TDS291"/>
      <c r="TDT291"/>
      <c r="TDU291"/>
      <c r="TDV291"/>
      <c r="TDW291"/>
      <c r="TDX291" s="401"/>
      <c r="TDY291" s="338"/>
      <c r="TEA291"/>
      <c r="TEB291"/>
      <c r="TEC291"/>
      <c r="TED291"/>
      <c r="TEE291"/>
      <c r="TEF291" s="401"/>
      <c r="TEG291" s="338"/>
      <c r="TEI291"/>
      <c r="TEJ291"/>
      <c r="TEK291"/>
      <c r="TEL291"/>
      <c r="TEM291"/>
      <c r="TEN291" s="401"/>
      <c r="TEO291" s="338"/>
      <c r="TEQ291"/>
      <c r="TER291"/>
      <c r="TES291"/>
      <c r="TET291"/>
      <c r="TEU291"/>
      <c r="TEV291" s="401"/>
      <c r="TEW291" s="338"/>
      <c r="TEY291"/>
      <c r="TEZ291"/>
      <c r="TFA291"/>
      <c r="TFB291"/>
      <c r="TFC291"/>
      <c r="TFD291" s="401"/>
      <c r="TFE291" s="338"/>
      <c r="TFG291"/>
      <c r="TFH291"/>
      <c r="TFI291"/>
      <c r="TFJ291"/>
      <c r="TFK291"/>
      <c r="TFL291" s="401"/>
      <c r="TFM291" s="338"/>
      <c r="TFO291"/>
      <c r="TFP291"/>
      <c r="TFQ291"/>
      <c r="TFR291"/>
      <c r="TFS291"/>
      <c r="TFT291" s="401"/>
      <c r="TFU291" s="338"/>
      <c r="TFW291"/>
      <c r="TFX291"/>
      <c r="TFY291"/>
      <c r="TFZ291"/>
      <c r="TGA291"/>
      <c r="TGB291" s="401"/>
      <c r="TGC291" s="338"/>
      <c r="TGE291"/>
      <c r="TGF291"/>
      <c r="TGG291"/>
      <c r="TGH291"/>
      <c r="TGI291"/>
      <c r="TGJ291" s="401"/>
      <c r="TGK291" s="338"/>
      <c r="TGM291"/>
      <c r="TGN291"/>
      <c r="TGO291"/>
      <c r="TGP291"/>
      <c r="TGQ291"/>
      <c r="TGR291" s="401"/>
      <c r="TGS291" s="338"/>
      <c r="TGU291"/>
      <c r="TGV291"/>
      <c r="TGW291"/>
      <c r="TGX291"/>
      <c r="TGY291"/>
      <c r="TGZ291" s="401"/>
      <c r="THA291" s="338"/>
      <c r="THC291"/>
      <c r="THD291"/>
      <c r="THE291"/>
      <c r="THF291"/>
      <c r="THG291"/>
      <c r="THH291" s="401"/>
      <c r="THI291" s="338"/>
      <c r="THK291"/>
      <c r="THL291"/>
      <c r="THM291"/>
      <c r="THN291"/>
      <c r="THO291"/>
      <c r="THP291" s="401"/>
      <c r="THQ291" s="338"/>
      <c r="THS291"/>
      <c r="THT291"/>
      <c r="THU291"/>
      <c r="THV291"/>
      <c r="THW291"/>
      <c r="THX291" s="401"/>
      <c r="THY291" s="338"/>
      <c r="TIA291"/>
      <c r="TIB291"/>
      <c r="TIC291"/>
      <c r="TID291"/>
      <c r="TIE291"/>
      <c r="TIF291" s="401"/>
      <c r="TIG291" s="338"/>
      <c r="TII291"/>
      <c r="TIJ291"/>
      <c r="TIK291"/>
      <c r="TIL291"/>
      <c r="TIM291"/>
      <c r="TIN291" s="401"/>
      <c r="TIO291" s="338"/>
      <c r="TIQ291"/>
      <c r="TIR291"/>
      <c r="TIS291"/>
      <c r="TIT291"/>
      <c r="TIU291"/>
      <c r="TIV291" s="401"/>
      <c r="TIW291" s="338"/>
      <c r="TIY291"/>
      <c r="TIZ291"/>
      <c r="TJA291"/>
      <c r="TJB291"/>
      <c r="TJC291"/>
      <c r="TJD291" s="401"/>
      <c r="TJE291" s="338"/>
      <c r="TJG291"/>
      <c r="TJH291"/>
      <c r="TJI291"/>
      <c r="TJJ291"/>
      <c r="TJK291"/>
      <c r="TJL291" s="401"/>
      <c r="TJM291" s="338"/>
      <c r="TJO291"/>
      <c r="TJP291"/>
      <c r="TJQ291"/>
      <c r="TJR291"/>
      <c r="TJS291"/>
      <c r="TJT291" s="401"/>
      <c r="TJU291" s="338"/>
      <c r="TJW291"/>
      <c r="TJX291"/>
      <c r="TJY291"/>
      <c r="TJZ291"/>
      <c r="TKA291"/>
      <c r="TKB291" s="401"/>
      <c r="TKC291" s="338"/>
      <c r="TKE291"/>
      <c r="TKF291"/>
      <c r="TKG291"/>
      <c r="TKH291"/>
      <c r="TKI291"/>
      <c r="TKJ291" s="401"/>
      <c r="TKK291" s="338"/>
      <c r="TKM291"/>
      <c r="TKN291"/>
      <c r="TKO291"/>
      <c r="TKP291"/>
      <c r="TKQ291"/>
      <c r="TKR291" s="401"/>
      <c r="TKS291" s="338"/>
      <c r="TKU291"/>
      <c r="TKV291"/>
      <c r="TKW291"/>
      <c r="TKX291"/>
      <c r="TKY291"/>
      <c r="TKZ291" s="401"/>
      <c r="TLA291" s="338"/>
      <c r="TLC291"/>
      <c r="TLD291"/>
      <c r="TLE291"/>
      <c r="TLF291"/>
      <c r="TLG291"/>
      <c r="TLH291" s="401"/>
      <c r="TLI291" s="338"/>
      <c r="TLK291"/>
      <c r="TLL291"/>
      <c r="TLM291"/>
      <c r="TLN291"/>
      <c r="TLO291"/>
      <c r="TLP291" s="401"/>
      <c r="TLQ291" s="338"/>
      <c r="TLS291"/>
      <c r="TLT291"/>
      <c r="TLU291"/>
      <c r="TLV291"/>
      <c r="TLW291"/>
      <c r="TLX291" s="401"/>
      <c r="TLY291" s="338"/>
      <c r="TMA291"/>
      <c r="TMB291"/>
      <c r="TMC291"/>
      <c r="TMD291"/>
      <c r="TME291"/>
      <c r="TMF291" s="401"/>
      <c r="TMG291" s="338"/>
      <c r="TMI291"/>
      <c r="TMJ291"/>
      <c r="TMK291"/>
      <c r="TML291"/>
      <c r="TMM291"/>
      <c r="TMN291" s="401"/>
      <c r="TMO291" s="338"/>
      <c r="TMQ291"/>
      <c r="TMR291"/>
      <c r="TMS291"/>
      <c r="TMT291"/>
      <c r="TMU291"/>
      <c r="TMV291" s="401"/>
      <c r="TMW291" s="338"/>
      <c r="TMY291"/>
      <c r="TMZ291"/>
      <c r="TNA291"/>
      <c r="TNB291"/>
      <c r="TNC291"/>
      <c r="TND291" s="401"/>
      <c r="TNE291" s="338"/>
      <c r="TNG291"/>
      <c r="TNH291"/>
      <c r="TNI291"/>
      <c r="TNJ291"/>
      <c r="TNK291"/>
      <c r="TNL291" s="401"/>
      <c r="TNM291" s="338"/>
      <c r="TNO291"/>
      <c r="TNP291"/>
      <c r="TNQ291"/>
      <c r="TNR291"/>
      <c r="TNS291"/>
      <c r="TNT291" s="401"/>
      <c r="TNU291" s="338"/>
      <c r="TNW291"/>
      <c r="TNX291"/>
      <c r="TNY291"/>
      <c r="TNZ291"/>
      <c r="TOA291"/>
      <c r="TOB291" s="401"/>
      <c r="TOC291" s="338"/>
      <c r="TOE291"/>
      <c r="TOF291"/>
      <c r="TOG291"/>
      <c r="TOH291"/>
      <c r="TOI291"/>
      <c r="TOJ291" s="401"/>
      <c r="TOK291" s="338"/>
      <c r="TOM291"/>
      <c r="TON291"/>
      <c r="TOO291"/>
      <c r="TOP291"/>
      <c r="TOQ291"/>
      <c r="TOR291" s="401"/>
      <c r="TOS291" s="338"/>
      <c r="TOU291"/>
      <c r="TOV291"/>
      <c r="TOW291"/>
      <c r="TOX291"/>
      <c r="TOY291"/>
      <c r="TOZ291" s="401"/>
      <c r="TPA291" s="338"/>
      <c r="TPC291"/>
      <c r="TPD291"/>
      <c r="TPE291"/>
      <c r="TPF291"/>
      <c r="TPG291"/>
      <c r="TPH291" s="401"/>
      <c r="TPI291" s="338"/>
      <c r="TPK291"/>
      <c r="TPL291"/>
      <c r="TPM291"/>
      <c r="TPN291"/>
      <c r="TPO291"/>
      <c r="TPP291" s="401"/>
      <c r="TPQ291" s="338"/>
      <c r="TPS291"/>
      <c r="TPT291"/>
      <c r="TPU291"/>
      <c r="TPV291"/>
      <c r="TPW291"/>
      <c r="TPX291" s="401"/>
      <c r="TPY291" s="338"/>
      <c r="TQA291"/>
      <c r="TQB291"/>
      <c r="TQC291"/>
      <c r="TQD291"/>
      <c r="TQE291"/>
      <c r="TQF291" s="401"/>
      <c r="TQG291" s="338"/>
      <c r="TQI291"/>
      <c r="TQJ291"/>
      <c r="TQK291"/>
      <c r="TQL291"/>
      <c r="TQM291"/>
      <c r="TQN291" s="401"/>
      <c r="TQO291" s="338"/>
      <c r="TQQ291"/>
      <c r="TQR291"/>
      <c r="TQS291"/>
      <c r="TQT291"/>
      <c r="TQU291"/>
      <c r="TQV291" s="401"/>
      <c r="TQW291" s="338"/>
      <c r="TQY291"/>
      <c r="TQZ291"/>
      <c r="TRA291"/>
      <c r="TRB291"/>
      <c r="TRC291"/>
      <c r="TRD291" s="401"/>
      <c r="TRE291" s="338"/>
      <c r="TRG291"/>
      <c r="TRH291"/>
      <c r="TRI291"/>
      <c r="TRJ291"/>
      <c r="TRK291"/>
      <c r="TRL291" s="401"/>
      <c r="TRM291" s="338"/>
      <c r="TRO291"/>
      <c r="TRP291"/>
      <c r="TRQ291"/>
      <c r="TRR291"/>
      <c r="TRS291"/>
      <c r="TRT291" s="401"/>
      <c r="TRU291" s="338"/>
      <c r="TRW291"/>
      <c r="TRX291"/>
      <c r="TRY291"/>
      <c r="TRZ291"/>
      <c r="TSA291"/>
      <c r="TSB291" s="401"/>
      <c r="TSC291" s="338"/>
      <c r="TSE291"/>
      <c r="TSF291"/>
      <c r="TSG291"/>
      <c r="TSH291"/>
      <c r="TSI291"/>
      <c r="TSJ291" s="401"/>
      <c r="TSK291" s="338"/>
      <c r="TSM291"/>
      <c r="TSN291"/>
      <c r="TSO291"/>
      <c r="TSP291"/>
      <c r="TSQ291"/>
      <c r="TSR291" s="401"/>
      <c r="TSS291" s="338"/>
      <c r="TSU291"/>
      <c r="TSV291"/>
      <c r="TSW291"/>
      <c r="TSX291"/>
      <c r="TSY291"/>
      <c r="TSZ291" s="401"/>
      <c r="TTA291" s="338"/>
      <c r="TTC291"/>
      <c r="TTD291"/>
      <c r="TTE291"/>
      <c r="TTF291"/>
      <c r="TTG291"/>
      <c r="TTH291" s="401"/>
      <c r="TTI291" s="338"/>
      <c r="TTK291"/>
      <c r="TTL291"/>
      <c r="TTM291"/>
      <c r="TTN291"/>
      <c r="TTO291"/>
      <c r="TTP291" s="401"/>
      <c r="TTQ291" s="338"/>
      <c r="TTS291"/>
      <c r="TTT291"/>
      <c r="TTU291"/>
      <c r="TTV291"/>
      <c r="TTW291"/>
      <c r="TTX291" s="401"/>
      <c r="TTY291" s="338"/>
      <c r="TUA291"/>
      <c r="TUB291"/>
      <c r="TUC291"/>
      <c r="TUD291"/>
      <c r="TUE291"/>
      <c r="TUF291" s="401"/>
      <c r="TUG291" s="338"/>
      <c r="TUI291"/>
      <c r="TUJ291"/>
      <c r="TUK291"/>
      <c r="TUL291"/>
      <c r="TUM291"/>
      <c r="TUN291" s="401"/>
      <c r="TUO291" s="338"/>
      <c r="TUQ291"/>
      <c r="TUR291"/>
      <c r="TUS291"/>
      <c r="TUT291"/>
      <c r="TUU291"/>
      <c r="TUV291" s="401"/>
      <c r="TUW291" s="338"/>
      <c r="TUY291"/>
      <c r="TUZ291"/>
      <c r="TVA291"/>
      <c r="TVB291"/>
      <c r="TVC291"/>
      <c r="TVD291" s="401"/>
      <c r="TVE291" s="338"/>
      <c r="TVG291"/>
      <c r="TVH291"/>
      <c r="TVI291"/>
      <c r="TVJ291"/>
      <c r="TVK291"/>
      <c r="TVL291" s="401"/>
      <c r="TVM291" s="338"/>
      <c r="TVO291"/>
      <c r="TVP291"/>
      <c r="TVQ291"/>
      <c r="TVR291"/>
      <c r="TVS291"/>
      <c r="TVT291" s="401"/>
      <c r="TVU291" s="338"/>
      <c r="TVW291"/>
      <c r="TVX291"/>
      <c r="TVY291"/>
      <c r="TVZ291"/>
      <c r="TWA291"/>
      <c r="TWB291" s="401"/>
      <c r="TWC291" s="338"/>
      <c r="TWE291"/>
      <c r="TWF291"/>
      <c r="TWG291"/>
      <c r="TWH291"/>
      <c r="TWI291"/>
      <c r="TWJ291" s="401"/>
      <c r="TWK291" s="338"/>
      <c r="TWM291"/>
      <c r="TWN291"/>
      <c r="TWO291"/>
      <c r="TWP291"/>
      <c r="TWQ291"/>
      <c r="TWR291" s="401"/>
      <c r="TWS291" s="338"/>
      <c r="TWU291"/>
      <c r="TWV291"/>
      <c r="TWW291"/>
      <c r="TWX291"/>
      <c r="TWY291"/>
      <c r="TWZ291" s="401"/>
      <c r="TXA291" s="338"/>
      <c r="TXC291"/>
      <c r="TXD291"/>
      <c r="TXE291"/>
      <c r="TXF291"/>
      <c r="TXG291"/>
      <c r="TXH291" s="401"/>
      <c r="TXI291" s="338"/>
      <c r="TXK291"/>
      <c r="TXL291"/>
      <c r="TXM291"/>
      <c r="TXN291"/>
      <c r="TXO291"/>
      <c r="TXP291" s="401"/>
      <c r="TXQ291" s="338"/>
      <c r="TXS291"/>
      <c r="TXT291"/>
      <c r="TXU291"/>
      <c r="TXV291"/>
      <c r="TXW291"/>
      <c r="TXX291" s="401"/>
      <c r="TXY291" s="338"/>
      <c r="TYA291"/>
      <c r="TYB291"/>
      <c r="TYC291"/>
      <c r="TYD291"/>
      <c r="TYE291"/>
      <c r="TYF291" s="401"/>
      <c r="TYG291" s="338"/>
      <c r="TYI291"/>
      <c r="TYJ291"/>
      <c r="TYK291"/>
      <c r="TYL291"/>
      <c r="TYM291"/>
      <c r="TYN291" s="401"/>
      <c r="TYO291" s="338"/>
      <c r="TYQ291"/>
      <c r="TYR291"/>
      <c r="TYS291"/>
      <c r="TYT291"/>
      <c r="TYU291"/>
      <c r="TYV291" s="401"/>
      <c r="TYW291" s="338"/>
      <c r="TYY291"/>
      <c r="TYZ291"/>
      <c r="TZA291"/>
      <c r="TZB291"/>
      <c r="TZC291"/>
      <c r="TZD291" s="401"/>
      <c r="TZE291" s="338"/>
      <c r="TZG291"/>
      <c r="TZH291"/>
      <c r="TZI291"/>
      <c r="TZJ291"/>
      <c r="TZK291"/>
      <c r="TZL291" s="401"/>
      <c r="TZM291" s="338"/>
      <c r="TZO291"/>
      <c r="TZP291"/>
      <c r="TZQ291"/>
      <c r="TZR291"/>
      <c r="TZS291"/>
      <c r="TZT291" s="401"/>
      <c r="TZU291" s="338"/>
      <c r="TZW291"/>
      <c r="TZX291"/>
      <c r="TZY291"/>
      <c r="TZZ291"/>
      <c r="UAA291"/>
      <c r="UAB291" s="401"/>
      <c r="UAC291" s="338"/>
      <c r="UAE291"/>
      <c r="UAF291"/>
      <c r="UAG291"/>
      <c r="UAH291"/>
      <c r="UAI291"/>
      <c r="UAJ291" s="401"/>
      <c r="UAK291" s="338"/>
      <c r="UAM291"/>
      <c r="UAN291"/>
      <c r="UAO291"/>
      <c r="UAP291"/>
      <c r="UAQ291"/>
      <c r="UAR291" s="401"/>
      <c r="UAS291" s="338"/>
      <c r="UAU291"/>
      <c r="UAV291"/>
      <c r="UAW291"/>
      <c r="UAX291"/>
      <c r="UAY291"/>
      <c r="UAZ291" s="401"/>
      <c r="UBA291" s="338"/>
      <c r="UBC291"/>
      <c r="UBD291"/>
      <c r="UBE291"/>
      <c r="UBF291"/>
      <c r="UBG291"/>
      <c r="UBH291" s="401"/>
      <c r="UBI291" s="338"/>
      <c r="UBK291"/>
      <c r="UBL291"/>
      <c r="UBM291"/>
      <c r="UBN291"/>
      <c r="UBO291"/>
      <c r="UBP291" s="401"/>
      <c r="UBQ291" s="338"/>
      <c r="UBS291"/>
      <c r="UBT291"/>
      <c r="UBU291"/>
      <c r="UBV291"/>
      <c r="UBW291"/>
      <c r="UBX291" s="401"/>
      <c r="UBY291" s="338"/>
      <c r="UCA291"/>
      <c r="UCB291"/>
      <c r="UCC291"/>
      <c r="UCD291"/>
      <c r="UCE291"/>
      <c r="UCF291" s="401"/>
      <c r="UCG291" s="338"/>
      <c r="UCI291"/>
      <c r="UCJ291"/>
      <c r="UCK291"/>
      <c r="UCL291"/>
      <c r="UCM291"/>
      <c r="UCN291" s="401"/>
      <c r="UCO291" s="338"/>
      <c r="UCQ291"/>
      <c r="UCR291"/>
      <c r="UCS291"/>
      <c r="UCT291"/>
      <c r="UCU291"/>
      <c r="UCV291" s="401"/>
      <c r="UCW291" s="338"/>
      <c r="UCY291"/>
      <c r="UCZ291"/>
      <c r="UDA291"/>
      <c r="UDB291"/>
      <c r="UDC291"/>
      <c r="UDD291" s="401"/>
      <c r="UDE291" s="338"/>
      <c r="UDG291"/>
      <c r="UDH291"/>
      <c r="UDI291"/>
      <c r="UDJ291"/>
      <c r="UDK291"/>
      <c r="UDL291" s="401"/>
      <c r="UDM291" s="338"/>
      <c r="UDO291"/>
      <c r="UDP291"/>
      <c r="UDQ291"/>
      <c r="UDR291"/>
      <c r="UDS291"/>
      <c r="UDT291" s="401"/>
      <c r="UDU291" s="338"/>
      <c r="UDW291"/>
      <c r="UDX291"/>
      <c r="UDY291"/>
      <c r="UDZ291"/>
      <c r="UEA291"/>
      <c r="UEB291" s="401"/>
      <c r="UEC291" s="338"/>
      <c r="UEE291"/>
      <c r="UEF291"/>
      <c r="UEG291"/>
      <c r="UEH291"/>
      <c r="UEI291"/>
      <c r="UEJ291" s="401"/>
      <c r="UEK291" s="338"/>
      <c r="UEM291"/>
      <c r="UEN291"/>
      <c r="UEO291"/>
      <c r="UEP291"/>
      <c r="UEQ291"/>
      <c r="UER291" s="401"/>
      <c r="UES291" s="338"/>
      <c r="UEU291"/>
      <c r="UEV291"/>
      <c r="UEW291"/>
      <c r="UEX291"/>
      <c r="UEY291"/>
      <c r="UEZ291" s="401"/>
      <c r="UFA291" s="338"/>
      <c r="UFC291"/>
      <c r="UFD291"/>
      <c r="UFE291"/>
      <c r="UFF291"/>
      <c r="UFG291"/>
      <c r="UFH291" s="401"/>
      <c r="UFI291" s="338"/>
      <c r="UFK291"/>
      <c r="UFL291"/>
      <c r="UFM291"/>
      <c r="UFN291"/>
      <c r="UFO291"/>
      <c r="UFP291" s="401"/>
      <c r="UFQ291" s="338"/>
      <c r="UFS291"/>
      <c r="UFT291"/>
      <c r="UFU291"/>
      <c r="UFV291"/>
      <c r="UFW291"/>
      <c r="UFX291" s="401"/>
      <c r="UFY291" s="338"/>
      <c r="UGA291"/>
      <c r="UGB291"/>
      <c r="UGC291"/>
      <c r="UGD291"/>
      <c r="UGE291"/>
      <c r="UGF291" s="401"/>
      <c r="UGG291" s="338"/>
      <c r="UGI291"/>
      <c r="UGJ291"/>
      <c r="UGK291"/>
      <c r="UGL291"/>
      <c r="UGM291"/>
      <c r="UGN291" s="401"/>
      <c r="UGO291" s="338"/>
      <c r="UGQ291"/>
      <c r="UGR291"/>
      <c r="UGS291"/>
      <c r="UGT291"/>
      <c r="UGU291"/>
      <c r="UGV291" s="401"/>
      <c r="UGW291" s="338"/>
      <c r="UGY291"/>
      <c r="UGZ291"/>
      <c r="UHA291"/>
      <c r="UHB291"/>
      <c r="UHC291"/>
      <c r="UHD291" s="401"/>
      <c r="UHE291" s="338"/>
      <c r="UHG291"/>
      <c r="UHH291"/>
      <c r="UHI291"/>
      <c r="UHJ291"/>
      <c r="UHK291"/>
      <c r="UHL291" s="401"/>
      <c r="UHM291" s="338"/>
      <c r="UHO291"/>
      <c r="UHP291"/>
      <c r="UHQ291"/>
      <c r="UHR291"/>
      <c r="UHS291"/>
      <c r="UHT291" s="401"/>
      <c r="UHU291" s="338"/>
      <c r="UHW291"/>
      <c r="UHX291"/>
      <c r="UHY291"/>
      <c r="UHZ291"/>
      <c r="UIA291"/>
      <c r="UIB291" s="401"/>
      <c r="UIC291" s="338"/>
      <c r="UIE291"/>
      <c r="UIF291"/>
      <c r="UIG291"/>
      <c r="UIH291"/>
      <c r="UII291"/>
      <c r="UIJ291" s="401"/>
      <c r="UIK291" s="338"/>
      <c r="UIM291"/>
      <c r="UIN291"/>
      <c r="UIO291"/>
      <c r="UIP291"/>
      <c r="UIQ291"/>
      <c r="UIR291" s="401"/>
      <c r="UIS291" s="338"/>
      <c r="UIU291"/>
      <c r="UIV291"/>
      <c r="UIW291"/>
      <c r="UIX291"/>
      <c r="UIY291"/>
      <c r="UIZ291" s="401"/>
      <c r="UJA291" s="338"/>
      <c r="UJC291"/>
      <c r="UJD291"/>
      <c r="UJE291"/>
      <c r="UJF291"/>
      <c r="UJG291"/>
      <c r="UJH291" s="401"/>
      <c r="UJI291" s="338"/>
      <c r="UJK291"/>
      <c r="UJL291"/>
      <c r="UJM291"/>
      <c r="UJN291"/>
      <c r="UJO291"/>
      <c r="UJP291" s="401"/>
      <c r="UJQ291" s="338"/>
      <c r="UJS291"/>
      <c r="UJT291"/>
      <c r="UJU291"/>
      <c r="UJV291"/>
      <c r="UJW291"/>
      <c r="UJX291" s="401"/>
      <c r="UJY291" s="338"/>
      <c r="UKA291"/>
      <c r="UKB291"/>
      <c r="UKC291"/>
      <c r="UKD291"/>
      <c r="UKE291"/>
      <c r="UKF291" s="401"/>
      <c r="UKG291" s="338"/>
      <c r="UKI291"/>
      <c r="UKJ291"/>
      <c r="UKK291"/>
      <c r="UKL291"/>
      <c r="UKM291"/>
      <c r="UKN291" s="401"/>
      <c r="UKO291" s="338"/>
      <c r="UKQ291"/>
      <c r="UKR291"/>
      <c r="UKS291"/>
      <c r="UKT291"/>
      <c r="UKU291"/>
      <c r="UKV291" s="401"/>
      <c r="UKW291" s="338"/>
      <c r="UKY291"/>
      <c r="UKZ291"/>
      <c r="ULA291"/>
      <c r="ULB291"/>
      <c r="ULC291"/>
      <c r="ULD291" s="401"/>
      <c r="ULE291" s="338"/>
      <c r="ULG291"/>
      <c r="ULH291"/>
      <c r="ULI291"/>
      <c r="ULJ291"/>
      <c r="ULK291"/>
      <c r="ULL291" s="401"/>
      <c r="ULM291" s="338"/>
      <c r="ULO291"/>
      <c r="ULP291"/>
      <c r="ULQ291"/>
      <c r="ULR291"/>
      <c r="ULS291"/>
      <c r="ULT291" s="401"/>
      <c r="ULU291" s="338"/>
      <c r="ULW291"/>
      <c r="ULX291"/>
      <c r="ULY291"/>
      <c r="ULZ291"/>
      <c r="UMA291"/>
      <c r="UMB291" s="401"/>
      <c r="UMC291" s="338"/>
      <c r="UME291"/>
      <c r="UMF291"/>
      <c r="UMG291"/>
      <c r="UMH291"/>
      <c r="UMI291"/>
      <c r="UMJ291" s="401"/>
      <c r="UMK291" s="338"/>
      <c r="UMM291"/>
      <c r="UMN291"/>
      <c r="UMO291"/>
      <c r="UMP291"/>
      <c r="UMQ291"/>
      <c r="UMR291" s="401"/>
      <c r="UMS291" s="338"/>
      <c r="UMU291"/>
      <c r="UMV291"/>
      <c r="UMW291"/>
      <c r="UMX291"/>
      <c r="UMY291"/>
      <c r="UMZ291" s="401"/>
      <c r="UNA291" s="338"/>
      <c r="UNC291"/>
      <c r="UND291"/>
      <c r="UNE291"/>
      <c r="UNF291"/>
      <c r="UNG291"/>
      <c r="UNH291" s="401"/>
      <c r="UNI291" s="338"/>
      <c r="UNK291"/>
      <c r="UNL291"/>
      <c r="UNM291"/>
      <c r="UNN291"/>
      <c r="UNO291"/>
      <c r="UNP291" s="401"/>
      <c r="UNQ291" s="338"/>
      <c r="UNS291"/>
      <c r="UNT291"/>
      <c r="UNU291"/>
      <c r="UNV291"/>
      <c r="UNW291"/>
      <c r="UNX291" s="401"/>
      <c r="UNY291" s="338"/>
      <c r="UOA291"/>
      <c r="UOB291"/>
      <c r="UOC291"/>
      <c r="UOD291"/>
      <c r="UOE291"/>
      <c r="UOF291" s="401"/>
      <c r="UOG291" s="338"/>
      <c r="UOI291"/>
      <c r="UOJ291"/>
      <c r="UOK291"/>
      <c r="UOL291"/>
      <c r="UOM291"/>
      <c r="UON291" s="401"/>
      <c r="UOO291" s="338"/>
      <c r="UOQ291"/>
      <c r="UOR291"/>
      <c r="UOS291"/>
      <c r="UOT291"/>
      <c r="UOU291"/>
      <c r="UOV291" s="401"/>
      <c r="UOW291" s="338"/>
      <c r="UOY291"/>
      <c r="UOZ291"/>
      <c r="UPA291"/>
      <c r="UPB291"/>
      <c r="UPC291"/>
      <c r="UPD291" s="401"/>
      <c r="UPE291" s="338"/>
      <c r="UPG291"/>
      <c r="UPH291"/>
      <c r="UPI291"/>
      <c r="UPJ291"/>
      <c r="UPK291"/>
      <c r="UPL291" s="401"/>
      <c r="UPM291" s="338"/>
      <c r="UPO291"/>
      <c r="UPP291"/>
      <c r="UPQ291"/>
      <c r="UPR291"/>
      <c r="UPS291"/>
      <c r="UPT291" s="401"/>
      <c r="UPU291" s="338"/>
      <c r="UPW291"/>
      <c r="UPX291"/>
      <c r="UPY291"/>
      <c r="UPZ291"/>
      <c r="UQA291"/>
      <c r="UQB291" s="401"/>
      <c r="UQC291" s="338"/>
      <c r="UQE291"/>
      <c r="UQF291"/>
      <c r="UQG291"/>
      <c r="UQH291"/>
      <c r="UQI291"/>
      <c r="UQJ291" s="401"/>
      <c r="UQK291" s="338"/>
      <c r="UQM291"/>
      <c r="UQN291"/>
      <c r="UQO291"/>
      <c r="UQP291"/>
      <c r="UQQ291"/>
      <c r="UQR291" s="401"/>
      <c r="UQS291" s="338"/>
      <c r="UQU291"/>
      <c r="UQV291"/>
      <c r="UQW291"/>
      <c r="UQX291"/>
      <c r="UQY291"/>
      <c r="UQZ291" s="401"/>
      <c r="URA291" s="338"/>
      <c r="URC291"/>
      <c r="URD291"/>
      <c r="URE291"/>
      <c r="URF291"/>
      <c r="URG291"/>
      <c r="URH291" s="401"/>
      <c r="URI291" s="338"/>
      <c r="URK291"/>
      <c r="URL291"/>
      <c r="URM291"/>
      <c r="URN291"/>
      <c r="URO291"/>
      <c r="URP291" s="401"/>
      <c r="URQ291" s="338"/>
      <c r="URS291"/>
      <c r="URT291"/>
      <c r="URU291"/>
      <c r="URV291"/>
      <c r="URW291"/>
      <c r="URX291" s="401"/>
      <c r="URY291" s="338"/>
      <c r="USA291"/>
      <c r="USB291"/>
      <c r="USC291"/>
      <c r="USD291"/>
      <c r="USE291"/>
      <c r="USF291" s="401"/>
      <c r="USG291" s="338"/>
      <c r="USI291"/>
      <c r="USJ291"/>
      <c r="USK291"/>
      <c r="USL291"/>
      <c r="USM291"/>
      <c r="USN291" s="401"/>
      <c r="USO291" s="338"/>
      <c r="USQ291"/>
      <c r="USR291"/>
      <c r="USS291"/>
      <c r="UST291"/>
      <c r="USU291"/>
      <c r="USV291" s="401"/>
      <c r="USW291" s="338"/>
      <c r="USY291"/>
      <c r="USZ291"/>
      <c r="UTA291"/>
      <c r="UTB291"/>
      <c r="UTC291"/>
      <c r="UTD291" s="401"/>
      <c r="UTE291" s="338"/>
      <c r="UTG291"/>
      <c r="UTH291"/>
      <c r="UTI291"/>
      <c r="UTJ291"/>
      <c r="UTK291"/>
      <c r="UTL291" s="401"/>
      <c r="UTM291" s="338"/>
      <c r="UTO291"/>
      <c r="UTP291"/>
      <c r="UTQ291"/>
      <c r="UTR291"/>
      <c r="UTS291"/>
      <c r="UTT291" s="401"/>
      <c r="UTU291" s="338"/>
      <c r="UTW291"/>
      <c r="UTX291"/>
      <c r="UTY291"/>
      <c r="UTZ291"/>
      <c r="UUA291"/>
      <c r="UUB291" s="401"/>
      <c r="UUC291" s="338"/>
      <c r="UUE291"/>
      <c r="UUF291"/>
      <c r="UUG291"/>
      <c r="UUH291"/>
      <c r="UUI291"/>
      <c r="UUJ291" s="401"/>
      <c r="UUK291" s="338"/>
      <c r="UUM291"/>
      <c r="UUN291"/>
      <c r="UUO291"/>
      <c r="UUP291"/>
      <c r="UUQ291"/>
      <c r="UUR291" s="401"/>
      <c r="UUS291" s="338"/>
      <c r="UUU291"/>
      <c r="UUV291"/>
      <c r="UUW291"/>
      <c r="UUX291"/>
      <c r="UUY291"/>
      <c r="UUZ291" s="401"/>
      <c r="UVA291" s="338"/>
      <c r="UVC291"/>
      <c r="UVD291"/>
      <c r="UVE291"/>
      <c r="UVF291"/>
      <c r="UVG291"/>
      <c r="UVH291" s="401"/>
      <c r="UVI291" s="338"/>
      <c r="UVK291"/>
      <c r="UVL291"/>
      <c r="UVM291"/>
      <c r="UVN291"/>
      <c r="UVO291"/>
      <c r="UVP291" s="401"/>
      <c r="UVQ291" s="338"/>
      <c r="UVS291"/>
      <c r="UVT291"/>
      <c r="UVU291"/>
      <c r="UVV291"/>
      <c r="UVW291"/>
      <c r="UVX291" s="401"/>
      <c r="UVY291" s="338"/>
      <c r="UWA291"/>
      <c r="UWB291"/>
      <c r="UWC291"/>
      <c r="UWD291"/>
      <c r="UWE291"/>
      <c r="UWF291" s="401"/>
      <c r="UWG291" s="338"/>
      <c r="UWI291"/>
      <c r="UWJ291"/>
      <c r="UWK291"/>
      <c r="UWL291"/>
      <c r="UWM291"/>
      <c r="UWN291" s="401"/>
      <c r="UWO291" s="338"/>
      <c r="UWQ291"/>
      <c r="UWR291"/>
      <c r="UWS291"/>
      <c r="UWT291"/>
      <c r="UWU291"/>
      <c r="UWV291" s="401"/>
      <c r="UWW291" s="338"/>
      <c r="UWY291"/>
      <c r="UWZ291"/>
      <c r="UXA291"/>
      <c r="UXB291"/>
      <c r="UXC291"/>
      <c r="UXD291" s="401"/>
      <c r="UXE291" s="338"/>
      <c r="UXG291"/>
      <c r="UXH291"/>
      <c r="UXI291"/>
      <c r="UXJ291"/>
      <c r="UXK291"/>
      <c r="UXL291" s="401"/>
      <c r="UXM291" s="338"/>
      <c r="UXO291"/>
      <c r="UXP291"/>
      <c r="UXQ291"/>
      <c r="UXR291"/>
      <c r="UXS291"/>
      <c r="UXT291" s="401"/>
      <c r="UXU291" s="338"/>
      <c r="UXW291"/>
      <c r="UXX291"/>
      <c r="UXY291"/>
      <c r="UXZ291"/>
      <c r="UYA291"/>
      <c r="UYB291" s="401"/>
      <c r="UYC291" s="338"/>
      <c r="UYE291"/>
      <c r="UYF291"/>
      <c r="UYG291"/>
      <c r="UYH291"/>
      <c r="UYI291"/>
      <c r="UYJ291" s="401"/>
      <c r="UYK291" s="338"/>
      <c r="UYM291"/>
      <c r="UYN291"/>
      <c r="UYO291"/>
      <c r="UYP291"/>
      <c r="UYQ291"/>
      <c r="UYR291" s="401"/>
      <c r="UYS291" s="338"/>
      <c r="UYU291"/>
      <c r="UYV291"/>
      <c r="UYW291"/>
      <c r="UYX291"/>
      <c r="UYY291"/>
      <c r="UYZ291" s="401"/>
      <c r="UZA291" s="338"/>
      <c r="UZC291"/>
      <c r="UZD291"/>
      <c r="UZE291"/>
      <c r="UZF291"/>
      <c r="UZG291"/>
      <c r="UZH291" s="401"/>
      <c r="UZI291" s="338"/>
      <c r="UZK291"/>
      <c r="UZL291"/>
      <c r="UZM291"/>
      <c r="UZN291"/>
      <c r="UZO291"/>
      <c r="UZP291" s="401"/>
      <c r="UZQ291" s="338"/>
      <c r="UZS291"/>
      <c r="UZT291"/>
      <c r="UZU291"/>
      <c r="UZV291"/>
      <c r="UZW291"/>
      <c r="UZX291" s="401"/>
      <c r="UZY291" s="338"/>
      <c r="VAA291"/>
      <c r="VAB291"/>
      <c r="VAC291"/>
      <c r="VAD291"/>
      <c r="VAE291"/>
      <c r="VAF291" s="401"/>
      <c r="VAG291" s="338"/>
      <c r="VAI291"/>
      <c r="VAJ291"/>
      <c r="VAK291"/>
      <c r="VAL291"/>
      <c r="VAM291"/>
      <c r="VAN291" s="401"/>
      <c r="VAO291" s="338"/>
      <c r="VAQ291"/>
      <c r="VAR291"/>
      <c r="VAS291"/>
      <c r="VAT291"/>
      <c r="VAU291"/>
      <c r="VAV291" s="401"/>
      <c r="VAW291" s="338"/>
      <c r="VAY291"/>
      <c r="VAZ291"/>
      <c r="VBA291"/>
      <c r="VBB291"/>
      <c r="VBC291"/>
      <c r="VBD291" s="401"/>
      <c r="VBE291" s="338"/>
      <c r="VBG291"/>
      <c r="VBH291"/>
      <c r="VBI291"/>
      <c r="VBJ291"/>
      <c r="VBK291"/>
      <c r="VBL291" s="401"/>
      <c r="VBM291" s="338"/>
      <c r="VBO291"/>
      <c r="VBP291"/>
      <c r="VBQ291"/>
      <c r="VBR291"/>
      <c r="VBS291"/>
      <c r="VBT291" s="401"/>
      <c r="VBU291" s="338"/>
      <c r="VBW291"/>
      <c r="VBX291"/>
      <c r="VBY291"/>
      <c r="VBZ291"/>
      <c r="VCA291"/>
      <c r="VCB291" s="401"/>
      <c r="VCC291" s="338"/>
      <c r="VCE291"/>
      <c r="VCF291"/>
      <c r="VCG291"/>
      <c r="VCH291"/>
      <c r="VCI291"/>
      <c r="VCJ291" s="401"/>
      <c r="VCK291" s="338"/>
      <c r="VCM291"/>
      <c r="VCN291"/>
      <c r="VCO291"/>
      <c r="VCP291"/>
      <c r="VCQ291"/>
      <c r="VCR291" s="401"/>
      <c r="VCS291" s="338"/>
      <c r="VCU291"/>
      <c r="VCV291"/>
      <c r="VCW291"/>
      <c r="VCX291"/>
      <c r="VCY291"/>
      <c r="VCZ291" s="401"/>
      <c r="VDA291" s="338"/>
      <c r="VDC291"/>
      <c r="VDD291"/>
      <c r="VDE291"/>
      <c r="VDF291"/>
      <c r="VDG291"/>
      <c r="VDH291" s="401"/>
      <c r="VDI291" s="338"/>
      <c r="VDK291"/>
      <c r="VDL291"/>
      <c r="VDM291"/>
      <c r="VDN291"/>
      <c r="VDO291"/>
      <c r="VDP291" s="401"/>
      <c r="VDQ291" s="338"/>
      <c r="VDS291"/>
      <c r="VDT291"/>
      <c r="VDU291"/>
      <c r="VDV291"/>
      <c r="VDW291"/>
      <c r="VDX291" s="401"/>
      <c r="VDY291" s="338"/>
      <c r="VEA291"/>
      <c r="VEB291"/>
      <c r="VEC291"/>
      <c r="VED291"/>
      <c r="VEE291"/>
      <c r="VEF291" s="401"/>
      <c r="VEG291" s="338"/>
      <c r="VEI291"/>
      <c r="VEJ291"/>
      <c r="VEK291"/>
      <c r="VEL291"/>
      <c r="VEM291"/>
      <c r="VEN291" s="401"/>
      <c r="VEO291" s="338"/>
      <c r="VEQ291"/>
      <c r="VER291"/>
      <c r="VES291"/>
      <c r="VET291"/>
      <c r="VEU291"/>
      <c r="VEV291" s="401"/>
      <c r="VEW291" s="338"/>
      <c r="VEY291"/>
      <c r="VEZ291"/>
      <c r="VFA291"/>
      <c r="VFB291"/>
      <c r="VFC291"/>
      <c r="VFD291" s="401"/>
      <c r="VFE291" s="338"/>
      <c r="VFG291"/>
      <c r="VFH291"/>
      <c r="VFI291"/>
      <c r="VFJ291"/>
      <c r="VFK291"/>
      <c r="VFL291" s="401"/>
      <c r="VFM291" s="338"/>
      <c r="VFO291"/>
      <c r="VFP291"/>
      <c r="VFQ291"/>
      <c r="VFR291"/>
      <c r="VFS291"/>
      <c r="VFT291" s="401"/>
      <c r="VFU291" s="338"/>
      <c r="VFW291"/>
      <c r="VFX291"/>
      <c r="VFY291"/>
      <c r="VFZ291"/>
      <c r="VGA291"/>
      <c r="VGB291" s="401"/>
      <c r="VGC291" s="338"/>
      <c r="VGE291"/>
      <c r="VGF291"/>
      <c r="VGG291"/>
      <c r="VGH291"/>
      <c r="VGI291"/>
      <c r="VGJ291" s="401"/>
      <c r="VGK291" s="338"/>
      <c r="VGM291"/>
      <c r="VGN291"/>
      <c r="VGO291"/>
      <c r="VGP291"/>
      <c r="VGQ291"/>
      <c r="VGR291" s="401"/>
      <c r="VGS291" s="338"/>
      <c r="VGU291"/>
      <c r="VGV291"/>
      <c r="VGW291"/>
      <c r="VGX291"/>
      <c r="VGY291"/>
      <c r="VGZ291" s="401"/>
      <c r="VHA291" s="338"/>
      <c r="VHC291"/>
      <c r="VHD291"/>
      <c r="VHE291"/>
      <c r="VHF291"/>
      <c r="VHG291"/>
      <c r="VHH291" s="401"/>
      <c r="VHI291" s="338"/>
      <c r="VHK291"/>
      <c r="VHL291"/>
      <c r="VHM291"/>
      <c r="VHN291"/>
      <c r="VHO291"/>
      <c r="VHP291" s="401"/>
      <c r="VHQ291" s="338"/>
      <c r="VHS291"/>
      <c r="VHT291"/>
      <c r="VHU291"/>
      <c r="VHV291"/>
      <c r="VHW291"/>
      <c r="VHX291" s="401"/>
      <c r="VHY291" s="338"/>
      <c r="VIA291"/>
      <c r="VIB291"/>
      <c r="VIC291"/>
      <c r="VID291"/>
      <c r="VIE291"/>
      <c r="VIF291" s="401"/>
      <c r="VIG291" s="338"/>
      <c r="VII291"/>
      <c r="VIJ291"/>
      <c r="VIK291"/>
      <c r="VIL291"/>
      <c r="VIM291"/>
      <c r="VIN291" s="401"/>
      <c r="VIO291" s="338"/>
      <c r="VIQ291"/>
      <c r="VIR291"/>
      <c r="VIS291"/>
      <c r="VIT291"/>
      <c r="VIU291"/>
      <c r="VIV291" s="401"/>
      <c r="VIW291" s="338"/>
      <c r="VIY291"/>
      <c r="VIZ291"/>
      <c r="VJA291"/>
      <c r="VJB291"/>
      <c r="VJC291"/>
      <c r="VJD291" s="401"/>
      <c r="VJE291" s="338"/>
      <c r="VJG291"/>
      <c r="VJH291"/>
      <c r="VJI291"/>
      <c r="VJJ291"/>
      <c r="VJK291"/>
      <c r="VJL291" s="401"/>
      <c r="VJM291" s="338"/>
      <c r="VJO291"/>
      <c r="VJP291"/>
      <c r="VJQ291"/>
      <c r="VJR291"/>
      <c r="VJS291"/>
      <c r="VJT291" s="401"/>
      <c r="VJU291" s="338"/>
      <c r="VJW291"/>
      <c r="VJX291"/>
      <c r="VJY291"/>
      <c r="VJZ291"/>
      <c r="VKA291"/>
      <c r="VKB291" s="401"/>
      <c r="VKC291" s="338"/>
      <c r="VKE291"/>
      <c r="VKF291"/>
      <c r="VKG291"/>
      <c r="VKH291"/>
      <c r="VKI291"/>
      <c r="VKJ291" s="401"/>
      <c r="VKK291" s="338"/>
      <c r="VKM291"/>
      <c r="VKN291"/>
      <c r="VKO291"/>
      <c r="VKP291"/>
      <c r="VKQ291"/>
      <c r="VKR291" s="401"/>
      <c r="VKS291" s="338"/>
      <c r="VKU291"/>
      <c r="VKV291"/>
      <c r="VKW291"/>
      <c r="VKX291"/>
      <c r="VKY291"/>
      <c r="VKZ291" s="401"/>
      <c r="VLA291" s="338"/>
      <c r="VLC291"/>
      <c r="VLD291"/>
      <c r="VLE291"/>
      <c r="VLF291"/>
      <c r="VLG291"/>
      <c r="VLH291" s="401"/>
      <c r="VLI291" s="338"/>
      <c r="VLK291"/>
      <c r="VLL291"/>
      <c r="VLM291"/>
      <c r="VLN291"/>
      <c r="VLO291"/>
      <c r="VLP291" s="401"/>
      <c r="VLQ291" s="338"/>
      <c r="VLS291"/>
      <c r="VLT291"/>
      <c r="VLU291"/>
      <c r="VLV291"/>
      <c r="VLW291"/>
      <c r="VLX291" s="401"/>
      <c r="VLY291" s="338"/>
      <c r="VMA291"/>
      <c r="VMB291"/>
      <c r="VMC291"/>
      <c r="VMD291"/>
      <c r="VME291"/>
      <c r="VMF291" s="401"/>
      <c r="VMG291" s="338"/>
      <c r="VMI291"/>
      <c r="VMJ291"/>
      <c r="VMK291"/>
      <c r="VML291"/>
      <c r="VMM291"/>
      <c r="VMN291" s="401"/>
      <c r="VMO291" s="338"/>
      <c r="VMQ291"/>
      <c r="VMR291"/>
      <c r="VMS291"/>
      <c r="VMT291"/>
      <c r="VMU291"/>
      <c r="VMV291" s="401"/>
      <c r="VMW291" s="338"/>
      <c r="VMY291"/>
      <c r="VMZ291"/>
      <c r="VNA291"/>
      <c r="VNB291"/>
      <c r="VNC291"/>
      <c r="VND291" s="401"/>
      <c r="VNE291" s="338"/>
      <c r="VNG291"/>
      <c r="VNH291"/>
      <c r="VNI291"/>
      <c r="VNJ291"/>
      <c r="VNK291"/>
      <c r="VNL291" s="401"/>
      <c r="VNM291" s="338"/>
      <c r="VNO291"/>
      <c r="VNP291"/>
      <c r="VNQ291"/>
      <c r="VNR291"/>
      <c r="VNS291"/>
      <c r="VNT291" s="401"/>
      <c r="VNU291" s="338"/>
      <c r="VNW291"/>
      <c r="VNX291"/>
      <c r="VNY291"/>
      <c r="VNZ291"/>
      <c r="VOA291"/>
      <c r="VOB291" s="401"/>
      <c r="VOC291" s="338"/>
      <c r="VOE291"/>
      <c r="VOF291"/>
      <c r="VOG291"/>
      <c r="VOH291"/>
      <c r="VOI291"/>
      <c r="VOJ291" s="401"/>
      <c r="VOK291" s="338"/>
      <c r="VOM291"/>
      <c r="VON291"/>
      <c r="VOO291"/>
      <c r="VOP291"/>
      <c r="VOQ291"/>
      <c r="VOR291" s="401"/>
      <c r="VOS291" s="338"/>
      <c r="VOU291"/>
      <c r="VOV291"/>
      <c r="VOW291"/>
      <c r="VOX291"/>
      <c r="VOY291"/>
      <c r="VOZ291" s="401"/>
      <c r="VPA291" s="338"/>
      <c r="VPC291"/>
      <c r="VPD291"/>
      <c r="VPE291"/>
      <c r="VPF291"/>
      <c r="VPG291"/>
      <c r="VPH291" s="401"/>
      <c r="VPI291" s="338"/>
      <c r="VPK291"/>
      <c r="VPL291"/>
      <c r="VPM291"/>
      <c r="VPN291"/>
      <c r="VPO291"/>
      <c r="VPP291" s="401"/>
      <c r="VPQ291" s="338"/>
      <c r="VPS291"/>
      <c r="VPT291"/>
      <c r="VPU291"/>
      <c r="VPV291"/>
      <c r="VPW291"/>
      <c r="VPX291" s="401"/>
      <c r="VPY291" s="338"/>
      <c r="VQA291"/>
      <c r="VQB291"/>
      <c r="VQC291"/>
      <c r="VQD291"/>
      <c r="VQE291"/>
      <c r="VQF291" s="401"/>
      <c r="VQG291" s="338"/>
      <c r="VQI291"/>
      <c r="VQJ291"/>
      <c r="VQK291"/>
      <c r="VQL291"/>
      <c r="VQM291"/>
      <c r="VQN291" s="401"/>
      <c r="VQO291" s="338"/>
      <c r="VQQ291"/>
      <c r="VQR291"/>
      <c r="VQS291"/>
      <c r="VQT291"/>
      <c r="VQU291"/>
      <c r="VQV291" s="401"/>
      <c r="VQW291" s="338"/>
      <c r="VQY291"/>
      <c r="VQZ291"/>
      <c r="VRA291"/>
      <c r="VRB291"/>
      <c r="VRC291"/>
      <c r="VRD291" s="401"/>
      <c r="VRE291" s="338"/>
      <c r="VRG291"/>
      <c r="VRH291"/>
      <c r="VRI291"/>
      <c r="VRJ291"/>
      <c r="VRK291"/>
      <c r="VRL291" s="401"/>
      <c r="VRM291" s="338"/>
      <c r="VRO291"/>
      <c r="VRP291"/>
      <c r="VRQ291"/>
      <c r="VRR291"/>
      <c r="VRS291"/>
      <c r="VRT291" s="401"/>
      <c r="VRU291" s="338"/>
      <c r="VRW291"/>
      <c r="VRX291"/>
      <c r="VRY291"/>
      <c r="VRZ291"/>
      <c r="VSA291"/>
      <c r="VSB291" s="401"/>
      <c r="VSC291" s="338"/>
      <c r="VSE291"/>
      <c r="VSF291"/>
      <c r="VSG291"/>
      <c r="VSH291"/>
      <c r="VSI291"/>
      <c r="VSJ291" s="401"/>
      <c r="VSK291" s="338"/>
      <c r="VSM291"/>
      <c r="VSN291"/>
      <c r="VSO291"/>
      <c r="VSP291"/>
      <c r="VSQ291"/>
      <c r="VSR291" s="401"/>
      <c r="VSS291" s="338"/>
      <c r="VSU291"/>
      <c r="VSV291"/>
      <c r="VSW291"/>
      <c r="VSX291"/>
      <c r="VSY291"/>
      <c r="VSZ291" s="401"/>
      <c r="VTA291" s="338"/>
      <c r="VTC291"/>
      <c r="VTD291"/>
      <c r="VTE291"/>
      <c r="VTF291"/>
      <c r="VTG291"/>
      <c r="VTH291" s="401"/>
      <c r="VTI291" s="338"/>
      <c r="VTK291"/>
      <c r="VTL291"/>
      <c r="VTM291"/>
      <c r="VTN291"/>
      <c r="VTO291"/>
      <c r="VTP291" s="401"/>
      <c r="VTQ291" s="338"/>
      <c r="VTS291"/>
      <c r="VTT291"/>
      <c r="VTU291"/>
      <c r="VTV291"/>
      <c r="VTW291"/>
      <c r="VTX291" s="401"/>
      <c r="VTY291" s="338"/>
      <c r="VUA291"/>
      <c r="VUB291"/>
      <c r="VUC291"/>
      <c r="VUD291"/>
      <c r="VUE291"/>
      <c r="VUF291" s="401"/>
      <c r="VUG291" s="338"/>
      <c r="VUI291"/>
      <c r="VUJ291"/>
      <c r="VUK291"/>
      <c r="VUL291"/>
      <c r="VUM291"/>
      <c r="VUN291" s="401"/>
      <c r="VUO291" s="338"/>
      <c r="VUQ291"/>
      <c r="VUR291"/>
      <c r="VUS291"/>
      <c r="VUT291"/>
      <c r="VUU291"/>
      <c r="VUV291" s="401"/>
      <c r="VUW291" s="338"/>
      <c r="VUY291"/>
      <c r="VUZ291"/>
      <c r="VVA291"/>
      <c r="VVB291"/>
      <c r="VVC291"/>
      <c r="VVD291" s="401"/>
      <c r="VVE291" s="338"/>
      <c r="VVG291"/>
      <c r="VVH291"/>
      <c r="VVI291"/>
      <c r="VVJ291"/>
      <c r="VVK291"/>
      <c r="VVL291" s="401"/>
      <c r="VVM291" s="338"/>
      <c r="VVO291"/>
      <c r="VVP291"/>
      <c r="VVQ291"/>
      <c r="VVR291"/>
      <c r="VVS291"/>
      <c r="VVT291" s="401"/>
      <c r="VVU291" s="338"/>
      <c r="VVW291"/>
      <c r="VVX291"/>
      <c r="VVY291"/>
      <c r="VVZ291"/>
      <c r="VWA291"/>
      <c r="VWB291" s="401"/>
      <c r="VWC291" s="338"/>
      <c r="VWE291"/>
      <c r="VWF291"/>
      <c r="VWG291"/>
      <c r="VWH291"/>
      <c r="VWI291"/>
      <c r="VWJ291" s="401"/>
      <c r="VWK291" s="338"/>
      <c r="VWM291"/>
      <c r="VWN291"/>
      <c r="VWO291"/>
      <c r="VWP291"/>
      <c r="VWQ291"/>
      <c r="VWR291" s="401"/>
      <c r="VWS291" s="338"/>
      <c r="VWU291"/>
      <c r="VWV291"/>
      <c r="VWW291"/>
      <c r="VWX291"/>
      <c r="VWY291"/>
      <c r="VWZ291" s="401"/>
      <c r="VXA291" s="338"/>
      <c r="VXC291"/>
      <c r="VXD291"/>
      <c r="VXE291"/>
      <c r="VXF291"/>
      <c r="VXG291"/>
      <c r="VXH291" s="401"/>
      <c r="VXI291" s="338"/>
      <c r="VXK291"/>
      <c r="VXL291"/>
      <c r="VXM291"/>
      <c r="VXN291"/>
      <c r="VXO291"/>
      <c r="VXP291" s="401"/>
      <c r="VXQ291" s="338"/>
      <c r="VXS291"/>
      <c r="VXT291"/>
      <c r="VXU291"/>
      <c r="VXV291"/>
      <c r="VXW291"/>
      <c r="VXX291" s="401"/>
      <c r="VXY291" s="338"/>
      <c r="VYA291"/>
      <c r="VYB291"/>
      <c r="VYC291"/>
      <c r="VYD291"/>
      <c r="VYE291"/>
      <c r="VYF291" s="401"/>
      <c r="VYG291" s="338"/>
      <c r="VYI291"/>
      <c r="VYJ291"/>
      <c r="VYK291"/>
      <c r="VYL291"/>
      <c r="VYM291"/>
      <c r="VYN291" s="401"/>
      <c r="VYO291" s="338"/>
      <c r="VYQ291"/>
      <c r="VYR291"/>
      <c r="VYS291"/>
      <c r="VYT291"/>
      <c r="VYU291"/>
      <c r="VYV291" s="401"/>
      <c r="VYW291" s="338"/>
      <c r="VYY291"/>
      <c r="VYZ291"/>
      <c r="VZA291"/>
      <c r="VZB291"/>
      <c r="VZC291"/>
      <c r="VZD291" s="401"/>
      <c r="VZE291" s="338"/>
      <c r="VZG291"/>
      <c r="VZH291"/>
      <c r="VZI291"/>
      <c r="VZJ291"/>
      <c r="VZK291"/>
      <c r="VZL291" s="401"/>
      <c r="VZM291" s="338"/>
      <c r="VZO291"/>
      <c r="VZP291"/>
      <c r="VZQ291"/>
      <c r="VZR291"/>
      <c r="VZS291"/>
      <c r="VZT291" s="401"/>
      <c r="VZU291" s="338"/>
      <c r="VZW291"/>
      <c r="VZX291"/>
      <c r="VZY291"/>
      <c r="VZZ291"/>
      <c r="WAA291"/>
      <c r="WAB291" s="401"/>
      <c r="WAC291" s="338"/>
      <c r="WAE291"/>
      <c r="WAF291"/>
      <c r="WAG291"/>
      <c r="WAH291"/>
      <c r="WAI291"/>
      <c r="WAJ291" s="401"/>
      <c r="WAK291" s="338"/>
      <c r="WAM291"/>
      <c r="WAN291"/>
      <c r="WAO291"/>
      <c r="WAP291"/>
      <c r="WAQ291"/>
      <c r="WAR291" s="401"/>
      <c r="WAS291" s="338"/>
      <c r="WAU291"/>
      <c r="WAV291"/>
      <c r="WAW291"/>
      <c r="WAX291"/>
      <c r="WAY291"/>
      <c r="WAZ291" s="401"/>
      <c r="WBA291" s="338"/>
      <c r="WBC291"/>
      <c r="WBD291"/>
      <c r="WBE291"/>
      <c r="WBF291"/>
      <c r="WBG291"/>
      <c r="WBH291" s="401"/>
      <c r="WBI291" s="338"/>
      <c r="WBK291"/>
      <c r="WBL291"/>
      <c r="WBM291"/>
      <c r="WBN291"/>
      <c r="WBO291"/>
      <c r="WBP291" s="401"/>
      <c r="WBQ291" s="338"/>
      <c r="WBS291"/>
      <c r="WBT291"/>
      <c r="WBU291"/>
      <c r="WBV291"/>
      <c r="WBW291"/>
      <c r="WBX291" s="401"/>
      <c r="WBY291" s="338"/>
      <c r="WCA291"/>
      <c r="WCB291"/>
      <c r="WCC291"/>
      <c r="WCD291"/>
      <c r="WCE291"/>
      <c r="WCF291" s="401"/>
      <c r="WCG291" s="338"/>
      <c r="WCI291"/>
      <c r="WCJ291"/>
      <c r="WCK291"/>
      <c r="WCL291"/>
      <c r="WCM291"/>
      <c r="WCN291" s="401"/>
      <c r="WCO291" s="338"/>
      <c r="WCQ291"/>
      <c r="WCR291"/>
      <c r="WCS291"/>
      <c r="WCT291"/>
      <c r="WCU291"/>
      <c r="WCV291" s="401"/>
      <c r="WCW291" s="338"/>
      <c r="WCY291"/>
      <c r="WCZ291"/>
      <c r="WDA291"/>
      <c r="WDB291"/>
      <c r="WDC291"/>
      <c r="WDD291" s="401"/>
      <c r="WDE291" s="338"/>
      <c r="WDG291"/>
      <c r="WDH291"/>
      <c r="WDI291"/>
      <c r="WDJ291"/>
      <c r="WDK291"/>
      <c r="WDL291" s="401"/>
      <c r="WDM291" s="338"/>
      <c r="WDO291"/>
      <c r="WDP291"/>
      <c r="WDQ291"/>
      <c r="WDR291"/>
      <c r="WDS291"/>
      <c r="WDT291" s="401"/>
      <c r="WDU291" s="338"/>
      <c r="WDW291"/>
      <c r="WDX291"/>
      <c r="WDY291"/>
      <c r="WDZ291"/>
      <c r="WEA291"/>
      <c r="WEB291" s="401"/>
      <c r="WEC291" s="338"/>
      <c r="WEE291"/>
      <c r="WEF291"/>
      <c r="WEG291"/>
      <c r="WEH291"/>
      <c r="WEI291"/>
      <c r="WEJ291" s="401"/>
      <c r="WEK291" s="338"/>
      <c r="WEM291"/>
      <c r="WEN291"/>
      <c r="WEO291"/>
      <c r="WEP291"/>
      <c r="WEQ291"/>
      <c r="WER291" s="401"/>
      <c r="WES291" s="338"/>
      <c r="WEU291"/>
      <c r="WEV291"/>
      <c r="WEW291"/>
      <c r="WEX291"/>
      <c r="WEY291"/>
      <c r="WEZ291" s="401"/>
      <c r="WFA291" s="338"/>
      <c r="WFC291"/>
      <c r="WFD291"/>
      <c r="WFE291"/>
      <c r="WFF291"/>
      <c r="WFG291"/>
      <c r="WFH291" s="401"/>
      <c r="WFI291" s="338"/>
      <c r="WFK291"/>
      <c r="WFL291"/>
      <c r="WFM291"/>
      <c r="WFN291"/>
      <c r="WFO291"/>
      <c r="WFP291" s="401"/>
      <c r="WFQ291" s="338"/>
      <c r="WFS291"/>
      <c r="WFT291"/>
      <c r="WFU291"/>
      <c r="WFV291"/>
      <c r="WFW291"/>
      <c r="WFX291" s="401"/>
      <c r="WFY291" s="338"/>
      <c r="WGA291"/>
      <c r="WGB291"/>
      <c r="WGC291"/>
      <c r="WGD291"/>
      <c r="WGE291"/>
      <c r="WGF291" s="401"/>
      <c r="WGG291" s="338"/>
      <c r="WGI291"/>
      <c r="WGJ291"/>
      <c r="WGK291"/>
      <c r="WGL291"/>
      <c r="WGM291"/>
      <c r="WGN291" s="401"/>
      <c r="WGO291" s="338"/>
      <c r="WGQ291"/>
      <c r="WGR291"/>
      <c r="WGS291"/>
      <c r="WGT291"/>
      <c r="WGU291"/>
      <c r="WGV291" s="401"/>
      <c r="WGW291" s="338"/>
      <c r="WGY291"/>
      <c r="WGZ291"/>
      <c r="WHA291"/>
      <c r="WHB291"/>
      <c r="WHC291"/>
      <c r="WHD291" s="401"/>
      <c r="WHE291" s="338"/>
      <c r="WHG291"/>
      <c r="WHH291"/>
      <c r="WHI291"/>
      <c r="WHJ291"/>
      <c r="WHK291"/>
      <c r="WHL291" s="401"/>
      <c r="WHM291" s="338"/>
      <c r="WHO291"/>
      <c r="WHP291"/>
      <c r="WHQ291"/>
      <c r="WHR291"/>
      <c r="WHS291"/>
      <c r="WHT291" s="401"/>
      <c r="WHU291" s="338"/>
      <c r="WHW291"/>
      <c r="WHX291"/>
      <c r="WHY291"/>
      <c r="WHZ291"/>
      <c r="WIA291"/>
      <c r="WIB291" s="401"/>
      <c r="WIC291" s="338"/>
      <c r="WIE291"/>
      <c r="WIF291"/>
      <c r="WIG291"/>
      <c r="WIH291"/>
      <c r="WII291"/>
      <c r="WIJ291" s="401"/>
      <c r="WIK291" s="338"/>
      <c r="WIM291"/>
      <c r="WIN291"/>
      <c r="WIO291"/>
      <c r="WIP291"/>
      <c r="WIQ291"/>
      <c r="WIR291" s="401"/>
      <c r="WIS291" s="338"/>
      <c r="WIU291"/>
      <c r="WIV291"/>
      <c r="WIW291"/>
      <c r="WIX291"/>
      <c r="WIY291"/>
      <c r="WIZ291" s="401"/>
      <c r="WJA291" s="338"/>
      <c r="WJC291"/>
      <c r="WJD291"/>
      <c r="WJE291"/>
      <c r="WJF291"/>
      <c r="WJG291"/>
      <c r="WJH291" s="401"/>
      <c r="WJI291" s="338"/>
      <c r="WJK291"/>
      <c r="WJL291"/>
      <c r="WJM291"/>
      <c r="WJN291"/>
      <c r="WJO291"/>
      <c r="WJP291" s="401"/>
      <c r="WJQ291" s="338"/>
      <c r="WJS291"/>
      <c r="WJT291"/>
      <c r="WJU291"/>
      <c r="WJV291"/>
      <c r="WJW291"/>
      <c r="WJX291" s="401"/>
      <c r="WJY291" s="338"/>
      <c r="WKA291"/>
      <c r="WKB291"/>
      <c r="WKC291"/>
      <c r="WKD291"/>
      <c r="WKE291"/>
      <c r="WKF291" s="401"/>
      <c r="WKG291" s="338"/>
      <c r="WKI291"/>
      <c r="WKJ291"/>
      <c r="WKK291"/>
      <c r="WKL291"/>
      <c r="WKM291"/>
      <c r="WKN291" s="401"/>
      <c r="WKO291" s="338"/>
      <c r="WKQ291"/>
      <c r="WKR291"/>
      <c r="WKS291"/>
      <c r="WKT291"/>
      <c r="WKU291"/>
      <c r="WKV291" s="401"/>
      <c r="WKW291" s="338"/>
      <c r="WKY291"/>
      <c r="WKZ291"/>
      <c r="WLA291"/>
      <c r="WLB291"/>
      <c r="WLC291"/>
      <c r="WLD291" s="401"/>
      <c r="WLE291" s="338"/>
      <c r="WLG291"/>
      <c r="WLH291"/>
      <c r="WLI291"/>
      <c r="WLJ291"/>
      <c r="WLK291"/>
      <c r="WLL291" s="401"/>
      <c r="WLM291" s="338"/>
      <c r="WLO291"/>
      <c r="WLP291"/>
      <c r="WLQ291"/>
      <c r="WLR291"/>
      <c r="WLS291"/>
      <c r="WLT291" s="401"/>
      <c r="WLU291" s="338"/>
      <c r="WLW291"/>
      <c r="WLX291"/>
      <c r="WLY291"/>
      <c r="WLZ291"/>
      <c r="WMA291"/>
      <c r="WMB291" s="401"/>
      <c r="WMC291" s="338"/>
      <c r="WME291"/>
      <c r="WMF291"/>
      <c r="WMG291"/>
      <c r="WMH291"/>
      <c r="WMI291"/>
      <c r="WMJ291" s="401"/>
      <c r="WMK291" s="338"/>
      <c r="WMM291"/>
      <c r="WMN291"/>
      <c r="WMO291"/>
      <c r="WMP291"/>
      <c r="WMQ291"/>
      <c r="WMR291" s="401"/>
      <c r="WMS291" s="338"/>
      <c r="WMU291"/>
      <c r="WMV291"/>
      <c r="WMW291"/>
      <c r="WMX291"/>
      <c r="WMY291"/>
      <c r="WMZ291" s="401"/>
      <c r="WNA291" s="338"/>
      <c r="WNC291"/>
      <c r="WND291"/>
      <c r="WNE291"/>
      <c r="WNF291"/>
      <c r="WNG291"/>
      <c r="WNH291" s="401"/>
      <c r="WNI291" s="338"/>
      <c r="WNK291"/>
      <c r="WNL291"/>
      <c r="WNM291"/>
      <c r="WNN291"/>
      <c r="WNO291"/>
      <c r="WNP291" s="401"/>
      <c r="WNQ291" s="338"/>
      <c r="WNS291"/>
      <c r="WNT291"/>
      <c r="WNU291"/>
      <c r="WNV291"/>
      <c r="WNW291"/>
      <c r="WNX291" s="401"/>
      <c r="WNY291" s="338"/>
      <c r="WOA291"/>
      <c r="WOB291"/>
      <c r="WOC291"/>
      <c r="WOD291"/>
      <c r="WOE291"/>
      <c r="WOF291" s="401"/>
      <c r="WOG291" s="338"/>
      <c r="WOI291"/>
      <c r="WOJ291"/>
      <c r="WOK291"/>
      <c r="WOL291"/>
      <c r="WOM291"/>
      <c r="WON291" s="401"/>
      <c r="WOO291" s="338"/>
      <c r="WOQ291"/>
      <c r="WOR291"/>
      <c r="WOS291"/>
      <c r="WOT291"/>
      <c r="WOU291"/>
      <c r="WOV291" s="401"/>
      <c r="WOW291" s="338"/>
      <c r="WOY291"/>
      <c r="WOZ291"/>
      <c r="WPA291"/>
      <c r="WPB291"/>
      <c r="WPC291"/>
      <c r="WPD291" s="401"/>
      <c r="WPE291" s="338"/>
      <c r="WPG291"/>
      <c r="WPH291"/>
      <c r="WPI291"/>
      <c r="WPJ291"/>
      <c r="WPK291"/>
      <c r="WPL291" s="401"/>
      <c r="WPM291" s="338"/>
      <c r="WPO291"/>
      <c r="WPP291"/>
      <c r="WPQ291"/>
      <c r="WPR291"/>
      <c r="WPS291"/>
      <c r="WPT291" s="401"/>
      <c r="WPU291" s="338"/>
      <c r="WPW291"/>
      <c r="WPX291"/>
      <c r="WPY291"/>
      <c r="WPZ291"/>
      <c r="WQA291"/>
      <c r="WQB291" s="401"/>
      <c r="WQC291" s="338"/>
      <c r="WQE291"/>
      <c r="WQF291"/>
      <c r="WQG291"/>
      <c r="WQH291"/>
      <c r="WQI291"/>
      <c r="WQJ291" s="401"/>
      <c r="WQK291" s="338"/>
      <c r="WQM291"/>
      <c r="WQN291"/>
      <c r="WQO291"/>
      <c r="WQP291"/>
      <c r="WQQ291"/>
      <c r="WQR291" s="401"/>
      <c r="WQS291" s="338"/>
      <c r="WQU291"/>
      <c r="WQV291"/>
      <c r="WQW291"/>
      <c r="WQX291"/>
      <c r="WQY291"/>
      <c r="WQZ291" s="401"/>
      <c r="WRA291" s="338"/>
      <c r="WRC291"/>
      <c r="WRD291"/>
      <c r="WRE291"/>
      <c r="WRF291"/>
      <c r="WRG291"/>
      <c r="WRH291" s="401"/>
      <c r="WRI291" s="338"/>
      <c r="WRK291"/>
      <c r="WRL291"/>
      <c r="WRM291"/>
      <c r="WRN291"/>
      <c r="WRO291"/>
      <c r="WRP291" s="401"/>
      <c r="WRQ291" s="338"/>
      <c r="WRS291"/>
      <c r="WRT291"/>
      <c r="WRU291"/>
      <c r="WRV291"/>
      <c r="WRW291"/>
      <c r="WRX291" s="401"/>
      <c r="WRY291" s="338"/>
      <c r="WSA291"/>
      <c r="WSB291"/>
      <c r="WSC291"/>
      <c r="WSD291"/>
      <c r="WSE291"/>
      <c r="WSF291" s="401"/>
      <c r="WSG291" s="338"/>
      <c r="WSI291"/>
      <c r="WSJ291"/>
      <c r="WSK291"/>
      <c r="WSL291"/>
      <c r="WSM291"/>
      <c r="WSN291" s="401"/>
      <c r="WSO291" s="338"/>
      <c r="WSQ291"/>
      <c r="WSR291"/>
      <c r="WSS291"/>
      <c r="WST291"/>
      <c r="WSU291"/>
      <c r="WSV291" s="401"/>
      <c r="WSW291" s="338"/>
      <c r="WSY291"/>
      <c r="WSZ291"/>
      <c r="WTA291"/>
      <c r="WTB291"/>
      <c r="WTC291"/>
      <c r="WTD291" s="401"/>
      <c r="WTE291" s="338"/>
      <c r="WTG291"/>
      <c r="WTH291"/>
      <c r="WTI291"/>
      <c r="WTJ291"/>
      <c r="WTK291"/>
      <c r="WTL291" s="401"/>
      <c r="WTM291" s="338"/>
      <c r="WTO291"/>
      <c r="WTP291"/>
      <c r="WTQ291"/>
      <c r="WTR291"/>
      <c r="WTS291"/>
      <c r="WTT291" s="401"/>
      <c r="WTU291" s="338"/>
      <c r="WTW291"/>
      <c r="WTX291"/>
      <c r="WTY291"/>
      <c r="WTZ291"/>
      <c r="WUA291"/>
      <c r="WUB291" s="401"/>
      <c r="WUC291" s="338"/>
      <c r="WUE291"/>
      <c r="WUF291"/>
      <c r="WUG291"/>
      <c r="WUH291"/>
      <c r="WUI291"/>
      <c r="WUJ291" s="401"/>
      <c r="WUK291" s="338"/>
      <c r="WUM291"/>
      <c r="WUN291"/>
      <c r="WUO291"/>
      <c r="WUP291"/>
      <c r="WUQ291"/>
      <c r="WUR291" s="401"/>
      <c r="WUS291" s="338"/>
      <c r="WUU291"/>
      <c r="WUV291"/>
      <c r="WUW291"/>
      <c r="WUX291"/>
      <c r="WUY291"/>
      <c r="WUZ291" s="401"/>
      <c r="WVA291" s="338"/>
      <c r="WVC291"/>
      <c r="WVD291"/>
      <c r="WVE291"/>
      <c r="WVF291"/>
      <c r="WVG291"/>
      <c r="WVH291" s="401"/>
      <c r="WVI291" s="338"/>
      <c r="WVK291"/>
      <c r="WVL291"/>
      <c r="WVM291"/>
      <c r="WVN291"/>
      <c r="WVO291"/>
      <c r="WVP291" s="401"/>
      <c r="WVQ291" s="338"/>
      <c r="WVS291"/>
      <c r="WVT291"/>
      <c r="WVU291"/>
      <c r="WVV291"/>
      <c r="WVW291"/>
      <c r="WVX291" s="401"/>
      <c r="WVY291" s="338"/>
      <c r="WWA291"/>
      <c r="WWB291"/>
      <c r="WWC291"/>
      <c r="WWD291"/>
      <c r="WWE291"/>
      <c r="WWF291" s="401"/>
      <c r="WWG291" s="338"/>
      <c r="WWI291"/>
      <c r="WWJ291"/>
      <c r="WWK291"/>
      <c r="WWL291"/>
      <c r="WWM291"/>
      <c r="WWN291" s="401"/>
      <c r="WWO291" s="338"/>
      <c r="WWQ291"/>
      <c r="WWR291"/>
      <c r="WWS291"/>
      <c r="WWT291"/>
      <c r="WWU291"/>
      <c r="WWV291" s="401"/>
      <c r="WWW291" s="338"/>
      <c r="WWY291"/>
      <c r="WWZ291"/>
      <c r="WXA291"/>
      <c r="WXB291"/>
      <c r="WXC291"/>
      <c r="WXD291" s="401"/>
      <c r="WXE291" s="338"/>
      <c r="WXG291"/>
      <c r="WXH291"/>
      <c r="WXI291"/>
      <c r="WXJ291"/>
      <c r="WXK291"/>
      <c r="WXL291" s="401"/>
      <c r="WXM291" s="338"/>
      <c r="WXO291"/>
      <c r="WXP291"/>
      <c r="WXQ291"/>
      <c r="WXR291"/>
      <c r="WXS291"/>
      <c r="WXT291" s="401"/>
      <c r="WXU291" s="338"/>
      <c r="WXW291"/>
      <c r="WXX291"/>
      <c r="WXY291"/>
      <c r="WXZ291"/>
      <c r="WYA291"/>
      <c r="WYB291" s="401"/>
      <c r="WYC291" s="338"/>
      <c r="WYE291"/>
      <c r="WYF291"/>
      <c r="WYG291"/>
      <c r="WYH291"/>
      <c r="WYI291"/>
      <c r="WYJ291" s="401"/>
      <c r="WYK291" s="338"/>
      <c r="WYM291"/>
      <c r="WYN291"/>
      <c r="WYO291"/>
      <c r="WYP291"/>
      <c r="WYQ291"/>
      <c r="WYR291" s="401"/>
      <c r="WYS291" s="338"/>
      <c r="WYU291"/>
      <c r="WYV291"/>
      <c r="WYW291"/>
      <c r="WYX291"/>
      <c r="WYY291"/>
      <c r="WYZ291" s="401"/>
      <c r="WZA291" s="338"/>
      <c r="WZC291"/>
      <c r="WZD291"/>
      <c r="WZE291"/>
      <c r="WZF291"/>
      <c r="WZG291"/>
      <c r="WZH291" s="401"/>
      <c r="WZI291" s="338"/>
      <c r="WZK291"/>
      <c r="WZL291"/>
      <c r="WZM291"/>
      <c r="WZN291"/>
      <c r="WZO291"/>
      <c r="WZP291" s="401"/>
      <c r="WZQ291" s="338"/>
      <c r="WZS291"/>
      <c r="WZT291"/>
      <c r="WZU291"/>
      <c r="WZV291"/>
      <c r="WZW291"/>
      <c r="WZX291" s="401"/>
      <c r="WZY291" s="338"/>
      <c r="XAA291"/>
      <c r="XAB291"/>
      <c r="XAC291"/>
      <c r="XAD291"/>
      <c r="XAE291"/>
      <c r="XAF291" s="401"/>
      <c r="XAG291" s="338"/>
      <c r="XAI291"/>
      <c r="XAJ291"/>
      <c r="XAK291"/>
      <c r="XAL291"/>
      <c r="XAM291"/>
      <c r="XAN291" s="401"/>
      <c r="XAO291" s="338"/>
      <c r="XAQ291"/>
      <c r="XAR291"/>
      <c r="XAS291"/>
      <c r="XAT291"/>
      <c r="XAU291"/>
      <c r="XAV291" s="401"/>
      <c r="XAW291" s="338"/>
      <c r="XAY291"/>
      <c r="XAZ291"/>
      <c r="XBA291"/>
      <c r="XBB291"/>
      <c r="XBC291"/>
      <c r="XBD291" s="401"/>
      <c r="XBE291" s="338"/>
      <c r="XBG291"/>
      <c r="XBH291"/>
      <c r="XBI291"/>
      <c r="XBJ291"/>
      <c r="XBK291"/>
      <c r="XBL291" s="401"/>
      <c r="XBM291" s="338"/>
      <c r="XBO291"/>
      <c r="XBP291"/>
      <c r="XBQ291"/>
      <c r="XBR291"/>
      <c r="XBS291"/>
      <c r="XBT291" s="401"/>
      <c r="XBU291" s="338"/>
      <c r="XBW291"/>
      <c r="XBX291"/>
      <c r="XBY291"/>
      <c r="XBZ291"/>
      <c r="XCA291"/>
      <c r="XCB291" s="401"/>
      <c r="XCC291" s="338"/>
      <c r="XCE291"/>
      <c r="XCF291"/>
      <c r="XCG291"/>
      <c r="XCH291"/>
      <c r="XCI291"/>
      <c r="XCJ291" s="401"/>
      <c r="XCK291" s="338"/>
      <c r="XCM291"/>
      <c r="XCN291"/>
      <c r="XCO291"/>
      <c r="XCP291"/>
      <c r="XCQ291"/>
      <c r="XCR291" s="401"/>
      <c r="XCS291" s="338"/>
      <c r="XCU291"/>
      <c r="XCV291"/>
      <c r="XCW291"/>
      <c r="XCX291"/>
      <c r="XCY291"/>
      <c r="XCZ291" s="401"/>
      <c r="XDA291" s="338"/>
      <c r="XDC291"/>
      <c r="XDD291"/>
      <c r="XDE291"/>
      <c r="XDF291"/>
      <c r="XDG291"/>
      <c r="XDH291" s="401"/>
      <c r="XDI291" s="338"/>
      <c r="XDK291"/>
      <c r="XDL291"/>
      <c r="XDM291"/>
      <c r="XDN291"/>
      <c r="XDO291"/>
      <c r="XDP291" s="401"/>
      <c r="XDQ291" s="338"/>
      <c r="XDS291"/>
      <c r="XDT291"/>
      <c r="XDU291"/>
      <c r="XDV291"/>
      <c r="XDW291"/>
      <c r="XDX291" s="401"/>
      <c r="XDY291" s="338"/>
      <c r="XEA291"/>
      <c r="XEB291"/>
      <c r="XEC291"/>
      <c r="XED291"/>
      <c r="XEE291"/>
      <c r="XEF291" s="401"/>
      <c r="XEG291" s="338"/>
      <c r="XEI291"/>
      <c r="XEJ291"/>
      <c r="XEK291"/>
      <c r="XEL291"/>
      <c r="XEM291"/>
      <c r="XEN291" s="401"/>
      <c r="XEO291" s="338"/>
      <c r="XEQ291"/>
      <c r="XER291"/>
      <c r="XES291"/>
      <c r="XET291"/>
      <c r="XEU291"/>
      <c r="XEV291" s="401"/>
      <c r="XEW291" s="338"/>
      <c r="XEY291"/>
      <c r="XEZ291"/>
      <c r="XFA291"/>
    </row>
    <row r="292" spans="1:16381">
      <c r="A292">
        <v>291</v>
      </c>
      <c r="B292" t="s">
        <v>1191</v>
      </c>
      <c r="C292">
        <f>IF(B292&lt;&gt;B291,1,1+C291)</f>
        <v>2</v>
      </c>
      <c r="D292" t="str">
        <f>B292&amp;C292</f>
        <v>Internet Access: Overall2</v>
      </c>
      <c r="E292" t="s">
        <v>1194</v>
      </c>
      <c r="F292" s="373">
        <f>'Data - Knowledge'!E299</f>
        <v>0.12742803030303032</v>
      </c>
      <c r="G292" s="379">
        <f>'Data - Knowledge'!J299</f>
        <v>167.73145312212182</v>
      </c>
      <c r="H292" s="1" t="str">
        <f>VLOOKUP(B292,$O$2:$O$150,1,FALSE)</f>
        <v>Internet Access: Overall</v>
      </c>
      <c r="I292" s="1" t="str">
        <f>INDEX('Data - Knowledge'!$C:$C,MATCH(E292,'Data - Knowledge'!$D:$D,0))</f>
        <v>Internet Access: Overall</v>
      </c>
      <c r="J292" s="1"/>
      <c r="Q292" s="338"/>
      <c r="S292"/>
      <c r="T292"/>
      <c r="U292"/>
      <c r="V292"/>
      <c r="W292"/>
      <c r="X292" s="401"/>
      <c r="Y292" s="338"/>
      <c r="AA292"/>
      <c r="AB292"/>
      <c r="AC292"/>
      <c r="AD292"/>
      <c r="AE292"/>
      <c r="AF292" s="401"/>
      <c r="AG292" s="338"/>
      <c r="AI292"/>
      <c r="AJ292"/>
      <c r="AK292"/>
      <c r="AL292"/>
      <c r="AM292"/>
      <c r="AN292" s="401"/>
      <c r="AO292" s="338"/>
      <c r="AQ292"/>
      <c r="AR292"/>
      <c r="AS292"/>
      <c r="AT292"/>
      <c r="AU292"/>
      <c r="AV292" s="401"/>
      <c r="AW292" s="338"/>
      <c r="AY292"/>
      <c r="AZ292"/>
      <c r="BA292"/>
      <c r="BB292"/>
      <c r="BC292"/>
      <c r="BD292" s="401"/>
      <c r="BE292" s="338"/>
      <c r="BG292"/>
      <c r="BH292"/>
      <c r="BI292"/>
      <c r="BJ292"/>
      <c r="BK292"/>
      <c r="BL292" s="401"/>
      <c r="BM292" s="338"/>
      <c r="BO292"/>
      <c r="BP292"/>
      <c r="BQ292"/>
      <c r="BR292"/>
      <c r="BS292"/>
      <c r="BT292" s="401"/>
      <c r="BU292" s="338"/>
      <c r="BW292"/>
      <c r="BX292"/>
      <c r="BY292"/>
      <c r="BZ292"/>
      <c r="CA292"/>
      <c r="CB292" s="401"/>
      <c r="CC292" s="338"/>
      <c r="CE292"/>
      <c r="CF292"/>
      <c r="CG292"/>
      <c r="CH292"/>
      <c r="CI292"/>
      <c r="CJ292" s="401"/>
      <c r="CK292" s="338"/>
      <c r="CM292"/>
      <c r="CN292"/>
      <c r="CO292"/>
      <c r="CP292"/>
      <c r="CQ292"/>
      <c r="CR292" s="401"/>
      <c r="CS292" s="338"/>
      <c r="CU292"/>
      <c r="CV292"/>
      <c r="CW292"/>
      <c r="CX292"/>
      <c r="CY292"/>
      <c r="CZ292" s="401"/>
      <c r="DA292" s="338"/>
      <c r="DC292"/>
      <c r="DD292"/>
      <c r="DE292"/>
      <c r="DF292"/>
      <c r="DG292"/>
      <c r="DH292" s="401"/>
      <c r="DI292" s="338"/>
      <c r="DK292"/>
      <c r="DL292"/>
      <c r="DM292"/>
      <c r="DN292"/>
      <c r="DO292"/>
      <c r="DP292" s="401"/>
      <c r="DQ292" s="338"/>
      <c r="DS292"/>
      <c r="DT292"/>
      <c r="DU292"/>
      <c r="DV292"/>
      <c r="DW292"/>
      <c r="DX292" s="401"/>
      <c r="DY292" s="338"/>
      <c r="EA292"/>
      <c r="EB292"/>
      <c r="EC292"/>
      <c r="ED292"/>
      <c r="EE292"/>
      <c r="EF292" s="401"/>
      <c r="EG292" s="338"/>
      <c r="EI292"/>
      <c r="EJ292"/>
      <c r="EK292"/>
      <c r="EL292"/>
      <c r="EM292"/>
      <c r="EN292" s="401"/>
      <c r="EO292" s="338"/>
      <c r="EQ292"/>
      <c r="ER292"/>
      <c r="ES292"/>
      <c r="ET292"/>
      <c r="EU292"/>
      <c r="EV292" s="401"/>
      <c r="EW292" s="338"/>
      <c r="EY292"/>
      <c r="EZ292"/>
      <c r="FA292"/>
      <c r="FB292"/>
      <c r="FC292"/>
      <c r="FD292" s="401"/>
      <c r="FE292" s="338"/>
      <c r="FG292"/>
      <c r="FH292"/>
      <c r="FI292"/>
      <c r="FJ292"/>
      <c r="FK292"/>
      <c r="FL292" s="401"/>
      <c r="FM292" s="338"/>
      <c r="FO292"/>
      <c r="FP292"/>
      <c r="FQ292"/>
      <c r="FR292"/>
      <c r="FS292"/>
      <c r="FT292" s="401"/>
      <c r="FU292" s="338"/>
      <c r="FW292"/>
      <c r="FX292"/>
      <c r="FY292"/>
      <c r="FZ292"/>
      <c r="GA292"/>
      <c r="GB292" s="401"/>
      <c r="GC292" s="338"/>
      <c r="GE292"/>
      <c r="GF292"/>
      <c r="GG292"/>
      <c r="GH292"/>
      <c r="GI292"/>
      <c r="GJ292" s="401"/>
      <c r="GK292" s="338"/>
      <c r="GM292"/>
      <c r="GN292"/>
      <c r="GO292"/>
      <c r="GP292"/>
      <c r="GQ292"/>
      <c r="GR292" s="401"/>
      <c r="GS292" s="338"/>
      <c r="GU292"/>
      <c r="GV292"/>
      <c r="GW292"/>
      <c r="GX292"/>
      <c r="GY292"/>
      <c r="GZ292" s="401"/>
      <c r="HA292" s="338"/>
      <c r="HC292"/>
      <c r="HD292"/>
      <c r="HE292"/>
      <c r="HF292"/>
      <c r="HG292"/>
      <c r="HH292" s="401"/>
      <c r="HI292" s="338"/>
      <c r="HK292"/>
      <c r="HL292"/>
      <c r="HM292"/>
      <c r="HN292"/>
      <c r="HO292"/>
      <c r="HP292" s="401"/>
      <c r="HQ292" s="338"/>
      <c r="HS292"/>
      <c r="HT292"/>
      <c r="HU292"/>
      <c r="HV292"/>
      <c r="HW292"/>
      <c r="HX292" s="401"/>
      <c r="HY292" s="338"/>
      <c r="IA292"/>
      <c r="IB292"/>
      <c r="IC292"/>
      <c r="ID292"/>
      <c r="IE292"/>
      <c r="IF292" s="401"/>
      <c r="IG292" s="338"/>
      <c r="II292"/>
      <c r="IJ292"/>
      <c r="IK292"/>
      <c r="IL292"/>
      <c r="IM292"/>
      <c r="IN292" s="401"/>
      <c r="IO292" s="338"/>
      <c r="IQ292"/>
      <c r="IR292"/>
      <c r="IS292"/>
      <c r="IT292"/>
      <c r="IU292"/>
      <c r="IV292" s="401"/>
      <c r="IW292" s="338"/>
      <c r="IY292"/>
      <c r="IZ292"/>
      <c r="JA292"/>
      <c r="JB292"/>
      <c r="JC292"/>
      <c r="JD292" s="401"/>
      <c r="JE292" s="338"/>
      <c r="JG292"/>
      <c r="JH292"/>
      <c r="JI292"/>
      <c r="JJ292"/>
      <c r="JK292"/>
      <c r="JL292" s="401"/>
      <c r="JM292" s="338"/>
      <c r="JO292"/>
      <c r="JP292"/>
      <c r="JQ292"/>
      <c r="JR292"/>
      <c r="JS292"/>
      <c r="JT292" s="401"/>
      <c r="JU292" s="338"/>
      <c r="JW292"/>
      <c r="JX292"/>
      <c r="JY292"/>
      <c r="JZ292"/>
      <c r="KA292"/>
      <c r="KB292" s="401"/>
      <c r="KC292" s="338"/>
      <c r="KE292"/>
      <c r="KF292"/>
      <c r="KG292"/>
      <c r="KH292"/>
      <c r="KI292"/>
      <c r="KJ292" s="401"/>
      <c r="KK292" s="338"/>
      <c r="KM292"/>
      <c r="KN292"/>
      <c r="KO292"/>
      <c r="KP292"/>
      <c r="KQ292"/>
      <c r="KR292" s="401"/>
      <c r="KS292" s="338"/>
      <c r="KU292"/>
      <c r="KV292"/>
      <c r="KW292"/>
      <c r="KX292"/>
      <c r="KY292"/>
      <c r="KZ292" s="401"/>
      <c r="LA292" s="338"/>
      <c r="LC292"/>
      <c r="LD292"/>
      <c r="LE292"/>
      <c r="LF292"/>
      <c r="LG292"/>
      <c r="LH292" s="401"/>
      <c r="LI292" s="338"/>
      <c r="LK292"/>
      <c r="LL292"/>
      <c r="LM292"/>
      <c r="LN292"/>
      <c r="LO292"/>
      <c r="LP292" s="401"/>
      <c r="LQ292" s="338"/>
      <c r="LS292"/>
      <c r="LT292"/>
      <c r="LU292"/>
      <c r="LV292"/>
      <c r="LW292"/>
      <c r="LX292" s="401"/>
      <c r="LY292" s="338"/>
      <c r="MA292"/>
      <c r="MB292"/>
      <c r="MC292"/>
      <c r="MD292"/>
      <c r="ME292"/>
      <c r="MF292" s="401"/>
      <c r="MG292" s="338"/>
      <c r="MI292"/>
      <c r="MJ292"/>
      <c r="MK292"/>
      <c r="ML292"/>
      <c r="MM292"/>
      <c r="MN292" s="401"/>
      <c r="MO292" s="338"/>
      <c r="MQ292"/>
      <c r="MR292"/>
      <c r="MS292"/>
      <c r="MT292"/>
      <c r="MU292"/>
      <c r="MV292" s="401"/>
      <c r="MW292" s="338"/>
      <c r="MY292"/>
      <c r="MZ292"/>
      <c r="NA292"/>
      <c r="NB292"/>
      <c r="NC292"/>
      <c r="ND292" s="401"/>
      <c r="NE292" s="338"/>
      <c r="NG292"/>
      <c r="NH292"/>
      <c r="NI292"/>
      <c r="NJ292"/>
      <c r="NK292"/>
      <c r="NL292" s="401"/>
      <c r="NM292" s="338"/>
      <c r="NO292"/>
      <c r="NP292"/>
      <c r="NQ292"/>
      <c r="NR292"/>
      <c r="NS292"/>
      <c r="NT292" s="401"/>
      <c r="NU292" s="338"/>
      <c r="NW292"/>
      <c r="NX292"/>
      <c r="NY292"/>
      <c r="NZ292"/>
      <c r="OA292"/>
      <c r="OB292" s="401"/>
      <c r="OC292" s="338"/>
      <c r="OE292"/>
      <c r="OF292"/>
      <c r="OG292"/>
      <c r="OH292"/>
      <c r="OI292"/>
      <c r="OJ292" s="401"/>
      <c r="OK292" s="338"/>
      <c r="OM292"/>
      <c r="ON292"/>
      <c r="OO292"/>
      <c r="OP292"/>
      <c r="OQ292"/>
      <c r="OR292" s="401"/>
      <c r="OS292" s="338"/>
      <c r="OU292"/>
      <c r="OV292"/>
      <c r="OW292"/>
      <c r="OX292"/>
      <c r="OY292"/>
      <c r="OZ292" s="401"/>
      <c r="PA292" s="338"/>
      <c r="PC292"/>
      <c r="PD292"/>
      <c r="PE292"/>
      <c r="PF292"/>
      <c r="PG292"/>
      <c r="PH292" s="401"/>
      <c r="PI292" s="338"/>
      <c r="PK292"/>
      <c r="PL292"/>
      <c r="PM292"/>
      <c r="PN292"/>
      <c r="PO292"/>
      <c r="PP292" s="401"/>
      <c r="PQ292" s="338"/>
      <c r="PS292"/>
      <c r="PT292"/>
      <c r="PU292"/>
      <c r="PV292"/>
      <c r="PW292"/>
      <c r="PX292" s="401"/>
      <c r="PY292" s="338"/>
      <c r="QA292"/>
      <c r="QB292"/>
      <c r="QC292"/>
      <c r="QD292"/>
      <c r="QE292"/>
      <c r="QF292" s="401"/>
      <c r="QG292" s="338"/>
      <c r="QI292"/>
      <c r="QJ292"/>
      <c r="QK292"/>
      <c r="QL292"/>
      <c r="QM292"/>
      <c r="QN292" s="401"/>
      <c r="QO292" s="338"/>
      <c r="QQ292"/>
      <c r="QR292"/>
      <c r="QS292"/>
      <c r="QT292"/>
      <c r="QU292"/>
      <c r="QV292" s="401"/>
      <c r="QW292" s="338"/>
      <c r="QY292"/>
      <c r="QZ292"/>
      <c r="RA292"/>
      <c r="RB292"/>
      <c r="RC292"/>
      <c r="RD292" s="401"/>
      <c r="RE292" s="338"/>
      <c r="RG292"/>
      <c r="RH292"/>
      <c r="RI292"/>
      <c r="RJ292"/>
      <c r="RK292"/>
      <c r="RL292" s="401"/>
      <c r="RM292" s="338"/>
      <c r="RO292"/>
      <c r="RP292"/>
      <c r="RQ292"/>
      <c r="RR292"/>
      <c r="RS292"/>
      <c r="RT292" s="401"/>
      <c r="RU292" s="338"/>
      <c r="RW292"/>
      <c r="RX292"/>
      <c r="RY292"/>
      <c r="RZ292"/>
      <c r="SA292"/>
      <c r="SB292" s="401"/>
      <c r="SC292" s="338"/>
      <c r="SE292"/>
      <c r="SF292"/>
      <c r="SG292"/>
      <c r="SH292"/>
      <c r="SI292"/>
      <c r="SJ292" s="401"/>
      <c r="SK292" s="338"/>
      <c r="SM292"/>
      <c r="SN292"/>
      <c r="SO292"/>
      <c r="SP292"/>
      <c r="SQ292"/>
      <c r="SR292" s="401"/>
      <c r="SS292" s="338"/>
      <c r="SU292"/>
      <c r="SV292"/>
      <c r="SW292"/>
      <c r="SX292"/>
      <c r="SY292"/>
      <c r="SZ292" s="401"/>
      <c r="TA292" s="338"/>
      <c r="TC292"/>
      <c r="TD292"/>
      <c r="TE292"/>
      <c r="TF292"/>
      <c r="TG292"/>
      <c r="TH292" s="401"/>
      <c r="TI292" s="338"/>
      <c r="TK292"/>
      <c r="TL292"/>
      <c r="TM292"/>
      <c r="TN292"/>
      <c r="TO292"/>
      <c r="TP292" s="401"/>
      <c r="TQ292" s="338"/>
      <c r="TS292"/>
      <c r="TT292"/>
      <c r="TU292"/>
      <c r="TV292"/>
      <c r="TW292"/>
      <c r="TX292" s="401"/>
      <c r="TY292" s="338"/>
      <c r="UA292"/>
      <c r="UB292"/>
      <c r="UC292"/>
      <c r="UD292"/>
      <c r="UE292"/>
      <c r="UF292" s="401"/>
      <c r="UG292" s="338"/>
      <c r="UI292"/>
      <c r="UJ292"/>
      <c r="UK292"/>
      <c r="UL292"/>
      <c r="UM292"/>
      <c r="UN292" s="401"/>
      <c r="UO292" s="338"/>
      <c r="UQ292"/>
      <c r="UR292"/>
      <c r="US292"/>
      <c r="UT292"/>
      <c r="UU292"/>
      <c r="UV292" s="401"/>
      <c r="UW292" s="338"/>
      <c r="UY292"/>
      <c r="UZ292"/>
      <c r="VA292"/>
      <c r="VB292"/>
      <c r="VC292"/>
      <c r="VD292" s="401"/>
      <c r="VE292" s="338"/>
      <c r="VG292"/>
      <c r="VH292"/>
      <c r="VI292"/>
      <c r="VJ292"/>
      <c r="VK292"/>
      <c r="VL292" s="401"/>
      <c r="VM292" s="338"/>
      <c r="VO292"/>
      <c r="VP292"/>
      <c r="VQ292"/>
      <c r="VR292"/>
      <c r="VS292"/>
      <c r="VT292" s="401"/>
      <c r="VU292" s="338"/>
      <c r="VW292"/>
      <c r="VX292"/>
      <c r="VY292"/>
      <c r="VZ292"/>
      <c r="WA292"/>
      <c r="WB292" s="401"/>
      <c r="WC292" s="338"/>
      <c r="WE292"/>
      <c r="WF292"/>
      <c r="WG292"/>
      <c r="WH292"/>
      <c r="WI292"/>
      <c r="WJ292" s="401"/>
      <c r="WK292" s="338"/>
      <c r="WM292"/>
      <c r="WN292"/>
      <c r="WO292"/>
      <c r="WP292"/>
      <c r="WQ292"/>
      <c r="WR292" s="401"/>
      <c r="WS292" s="338"/>
      <c r="WU292"/>
      <c r="WV292"/>
      <c r="WW292"/>
      <c r="WX292"/>
      <c r="WY292"/>
      <c r="WZ292" s="401"/>
      <c r="XA292" s="338"/>
      <c r="XC292"/>
      <c r="XD292"/>
      <c r="XE292"/>
      <c r="XF292"/>
      <c r="XG292"/>
      <c r="XH292" s="401"/>
      <c r="XI292" s="338"/>
      <c r="XK292"/>
      <c r="XL292"/>
      <c r="XM292"/>
      <c r="XN292"/>
      <c r="XO292"/>
      <c r="XP292" s="401"/>
      <c r="XQ292" s="338"/>
      <c r="XS292"/>
      <c r="XT292"/>
      <c r="XU292"/>
      <c r="XV292"/>
      <c r="XW292"/>
      <c r="XX292" s="401"/>
      <c r="XY292" s="338"/>
      <c r="YA292"/>
      <c r="YB292"/>
      <c r="YC292"/>
      <c r="YD292"/>
      <c r="YE292"/>
      <c r="YF292" s="401"/>
      <c r="YG292" s="338"/>
      <c r="YI292"/>
      <c r="YJ292"/>
      <c r="YK292"/>
      <c r="YL292"/>
      <c r="YM292"/>
      <c r="YN292" s="401"/>
      <c r="YO292" s="338"/>
      <c r="YQ292"/>
      <c r="YR292"/>
      <c r="YS292"/>
      <c r="YT292"/>
      <c r="YU292"/>
      <c r="YV292" s="401"/>
      <c r="YW292" s="338"/>
      <c r="YY292"/>
      <c r="YZ292"/>
      <c r="ZA292"/>
      <c r="ZB292"/>
      <c r="ZC292"/>
      <c r="ZD292" s="401"/>
      <c r="ZE292" s="338"/>
      <c r="ZG292"/>
      <c r="ZH292"/>
      <c r="ZI292"/>
      <c r="ZJ292"/>
      <c r="ZK292"/>
      <c r="ZL292" s="401"/>
      <c r="ZM292" s="338"/>
      <c r="ZO292"/>
      <c r="ZP292"/>
      <c r="ZQ292"/>
      <c r="ZR292"/>
      <c r="ZS292"/>
      <c r="ZT292" s="401"/>
      <c r="ZU292" s="338"/>
      <c r="ZW292"/>
      <c r="ZX292"/>
      <c r="ZY292"/>
      <c r="ZZ292"/>
      <c r="AAA292"/>
      <c r="AAB292" s="401"/>
      <c r="AAC292" s="338"/>
      <c r="AAE292"/>
      <c r="AAF292"/>
      <c r="AAG292"/>
      <c r="AAH292"/>
      <c r="AAI292"/>
      <c r="AAJ292" s="401"/>
      <c r="AAK292" s="338"/>
      <c r="AAM292"/>
      <c r="AAN292"/>
      <c r="AAO292"/>
      <c r="AAP292"/>
      <c r="AAQ292"/>
      <c r="AAR292" s="401"/>
      <c r="AAS292" s="338"/>
      <c r="AAU292"/>
      <c r="AAV292"/>
      <c r="AAW292"/>
      <c r="AAX292"/>
      <c r="AAY292"/>
      <c r="AAZ292" s="401"/>
      <c r="ABA292" s="338"/>
      <c r="ABC292"/>
      <c r="ABD292"/>
      <c r="ABE292"/>
      <c r="ABF292"/>
      <c r="ABG292"/>
      <c r="ABH292" s="401"/>
      <c r="ABI292" s="338"/>
      <c r="ABK292"/>
      <c r="ABL292"/>
      <c r="ABM292"/>
      <c r="ABN292"/>
      <c r="ABO292"/>
      <c r="ABP292" s="401"/>
      <c r="ABQ292" s="338"/>
      <c r="ABS292"/>
      <c r="ABT292"/>
      <c r="ABU292"/>
      <c r="ABV292"/>
      <c r="ABW292"/>
      <c r="ABX292" s="401"/>
      <c r="ABY292" s="338"/>
      <c r="ACA292"/>
      <c r="ACB292"/>
      <c r="ACC292"/>
      <c r="ACD292"/>
      <c r="ACE292"/>
      <c r="ACF292" s="401"/>
      <c r="ACG292" s="338"/>
      <c r="ACI292"/>
      <c r="ACJ292"/>
      <c r="ACK292"/>
      <c r="ACL292"/>
      <c r="ACM292"/>
      <c r="ACN292" s="401"/>
      <c r="ACO292" s="338"/>
      <c r="ACQ292"/>
      <c r="ACR292"/>
      <c r="ACS292"/>
      <c r="ACT292"/>
      <c r="ACU292"/>
      <c r="ACV292" s="401"/>
      <c r="ACW292" s="338"/>
      <c r="ACY292"/>
      <c r="ACZ292"/>
      <c r="ADA292"/>
      <c r="ADB292"/>
      <c r="ADC292"/>
      <c r="ADD292" s="401"/>
      <c r="ADE292" s="338"/>
      <c r="ADG292"/>
      <c r="ADH292"/>
      <c r="ADI292"/>
      <c r="ADJ292"/>
      <c r="ADK292"/>
      <c r="ADL292" s="401"/>
      <c r="ADM292" s="338"/>
      <c r="ADO292"/>
      <c r="ADP292"/>
      <c r="ADQ292"/>
      <c r="ADR292"/>
      <c r="ADS292"/>
      <c r="ADT292" s="401"/>
      <c r="ADU292" s="338"/>
      <c r="ADW292"/>
      <c r="ADX292"/>
      <c r="ADY292"/>
      <c r="ADZ292"/>
      <c r="AEA292"/>
      <c r="AEB292" s="401"/>
      <c r="AEC292" s="338"/>
      <c r="AEE292"/>
      <c r="AEF292"/>
      <c r="AEG292"/>
      <c r="AEH292"/>
      <c r="AEI292"/>
      <c r="AEJ292" s="401"/>
      <c r="AEK292" s="338"/>
      <c r="AEM292"/>
      <c r="AEN292"/>
      <c r="AEO292"/>
      <c r="AEP292"/>
      <c r="AEQ292"/>
      <c r="AER292" s="401"/>
      <c r="AES292" s="338"/>
      <c r="AEU292"/>
      <c r="AEV292"/>
      <c r="AEW292"/>
      <c r="AEX292"/>
      <c r="AEY292"/>
      <c r="AEZ292" s="401"/>
      <c r="AFA292" s="338"/>
      <c r="AFC292"/>
      <c r="AFD292"/>
      <c r="AFE292"/>
      <c r="AFF292"/>
      <c r="AFG292"/>
      <c r="AFH292" s="401"/>
      <c r="AFI292" s="338"/>
      <c r="AFK292"/>
      <c r="AFL292"/>
      <c r="AFM292"/>
      <c r="AFN292"/>
      <c r="AFO292"/>
      <c r="AFP292" s="401"/>
      <c r="AFQ292" s="338"/>
      <c r="AFS292"/>
      <c r="AFT292"/>
      <c r="AFU292"/>
      <c r="AFV292"/>
      <c r="AFW292"/>
      <c r="AFX292" s="401"/>
      <c r="AFY292" s="338"/>
      <c r="AGA292"/>
      <c r="AGB292"/>
      <c r="AGC292"/>
      <c r="AGD292"/>
      <c r="AGE292"/>
      <c r="AGF292" s="401"/>
      <c r="AGG292" s="338"/>
      <c r="AGI292"/>
      <c r="AGJ292"/>
      <c r="AGK292"/>
      <c r="AGL292"/>
      <c r="AGM292"/>
      <c r="AGN292" s="401"/>
      <c r="AGO292" s="338"/>
      <c r="AGQ292"/>
      <c r="AGR292"/>
      <c r="AGS292"/>
      <c r="AGT292"/>
      <c r="AGU292"/>
      <c r="AGV292" s="401"/>
      <c r="AGW292" s="338"/>
      <c r="AGY292"/>
      <c r="AGZ292"/>
      <c r="AHA292"/>
      <c r="AHB292"/>
      <c r="AHC292"/>
      <c r="AHD292" s="401"/>
      <c r="AHE292" s="338"/>
      <c r="AHG292"/>
      <c r="AHH292"/>
      <c r="AHI292"/>
      <c r="AHJ292"/>
      <c r="AHK292"/>
      <c r="AHL292" s="401"/>
      <c r="AHM292" s="338"/>
      <c r="AHO292"/>
      <c r="AHP292"/>
      <c r="AHQ292"/>
      <c r="AHR292"/>
      <c r="AHS292"/>
      <c r="AHT292" s="401"/>
      <c r="AHU292" s="338"/>
      <c r="AHW292"/>
      <c r="AHX292"/>
      <c r="AHY292"/>
      <c r="AHZ292"/>
      <c r="AIA292"/>
      <c r="AIB292" s="401"/>
      <c r="AIC292" s="338"/>
      <c r="AIE292"/>
      <c r="AIF292"/>
      <c r="AIG292"/>
      <c r="AIH292"/>
      <c r="AII292"/>
      <c r="AIJ292" s="401"/>
      <c r="AIK292" s="338"/>
      <c r="AIM292"/>
      <c r="AIN292"/>
      <c r="AIO292"/>
      <c r="AIP292"/>
      <c r="AIQ292"/>
      <c r="AIR292" s="401"/>
      <c r="AIS292" s="338"/>
      <c r="AIU292"/>
      <c r="AIV292"/>
      <c r="AIW292"/>
      <c r="AIX292"/>
      <c r="AIY292"/>
      <c r="AIZ292" s="401"/>
      <c r="AJA292" s="338"/>
      <c r="AJC292"/>
      <c r="AJD292"/>
      <c r="AJE292"/>
      <c r="AJF292"/>
      <c r="AJG292"/>
      <c r="AJH292" s="401"/>
      <c r="AJI292" s="338"/>
      <c r="AJK292"/>
      <c r="AJL292"/>
      <c r="AJM292"/>
      <c r="AJN292"/>
      <c r="AJO292"/>
      <c r="AJP292" s="401"/>
      <c r="AJQ292" s="338"/>
      <c r="AJS292"/>
      <c r="AJT292"/>
      <c r="AJU292"/>
      <c r="AJV292"/>
      <c r="AJW292"/>
      <c r="AJX292" s="401"/>
      <c r="AJY292" s="338"/>
      <c r="AKA292"/>
      <c r="AKB292"/>
      <c r="AKC292"/>
      <c r="AKD292"/>
      <c r="AKE292"/>
      <c r="AKF292" s="401"/>
      <c r="AKG292" s="338"/>
      <c r="AKI292"/>
      <c r="AKJ292"/>
      <c r="AKK292"/>
      <c r="AKL292"/>
      <c r="AKM292"/>
      <c r="AKN292" s="401"/>
      <c r="AKO292" s="338"/>
      <c r="AKQ292"/>
      <c r="AKR292"/>
      <c r="AKS292"/>
      <c r="AKT292"/>
      <c r="AKU292"/>
      <c r="AKV292" s="401"/>
      <c r="AKW292" s="338"/>
      <c r="AKY292"/>
      <c r="AKZ292"/>
      <c r="ALA292"/>
      <c r="ALB292"/>
      <c r="ALC292"/>
      <c r="ALD292" s="401"/>
      <c r="ALE292" s="338"/>
      <c r="ALG292"/>
      <c r="ALH292"/>
      <c r="ALI292"/>
      <c r="ALJ292"/>
      <c r="ALK292"/>
      <c r="ALL292" s="401"/>
      <c r="ALM292" s="338"/>
      <c r="ALO292"/>
      <c r="ALP292"/>
      <c r="ALQ292"/>
      <c r="ALR292"/>
      <c r="ALS292"/>
      <c r="ALT292" s="401"/>
      <c r="ALU292" s="338"/>
      <c r="ALW292"/>
      <c r="ALX292"/>
      <c r="ALY292"/>
      <c r="ALZ292"/>
      <c r="AMA292"/>
      <c r="AMB292" s="401"/>
      <c r="AMC292" s="338"/>
      <c r="AME292"/>
      <c r="AMF292"/>
      <c r="AMG292"/>
      <c r="AMH292"/>
      <c r="AMI292"/>
      <c r="AMJ292" s="401"/>
      <c r="AMK292" s="338"/>
      <c r="AMM292"/>
      <c r="AMN292"/>
      <c r="AMO292"/>
      <c r="AMP292"/>
      <c r="AMQ292"/>
      <c r="AMR292" s="401"/>
      <c r="AMS292" s="338"/>
      <c r="AMU292"/>
      <c r="AMV292"/>
      <c r="AMW292"/>
      <c r="AMX292"/>
      <c r="AMY292"/>
      <c r="AMZ292" s="401"/>
      <c r="ANA292" s="338"/>
      <c r="ANC292"/>
      <c r="AND292"/>
      <c r="ANE292"/>
      <c r="ANF292"/>
      <c r="ANG292"/>
      <c r="ANH292" s="401"/>
      <c r="ANI292" s="338"/>
      <c r="ANK292"/>
      <c r="ANL292"/>
      <c r="ANM292"/>
      <c r="ANN292"/>
      <c r="ANO292"/>
      <c r="ANP292" s="401"/>
      <c r="ANQ292" s="338"/>
      <c r="ANS292"/>
      <c r="ANT292"/>
      <c r="ANU292"/>
      <c r="ANV292"/>
      <c r="ANW292"/>
      <c r="ANX292" s="401"/>
      <c r="ANY292" s="338"/>
      <c r="AOA292"/>
      <c r="AOB292"/>
      <c r="AOC292"/>
      <c r="AOD292"/>
      <c r="AOE292"/>
      <c r="AOF292" s="401"/>
      <c r="AOG292" s="338"/>
      <c r="AOI292"/>
      <c r="AOJ292"/>
      <c r="AOK292"/>
      <c r="AOL292"/>
      <c r="AOM292"/>
      <c r="AON292" s="401"/>
      <c r="AOO292" s="338"/>
      <c r="AOQ292"/>
      <c r="AOR292"/>
      <c r="AOS292"/>
      <c r="AOT292"/>
      <c r="AOU292"/>
      <c r="AOV292" s="401"/>
      <c r="AOW292" s="338"/>
      <c r="AOY292"/>
      <c r="AOZ292"/>
      <c r="APA292"/>
      <c r="APB292"/>
      <c r="APC292"/>
      <c r="APD292" s="401"/>
      <c r="APE292" s="338"/>
      <c r="APG292"/>
      <c r="APH292"/>
      <c r="API292"/>
      <c r="APJ292"/>
      <c r="APK292"/>
      <c r="APL292" s="401"/>
      <c r="APM292" s="338"/>
      <c r="APO292"/>
      <c r="APP292"/>
      <c r="APQ292"/>
      <c r="APR292"/>
      <c r="APS292"/>
      <c r="APT292" s="401"/>
      <c r="APU292" s="338"/>
      <c r="APW292"/>
      <c r="APX292"/>
      <c r="APY292"/>
      <c r="APZ292"/>
      <c r="AQA292"/>
      <c r="AQB292" s="401"/>
      <c r="AQC292" s="338"/>
      <c r="AQE292"/>
      <c r="AQF292"/>
      <c r="AQG292"/>
      <c r="AQH292"/>
      <c r="AQI292"/>
      <c r="AQJ292" s="401"/>
      <c r="AQK292" s="338"/>
      <c r="AQM292"/>
      <c r="AQN292"/>
      <c r="AQO292"/>
      <c r="AQP292"/>
      <c r="AQQ292"/>
      <c r="AQR292" s="401"/>
      <c r="AQS292" s="338"/>
      <c r="AQU292"/>
      <c r="AQV292"/>
      <c r="AQW292"/>
      <c r="AQX292"/>
      <c r="AQY292"/>
      <c r="AQZ292" s="401"/>
      <c r="ARA292" s="338"/>
      <c r="ARC292"/>
      <c r="ARD292"/>
      <c r="ARE292"/>
      <c r="ARF292"/>
      <c r="ARG292"/>
      <c r="ARH292" s="401"/>
      <c r="ARI292" s="338"/>
      <c r="ARK292"/>
      <c r="ARL292"/>
      <c r="ARM292"/>
      <c r="ARN292"/>
      <c r="ARO292"/>
      <c r="ARP292" s="401"/>
      <c r="ARQ292" s="338"/>
      <c r="ARS292"/>
      <c r="ART292"/>
      <c r="ARU292"/>
      <c r="ARV292"/>
      <c r="ARW292"/>
      <c r="ARX292" s="401"/>
      <c r="ARY292" s="338"/>
      <c r="ASA292"/>
      <c r="ASB292"/>
      <c r="ASC292"/>
      <c r="ASD292"/>
      <c r="ASE292"/>
      <c r="ASF292" s="401"/>
      <c r="ASG292" s="338"/>
      <c r="ASI292"/>
      <c r="ASJ292"/>
      <c r="ASK292"/>
      <c r="ASL292"/>
      <c r="ASM292"/>
      <c r="ASN292" s="401"/>
      <c r="ASO292" s="338"/>
      <c r="ASQ292"/>
      <c r="ASR292"/>
      <c r="ASS292"/>
      <c r="AST292"/>
      <c r="ASU292"/>
      <c r="ASV292" s="401"/>
      <c r="ASW292" s="338"/>
      <c r="ASY292"/>
      <c r="ASZ292"/>
      <c r="ATA292"/>
      <c r="ATB292"/>
      <c r="ATC292"/>
      <c r="ATD292" s="401"/>
      <c r="ATE292" s="338"/>
      <c r="ATG292"/>
      <c r="ATH292"/>
      <c r="ATI292"/>
      <c r="ATJ292"/>
      <c r="ATK292"/>
      <c r="ATL292" s="401"/>
      <c r="ATM292" s="338"/>
      <c r="ATO292"/>
      <c r="ATP292"/>
      <c r="ATQ292"/>
      <c r="ATR292"/>
      <c r="ATS292"/>
      <c r="ATT292" s="401"/>
      <c r="ATU292" s="338"/>
      <c r="ATW292"/>
      <c r="ATX292"/>
      <c r="ATY292"/>
      <c r="ATZ292"/>
      <c r="AUA292"/>
      <c r="AUB292" s="401"/>
      <c r="AUC292" s="338"/>
      <c r="AUE292"/>
      <c r="AUF292"/>
      <c r="AUG292"/>
      <c r="AUH292"/>
      <c r="AUI292"/>
      <c r="AUJ292" s="401"/>
      <c r="AUK292" s="338"/>
      <c r="AUM292"/>
      <c r="AUN292"/>
      <c r="AUO292"/>
      <c r="AUP292"/>
      <c r="AUQ292"/>
      <c r="AUR292" s="401"/>
      <c r="AUS292" s="338"/>
      <c r="AUU292"/>
      <c r="AUV292"/>
      <c r="AUW292"/>
      <c r="AUX292"/>
      <c r="AUY292"/>
      <c r="AUZ292" s="401"/>
      <c r="AVA292" s="338"/>
      <c r="AVC292"/>
      <c r="AVD292"/>
      <c r="AVE292"/>
      <c r="AVF292"/>
      <c r="AVG292"/>
      <c r="AVH292" s="401"/>
      <c r="AVI292" s="338"/>
      <c r="AVK292"/>
      <c r="AVL292"/>
      <c r="AVM292"/>
      <c r="AVN292"/>
      <c r="AVO292"/>
      <c r="AVP292" s="401"/>
      <c r="AVQ292" s="338"/>
      <c r="AVS292"/>
      <c r="AVT292"/>
      <c r="AVU292"/>
      <c r="AVV292"/>
      <c r="AVW292"/>
      <c r="AVX292" s="401"/>
      <c r="AVY292" s="338"/>
      <c r="AWA292"/>
      <c r="AWB292"/>
      <c r="AWC292"/>
      <c r="AWD292"/>
      <c r="AWE292"/>
      <c r="AWF292" s="401"/>
      <c r="AWG292" s="338"/>
      <c r="AWI292"/>
      <c r="AWJ292"/>
      <c r="AWK292"/>
      <c r="AWL292"/>
      <c r="AWM292"/>
      <c r="AWN292" s="401"/>
      <c r="AWO292" s="338"/>
      <c r="AWQ292"/>
      <c r="AWR292"/>
      <c r="AWS292"/>
      <c r="AWT292"/>
      <c r="AWU292"/>
      <c r="AWV292" s="401"/>
      <c r="AWW292" s="338"/>
      <c r="AWY292"/>
      <c r="AWZ292"/>
      <c r="AXA292"/>
      <c r="AXB292"/>
      <c r="AXC292"/>
      <c r="AXD292" s="401"/>
      <c r="AXE292" s="338"/>
      <c r="AXG292"/>
      <c r="AXH292"/>
      <c r="AXI292"/>
      <c r="AXJ292"/>
      <c r="AXK292"/>
      <c r="AXL292" s="401"/>
      <c r="AXM292" s="338"/>
      <c r="AXO292"/>
      <c r="AXP292"/>
      <c r="AXQ292"/>
      <c r="AXR292"/>
      <c r="AXS292"/>
      <c r="AXT292" s="401"/>
      <c r="AXU292" s="338"/>
      <c r="AXW292"/>
      <c r="AXX292"/>
      <c r="AXY292"/>
      <c r="AXZ292"/>
      <c r="AYA292"/>
      <c r="AYB292" s="401"/>
      <c r="AYC292" s="338"/>
      <c r="AYE292"/>
      <c r="AYF292"/>
      <c r="AYG292"/>
      <c r="AYH292"/>
      <c r="AYI292"/>
      <c r="AYJ292" s="401"/>
      <c r="AYK292" s="338"/>
      <c r="AYM292"/>
      <c r="AYN292"/>
      <c r="AYO292"/>
      <c r="AYP292"/>
      <c r="AYQ292"/>
      <c r="AYR292" s="401"/>
      <c r="AYS292" s="338"/>
      <c r="AYU292"/>
      <c r="AYV292"/>
      <c r="AYW292"/>
      <c r="AYX292"/>
      <c r="AYY292"/>
      <c r="AYZ292" s="401"/>
      <c r="AZA292" s="338"/>
      <c r="AZC292"/>
      <c r="AZD292"/>
      <c r="AZE292"/>
      <c r="AZF292"/>
      <c r="AZG292"/>
      <c r="AZH292" s="401"/>
      <c r="AZI292" s="338"/>
      <c r="AZK292"/>
      <c r="AZL292"/>
      <c r="AZM292"/>
      <c r="AZN292"/>
      <c r="AZO292"/>
      <c r="AZP292" s="401"/>
      <c r="AZQ292" s="338"/>
      <c r="AZS292"/>
      <c r="AZT292"/>
      <c r="AZU292"/>
      <c r="AZV292"/>
      <c r="AZW292"/>
      <c r="AZX292" s="401"/>
      <c r="AZY292" s="338"/>
      <c r="BAA292"/>
      <c r="BAB292"/>
      <c r="BAC292"/>
      <c r="BAD292"/>
      <c r="BAE292"/>
      <c r="BAF292" s="401"/>
      <c r="BAG292" s="338"/>
      <c r="BAI292"/>
      <c r="BAJ292"/>
      <c r="BAK292"/>
      <c r="BAL292"/>
      <c r="BAM292"/>
      <c r="BAN292" s="401"/>
      <c r="BAO292" s="338"/>
      <c r="BAQ292"/>
      <c r="BAR292"/>
      <c r="BAS292"/>
      <c r="BAT292"/>
      <c r="BAU292"/>
      <c r="BAV292" s="401"/>
      <c r="BAW292" s="338"/>
      <c r="BAY292"/>
      <c r="BAZ292"/>
      <c r="BBA292"/>
      <c r="BBB292"/>
      <c r="BBC292"/>
      <c r="BBD292" s="401"/>
      <c r="BBE292" s="338"/>
      <c r="BBG292"/>
      <c r="BBH292"/>
      <c r="BBI292"/>
      <c r="BBJ292"/>
      <c r="BBK292"/>
      <c r="BBL292" s="401"/>
      <c r="BBM292" s="338"/>
      <c r="BBO292"/>
      <c r="BBP292"/>
      <c r="BBQ292"/>
      <c r="BBR292"/>
      <c r="BBS292"/>
      <c r="BBT292" s="401"/>
      <c r="BBU292" s="338"/>
      <c r="BBW292"/>
      <c r="BBX292"/>
      <c r="BBY292"/>
      <c r="BBZ292"/>
      <c r="BCA292"/>
      <c r="BCB292" s="401"/>
      <c r="BCC292" s="338"/>
      <c r="BCE292"/>
      <c r="BCF292"/>
      <c r="BCG292"/>
      <c r="BCH292"/>
      <c r="BCI292"/>
      <c r="BCJ292" s="401"/>
      <c r="BCK292" s="338"/>
      <c r="BCM292"/>
      <c r="BCN292"/>
      <c r="BCO292"/>
      <c r="BCP292"/>
      <c r="BCQ292"/>
      <c r="BCR292" s="401"/>
      <c r="BCS292" s="338"/>
      <c r="BCU292"/>
      <c r="BCV292"/>
      <c r="BCW292"/>
      <c r="BCX292"/>
      <c r="BCY292"/>
      <c r="BCZ292" s="401"/>
      <c r="BDA292" s="338"/>
      <c r="BDC292"/>
      <c r="BDD292"/>
      <c r="BDE292"/>
      <c r="BDF292"/>
      <c r="BDG292"/>
      <c r="BDH292" s="401"/>
      <c r="BDI292" s="338"/>
      <c r="BDK292"/>
      <c r="BDL292"/>
      <c r="BDM292"/>
      <c r="BDN292"/>
      <c r="BDO292"/>
      <c r="BDP292" s="401"/>
      <c r="BDQ292" s="338"/>
      <c r="BDS292"/>
      <c r="BDT292"/>
      <c r="BDU292"/>
      <c r="BDV292"/>
      <c r="BDW292"/>
      <c r="BDX292" s="401"/>
      <c r="BDY292" s="338"/>
      <c r="BEA292"/>
      <c r="BEB292"/>
      <c r="BEC292"/>
      <c r="BED292"/>
      <c r="BEE292"/>
      <c r="BEF292" s="401"/>
      <c r="BEG292" s="338"/>
      <c r="BEI292"/>
      <c r="BEJ292"/>
      <c r="BEK292"/>
      <c r="BEL292"/>
      <c r="BEM292"/>
      <c r="BEN292" s="401"/>
      <c r="BEO292" s="338"/>
      <c r="BEQ292"/>
      <c r="BER292"/>
      <c r="BES292"/>
      <c r="BET292"/>
      <c r="BEU292"/>
      <c r="BEV292" s="401"/>
      <c r="BEW292" s="338"/>
      <c r="BEY292"/>
      <c r="BEZ292"/>
      <c r="BFA292"/>
      <c r="BFB292"/>
      <c r="BFC292"/>
      <c r="BFD292" s="401"/>
      <c r="BFE292" s="338"/>
      <c r="BFG292"/>
      <c r="BFH292"/>
      <c r="BFI292"/>
      <c r="BFJ292"/>
      <c r="BFK292"/>
      <c r="BFL292" s="401"/>
      <c r="BFM292" s="338"/>
      <c r="BFO292"/>
      <c r="BFP292"/>
      <c r="BFQ292"/>
      <c r="BFR292"/>
      <c r="BFS292"/>
      <c r="BFT292" s="401"/>
      <c r="BFU292" s="338"/>
      <c r="BFW292"/>
      <c r="BFX292"/>
      <c r="BFY292"/>
      <c r="BFZ292"/>
      <c r="BGA292"/>
      <c r="BGB292" s="401"/>
      <c r="BGC292" s="338"/>
      <c r="BGE292"/>
      <c r="BGF292"/>
      <c r="BGG292"/>
      <c r="BGH292"/>
      <c r="BGI292"/>
      <c r="BGJ292" s="401"/>
      <c r="BGK292" s="338"/>
      <c r="BGM292"/>
      <c r="BGN292"/>
      <c r="BGO292"/>
      <c r="BGP292"/>
      <c r="BGQ292"/>
      <c r="BGR292" s="401"/>
      <c r="BGS292" s="338"/>
      <c r="BGU292"/>
      <c r="BGV292"/>
      <c r="BGW292"/>
      <c r="BGX292"/>
      <c r="BGY292"/>
      <c r="BGZ292" s="401"/>
      <c r="BHA292" s="338"/>
      <c r="BHC292"/>
      <c r="BHD292"/>
      <c r="BHE292"/>
      <c r="BHF292"/>
      <c r="BHG292"/>
      <c r="BHH292" s="401"/>
      <c r="BHI292" s="338"/>
      <c r="BHK292"/>
      <c r="BHL292"/>
      <c r="BHM292"/>
      <c r="BHN292"/>
      <c r="BHO292"/>
      <c r="BHP292" s="401"/>
      <c r="BHQ292" s="338"/>
      <c r="BHS292"/>
      <c r="BHT292"/>
      <c r="BHU292"/>
      <c r="BHV292"/>
      <c r="BHW292"/>
      <c r="BHX292" s="401"/>
      <c r="BHY292" s="338"/>
      <c r="BIA292"/>
      <c r="BIB292"/>
      <c r="BIC292"/>
      <c r="BID292"/>
      <c r="BIE292"/>
      <c r="BIF292" s="401"/>
      <c r="BIG292" s="338"/>
      <c r="BII292"/>
      <c r="BIJ292"/>
      <c r="BIK292"/>
      <c r="BIL292"/>
      <c r="BIM292"/>
      <c r="BIN292" s="401"/>
      <c r="BIO292" s="338"/>
      <c r="BIQ292"/>
      <c r="BIR292"/>
      <c r="BIS292"/>
      <c r="BIT292"/>
      <c r="BIU292"/>
      <c r="BIV292" s="401"/>
      <c r="BIW292" s="338"/>
      <c r="BIY292"/>
      <c r="BIZ292"/>
      <c r="BJA292"/>
      <c r="BJB292"/>
      <c r="BJC292"/>
      <c r="BJD292" s="401"/>
      <c r="BJE292" s="338"/>
      <c r="BJG292"/>
      <c r="BJH292"/>
      <c r="BJI292"/>
      <c r="BJJ292"/>
      <c r="BJK292"/>
      <c r="BJL292" s="401"/>
      <c r="BJM292" s="338"/>
      <c r="BJO292"/>
      <c r="BJP292"/>
      <c r="BJQ292"/>
      <c r="BJR292"/>
      <c r="BJS292"/>
      <c r="BJT292" s="401"/>
      <c r="BJU292" s="338"/>
      <c r="BJW292"/>
      <c r="BJX292"/>
      <c r="BJY292"/>
      <c r="BJZ292"/>
      <c r="BKA292"/>
      <c r="BKB292" s="401"/>
      <c r="BKC292" s="338"/>
      <c r="BKE292"/>
      <c r="BKF292"/>
      <c r="BKG292"/>
      <c r="BKH292"/>
      <c r="BKI292"/>
      <c r="BKJ292" s="401"/>
      <c r="BKK292" s="338"/>
      <c r="BKM292"/>
      <c r="BKN292"/>
      <c r="BKO292"/>
      <c r="BKP292"/>
      <c r="BKQ292"/>
      <c r="BKR292" s="401"/>
      <c r="BKS292" s="338"/>
      <c r="BKU292"/>
      <c r="BKV292"/>
      <c r="BKW292"/>
      <c r="BKX292"/>
      <c r="BKY292"/>
      <c r="BKZ292" s="401"/>
      <c r="BLA292" s="338"/>
      <c r="BLC292"/>
      <c r="BLD292"/>
      <c r="BLE292"/>
      <c r="BLF292"/>
      <c r="BLG292"/>
      <c r="BLH292" s="401"/>
      <c r="BLI292" s="338"/>
      <c r="BLK292"/>
      <c r="BLL292"/>
      <c r="BLM292"/>
      <c r="BLN292"/>
      <c r="BLO292"/>
      <c r="BLP292" s="401"/>
      <c r="BLQ292" s="338"/>
      <c r="BLS292"/>
      <c r="BLT292"/>
      <c r="BLU292"/>
      <c r="BLV292"/>
      <c r="BLW292"/>
      <c r="BLX292" s="401"/>
      <c r="BLY292" s="338"/>
      <c r="BMA292"/>
      <c r="BMB292"/>
      <c r="BMC292"/>
      <c r="BMD292"/>
      <c r="BME292"/>
      <c r="BMF292" s="401"/>
      <c r="BMG292" s="338"/>
      <c r="BMI292"/>
      <c r="BMJ292"/>
      <c r="BMK292"/>
      <c r="BML292"/>
      <c r="BMM292"/>
      <c r="BMN292" s="401"/>
      <c r="BMO292" s="338"/>
      <c r="BMQ292"/>
      <c r="BMR292"/>
      <c r="BMS292"/>
      <c r="BMT292"/>
      <c r="BMU292"/>
      <c r="BMV292" s="401"/>
      <c r="BMW292" s="338"/>
      <c r="BMY292"/>
      <c r="BMZ292"/>
      <c r="BNA292"/>
      <c r="BNB292"/>
      <c r="BNC292"/>
      <c r="BND292" s="401"/>
      <c r="BNE292" s="338"/>
      <c r="BNG292"/>
      <c r="BNH292"/>
      <c r="BNI292"/>
      <c r="BNJ292"/>
      <c r="BNK292"/>
      <c r="BNL292" s="401"/>
      <c r="BNM292" s="338"/>
      <c r="BNO292"/>
      <c r="BNP292"/>
      <c r="BNQ292"/>
      <c r="BNR292"/>
      <c r="BNS292"/>
      <c r="BNT292" s="401"/>
      <c r="BNU292" s="338"/>
      <c r="BNW292"/>
      <c r="BNX292"/>
      <c r="BNY292"/>
      <c r="BNZ292"/>
      <c r="BOA292"/>
      <c r="BOB292" s="401"/>
      <c r="BOC292" s="338"/>
      <c r="BOE292"/>
      <c r="BOF292"/>
      <c r="BOG292"/>
      <c r="BOH292"/>
      <c r="BOI292"/>
      <c r="BOJ292" s="401"/>
      <c r="BOK292" s="338"/>
      <c r="BOM292"/>
      <c r="BON292"/>
      <c r="BOO292"/>
      <c r="BOP292"/>
      <c r="BOQ292"/>
      <c r="BOR292" s="401"/>
      <c r="BOS292" s="338"/>
      <c r="BOU292"/>
      <c r="BOV292"/>
      <c r="BOW292"/>
      <c r="BOX292"/>
      <c r="BOY292"/>
      <c r="BOZ292" s="401"/>
      <c r="BPA292" s="338"/>
      <c r="BPC292"/>
      <c r="BPD292"/>
      <c r="BPE292"/>
      <c r="BPF292"/>
      <c r="BPG292"/>
      <c r="BPH292" s="401"/>
      <c r="BPI292" s="338"/>
      <c r="BPK292"/>
      <c r="BPL292"/>
      <c r="BPM292"/>
      <c r="BPN292"/>
      <c r="BPO292"/>
      <c r="BPP292" s="401"/>
      <c r="BPQ292" s="338"/>
      <c r="BPS292"/>
      <c r="BPT292"/>
      <c r="BPU292"/>
      <c r="BPV292"/>
      <c r="BPW292"/>
      <c r="BPX292" s="401"/>
      <c r="BPY292" s="338"/>
      <c r="BQA292"/>
      <c r="BQB292"/>
      <c r="BQC292"/>
      <c r="BQD292"/>
      <c r="BQE292"/>
      <c r="BQF292" s="401"/>
      <c r="BQG292" s="338"/>
      <c r="BQI292"/>
      <c r="BQJ292"/>
      <c r="BQK292"/>
      <c r="BQL292"/>
      <c r="BQM292"/>
      <c r="BQN292" s="401"/>
      <c r="BQO292" s="338"/>
      <c r="BQQ292"/>
      <c r="BQR292"/>
      <c r="BQS292"/>
      <c r="BQT292"/>
      <c r="BQU292"/>
      <c r="BQV292" s="401"/>
      <c r="BQW292" s="338"/>
      <c r="BQY292"/>
      <c r="BQZ292"/>
      <c r="BRA292"/>
      <c r="BRB292"/>
      <c r="BRC292"/>
      <c r="BRD292" s="401"/>
      <c r="BRE292" s="338"/>
      <c r="BRG292"/>
      <c r="BRH292"/>
      <c r="BRI292"/>
      <c r="BRJ292"/>
      <c r="BRK292"/>
      <c r="BRL292" s="401"/>
      <c r="BRM292" s="338"/>
      <c r="BRO292"/>
      <c r="BRP292"/>
      <c r="BRQ292"/>
      <c r="BRR292"/>
      <c r="BRS292"/>
      <c r="BRT292" s="401"/>
      <c r="BRU292" s="338"/>
      <c r="BRW292"/>
      <c r="BRX292"/>
      <c r="BRY292"/>
      <c r="BRZ292"/>
      <c r="BSA292"/>
      <c r="BSB292" s="401"/>
      <c r="BSC292" s="338"/>
      <c r="BSE292"/>
      <c r="BSF292"/>
      <c r="BSG292"/>
      <c r="BSH292"/>
      <c r="BSI292"/>
      <c r="BSJ292" s="401"/>
      <c r="BSK292" s="338"/>
      <c r="BSM292"/>
      <c r="BSN292"/>
      <c r="BSO292"/>
      <c r="BSP292"/>
      <c r="BSQ292"/>
      <c r="BSR292" s="401"/>
      <c r="BSS292" s="338"/>
      <c r="BSU292"/>
      <c r="BSV292"/>
      <c r="BSW292"/>
      <c r="BSX292"/>
      <c r="BSY292"/>
      <c r="BSZ292" s="401"/>
      <c r="BTA292" s="338"/>
      <c r="BTC292"/>
      <c r="BTD292"/>
      <c r="BTE292"/>
      <c r="BTF292"/>
      <c r="BTG292"/>
      <c r="BTH292" s="401"/>
      <c r="BTI292" s="338"/>
      <c r="BTK292"/>
      <c r="BTL292"/>
      <c r="BTM292"/>
      <c r="BTN292"/>
      <c r="BTO292"/>
      <c r="BTP292" s="401"/>
      <c r="BTQ292" s="338"/>
      <c r="BTS292"/>
      <c r="BTT292"/>
      <c r="BTU292"/>
      <c r="BTV292"/>
      <c r="BTW292"/>
      <c r="BTX292" s="401"/>
      <c r="BTY292" s="338"/>
      <c r="BUA292"/>
      <c r="BUB292"/>
      <c r="BUC292"/>
      <c r="BUD292"/>
      <c r="BUE292"/>
      <c r="BUF292" s="401"/>
      <c r="BUG292" s="338"/>
      <c r="BUI292"/>
      <c r="BUJ292"/>
      <c r="BUK292"/>
      <c r="BUL292"/>
      <c r="BUM292"/>
      <c r="BUN292" s="401"/>
      <c r="BUO292" s="338"/>
      <c r="BUQ292"/>
      <c r="BUR292"/>
      <c r="BUS292"/>
      <c r="BUT292"/>
      <c r="BUU292"/>
      <c r="BUV292" s="401"/>
      <c r="BUW292" s="338"/>
      <c r="BUY292"/>
      <c r="BUZ292"/>
      <c r="BVA292"/>
      <c r="BVB292"/>
      <c r="BVC292"/>
      <c r="BVD292" s="401"/>
      <c r="BVE292" s="338"/>
      <c r="BVG292"/>
      <c r="BVH292"/>
      <c r="BVI292"/>
      <c r="BVJ292"/>
      <c r="BVK292"/>
      <c r="BVL292" s="401"/>
      <c r="BVM292" s="338"/>
      <c r="BVO292"/>
      <c r="BVP292"/>
      <c r="BVQ292"/>
      <c r="BVR292"/>
      <c r="BVS292"/>
      <c r="BVT292" s="401"/>
      <c r="BVU292" s="338"/>
      <c r="BVW292"/>
      <c r="BVX292"/>
      <c r="BVY292"/>
      <c r="BVZ292"/>
      <c r="BWA292"/>
      <c r="BWB292" s="401"/>
      <c r="BWC292" s="338"/>
      <c r="BWE292"/>
      <c r="BWF292"/>
      <c r="BWG292"/>
      <c r="BWH292"/>
      <c r="BWI292"/>
      <c r="BWJ292" s="401"/>
      <c r="BWK292" s="338"/>
      <c r="BWM292"/>
      <c r="BWN292"/>
      <c r="BWO292"/>
      <c r="BWP292"/>
      <c r="BWQ292"/>
      <c r="BWR292" s="401"/>
      <c r="BWS292" s="338"/>
      <c r="BWU292"/>
      <c r="BWV292"/>
      <c r="BWW292"/>
      <c r="BWX292"/>
      <c r="BWY292"/>
      <c r="BWZ292" s="401"/>
      <c r="BXA292" s="338"/>
      <c r="BXC292"/>
      <c r="BXD292"/>
      <c r="BXE292"/>
      <c r="BXF292"/>
      <c r="BXG292"/>
      <c r="BXH292" s="401"/>
      <c r="BXI292" s="338"/>
      <c r="BXK292"/>
      <c r="BXL292"/>
      <c r="BXM292"/>
      <c r="BXN292"/>
      <c r="BXO292"/>
      <c r="BXP292" s="401"/>
      <c r="BXQ292" s="338"/>
      <c r="BXS292"/>
      <c r="BXT292"/>
      <c r="BXU292"/>
      <c r="BXV292"/>
      <c r="BXW292"/>
      <c r="BXX292" s="401"/>
      <c r="BXY292" s="338"/>
      <c r="BYA292"/>
      <c r="BYB292"/>
      <c r="BYC292"/>
      <c r="BYD292"/>
      <c r="BYE292"/>
      <c r="BYF292" s="401"/>
      <c r="BYG292" s="338"/>
      <c r="BYI292"/>
      <c r="BYJ292"/>
      <c r="BYK292"/>
      <c r="BYL292"/>
      <c r="BYM292"/>
      <c r="BYN292" s="401"/>
      <c r="BYO292" s="338"/>
      <c r="BYQ292"/>
      <c r="BYR292"/>
      <c r="BYS292"/>
      <c r="BYT292"/>
      <c r="BYU292"/>
      <c r="BYV292" s="401"/>
      <c r="BYW292" s="338"/>
      <c r="BYY292"/>
      <c r="BYZ292"/>
      <c r="BZA292"/>
      <c r="BZB292"/>
      <c r="BZC292"/>
      <c r="BZD292" s="401"/>
      <c r="BZE292" s="338"/>
      <c r="BZG292"/>
      <c r="BZH292"/>
      <c r="BZI292"/>
      <c r="BZJ292"/>
      <c r="BZK292"/>
      <c r="BZL292" s="401"/>
      <c r="BZM292" s="338"/>
      <c r="BZO292"/>
      <c r="BZP292"/>
      <c r="BZQ292"/>
      <c r="BZR292"/>
      <c r="BZS292"/>
      <c r="BZT292" s="401"/>
      <c r="BZU292" s="338"/>
      <c r="BZW292"/>
      <c r="BZX292"/>
      <c r="BZY292"/>
      <c r="BZZ292"/>
      <c r="CAA292"/>
      <c r="CAB292" s="401"/>
      <c r="CAC292" s="338"/>
      <c r="CAE292"/>
      <c r="CAF292"/>
      <c r="CAG292"/>
      <c r="CAH292"/>
      <c r="CAI292"/>
      <c r="CAJ292" s="401"/>
      <c r="CAK292" s="338"/>
      <c r="CAM292"/>
      <c r="CAN292"/>
      <c r="CAO292"/>
      <c r="CAP292"/>
      <c r="CAQ292"/>
      <c r="CAR292" s="401"/>
      <c r="CAS292" s="338"/>
      <c r="CAU292"/>
      <c r="CAV292"/>
      <c r="CAW292"/>
      <c r="CAX292"/>
      <c r="CAY292"/>
      <c r="CAZ292" s="401"/>
      <c r="CBA292" s="338"/>
      <c r="CBC292"/>
      <c r="CBD292"/>
      <c r="CBE292"/>
      <c r="CBF292"/>
      <c r="CBG292"/>
      <c r="CBH292" s="401"/>
      <c r="CBI292" s="338"/>
      <c r="CBK292"/>
      <c r="CBL292"/>
      <c r="CBM292"/>
      <c r="CBN292"/>
      <c r="CBO292"/>
      <c r="CBP292" s="401"/>
      <c r="CBQ292" s="338"/>
      <c r="CBS292"/>
      <c r="CBT292"/>
      <c r="CBU292"/>
      <c r="CBV292"/>
      <c r="CBW292"/>
      <c r="CBX292" s="401"/>
      <c r="CBY292" s="338"/>
      <c r="CCA292"/>
      <c r="CCB292"/>
      <c r="CCC292"/>
      <c r="CCD292"/>
      <c r="CCE292"/>
      <c r="CCF292" s="401"/>
      <c r="CCG292" s="338"/>
      <c r="CCI292"/>
      <c r="CCJ292"/>
      <c r="CCK292"/>
      <c r="CCL292"/>
      <c r="CCM292"/>
      <c r="CCN292" s="401"/>
      <c r="CCO292" s="338"/>
      <c r="CCQ292"/>
      <c r="CCR292"/>
      <c r="CCS292"/>
      <c r="CCT292"/>
      <c r="CCU292"/>
      <c r="CCV292" s="401"/>
      <c r="CCW292" s="338"/>
      <c r="CCY292"/>
      <c r="CCZ292"/>
      <c r="CDA292"/>
      <c r="CDB292"/>
      <c r="CDC292"/>
      <c r="CDD292" s="401"/>
      <c r="CDE292" s="338"/>
      <c r="CDG292"/>
      <c r="CDH292"/>
      <c r="CDI292"/>
      <c r="CDJ292"/>
      <c r="CDK292"/>
      <c r="CDL292" s="401"/>
      <c r="CDM292" s="338"/>
      <c r="CDO292"/>
      <c r="CDP292"/>
      <c r="CDQ292"/>
      <c r="CDR292"/>
      <c r="CDS292"/>
      <c r="CDT292" s="401"/>
      <c r="CDU292" s="338"/>
      <c r="CDW292"/>
      <c r="CDX292"/>
      <c r="CDY292"/>
      <c r="CDZ292"/>
      <c r="CEA292"/>
      <c r="CEB292" s="401"/>
      <c r="CEC292" s="338"/>
      <c r="CEE292"/>
      <c r="CEF292"/>
      <c r="CEG292"/>
      <c r="CEH292"/>
      <c r="CEI292"/>
      <c r="CEJ292" s="401"/>
      <c r="CEK292" s="338"/>
      <c r="CEM292"/>
      <c r="CEN292"/>
      <c r="CEO292"/>
      <c r="CEP292"/>
      <c r="CEQ292"/>
      <c r="CER292" s="401"/>
      <c r="CES292" s="338"/>
      <c r="CEU292"/>
      <c r="CEV292"/>
      <c r="CEW292"/>
      <c r="CEX292"/>
      <c r="CEY292"/>
      <c r="CEZ292" s="401"/>
      <c r="CFA292" s="338"/>
      <c r="CFC292"/>
      <c r="CFD292"/>
      <c r="CFE292"/>
      <c r="CFF292"/>
      <c r="CFG292"/>
      <c r="CFH292" s="401"/>
      <c r="CFI292" s="338"/>
      <c r="CFK292"/>
      <c r="CFL292"/>
      <c r="CFM292"/>
      <c r="CFN292"/>
      <c r="CFO292"/>
      <c r="CFP292" s="401"/>
      <c r="CFQ292" s="338"/>
      <c r="CFS292"/>
      <c r="CFT292"/>
      <c r="CFU292"/>
      <c r="CFV292"/>
      <c r="CFW292"/>
      <c r="CFX292" s="401"/>
      <c r="CFY292" s="338"/>
      <c r="CGA292"/>
      <c r="CGB292"/>
      <c r="CGC292"/>
      <c r="CGD292"/>
      <c r="CGE292"/>
      <c r="CGF292" s="401"/>
      <c r="CGG292" s="338"/>
      <c r="CGI292"/>
      <c r="CGJ292"/>
      <c r="CGK292"/>
      <c r="CGL292"/>
      <c r="CGM292"/>
      <c r="CGN292" s="401"/>
      <c r="CGO292" s="338"/>
      <c r="CGQ292"/>
      <c r="CGR292"/>
      <c r="CGS292"/>
      <c r="CGT292"/>
      <c r="CGU292"/>
      <c r="CGV292" s="401"/>
      <c r="CGW292" s="338"/>
      <c r="CGY292"/>
      <c r="CGZ292"/>
      <c r="CHA292"/>
      <c r="CHB292"/>
      <c r="CHC292"/>
      <c r="CHD292" s="401"/>
      <c r="CHE292" s="338"/>
      <c r="CHG292"/>
      <c r="CHH292"/>
      <c r="CHI292"/>
      <c r="CHJ292"/>
      <c r="CHK292"/>
      <c r="CHL292" s="401"/>
      <c r="CHM292" s="338"/>
      <c r="CHO292"/>
      <c r="CHP292"/>
      <c r="CHQ292"/>
      <c r="CHR292"/>
      <c r="CHS292"/>
      <c r="CHT292" s="401"/>
      <c r="CHU292" s="338"/>
      <c r="CHW292"/>
      <c r="CHX292"/>
      <c r="CHY292"/>
      <c r="CHZ292"/>
      <c r="CIA292"/>
      <c r="CIB292" s="401"/>
      <c r="CIC292" s="338"/>
      <c r="CIE292"/>
      <c r="CIF292"/>
      <c r="CIG292"/>
      <c r="CIH292"/>
      <c r="CII292"/>
      <c r="CIJ292" s="401"/>
      <c r="CIK292" s="338"/>
      <c r="CIM292"/>
      <c r="CIN292"/>
      <c r="CIO292"/>
      <c r="CIP292"/>
      <c r="CIQ292"/>
      <c r="CIR292" s="401"/>
      <c r="CIS292" s="338"/>
      <c r="CIU292"/>
      <c r="CIV292"/>
      <c r="CIW292"/>
      <c r="CIX292"/>
      <c r="CIY292"/>
      <c r="CIZ292" s="401"/>
      <c r="CJA292" s="338"/>
      <c r="CJC292"/>
      <c r="CJD292"/>
      <c r="CJE292"/>
      <c r="CJF292"/>
      <c r="CJG292"/>
      <c r="CJH292" s="401"/>
      <c r="CJI292" s="338"/>
      <c r="CJK292"/>
      <c r="CJL292"/>
      <c r="CJM292"/>
      <c r="CJN292"/>
      <c r="CJO292"/>
      <c r="CJP292" s="401"/>
      <c r="CJQ292" s="338"/>
      <c r="CJS292"/>
      <c r="CJT292"/>
      <c r="CJU292"/>
      <c r="CJV292"/>
      <c r="CJW292"/>
      <c r="CJX292" s="401"/>
      <c r="CJY292" s="338"/>
      <c r="CKA292"/>
      <c r="CKB292"/>
      <c r="CKC292"/>
      <c r="CKD292"/>
      <c r="CKE292"/>
      <c r="CKF292" s="401"/>
      <c r="CKG292" s="338"/>
      <c r="CKI292"/>
      <c r="CKJ292"/>
      <c r="CKK292"/>
      <c r="CKL292"/>
      <c r="CKM292"/>
      <c r="CKN292" s="401"/>
      <c r="CKO292" s="338"/>
      <c r="CKQ292"/>
      <c r="CKR292"/>
      <c r="CKS292"/>
      <c r="CKT292"/>
      <c r="CKU292"/>
      <c r="CKV292" s="401"/>
      <c r="CKW292" s="338"/>
      <c r="CKY292"/>
      <c r="CKZ292"/>
      <c r="CLA292"/>
      <c r="CLB292"/>
      <c r="CLC292"/>
      <c r="CLD292" s="401"/>
      <c r="CLE292" s="338"/>
      <c r="CLG292"/>
      <c r="CLH292"/>
      <c r="CLI292"/>
      <c r="CLJ292"/>
      <c r="CLK292"/>
      <c r="CLL292" s="401"/>
      <c r="CLM292" s="338"/>
      <c r="CLO292"/>
      <c r="CLP292"/>
      <c r="CLQ292"/>
      <c r="CLR292"/>
      <c r="CLS292"/>
      <c r="CLT292" s="401"/>
      <c r="CLU292" s="338"/>
      <c r="CLW292"/>
      <c r="CLX292"/>
      <c r="CLY292"/>
      <c r="CLZ292"/>
      <c r="CMA292"/>
      <c r="CMB292" s="401"/>
      <c r="CMC292" s="338"/>
      <c r="CME292"/>
      <c r="CMF292"/>
      <c r="CMG292"/>
      <c r="CMH292"/>
      <c r="CMI292"/>
      <c r="CMJ292" s="401"/>
      <c r="CMK292" s="338"/>
      <c r="CMM292"/>
      <c r="CMN292"/>
      <c r="CMO292"/>
      <c r="CMP292"/>
      <c r="CMQ292"/>
      <c r="CMR292" s="401"/>
      <c r="CMS292" s="338"/>
      <c r="CMU292"/>
      <c r="CMV292"/>
      <c r="CMW292"/>
      <c r="CMX292"/>
      <c r="CMY292"/>
      <c r="CMZ292" s="401"/>
      <c r="CNA292" s="338"/>
      <c r="CNC292"/>
      <c r="CND292"/>
      <c r="CNE292"/>
      <c r="CNF292"/>
      <c r="CNG292"/>
      <c r="CNH292" s="401"/>
      <c r="CNI292" s="338"/>
      <c r="CNK292"/>
      <c r="CNL292"/>
      <c r="CNM292"/>
      <c r="CNN292"/>
      <c r="CNO292"/>
      <c r="CNP292" s="401"/>
      <c r="CNQ292" s="338"/>
      <c r="CNS292"/>
      <c r="CNT292"/>
      <c r="CNU292"/>
      <c r="CNV292"/>
      <c r="CNW292"/>
      <c r="CNX292" s="401"/>
      <c r="CNY292" s="338"/>
      <c r="COA292"/>
      <c r="COB292"/>
      <c r="COC292"/>
      <c r="COD292"/>
      <c r="COE292"/>
      <c r="COF292" s="401"/>
      <c r="COG292" s="338"/>
      <c r="COI292"/>
      <c r="COJ292"/>
      <c r="COK292"/>
      <c r="COL292"/>
      <c r="COM292"/>
      <c r="CON292" s="401"/>
      <c r="COO292" s="338"/>
      <c r="COQ292"/>
      <c r="COR292"/>
      <c r="COS292"/>
      <c r="COT292"/>
      <c r="COU292"/>
      <c r="COV292" s="401"/>
      <c r="COW292" s="338"/>
      <c r="COY292"/>
      <c r="COZ292"/>
      <c r="CPA292"/>
      <c r="CPB292"/>
      <c r="CPC292"/>
      <c r="CPD292" s="401"/>
      <c r="CPE292" s="338"/>
      <c r="CPG292"/>
      <c r="CPH292"/>
      <c r="CPI292"/>
      <c r="CPJ292"/>
      <c r="CPK292"/>
      <c r="CPL292" s="401"/>
      <c r="CPM292" s="338"/>
      <c r="CPO292"/>
      <c r="CPP292"/>
      <c r="CPQ292"/>
      <c r="CPR292"/>
      <c r="CPS292"/>
      <c r="CPT292" s="401"/>
      <c r="CPU292" s="338"/>
      <c r="CPW292"/>
      <c r="CPX292"/>
      <c r="CPY292"/>
      <c r="CPZ292"/>
      <c r="CQA292"/>
      <c r="CQB292" s="401"/>
      <c r="CQC292" s="338"/>
      <c r="CQE292"/>
      <c r="CQF292"/>
      <c r="CQG292"/>
      <c r="CQH292"/>
      <c r="CQI292"/>
      <c r="CQJ292" s="401"/>
      <c r="CQK292" s="338"/>
      <c r="CQM292"/>
      <c r="CQN292"/>
      <c r="CQO292"/>
      <c r="CQP292"/>
      <c r="CQQ292"/>
      <c r="CQR292" s="401"/>
      <c r="CQS292" s="338"/>
      <c r="CQU292"/>
      <c r="CQV292"/>
      <c r="CQW292"/>
      <c r="CQX292"/>
      <c r="CQY292"/>
      <c r="CQZ292" s="401"/>
      <c r="CRA292" s="338"/>
      <c r="CRC292"/>
      <c r="CRD292"/>
      <c r="CRE292"/>
      <c r="CRF292"/>
      <c r="CRG292"/>
      <c r="CRH292" s="401"/>
      <c r="CRI292" s="338"/>
      <c r="CRK292"/>
      <c r="CRL292"/>
      <c r="CRM292"/>
      <c r="CRN292"/>
      <c r="CRO292"/>
      <c r="CRP292" s="401"/>
      <c r="CRQ292" s="338"/>
      <c r="CRS292"/>
      <c r="CRT292"/>
      <c r="CRU292"/>
      <c r="CRV292"/>
      <c r="CRW292"/>
      <c r="CRX292" s="401"/>
      <c r="CRY292" s="338"/>
      <c r="CSA292"/>
      <c r="CSB292"/>
      <c r="CSC292"/>
      <c r="CSD292"/>
      <c r="CSE292"/>
      <c r="CSF292" s="401"/>
      <c r="CSG292" s="338"/>
      <c r="CSI292"/>
      <c r="CSJ292"/>
      <c r="CSK292"/>
      <c r="CSL292"/>
      <c r="CSM292"/>
      <c r="CSN292" s="401"/>
      <c r="CSO292" s="338"/>
      <c r="CSQ292"/>
      <c r="CSR292"/>
      <c r="CSS292"/>
      <c r="CST292"/>
      <c r="CSU292"/>
      <c r="CSV292" s="401"/>
      <c r="CSW292" s="338"/>
      <c r="CSY292"/>
      <c r="CSZ292"/>
      <c r="CTA292"/>
      <c r="CTB292"/>
      <c r="CTC292"/>
      <c r="CTD292" s="401"/>
      <c r="CTE292" s="338"/>
      <c r="CTG292"/>
      <c r="CTH292"/>
      <c r="CTI292"/>
      <c r="CTJ292"/>
      <c r="CTK292"/>
      <c r="CTL292" s="401"/>
      <c r="CTM292" s="338"/>
      <c r="CTO292"/>
      <c r="CTP292"/>
      <c r="CTQ292"/>
      <c r="CTR292"/>
      <c r="CTS292"/>
      <c r="CTT292" s="401"/>
      <c r="CTU292" s="338"/>
      <c r="CTW292"/>
      <c r="CTX292"/>
      <c r="CTY292"/>
      <c r="CTZ292"/>
      <c r="CUA292"/>
      <c r="CUB292" s="401"/>
      <c r="CUC292" s="338"/>
      <c r="CUE292"/>
      <c r="CUF292"/>
      <c r="CUG292"/>
      <c r="CUH292"/>
      <c r="CUI292"/>
      <c r="CUJ292" s="401"/>
      <c r="CUK292" s="338"/>
      <c r="CUM292"/>
      <c r="CUN292"/>
      <c r="CUO292"/>
      <c r="CUP292"/>
      <c r="CUQ292"/>
      <c r="CUR292" s="401"/>
      <c r="CUS292" s="338"/>
      <c r="CUU292"/>
      <c r="CUV292"/>
      <c r="CUW292"/>
      <c r="CUX292"/>
      <c r="CUY292"/>
      <c r="CUZ292" s="401"/>
      <c r="CVA292" s="338"/>
      <c r="CVC292"/>
      <c r="CVD292"/>
      <c r="CVE292"/>
      <c r="CVF292"/>
      <c r="CVG292"/>
      <c r="CVH292" s="401"/>
      <c r="CVI292" s="338"/>
      <c r="CVK292"/>
      <c r="CVL292"/>
      <c r="CVM292"/>
      <c r="CVN292"/>
      <c r="CVO292"/>
      <c r="CVP292" s="401"/>
      <c r="CVQ292" s="338"/>
      <c r="CVS292"/>
      <c r="CVT292"/>
      <c r="CVU292"/>
      <c r="CVV292"/>
      <c r="CVW292"/>
      <c r="CVX292" s="401"/>
      <c r="CVY292" s="338"/>
      <c r="CWA292"/>
      <c r="CWB292"/>
      <c r="CWC292"/>
      <c r="CWD292"/>
      <c r="CWE292"/>
      <c r="CWF292" s="401"/>
      <c r="CWG292" s="338"/>
      <c r="CWI292"/>
      <c r="CWJ292"/>
      <c r="CWK292"/>
      <c r="CWL292"/>
      <c r="CWM292"/>
      <c r="CWN292" s="401"/>
      <c r="CWO292" s="338"/>
      <c r="CWQ292"/>
      <c r="CWR292"/>
      <c r="CWS292"/>
      <c r="CWT292"/>
      <c r="CWU292"/>
      <c r="CWV292" s="401"/>
      <c r="CWW292" s="338"/>
      <c r="CWY292"/>
      <c r="CWZ292"/>
      <c r="CXA292"/>
      <c r="CXB292"/>
      <c r="CXC292"/>
      <c r="CXD292" s="401"/>
      <c r="CXE292" s="338"/>
      <c r="CXG292"/>
      <c r="CXH292"/>
      <c r="CXI292"/>
      <c r="CXJ292"/>
      <c r="CXK292"/>
      <c r="CXL292" s="401"/>
      <c r="CXM292" s="338"/>
      <c r="CXO292"/>
      <c r="CXP292"/>
      <c r="CXQ292"/>
      <c r="CXR292"/>
      <c r="CXS292"/>
      <c r="CXT292" s="401"/>
      <c r="CXU292" s="338"/>
      <c r="CXW292"/>
      <c r="CXX292"/>
      <c r="CXY292"/>
      <c r="CXZ292"/>
      <c r="CYA292"/>
      <c r="CYB292" s="401"/>
      <c r="CYC292" s="338"/>
      <c r="CYE292"/>
      <c r="CYF292"/>
      <c r="CYG292"/>
      <c r="CYH292"/>
      <c r="CYI292"/>
      <c r="CYJ292" s="401"/>
      <c r="CYK292" s="338"/>
      <c r="CYM292"/>
      <c r="CYN292"/>
      <c r="CYO292"/>
      <c r="CYP292"/>
      <c r="CYQ292"/>
      <c r="CYR292" s="401"/>
      <c r="CYS292" s="338"/>
      <c r="CYU292"/>
      <c r="CYV292"/>
      <c r="CYW292"/>
      <c r="CYX292"/>
      <c r="CYY292"/>
      <c r="CYZ292" s="401"/>
      <c r="CZA292" s="338"/>
      <c r="CZC292"/>
      <c r="CZD292"/>
      <c r="CZE292"/>
      <c r="CZF292"/>
      <c r="CZG292"/>
      <c r="CZH292" s="401"/>
      <c r="CZI292" s="338"/>
      <c r="CZK292"/>
      <c r="CZL292"/>
      <c r="CZM292"/>
      <c r="CZN292"/>
      <c r="CZO292"/>
      <c r="CZP292" s="401"/>
      <c r="CZQ292" s="338"/>
      <c r="CZS292"/>
      <c r="CZT292"/>
      <c r="CZU292"/>
      <c r="CZV292"/>
      <c r="CZW292"/>
      <c r="CZX292" s="401"/>
      <c r="CZY292" s="338"/>
      <c r="DAA292"/>
      <c r="DAB292"/>
      <c r="DAC292"/>
      <c r="DAD292"/>
      <c r="DAE292"/>
      <c r="DAF292" s="401"/>
      <c r="DAG292" s="338"/>
      <c r="DAI292"/>
      <c r="DAJ292"/>
      <c r="DAK292"/>
      <c r="DAL292"/>
      <c r="DAM292"/>
      <c r="DAN292" s="401"/>
      <c r="DAO292" s="338"/>
      <c r="DAQ292"/>
      <c r="DAR292"/>
      <c r="DAS292"/>
      <c r="DAT292"/>
      <c r="DAU292"/>
      <c r="DAV292" s="401"/>
      <c r="DAW292" s="338"/>
      <c r="DAY292"/>
      <c r="DAZ292"/>
      <c r="DBA292"/>
      <c r="DBB292"/>
      <c r="DBC292"/>
      <c r="DBD292" s="401"/>
      <c r="DBE292" s="338"/>
      <c r="DBG292"/>
      <c r="DBH292"/>
      <c r="DBI292"/>
      <c r="DBJ292"/>
      <c r="DBK292"/>
      <c r="DBL292" s="401"/>
      <c r="DBM292" s="338"/>
      <c r="DBO292"/>
      <c r="DBP292"/>
      <c r="DBQ292"/>
      <c r="DBR292"/>
      <c r="DBS292"/>
      <c r="DBT292" s="401"/>
      <c r="DBU292" s="338"/>
      <c r="DBW292"/>
      <c r="DBX292"/>
      <c r="DBY292"/>
      <c r="DBZ292"/>
      <c r="DCA292"/>
      <c r="DCB292" s="401"/>
      <c r="DCC292" s="338"/>
      <c r="DCE292"/>
      <c r="DCF292"/>
      <c r="DCG292"/>
      <c r="DCH292"/>
      <c r="DCI292"/>
      <c r="DCJ292" s="401"/>
      <c r="DCK292" s="338"/>
      <c r="DCM292"/>
      <c r="DCN292"/>
      <c r="DCO292"/>
      <c r="DCP292"/>
      <c r="DCQ292"/>
      <c r="DCR292" s="401"/>
      <c r="DCS292" s="338"/>
      <c r="DCU292"/>
      <c r="DCV292"/>
      <c r="DCW292"/>
      <c r="DCX292"/>
      <c r="DCY292"/>
      <c r="DCZ292" s="401"/>
      <c r="DDA292" s="338"/>
      <c r="DDC292"/>
      <c r="DDD292"/>
      <c r="DDE292"/>
      <c r="DDF292"/>
      <c r="DDG292"/>
      <c r="DDH292" s="401"/>
      <c r="DDI292" s="338"/>
      <c r="DDK292"/>
      <c r="DDL292"/>
      <c r="DDM292"/>
      <c r="DDN292"/>
      <c r="DDO292"/>
      <c r="DDP292" s="401"/>
      <c r="DDQ292" s="338"/>
      <c r="DDS292"/>
      <c r="DDT292"/>
      <c r="DDU292"/>
      <c r="DDV292"/>
      <c r="DDW292"/>
      <c r="DDX292" s="401"/>
      <c r="DDY292" s="338"/>
      <c r="DEA292"/>
      <c r="DEB292"/>
      <c r="DEC292"/>
      <c r="DED292"/>
      <c r="DEE292"/>
      <c r="DEF292" s="401"/>
      <c r="DEG292" s="338"/>
      <c r="DEI292"/>
      <c r="DEJ292"/>
      <c r="DEK292"/>
      <c r="DEL292"/>
      <c r="DEM292"/>
      <c r="DEN292" s="401"/>
      <c r="DEO292" s="338"/>
      <c r="DEQ292"/>
      <c r="DER292"/>
      <c r="DES292"/>
      <c r="DET292"/>
      <c r="DEU292"/>
      <c r="DEV292" s="401"/>
      <c r="DEW292" s="338"/>
      <c r="DEY292"/>
      <c r="DEZ292"/>
      <c r="DFA292"/>
      <c r="DFB292"/>
      <c r="DFC292"/>
      <c r="DFD292" s="401"/>
      <c r="DFE292" s="338"/>
      <c r="DFG292"/>
      <c r="DFH292"/>
      <c r="DFI292"/>
      <c r="DFJ292"/>
      <c r="DFK292"/>
      <c r="DFL292" s="401"/>
      <c r="DFM292" s="338"/>
      <c r="DFO292"/>
      <c r="DFP292"/>
      <c r="DFQ292"/>
      <c r="DFR292"/>
      <c r="DFS292"/>
      <c r="DFT292" s="401"/>
      <c r="DFU292" s="338"/>
      <c r="DFW292"/>
      <c r="DFX292"/>
      <c r="DFY292"/>
      <c r="DFZ292"/>
      <c r="DGA292"/>
      <c r="DGB292" s="401"/>
      <c r="DGC292" s="338"/>
      <c r="DGE292"/>
      <c r="DGF292"/>
      <c r="DGG292"/>
      <c r="DGH292"/>
      <c r="DGI292"/>
      <c r="DGJ292" s="401"/>
      <c r="DGK292" s="338"/>
      <c r="DGM292"/>
      <c r="DGN292"/>
      <c r="DGO292"/>
      <c r="DGP292"/>
      <c r="DGQ292"/>
      <c r="DGR292" s="401"/>
      <c r="DGS292" s="338"/>
      <c r="DGU292"/>
      <c r="DGV292"/>
      <c r="DGW292"/>
      <c r="DGX292"/>
      <c r="DGY292"/>
      <c r="DGZ292" s="401"/>
      <c r="DHA292" s="338"/>
      <c r="DHC292"/>
      <c r="DHD292"/>
      <c r="DHE292"/>
      <c r="DHF292"/>
      <c r="DHG292"/>
      <c r="DHH292" s="401"/>
      <c r="DHI292" s="338"/>
      <c r="DHK292"/>
      <c r="DHL292"/>
      <c r="DHM292"/>
      <c r="DHN292"/>
      <c r="DHO292"/>
      <c r="DHP292" s="401"/>
      <c r="DHQ292" s="338"/>
      <c r="DHS292"/>
      <c r="DHT292"/>
      <c r="DHU292"/>
      <c r="DHV292"/>
      <c r="DHW292"/>
      <c r="DHX292" s="401"/>
      <c r="DHY292" s="338"/>
      <c r="DIA292"/>
      <c r="DIB292"/>
      <c r="DIC292"/>
      <c r="DID292"/>
      <c r="DIE292"/>
      <c r="DIF292" s="401"/>
      <c r="DIG292" s="338"/>
      <c r="DII292"/>
      <c r="DIJ292"/>
      <c r="DIK292"/>
      <c r="DIL292"/>
      <c r="DIM292"/>
      <c r="DIN292" s="401"/>
      <c r="DIO292" s="338"/>
      <c r="DIQ292"/>
      <c r="DIR292"/>
      <c r="DIS292"/>
      <c r="DIT292"/>
      <c r="DIU292"/>
      <c r="DIV292" s="401"/>
      <c r="DIW292" s="338"/>
      <c r="DIY292"/>
      <c r="DIZ292"/>
      <c r="DJA292"/>
      <c r="DJB292"/>
      <c r="DJC292"/>
      <c r="DJD292" s="401"/>
      <c r="DJE292" s="338"/>
      <c r="DJG292"/>
      <c r="DJH292"/>
      <c r="DJI292"/>
      <c r="DJJ292"/>
      <c r="DJK292"/>
      <c r="DJL292" s="401"/>
      <c r="DJM292" s="338"/>
      <c r="DJO292"/>
      <c r="DJP292"/>
      <c r="DJQ292"/>
      <c r="DJR292"/>
      <c r="DJS292"/>
      <c r="DJT292" s="401"/>
      <c r="DJU292" s="338"/>
      <c r="DJW292"/>
      <c r="DJX292"/>
      <c r="DJY292"/>
      <c r="DJZ292"/>
      <c r="DKA292"/>
      <c r="DKB292" s="401"/>
      <c r="DKC292" s="338"/>
      <c r="DKE292"/>
      <c r="DKF292"/>
      <c r="DKG292"/>
      <c r="DKH292"/>
      <c r="DKI292"/>
      <c r="DKJ292" s="401"/>
      <c r="DKK292" s="338"/>
      <c r="DKM292"/>
      <c r="DKN292"/>
      <c r="DKO292"/>
      <c r="DKP292"/>
      <c r="DKQ292"/>
      <c r="DKR292" s="401"/>
      <c r="DKS292" s="338"/>
      <c r="DKU292"/>
      <c r="DKV292"/>
      <c r="DKW292"/>
      <c r="DKX292"/>
      <c r="DKY292"/>
      <c r="DKZ292" s="401"/>
      <c r="DLA292" s="338"/>
      <c r="DLC292"/>
      <c r="DLD292"/>
      <c r="DLE292"/>
      <c r="DLF292"/>
      <c r="DLG292"/>
      <c r="DLH292" s="401"/>
      <c r="DLI292" s="338"/>
      <c r="DLK292"/>
      <c r="DLL292"/>
      <c r="DLM292"/>
      <c r="DLN292"/>
      <c r="DLO292"/>
      <c r="DLP292" s="401"/>
      <c r="DLQ292" s="338"/>
      <c r="DLS292"/>
      <c r="DLT292"/>
      <c r="DLU292"/>
      <c r="DLV292"/>
      <c r="DLW292"/>
      <c r="DLX292" s="401"/>
      <c r="DLY292" s="338"/>
      <c r="DMA292"/>
      <c r="DMB292"/>
      <c r="DMC292"/>
      <c r="DMD292"/>
      <c r="DME292"/>
      <c r="DMF292" s="401"/>
      <c r="DMG292" s="338"/>
      <c r="DMI292"/>
      <c r="DMJ292"/>
      <c r="DMK292"/>
      <c r="DML292"/>
      <c r="DMM292"/>
      <c r="DMN292" s="401"/>
      <c r="DMO292" s="338"/>
      <c r="DMQ292"/>
      <c r="DMR292"/>
      <c r="DMS292"/>
      <c r="DMT292"/>
      <c r="DMU292"/>
      <c r="DMV292" s="401"/>
      <c r="DMW292" s="338"/>
      <c r="DMY292"/>
      <c r="DMZ292"/>
      <c r="DNA292"/>
      <c r="DNB292"/>
      <c r="DNC292"/>
      <c r="DND292" s="401"/>
      <c r="DNE292" s="338"/>
      <c r="DNG292"/>
      <c r="DNH292"/>
      <c r="DNI292"/>
      <c r="DNJ292"/>
      <c r="DNK292"/>
      <c r="DNL292" s="401"/>
      <c r="DNM292" s="338"/>
      <c r="DNO292"/>
      <c r="DNP292"/>
      <c r="DNQ292"/>
      <c r="DNR292"/>
      <c r="DNS292"/>
      <c r="DNT292" s="401"/>
      <c r="DNU292" s="338"/>
      <c r="DNW292"/>
      <c r="DNX292"/>
      <c r="DNY292"/>
      <c r="DNZ292"/>
      <c r="DOA292"/>
      <c r="DOB292" s="401"/>
      <c r="DOC292" s="338"/>
      <c r="DOE292"/>
      <c r="DOF292"/>
      <c r="DOG292"/>
      <c r="DOH292"/>
      <c r="DOI292"/>
      <c r="DOJ292" s="401"/>
      <c r="DOK292" s="338"/>
      <c r="DOM292"/>
      <c r="DON292"/>
      <c r="DOO292"/>
      <c r="DOP292"/>
      <c r="DOQ292"/>
      <c r="DOR292" s="401"/>
      <c r="DOS292" s="338"/>
      <c r="DOU292"/>
      <c r="DOV292"/>
      <c r="DOW292"/>
      <c r="DOX292"/>
      <c r="DOY292"/>
      <c r="DOZ292" s="401"/>
      <c r="DPA292" s="338"/>
      <c r="DPC292"/>
      <c r="DPD292"/>
      <c r="DPE292"/>
      <c r="DPF292"/>
      <c r="DPG292"/>
      <c r="DPH292" s="401"/>
      <c r="DPI292" s="338"/>
      <c r="DPK292"/>
      <c r="DPL292"/>
      <c r="DPM292"/>
      <c r="DPN292"/>
      <c r="DPO292"/>
      <c r="DPP292" s="401"/>
      <c r="DPQ292" s="338"/>
      <c r="DPS292"/>
      <c r="DPT292"/>
      <c r="DPU292"/>
      <c r="DPV292"/>
      <c r="DPW292"/>
      <c r="DPX292" s="401"/>
      <c r="DPY292" s="338"/>
      <c r="DQA292"/>
      <c r="DQB292"/>
      <c r="DQC292"/>
      <c r="DQD292"/>
      <c r="DQE292"/>
      <c r="DQF292" s="401"/>
      <c r="DQG292" s="338"/>
      <c r="DQI292"/>
      <c r="DQJ292"/>
      <c r="DQK292"/>
      <c r="DQL292"/>
      <c r="DQM292"/>
      <c r="DQN292" s="401"/>
      <c r="DQO292" s="338"/>
      <c r="DQQ292"/>
      <c r="DQR292"/>
      <c r="DQS292"/>
      <c r="DQT292"/>
      <c r="DQU292"/>
      <c r="DQV292" s="401"/>
      <c r="DQW292" s="338"/>
      <c r="DQY292"/>
      <c r="DQZ292"/>
      <c r="DRA292"/>
      <c r="DRB292"/>
      <c r="DRC292"/>
      <c r="DRD292" s="401"/>
      <c r="DRE292" s="338"/>
      <c r="DRG292"/>
      <c r="DRH292"/>
      <c r="DRI292"/>
      <c r="DRJ292"/>
      <c r="DRK292"/>
      <c r="DRL292" s="401"/>
      <c r="DRM292" s="338"/>
      <c r="DRO292"/>
      <c r="DRP292"/>
      <c r="DRQ292"/>
      <c r="DRR292"/>
      <c r="DRS292"/>
      <c r="DRT292" s="401"/>
      <c r="DRU292" s="338"/>
      <c r="DRW292"/>
      <c r="DRX292"/>
      <c r="DRY292"/>
      <c r="DRZ292"/>
      <c r="DSA292"/>
      <c r="DSB292" s="401"/>
      <c r="DSC292" s="338"/>
      <c r="DSE292"/>
      <c r="DSF292"/>
      <c r="DSG292"/>
      <c r="DSH292"/>
      <c r="DSI292"/>
      <c r="DSJ292" s="401"/>
      <c r="DSK292" s="338"/>
      <c r="DSM292"/>
      <c r="DSN292"/>
      <c r="DSO292"/>
      <c r="DSP292"/>
      <c r="DSQ292"/>
      <c r="DSR292" s="401"/>
      <c r="DSS292" s="338"/>
      <c r="DSU292"/>
      <c r="DSV292"/>
      <c r="DSW292"/>
      <c r="DSX292"/>
      <c r="DSY292"/>
      <c r="DSZ292" s="401"/>
      <c r="DTA292" s="338"/>
      <c r="DTC292"/>
      <c r="DTD292"/>
      <c r="DTE292"/>
      <c r="DTF292"/>
      <c r="DTG292"/>
      <c r="DTH292" s="401"/>
      <c r="DTI292" s="338"/>
      <c r="DTK292"/>
      <c r="DTL292"/>
      <c r="DTM292"/>
      <c r="DTN292"/>
      <c r="DTO292"/>
      <c r="DTP292" s="401"/>
      <c r="DTQ292" s="338"/>
      <c r="DTS292"/>
      <c r="DTT292"/>
      <c r="DTU292"/>
      <c r="DTV292"/>
      <c r="DTW292"/>
      <c r="DTX292" s="401"/>
      <c r="DTY292" s="338"/>
      <c r="DUA292"/>
      <c r="DUB292"/>
      <c r="DUC292"/>
      <c r="DUD292"/>
      <c r="DUE292"/>
      <c r="DUF292" s="401"/>
      <c r="DUG292" s="338"/>
      <c r="DUI292"/>
      <c r="DUJ292"/>
      <c r="DUK292"/>
      <c r="DUL292"/>
      <c r="DUM292"/>
      <c r="DUN292" s="401"/>
      <c r="DUO292" s="338"/>
      <c r="DUQ292"/>
      <c r="DUR292"/>
      <c r="DUS292"/>
      <c r="DUT292"/>
      <c r="DUU292"/>
      <c r="DUV292" s="401"/>
      <c r="DUW292" s="338"/>
      <c r="DUY292"/>
      <c r="DUZ292"/>
      <c r="DVA292"/>
      <c r="DVB292"/>
      <c r="DVC292"/>
      <c r="DVD292" s="401"/>
      <c r="DVE292" s="338"/>
      <c r="DVG292"/>
      <c r="DVH292"/>
      <c r="DVI292"/>
      <c r="DVJ292"/>
      <c r="DVK292"/>
      <c r="DVL292" s="401"/>
      <c r="DVM292" s="338"/>
      <c r="DVO292"/>
      <c r="DVP292"/>
      <c r="DVQ292"/>
      <c r="DVR292"/>
      <c r="DVS292"/>
      <c r="DVT292" s="401"/>
      <c r="DVU292" s="338"/>
      <c r="DVW292"/>
      <c r="DVX292"/>
      <c r="DVY292"/>
      <c r="DVZ292"/>
      <c r="DWA292"/>
      <c r="DWB292" s="401"/>
      <c r="DWC292" s="338"/>
      <c r="DWE292"/>
      <c r="DWF292"/>
      <c r="DWG292"/>
      <c r="DWH292"/>
      <c r="DWI292"/>
      <c r="DWJ292" s="401"/>
      <c r="DWK292" s="338"/>
      <c r="DWM292"/>
      <c r="DWN292"/>
      <c r="DWO292"/>
      <c r="DWP292"/>
      <c r="DWQ292"/>
      <c r="DWR292" s="401"/>
      <c r="DWS292" s="338"/>
      <c r="DWU292"/>
      <c r="DWV292"/>
      <c r="DWW292"/>
      <c r="DWX292"/>
      <c r="DWY292"/>
      <c r="DWZ292" s="401"/>
      <c r="DXA292" s="338"/>
      <c r="DXC292"/>
      <c r="DXD292"/>
      <c r="DXE292"/>
      <c r="DXF292"/>
      <c r="DXG292"/>
      <c r="DXH292" s="401"/>
      <c r="DXI292" s="338"/>
      <c r="DXK292"/>
      <c r="DXL292"/>
      <c r="DXM292"/>
      <c r="DXN292"/>
      <c r="DXO292"/>
      <c r="DXP292" s="401"/>
      <c r="DXQ292" s="338"/>
      <c r="DXS292"/>
      <c r="DXT292"/>
      <c r="DXU292"/>
      <c r="DXV292"/>
      <c r="DXW292"/>
      <c r="DXX292" s="401"/>
      <c r="DXY292" s="338"/>
      <c r="DYA292"/>
      <c r="DYB292"/>
      <c r="DYC292"/>
      <c r="DYD292"/>
      <c r="DYE292"/>
      <c r="DYF292" s="401"/>
      <c r="DYG292" s="338"/>
      <c r="DYI292"/>
      <c r="DYJ292"/>
      <c r="DYK292"/>
      <c r="DYL292"/>
      <c r="DYM292"/>
      <c r="DYN292" s="401"/>
      <c r="DYO292" s="338"/>
      <c r="DYQ292"/>
      <c r="DYR292"/>
      <c r="DYS292"/>
      <c r="DYT292"/>
      <c r="DYU292"/>
      <c r="DYV292" s="401"/>
      <c r="DYW292" s="338"/>
      <c r="DYY292"/>
      <c r="DYZ292"/>
      <c r="DZA292"/>
      <c r="DZB292"/>
      <c r="DZC292"/>
      <c r="DZD292" s="401"/>
      <c r="DZE292" s="338"/>
      <c r="DZG292"/>
      <c r="DZH292"/>
      <c r="DZI292"/>
      <c r="DZJ292"/>
      <c r="DZK292"/>
      <c r="DZL292" s="401"/>
      <c r="DZM292" s="338"/>
      <c r="DZO292"/>
      <c r="DZP292"/>
      <c r="DZQ292"/>
      <c r="DZR292"/>
      <c r="DZS292"/>
      <c r="DZT292" s="401"/>
      <c r="DZU292" s="338"/>
      <c r="DZW292"/>
      <c r="DZX292"/>
      <c r="DZY292"/>
      <c r="DZZ292"/>
      <c r="EAA292"/>
      <c r="EAB292" s="401"/>
      <c r="EAC292" s="338"/>
      <c r="EAE292"/>
      <c r="EAF292"/>
      <c r="EAG292"/>
      <c r="EAH292"/>
      <c r="EAI292"/>
      <c r="EAJ292" s="401"/>
      <c r="EAK292" s="338"/>
      <c r="EAM292"/>
      <c r="EAN292"/>
      <c r="EAO292"/>
      <c r="EAP292"/>
      <c r="EAQ292"/>
      <c r="EAR292" s="401"/>
      <c r="EAS292" s="338"/>
      <c r="EAU292"/>
      <c r="EAV292"/>
      <c r="EAW292"/>
      <c r="EAX292"/>
      <c r="EAY292"/>
      <c r="EAZ292" s="401"/>
      <c r="EBA292" s="338"/>
      <c r="EBC292"/>
      <c r="EBD292"/>
      <c r="EBE292"/>
      <c r="EBF292"/>
      <c r="EBG292"/>
      <c r="EBH292" s="401"/>
      <c r="EBI292" s="338"/>
      <c r="EBK292"/>
      <c r="EBL292"/>
      <c r="EBM292"/>
      <c r="EBN292"/>
      <c r="EBO292"/>
      <c r="EBP292" s="401"/>
      <c r="EBQ292" s="338"/>
      <c r="EBS292"/>
      <c r="EBT292"/>
      <c r="EBU292"/>
      <c r="EBV292"/>
      <c r="EBW292"/>
      <c r="EBX292" s="401"/>
      <c r="EBY292" s="338"/>
      <c r="ECA292"/>
      <c r="ECB292"/>
      <c r="ECC292"/>
      <c r="ECD292"/>
      <c r="ECE292"/>
      <c r="ECF292" s="401"/>
      <c r="ECG292" s="338"/>
      <c r="ECI292"/>
      <c r="ECJ292"/>
      <c r="ECK292"/>
      <c r="ECL292"/>
      <c r="ECM292"/>
      <c r="ECN292" s="401"/>
      <c r="ECO292" s="338"/>
      <c r="ECQ292"/>
      <c r="ECR292"/>
      <c r="ECS292"/>
      <c r="ECT292"/>
      <c r="ECU292"/>
      <c r="ECV292" s="401"/>
      <c r="ECW292" s="338"/>
      <c r="ECY292"/>
      <c r="ECZ292"/>
      <c r="EDA292"/>
      <c r="EDB292"/>
      <c r="EDC292"/>
      <c r="EDD292" s="401"/>
      <c r="EDE292" s="338"/>
      <c r="EDG292"/>
      <c r="EDH292"/>
      <c r="EDI292"/>
      <c r="EDJ292"/>
      <c r="EDK292"/>
      <c r="EDL292" s="401"/>
      <c r="EDM292" s="338"/>
      <c r="EDO292"/>
      <c r="EDP292"/>
      <c r="EDQ292"/>
      <c r="EDR292"/>
      <c r="EDS292"/>
      <c r="EDT292" s="401"/>
      <c r="EDU292" s="338"/>
      <c r="EDW292"/>
      <c r="EDX292"/>
      <c r="EDY292"/>
      <c r="EDZ292"/>
      <c r="EEA292"/>
      <c r="EEB292" s="401"/>
      <c r="EEC292" s="338"/>
      <c r="EEE292"/>
      <c r="EEF292"/>
      <c r="EEG292"/>
      <c r="EEH292"/>
      <c r="EEI292"/>
      <c r="EEJ292" s="401"/>
      <c r="EEK292" s="338"/>
      <c r="EEM292"/>
      <c r="EEN292"/>
      <c r="EEO292"/>
      <c r="EEP292"/>
      <c r="EEQ292"/>
      <c r="EER292" s="401"/>
      <c r="EES292" s="338"/>
      <c r="EEU292"/>
      <c r="EEV292"/>
      <c r="EEW292"/>
      <c r="EEX292"/>
      <c r="EEY292"/>
      <c r="EEZ292" s="401"/>
      <c r="EFA292" s="338"/>
      <c r="EFC292"/>
      <c r="EFD292"/>
      <c r="EFE292"/>
      <c r="EFF292"/>
      <c r="EFG292"/>
      <c r="EFH292" s="401"/>
      <c r="EFI292" s="338"/>
      <c r="EFK292"/>
      <c r="EFL292"/>
      <c r="EFM292"/>
      <c r="EFN292"/>
      <c r="EFO292"/>
      <c r="EFP292" s="401"/>
      <c r="EFQ292" s="338"/>
      <c r="EFS292"/>
      <c r="EFT292"/>
      <c r="EFU292"/>
      <c r="EFV292"/>
      <c r="EFW292"/>
      <c r="EFX292" s="401"/>
      <c r="EFY292" s="338"/>
      <c r="EGA292"/>
      <c r="EGB292"/>
      <c r="EGC292"/>
      <c r="EGD292"/>
      <c r="EGE292"/>
      <c r="EGF292" s="401"/>
      <c r="EGG292" s="338"/>
      <c r="EGI292"/>
      <c r="EGJ292"/>
      <c r="EGK292"/>
      <c r="EGL292"/>
      <c r="EGM292"/>
      <c r="EGN292" s="401"/>
      <c r="EGO292" s="338"/>
      <c r="EGQ292"/>
      <c r="EGR292"/>
      <c r="EGS292"/>
      <c r="EGT292"/>
      <c r="EGU292"/>
      <c r="EGV292" s="401"/>
      <c r="EGW292" s="338"/>
      <c r="EGY292"/>
      <c r="EGZ292"/>
      <c r="EHA292"/>
      <c r="EHB292"/>
      <c r="EHC292"/>
      <c r="EHD292" s="401"/>
      <c r="EHE292" s="338"/>
      <c r="EHG292"/>
      <c r="EHH292"/>
      <c r="EHI292"/>
      <c r="EHJ292"/>
      <c r="EHK292"/>
      <c r="EHL292" s="401"/>
      <c r="EHM292" s="338"/>
      <c r="EHO292"/>
      <c r="EHP292"/>
      <c r="EHQ292"/>
      <c r="EHR292"/>
      <c r="EHS292"/>
      <c r="EHT292" s="401"/>
      <c r="EHU292" s="338"/>
      <c r="EHW292"/>
      <c r="EHX292"/>
      <c r="EHY292"/>
      <c r="EHZ292"/>
      <c r="EIA292"/>
      <c r="EIB292" s="401"/>
      <c r="EIC292" s="338"/>
      <c r="EIE292"/>
      <c r="EIF292"/>
      <c r="EIG292"/>
      <c r="EIH292"/>
      <c r="EII292"/>
      <c r="EIJ292" s="401"/>
      <c r="EIK292" s="338"/>
      <c r="EIM292"/>
      <c r="EIN292"/>
      <c r="EIO292"/>
      <c r="EIP292"/>
      <c r="EIQ292"/>
      <c r="EIR292" s="401"/>
      <c r="EIS292" s="338"/>
      <c r="EIU292"/>
      <c r="EIV292"/>
      <c r="EIW292"/>
      <c r="EIX292"/>
      <c r="EIY292"/>
      <c r="EIZ292" s="401"/>
      <c r="EJA292" s="338"/>
      <c r="EJC292"/>
      <c r="EJD292"/>
      <c r="EJE292"/>
      <c r="EJF292"/>
      <c r="EJG292"/>
      <c r="EJH292" s="401"/>
      <c r="EJI292" s="338"/>
      <c r="EJK292"/>
      <c r="EJL292"/>
      <c r="EJM292"/>
      <c r="EJN292"/>
      <c r="EJO292"/>
      <c r="EJP292" s="401"/>
      <c r="EJQ292" s="338"/>
      <c r="EJS292"/>
      <c r="EJT292"/>
      <c r="EJU292"/>
      <c r="EJV292"/>
      <c r="EJW292"/>
      <c r="EJX292" s="401"/>
      <c r="EJY292" s="338"/>
      <c r="EKA292"/>
      <c r="EKB292"/>
      <c r="EKC292"/>
      <c r="EKD292"/>
      <c r="EKE292"/>
      <c r="EKF292" s="401"/>
      <c r="EKG292" s="338"/>
      <c r="EKI292"/>
      <c r="EKJ292"/>
      <c r="EKK292"/>
      <c r="EKL292"/>
      <c r="EKM292"/>
      <c r="EKN292" s="401"/>
      <c r="EKO292" s="338"/>
      <c r="EKQ292"/>
      <c r="EKR292"/>
      <c r="EKS292"/>
      <c r="EKT292"/>
      <c r="EKU292"/>
      <c r="EKV292" s="401"/>
      <c r="EKW292" s="338"/>
      <c r="EKY292"/>
      <c r="EKZ292"/>
      <c r="ELA292"/>
      <c r="ELB292"/>
      <c r="ELC292"/>
      <c r="ELD292" s="401"/>
      <c r="ELE292" s="338"/>
      <c r="ELG292"/>
      <c r="ELH292"/>
      <c r="ELI292"/>
      <c r="ELJ292"/>
      <c r="ELK292"/>
      <c r="ELL292" s="401"/>
      <c r="ELM292" s="338"/>
      <c r="ELO292"/>
      <c r="ELP292"/>
      <c r="ELQ292"/>
      <c r="ELR292"/>
      <c r="ELS292"/>
      <c r="ELT292" s="401"/>
      <c r="ELU292" s="338"/>
      <c r="ELW292"/>
      <c r="ELX292"/>
      <c r="ELY292"/>
      <c r="ELZ292"/>
      <c r="EMA292"/>
      <c r="EMB292" s="401"/>
      <c r="EMC292" s="338"/>
      <c r="EME292"/>
      <c r="EMF292"/>
      <c r="EMG292"/>
      <c r="EMH292"/>
      <c r="EMI292"/>
      <c r="EMJ292" s="401"/>
      <c r="EMK292" s="338"/>
      <c r="EMM292"/>
      <c r="EMN292"/>
      <c r="EMO292"/>
      <c r="EMP292"/>
      <c r="EMQ292"/>
      <c r="EMR292" s="401"/>
      <c r="EMS292" s="338"/>
      <c r="EMU292"/>
      <c r="EMV292"/>
      <c r="EMW292"/>
      <c r="EMX292"/>
      <c r="EMY292"/>
      <c r="EMZ292" s="401"/>
      <c r="ENA292" s="338"/>
      <c r="ENC292"/>
      <c r="END292"/>
      <c r="ENE292"/>
      <c r="ENF292"/>
      <c r="ENG292"/>
      <c r="ENH292" s="401"/>
      <c r="ENI292" s="338"/>
      <c r="ENK292"/>
      <c r="ENL292"/>
      <c r="ENM292"/>
      <c r="ENN292"/>
      <c r="ENO292"/>
      <c r="ENP292" s="401"/>
      <c r="ENQ292" s="338"/>
      <c r="ENS292"/>
      <c r="ENT292"/>
      <c r="ENU292"/>
      <c r="ENV292"/>
      <c r="ENW292"/>
      <c r="ENX292" s="401"/>
      <c r="ENY292" s="338"/>
      <c r="EOA292"/>
      <c r="EOB292"/>
      <c r="EOC292"/>
      <c r="EOD292"/>
      <c r="EOE292"/>
      <c r="EOF292" s="401"/>
      <c r="EOG292" s="338"/>
      <c r="EOI292"/>
      <c r="EOJ292"/>
      <c r="EOK292"/>
      <c r="EOL292"/>
      <c r="EOM292"/>
      <c r="EON292" s="401"/>
      <c r="EOO292" s="338"/>
      <c r="EOQ292"/>
      <c r="EOR292"/>
      <c r="EOS292"/>
      <c r="EOT292"/>
      <c r="EOU292"/>
      <c r="EOV292" s="401"/>
      <c r="EOW292" s="338"/>
      <c r="EOY292"/>
      <c r="EOZ292"/>
      <c r="EPA292"/>
      <c r="EPB292"/>
      <c r="EPC292"/>
      <c r="EPD292" s="401"/>
      <c r="EPE292" s="338"/>
      <c r="EPG292"/>
      <c r="EPH292"/>
      <c r="EPI292"/>
      <c r="EPJ292"/>
      <c r="EPK292"/>
      <c r="EPL292" s="401"/>
      <c r="EPM292" s="338"/>
      <c r="EPO292"/>
      <c r="EPP292"/>
      <c r="EPQ292"/>
      <c r="EPR292"/>
      <c r="EPS292"/>
      <c r="EPT292" s="401"/>
      <c r="EPU292" s="338"/>
      <c r="EPW292"/>
      <c r="EPX292"/>
      <c r="EPY292"/>
      <c r="EPZ292"/>
      <c r="EQA292"/>
      <c r="EQB292" s="401"/>
      <c r="EQC292" s="338"/>
      <c r="EQE292"/>
      <c r="EQF292"/>
      <c r="EQG292"/>
      <c r="EQH292"/>
      <c r="EQI292"/>
      <c r="EQJ292" s="401"/>
      <c r="EQK292" s="338"/>
      <c r="EQM292"/>
      <c r="EQN292"/>
      <c r="EQO292"/>
      <c r="EQP292"/>
      <c r="EQQ292"/>
      <c r="EQR292" s="401"/>
      <c r="EQS292" s="338"/>
      <c r="EQU292"/>
      <c r="EQV292"/>
      <c r="EQW292"/>
      <c r="EQX292"/>
      <c r="EQY292"/>
      <c r="EQZ292" s="401"/>
      <c r="ERA292" s="338"/>
      <c r="ERC292"/>
      <c r="ERD292"/>
      <c r="ERE292"/>
      <c r="ERF292"/>
      <c r="ERG292"/>
      <c r="ERH292" s="401"/>
      <c r="ERI292" s="338"/>
      <c r="ERK292"/>
      <c r="ERL292"/>
      <c r="ERM292"/>
      <c r="ERN292"/>
      <c r="ERO292"/>
      <c r="ERP292" s="401"/>
      <c r="ERQ292" s="338"/>
      <c r="ERS292"/>
      <c r="ERT292"/>
      <c r="ERU292"/>
      <c r="ERV292"/>
      <c r="ERW292"/>
      <c r="ERX292" s="401"/>
      <c r="ERY292" s="338"/>
      <c r="ESA292"/>
      <c r="ESB292"/>
      <c r="ESC292"/>
      <c r="ESD292"/>
      <c r="ESE292"/>
      <c r="ESF292" s="401"/>
      <c r="ESG292" s="338"/>
      <c r="ESI292"/>
      <c r="ESJ292"/>
      <c r="ESK292"/>
      <c r="ESL292"/>
      <c r="ESM292"/>
      <c r="ESN292" s="401"/>
      <c r="ESO292" s="338"/>
      <c r="ESQ292"/>
      <c r="ESR292"/>
      <c r="ESS292"/>
      <c r="EST292"/>
      <c r="ESU292"/>
      <c r="ESV292" s="401"/>
      <c r="ESW292" s="338"/>
      <c r="ESY292"/>
      <c r="ESZ292"/>
      <c r="ETA292"/>
      <c r="ETB292"/>
      <c r="ETC292"/>
      <c r="ETD292" s="401"/>
      <c r="ETE292" s="338"/>
      <c r="ETG292"/>
      <c r="ETH292"/>
      <c r="ETI292"/>
      <c r="ETJ292"/>
      <c r="ETK292"/>
      <c r="ETL292" s="401"/>
      <c r="ETM292" s="338"/>
      <c r="ETO292"/>
      <c r="ETP292"/>
      <c r="ETQ292"/>
      <c r="ETR292"/>
      <c r="ETS292"/>
      <c r="ETT292" s="401"/>
      <c r="ETU292" s="338"/>
      <c r="ETW292"/>
      <c r="ETX292"/>
      <c r="ETY292"/>
      <c r="ETZ292"/>
      <c r="EUA292"/>
      <c r="EUB292" s="401"/>
      <c r="EUC292" s="338"/>
      <c r="EUE292"/>
      <c r="EUF292"/>
      <c r="EUG292"/>
      <c r="EUH292"/>
      <c r="EUI292"/>
      <c r="EUJ292" s="401"/>
      <c r="EUK292" s="338"/>
      <c r="EUM292"/>
      <c r="EUN292"/>
      <c r="EUO292"/>
      <c r="EUP292"/>
      <c r="EUQ292"/>
      <c r="EUR292" s="401"/>
      <c r="EUS292" s="338"/>
      <c r="EUU292"/>
      <c r="EUV292"/>
      <c r="EUW292"/>
      <c r="EUX292"/>
      <c r="EUY292"/>
      <c r="EUZ292" s="401"/>
      <c r="EVA292" s="338"/>
      <c r="EVC292"/>
      <c r="EVD292"/>
      <c r="EVE292"/>
      <c r="EVF292"/>
      <c r="EVG292"/>
      <c r="EVH292" s="401"/>
      <c r="EVI292" s="338"/>
      <c r="EVK292"/>
      <c r="EVL292"/>
      <c r="EVM292"/>
      <c r="EVN292"/>
      <c r="EVO292"/>
      <c r="EVP292" s="401"/>
      <c r="EVQ292" s="338"/>
      <c r="EVS292"/>
      <c r="EVT292"/>
      <c r="EVU292"/>
      <c r="EVV292"/>
      <c r="EVW292"/>
      <c r="EVX292" s="401"/>
      <c r="EVY292" s="338"/>
      <c r="EWA292"/>
      <c r="EWB292"/>
      <c r="EWC292"/>
      <c r="EWD292"/>
      <c r="EWE292"/>
      <c r="EWF292" s="401"/>
      <c r="EWG292" s="338"/>
      <c r="EWI292"/>
      <c r="EWJ292"/>
      <c r="EWK292"/>
      <c r="EWL292"/>
      <c r="EWM292"/>
      <c r="EWN292" s="401"/>
      <c r="EWO292" s="338"/>
      <c r="EWQ292"/>
      <c r="EWR292"/>
      <c r="EWS292"/>
      <c r="EWT292"/>
      <c r="EWU292"/>
      <c r="EWV292" s="401"/>
      <c r="EWW292" s="338"/>
      <c r="EWY292"/>
      <c r="EWZ292"/>
      <c r="EXA292"/>
      <c r="EXB292"/>
      <c r="EXC292"/>
      <c r="EXD292" s="401"/>
      <c r="EXE292" s="338"/>
      <c r="EXG292"/>
      <c r="EXH292"/>
      <c r="EXI292"/>
      <c r="EXJ292"/>
      <c r="EXK292"/>
      <c r="EXL292" s="401"/>
      <c r="EXM292" s="338"/>
      <c r="EXO292"/>
      <c r="EXP292"/>
      <c r="EXQ292"/>
      <c r="EXR292"/>
      <c r="EXS292"/>
      <c r="EXT292" s="401"/>
      <c r="EXU292" s="338"/>
      <c r="EXW292"/>
      <c r="EXX292"/>
      <c r="EXY292"/>
      <c r="EXZ292"/>
      <c r="EYA292"/>
      <c r="EYB292" s="401"/>
      <c r="EYC292" s="338"/>
      <c r="EYE292"/>
      <c r="EYF292"/>
      <c r="EYG292"/>
      <c r="EYH292"/>
      <c r="EYI292"/>
      <c r="EYJ292" s="401"/>
      <c r="EYK292" s="338"/>
      <c r="EYM292"/>
      <c r="EYN292"/>
      <c r="EYO292"/>
      <c r="EYP292"/>
      <c r="EYQ292"/>
      <c r="EYR292" s="401"/>
      <c r="EYS292" s="338"/>
      <c r="EYU292"/>
      <c r="EYV292"/>
      <c r="EYW292"/>
      <c r="EYX292"/>
      <c r="EYY292"/>
      <c r="EYZ292" s="401"/>
      <c r="EZA292" s="338"/>
      <c r="EZC292"/>
      <c r="EZD292"/>
      <c r="EZE292"/>
      <c r="EZF292"/>
      <c r="EZG292"/>
      <c r="EZH292" s="401"/>
      <c r="EZI292" s="338"/>
      <c r="EZK292"/>
      <c r="EZL292"/>
      <c r="EZM292"/>
      <c r="EZN292"/>
      <c r="EZO292"/>
      <c r="EZP292" s="401"/>
      <c r="EZQ292" s="338"/>
      <c r="EZS292"/>
      <c r="EZT292"/>
      <c r="EZU292"/>
      <c r="EZV292"/>
      <c r="EZW292"/>
      <c r="EZX292" s="401"/>
      <c r="EZY292" s="338"/>
      <c r="FAA292"/>
      <c r="FAB292"/>
      <c r="FAC292"/>
      <c r="FAD292"/>
      <c r="FAE292"/>
      <c r="FAF292" s="401"/>
      <c r="FAG292" s="338"/>
      <c r="FAI292"/>
      <c r="FAJ292"/>
      <c r="FAK292"/>
      <c r="FAL292"/>
      <c r="FAM292"/>
      <c r="FAN292" s="401"/>
      <c r="FAO292" s="338"/>
      <c r="FAQ292"/>
      <c r="FAR292"/>
      <c r="FAS292"/>
      <c r="FAT292"/>
      <c r="FAU292"/>
      <c r="FAV292" s="401"/>
      <c r="FAW292" s="338"/>
      <c r="FAY292"/>
      <c r="FAZ292"/>
      <c r="FBA292"/>
      <c r="FBB292"/>
      <c r="FBC292"/>
      <c r="FBD292" s="401"/>
      <c r="FBE292" s="338"/>
      <c r="FBG292"/>
      <c r="FBH292"/>
      <c r="FBI292"/>
      <c r="FBJ292"/>
      <c r="FBK292"/>
      <c r="FBL292" s="401"/>
      <c r="FBM292" s="338"/>
      <c r="FBO292"/>
      <c r="FBP292"/>
      <c r="FBQ292"/>
      <c r="FBR292"/>
      <c r="FBS292"/>
      <c r="FBT292" s="401"/>
      <c r="FBU292" s="338"/>
      <c r="FBW292"/>
      <c r="FBX292"/>
      <c r="FBY292"/>
      <c r="FBZ292"/>
      <c r="FCA292"/>
      <c r="FCB292" s="401"/>
      <c r="FCC292" s="338"/>
      <c r="FCE292"/>
      <c r="FCF292"/>
      <c r="FCG292"/>
      <c r="FCH292"/>
      <c r="FCI292"/>
      <c r="FCJ292" s="401"/>
      <c r="FCK292" s="338"/>
      <c r="FCM292"/>
      <c r="FCN292"/>
      <c r="FCO292"/>
      <c r="FCP292"/>
      <c r="FCQ292"/>
      <c r="FCR292" s="401"/>
      <c r="FCS292" s="338"/>
      <c r="FCU292"/>
      <c r="FCV292"/>
      <c r="FCW292"/>
      <c r="FCX292"/>
      <c r="FCY292"/>
      <c r="FCZ292" s="401"/>
      <c r="FDA292" s="338"/>
      <c r="FDC292"/>
      <c r="FDD292"/>
      <c r="FDE292"/>
      <c r="FDF292"/>
      <c r="FDG292"/>
      <c r="FDH292" s="401"/>
      <c r="FDI292" s="338"/>
      <c r="FDK292"/>
      <c r="FDL292"/>
      <c r="FDM292"/>
      <c r="FDN292"/>
      <c r="FDO292"/>
      <c r="FDP292" s="401"/>
      <c r="FDQ292" s="338"/>
      <c r="FDS292"/>
      <c r="FDT292"/>
      <c r="FDU292"/>
      <c r="FDV292"/>
      <c r="FDW292"/>
      <c r="FDX292" s="401"/>
      <c r="FDY292" s="338"/>
      <c r="FEA292"/>
      <c r="FEB292"/>
      <c r="FEC292"/>
      <c r="FED292"/>
      <c r="FEE292"/>
      <c r="FEF292" s="401"/>
      <c r="FEG292" s="338"/>
      <c r="FEI292"/>
      <c r="FEJ292"/>
      <c r="FEK292"/>
      <c r="FEL292"/>
      <c r="FEM292"/>
      <c r="FEN292" s="401"/>
      <c r="FEO292" s="338"/>
      <c r="FEQ292"/>
      <c r="FER292"/>
      <c r="FES292"/>
      <c r="FET292"/>
      <c r="FEU292"/>
      <c r="FEV292" s="401"/>
      <c r="FEW292" s="338"/>
      <c r="FEY292"/>
      <c r="FEZ292"/>
      <c r="FFA292"/>
      <c r="FFB292"/>
      <c r="FFC292"/>
      <c r="FFD292" s="401"/>
      <c r="FFE292" s="338"/>
      <c r="FFG292"/>
      <c r="FFH292"/>
      <c r="FFI292"/>
      <c r="FFJ292"/>
      <c r="FFK292"/>
      <c r="FFL292" s="401"/>
      <c r="FFM292" s="338"/>
      <c r="FFO292"/>
      <c r="FFP292"/>
      <c r="FFQ292"/>
      <c r="FFR292"/>
      <c r="FFS292"/>
      <c r="FFT292" s="401"/>
      <c r="FFU292" s="338"/>
      <c r="FFW292"/>
      <c r="FFX292"/>
      <c r="FFY292"/>
      <c r="FFZ292"/>
      <c r="FGA292"/>
      <c r="FGB292" s="401"/>
      <c r="FGC292" s="338"/>
      <c r="FGE292"/>
      <c r="FGF292"/>
      <c r="FGG292"/>
      <c r="FGH292"/>
      <c r="FGI292"/>
      <c r="FGJ292" s="401"/>
      <c r="FGK292" s="338"/>
      <c r="FGM292"/>
      <c r="FGN292"/>
      <c r="FGO292"/>
      <c r="FGP292"/>
      <c r="FGQ292"/>
      <c r="FGR292" s="401"/>
      <c r="FGS292" s="338"/>
      <c r="FGU292"/>
      <c r="FGV292"/>
      <c r="FGW292"/>
      <c r="FGX292"/>
      <c r="FGY292"/>
      <c r="FGZ292" s="401"/>
      <c r="FHA292" s="338"/>
      <c r="FHC292"/>
      <c r="FHD292"/>
      <c r="FHE292"/>
      <c r="FHF292"/>
      <c r="FHG292"/>
      <c r="FHH292" s="401"/>
      <c r="FHI292" s="338"/>
      <c r="FHK292"/>
      <c r="FHL292"/>
      <c r="FHM292"/>
      <c r="FHN292"/>
      <c r="FHO292"/>
      <c r="FHP292" s="401"/>
      <c r="FHQ292" s="338"/>
      <c r="FHS292"/>
      <c r="FHT292"/>
      <c r="FHU292"/>
      <c r="FHV292"/>
      <c r="FHW292"/>
      <c r="FHX292" s="401"/>
      <c r="FHY292" s="338"/>
      <c r="FIA292"/>
      <c r="FIB292"/>
      <c r="FIC292"/>
      <c r="FID292"/>
      <c r="FIE292"/>
      <c r="FIF292" s="401"/>
      <c r="FIG292" s="338"/>
      <c r="FII292"/>
      <c r="FIJ292"/>
      <c r="FIK292"/>
      <c r="FIL292"/>
      <c r="FIM292"/>
      <c r="FIN292" s="401"/>
      <c r="FIO292" s="338"/>
      <c r="FIQ292"/>
      <c r="FIR292"/>
      <c r="FIS292"/>
      <c r="FIT292"/>
      <c r="FIU292"/>
      <c r="FIV292" s="401"/>
      <c r="FIW292" s="338"/>
      <c r="FIY292"/>
      <c r="FIZ292"/>
      <c r="FJA292"/>
      <c r="FJB292"/>
      <c r="FJC292"/>
      <c r="FJD292" s="401"/>
      <c r="FJE292" s="338"/>
      <c r="FJG292"/>
      <c r="FJH292"/>
      <c r="FJI292"/>
      <c r="FJJ292"/>
      <c r="FJK292"/>
      <c r="FJL292" s="401"/>
      <c r="FJM292" s="338"/>
      <c r="FJO292"/>
      <c r="FJP292"/>
      <c r="FJQ292"/>
      <c r="FJR292"/>
      <c r="FJS292"/>
      <c r="FJT292" s="401"/>
      <c r="FJU292" s="338"/>
      <c r="FJW292"/>
      <c r="FJX292"/>
      <c r="FJY292"/>
      <c r="FJZ292"/>
      <c r="FKA292"/>
      <c r="FKB292" s="401"/>
      <c r="FKC292" s="338"/>
      <c r="FKE292"/>
      <c r="FKF292"/>
      <c r="FKG292"/>
      <c r="FKH292"/>
      <c r="FKI292"/>
      <c r="FKJ292" s="401"/>
      <c r="FKK292" s="338"/>
      <c r="FKM292"/>
      <c r="FKN292"/>
      <c r="FKO292"/>
      <c r="FKP292"/>
      <c r="FKQ292"/>
      <c r="FKR292" s="401"/>
      <c r="FKS292" s="338"/>
      <c r="FKU292"/>
      <c r="FKV292"/>
      <c r="FKW292"/>
      <c r="FKX292"/>
      <c r="FKY292"/>
      <c r="FKZ292" s="401"/>
      <c r="FLA292" s="338"/>
      <c r="FLC292"/>
      <c r="FLD292"/>
      <c r="FLE292"/>
      <c r="FLF292"/>
      <c r="FLG292"/>
      <c r="FLH292" s="401"/>
      <c r="FLI292" s="338"/>
      <c r="FLK292"/>
      <c r="FLL292"/>
      <c r="FLM292"/>
      <c r="FLN292"/>
      <c r="FLO292"/>
      <c r="FLP292" s="401"/>
      <c r="FLQ292" s="338"/>
      <c r="FLS292"/>
      <c r="FLT292"/>
      <c r="FLU292"/>
      <c r="FLV292"/>
      <c r="FLW292"/>
      <c r="FLX292" s="401"/>
      <c r="FLY292" s="338"/>
      <c r="FMA292"/>
      <c r="FMB292"/>
      <c r="FMC292"/>
      <c r="FMD292"/>
      <c r="FME292"/>
      <c r="FMF292" s="401"/>
      <c r="FMG292" s="338"/>
      <c r="FMI292"/>
      <c r="FMJ292"/>
      <c r="FMK292"/>
      <c r="FML292"/>
      <c r="FMM292"/>
      <c r="FMN292" s="401"/>
      <c r="FMO292" s="338"/>
      <c r="FMQ292"/>
      <c r="FMR292"/>
      <c r="FMS292"/>
      <c r="FMT292"/>
      <c r="FMU292"/>
      <c r="FMV292" s="401"/>
      <c r="FMW292" s="338"/>
      <c r="FMY292"/>
      <c r="FMZ292"/>
      <c r="FNA292"/>
      <c r="FNB292"/>
      <c r="FNC292"/>
      <c r="FND292" s="401"/>
      <c r="FNE292" s="338"/>
      <c r="FNG292"/>
      <c r="FNH292"/>
      <c r="FNI292"/>
      <c r="FNJ292"/>
      <c r="FNK292"/>
      <c r="FNL292" s="401"/>
      <c r="FNM292" s="338"/>
      <c r="FNO292"/>
      <c r="FNP292"/>
      <c r="FNQ292"/>
      <c r="FNR292"/>
      <c r="FNS292"/>
      <c r="FNT292" s="401"/>
      <c r="FNU292" s="338"/>
      <c r="FNW292"/>
      <c r="FNX292"/>
      <c r="FNY292"/>
      <c r="FNZ292"/>
      <c r="FOA292"/>
      <c r="FOB292" s="401"/>
      <c r="FOC292" s="338"/>
      <c r="FOE292"/>
      <c r="FOF292"/>
      <c r="FOG292"/>
      <c r="FOH292"/>
      <c r="FOI292"/>
      <c r="FOJ292" s="401"/>
      <c r="FOK292" s="338"/>
      <c r="FOM292"/>
      <c r="FON292"/>
      <c r="FOO292"/>
      <c r="FOP292"/>
      <c r="FOQ292"/>
      <c r="FOR292" s="401"/>
      <c r="FOS292" s="338"/>
      <c r="FOU292"/>
      <c r="FOV292"/>
      <c r="FOW292"/>
      <c r="FOX292"/>
      <c r="FOY292"/>
      <c r="FOZ292" s="401"/>
      <c r="FPA292" s="338"/>
      <c r="FPC292"/>
      <c r="FPD292"/>
      <c r="FPE292"/>
      <c r="FPF292"/>
      <c r="FPG292"/>
      <c r="FPH292" s="401"/>
      <c r="FPI292" s="338"/>
      <c r="FPK292"/>
      <c r="FPL292"/>
      <c r="FPM292"/>
      <c r="FPN292"/>
      <c r="FPO292"/>
      <c r="FPP292" s="401"/>
      <c r="FPQ292" s="338"/>
      <c r="FPS292"/>
      <c r="FPT292"/>
      <c r="FPU292"/>
      <c r="FPV292"/>
      <c r="FPW292"/>
      <c r="FPX292" s="401"/>
      <c r="FPY292" s="338"/>
      <c r="FQA292"/>
      <c r="FQB292"/>
      <c r="FQC292"/>
      <c r="FQD292"/>
      <c r="FQE292"/>
      <c r="FQF292" s="401"/>
      <c r="FQG292" s="338"/>
      <c r="FQI292"/>
      <c r="FQJ292"/>
      <c r="FQK292"/>
      <c r="FQL292"/>
      <c r="FQM292"/>
      <c r="FQN292" s="401"/>
      <c r="FQO292" s="338"/>
      <c r="FQQ292"/>
      <c r="FQR292"/>
      <c r="FQS292"/>
      <c r="FQT292"/>
      <c r="FQU292"/>
      <c r="FQV292" s="401"/>
      <c r="FQW292" s="338"/>
      <c r="FQY292"/>
      <c r="FQZ292"/>
      <c r="FRA292"/>
      <c r="FRB292"/>
      <c r="FRC292"/>
      <c r="FRD292" s="401"/>
      <c r="FRE292" s="338"/>
      <c r="FRG292"/>
      <c r="FRH292"/>
      <c r="FRI292"/>
      <c r="FRJ292"/>
      <c r="FRK292"/>
      <c r="FRL292" s="401"/>
      <c r="FRM292" s="338"/>
      <c r="FRO292"/>
      <c r="FRP292"/>
      <c r="FRQ292"/>
      <c r="FRR292"/>
      <c r="FRS292"/>
      <c r="FRT292" s="401"/>
      <c r="FRU292" s="338"/>
      <c r="FRW292"/>
      <c r="FRX292"/>
      <c r="FRY292"/>
      <c r="FRZ292"/>
      <c r="FSA292"/>
      <c r="FSB292" s="401"/>
      <c r="FSC292" s="338"/>
      <c r="FSE292"/>
      <c r="FSF292"/>
      <c r="FSG292"/>
      <c r="FSH292"/>
      <c r="FSI292"/>
      <c r="FSJ292" s="401"/>
      <c r="FSK292" s="338"/>
      <c r="FSM292"/>
      <c r="FSN292"/>
      <c r="FSO292"/>
      <c r="FSP292"/>
      <c r="FSQ292"/>
      <c r="FSR292" s="401"/>
      <c r="FSS292" s="338"/>
      <c r="FSU292"/>
      <c r="FSV292"/>
      <c r="FSW292"/>
      <c r="FSX292"/>
      <c r="FSY292"/>
      <c r="FSZ292" s="401"/>
      <c r="FTA292" s="338"/>
      <c r="FTC292"/>
      <c r="FTD292"/>
      <c r="FTE292"/>
      <c r="FTF292"/>
      <c r="FTG292"/>
      <c r="FTH292" s="401"/>
      <c r="FTI292" s="338"/>
      <c r="FTK292"/>
      <c r="FTL292"/>
      <c r="FTM292"/>
      <c r="FTN292"/>
      <c r="FTO292"/>
      <c r="FTP292" s="401"/>
      <c r="FTQ292" s="338"/>
      <c r="FTS292"/>
      <c r="FTT292"/>
      <c r="FTU292"/>
      <c r="FTV292"/>
      <c r="FTW292"/>
      <c r="FTX292" s="401"/>
      <c r="FTY292" s="338"/>
      <c r="FUA292"/>
      <c r="FUB292"/>
      <c r="FUC292"/>
      <c r="FUD292"/>
      <c r="FUE292"/>
      <c r="FUF292" s="401"/>
      <c r="FUG292" s="338"/>
      <c r="FUI292"/>
      <c r="FUJ292"/>
      <c r="FUK292"/>
      <c r="FUL292"/>
      <c r="FUM292"/>
      <c r="FUN292" s="401"/>
      <c r="FUO292" s="338"/>
      <c r="FUQ292"/>
      <c r="FUR292"/>
      <c r="FUS292"/>
      <c r="FUT292"/>
      <c r="FUU292"/>
      <c r="FUV292" s="401"/>
      <c r="FUW292" s="338"/>
      <c r="FUY292"/>
      <c r="FUZ292"/>
      <c r="FVA292"/>
      <c r="FVB292"/>
      <c r="FVC292"/>
      <c r="FVD292" s="401"/>
      <c r="FVE292" s="338"/>
      <c r="FVG292"/>
      <c r="FVH292"/>
      <c r="FVI292"/>
      <c r="FVJ292"/>
      <c r="FVK292"/>
      <c r="FVL292" s="401"/>
      <c r="FVM292" s="338"/>
      <c r="FVO292"/>
      <c r="FVP292"/>
      <c r="FVQ292"/>
      <c r="FVR292"/>
      <c r="FVS292"/>
      <c r="FVT292" s="401"/>
      <c r="FVU292" s="338"/>
      <c r="FVW292"/>
      <c r="FVX292"/>
      <c r="FVY292"/>
      <c r="FVZ292"/>
      <c r="FWA292"/>
      <c r="FWB292" s="401"/>
      <c r="FWC292" s="338"/>
      <c r="FWE292"/>
      <c r="FWF292"/>
      <c r="FWG292"/>
      <c r="FWH292"/>
      <c r="FWI292"/>
      <c r="FWJ292" s="401"/>
      <c r="FWK292" s="338"/>
      <c r="FWM292"/>
      <c r="FWN292"/>
      <c r="FWO292"/>
      <c r="FWP292"/>
      <c r="FWQ292"/>
      <c r="FWR292" s="401"/>
      <c r="FWS292" s="338"/>
      <c r="FWU292"/>
      <c r="FWV292"/>
      <c r="FWW292"/>
      <c r="FWX292"/>
      <c r="FWY292"/>
      <c r="FWZ292" s="401"/>
      <c r="FXA292" s="338"/>
      <c r="FXC292"/>
      <c r="FXD292"/>
      <c r="FXE292"/>
      <c r="FXF292"/>
      <c r="FXG292"/>
      <c r="FXH292" s="401"/>
      <c r="FXI292" s="338"/>
      <c r="FXK292"/>
      <c r="FXL292"/>
      <c r="FXM292"/>
      <c r="FXN292"/>
      <c r="FXO292"/>
      <c r="FXP292" s="401"/>
      <c r="FXQ292" s="338"/>
      <c r="FXS292"/>
      <c r="FXT292"/>
      <c r="FXU292"/>
      <c r="FXV292"/>
      <c r="FXW292"/>
      <c r="FXX292" s="401"/>
      <c r="FXY292" s="338"/>
      <c r="FYA292"/>
      <c r="FYB292"/>
      <c r="FYC292"/>
      <c r="FYD292"/>
      <c r="FYE292"/>
      <c r="FYF292" s="401"/>
      <c r="FYG292" s="338"/>
      <c r="FYI292"/>
      <c r="FYJ292"/>
      <c r="FYK292"/>
      <c r="FYL292"/>
      <c r="FYM292"/>
      <c r="FYN292" s="401"/>
      <c r="FYO292" s="338"/>
      <c r="FYQ292"/>
      <c r="FYR292"/>
      <c r="FYS292"/>
      <c r="FYT292"/>
      <c r="FYU292"/>
      <c r="FYV292" s="401"/>
      <c r="FYW292" s="338"/>
      <c r="FYY292"/>
      <c r="FYZ292"/>
      <c r="FZA292"/>
      <c r="FZB292"/>
      <c r="FZC292"/>
      <c r="FZD292" s="401"/>
      <c r="FZE292" s="338"/>
      <c r="FZG292"/>
      <c r="FZH292"/>
      <c r="FZI292"/>
      <c r="FZJ292"/>
      <c r="FZK292"/>
      <c r="FZL292" s="401"/>
      <c r="FZM292" s="338"/>
      <c r="FZO292"/>
      <c r="FZP292"/>
      <c r="FZQ292"/>
      <c r="FZR292"/>
      <c r="FZS292"/>
      <c r="FZT292" s="401"/>
      <c r="FZU292" s="338"/>
      <c r="FZW292"/>
      <c r="FZX292"/>
      <c r="FZY292"/>
      <c r="FZZ292"/>
      <c r="GAA292"/>
      <c r="GAB292" s="401"/>
      <c r="GAC292" s="338"/>
      <c r="GAE292"/>
      <c r="GAF292"/>
      <c r="GAG292"/>
      <c r="GAH292"/>
      <c r="GAI292"/>
      <c r="GAJ292" s="401"/>
      <c r="GAK292" s="338"/>
      <c r="GAM292"/>
      <c r="GAN292"/>
      <c r="GAO292"/>
      <c r="GAP292"/>
      <c r="GAQ292"/>
      <c r="GAR292" s="401"/>
      <c r="GAS292" s="338"/>
      <c r="GAU292"/>
      <c r="GAV292"/>
      <c r="GAW292"/>
      <c r="GAX292"/>
      <c r="GAY292"/>
      <c r="GAZ292" s="401"/>
      <c r="GBA292" s="338"/>
      <c r="GBC292"/>
      <c r="GBD292"/>
      <c r="GBE292"/>
      <c r="GBF292"/>
      <c r="GBG292"/>
      <c r="GBH292" s="401"/>
      <c r="GBI292" s="338"/>
      <c r="GBK292"/>
      <c r="GBL292"/>
      <c r="GBM292"/>
      <c r="GBN292"/>
      <c r="GBO292"/>
      <c r="GBP292" s="401"/>
      <c r="GBQ292" s="338"/>
      <c r="GBS292"/>
      <c r="GBT292"/>
      <c r="GBU292"/>
      <c r="GBV292"/>
      <c r="GBW292"/>
      <c r="GBX292" s="401"/>
      <c r="GBY292" s="338"/>
      <c r="GCA292"/>
      <c r="GCB292"/>
      <c r="GCC292"/>
      <c r="GCD292"/>
      <c r="GCE292"/>
      <c r="GCF292" s="401"/>
      <c r="GCG292" s="338"/>
      <c r="GCI292"/>
      <c r="GCJ292"/>
      <c r="GCK292"/>
      <c r="GCL292"/>
      <c r="GCM292"/>
      <c r="GCN292" s="401"/>
      <c r="GCO292" s="338"/>
      <c r="GCQ292"/>
      <c r="GCR292"/>
      <c r="GCS292"/>
      <c r="GCT292"/>
      <c r="GCU292"/>
      <c r="GCV292" s="401"/>
      <c r="GCW292" s="338"/>
      <c r="GCY292"/>
      <c r="GCZ292"/>
      <c r="GDA292"/>
      <c r="GDB292"/>
      <c r="GDC292"/>
      <c r="GDD292" s="401"/>
      <c r="GDE292" s="338"/>
      <c r="GDG292"/>
      <c r="GDH292"/>
      <c r="GDI292"/>
      <c r="GDJ292"/>
      <c r="GDK292"/>
      <c r="GDL292" s="401"/>
      <c r="GDM292" s="338"/>
      <c r="GDO292"/>
      <c r="GDP292"/>
      <c r="GDQ292"/>
      <c r="GDR292"/>
      <c r="GDS292"/>
      <c r="GDT292" s="401"/>
      <c r="GDU292" s="338"/>
      <c r="GDW292"/>
      <c r="GDX292"/>
      <c r="GDY292"/>
      <c r="GDZ292"/>
      <c r="GEA292"/>
      <c r="GEB292" s="401"/>
      <c r="GEC292" s="338"/>
      <c r="GEE292"/>
      <c r="GEF292"/>
      <c r="GEG292"/>
      <c r="GEH292"/>
      <c r="GEI292"/>
      <c r="GEJ292" s="401"/>
      <c r="GEK292" s="338"/>
      <c r="GEM292"/>
      <c r="GEN292"/>
      <c r="GEO292"/>
      <c r="GEP292"/>
      <c r="GEQ292"/>
      <c r="GER292" s="401"/>
      <c r="GES292" s="338"/>
      <c r="GEU292"/>
      <c r="GEV292"/>
      <c r="GEW292"/>
      <c r="GEX292"/>
      <c r="GEY292"/>
      <c r="GEZ292" s="401"/>
      <c r="GFA292" s="338"/>
      <c r="GFC292"/>
      <c r="GFD292"/>
      <c r="GFE292"/>
      <c r="GFF292"/>
      <c r="GFG292"/>
      <c r="GFH292" s="401"/>
      <c r="GFI292" s="338"/>
      <c r="GFK292"/>
      <c r="GFL292"/>
      <c r="GFM292"/>
      <c r="GFN292"/>
      <c r="GFO292"/>
      <c r="GFP292" s="401"/>
      <c r="GFQ292" s="338"/>
      <c r="GFS292"/>
      <c r="GFT292"/>
      <c r="GFU292"/>
      <c r="GFV292"/>
      <c r="GFW292"/>
      <c r="GFX292" s="401"/>
      <c r="GFY292" s="338"/>
      <c r="GGA292"/>
      <c r="GGB292"/>
      <c r="GGC292"/>
      <c r="GGD292"/>
      <c r="GGE292"/>
      <c r="GGF292" s="401"/>
      <c r="GGG292" s="338"/>
      <c r="GGI292"/>
      <c r="GGJ292"/>
      <c r="GGK292"/>
      <c r="GGL292"/>
      <c r="GGM292"/>
      <c r="GGN292" s="401"/>
      <c r="GGO292" s="338"/>
      <c r="GGQ292"/>
      <c r="GGR292"/>
      <c r="GGS292"/>
      <c r="GGT292"/>
      <c r="GGU292"/>
      <c r="GGV292" s="401"/>
      <c r="GGW292" s="338"/>
      <c r="GGY292"/>
      <c r="GGZ292"/>
      <c r="GHA292"/>
      <c r="GHB292"/>
      <c r="GHC292"/>
      <c r="GHD292" s="401"/>
      <c r="GHE292" s="338"/>
      <c r="GHG292"/>
      <c r="GHH292"/>
      <c r="GHI292"/>
      <c r="GHJ292"/>
      <c r="GHK292"/>
      <c r="GHL292" s="401"/>
      <c r="GHM292" s="338"/>
      <c r="GHO292"/>
      <c r="GHP292"/>
      <c r="GHQ292"/>
      <c r="GHR292"/>
      <c r="GHS292"/>
      <c r="GHT292" s="401"/>
      <c r="GHU292" s="338"/>
      <c r="GHW292"/>
      <c r="GHX292"/>
      <c r="GHY292"/>
      <c r="GHZ292"/>
      <c r="GIA292"/>
      <c r="GIB292" s="401"/>
      <c r="GIC292" s="338"/>
      <c r="GIE292"/>
      <c r="GIF292"/>
      <c r="GIG292"/>
      <c r="GIH292"/>
      <c r="GII292"/>
      <c r="GIJ292" s="401"/>
      <c r="GIK292" s="338"/>
      <c r="GIM292"/>
      <c r="GIN292"/>
      <c r="GIO292"/>
      <c r="GIP292"/>
      <c r="GIQ292"/>
      <c r="GIR292" s="401"/>
      <c r="GIS292" s="338"/>
      <c r="GIU292"/>
      <c r="GIV292"/>
      <c r="GIW292"/>
      <c r="GIX292"/>
      <c r="GIY292"/>
      <c r="GIZ292" s="401"/>
      <c r="GJA292" s="338"/>
      <c r="GJC292"/>
      <c r="GJD292"/>
      <c r="GJE292"/>
      <c r="GJF292"/>
      <c r="GJG292"/>
      <c r="GJH292" s="401"/>
      <c r="GJI292" s="338"/>
      <c r="GJK292"/>
      <c r="GJL292"/>
      <c r="GJM292"/>
      <c r="GJN292"/>
      <c r="GJO292"/>
      <c r="GJP292" s="401"/>
      <c r="GJQ292" s="338"/>
      <c r="GJS292"/>
      <c r="GJT292"/>
      <c r="GJU292"/>
      <c r="GJV292"/>
      <c r="GJW292"/>
      <c r="GJX292" s="401"/>
      <c r="GJY292" s="338"/>
      <c r="GKA292"/>
      <c r="GKB292"/>
      <c r="GKC292"/>
      <c r="GKD292"/>
      <c r="GKE292"/>
      <c r="GKF292" s="401"/>
      <c r="GKG292" s="338"/>
      <c r="GKI292"/>
      <c r="GKJ292"/>
      <c r="GKK292"/>
      <c r="GKL292"/>
      <c r="GKM292"/>
      <c r="GKN292" s="401"/>
      <c r="GKO292" s="338"/>
      <c r="GKQ292"/>
      <c r="GKR292"/>
      <c r="GKS292"/>
      <c r="GKT292"/>
      <c r="GKU292"/>
      <c r="GKV292" s="401"/>
      <c r="GKW292" s="338"/>
      <c r="GKY292"/>
      <c r="GKZ292"/>
      <c r="GLA292"/>
      <c r="GLB292"/>
      <c r="GLC292"/>
      <c r="GLD292" s="401"/>
      <c r="GLE292" s="338"/>
      <c r="GLG292"/>
      <c r="GLH292"/>
      <c r="GLI292"/>
      <c r="GLJ292"/>
      <c r="GLK292"/>
      <c r="GLL292" s="401"/>
      <c r="GLM292" s="338"/>
      <c r="GLO292"/>
      <c r="GLP292"/>
      <c r="GLQ292"/>
      <c r="GLR292"/>
      <c r="GLS292"/>
      <c r="GLT292" s="401"/>
      <c r="GLU292" s="338"/>
      <c r="GLW292"/>
      <c r="GLX292"/>
      <c r="GLY292"/>
      <c r="GLZ292"/>
      <c r="GMA292"/>
      <c r="GMB292" s="401"/>
      <c r="GMC292" s="338"/>
      <c r="GME292"/>
      <c r="GMF292"/>
      <c r="GMG292"/>
      <c r="GMH292"/>
      <c r="GMI292"/>
      <c r="GMJ292" s="401"/>
      <c r="GMK292" s="338"/>
      <c r="GMM292"/>
      <c r="GMN292"/>
      <c r="GMO292"/>
      <c r="GMP292"/>
      <c r="GMQ292"/>
      <c r="GMR292" s="401"/>
      <c r="GMS292" s="338"/>
      <c r="GMU292"/>
      <c r="GMV292"/>
      <c r="GMW292"/>
      <c r="GMX292"/>
      <c r="GMY292"/>
      <c r="GMZ292" s="401"/>
      <c r="GNA292" s="338"/>
      <c r="GNC292"/>
      <c r="GND292"/>
      <c r="GNE292"/>
      <c r="GNF292"/>
      <c r="GNG292"/>
      <c r="GNH292" s="401"/>
      <c r="GNI292" s="338"/>
      <c r="GNK292"/>
      <c r="GNL292"/>
      <c r="GNM292"/>
      <c r="GNN292"/>
      <c r="GNO292"/>
      <c r="GNP292" s="401"/>
      <c r="GNQ292" s="338"/>
      <c r="GNS292"/>
      <c r="GNT292"/>
      <c r="GNU292"/>
      <c r="GNV292"/>
      <c r="GNW292"/>
      <c r="GNX292" s="401"/>
      <c r="GNY292" s="338"/>
      <c r="GOA292"/>
      <c r="GOB292"/>
      <c r="GOC292"/>
      <c r="GOD292"/>
      <c r="GOE292"/>
      <c r="GOF292" s="401"/>
      <c r="GOG292" s="338"/>
      <c r="GOI292"/>
      <c r="GOJ292"/>
      <c r="GOK292"/>
      <c r="GOL292"/>
      <c r="GOM292"/>
      <c r="GON292" s="401"/>
      <c r="GOO292" s="338"/>
      <c r="GOQ292"/>
      <c r="GOR292"/>
      <c r="GOS292"/>
      <c r="GOT292"/>
      <c r="GOU292"/>
      <c r="GOV292" s="401"/>
      <c r="GOW292" s="338"/>
      <c r="GOY292"/>
      <c r="GOZ292"/>
      <c r="GPA292"/>
      <c r="GPB292"/>
      <c r="GPC292"/>
      <c r="GPD292" s="401"/>
      <c r="GPE292" s="338"/>
      <c r="GPG292"/>
      <c r="GPH292"/>
      <c r="GPI292"/>
      <c r="GPJ292"/>
      <c r="GPK292"/>
      <c r="GPL292" s="401"/>
      <c r="GPM292" s="338"/>
      <c r="GPO292"/>
      <c r="GPP292"/>
      <c r="GPQ292"/>
      <c r="GPR292"/>
      <c r="GPS292"/>
      <c r="GPT292" s="401"/>
      <c r="GPU292" s="338"/>
      <c r="GPW292"/>
      <c r="GPX292"/>
      <c r="GPY292"/>
      <c r="GPZ292"/>
      <c r="GQA292"/>
      <c r="GQB292" s="401"/>
      <c r="GQC292" s="338"/>
      <c r="GQE292"/>
      <c r="GQF292"/>
      <c r="GQG292"/>
      <c r="GQH292"/>
      <c r="GQI292"/>
      <c r="GQJ292" s="401"/>
      <c r="GQK292" s="338"/>
      <c r="GQM292"/>
      <c r="GQN292"/>
      <c r="GQO292"/>
      <c r="GQP292"/>
      <c r="GQQ292"/>
      <c r="GQR292" s="401"/>
      <c r="GQS292" s="338"/>
      <c r="GQU292"/>
      <c r="GQV292"/>
      <c r="GQW292"/>
      <c r="GQX292"/>
      <c r="GQY292"/>
      <c r="GQZ292" s="401"/>
      <c r="GRA292" s="338"/>
      <c r="GRC292"/>
      <c r="GRD292"/>
      <c r="GRE292"/>
      <c r="GRF292"/>
      <c r="GRG292"/>
      <c r="GRH292" s="401"/>
      <c r="GRI292" s="338"/>
      <c r="GRK292"/>
      <c r="GRL292"/>
      <c r="GRM292"/>
      <c r="GRN292"/>
      <c r="GRO292"/>
      <c r="GRP292" s="401"/>
      <c r="GRQ292" s="338"/>
      <c r="GRS292"/>
      <c r="GRT292"/>
      <c r="GRU292"/>
      <c r="GRV292"/>
      <c r="GRW292"/>
      <c r="GRX292" s="401"/>
      <c r="GRY292" s="338"/>
      <c r="GSA292"/>
      <c r="GSB292"/>
      <c r="GSC292"/>
      <c r="GSD292"/>
      <c r="GSE292"/>
      <c r="GSF292" s="401"/>
      <c r="GSG292" s="338"/>
      <c r="GSI292"/>
      <c r="GSJ292"/>
      <c r="GSK292"/>
      <c r="GSL292"/>
      <c r="GSM292"/>
      <c r="GSN292" s="401"/>
      <c r="GSO292" s="338"/>
      <c r="GSQ292"/>
      <c r="GSR292"/>
      <c r="GSS292"/>
      <c r="GST292"/>
      <c r="GSU292"/>
      <c r="GSV292" s="401"/>
      <c r="GSW292" s="338"/>
      <c r="GSY292"/>
      <c r="GSZ292"/>
      <c r="GTA292"/>
      <c r="GTB292"/>
      <c r="GTC292"/>
      <c r="GTD292" s="401"/>
      <c r="GTE292" s="338"/>
      <c r="GTG292"/>
      <c r="GTH292"/>
      <c r="GTI292"/>
      <c r="GTJ292"/>
      <c r="GTK292"/>
      <c r="GTL292" s="401"/>
      <c r="GTM292" s="338"/>
      <c r="GTO292"/>
      <c r="GTP292"/>
      <c r="GTQ292"/>
      <c r="GTR292"/>
      <c r="GTS292"/>
      <c r="GTT292" s="401"/>
      <c r="GTU292" s="338"/>
      <c r="GTW292"/>
      <c r="GTX292"/>
      <c r="GTY292"/>
      <c r="GTZ292"/>
      <c r="GUA292"/>
      <c r="GUB292" s="401"/>
      <c r="GUC292" s="338"/>
      <c r="GUE292"/>
      <c r="GUF292"/>
      <c r="GUG292"/>
      <c r="GUH292"/>
      <c r="GUI292"/>
      <c r="GUJ292" s="401"/>
      <c r="GUK292" s="338"/>
      <c r="GUM292"/>
      <c r="GUN292"/>
      <c r="GUO292"/>
      <c r="GUP292"/>
      <c r="GUQ292"/>
      <c r="GUR292" s="401"/>
      <c r="GUS292" s="338"/>
      <c r="GUU292"/>
      <c r="GUV292"/>
      <c r="GUW292"/>
      <c r="GUX292"/>
      <c r="GUY292"/>
      <c r="GUZ292" s="401"/>
      <c r="GVA292" s="338"/>
      <c r="GVC292"/>
      <c r="GVD292"/>
      <c r="GVE292"/>
      <c r="GVF292"/>
      <c r="GVG292"/>
      <c r="GVH292" s="401"/>
      <c r="GVI292" s="338"/>
      <c r="GVK292"/>
      <c r="GVL292"/>
      <c r="GVM292"/>
      <c r="GVN292"/>
      <c r="GVO292"/>
      <c r="GVP292" s="401"/>
      <c r="GVQ292" s="338"/>
      <c r="GVS292"/>
      <c r="GVT292"/>
      <c r="GVU292"/>
      <c r="GVV292"/>
      <c r="GVW292"/>
      <c r="GVX292" s="401"/>
      <c r="GVY292" s="338"/>
      <c r="GWA292"/>
      <c r="GWB292"/>
      <c r="GWC292"/>
      <c r="GWD292"/>
      <c r="GWE292"/>
      <c r="GWF292" s="401"/>
      <c r="GWG292" s="338"/>
      <c r="GWI292"/>
      <c r="GWJ292"/>
      <c r="GWK292"/>
      <c r="GWL292"/>
      <c r="GWM292"/>
      <c r="GWN292" s="401"/>
      <c r="GWO292" s="338"/>
      <c r="GWQ292"/>
      <c r="GWR292"/>
      <c r="GWS292"/>
      <c r="GWT292"/>
      <c r="GWU292"/>
      <c r="GWV292" s="401"/>
      <c r="GWW292" s="338"/>
      <c r="GWY292"/>
      <c r="GWZ292"/>
      <c r="GXA292"/>
      <c r="GXB292"/>
      <c r="GXC292"/>
      <c r="GXD292" s="401"/>
      <c r="GXE292" s="338"/>
      <c r="GXG292"/>
      <c r="GXH292"/>
      <c r="GXI292"/>
      <c r="GXJ292"/>
      <c r="GXK292"/>
      <c r="GXL292" s="401"/>
      <c r="GXM292" s="338"/>
      <c r="GXO292"/>
      <c r="GXP292"/>
      <c r="GXQ292"/>
      <c r="GXR292"/>
      <c r="GXS292"/>
      <c r="GXT292" s="401"/>
      <c r="GXU292" s="338"/>
      <c r="GXW292"/>
      <c r="GXX292"/>
      <c r="GXY292"/>
      <c r="GXZ292"/>
      <c r="GYA292"/>
      <c r="GYB292" s="401"/>
      <c r="GYC292" s="338"/>
      <c r="GYE292"/>
      <c r="GYF292"/>
      <c r="GYG292"/>
      <c r="GYH292"/>
      <c r="GYI292"/>
      <c r="GYJ292" s="401"/>
      <c r="GYK292" s="338"/>
      <c r="GYM292"/>
      <c r="GYN292"/>
      <c r="GYO292"/>
      <c r="GYP292"/>
      <c r="GYQ292"/>
      <c r="GYR292" s="401"/>
      <c r="GYS292" s="338"/>
      <c r="GYU292"/>
      <c r="GYV292"/>
      <c r="GYW292"/>
      <c r="GYX292"/>
      <c r="GYY292"/>
      <c r="GYZ292" s="401"/>
      <c r="GZA292" s="338"/>
      <c r="GZC292"/>
      <c r="GZD292"/>
      <c r="GZE292"/>
      <c r="GZF292"/>
      <c r="GZG292"/>
      <c r="GZH292" s="401"/>
      <c r="GZI292" s="338"/>
      <c r="GZK292"/>
      <c r="GZL292"/>
      <c r="GZM292"/>
      <c r="GZN292"/>
      <c r="GZO292"/>
      <c r="GZP292" s="401"/>
      <c r="GZQ292" s="338"/>
      <c r="GZS292"/>
      <c r="GZT292"/>
      <c r="GZU292"/>
      <c r="GZV292"/>
      <c r="GZW292"/>
      <c r="GZX292" s="401"/>
      <c r="GZY292" s="338"/>
      <c r="HAA292"/>
      <c r="HAB292"/>
      <c r="HAC292"/>
      <c r="HAD292"/>
      <c r="HAE292"/>
      <c r="HAF292" s="401"/>
      <c r="HAG292" s="338"/>
      <c r="HAI292"/>
      <c r="HAJ292"/>
      <c r="HAK292"/>
      <c r="HAL292"/>
      <c r="HAM292"/>
      <c r="HAN292" s="401"/>
      <c r="HAO292" s="338"/>
      <c r="HAQ292"/>
      <c r="HAR292"/>
      <c r="HAS292"/>
      <c r="HAT292"/>
      <c r="HAU292"/>
      <c r="HAV292" s="401"/>
      <c r="HAW292" s="338"/>
      <c r="HAY292"/>
      <c r="HAZ292"/>
      <c r="HBA292"/>
      <c r="HBB292"/>
      <c r="HBC292"/>
      <c r="HBD292" s="401"/>
      <c r="HBE292" s="338"/>
      <c r="HBG292"/>
      <c r="HBH292"/>
      <c r="HBI292"/>
      <c r="HBJ292"/>
      <c r="HBK292"/>
      <c r="HBL292" s="401"/>
      <c r="HBM292" s="338"/>
      <c r="HBO292"/>
      <c r="HBP292"/>
      <c r="HBQ292"/>
      <c r="HBR292"/>
      <c r="HBS292"/>
      <c r="HBT292" s="401"/>
      <c r="HBU292" s="338"/>
      <c r="HBW292"/>
      <c r="HBX292"/>
      <c r="HBY292"/>
      <c r="HBZ292"/>
      <c r="HCA292"/>
      <c r="HCB292" s="401"/>
      <c r="HCC292" s="338"/>
      <c r="HCE292"/>
      <c r="HCF292"/>
      <c r="HCG292"/>
      <c r="HCH292"/>
      <c r="HCI292"/>
      <c r="HCJ292" s="401"/>
      <c r="HCK292" s="338"/>
      <c r="HCM292"/>
      <c r="HCN292"/>
      <c r="HCO292"/>
      <c r="HCP292"/>
      <c r="HCQ292"/>
      <c r="HCR292" s="401"/>
      <c r="HCS292" s="338"/>
      <c r="HCU292"/>
      <c r="HCV292"/>
      <c r="HCW292"/>
      <c r="HCX292"/>
      <c r="HCY292"/>
      <c r="HCZ292" s="401"/>
      <c r="HDA292" s="338"/>
      <c r="HDC292"/>
      <c r="HDD292"/>
      <c r="HDE292"/>
      <c r="HDF292"/>
      <c r="HDG292"/>
      <c r="HDH292" s="401"/>
      <c r="HDI292" s="338"/>
      <c r="HDK292"/>
      <c r="HDL292"/>
      <c r="HDM292"/>
      <c r="HDN292"/>
      <c r="HDO292"/>
      <c r="HDP292" s="401"/>
      <c r="HDQ292" s="338"/>
      <c r="HDS292"/>
      <c r="HDT292"/>
      <c r="HDU292"/>
      <c r="HDV292"/>
      <c r="HDW292"/>
      <c r="HDX292" s="401"/>
      <c r="HDY292" s="338"/>
      <c r="HEA292"/>
      <c r="HEB292"/>
      <c r="HEC292"/>
      <c r="HED292"/>
      <c r="HEE292"/>
      <c r="HEF292" s="401"/>
      <c r="HEG292" s="338"/>
      <c r="HEI292"/>
      <c r="HEJ292"/>
      <c r="HEK292"/>
      <c r="HEL292"/>
      <c r="HEM292"/>
      <c r="HEN292" s="401"/>
      <c r="HEO292" s="338"/>
      <c r="HEQ292"/>
      <c r="HER292"/>
      <c r="HES292"/>
      <c r="HET292"/>
      <c r="HEU292"/>
      <c r="HEV292" s="401"/>
      <c r="HEW292" s="338"/>
      <c r="HEY292"/>
      <c r="HEZ292"/>
      <c r="HFA292"/>
      <c r="HFB292"/>
      <c r="HFC292"/>
      <c r="HFD292" s="401"/>
      <c r="HFE292" s="338"/>
      <c r="HFG292"/>
      <c r="HFH292"/>
      <c r="HFI292"/>
      <c r="HFJ292"/>
      <c r="HFK292"/>
      <c r="HFL292" s="401"/>
      <c r="HFM292" s="338"/>
      <c r="HFO292"/>
      <c r="HFP292"/>
      <c r="HFQ292"/>
      <c r="HFR292"/>
      <c r="HFS292"/>
      <c r="HFT292" s="401"/>
      <c r="HFU292" s="338"/>
      <c r="HFW292"/>
      <c r="HFX292"/>
      <c r="HFY292"/>
      <c r="HFZ292"/>
      <c r="HGA292"/>
      <c r="HGB292" s="401"/>
      <c r="HGC292" s="338"/>
      <c r="HGE292"/>
      <c r="HGF292"/>
      <c r="HGG292"/>
      <c r="HGH292"/>
      <c r="HGI292"/>
      <c r="HGJ292" s="401"/>
      <c r="HGK292" s="338"/>
      <c r="HGM292"/>
      <c r="HGN292"/>
      <c r="HGO292"/>
      <c r="HGP292"/>
      <c r="HGQ292"/>
      <c r="HGR292" s="401"/>
      <c r="HGS292" s="338"/>
      <c r="HGU292"/>
      <c r="HGV292"/>
      <c r="HGW292"/>
      <c r="HGX292"/>
      <c r="HGY292"/>
      <c r="HGZ292" s="401"/>
      <c r="HHA292" s="338"/>
      <c r="HHC292"/>
      <c r="HHD292"/>
      <c r="HHE292"/>
      <c r="HHF292"/>
      <c r="HHG292"/>
      <c r="HHH292" s="401"/>
      <c r="HHI292" s="338"/>
      <c r="HHK292"/>
      <c r="HHL292"/>
      <c r="HHM292"/>
      <c r="HHN292"/>
      <c r="HHO292"/>
      <c r="HHP292" s="401"/>
      <c r="HHQ292" s="338"/>
      <c r="HHS292"/>
      <c r="HHT292"/>
      <c r="HHU292"/>
      <c r="HHV292"/>
      <c r="HHW292"/>
      <c r="HHX292" s="401"/>
      <c r="HHY292" s="338"/>
      <c r="HIA292"/>
      <c r="HIB292"/>
      <c r="HIC292"/>
      <c r="HID292"/>
      <c r="HIE292"/>
      <c r="HIF292" s="401"/>
      <c r="HIG292" s="338"/>
      <c r="HII292"/>
      <c r="HIJ292"/>
      <c r="HIK292"/>
      <c r="HIL292"/>
      <c r="HIM292"/>
      <c r="HIN292" s="401"/>
      <c r="HIO292" s="338"/>
      <c r="HIQ292"/>
      <c r="HIR292"/>
      <c r="HIS292"/>
      <c r="HIT292"/>
      <c r="HIU292"/>
      <c r="HIV292" s="401"/>
      <c r="HIW292" s="338"/>
      <c r="HIY292"/>
      <c r="HIZ292"/>
      <c r="HJA292"/>
      <c r="HJB292"/>
      <c r="HJC292"/>
      <c r="HJD292" s="401"/>
      <c r="HJE292" s="338"/>
      <c r="HJG292"/>
      <c r="HJH292"/>
      <c r="HJI292"/>
      <c r="HJJ292"/>
      <c r="HJK292"/>
      <c r="HJL292" s="401"/>
      <c r="HJM292" s="338"/>
      <c r="HJO292"/>
      <c r="HJP292"/>
      <c r="HJQ292"/>
      <c r="HJR292"/>
      <c r="HJS292"/>
      <c r="HJT292" s="401"/>
      <c r="HJU292" s="338"/>
      <c r="HJW292"/>
      <c r="HJX292"/>
      <c r="HJY292"/>
      <c r="HJZ292"/>
      <c r="HKA292"/>
      <c r="HKB292" s="401"/>
      <c r="HKC292" s="338"/>
      <c r="HKE292"/>
      <c r="HKF292"/>
      <c r="HKG292"/>
      <c r="HKH292"/>
      <c r="HKI292"/>
      <c r="HKJ292" s="401"/>
      <c r="HKK292" s="338"/>
      <c r="HKM292"/>
      <c r="HKN292"/>
      <c r="HKO292"/>
      <c r="HKP292"/>
      <c r="HKQ292"/>
      <c r="HKR292" s="401"/>
      <c r="HKS292" s="338"/>
      <c r="HKU292"/>
      <c r="HKV292"/>
      <c r="HKW292"/>
      <c r="HKX292"/>
      <c r="HKY292"/>
      <c r="HKZ292" s="401"/>
      <c r="HLA292" s="338"/>
      <c r="HLC292"/>
      <c r="HLD292"/>
      <c r="HLE292"/>
      <c r="HLF292"/>
      <c r="HLG292"/>
      <c r="HLH292" s="401"/>
      <c r="HLI292" s="338"/>
      <c r="HLK292"/>
      <c r="HLL292"/>
      <c r="HLM292"/>
      <c r="HLN292"/>
      <c r="HLO292"/>
      <c r="HLP292" s="401"/>
      <c r="HLQ292" s="338"/>
      <c r="HLS292"/>
      <c r="HLT292"/>
      <c r="HLU292"/>
      <c r="HLV292"/>
      <c r="HLW292"/>
      <c r="HLX292" s="401"/>
      <c r="HLY292" s="338"/>
      <c r="HMA292"/>
      <c r="HMB292"/>
      <c r="HMC292"/>
      <c r="HMD292"/>
      <c r="HME292"/>
      <c r="HMF292" s="401"/>
      <c r="HMG292" s="338"/>
      <c r="HMI292"/>
      <c r="HMJ292"/>
      <c r="HMK292"/>
      <c r="HML292"/>
      <c r="HMM292"/>
      <c r="HMN292" s="401"/>
      <c r="HMO292" s="338"/>
      <c r="HMQ292"/>
      <c r="HMR292"/>
      <c r="HMS292"/>
      <c r="HMT292"/>
      <c r="HMU292"/>
      <c r="HMV292" s="401"/>
      <c r="HMW292" s="338"/>
      <c r="HMY292"/>
      <c r="HMZ292"/>
      <c r="HNA292"/>
      <c r="HNB292"/>
      <c r="HNC292"/>
      <c r="HND292" s="401"/>
      <c r="HNE292" s="338"/>
      <c r="HNG292"/>
      <c r="HNH292"/>
      <c r="HNI292"/>
      <c r="HNJ292"/>
      <c r="HNK292"/>
      <c r="HNL292" s="401"/>
      <c r="HNM292" s="338"/>
      <c r="HNO292"/>
      <c r="HNP292"/>
      <c r="HNQ292"/>
      <c r="HNR292"/>
      <c r="HNS292"/>
      <c r="HNT292" s="401"/>
      <c r="HNU292" s="338"/>
      <c r="HNW292"/>
      <c r="HNX292"/>
      <c r="HNY292"/>
      <c r="HNZ292"/>
      <c r="HOA292"/>
      <c r="HOB292" s="401"/>
      <c r="HOC292" s="338"/>
      <c r="HOE292"/>
      <c r="HOF292"/>
      <c r="HOG292"/>
      <c r="HOH292"/>
      <c r="HOI292"/>
      <c r="HOJ292" s="401"/>
      <c r="HOK292" s="338"/>
      <c r="HOM292"/>
      <c r="HON292"/>
      <c r="HOO292"/>
      <c r="HOP292"/>
      <c r="HOQ292"/>
      <c r="HOR292" s="401"/>
      <c r="HOS292" s="338"/>
      <c r="HOU292"/>
      <c r="HOV292"/>
      <c r="HOW292"/>
      <c r="HOX292"/>
      <c r="HOY292"/>
      <c r="HOZ292" s="401"/>
      <c r="HPA292" s="338"/>
      <c r="HPC292"/>
      <c r="HPD292"/>
      <c r="HPE292"/>
      <c r="HPF292"/>
      <c r="HPG292"/>
      <c r="HPH292" s="401"/>
      <c r="HPI292" s="338"/>
      <c r="HPK292"/>
      <c r="HPL292"/>
      <c r="HPM292"/>
      <c r="HPN292"/>
      <c r="HPO292"/>
      <c r="HPP292" s="401"/>
      <c r="HPQ292" s="338"/>
      <c r="HPS292"/>
      <c r="HPT292"/>
      <c r="HPU292"/>
      <c r="HPV292"/>
      <c r="HPW292"/>
      <c r="HPX292" s="401"/>
      <c r="HPY292" s="338"/>
      <c r="HQA292"/>
      <c r="HQB292"/>
      <c r="HQC292"/>
      <c r="HQD292"/>
      <c r="HQE292"/>
      <c r="HQF292" s="401"/>
      <c r="HQG292" s="338"/>
      <c r="HQI292"/>
      <c r="HQJ292"/>
      <c r="HQK292"/>
      <c r="HQL292"/>
      <c r="HQM292"/>
      <c r="HQN292" s="401"/>
      <c r="HQO292" s="338"/>
      <c r="HQQ292"/>
      <c r="HQR292"/>
      <c r="HQS292"/>
      <c r="HQT292"/>
      <c r="HQU292"/>
      <c r="HQV292" s="401"/>
      <c r="HQW292" s="338"/>
      <c r="HQY292"/>
      <c r="HQZ292"/>
      <c r="HRA292"/>
      <c r="HRB292"/>
      <c r="HRC292"/>
      <c r="HRD292" s="401"/>
      <c r="HRE292" s="338"/>
      <c r="HRG292"/>
      <c r="HRH292"/>
      <c r="HRI292"/>
      <c r="HRJ292"/>
      <c r="HRK292"/>
      <c r="HRL292" s="401"/>
      <c r="HRM292" s="338"/>
      <c r="HRO292"/>
      <c r="HRP292"/>
      <c r="HRQ292"/>
      <c r="HRR292"/>
      <c r="HRS292"/>
      <c r="HRT292" s="401"/>
      <c r="HRU292" s="338"/>
      <c r="HRW292"/>
      <c r="HRX292"/>
      <c r="HRY292"/>
      <c r="HRZ292"/>
      <c r="HSA292"/>
      <c r="HSB292" s="401"/>
      <c r="HSC292" s="338"/>
      <c r="HSE292"/>
      <c r="HSF292"/>
      <c r="HSG292"/>
      <c r="HSH292"/>
      <c r="HSI292"/>
      <c r="HSJ292" s="401"/>
      <c r="HSK292" s="338"/>
      <c r="HSM292"/>
      <c r="HSN292"/>
      <c r="HSO292"/>
      <c r="HSP292"/>
      <c r="HSQ292"/>
      <c r="HSR292" s="401"/>
      <c r="HSS292" s="338"/>
      <c r="HSU292"/>
      <c r="HSV292"/>
      <c r="HSW292"/>
      <c r="HSX292"/>
      <c r="HSY292"/>
      <c r="HSZ292" s="401"/>
      <c r="HTA292" s="338"/>
      <c r="HTC292"/>
      <c r="HTD292"/>
      <c r="HTE292"/>
      <c r="HTF292"/>
      <c r="HTG292"/>
      <c r="HTH292" s="401"/>
      <c r="HTI292" s="338"/>
      <c r="HTK292"/>
      <c r="HTL292"/>
      <c r="HTM292"/>
      <c r="HTN292"/>
      <c r="HTO292"/>
      <c r="HTP292" s="401"/>
      <c r="HTQ292" s="338"/>
      <c r="HTS292"/>
      <c r="HTT292"/>
      <c r="HTU292"/>
      <c r="HTV292"/>
      <c r="HTW292"/>
      <c r="HTX292" s="401"/>
      <c r="HTY292" s="338"/>
      <c r="HUA292"/>
      <c r="HUB292"/>
      <c r="HUC292"/>
      <c r="HUD292"/>
      <c r="HUE292"/>
      <c r="HUF292" s="401"/>
      <c r="HUG292" s="338"/>
      <c r="HUI292"/>
      <c r="HUJ292"/>
      <c r="HUK292"/>
      <c r="HUL292"/>
      <c r="HUM292"/>
      <c r="HUN292" s="401"/>
      <c r="HUO292" s="338"/>
      <c r="HUQ292"/>
      <c r="HUR292"/>
      <c r="HUS292"/>
      <c r="HUT292"/>
      <c r="HUU292"/>
      <c r="HUV292" s="401"/>
      <c r="HUW292" s="338"/>
      <c r="HUY292"/>
      <c r="HUZ292"/>
      <c r="HVA292"/>
      <c r="HVB292"/>
      <c r="HVC292"/>
      <c r="HVD292" s="401"/>
      <c r="HVE292" s="338"/>
      <c r="HVG292"/>
      <c r="HVH292"/>
      <c r="HVI292"/>
      <c r="HVJ292"/>
      <c r="HVK292"/>
      <c r="HVL292" s="401"/>
      <c r="HVM292" s="338"/>
      <c r="HVO292"/>
      <c r="HVP292"/>
      <c r="HVQ292"/>
      <c r="HVR292"/>
      <c r="HVS292"/>
      <c r="HVT292" s="401"/>
      <c r="HVU292" s="338"/>
      <c r="HVW292"/>
      <c r="HVX292"/>
      <c r="HVY292"/>
      <c r="HVZ292"/>
      <c r="HWA292"/>
      <c r="HWB292" s="401"/>
      <c r="HWC292" s="338"/>
      <c r="HWE292"/>
      <c r="HWF292"/>
      <c r="HWG292"/>
      <c r="HWH292"/>
      <c r="HWI292"/>
      <c r="HWJ292" s="401"/>
      <c r="HWK292" s="338"/>
      <c r="HWM292"/>
      <c r="HWN292"/>
      <c r="HWO292"/>
      <c r="HWP292"/>
      <c r="HWQ292"/>
      <c r="HWR292" s="401"/>
      <c r="HWS292" s="338"/>
      <c r="HWU292"/>
      <c r="HWV292"/>
      <c r="HWW292"/>
      <c r="HWX292"/>
      <c r="HWY292"/>
      <c r="HWZ292" s="401"/>
      <c r="HXA292" s="338"/>
      <c r="HXC292"/>
      <c r="HXD292"/>
      <c r="HXE292"/>
      <c r="HXF292"/>
      <c r="HXG292"/>
      <c r="HXH292" s="401"/>
      <c r="HXI292" s="338"/>
      <c r="HXK292"/>
      <c r="HXL292"/>
      <c r="HXM292"/>
      <c r="HXN292"/>
      <c r="HXO292"/>
      <c r="HXP292" s="401"/>
      <c r="HXQ292" s="338"/>
      <c r="HXS292"/>
      <c r="HXT292"/>
      <c r="HXU292"/>
      <c r="HXV292"/>
      <c r="HXW292"/>
      <c r="HXX292" s="401"/>
      <c r="HXY292" s="338"/>
      <c r="HYA292"/>
      <c r="HYB292"/>
      <c r="HYC292"/>
      <c r="HYD292"/>
      <c r="HYE292"/>
      <c r="HYF292" s="401"/>
      <c r="HYG292" s="338"/>
      <c r="HYI292"/>
      <c r="HYJ292"/>
      <c r="HYK292"/>
      <c r="HYL292"/>
      <c r="HYM292"/>
      <c r="HYN292" s="401"/>
      <c r="HYO292" s="338"/>
      <c r="HYQ292"/>
      <c r="HYR292"/>
      <c r="HYS292"/>
      <c r="HYT292"/>
      <c r="HYU292"/>
      <c r="HYV292" s="401"/>
      <c r="HYW292" s="338"/>
      <c r="HYY292"/>
      <c r="HYZ292"/>
      <c r="HZA292"/>
      <c r="HZB292"/>
      <c r="HZC292"/>
      <c r="HZD292" s="401"/>
      <c r="HZE292" s="338"/>
      <c r="HZG292"/>
      <c r="HZH292"/>
      <c r="HZI292"/>
      <c r="HZJ292"/>
      <c r="HZK292"/>
      <c r="HZL292" s="401"/>
      <c r="HZM292" s="338"/>
      <c r="HZO292"/>
      <c r="HZP292"/>
      <c r="HZQ292"/>
      <c r="HZR292"/>
      <c r="HZS292"/>
      <c r="HZT292" s="401"/>
      <c r="HZU292" s="338"/>
      <c r="HZW292"/>
      <c r="HZX292"/>
      <c r="HZY292"/>
      <c r="HZZ292"/>
      <c r="IAA292"/>
      <c r="IAB292" s="401"/>
      <c r="IAC292" s="338"/>
      <c r="IAE292"/>
      <c r="IAF292"/>
      <c r="IAG292"/>
      <c r="IAH292"/>
      <c r="IAI292"/>
      <c r="IAJ292" s="401"/>
      <c r="IAK292" s="338"/>
      <c r="IAM292"/>
      <c r="IAN292"/>
      <c r="IAO292"/>
      <c r="IAP292"/>
      <c r="IAQ292"/>
      <c r="IAR292" s="401"/>
      <c r="IAS292" s="338"/>
      <c r="IAU292"/>
      <c r="IAV292"/>
      <c r="IAW292"/>
      <c r="IAX292"/>
      <c r="IAY292"/>
      <c r="IAZ292" s="401"/>
      <c r="IBA292" s="338"/>
      <c r="IBC292"/>
      <c r="IBD292"/>
      <c r="IBE292"/>
      <c r="IBF292"/>
      <c r="IBG292"/>
      <c r="IBH292" s="401"/>
      <c r="IBI292" s="338"/>
      <c r="IBK292"/>
      <c r="IBL292"/>
      <c r="IBM292"/>
      <c r="IBN292"/>
      <c r="IBO292"/>
      <c r="IBP292" s="401"/>
      <c r="IBQ292" s="338"/>
      <c r="IBS292"/>
      <c r="IBT292"/>
      <c r="IBU292"/>
      <c r="IBV292"/>
      <c r="IBW292"/>
      <c r="IBX292" s="401"/>
      <c r="IBY292" s="338"/>
      <c r="ICA292"/>
      <c r="ICB292"/>
      <c r="ICC292"/>
      <c r="ICD292"/>
      <c r="ICE292"/>
      <c r="ICF292" s="401"/>
      <c r="ICG292" s="338"/>
      <c r="ICI292"/>
      <c r="ICJ292"/>
      <c r="ICK292"/>
      <c r="ICL292"/>
      <c r="ICM292"/>
      <c r="ICN292" s="401"/>
      <c r="ICO292" s="338"/>
      <c r="ICQ292"/>
      <c r="ICR292"/>
      <c r="ICS292"/>
      <c r="ICT292"/>
      <c r="ICU292"/>
      <c r="ICV292" s="401"/>
      <c r="ICW292" s="338"/>
      <c r="ICY292"/>
      <c r="ICZ292"/>
      <c r="IDA292"/>
      <c r="IDB292"/>
      <c r="IDC292"/>
      <c r="IDD292" s="401"/>
      <c r="IDE292" s="338"/>
      <c r="IDG292"/>
      <c r="IDH292"/>
      <c r="IDI292"/>
      <c r="IDJ292"/>
      <c r="IDK292"/>
      <c r="IDL292" s="401"/>
      <c r="IDM292" s="338"/>
      <c r="IDO292"/>
      <c r="IDP292"/>
      <c r="IDQ292"/>
      <c r="IDR292"/>
      <c r="IDS292"/>
      <c r="IDT292" s="401"/>
      <c r="IDU292" s="338"/>
      <c r="IDW292"/>
      <c r="IDX292"/>
      <c r="IDY292"/>
      <c r="IDZ292"/>
      <c r="IEA292"/>
      <c r="IEB292" s="401"/>
      <c r="IEC292" s="338"/>
      <c r="IEE292"/>
      <c r="IEF292"/>
      <c r="IEG292"/>
      <c r="IEH292"/>
      <c r="IEI292"/>
      <c r="IEJ292" s="401"/>
      <c r="IEK292" s="338"/>
      <c r="IEM292"/>
      <c r="IEN292"/>
      <c r="IEO292"/>
      <c r="IEP292"/>
      <c r="IEQ292"/>
      <c r="IER292" s="401"/>
      <c r="IES292" s="338"/>
      <c r="IEU292"/>
      <c r="IEV292"/>
      <c r="IEW292"/>
      <c r="IEX292"/>
      <c r="IEY292"/>
      <c r="IEZ292" s="401"/>
      <c r="IFA292" s="338"/>
      <c r="IFC292"/>
      <c r="IFD292"/>
      <c r="IFE292"/>
      <c r="IFF292"/>
      <c r="IFG292"/>
      <c r="IFH292" s="401"/>
      <c r="IFI292" s="338"/>
      <c r="IFK292"/>
      <c r="IFL292"/>
      <c r="IFM292"/>
      <c r="IFN292"/>
      <c r="IFO292"/>
      <c r="IFP292" s="401"/>
      <c r="IFQ292" s="338"/>
      <c r="IFS292"/>
      <c r="IFT292"/>
      <c r="IFU292"/>
      <c r="IFV292"/>
      <c r="IFW292"/>
      <c r="IFX292" s="401"/>
      <c r="IFY292" s="338"/>
      <c r="IGA292"/>
      <c r="IGB292"/>
      <c r="IGC292"/>
      <c r="IGD292"/>
      <c r="IGE292"/>
      <c r="IGF292" s="401"/>
      <c r="IGG292" s="338"/>
      <c r="IGI292"/>
      <c r="IGJ292"/>
      <c r="IGK292"/>
      <c r="IGL292"/>
      <c r="IGM292"/>
      <c r="IGN292" s="401"/>
      <c r="IGO292" s="338"/>
      <c r="IGQ292"/>
      <c r="IGR292"/>
      <c r="IGS292"/>
      <c r="IGT292"/>
      <c r="IGU292"/>
      <c r="IGV292" s="401"/>
      <c r="IGW292" s="338"/>
      <c r="IGY292"/>
      <c r="IGZ292"/>
      <c r="IHA292"/>
      <c r="IHB292"/>
      <c r="IHC292"/>
      <c r="IHD292" s="401"/>
      <c r="IHE292" s="338"/>
      <c r="IHG292"/>
      <c r="IHH292"/>
      <c r="IHI292"/>
      <c r="IHJ292"/>
      <c r="IHK292"/>
      <c r="IHL292" s="401"/>
      <c r="IHM292" s="338"/>
      <c r="IHO292"/>
      <c r="IHP292"/>
      <c r="IHQ292"/>
      <c r="IHR292"/>
      <c r="IHS292"/>
      <c r="IHT292" s="401"/>
      <c r="IHU292" s="338"/>
      <c r="IHW292"/>
      <c r="IHX292"/>
      <c r="IHY292"/>
      <c r="IHZ292"/>
      <c r="IIA292"/>
      <c r="IIB292" s="401"/>
      <c r="IIC292" s="338"/>
      <c r="IIE292"/>
      <c r="IIF292"/>
      <c r="IIG292"/>
      <c r="IIH292"/>
      <c r="III292"/>
      <c r="IIJ292" s="401"/>
      <c r="IIK292" s="338"/>
      <c r="IIM292"/>
      <c r="IIN292"/>
      <c r="IIO292"/>
      <c r="IIP292"/>
      <c r="IIQ292"/>
      <c r="IIR292" s="401"/>
      <c r="IIS292" s="338"/>
      <c r="IIU292"/>
      <c r="IIV292"/>
      <c r="IIW292"/>
      <c r="IIX292"/>
      <c r="IIY292"/>
      <c r="IIZ292" s="401"/>
      <c r="IJA292" s="338"/>
      <c r="IJC292"/>
      <c r="IJD292"/>
      <c r="IJE292"/>
      <c r="IJF292"/>
      <c r="IJG292"/>
      <c r="IJH292" s="401"/>
      <c r="IJI292" s="338"/>
      <c r="IJK292"/>
      <c r="IJL292"/>
      <c r="IJM292"/>
      <c r="IJN292"/>
      <c r="IJO292"/>
      <c r="IJP292" s="401"/>
      <c r="IJQ292" s="338"/>
      <c r="IJS292"/>
      <c r="IJT292"/>
      <c r="IJU292"/>
      <c r="IJV292"/>
      <c r="IJW292"/>
      <c r="IJX292" s="401"/>
      <c r="IJY292" s="338"/>
      <c r="IKA292"/>
      <c r="IKB292"/>
      <c r="IKC292"/>
      <c r="IKD292"/>
      <c r="IKE292"/>
      <c r="IKF292" s="401"/>
      <c r="IKG292" s="338"/>
      <c r="IKI292"/>
      <c r="IKJ292"/>
      <c r="IKK292"/>
      <c r="IKL292"/>
      <c r="IKM292"/>
      <c r="IKN292" s="401"/>
      <c r="IKO292" s="338"/>
      <c r="IKQ292"/>
      <c r="IKR292"/>
      <c r="IKS292"/>
      <c r="IKT292"/>
      <c r="IKU292"/>
      <c r="IKV292" s="401"/>
      <c r="IKW292" s="338"/>
      <c r="IKY292"/>
      <c r="IKZ292"/>
      <c r="ILA292"/>
      <c r="ILB292"/>
      <c r="ILC292"/>
      <c r="ILD292" s="401"/>
      <c r="ILE292" s="338"/>
      <c r="ILG292"/>
      <c r="ILH292"/>
      <c r="ILI292"/>
      <c r="ILJ292"/>
      <c r="ILK292"/>
      <c r="ILL292" s="401"/>
      <c r="ILM292" s="338"/>
      <c r="ILO292"/>
      <c r="ILP292"/>
      <c r="ILQ292"/>
      <c r="ILR292"/>
      <c r="ILS292"/>
      <c r="ILT292" s="401"/>
      <c r="ILU292" s="338"/>
      <c r="ILW292"/>
      <c r="ILX292"/>
      <c r="ILY292"/>
      <c r="ILZ292"/>
      <c r="IMA292"/>
      <c r="IMB292" s="401"/>
      <c r="IMC292" s="338"/>
      <c r="IME292"/>
      <c r="IMF292"/>
      <c r="IMG292"/>
      <c r="IMH292"/>
      <c r="IMI292"/>
      <c r="IMJ292" s="401"/>
      <c r="IMK292" s="338"/>
      <c r="IMM292"/>
      <c r="IMN292"/>
      <c r="IMO292"/>
      <c r="IMP292"/>
      <c r="IMQ292"/>
      <c r="IMR292" s="401"/>
      <c r="IMS292" s="338"/>
      <c r="IMU292"/>
      <c r="IMV292"/>
      <c r="IMW292"/>
      <c r="IMX292"/>
      <c r="IMY292"/>
      <c r="IMZ292" s="401"/>
      <c r="INA292" s="338"/>
      <c r="INC292"/>
      <c r="IND292"/>
      <c r="INE292"/>
      <c r="INF292"/>
      <c r="ING292"/>
      <c r="INH292" s="401"/>
      <c r="INI292" s="338"/>
      <c r="INK292"/>
      <c r="INL292"/>
      <c r="INM292"/>
      <c r="INN292"/>
      <c r="INO292"/>
      <c r="INP292" s="401"/>
      <c r="INQ292" s="338"/>
      <c r="INS292"/>
      <c r="INT292"/>
      <c r="INU292"/>
      <c r="INV292"/>
      <c r="INW292"/>
      <c r="INX292" s="401"/>
      <c r="INY292" s="338"/>
      <c r="IOA292"/>
      <c r="IOB292"/>
      <c r="IOC292"/>
      <c r="IOD292"/>
      <c r="IOE292"/>
      <c r="IOF292" s="401"/>
      <c r="IOG292" s="338"/>
      <c r="IOI292"/>
      <c r="IOJ292"/>
      <c r="IOK292"/>
      <c r="IOL292"/>
      <c r="IOM292"/>
      <c r="ION292" s="401"/>
      <c r="IOO292" s="338"/>
      <c r="IOQ292"/>
      <c r="IOR292"/>
      <c r="IOS292"/>
      <c r="IOT292"/>
      <c r="IOU292"/>
      <c r="IOV292" s="401"/>
      <c r="IOW292" s="338"/>
      <c r="IOY292"/>
      <c r="IOZ292"/>
      <c r="IPA292"/>
      <c r="IPB292"/>
      <c r="IPC292"/>
      <c r="IPD292" s="401"/>
      <c r="IPE292" s="338"/>
      <c r="IPG292"/>
      <c r="IPH292"/>
      <c r="IPI292"/>
      <c r="IPJ292"/>
      <c r="IPK292"/>
      <c r="IPL292" s="401"/>
      <c r="IPM292" s="338"/>
      <c r="IPO292"/>
      <c r="IPP292"/>
      <c r="IPQ292"/>
      <c r="IPR292"/>
      <c r="IPS292"/>
      <c r="IPT292" s="401"/>
      <c r="IPU292" s="338"/>
      <c r="IPW292"/>
      <c r="IPX292"/>
      <c r="IPY292"/>
      <c r="IPZ292"/>
      <c r="IQA292"/>
      <c r="IQB292" s="401"/>
      <c r="IQC292" s="338"/>
      <c r="IQE292"/>
      <c r="IQF292"/>
      <c r="IQG292"/>
      <c r="IQH292"/>
      <c r="IQI292"/>
      <c r="IQJ292" s="401"/>
      <c r="IQK292" s="338"/>
      <c r="IQM292"/>
      <c r="IQN292"/>
      <c r="IQO292"/>
      <c r="IQP292"/>
      <c r="IQQ292"/>
      <c r="IQR292" s="401"/>
      <c r="IQS292" s="338"/>
      <c r="IQU292"/>
      <c r="IQV292"/>
      <c r="IQW292"/>
      <c r="IQX292"/>
      <c r="IQY292"/>
      <c r="IQZ292" s="401"/>
      <c r="IRA292" s="338"/>
      <c r="IRC292"/>
      <c r="IRD292"/>
      <c r="IRE292"/>
      <c r="IRF292"/>
      <c r="IRG292"/>
      <c r="IRH292" s="401"/>
      <c r="IRI292" s="338"/>
      <c r="IRK292"/>
      <c r="IRL292"/>
      <c r="IRM292"/>
      <c r="IRN292"/>
      <c r="IRO292"/>
      <c r="IRP292" s="401"/>
      <c r="IRQ292" s="338"/>
      <c r="IRS292"/>
      <c r="IRT292"/>
      <c r="IRU292"/>
      <c r="IRV292"/>
      <c r="IRW292"/>
      <c r="IRX292" s="401"/>
      <c r="IRY292" s="338"/>
      <c r="ISA292"/>
      <c r="ISB292"/>
      <c r="ISC292"/>
      <c r="ISD292"/>
      <c r="ISE292"/>
      <c r="ISF292" s="401"/>
      <c r="ISG292" s="338"/>
      <c r="ISI292"/>
      <c r="ISJ292"/>
      <c r="ISK292"/>
      <c r="ISL292"/>
      <c r="ISM292"/>
      <c r="ISN292" s="401"/>
      <c r="ISO292" s="338"/>
      <c r="ISQ292"/>
      <c r="ISR292"/>
      <c r="ISS292"/>
      <c r="IST292"/>
      <c r="ISU292"/>
      <c r="ISV292" s="401"/>
      <c r="ISW292" s="338"/>
      <c r="ISY292"/>
      <c r="ISZ292"/>
      <c r="ITA292"/>
      <c r="ITB292"/>
      <c r="ITC292"/>
      <c r="ITD292" s="401"/>
      <c r="ITE292" s="338"/>
      <c r="ITG292"/>
      <c r="ITH292"/>
      <c r="ITI292"/>
      <c r="ITJ292"/>
      <c r="ITK292"/>
      <c r="ITL292" s="401"/>
      <c r="ITM292" s="338"/>
      <c r="ITO292"/>
      <c r="ITP292"/>
      <c r="ITQ292"/>
      <c r="ITR292"/>
      <c r="ITS292"/>
      <c r="ITT292" s="401"/>
      <c r="ITU292" s="338"/>
      <c r="ITW292"/>
      <c r="ITX292"/>
      <c r="ITY292"/>
      <c r="ITZ292"/>
      <c r="IUA292"/>
      <c r="IUB292" s="401"/>
      <c r="IUC292" s="338"/>
      <c r="IUE292"/>
      <c r="IUF292"/>
      <c r="IUG292"/>
      <c r="IUH292"/>
      <c r="IUI292"/>
      <c r="IUJ292" s="401"/>
      <c r="IUK292" s="338"/>
      <c r="IUM292"/>
      <c r="IUN292"/>
      <c r="IUO292"/>
      <c r="IUP292"/>
      <c r="IUQ292"/>
      <c r="IUR292" s="401"/>
      <c r="IUS292" s="338"/>
      <c r="IUU292"/>
      <c r="IUV292"/>
      <c r="IUW292"/>
      <c r="IUX292"/>
      <c r="IUY292"/>
      <c r="IUZ292" s="401"/>
      <c r="IVA292" s="338"/>
      <c r="IVC292"/>
      <c r="IVD292"/>
      <c r="IVE292"/>
      <c r="IVF292"/>
      <c r="IVG292"/>
      <c r="IVH292" s="401"/>
      <c r="IVI292" s="338"/>
      <c r="IVK292"/>
      <c r="IVL292"/>
      <c r="IVM292"/>
      <c r="IVN292"/>
      <c r="IVO292"/>
      <c r="IVP292" s="401"/>
      <c r="IVQ292" s="338"/>
      <c r="IVS292"/>
      <c r="IVT292"/>
      <c r="IVU292"/>
      <c r="IVV292"/>
      <c r="IVW292"/>
      <c r="IVX292" s="401"/>
      <c r="IVY292" s="338"/>
      <c r="IWA292"/>
      <c r="IWB292"/>
      <c r="IWC292"/>
      <c r="IWD292"/>
      <c r="IWE292"/>
      <c r="IWF292" s="401"/>
      <c r="IWG292" s="338"/>
      <c r="IWI292"/>
      <c r="IWJ292"/>
      <c r="IWK292"/>
      <c r="IWL292"/>
      <c r="IWM292"/>
      <c r="IWN292" s="401"/>
      <c r="IWO292" s="338"/>
      <c r="IWQ292"/>
      <c r="IWR292"/>
      <c r="IWS292"/>
      <c r="IWT292"/>
      <c r="IWU292"/>
      <c r="IWV292" s="401"/>
      <c r="IWW292" s="338"/>
      <c r="IWY292"/>
      <c r="IWZ292"/>
      <c r="IXA292"/>
      <c r="IXB292"/>
      <c r="IXC292"/>
      <c r="IXD292" s="401"/>
      <c r="IXE292" s="338"/>
      <c r="IXG292"/>
      <c r="IXH292"/>
      <c r="IXI292"/>
      <c r="IXJ292"/>
      <c r="IXK292"/>
      <c r="IXL292" s="401"/>
      <c r="IXM292" s="338"/>
      <c r="IXO292"/>
      <c r="IXP292"/>
      <c r="IXQ292"/>
      <c r="IXR292"/>
      <c r="IXS292"/>
      <c r="IXT292" s="401"/>
      <c r="IXU292" s="338"/>
      <c r="IXW292"/>
      <c r="IXX292"/>
      <c r="IXY292"/>
      <c r="IXZ292"/>
      <c r="IYA292"/>
      <c r="IYB292" s="401"/>
      <c r="IYC292" s="338"/>
      <c r="IYE292"/>
      <c r="IYF292"/>
      <c r="IYG292"/>
      <c r="IYH292"/>
      <c r="IYI292"/>
      <c r="IYJ292" s="401"/>
      <c r="IYK292" s="338"/>
      <c r="IYM292"/>
      <c r="IYN292"/>
      <c r="IYO292"/>
      <c r="IYP292"/>
      <c r="IYQ292"/>
      <c r="IYR292" s="401"/>
      <c r="IYS292" s="338"/>
      <c r="IYU292"/>
      <c r="IYV292"/>
      <c r="IYW292"/>
      <c r="IYX292"/>
      <c r="IYY292"/>
      <c r="IYZ292" s="401"/>
      <c r="IZA292" s="338"/>
      <c r="IZC292"/>
      <c r="IZD292"/>
      <c r="IZE292"/>
      <c r="IZF292"/>
      <c r="IZG292"/>
      <c r="IZH292" s="401"/>
      <c r="IZI292" s="338"/>
      <c r="IZK292"/>
      <c r="IZL292"/>
      <c r="IZM292"/>
      <c r="IZN292"/>
      <c r="IZO292"/>
      <c r="IZP292" s="401"/>
      <c r="IZQ292" s="338"/>
      <c r="IZS292"/>
      <c r="IZT292"/>
      <c r="IZU292"/>
      <c r="IZV292"/>
      <c r="IZW292"/>
      <c r="IZX292" s="401"/>
      <c r="IZY292" s="338"/>
      <c r="JAA292"/>
      <c r="JAB292"/>
      <c r="JAC292"/>
      <c r="JAD292"/>
      <c r="JAE292"/>
      <c r="JAF292" s="401"/>
      <c r="JAG292" s="338"/>
      <c r="JAI292"/>
      <c r="JAJ292"/>
      <c r="JAK292"/>
      <c r="JAL292"/>
      <c r="JAM292"/>
      <c r="JAN292" s="401"/>
      <c r="JAO292" s="338"/>
      <c r="JAQ292"/>
      <c r="JAR292"/>
      <c r="JAS292"/>
      <c r="JAT292"/>
      <c r="JAU292"/>
      <c r="JAV292" s="401"/>
      <c r="JAW292" s="338"/>
      <c r="JAY292"/>
      <c r="JAZ292"/>
      <c r="JBA292"/>
      <c r="JBB292"/>
      <c r="JBC292"/>
      <c r="JBD292" s="401"/>
      <c r="JBE292" s="338"/>
      <c r="JBG292"/>
      <c r="JBH292"/>
      <c r="JBI292"/>
      <c r="JBJ292"/>
      <c r="JBK292"/>
      <c r="JBL292" s="401"/>
      <c r="JBM292" s="338"/>
      <c r="JBO292"/>
      <c r="JBP292"/>
      <c r="JBQ292"/>
      <c r="JBR292"/>
      <c r="JBS292"/>
      <c r="JBT292" s="401"/>
      <c r="JBU292" s="338"/>
      <c r="JBW292"/>
      <c r="JBX292"/>
      <c r="JBY292"/>
      <c r="JBZ292"/>
      <c r="JCA292"/>
      <c r="JCB292" s="401"/>
      <c r="JCC292" s="338"/>
      <c r="JCE292"/>
      <c r="JCF292"/>
      <c r="JCG292"/>
      <c r="JCH292"/>
      <c r="JCI292"/>
      <c r="JCJ292" s="401"/>
      <c r="JCK292" s="338"/>
      <c r="JCM292"/>
      <c r="JCN292"/>
      <c r="JCO292"/>
      <c r="JCP292"/>
      <c r="JCQ292"/>
      <c r="JCR292" s="401"/>
      <c r="JCS292" s="338"/>
      <c r="JCU292"/>
      <c r="JCV292"/>
      <c r="JCW292"/>
      <c r="JCX292"/>
      <c r="JCY292"/>
      <c r="JCZ292" s="401"/>
      <c r="JDA292" s="338"/>
      <c r="JDC292"/>
      <c r="JDD292"/>
      <c r="JDE292"/>
      <c r="JDF292"/>
      <c r="JDG292"/>
      <c r="JDH292" s="401"/>
      <c r="JDI292" s="338"/>
      <c r="JDK292"/>
      <c r="JDL292"/>
      <c r="JDM292"/>
      <c r="JDN292"/>
      <c r="JDO292"/>
      <c r="JDP292" s="401"/>
      <c r="JDQ292" s="338"/>
      <c r="JDS292"/>
      <c r="JDT292"/>
      <c r="JDU292"/>
      <c r="JDV292"/>
      <c r="JDW292"/>
      <c r="JDX292" s="401"/>
      <c r="JDY292" s="338"/>
      <c r="JEA292"/>
      <c r="JEB292"/>
      <c r="JEC292"/>
      <c r="JED292"/>
      <c r="JEE292"/>
      <c r="JEF292" s="401"/>
      <c r="JEG292" s="338"/>
      <c r="JEI292"/>
      <c r="JEJ292"/>
      <c r="JEK292"/>
      <c r="JEL292"/>
      <c r="JEM292"/>
      <c r="JEN292" s="401"/>
      <c r="JEO292" s="338"/>
      <c r="JEQ292"/>
      <c r="JER292"/>
      <c r="JES292"/>
      <c r="JET292"/>
      <c r="JEU292"/>
      <c r="JEV292" s="401"/>
      <c r="JEW292" s="338"/>
      <c r="JEY292"/>
      <c r="JEZ292"/>
      <c r="JFA292"/>
      <c r="JFB292"/>
      <c r="JFC292"/>
      <c r="JFD292" s="401"/>
      <c r="JFE292" s="338"/>
      <c r="JFG292"/>
      <c r="JFH292"/>
      <c r="JFI292"/>
      <c r="JFJ292"/>
      <c r="JFK292"/>
      <c r="JFL292" s="401"/>
      <c r="JFM292" s="338"/>
      <c r="JFO292"/>
      <c r="JFP292"/>
      <c r="JFQ292"/>
      <c r="JFR292"/>
      <c r="JFS292"/>
      <c r="JFT292" s="401"/>
      <c r="JFU292" s="338"/>
      <c r="JFW292"/>
      <c r="JFX292"/>
      <c r="JFY292"/>
      <c r="JFZ292"/>
      <c r="JGA292"/>
      <c r="JGB292" s="401"/>
      <c r="JGC292" s="338"/>
      <c r="JGE292"/>
      <c r="JGF292"/>
      <c r="JGG292"/>
      <c r="JGH292"/>
      <c r="JGI292"/>
      <c r="JGJ292" s="401"/>
      <c r="JGK292" s="338"/>
      <c r="JGM292"/>
      <c r="JGN292"/>
      <c r="JGO292"/>
      <c r="JGP292"/>
      <c r="JGQ292"/>
      <c r="JGR292" s="401"/>
      <c r="JGS292" s="338"/>
      <c r="JGU292"/>
      <c r="JGV292"/>
      <c r="JGW292"/>
      <c r="JGX292"/>
      <c r="JGY292"/>
      <c r="JGZ292" s="401"/>
      <c r="JHA292" s="338"/>
      <c r="JHC292"/>
      <c r="JHD292"/>
      <c r="JHE292"/>
      <c r="JHF292"/>
      <c r="JHG292"/>
      <c r="JHH292" s="401"/>
      <c r="JHI292" s="338"/>
      <c r="JHK292"/>
      <c r="JHL292"/>
      <c r="JHM292"/>
      <c r="JHN292"/>
      <c r="JHO292"/>
      <c r="JHP292" s="401"/>
      <c r="JHQ292" s="338"/>
      <c r="JHS292"/>
      <c r="JHT292"/>
      <c r="JHU292"/>
      <c r="JHV292"/>
      <c r="JHW292"/>
      <c r="JHX292" s="401"/>
      <c r="JHY292" s="338"/>
      <c r="JIA292"/>
      <c r="JIB292"/>
      <c r="JIC292"/>
      <c r="JID292"/>
      <c r="JIE292"/>
      <c r="JIF292" s="401"/>
      <c r="JIG292" s="338"/>
      <c r="JII292"/>
      <c r="JIJ292"/>
      <c r="JIK292"/>
      <c r="JIL292"/>
      <c r="JIM292"/>
      <c r="JIN292" s="401"/>
      <c r="JIO292" s="338"/>
      <c r="JIQ292"/>
      <c r="JIR292"/>
      <c r="JIS292"/>
      <c r="JIT292"/>
      <c r="JIU292"/>
      <c r="JIV292" s="401"/>
      <c r="JIW292" s="338"/>
      <c r="JIY292"/>
      <c r="JIZ292"/>
      <c r="JJA292"/>
      <c r="JJB292"/>
      <c r="JJC292"/>
      <c r="JJD292" s="401"/>
      <c r="JJE292" s="338"/>
      <c r="JJG292"/>
      <c r="JJH292"/>
      <c r="JJI292"/>
      <c r="JJJ292"/>
      <c r="JJK292"/>
      <c r="JJL292" s="401"/>
      <c r="JJM292" s="338"/>
      <c r="JJO292"/>
      <c r="JJP292"/>
      <c r="JJQ292"/>
      <c r="JJR292"/>
      <c r="JJS292"/>
      <c r="JJT292" s="401"/>
      <c r="JJU292" s="338"/>
      <c r="JJW292"/>
      <c r="JJX292"/>
      <c r="JJY292"/>
      <c r="JJZ292"/>
      <c r="JKA292"/>
      <c r="JKB292" s="401"/>
      <c r="JKC292" s="338"/>
      <c r="JKE292"/>
      <c r="JKF292"/>
      <c r="JKG292"/>
      <c r="JKH292"/>
      <c r="JKI292"/>
      <c r="JKJ292" s="401"/>
      <c r="JKK292" s="338"/>
      <c r="JKM292"/>
      <c r="JKN292"/>
      <c r="JKO292"/>
      <c r="JKP292"/>
      <c r="JKQ292"/>
      <c r="JKR292" s="401"/>
      <c r="JKS292" s="338"/>
      <c r="JKU292"/>
      <c r="JKV292"/>
      <c r="JKW292"/>
      <c r="JKX292"/>
      <c r="JKY292"/>
      <c r="JKZ292" s="401"/>
      <c r="JLA292" s="338"/>
      <c r="JLC292"/>
      <c r="JLD292"/>
      <c r="JLE292"/>
      <c r="JLF292"/>
      <c r="JLG292"/>
      <c r="JLH292" s="401"/>
      <c r="JLI292" s="338"/>
      <c r="JLK292"/>
      <c r="JLL292"/>
      <c r="JLM292"/>
      <c r="JLN292"/>
      <c r="JLO292"/>
      <c r="JLP292" s="401"/>
      <c r="JLQ292" s="338"/>
      <c r="JLS292"/>
      <c r="JLT292"/>
      <c r="JLU292"/>
      <c r="JLV292"/>
      <c r="JLW292"/>
      <c r="JLX292" s="401"/>
      <c r="JLY292" s="338"/>
      <c r="JMA292"/>
      <c r="JMB292"/>
      <c r="JMC292"/>
      <c r="JMD292"/>
      <c r="JME292"/>
      <c r="JMF292" s="401"/>
      <c r="JMG292" s="338"/>
      <c r="JMI292"/>
      <c r="JMJ292"/>
      <c r="JMK292"/>
      <c r="JML292"/>
      <c r="JMM292"/>
      <c r="JMN292" s="401"/>
      <c r="JMO292" s="338"/>
      <c r="JMQ292"/>
      <c r="JMR292"/>
      <c r="JMS292"/>
      <c r="JMT292"/>
      <c r="JMU292"/>
      <c r="JMV292" s="401"/>
      <c r="JMW292" s="338"/>
      <c r="JMY292"/>
      <c r="JMZ292"/>
      <c r="JNA292"/>
      <c r="JNB292"/>
      <c r="JNC292"/>
      <c r="JND292" s="401"/>
      <c r="JNE292" s="338"/>
      <c r="JNG292"/>
      <c r="JNH292"/>
      <c r="JNI292"/>
      <c r="JNJ292"/>
      <c r="JNK292"/>
      <c r="JNL292" s="401"/>
      <c r="JNM292" s="338"/>
      <c r="JNO292"/>
      <c r="JNP292"/>
      <c r="JNQ292"/>
      <c r="JNR292"/>
      <c r="JNS292"/>
      <c r="JNT292" s="401"/>
      <c r="JNU292" s="338"/>
      <c r="JNW292"/>
      <c r="JNX292"/>
      <c r="JNY292"/>
      <c r="JNZ292"/>
      <c r="JOA292"/>
      <c r="JOB292" s="401"/>
      <c r="JOC292" s="338"/>
      <c r="JOE292"/>
      <c r="JOF292"/>
      <c r="JOG292"/>
      <c r="JOH292"/>
      <c r="JOI292"/>
      <c r="JOJ292" s="401"/>
      <c r="JOK292" s="338"/>
      <c r="JOM292"/>
      <c r="JON292"/>
      <c r="JOO292"/>
      <c r="JOP292"/>
      <c r="JOQ292"/>
      <c r="JOR292" s="401"/>
      <c r="JOS292" s="338"/>
      <c r="JOU292"/>
      <c r="JOV292"/>
      <c r="JOW292"/>
      <c r="JOX292"/>
      <c r="JOY292"/>
      <c r="JOZ292" s="401"/>
      <c r="JPA292" s="338"/>
      <c r="JPC292"/>
      <c r="JPD292"/>
      <c r="JPE292"/>
      <c r="JPF292"/>
      <c r="JPG292"/>
      <c r="JPH292" s="401"/>
      <c r="JPI292" s="338"/>
      <c r="JPK292"/>
      <c r="JPL292"/>
      <c r="JPM292"/>
      <c r="JPN292"/>
      <c r="JPO292"/>
      <c r="JPP292" s="401"/>
      <c r="JPQ292" s="338"/>
      <c r="JPS292"/>
      <c r="JPT292"/>
      <c r="JPU292"/>
      <c r="JPV292"/>
      <c r="JPW292"/>
      <c r="JPX292" s="401"/>
      <c r="JPY292" s="338"/>
      <c r="JQA292"/>
      <c r="JQB292"/>
      <c r="JQC292"/>
      <c r="JQD292"/>
      <c r="JQE292"/>
      <c r="JQF292" s="401"/>
      <c r="JQG292" s="338"/>
      <c r="JQI292"/>
      <c r="JQJ292"/>
      <c r="JQK292"/>
      <c r="JQL292"/>
      <c r="JQM292"/>
      <c r="JQN292" s="401"/>
      <c r="JQO292" s="338"/>
      <c r="JQQ292"/>
      <c r="JQR292"/>
      <c r="JQS292"/>
      <c r="JQT292"/>
      <c r="JQU292"/>
      <c r="JQV292" s="401"/>
      <c r="JQW292" s="338"/>
      <c r="JQY292"/>
      <c r="JQZ292"/>
      <c r="JRA292"/>
      <c r="JRB292"/>
      <c r="JRC292"/>
      <c r="JRD292" s="401"/>
      <c r="JRE292" s="338"/>
      <c r="JRG292"/>
      <c r="JRH292"/>
      <c r="JRI292"/>
      <c r="JRJ292"/>
      <c r="JRK292"/>
      <c r="JRL292" s="401"/>
      <c r="JRM292" s="338"/>
      <c r="JRO292"/>
      <c r="JRP292"/>
      <c r="JRQ292"/>
      <c r="JRR292"/>
      <c r="JRS292"/>
      <c r="JRT292" s="401"/>
      <c r="JRU292" s="338"/>
      <c r="JRW292"/>
      <c r="JRX292"/>
      <c r="JRY292"/>
      <c r="JRZ292"/>
      <c r="JSA292"/>
      <c r="JSB292" s="401"/>
      <c r="JSC292" s="338"/>
      <c r="JSE292"/>
      <c r="JSF292"/>
      <c r="JSG292"/>
      <c r="JSH292"/>
      <c r="JSI292"/>
      <c r="JSJ292" s="401"/>
      <c r="JSK292" s="338"/>
      <c r="JSM292"/>
      <c r="JSN292"/>
      <c r="JSO292"/>
      <c r="JSP292"/>
      <c r="JSQ292"/>
      <c r="JSR292" s="401"/>
      <c r="JSS292" s="338"/>
      <c r="JSU292"/>
      <c r="JSV292"/>
      <c r="JSW292"/>
      <c r="JSX292"/>
      <c r="JSY292"/>
      <c r="JSZ292" s="401"/>
      <c r="JTA292" s="338"/>
      <c r="JTC292"/>
      <c r="JTD292"/>
      <c r="JTE292"/>
      <c r="JTF292"/>
      <c r="JTG292"/>
      <c r="JTH292" s="401"/>
      <c r="JTI292" s="338"/>
      <c r="JTK292"/>
      <c r="JTL292"/>
      <c r="JTM292"/>
      <c r="JTN292"/>
      <c r="JTO292"/>
      <c r="JTP292" s="401"/>
      <c r="JTQ292" s="338"/>
      <c r="JTS292"/>
      <c r="JTT292"/>
      <c r="JTU292"/>
      <c r="JTV292"/>
      <c r="JTW292"/>
      <c r="JTX292" s="401"/>
      <c r="JTY292" s="338"/>
      <c r="JUA292"/>
      <c r="JUB292"/>
      <c r="JUC292"/>
      <c r="JUD292"/>
      <c r="JUE292"/>
      <c r="JUF292" s="401"/>
      <c r="JUG292" s="338"/>
      <c r="JUI292"/>
      <c r="JUJ292"/>
      <c r="JUK292"/>
      <c r="JUL292"/>
      <c r="JUM292"/>
      <c r="JUN292" s="401"/>
      <c r="JUO292" s="338"/>
      <c r="JUQ292"/>
      <c r="JUR292"/>
      <c r="JUS292"/>
      <c r="JUT292"/>
      <c r="JUU292"/>
      <c r="JUV292" s="401"/>
      <c r="JUW292" s="338"/>
      <c r="JUY292"/>
      <c r="JUZ292"/>
      <c r="JVA292"/>
      <c r="JVB292"/>
      <c r="JVC292"/>
      <c r="JVD292" s="401"/>
      <c r="JVE292" s="338"/>
      <c r="JVG292"/>
      <c r="JVH292"/>
      <c r="JVI292"/>
      <c r="JVJ292"/>
      <c r="JVK292"/>
      <c r="JVL292" s="401"/>
      <c r="JVM292" s="338"/>
      <c r="JVO292"/>
      <c r="JVP292"/>
      <c r="JVQ292"/>
      <c r="JVR292"/>
      <c r="JVS292"/>
      <c r="JVT292" s="401"/>
      <c r="JVU292" s="338"/>
      <c r="JVW292"/>
      <c r="JVX292"/>
      <c r="JVY292"/>
      <c r="JVZ292"/>
      <c r="JWA292"/>
      <c r="JWB292" s="401"/>
      <c r="JWC292" s="338"/>
      <c r="JWE292"/>
      <c r="JWF292"/>
      <c r="JWG292"/>
      <c r="JWH292"/>
      <c r="JWI292"/>
      <c r="JWJ292" s="401"/>
      <c r="JWK292" s="338"/>
      <c r="JWM292"/>
      <c r="JWN292"/>
      <c r="JWO292"/>
      <c r="JWP292"/>
      <c r="JWQ292"/>
      <c r="JWR292" s="401"/>
      <c r="JWS292" s="338"/>
      <c r="JWU292"/>
      <c r="JWV292"/>
      <c r="JWW292"/>
      <c r="JWX292"/>
      <c r="JWY292"/>
      <c r="JWZ292" s="401"/>
      <c r="JXA292" s="338"/>
      <c r="JXC292"/>
      <c r="JXD292"/>
      <c r="JXE292"/>
      <c r="JXF292"/>
      <c r="JXG292"/>
      <c r="JXH292" s="401"/>
      <c r="JXI292" s="338"/>
      <c r="JXK292"/>
      <c r="JXL292"/>
      <c r="JXM292"/>
      <c r="JXN292"/>
      <c r="JXO292"/>
      <c r="JXP292" s="401"/>
      <c r="JXQ292" s="338"/>
      <c r="JXS292"/>
      <c r="JXT292"/>
      <c r="JXU292"/>
      <c r="JXV292"/>
      <c r="JXW292"/>
      <c r="JXX292" s="401"/>
      <c r="JXY292" s="338"/>
      <c r="JYA292"/>
      <c r="JYB292"/>
      <c r="JYC292"/>
      <c r="JYD292"/>
      <c r="JYE292"/>
      <c r="JYF292" s="401"/>
      <c r="JYG292" s="338"/>
      <c r="JYI292"/>
      <c r="JYJ292"/>
      <c r="JYK292"/>
      <c r="JYL292"/>
      <c r="JYM292"/>
      <c r="JYN292" s="401"/>
      <c r="JYO292" s="338"/>
      <c r="JYQ292"/>
      <c r="JYR292"/>
      <c r="JYS292"/>
      <c r="JYT292"/>
      <c r="JYU292"/>
      <c r="JYV292" s="401"/>
      <c r="JYW292" s="338"/>
      <c r="JYY292"/>
      <c r="JYZ292"/>
      <c r="JZA292"/>
      <c r="JZB292"/>
      <c r="JZC292"/>
      <c r="JZD292" s="401"/>
      <c r="JZE292" s="338"/>
      <c r="JZG292"/>
      <c r="JZH292"/>
      <c r="JZI292"/>
      <c r="JZJ292"/>
      <c r="JZK292"/>
      <c r="JZL292" s="401"/>
      <c r="JZM292" s="338"/>
      <c r="JZO292"/>
      <c r="JZP292"/>
      <c r="JZQ292"/>
      <c r="JZR292"/>
      <c r="JZS292"/>
      <c r="JZT292" s="401"/>
      <c r="JZU292" s="338"/>
      <c r="JZW292"/>
      <c r="JZX292"/>
      <c r="JZY292"/>
      <c r="JZZ292"/>
      <c r="KAA292"/>
      <c r="KAB292" s="401"/>
      <c r="KAC292" s="338"/>
      <c r="KAE292"/>
      <c r="KAF292"/>
      <c r="KAG292"/>
      <c r="KAH292"/>
      <c r="KAI292"/>
      <c r="KAJ292" s="401"/>
      <c r="KAK292" s="338"/>
      <c r="KAM292"/>
      <c r="KAN292"/>
      <c r="KAO292"/>
      <c r="KAP292"/>
      <c r="KAQ292"/>
      <c r="KAR292" s="401"/>
      <c r="KAS292" s="338"/>
      <c r="KAU292"/>
      <c r="KAV292"/>
      <c r="KAW292"/>
      <c r="KAX292"/>
      <c r="KAY292"/>
      <c r="KAZ292" s="401"/>
      <c r="KBA292" s="338"/>
      <c r="KBC292"/>
      <c r="KBD292"/>
      <c r="KBE292"/>
      <c r="KBF292"/>
      <c r="KBG292"/>
      <c r="KBH292" s="401"/>
      <c r="KBI292" s="338"/>
      <c r="KBK292"/>
      <c r="KBL292"/>
      <c r="KBM292"/>
      <c r="KBN292"/>
      <c r="KBO292"/>
      <c r="KBP292" s="401"/>
      <c r="KBQ292" s="338"/>
      <c r="KBS292"/>
      <c r="KBT292"/>
      <c r="KBU292"/>
      <c r="KBV292"/>
      <c r="KBW292"/>
      <c r="KBX292" s="401"/>
      <c r="KBY292" s="338"/>
      <c r="KCA292"/>
      <c r="KCB292"/>
      <c r="KCC292"/>
      <c r="KCD292"/>
      <c r="KCE292"/>
      <c r="KCF292" s="401"/>
      <c r="KCG292" s="338"/>
      <c r="KCI292"/>
      <c r="KCJ292"/>
      <c r="KCK292"/>
      <c r="KCL292"/>
      <c r="KCM292"/>
      <c r="KCN292" s="401"/>
      <c r="KCO292" s="338"/>
      <c r="KCQ292"/>
      <c r="KCR292"/>
      <c r="KCS292"/>
      <c r="KCT292"/>
      <c r="KCU292"/>
      <c r="KCV292" s="401"/>
      <c r="KCW292" s="338"/>
      <c r="KCY292"/>
      <c r="KCZ292"/>
      <c r="KDA292"/>
      <c r="KDB292"/>
      <c r="KDC292"/>
      <c r="KDD292" s="401"/>
      <c r="KDE292" s="338"/>
      <c r="KDG292"/>
      <c r="KDH292"/>
      <c r="KDI292"/>
      <c r="KDJ292"/>
      <c r="KDK292"/>
      <c r="KDL292" s="401"/>
      <c r="KDM292" s="338"/>
      <c r="KDO292"/>
      <c r="KDP292"/>
      <c r="KDQ292"/>
      <c r="KDR292"/>
      <c r="KDS292"/>
      <c r="KDT292" s="401"/>
      <c r="KDU292" s="338"/>
      <c r="KDW292"/>
      <c r="KDX292"/>
      <c r="KDY292"/>
      <c r="KDZ292"/>
      <c r="KEA292"/>
      <c r="KEB292" s="401"/>
      <c r="KEC292" s="338"/>
      <c r="KEE292"/>
      <c r="KEF292"/>
      <c r="KEG292"/>
      <c r="KEH292"/>
      <c r="KEI292"/>
      <c r="KEJ292" s="401"/>
      <c r="KEK292" s="338"/>
      <c r="KEM292"/>
      <c r="KEN292"/>
      <c r="KEO292"/>
      <c r="KEP292"/>
      <c r="KEQ292"/>
      <c r="KER292" s="401"/>
      <c r="KES292" s="338"/>
      <c r="KEU292"/>
      <c r="KEV292"/>
      <c r="KEW292"/>
      <c r="KEX292"/>
      <c r="KEY292"/>
      <c r="KEZ292" s="401"/>
      <c r="KFA292" s="338"/>
      <c r="KFC292"/>
      <c r="KFD292"/>
      <c r="KFE292"/>
      <c r="KFF292"/>
      <c r="KFG292"/>
      <c r="KFH292" s="401"/>
      <c r="KFI292" s="338"/>
      <c r="KFK292"/>
      <c r="KFL292"/>
      <c r="KFM292"/>
      <c r="KFN292"/>
      <c r="KFO292"/>
      <c r="KFP292" s="401"/>
      <c r="KFQ292" s="338"/>
      <c r="KFS292"/>
      <c r="KFT292"/>
      <c r="KFU292"/>
      <c r="KFV292"/>
      <c r="KFW292"/>
      <c r="KFX292" s="401"/>
      <c r="KFY292" s="338"/>
      <c r="KGA292"/>
      <c r="KGB292"/>
      <c r="KGC292"/>
      <c r="KGD292"/>
      <c r="KGE292"/>
      <c r="KGF292" s="401"/>
      <c r="KGG292" s="338"/>
      <c r="KGI292"/>
      <c r="KGJ292"/>
      <c r="KGK292"/>
      <c r="KGL292"/>
      <c r="KGM292"/>
      <c r="KGN292" s="401"/>
      <c r="KGO292" s="338"/>
      <c r="KGQ292"/>
      <c r="KGR292"/>
      <c r="KGS292"/>
      <c r="KGT292"/>
      <c r="KGU292"/>
      <c r="KGV292" s="401"/>
      <c r="KGW292" s="338"/>
      <c r="KGY292"/>
      <c r="KGZ292"/>
      <c r="KHA292"/>
      <c r="KHB292"/>
      <c r="KHC292"/>
      <c r="KHD292" s="401"/>
      <c r="KHE292" s="338"/>
      <c r="KHG292"/>
      <c r="KHH292"/>
      <c r="KHI292"/>
      <c r="KHJ292"/>
      <c r="KHK292"/>
      <c r="KHL292" s="401"/>
      <c r="KHM292" s="338"/>
      <c r="KHO292"/>
      <c r="KHP292"/>
      <c r="KHQ292"/>
      <c r="KHR292"/>
      <c r="KHS292"/>
      <c r="KHT292" s="401"/>
      <c r="KHU292" s="338"/>
      <c r="KHW292"/>
      <c r="KHX292"/>
      <c r="KHY292"/>
      <c r="KHZ292"/>
      <c r="KIA292"/>
      <c r="KIB292" s="401"/>
      <c r="KIC292" s="338"/>
      <c r="KIE292"/>
      <c r="KIF292"/>
      <c r="KIG292"/>
      <c r="KIH292"/>
      <c r="KII292"/>
      <c r="KIJ292" s="401"/>
      <c r="KIK292" s="338"/>
      <c r="KIM292"/>
      <c r="KIN292"/>
      <c r="KIO292"/>
      <c r="KIP292"/>
      <c r="KIQ292"/>
      <c r="KIR292" s="401"/>
      <c r="KIS292" s="338"/>
      <c r="KIU292"/>
      <c r="KIV292"/>
      <c r="KIW292"/>
      <c r="KIX292"/>
      <c r="KIY292"/>
      <c r="KIZ292" s="401"/>
      <c r="KJA292" s="338"/>
      <c r="KJC292"/>
      <c r="KJD292"/>
      <c r="KJE292"/>
      <c r="KJF292"/>
      <c r="KJG292"/>
      <c r="KJH292" s="401"/>
      <c r="KJI292" s="338"/>
      <c r="KJK292"/>
      <c r="KJL292"/>
      <c r="KJM292"/>
      <c r="KJN292"/>
      <c r="KJO292"/>
      <c r="KJP292" s="401"/>
      <c r="KJQ292" s="338"/>
      <c r="KJS292"/>
      <c r="KJT292"/>
      <c r="KJU292"/>
      <c r="KJV292"/>
      <c r="KJW292"/>
      <c r="KJX292" s="401"/>
      <c r="KJY292" s="338"/>
      <c r="KKA292"/>
      <c r="KKB292"/>
      <c r="KKC292"/>
      <c r="KKD292"/>
      <c r="KKE292"/>
      <c r="KKF292" s="401"/>
      <c r="KKG292" s="338"/>
      <c r="KKI292"/>
      <c r="KKJ292"/>
      <c r="KKK292"/>
      <c r="KKL292"/>
      <c r="KKM292"/>
      <c r="KKN292" s="401"/>
      <c r="KKO292" s="338"/>
      <c r="KKQ292"/>
      <c r="KKR292"/>
      <c r="KKS292"/>
      <c r="KKT292"/>
      <c r="KKU292"/>
      <c r="KKV292" s="401"/>
      <c r="KKW292" s="338"/>
      <c r="KKY292"/>
      <c r="KKZ292"/>
      <c r="KLA292"/>
      <c r="KLB292"/>
      <c r="KLC292"/>
      <c r="KLD292" s="401"/>
      <c r="KLE292" s="338"/>
      <c r="KLG292"/>
      <c r="KLH292"/>
      <c r="KLI292"/>
      <c r="KLJ292"/>
      <c r="KLK292"/>
      <c r="KLL292" s="401"/>
      <c r="KLM292" s="338"/>
      <c r="KLO292"/>
      <c r="KLP292"/>
      <c r="KLQ292"/>
      <c r="KLR292"/>
      <c r="KLS292"/>
      <c r="KLT292" s="401"/>
      <c r="KLU292" s="338"/>
      <c r="KLW292"/>
      <c r="KLX292"/>
      <c r="KLY292"/>
      <c r="KLZ292"/>
      <c r="KMA292"/>
      <c r="KMB292" s="401"/>
      <c r="KMC292" s="338"/>
      <c r="KME292"/>
      <c r="KMF292"/>
      <c r="KMG292"/>
      <c r="KMH292"/>
      <c r="KMI292"/>
      <c r="KMJ292" s="401"/>
      <c r="KMK292" s="338"/>
      <c r="KMM292"/>
      <c r="KMN292"/>
      <c r="KMO292"/>
      <c r="KMP292"/>
      <c r="KMQ292"/>
      <c r="KMR292" s="401"/>
      <c r="KMS292" s="338"/>
      <c r="KMU292"/>
      <c r="KMV292"/>
      <c r="KMW292"/>
      <c r="KMX292"/>
      <c r="KMY292"/>
      <c r="KMZ292" s="401"/>
      <c r="KNA292" s="338"/>
      <c r="KNC292"/>
      <c r="KND292"/>
      <c r="KNE292"/>
      <c r="KNF292"/>
      <c r="KNG292"/>
      <c r="KNH292" s="401"/>
      <c r="KNI292" s="338"/>
      <c r="KNK292"/>
      <c r="KNL292"/>
      <c r="KNM292"/>
      <c r="KNN292"/>
      <c r="KNO292"/>
      <c r="KNP292" s="401"/>
      <c r="KNQ292" s="338"/>
      <c r="KNS292"/>
      <c r="KNT292"/>
      <c r="KNU292"/>
      <c r="KNV292"/>
      <c r="KNW292"/>
      <c r="KNX292" s="401"/>
      <c r="KNY292" s="338"/>
      <c r="KOA292"/>
      <c r="KOB292"/>
      <c r="KOC292"/>
      <c r="KOD292"/>
      <c r="KOE292"/>
      <c r="KOF292" s="401"/>
      <c r="KOG292" s="338"/>
      <c r="KOI292"/>
      <c r="KOJ292"/>
      <c r="KOK292"/>
      <c r="KOL292"/>
      <c r="KOM292"/>
      <c r="KON292" s="401"/>
      <c r="KOO292" s="338"/>
      <c r="KOQ292"/>
      <c r="KOR292"/>
      <c r="KOS292"/>
      <c r="KOT292"/>
      <c r="KOU292"/>
      <c r="KOV292" s="401"/>
      <c r="KOW292" s="338"/>
      <c r="KOY292"/>
      <c r="KOZ292"/>
      <c r="KPA292"/>
      <c r="KPB292"/>
      <c r="KPC292"/>
      <c r="KPD292" s="401"/>
      <c r="KPE292" s="338"/>
      <c r="KPG292"/>
      <c r="KPH292"/>
      <c r="KPI292"/>
      <c r="KPJ292"/>
      <c r="KPK292"/>
      <c r="KPL292" s="401"/>
      <c r="KPM292" s="338"/>
      <c r="KPO292"/>
      <c r="KPP292"/>
      <c r="KPQ292"/>
      <c r="KPR292"/>
      <c r="KPS292"/>
      <c r="KPT292" s="401"/>
      <c r="KPU292" s="338"/>
      <c r="KPW292"/>
      <c r="KPX292"/>
      <c r="KPY292"/>
      <c r="KPZ292"/>
      <c r="KQA292"/>
      <c r="KQB292" s="401"/>
      <c r="KQC292" s="338"/>
      <c r="KQE292"/>
      <c r="KQF292"/>
      <c r="KQG292"/>
      <c r="KQH292"/>
      <c r="KQI292"/>
      <c r="KQJ292" s="401"/>
      <c r="KQK292" s="338"/>
      <c r="KQM292"/>
      <c r="KQN292"/>
      <c r="KQO292"/>
      <c r="KQP292"/>
      <c r="KQQ292"/>
      <c r="KQR292" s="401"/>
      <c r="KQS292" s="338"/>
      <c r="KQU292"/>
      <c r="KQV292"/>
      <c r="KQW292"/>
      <c r="KQX292"/>
      <c r="KQY292"/>
      <c r="KQZ292" s="401"/>
      <c r="KRA292" s="338"/>
      <c r="KRC292"/>
      <c r="KRD292"/>
      <c r="KRE292"/>
      <c r="KRF292"/>
      <c r="KRG292"/>
      <c r="KRH292" s="401"/>
      <c r="KRI292" s="338"/>
      <c r="KRK292"/>
      <c r="KRL292"/>
      <c r="KRM292"/>
      <c r="KRN292"/>
      <c r="KRO292"/>
      <c r="KRP292" s="401"/>
      <c r="KRQ292" s="338"/>
      <c r="KRS292"/>
      <c r="KRT292"/>
      <c r="KRU292"/>
      <c r="KRV292"/>
      <c r="KRW292"/>
      <c r="KRX292" s="401"/>
      <c r="KRY292" s="338"/>
      <c r="KSA292"/>
      <c r="KSB292"/>
      <c r="KSC292"/>
      <c r="KSD292"/>
      <c r="KSE292"/>
      <c r="KSF292" s="401"/>
      <c r="KSG292" s="338"/>
      <c r="KSI292"/>
      <c r="KSJ292"/>
      <c r="KSK292"/>
      <c r="KSL292"/>
      <c r="KSM292"/>
      <c r="KSN292" s="401"/>
      <c r="KSO292" s="338"/>
      <c r="KSQ292"/>
      <c r="KSR292"/>
      <c r="KSS292"/>
      <c r="KST292"/>
      <c r="KSU292"/>
      <c r="KSV292" s="401"/>
      <c r="KSW292" s="338"/>
      <c r="KSY292"/>
      <c r="KSZ292"/>
      <c r="KTA292"/>
      <c r="KTB292"/>
      <c r="KTC292"/>
      <c r="KTD292" s="401"/>
      <c r="KTE292" s="338"/>
      <c r="KTG292"/>
      <c r="KTH292"/>
      <c r="KTI292"/>
      <c r="KTJ292"/>
      <c r="KTK292"/>
      <c r="KTL292" s="401"/>
      <c r="KTM292" s="338"/>
      <c r="KTO292"/>
      <c r="KTP292"/>
      <c r="KTQ292"/>
      <c r="KTR292"/>
      <c r="KTS292"/>
      <c r="KTT292" s="401"/>
      <c r="KTU292" s="338"/>
      <c r="KTW292"/>
      <c r="KTX292"/>
      <c r="KTY292"/>
      <c r="KTZ292"/>
      <c r="KUA292"/>
      <c r="KUB292" s="401"/>
      <c r="KUC292" s="338"/>
      <c r="KUE292"/>
      <c r="KUF292"/>
      <c r="KUG292"/>
      <c r="KUH292"/>
      <c r="KUI292"/>
      <c r="KUJ292" s="401"/>
      <c r="KUK292" s="338"/>
      <c r="KUM292"/>
      <c r="KUN292"/>
      <c r="KUO292"/>
      <c r="KUP292"/>
      <c r="KUQ292"/>
      <c r="KUR292" s="401"/>
      <c r="KUS292" s="338"/>
      <c r="KUU292"/>
      <c r="KUV292"/>
      <c r="KUW292"/>
      <c r="KUX292"/>
      <c r="KUY292"/>
      <c r="KUZ292" s="401"/>
      <c r="KVA292" s="338"/>
      <c r="KVC292"/>
      <c r="KVD292"/>
      <c r="KVE292"/>
      <c r="KVF292"/>
      <c r="KVG292"/>
      <c r="KVH292" s="401"/>
      <c r="KVI292" s="338"/>
      <c r="KVK292"/>
      <c r="KVL292"/>
      <c r="KVM292"/>
      <c r="KVN292"/>
      <c r="KVO292"/>
      <c r="KVP292" s="401"/>
      <c r="KVQ292" s="338"/>
      <c r="KVS292"/>
      <c r="KVT292"/>
      <c r="KVU292"/>
      <c r="KVV292"/>
      <c r="KVW292"/>
      <c r="KVX292" s="401"/>
      <c r="KVY292" s="338"/>
      <c r="KWA292"/>
      <c r="KWB292"/>
      <c r="KWC292"/>
      <c r="KWD292"/>
      <c r="KWE292"/>
      <c r="KWF292" s="401"/>
      <c r="KWG292" s="338"/>
      <c r="KWI292"/>
      <c r="KWJ292"/>
      <c r="KWK292"/>
      <c r="KWL292"/>
      <c r="KWM292"/>
      <c r="KWN292" s="401"/>
      <c r="KWO292" s="338"/>
      <c r="KWQ292"/>
      <c r="KWR292"/>
      <c r="KWS292"/>
      <c r="KWT292"/>
      <c r="KWU292"/>
      <c r="KWV292" s="401"/>
      <c r="KWW292" s="338"/>
      <c r="KWY292"/>
      <c r="KWZ292"/>
      <c r="KXA292"/>
      <c r="KXB292"/>
      <c r="KXC292"/>
      <c r="KXD292" s="401"/>
      <c r="KXE292" s="338"/>
      <c r="KXG292"/>
      <c r="KXH292"/>
      <c r="KXI292"/>
      <c r="KXJ292"/>
      <c r="KXK292"/>
      <c r="KXL292" s="401"/>
      <c r="KXM292" s="338"/>
      <c r="KXO292"/>
      <c r="KXP292"/>
      <c r="KXQ292"/>
      <c r="KXR292"/>
      <c r="KXS292"/>
      <c r="KXT292" s="401"/>
      <c r="KXU292" s="338"/>
      <c r="KXW292"/>
      <c r="KXX292"/>
      <c r="KXY292"/>
      <c r="KXZ292"/>
      <c r="KYA292"/>
      <c r="KYB292" s="401"/>
      <c r="KYC292" s="338"/>
      <c r="KYE292"/>
      <c r="KYF292"/>
      <c r="KYG292"/>
      <c r="KYH292"/>
      <c r="KYI292"/>
      <c r="KYJ292" s="401"/>
      <c r="KYK292" s="338"/>
      <c r="KYM292"/>
      <c r="KYN292"/>
      <c r="KYO292"/>
      <c r="KYP292"/>
      <c r="KYQ292"/>
      <c r="KYR292" s="401"/>
      <c r="KYS292" s="338"/>
      <c r="KYU292"/>
      <c r="KYV292"/>
      <c r="KYW292"/>
      <c r="KYX292"/>
      <c r="KYY292"/>
      <c r="KYZ292" s="401"/>
      <c r="KZA292" s="338"/>
      <c r="KZC292"/>
      <c r="KZD292"/>
      <c r="KZE292"/>
      <c r="KZF292"/>
      <c r="KZG292"/>
      <c r="KZH292" s="401"/>
      <c r="KZI292" s="338"/>
      <c r="KZK292"/>
      <c r="KZL292"/>
      <c r="KZM292"/>
      <c r="KZN292"/>
      <c r="KZO292"/>
      <c r="KZP292" s="401"/>
      <c r="KZQ292" s="338"/>
      <c r="KZS292"/>
      <c r="KZT292"/>
      <c r="KZU292"/>
      <c r="KZV292"/>
      <c r="KZW292"/>
      <c r="KZX292" s="401"/>
      <c r="KZY292" s="338"/>
      <c r="LAA292"/>
      <c r="LAB292"/>
      <c r="LAC292"/>
      <c r="LAD292"/>
      <c r="LAE292"/>
      <c r="LAF292" s="401"/>
      <c r="LAG292" s="338"/>
      <c r="LAI292"/>
      <c r="LAJ292"/>
      <c r="LAK292"/>
      <c r="LAL292"/>
      <c r="LAM292"/>
      <c r="LAN292" s="401"/>
      <c r="LAO292" s="338"/>
      <c r="LAQ292"/>
      <c r="LAR292"/>
      <c r="LAS292"/>
      <c r="LAT292"/>
      <c r="LAU292"/>
      <c r="LAV292" s="401"/>
      <c r="LAW292" s="338"/>
      <c r="LAY292"/>
      <c r="LAZ292"/>
      <c r="LBA292"/>
      <c r="LBB292"/>
      <c r="LBC292"/>
      <c r="LBD292" s="401"/>
      <c r="LBE292" s="338"/>
      <c r="LBG292"/>
      <c r="LBH292"/>
      <c r="LBI292"/>
      <c r="LBJ292"/>
      <c r="LBK292"/>
      <c r="LBL292" s="401"/>
      <c r="LBM292" s="338"/>
      <c r="LBO292"/>
      <c r="LBP292"/>
      <c r="LBQ292"/>
      <c r="LBR292"/>
      <c r="LBS292"/>
      <c r="LBT292" s="401"/>
      <c r="LBU292" s="338"/>
      <c r="LBW292"/>
      <c r="LBX292"/>
      <c r="LBY292"/>
      <c r="LBZ292"/>
      <c r="LCA292"/>
      <c r="LCB292" s="401"/>
      <c r="LCC292" s="338"/>
      <c r="LCE292"/>
      <c r="LCF292"/>
      <c r="LCG292"/>
      <c r="LCH292"/>
      <c r="LCI292"/>
      <c r="LCJ292" s="401"/>
      <c r="LCK292" s="338"/>
      <c r="LCM292"/>
      <c r="LCN292"/>
      <c r="LCO292"/>
      <c r="LCP292"/>
      <c r="LCQ292"/>
      <c r="LCR292" s="401"/>
      <c r="LCS292" s="338"/>
      <c r="LCU292"/>
      <c r="LCV292"/>
      <c r="LCW292"/>
      <c r="LCX292"/>
      <c r="LCY292"/>
      <c r="LCZ292" s="401"/>
      <c r="LDA292" s="338"/>
      <c r="LDC292"/>
      <c r="LDD292"/>
      <c r="LDE292"/>
      <c r="LDF292"/>
      <c r="LDG292"/>
      <c r="LDH292" s="401"/>
      <c r="LDI292" s="338"/>
      <c r="LDK292"/>
      <c r="LDL292"/>
      <c r="LDM292"/>
      <c r="LDN292"/>
      <c r="LDO292"/>
      <c r="LDP292" s="401"/>
      <c r="LDQ292" s="338"/>
      <c r="LDS292"/>
      <c r="LDT292"/>
      <c r="LDU292"/>
      <c r="LDV292"/>
      <c r="LDW292"/>
      <c r="LDX292" s="401"/>
      <c r="LDY292" s="338"/>
      <c r="LEA292"/>
      <c r="LEB292"/>
      <c r="LEC292"/>
      <c r="LED292"/>
      <c r="LEE292"/>
      <c r="LEF292" s="401"/>
      <c r="LEG292" s="338"/>
      <c r="LEI292"/>
      <c r="LEJ292"/>
      <c r="LEK292"/>
      <c r="LEL292"/>
      <c r="LEM292"/>
      <c r="LEN292" s="401"/>
      <c r="LEO292" s="338"/>
      <c r="LEQ292"/>
      <c r="LER292"/>
      <c r="LES292"/>
      <c r="LET292"/>
      <c r="LEU292"/>
      <c r="LEV292" s="401"/>
      <c r="LEW292" s="338"/>
      <c r="LEY292"/>
      <c r="LEZ292"/>
      <c r="LFA292"/>
      <c r="LFB292"/>
      <c r="LFC292"/>
      <c r="LFD292" s="401"/>
      <c r="LFE292" s="338"/>
      <c r="LFG292"/>
      <c r="LFH292"/>
      <c r="LFI292"/>
      <c r="LFJ292"/>
      <c r="LFK292"/>
      <c r="LFL292" s="401"/>
      <c r="LFM292" s="338"/>
      <c r="LFO292"/>
      <c r="LFP292"/>
      <c r="LFQ292"/>
      <c r="LFR292"/>
      <c r="LFS292"/>
      <c r="LFT292" s="401"/>
      <c r="LFU292" s="338"/>
      <c r="LFW292"/>
      <c r="LFX292"/>
      <c r="LFY292"/>
      <c r="LFZ292"/>
      <c r="LGA292"/>
      <c r="LGB292" s="401"/>
      <c r="LGC292" s="338"/>
      <c r="LGE292"/>
      <c r="LGF292"/>
      <c r="LGG292"/>
      <c r="LGH292"/>
      <c r="LGI292"/>
      <c r="LGJ292" s="401"/>
      <c r="LGK292" s="338"/>
      <c r="LGM292"/>
      <c r="LGN292"/>
      <c r="LGO292"/>
      <c r="LGP292"/>
      <c r="LGQ292"/>
      <c r="LGR292" s="401"/>
      <c r="LGS292" s="338"/>
      <c r="LGU292"/>
      <c r="LGV292"/>
      <c r="LGW292"/>
      <c r="LGX292"/>
      <c r="LGY292"/>
      <c r="LGZ292" s="401"/>
      <c r="LHA292" s="338"/>
      <c r="LHC292"/>
      <c r="LHD292"/>
      <c r="LHE292"/>
      <c r="LHF292"/>
      <c r="LHG292"/>
      <c r="LHH292" s="401"/>
      <c r="LHI292" s="338"/>
      <c r="LHK292"/>
      <c r="LHL292"/>
      <c r="LHM292"/>
      <c r="LHN292"/>
      <c r="LHO292"/>
      <c r="LHP292" s="401"/>
      <c r="LHQ292" s="338"/>
      <c r="LHS292"/>
      <c r="LHT292"/>
      <c r="LHU292"/>
      <c r="LHV292"/>
      <c r="LHW292"/>
      <c r="LHX292" s="401"/>
      <c r="LHY292" s="338"/>
      <c r="LIA292"/>
      <c r="LIB292"/>
      <c r="LIC292"/>
      <c r="LID292"/>
      <c r="LIE292"/>
      <c r="LIF292" s="401"/>
      <c r="LIG292" s="338"/>
      <c r="LII292"/>
      <c r="LIJ292"/>
      <c r="LIK292"/>
      <c r="LIL292"/>
      <c r="LIM292"/>
      <c r="LIN292" s="401"/>
      <c r="LIO292" s="338"/>
      <c r="LIQ292"/>
      <c r="LIR292"/>
      <c r="LIS292"/>
      <c r="LIT292"/>
      <c r="LIU292"/>
      <c r="LIV292" s="401"/>
      <c r="LIW292" s="338"/>
      <c r="LIY292"/>
      <c r="LIZ292"/>
      <c r="LJA292"/>
      <c r="LJB292"/>
      <c r="LJC292"/>
      <c r="LJD292" s="401"/>
      <c r="LJE292" s="338"/>
      <c r="LJG292"/>
      <c r="LJH292"/>
      <c r="LJI292"/>
      <c r="LJJ292"/>
      <c r="LJK292"/>
      <c r="LJL292" s="401"/>
      <c r="LJM292" s="338"/>
      <c r="LJO292"/>
      <c r="LJP292"/>
      <c r="LJQ292"/>
      <c r="LJR292"/>
      <c r="LJS292"/>
      <c r="LJT292" s="401"/>
      <c r="LJU292" s="338"/>
      <c r="LJW292"/>
      <c r="LJX292"/>
      <c r="LJY292"/>
      <c r="LJZ292"/>
      <c r="LKA292"/>
      <c r="LKB292" s="401"/>
      <c r="LKC292" s="338"/>
      <c r="LKE292"/>
      <c r="LKF292"/>
      <c r="LKG292"/>
      <c r="LKH292"/>
      <c r="LKI292"/>
      <c r="LKJ292" s="401"/>
      <c r="LKK292" s="338"/>
      <c r="LKM292"/>
      <c r="LKN292"/>
      <c r="LKO292"/>
      <c r="LKP292"/>
      <c r="LKQ292"/>
      <c r="LKR292" s="401"/>
      <c r="LKS292" s="338"/>
      <c r="LKU292"/>
      <c r="LKV292"/>
      <c r="LKW292"/>
      <c r="LKX292"/>
      <c r="LKY292"/>
      <c r="LKZ292" s="401"/>
      <c r="LLA292" s="338"/>
      <c r="LLC292"/>
      <c r="LLD292"/>
      <c r="LLE292"/>
      <c r="LLF292"/>
      <c r="LLG292"/>
      <c r="LLH292" s="401"/>
      <c r="LLI292" s="338"/>
      <c r="LLK292"/>
      <c r="LLL292"/>
      <c r="LLM292"/>
      <c r="LLN292"/>
      <c r="LLO292"/>
      <c r="LLP292" s="401"/>
      <c r="LLQ292" s="338"/>
      <c r="LLS292"/>
      <c r="LLT292"/>
      <c r="LLU292"/>
      <c r="LLV292"/>
      <c r="LLW292"/>
      <c r="LLX292" s="401"/>
      <c r="LLY292" s="338"/>
      <c r="LMA292"/>
      <c r="LMB292"/>
      <c r="LMC292"/>
      <c r="LMD292"/>
      <c r="LME292"/>
      <c r="LMF292" s="401"/>
      <c r="LMG292" s="338"/>
      <c r="LMI292"/>
      <c r="LMJ292"/>
      <c r="LMK292"/>
      <c r="LML292"/>
      <c r="LMM292"/>
      <c r="LMN292" s="401"/>
      <c r="LMO292" s="338"/>
      <c r="LMQ292"/>
      <c r="LMR292"/>
      <c r="LMS292"/>
      <c r="LMT292"/>
      <c r="LMU292"/>
      <c r="LMV292" s="401"/>
      <c r="LMW292" s="338"/>
      <c r="LMY292"/>
      <c r="LMZ292"/>
      <c r="LNA292"/>
      <c r="LNB292"/>
      <c r="LNC292"/>
      <c r="LND292" s="401"/>
      <c r="LNE292" s="338"/>
      <c r="LNG292"/>
      <c r="LNH292"/>
      <c r="LNI292"/>
      <c r="LNJ292"/>
      <c r="LNK292"/>
      <c r="LNL292" s="401"/>
      <c r="LNM292" s="338"/>
      <c r="LNO292"/>
      <c r="LNP292"/>
      <c r="LNQ292"/>
      <c r="LNR292"/>
      <c r="LNS292"/>
      <c r="LNT292" s="401"/>
      <c r="LNU292" s="338"/>
      <c r="LNW292"/>
      <c r="LNX292"/>
      <c r="LNY292"/>
      <c r="LNZ292"/>
      <c r="LOA292"/>
      <c r="LOB292" s="401"/>
      <c r="LOC292" s="338"/>
      <c r="LOE292"/>
      <c r="LOF292"/>
      <c r="LOG292"/>
      <c r="LOH292"/>
      <c r="LOI292"/>
      <c r="LOJ292" s="401"/>
      <c r="LOK292" s="338"/>
      <c r="LOM292"/>
      <c r="LON292"/>
      <c r="LOO292"/>
      <c r="LOP292"/>
      <c r="LOQ292"/>
      <c r="LOR292" s="401"/>
      <c r="LOS292" s="338"/>
      <c r="LOU292"/>
      <c r="LOV292"/>
      <c r="LOW292"/>
      <c r="LOX292"/>
      <c r="LOY292"/>
      <c r="LOZ292" s="401"/>
      <c r="LPA292" s="338"/>
      <c r="LPC292"/>
      <c r="LPD292"/>
      <c r="LPE292"/>
      <c r="LPF292"/>
      <c r="LPG292"/>
      <c r="LPH292" s="401"/>
      <c r="LPI292" s="338"/>
      <c r="LPK292"/>
      <c r="LPL292"/>
      <c r="LPM292"/>
      <c r="LPN292"/>
      <c r="LPO292"/>
      <c r="LPP292" s="401"/>
      <c r="LPQ292" s="338"/>
      <c r="LPS292"/>
      <c r="LPT292"/>
      <c r="LPU292"/>
      <c r="LPV292"/>
      <c r="LPW292"/>
      <c r="LPX292" s="401"/>
      <c r="LPY292" s="338"/>
      <c r="LQA292"/>
      <c r="LQB292"/>
      <c r="LQC292"/>
      <c r="LQD292"/>
      <c r="LQE292"/>
      <c r="LQF292" s="401"/>
      <c r="LQG292" s="338"/>
      <c r="LQI292"/>
      <c r="LQJ292"/>
      <c r="LQK292"/>
      <c r="LQL292"/>
      <c r="LQM292"/>
      <c r="LQN292" s="401"/>
      <c r="LQO292" s="338"/>
      <c r="LQQ292"/>
      <c r="LQR292"/>
      <c r="LQS292"/>
      <c r="LQT292"/>
      <c r="LQU292"/>
      <c r="LQV292" s="401"/>
      <c r="LQW292" s="338"/>
      <c r="LQY292"/>
      <c r="LQZ292"/>
      <c r="LRA292"/>
      <c r="LRB292"/>
      <c r="LRC292"/>
      <c r="LRD292" s="401"/>
      <c r="LRE292" s="338"/>
      <c r="LRG292"/>
      <c r="LRH292"/>
      <c r="LRI292"/>
      <c r="LRJ292"/>
      <c r="LRK292"/>
      <c r="LRL292" s="401"/>
      <c r="LRM292" s="338"/>
      <c r="LRO292"/>
      <c r="LRP292"/>
      <c r="LRQ292"/>
      <c r="LRR292"/>
      <c r="LRS292"/>
      <c r="LRT292" s="401"/>
      <c r="LRU292" s="338"/>
      <c r="LRW292"/>
      <c r="LRX292"/>
      <c r="LRY292"/>
      <c r="LRZ292"/>
      <c r="LSA292"/>
      <c r="LSB292" s="401"/>
      <c r="LSC292" s="338"/>
      <c r="LSE292"/>
      <c r="LSF292"/>
      <c r="LSG292"/>
      <c r="LSH292"/>
      <c r="LSI292"/>
      <c r="LSJ292" s="401"/>
      <c r="LSK292" s="338"/>
      <c r="LSM292"/>
      <c r="LSN292"/>
      <c r="LSO292"/>
      <c r="LSP292"/>
      <c r="LSQ292"/>
      <c r="LSR292" s="401"/>
      <c r="LSS292" s="338"/>
      <c r="LSU292"/>
      <c r="LSV292"/>
      <c r="LSW292"/>
      <c r="LSX292"/>
      <c r="LSY292"/>
      <c r="LSZ292" s="401"/>
      <c r="LTA292" s="338"/>
      <c r="LTC292"/>
      <c r="LTD292"/>
      <c r="LTE292"/>
      <c r="LTF292"/>
      <c r="LTG292"/>
      <c r="LTH292" s="401"/>
      <c r="LTI292" s="338"/>
      <c r="LTK292"/>
      <c r="LTL292"/>
      <c r="LTM292"/>
      <c r="LTN292"/>
      <c r="LTO292"/>
      <c r="LTP292" s="401"/>
      <c r="LTQ292" s="338"/>
      <c r="LTS292"/>
      <c r="LTT292"/>
      <c r="LTU292"/>
      <c r="LTV292"/>
      <c r="LTW292"/>
      <c r="LTX292" s="401"/>
      <c r="LTY292" s="338"/>
      <c r="LUA292"/>
      <c r="LUB292"/>
      <c r="LUC292"/>
      <c r="LUD292"/>
      <c r="LUE292"/>
      <c r="LUF292" s="401"/>
      <c r="LUG292" s="338"/>
      <c r="LUI292"/>
      <c r="LUJ292"/>
      <c r="LUK292"/>
      <c r="LUL292"/>
      <c r="LUM292"/>
      <c r="LUN292" s="401"/>
      <c r="LUO292" s="338"/>
      <c r="LUQ292"/>
      <c r="LUR292"/>
      <c r="LUS292"/>
      <c r="LUT292"/>
      <c r="LUU292"/>
      <c r="LUV292" s="401"/>
      <c r="LUW292" s="338"/>
      <c r="LUY292"/>
      <c r="LUZ292"/>
      <c r="LVA292"/>
      <c r="LVB292"/>
      <c r="LVC292"/>
      <c r="LVD292" s="401"/>
      <c r="LVE292" s="338"/>
      <c r="LVG292"/>
      <c r="LVH292"/>
      <c r="LVI292"/>
      <c r="LVJ292"/>
      <c r="LVK292"/>
      <c r="LVL292" s="401"/>
      <c r="LVM292" s="338"/>
      <c r="LVO292"/>
      <c r="LVP292"/>
      <c r="LVQ292"/>
      <c r="LVR292"/>
      <c r="LVS292"/>
      <c r="LVT292" s="401"/>
      <c r="LVU292" s="338"/>
      <c r="LVW292"/>
      <c r="LVX292"/>
      <c r="LVY292"/>
      <c r="LVZ292"/>
      <c r="LWA292"/>
      <c r="LWB292" s="401"/>
      <c r="LWC292" s="338"/>
      <c r="LWE292"/>
      <c r="LWF292"/>
      <c r="LWG292"/>
      <c r="LWH292"/>
      <c r="LWI292"/>
      <c r="LWJ292" s="401"/>
      <c r="LWK292" s="338"/>
      <c r="LWM292"/>
      <c r="LWN292"/>
      <c r="LWO292"/>
      <c r="LWP292"/>
      <c r="LWQ292"/>
      <c r="LWR292" s="401"/>
      <c r="LWS292" s="338"/>
      <c r="LWU292"/>
      <c r="LWV292"/>
      <c r="LWW292"/>
      <c r="LWX292"/>
      <c r="LWY292"/>
      <c r="LWZ292" s="401"/>
      <c r="LXA292" s="338"/>
      <c r="LXC292"/>
      <c r="LXD292"/>
      <c r="LXE292"/>
      <c r="LXF292"/>
      <c r="LXG292"/>
      <c r="LXH292" s="401"/>
      <c r="LXI292" s="338"/>
      <c r="LXK292"/>
      <c r="LXL292"/>
      <c r="LXM292"/>
      <c r="LXN292"/>
      <c r="LXO292"/>
      <c r="LXP292" s="401"/>
      <c r="LXQ292" s="338"/>
      <c r="LXS292"/>
      <c r="LXT292"/>
      <c r="LXU292"/>
      <c r="LXV292"/>
      <c r="LXW292"/>
      <c r="LXX292" s="401"/>
      <c r="LXY292" s="338"/>
      <c r="LYA292"/>
      <c r="LYB292"/>
      <c r="LYC292"/>
      <c r="LYD292"/>
      <c r="LYE292"/>
      <c r="LYF292" s="401"/>
      <c r="LYG292" s="338"/>
      <c r="LYI292"/>
      <c r="LYJ292"/>
      <c r="LYK292"/>
      <c r="LYL292"/>
      <c r="LYM292"/>
      <c r="LYN292" s="401"/>
      <c r="LYO292" s="338"/>
      <c r="LYQ292"/>
      <c r="LYR292"/>
      <c r="LYS292"/>
      <c r="LYT292"/>
      <c r="LYU292"/>
      <c r="LYV292" s="401"/>
      <c r="LYW292" s="338"/>
      <c r="LYY292"/>
      <c r="LYZ292"/>
      <c r="LZA292"/>
      <c r="LZB292"/>
      <c r="LZC292"/>
      <c r="LZD292" s="401"/>
      <c r="LZE292" s="338"/>
      <c r="LZG292"/>
      <c r="LZH292"/>
      <c r="LZI292"/>
      <c r="LZJ292"/>
      <c r="LZK292"/>
      <c r="LZL292" s="401"/>
      <c r="LZM292" s="338"/>
      <c r="LZO292"/>
      <c r="LZP292"/>
      <c r="LZQ292"/>
      <c r="LZR292"/>
      <c r="LZS292"/>
      <c r="LZT292" s="401"/>
      <c r="LZU292" s="338"/>
      <c r="LZW292"/>
      <c r="LZX292"/>
      <c r="LZY292"/>
      <c r="LZZ292"/>
      <c r="MAA292"/>
      <c r="MAB292" s="401"/>
      <c r="MAC292" s="338"/>
      <c r="MAE292"/>
      <c r="MAF292"/>
      <c r="MAG292"/>
      <c r="MAH292"/>
      <c r="MAI292"/>
      <c r="MAJ292" s="401"/>
      <c r="MAK292" s="338"/>
      <c r="MAM292"/>
      <c r="MAN292"/>
      <c r="MAO292"/>
      <c r="MAP292"/>
      <c r="MAQ292"/>
      <c r="MAR292" s="401"/>
      <c r="MAS292" s="338"/>
      <c r="MAU292"/>
      <c r="MAV292"/>
      <c r="MAW292"/>
      <c r="MAX292"/>
      <c r="MAY292"/>
      <c r="MAZ292" s="401"/>
      <c r="MBA292" s="338"/>
      <c r="MBC292"/>
      <c r="MBD292"/>
      <c r="MBE292"/>
      <c r="MBF292"/>
      <c r="MBG292"/>
      <c r="MBH292" s="401"/>
      <c r="MBI292" s="338"/>
      <c r="MBK292"/>
      <c r="MBL292"/>
      <c r="MBM292"/>
      <c r="MBN292"/>
      <c r="MBO292"/>
      <c r="MBP292" s="401"/>
      <c r="MBQ292" s="338"/>
      <c r="MBS292"/>
      <c r="MBT292"/>
      <c r="MBU292"/>
      <c r="MBV292"/>
      <c r="MBW292"/>
      <c r="MBX292" s="401"/>
      <c r="MBY292" s="338"/>
      <c r="MCA292"/>
      <c r="MCB292"/>
      <c r="MCC292"/>
      <c r="MCD292"/>
      <c r="MCE292"/>
      <c r="MCF292" s="401"/>
      <c r="MCG292" s="338"/>
      <c r="MCI292"/>
      <c r="MCJ292"/>
      <c r="MCK292"/>
      <c r="MCL292"/>
      <c r="MCM292"/>
      <c r="MCN292" s="401"/>
      <c r="MCO292" s="338"/>
      <c r="MCQ292"/>
      <c r="MCR292"/>
      <c r="MCS292"/>
      <c r="MCT292"/>
      <c r="MCU292"/>
      <c r="MCV292" s="401"/>
      <c r="MCW292" s="338"/>
      <c r="MCY292"/>
      <c r="MCZ292"/>
      <c r="MDA292"/>
      <c r="MDB292"/>
      <c r="MDC292"/>
      <c r="MDD292" s="401"/>
      <c r="MDE292" s="338"/>
      <c r="MDG292"/>
      <c r="MDH292"/>
      <c r="MDI292"/>
      <c r="MDJ292"/>
      <c r="MDK292"/>
      <c r="MDL292" s="401"/>
      <c r="MDM292" s="338"/>
      <c r="MDO292"/>
      <c r="MDP292"/>
      <c r="MDQ292"/>
      <c r="MDR292"/>
      <c r="MDS292"/>
      <c r="MDT292" s="401"/>
      <c r="MDU292" s="338"/>
      <c r="MDW292"/>
      <c r="MDX292"/>
      <c r="MDY292"/>
      <c r="MDZ292"/>
      <c r="MEA292"/>
      <c r="MEB292" s="401"/>
      <c r="MEC292" s="338"/>
      <c r="MEE292"/>
      <c r="MEF292"/>
      <c r="MEG292"/>
      <c r="MEH292"/>
      <c r="MEI292"/>
      <c r="MEJ292" s="401"/>
      <c r="MEK292" s="338"/>
      <c r="MEM292"/>
      <c r="MEN292"/>
      <c r="MEO292"/>
      <c r="MEP292"/>
      <c r="MEQ292"/>
      <c r="MER292" s="401"/>
      <c r="MES292" s="338"/>
      <c r="MEU292"/>
      <c r="MEV292"/>
      <c r="MEW292"/>
      <c r="MEX292"/>
      <c r="MEY292"/>
      <c r="MEZ292" s="401"/>
      <c r="MFA292" s="338"/>
      <c r="MFC292"/>
      <c r="MFD292"/>
      <c r="MFE292"/>
      <c r="MFF292"/>
      <c r="MFG292"/>
      <c r="MFH292" s="401"/>
      <c r="MFI292" s="338"/>
      <c r="MFK292"/>
      <c r="MFL292"/>
      <c r="MFM292"/>
      <c r="MFN292"/>
      <c r="MFO292"/>
      <c r="MFP292" s="401"/>
      <c r="MFQ292" s="338"/>
      <c r="MFS292"/>
      <c r="MFT292"/>
      <c r="MFU292"/>
      <c r="MFV292"/>
      <c r="MFW292"/>
      <c r="MFX292" s="401"/>
      <c r="MFY292" s="338"/>
      <c r="MGA292"/>
      <c r="MGB292"/>
      <c r="MGC292"/>
      <c r="MGD292"/>
      <c r="MGE292"/>
      <c r="MGF292" s="401"/>
      <c r="MGG292" s="338"/>
      <c r="MGI292"/>
      <c r="MGJ292"/>
      <c r="MGK292"/>
      <c r="MGL292"/>
      <c r="MGM292"/>
      <c r="MGN292" s="401"/>
      <c r="MGO292" s="338"/>
      <c r="MGQ292"/>
      <c r="MGR292"/>
      <c r="MGS292"/>
      <c r="MGT292"/>
      <c r="MGU292"/>
      <c r="MGV292" s="401"/>
      <c r="MGW292" s="338"/>
      <c r="MGY292"/>
      <c r="MGZ292"/>
      <c r="MHA292"/>
      <c r="MHB292"/>
      <c r="MHC292"/>
      <c r="MHD292" s="401"/>
      <c r="MHE292" s="338"/>
      <c r="MHG292"/>
      <c r="MHH292"/>
      <c r="MHI292"/>
      <c r="MHJ292"/>
      <c r="MHK292"/>
      <c r="MHL292" s="401"/>
      <c r="MHM292" s="338"/>
      <c r="MHO292"/>
      <c r="MHP292"/>
      <c r="MHQ292"/>
      <c r="MHR292"/>
      <c r="MHS292"/>
      <c r="MHT292" s="401"/>
      <c r="MHU292" s="338"/>
      <c r="MHW292"/>
      <c r="MHX292"/>
      <c r="MHY292"/>
      <c r="MHZ292"/>
      <c r="MIA292"/>
      <c r="MIB292" s="401"/>
      <c r="MIC292" s="338"/>
      <c r="MIE292"/>
      <c r="MIF292"/>
      <c r="MIG292"/>
      <c r="MIH292"/>
      <c r="MII292"/>
      <c r="MIJ292" s="401"/>
      <c r="MIK292" s="338"/>
      <c r="MIM292"/>
      <c r="MIN292"/>
      <c r="MIO292"/>
      <c r="MIP292"/>
      <c r="MIQ292"/>
      <c r="MIR292" s="401"/>
      <c r="MIS292" s="338"/>
      <c r="MIU292"/>
      <c r="MIV292"/>
      <c r="MIW292"/>
      <c r="MIX292"/>
      <c r="MIY292"/>
      <c r="MIZ292" s="401"/>
      <c r="MJA292" s="338"/>
      <c r="MJC292"/>
      <c r="MJD292"/>
      <c r="MJE292"/>
      <c r="MJF292"/>
      <c r="MJG292"/>
      <c r="MJH292" s="401"/>
      <c r="MJI292" s="338"/>
      <c r="MJK292"/>
      <c r="MJL292"/>
      <c r="MJM292"/>
      <c r="MJN292"/>
      <c r="MJO292"/>
      <c r="MJP292" s="401"/>
      <c r="MJQ292" s="338"/>
      <c r="MJS292"/>
      <c r="MJT292"/>
      <c r="MJU292"/>
      <c r="MJV292"/>
      <c r="MJW292"/>
      <c r="MJX292" s="401"/>
      <c r="MJY292" s="338"/>
      <c r="MKA292"/>
      <c r="MKB292"/>
      <c r="MKC292"/>
      <c r="MKD292"/>
      <c r="MKE292"/>
      <c r="MKF292" s="401"/>
      <c r="MKG292" s="338"/>
      <c r="MKI292"/>
      <c r="MKJ292"/>
      <c r="MKK292"/>
      <c r="MKL292"/>
      <c r="MKM292"/>
      <c r="MKN292" s="401"/>
      <c r="MKO292" s="338"/>
      <c r="MKQ292"/>
      <c r="MKR292"/>
      <c r="MKS292"/>
      <c r="MKT292"/>
      <c r="MKU292"/>
      <c r="MKV292" s="401"/>
      <c r="MKW292" s="338"/>
      <c r="MKY292"/>
      <c r="MKZ292"/>
      <c r="MLA292"/>
      <c r="MLB292"/>
      <c r="MLC292"/>
      <c r="MLD292" s="401"/>
      <c r="MLE292" s="338"/>
      <c r="MLG292"/>
      <c r="MLH292"/>
      <c r="MLI292"/>
      <c r="MLJ292"/>
      <c r="MLK292"/>
      <c r="MLL292" s="401"/>
      <c r="MLM292" s="338"/>
      <c r="MLO292"/>
      <c r="MLP292"/>
      <c r="MLQ292"/>
      <c r="MLR292"/>
      <c r="MLS292"/>
      <c r="MLT292" s="401"/>
      <c r="MLU292" s="338"/>
      <c r="MLW292"/>
      <c r="MLX292"/>
      <c r="MLY292"/>
      <c r="MLZ292"/>
      <c r="MMA292"/>
      <c r="MMB292" s="401"/>
      <c r="MMC292" s="338"/>
      <c r="MME292"/>
      <c r="MMF292"/>
      <c r="MMG292"/>
      <c r="MMH292"/>
      <c r="MMI292"/>
      <c r="MMJ292" s="401"/>
      <c r="MMK292" s="338"/>
      <c r="MMM292"/>
      <c r="MMN292"/>
      <c r="MMO292"/>
      <c r="MMP292"/>
      <c r="MMQ292"/>
      <c r="MMR292" s="401"/>
      <c r="MMS292" s="338"/>
      <c r="MMU292"/>
      <c r="MMV292"/>
      <c r="MMW292"/>
      <c r="MMX292"/>
      <c r="MMY292"/>
      <c r="MMZ292" s="401"/>
      <c r="MNA292" s="338"/>
      <c r="MNC292"/>
      <c r="MND292"/>
      <c r="MNE292"/>
      <c r="MNF292"/>
      <c r="MNG292"/>
      <c r="MNH292" s="401"/>
      <c r="MNI292" s="338"/>
      <c r="MNK292"/>
      <c r="MNL292"/>
      <c r="MNM292"/>
      <c r="MNN292"/>
      <c r="MNO292"/>
      <c r="MNP292" s="401"/>
      <c r="MNQ292" s="338"/>
      <c r="MNS292"/>
      <c r="MNT292"/>
      <c r="MNU292"/>
      <c r="MNV292"/>
      <c r="MNW292"/>
      <c r="MNX292" s="401"/>
      <c r="MNY292" s="338"/>
      <c r="MOA292"/>
      <c r="MOB292"/>
      <c r="MOC292"/>
      <c r="MOD292"/>
      <c r="MOE292"/>
      <c r="MOF292" s="401"/>
      <c r="MOG292" s="338"/>
      <c r="MOI292"/>
      <c r="MOJ292"/>
      <c r="MOK292"/>
      <c r="MOL292"/>
      <c r="MOM292"/>
      <c r="MON292" s="401"/>
      <c r="MOO292" s="338"/>
      <c r="MOQ292"/>
      <c r="MOR292"/>
      <c r="MOS292"/>
      <c r="MOT292"/>
      <c r="MOU292"/>
      <c r="MOV292" s="401"/>
      <c r="MOW292" s="338"/>
      <c r="MOY292"/>
      <c r="MOZ292"/>
      <c r="MPA292"/>
      <c r="MPB292"/>
      <c r="MPC292"/>
      <c r="MPD292" s="401"/>
      <c r="MPE292" s="338"/>
      <c r="MPG292"/>
      <c r="MPH292"/>
      <c r="MPI292"/>
      <c r="MPJ292"/>
      <c r="MPK292"/>
      <c r="MPL292" s="401"/>
      <c r="MPM292" s="338"/>
      <c r="MPO292"/>
      <c r="MPP292"/>
      <c r="MPQ292"/>
      <c r="MPR292"/>
      <c r="MPS292"/>
      <c r="MPT292" s="401"/>
      <c r="MPU292" s="338"/>
      <c r="MPW292"/>
      <c r="MPX292"/>
      <c r="MPY292"/>
      <c r="MPZ292"/>
      <c r="MQA292"/>
      <c r="MQB292" s="401"/>
      <c r="MQC292" s="338"/>
      <c r="MQE292"/>
      <c r="MQF292"/>
      <c r="MQG292"/>
      <c r="MQH292"/>
      <c r="MQI292"/>
      <c r="MQJ292" s="401"/>
      <c r="MQK292" s="338"/>
      <c r="MQM292"/>
      <c r="MQN292"/>
      <c r="MQO292"/>
      <c r="MQP292"/>
      <c r="MQQ292"/>
      <c r="MQR292" s="401"/>
      <c r="MQS292" s="338"/>
      <c r="MQU292"/>
      <c r="MQV292"/>
      <c r="MQW292"/>
      <c r="MQX292"/>
      <c r="MQY292"/>
      <c r="MQZ292" s="401"/>
      <c r="MRA292" s="338"/>
      <c r="MRC292"/>
      <c r="MRD292"/>
      <c r="MRE292"/>
      <c r="MRF292"/>
      <c r="MRG292"/>
      <c r="MRH292" s="401"/>
      <c r="MRI292" s="338"/>
      <c r="MRK292"/>
      <c r="MRL292"/>
      <c r="MRM292"/>
      <c r="MRN292"/>
      <c r="MRO292"/>
      <c r="MRP292" s="401"/>
      <c r="MRQ292" s="338"/>
      <c r="MRS292"/>
      <c r="MRT292"/>
      <c r="MRU292"/>
      <c r="MRV292"/>
      <c r="MRW292"/>
      <c r="MRX292" s="401"/>
      <c r="MRY292" s="338"/>
      <c r="MSA292"/>
      <c r="MSB292"/>
      <c r="MSC292"/>
      <c r="MSD292"/>
      <c r="MSE292"/>
      <c r="MSF292" s="401"/>
      <c r="MSG292" s="338"/>
      <c r="MSI292"/>
      <c r="MSJ292"/>
      <c r="MSK292"/>
      <c r="MSL292"/>
      <c r="MSM292"/>
      <c r="MSN292" s="401"/>
      <c r="MSO292" s="338"/>
      <c r="MSQ292"/>
      <c r="MSR292"/>
      <c r="MSS292"/>
      <c r="MST292"/>
      <c r="MSU292"/>
      <c r="MSV292" s="401"/>
      <c r="MSW292" s="338"/>
      <c r="MSY292"/>
      <c r="MSZ292"/>
      <c r="MTA292"/>
      <c r="MTB292"/>
      <c r="MTC292"/>
      <c r="MTD292" s="401"/>
      <c r="MTE292" s="338"/>
      <c r="MTG292"/>
      <c r="MTH292"/>
      <c r="MTI292"/>
      <c r="MTJ292"/>
      <c r="MTK292"/>
      <c r="MTL292" s="401"/>
      <c r="MTM292" s="338"/>
      <c r="MTO292"/>
      <c r="MTP292"/>
      <c r="MTQ292"/>
      <c r="MTR292"/>
      <c r="MTS292"/>
      <c r="MTT292" s="401"/>
      <c r="MTU292" s="338"/>
      <c r="MTW292"/>
      <c r="MTX292"/>
      <c r="MTY292"/>
      <c r="MTZ292"/>
      <c r="MUA292"/>
      <c r="MUB292" s="401"/>
      <c r="MUC292" s="338"/>
      <c r="MUE292"/>
      <c r="MUF292"/>
      <c r="MUG292"/>
      <c r="MUH292"/>
      <c r="MUI292"/>
      <c r="MUJ292" s="401"/>
      <c r="MUK292" s="338"/>
      <c r="MUM292"/>
      <c r="MUN292"/>
      <c r="MUO292"/>
      <c r="MUP292"/>
      <c r="MUQ292"/>
      <c r="MUR292" s="401"/>
      <c r="MUS292" s="338"/>
      <c r="MUU292"/>
      <c r="MUV292"/>
      <c r="MUW292"/>
      <c r="MUX292"/>
      <c r="MUY292"/>
      <c r="MUZ292" s="401"/>
      <c r="MVA292" s="338"/>
      <c r="MVC292"/>
      <c r="MVD292"/>
      <c r="MVE292"/>
      <c r="MVF292"/>
      <c r="MVG292"/>
      <c r="MVH292" s="401"/>
      <c r="MVI292" s="338"/>
      <c r="MVK292"/>
      <c r="MVL292"/>
      <c r="MVM292"/>
      <c r="MVN292"/>
      <c r="MVO292"/>
      <c r="MVP292" s="401"/>
      <c r="MVQ292" s="338"/>
      <c r="MVS292"/>
      <c r="MVT292"/>
      <c r="MVU292"/>
      <c r="MVV292"/>
      <c r="MVW292"/>
      <c r="MVX292" s="401"/>
      <c r="MVY292" s="338"/>
      <c r="MWA292"/>
      <c r="MWB292"/>
      <c r="MWC292"/>
      <c r="MWD292"/>
      <c r="MWE292"/>
      <c r="MWF292" s="401"/>
      <c r="MWG292" s="338"/>
      <c r="MWI292"/>
      <c r="MWJ292"/>
      <c r="MWK292"/>
      <c r="MWL292"/>
      <c r="MWM292"/>
      <c r="MWN292" s="401"/>
      <c r="MWO292" s="338"/>
      <c r="MWQ292"/>
      <c r="MWR292"/>
      <c r="MWS292"/>
      <c r="MWT292"/>
      <c r="MWU292"/>
      <c r="MWV292" s="401"/>
      <c r="MWW292" s="338"/>
      <c r="MWY292"/>
      <c r="MWZ292"/>
      <c r="MXA292"/>
      <c r="MXB292"/>
      <c r="MXC292"/>
      <c r="MXD292" s="401"/>
      <c r="MXE292" s="338"/>
      <c r="MXG292"/>
      <c r="MXH292"/>
      <c r="MXI292"/>
      <c r="MXJ292"/>
      <c r="MXK292"/>
      <c r="MXL292" s="401"/>
      <c r="MXM292" s="338"/>
      <c r="MXO292"/>
      <c r="MXP292"/>
      <c r="MXQ292"/>
      <c r="MXR292"/>
      <c r="MXS292"/>
      <c r="MXT292" s="401"/>
      <c r="MXU292" s="338"/>
      <c r="MXW292"/>
      <c r="MXX292"/>
      <c r="MXY292"/>
      <c r="MXZ292"/>
      <c r="MYA292"/>
      <c r="MYB292" s="401"/>
      <c r="MYC292" s="338"/>
      <c r="MYE292"/>
      <c r="MYF292"/>
      <c r="MYG292"/>
      <c r="MYH292"/>
      <c r="MYI292"/>
      <c r="MYJ292" s="401"/>
      <c r="MYK292" s="338"/>
      <c r="MYM292"/>
      <c r="MYN292"/>
      <c r="MYO292"/>
      <c r="MYP292"/>
      <c r="MYQ292"/>
      <c r="MYR292" s="401"/>
      <c r="MYS292" s="338"/>
      <c r="MYU292"/>
      <c r="MYV292"/>
      <c r="MYW292"/>
      <c r="MYX292"/>
      <c r="MYY292"/>
      <c r="MYZ292" s="401"/>
      <c r="MZA292" s="338"/>
      <c r="MZC292"/>
      <c r="MZD292"/>
      <c r="MZE292"/>
      <c r="MZF292"/>
      <c r="MZG292"/>
      <c r="MZH292" s="401"/>
      <c r="MZI292" s="338"/>
      <c r="MZK292"/>
      <c r="MZL292"/>
      <c r="MZM292"/>
      <c r="MZN292"/>
      <c r="MZO292"/>
      <c r="MZP292" s="401"/>
      <c r="MZQ292" s="338"/>
      <c r="MZS292"/>
      <c r="MZT292"/>
      <c r="MZU292"/>
      <c r="MZV292"/>
      <c r="MZW292"/>
      <c r="MZX292" s="401"/>
      <c r="MZY292" s="338"/>
      <c r="NAA292"/>
      <c r="NAB292"/>
      <c r="NAC292"/>
      <c r="NAD292"/>
      <c r="NAE292"/>
      <c r="NAF292" s="401"/>
      <c r="NAG292" s="338"/>
      <c r="NAI292"/>
      <c r="NAJ292"/>
      <c r="NAK292"/>
      <c r="NAL292"/>
      <c r="NAM292"/>
      <c r="NAN292" s="401"/>
      <c r="NAO292" s="338"/>
      <c r="NAQ292"/>
      <c r="NAR292"/>
      <c r="NAS292"/>
      <c r="NAT292"/>
      <c r="NAU292"/>
      <c r="NAV292" s="401"/>
      <c r="NAW292" s="338"/>
      <c r="NAY292"/>
      <c r="NAZ292"/>
      <c r="NBA292"/>
      <c r="NBB292"/>
      <c r="NBC292"/>
      <c r="NBD292" s="401"/>
      <c r="NBE292" s="338"/>
      <c r="NBG292"/>
      <c r="NBH292"/>
      <c r="NBI292"/>
      <c r="NBJ292"/>
      <c r="NBK292"/>
      <c r="NBL292" s="401"/>
      <c r="NBM292" s="338"/>
      <c r="NBO292"/>
      <c r="NBP292"/>
      <c r="NBQ292"/>
      <c r="NBR292"/>
      <c r="NBS292"/>
      <c r="NBT292" s="401"/>
      <c r="NBU292" s="338"/>
      <c r="NBW292"/>
      <c r="NBX292"/>
      <c r="NBY292"/>
      <c r="NBZ292"/>
      <c r="NCA292"/>
      <c r="NCB292" s="401"/>
      <c r="NCC292" s="338"/>
      <c r="NCE292"/>
      <c r="NCF292"/>
      <c r="NCG292"/>
      <c r="NCH292"/>
      <c r="NCI292"/>
      <c r="NCJ292" s="401"/>
      <c r="NCK292" s="338"/>
      <c r="NCM292"/>
      <c r="NCN292"/>
      <c r="NCO292"/>
      <c r="NCP292"/>
      <c r="NCQ292"/>
      <c r="NCR292" s="401"/>
      <c r="NCS292" s="338"/>
      <c r="NCU292"/>
      <c r="NCV292"/>
      <c r="NCW292"/>
      <c r="NCX292"/>
      <c r="NCY292"/>
      <c r="NCZ292" s="401"/>
      <c r="NDA292" s="338"/>
      <c r="NDC292"/>
      <c r="NDD292"/>
      <c r="NDE292"/>
      <c r="NDF292"/>
      <c r="NDG292"/>
      <c r="NDH292" s="401"/>
      <c r="NDI292" s="338"/>
      <c r="NDK292"/>
      <c r="NDL292"/>
      <c r="NDM292"/>
      <c r="NDN292"/>
      <c r="NDO292"/>
      <c r="NDP292" s="401"/>
      <c r="NDQ292" s="338"/>
      <c r="NDS292"/>
      <c r="NDT292"/>
      <c r="NDU292"/>
      <c r="NDV292"/>
      <c r="NDW292"/>
      <c r="NDX292" s="401"/>
      <c r="NDY292" s="338"/>
      <c r="NEA292"/>
      <c r="NEB292"/>
      <c r="NEC292"/>
      <c r="NED292"/>
      <c r="NEE292"/>
      <c r="NEF292" s="401"/>
      <c r="NEG292" s="338"/>
      <c r="NEI292"/>
      <c r="NEJ292"/>
      <c r="NEK292"/>
      <c r="NEL292"/>
      <c r="NEM292"/>
      <c r="NEN292" s="401"/>
      <c r="NEO292" s="338"/>
      <c r="NEQ292"/>
      <c r="NER292"/>
      <c r="NES292"/>
      <c r="NET292"/>
      <c r="NEU292"/>
      <c r="NEV292" s="401"/>
      <c r="NEW292" s="338"/>
      <c r="NEY292"/>
      <c r="NEZ292"/>
      <c r="NFA292"/>
      <c r="NFB292"/>
      <c r="NFC292"/>
      <c r="NFD292" s="401"/>
      <c r="NFE292" s="338"/>
      <c r="NFG292"/>
      <c r="NFH292"/>
      <c r="NFI292"/>
      <c r="NFJ292"/>
      <c r="NFK292"/>
      <c r="NFL292" s="401"/>
      <c r="NFM292" s="338"/>
      <c r="NFO292"/>
      <c r="NFP292"/>
      <c r="NFQ292"/>
      <c r="NFR292"/>
      <c r="NFS292"/>
      <c r="NFT292" s="401"/>
      <c r="NFU292" s="338"/>
      <c r="NFW292"/>
      <c r="NFX292"/>
      <c r="NFY292"/>
      <c r="NFZ292"/>
      <c r="NGA292"/>
      <c r="NGB292" s="401"/>
      <c r="NGC292" s="338"/>
      <c r="NGE292"/>
      <c r="NGF292"/>
      <c r="NGG292"/>
      <c r="NGH292"/>
      <c r="NGI292"/>
      <c r="NGJ292" s="401"/>
      <c r="NGK292" s="338"/>
      <c r="NGM292"/>
      <c r="NGN292"/>
      <c r="NGO292"/>
      <c r="NGP292"/>
      <c r="NGQ292"/>
      <c r="NGR292" s="401"/>
      <c r="NGS292" s="338"/>
      <c r="NGU292"/>
      <c r="NGV292"/>
      <c r="NGW292"/>
      <c r="NGX292"/>
      <c r="NGY292"/>
      <c r="NGZ292" s="401"/>
      <c r="NHA292" s="338"/>
      <c r="NHC292"/>
      <c r="NHD292"/>
      <c r="NHE292"/>
      <c r="NHF292"/>
      <c r="NHG292"/>
      <c r="NHH292" s="401"/>
      <c r="NHI292" s="338"/>
      <c r="NHK292"/>
      <c r="NHL292"/>
      <c r="NHM292"/>
      <c r="NHN292"/>
      <c r="NHO292"/>
      <c r="NHP292" s="401"/>
      <c r="NHQ292" s="338"/>
      <c r="NHS292"/>
      <c r="NHT292"/>
      <c r="NHU292"/>
      <c r="NHV292"/>
      <c r="NHW292"/>
      <c r="NHX292" s="401"/>
      <c r="NHY292" s="338"/>
      <c r="NIA292"/>
      <c r="NIB292"/>
      <c r="NIC292"/>
      <c r="NID292"/>
      <c r="NIE292"/>
      <c r="NIF292" s="401"/>
      <c r="NIG292" s="338"/>
      <c r="NII292"/>
      <c r="NIJ292"/>
      <c r="NIK292"/>
      <c r="NIL292"/>
      <c r="NIM292"/>
      <c r="NIN292" s="401"/>
      <c r="NIO292" s="338"/>
      <c r="NIQ292"/>
      <c r="NIR292"/>
      <c r="NIS292"/>
      <c r="NIT292"/>
      <c r="NIU292"/>
      <c r="NIV292" s="401"/>
      <c r="NIW292" s="338"/>
      <c r="NIY292"/>
      <c r="NIZ292"/>
      <c r="NJA292"/>
      <c r="NJB292"/>
      <c r="NJC292"/>
      <c r="NJD292" s="401"/>
      <c r="NJE292" s="338"/>
      <c r="NJG292"/>
      <c r="NJH292"/>
      <c r="NJI292"/>
      <c r="NJJ292"/>
      <c r="NJK292"/>
      <c r="NJL292" s="401"/>
      <c r="NJM292" s="338"/>
      <c r="NJO292"/>
      <c r="NJP292"/>
      <c r="NJQ292"/>
      <c r="NJR292"/>
      <c r="NJS292"/>
      <c r="NJT292" s="401"/>
      <c r="NJU292" s="338"/>
      <c r="NJW292"/>
      <c r="NJX292"/>
      <c r="NJY292"/>
      <c r="NJZ292"/>
      <c r="NKA292"/>
      <c r="NKB292" s="401"/>
      <c r="NKC292" s="338"/>
      <c r="NKE292"/>
      <c r="NKF292"/>
      <c r="NKG292"/>
      <c r="NKH292"/>
      <c r="NKI292"/>
      <c r="NKJ292" s="401"/>
      <c r="NKK292" s="338"/>
      <c r="NKM292"/>
      <c r="NKN292"/>
      <c r="NKO292"/>
      <c r="NKP292"/>
      <c r="NKQ292"/>
      <c r="NKR292" s="401"/>
      <c r="NKS292" s="338"/>
      <c r="NKU292"/>
      <c r="NKV292"/>
      <c r="NKW292"/>
      <c r="NKX292"/>
      <c r="NKY292"/>
      <c r="NKZ292" s="401"/>
      <c r="NLA292" s="338"/>
      <c r="NLC292"/>
      <c r="NLD292"/>
      <c r="NLE292"/>
      <c r="NLF292"/>
      <c r="NLG292"/>
      <c r="NLH292" s="401"/>
      <c r="NLI292" s="338"/>
      <c r="NLK292"/>
      <c r="NLL292"/>
      <c r="NLM292"/>
      <c r="NLN292"/>
      <c r="NLO292"/>
      <c r="NLP292" s="401"/>
      <c r="NLQ292" s="338"/>
      <c r="NLS292"/>
      <c r="NLT292"/>
      <c r="NLU292"/>
      <c r="NLV292"/>
      <c r="NLW292"/>
      <c r="NLX292" s="401"/>
      <c r="NLY292" s="338"/>
      <c r="NMA292"/>
      <c r="NMB292"/>
      <c r="NMC292"/>
      <c r="NMD292"/>
      <c r="NME292"/>
      <c r="NMF292" s="401"/>
      <c r="NMG292" s="338"/>
      <c r="NMI292"/>
      <c r="NMJ292"/>
      <c r="NMK292"/>
      <c r="NML292"/>
      <c r="NMM292"/>
      <c r="NMN292" s="401"/>
      <c r="NMO292" s="338"/>
      <c r="NMQ292"/>
      <c r="NMR292"/>
      <c r="NMS292"/>
      <c r="NMT292"/>
      <c r="NMU292"/>
      <c r="NMV292" s="401"/>
      <c r="NMW292" s="338"/>
      <c r="NMY292"/>
      <c r="NMZ292"/>
      <c r="NNA292"/>
      <c r="NNB292"/>
      <c r="NNC292"/>
      <c r="NND292" s="401"/>
      <c r="NNE292" s="338"/>
      <c r="NNG292"/>
      <c r="NNH292"/>
      <c r="NNI292"/>
      <c r="NNJ292"/>
      <c r="NNK292"/>
      <c r="NNL292" s="401"/>
      <c r="NNM292" s="338"/>
      <c r="NNO292"/>
      <c r="NNP292"/>
      <c r="NNQ292"/>
      <c r="NNR292"/>
      <c r="NNS292"/>
      <c r="NNT292" s="401"/>
      <c r="NNU292" s="338"/>
      <c r="NNW292"/>
      <c r="NNX292"/>
      <c r="NNY292"/>
      <c r="NNZ292"/>
      <c r="NOA292"/>
      <c r="NOB292" s="401"/>
      <c r="NOC292" s="338"/>
      <c r="NOE292"/>
      <c r="NOF292"/>
      <c r="NOG292"/>
      <c r="NOH292"/>
      <c r="NOI292"/>
      <c r="NOJ292" s="401"/>
      <c r="NOK292" s="338"/>
      <c r="NOM292"/>
      <c r="NON292"/>
      <c r="NOO292"/>
      <c r="NOP292"/>
      <c r="NOQ292"/>
      <c r="NOR292" s="401"/>
      <c r="NOS292" s="338"/>
      <c r="NOU292"/>
      <c r="NOV292"/>
      <c r="NOW292"/>
      <c r="NOX292"/>
      <c r="NOY292"/>
      <c r="NOZ292" s="401"/>
      <c r="NPA292" s="338"/>
      <c r="NPC292"/>
      <c r="NPD292"/>
      <c r="NPE292"/>
      <c r="NPF292"/>
      <c r="NPG292"/>
      <c r="NPH292" s="401"/>
      <c r="NPI292" s="338"/>
      <c r="NPK292"/>
      <c r="NPL292"/>
      <c r="NPM292"/>
      <c r="NPN292"/>
      <c r="NPO292"/>
      <c r="NPP292" s="401"/>
      <c r="NPQ292" s="338"/>
      <c r="NPS292"/>
      <c r="NPT292"/>
      <c r="NPU292"/>
      <c r="NPV292"/>
      <c r="NPW292"/>
      <c r="NPX292" s="401"/>
      <c r="NPY292" s="338"/>
      <c r="NQA292"/>
      <c r="NQB292"/>
      <c r="NQC292"/>
      <c r="NQD292"/>
      <c r="NQE292"/>
      <c r="NQF292" s="401"/>
      <c r="NQG292" s="338"/>
      <c r="NQI292"/>
      <c r="NQJ292"/>
      <c r="NQK292"/>
      <c r="NQL292"/>
      <c r="NQM292"/>
      <c r="NQN292" s="401"/>
      <c r="NQO292" s="338"/>
      <c r="NQQ292"/>
      <c r="NQR292"/>
      <c r="NQS292"/>
      <c r="NQT292"/>
      <c r="NQU292"/>
      <c r="NQV292" s="401"/>
      <c r="NQW292" s="338"/>
      <c r="NQY292"/>
      <c r="NQZ292"/>
      <c r="NRA292"/>
      <c r="NRB292"/>
      <c r="NRC292"/>
      <c r="NRD292" s="401"/>
      <c r="NRE292" s="338"/>
      <c r="NRG292"/>
      <c r="NRH292"/>
      <c r="NRI292"/>
      <c r="NRJ292"/>
      <c r="NRK292"/>
      <c r="NRL292" s="401"/>
      <c r="NRM292" s="338"/>
      <c r="NRO292"/>
      <c r="NRP292"/>
      <c r="NRQ292"/>
      <c r="NRR292"/>
      <c r="NRS292"/>
      <c r="NRT292" s="401"/>
      <c r="NRU292" s="338"/>
      <c r="NRW292"/>
      <c r="NRX292"/>
      <c r="NRY292"/>
      <c r="NRZ292"/>
      <c r="NSA292"/>
      <c r="NSB292" s="401"/>
      <c r="NSC292" s="338"/>
      <c r="NSE292"/>
      <c r="NSF292"/>
      <c r="NSG292"/>
      <c r="NSH292"/>
      <c r="NSI292"/>
      <c r="NSJ292" s="401"/>
      <c r="NSK292" s="338"/>
      <c r="NSM292"/>
      <c r="NSN292"/>
      <c r="NSO292"/>
      <c r="NSP292"/>
      <c r="NSQ292"/>
      <c r="NSR292" s="401"/>
      <c r="NSS292" s="338"/>
      <c r="NSU292"/>
      <c r="NSV292"/>
      <c r="NSW292"/>
      <c r="NSX292"/>
      <c r="NSY292"/>
      <c r="NSZ292" s="401"/>
      <c r="NTA292" s="338"/>
      <c r="NTC292"/>
      <c r="NTD292"/>
      <c r="NTE292"/>
      <c r="NTF292"/>
      <c r="NTG292"/>
      <c r="NTH292" s="401"/>
      <c r="NTI292" s="338"/>
      <c r="NTK292"/>
      <c r="NTL292"/>
      <c r="NTM292"/>
      <c r="NTN292"/>
      <c r="NTO292"/>
      <c r="NTP292" s="401"/>
      <c r="NTQ292" s="338"/>
      <c r="NTS292"/>
      <c r="NTT292"/>
      <c r="NTU292"/>
      <c r="NTV292"/>
      <c r="NTW292"/>
      <c r="NTX292" s="401"/>
      <c r="NTY292" s="338"/>
      <c r="NUA292"/>
      <c r="NUB292"/>
      <c r="NUC292"/>
      <c r="NUD292"/>
      <c r="NUE292"/>
      <c r="NUF292" s="401"/>
      <c r="NUG292" s="338"/>
      <c r="NUI292"/>
      <c r="NUJ292"/>
      <c r="NUK292"/>
      <c r="NUL292"/>
      <c r="NUM292"/>
      <c r="NUN292" s="401"/>
      <c r="NUO292" s="338"/>
      <c r="NUQ292"/>
      <c r="NUR292"/>
      <c r="NUS292"/>
      <c r="NUT292"/>
      <c r="NUU292"/>
      <c r="NUV292" s="401"/>
      <c r="NUW292" s="338"/>
      <c r="NUY292"/>
      <c r="NUZ292"/>
      <c r="NVA292"/>
      <c r="NVB292"/>
      <c r="NVC292"/>
      <c r="NVD292" s="401"/>
      <c r="NVE292" s="338"/>
      <c r="NVG292"/>
      <c r="NVH292"/>
      <c r="NVI292"/>
      <c r="NVJ292"/>
      <c r="NVK292"/>
      <c r="NVL292" s="401"/>
      <c r="NVM292" s="338"/>
      <c r="NVO292"/>
      <c r="NVP292"/>
      <c r="NVQ292"/>
      <c r="NVR292"/>
      <c r="NVS292"/>
      <c r="NVT292" s="401"/>
      <c r="NVU292" s="338"/>
      <c r="NVW292"/>
      <c r="NVX292"/>
      <c r="NVY292"/>
      <c r="NVZ292"/>
      <c r="NWA292"/>
      <c r="NWB292" s="401"/>
      <c r="NWC292" s="338"/>
      <c r="NWE292"/>
      <c r="NWF292"/>
      <c r="NWG292"/>
      <c r="NWH292"/>
      <c r="NWI292"/>
      <c r="NWJ292" s="401"/>
      <c r="NWK292" s="338"/>
      <c r="NWM292"/>
      <c r="NWN292"/>
      <c r="NWO292"/>
      <c r="NWP292"/>
      <c r="NWQ292"/>
      <c r="NWR292" s="401"/>
      <c r="NWS292" s="338"/>
      <c r="NWU292"/>
      <c r="NWV292"/>
      <c r="NWW292"/>
      <c r="NWX292"/>
      <c r="NWY292"/>
      <c r="NWZ292" s="401"/>
      <c r="NXA292" s="338"/>
      <c r="NXC292"/>
      <c r="NXD292"/>
      <c r="NXE292"/>
      <c r="NXF292"/>
      <c r="NXG292"/>
      <c r="NXH292" s="401"/>
      <c r="NXI292" s="338"/>
      <c r="NXK292"/>
      <c r="NXL292"/>
      <c r="NXM292"/>
      <c r="NXN292"/>
      <c r="NXO292"/>
      <c r="NXP292" s="401"/>
      <c r="NXQ292" s="338"/>
      <c r="NXS292"/>
      <c r="NXT292"/>
      <c r="NXU292"/>
      <c r="NXV292"/>
      <c r="NXW292"/>
      <c r="NXX292" s="401"/>
      <c r="NXY292" s="338"/>
      <c r="NYA292"/>
      <c r="NYB292"/>
      <c r="NYC292"/>
      <c r="NYD292"/>
      <c r="NYE292"/>
      <c r="NYF292" s="401"/>
      <c r="NYG292" s="338"/>
      <c r="NYI292"/>
      <c r="NYJ292"/>
      <c r="NYK292"/>
      <c r="NYL292"/>
      <c r="NYM292"/>
      <c r="NYN292" s="401"/>
      <c r="NYO292" s="338"/>
      <c r="NYQ292"/>
      <c r="NYR292"/>
      <c r="NYS292"/>
      <c r="NYT292"/>
      <c r="NYU292"/>
      <c r="NYV292" s="401"/>
      <c r="NYW292" s="338"/>
      <c r="NYY292"/>
      <c r="NYZ292"/>
      <c r="NZA292"/>
      <c r="NZB292"/>
      <c r="NZC292"/>
      <c r="NZD292" s="401"/>
      <c r="NZE292" s="338"/>
      <c r="NZG292"/>
      <c r="NZH292"/>
      <c r="NZI292"/>
      <c r="NZJ292"/>
      <c r="NZK292"/>
      <c r="NZL292" s="401"/>
      <c r="NZM292" s="338"/>
      <c r="NZO292"/>
      <c r="NZP292"/>
      <c r="NZQ292"/>
      <c r="NZR292"/>
      <c r="NZS292"/>
      <c r="NZT292" s="401"/>
      <c r="NZU292" s="338"/>
      <c r="NZW292"/>
      <c r="NZX292"/>
      <c r="NZY292"/>
      <c r="NZZ292"/>
      <c r="OAA292"/>
      <c r="OAB292" s="401"/>
      <c r="OAC292" s="338"/>
      <c r="OAE292"/>
      <c r="OAF292"/>
      <c r="OAG292"/>
      <c r="OAH292"/>
      <c r="OAI292"/>
      <c r="OAJ292" s="401"/>
      <c r="OAK292" s="338"/>
      <c r="OAM292"/>
      <c r="OAN292"/>
      <c r="OAO292"/>
      <c r="OAP292"/>
      <c r="OAQ292"/>
      <c r="OAR292" s="401"/>
      <c r="OAS292" s="338"/>
      <c r="OAU292"/>
      <c r="OAV292"/>
      <c r="OAW292"/>
      <c r="OAX292"/>
      <c r="OAY292"/>
      <c r="OAZ292" s="401"/>
      <c r="OBA292" s="338"/>
      <c r="OBC292"/>
      <c r="OBD292"/>
      <c r="OBE292"/>
      <c r="OBF292"/>
      <c r="OBG292"/>
      <c r="OBH292" s="401"/>
      <c r="OBI292" s="338"/>
      <c r="OBK292"/>
      <c r="OBL292"/>
      <c r="OBM292"/>
      <c r="OBN292"/>
      <c r="OBO292"/>
      <c r="OBP292" s="401"/>
      <c r="OBQ292" s="338"/>
      <c r="OBS292"/>
      <c r="OBT292"/>
      <c r="OBU292"/>
      <c r="OBV292"/>
      <c r="OBW292"/>
      <c r="OBX292" s="401"/>
      <c r="OBY292" s="338"/>
      <c r="OCA292"/>
      <c r="OCB292"/>
      <c r="OCC292"/>
      <c r="OCD292"/>
      <c r="OCE292"/>
      <c r="OCF292" s="401"/>
      <c r="OCG292" s="338"/>
      <c r="OCI292"/>
      <c r="OCJ292"/>
      <c r="OCK292"/>
      <c r="OCL292"/>
      <c r="OCM292"/>
      <c r="OCN292" s="401"/>
      <c r="OCO292" s="338"/>
      <c r="OCQ292"/>
      <c r="OCR292"/>
      <c r="OCS292"/>
      <c r="OCT292"/>
      <c r="OCU292"/>
      <c r="OCV292" s="401"/>
      <c r="OCW292" s="338"/>
      <c r="OCY292"/>
      <c r="OCZ292"/>
      <c r="ODA292"/>
      <c r="ODB292"/>
      <c r="ODC292"/>
      <c r="ODD292" s="401"/>
      <c r="ODE292" s="338"/>
      <c r="ODG292"/>
      <c r="ODH292"/>
      <c r="ODI292"/>
      <c r="ODJ292"/>
      <c r="ODK292"/>
      <c r="ODL292" s="401"/>
      <c r="ODM292" s="338"/>
      <c r="ODO292"/>
      <c r="ODP292"/>
      <c r="ODQ292"/>
      <c r="ODR292"/>
      <c r="ODS292"/>
      <c r="ODT292" s="401"/>
      <c r="ODU292" s="338"/>
      <c r="ODW292"/>
      <c r="ODX292"/>
      <c r="ODY292"/>
      <c r="ODZ292"/>
      <c r="OEA292"/>
      <c r="OEB292" s="401"/>
      <c r="OEC292" s="338"/>
      <c r="OEE292"/>
      <c r="OEF292"/>
      <c r="OEG292"/>
      <c r="OEH292"/>
      <c r="OEI292"/>
      <c r="OEJ292" s="401"/>
      <c r="OEK292" s="338"/>
      <c r="OEM292"/>
      <c r="OEN292"/>
      <c r="OEO292"/>
      <c r="OEP292"/>
      <c r="OEQ292"/>
      <c r="OER292" s="401"/>
      <c r="OES292" s="338"/>
      <c r="OEU292"/>
      <c r="OEV292"/>
      <c r="OEW292"/>
      <c r="OEX292"/>
      <c r="OEY292"/>
      <c r="OEZ292" s="401"/>
      <c r="OFA292" s="338"/>
      <c r="OFC292"/>
      <c r="OFD292"/>
      <c r="OFE292"/>
      <c r="OFF292"/>
      <c r="OFG292"/>
      <c r="OFH292" s="401"/>
      <c r="OFI292" s="338"/>
      <c r="OFK292"/>
      <c r="OFL292"/>
      <c r="OFM292"/>
      <c r="OFN292"/>
      <c r="OFO292"/>
      <c r="OFP292" s="401"/>
      <c r="OFQ292" s="338"/>
      <c r="OFS292"/>
      <c r="OFT292"/>
      <c r="OFU292"/>
      <c r="OFV292"/>
      <c r="OFW292"/>
      <c r="OFX292" s="401"/>
      <c r="OFY292" s="338"/>
      <c r="OGA292"/>
      <c r="OGB292"/>
      <c r="OGC292"/>
      <c r="OGD292"/>
      <c r="OGE292"/>
      <c r="OGF292" s="401"/>
      <c r="OGG292" s="338"/>
      <c r="OGI292"/>
      <c r="OGJ292"/>
      <c r="OGK292"/>
      <c r="OGL292"/>
      <c r="OGM292"/>
      <c r="OGN292" s="401"/>
      <c r="OGO292" s="338"/>
      <c r="OGQ292"/>
      <c r="OGR292"/>
      <c r="OGS292"/>
      <c r="OGT292"/>
      <c r="OGU292"/>
      <c r="OGV292" s="401"/>
      <c r="OGW292" s="338"/>
      <c r="OGY292"/>
      <c r="OGZ292"/>
      <c r="OHA292"/>
      <c r="OHB292"/>
      <c r="OHC292"/>
      <c r="OHD292" s="401"/>
      <c r="OHE292" s="338"/>
      <c r="OHG292"/>
      <c r="OHH292"/>
      <c r="OHI292"/>
      <c r="OHJ292"/>
      <c r="OHK292"/>
      <c r="OHL292" s="401"/>
      <c r="OHM292" s="338"/>
      <c r="OHO292"/>
      <c r="OHP292"/>
      <c r="OHQ292"/>
      <c r="OHR292"/>
      <c r="OHS292"/>
      <c r="OHT292" s="401"/>
      <c r="OHU292" s="338"/>
      <c r="OHW292"/>
      <c r="OHX292"/>
      <c r="OHY292"/>
      <c r="OHZ292"/>
      <c r="OIA292"/>
      <c r="OIB292" s="401"/>
      <c r="OIC292" s="338"/>
      <c r="OIE292"/>
      <c r="OIF292"/>
      <c r="OIG292"/>
      <c r="OIH292"/>
      <c r="OII292"/>
      <c r="OIJ292" s="401"/>
      <c r="OIK292" s="338"/>
      <c r="OIM292"/>
      <c r="OIN292"/>
      <c r="OIO292"/>
      <c r="OIP292"/>
      <c r="OIQ292"/>
      <c r="OIR292" s="401"/>
      <c r="OIS292" s="338"/>
      <c r="OIU292"/>
      <c r="OIV292"/>
      <c r="OIW292"/>
      <c r="OIX292"/>
      <c r="OIY292"/>
      <c r="OIZ292" s="401"/>
      <c r="OJA292" s="338"/>
      <c r="OJC292"/>
      <c r="OJD292"/>
      <c r="OJE292"/>
      <c r="OJF292"/>
      <c r="OJG292"/>
      <c r="OJH292" s="401"/>
      <c r="OJI292" s="338"/>
      <c r="OJK292"/>
      <c r="OJL292"/>
      <c r="OJM292"/>
      <c r="OJN292"/>
      <c r="OJO292"/>
      <c r="OJP292" s="401"/>
      <c r="OJQ292" s="338"/>
      <c r="OJS292"/>
      <c r="OJT292"/>
      <c r="OJU292"/>
      <c r="OJV292"/>
      <c r="OJW292"/>
      <c r="OJX292" s="401"/>
      <c r="OJY292" s="338"/>
      <c r="OKA292"/>
      <c r="OKB292"/>
      <c r="OKC292"/>
      <c r="OKD292"/>
      <c r="OKE292"/>
      <c r="OKF292" s="401"/>
      <c r="OKG292" s="338"/>
      <c r="OKI292"/>
      <c r="OKJ292"/>
      <c r="OKK292"/>
      <c r="OKL292"/>
      <c r="OKM292"/>
      <c r="OKN292" s="401"/>
      <c r="OKO292" s="338"/>
      <c r="OKQ292"/>
      <c r="OKR292"/>
      <c r="OKS292"/>
      <c r="OKT292"/>
      <c r="OKU292"/>
      <c r="OKV292" s="401"/>
      <c r="OKW292" s="338"/>
      <c r="OKY292"/>
      <c r="OKZ292"/>
      <c r="OLA292"/>
      <c r="OLB292"/>
      <c r="OLC292"/>
      <c r="OLD292" s="401"/>
      <c r="OLE292" s="338"/>
      <c r="OLG292"/>
      <c r="OLH292"/>
      <c r="OLI292"/>
      <c r="OLJ292"/>
      <c r="OLK292"/>
      <c r="OLL292" s="401"/>
      <c r="OLM292" s="338"/>
      <c r="OLO292"/>
      <c r="OLP292"/>
      <c r="OLQ292"/>
      <c r="OLR292"/>
      <c r="OLS292"/>
      <c r="OLT292" s="401"/>
      <c r="OLU292" s="338"/>
      <c r="OLW292"/>
      <c r="OLX292"/>
      <c r="OLY292"/>
      <c r="OLZ292"/>
      <c r="OMA292"/>
      <c r="OMB292" s="401"/>
      <c r="OMC292" s="338"/>
      <c r="OME292"/>
      <c r="OMF292"/>
      <c r="OMG292"/>
      <c r="OMH292"/>
      <c r="OMI292"/>
      <c r="OMJ292" s="401"/>
      <c r="OMK292" s="338"/>
      <c r="OMM292"/>
      <c r="OMN292"/>
      <c r="OMO292"/>
      <c r="OMP292"/>
      <c r="OMQ292"/>
      <c r="OMR292" s="401"/>
      <c r="OMS292" s="338"/>
      <c r="OMU292"/>
      <c r="OMV292"/>
      <c r="OMW292"/>
      <c r="OMX292"/>
      <c r="OMY292"/>
      <c r="OMZ292" s="401"/>
      <c r="ONA292" s="338"/>
      <c r="ONC292"/>
      <c r="OND292"/>
      <c r="ONE292"/>
      <c r="ONF292"/>
      <c r="ONG292"/>
      <c r="ONH292" s="401"/>
      <c r="ONI292" s="338"/>
      <c r="ONK292"/>
      <c r="ONL292"/>
      <c r="ONM292"/>
      <c r="ONN292"/>
      <c r="ONO292"/>
      <c r="ONP292" s="401"/>
      <c r="ONQ292" s="338"/>
      <c r="ONS292"/>
      <c r="ONT292"/>
      <c r="ONU292"/>
      <c r="ONV292"/>
      <c r="ONW292"/>
      <c r="ONX292" s="401"/>
      <c r="ONY292" s="338"/>
      <c r="OOA292"/>
      <c r="OOB292"/>
      <c r="OOC292"/>
      <c r="OOD292"/>
      <c r="OOE292"/>
      <c r="OOF292" s="401"/>
      <c r="OOG292" s="338"/>
      <c r="OOI292"/>
      <c r="OOJ292"/>
      <c r="OOK292"/>
      <c r="OOL292"/>
      <c r="OOM292"/>
      <c r="OON292" s="401"/>
      <c r="OOO292" s="338"/>
      <c r="OOQ292"/>
      <c r="OOR292"/>
      <c r="OOS292"/>
      <c r="OOT292"/>
      <c r="OOU292"/>
      <c r="OOV292" s="401"/>
      <c r="OOW292" s="338"/>
      <c r="OOY292"/>
      <c r="OOZ292"/>
      <c r="OPA292"/>
      <c r="OPB292"/>
      <c r="OPC292"/>
      <c r="OPD292" s="401"/>
      <c r="OPE292" s="338"/>
      <c r="OPG292"/>
      <c r="OPH292"/>
      <c r="OPI292"/>
      <c r="OPJ292"/>
      <c r="OPK292"/>
      <c r="OPL292" s="401"/>
      <c r="OPM292" s="338"/>
      <c r="OPO292"/>
      <c r="OPP292"/>
      <c r="OPQ292"/>
      <c r="OPR292"/>
      <c r="OPS292"/>
      <c r="OPT292" s="401"/>
      <c r="OPU292" s="338"/>
      <c r="OPW292"/>
      <c r="OPX292"/>
      <c r="OPY292"/>
      <c r="OPZ292"/>
      <c r="OQA292"/>
      <c r="OQB292" s="401"/>
      <c r="OQC292" s="338"/>
      <c r="OQE292"/>
      <c r="OQF292"/>
      <c r="OQG292"/>
      <c r="OQH292"/>
      <c r="OQI292"/>
      <c r="OQJ292" s="401"/>
      <c r="OQK292" s="338"/>
      <c r="OQM292"/>
      <c r="OQN292"/>
      <c r="OQO292"/>
      <c r="OQP292"/>
      <c r="OQQ292"/>
      <c r="OQR292" s="401"/>
      <c r="OQS292" s="338"/>
      <c r="OQU292"/>
      <c r="OQV292"/>
      <c r="OQW292"/>
      <c r="OQX292"/>
      <c r="OQY292"/>
      <c r="OQZ292" s="401"/>
      <c r="ORA292" s="338"/>
      <c r="ORC292"/>
      <c r="ORD292"/>
      <c r="ORE292"/>
      <c r="ORF292"/>
      <c r="ORG292"/>
      <c r="ORH292" s="401"/>
      <c r="ORI292" s="338"/>
      <c r="ORK292"/>
      <c r="ORL292"/>
      <c r="ORM292"/>
      <c r="ORN292"/>
      <c r="ORO292"/>
      <c r="ORP292" s="401"/>
      <c r="ORQ292" s="338"/>
      <c r="ORS292"/>
      <c r="ORT292"/>
      <c r="ORU292"/>
      <c r="ORV292"/>
      <c r="ORW292"/>
      <c r="ORX292" s="401"/>
      <c r="ORY292" s="338"/>
      <c r="OSA292"/>
      <c r="OSB292"/>
      <c r="OSC292"/>
      <c r="OSD292"/>
      <c r="OSE292"/>
      <c r="OSF292" s="401"/>
      <c r="OSG292" s="338"/>
      <c r="OSI292"/>
      <c r="OSJ292"/>
      <c r="OSK292"/>
      <c r="OSL292"/>
      <c r="OSM292"/>
      <c r="OSN292" s="401"/>
      <c r="OSO292" s="338"/>
      <c r="OSQ292"/>
      <c r="OSR292"/>
      <c r="OSS292"/>
      <c r="OST292"/>
      <c r="OSU292"/>
      <c r="OSV292" s="401"/>
      <c r="OSW292" s="338"/>
      <c r="OSY292"/>
      <c r="OSZ292"/>
      <c r="OTA292"/>
      <c r="OTB292"/>
      <c r="OTC292"/>
      <c r="OTD292" s="401"/>
      <c r="OTE292" s="338"/>
      <c r="OTG292"/>
      <c r="OTH292"/>
      <c r="OTI292"/>
      <c r="OTJ292"/>
      <c r="OTK292"/>
      <c r="OTL292" s="401"/>
      <c r="OTM292" s="338"/>
      <c r="OTO292"/>
      <c r="OTP292"/>
      <c r="OTQ292"/>
      <c r="OTR292"/>
      <c r="OTS292"/>
      <c r="OTT292" s="401"/>
      <c r="OTU292" s="338"/>
      <c r="OTW292"/>
      <c r="OTX292"/>
      <c r="OTY292"/>
      <c r="OTZ292"/>
      <c r="OUA292"/>
      <c r="OUB292" s="401"/>
      <c r="OUC292" s="338"/>
      <c r="OUE292"/>
      <c r="OUF292"/>
      <c r="OUG292"/>
      <c r="OUH292"/>
      <c r="OUI292"/>
      <c r="OUJ292" s="401"/>
      <c r="OUK292" s="338"/>
      <c r="OUM292"/>
      <c r="OUN292"/>
      <c r="OUO292"/>
      <c r="OUP292"/>
      <c r="OUQ292"/>
      <c r="OUR292" s="401"/>
      <c r="OUS292" s="338"/>
      <c r="OUU292"/>
      <c r="OUV292"/>
      <c r="OUW292"/>
      <c r="OUX292"/>
      <c r="OUY292"/>
      <c r="OUZ292" s="401"/>
      <c r="OVA292" s="338"/>
      <c r="OVC292"/>
      <c r="OVD292"/>
      <c r="OVE292"/>
      <c r="OVF292"/>
      <c r="OVG292"/>
      <c r="OVH292" s="401"/>
      <c r="OVI292" s="338"/>
      <c r="OVK292"/>
      <c r="OVL292"/>
      <c r="OVM292"/>
      <c r="OVN292"/>
      <c r="OVO292"/>
      <c r="OVP292" s="401"/>
      <c r="OVQ292" s="338"/>
      <c r="OVS292"/>
      <c r="OVT292"/>
      <c r="OVU292"/>
      <c r="OVV292"/>
      <c r="OVW292"/>
      <c r="OVX292" s="401"/>
      <c r="OVY292" s="338"/>
      <c r="OWA292"/>
      <c r="OWB292"/>
      <c r="OWC292"/>
      <c r="OWD292"/>
      <c r="OWE292"/>
      <c r="OWF292" s="401"/>
      <c r="OWG292" s="338"/>
      <c r="OWI292"/>
      <c r="OWJ292"/>
      <c r="OWK292"/>
      <c r="OWL292"/>
      <c r="OWM292"/>
      <c r="OWN292" s="401"/>
      <c r="OWO292" s="338"/>
      <c r="OWQ292"/>
      <c r="OWR292"/>
      <c r="OWS292"/>
      <c r="OWT292"/>
      <c r="OWU292"/>
      <c r="OWV292" s="401"/>
      <c r="OWW292" s="338"/>
      <c r="OWY292"/>
      <c r="OWZ292"/>
      <c r="OXA292"/>
      <c r="OXB292"/>
      <c r="OXC292"/>
      <c r="OXD292" s="401"/>
      <c r="OXE292" s="338"/>
      <c r="OXG292"/>
      <c r="OXH292"/>
      <c r="OXI292"/>
      <c r="OXJ292"/>
      <c r="OXK292"/>
      <c r="OXL292" s="401"/>
      <c r="OXM292" s="338"/>
      <c r="OXO292"/>
      <c r="OXP292"/>
      <c r="OXQ292"/>
      <c r="OXR292"/>
      <c r="OXS292"/>
      <c r="OXT292" s="401"/>
      <c r="OXU292" s="338"/>
      <c r="OXW292"/>
      <c r="OXX292"/>
      <c r="OXY292"/>
      <c r="OXZ292"/>
      <c r="OYA292"/>
      <c r="OYB292" s="401"/>
      <c r="OYC292" s="338"/>
      <c r="OYE292"/>
      <c r="OYF292"/>
      <c r="OYG292"/>
      <c r="OYH292"/>
      <c r="OYI292"/>
      <c r="OYJ292" s="401"/>
      <c r="OYK292" s="338"/>
      <c r="OYM292"/>
      <c r="OYN292"/>
      <c r="OYO292"/>
      <c r="OYP292"/>
      <c r="OYQ292"/>
      <c r="OYR292" s="401"/>
      <c r="OYS292" s="338"/>
      <c r="OYU292"/>
      <c r="OYV292"/>
      <c r="OYW292"/>
      <c r="OYX292"/>
      <c r="OYY292"/>
      <c r="OYZ292" s="401"/>
      <c r="OZA292" s="338"/>
      <c r="OZC292"/>
      <c r="OZD292"/>
      <c r="OZE292"/>
      <c r="OZF292"/>
      <c r="OZG292"/>
      <c r="OZH292" s="401"/>
      <c r="OZI292" s="338"/>
      <c r="OZK292"/>
      <c r="OZL292"/>
      <c r="OZM292"/>
      <c r="OZN292"/>
      <c r="OZO292"/>
      <c r="OZP292" s="401"/>
      <c r="OZQ292" s="338"/>
      <c r="OZS292"/>
      <c r="OZT292"/>
      <c r="OZU292"/>
      <c r="OZV292"/>
      <c r="OZW292"/>
      <c r="OZX292" s="401"/>
      <c r="OZY292" s="338"/>
      <c r="PAA292"/>
      <c r="PAB292"/>
      <c r="PAC292"/>
      <c r="PAD292"/>
      <c r="PAE292"/>
      <c r="PAF292" s="401"/>
      <c r="PAG292" s="338"/>
      <c r="PAI292"/>
      <c r="PAJ292"/>
      <c r="PAK292"/>
      <c r="PAL292"/>
      <c r="PAM292"/>
      <c r="PAN292" s="401"/>
      <c r="PAO292" s="338"/>
      <c r="PAQ292"/>
      <c r="PAR292"/>
      <c r="PAS292"/>
      <c r="PAT292"/>
      <c r="PAU292"/>
      <c r="PAV292" s="401"/>
      <c r="PAW292" s="338"/>
      <c r="PAY292"/>
      <c r="PAZ292"/>
      <c r="PBA292"/>
      <c r="PBB292"/>
      <c r="PBC292"/>
      <c r="PBD292" s="401"/>
      <c r="PBE292" s="338"/>
      <c r="PBG292"/>
      <c r="PBH292"/>
      <c r="PBI292"/>
      <c r="PBJ292"/>
      <c r="PBK292"/>
      <c r="PBL292" s="401"/>
      <c r="PBM292" s="338"/>
      <c r="PBO292"/>
      <c r="PBP292"/>
      <c r="PBQ292"/>
      <c r="PBR292"/>
      <c r="PBS292"/>
      <c r="PBT292" s="401"/>
      <c r="PBU292" s="338"/>
      <c r="PBW292"/>
      <c r="PBX292"/>
      <c r="PBY292"/>
      <c r="PBZ292"/>
      <c r="PCA292"/>
      <c r="PCB292" s="401"/>
      <c r="PCC292" s="338"/>
      <c r="PCE292"/>
      <c r="PCF292"/>
      <c r="PCG292"/>
      <c r="PCH292"/>
      <c r="PCI292"/>
      <c r="PCJ292" s="401"/>
      <c r="PCK292" s="338"/>
      <c r="PCM292"/>
      <c r="PCN292"/>
      <c r="PCO292"/>
      <c r="PCP292"/>
      <c r="PCQ292"/>
      <c r="PCR292" s="401"/>
      <c r="PCS292" s="338"/>
      <c r="PCU292"/>
      <c r="PCV292"/>
      <c r="PCW292"/>
      <c r="PCX292"/>
      <c r="PCY292"/>
      <c r="PCZ292" s="401"/>
      <c r="PDA292" s="338"/>
      <c r="PDC292"/>
      <c r="PDD292"/>
      <c r="PDE292"/>
      <c r="PDF292"/>
      <c r="PDG292"/>
      <c r="PDH292" s="401"/>
      <c r="PDI292" s="338"/>
      <c r="PDK292"/>
      <c r="PDL292"/>
      <c r="PDM292"/>
      <c r="PDN292"/>
      <c r="PDO292"/>
      <c r="PDP292" s="401"/>
      <c r="PDQ292" s="338"/>
      <c r="PDS292"/>
      <c r="PDT292"/>
      <c r="PDU292"/>
      <c r="PDV292"/>
      <c r="PDW292"/>
      <c r="PDX292" s="401"/>
      <c r="PDY292" s="338"/>
      <c r="PEA292"/>
      <c r="PEB292"/>
      <c r="PEC292"/>
      <c r="PED292"/>
      <c r="PEE292"/>
      <c r="PEF292" s="401"/>
      <c r="PEG292" s="338"/>
      <c r="PEI292"/>
      <c r="PEJ292"/>
      <c r="PEK292"/>
      <c r="PEL292"/>
      <c r="PEM292"/>
      <c r="PEN292" s="401"/>
      <c r="PEO292" s="338"/>
      <c r="PEQ292"/>
      <c r="PER292"/>
      <c r="PES292"/>
      <c r="PET292"/>
      <c r="PEU292"/>
      <c r="PEV292" s="401"/>
      <c r="PEW292" s="338"/>
      <c r="PEY292"/>
      <c r="PEZ292"/>
      <c r="PFA292"/>
      <c r="PFB292"/>
      <c r="PFC292"/>
      <c r="PFD292" s="401"/>
      <c r="PFE292" s="338"/>
      <c r="PFG292"/>
      <c r="PFH292"/>
      <c r="PFI292"/>
      <c r="PFJ292"/>
      <c r="PFK292"/>
      <c r="PFL292" s="401"/>
      <c r="PFM292" s="338"/>
      <c r="PFO292"/>
      <c r="PFP292"/>
      <c r="PFQ292"/>
      <c r="PFR292"/>
      <c r="PFS292"/>
      <c r="PFT292" s="401"/>
      <c r="PFU292" s="338"/>
      <c r="PFW292"/>
      <c r="PFX292"/>
      <c r="PFY292"/>
      <c r="PFZ292"/>
      <c r="PGA292"/>
      <c r="PGB292" s="401"/>
      <c r="PGC292" s="338"/>
      <c r="PGE292"/>
      <c r="PGF292"/>
      <c r="PGG292"/>
      <c r="PGH292"/>
      <c r="PGI292"/>
      <c r="PGJ292" s="401"/>
      <c r="PGK292" s="338"/>
      <c r="PGM292"/>
      <c r="PGN292"/>
      <c r="PGO292"/>
      <c r="PGP292"/>
      <c r="PGQ292"/>
      <c r="PGR292" s="401"/>
      <c r="PGS292" s="338"/>
      <c r="PGU292"/>
      <c r="PGV292"/>
      <c r="PGW292"/>
      <c r="PGX292"/>
      <c r="PGY292"/>
      <c r="PGZ292" s="401"/>
      <c r="PHA292" s="338"/>
      <c r="PHC292"/>
      <c r="PHD292"/>
      <c r="PHE292"/>
      <c r="PHF292"/>
      <c r="PHG292"/>
      <c r="PHH292" s="401"/>
      <c r="PHI292" s="338"/>
      <c r="PHK292"/>
      <c r="PHL292"/>
      <c r="PHM292"/>
      <c r="PHN292"/>
      <c r="PHO292"/>
      <c r="PHP292" s="401"/>
      <c r="PHQ292" s="338"/>
      <c r="PHS292"/>
      <c r="PHT292"/>
      <c r="PHU292"/>
      <c r="PHV292"/>
      <c r="PHW292"/>
      <c r="PHX292" s="401"/>
      <c r="PHY292" s="338"/>
      <c r="PIA292"/>
      <c r="PIB292"/>
      <c r="PIC292"/>
      <c r="PID292"/>
      <c r="PIE292"/>
      <c r="PIF292" s="401"/>
      <c r="PIG292" s="338"/>
      <c r="PII292"/>
      <c r="PIJ292"/>
      <c r="PIK292"/>
      <c r="PIL292"/>
      <c r="PIM292"/>
      <c r="PIN292" s="401"/>
      <c r="PIO292" s="338"/>
      <c r="PIQ292"/>
      <c r="PIR292"/>
      <c r="PIS292"/>
      <c r="PIT292"/>
      <c r="PIU292"/>
      <c r="PIV292" s="401"/>
      <c r="PIW292" s="338"/>
      <c r="PIY292"/>
      <c r="PIZ292"/>
      <c r="PJA292"/>
      <c r="PJB292"/>
      <c r="PJC292"/>
      <c r="PJD292" s="401"/>
      <c r="PJE292" s="338"/>
      <c r="PJG292"/>
      <c r="PJH292"/>
      <c r="PJI292"/>
      <c r="PJJ292"/>
      <c r="PJK292"/>
      <c r="PJL292" s="401"/>
      <c r="PJM292" s="338"/>
      <c r="PJO292"/>
      <c r="PJP292"/>
      <c r="PJQ292"/>
      <c r="PJR292"/>
      <c r="PJS292"/>
      <c r="PJT292" s="401"/>
      <c r="PJU292" s="338"/>
      <c r="PJW292"/>
      <c r="PJX292"/>
      <c r="PJY292"/>
      <c r="PJZ292"/>
      <c r="PKA292"/>
      <c r="PKB292" s="401"/>
      <c r="PKC292" s="338"/>
      <c r="PKE292"/>
      <c r="PKF292"/>
      <c r="PKG292"/>
      <c r="PKH292"/>
      <c r="PKI292"/>
      <c r="PKJ292" s="401"/>
      <c r="PKK292" s="338"/>
      <c r="PKM292"/>
      <c r="PKN292"/>
      <c r="PKO292"/>
      <c r="PKP292"/>
      <c r="PKQ292"/>
      <c r="PKR292" s="401"/>
      <c r="PKS292" s="338"/>
      <c r="PKU292"/>
      <c r="PKV292"/>
      <c r="PKW292"/>
      <c r="PKX292"/>
      <c r="PKY292"/>
      <c r="PKZ292" s="401"/>
      <c r="PLA292" s="338"/>
      <c r="PLC292"/>
      <c r="PLD292"/>
      <c r="PLE292"/>
      <c r="PLF292"/>
      <c r="PLG292"/>
      <c r="PLH292" s="401"/>
      <c r="PLI292" s="338"/>
      <c r="PLK292"/>
      <c r="PLL292"/>
      <c r="PLM292"/>
      <c r="PLN292"/>
      <c r="PLO292"/>
      <c r="PLP292" s="401"/>
      <c r="PLQ292" s="338"/>
      <c r="PLS292"/>
      <c r="PLT292"/>
      <c r="PLU292"/>
      <c r="PLV292"/>
      <c r="PLW292"/>
      <c r="PLX292" s="401"/>
      <c r="PLY292" s="338"/>
      <c r="PMA292"/>
      <c r="PMB292"/>
      <c r="PMC292"/>
      <c r="PMD292"/>
      <c r="PME292"/>
      <c r="PMF292" s="401"/>
      <c r="PMG292" s="338"/>
      <c r="PMI292"/>
      <c r="PMJ292"/>
      <c r="PMK292"/>
      <c r="PML292"/>
      <c r="PMM292"/>
      <c r="PMN292" s="401"/>
      <c r="PMO292" s="338"/>
      <c r="PMQ292"/>
      <c r="PMR292"/>
      <c r="PMS292"/>
      <c r="PMT292"/>
      <c r="PMU292"/>
      <c r="PMV292" s="401"/>
      <c r="PMW292" s="338"/>
      <c r="PMY292"/>
      <c r="PMZ292"/>
      <c r="PNA292"/>
      <c r="PNB292"/>
      <c r="PNC292"/>
      <c r="PND292" s="401"/>
      <c r="PNE292" s="338"/>
      <c r="PNG292"/>
      <c r="PNH292"/>
      <c r="PNI292"/>
      <c r="PNJ292"/>
      <c r="PNK292"/>
      <c r="PNL292" s="401"/>
      <c r="PNM292" s="338"/>
      <c r="PNO292"/>
      <c r="PNP292"/>
      <c r="PNQ292"/>
      <c r="PNR292"/>
      <c r="PNS292"/>
      <c r="PNT292" s="401"/>
      <c r="PNU292" s="338"/>
      <c r="PNW292"/>
      <c r="PNX292"/>
      <c r="PNY292"/>
      <c r="PNZ292"/>
      <c r="POA292"/>
      <c r="POB292" s="401"/>
      <c r="POC292" s="338"/>
      <c r="POE292"/>
      <c r="POF292"/>
      <c r="POG292"/>
      <c r="POH292"/>
      <c r="POI292"/>
      <c r="POJ292" s="401"/>
      <c r="POK292" s="338"/>
      <c r="POM292"/>
      <c r="PON292"/>
      <c r="POO292"/>
      <c r="POP292"/>
      <c r="POQ292"/>
      <c r="POR292" s="401"/>
      <c r="POS292" s="338"/>
      <c r="POU292"/>
      <c r="POV292"/>
      <c r="POW292"/>
      <c r="POX292"/>
      <c r="POY292"/>
      <c r="POZ292" s="401"/>
      <c r="PPA292" s="338"/>
      <c r="PPC292"/>
      <c r="PPD292"/>
      <c r="PPE292"/>
      <c r="PPF292"/>
      <c r="PPG292"/>
      <c r="PPH292" s="401"/>
      <c r="PPI292" s="338"/>
      <c r="PPK292"/>
      <c r="PPL292"/>
      <c r="PPM292"/>
      <c r="PPN292"/>
      <c r="PPO292"/>
      <c r="PPP292" s="401"/>
      <c r="PPQ292" s="338"/>
      <c r="PPS292"/>
      <c r="PPT292"/>
      <c r="PPU292"/>
      <c r="PPV292"/>
      <c r="PPW292"/>
      <c r="PPX292" s="401"/>
      <c r="PPY292" s="338"/>
      <c r="PQA292"/>
      <c r="PQB292"/>
      <c r="PQC292"/>
      <c r="PQD292"/>
      <c r="PQE292"/>
      <c r="PQF292" s="401"/>
      <c r="PQG292" s="338"/>
      <c r="PQI292"/>
      <c r="PQJ292"/>
      <c r="PQK292"/>
      <c r="PQL292"/>
      <c r="PQM292"/>
      <c r="PQN292" s="401"/>
      <c r="PQO292" s="338"/>
      <c r="PQQ292"/>
      <c r="PQR292"/>
      <c r="PQS292"/>
      <c r="PQT292"/>
      <c r="PQU292"/>
      <c r="PQV292" s="401"/>
      <c r="PQW292" s="338"/>
      <c r="PQY292"/>
      <c r="PQZ292"/>
      <c r="PRA292"/>
      <c r="PRB292"/>
      <c r="PRC292"/>
      <c r="PRD292" s="401"/>
      <c r="PRE292" s="338"/>
      <c r="PRG292"/>
      <c r="PRH292"/>
      <c r="PRI292"/>
      <c r="PRJ292"/>
      <c r="PRK292"/>
      <c r="PRL292" s="401"/>
      <c r="PRM292" s="338"/>
      <c r="PRO292"/>
      <c r="PRP292"/>
      <c r="PRQ292"/>
      <c r="PRR292"/>
      <c r="PRS292"/>
      <c r="PRT292" s="401"/>
      <c r="PRU292" s="338"/>
      <c r="PRW292"/>
      <c r="PRX292"/>
      <c r="PRY292"/>
      <c r="PRZ292"/>
      <c r="PSA292"/>
      <c r="PSB292" s="401"/>
      <c r="PSC292" s="338"/>
      <c r="PSE292"/>
      <c r="PSF292"/>
      <c r="PSG292"/>
      <c r="PSH292"/>
      <c r="PSI292"/>
      <c r="PSJ292" s="401"/>
      <c r="PSK292" s="338"/>
      <c r="PSM292"/>
      <c r="PSN292"/>
      <c r="PSO292"/>
      <c r="PSP292"/>
      <c r="PSQ292"/>
      <c r="PSR292" s="401"/>
      <c r="PSS292" s="338"/>
      <c r="PSU292"/>
      <c r="PSV292"/>
      <c r="PSW292"/>
      <c r="PSX292"/>
      <c r="PSY292"/>
      <c r="PSZ292" s="401"/>
      <c r="PTA292" s="338"/>
      <c r="PTC292"/>
      <c r="PTD292"/>
      <c r="PTE292"/>
      <c r="PTF292"/>
      <c r="PTG292"/>
      <c r="PTH292" s="401"/>
      <c r="PTI292" s="338"/>
      <c r="PTK292"/>
      <c r="PTL292"/>
      <c r="PTM292"/>
      <c r="PTN292"/>
      <c r="PTO292"/>
      <c r="PTP292" s="401"/>
      <c r="PTQ292" s="338"/>
      <c r="PTS292"/>
      <c r="PTT292"/>
      <c r="PTU292"/>
      <c r="PTV292"/>
      <c r="PTW292"/>
      <c r="PTX292" s="401"/>
      <c r="PTY292" s="338"/>
      <c r="PUA292"/>
      <c r="PUB292"/>
      <c r="PUC292"/>
      <c r="PUD292"/>
      <c r="PUE292"/>
      <c r="PUF292" s="401"/>
      <c r="PUG292" s="338"/>
      <c r="PUI292"/>
      <c r="PUJ292"/>
      <c r="PUK292"/>
      <c r="PUL292"/>
      <c r="PUM292"/>
      <c r="PUN292" s="401"/>
      <c r="PUO292" s="338"/>
      <c r="PUQ292"/>
      <c r="PUR292"/>
      <c r="PUS292"/>
      <c r="PUT292"/>
      <c r="PUU292"/>
      <c r="PUV292" s="401"/>
      <c r="PUW292" s="338"/>
      <c r="PUY292"/>
      <c r="PUZ292"/>
      <c r="PVA292"/>
      <c r="PVB292"/>
      <c r="PVC292"/>
      <c r="PVD292" s="401"/>
      <c r="PVE292" s="338"/>
      <c r="PVG292"/>
      <c r="PVH292"/>
      <c r="PVI292"/>
      <c r="PVJ292"/>
      <c r="PVK292"/>
      <c r="PVL292" s="401"/>
      <c r="PVM292" s="338"/>
      <c r="PVO292"/>
      <c r="PVP292"/>
      <c r="PVQ292"/>
      <c r="PVR292"/>
      <c r="PVS292"/>
      <c r="PVT292" s="401"/>
      <c r="PVU292" s="338"/>
      <c r="PVW292"/>
      <c r="PVX292"/>
      <c r="PVY292"/>
      <c r="PVZ292"/>
      <c r="PWA292"/>
      <c r="PWB292" s="401"/>
      <c r="PWC292" s="338"/>
      <c r="PWE292"/>
      <c r="PWF292"/>
      <c r="PWG292"/>
      <c r="PWH292"/>
      <c r="PWI292"/>
      <c r="PWJ292" s="401"/>
      <c r="PWK292" s="338"/>
      <c r="PWM292"/>
      <c r="PWN292"/>
      <c r="PWO292"/>
      <c r="PWP292"/>
      <c r="PWQ292"/>
      <c r="PWR292" s="401"/>
      <c r="PWS292" s="338"/>
      <c r="PWU292"/>
      <c r="PWV292"/>
      <c r="PWW292"/>
      <c r="PWX292"/>
      <c r="PWY292"/>
      <c r="PWZ292" s="401"/>
      <c r="PXA292" s="338"/>
      <c r="PXC292"/>
      <c r="PXD292"/>
      <c r="PXE292"/>
      <c r="PXF292"/>
      <c r="PXG292"/>
      <c r="PXH292" s="401"/>
      <c r="PXI292" s="338"/>
      <c r="PXK292"/>
      <c r="PXL292"/>
      <c r="PXM292"/>
      <c r="PXN292"/>
      <c r="PXO292"/>
      <c r="PXP292" s="401"/>
      <c r="PXQ292" s="338"/>
      <c r="PXS292"/>
      <c r="PXT292"/>
      <c r="PXU292"/>
      <c r="PXV292"/>
      <c r="PXW292"/>
      <c r="PXX292" s="401"/>
      <c r="PXY292" s="338"/>
      <c r="PYA292"/>
      <c r="PYB292"/>
      <c r="PYC292"/>
      <c r="PYD292"/>
      <c r="PYE292"/>
      <c r="PYF292" s="401"/>
      <c r="PYG292" s="338"/>
      <c r="PYI292"/>
      <c r="PYJ292"/>
      <c r="PYK292"/>
      <c r="PYL292"/>
      <c r="PYM292"/>
      <c r="PYN292" s="401"/>
      <c r="PYO292" s="338"/>
      <c r="PYQ292"/>
      <c r="PYR292"/>
      <c r="PYS292"/>
      <c r="PYT292"/>
      <c r="PYU292"/>
      <c r="PYV292" s="401"/>
      <c r="PYW292" s="338"/>
      <c r="PYY292"/>
      <c r="PYZ292"/>
      <c r="PZA292"/>
      <c r="PZB292"/>
      <c r="PZC292"/>
      <c r="PZD292" s="401"/>
      <c r="PZE292" s="338"/>
      <c r="PZG292"/>
      <c r="PZH292"/>
      <c r="PZI292"/>
      <c r="PZJ292"/>
      <c r="PZK292"/>
      <c r="PZL292" s="401"/>
      <c r="PZM292" s="338"/>
      <c r="PZO292"/>
      <c r="PZP292"/>
      <c r="PZQ292"/>
      <c r="PZR292"/>
      <c r="PZS292"/>
      <c r="PZT292" s="401"/>
      <c r="PZU292" s="338"/>
      <c r="PZW292"/>
      <c r="PZX292"/>
      <c r="PZY292"/>
      <c r="PZZ292"/>
      <c r="QAA292"/>
      <c r="QAB292" s="401"/>
      <c r="QAC292" s="338"/>
      <c r="QAE292"/>
      <c r="QAF292"/>
      <c r="QAG292"/>
      <c r="QAH292"/>
      <c r="QAI292"/>
      <c r="QAJ292" s="401"/>
      <c r="QAK292" s="338"/>
      <c r="QAM292"/>
      <c r="QAN292"/>
      <c r="QAO292"/>
      <c r="QAP292"/>
      <c r="QAQ292"/>
      <c r="QAR292" s="401"/>
      <c r="QAS292" s="338"/>
      <c r="QAU292"/>
      <c r="QAV292"/>
      <c r="QAW292"/>
      <c r="QAX292"/>
      <c r="QAY292"/>
      <c r="QAZ292" s="401"/>
      <c r="QBA292" s="338"/>
      <c r="QBC292"/>
      <c r="QBD292"/>
      <c r="QBE292"/>
      <c r="QBF292"/>
      <c r="QBG292"/>
      <c r="QBH292" s="401"/>
      <c r="QBI292" s="338"/>
      <c r="QBK292"/>
      <c r="QBL292"/>
      <c r="QBM292"/>
      <c r="QBN292"/>
      <c r="QBO292"/>
      <c r="QBP292" s="401"/>
      <c r="QBQ292" s="338"/>
      <c r="QBS292"/>
      <c r="QBT292"/>
      <c r="QBU292"/>
      <c r="QBV292"/>
      <c r="QBW292"/>
      <c r="QBX292" s="401"/>
      <c r="QBY292" s="338"/>
      <c r="QCA292"/>
      <c r="QCB292"/>
      <c r="QCC292"/>
      <c r="QCD292"/>
      <c r="QCE292"/>
      <c r="QCF292" s="401"/>
      <c r="QCG292" s="338"/>
      <c r="QCI292"/>
      <c r="QCJ292"/>
      <c r="QCK292"/>
      <c r="QCL292"/>
      <c r="QCM292"/>
      <c r="QCN292" s="401"/>
      <c r="QCO292" s="338"/>
      <c r="QCQ292"/>
      <c r="QCR292"/>
      <c r="QCS292"/>
      <c r="QCT292"/>
      <c r="QCU292"/>
      <c r="QCV292" s="401"/>
      <c r="QCW292" s="338"/>
      <c r="QCY292"/>
      <c r="QCZ292"/>
      <c r="QDA292"/>
      <c r="QDB292"/>
      <c r="QDC292"/>
      <c r="QDD292" s="401"/>
      <c r="QDE292" s="338"/>
      <c r="QDG292"/>
      <c r="QDH292"/>
      <c r="QDI292"/>
      <c r="QDJ292"/>
      <c r="QDK292"/>
      <c r="QDL292" s="401"/>
      <c r="QDM292" s="338"/>
      <c r="QDO292"/>
      <c r="QDP292"/>
      <c r="QDQ292"/>
      <c r="QDR292"/>
      <c r="QDS292"/>
      <c r="QDT292" s="401"/>
      <c r="QDU292" s="338"/>
      <c r="QDW292"/>
      <c r="QDX292"/>
      <c r="QDY292"/>
      <c r="QDZ292"/>
      <c r="QEA292"/>
      <c r="QEB292" s="401"/>
      <c r="QEC292" s="338"/>
      <c r="QEE292"/>
      <c r="QEF292"/>
      <c r="QEG292"/>
      <c r="QEH292"/>
      <c r="QEI292"/>
      <c r="QEJ292" s="401"/>
      <c r="QEK292" s="338"/>
      <c r="QEM292"/>
      <c r="QEN292"/>
      <c r="QEO292"/>
      <c r="QEP292"/>
      <c r="QEQ292"/>
      <c r="QER292" s="401"/>
      <c r="QES292" s="338"/>
      <c r="QEU292"/>
      <c r="QEV292"/>
      <c r="QEW292"/>
      <c r="QEX292"/>
      <c r="QEY292"/>
      <c r="QEZ292" s="401"/>
      <c r="QFA292" s="338"/>
      <c r="QFC292"/>
      <c r="QFD292"/>
      <c r="QFE292"/>
      <c r="QFF292"/>
      <c r="QFG292"/>
      <c r="QFH292" s="401"/>
      <c r="QFI292" s="338"/>
      <c r="QFK292"/>
      <c r="QFL292"/>
      <c r="QFM292"/>
      <c r="QFN292"/>
      <c r="QFO292"/>
      <c r="QFP292" s="401"/>
      <c r="QFQ292" s="338"/>
      <c r="QFS292"/>
      <c r="QFT292"/>
      <c r="QFU292"/>
      <c r="QFV292"/>
      <c r="QFW292"/>
      <c r="QFX292" s="401"/>
      <c r="QFY292" s="338"/>
      <c r="QGA292"/>
      <c r="QGB292"/>
      <c r="QGC292"/>
      <c r="QGD292"/>
      <c r="QGE292"/>
      <c r="QGF292" s="401"/>
      <c r="QGG292" s="338"/>
      <c r="QGI292"/>
      <c r="QGJ292"/>
      <c r="QGK292"/>
      <c r="QGL292"/>
      <c r="QGM292"/>
      <c r="QGN292" s="401"/>
      <c r="QGO292" s="338"/>
      <c r="QGQ292"/>
      <c r="QGR292"/>
      <c r="QGS292"/>
      <c r="QGT292"/>
      <c r="QGU292"/>
      <c r="QGV292" s="401"/>
      <c r="QGW292" s="338"/>
      <c r="QGY292"/>
      <c r="QGZ292"/>
      <c r="QHA292"/>
      <c r="QHB292"/>
      <c r="QHC292"/>
      <c r="QHD292" s="401"/>
      <c r="QHE292" s="338"/>
      <c r="QHG292"/>
      <c r="QHH292"/>
      <c r="QHI292"/>
      <c r="QHJ292"/>
      <c r="QHK292"/>
      <c r="QHL292" s="401"/>
      <c r="QHM292" s="338"/>
      <c r="QHO292"/>
      <c r="QHP292"/>
      <c r="QHQ292"/>
      <c r="QHR292"/>
      <c r="QHS292"/>
      <c r="QHT292" s="401"/>
      <c r="QHU292" s="338"/>
      <c r="QHW292"/>
      <c r="QHX292"/>
      <c r="QHY292"/>
      <c r="QHZ292"/>
      <c r="QIA292"/>
      <c r="QIB292" s="401"/>
      <c r="QIC292" s="338"/>
      <c r="QIE292"/>
      <c r="QIF292"/>
      <c r="QIG292"/>
      <c r="QIH292"/>
      <c r="QII292"/>
      <c r="QIJ292" s="401"/>
      <c r="QIK292" s="338"/>
      <c r="QIM292"/>
      <c r="QIN292"/>
      <c r="QIO292"/>
      <c r="QIP292"/>
      <c r="QIQ292"/>
      <c r="QIR292" s="401"/>
      <c r="QIS292" s="338"/>
      <c r="QIU292"/>
      <c r="QIV292"/>
      <c r="QIW292"/>
      <c r="QIX292"/>
      <c r="QIY292"/>
      <c r="QIZ292" s="401"/>
      <c r="QJA292" s="338"/>
      <c r="QJC292"/>
      <c r="QJD292"/>
      <c r="QJE292"/>
      <c r="QJF292"/>
      <c r="QJG292"/>
      <c r="QJH292" s="401"/>
      <c r="QJI292" s="338"/>
      <c r="QJK292"/>
      <c r="QJL292"/>
      <c r="QJM292"/>
      <c r="QJN292"/>
      <c r="QJO292"/>
      <c r="QJP292" s="401"/>
      <c r="QJQ292" s="338"/>
      <c r="QJS292"/>
      <c r="QJT292"/>
      <c r="QJU292"/>
      <c r="QJV292"/>
      <c r="QJW292"/>
      <c r="QJX292" s="401"/>
      <c r="QJY292" s="338"/>
      <c r="QKA292"/>
      <c r="QKB292"/>
      <c r="QKC292"/>
      <c r="QKD292"/>
      <c r="QKE292"/>
      <c r="QKF292" s="401"/>
      <c r="QKG292" s="338"/>
      <c r="QKI292"/>
      <c r="QKJ292"/>
      <c r="QKK292"/>
      <c r="QKL292"/>
      <c r="QKM292"/>
      <c r="QKN292" s="401"/>
      <c r="QKO292" s="338"/>
      <c r="QKQ292"/>
      <c r="QKR292"/>
      <c r="QKS292"/>
      <c r="QKT292"/>
      <c r="QKU292"/>
      <c r="QKV292" s="401"/>
      <c r="QKW292" s="338"/>
      <c r="QKY292"/>
      <c r="QKZ292"/>
      <c r="QLA292"/>
      <c r="QLB292"/>
      <c r="QLC292"/>
      <c r="QLD292" s="401"/>
      <c r="QLE292" s="338"/>
      <c r="QLG292"/>
      <c r="QLH292"/>
      <c r="QLI292"/>
      <c r="QLJ292"/>
      <c r="QLK292"/>
      <c r="QLL292" s="401"/>
      <c r="QLM292" s="338"/>
      <c r="QLO292"/>
      <c r="QLP292"/>
      <c r="QLQ292"/>
      <c r="QLR292"/>
      <c r="QLS292"/>
      <c r="QLT292" s="401"/>
      <c r="QLU292" s="338"/>
      <c r="QLW292"/>
      <c r="QLX292"/>
      <c r="QLY292"/>
      <c r="QLZ292"/>
      <c r="QMA292"/>
      <c r="QMB292" s="401"/>
      <c r="QMC292" s="338"/>
      <c r="QME292"/>
      <c r="QMF292"/>
      <c r="QMG292"/>
      <c r="QMH292"/>
      <c r="QMI292"/>
      <c r="QMJ292" s="401"/>
      <c r="QMK292" s="338"/>
      <c r="QMM292"/>
      <c r="QMN292"/>
      <c r="QMO292"/>
      <c r="QMP292"/>
      <c r="QMQ292"/>
      <c r="QMR292" s="401"/>
      <c r="QMS292" s="338"/>
      <c r="QMU292"/>
      <c r="QMV292"/>
      <c r="QMW292"/>
      <c r="QMX292"/>
      <c r="QMY292"/>
      <c r="QMZ292" s="401"/>
      <c r="QNA292" s="338"/>
      <c r="QNC292"/>
      <c r="QND292"/>
      <c r="QNE292"/>
      <c r="QNF292"/>
      <c r="QNG292"/>
      <c r="QNH292" s="401"/>
      <c r="QNI292" s="338"/>
      <c r="QNK292"/>
      <c r="QNL292"/>
      <c r="QNM292"/>
      <c r="QNN292"/>
      <c r="QNO292"/>
      <c r="QNP292" s="401"/>
      <c r="QNQ292" s="338"/>
      <c r="QNS292"/>
      <c r="QNT292"/>
      <c r="QNU292"/>
      <c r="QNV292"/>
      <c r="QNW292"/>
      <c r="QNX292" s="401"/>
      <c r="QNY292" s="338"/>
      <c r="QOA292"/>
      <c r="QOB292"/>
      <c r="QOC292"/>
      <c r="QOD292"/>
      <c r="QOE292"/>
      <c r="QOF292" s="401"/>
      <c r="QOG292" s="338"/>
      <c r="QOI292"/>
      <c r="QOJ292"/>
      <c r="QOK292"/>
      <c r="QOL292"/>
      <c r="QOM292"/>
      <c r="QON292" s="401"/>
      <c r="QOO292" s="338"/>
      <c r="QOQ292"/>
      <c r="QOR292"/>
      <c r="QOS292"/>
      <c r="QOT292"/>
      <c r="QOU292"/>
      <c r="QOV292" s="401"/>
      <c r="QOW292" s="338"/>
      <c r="QOY292"/>
      <c r="QOZ292"/>
      <c r="QPA292"/>
      <c r="QPB292"/>
      <c r="QPC292"/>
      <c r="QPD292" s="401"/>
      <c r="QPE292" s="338"/>
      <c r="QPG292"/>
      <c r="QPH292"/>
      <c r="QPI292"/>
      <c r="QPJ292"/>
      <c r="QPK292"/>
      <c r="QPL292" s="401"/>
      <c r="QPM292" s="338"/>
      <c r="QPO292"/>
      <c r="QPP292"/>
      <c r="QPQ292"/>
      <c r="QPR292"/>
      <c r="QPS292"/>
      <c r="QPT292" s="401"/>
      <c r="QPU292" s="338"/>
      <c r="QPW292"/>
      <c r="QPX292"/>
      <c r="QPY292"/>
      <c r="QPZ292"/>
      <c r="QQA292"/>
      <c r="QQB292" s="401"/>
      <c r="QQC292" s="338"/>
      <c r="QQE292"/>
      <c r="QQF292"/>
      <c r="QQG292"/>
      <c r="QQH292"/>
      <c r="QQI292"/>
      <c r="QQJ292" s="401"/>
      <c r="QQK292" s="338"/>
      <c r="QQM292"/>
      <c r="QQN292"/>
      <c r="QQO292"/>
      <c r="QQP292"/>
      <c r="QQQ292"/>
      <c r="QQR292" s="401"/>
      <c r="QQS292" s="338"/>
      <c r="QQU292"/>
      <c r="QQV292"/>
      <c r="QQW292"/>
      <c r="QQX292"/>
      <c r="QQY292"/>
      <c r="QQZ292" s="401"/>
      <c r="QRA292" s="338"/>
      <c r="QRC292"/>
      <c r="QRD292"/>
      <c r="QRE292"/>
      <c r="QRF292"/>
      <c r="QRG292"/>
      <c r="QRH292" s="401"/>
      <c r="QRI292" s="338"/>
      <c r="QRK292"/>
      <c r="QRL292"/>
      <c r="QRM292"/>
      <c r="QRN292"/>
      <c r="QRO292"/>
      <c r="QRP292" s="401"/>
      <c r="QRQ292" s="338"/>
      <c r="QRS292"/>
      <c r="QRT292"/>
      <c r="QRU292"/>
      <c r="QRV292"/>
      <c r="QRW292"/>
      <c r="QRX292" s="401"/>
      <c r="QRY292" s="338"/>
      <c r="QSA292"/>
      <c r="QSB292"/>
      <c r="QSC292"/>
      <c r="QSD292"/>
      <c r="QSE292"/>
      <c r="QSF292" s="401"/>
      <c r="QSG292" s="338"/>
      <c r="QSI292"/>
      <c r="QSJ292"/>
      <c r="QSK292"/>
      <c r="QSL292"/>
      <c r="QSM292"/>
      <c r="QSN292" s="401"/>
      <c r="QSO292" s="338"/>
      <c r="QSQ292"/>
      <c r="QSR292"/>
      <c r="QSS292"/>
      <c r="QST292"/>
      <c r="QSU292"/>
      <c r="QSV292" s="401"/>
      <c r="QSW292" s="338"/>
      <c r="QSY292"/>
      <c r="QSZ292"/>
      <c r="QTA292"/>
      <c r="QTB292"/>
      <c r="QTC292"/>
      <c r="QTD292" s="401"/>
      <c r="QTE292" s="338"/>
      <c r="QTG292"/>
      <c r="QTH292"/>
      <c r="QTI292"/>
      <c r="QTJ292"/>
      <c r="QTK292"/>
      <c r="QTL292" s="401"/>
      <c r="QTM292" s="338"/>
      <c r="QTO292"/>
      <c r="QTP292"/>
      <c r="QTQ292"/>
      <c r="QTR292"/>
      <c r="QTS292"/>
      <c r="QTT292" s="401"/>
      <c r="QTU292" s="338"/>
      <c r="QTW292"/>
      <c r="QTX292"/>
      <c r="QTY292"/>
      <c r="QTZ292"/>
      <c r="QUA292"/>
      <c r="QUB292" s="401"/>
      <c r="QUC292" s="338"/>
      <c r="QUE292"/>
      <c r="QUF292"/>
      <c r="QUG292"/>
      <c r="QUH292"/>
      <c r="QUI292"/>
      <c r="QUJ292" s="401"/>
      <c r="QUK292" s="338"/>
      <c r="QUM292"/>
      <c r="QUN292"/>
      <c r="QUO292"/>
      <c r="QUP292"/>
      <c r="QUQ292"/>
      <c r="QUR292" s="401"/>
      <c r="QUS292" s="338"/>
      <c r="QUU292"/>
      <c r="QUV292"/>
      <c r="QUW292"/>
      <c r="QUX292"/>
      <c r="QUY292"/>
      <c r="QUZ292" s="401"/>
      <c r="QVA292" s="338"/>
      <c r="QVC292"/>
      <c r="QVD292"/>
      <c r="QVE292"/>
      <c r="QVF292"/>
      <c r="QVG292"/>
      <c r="QVH292" s="401"/>
      <c r="QVI292" s="338"/>
      <c r="QVK292"/>
      <c r="QVL292"/>
      <c r="QVM292"/>
      <c r="QVN292"/>
      <c r="QVO292"/>
      <c r="QVP292" s="401"/>
      <c r="QVQ292" s="338"/>
      <c r="QVS292"/>
      <c r="QVT292"/>
      <c r="QVU292"/>
      <c r="QVV292"/>
      <c r="QVW292"/>
      <c r="QVX292" s="401"/>
      <c r="QVY292" s="338"/>
      <c r="QWA292"/>
      <c r="QWB292"/>
      <c r="QWC292"/>
      <c r="QWD292"/>
      <c r="QWE292"/>
      <c r="QWF292" s="401"/>
      <c r="QWG292" s="338"/>
      <c r="QWI292"/>
      <c r="QWJ292"/>
      <c r="QWK292"/>
      <c r="QWL292"/>
      <c r="QWM292"/>
      <c r="QWN292" s="401"/>
      <c r="QWO292" s="338"/>
      <c r="QWQ292"/>
      <c r="QWR292"/>
      <c r="QWS292"/>
      <c r="QWT292"/>
      <c r="QWU292"/>
      <c r="QWV292" s="401"/>
      <c r="QWW292" s="338"/>
      <c r="QWY292"/>
      <c r="QWZ292"/>
      <c r="QXA292"/>
      <c r="QXB292"/>
      <c r="QXC292"/>
      <c r="QXD292" s="401"/>
      <c r="QXE292" s="338"/>
      <c r="QXG292"/>
      <c r="QXH292"/>
      <c r="QXI292"/>
      <c r="QXJ292"/>
      <c r="QXK292"/>
      <c r="QXL292" s="401"/>
      <c r="QXM292" s="338"/>
      <c r="QXO292"/>
      <c r="QXP292"/>
      <c r="QXQ292"/>
      <c r="QXR292"/>
      <c r="QXS292"/>
      <c r="QXT292" s="401"/>
      <c r="QXU292" s="338"/>
      <c r="QXW292"/>
      <c r="QXX292"/>
      <c r="QXY292"/>
      <c r="QXZ292"/>
      <c r="QYA292"/>
      <c r="QYB292" s="401"/>
      <c r="QYC292" s="338"/>
      <c r="QYE292"/>
      <c r="QYF292"/>
      <c r="QYG292"/>
      <c r="QYH292"/>
      <c r="QYI292"/>
      <c r="QYJ292" s="401"/>
      <c r="QYK292" s="338"/>
      <c r="QYM292"/>
      <c r="QYN292"/>
      <c r="QYO292"/>
      <c r="QYP292"/>
      <c r="QYQ292"/>
      <c r="QYR292" s="401"/>
      <c r="QYS292" s="338"/>
      <c r="QYU292"/>
      <c r="QYV292"/>
      <c r="QYW292"/>
      <c r="QYX292"/>
      <c r="QYY292"/>
      <c r="QYZ292" s="401"/>
      <c r="QZA292" s="338"/>
      <c r="QZC292"/>
      <c r="QZD292"/>
      <c r="QZE292"/>
      <c r="QZF292"/>
      <c r="QZG292"/>
      <c r="QZH292" s="401"/>
      <c r="QZI292" s="338"/>
      <c r="QZK292"/>
      <c r="QZL292"/>
      <c r="QZM292"/>
      <c r="QZN292"/>
      <c r="QZO292"/>
      <c r="QZP292" s="401"/>
      <c r="QZQ292" s="338"/>
      <c r="QZS292"/>
      <c r="QZT292"/>
      <c r="QZU292"/>
      <c r="QZV292"/>
      <c r="QZW292"/>
      <c r="QZX292" s="401"/>
      <c r="QZY292" s="338"/>
      <c r="RAA292"/>
      <c r="RAB292"/>
      <c r="RAC292"/>
      <c r="RAD292"/>
      <c r="RAE292"/>
      <c r="RAF292" s="401"/>
      <c r="RAG292" s="338"/>
      <c r="RAI292"/>
      <c r="RAJ292"/>
      <c r="RAK292"/>
      <c r="RAL292"/>
      <c r="RAM292"/>
      <c r="RAN292" s="401"/>
      <c r="RAO292" s="338"/>
      <c r="RAQ292"/>
      <c r="RAR292"/>
      <c r="RAS292"/>
      <c r="RAT292"/>
      <c r="RAU292"/>
      <c r="RAV292" s="401"/>
      <c r="RAW292" s="338"/>
      <c r="RAY292"/>
      <c r="RAZ292"/>
      <c r="RBA292"/>
      <c r="RBB292"/>
      <c r="RBC292"/>
      <c r="RBD292" s="401"/>
      <c r="RBE292" s="338"/>
      <c r="RBG292"/>
      <c r="RBH292"/>
      <c r="RBI292"/>
      <c r="RBJ292"/>
      <c r="RBK292"/>
      <c r="RBL292" s="401"/>
      <c r="RBM292" s="338"/>
      <c r="RBO292"/>
      <c r="RBP292"/>
      <c r="RBQ292"/>
      <c r="RBR292"/>
      <c r="RBS292"/>
      <c r="RBT292" s="401"/>
      <c r="RBU292" s="338"/>
      <c r="RBW292"/>
      <c r="RBX292"/>
      <c r="RBY292"/>
      <c r="RBZ292"/>
      <c r="RCA292"/>
      <c r="RCB292" s="401"/>
      <c r="RCC292" s="338"/>
      <c r="RCE292"/>
      <c r="RCF292"/>
      <c r="RCG292"/>
      <c r="RCH292"/>
      <c r="RCI292"/>
      <c r="RCJ292" s="401"/>
      <c r="RCK292" s="338"/>
      <c r="RCM292"/>
      <c r="RCN292"/>
      <c r="RCO292"/>
      <c r="RCP292"/>
      <c r="RCQ292"/>
      <c r="RCR292" s="401"/>
      <c r="RCS292" s="338"/>
      <c r="RCU292"/>
      <c r="RCV292"/>
      <c r="RCW292"/>
      <c r="RCX292"/>
      <c r="RCY292"/>
      <c r="RCZ292" s="401"/>
      <c r="RDA292" s="338"/>
      <c r="RDC292"/>
      <c r="RDD292"/>
      <c r="RDE292"/>
      <c r="RDF292"/>
      <c r="RDG292"/>
      <c r="RDH292" s="401"/>
      <c r="RDI292" s="338"/>
      <c r="RDK292"/>
      <c r="RDL292"/>
      <c r="RDM292"/>
      <c r="RDN292"/>
      <c r="RDO292"/>
      <c r="RDP292" s="401"/>
      <c r="RDQ292" s="338"/>
      <c r="RDS292"/>
      <c r="RDT292"/>
      <c r="RDU292"/>
      <c r="RDV292"/>
      <c r="RDW292"/>
      <c r="RDX292" s="401"/>
      <c r="RDY292" s="338"/>
      <c r="REA292"/>
      <c r="REB292"/>
      <c r="REC292"/>
      <c r="RED292"/>
      <c r="REE292"/>
      <c r="REF292" s="401"/>
      <c r="REG292" s="338"/>
      <c r="REI292"/>
      <c r="REJ292"/>
      <c r="REK292"/>
      <c r="REL292"/>
      <c r="REM292"/>
      <c r="REN292" s="401"/>
      <c r="REO292" s="338"/>
      <c r="REQ292"/>
      <c r="RER292"/>
      <c r="RES292"/>
      <c r="RET292"/>
      <c r="REU292"/>
      <c r="REV292" s="401"/>
      <c r="REW292" s="338"/>
      <c r="REY292"/>
      <c r="REZ292"/>
      <c r="RFA292"/>
      <c r="RFB292"/>
      <c r="RFC292"/>
      <c r="RFD292" s="401"/>
      <c r="RFE292" s="338"/>
      <c r="RFG292"/>
      <c r="RFH292"/>
      <c r="RFI292"/>
      <c r="RFJ292"/>
      <c r="RFK292"/>
      <c r="RFL292" s="401"/>
      <c r="RFM292" s="338"/>
      <c r="RFO292"/>
      <c r="RFP292"/>
      <c r="RFQ292"/>
      <c r="RFR292"/>
      <c r="RFS292"/>
      <c r="RFT292" s="401"/>
      <c r="RFU292" s="338"/>
      <c r="RFW292"/>
      <c r="RFX292"/>
      <c r="RFY292"/>
      <c r="RFZ292"/>
      <c r="RGA292"/>
      <c r="RGB292" s="401"/>
      <c r="RGC292" s="338"/>
      <c r="RGE292"/>
      <c r="RGF292"/>
      <c r="RGG292"/>
      <c r="RGH292"/>
      <c r="RGI292"/>
      <c r="RGJ292" s="401"/>
      <c r="RGK292" s="338"/>
      <c r="RGM292"/>
      <c r="RGN292"/>
      <c r="RGO292"/>
      <c r="RGP292"/>
      <c r="RGQ292"/>
      <c r="RGR292" s="401"/>
      <c r="RGS292" s="338"/>
      <c r="RGU292"/>
      <c r="RGV292"/>
      <c r="RGW292"/>
      <c r="RGX292"/>
      <c r="RGY292"/>
      <c r="RGZ292" s="401"/>
      <c r="RHA292" s="338"/>
      <c r="RHC292"/>
      <c r="RHD292"/>
      <c r="RHE292"/>
      <c r="RHF292"/>
      <c r="RHG292"/>
      <c r="RHH292" s="401"/>
      <c r="RHI292" s="338"/>
      <c r="RHK292"/>
      <c r="RHL292"/>
      <c r="RHM292"/>
      <c r="RHN292"/>
      <c r="RHO292"/>
      <c r="RHP292" s="401"/>
      <c r="RHQ292" s="338"/>
      <c r="RHS292"/>
      <c r="RHT292"/>
      <c r="RHU292"/>
      <c r="RHV292"/>
      <c r="RHW292"/>
      <c r="RHX292" s="401"/>
      <c r="RHY292" s="338"/>
      <c r="RIA292"/>
      <c r="RIB292"/>
      <c r="RIC292"/>
      <c r="RID292"/>
      <c r="RIE292"/>
      <c r="RIF292" s="401"/>
      <c r="RIG292" s="338"/>
      <c r="RII292"/>
      <c r="RIJ292"/>
      <c r="RIK292"/>
      <c r="RIL292"/>
      <c r="RIM292"/>
      <c r="RIN292" s="401"/>
      <c r="RIO292" s="338"/>
      <c r="RIQ292"/>
      <c r="RIR292"/>
      <c r="RIS292"/>
      <c r="RIT292"/>
      <c r="RIU292"/>
      <c r="RIV292" s="401"/>
      <c r="RIW292" s="338"/>
      <c r="RIY292"/>
      <c r="RIZ292"/>
      <c r="RJA292"/>
      <c r="RJB292"/>
      <c r="RJC292"/>
      <c r="RJD292" s="401"/>
      <c r="RJE292" s="338"/>
      <c r="RJG292"/>
      <c r="RJH292"/>
      <c r="RJI292"/>
      <c r="RJJ292"/>
      <c r="RJK292"/>
      <c r="RJL292" s="401"/>
      <c r="RJM292" s="338"/>
      <c r="RJO292"/>
      <c r="RJP292"/>
      <c r="RJQ292"/>
      <c r="RJR292"/>
      <c r="RJS292"/>
      <c r="RJT292" s="401"/>
      <c r="RJU292" s="338"/>
      <c r="RJW292"/>
      <c r="RJX292"/>
      <c r="RJY292"/>
      <c r="RJZ292"/>
      <c r="RKA292"/>
      <c r="RKB292" s="401"/>
      <c r="RKC292" s="338"/>
      <c r="RKE292"/>
      <c r="RKF292"/>
      <c r="RKG292"/>
      <c r="RKH292"/>
      <c r="RKI292"/>
      <c r="RKJ292" s="401"/>
      <c r="RKK292" s="338"/>
      <c r="RKM292"/>
      <c r="RKN292"/>
      <c r="RKO292"/>
      <c r="RKP292"/>
      <c r="RKQ292"/>
      <c r="RKR292" s="401"/>
      <c r="RKS292" s="338"/>
      <c r="RKU292"/>
      <c r="RKV292"/>
      <c r="RKW292"/>
      <c r="RKX292"/>
      <c r="RKY292"/>
      <c r="RKZ292" s="401"/>
      <c r="RLA292" s="338"/>
      <c r="RLC292"/>
      <c r="RLD292"/>
      <c r="RLE292"/>
      <c r="RLF292"/>
      <c r="RLG292"/>
      <c r="RLH292" s="401"/>
      <c r="RLI292" s="338"/>
      <c r="RLK292"/>
      <c r="RLL292"/>
      <c r="RLM292"/>
      <c r="RLN292"/>
      <c r="RLO292"/>
      <c r="RLP292" s="401"/>
      <c r="RLQ292" s="338"/>
      <c r="RLS292"/>
      <c r="RLT292"/>
      <c r="RLU292"/>
      <c r="RLV292"/>
      <c r="RLW292"/>
      <c r="RLX292" s="401"/>
      <c r="RLY292" s="338"/>
      <c r="RMA292"/>
      <c r="RMB292"/>
      <c r="RMC292"/>
      <c r="RMD292"/>
      <c r="RME292"/>
      <c r="RMF292" s="401"/>
      <c r="RMG292" s="338"/>
      <c r="RMI292"/>
      <c r="RMJ292"/>
      <c r="RMK292"/>
      <c r="RML292"/>
      <c r="RMM292"/>
      <c r="RMN292" s="401"/>
      <c r="RMO292" s="338"/>
      <c r="RMQ292"/>
      <c r="RMR292"/>
      <c r="RMS292"/>
      <c r="RMT292"/>
      <c r="RMU292"/>
      <c r="RMV292" s="401"/>
      <c r="RMW292" s="338"/>
      <c r="RMY292"/>
      <c r="RMZ292"/>
      <c r="RNA292"/>
      <c r="RNB292"/>
      <c r="RNC292"/>
      <c r="RND292" s="401"/>
      <c r="RNE292" s="338"/>
      <c r="RNG292"/>
      <c r="RNH292"/>
      <c r="RNI292"/>
      <c r="RNJ292"/>
      <c r="RNK292"/>
      <c r="RNL292" s="401"/>
      <c r="RNM292" s="338"/>
      <c r="RNO292"/>
      <c r="RNP292"/>
      <c r="RNQ292"/>
      <c r="RNR292"/>
      <c r="RNS292"/>
      <c r="RNT292" s="401"/>
      <c r="RNU292" s="338"/>
      <c r="RNW292"/>
      <c r="RNX292"/>
      <c r="RNY292"/>
      <c r="RNZ292"/>
      <c r="ROA292"/>
      <c r="ROB292" s="401"/>
      <c r="ROC292" s="338"/>
      <c r="ROE292"/>
      <c r="ROF292"/>
      <c r="ROG292"/>
      <c r="ROH292"/>
      <c r="ROI292"/>
      <c r="ROJ292" s="401"/>
      <c r="ROK292" s="338"/>
      <c r="ROM292"/>
      <c r="RON292"/>
      <c r="ROO292"/>
      <c r="ROP292"/>
      <c r="ROQ292"/>
      <c r="ROR292" s="401"/>
      <c r="ROS292" s="338"/>
      <c r="ROU292"/>
      <c r="ROV292"/>
      <c r="ROW292"/>
      <c r="ROX292"/>
      <c r="ROY292"/>
      <c r="ROZ292" s="401"/>
      <c r="RPA292" s="338"/>
      <c r="RPC292"/>
      <c r="RPD292"/>
      <c r="RPE292"/>
      <c r="RPF292"/>
      <c r="RPG292"/>
      <c r="RPH292" s="401"/>
      <c r="RPI292" s="338"/>
      <c r="RPK292"/>
      <c r="RPL292"/>
      <c r="RPM292"/>
      <c r="RPN292"/>
      <c r="RPO292"/>
      <c r="RPP292" s="401"/>
      <c r="RPQ292" s="338"/>
      <c r="RPS292"/>
      <c r="RPT292"/>
      <c r="RPU292"/>
      <c r="RPV292"/>
      <c r="RPW292"/>
      <c r="RPX292" s="401"/>
      <c r="RPY292" s="338"/>
      <c r="RQA292"/>
      <c r="RQB292"/>
      <c r="RQC292"/>
      <c r="RQD292"/>
      <c r="RQE292"/>
      <c r="RQF292" s="401"/>
      <c r="RQG292" s="338"/>
      <c r="RQI292"/>
      <c r="RQJ292"/>
      <c r="RQK292"/>
      <c r="RQL292"/>
      <c r="RQM292"/>
      <c r="RQN292" s="401"/>
      <c r="RQO292" s="338"/>
      <c r="RQQ292"/>
      <c r="RQR292"/>
      <c r="RQS292"/>
      <c r="RQT292"/>
      <c r="RQU292"/>
      <c r="RQV292" s="401"/>
      <c r="RQW292" s="338"/>
      <c r="RQY292"/>
      <c r="RQZ292"/>
      <c r="RRA292"/>
      <c r="RRB292"/>
      <c r="RRC292"/>
      <c r="RRD292" s="401"/>
      <c r="RRE292" s="338"/>
      <c r="RRG292"/>
      <c r="RRH292"/>
      <c r="RRI292"/>
      <c r="RRJ292"/>
      <c r="RRK292"/>
      <c r="RRL292" s="401"/>
      <c r="RRM292" s="338"/>
      <c r="RRO292"/>
      <c r="RRP292"/>
      <c r="RRQ292"/>
      <c r="RRR292"/>
      <c r="RRS292"/>
      <c r="RRT292" s="401"/>
      <c r="RRU292" s="338"/>
      <c r="RRW292"/>
      <c r="RRX292"/>
      <c r="RRY292"/>
      <c r="RRZ292"/>
      <c r="RSA292"/>
      <c r="RSB292" s="401"/>
      <c r="RSC292" s="338"/>
      <c r="RSE292"/>
      <c r="RSF292"/>
      <c r="RSG292"/>
      <c r="RSH292"/>
      <c r="RSI292"/>
      <c r="RSJ292" s="401"/>
      <c r="RSK292" s="338"/>
      <c r="RSM292"/>
      <c r="RSN292"/>
      <c r="RSO292"/>
      <c r="RSP292"/>
      <c r="RSQ292"/>
      <c r="RSR292" s="401"/>
      <c r="RSS292" s="338"/>
      <c r="RSU292"/>
      <c r="RSV292"/>
      <c r="RSW292"/>
      <c r="RSX292"/>
      <c r="RSY292"/>
      <c r="RSZ292" s="401"/>
      <c r="RTA292" s="338"/>
      <c r="RTC292"/>
      <c r="RTD292"/>
      <c r="RTE292"/>
      <c r="RTF292"/>
      <c r="RTG292"/>
      <c r="RTH292" s="401"/>
      <c r="RTI292" s="338"/>
      <c r="RTK292"/>
      <c r="RTL292"/>
      <c r="RTM292"/>
      <c r="RTN292"/>
      <c r="RTO292"/>
      <c r="RTP292" s="401"/>
      <c r="RTQ292" s="338"/>
      <c r="RTS292"/>
      <c r="RTT292"/>
      <c r="RTU292"/>
      <c r="RTV292"/>
      <c r="RTW292"/>
      <c r="RTX292" s="401"/>
      <c r="RTY292" s="338"/>
      <c r="RUA292"/>
      <c r="RUB292"/>
      <c r="RUC292"/>
      <c r="RUD292"/>
      <c r="RUE292"/>
      <c r="RUF292" s="401"/>
      <c r="RUG292" s="338"/>
      <c r="RUI292"/>
      <c r="RUJ292"/>
      <c r="RUK292"/>
      <c r="RUL292"/>
      <c r="RUM292"/>
      <c r="RUN292" s="401"/>
      <c r="RUO292" s="338"/>
      <c r="RUQ292"/>
      <c r="RUR292"/>
      <c r="RUS292"/>
      <c r="RUT292"/>
      <c r="RUU292"/>
      <c r="RUV292" s="401"/>
      <c r="RUW292" s="338"/>
      <c r="RUY292"/>
      <c r="RUZ292"/>
      <c r="RVA292"/>
      <c r="RVB292"/>
      <c r="RVC292"/>
      <c r="RVD292" s="401"/>
      <c r="RVE292" s="338"/>
      <c r="RVG292"/>
      <c r="RVH292"/>
      <c r="RVI292"/>
      <c r="RVJ292"/>
      <c r="RVK292"/>
      <c r="RVL292" s="401"/>
      <c r="RVM292" s="338"/>
      <c r="RVO292"/>
      <c r="RVP292"/>
      <c r="RVQ292"/>
      <c r="RVR292"/>
      <c r="RVS292"/>
      <c r="RVT292" s="401"/>
      <c r="RVU292" s="338"/>
      <c r="RVW292"/>
      <c r="RVX292"/>
      <c r="RVY292"/>
      <c r="RVZ292"/>
      <c r="RWA292"/>
      <c r="RWB292" s="401"/>
      <c r="RWC292" s="338"/>
      <c r="RWE292"/>
      <c r="RWF292"/>
      <c r="RWG292"/>
      <c r="RWH292"/>
      <c r="RWI292"/>
      <c r="RWJ292" s="401"/>
      <c r="RWK292" s="338"/>
      <c r="RWM292"/>
      <c r="RWN292"/>
      <c r="RWO292"/>
      <c r="RWP292"/>
      <c r="RWQ292"/>
      <c r="RWR292" s="401"/>
      <c r="RWS292" s="338"/>
      <c r="RWU292"/>
      <c r="RWV292"/>
      <c r="RWW292"/>
      <c r="RWX292"/>
      <c r="RWY292"/>
      <c r="RWZ292" s="401"/>
      <c r="RXA292" s="338"/>
      <c r="RXC292"/>
      <c r="RXD292"/>
      <c r="RXE292"/>
      <c r="RXF292"/>
      <c r="RXG292"/>
      <c r="RXH292" s="401"/>
      <c r="RXI292" s="338"/>
      <c r="RXK292"/>
      <c r="RXL292"/>
      <c r="RXM292"/>
      <c r="RXN292"/>
      <c r="RXO292"/>
      <c r="RXP292" s="401"/>
      <c r="RXQ292" s="338"/>
      <c r="RXS292"/>
      <c r="RXT292"/>
      <c r="RXU292"/>
      <c r="RXV292"/>
      <c r="RXW292"/>
      <c r="RXX292" s="401"/>
      <c r="RXY292" s="338"/>
      <c r="RYA292"/>
      <c r="RYB292"/>
      <c r="RYC292"/>
      <c r="RYD292"/>
      <c r="RYE292"/>
      <c r="RYF292" s="401"/>
      <c r="RYG292" s="338"/>
      <c r="RYI292"/>
      <c r="RYJ292"/>
      <c r="RYK292"/>
      <c r="RYL292"/>
      <c r="RYM292"/>
      <c r="RYN292" s="401"/>
      <c r="RYO292" s="338"/>
      <c r="RYQ292"/>
      <c r="RYR292"/>
      <c r="RYS292"/>
      <c r="RYT292"/>
      <c r="RYU292"/>
      <c r="RYV292" s="401"/>
      <c r="RYW292" s="338"/>
      <c r="RYY292"/>
      <c r="RYZ292"/>
      <c r="RZA292"/>
      <c r="RZB292"/>
      <c r="RZC292"/>
      <c r="RZD292" s="401"/>
      <c r="RZE292" s="338"/>
      <c r="RZG292"/>
      <c r="RZH292"/>
      <c r="RZI292"/>
      <c r="RZJ292"/>
      <c r="RZK292"/>
      <c r="RZL292" s="401"/>
      <c r="RZM292" s="338"/>
      <c r="RZO292"/>
      <c r="RZP292"/>
      <c r="RZQ292"/>
      <c r="RZR292"/>
      <c r="RZS292"/>
      <c r="RZT292" s="401"/>
      <c r="RZU292" s="338"/>
      <c r="RZW292"/>
      <c r="RZX292"/>
      <c r="RZY292"/>
      <c r="RZZ292"/>
      <c r="SAA292"/>
      <c r="SAB292" s="401"/>
      <c r="SAC292" s="338"/>
      <c r="SAE292"/>
      <c r="SAF292"/>
      <c r="SAG292"/>
      <c r="SAH292"/>
      <c r="SAI292"/>
      <c r="SAJ292" s="401"/>
      <c r="SAK292" s="338"/>
      <c r="SAM292"/>
      <c r="SAN292"/>
      <c r="SAO292"/>
      <c r="SAP292"/>
      <c r="SAQ292"/>
      <c r="SAR292" s="401"/>
      <c r="SAS292" s="338"/>
      <c r="SAU292"/>
      <c r="SAV292"/>
      <c r="SAW292"/>
      <c r="SAX292"/>
      <c r="SAY292"/>
      <c r="SAZ292" s="401"/>
      <c r="SBA292" s="338"/>
      <c r="SBC292"/>
      <c r="SBD292"/>
      <c r="SBE292"/>
      <c r="SBF292"/>
      <c r="SBG292"/>
      <c r="SBH292" s="401"/>
      <c r="SBI292" s="338"/>
      <c r="SBK292"/>
      <c r="SBL292"/>
      <c r="SBM292"/>
      <c r="SBN292"/>
      <c r="SBO292"/>
      <c r="SBP292" s="401"/>
      <c r="SBQ292" s="338"/>
      <c r="SBS292"/>
      <c r="SBT292"/>
      <c r="SBU292"/>
      <c r="SBV292"/>
      <c r="SBW292"/>
      <c r="SBX292" s="401"/>
      <c r="SBY292" s="338"/>
      <c r="SCA292"/>
      <c r="SCB292"/>
      <c r="SCC292"/>
      <c r="SCD292"/>
      <c r="SCE292"/>
      <c r="SCF292" s="401"/>
      <c r="SCG292" s="338"/>
      <c r="SCI292"/>
      <c r="SCJ292"/>
      <c r="SCK292"/>
      <c r="SCL292"/>
      <c r="SCM292"/>
      <c r="SCN292" s="401"/>
      <c r="SCO292" s="338"/>
      <c r="SCQ292"/>
      <c r="SCR292"/>
      <c r="SCS292"/>
      <c r="SCT292"/>
      <c r="SCU292"/>
      <c r="SCV292" s="401"/>
      <c r="SCW292" s="338"/>
      <c r="SCY292"/>
      <c r="SCZ292"/>
      <c r="SDA292"/>
      <c r="SDB292"/>
      <c r="SDC292"/>
      <c r="SDD292" s="401"/>
      <c r="SDE292" s="338"/>
      <c r="SDG292"/>
      <c r="SDH292"/>
      <c r="SDI292"/>
      <c r="SDJ292"/>
      <c r="SDK292"/>
      <c r="SDL292" s="401"/>
      <c r="SDM292" s="338"/>
      <c r="SDO292"/>
      <c r="SDP292"/>
      <c r="SDQ292"/>
      <c r="SDR292"/>
      <c r="SDS292"/>
      <c r="SDT292" s="401"/>
      <c r="SDU292" s="338"/>
      <c r="SDW292"/>
      <c r="SDX292"/>
      <c r="SDY292"/>
      <c r="SDZ292"/>
      <c r="SEA292"/>
      <c r="SEB292" s="401"/>
      <c r="SEC292" s="338"/>
      <c r="SEE292"/>
      <c r="SEF292"/>
      <c r="SEG292"/>
      <c r="SEH292"/>
      <c r="SEI292"/>
      <c r="SEJ292" s="401"/>
      <c r="SEK292" s="338"/>
      <c r="SEM292"/>
      <c r="SEN292"/>
      <c r="SEO292"/>
      <c r="SEP292"/>
      <c r="SEQ292"/>
      <c r="SER292" s="401"/>
      <c r="SES292" s="338"/>
      <c r="SEU292"/>
      <c r="SEV292"/>
      <c r="SEW292"/>
      <c r="SEX292"/>
      <c r="SEY292"/>
      <c r="SEZ292" s="401"/>
      <c r="SFA292" s="338"/>
      <c r="SFC292"/>
      <c r="SFD292"/>
      <c r="SFE292"/>
      <c r="SFF292"/>
      <c r="SFG292"/>
      <c r="SFH292" s="401"/>
      <c r="SFI292" s="338"/>
      <c r="SFK292"/>
      <c r="SFL292"/>
      <c r="SFM292"/>
      <c r="SFN292"/>
      <c r="SFO292"/>
      <c r="SFP292" s="401"/>
      <c r="SFQ292" s="338"/>
      <c r="SFS292"/>
      <c r="SFT292"/>
      <c r="SFU292"/>
      <c r="SFV292"/>
      <c r="SFW292"/>
      <c r="SFX292" s="401"/>
      <c r="SFY292" s="338"/>
      <c r="SGA292"/>
      <c r="SGB292"/>
      <c r="SGC292"/>
      <c r="SGD292"/>
      <c r="SGE292"/>
      <c r="SGF292" s="401"/>
      <c r="SGG292" s="338"/>
      <c r="SGI292"/>
      <c r="SGJ292"/>
      <c r="SGK292"/>
      <c r="SGL292"/>
      <c r="SGM292"/>
      <c r="SGN292" s="401"/>
      <c r="SGO292" s="338"/>
      <c r="SGQ292"/>
      <c r="SGR292"/>
      <c r="SGS292"/>
      <c r="SGT292"/>
      <c r="SGU292"/>
      <c r="SGV292" s="401"/>
      <c r="SGW292" s="338"/>
      <c r="SGY292"/>
      <c r="SGZ292"/>
      <c r="SHA292"/>
      <c r="SHB292"/>
      <c r="SHC292"/>
      <c r="SHD292" s="401"/>
      <c r="SHE292" s="338"/>
      <c r="SHG292"/>
      <c r="SHH292"/>
      <c r="SHI292"/>
      <c r="SHJ292"/>
      <c r="SHK292"/>
      <c r="SHL292" s="401"/>
      <c r="SHM292" s="338"/>
      <c r="SHO292"/>
      <c r="SHP292"/>
      <c r="SHQ292"/>
      <c r="SHR292"/>
      <c r="SHS292"/>
      <c r="SHT292" s="401"/>
      <c r="SHU292" s="338"/>
      <c r="SHW292"/>
      <c r="SHX292"/>
      <c r="SHY292"/>
      <c r="SHZ292"/>
      <c r="SIA292"/>
      <c r="SIB292" s="401"/>
      <c r="SIC292" s="338"/>
      <c r="SIE292"/>
      <c r="SIF292"/>
      <c r="SIG292"/>
      <c r="SIH292"/>
      <c r="SII292"/>
      <c r="SIJ292" s="401"/>
      <c r="SIK292" s="338"/>
      <c r="SIM292"/>
      <c r="SIN292"/>
      <c r="SIO292"/>
      <c r="SIP292"/>
      <c r="SIQ292"/>
      <c r="SIR292" s="401"/>
      <c r="SIS292" s="338"/>
      <c r="SIU292"/>
      <c r="SIV292"/>
      <c r="SIW292"/>
      <c r="SIX292"/>
      <c r="SIY292"/>
      <c r="SIZ292" s="401"/>
      <c r="SJA292" s="338"/>
      <c r="SJC292"/>
      <c r="SJD292"/>
      <c r="SJE292"/>
      <c r="SJF292"/>
      <c r="SJG292"/>
      <c r="SJH292" s="401"/>
      <c r="SJI292" s="338"/>
      <c r="SJK292"/>
      <c r="SJL292"/>
      <c r="SJM292"/>
      <c r="SJN292"/>
      <c r="SJO292"/>
      <c r="SJP292" s="401"/>
      <c r="SJQ292" s="338"/>
      <c r="SJS292"/>
      <c r="SJT292"/>
      <c r="SJU292"/>
      <c r="SJV292"/>
      <c r="SJW292"/>
      <c r="SJX292" s="401"/>
      <c r="SJY292" s="338"/>
      <c r="SKA292"/>
      <c r="SKB292"/>
      <c r="SKC292"/>
      <c r="SKD292"/>
      <c r="SKE292"/>
      <c r="SKF292" s="401"/>
      <c r="SKG292" s="338"/>
      <c r="SKI292"/>
      <c r="SKJ292"/>
      <c r="SKK292"/>
      <c r="SKL292"/>
      <c r="SKM292"/>
      <c r="SKN292" s="401"/>
      <c r="SKO292" s="338"/>
      <c r="SKQ292"/>
      <c r="SKR292"/>
      <c r="SKS292"/>
      <c r="SKT292"/>
      <c r="SKU292"/>
      <c r="SKV292" s="401"/>
      <c r="SKW292" s="338"/>
      <c r="SKY292"/>
      <c r="SKZ292"/>
      <c r="SLA292"/>
      <c r="SLB292"/>
      <c r="SLC292"/>
      <c r="SLD292" s="401"/>
      <c r="SLE292" s="338"/>
      <c r="SLG292"/>
      <c r="SLH292"/>
      <c r="SLI292"/>
      <c r="SLJ292"/>
      <c r="SLK292"/>
      <c r="SLL292" s="401"/>
      <c r="SLM292" s="338"/>
      <c r="SLO292"/>
      <c r="SLP292"/>
      <c r="SLQ292"/>
      <c r="SLR292"/>
      <c r="SLS292"/>
      <c r="SLT292" s="401"/>
      <c r="SLU292" s="338"/>
      <c r="SLW292"/>
      <c r="SLX292"/>
      <c r="SLY292"/>
      <c r="SLZ292"/>
      <c r="SMA292"/>
      <c r="SMB292" s="401"/>
      <c r="SMC292" s="338"/>
      <c r="SME292"/>
      <c r="SMF292"/>
      <c r="SMG292"/>
      <c r="SMH292"/>
      <c r="SMI292"/>
      <c r="SMJ292" s="401"/>
      <c r="SMK292" s="338"/>
      <c r="SMM292"/>
      <c r="SMN292"/>
      <c r="SMO292"/>
      <c r="SMP292"/>
      <c r="SMQ292"/>
      <c r="SMR292" s="401"/>
      <c r="SMS292" s="338"/>
      <c r="SMU292"/>
      <c r="SMV292"/>
      <c r="SMW292"/>
      <c r="SMX292"/>
      <c r="SMY292"/>
      <c r="SMZ292" s="401"/>
      <c r="SNA292" s="338"/>
      <c r="SNC292"/>
      <c r="SND292"/>
      <c r="SNE292"/>
      <c r="SNF292"/>
      <c r="SNG292"/>
      <c r="SNH292" s="401"/>
      <c r="SNI292" s="338"/>
      <c r="SNK292"/>
      <c r="SNL292"/>
      <c r="SNM292"/>
      <c r="SNN292"/>
      <c r="SNO292"/>
      <c r="SNP292" s="401"/>
      <c r="SNQ292" s="338"/>
      <c r="SNS292"/>
      <c r="SNT292"/>
      <c r="SNU292"/>
      <c r="SNV292"/>
      <c r="SNW292"/>
      <c r="SNX292" s="401"/>
      <c r="SNY292" s="338"/>
      <c r="SOA292"/>
      <c r="SOB292"/>
      <c r="SOC292"/>
      <c r="SOD292"/>
      <c r="SOE292"/>
      <c r="SOF292" s="401"/>
      <c r="SOG292" s="338"/>
      <c r="SOI292"/>
      <c r="SOJ292"/>
      <c r="SOK292"/>
      <c r="SOL292"/>
      <c r="SOM292"/>
      <c r="SON292" s="401"/>
      <c r="SOO292" s="338"/>
      <c r="SOQ292"/>
      <c r="SOR292"/>
      <c r="SOS292"/>
      <c r="SOT292"/>
      <c r="SOU292"/>
      <c r="SOV292" s="401"/>
      <c r="SOW292" s="338"/>
      <c r="SOY292"/>
      <c r="SOZ292"/>
      <c r="SPA292"/>
      <c r="SPB292"/>
      <c r="SPC292"/>
      <c r="SPD292" s="401"/>
      <c r="SPE292" s="338"/>
      <c r="SPG292"/>
      <c r="SPH292"/>
      <c r="SPI292"/>
      <c r="SPJ292"/>
      <c r="SPK292"/>
      <c r="SPL292" s="401"/>
      <c r="SPM292" s="338"/>
      <c r="SPO292"/>
      <c r="SPP292"/>
      <c r="SPQ292"/>
      <c r="SPR292"/>
      <c r="SPS292"/>
      <c r="SPT292" s="401"/>
      <c r="SPU292" s="338"/>
      <c r="SPW292"/>
      <c r="SPX292"/>
      <c r="SPY292"/>
      <c r="SPZ292"/>
      <c r="SQA292"/>
      <c r="SQB292" s="401"/>
      <c r="SQC292" s="338"/>
      <c r="SQE292"/>
      <c r="SQF292"/>
      <c r="SQG292"/>
      <c r="SQH292"/>
      <c r="SQI292"/>
      <c r="SQJ292" s="401"/>
      <c r="SQK292" s="338"/>
      <c r="SQM292"/>
      <c r="SQN292"/>
      <c r="SQO292"/>
      <c r="SQP292"/>
      <c r="SQQ292"/>
      <c r="SQR292" s="401"/>
      <c r="SQS292" s="338"/>
      <c r="SQU292"/>
      <c r="SQV292"/>
      <c r="SQW292"/>
      <c r="SQX292"/>
      <c r="SQY292"/>
      <c r="SQZ292" s="401"/>
      <c r="SRA292" s="338"/>
      <c r="SRC292"/>
      <c r="SRD292"/>
      <c r="SRE292"/>
      <c r="SRF292"/>
      <c r="SRG292"/>
      <c r="SRH292" s="401"/>
      <c r="SRI292" s="338"/>
      <c r="SRK292"/>
      <c r="SRL292"/>
      <c r="SRM292"/>
      <c r="SRN292"/>
      <c r="SRO292"/>
      <c r="SRP292" s="401"/>
      <c r="SRQ292" s="338"/>
      <c r="SRS292"/>
      <c r="SRT292"/>
      <c r="SRU292"/>
      <c r="SRV292"/>
      <c r="SRW292"/>
      <c r="SRX292" s="401"/>
      <c r="SRY292" s="338"/>
      <c r="SSA292"/>
      <c r="SSB292"/>
      <c r="SSC292"/>
      <c r="SSD292"/>
      <c r="SSE292"/>
      <c r="SSF292" s="401"/>
      <c r="SSG292" s="338"/>
      <c r="SSI292"/>
      <c r="SSJ292"/>
      <c r="SSK292"/>
      <c r="SSL292"/>
      <c r="SSM292"/>
      <c r="SSN292" s="401"/>
      <c r="SSO292" s="338"/>
      <c r="SSQ292"/>
      <c r="SSR292"/>
      <c r="SSS292"/>
      <c r="SST292"/>
      <c r="SSU292"/>
      <c r="SSV292" s="401"/>
      <c r="SSW292" s="338"/>
      <c r="SSY292"/>
      <c r="SSZ292"/>
      <c r="STA292"/>
      <c r="STB292"/>
      <c r="STC292"/>
      <c r="STD292" s="401"/>
      <c r="STE292" s="338"/>
      <c r="STG292"/>
      <c r="STH292"/>
      <c r="STI292"/>
      <c r="STJ292"/>
      <c r="STK292"/>
      <c r="STL292" s="401"/>
      <c r="STM292" s="338"/>
      <c r="STO292"/>
      <c r="STP292"/>
      <c r="STQ292"/>
      <c r="STR292"/>
      <c r="STS292"/>
      <c r="STT292" s="401"/>
      <c r="STU292" s="338"/>
      <c r="STW292"/>
      <c r="STX292"/>
      <c r="STY292"/>
      <c r="STZ292"/>
      <c r="SUA292"/>
      <c r="SUB292" s="401"/>
      <c r="SUC292" s="338"/>
      <c r="SUE292"/>
      <c r="SUF292"/>
      <c r="SUG292"/>
      <c r="SUH292"/>
      <c r="SUI292"/>
      <c r="SUJ292" s="401"/>
      <c r="SUK292" s="338"/>
      <c r="SUM292"/>
      <c r="SUN292"/>
      <c r="SUO292"/>
      <c r="SUP292"/>
      <c r="SUQ292"/>
      <c r="SUR292" s="401"/>
      <c r="SUS292" s="338"/>
      <c r="SUU292"/>
      <c r="SUV292"/>
      <c r="SUW292"/>
      <c r="SUX292"/>
      <c r="SUY292"/>
      <c r="SUZ292" s="401"/>
      <c r="SVA292" s="338"/>
      <c r="SVC292"/>
      <c r="SVD292"/>
      <c r="SVE292"/>
      <c r="SVF292"/>
      <c r="SVG292"/>
      <c r="SVH292" s="401"/>
      <c r="SVI292" s="338"/>
      <c r="SVK292"/>
      <c r="SVL292"/>
      <c r="SVM292"/>
      <c r="SVN292"/>
      <c r="SVO292"/>
      <c r="SVP292" s="401"/>
      <c r="SVQ292" s="338"/>
      <c r="SVS292"/>
      <c r="SVT292"/>
      <c r="SVU292"/>
      <c r="SVV292"/>
      <c r="SVW292"/>
      <c r="SVX292" s="401"/>
      <c r="SVY292" s="338"/>
      <c r="SWA292"/>
      <c r="SWB292"/>
      <c r="SWC292"/>
      <c r="SWD292"/>
      <c r="SWE292"/>
      <c r="SWF292" s="401"/>
      <c r="SWG292" s="338"/>
      <c r="SWI292"/>
      <c r="SWJ292"/>
      <c r="SWK292"/>
      <c r="SWL292"/>
      <c r="SWM292"/>
      <c r="SWN292" s="401"/>
      <c r="SWO292" s="338"/>
      <c r="SWQ292"/>
      <c r="SWR292"/>
      <c r="SWS292"/>
      <c r="SWT292"/>
      <c r="SWU292"/>
      <c r="SWV292" s="401"/>
      <c r="SWW292" s="338"/>
      <c r="SWY292"/>
      <c r="SWZ292"/>
      <c r="SXA292"/>
      <c r="SXB292"/>
      <c r="SXC292"/>
      <c r="SXD292" s="401"/>
      <c r="SXE292" s="338"/>
      <c r="SXG292"/>
      <c r="SXH292"/>
      <c r="SXI292"/>
      <c r="SXJ292"/>
      <c r="SXK292"/>
      <c r="SXL292" s="401"/>
      <c r="SXM292" s="338"/>
      <c r="SXO292"/>
      <c r="SXP292"/>
      <c r="SXQ292"/>
      <c r="SXR292"/>
      <c r="SXS292"/>
      <c r="SXT292" s="401"/>
      <c r="SXU292" s="338"/>
      <c r="SXW292"/>
      <c r="SXX292"/>
      <c r="SXY292"/>
      <c r="SXZ292"/>
      <c r="SYA292"/>
      <c r="SYB292" s="401"/>
      <c r="SYC292" s="338"/>
      <c r="SYE292"/>
      <c r="SYF292"/>
      <c r="SYG292"/>
      <c r="SYH292"/>
      <c r="SYI292"/>
      <c r="SYJ292" s="401"/>
      <c r="SYK292" s="338"/>
      <c r="SYM292"/>
      <c r="SYN292"/>
      <c r="SYO292"/>
      <c r="SYP292"/>
      <c r="SYQ292"/>
      <c r="SYR292" s="401"/>
      <c r="SYS292" s="338"/>
      <c r="SYU292"/>
      <c r="SYV292"/>
      <c r="SYW292"/>
      <c r="SYX292"/>
      <c r="SYY292"/>
      <c r="SYZ292" s="401"/>
      <c r="SZA292" s="338"/>
      <c r="SZC292"/>
      <c r="SZD292"/>
      <c r="SZE292"/>
      <c r="SZF292"/>
      <c r="SZG292"/>
      <c r="SZH292" s="401"/>
      <c r="SZI292" s="338"/>
      <c r="SZK292"/>
      <c r="SZL292"/>
      <c r="SZM292"/>
      <c r="SZN292"/>
      <c r="SZO292"/>
      <c r="SZP292" s="401"/>
      <c r="SZQ292" s="338"/>
      <c r="SZS292"/>
      <c r="SZT292"/>
      <c r="SZU292"/>
      <c r="SZV292"/>
      <c r="SZW292"/>
      <c r="SZX292" s="401"/>
      <c r="SZY292" s="338"/>
      <c r="TAA292"/>
      <c r="TAB292"/>
      <c r="TAC292"/>
      <c r="TAD292"/>
      <c r="TAE292"/>
      <c r="TAF292" s="401"/>
      <c r="TAG292" s="338"/>
      <c r="TAI292"/>
      <c r="TAJ292"/>
      <c r="TAK292"/>
      <c r="TAL292"/>
      <c r="TAM292"/>
      <c r="TAN292" s="401"/>
      <c r="TAO292" s="338"/>
      <c r="TAQ292"/>
      <c r="TAR292"/>
      <c r="TAS292"/>
      <c r="TAT292"/>
      <c r="TAU292"/>
      <c r="TAV292" s="401"/>
      <c r="TAW292" s="338"/>
      <c r="TAY292"/>
      <c r="TAZ292"/>
      <c r="TBA292"/>
      <c r="TBB292"/>
      <c r="TBC292"/>
      <c r="TBD292" s="401"/>
      <c r="TBE292" s="338"/>
      <c r="TBG292"/>
      <c r="TBH292"/>
      <c r="TBI292"/>
      <c r="TBJ292"/>
      <c r="TBK292"/>
      <c r="TBL292" s="401"/>
      <c r="TBM292" s="338"/>
      <c r="TBO292"/>
      <c r="TBP292"/>
      <c r="TBQ292"/>
      <c r="TBR292"/>
      <c r="TBS292"/>
      <c r="TBT292" s="401"/>
      <c r="TBU292" s="338"/>
      <c r="TBW292"/>
      <c r="TBX292"/>
      <c r="TBY292"/>
      <c r="TBZ292"/>
      <c r="TCA292"/>
      <c r="TCB292" s="401"/>
      <c r="TCC292" s="338"/>
      <c r="TCE292"/>
      <c r="TCF292"/>
      <c r="TCG292"/>
      <c r="TCH292"/>
      <c r="TCI292"/>
      <c r="TCJ292" s="401"/>
      <c r="TCK292" s="338"/>
      <c r="TCM292"/>
      <c r="TCN292"/>
      <c r="TCO292"/>
      <c r="TCP292"/>
      <c r="TCQ292"/>
      <c r="TCR292" s="401"/>
      <c r="TCS292" s="338"/>
      <c r="TCU292"/>
      <c r="TCV292"/>
      <c r="TCW292"/>
      <c r="TCX292"/>
      <c r="TCY292"/>
      <c r="TCZ292" s="401"/>
      <c r="TDA292" s="338"/>
      <c r="TDC292"/>
      <c r="TDD292"/>
      <c r="TDE292"/>
      <c r="TDF292"/>
      <c r="TDG292"/>
      <c r="TDH292" s="401"/>
      <c r="TDI292" s="338"/>
      <c r="TDK292"/>
      <c r="TDL292"/>
      <c r="TDM292"/>
      <c r="TDN292"/>
      <c r="TDO292"/>
      <c r="TDP292" s="401"/>
      <c r="TDQ292" s="338"/>
      <c r="TDS292"/>
      <c r="TDT292"/>
      <c r="TDU292"/>
      <c r="TDV292"/>
      <c r="TDW292"/>
      <c r="TDX292" s="401"/>
      <c r="TDY292" s="338"/>
      <c r="TEA292"/>
      <c r="TEB292"/>
      <c r="TEC292"/>
      <c r="TED292"/>
      <c r="TEE292"/>
      <c r="TEF292" s="401"/>
      <c r="TEG292" s="338"/>
      <c r="TEI292"/>
      <c r="TEJ292"/>
      <c r="TEK292"/>
      <c r="TEL292"/>
      <c r="TEM292"/>
      <c r="TEN292" s="401"/>
      <c r="TEO292" s="338"/>
      <c r="TEQ292"/>
      <c r="TER292"/>
      <c r="TES292"/>
      <c r="TET292"/>
      <c r="TEU292"/>
      <c r="TEV292" s="401"/>
      <c r="TEW292" s="338"/>
      <c r="TEY292"/>
      <c r="TEZ292"/>
      <c r="TFA292"/>
      <c r="TFB292"/>
      <c r="TFC292"/>
      <c r="TFD292" s="401"/>
      <c r="TFE292" s="338"/>
      <c r="TFG292"/>
      <c r="TFH292"/>
      <c r="TFI292"/>
      <c r="TFJ292"/>
      <c r="TFK292"/>
      <c r="TFL292" s="401"/>
      <c r="TFM292" s="338"/>
      <c r="TFO292"/>
      <c r="TFP292"/>
      <c r="TFQ292"/>
      <c r="TFR292"/>
      <c r="TFS292"/>
      <c r="TFT292" s="401"/>
      <c r="TFU292" s="338"/>
      <c r="TFW292"/>
      <c r="TFX292"/>
      <c r="TFY292"/>
      <c r="TFZ292"/>
      <c r="TGA292"/>
      <c r="TGB292" s="401"/>
      <c r="TGC292" s="338"/>
      <c r="TGE292"/>
      <c r="TGF292"/>
      <c r="TGG292"/>
      <c r="TGH292"/>
      <c r="TGI292"/>
      <c r="TGJ292" s="401"/>
      <c r="TGK292" s="338"/>
      <c r="TGM292"/>
      <c r="TGN292"/>
      <c r="TGO292"/>
      <c r="TGP292"/>
      <c r="TGQ292"/>
      <c r="TGR292" s="401"/>
      <c r="TGS292" s="338"/>
      <c r="TGU292"/>
      <c r="TGV292"/>
      <c r="TGW292"/>
      <c r="TGX292"/>
      <c r="TGY292"/>
      <c r="TGZ292" s="401"/>
      <c r="THA292" s="338"/>
      <c r="THC292"/>
      <c r="THD292"/>
      <c r="THE292"/>
      <c r="THF292"/>
      <c r="THG292"/>
      <c r="THH292" s="401"/>
      <c r="THI292" s="338"/>
      <c r="THK292"/>
      <c r="THL292"/>
      <c r="THM292"/>
      <c r="THN292"/>
      <c r="THO292"/>
      <c r="THP292" s="401"/>
      <c r="THQ292" s="338"/>
      <c r="THS292"/>
      <c r="THT292"/>
      <c r="THU292"/>
      <c r="THV292"/>
      <c r="THW292"/>
      <c r="THX292" s="401"/>
      <c r="THY292" s="338"/>
      <c r="TIA292"/>
      <c r="TIB292"/>
      <c r="TIC292"/>
      <c r="TID292"/>
      <c r="TIE292"/>
      <c r="TIF292" s="401"/>
      <c r="TIG292" s="338"/>
      <c r="TII292"/>
      <c r="TIJ292"/>
      <c r="TIK292"/>
      <c r="TIL292"/>
      <c r="TIM292"/>
      <c r="TIN292" s="401"/>
      <c r="TIO292" s="338"/>
      <c r="TIQ292"/>
      <c r="TIR292"/>
      <c r="TIS292"/>
      <c r="TIT292"/>
      <c r="TIU292"/>
      <c r="TIV292" s="401"/>
      <c r="TIW292" s="338"/>
      <c r="TIY292"/>
      <c r="TIZ292"/>
      <c r="TJA292"/>
      <c r="TJB292"/>
      <c r="TJC292"/>
      <c r="TJD292" s="401"/>
      <c r="TJE292" s="338"/>
      <c r="TJG292"/>
      <c r="TJH292"/>
      <c r="TJI292"/>
      <c r="TJJ292"/>
      <c r="TJK292"/>
      <c r="TJL292" s="401"/>
      <c r="TJM292" s="338"/>
      <c r="TJO292"/>
      <c r="TJP292"/>
      <c r="TJQ292"/>
      <c r="TJR292"/>
      <c r="TJS292"/>
      <c r="TJT292" s="401"/>
      <c r="TJU292" s="338"/>
      <c r="TJW292"/>
      <c r="TJX292"/>
      <c r="TJY292"/>
      <c r="TJZ292"/>
      <c r="TKA292"/>
      <c r="TKB292" s="401"/>
      <c r="TKC292" s="338"/>
      <c r="TKE292"/>
      <c r="TKF292"/>
      <c r="TKG292"/>
      <c r="TKH292"/>
      <c r="TKI292"/>
      <c r="TKJ292" s="401"/>
      <c r="TKK292" s="338"/>
      <c r="TKM292"/>
      <c r="TKN292"/>
      <c r="TKO292"/>
      <c r="TKP292"/>
      <c r="TKQ292"/>
      <c r="TKR292" s="401"/>
      <c r="TKS292" s="338"/>
      <c r="TKU292"/>
      <c r="TKV292"/>
      <c r="TKW292"/>
      <c r="TKX292"/>
      <c r="TKY292"/>
      <c r="TKZ292" s="401"/>
      <c r="TLA292" s="338"/>
      <c r="TLC292"/>
      <c r="TLD292"/>
      <c r="TLE292"/>
      <c r="TLF292"/>
      <c r="TLG292"/>
      <c r="TLH292" s="401"/>
      <c r="TLI292" s="338"/>
      <c r="TLK292"/>
      <c r="TLL292"/>
      <c r="TLM292"/>
      <c r="TLN292"/>
      <c r="TLO292"/>
      <c r="TLP292" s="401"/>
      <c r="TLQ292" s="338"/>
      <c r="TLS292"/>
      <c r="TLT292"/>
      <c r="TLU292"/>
      <c r="TLV292"/>
      <c r="TLW292"/>
      <c r="TLX292" s="401"/>
      <c r="TLY292" s="338"/>
      <c r="TMA292"/>
      <c r="TMB292"/>
      <c r="TMC292"/>
      <c r="TMD292"/>
      <c r="TME292"/>
      <c r="TMF292" s="401"/>
      <c r="TMG292" s="338"/>
      <c r="TMI292"/>
      <c r="TMJ292"/>
      <c r="TMK292"/>
      <c r="TML292"/>
      <c r="TMM292"/>
      <c r="TMN292" s="401"/>
      <c r="TMO292" s="338"/>
      <c r="TMQ292"/>
      <c r="TMR292"/>
      <c r="TMS292"/>
      <c r="TMT292"/>
      <c r="TMU292"/>
      <c r="TMV292" s="401"/>
      <c r="TMW292" s="338"/>
      <c r="TMY292"/>
      <c r="TMZ292"/>
      <c r="TNA292"/>
      <c r="TNB292"/>
      <c r="TNC292"/>
      <c r="TND292" s="401"/>
      <c r="TNE292" s="338"/>
      <c r="TNG292"/>
      <c r="TNH292"/>
      <c r="TNI292"/>
      <c r="TNJ292"/>
      <c r="TNK292"/>
      <c r="TNL292" s="401"/>
      <c r="TNM292" s="338"/>
      <c r="TNO292"/>
      <c r="TNP292"/>
      <c r="TNQ292"/>
      <c r="TNR292"/>
      <c r="TNS292"/>
      <c r="TNT292" s="401"/>
      <c r="TNU292" s="338"/>
      <c r="TNW292"/>
      <c r="TNX292"/>
      <c r="TNY292"/>
      <c r="TNZ292"/>
      <c r="TOA292"/>
      <c r="TOB292" s="401"/>
      <c r="TOC292" s="338"/>
      <c r="TOE292"/>
      <c r="TOF292"/>
      <c r="TOG292"/>
      <c r="TOH292"/>
      <c r="TOI292"/>
      <c r="TOJ292" s="401"/>
      <c r="TOK292" s="338"/>
      <c r="TOM292"/>
      <c r="TON292"/>
      <c r="TOO292"/>
      <c r="TOP292"/>
      <c r="TOQ292"/>
      <c r="TOR292" s="401"/>
      <c r="TOS292" s="338"/>
      <c r="TOU292"/>
      <c r="TOV292"/>
      <c r="TOW292"/>
      <c r="TOX292"/>
      <c r="TOY292"/>
      <c r="TOZ292" s="401"/>
      <c r="TPA292" s="338"/>
      <c r="TPC292"/>
      <c r="TPD292"/>
      <c r="TPE292"/>
      <c r="TPF292"/>
      <c r="TPG292"/>
      <c r="TPH292" s="401"/>
      <c r="TPI292" s="338"/>
      <c r="TPK292"/>
      <c r="TPL292"/>
      <c r="TPM292"/>
      <c r="TPN292"/>
      <c r="TPO292"/>
      <c r="TPP292" s="401"/>
      <c r="TPQ292" s="338"/>
      <c r="TPS292"/>
      <c r="TPT292"/>
      <c r="TPU292"/>
      <c r="TPV292"/>
      <c r="TPW292"/>
      <c r="TPX292" s="401"/>
      <c r="TPY292" s="338"/>
      <c r="TQA292"/>
      <c r="TQB292"/>
      <c r="TQC292"/>
      <c r="TQD292"/>
      <c r="TQE292"/>
      <c r="TQF292" s="401"/>
      <c r="TQG292" s="338"/>
      <c r="TQI292"/>
      <c r="TQJ292"/>
      <c r="TQK292"/>
      <c r="TQL292"/>
      <c r="TQM292"/>
      <c r="TQN292" s="401"/>
      <c r="TQO292" s="338"/>
      <c r="TQQ292"/>
      <c r="TQR292"/>
      <c r="TQS292"/>
      <c r="TQT292"/>
      <c r="TQU292"/>
      <c r="TQV292" s="401"/>
      <c r="TQW292" s="338"/>
      <c r="TQY292"/>
      <c r="TQZ292"/>
      <c r="TRA292"/>
      <c r="TRB292"/>
      <c r="TRC292"/>
      <c r="TRD292" s="401"/>
      <c r="TRE292" s="338"/>
      <c r="TRG292"/>
      <c r="TRH292"/>
      <c r="TRI292"/>
      <c r="TRJ292"/>
      <c r="TRK292"/>
      <c r="TRL292" s="401"/>
      <c r="TRM292" s="338"/>
      <c r="TRO292"/>
      <c r="TRP292"/>
      <c r="TRQ292"/>
      <c r="TRR292"/>
      <c r="TRS292"/>
      <c r="TRT292" s="401"/>
      <c r="TRU292" s="338"/>
      <c r="TRW292"/>
      <c r="TRX292"/>
      <c r="TRY292"/>
      <c r="TRZ292"/>
      <c r="TSA292"/>
      <c r="TSB292" s="401"/>
      <c r="TSC292" s="338"/>
      <c r="TSE292"/>
      <c r="TSF292"/>
      <c r="TSG292"/>
      <c r="TSH292"/>
      <c r="TSI292"/>
      <c r="TSJ292" s="401"/>
      <c r="TSK292" s="338"/>
      <c r="TSM292"/>
      <c r="TSN292"/>
      <c r="TSO292"/>
      <c r="TSP292"/>
      <c r="TSQ292"/>
      <c r="TSR292" s="401"/>
      <c r="TSS292" s="338"/>
      <c r="TSU292"/>
      <c r="TSV292"/>
      <c r="TSW292"/>
      <c r="TSX292"/>
      <c r="TSY292"/>
      <c r="TSZ292" s="401"/>
      <c r="TTA292" s="338"/>
      <c r="TTC292"/>
      <c r="TTD292"/>
      <c r="TTE292"/>
      <c r="TTF292"/>
      <c r="TTG292"/>
      <c r="TTH292" s="401"/>
      <c r="TTI292" s="338"/>
      <c r="TTK292"/>
      <c r="TTL292"/>
      <c r="TTM292"/>
      <c r="TTN292"/>
      <c r="TTO292"/>
      <c r="TTP292" s="401"/>
      <c r="TTQ292" s="338"/>
      <c r="TTS292"/>
      <c r="TTT292"/>
      <c r="TTU292"/>
      <c r="TTV292"/>
      <c r="TTW292"/>
      <c r="TTX292" s="401"/>
      <c r="TTY292" s="338"/>
      <c r="TUA292"/>
      <c r="TUB292"/>
      <c r="TUC292"/>
      <c r="TUD292"/>
      <c r="TUE292"/>
      <c r="TUF292" s="401"/>
      <c r="TUG292" s="338"/>
      <c r="TUI292"/>
      <c r="TUJ292"/>
      <c r="TUK292"/>
      <c r="TUL292"/>
      <c r="TUM292"/>
      <c r="TUN292" s="401"/>
      <c r="TUO292" s="338"/>
      <c r="TUQ292"/>
      <c r="TUR292"/>
      <c r="TUS292"/>
      <c r="TUT292"/>
      <c r="TUU292"/>
      <c r="TUV292" s="401"/>
      <c r="TUW292" s="338"/>
      <c r="TUY292"/>
      <c r="TUZ292"/>
      <c r="TVA292"/>
      <c r="TVB292"/>
      <c r="TVC292"/>
      <c r="TVD292" s="401"/>
      <c r="TVE292" s="338"/>
      <c r="TVG292"/>
      <c r="TVH292"/>
      <c r="TVI292"/>
      <c r="TVJ292"/>
      <c r="TVK292"/>
      <c r="TVL292" s="401"/>
      <c r="TVM292" s="338"/>
      <c r="TVO292"/>
      <c r="TVP292"/>
      <c r="TVQ292"/>
      <c r="TVR292"/>
      <c r="TVS292"/>
      <c r="TVT292" s="401"/>
      <c r="TVU292" s="338"/>
      <c r="TVW292"/>
      <c r="TVX292"/>
      <c r="TVY292"/>
      <c r="TVZ292"/>
      <c r="TWA292"/>
      <c r="TWB292" s="401"/>
      <c r="TWC292" s="338"/>
      <c r="TWE292"/>
      <c r="TWF292"/>
      <c r="TWG292"/>
      <c r="TWH292"/>
      <c r="TWI292"/>
      <c r="TWJ292" s="401"/>
      <c r="TWK292" s="338"/>
      <c r="TWM292"/>
      <c r="TWN292"/>
      <c r="TWO292"/>
      <c r="TWP292"/>
      <c r="TWQ292"/>
      <c r="TWR292" s="401"/>
      <c r="TWS292" s="338"/>
      <c r="TWU292"/>
      <c r="TWV292"/>
      <c r="TWW292"/>
      <c r="TWX292"/>
      <c r="TWY292"/>
      <c r="TWZ292" s="401"/>
      <c r="TXA292" s="338"/>
      <c r="TXC292"/>
      <c r="TXD292"/>
      <c r="TXE292"/>
      <c r="TXF292"/>
      <c r="TXG292"/>
      <c r="TXH292" s="401"/>
      <c r="TXI292" s="338"/>
      <c r="TXK292"/>
      <c r="TXL292"/>
      <c r="TXM292"/>
      <c r="TXN292"/>
      <c r="TXO292"/>
      <c r="TXP292" s="401"/>
      <c r="TXQ292" s="338"/>
      <c r="TXS292"/>
      <c r="TXT292"/>
      <c r="TXU292"/>
      <c r="TXV292"/>
      <c r="TXW292"/>
      <c r="TXX292" s="401"/>
      <c r="TXY292" s="338"/>
      <c r="TYA292"/>
      <c r="TYB292"/>
      <c r="TYC292"/>
      <c r="TYD292"/>
      <c r="TYE292"/>
      <c r="TYF292" s="401"/>
      <c r="TYG292" s="338"/>
      <c r="TYI292"/>
      <c r="TYJ292"/>
      <c r="TYK292"/>
      <c r="TYL292"/>
      <c r="TYM292"/>
      <c r="TYN292" s="401"/>
      <c r="TYO292" s="338"/>
      <c r="TYQ292"/>
      <c r="TYR292"/>
      <c r="TYS292"/>
      <c r="TYT292"/>
      <c r="TYU292"/>
      <c r="TYV292" s="401"/>
      <c r="TYW292" s="338"/>
      <c r="TYY292"/>
      <c r="TYZ292"/>
      <c r="TZA292"/>
      <c r="TZB292"/>
      <c r="TZC292"/>
      <c r="TZD292" s="401"/>
      <c r="TZE292" s="338"/>
      <c r="TZG292"/>
      <c r="TZH292"/>
      <c r="TZI292"/>
      <c r="TZJ292"/>
      <c r="TZK292"/>
      <c r="TZL292" s="401"/>
      <c r="TZM292" s="338"/>
      <c r="TZO292"/>
      <c r="TZP292"/>
      <c r="TZQ292"/>
      <c r="TZR292"/>
      <c r="TZS292"/>
      <c r="TZT292" s="401"/>
      <c r="TZU292" s="338"/>
      <c r="TZW292"/>
      <c r="TZX292"/>
      <c r="TZY292"/>
      <c r="TZZ292"/>
      <c r="UAA292"/>
      <c r="UAB292" s="401"/>
      <c r="UAC292" s="338"/>
      <c r="UAE292"/>
      <c r="UAF292"/>
      <c r="UAG292"/>
      <c r="UAH292"/>
      <c r="UAI292"/>
      <c r="UAJ292" s="401"/>
      <c r="UAK292" s="338"/>
      <c r="UAM292"/>
      <c r="UAN292"/>
      <c r="UAO292"/>
      <c r="UAP292"/>
      <c r="UAQ292"/>
      <c r="UAR292" s="401"/>
      <c r="UAS292" s="338"/>
      <c r="UAU292"/>
      <c r="UAV292"/>
      <c r="UAW292"/>
      <c r="UAX292"/>
      <c r="UAY292"/>
      <c r="UAZ292" s="401"/>
      <c r="UBA292" s="338"/>
      <c r="UBC292"/>
      <c r="UBD292"/>
      <c r="UBE292"/>
      <c r="UBF292"/>
      <c r="UBG292"/>
      <c r="UBH292" s="401"/>
      <c r="UBI292" s="338"/>
      <c r="UBK292"/>
      <c r="UBL292"/>
      <c r="UBM292"/>
      <c r="UBN292"/>
      <c r="UBO292"/>
      <c r="UBP292" s="401"/>
      <c r="UBQ292" s="338"/>
      <c r="UBS292"/>
      <c r="UBT292"/>
      <c r="UBU292"/>
      <c r="UBV292"/>
      <c r="UBW292"/>
      <c r="UBX292" s="401"/>
      <c r="UBY292" s="338"/>
      <c r="UCA292"/>
      <c r="UCB292"/>
      <c r="UCC292"/>
      <c r="UCD292"/>
      <c r="UCE292"/>
      <c r="UCF292" s="401"/>
      <c r="UCG292" s="338"/>
      <c r="UCI292"/>
      <c r="UCJ292"/>
      <c r="UCK292"/>
      <c r="UCL292"/>
      <c r="UCM292"/>
      <c r="UCN292" s="401"/>
      <c r="UCO292" s="338"/>
      <c r="UCQ292"/>
      <c r="UCR292"/>
      <c r="UCS292"/>
      <c r="UCT292"/>
      <c r="UCU292"/>
      <c r="UCV292" s="401"/>
      <c r="UCW292" s="338"/>
      <c r="UCY292"/>
      <c r="UCZ292"/>
      <c r="UDA292"/>
      <c r="UDB292"/>
      <c r="UDC292"/>
      <c r="UDD292" s="401"/>
      <c r="UDE292" s="338"/>
      <c r="UDG292"/>
      <c r="UDH292"/>
      <c r="UDI292"/>
      <c r="UDJ292"/>
      <c r="UDK292"/>
      <c r="UDL292" s="401"/>
      <c r="UDM292" s="338"/>
      <c r="UDO292"/>
      <c r="UDP292"/>
      <c r="UDQ292"/>
      <c r="UDR292"/>
      <c r="UDS292"/>
      <c r="UDT292" s="401"/>
      <c r="UDU292" s="338"/>
      <c r="UDW292"/>
      <c r="UDX292"/>
      <c r="UDY292"/>
      <c r="UDZ292"/>
      <c r="UEA292"/>
      <c r="UEB292" s="401"/>
      <c r="UEC292" s="338"/>
      <c r="UEE292"/>
      <c r="UEF292"/>
      <c r="UEG292"/>
      <c r="UEH292"/>
      <c r="UEI292"/>
      <c r="UEJ292" s="401"/>
      <c r="UEK292" s="338"/>
      <c r="UEM292"/>
      <c r="UEN292"/>
      <c r="UEO292"/>
      <c r="UEP292"/>
      <c r="UEQ292"/>
      <c r="UER292" s="401"/>
      <c r="UES292" s="338"/>
      <c r="UEU292"/>
      <c r="UEV292"/>
      <c r="UEW292"/>
      <c r="UEX292"/>
      <c r="UEY292"/>
      <c r="UEZ292" s="401"/>
      <c r="UFA292" s="338"/>
      <c r="UFC292"/>
      <c r="UFD292"/>
      <c r="UFE292"/>
      <c r="UFF292"/>
      <c r="UFG292"/>
      <c r="UFH292" s="401"/>
      <c r="UFI292" s="338"/>
      <c r="UFK292"/>
      <c r="UFL292"/>
      <c r="UFM292"/>
      <c r="UFN292"/>
      <c r="UFO292"/>
      <c r="UFP292" s="401"/>
      <c r="UFQ292" s="338"/>
      <c r="UFS292"/>
      <c r="UFT292"/>
      <c r="UFU292"/>
      <c r="UFV292"/>
      <c r="UFW292"/>
      <c r="UFX292" s="401"/>
      <c r="UFY292" s="338"/>
      <c r="UGA292"/>
      <c r="UGB292"/>
      <c r="UGC292"/>
      <c r="UGD292"/>
      <c r="UGE292"/>
      <c r="UGF292" s="401"/>
      <c r="UGG292" s="338"/>
      <c r="UGI292"/>
      <c r="UGJ292"/>
      <c r="UGK292"/>
      <c r="UGL292"/>
      <c r="UGM292"/>
      <c r="UGN292" s="401"/>
      <c r="UGO292" s="338"/>
      <c r="UGQ292"/>
      <c r="UGR292"/>
      <c r="UGS292"/>
      <c r="UGT292"/>
      <c r="UGU292"/>
      <c r="UGV292" s="401"/>
      <c r="UGW292" s="338"/>
      <c r="UGY292"/>
      <c r="UGZ292"/>
      <c r="UHA292"/>
      <c r="UHB292"/>
      <c r="UHC292"/>
      <c r="UHD292" s="401"/>
      <c r="UHE292" s="338"/>
      <c r="UHG292"/>
      <c r="UHH292"/>
      <c r="UHI292"/>
      <c r="UHJ292"/>
      <c r="UHK292"/>
      <c r="UHL292" s="401"/>
      <c r="UHM292" s="338"/>
      <c r="UHO292"/>
      <c r="UHP292"/>
      <c r="UHQ292"/>
      <c r="UHR292"/>
      <c r="UHS292"/>
      <c r="UHT292" s="401"/>
      <c r="UHU292" s="338"/>
      <c r="UHW292"/>
      <c r="UHX292"/>
      <c r="UHY292"/>
      <c r="UHZ292"/>
      <c r="UIA292"/>
      <c r="UIB292" s="401"/>
      <c r="UIC292" s="338"/>
      <c r="UIE292"/>
      <c r="UIF292"/>
      <c r="UIG292"/>
      <c r="UIH292"/>
      <c r="UII292"/>
      <c r="UIJ292" s="401"/>
      <c r="UIK292" s="338"/>
      <c r="UIM292"/>
      <c r="UIN292"/>
      <c r="UIO292"/>
      <c r="UIP292"/>
      <c r="UIQ292"/>
      <c r="UIR292" s="401"/>
      <c r="UIS292" s="338"/>
      <c r="UIU292"/>
      <c r="UIV292"/>
      <c r="UIW292"/>
      <c r="UIX292"/>
      <c r="UIY292"/>
      <c r="UIZ292" s="401"/>
      <c r="UJA292" s="338"/>
      <c r="UJC292"/>
      <c r="UJD292"/>
      <c r="UJE292"/>
      <c r="UJF292"/>
      <c r="UJG292"/>
      <c r="UJH292" s="401"/>
      <c r="UJI292" s="338"/>
      <c r="UJK292"/>
      <c r="UJL292"/>
      <c r="UJM292"/>
      <c r="UJN292"/>
      <c r="UJO292"/>
      <c r="UJP292" s="401"/>
      <c r="UJQ292" s="338"/>
      <c r="UJS292"/>
      <c r="UJT292"/>
      <c r="UJU292"/>
      <c r="UJV292"/>
      <c r="UJW292"/>
      <c r="UJX292" s="401"/>
      <c r="UJY292" s="338"/>
      <c r="UKA292"/>
      <c r="UKB292"/>
      <c r="UKC292"/>
      <c r="UKD292"/>
      <c r="UKE292"/>
      <c r="UKF292" s="401"/>
      <c r="UKG292" s="338"/>
      <c r="UKI292"/>
      <c r="UKJ292"/>
      <c r="UKK292"/>
      <c r="UKL292"/>
      <c r="UKM292"/>
      <c r="UKN292" s="401"/>
      <c r="UKO292" s="338"/>
      <c r="UKQ292"/>
      <c r="UKR292"/>
      <c r="UKS292"/>
      <c r="UKT292"/>
      <c r="UKU292"/>
      <c r="UKV292" s="401"/>
      <c r="UKW292" s="338"/>
      <c r="UKY292"/>
      <c r="UKZ292"/>
      <c r="ULA292"/>
      <c r="ULB292"/>
      <c r="ULC292"/>
      <c r="ULD292" s="401"/>
      <c r="ULE292" s="338"/>
      <c r="ULG292"/>
      <c r="ULH292"/>
      <c r="ULI292"/>
      <c r="ULJ292"/>
      <c r="ULK292"/>
      <c r="ULL292" s="401"/>
      <c r="ULM292" s="338"/>
      <c r="ULO292"/>
      <c r="ULP292"/>
      <c r="ULQ292"/>
      <c r="ULR292"/>
      <c r="ULS292"/>
      <c r="ULT292" s="401"/>
      <c r="ULU292" s="338"/>
      <c r="ULW292"/>
      <c r="ULX292"/>
      <c r="ULY292"/>
      <c r="ULZ292"/>
      <c r="UMA292"/>
      <c r="UMB292" s="401"/>
      <c r="UMC292" s="338"/>
      <c r="UME292"/>
      <c r="UMF292"/>
      <c r="UMG292"/>
      <c r="UMH292"/>
      <c r="UMI292"/>
      <c r="UMJ292" s="401"/>
      <c r="UMK292" s="338"/>
      <c r="UMM292"/>
      <c r="UMN292"/>
      <c r="UMO292"/>
      <c r="UMP292"/>
      <c r="UMQ292"/>
      <c r="UMR292" s="401"/>
      <c r="UMS292" s="338"/>
      <c r="UMU292"/>
      <c r="UMV292"/>
      <c r="UMW292"/>
      <c r="UMX292"/>
      <c r="UMY292"/>
      <c r="UMZ292" s="401"/>
      <c r="UNA292" s="338"/>
      <c r="UNC292"/>
      <c r="UND292"/>
      <c r="UNE292"/>
      <c r="UNF292"/>
      <c r="UNG292"/>
      <c r="UNH292" s="401"/>
      <c r="UNI292" s="338"/>
      <c r="UNK292"/>
      <c r="UNL292"/>
      <c r="UNM292"/>
      <c r="UNN292"/>
      <c r="UNO292"/>
      <c r="UNP292" s="401"/>
      <c r="UNQ292" s="338"/>
      <c r="UNS292"/>
      <c r="UNT292"/>
      <c r="UNU292"/>
      <c r="UNV292"/>
      <c r="UNW292"/>
      <c r="UNX292" s="401"/>
      <c r="UNY292" s="338"/>
      <c r="UOA292"/>
      <c r="UOB292"/>
      <c r="UOC292"/>
      <c r="UOD292"/>
      <c r="UOE292"/>
      <c r="UOF292" s="401"/>
      <c r="UOG292" s="338"/>
      <c r="UOI292"/>
      <c r="UOJ292"/>
      <c r="UOK292"/>
      <c r="UOL292"/>
      <c r="UOM292"/>
      <c r="UON292" s="401"/>
      <c r="UOO292" s="338"/>
      <c r="UOQ292"/>
      <c r="UOR292"/>
      <c r="UOS292"/>
      <c r="UOT292"/>
      <c r="UOU292"/>
      <c r="UOV292" s="401"/>
      <c r="UOW292" s="338"/>
      <c r="UOY292"/>
      <c r="UOZ292"/>
      <c r="UPA292"/>
      <c r="UPB292"/>
      <c r="UPC292"/>
      <c r="UPD292" s="401"/>
      <c r="UPE292" s="338"/>
      <c r="UPG292"/>
      <c r="UPH292"/>
      <c r="UPI292"/>
      <c r="UPJ292"/>
      <c r="UPK292"/>
      <c r="UPL292" s="401"/>
      <c r="UPM292" s="338"/>
      <c r="UPO292"/>
      <c r="UPP292"/>
      <c r="UPQ292"/>
      <c r="UPR292"/>
      <c r="UPS292"/>
      <c r="UPT292" s="401"/>
      <c r="UPU292" s="338"/>
      <c r="UPW292"/>
      <c r="UPX292"/>
      <c r="UPY292"/>
      <c r="UPZ292"/>
      <c r="UQA292"/>
      <c r="UQB292" s="401"/>
      <c r="UQC292" s="338"/>
      <c r="UQE292"/>
      <c r="UQF292"/>
      <c r="UQG292"/>
      <c r="UQH292"/>
      <c r="UQI292"/>
      <c r="UQJ292" s="401"/>
      <c r="UQK292" s="338"/>
      <c r="UQM292"/>
      <c r="UQN292"/>
      <c r="UQO292"/>
      <c r="UQP292"/>
      <c r="UQQ292"/>
      <c r="UQR292" s="401"/>
      <c r="UQS292" s="338"/>
      <c r="UQU292"/>
      <c r="UQV292"/>
      <c r="UQW292"/>
      <c r="UQX292"/>
      <c r="UQY292"/>
      <c r="UQZ292" s="401"/>
      <c r="URA292" s="338"/>
      <c r="URC292"/>
      <c r="URD292"/>
      <c r="URE292"/>
      <c r="URF292"/>
      <c r="URG292"/>
      <c r="URH292" s="401"/>
      <c r="URI292" s="338"/>
      <c r="URK292"/>
      <c r="URL292"/>
      <c r="URM292"/>
      <c r="URN292"/>
      <c r="URO292"/>
      <c r="URP292" s="401"/>
      <c r="URQ292" s="338"/>
      <c r="URS292"/>
      <c r="URT292"/>
      <c r="URU292"/>
      <c r="URV292"/>
      <c r="URW292"/>
      <c r="URX292" s="401"/>
      <c r="URY292" s="338"/>
      <c r="USA292"/>
      <c r="USB292"/>
      <c r="USC292"/>
      <c r="USD292"/>
      <c r="USE292"/>
      <c r="USF292" s="401"/>
      <c r="USG292" s="338"/>
      <c r="USI292"/>
      <c r="USJ292"/>
      <c r="USK292"/>
      <c r="USL292"/>
      <c r="USM292"/>
      <c r="USN292" s="401"/>
      <c r="USO292" s="338"/>
      <c r="USQ292"/>
      <c r="USR292"/>
      <c r="USS292"/>
      <c r="UST292"/>
      <c r="USU292"/>
      <c r="USV292" s="401"/>
      <c r="USW292" s="338"/>
      <c r="USY292"/>
      <c r="USZ292"/>
      <c r="UTA292"/>
      <c r="UTB292"/>
      <c r="UTC292"/>
      <c r="UTD292" s="401"/>
      <c r="UTE292" s="338"/>
      <c r="UTG292"/>
      <c r="UTH292"/>
      <c r="UTI292"/>
      <c r="UTJ292"/>
      <c r="UTK292"/>
      <c r="UTL292" s="401"/>
      <c r="UTM292" s="338"/>
      <c r="UTO292"/>
      <c r="UTP292"/>
      <c r="UTQ292"/>
      <c r="UTR292"/>
      <c r="UTS292"/>
      <c r="UTT292" s="401"/>
      <c r="UTU292" s="338"/>
      <c r="UTW292"/>
      <c r="UTX292"/>
      <c r="UTY292"/>
      <c r="UTZ292"/>
      <c r="UUA292"/>
      <c r="UUB292" s="401"/>
      <c r="UUC292" s="338"/>
      <c r="UUE292"/>
      <c r="UUF292"/>
      <c r="UUG292"/>
      <c r="UUH292"/>
      <c r="UUI292"/>
      <c r="UUJ292" s="401"/>
      <c r="UUK292" s="338"/>
      <c r="UUM292"/>
      <c r="UUN292"/>
      <c r="UUO292"/>
      <c r="UUP292"/>
      <c r="UUQ292"/>
      <c r="UUR292" s="401"/>
      <c r="UUS292" s="338"/>
      <c r="UUU292"/>
      <c r="UUV292"/>
      <c r="UUW292"/>
      <c r="UUX292"/>
      <c r="UUY292"/>
      <c r="UUZ292" s="401"/>
      <c r="UVA292" s="338"/>
      <c r="UVC292"/>
      <c r="UVD292"/>
      <c r="UVE292"/>
      <c r="UVF292"/>
      <c r="UVG292"/>
      <c r="UVH292" s="401"/>
      <c r="UVI292" s="338"/>
      <c r="UVK292"/>
      <c r="UVL292"/>
      <c r="UVM292"/>
      <c r="UVN292"/>
      <c r="UVO292"/>
      <c r="UVP292" s="401"/>
      <c r="UVQ292" s="338"/>
      <c r="UVS292"/>
      <c r="UVT292"/>
      <c r="UVU292"/>
      <c r="UVV292"/>
      <c r="UVW292"/>
      <c r="UVX292" s="401"/>
      <c r="UVY292" s="338"/>
      <c r="UWA292"/>
      <c r="UWB292"/>
      <c r="UWC292"/>
      <c r="UWD292"/>
      <c r="UWE292"/>
      <c r="UWF292" s="401"/>
      <c r="UWG292" s="338"/>
      <c r="UWI292"/>
      <c r="UWJ292"/>
      <c r="UWK292"/>
      <c r="UWL292"/>
      <c r="UWM292"/>
      <c r="UWN292" s="401"/>
      <c r="UWO292" s="338"/>
      <c r="UWQ292"/>
      <c r="UWR292"/>
      <c r="UWS292"/>
      <c r="UWT292"/>
      <c r="UWU292"/>
      <c r="UWV292" s="401"/>
      <c r="UWW292" s="338"/>
      <c r="UWY292"/>
      <c r="UWZ292"/>
      <c r="UXA292"/>
      <c r="UXB292"/>
      <c r="UXC292"/>
      <c r="UXD292" s="401"/>
      <c r="UXE292" s="338"/>
      <c r="UXG292"/>
      <c r="UXH292"/>
      <c r="UXI292"/>
      <c r="UXJ292"/>
      <c r="UXK292"/>
      <c r="UXL292" s="401"/>
      <c r="UXM292" s="338"/>
      <c r="UXO292"/>
      <c r="UXP292"/>
      <c r="UXQ292"/>
      <c r="UXR292"/>
      <c r="UXS292"/>
      <c r="UXT292" s="401"/>
      <c r="UXU292" s="338"/>
      <c r="UXW292"/>
      <c r="UXX292"/>
      <c r="UXY292"/>
      <c r="UXZ292"/>
      <c r="UYA292"/>
      <c r="UYB292" s="401"/>
      <c r="UYC292" s="338"/>
      <c r="UYE292"/>
      <c r="UYF292"/>
      <c r="UYG292"/>
      <c r="UYH292"/>
      <c r="UYI292"/>
      <c r="UYJ292" s="401"/>
      <c r="UYK292" s="338"/>
      <c r="UYM292"/>
      <c r="UYN292"/>
      <c r="UYO292"/>
      <c r="UYP292"/>
      <c r="UYQ292"/>
      <c r="UYR292" s="401"/>
      <c r="UYS292" s="338"/>
      <c r="UYU292"/>
      <c r="UYV292"/>
      <c r="UYW292"/>
      <c r="UYX292"/>
      <c r="UYY292"/>
      <c r="UYZ292" s="401"/>
      <c r="UZA292" s="338"/>
      <c r="UZC292"/>
      <c r="UZD292"/>
      <c r="UZE292"/>
      <c r="UZF292"/>
      <c r="UZG292"/>
      <c r="UZH292" s="401"/>
      <c r="UZI292" s="338"/>
      <c r="UZK292"/>
      <c r="UZL292"/>
      <c r="UZM292"/>
      <c r="UZN292"/>
      <c r="UZO292"/>
      <c r="UZP292" s="401"/>
      <c r="UZQ292" s="338"/>
      <c r="UZS292"/>
      <c r="UZT292"/>
      <c r="UZU292"/>
      <c r="UZV292"/>
      <c r="UZW292"/>
      <c r="UZX292" s="401"/>
      <c r="UZY292" s="338"/>
      <c r="VAA292"/>
      <c r="VAB292"/>
      <c r="VAC292"/>
      <c r="VAD292"/>
      <c r="VAE292"/>
      <c r="VAF292" s="401"/>
      <c r="VAG292" s="338"/>
      <c r="VAI292"/>
      <c r="VAJ292"/>
      <c r="VAK292"/>
      <c r="VAL292"/>
      <c r="VAM292"/>
      <c r="VAN292" s="401"/>
      <c r="VAO292" s="338"/>
      <c r="VAQ292"/>
      <c r="VAR292"/>
      <c r="VAS292"/>
      <c r="VAT292"/>
      <c r="VAU292"/>
      <c r="VAV292" s="401"/>
      <c r="VAW292" s="338"/>
      <c r="VAY292"/>
      <c r="VAZ292"/>
      <c r="VBA292"/>
      <c r="VBB292"/>
      <c r="VBC292"/>
      <c r="VBD292" s="401"/>
      <c r="VBE292" s="338"/>
      <c r="VBG292"/>
      <c r="VBH292"/>
      <c r="VBI292"/>
      <c r="VBJ292"/>
      <c r="VBK292"/>
      <c r="VBL292" s="401"/>
      <c r="VBM292" s="338"/>
      <c r="VBO292"/>
      <c r="VBP292"/>
      <c r="VBQ292"/>
      <c r="VBR292"/>
      <c r="VBS292"/>
      <c r="VBT292" s="401"/>
      <c r="VBU292" s="338"/>
      <c r="VBW292"/>
      <c r="VBX292"/>
      <c r="VBY292"/>
      <c r="VBZ292"/>
      <c r="VCA292"/>
      <c r="VCB292" s="401"/>
      <c r="VCC292" s="338"/>
      <c r="VCE292"/>
      <c r="VCF292"/>
      <c r="VCG292"/>
      <c r="VCH292"/>
      <c r="VCI292"/>
      <c r="VCJ292" s="401"/>
      <c r="VCK292" s="338"/>
      <c r="VCM292"/>
      <c r="VCN292"/>
      <c r="VCO292"/>
      <c r="VCP292"/>
      <c r="VCQ292"/>
      <c r="VCR292" s="401"/>
      <c r="VCS292" s="338"/>
      <c r="VCU292"/>
      <c r="VCV292"/>
      <c r="VCW292"/>
      <c r="VCX292"/>
      <c r="VCY292"/>
      <c r="VCZ292" s="401"/>
      <c r="VDA292" s="338"/>
      <c r="VDC292"/>
      <c r="VDD292"/>
      <c r="VDE292"/>
      <c r="VDF292"/>
      <c r="VDG292"/>
      <c r="VDH292" s="401"/>
      <c r="VDI292" s="338"/>
      <c r="VDK292"/>
      <c r="VDL292"/>
      <c r="VDM292"/>
      <c r="VDN292"/>
      <c r="VDO292"/>
      <c r="VDP292" s="401"/>
      <c r="VDQ292" s="338"/>
      <c r="VDS292"/>
      <c r="VDT292"/>
      <c r="VDU292"/>
      <c r="VDV292"/>
      <c r="VDW292"/>
      <c r="VDX292" s="401"/>
      <c r="VDY292" s="338"/>
      <c r="VEA292"/>
      <c r="VEB292"/>
      <c r="VEC292"/>
      <c r="VED292"/>
      <c r="VEE292"/>
      <c r="VEF292" s="401"/>
      <c r="VEG292" s="338"/>
      <c r="VEI292"/>
      <c r="VEJ292"/>
      <c r="VEK292"/>
      <c r="VEL292"/>
      <c r="VEM292"/>
      <c r="VEN292" s="401"/>
      <c r="VEO292" s="338"/>
      <c r="VEQ292"/>
      <c r="VER292"/>
      <c r="VES292"/>
      <c r="VET292"/>
      <c r="VEU292"/>
      <c r="VEV292" s="401"/>
      <c r="VEW292" s="338"/>
      <c r="VEY292"/>
      <c r="VEZ292"/>
      <c r="VFA292"/>
      <c r="VFB292"/>
      <c r="VFC292"/>
      <c r="VFD292" s="401"/>
      <c r="VFE292" s="338"/>
      <c r="VFG292"/>
      <c r="VFH292"/>
      <c r="VFI292"/>
      <c r="VFJ292"/>
      <c r="VFK292"/>
      <c r="VFL292" s="401"/>
      <c r="VFM292" s="338"/>
      <c r="VFO292"/>
      <c r="VFP292"/>
      <c r="VFQ292"/>
      <c r="VFR292"/>
      <c r="VFS292"/>
      <c r="VFT292" s="401"/>
      <c r="VFU292" s="338"/>
      <c r="VFW292"/>
      <c r="VFX292"/>
      <c r="VFY292"/>
      <c r="VFZ292"/>
      <c r="VGA292"/>
      <c r="VGB292" s="401"/>
      <c r="VGC292" s="338"/>
      <c r="VGE292"/>
      <c r="VGF292"/>
      <c r="VGG292"/>
      <c r="VGH292"/>
      <c r="VGI292"/>
      <c r="VGJ292" s="401"/>
      <c r="VGK292" s="338"/>
      <c r="VGM292"/>
      <c r="VGN292"/>
      <c r="VGO292"/>
      <c r="VGP292"/>
      <c r="VGQ292"/>
      <c r="VGR292" s="401"/>
      <c r="VGS292" s="338"/>
      <c r="VGU292"/>
      <c r="VGV292"/>
      <c r="VGW292"/>
      <c r="VGX292"/>
      <c r="VGY292"/>
      <c r="VGZ292" s="401"/>
      <c r="VHA292" s="338"/>
      <c r="VHC292"/>
      <c r="VHD292"/>
      <c r="VHE292"/>
      <c r="VHF292"/>
      <c r="VHG292"/>
      <c r="VHH292" s="401"/>
      <c r="VHI292" s="338"/>
      <c r="VHK292"/>
      <c r="VHL292"/>
      <c r="VHM292"/>
      <c r="VHN292"/>
      <c r="VHO292"/>
      <c r="VHP292" s="401"/>
      <c r="VHQ292" s="338"/>
      <c r="VHS292"/>
      <c r="VHT292"/>
      <c r="VHU292"/>
      <c r="VHV292"/>
      <c r="VHW292"/>
      <c r="VHX292" s="401"/>
      <c r="VHY292" s="338"/>
      <c r="VIA292"/>
      <c r="VIB292"/>
      <c r="VIC292"/>
      <c r="VID292"/>
      <c r="VIE292"/>
      <c r="VIF292" s="401"/>
      <c r="VIG292" s="338"/>
      <c r="VII292"/>
      <c r="VIJ292"/>
      <c r="VIK292"/>
      <c r="VIL292"/>
      <c r="VIM292"/>
      <c r="VIN292" s="401"/>
      <c r="VIO292" s="338"/>
      <c r="VIQ292"/>
      <c r="VIR292"/>
      <c r="VIS292"/>
      <c r="VIT292"/>
      <c r="VIU292"/>
      <c r="VIV292" s="401"/>
      <c r="VIW292" s="338"/>
      <c r="VIY292"/>
      <c r="VIZ292"/>
      <c r="VJA292"/>
      <c r="VJB292"/>
      <c r="VJC292"/>
      <c r="VJD292" s="401"/>
      <c r="VJE292" s="338"/>
      <c r="VJG292"/>
      <c r="VJH292"/>
      <c r="VJI292"/>
      <c r="VJJ292"/>
      <c r="VJK292"/>
      <c r="VJL292" s="401"/>
      <c r="VJM292" s="338"/>
      <c r="VJO292"/>
      <c r="VJP292"/>
      <c r="VJQ292"/>
      <c r="VJR292"/>
      <c r="VJS292"/>
      <c r="VJT292" s="401"/>
      <c r="VJU292" s="338"/>
      <c r="VJW292"/>
      <c r="VJX292"/>
      <c r="VJY292"/>
      <c r="VJZ292"/>
      <c r="VKA292"/>
      <c r="VKB292" s="401"/>
      <c r="VKC292" s="338"/>
      <c r="VKE292"/>
      <c r="VKF292"/>
      <c r="VKG292"/>
      <c r="VKH292"/>
      <c r="VKI292"/>
      <c r="VKJ292" s="401"/>
      <c r="VKK292" s="338"/>
      <c r="VKM292"/>
      <c r="VKN292"/>
      <c r="VKO292"/>
      <c r="VKP292"/>
      <c r="VKQ292"/>
      <c r="VKR292" s="401"/>
      <c r="VKS292" s="338"/>
      <c r="VKU292"/>
      <c r="VKV292"/>
      <c r="VKW292"/>
      <c r="VKX292"/>
      <c r="VKY292"/>
      <c r="VKZ292" s="401"/>
      <c r="VLA292" s="338"/>
      <c r="VLC292"/>
      <c r="VLD292"/>
      <c r="VLE292"/>
      <c r="VLF292"/>
      <c r="VLG292"/>
      <c r="VLH292" s="401"/>
      <c r="VLI292" s="338"/>
      <c r="VLK292"/>
      <c r="VLL292"/>
      <c r="VLM292"/>
      <c r="VLN292"/>
      <c r="VLO292"/>
      <c r="VLP292" s="401"/>
      <c r="VLQ292" s="338"/>
      <c r="VLS292"/>
      <c r="VLT292"/>
      <c r="VLU292"/>
      <c r="VLV292"/>
      <c r="VLW292"/>
      <c r="VLX292" s="401"/>
      <c r="VLY292" s="338"/>
      <c r="VMA292"/>
      <c r="VMB292"/>
      <c r="VMC292"/>
      <c r="VMD292"/>
      <c r="VME292"/>
      <c r="VMF292" s="401"/>
      <c r="VMG292" s="338"/>
      <c r="VMI292"/>
      <c r="VMJ292"/>
      <c r="VMK292"/>
      <c r="VML292"/>
      <c r="VMM292"/>
      <c r="VMN292" s="401"/>
      <c r="VMO292" s="338"/>
      <c r="VMQ292"/>
      <c r="VMR292"/>
      <c r="VMS292"/>
      <c r="VMT292"/>
      <c r="VMU292"/>
      <c r="VMV292" s="401"/>
      <c r="VMW292" s="338"/>
      <c r="VMY292"/>
      <c r="VMZ292"/>
      <c r="VNA292"/>
      <c r="VNB292"/>
      <c r="VNC292"/>
      <c r="VND292" s="401"/>
      <c r="VNE292" s="338"/>
      <c r="VNG292"/>
      <c r="VNH292"/>
      <c r="VNI292"/>
      <c r="VNJ292"/>
      <c r="VNK292"/>
      <c r="VNL292" s="401"/>
      <c r="VNM292" s="338"/>
      <c r="VNO292"/>
      <c r="VNP292"/>
      <c r="VNQ292"/>
      <c r="VNR292"/>
      <c r="VNS292"/>
      <c r="VNT292" s="401"/>
      <c r="VNU292" s="338"/>
      <c r="VNW292"/>
      <c r="VNX292"/>
      <c r="VNY292"/>
      <c r="VNZ292"/>
      <c r="VOA292"/>
      <c r="VOB292" s="401"/>
      <c r="VOC292" s="338"/>
      <c r="VOE292"/>
      <c r="VOF292"/>
      <c r="VOG292"/>
      <c r="VOH292"/>
      <c r="VOI292"/>
      <c r="VOJ292" s="401"/>
      <c r="VOK292" s="338"/>
      <c r="VOM292"/>
      <c r="VON292"/>
      <c r="VOO292"/>
      <c r="VOP292"/>
      <c r="VOQ292"/>
      <c r="VOR292" s="401"/>
      <c r="VOS292" s="338"/>
      <c r="VOU292"/>
      <c r="VOV292"/>
      <c r="VOW292"/>
      <c r="VOX292"/>
      <c r="VOY292"/>
      <c r="VOZ292" s="401"/>
      <c r="VPA292" s="338"/>
      <c r="VPC292"/>
      <c r="VPD292"/>
      <c r="VPE292"/>
      <c r="VPF292"/>
      <c r="VPG292"/>
      <c r="VPH292" s="401"/>
      <c r="VPI292" s="338"/>
      <c r="VPK292"/>
      <c r="VPL292"/>
      <c r="VPM292"/>
      <c r="VPN292"/>
      <c r="VPO292"/>
      <c r="VPP292" s="401"/>
      <c r="VPQ292" s="338"/>
      <c r="VPS292"/>
      <c r="VPT292"/>
      <c r="VPU292"/>
      <c r="VPV292"/>
      <c r="VPW292"/>
      <c r="VPX292" s="401"/>
      <c r="VPY292" s="338"/>
      <c r="VQA292"/>
      <c r="VQB292"/>
      <c r="VQC292"/>
      <c r="VQD292"/>
      <c r="VQE292"/>
      <c r="VQF292" s="401"/>
      <c r="VQG292" s="338"/>
      <c r="VQI292"/>
      <c r="VQJ292"/>
      <c r="VQK292"/>
      <c r="VQL292"/>
      <c r="VQM292"/>
      <c r="VQN292" s="401"/>
      <c r="VQO292" s="338"/>
      <c r="VQQ292"/>
      <c r="VQR292"/>
      <c r="VQS292"/>
      <c r="VQT292"/>
      <c r="VQU292"/>
      <c r="VQV292" s="401"/>
      <c r="VQW292" s="338"/>
      <c r="VQY292"/>
      <c r="VQZ292"/>
      <c r="VRA292"/>
      <c r="VRB292"/>
      <c r="VRC292"/>
      <c r="VRD292" s="401"/>
      <c r="VRE292" s="338"/>
      <c r="VRG292"/>
      <c r="VRH292"/>
      <c r="VRI292"/>
      <c r="VRJ292"/>
      <c r="VRK292"/>
      <c r="VRL292" s="401"/>
      <c r="VRM292" s="338"/>
      <c r="VRO292"/>
      <c r="VRP292"/>
      <c r="VRQ292"/>
      <c r="VRR292"/>
      <c r="VRS292"/>
      <c r="VRT292" s="401"/>
      <c r="VRU292" s="338"/>
      <c r="VRW292"/>
      <c r="VRX292"/>
      <c r="VRY292"/>
      <c r="VRZ292"/>
      <c r="VSA292"/>
      <c r="VSB292" s="401"/>
      <c r="VSC292" s="338"/>
      <c r="VSE292"/>
      <c r="VSF292"/>
      <c r="VSG292"/>
      <c r="VSH292"/>
      <c r="VSI292"/>
      <c r="VSJ292" s="401"/>
      <c r="VSK292" s="338"/>
      <c r="VSM292"/>
      <c r="VSN292"/>
      <c r="VSO292"/>
      <c r="VSP292"/>
      <c r="VSQ292"/>
      <c r="VSR292" s="401"/>
      <c r="VSS292" s="338"/>
      <c r="VSU292"/>
      <c r="VSV292"/>
      <c r="VSW292"/>
      <c r="VSX292"/>
      <c r="VSY292"/>
      <c r="VSZ292" s="401"/>
      <c r="VTA292" s="338"/>
      <c r="VTC292"/>
      <c r="VTD292"/>
      <c r="VTE292"/>
      <c r="VTF292"/>
      <c r="VTG292"/>
      <c r="VTH292" s="401"/>
      <c r="VTI292" s="338"/>
      <c r="VTK292"/>
      <c r="VTL292"/>
      <c r="VTM292"/>
      <c r="VTN292"/>
      <c r="VTO292"/>
      <c r="VTP292" s="401"/>
      <c r="VTQ292" s="338"/>
      <c r="VTS292"/>
      <c r="VTT292"/>
      <c r="VTU292"/>
      <c r="VTV292"/>
      <c r="VTW292"/>
      <c r="VTX292" s="401"/>
      <c r="VTY292" s="338"/>
      <c r="VUA292"/>
      <c r="VUB292"/>
      <c r="VUC292"/>
      <c r="VUD292"/>
      <c r="VUE292"/>
      <c r="VUF292" s="401"/>
      <c r="VUG292" s="338"/>
      <c r="VUI292"/>
      <c r="VUJ292"/>
      <c r="VUK292"/>
      <c r="VUL292"/>
      <c r="VUM292"/>
      <c r="VUN292" s="401"/>
      <c r="VUO292" s="338"/>
      <c r="VUQ292"/>
      <c r="VUR292"/>
      <c r="VUS292"/>
      <c r="VUT292"/>
      <c r="VUU292"/>
      <c r="VUV292" s="401"/>
      <c r="VUW292" s="338"/>
      <c r="VUY292"/>
      <c r="VUZ292"/>
      <c r="VVA292"/>
      <c r="VVB292"/>
      <c r="VVC292"/>
      <c r="VVD292" s="401"/>
      <c r="VVE292" s="338"/>
      <c r="VVG292"/>
      <c r="VVH292"/>
      <c r="VVI292"/>
      <c r="VVJ292"/>
      <c r="VVK292"/>
      <c r="VVL292" s="401"/>
      <c r="VVM292" s="338"/>
      <c r="VVO292"/>
      <c r="VVP292"/>
      <c r="VVQ292"/>
      <c r="VVR292"/>
      <c r="VVS292"/>
      <c r="VVT292" s="401"/>
      <c r="VVU292" s="338"/>
      <c r="VVW292"/>
      <c r="VVX292"/>
      <c r="VVY292"/>
      <c r="VVZ292"/>
      <c r="VWA292"/>
      <c r="VWB292" s="401"/>
      <c r="VWC292" s="338"/>
      <c r="VWE292"/>
      <c r="VWF292"/>
      <c r="VWG292"/>
      <c r="VWH292"/>
      <c r="VWI292"/>
      <c r="VWJ292" s="401"/>
      <c r="VWK292" s="338"/>
      <c r="VWM292"/>
      <c r="VWN292"/>
      <c r="VWO292"/>
      <c r="VWP292"/>
      <c r="VWQ292"/>
      <c r="VWR292" s="401"/>
      <c r="VWS292" s="338"/>
      <c r="VWU292"/>
      <c r="VWV292"/>
      <c r="VWW292"/>
      <c r="VWX292"/>
      <c r="VWY292"/>
      <c r="VWZ292" s="401"/>
      <c r="VXA292" s="338"/>
      <c r="VXC292"/>
      <c r="VXD292"/>
      <c r="VXE292"/>
      <c r="VXF292"/>
      <c r="VXG292"/>
      <c r="VXH292" s="401"/>
      <c r="VXI292" s="338"/>
      <c r="VXK292"/>
      <c r="VXL292"/>
      <c r="VXM292"/>
      <c r="VXN292"/>
      <c r="VXO292"/>
      <c r="VXP292" s="401"/>
      <c r="VXQ292" s="338"/>
      <c r="VXS292"/>
      <c r="VXT292"/>
      <c r="VXU292"/>
      <c r="VXV292"/>
      <c r="VXW292"/>
      <c r="VXX292" s="401"/>
      <c r="VXY292" s="338"/>
      <c r="VYA292"/>
      <c r="VYB292"/>
      <c r="VYC292"/>
      <c r="VYD292"/>
      <c r="VYE292"/>
      <c r="VYF292" s="401"/>
      <c r="VYG292" s="338"/>
      <c r="VYI292"/>
      <c r="VYJ292"/>
      <c r="VYK292"/>
      <c r="VYL292"/>
      <c r="VYM292"/>
      <c r="VYN292" s="401"/>
      <c r="VYO292" s="338"/>
      <c r="VYQ292"/>
      <c r="VYR292"/>
      <c r="VYS292"/>
      <c r="VYT292"/>
      <c r="VYU292"/>
      <c r="VYV292" s="401"/>
      <c r="VYW292" s="338"/>
      <c r="VYY292"/>
      <c r="VYZ292"/>
      <c r="VZA292"/>
      <c r="VZB292"/>
      <c r="VZC292"/>
      <c r="VZD292" s="401"/>
      <c r="VZE292" s="338"/>
      <c r="VZG292"/>
      <c r="VZH292"/>
      <c r="VZI292"/>
      <c r="VZJ292"/>
      <c r="VZK292"/>
      <c r="VZL292" s="401"/>
      <c r="VZM292" s="338"/>
      <c r="VZO292"/>
      <c r="VZP292"/>
      <c r="VZQ292"/>
      <c r="VZR292"/>
      <c r="VZS292"/>
      <c r="VZT292" s="401"/>
      <c r="VZU292" s="338"/>
      <c r="VZW292"/>
      <c r="VZX292"/>
      <c r="VZY292"/>
      <c r="VZZ292"/>
      <c r="WAA292"/>
      <c r="WAB292" s="401"/>
      <c r="WAC292" s="338"/>
      <c r="WAE292"/>
      <c r="WAF292"/>
      <c r="WAG292"/>
      <c r="WAH292"/>
      <c r="WAI292"/>
      <c r="WAJ292" s="401"/>
      <c r="WAK292" s="338"/>
      <c r="WAM292"/>
      <c r="WAN292"/>
      <c r="WAO292"/>
      <c r="WAP292"/>
      <c r="WAQ292"/>
      <c r="WAR292" s="401"/>
      <c r="WAS292" s="338"/>
      <c r="WAU292"/>
      <c r="WAV292"/>
      <c r="WAW292"/>
      <c r="WAX292"/>
      <c r="WAY292"/>
      <c r="WAZ292" s="401"/>
      <c r="WBA292" s="338"/>
      <c r="WBC292"/>
      <c r="WBD292"/>
      <c r="WBE292"/>
      <c r="WBF292"/>
      <c r="WBG292"/>
      <c r="WBH292" s="401"/>
      <c r="WBI292" s="338"/>
      <c r="WBK292"/>
      <c r="WBL292"/>
      <c r="WBM292"/>
      <c r="WBN292"/>
      <c r="WBO292"/>
      <c r="WBP292" s="401"/>
      <c r="WBQ292" s="338"/>
      <c r="WBS292"/>
      <c r="WBT292"/>
      <c r="WBU292"/>
      <c r="WBV292"/>
      <c r="WBW292"/>
      <c r="WBX292" s="401"/>
      <c r="WBY292" s="338"/>
      <c r="WCA292"/>
      <c r="WCB292"/>
      <c r="WCC292"/>
      <c r="WCD292"/>
      <c r="WCE292"/>
      <c r="WCF292" s="401"/>
      <c r="WCG292" s="338"/>
      <c r="WCI292"/>
      <c r="WCJ292"/>
      <c r="WCK292"/>
      <c r="WCL292"/>
      <c r="WCM292"/>
      <c r="WCN292" s="401"/>
      <c r="WCO292" s="338"/>
      <c r="WCQ292"/>
      <c r="WCR292"/>
      <c r="WCS292"/>
      <c r="WCT292"/>
      <c r="WCU292"/>
      <c r="WCV292" s="401"/>
      <c r="WCW292" s="338"/>
      <c r="WCY292"/>
      <c r="WCZ292"/>
      <c r="WDA292"/>
      <c r="WDB292"/>
      <c r="WDC292"/>
      <c r="WDD292" s="401"/>
      <c r="WDE292" s="338"/>
      <c r="WDG292"/>
      <c r="WDH292"/>
      <c r="WDI292"/>
      <c r="WDJ292"/>
      <c r="WDK292"/>
      <c r="WDL292" s="401"/>
      <c r="WDM292" s="338"/>
      <c r="WDO292"/>
      <c r="WDP292"/>
      <c r="WDQ292"/>
      <c r="WDR292"/>
      <c r="WDS292"/>
      <c r="WDT292" s="401"/>
      <c r="WDU292" s="338"/>
      <c r="WDW292"/>
      <c r="WDX292"/>
      <c r="WDY292"/>
      <c r="WDZ292"/>
      <c r="WEA292"/>
      <c r="WEB292" s="401"/>
      <c r="WEC292" s="338"/>
      <c r="WEE292"/>
      <c r="WEF292"/>
      <c r="WEG292"/>
      <c r="WEH292"/>
      <c r="WEI292"/>
      <c r="WEJ292" s="401"/>
      <c r="WEK292" s="338"/>
      <c r="WEM292"/>
      <c r="WEN292"/>
      <c r="WEO292"/>
      <c r="WEP292"/>
      <c r="WEQ292"/>
      <c r="WER292" s="401"/>
      <c r="WES292" s="338"/>
      <c r="WEU292"/>
      <c r="WEV292"/>
      <c r="WEW292"/>
      <c r="WEX292"/>
      <c r="WEY292"/>
      <c r="WEZ292" s="401"/>
      <c r="WFA292" s="338"/>
      <c r="WFC292"/>
      <c r="WFD292"/>
      <c r="WFE292"/>
      <c r="WFF292"/>
      <c r="WFG292"/>
      <c r="WFH292" s="401"/>
      <c r="WFI292" s="338"/>
      <c r="WFK292"/>
      <c r="WFL292"/>
      <c r="WFM292"/>
      <c r="WFN292"/>
      <c r="WFO292"/>
      <c r="WFP292" s="401"/>
      <c r="WFQ292" s="338"/>
      <c r="WFS292"/>
      <c r="WFT292"/>
      <c r="WFU292"/>
      <c r="WFV292"/>
      <c r="WFW292"/>
      <c r="WFX292" s="401"/>
      <c r="WFY292" s="338"/>
      <c r="WGA292"/>
      <c r="WGB292"/>
      <c r="WGC292"/>
      <c r="WGD292"/>
      <c r="WGE292"/>
      <c r="WGF292" s="401"/>
      <c r="WGG292" s="338"/>
      <c r="WGI292"/>
      <c r="WGJ292"/>
      <c r="WGK292"/>
      <c r="WGL292"/>
      <c r="WGM292"/>
      <c r="WGN292" s="401"/>
      <c r="WGO292" s="338"/>
      <c r="WGQ292"/>
      <c r="WGR292"/>
      <c r="WGS292"/>
      <c r="WGT292"/>
      <c r="WGU292"/>
      <c r="WGV292" s="401"/>
      <c r="WGW292" s="338"/>
      <c r="WGY292"/>
      <c r="WGZ292"/>
      <c r="WHA292"/>
      <c r="WHB292"/>
      <c r="WHC292"/>
      <c r="WHD292" s="401"/>
      <c r="WHE292" s="338"/>
      <c r="WHG292"/>
      <c r="WHH292"/>
      <c r="WHI292"/>
      <c r="WHJ292"/>
      <c r="WHK292"/>
      <c r="WHL292" s="401"/>
      <c r="WHM292" s="338"/>
      <c r="WHO292"/>
      <c r="WHP292"/>
      <c r="WHQ292"/>
      <c r="WHR292"/>
      <c r="WHS292"/>
      <c r="WHT292" s="401"/>
      <c r="WHU292" s="338"/>
      <c r="WHW292"/>
      <c r="WHX292"/>
      <c r="WHY292"/>
      <c r="WHZ292"/>
      <c r="WIA292"/>
      <c r="WIB292" s="401"/>
      <c r="WIC292" s="338"/>
      <c r="WIE292"/>
      <c r="WIF292"/>
      <c r="WIG292"/>
      <c r="WIH292"/>
      <c r="WII292"/>
      <c r="WIJ292" s="401"/>
      <c r="WIK292" s="338"/>
      <c r="WIM292"/>
      <c r="WIN292"/>
      <c r="WIO292"/>
      <c r="WIP292"/>
      <c r="WIQ292"/>
      <c r="WIR292" s="401"/>
      <c r="WIS292" s="338"/>
      <c r="WIU292"/>
      <c r="WIV292"/>
      <c r="WIW292"/>
      <c r="WIX292"/>
      <c r="WIY292"/>
      <c r="WIZ292" s="401"/>
      <c r="WJA292" s="338"/>
      <c r="WJC292"/>
      <c r="WJD292"/>
      <c r="WJE292"/>
      <c r="WJF292"/>
      <c r="WJG292"/>
      <c r="WJH292" s="401"/>
      <c r="WJI292" s="338"/>
      <c r="WJK292"/>
      <c r="WJL292"/>
      <c r="WJM292"/>
      <c r="WJN292"/>
      <c r="WJO292"/>
      <c r="WJP292" s="401"/>
      <c r="WJQ292" s="338"/>
      <c r="WJS292"/>
      <c r="WJT292"/>
      <c r="WJU292"/>
      <c r="WJV292"/>
      <c r="WJW292"/>
      <c r="WJX292" s="401"/>
      <c r="WJY292" s="338"/>
      <c r="WKA292"/>
      <c r="WKB292"/>
      <c r="WKC292"/>
      <c r="WKD292"/>
      <c r="WKE292"/>
      <c r="WKF292" s="401"/>
      <c r="WKG292" s="338"/>
      <c r="WKI292"/>
      <c r="WKJ292"/>
      <c r="WKK292"/>
      <c r="WKL292"/>
      <c r="WKM292"/>
      <c r="WKN292" s="401"/>
      <c r="WKO292" s="338"/>
      <c r="WKQ292"/>
      <c r="WKR292"/>
      <c r="WKS292"/>
      <c r="WKT292"/>
      <c r="WKU292"/>
      <c r="WKV292" s="401"/>
      <c r="WKW292" s="338"/>
      <c r="WKY292"/>
      <c r="WKZ292"/>
      <c r="WLA292"/>
      <c r="WLB292"/>
      <c r="WLC292"/>
      <c r="WLD292" s="401"/>
      <c r="WLE292" s="338"/>
      <c r="WLG292"/>
      <c r="WLH292"/>
      <c r="WLI292"/>
      <c r="WLJ292"/>
      <c r="WLK292"/>
      <c r="WLL292" s="401"/>
      <c r="WLM292" s="338"/>
      <c r="WLO292"/>
      <c r="WLP292"/>
      <c r="WLQ292"/>
      <c r="WLR292"/>
      <c r="WLS292"/>
      <c r="WLT292" s="401"/>
      <c r="WLU292" s="338"/>
      <c r="WLW292"/>
      <c r="WLX292"/>
      <c r="WLY292"/>
      <c r="WLZ292"/>
      <c r="WMA292"/>
      <c r="WMB292" s="401"/>
      <c r="WMC292" s="338"/>
      <c r="WME292"/>
      <c r="WMF292"/>
      <c r="WMG292"/>
      <c r="WMH292"/>
      <c r="WMI292"/>
      <c r="WMJ292" s="401"/>
      <c r="WMK292" s="338"/>
      <c r="WMM292"/>
      <c r="WMN292"/>
      <c r="WMO292"/>
      <c r="WMP292"/>
      <c r="WMQ292"/>
      <c r="WMR292" s="401"/>
      <c r="WMS292" s="338"/>
      <c r="WMU292"/>
      <c r="WMV292"/>
      <c r="WMW292"/>
      <c r="WMX292"/>
      <c r="WMY292"/>
      <c r="WMZ292" s="401"/>
      <c r="WNA292" s="338"/>
      <c r="WNC292"/>
      <c r="WND292"/>
      <c r="WNE292"/>
      <c r="WNF292"/>
      <c r="WNG292"/>
      <c r="WNH292" s="401"/>
      <c r="WNI292" s="338"/>
      <c r="WNK292"/>
      <c r="WNL292"/>
      <c r="WNM292"/>
      <c r="WNN292"/>
      <c r="WNO292"/>
      <c r="WNP292" s="401"/>
      <c r="WNQ292" s="338"/>
      <c r="WNS292"/>
      <c r="WNT292"/>
      <c r="WNU292"/>
      <c r="WNV292"/>
      <c r="WNW292"/>
      <c r="WNX292" s="401"/>
      <c r="WNY292" s="338"/>
      <c r="WOA292"/>
      <c r="WOB292"/>
      <c r="WOC292"/>
      <c r="WOD292"/>
      <c r="WOE292"/>
      <c r="WOF292" s="401"/>
      <c r="WOG292" s="338"/>
      <c r="WOI292"/>
      <c r="WOJ292"/>
      <c r="WOK292"/>
      <c r="WOL292"/>
      <c r="WOM292"/>
      <c r="WON292" s="401"/>
      <c r="WOO292" s="338"/>
      <c r="WOQ292"/>
      <c r="WOR292"/>
      <c r="WOS292"/>
      <c r="WOT292"/>
      <c r="WOU292"/>
      <c r="WOV292" s="401"/>
      <c r="WOW292" s="338"/>
      <c r="WOY292"/>
      <c r="WOZ292"/>
      <c r="WPA292"/>
      <c r="WPB292"/>
      <c r="WPC292"/>
      <c r="WPD292" s="401"/>
      <c r="WPE292" s="338"/>
      <c r="WPG292"/>
      <c r="WPH292"/>
      <c r="WPI292"/>
      <c r="WPJ292"/>
      <c r="WPK292"/>
      <c r="WPL292" s="401"/>
      <c r="WPM292" s="338"/>
      <c r="WPO292"/>
      <c r="WPP292"/>
      <c r="WPQ292"/>
      <c r="WPR292"/>
      <c r="WPS292"/>
      <c r="WPT292" s="401"/>
      <c r="WPU292" s="338"/>
      <c r="WPW292"/>
      <c r="WPX292"/>
      <c r="WPY292"/>
      <c r="WPZ292"/>
      <c r="WQA292"/>
      <c r="WQB292" s="401"/>
      <c r="WQC292" s="338"/>
      <c r="WQE292"/>
      <c r="WQF292"/>
      <c r="WQG292"/>
      <c r="WQH292"/>
      <c r="WQI292"/>
      <c r="WQJ292" s="401"/>
      <c r="WQK292" s="338"/>
      <c r="WQM292"/>
      <c r="WQN292"/>
      <c r="WQO292"/>
      <c r="WQP292"/>
      <c r="WQQ292"/>
      <c r="WQR292" s="401"/>
      <c r="WQS292" s="338"/>
      <c r="WQU292"/>
      <c r="WQV292"/>
      <c r="WQW292"/>
      <c r="WQX292"/>
      <c r="WQY292"/>
      <c r="WQZ292" s="401"/>
      <c r="WRA292" s="338"/>
      <c r="WRC292"/>
      <c r="WRD292"/>
      <c r="WRE292"/>
      <c r="WRF292"/>
      <c r="WRG292"/>
      <c r="WRH292" s="401"/>
      <c r="WRI292" s="338"/>
      <c r="WRK292"/>
      <c r="WRL292"/>
      <c r="WRM292"/>
      <c r="WRN292"/>
      <c r="WRO292"/>
      <c r="WRP292" s="401"/>
      <c r="WRQ292" s="338"/>
      <c r="WRS292"/>
      <c r="WRT292"/>
      <c r="WRU292"/>
      <c r="WRV292"/>
      <c r="WRW292"/>
      <c r="WRX292" s="401"/>
      <c r="WRY292" s="338"/>
      <c r="WSA292"/>
      <c r="WSB292"/>
      <c r="WSC292"/>
      <c r="WSD292"/>
      <c r="WSE292"/>
      <c r="WSF292" s="401"/>
      <c r="WSG292" s="338"/>
      <c r="WSI292"/>
      <c r="WSJ292"/>
      <c r="WSK292"/>
      <c r="WSL292"/>
      <c r="WSM292"/>
      <c r="WSN292" s="401"/>
      <c r="WSO292" s="338"/>
      <c r="WSQ292"/>
      <c r="WSR292"/>
      <c r="WSS292"/>
      <c r="WST292"/>
      <c r="WSU292"/>
      <c r="WSV292" s="401"/>
      <c r="WSW292" s="338"/>
      <c r="WSY292"/>
      <c r="WSZ292"/>
      <c r="WTA292"/>
      <c r="WTB292"/>
      <c r="WTC292"/>
      <c r="WTD292" s="401"/>
      <c r="WTE292" s="338"/>
      <c r="WTG292"/>
      <c r="WTH292"/>
      <c r="WTI292"/>
      <c r="WTJ292"/>
      <c r="WTK292"/>
      <c r="WTL292" s="401"/>
      <c r="WTM292" s="338"/>
      <c r="WTO292"/>
      <c r="WTP292"/>
      <c r="WTQ292"/>
      <c r="WTR292"/>
      <c r="WTS292"/>
      <c r="WTT292" s="401"/>
      <c r="WTU292" s="338"/>
      <c r="WTW292"/>
      <c r="WTX292"/>
      <c r="WTY292"/>
      <c r="WTZ292"/>
      <c r="WUA292"/>
      <c r="WUB292" s="401"/>
      <c r="WUC292" s="338"/>
      <c r="WUE292"/>
      <c r="WUF292"/>
      <c r="WUG292"/>
      <c r="WUH292"/>
      <c r="WUI292"/>
      <c r="WUJ292" s="401"/>
      <c r="WUK292" s="338"/>
      <c r="WUM292"/>
      <c r="WUN292"/>
      <c r="WUO292"/>
      <c r="WUP292"/>
      <c r="WUQ292"/>
      <c r="WUR292" s="401"/>
      <c r="WUS292" s="338"/>
      <c r="WUU292"/>
      <c r="WUV292"/>
      <c r="WUW292"/>
      <c r="WUX292"/>
      <c r="WUY292"/>
      <c r="WUZ292" s="401"/>
      <c r="WVA292" s="338"/>
      <c r="WVC292"/>
      <c r="WVD292"/>
      <c r="WVE292"/>
      <c r="WVF292"/>
      <c r="WVG292"/>
      <c r="WVH292" s="401"/>
      <c r="WVI292" s="338"/>
      <c r="WVK292"/>
      <c r="WVL292"/>
      <c r="WVM292"/>
      <c r="WVN292"/>
      <c r="WVO292"/>
      <c r="WVP292" s="401"/>
      <c r="WVQ292" s="338"/>
      <c r="WVS292"/>
      <c r="WVT292"/>
      <c r="WVU292"/>
      <c r="WVV292"/>
      <c r="WVW292"/>
      <c r="WVX292" s="401"/>
      <c r="WVY292" s="338"/>
      <c r="WWA292"/>
      <c r="WWB292"/>
      <c r="WWC292"/>
      <c r="WWD292"/>
      <c r="WWE292"/>
      <c r="WWF292" s="401"/>
      <c r="WWG292" s="338"/>
      <c r="WWI292"/>
      <c r="WWJ292"/>
      <c r="WWK292"/>
      <c r="WWL292"/>
      <c r="WWM292"/>
      <c r="WWN292" s="401"/>
      <c r="WWO292" s="338"/>
      <c r="WWQ292"/>
      <c r="WWR292"/>
      <c r="WWS292"/>
      <c r="WWT292"/>
      <c r="WWU292"/>
      <c r="WWV292" s="401"/>
      <c r="WWW292" s="338"/>
      <c r="WWY292"/>
      <c r="WWZ292"/>
      <c r="WXA292"/>
      <c r="WXB292"/>
      <c r="WXC292"/>
      <c r="WXD292" s="401"/>
      <c r="WXE292" s="338"/>
      <c r="WXG292"/>
      <c r="WXH292"/>
      <c r="WXI292"/>
      <c r="WXJ292"/>
      <c r="WXK292"/>
      <c r="WXL292" s="401"/>
      <c r="WXM292" s="338"/>
      <c r="WXO292"/>
      <c r="WXP292"/>
      <c r="WXQ292"/>
      <c r="WXR292"/>
      <c r="WXS292"/>
      <c r="WXT292" s="401"/>
      <c r="WXU292" s="338"/>
      <c r="WXW292"/>
      <c r="WXX292"/>
      <c r="WXY292"/>
      <c r="WXZ292"/>
      <c r="WYA292"/>
      <c r="WYB292" s="401"/>
      <c r="WYC292" s="338"/>
      <c r="WYE292"/>
      <c r="WYF292"/>
      <c r="WYG292"/>
      <c r="WYH292"/>
      <c r="WYI292"/>
      <c r="WYJ292" s="401"/>
      <c r="WYK292" s="338"/>
      <c r="WYM292"/>
      <c r="WYN292"/>
      <c r="WYO292"/>
      <c r="WYP292"/>
      <c r="WYQ292"/>
      <c r="WYR292" s="401"/>
      <c r="WYS292" s="338"/>
      <c r="WYU292"/>
      <c r="WYV292"/>
      <c r="WYW292"/>
      <c r="WYX292"/>
      <c r="WYY292"/>
      <c r="WYZ292" s="401"/>
      <c r="WZA292" s="338"/>
      <c r="WZC292"/>
      <c r="WZD292"/>
      <c r="WZE292"/>
      <c r="WZF292"/>
      <c r="WZG292"/>
      <c r="WZH292" s="401"/>
      <c r="WZI292" s="338"/>
      <c r="WZK292"/>
      <c r="WZL292"/>
      <c r="WZM292"/>
      <c r="WZN292"/>
      <c r="WZO292"/>
      <c r="WZP292" s="401"/>
      <c r="WZQ292" s="338"/>
      <c r="WZS292"/>
      <c r="WZT292"/>
      <c r="WZU292"/>
      <c r="WZV292"/>
      <c r="WZW292"/>
      <c r="WZX292" s="401"/>
      <c r="WZY292" s="338"/>
      <c r="XAA292"/>
      <c r="XAB292"/>
      <c r="XAC292"/>
      <c r="XAD292"/>
      <c r="XAE292"/>
      <c r="XAF292" s="401"/>
      <c r="XAG292" s="338"/>
      <c r="XAI292"/>
      <c r="XAJ292"/>
      <c r="XAK292"/>
      <c r="XAL292"/>
      <c r="XAM292"/>
      <c r="XAN292" s="401"/>
      <c r="XAO292" s="338"/>
      <c r="XAQ292"/>
      <c r="XAR292"/>
      <c r="XAS292"/>
      <c r="XAT292"/>
      <c r="XAU292"/>
      <c r="XAV292" s="401"/>
      <c r="XAW292" s="338"/>
      <c r="XAY292"/>
      <c r="XAZ292"/>
      <c r="XBA292"/>
      <c r="XBB292"/>
      <c r="XBC292"/>
      <c r="XBD292" s="401"/>
      <c r="XBE292" s="338"/>
      <c r="XBG292"/>
      <c r="XBH292"/>
      <c r="XBI292"/>
      <c r="XBJ292"/>
      <c r="XBK292"/>
      <c r="XBL292" s="401"/>
      <c r="XBM292" s="338"/>
      <c r="XBO292"/>
      <c r="XBP292"/>
      <c r="XBQ292"/>
      <c r="XBR292"/>
      <c r="XBS292"/>
      <c r="XBT292" s="401"/>
      <c r="XBU292" s="338"/>
      <c r="XBW292"/>
      <c r="XBX292"/>
      <c r="XBY292"/>
      <c r="XBZ292"/>
      <c r="XCA292"/>
      <c r="XCB292" s="401"/>
      <c r="XCC292" s="338"/>
      <c r="XCE292"/>
      <c r="XCF292"/>
      <c r="XCG292"/>
      <c r="XCH292"/>
      <c r="XCI292"/>
      <c r="XCJ292" s="401"/>
      <c r="XCK292" s="338"/>
      <c r="XCM292"/>
      <c r="XCN292"/>
      <c r="XCO292"/>
      <c r="XCP292"/>
      <c r="XCQ292"/>
      <c r="XCR292" s="401"/>
      <c r="XCS292" s="338"/>
      <c r="XCU292"/>
      <c r="XCV292"/>
      <c r="XCW292"/>
      <c r="XCX292"/>
      <c r="XCY292"/>
      <c r="XCZ292" s="401"/>
      <c r="XDA292" s="338"/>
      <c r="XDC292"/>
      <c r="XDD292"/>
      <c r="XDE292"/>
      <c r="XDF292"/>
      <c r="XDG292"/>
      <c r="XDH292" s="401"/>
      <c r="XDI292" s="338"/>
      <c r="XDK292"/>
      <c r="XDL292"/>
      <c r="XDM292"/>
      <c r="XDN292"/>
      <c r="XDO292"/>
      <c r="XDP292" s="401"/>
      <c r="XDQ292" s="338"/>
      <c r="XDS292"/>
      <c r="XDT292"/>
      <c r="XDU292"/>
      <c r="XDV292"/>
      <c r="XDW292"/>
      <c r="XDX292" s="401"/>
      <c r="XDY292" s="338"/>
      <c r="XEA292"/>
      <c r="XEB292"/>
      <c r="XEC292"/>
      <c r="XED292"/>
      <c r="XEE292"/>
      <c r="XEF292" s="401"/>
      <c r="XEG292" s="338"/>
      <c r="XEI292"/>
      <c r="XEJ292"/>
      <c r="XEK292"/>
      <c r="XEL292"/>
      <c r="XEM292"/>
      <c r="XEN292" s="401"/>
      <c r="XEO292" s="338"/>
      <c r="XEQ292"/>
      <c r="XER292"/>
      <c r="XES292"/>
      <c r="XET292"/>
      <c r="XEU292"/>
      <c r="XEV292" s="401"/>
      <c r="XEW292" s="338"/>
      <c r="XEY292"/>
      <c r="XEZ292"/>
      <c r="XFA292"/>
    </row>
    <row r="293" spans="1:22">
      <c r="A293">
        <v>292</v>
      </c>
      <c r="B293" t="s">
        <v>1196</v>
      </c>
      <c r="C293">
        <f>IF(B293&lt;&gt;B292,1,1+C292)</f>
        <v>1</v>
      </c>
      <c r="D293" t="str">
        <f>B293&amp;C293</f>
        <v>Internet Access: Frequency1</v>
      </c>
      <c r="E293" t="s">
        <v>1197</v>
      </c>
      <c r="F293" s="373">
        <f>'Data - Knowledge'!E300</f>
        <v>0.028117424242424242</v>
      </c>
      <c r="G293" s="379">
        <f>'Data - Knowledge'!J300</f>
        <v>120.46861511851044</v>
      </c>
      <c r="H293" s="1" t="str">
        <f>VLOOKUP(B293,$O$2:$O$150,1,FALSE)</f>
        <v>Internet Access: Frequency</v>
      </c>
      <c r="I293" s="1" t="str">
        <f>INDEX('Data - Knowledge'!$C:$C,MATCH(E293,'Data - Knowledge'!$D:$D,0))</f>
        <v>Internet Access: Frequency</v>
      </c>
      <c r="J293" s="1"/>
      <c r="P293" s="401"/>
      <c r="V293"/>
    </row>
    <row r="294" spans="1:17">
      <c r="A294">
        <v>293</v>
      </c>
      <c r="B294" t="s">
        <v>1196</v>
      </c>
      <c r="C294">
        <f>IF(B294&lt;&gt;B293,1,1+C293)</f>
        <v>2</v>
      </c>
      <c r="D294" t="str">
        <f>B294&amp;C294</f>
        <v>Internet Access: Frequency2</v>
      </c>
      <c r="E294" t="s">
        <v>1198</v>
      </c>
      <c r="F294" s="373">
        <f>'Data - Knowledge'!E301</f>
        <v>0.44964772727272723</v>
      </c>
      <c r="G294" s="379">
        <f>'Data - Knowledge'!J301</f>
        <v>118.26878670302115</v>
      </c>
      <c r="H294" s="1" t="str">
        <f>VLOOKUP(B294,$O$2:$O$150,1,FALSE)</f>
        <v>Internet Access: Frequency</v>
      </c>
      <c r="I294" s="1" t="str">
        <f>INDEX('Data - Knowledge'!$C:$C,MATCH(E294,'Data - Knowledge'!$D:$D,0))</f>
        <v>Internet Access: Frequency</v>
      </c>
      <c r="J294" s="1"/>
      <c r="P294" s="401"/>
      <c r="Q294" s="400"/>
    </row>
    <row r="295" spans="1:16">
      <c r="A295">
        <v>294</v>
      </c>
      <c r="B295" t="s">
        <v>1196</v>
      </c>
      <c r="C295">
        <f>IF(B295&lt;&gt;B294,1,1+C294)</f>
        <v>3</v>
      </c>
      <c r="D295" t="str">
        <f>B295&amp;C295</f>
        <v>Internet Access: Frequency3</v>
      </c>
      <c r="E295" t="s">
        <v>1199</v>
      </c>
      <c r="F295" s="373">
        <f>'Data - Knowledge'!E302</f>
        <v>0.36999999999999988</v>
      </c>
      <c r="G295" s="379">
        <f>'Data - Knowledge'!J302</f>
        <v>72.284946867414916</v>
      </c>
      <c r="H295" s="1" t="str">
        <f>VLOOKUP(B295,$O$2:$O$150,1,FALSE)</f>
        <v>Internet Access: Frequency</v>
      </c>
      <c r="I295" s="1" t="str">
        <f>INDEX('Data - Knowledge'!$C:$C,MATCH(E295,'Data - Knowledge'!$D:$D,0))</f>
        <v>Internet Access: Frequency</v>
      </c>
      <c r="J295" s="1"/>
      <c r="P295" s="401"/>
    </row>
    <row r="296" spans="1:16">
      <c r="A296">
        <v>295</v>
      </c>
      <c r="B296" t="s">
        <v>1200</v>
      </c>
      <c r="C296">
        <f>IF(B296&lt;&gt;B295,1,1+C295)</f>
        <v>1</v>
      </c>
      <c r="D296" t="str">
        <f>B296&amp;C296</f>
        <v>Internet Access: Usage in Last Week1</v>
      </c>
      <c r="E296" t="s">
        <v>698</v>
      </c>
      <c r="F296" s="373">
        <f>'Data - Knowledge'!E303</f>
        <v>0.16418560606060606</v>
      </c>
      <c r="G296" s="379">
        <f>'Data - Knowledge'!J303</f>
        <v>168.06384316426102</v>
      </c>
      <c r="H296" s="1" t="str">
        <f>VLOOKUP(B296,$O$2:$O$150,1,FALSE)</f>
        <v>Internet Access: Usage in Last Week</v>
      </c>
      <c r="I296" s="1" t="str">
        <f>INDEX('Data - Knowledge'!$C:$C,MATCH(E296,'Data - Knowledge'!$D:$D,0))</f>
        <v>Internet Access: Usage in Last Week</v>
      </c>
      <c r="J296" s="1"/>
      <c r="K296" s="397"/>
      <c r="L296" s="397"/>
      <c r="M296" s="397"/>
      <c r="N296" s="397"/>
      <c r="O296" s="398"/>
      <c r="P296" s="399"/>
    </row>
    <row r="297" spans="1:10">
      <c r="A297">
        <v>296</v>
      </c>
      <c r="B297" t="s">
        <v>1200</v>
      </c>
      <c r="C297">
        <f>IF(B297&lt;&gt;B296,1,1+C296)</f>
        <v>2</v>
      </c>
      <c r="D297" t="str">
        <f>B297&amp;C297</f>
        <v>Internet Access: Usage in Last Week2</v>
      </c>
      <c r="E297" t="s">
        <v>700</v>
      </c>
      <c r="F297" s="373">
        <f>'Data - Knowledge'!E304</f>
        <v>0.10345833333333335</v>
      </c>
      <c r="G297" s="379">
        <f>'Data - Knowledge'!J304</f>
        <v>125.69843958679488</v>
      </c>
      <c r="H297" s="1" t="str">
        <f>VLOOKUP(B297,$O$2:$O$150,1,FALSE)</f>
        <v>Internet Access: Usage in Last Week</v>
      </c>
      <c r="I297" s="1" t="str">
        <f>INDEX('Data - Knowledge'!$C:$C,MATCH(E297,'Data - Knowledge'!$D:$D,0))</f>
        <v>Internet Access: Usage in Last Week</v>
      </c>
      <c r="J297" s="1"/>
    </row>
    <row r="298" spans="1:10">
      <c r="A298">
        <v>297</v>
      </c>
      <c r="B298" t="s">
        <v>1200</v>
      </c>
      <c r="C298">
        <f>IF(B298&lt;&gt;B297,1,1+C297)</f>
        <v>3</v>
      </c>
      <c r="D298" t="str">
        <f>B298&amp;C298</f>
        <v>Internet Access: Usage in Last Week3</v>
      </c>
      <c r="E298" t="s">
        <v>702</v>
      </c>
      <c r="F298" s="373">
        <f>'Data - Knowledge'!E305</f>
        <v>0.27231060606060603</v>
      </c>
      <c r="G298" s="379">
        <f>'Data - Knowledge'!J305</f>
        <v>127.98848154371004</v>
      </c>
      <c r="H298" s="1" t="str">
        <f>VLOOKUP(B298,$O$2:$O$150,1,FALSE)</f>
        <v>Internet Access: Usage in Last Week</v>
      </c>
      <c r="I298" s="1" t="str">
        <f>INDEX('Data - Knowledge'!$C:$C,MATCH(E298,'Data - Knowledge'!$D:$D,0))</f>
        <v>Internet Access: Usage in Last Week</v>
      </c>
      <c r="J298" s="1"/>
    </row>
    <row r="299" spans="1:10">
      <c r="A299">
        <v>298</v>
      </c>
      <c r="B299" t="s">
        <v>1200</v>
      </c>
      <c r="C299">
        <f>IF(B299&lt;&gt;B298,1,1+C298)</f>
        <v>4</v>
      </c>
      <c r="D299" t="str">
        <f>B299&amp;C299</f>
        <v>Internet Access: Usage in Last Week4</v>
      </c>
      <c r="E299" t="s">
        <v>704</v>
      </c>
      <c r="F299" s="373">
        <f>'Data - Knowledge'!E306</f>
        <v>0.23056818181818178</v>
      </c>
      <c r="G299" s="379">
        <f>'Data - Knowledge'!J306</f>
        <v>82.928823095091772</v>
      </c>
      <c r="H299" s="1" t="str">
        <f>VLOOKUP(B299,$O$2:$O$150,1,FALSE)</f>
        <v>Internet Access: Usage in Last Week</v>
      </c>
      <c r="I299" s="1" t="str">
        <f>INDEX('Data - Knowledge'!$C:$C,MATCH(E299,'Data - Knowledge'!$D:$D,0))</f>
        <v>Internet Access: Usage in Last Week</v>
      </c>
      <c r="J299" s="1"/>
    </row>
    <row r="300" spans="1:10">
      <c r="A300">
        <v>299</v>
      </c>
      <c r="B300" t="s">
        <v>1200</v>
      </c>
      <c r="C300">
        <f>IF(B300&lt;&gt;B299,1,1+C299)</f>
        <v>5</v>
      </c>
      <c r="D300" t="str">
        <f>B300&amp;C300</f>
        <v>Internet Access: Usage in Last Week5</v>
      </c>
      <c r="E300" t="s">
        <v>706</v>
      </c>
      <c r="F300" s="373">
        <f>'Data - Knowledge'!E307</f>
        <v>0.22951515151515153</v>
      </c>
      <c r="G300" s="379">
        <f>'Data - Knowledge'!J307</f>
        <v>69.69854184254099</v>
      </c>
      <c r="H300" s="1" t="str">
        <f>VLOOKUP(B300,$O$2:$O$150,1,FALSE)</f>
        <v>Internet Access: Usage in Last Week</v>
      </c>
      <c r="I300" s="1" t="str">
        <f>INDEX('Data - Knowledge'!$C:$C,MATCH(E300,'Data - Knowledge'!$D:$D,0))</f>
        <v>Internet Access: Usage in Last Week</v>
      </c>
      <c r="J300" s="1"/>
    </row>
    <row r="301" spans="1:10">
      <c r="A301">
        <v>300</v>
      </c>
      <c r="B301" t="s">
        <v>1201</v>
      </c>
      <c r="C301">
        <f>IF(B301&lt;&gt;B300,1,1+C300)</f>
        <v>1</v>
      </c>
      <c r="D301" t="str">
        <f>B301&amp;C301</f>
        <v>Digital Attitudes1</v>
      </c>
      <c r="E301" t="s">
        <v>709</v>
      </c>
      <c r="F301" s="373">
        <f>'Data - Knowledge'!E308</f>
        <v>0.57418181818181824</v>
      </c>
      <c r="G301" s="379">
        <f>'Data - Knowledge'!J308</f>
        <v>95.27816315093591</v>
      </c>
      <c r="H301" s="1" t="str">
        <f>VLOOKUP(B301,$O$2:$O$150,1,FALSE)</f>
        <v>Digital Attitudes</v>
      </c>
      <c r="I301" s="1" t="str">
        <f>INDEX('Data - Knowledge'!$C:$C,MATCH(E301,'Data - Knowledge'!$D:$D,0))</f>
        <v>Digital Attitudes</v>
      </c>
      <c r="J301" s="1"/>
    </row>
    <row r="302" spans="1:10">
      <c r="A302">
        <v>301</v>
      </c>
      <c r="B302" t="s">
        <v>1201</v>
      </c>
      <c r="C302">
        <f>IF(B302&lt;&gt;B301,1,1+C301)</f>
        <v>2</v>
      </c>
      <c r="D302" t="str">
        <f>B302&amp;C302</f>
        <v>Digital Attitudes2</v>
      </c>
      <c r="E302" t="s">
        <v>711</v>
      </c>
      <c r="F302" s="373">
        <f>'Data - Knowledge'!E309</f>
        <v>0.16785606060606062</v>
      </c>
      <c r="G302" s="379">
        <f>'Data - Knowledge'!J309</f>
        <v>105.84535382302356</v>
      </c>
      <c r="H302" s="1" t="str">
        <f>VLOOKUP(B302,$O$2:$O$150,1,FALSE)</f>
        <v>Digital Attitudes</v>
      </c>
      <c r="I302" s="1" t="str">
        <f>INDEX('Data - Knowledge'!$C:$C,MATCH(E302,'Data - Knowledge'!$D:$D,0))</f>
        <v>Digital Attitudes</v>
      </c>
      <c r="J302" s="1"/>
    </row>
    <row r="303" spans="1:10">
      <c r="A303">
        <v>302</v>
      </c>
      <c r="B303" t="s">
        <v>1201</v>
      </c>
      <c r="C303">
        <f>IF(B303&lt;&gt;B302,1,1+C302)</f>
        <v>3</v>
      </c>
      <c r="D303" t="str">
        <f>B303&amp;C303</f>
        <v>Digital Attitudes3</v>
      </c>
      <c r="E303" t="s">
        <v>713</v>
      </c>
      <c r="F303" s="373">
        <f>'Data - Knowledge'!E310</f>
        <v>0.36398484848484852</v>
      </c>
      <c r="G303" s="379">
        <f>'Data - Knowledge'!J310</f>
        <v>107.27957786252651</v>
      </c>
      <c r="H303" s="1" t="str">
        <f>VLOOKUP(B303,$O$2:$O$150,1,FALSE)</f>
        <v>Digital Attitudes</v>
      </c>
      <c r="I303" s="1" t="str">
        <f>INDEX('Data - Knowledge'!$C:$C,MATCH(E303,'Data - Knowledge'!$D:$D,0))</f>
        <v>Digital Attitudes</v>
      </c>
      <c r="J303" s="1"/>
    </row>
    <row r="304" spans="1:10">
      <c r="A304">
        <v>303</v>
      </c>
      <c r="B304" t="s">
        <v>1201</v>
      </c>
      <c r="C304">
        <f>IF(B304&lt;&gt;B303,1,1+C303)</f>
        <v>4</v>
      </c>
      <c r="D304" t="str">
        <f>B304&amp;C304</f>
        <v>Digital Attitudes4</v>
      </c>
      <c r="E304" t="s">
        <v>715</v>
      </c>
      <c r="F304" s="373">
        <f>'Data - Knowledge'!E311</f>
        <v>0.61586742424242413</v>
      </c>
      <c r="G304" s="379">
        <f>'Data - Knowledge'!J311</f>
        <v>96.29311382803813</v>
      </c>
      <c r="H304" s="1" t="str">
        <f>VLOOKUP(B304,$O$2:$O$150,1,FALSE)</f>
        <v>Digital Attitudes</v>
      </c>
      <c r="I304" s="1" t="str">
        <f>INDEX('Data - Knowledge'!$C:$C,MATCH(E304,'Data - Knowledge'!$D:$D,0))</f>
        <v>Digital Attitudes</v>
      </c>
      <c r="J304" s="1"/>
    </row>
    <row r="305" spans="1:10">
      <c r="A305">
        <v>304</v>
      </c>
      <c r="B305" t="s">
        <v>1201</v>
      </c>
      <c r="C305">
        <f>IF(B305&lt;&gt;B304,1,1+C304)</f>
        <v>5</v>
      </c>
      <c r="D305" t="str">
        <f>B305&amp;C305</f>
        <v>Digital Attitudes5</v>
      </c>
      <c r="E305" t="s">
        <v>717</v>
      </c>
      <c r="F305" s="373">
        <f>'Data - Knowledge'!E312</f>
        <v>0.59540909090909089</v>
      </c>
      <c r="G305" s="379">
        <f>'Data - Knowledge'!J312</f>
        <v>95.4083751159157</v>
      </c>
      <c r="H305" s="1" t="str">
        <f>VLOOKUP(B305,$O$2:$O$150,1,FALSE)</f>
        <v>Digital Attitudes</v>
      </c>
      <c r="I305" s="1" t="str">
        <f>INDEX('Data - Knowledge'!$C:$C,MATCH(E305,'Data - Knowledge'!$D:$D,0))</f>
        <v>Digital Attitudes</v>
      </c>
      <c r="J305" s="1"/>
    </row>
    <row r="306" spans="1:10">
      <c r="A306">
        <v>305</v>
      </c>
      <c r="B306" t="s">
        <v>1203</v>
      </c>
      <c r="C306">
        <f>IF(B306&lt;&gt;B305,1,1+C305)</f>
        <v>1</v>
      </c>
      <c r="D306" t="str">
        <f>B306&amp;C306</f>
        <v>Technology at Home1</v>
      </c>
      <c r="E306" t="s">
        <v>1204</v>
      </c>
      <c r="F306" s="373">
        <f>'Data - Knowledge'!E313</f>
        <v>0.062068181818181814</v>
      </c>
      <c r="G306" s="379">
        <f>'Data - Knowledge'!J313</f>
        <v>71.409564629399085</v>
      </c>
      <c r="H306" s="1" t="str">
        <f>VLOOKUP(B306,$O$2:$O$150,1,FALSE)</f>
        <v>Technology at Home</v>
      </c>
      <c r="I306" s="1" t="str">
        <f>INDEX('Data - Knowledge'!$C:$C,MATCH(E306,'Data - Knowledge'!$D:$D,0))</f>
        <v>Technology at Home</v>
      </c>
      <c r="J306" s="1"/>
    </row>
    <row r="307" spans="1:10">
      <c r="A307">
        <v>306</v>
      </c>
      <c r="B307" t="s">
        <v>1203</v>
      </c>
      <c r="C307">
        <f>IF(B307&lt;&gt;B306,1,1+C306)</f>
        <v>2</v>
      </c>
      <c r="D307" t="str">
        <f>B307&amp;C307</f>
        <v>Technology at Home2</v>
      </c>
      <c r="E307" t="s">
        <v>1206</v>
      </c>
      <c r="F307" s="373">
        <f>'Data - Knowledge'!E314</f>
        <v>0.21484090909090905</v>
      </c>
      <c r="G307" s="379">
        <f>'Data - Knowledge'!J314</f>
        <v>89.576364504961944</v>
      </c>
      <c r="H307" s="1" t="str">
        <f>VLOOKUP(B307,$O$2:$O$150,1,FALSE)</f>
        <v>Technology at Home</v>
      </c>
      <c r="I307" s="1" t="str">
        <f>INDEX('Data - Knowledge'!$C:$C,MATCH(E307,'Data - Knowledge'!$D:$D,0))</f>
        <v>Technology at Home</v>
      </c>
      <c r="J307" s="1"/>
    </row>
    <row r="308" spans="1:10">
      <c r="A308">
        <v>307</v>
      </c>
      <c r="B308" t="s">
        <v>1209</v>
      </c>
      <c r="C308">
        <f>IF(B308&lt;&gt;B307,1,1+C307)</f>
        <v>1</v>
      </c>
      <c r="D308" t="str">
        <f>B308&amp;C308</f>
        <v>Mobile phone1</v>
      </c>
      <c r="E308" t="s">
        <v>1210</v>
      </c>
      <c r="F308" s="373">
        <f>'Data - Knowledge'!E315</f>
        <v>0.87343939393939407</v>
      </c>
      <c r="G308" s="379">
        <f>'Data - Knowledge'!J315</f>
        <v>97.792124246335689</v>
      </c>
      <c r="H308" s="1" t="str">
        <f>VLOOKUP(B308,$O$2:$O$150,1,FALSE)</f>
        <v>Mobile phone</v>
      </c>
      <c r="I308" s="1" t="str">
        <f>INDEX('Data - Knowledge'!$C:$C,MATCH(E308,'Data - Knowledge'!$D:$D,0))</f>
        <v>Mobile phone</v>
      </c>
      <c r="J308" s="1"/>
    </row>
    <row r="309" spans="1:10">
      <c r="A309">
        <v>308</v>
      </c>
      <c r="B309" t="s">
        <v>1209</v>
      </c>
      <c r="C309">
        <f>IF(B309&lt;&gt;B308,1,1+C308)</f>
        <v>2</v>
      </c>
      <c r="D309" t="str">
        <f>B309&amp;C309</f>
        <v>Mobile phone2</v>
      </c>
      <c r="E309" t="s">
        <v>1212</v>
      </c>
      <c r="F309" s="373">
        <f>'Data - Knowledge'!E316</f>
        <v>0.69720454545454535</v>
      </c>
      <c r="G309" s="379">
        <f>'Data - Knowledge'!J316</f>
        <v>93.279787658458332</v>
      </c>
      <c r="H309" s="1" t="str">
        <f>VLOOKUP(B309,$O$2:$O$150,1,FALSE)</f>
        <v>Mobile phone</v>
      </c>
      <c r="I309" s="1" t="str">
        <f>INDEX('Data - Knowledge'!$C:$C,MATCH(E309,'Data - Knowledge'!$D:$D,0))</f>
        <v>Mobile phone</v>
      </c>
      <c r="J309" s="1"/>
    </row>
    <row r="310" spans="1:10">
      <c r="A310">
        <v>309</v>
      </c>
      <c r="B310" t="s">
        <v>1209</v>
      </c>
      <c r="C310">
        <f>IF(B310&lt;&gt;B309,1,1+C309)</f>
        <v>3</v>
      </c>
      <c r="D310" t="str">
        <f>B310&amp;C310</f>
        <v>Mobile phone3</v>
      </c>
      <c r="E310" t="s">
        <v>1214</v>
      </c>
      <c r="F310" s="373">
        <f>'Data - Knowledge'!E317</f>
        <v>0.2614280303030303</v>
      </c>
      <c r="G310" s="379">
        <f>'Data - Knowledge'!J317</f>
        <v>80.186687449425349</v>
      </c>
      <c r="H310" s="1" t="str">
        <f>VLOOKUP(B310,$O$2:$O$150,1,FALSE)</f>
        <v>Mobile phone</v>
      </c>
      <c r="I310" s="1" t="str">
        <f>INDEX('Data - Knowledge'!$C:$C,MATCH(E310,'Data - Knowledge'!$D:$D,0))</f>
        <v>Mobile phone</v>
      </c>
      <c r="J310" s="1"/>
    </row>
    <row r="311" spans="1:10">
      <c r="A311">
        <v>310</v>
      </c>
      <c r="B311" t="s">
        <v>1216</v>
      </c>
      <c r="C311">
        <f>IF(B311&lt;&gt;B310,1,1+C310)</f>
        <v>1</v>
      </c>
      <c r="D311" t="str">
        <f>B311&amp;C311</f>
        <v>Tablet Devices1</v>
      </c>
      <c r="E311" t="s">
        <v>1217</v>
      </c>
      <c r="F311" s="373">
        <f>'Data - Knowledge'!E318</f>
        <v>0.41382196969696972</v>
      </c>
      <c r="G311" s="379">
        <f>'Data - Knowledge'!J318</f>
        <v>83.14282182204434</v>
      </c>
      <c r="H311" s="1" t="str">
        <f>VLOOKUP(B311,$O$2:$O$150,1,FALSE)</f>
        <v>Tablet Devices</v>
      </c>
      <c r="I311" s="1" t="str">
        <f>INDEX('Data - Knowledge'!$C:$C,MATCH(E311,'Data - Knowledge'!$D:$D,0))</f>
        <v>Tablet Devices</v>
      </c>
      <c r="J311" s="1"/>
    </row>
    <row r="312" spans="1:10">
      <c r="A312">
        <v>311</v>
      </c>
      <c r="B312" t="s">
        <v>1218</v>
      </c>
      <c r="C312">
        <f>IF(B312&lt;&gt;B311,1,1+C311)</f>
        <v>1</v>
      </c>
      <c r="D312" t="str">
        <f>B312&amp;C312</f>
        <v>Overall Social Media Activity1</v>
      </c>
      <c r="E312" t="s">
        <v>1219</v>
      </c>
      <c r="F312" s="373">
        <f>'Data - Knowledge'!E319</f>
        <v>0.035056818181818175</v>
      </c>
      <c r="G312" s="379">
        <f>'Data - Knowledge'!J319</f>
        <v>98.109774127352921</v>
      </c>
      <c r="H312" s="1" t="str">
        <f>VLOOKUP(B312,$O$2:$O$150,1,FALSE)</f>
        <v>Overall Social Media Activity</v>
      </c>
      <c r="I312" s="1" t="str">
        <f>INDEX('Data - Knowledge'!$C:$C,MATCH(E312,'Data - Knowledge'!$D:$D,0))</f>
        <v>Overall Social Media Activity</v>
      </c>
      <c r="J312" s="1"/>
    </row>
    <row r="313" spans="1:10">
      <c r="A313">
        <v>312</v>
      </c>
      <c r="B313" t="s">
        <v>1218</v>
      </c>
      <c r="C313">
        <f>IF(B313&lt;&gt;B312,1,1+C312)</f>
        <v>2</v>
      </c>
      <c r="D313" t="str">
        <f>B313&amp;C313</f>
        <v>Overall Social Media Activity2</v>
      </c>
      <c r="E313" t="s">
        <v>1220</v>
      </c>
      <c r="F313" s="373">
        <f>'Data - Knowledge'!E320</f>
        <v>0.046875000000000007</v>
      </c>
      <c r="G313" s="379">
        <f>'Data - Knowledge'!J320</f>
        <v>91.956378562695974</v>
      </c>
      <c r="H313" s="1" t="str">
        <f>VLOOKUP(B313,$O$2:$O$150,1,FALSE)</f>
        <v>Overall Social Media Activity</v>
      </c>
      <c r="I313" s="1" t="str">
        <f>INDEX('Data - Knowledge'!$C:$C,MATCH(E313,'Data - Knowledge'!$D:$D,0))</f>
        <v>Overall Social Media Activity</v>
      </c>
      <c r="J313" s="1"/>
    </row>
    <row r="314" spans="1:10">
      <c r="A314">
        <v>313</v>
      </c>
      <c r="B314" t="s">
        <v>1218</v>
      </c>
      <c r="C314">
        <f>IF(B314&lt;&gt;B313,1,1+C313)</f>
        <v>3</v>
      </c>
      <c r="D314" t="str">
        <f>B314&amp;C314</f>
        <v>Overall Social Media Activity3</v>
      </c>
      <c r="E314" t="s">
        <v>728</v>
      </c>
      <c r="F314" s="373">
        <f>'Data - Knowledge'!E321</f>
        <v>0.13958712121212122</v>
      </c>
      <c r="G314" s="379">
        <f>'Data - Knowledge'!J321</f>
        <v>87.493021594698178</v>
      </c>
      <c r="H314" s="1" t="str">
        <f>VLOOKUP(B314,$O$2:$O$150,1,FALSE)</f>
        <v>Overall Social Media Activity</v>
      </c>
      <c r="I314" s="1" t="str">
        <f>INDEX('Data - Knowledge'!$C:$C,MATCH(E314,'Data - Knowledge'!$D:$D,0))</f>
        <v>Overall Social Media Activity</v>
      </c>
      <c r="J314" s="1"/>
    </row>
    <row r="315" spans="1:10">
      <c r="A315">
        <v>314</v>
      </c>
      <c r="B315" t="s">
        <v>1218</v>
      </c>
      <c r="C315">
        <f>IF(B315&lt;&gt;B314,1,1+C314)</f>
        <v>4</v>
      </c>
      <c r="D315" t="str">
        <f>B315&amp;C315</f>
        <v>Overall Social Media Activity4</v>
      </c>
      <c r="E315" t="s">
        <v>730</v>
      </c>
      <c r="F315" s="373">
        <f>'Data - Knowledge'!E322</f>
        <v>0.50758712121212124</v>
      </c>
      <c r="G315" s="379">
        <f>'Data - Knowledge'!J322</f>
        <v>102.42802409938166</v>
      </c>
      <c r="H315" s="1" t="str">
        <f>VLOOKUP(B315,$O$2:$O$150,1,FALSE)</f>
        <v>Overall Social Media Activity</v>
      </c>
      <c r="I315" s="1" t="str">
        <f>INDEX('Data - Knowledge'!$C:$C,MATCH(E315,'Data - Knowledge'!$D:$D,0))</f>
        <v>Overall Social Media Activity</v>
      </c>
      <c r="J315" s="1"/>
    </row>
    <row r="316" spans="1:10">
      <c r="A316">
        <v>315</v>
      </c>
      <c r="B316" t="s">
        <v>1222</v>
      </c>
      <c r="C316">
        <f>IF(B316&lt;&gt;B315,1,1+C315)</f>
        <v>1</v>
      </c>
      <c r="D316" t="str">
        <f>B316&amp;C316</f>
        <v>Social Media Activity (one or more times per week unless otherwise stated)1</v>
      </c>
      <c r="E316" t="s">
        <v>1223</v>
      </c>
      <c r="F316" s="373">
        <f>'Data - Knowledge'!E323</f>
        <v>0.24834848484848487</v>
      </c>
      <c r="G316" s="379">
        <f>'Data - Knowledge'!J323</f>
        <v>107.48962359186456</v>
      </c>
      <c r="H316" s="1" t="str">
        <f>VLOOKUP(B316,$O$2:$O$150,1,FALSE)</f>
        <v>Social Media Activity (one or more times per week unless otherwise stated)</v>
      </c>
      <c r="I316" s="1" t="str">
        <f>INDEX('Data - Knowledge'!$C:$C,MATCH(E316,'Data - Knowledge'!$D:$D,0))</f>
        <v>Social Media Activity (one or more times per week unless otherwise stated)</v>
      </c>
      <c r="J316" s="1"/>
    </row>
    <row r="317" spans="1:10">
      <c r="A317">
        <v>316</v>
      </c>
      <c r="B317" t="s">
        <v>1222</v>
      </c>
      <c r="C317">
        <f>IF(B317&lt;&gt;B316,1,1+C316)</f>
        <v>2</v>
      </c>
      <c r="D317" t="str">
        <f>B317&amp;C317</f>
        <v>Social Media Activity (one or more times per week unless otherwise stated)2</v>
      </c>
      <c r="E317" t="s">
        <v>1225</v>
      </c>
      <c r="F317" s="373">
        <f>'Data - Knowledge'!E324</f>
        <v>0.13483712121212121</v>
      </c>
      <c r="G317" s="379">
        <f>'Data - Knowledge'!J324</f>
        <v>115.69362697106244</v>
      </c>
      <c r="H317" s="1" t="str">
        <f>VLOOKUP(B317,$O$2:$O$150,1,FALSE)</f>
        <v>Social Media Activity (one or more times per week unless otherwise stated)</v>
      </c>
      <c r="I317" s="1" t="str">
        <f>INDEX('Data - Knowledge'!$C:$C,MATCH(E317,'Data - Knowledge'!$D:$D,0))</f>
        <v>Social Media Activity (one or more times per week unless otherwise stated)</v>
      </c>
      <c r="J317" s="1"/>
    </row>
    <row r="318" spans="1:10">
      <c r="A318">
        <v>317</v>
      </c>
      <c r="B318" t="s">
        <v>1222</v>
      </c>
      <c r="C318">
        <f>IF(B318&lt;&gt;B317,1,1+C317)</f>
        <v>3</v>
      </c>
      <c r="D318" t="str">
        <f>B318&amp;C318</f>
        <v>Social Media Activity (one or more times per week unless otherwise stated)3</v>
      </c>
      <c r="E318" t="s">
        <v>741</v>
      </c>
      <c r="F318" s="373">
        <f>'Data - Knowledge'!E325</f>
        <v>0.2608939393939394</v>
      </c>
      <c r="G318" s="379">
        <f>'Data - Knowledge'!J325</f>
        <v>98.611960987512788</v>
      </c>
      <c r="H318" s="1" t="str">
        <f>VLOOKUP(B318,$O$2:$O$150,1,FALSE)</f>
        <v>Social Media Activity (one or more times per week unless otherwise stated)</v>
      </c>
      <c r="I318" s="1" t="str">
        <f>INDEX('Data - Knowledge'!$C:$C,MATCH(E318,'Data - Knowledge'!$D:$D,0))</f>
        <v>Social Media Activity (one or more times per week unless otherwise stated)</v>
      </c>
      <c r="J318" s="1"/>
    </row>
    <row r="319" spans="1:10">
      <c r="A319">
        <v>318</v>
      </c>
      <c r="B319" t="s">
        <v>1222</v>
      </c>
      <c r="C319">
        <f>IF(B319&lt;&gt;B318,1,1+C318)</f>
        <v>4</v>
      </c>
      <c r="D319" t="str">
        <f>B319&amp;C319</f>
        <v>Social Media Activity (one or more times per week unless otherwise stated)4</v>
      </c>
      <c r="E319" t="s">
        <v>1227</v>
      </c>
      <c r="F319" s="373">
        <f>'Data - Knowledge'!E326</f>
        <v>0.13883333333333334</v>
      </c>
      <c r="G319" s="379">
        <f>'Data - Knowledge'!J326</f>
        <v>111.71862628866332</v>
      </c>
      <c r="H319" s="1" t="str">
        <f>VLOOKUP(B319,$O$2:$O$150,1,FALSE)</f>
        <v>Social Media Activity (one or more times per week unless otherwise stated)</v>
      </c>
      <c r="I319" s="1" t="str">
        <f>INDEX('Data - Knowledge'!$C:$C,MATCH(E319,'Data - Knowledge'!$D:$D,0))</f>
        <v>Social Media Activity (one or more times per week unless otherwise stated)</v>
      </c>
      <c r="J319" s="1"/>
    </row>
    <row r="320" spans="1:10">
      <c r="A320">
        <v>319</v>
      </c>
      <c r="B320" t="s">
        <v>1222</v>
      </c>
      <c r="C320">
        <f>IF(B320&lt;&gt;B319,1,1+C319)</f>
        <v>5</v>
      </c>
      <c r="D320" t="str">
        <f>B320&amp;C320</f>
        <v>Social Media Activity (one or more times per week unless otherwise stated)5</v>
      </c>
      <c r="E320" t="s">
        <v>1229</v>
      </c>
      <c r="F320" s="373">
        <f>'Data - Knowledge'!E327</f>
        <v>0.17020075757575756</v>
      </c>
      <c r="G320" s="379">
        <f>'Data - Knowledge'!J327</f>
        <v>101.44357386113879</v>
      </c>
      <c r="H320" s="1" t="str">
        <f>VLOOKUP(B320,$O$2:$O$150,1,FALSE)</f>
        <v>Social Media Activity (one or more times per week unless otherwise stated)</v>
      </c>
      <c r="I320" s="1" t="str">
        <f>INDEX('Data - Knowledge'!$C:$C,MATCH(E320,'Data - Knowledge'!$D:$D,0))</f>
        <v>Social Media Activity (one or more times per week unless otherwise stated)</v>
      </c>
      <c r="J320" s="1"/>
    </row>
    <row r="321" spans="1:10">
      <c r="A321">
        <v>320</v>
      </c>
      <c r="B321" t="s">
        <v>1222</v>
      </c>
      <c r="C321">
        <f>IF(B321&lt;&gt;B320,1,1+C320)</f>
        <v>6</v>
      </c>
      <c r="D321" t="str">
        <f>B321&amp;C321</f>
        <v>Social Media Activity (one or more times per week unless otherwise stated)6</v>
      </c>
      <c r="E321" t="s">
        <v>1231</v>
      </c>
      <c r="F321" s="373">
        <f>'Data - Knowledge'!E328</f>
        <v>0.18882575757575759</v>
      </c>
      <c r="G321" s="379">
        <f>'Data - Knowledge'!J328</f>
        <v>101.82109524040325</v>
      </c>
      <c r="H321" s="1" t="str">
        <f>VLOOKUP(B321,$O$2:$O$150,1,FALSE)</f>
        <v>Social Media Activity (one or more times per week unless otherwise stated)</v>
      </c>
      <c r="I321" s="1" t="str">
        <f>INDEX('Data - Knowledge'!$C:$C,MATCH(E321,'Data - Knowledge'!$D:$D,0))</f>
        <v>Social Media Activity (one or more times per week unless otherwise stated)</v>
      </c>
      <c r="J321" s="1"/>
    </row>
    <row r="322" spans="1:10">
      <c r="A322">
        <v>321</v>
      </c>
      <c r="B322" t="s">
        <v>1222</v>
      </c>
      <c r="C322">
        <f>IF(B322&lt;&gt;B321,1,1+C321)</f>
        <v>7</v>
      </c>
      <c r="D322" t="str">
        <f>B322&amp;C322</f>
        <v>Social Media Activity (one or more times per week unless otherwise stated)7</v>
      </c>
      <c r="E322" t="s">
        <v>1232</v>
      </c>
      <c r="F322" s="373">
        <f>'Data - Knowledge'!E329</f>
        <v>0.4497234848484849</v>
      </c>
      <c r="G322" s="379">
        <f>'Data - Knowledge'!J329</f>
        <v>97.406624441351909</v>
      </c>
      <c r="H322" s="1" t="str">
        <f>VLOOKUP(B322,$O$2:$O$150,1,FALSE)</f>
        <v>Social Media Activity (one or more times per week unless otherwise stated)</v>
      </c>
      <c r="I322" s="1" t="str">
        <f>INDEX('Data - Knowledge'!$C:$C,MATCH(E322,'Data - Knowledge'!$D:$D,0))</f>
        <v>Social Media Activity (one or more times per week unless otherwise stated)</v>
      </c>
      <c r="J322" s="1"/>
    </row>
    <row r="323" spans="1:10">
      <c r="A323">
        <v>322</v>
      </c>
      <c r="B323" t="s">
        <v>1222</v>
      </c>
      <c r="C323">
        <f>IF(B323&lt;&gt;B322,1,1+C322)</f>
        <v>8</v>
      </c>
      <c r="D323" t="str">
        <f>B323&amp;C323</f>
        <v>Social Media Activity (one or more times per week unless otherwise stated)8</v>
      </c>
      <c r="E323" t="s">
        <v>1234</v>
      </c>
      <c r="F323" s="373">
        <f>'Data - Knowledge'!E330</f>
        <v>0.22072727272727274</v>
      </c>
      <c r="G323" s="379">
        <f>'Data - Knowledge'!J330</f>
        <v>98.88455116005386</v>
      </c>
      <c r="H323" s="1" t="str">
        <f>VLOOKUP(B323,$O$2:$O$150,1,FALSE)</f>
        <v>Social Media Activity (one or more times per week unless otherwise stated)</v>
      </c>
      <c r="I323" s="1" t="str">
        <f>INDEX('Data - Knowledge'!$C:$C,MATCH(E323,'Data - Knowledge'!$D:$D,0))</f>
        <v>Social Media Activity (one or more times per week unless otherwise stated)</v>
      </c>
      <c r="J323" s="1"/>
    </row>
    <row r="324" spans="1:10">
      <c r="A324">
        <v>323</v>
      </c>
      <c r="B324" t="s">
        <v>1222</v>
      </c>
      <c r="C324">
        <f>IF(B324&lt;&gt;B323,1,1+C323)</f>
        <v>9</v>
      </c>
      <c r="D324" t="str">
        <f>B324&amp;C324</f>
        <v>Social Media Activity (one or more times per week unless otherwise stated)9</v>
      </c>
      <c r="E324" t="s">
        <v>1236</v>
      </c>
      <c r="F324" s="373">
        <f>'Data - Knowledge'!E331</f>
        <v>0.20502272727272725</v>
      </c>
      <c r="G324" s="379">
        <f>'Data - Knowledge'!J331</f>
        <v>96.92875497884242</v>
      </c>
      <c r="H324" s="1" t="str">
        <f>VLOOKUP(B324,$O$2:$O$150,1,FALSE)</f>
        <v>Social Media Activity (one or more times per week unless otherwise stated)</v>
      </c>
      <c r="I324" s="1" t="str">
        <f>INDEX('Data - Knowledge'!$C:$C,MATCH(E324,'Data - Knowledge'!$D:$D,0))</f>
        <v>Social Media Activity (one or more times per week unless otherwise stated)</v>
      </c>
      <c r="J324" s="1"/>
    </row>
    <row r="325" spans="1:10">
      <c r="A325">
        <v>324</v>
      </c>
      <c r="B325" t="s">
        <v>1222</v>
      </c>
      <c r="C325">
        <f>IF(B325&lt;&gt;B324,1,1+C324)</f>
        <v>10</v>
      </c>
      <c r="D325" t="str">
        <f>B325&amp;C325</f>
        <v>Social Media Activity (one or more times per week unless otherwise stated)10</v>
      </c>
      <c r="E325" t="s">
        <v>735</v>
      </c>
      <c r="F325" s="373">
        <f>'Data - Knowledge'!E332</f>
        <v>0.65220833333333328</v>
      </c>
      <c r="G325" s="379">
        <f>'Data - Knowledge'!J332</f>
        <v>93.150349310250931</v>
      </c>
      <c r="H325" s="1" t="str">
        <f>VLOOKUP(B325,$O$2:$O$150,1,FALSE)</f>
        <v>Social Media Activity (one or more times per week unless otherwise stated)</v>
      </c>
      <c r="I325" s="1" t="str">
        <f>INDEX('Data - Knowledge'!$C:$C,MATCH(E325,'Data - Knowledge'!$D:$D,0))</f>
        <v>Social Media Activity (one or more times per week unless otherwise stated)</v>
      </c>
      <c r="J325" s="1"/>
    </row>
    <row r="326" spans="1:10">
      <c r="A326">
        <v>325</v>
      </c>
      <c r="B326" t="s">
        <v>1222</v>
      </c>
      <c r="C326">
        <f>IF(B326&lt;&gt;B325,1,1+C325)</f>
        <v>11</v>
      </c>
      <c r="D326" t="str">
        <f>B326&amp;C326</f>
        <v>Social Media Activity (one or more times per week unless otherwise stated)11</v>
      </c>
      <c r="E326" t="s">
        <v>1237</v>
      </c>
      <c r="F326" s="373">
        <f>'Data - Knowledge'!E333</f>
        <v>0.30524621212121206</v>
      </c>
      <c r="G326" s="379">
        <f>'Data - Knowledge'!J333</f>
        <v>95.290475916170351</v>
      </c>
      <c r="H326" s="1" t="str">
        <f>VLOOKUP(B326,$O$2:$O$150,1,FALSE)</f>
        <v>Social Media Activity (one or more times per week unless otherwise stated)</v>
      </c>
      <c r="I326" s="1" t="str">
        <f>INDEX('Data - Knowledge'!$C:$C,MATCH(E326,'Data - Knowledge'!$D:$D,0))</f>
        <v>Social Media Activity (one or more times per week unless otherwise stated)</v>
      </c>
      <c r="J326" s="1"/>
    </row>
    <row r="327" spans="1:10">
      <c r="A327">
        <v>326</v>
      </c>
      <c r="B327" t="s">
        <v>1222</v>
      </c>
      <c r="C327">
        <f>IF(B327&lt;&gt;B326,1,1+C326)</f>
        <v>12</v>
      </c>
      <c r="D327" t="str">
        <f>B327&amp;C327</f>
        <v>Social Media Activity (one or more times per week unless otherwise stated)12</v>
      </c>
      <c r="E327" t="s">
        <v>1239</v>
      </c>
      <c r="F327" s="373">
        <f>'Data - Knowledge'!E334</f>
        <v>0.19921969696969694</v>
      </c>
      <c r="G327" s="379">
        <f>'Data - Knowledge'!J334</f>
        <v>93.496528981316956</v>
      </c>
      <c r="H327" s="1" t="str">
        <f>VLOOKUP(B327,$O$2:$O$150,1,FALSE)</f>
        <v>Social Media Activity (one or more times per week unless otherwise stated)</v>
      </c>
      <c r="I327" s="1" t="str">
        <f>INDEX('Data - Knowledge'!$C:$C,MATCH(E327,'Data - Knowledge'!$D:$D,0))</f>
        <v>Social Media Activity (one or more times per week unless otherwise stated)</v>
      </c>
      <c r="J327" s="1"/>
    </row>
    <row r="328" spans="1:10">
      <c r="A328">
        <v>327</v>
      </c>
      <c r="B328" t="s">
        <v>1222</v>
      </c>
      <c r="C328">
        <f>IF(B328&lt;&gt;B327,1,1+C327)</f>
        <v>13</v>
      </c>
      <c r="D328" t="str">
        <f>B328&amp;C328</f>
        <v>Social Media Activity (one or more times per week unless otherwise stated)13</v>
      </c>
      <c r="E328" t="s">
        <v>550</v>
      </c>
      <c r="F328" s="373">
        <f>'Data - Knowledge'!E335</f>
        <v>0.059435606060606064</v>
      </c>
      <c r="G328" s="379">
        <f>'Data - Knowledge'!J335</f>
        <v>117.93163360297896</v>
      </c>
      <c r="H328" s="1" t="str">
        <f>VLOOKUP(B328,$O$2:$O$150,1,FALSE)</f>
        <v>Social Media Activity (one or more times per week unless otherwise stated)</v>
      </c>
      <c r="I328" s="1" t="str">
        <f>INDEX('Data - Knowledge'!$C:$C,MATCH(E328,'Data - Knowledge'!$D:$D,0))</f>
        <v>Channels Received (Types of marketing seen, or received, during the last few weeks)</v>
      </c>
      <c r="J328" s="1"/>
    </row>
    <row r="329" spans="1:10">
      <c r="A329">
        <v>328</v>
      </c>
      <c r="B329" t="s">
        <v>1222</v>
      </c>
      <c r="C329">
        <f>IF(B329&lt;&gt;B328,1,1+C328)</f>
        <v>14</v>
      </c>
      <c r="D329" t="str">
        <f>B329&amp;C329</f>
        <v>Social Media Activity (one or more times per week unless otherwise stated)14</v>
      </c>
      <c r="E329" t="s">
        <v>744</v>
      </c>
      <c r="F329" s="373">
        <f>'Data - Knowledge'!E336</f>
        <v>0.056098484848484842</v>
      </c>
      <c r="G329" s="379">
        <f>'Data - Knowledge'!J336</f>
        <v>111.43977418816344</v>
      </c>
      <c r="H329" s="1" t="str">
        <f>VLOOKUP(B329,$O$2:$O$150,1,FALSE)</f>
        <v>Social Media Activity (one or more times per week unless otherwise stated)</v>
      </c>
      <c r="I329" s="1" t="str">
        <f>INDEX('Data - Knowledge'!$C:$C,MATCH(E329,'Data - Knowledge'!$D:$D,0))</f>
        <v>Social Media Activity (one or more times per week unless otherwise stated)</v>
      </c>
      <c r="J329" s="1"/>
    </row>
    <row r="330" spans="1:10">
      <c r="A330">
        <v>329</v>
      </c>
      <c r="B330" t="s">
        <v>1222</v>
      </c>
      <c r="C330">
        <f>IF(B330&lt;&gt;B329,1,1+C329)</f>
        <v>15</v>
      </c>
      <c r="D330" t="str">
        <f>B330&amp;C330</f>
        <v>Social Media Activity (one or more times per week unless otherwise stated)15</v>
      </c>
      <c r="E330" t="s">
        <v>745</v>
      </c>
      <c r="F330" s="373">
        <f>'Data - Knowledge'!E337</f>
        <v>0.73899621212121214</v>
      </c>
      <c r="G330" s="379">
        <f>'Data - Knowledge'!J337</f>
        <v>91.137687968954765</v>
      </c>
      <c r="H330" s="1" t="str">
        <f>VLOOKUP(B330,$O$2:$O$150,1,FALSE)</f>
        <v>Social Media Activity (one or more times per week unless otherwise stated)</v>
      </c>
      <c r="I330" s="1" t="str">
        <f>INDEX('Data - Knowledge'!$C:$C,MATCH(E330,'Data - Knowledge'!$D:$D,0))</f>
        <v>Social Media Activity (one or more times per week unless otherwise stated)</v>
      </c>
      <c r="J330" s="1"/>
    </row>
    <row r="331" spans="1:10">
      <c r="A331">
        <v>330</v>
      </c>
      <c r="B331" t="s">
        <v>1222</v>
      </c>
      <c r="C331">
        <f>IF(B331&lt;&gt;B330,1,1+C330)</f>
        <v>16</v>
      </c>
      <c r="D331" t="str">
        <f>B331&amp;C331</f>
        <v>Social Media Activity (one or more times per week unless otherwise stated)16</v>
      </c>
      <c r="E331" t="s">
        <v>746</v>
      </c>
      <c r="F331" s="373">
        <f>'Data - Knowledge'!E338</f>
        <v>0.60805303030303037</v>
      </c>
      <c r="G331" s="379">
        <f>'Data - Knowledge'!J338</f>
        <v>98.0042904769342</v>
      </c>
      <c r="H331" s="1" t="str">
        <f>VLOOKUP(B331,$O$2:$O$150,1,FALSE)</f>
        <v>Social Media Activity (one or more times per week unless otherwise stated)</v>
      </c>
      <c r="I331" s="1" t="str">
        <f>INDEX('Data - Knowledge'!$C:$C,MATCH(E331,'Data - Knowledge'!$D:$D,0))</f>
        <v>Social Media Activity (one or more times per week unless otherwise stated)</v>
      </c>
      <c r="J331" s="1"/>
    </row>
    <row r="332" spans="1:10">
      <c r="A332">
        <v>331</v>
      </c>
      <c r="B332" t="s">
        <v>1222</v>
      </c>
      <c r="C332">
        <f>IF(B332&lt;&gt;B331,1,1+C331)</f>
        <v>17</v>
      </c>
      <c r="D332" t="str">
        <f>B332&amp;C332</f>
        <v>Social Media Activity (one or more times per week unless otherwise stated)17</v>
      </c>
      <c r="E332" t="s">
        <v>1251</v>
      </c>
      <c r="F332" s="373">
        <f>'Data - Knowledge'!E339</f>
        <v>0.45977651515151513</v>
      </c>
      <c r="G332" s="379">
        <f>'Data - Knowledge'!J339</f>
        <v>103.883496165938</v>
      </c>
      <c r="H332" s="1" t="str">
        <f>VLOOKUP(B332,$O$2:$O$150,1,FALSE)</f>
        <v>Social Media Activity (one or more times per week unless otherwise stated)</v>
      </c>
      <c r="I332" s="1" t="str">
        <f>INDEX('Data - Knowledge'!$C:$C,MATCH(E332,'Data - Knowledge'!$D:$D,0))</f>
        <v>Social Media Activity (one or more times per week unless otherwise stated)</v>
      </c>
      <c r="J332" s="1"/>
    </row>
    <row r="333" spans="1:10">
      <c r="A333">
        <v>332</v>
      </c>
      <c r="B333" t="s">
        <v>1222</v>
      </c>
      <c r="C333">
        <f>IF(B333&lt;&gt;B332,1,1+C332)</f>
        <v>18</v>
      </c>
      <c r="D333" t="str">
        <f>B333&amp;C333</f>
        <v>Social Media Activity (one or more times per week unless otherwise stated)18</v>
      </c>
      <c r="E333" t="s">
        <v>1257</v>
      </c>
      <c r="F333" s="373">
        <f>'Data - Knowledge'!E340</f>
        <v>0.050833333333333335</v>
      </c>
      <c r="G333" s="379">
        <f>'Data - Knowledge'!J340</f>
        <v>106.81068689335396</v>
      </c>
      <c r="H333" s="1" t="str">
        <f>VLOOKUP(B333,$O$2:$O$150,1,FALSE)</f>
        <v>Social Media Activity (one or more times per week unless otherwise stated)</v>
      </c>
      <c r="I333" s="1" t="str">
        <f>INDEX('Data - Knowledge'!$C:$C,MATCH(E333,'Data - Knowledge'!$D:$D,0))</f>
        <v>Social Media Activity (one or more times per week unless otherwise stated)</v>
      </c>
      <c r="J333" s="1"/>
    </row>
    <row r="334" spans="1:10">
      <c r="A334">
        <v>333</v>
      </c>
      <c r="B334" t="s">
        <v>1222</v>
      </c>
      <c r="C334">
        <f>IF(B334&lt;&gt;B333,1,1+C333)</f>
        <v>19</v>
      </c>
      <c r="D334" t="str">
        <f>B334&amp;C334</f>
        <v>Social Media Activity (one or more times per week unless otherwise stated)19</v>
      </c>
      <c r="E334" t="s">
        <v>1268</v>
      </c>
      <c r="F334" s="373">
        <f>'Data - Knowledge'!E341</f>
        <v>0.35836363636363627</v>
      </c>
      <c r="G334" s="379">
        <f>'Data - Knowledge'!J341</f>
        <v>99.888386440266217</v>
      </c>
      <c r="H334" s="1" t="str">
        <f>VLOOKUP(B334,$O$2:$O$150,1,FALSE)</f>
        <v>Social Media Activity (one or more times per week unless otherwise stated)</v>
      </c>
      <c r="I334" s="1" t="str">
        <f>INDEX('Data - Knowledge'!$C:$C,MATCH(E334,'Data - Knowledge'!$D:$D,0))</f>
        <v>Social Media Activity (one or more times per week unless otherwise stated)</v>
      </c>
      <c r="J334" s="1"/>
    </row>
    <row r="335" spans="1:10">
      <c r="A335">
        <v>334</v>
      </c>
      <c r="B335" t="s">
        <v>1222</v>
      </c>
      <c r="C335">
        <f>IF(B335&lt;&gt;B334,1,1+C334)</f>
        <v>20</v>
      </c>
      <c r="D335" t="str">
        <f>B335&amp;C335</f>
        <v>Social Media Activity (one or more times per week unless otherwise stated)20</v>
      </c>
      <c r="E335" t="s">
        <v>1241</v>
      </c>
      <c r="F335" s="373">
        <f>'Data - Knowledge'!E342</f>
        <v>0.12629545454545452</v>
      </c>
      <c r="G335" s="379">
        <f>'Data - Knowledge'!J342</f>
        <v>87.851244745336246</v>
      </c>
      <c r="H335" s="1" t="str">
        <f>VLOOKUP(B335,$O$2:$O$150,1,FALSE)</f>
        <v>Social Media Activity (one or more times per week unless otherwise stated)</v>
      </c>
      <c r="I335" s="1" t="str">
        <f>INDEX('Data - Knowledge'!$C:$C,MATCH(E335,'Data - Knowledge'!$D:$D,0))</f>
        <v>Social Media Activity (one or more times per week unless otherwise stated)</v>
      </c>
      <c r="J335" s="1"/>
    </row>
    <row r="336" spans="1:10">
      <c r="A336">
        <v>335</v>
      </c>
      <c r="B336" t="s">
        <v>1222</v>
      </c>
      <c r="C336">
        <f>IF(B336&lt;&gt;B335,1,1+C335)</f>
        <v>21</v>
      </c>
      <c r="D336" t="str">
        <f>B336&amp;C336</f>
        <v>Social Media Activity (one or more times per week unless otherwise stated)21</v>
      </c>
      <c r="E336" t="s">
        <v>1243</v>
      </c>
      <c r="F336" s="373">
        <f>'Data - Knowledge'!E343</f>
        <v>0.14623106060606064</v>
      </c>
      <c r="G336" s="379">
        <f>'Data - Knowledge'!J343</f>
        <v>98.225916994171143</v>
      </c>
      <c r="H336" s="1" t="str">
        <f>VLOOKUP(B336,$O$2:$O$150,1,FALSE)</f>
        <v>Social Media Activity (one or more times per week unless otherwise stated)</v>
      </c>
      <c r="I336" s="1" t="str">
        <f>INDEX('Data - Knowledge'!$C:$C,MATCH(E336,'Data - Knowledge'!$D:$D,0))</f>
        <v>Social Media Activity (one or more times per week unless otherwise stated)</v>
      </c>
      <c r="J336" s="1"/>
    </row>
    <row r="337" spans="1:10">
      <c r="A337">
        <v>336</v>
      </c>
      <c r="B337" t="s">
        <v>1222</v>
      </c>
      <c r="C337">
        <f>IF(B337&lt;&gt;B336,1,1+C336)</f>
        <v>22</v>
      </c>
      <c r="D337" t="str">
        <f>B337&amp;C337</f>
        <v>Social Media Activity (one or more times per week unless otherwise stated)22</v>
      </c>
      <c r="E337" t="s">
        <v>1245</v>
      </c>
      <c r="F337" s="373">
        <f>'Data - Knowledge'!E344</f>
        <v>0.10903030303030303</v>
      </c>
      <c r="G337" s="379">
        <f>'Data - Knowledge'!J344</f>
        <v>106.57182024881371</v>
      </c>
      <c r="H337" s="1" t="str">
        <f>VLOOKUP(B337,$O$2:$O$150,1,FALSE)</f>
        <v>Social Media Activity (one or more times per week unless otherwise stated)</v>
      </c>
      <c r="I337" s="1" t="str">
        <f>INDEX('Data - Knowledge'!$C:$C,MATCH(E337,'Data - Knowledge'!$D:$D,0))</f>
        <v>Social Media Activity (one or more times per week unless otherwise stated)</v>
      </c>
      <c r="J337" s="1"/>
    </row>
    <row r="338" spans="1:10">
      <c r="A338">
        <v>337</v>
      </c>
      <c r="B338" t="s">
        <v>1222</v>
      </c>
      <c r="C338">
        <f>IF(B338&lt;&gt;B337,1,1+C337)</f>
        <v>23</v>
      </c>
      <c r="D338" t="str">
        <f>B338&amp;C338</f>
        <v>Social Media Activity (one or more times per week unless otherwise stated)23</v>
      </c>
      <c r="E338" t="s">
        <v>1247</v>
      </c>
      <c r="F338" s="373">
        <f>'Data - Knowledge'!E345</f>
        <v>0.10226893939393938</v>
      </c>
      <c r="G338" s="379">
        <f>'Data - Knowledge'!J345</f>
        <v>100.90782339419306</v>
      </c>
      <c r="H338" s="1" t="str">
        <f>VLOOKUP(B338,$O$2:$O$150,1,FALSE)</f>
        <v>Social Media Activity (one or more times per week unless otherwise stated)</v>
      </c>
      <c r="I338" s="1" t="str">
        <f>INDEX('Data - Knowledge'!$C:$C,MATCH(E338,'Data - Knowledge'!$D:$D,0))</f>
        <v>Social Media Activity (one or more times per week unless otherwise stated)</v>
      </c>
      <c r="J338" s="1"/>
    </row>
    <row r="339" spans="1:10">
      <c r="A339">
        <v>338</v>
      </c>
      <c r="B339" t="s">
        <v>1222</v>
      </c>
      <c r="C339">
        <f>IF(B339&lt;&gt;B338,1,1+C338)</f>
        <v>24</v>
      </c>
      <c r="D339" t="str">
        <f>B339&amp;C339</f>
        <v>Social Media Activity (one or more times per week unless otherwise stated)24</v>
      </c>
      <c r="E339" t="s">
        <v>747</v>
      </c>
      <c r="F339" s="373">
        <f>'Data - Knowledge'!E346</f>
        <v>0.20104545454545453</v>
      </c>
      <c r="G339" s="379">
        <f>'Data - Knowledge'!J346</f>
        <v>105.95022899306501</v>
      </c>
      <c r="H339" s="1" t="str">
        <f>VLOOKUP(B339,$O$2:$O$150,1,FALSE)</f>
        <v>Social Media Activity (one or more times per week unless otherwise stated)</v>
      </c>
      <c r="I339" s="1" t="str">
        <f>INDEX('Data - Knowledge'!$C:$C,MATCH(E339,'Data - Knowledge'!$D:$D,0))</f>
        <v>Social Media Activity (one or more times per week unless otherwise stated)</v>
      </c>
      <c r="J339" s="1"/>
    </row>
    <row r="340" spans="1:10">
      <c r="A340">
        <v>339</v>
      </c>
      <c r="B340" t="s">
        <v>1222</v>
      </c>
      <c r="C340">
        <f>IF(B340&lt;&gt;B339,1,1+C339)</f>
        <v>25</v>
      </c>
      <c r="D340" t="str">
        <f>B340&amp;C340</f>
        <v>Social Media Activity (one or more times per week unless otherwise stated)25</v>
      </c>
      <c r="E340" t="s">
        <v>1253</v>
      </c>
      <c r="F340" s="373">
        <f>'Data - Knowledge'!E347</f>
        <v>0.15124242424242426</v>
      </c>
      <c r="G340" s="379">
        <f>'Data - Knowledge'!J347</f>
        <v>110.57807507691986</v>
      </c>
      <c r="H340" s="1" t="str">
        <f>VLOOKUP(B340,$O$2:$O$150,1,FALSE)</f>
        <v>Social Media Activity (one or more times per week unless otherwise stated)</v>
      </c>
      <c r="I340" s="1" t="str">
        <f>INDEX('Data - Knowledge'!$C:$C,MATCH(E340,'Data - Knowledge'!$D:$D,0))</f>
        <v>Social Media Activity (one or more times per week unless otherwise stated)</v>
      </c>
      <c r="J340" s="1"/>
    </row>
    <row r="341" spans="1:10">
      <c r="A341">
        <v>340</v>
      </c>
      <c r="B341" t="s">
        <v>1222</v>
      </c>
      <c r="C341">
        <f>IF(B341&lt;&gt;B340,1,1+C340)</f>
        <v>26</v>
      </c>
      <c r="D341" t="str">
        <f>B341&amp;C341</f>
        <v>Social Media Activity (one or more times per week unless otherwise stated)26</v>
      </c>
      <c r="E341" t="s">
        <v>1255</v>
      </c>
      <c r="F341" s="373">
        <f>'Data - Knowledge'!E348</f>
        <v>0.064280303030303021</v>
      </c>
      <c r="G341" s="379">
        <f>'Data - Knowledge'!J348</f>
        <v>100.48762406912286</v>
      </c>
      <c r="H341" s="1" t="str">
        <f>VLOOKUP(B341,$O$2:$O$150,1,FALSE)</f>
        <v>Social Media Activity (one or more times per week unless otherwise stated)</v>
      </c>
      <c r="I341" s="1" t="str">
        <f>INDEX('Data - Knowledge'!$C:$C,MATCH(E341,'Data - Knowledge'!$D:$D,0))</f>
        <v>Social Media Activity (one or more times per week unless otherwise stated)</v>
      </c>
      <c r="J341" s="1"/>
    </row>
    <row r="342" spans="1:10">
      <c r="A342">
        <v>341</v>
      </c>
      <c r="B342" t="s">
        <v>1222</v>
      </c>
      <c r="C342">
        <f>IF(B342&lt;&gt;B341,1,1+C341)</f>
        <v>27</v>
      </c>
      <c r="D342" t="str">
        <f>B342&amp;C342</f>
        <v>Social Media Activity (one or more times per week unless otherwise stated)27</v>
      </c>
      <c r="E342" t="s">
        <v>1261</v>
      </c>
      <c r="F342" s="373">
        <f>'Data - Knowledge'!E349</f>
        <v>0.058094696969696963</v>
      </c>
      <c r="G342" s="379">
        <f>'Data - Knowledge'!J349</f>
        <v>102.8189225871885</v>
      </c>
      <c r="H342" s="1" t="str">
        <f>VLOOKUP(B342,$O$2:$O$150,1,FALSE)</f>
        <v>Social Media Activity (one or more times per week unless otherwise stated)</v>
      </c>
      <c r="I342" s="1" t="str">
        <f>INDEX('Data - Knowledge'!$C:$C,MATCH(E342,'Data - Knowledge'!$D:$D,0))</f>
        <v>Social Media Activity (one or more times per week unless otherwise stated)</v>
      </c>
      <c r="J342" s="1"/>
    </row>
    <row r="343" spans="1:10">
      <c r="A343">
        <v>342</v>
      </c>
      <c r="B343" t="s">
        <v>1222</v>
      </c>
      <c r="C343">
        <f>IF(B343&lt;&gt;B342,1,1+C342)</f>
        <v>28</v>
      </c>
      <c r="D343" t="str">
        <f>B343&amp;C343</f>
        <v>Social Media Activity (one or more times per week unless otherwise stated)28</v>
      </c>
      <c r="E343" t="s">
        <v>1263</v>
      </c>
      <c r="F343" s="373">
        <f>'Data - Knowledge'!E350</f>
        <v>0.28159848484848482</v>
      </c>
      <c r="G343" s="379">
        <f>'Data - Knowledge'!J350</f>
        <v>96.246263868339</v>
      </c>
      <c r="H343" s="1" t="str">
        <f>VLOOKUP(B343,$O$2:$O$150,1,FALSE)</f>
        <v>Social Media Activity (one or more times per week unless otherwise stated)</v>
      </c>
      <c r="I343" s="1" t="str">
        <f>INDEX('Data - Knowledge'!$C:$C,MATCH(E343,'Data - Knowledge'!$D:$D,0))</f>
        <v>Social Media Activity (one or more times per week unless otherwise stated)</v>
      </c>
      <c r="J343" s="1"/>
    </row>
    <row r="344" spans="1:10">
      <c r="A344">
        <v>343</v>
      </c>
      <c r="B344" t="s">
        <v>1222</v>
      </c>
      <c r="C344">
        <f>IF(B344&lt;&gt;B343,1,1+C343)</f>
        <v>29</v>
      </c>
      <c r="D344" t="str">
        <f>B344&amp;C344</f>
        <v>Social Media Activity (one or more times per week unless otherwise stated)29</v>
      </c>
      <c r="E344" t="s">
        <v>1259</v>
      </c>
      <c r="F344" s="373">
        <f>'Data - Knowledge'!E351</f>
        <v>0.055799242424242432</v>
      </c>
      <c r="G344" s="379">
        <f>'Data - Knowledge'!J351</f>
        <v>113.91156800243995</v>
      </c>
      <c r="H344" s="1" t="str">
        <f>VLOOKUP(B344,$O$2:$O$150,1,FALSE)</f>
        <v>Social Media Activity (one or more times per week unless otherwise stated)</v>
      </c>
      <c r="I344" s="1" t="str">
        <f>INDEX('Data - Knowledge'!$C:$C,MATCH(E344,'Data - Knowledge'!$D:$D,0))</f>
        <v>Social Media Activity (one or more times per week unless otherwise stated)</v>
      </c>
      <c r="J344" s="1"/>
    </row>
    <row r="345" spans="1:10">
      <c r="A345">
        <v>344</v>
      </c>
      <c r="B345" t="s">
        <v>1222</v>
      </c>
      <c r="C345">
        <f>IF(B345&lt;&gt;B344,1,1+C344)</f>
        <v>30</v>
      </c>
      <c r="D345" t="str">
        <f>B345&amp;C345</f>
        <v>Social Media Activity (one or more times per week unless otherwise stated)30</v>
      </c>
      <c r="E345" t="s">
        <v>1266</v>
      </c>
      <c r="F345" s="373">
        <f>'Data - Knowledge'!E352</f>
        <v>0.49155303030303021</v>
      </c>
      <c r="G345" s="379">
        <f>'Data - Knowledge'!J352</f>
        <v>88.257123006479077</v>
      </c>
      <c r="H345" s="1" t="str">
        <f>VLOOKUP(B345,$O$2:$O$150,1,FALSE)</f>
        <v>Social Media Activity (one or more times per week unless otherwise stated)</v>
      </c>
      <c r="I345" s="1" t="str">
        <f>INDEX('Data - Knowledge'!$C:$C,MATCH(E345,'Data - Knowledge'!$D:$D,0))</f>
        <v>Social Media Activity (one or more times per week unless otherwise stated)</v>
      </c>
      <c r="J345" s="1"/>
    </row>
    <row r="346" spans="1:10">
      <c r="A346">
        <v>345</v>
      </c>
      <c r="B346" t="s">
        <v>1270</v>
      </c>
      <c r="C346">
        <f>IF(B346&lt;&gt;B345,1,1+C345)</f>
        <v>1</v>
      </c>
      <c r="D346" t="str">
        <f>B346&amp;C346</f>
        <v>TV Subscription services1</v>
      </c>
      <c r="E346" t="s">
        <v>1271</v>
      </c>
      <c r="F346" s="373">
        <f>'Data - Knowledge'!E353</f>
        <v>0.54193939393939394</v>
      </c>
      <c r="G346" s="379">
        <f>'Data - Knowledge'!J353</f>
        <v>95.434066239881375</v>
      </c>
      <c r="H346" s="1" t="str">
        <f>VLOOKUP(B346,$O$2:$O$150,1,FALSE)</f>
        <v>TV Subscription services</v>
      </c>
      <c r="I346" s="1" t="str">
        <f>INDEX('Data - Knowledge'!$C:$C,MATCH(E346,'Data - Knowledge'!$D:$D,0))</f>
        <v>TV Subscription services</v>
      </c>
      <c r="J346" s="1"/>
    </row>
    <row r="347" spans="1:10">
      <c r="A347">
        <v>346</v>
      </c>
      <c r="B347" t="s">
        <v>1270</v>
      </c>
      <c r="C347">
        <f>IF(B347&lt;&gt;B346,1,1+C346)</f>
        <v>2</v>
      </c>
      <c r="D347" t="str">
        <f>B347&amp;C347</f>
        <v>TV Subscription services2</v>
      </c>
      <c r="E347" t="s">
        <v>1273</v>
      </c>
      <c r="F347" s="373">
        <f>'Data - Knowledge'!E354</f>
        <v>0.4069886363636363</v>
      </c>
      <c r="G347" s="379">
        <f>'Data - Knowledge'!J354</f>
        <v>97.4852328238602</v>
      </c>
      <c r="H347" s="1" t="str">
        <f>VLOOKUP(B347,$O$2:$O$150,1,FALSE)</f>
        <v>TV Subscription services</v>
      </c>
      <c r="I347" s="1" t="str">
        <f>INDEX('Data - Knowledge'!$C:$C,MATCH(E347,'Data - Knowledge'!$D:$D,0))</f>
        <v>TV Subscription services</v>
      </c>
      <c r="J347" s="1"/>
    </row>
    <row r="348" spans="1:10">
      <c r="A348">
        <v>347</v>
      </c>
      <c r="B348" t="s">
        <v>1270</v>
      </c>
      <c r="C348">
        <f>IF(B348&lt;&gt;B347,1,1+C347)</f>
        <v>3</v>
      </c>
      <c r="D348" t="str">
        <f>B348&amp;C348</f>
        <v>TV Subscription services3</v>
      </c>
      <c r="E348" t="s">
        <v>1275</v>
      </c>
      <c r="F348" s="373">
        <f>'Data - Knowledge'!E355</f>
        <v>0.24125000000000005</v>
      </c>
      <c r="G348" s="379">
        <f>'Data - Knowledge'!J355</f>
        <v>97.969093836695322</v>
      </c>
      <c r="H348" s="1" t="str">
        <f>VLOOKUP(B348,$O$2:$O$150,1,FALSE)</f>
        <v>TV Subscription services</v>
      </c>
      <c r="I348" s="1" t="str">
        <f>INDEX('Data - Knowledge'!$C:$C,MATCH(E348,'Data - Knowledge'!$D:$D,0))</f>
        <v>TV Subscription services</v>
      </c>
      <c r="J348" s="1"/>
    </row>
    <row r="349" spans="1:10">
      <c r="A349">
        <v>348</v>
      </c>
      <c r="B349" t="s">
        <v>1270</v>
      </c>
      <c r="C349">
        <f>IF(B349&lt;&gt;B348,1,1+C348)</f>
        <v>4</v>
      </c>
      <c r="D349" t="str">
        <f>B349&amp;C349</f>
        <v>TV Subscription services4</v>
      </c>
      <c r="E349" t="s">
        <v>1277</v>
      </c>
      <c r="F349" s="373">
        <f>'Data - Knowledge'!E356</f>
        <v>0.10571212121212122</v>
      </c>
      <c r="G349" s="379">
        <f>'Data - Knowledge'!J356</f>
        <v>92.38140813962066</v>
      </c>
      <c r="H349" s="1" t="str">
        <f>VLOOKUP(B349,$O$2:$O$150,1,FALSE)</f>
        <v>TV Subscription services</v>
      </c>
      <c r="I349" s="1" t="str">
        <f>INDEX('Data - Knowledge'!$C:$C,MATCH(E349,'Data - Knowledge'!$D:$D,0))</f>
        <v>TV Subscription services</v>
      </c>
      <c r="J349" s="1"/>
    </row>
    <row r="350" spans="1:10">
      <c r="A350">
        <v>349</v>
      </c>
      <c r="B350" t="s">
        <v>1270</v>
      </c>
      <c r="C350">
        <f>IF(B350&lt;&gt;B349,1,1+C349)</f>
        <v>5</v>
      </c>
      <c r="D350" t="str">
        <f>B350&amp;C350</f>
        <v>TV Subscription services5</v>
      </c>
      <c r="E350" t="s">
        <v>1279</v>
      </c>
      <c r="F350" s="373">
        <f>'Data - Knowledge'!E357</f>
        <v>0.098178030303030309</v>
      </c>
      <c r="G350" s="379">
        <f>'Data - Knowledge'!J357</f>
        <v>99.639788973088272</v>
      </c>
      <c r="H350" s="1" t="str">
        <f>VLOOKUP(B350,$O$2:$O$150,1,FALSE)</f>
        <v>TV Subscription services</v>
      </c>
      <c r="I350" s="1" t="str">
        <f>INDEX('Data - Knowledge'!$C:$C,MATCH(E350,'Data - Knowledge'!$D:$D,0))</f>
        <v>TV Subscription services</v>
      </c>
      <c r="J350" s="1"/>
    </row>
    <row r="351" spans="1:10">
      <c r="A351">
        <v>350</v>
      </c>
      <c r="B351" t="s">
        <v>1270</v>
      </c>
      <c r="C351">
        <f>IF(B351&lt;&gt;B350,1,1+C350)</f>
        <v>6</v>
      </c>
      <c r="D351" t="str">
        <f>B351&amp;C351</f>
        <v>TV Subscription services6</v>
      </c>
      <c r="E351" t="s">
        <v>1281</v>
      </c>
      <c r="F351" s="373">
        <f>'Data - Knowledge'!E358</f>
        <v>0.10799242424242424</v>
      </c>
      <c r="G351" s="379">
        <f>'Data - Knowledge'!J358</f>
        <v>100.43044481544756</v>
      </c>
      <c r="H351" s="1" t="str">
        <f>VLOOKUP(B351,$O$2:$O$150,1,FALSE)</f>
        <v>TV Subscription services</v>
      </c>
      <c r="I351" s="1" t="str">
        <f>INDEX('Data - Knowledge'!$C:$C,MATCH(E351,'Data - Knowledge'!$D:$D,0))</f>
        <v>TV Subscription services</v>
      </c>
      <c r="J351" s="1"/>
    </row>
    <row r="352" spans="1:10">
      <c r="A352">
        <v>351</v>
      </c>
      <c r="B352" t="s">
        <v>1270</v>
      </c>
      <c r="C352">
        <f>IF(B352&lt;&gt;B351,1,1+C351)</f>
        <v>7</v>
      </c>
      <c r="D352" t="str">
        <f>B352&amp;C352</f>
        <v>TV Subscription services7</v>
      </c>
      <c r="E352" t="s">
        <v>1283</v>
      </c>
      <c r="F352" s="373">
        <f>'Data - Knowledge'!E359</f>
        <v>0.049780303030303029</v>
      </c>
      <c r="G352" s="379">
        <f>'Data - Knowledge'!J359</f>
        <v>112.29827416444553</v>
      </c>
      <c r="H352" s="1" t="str">
        <f>VLOOKUP(B352,$O$2:$O$150,1,FALSE)</f>
        <v>TV Subscription services</v>
      </c>
      <c r="I352" s="1" t="str">
        <f>INDEX('Data - Knowledge'!$C:$C,MATCH(E352,'Data - Knowledge'!$D:$D,0))</f>
        <v>TV Subscription services</v>
      </c>
      <c r="J352" s="1"/>
    </row>
    <row r="353" spans="1:10">
      <c r="A353">
        <v>352</v>
      </c>
      <c r="B353" t="s">
        <v>1270</v>
      </c>
      <c r="C353">
        <f>IF(B353&lt;&gt;B352,1,1+C352)</f>
        <v>8</v>
      </c>
      <c r="D353" t="str">
        <f>B353&amp;C353</f>
        <v>TV Subscription services8</v>
      </c>
      <c r="E353" t="s">
        <v>1285</v>
      </c>
      <c r="F353" s="373">
        <f>'Data - Knowledge'!E360</f>
        <v>0.056060606060606068</v>
      </c>
      <c r="G353" s="379">
        <f>'Data - Knowledge'!J360</f>
        <v>104.67950926636451</v>
      </c>
      <c r="H353" s="1" t="str">
        <f>VLOOKUP(B353,$O$2:$O$150,1,FALSE)</f>
        <v>TV Subscription services</v>
      </c>
      <c r="I353" s="1" t="str">
        <f>INDEX('Data - Knowledge'!$C:$C,MATCH(E353,'Data - Knowledge'!$D:$D,0))</f>
        <v>TV Subscription services</v>
      </c>
      <c r="J353" s="1"/>
    </row>
    <row r="354" spans="1:10">
      <c r="A354">
        <v>353</v>
      </c>
      <c r="B354" t="s">
        <v>1270</v>
      </c>
      <c r="C354">
        <f>IF(B354&lt;&gt;B353,1,1+C353)</f>
        <v>9</v>
      </c>
      <c r="D354" t="str">
        <f>B354&amp;C354</f>
        <v>TV Subscription services9</v>
      </c>
      <c r="E354" t="s">
        <v>1287</v>
      </c>
      <c r="F354" s="373">
        <f>'Data - Knowledge'!E361</f>
        <v>0.10079545454545456</v>
      </c>
      <c r="G354" s="379">
        <f>'Data - Knowledge'!J361</f>
        <v>99.110574774291635</v>
      </c>
      <c r="H354" s="1" t="str">
        <f>VLOOKUP(B354,$O$2:$O$150,1,FALSE)</f>
        <v>TV Subscription services</v>
      </c>
      <c r="I354" s="1" t="str">
        <f>INDEX('Data - Knowledge'!$C:$C,MATCH(E354,'Data - Knowledge'!$D:$D,0))</f>
        <v>TV Subscription services</v>
      </c>
      <c r="J354" s="1"/>
    </row>
    <row r="355" spans="1:10">
      <c r="A355">
        <v>354</v>
      </c>
      <c r="B355" t="s">
        <v>1270</v>
      </c>
      <c r="C355">
        <f>IF(B355&lt;&gt;B354,1,1+C354)</f>
        <v>10</v>
      </c>
      <c r="D355" t="str">
        <f>B355&amp;C355</f>
        <v>TV Subscription services10</v>
      </c>
      <c r="E355" t="s">
        <v>1289</v>
      </c>
      <c r="F355" s="373">
        <f>'Data - Knowledge'!E362</f>
        <v>0.18735227272727276</v>
      </c>
      <c r="G355" s="379">
        <f>'Data - Knowledge'!J362</f>
        <v>97.039697670840056</v>
      </c>
      <c r="H355" s="1" t="str">
        <f>VLOOKUP(B355,$O$2:$O$150,1,FALSE)</f>
        <v>TV Subscription services</v>
      </c>
      <c r="I355" s="1" t="str">
        <f>INDEX('Data - Knowledge'!$C:$C,MATCH(E355,'Data - Knowledge'!$D:$D,0))</f>
        <v>TV Subscription services</v>
      </c>
      <c r="J355" s="1"/>
    </row>
    <row r="356" spans="1:10">
      <c r="A356">
        <v>355</v>
      </c>
      <c r="B356" t="s">
        <v>1291</v>
      </c>
      <c r="C356">
        <f>IF(B356&lt;&gt;B355,1,1+C355)</f>
        <v>1</v>
      </c>
      <c r="D356" t="str">
        <f>B356&amp;C356</f>
        <v>TV free online catchup / video services1</v>
      </c>
      <c r="E356" t="s">
        <v>1292</v>
      </c>
      <c r="F356" s="373">
        <f>'Data - Knowledge'!E363</f>
        <v>0.44595454545454538</v>
      </c>
      <c r="G356" s="379">
        <f>'Data - Knowledge'!J363</f>
        <v>95.933391509621657</v>
      </c>
      <c r="H356" s="1" t="str">
        <f>VLOOKUP(B356,$O$2:$O$150,1,FALSE)</f>
        <v>TV free online catchup / video services</v>
      </c>
      <c r="I356" s="1" t="str">
        <f>INDEX('Data - Knowledge'!$C:$C,MATCH(E356,'Data - Knowledge'!$D:$D,0))</f>
        <v>TV free online catchup / video services</v>
      </c>
      <c r="J356" s="1"/>
    </row>
    <row r="357" spans="1:10">
      <c r="A357">
        <v>356</v>
      </c>
      <c r="B357" t="s">
        <v>1291</v>
      </c>
      <c r="C357">
        <f>IF(B357&lt;&gt;B356,1,1+C356)</f>
        <v>2</v>
      </c>
      <c r="D357" t="str">
        <f>B357&amp;C357</f>
        <v>TV free online catchup / video services2</v>
      </c>
      <c r="E357" t="s">
        <v>1293</v>
      </c>
      <c r="F357" s="373">
        <f>'Data - Knowledge'!E364</f>
        <v>0.2436401515151515</v>
      </c>
      <c r="G357" s="379">
        <f>'Data - Knowledge'!J364</f>
        <v>107.41971324434749</v>
      </c>
      <c r="H357" s="1" t="str">
        <f>VLOOKUP(B357,$O$2:$O$150,1,FALSE)</f>
        <v>TV free online catchup / video services</v>
      </c>
      <c r="I357" s="1" t="str">
        <f>INDEX('Data - Knowledge'!$C:$C,MATCH(E357,'Data - Knowledge'!$D:$D,0))</f>
        <v>TV free online catchup / video services</v>
      </c>
      <c r="J357" s="1"/>
    </row>
    <row r="358" spans="1:10">
      <c r="A358">
        <v>357</v>
      </c>
      <c r="B358" t="s">
        <v>1291</v>
      </c>
      <c r="C358">
        <f>IF(B358&lt;&gt;B357,1,1+C357)</f>
        <v>3</v>
      </c>
      <c r="D358" t="str">
        <f>B358&amp;C358</f>
        <v>TV free online catchup / video services3</v>
      </c>
      <c r="E358" t="s">
        <v>1295</v>
      </c>
      <c r="F358" s="373">
        <f>'Data - Knowledge'!E365</f>
        <v>0.25891666666666668</v>
      </c>
      <c r="G358" s="379">
        <f>'Data - Knowledge'!J365</f>
        <v>89.802026020414061</v>
      </c>
      <c r="H358" s="1" t="str">
        <f>VLOOKUP(B358,$O$2:$O$150,1,FALSE)</f>
        <v>TV free online catchup / video services</v>
      </c>
      <c r="I358" s="1" t="str">
        <f>INDEX('Data - Knowledge'!$C:$C,MATCH(E358,'Data - Knowledge'!$D:$D,0))</f>
        <v>TV free online catchup / video services</v>
      </c>
      <c r="J358" s="1"/>
    </row>
    <row r="359" spans="1:10">
      <c r="A359">
        <v>358</v>
      </c>
      <c r="B359" t="s">
        <v>1291</v>
      </c>
      <c r="C359">
        <f>IF(B359&lt;&gt;B358,1,1+C358)</f>
        <v>4</v>
      </c>
      <c r="D359" t="str">
        <f>B359&amp;C359</f>
        <v>TV free online catchup / video services4</v>
      </c>
      <c r="E359" t="s">
        <v>1297</v>
      </c>
      <c r="F359" s="373">
        <f>'Data - Knowledge'!E366</f>
        <v>0.17662878787878791</v>
      </c>
      <c r="G359" s="379">
        <f>'Data - Knowledge'!J366</f>
        <v>97.633036217554917</v>
      </c>
      <c r="H359" s="1" t="str">
        <f>VLOOKUP(B359,$O$2:$O$150,1,FALSE)</f>
        <v>TV free online catchup / video services</v>
      </c>
      <c r="I359" s="1" t="str">
        <f>INDEX('Data - Knowledge'!$C:$C,MATCH(E359,'Data - Knowledge'!$D:$D,0))</f>
        <v>TV free online catchup / video services</v>
      </c>
      <c r="J359" s="1"/>
    </row>
    <row r="360" spans="1:10">
      <c r="A360">
        <v>359</v>
      </c>
      <c r="B360" t="s">
        <v>1291</v>
      </c>
      <c r="C360">
        <f>IF(B360&lt;&gt;B359,1,1+C359)</f>
        <v>5</v>
      </c>
      <c r="D360" t="str">
        <f>B360&amp;C360</f>
        <v>TV free online catchup / video services5</v>
      </c>
      <c r="E360" t="s">
        <v>1299</v>
      </c>
      <c r="F360" s="373">
        <f>'Data - Knowledge'!E367</f>
        <v>0.15785227272727273</v>
      </c>
      <c r="G360" s="379">
        <f>'Data - Knowledge'!J367</f>
        <v>101.41629252865327</v>
      </c>
      <c r="H360" s="1" t="str">
        <f>VLOOKUP(B360,$O$2:$O$150,1,FALSE)</f>
        <v>TV free online catchup / video services</v>
      </c>
      <c r="I360" s="1" t="str">
        <f>INDEX('Data - Knowledge'!$C:$C,MATCH(E360,'Data - Knowledge'!$D:$D,0))</f>
        <v>TV free online catchup / video services</v>
      </c>
      <c r="J360" s="1"/>
    </row>
    <row r="361" spans="1:10">
      <c r="A361">
        <v>360</v>
      </c>
      <c r="B361" t="s">
        <v>1291</v>
      </c>
      <c r="C361">
        <f>IF(B361&lt;&gt;B360,1,1+C360)</f>
        <v>6</v>
      </c>
      <c r="D361" t="str">
        <f>B361&amp;C361</f>
        <v>TV free online catchup / video services6</v>
      </c>
      <c r="E361" t="s">
        <v>1301</v>
      </c>
      <c r="F361" s="373">
        <f>'Data - Knowledge'!E368</f>
        <v>0.078098484848484848</v>
      </c>
      <c r="G361" s="379">
        <f>'Data - Knowledge'!J368</f>
        <v>106.9721899063764</v>
      </c>
      <c r="H361" s="1" t="str">
        <f>VLOOKUP(B361,$O$2:$O$150,1,FALSE)</f>
        <v>TV free online catchup / video services</v>
      </c>
      <c r="I361" s="1" t="str">
        <f>INDEX('Data - Knowledge'!$C:$C,MATCH(E361,'Data - Knowledge'!$D:$D,0))</f>
        <v>TV free online catchup / video services</v>
      </c>
      <c r="J361" s="1"/>
    </row>
    <row r="362" spans="1:10">
      <c r="A362">
        <v>361</v>
      </c>
      <c r="B362" t="s">
        <v>1291</v>
      </c>
      <c r="C362">
        <f>IF(B362&lt;&gt;B361,1,1+C361)</f>
        <v>7</v>
      </c>
      <c r="D362" t="str">
        <f>B362&amp;C362</f>
        <v>TV free online catchup / video services7</v>
      </c>
      <c r="E362" t="s">
        <v>1303</v>
      </c>
      <c r="F362" s="373">
        <f>'Data - Knowledge'!E369</f>
        <v>0.057405303030303029</v>
      </c>
      <c r="G362" s="379">
        <f>'Data - Knowledge'!J369</f>
        <v>108.75007809451738</v>
      </c>
      <c r="H362" s="1" t="str">
        <f>VLOOKUP(B362,$O$2:$O$150,1,FALSE)</f>
        <v>TV free online catchup / video services</v>
      </c>
      <c r="I362" s="1" t="str">
        <f>INDEX('Data - Knowledge'!$C:$C,MATCH(E362,'Data - Knowledge'!$D:$D,0))</f>
        <v>TV free online catchup / video services</v>
      </c>
      <c r="J362" s="1"/>
    </row>
    <row r="363" spans="1:10">
      <c r="A363">
        <v>362</v>
      </c>
      <c r="B363" t="s">
        <v>1305</v>
      </c>
      <c r="C363">
        <f>IF(B363&lt;&gt;B362,1,1+C362)</f>
        <v>1</v>
      </c>
      <c r="D363" t="str">
        <f>B363&amp;C363</f>
        <v>Online activity (one or more times per week)1</v>
      </c>
      <c r="E363" t="s">
        <v>1306</v>
      </c>
      <c r="F363" s="373">
        <f>'Data - Knowledge'!E370</f>
        <v>0.061526515151515145</v>
      </c>
      <c r="G363" s="379">
        <f>'Data - Knowledge'!J370</f>
        <v>108.95330878449762</v>
      </c>
      <c r="H363" s="1" t="str">
        <f>VLOOKUP(B363,$O$2:$O$150,1,FALSE)</f>
        <v>Online activity (one or more times per week)</v>
      </c>
      <c r="I363" s="1" t="str">
        <f>INDEX('Data - Knowledge'!$C:$C,MATCH(E363,'Data - Knowledge'!$D:$D,0))</f>
        <v>Online activity (one or more times per week)</v>
      </c>
      <c r="J363" s="1"/>
    </row>
    <row r="364" spans="1:10">
      <c r="A364">
        <v>363</v>
      </c>
      <c r="B364" t="s">
        <v>1305</v>
      </c>
      <c r="C364">
        <f>IF(B364&lt;&gt;B363,1,1+C363)</f>
        <v>2</v>
      </c>
      <c r="D364" t="str">
        <f>B364&amp;C364</f>
        <v>Online activity (one or more times per week)2</v>
      </c>
      <c r="E364" t="s">
        <v>1308</v>
      </c>
      <c r="F364" s="373">
        <f>'Data - Knowledge'!E371</f>
        <v>0.15270833333333333</v>
      </c>
      <c r="G364" s="379">
        <f>'Data - Knowledge'!J371</f>
        <v>117.87177731532184</v>
      </c>
      <c r="H364" s="1" t="str">
        <f>VLOOKUP(B364,$O$2:$O$150,1,FALSE)</f>
        <v>Online activity (one or more times per week)</v>
      </c>
      <c r="I364" s="1" t="str">
        <f>INDEX('Data - Knowledge'!$C:$C,MATCH(E364,'Data - Knowledge'!$D:$D,0))</f>
        <v>Online activity (one or more times per week)</v>
      </c>
      <c r="J364" s="1"/>
    </row>
    <row r="365" spans="1:10">
      <c r="A365">
        <v>364</v>
      </c>
      <c r="B365" t="s">
        <v>1305</v>
      </c>
      <c r="C365">
        <f>IF(B365&lt;&gt;B364,1,1+C364)</f>
        <v>3</v>
      </c>
      <c r="D365" t="str">
        <f>B365&amp;C365</f>
        <v>Online activity (one or more times per week)3</v>
      </c>
      <c r="E365" t="s">
        <v>1310</v>
      </c>
      <c r="F365" s="373">
        <f>'Data - Knowledge'!E372</f>
        <v>0.57028030303030308</v>
      </c>
      <c r="G365" s="379">
        <f>'Data - Knowledge'!J372</f>
        <v>94.949233359233361</v>
      </c>
      <c r="H365" s="1" t="str">
        <f>VLOOKUP(B365,$O$2:$O$150,1,FALSE)</f>
        <v>Online activity (one or more times per week)</v>
      </c>
      <c r="I365" s="1" t="str">
        <f>INDEX('Data - Knowledge'!$C:$C,MATCH(E365,'Data - Knowledge'!$D:$D,0))</f>
        <v>Online activity (one or more times per week)</v>
      </c>
      <c r="J365" s="1"/>
    </row>
    <row r="366" spans="1:10">
      <c r="A366">
        <v>365</v>
      </c>
      <c r="B366" t="s">
        <v>1305</v>
      </c>
      <c r="C366">
        <f>IF(B366&lt;&gt;B365,1,1+C365)</f>
        <v>4</v>
      </c>
      <c r="D366" t="str">
        <f>B366&amp;C366</f>
        <v>Online activity (one or more times per week)4</v>
      </c>
      <c r="E366" t="s">
        <v>1312</v>
      </c>
      <c r="F366" s="373">
        <f>'Data - Knowledge'!E373</f>
        <v>0.20173863636363634</v>
      </c>
      <c r="G366" s="379">
        <f>'Data - Knowledge'!J373</f>
        <v>100.56221110079215</v>
      </c>
      <c r="H366" s="1" t="str">
        <f>VLOOKUP(B366,$O$2:$O$150,1,FALSE)</f>
        <v>Online activity (one or more times per week)</v>
      </c>
      <c r="I366" s="1" t="str">
        <f>INDEX('Data - Knowledge'!$C:$C,MATCH(E366,'Data - Knowledge'!$D:$D,0))</f>
        <v>Online activity (one or more times per week)</v>
      </c>
      <c r="J366" s="1"/>
    </row>
    <row r="367" spans="1:10">
      <c r="A367">
        <v>366</v>
      </c>
      <c r="B367" t="s">
        <v>1305</v>
      </c>
      <c r="C367">
        <f>IF(B367&lt;&gt;B366,1,1+C366)</f>
        <v>5</v>
      </c>
      <c r="D367" t="str">
        <f>B367&amp;C367</f>
        <v>Online activity (one or more times per week)5</v>
      </c>
      <c r="E367" t="s">
        <v>1314</v>
      </c>
      <c r="F367" s="373">
        <f>'Data - Knowledge'!E374</f>
        <v>0.272469696969697</v>
      </c>
      <c r="G367" s="379">
        <f>'Data - Knowledge'!J374</f>
        <v>96.866551489353569</v>
      </c>
      <c r="H367" s="1" t="str">
        <f>VLOOKUP(B367,$O$2:$O$150,1,FALSE)</f>
        <v>Online activity (one or more times per week)</v>
      </c>
      <c r="I367" s="1" t="str">
        <f>INDEX('Data - Knowledge'!$C:$C,MATCH(E367,'Data - Knowledge'!$D:$D,0))</f>
        <v>Online activity (one or more times per week)</v>
      </c>
      <c r="J367" s="1"/>
    </row>
    <row r="368" spans="1:10">
      <c r="A368">
        <v>367</v>
      </c>
      <c r="B368" t="s">
        <v>1305</v>
      </c>
      <c r="C368">
        <f>IF(B368&lt;&gt;B367,1,1+C367)</f>
        <v>6</v>
      </c>
      <c r="D368" t="str">
        <f>B368&amp;C368</f>
        <v>Online activity (one or more times per week)6</v>
      </c>
      <c r="E368" t="s">
        <v>1316</v>
      </c>
      <c r="F368" s="373">
        <f>'Data - Knowledge'!E375</f>
        <v>0.48472727272727273</v>
      </c>
      <c r="G368" s="379">
        <f>'Data - Knowledge'!J375</f>
        <v>89.783326158206648</v>
      </c>
      <c r="H368" s="1" t="str">
        <f>VLOOKUP(B368,$O$2:$O$150,1,FALSE)</f>
        <v>Online activity (one or more times per week)</v>
      </c>
      <c r="I368" s="1" t="str">
        <f>INDEX('Data - Knowledge'!$C:$C,MATCH(E368,'Data - Knowledge'!$D:$D,0))</f>
        <v>Online activity (one or more times per week)</v>
      </c>
      <c r="J368" s="1"/>
    </row>
    <row r="369" spans="1:10">
      <c r="A369">
        <v>368</v>
      </c>
      <c r="B369" t="s">
        <v>1305</v>
      </c>
      <c r="C369">
        <f>IF(B369&lt;&gt;B368,1,1+C368)</f>
        <v>7</v>
      </c>
      <c r="D369" t="str">
        <f>B369&amp;C369</f>
        <v>Online activity (one or more times per week)7</v>
      </c>
      <c r="E369" t="s">
        <v>1318</v>
      </c>
      <c r="F369" s="373">
        <f>'Data - Knowledge'!E376</f>
        <v>0.77451893939393934</v>
      </c>
      <c r="G369" s="379">
        <f>'Data - Knowledge'!J376</f>
        <v>93.016093507849277</v>
      </c>
      <c r="H369" s="1" t="str">
        <f>VLOOKUP(B369,$O$2:$O$150,1,FALSE)</f>
        <v>Online activity (one or more times per week)</v>
      </c>
      <c r="I369" s="1" t="str">
        <f>INDEX('Data - Knowledge'!$C:$C,MATCH(E369,'Data - Knowledge'!$D:$D,0))</f>
        <v>Online activity (one or more times per week)</v>
      </c>
      <c r="J369" s="1"/>
    </row>
    <row r="370" spans="1:10">
      <c r="A370">
        <v>369</v>
      </c>
      <c r="B370" t="s">
        <v>1320</v>
      </c>
      <c r="C370">
        <f>IF(B370&lt;&gt;B369,1,1+C369)</f>
        <v>1</v>
      </c>
      <c r="D370" t="str">
        <f>B370&amp;C370</f>
        <v>Researched the last purchase online before buying1</v>
      </c>
      <c r="E370" t="s">
        <v>1321</v>
      </c>
      <c r="F370" s="373">
        <f>'Data - Knowledge'!E377</f>
        <v>0.47399999999999992</v>
      </c>
      <c r="G370" s="379">
        <f>'Data - Knowledge'!J377</f>
        <v>92.509191286972467</v>
      </c>
      <c r="H370" s="1" t="str">
        <f>VLOOKUP(B370,$O$2:$O$150,1,FALSE)</f>
        <v>Researched the last purchase online before buying</v>
      </c>
      <c r="I370" s="1" t="str">
        <f>INDEX('Data - Knowledge'!$C:$C,MATCH(E370,'Data - Knowledge'!$D:$D,0))</f>
        <v>Researched the last purchase online before buying</v>
      </c>
      <c r="J370" s="1"/>
    </row>
    <row r="371" spans="1:10">
      <c r="A371">
        <v>370</v>
      </c>
      <c r="B371" t="s">
        <v>1320</v>
      </c>
      <c r="C371">
        <f>IF(B371&lt;&gt;B370,1,1+C370)</f>
        <v>2</v>
      </c>
      <c r="D371" t="str">
        <f>B371&amp;C371</f>
        <v>Researched the last purchase online before buying2</v>
      </c>
      <c r="E371" t="s">
        <v>1323</v>
      </c>
      <c r="F371" s="373">
        <f>'Data - Knowledge'!E378</f>
        <v>0.68575</v>
      </c>
      <c r="G371" s="379">
        <f>'Data - Knowledge'!J378</f>
        <v>92.143411527519532</v>
      </c>
      <c r="H371" s="1" t="str">
        <f>VLOOKUP(B371,$O$2:$O$150,1,FALSE)</f>
        <v>Researched the last purchase online before buying</v>
      </c>
      <c r="I371" s="1" t="str">
        <f>INDEX('Data - Knowledge'!$C:$C,MATCH(E371,'Data - Knowledge'!$D:$D,0))</f>
        <v>Researched the last purchase online before buying</v>
      </c>
      <c r="J371" s="1"/>
    </row>
    <row r="372" spans="1:10">
      <c r="A372">
        <v>371</v>
      </c>
      <c r="B372" t="s">
        <v>1320</v>
      </c>
      <c r="C372">
        <f>IF(B372&lt;&gt;B371,1,1+C371)</f>
        <v>3</v>
      </c>
      <c r="D372" t="str">
        <f>B372&amp;C372</f>
        <v>Researched the last purchase online before buying3</v>
      </c>
      <c r="E372" t="s">
        <v>1325</v>
      </c>
      <c r="F372" s="373">
        <f>'Data - Knowledge'!E379</f>
        <v>0.68267803030303043</v>
      </c>
      <c r="G372" s="379">
        <f>'Data - Knowledge'!J379</f>
        <v>90.81606012740906</v>
      </c>
      <c r="H372" s="1" t="str">
        <f>VLOOKUP(B372,$O$2:$O$150,1,FALSE)</f>
        <v>Researched the last purchase online before buying</v>
      </c>
      <c r="I372" s="1" t="str">
        <f>INDEX('Data - Knowledge'!$C:$C,MATCH(E372,'Data - Knowledge'!$D:$D,0))</f>
        <v>Researched the last purchase online before buying</v>
      </c>
      <c r="J372" s="1"/>
    </row>
    <row r="373" spans="1:10">
      <c r="A373">
        <v>372</v>
      </c>
      <c r="B373" t="s">
        <v>1320</v>
      </c>
      <c r="C373">
        <f>IF(B373&lt;&gt;B372,1,1+C372)</f>
        <v>4</v>
      </c>
      <c r="D373" t="str">
        <f>B373&amp;C373</f>
        <v>Researched the last purchase online before buying4</v>
      </c>
      <c r="E373" t="s">
        <v>1327</v>
      </c>
      <c r="F373" s="373">
        <f>'Data - Knowledge'!E380</f>
        <v>0.56612878787878784</v>
      </c>
      <c r="G373" s="379">
        <f>'Data - Knowledge'!J380</f>
        <v>94.634409950471309</v>
      </c>
      <c r="H373" s="1" t="str">
        <f>VLOOKUP(B373,$O$2:$O$150,1,FALSE)</f>
        <v>Researched the last purchase online before buying</v>
      </c>
      <c r="I373" s="1" t="str">
        <f>INDEX('Data - Knowledge'!$C:$C,MATCH(E373,'Data - Knowledge'!$D:$D,0))</f>
        <v>Researched the last purchase online before buying</v>
      </c>
      <c r="J373" s="1"/>
    </row>
    <row r="374" spans="1:10">
      <c r="A374">
        <v>373</v>
      </c>
      <c r="B374" t="s">
        <v>1320</v>
      </c>
      <c r="C374">
        <f>IF(B374&lt;&gt;B373,1,1+C373)</f>
        <v>5</v>
      </c>
      <c r="D374" t="str">
        <f>B374&amp;C374</f>
        <v>Researched the last purchase online before buying5</v>
      </c>
      <c r="E374" t="s">
        <v>1329</v>
      </c>
      <c r="F374" s="373">
        <f>'Data - Knowledge'!E381</f>
        <v>0.31684469696969692</v>
      </c>
      <c r="G374" s="379">
        <f>'Data - Knowledge'!J381</f>
        <v>93.47541170188623</v>
      </c>
      <c r="H374" s="1" t="str">
        <f>VLOOKUP(B374,$O$2:$O$150,1,FALSE)</f>
        <v>Researched the last purchase online before buying</v>
      </c>
      <c r="I374" s="1" t="str">
        <f>INDEX('Data - Knowledge'!$C:$C,MATCH(E374,'Data - Knowledge'!$D:$D,0))</f>
        <v>Researched the last purchase online before buying</v>
      </c>
      <c r="J374" s="1"/>
    </row>
    <row r="375" spans="1:10">
      <c r="A375">
        <v>374</v>
      </c>
      <c r="B375" t="s">
        <v>1320</v>
      </c>
      <c r="C375">
        <f>IF(B375&lt;&gt;B374,1,1+C374)</f>
        <v>6</v>
      </c>
      <c r="D375" t="str">
        <f>B375&amp;C375</f>
        <v>Researched the last purchase online before buying6</v>
      </c>
      <c r="E375" t="s">
        <v>1331</v>
      </c>
      <c r="F375" s="373">
        <f>'Data - Knowledge'!E382</f>
        <v>0.74373106060606076</v>
      </c>
      <c r="G375" s="379">
        <f>'Data - Knowledge'!J382</f>
        <v>91.479523336537582</v>
      </c>
      <c r="H375" s="1" t="str">
        <f>VLOOKUP(B375,$O$2:$O$150,1,FALSE)</f>
        <v>Researched the last purchase online before buying</v>
      </c>
      <c r="I375" s="1" t="str">
        <f>INDEX('Data - Knowledge'!$C:$C,MATCH(E375,'Data - Knowledge'!$D:$D,0))</f>
        <v>Researched the last purchase online before buying</v>
      </c>
      <c r="J375" s="1"/>
    </row>
    <row r="376" spans="1:10">
      <c r="A376">
        <v>375</v>
      </c>
      <c r="B376" t="s">
        <v>1320</v>
      </c>
      <c r="C376">
        <f>IF(B376&lt;&gt;B375,1,1+C375)</f>
        <v>7</v>
      </c>
      <c r="D376" t="str">
        <f>B376&amp;C376</f>
        <v>Researched the last purchase online before buying7</v>
      </c>
      <c r="E376" t="s">
        <v>1333</v>
      </c>
      <c r="F376" s="373">
        <f>'Data - Knowledge'!E383</f>
        <v>0.64362878787878774</v>
      </c>
      <c r="G376" s="379">
        <f>'Data - Knowledge'!J383</f>
        <v>93.3231786067167</v>
      </c>
      <c r="H376" s="1" t="str">
        <f>VLOOKUP(B376,$O$2:$O$150,1,FALSE)</f>
        <v>Researched the last purchase online before buying</v>
      </c>
      <c r="I376" s="1" t="str">
        <f>INDEX('Data - Knowledge'!$C:$C,MATCH(E376,'Data - Knowledge'!$D:$D,0))</f>
        <v>Researched the last purchase online before buying</v>
      </c>
      <c r="J376" s="1"/>
    </row>
    <row r="377" spans="1:10">
      <c r="A377">
        <v>376</v>
      </c>
      <c r="B377" t="s">
        <v>1320</v>
      </c>
      <c r="C377">
        <f>IF(B377&lt;&gt;B376,1,1+C376)</f>
        <v>8</v>
      </c>
      <c r="D377" t="str">
        <f>B377&amp;C377</f>
        <v>Researched the last purchase online before buying8</v>
      </c>
      <c r="E377" t="s">
        <v>1335</v>
      </c>
      <c r="F377" s="373">
        <f>'Data - Knowledge'!E384</f>
        <v>0.62840909090909092</v>
      </c>
      <c r="G377" s="379">
        <f>'Data - Knowledge'!J384</f>
        <v>94.884170080055384</v>
      </c>
      <c r="H377" s="1" t="str">
        <f>VLOOKUP(B377,$O$2:$O$150,1,FALSE)</f>
        <v>Researched the last purchase online before buying</v>
      </c>
      <c r="I377" s="1" t="str">
        <f>INDEX('Data - Knowledge'!$C:$C,MATCH(E377,'Data - Knowledge'!$D:$D,0))</f>
        <v>Researched the last purchase online before buying</v>
      </c>
      <c r="J377" s="1"/>
    </row>
    <row r="378" spans="1:10">
      <c r="A378">
        <v>377</v>
      </c>
      <c r="B378" t="s">
        <v>1320</v>
      </c>
      <c r="C378">
        <f>IF(B378&lt;&gt;B377,1,1+C377)</f>
        <v>9</v>
      </c>
      <c r="D378" t="str">
        <f>B378&amp;C378</f>
        <v>Researched the last purchase online before buying9</v>
      </c>
      <c r="E378" t="s">
        <v>1337</v>
      </c>
      <c r="F378" s="373">
        <f>'Data - Knowledge'!E385</f>
        <v>0.74682196969696957</v>
      </c>
      <c r="G378" s="379">
        <f>'Data - Knowledge'!J385</f>
        <v>91.881951068793327</v>
      </c>
      <c r="H378" s="1" t="str">
        <f>VLOOKUP(B378,$O$2:$O$150,1,FALSE)</f>
        <v>Researched the last purchase online before buying</v>
      </c>
      <c r="I378" s="1" t="str">
        <f>INDEX('Data - Knowledge'!$C:$C,MATCH(E378,'Data - Knowledge'!$D:$D,0))</f>
        <v>Researched the last purchase online before buying</v>
      </c>
      <c r="J378" s="1"/>
    </row>
    <row r="379" spans="1:10">
      <c r="A379">
        <v>378</v>
      </c>
      <c r="B379" t="s">
        <v>1320</v>
      </c>
      <c r="C379">
        <f>IF(B379&lt;&gt;B378,1,1+C378)</f>
        <v>10</v>
      </c>
      <c r="D379" t="str">
        <f>B379&amp;C379</f>
        <v>Researched the last purchase online before buying10</v>
      </c>
      <c r="E379" t="s">
        <v>1339</v>
      </c>
      <c r="F379" s="373">
        <f>'Data - Knowledge'!E386</f>
        <v>0.69525757575757563</v>
      </c>
      <c r="G379" s="379">
        <f>'Data - Knowledge'!J386</f>
        <v>91.87485330919975</v>
      </c>
      <c r="H379" s="1" t="str">
        <f>VLOOKUP(B379,$O$2:$O$150,1,FALSE)</f>
        <v>Researched the last purchase online before buying</v>
      </c>
      <c r="I379" s="1" t="str">
        <f>INDEX('Data - Knowledge'!$C:$C,MATCH(E379,'Data - Knowledge'!$D:$D,0))</f>
        <v>Researched the last purchase online before buying</v>
      </c>
      <c r="J379" s="1"/>
    </row>
    <row r="380" spans="1:10">
      <c r="A380">
        <v>379</v>
      </c>
      <c r="B380" t="s">
        <v>1320</v>
      </c>
      <c r="C380">
        <f>IF(B380&lt;&gt;B379,1,1+C379)</f>
        <v>11</v>
      </c>
      <c r="D380" t="str">
        <f>B380&amp;C380</f>
        <v>Researched the last purchase online before buying11</v>
      </c>
      <c r="E380" t="s">
        <v>1341</v>
      </c>
      <c r="F380" s="373">
        <f>'Data - Knowledge'!E387</f>
        <v>0.45473484848484846</v>
      </c>
      <c r="G380" s="379">
        <f>'Data - Knowledge'!J387</f>
        <v>91.995892888846214</v>
      </c>
      <c r="H380" s="1" t="str">
        <f>VLOOKUP(B380,$O$2:$O$150,1,FALSE)</f>
        <v>Researched the last purchase online before buying</v>
      </c>
      <c r="I380" s="1" t="str">
        <f>INDEX('Data - Knowledge'!$C:$C,MATCH(E380,'Data - Knowledge'!$D:$D,0))</f>
        <v>Researched the last purchase online before buying</v>
      </c>
      <c r="J380" s="1"/>
    </row>
    <row r="381" spans="1:10">
      <c r="A381">
        <v>380</v>
      </c>
      <c r="B381" t="s">
        <v>1320</v>
      </c>
      <c r="C381">
        <f>IF(B381&lt;&gt;B380,1,1+C380)</f>
        <v>12</v>
      </c>
      <c r="D381" t="str">
        <f>B381&amp;C381</f>
        <v>Researched the last purchase online before buying12</v>
      </c>
      <c r="E381" t="s">
        <v>1343</v>
      </c>
      <c r="F381" s="373">
        <f>'Data - Knowledge'!E388</f>
        <v>0.25048106060606057</v>
      </c>
      <c r="G381" s="379">
        <f>'Data - Knowledge'!J388</f>
        <v>89.074922772421118</v>
      </c>
      <c r="H381" s="1" t="str">
        <f>VLOOKUP(B381,$O$2:$O$150,1,FALSE)</f>
        <v>Researched the last purchase online before buying</v>
      </c>
      <c r="I381" s="1" t="str">
        <f>INDEX('Data - Knowledge'!$C:$C,MATCH(E381,'Data - Knowledge'!$D:$D,0))</f>
        <v>Researched the last purchase online before buying</v>
      </c>
      <c r="J381" s="1"/>
    </row>
    <row r="382" spans="1:10">
      <c r="A382">
        <v>381</v>
      </c>
      <c r="B382" t="s">
        <v>1320</v>
      </c>
      <c r="C382">
        <f>IF(B382&lt;&gt;B381,1,1+C381)</f>
        <v>13</v>
      </c>
      <c r="D382" t="str">
        <f>B382&amp;C382</f>
        <v>Researched the last purchase online before buying13</v>
      </c>
      <c r="E382" t="s">
        <v>1345</v>
      </c>
      <c r="F382" s="373">
        <f>'Data - Knowledge'!E389</f>
        <v>0.6974924242424243</v>
      </c>
      <c r="G382" s="379">
        <f>'Data - Knowledge'!J389</f>
        <v>90.9866711362098</v>
      </c>
      <c r="H382" s="1" t="str">
        <f>VLOOKUP(B382,$O$2:$O$150,1,FALSE)</f>
        <v>Researched the last purchase online before buying</v>
      </c>
      <c r="I382" s="1" t="str">
        <f>INDEX('Data - Knowledge'!$C:$C,MATCH(E382,'Data - Knowledge'!$D:$D,0))</f>
        <v>Researched the last purchase online before buying</v>
      </c>
      <c r="J382" s="1"/>
    </row>
    <row r="383" spans="1:10">
      <c r="A383">
        <v>382</v>
      </c>
      <c r="B383" t="s">
        <v>1320</v>
      </c>
      <c r="C383">
        <f>IF(B383&lt;&gt;B382,1,1+C382)</f>
        <v>14</v>
      </c>
      <c r="D383" t="str">
        <f>B383&amp;C383</f>
        <v>Researched the last purchase online before buying14</v>
      </c>
      <c r="E383" t="s">
        <v>1347</v>
      </c>
      <c r="F383" s="373">
        <f>'Data - Knowledge'!E390</f>
        <v>0.56725757575757585</v>
      </c>
      <c r="G383" s="379">
        <f>'Data - Knowledge'!J390</f>
        <v>91.46138186539136</v>
      </c>
      <c r="H383" s="1" t="str">
        <f>VLOOKUP(B383,$O$2:$O$150,1,FALSE)</f>
        <v>Researched the last purchase online before buying</v>
      </c>
      <c r="I383" s="1" t="str">
        <f>INDEX('Data - Knowledge'!$C:$C,MATCH(E383,'Data - Knowledge'!$D:$D,0))</f>
        <v>Researched the last purchase online before buying</v>
      </c>
      <c r="J383" s="1"/>
    </row>
    <row r="384" spans="1:10">
      <c r="A384">
        <v>383</v>
      </c>
      <c r="B384" t="s">
        <v>1320</v>
      </c>
      <c r="C384">
        <f>IF(B384&lt;&gt;B383,1,1+C383)</f>
        <v>15</v>
      </c>
      <c r="D384" t="str">
        <f>B384&amp;C384</f>
        <v>Researched the last purchase online before buying15</v>
      </c>
      <c r="E384" t="s">
        <v>1349</v>
      </c>
      <c r="F384" s="373">
        <f>'Data - Knowledge'!E391</f>
        <v>0.48989015151515158</v>
      </c>
      <c r="G384" s="379">
        <f>'Data - Knowledge'!J391</f>
        <v>94.505842940807156</v>
      </c>
      <c r="H384" s="1" t="str">
        <f>VLOOKUP(B384,$O$2:$O$150,1,FALSE)</f>
        <v>Researched the last purchase online before buying</v>
      </c>
      <c r="I384" s="1" t="str">
        <f>INDEX('Data - Knowledge'!$C:$C,MATCH(E384,'Data - Knowledge'!$D:$D,0))</f>
        <v>Researched the last purchase online before buying</v>
      </c>
      <c r="J384" s="1"/>
    </row>
    <row r="385" spans="1:10">
      <c r="A385">
        <v>384</v>
      </c>
      <c r="B385" t="s">
        <v>1351</v>
      </c>
      <c r="C385">
        <f>IF(B385&lt;&gt;B384,1,1+C384)</f>
        <v>1</v>
      </c>
      <c r="D385" t="str">
        <f>B385&amp;C385</f>
        <v>Bought the last purchase online using any device1</v>
      </c>
      <c r="E385" t="s">
        <v>1321</v>
      </c>
      <c r="F385" s="373">
        <f>'Data - Knowledge'!E392</f>
        <v>0.0887159090909091</v>
      </c>
      <c r="G385" s="379">
        <f>'Data - Knowledge'!J392</f>
        <v>93.648715779135756</v>
      </c>
      <c r="H385" s="1" t="str">
        <f>VLOOKUP(B385,$O$2:$O$150,1,FALSE)</f>
        <v>Bought the last purchase online using any device</v>
      </c>
      <c r="I385" s="1" t="str">
        <f>INDEX('Data - Knowledge'!$C:$C,MATCH(E385,'Data - Knowledge'!$D:$D,0))</f>
        <v>Researched the last purchase online before buying</v>
      </c>
      <c r="J385" s="1"/>
    </row>
    <row r="386" spans="1:10">
      <c r="A386">
        <v>385</v>
      </c>
      <c r="B386" t="s">
        <v>1351</v>
      </c>
      <c r="C386">
        <f>IF(B386&lt;&gt;B385,1,1+C385)</f>
        <v>2</v>
      </c>
      <c r="D386" t="str">
        <f>B386&amp;C386</f>
        <v>Bought the last purchase online using any device2</v>
      </c>
      <c r="E386" t="s">
        <v>1323</v>
      </c>
      <c r="F386" s="373">
        <f>'Data - Knowledge'!E393</f>
        <v>0.42204924242424235</v>
      </c>
      <c r="G386" s="379">
        <f>'Data - Knowledge'!J393</f>
        <v>91.668302815483543</v>
      </c>
      <c r="H386" s="1" t="str">
        <f>VLOOKUP(B386,$O$2:$O$150,1,FALSE)</f>
        <v>Bought the last purchase online using any device</v>
      </c>
      <c r="I386" s="1" t="str">
        <f>INDEX('Data - Knowledge'!$C:$C,MATCH(E386,'Data - Knowledge'!$D:$D,0))</f>
        <v>Researched the last purchase online before buying</v>
      </c>
      <c r="J386" s="1"/>
    </row>
    <row r="387" spans="1:10">
      <c r="A387">
        <v>386</v>
      </c>
      <c r="B387" t="s">
        <v>1351</v>
      </c>
      <c r="C387">
        <f>IF(B387&lt;&gt;B386,1,1+C386)</f>
        <v>3</v>
      </c>
      <c r="D387" t="str">
        <f>B387&amp;C387</f>
        <v>Bought the last purchase online using any device3</v>
      </c>
      <c r="E387" t="s">
        <v>1325</v>
      </c>
      <c r="F387" s="373">
        <f>'Data - Knowledge'!E394</f>
        <v>0.33738636363636371</v>
      </c>
      <c r="G387" s="379">
        <f>'Data - Knowledge'!J394</f>
        <v>81.276625079997615</v>
      </c>
      <c r="H387" s="1" t="str">
        <f>VLOOKUP(B387,$O$2:$O$150,1,FALSE)</f>
        <v>Bought the last purchase online using any device</v>
      </c>
      <c r="I387" s="1" t="str">
        <f>INDEX('Data - Knowledge'!$C:$C,MATCH(E387,'Data - Knowledge'!$D:$D,0))</f>
        <v>Researched the last purchase online before buying</v>
      </c>
      <c r="J387" s="1"/>
    </row>
    <row r="388" spans="1:10">
      <c r="A388">
        <v>387</v>
      </c>
      <c r="B388" t="s">
        <v>1351</v>
      </c>
      <c r="C388">
        <f>IF(B388&lt;&gt;B387,1,1+C387)</f>
        <v>4</v>
      </c>
      <c r="D388" t="str">
        <f>B388&amp;C388</f>
        <v>Bought the last purchase online using any device4</v>
      </c>
      <c r="E388" t="s">
        <v>1327</v>
      </c>
      <c r="F388" s="373">
        <f>'Data - Knowledge'!E395</f>
        <v>0.39647727272727273</v>
      </c>
      <c r="G388" s="379">
        <f>'Data - Knowledge'!J395</f>
        <v>92.534345215529626</v>
      </c>
      <c r="H388" s="1" t="str">
        <f>VLOOKUP(B388,$O$2:$O$150,1,FALSE)</f>
        <v>Bought the last purchase online using any device</v>
      </c>
      <c r="I388" s="1" t="str">
        <f>INDEX('Data - Knowledge'!$C:$C,MATCH(E388,'Data - Knowledge'!$D:$D,0))</f>
        <v>Researched the last purchase online before buying</v>
      </c>
      <c r="J388" s="1"/>
    </row>
    <row r="389" spans="1:10">
      <c r="A389">
        <v>388</v>
      </c>
      <c r="B389" t="s">
        <v>1351</v>
      </c>
      <c r="C389">
        <f>IF(B389&lt;&gt;B388,1,1+C388)</f>
        <v>5</v>
      </c>
      <c r="D389" t="str">
        <f>B389&amp;C389</f>
        <v>Bought the last purchase online using any device5</v>
      </c>
      <c r="E389" t="s">
        <v>1329</v>
      </c>
      <c r="F389" s="373">
        <f>'Data - Knowledge'!E396</f>
        <v>0.20335984848484853</v>
      </c>
      <c r="G389" s="379">
        <f>'Data - Knowledge'!J396</f>
        <v>91.9960207353005</v>
      </c>
      <c r="H389" s="1" t="str">
        <f>VLOOKUP(B389,$O$2:$O$150,1,FALSE)</f>
        <v>Bought the last purchase online using any device</v>
      </c>
      <c r="I389" s="1" t="str">
        <f>INDEX('Data - Knowledge'!$C:$C,MATCH(E389,'Data - Knowledge'!$D:$D,0))</f>
        <v>Researched the last purchase online before buying</v>
      </c>
      <c r="J389" s="1"/>
    </row>
    <row r="390" spans="1:10">
      <c r="A390">
        <v>389</v>
      </c>
      <c r="B390" t="s">
        <v>1351</v>
      </c>
      <c r="C390">
        <f>IF(B390&lt;&gt;B389,1,1+C389)</f>
        <v>6</v>
      </c>
      <c r="D390" t="str">
        <f>B390&amp;C390</f>
        <v>Bought the last purchase online using any device6</v>
      </c>
      <c r="E390" t="s">
        <v>1331</v>
      </c>
      <c r="F390" s="373">
        <f>'Data - Knowledge'!E397</f>
        <v>0.40433333333333332</v>
      </c>
      <c r="G390" s="379">
        <f>'Data - Knowledge'!J397</f>
        <v>81.912727518791655</v>
      </c>
      <c r="H390" s="1" t="str">
        <f>VLOOKUP(B390,$O$2:$O$150,1,FALSE)</f>
        <v>Bought the last purchase online using any device</v>
      </c>
      <c r="I390" s="1" t="str">
        <f>INDEX('Data - Knowledge'!$C:$C,MATCH(E390,'Data - Knowledge'!$D:$D,0))</f>
        <v>Researched the last purchase online before buying</v>
      </c>
      <c r="J390" s="1"/>
    </row>
    <row r="391" spans="1:10">
      <c r="A391">
        <v>390</v>
      </c>
      <c r="B391" t="s">
        <v>1351</v>
      </c>
      <c r="C391">
        <f>IF(B391&lt;&gt;B390,1,1+C390)</f>
        <v>7</v>
      </c>
      <c r="D391" t="str">
        <f>B391&amp;C391</f>
        <v>Bought the last purchase online using any device7</v>
      </c>
      <c r="E391" t="s">
        <v>1333</v>
      </c>
      <c r="F391" s="373">
        <f>'Data - Knowledge'!E398</f>
        <v>0.35748484848484852</v>
      </c>
      <c r="G391" s="379">
        <f>'Data - Knowledge'!J398</f>
        <v>94.73360594020906</v>
      </c>
      <c r="H391" s="1" t="str">
        <f>VLOOKUP(B391,$O$2:$O$150,1,FALSE)</f>
        <v>Bought the last purchase online using any device</v>
      </c>
      <c r="I391" s="1" t="str">
        <f>INDEX('Data - Knowledge'!$C:$C,MATCH(E391,'Data - Knowledge'!$D:$D,0))</f>
        <v>Researched the last purchase online before buying</v>
      </c>
      <c r="J391" s="1"/>
    </row>
    <row r="392" spans="1:10">
      <c r="A392">
        <v>391</v>
      </c>
      <c r="B392" t="s">
        <v>1351</v>
      </c>
      <c r="C392">
        <f>IF(B392&lt;&gt;B391,1,1+C391)</f>
        <v>8</v>
      </c>
      <c r="D392" t="str">
        <f>B392&amp;C392</f>
        <v>Bought the last purchase online using any device8</v>
      </c>
      <c r="E392" t="s">
        <v>1335</v>
      </c>
      <c r="F392" s="373">
        <f>'Data - Knowledge'!E399</f>
        <v>0.19140151515151518</v>
      </c>
      <c r="G392" s="379">
        <f>'Data - Knowledge'!J399</f>
        <v>96.990159090108989</v>
      </c>
      <c r="H392" s="1" t="str">
        <f>VLOOKUP(B392,$O$2:$O$150,1,FALSE)</f>
        <v>Bought the last purchase online using any device</v>
      </c>
      <c r="I392" s="1" t="str">
        <f>INDEX('Data - Knowledge'!$C:$C,MATCH(E392,'Data - Knowledge'!$D:$D,0))</f>
        <v>Researched the last purchase online before buying</v>
      </c>
      <c r="J392" s="1"/>
    </row>
    <row r="393" spans="1:10">
      <c r="A393">
        <v>392</v>
      </c>
      <c r="B393" t="s">
        <v>1351</v>
      </c>
      <c r="C393">
        <f>IF(B393&lt;&gt;B392,1,1+C392)</f>
        <v>9</v>
      </c>
      <c r="D393" t="str">
        <f>B393&amp;C393</f>
        <v>Bought the last purchase online using any device9</v>
      </c>
      <c r="E393" t="s">
        <v>1337</v>
      </c>
      <c r="F393" s="373">
        <f>'Data - Knowledge'!E400</f>
        <v>0.38149999999999995</v>
      </c>
      <c r="G393" s="379">
        <f>'Data - Knowledge'!J400</f>
        <v>89.042023226395159</v>
      </c>
      <c r="H393" s="1" t="str">
        <f>VLOOKUP(B393,$O$2:$O$150,1,FALSE)</f>
        <v>Bought the last purchase online using any device</v>
      </c>
      <c r="I393" s="1" t="str">
        <f>INDEX('Data - Knowledge'!$C:$C,MATCH(E393,'Data - Knowledge'!$D:$D,0))</f>
        <v>Researched the last purchase online before buying</v>
      </c>
      <c r="J393" s="1"/>
    </row>
    <row r="394" spans="1:10">
      <c r="A394">
        <v>393</v>
      </c>
      <c r="B394" t="s">
        <v>1351</v>
      </c>
      <c r="C394">
        <f>IF(B394&lt;&gt;B393,1,1+C393)</f>
        <v>10</v>
      </c>
      <c r="D394" t="str">
        <f>B394&amp;C394</f>
        <v>Bought the last purchase online using any device10</v>
      </c>
      <c r="E394" t="s">
        <v>1339</v>
      </c>
      <c r="F394" s="373">
        <f>'Data - Knowledge'!E401</f>
        <v>0.424905303030303</v>
      </c>
      <c r="G394" s="379">
        <f>'Data - Knowledge'!J401</f>
        <v>86.916350415853927</v>
      </c>
      <c r="H394" s="1" t="str">
        <f>VLOOKUP(B394,$O$2:$O$150,1,FALSE)</f>
        <v>Bought the last purchase online using any device</v>
      </c>
      <c r="I394" s="1" t="str">
        <f>INDEX('Data - Knowledge'!$C:$C,MATCH(E394,'Data - Knowledge'!$D:$D,0))</f>
        <v>Researched the last purchase online before buying</v>
      </c>
      <c r="J394" s="1"/>
    </row>
    <row r="395" spans="1:10">
      <c r="A395">
        <v>394</v>
      </c>
      <c r="B395" t="s">
        <v>1351</v>
      </c>
      <c r="C395">
        <f>IF(B395&lt;&gt;B394,1,1+C394)</f>
        <v>11</v>
      </c>
      <c r="D395" t="str">
        <f>B395&amp;C395</f>
        <v>Bought the last purchase online using any device11</v>
      </c>
      <c r="E395" t="s">
        <v>1341</v>
      </c>
      <c r="F395" s="373">
        <f>'Data - Knowledge'!E402</f>
        <v>0.25150378787878791</v>
      </c>
      <c r="G395" s="379">
        <f>'Data - Knowledge'!J402</f>
        <v>90.201487395356523</v>
      </c>
      <c r="H395" s="1" t="str">
        <f>VLOOKUP(B395,$O$2:$O$150,1,FALSE)</f>
        <v>Bought the last purchase online using any device</v>
      </c>
      <c r="I395" s="1" t="str">
        <f>INDEX('Data - Knowledge'!$C:$C,MATCH(E395,'Data - Knowledge'!$D:$D,0))</f>
        <v>Researched the last purchase online before buying</v>
      </c>
      <c r="J395" s="1"/>
    </row>
    <row r="396" spans="1:10">
      <c r="A396">
        <v>395</v>
      </c>
      <c r="B396" t="s">
        <v>1351</v>
      </c>
      <c r="C396">
        <f>IF(B396&lt;&gt;B395,1,1+C395)</f>
        <v>12</v>
      </c>
      <c r="D396" t="str">
        <f>B396&amp;C396</f>
        <v>Bought the last purchase online using any device12</v>
      </c>
      <c r="E396" t="s">
        <v>1343</v>
      </c>
      <c r="F396" s="373">
        <f>'Data - Knowledge'!E403</f>
        <v>0.11725378787878787</v>
      </c>
      <c r="G396" s="379">
        <f>'Data - Knowledge'!J403</f>
        <v>80.251275841696739</v>
      </c>
      <c r="H396" s="1" t="str">
        <f>VLOOKUP(B396,$O$2:$O$150,1,FALSE)</f>
        <v>Bought the last purchase online using any device</v>
      </c>
      <c r="I396" s="1" t="str">
        <f>INDEX('Data - Knowledge'!$C:$C,MATCH(E396,'Data - Knowledge'!$D:$D,0))</f>
        <v>Researched the last purchase online before buying</v>
      </c>
      <c r="J396" s="1"/>
    </row>
    <row r="397" spans="1:10">
      <c r="A397">
        <v>396</v>
      </c>
      <c r="B397" t="s">
        <v>1351</v>
      </c>
      <c r="C397">
        <f>IF(B397&lt;&gt;B396,1,1+C396)</f>
        <v>13</v>
      </c>
      <c r="D397" t="str">
        <f>B397&amp;C397</f>
        <v>Bought the last purchase online using any device13</v>
      </c>
      <c r="E397" t="s">
        <v>1345</v>
      </c>
      <c r="F397" s="373">
        <f>'Data - Knowledge'!E404</f>
        <v>0.26339772727272731</v>
      </c>
      <c r="G397" s="379">
        <f>'Data - Knowledge'!J404</f>
        <v>98.856143011189729</v>
      </c>
      <c r="H397" s="1" t="str">
        <f>VLOOKUP(B397,$O$2:$O$150,1,FALSE)</f>
        <v>Bought the last purchase online using any device</v>
      </c>
      <c r="I397" s="1" t="str">
        <f>INDEX('Data - Knowledge'!$C:$C,MATCH(E397,'Data - Knowledge'!$D:$D,0))</f>
        <v>Researched the last purchase online before buying</v>
      </c>
      <c r="J397" s="1"/>
    </row>
    <row r="398" spans="1:10">
      <c r="A398">
        <v>397</v>
      </c>
      <c r="B398" t="s">
        <v>1351</v>
      </c>
      <c r="C398">
        <f>IF(B398&lt;&gt;B397,1,1+C397)</f>
        <v>14</v>
      </c>
      <c r="D398" t="str">
        <f>B398&amp;C398</f>
        <v>Bought the last purchase online using any device14</v>
      </c>
      <c r="E398" t="s">
        <v>1347</v>
      </c>
      <c r="F398" s="373">
        <f>'Data - Knowledge'!E405</f>
        <v>0.23468939393939389</v>
      </c>
      <c r="G398" s="379">
        <f>'Data - Knowledge'!J405</f>
        <v>86.515082758510033</v>
      </c>
      <c r="H398" s="1" t="str">
        <f>VLOOKUP(B398,$O$2:$O$150,1,FALSE)</f>
        <v>Bought the last purchase online using any device</v>
      </c>
      <c r="I398" s="1" t="str">
        <f>INDEX('Data - Knowledge'!$C:$C,MATCH(E398,'Data - Knowledge'!$D:$D,0))</f>
        <v>Researched the last purchase online before buying</v>
      </c>
      <c r="J398" s="1"/>
    </row>
    <row r="399" spans="1:10">
      <c r="A399">
        <v>398</v>
      </c>
      <c r="B399" t="s">
        <v>1351</v>
      </c>
      <c r="C399">
        <f>IF(B399&lt;&gt;B398,1,1+C398)</f>
        <v>15</v>
      </c>
      <c r="D399" t="str">
        <f>B399&amp;C399</f>
        <v>Bought the last purchase online using any device15</v>
      </c>
      <c r="E399" t="s">
        <v>1349</v>
      </c>
      <c r="F399" s="373">
        <f>'Data - Knowledge'!E406</f>
        <v>0.22334090909090909</v>
      </c>
      <c r="G399" s="379">
        <f>'Data - Knowledge'!J406</f>
        <v>94.516775711619715</v>
      </c>
      <c r="H399" s="1" t="str">
        <f>VLOOKUP(B399,$O$2:$O$150,1,FALSE)</f>
        <v>Bought the last purchase online using any device</v>
      </c>
      <c r="I399" s="1" t="str">
        <f>INDEX('Data - Knowledge'!$C:$C,MATCH(E399,'Data - Knowledge'!$D:$D,0))</f>
        <v>Researched the last purchase online before buying</v>
      </c>
      <c r="J399" s="1"/>
    </row>
    <row r="400" spans="1:10">
      <c r="A400">
        <v>399</v>
      </c>
      <c r="B400" t="s">
        <v>1367</v>
      </c>
      <c r="C400">
        <f>IF(B400&lt;&gt;B399,1,1+C399)</f>
        <v>1</v>
      </c>
      <c r="D400" t="str">
        <f>B400&amp;C400</f>
        <v>Favourite web sites1</v>
      </c>
      <c r="E400" t="s">
        <v>1368</v>
      </c>
      <c r="F400" s="373">
        <f>'Data - Knowledge'!E407</f>
        <v>0.038594696969696966</v>
      </c>
      <c r="G400" s="379">
        <f>'Data - Knowledge'!J407</f>
        <v>80.999357560844132</v>
      </c>
      <c r="H400" s="1" t="str">
        <f>VLOOKUP(B400,$O$2:$O$150,1,FALSE)</f>
        <v>Favourite web sites</v>
      </c>
      <c r="I400" s="1" t="str">
        <f>INDEX('Data - Knowledge'!$C:$C,MATCH(E400,'Data - Knowledge'!$D:$D,0))</f>
        <v>Favourite web sites</v>
      </c>
      <c r="J400" s="1"/>
    </row>
    <row r="401" spans="1:10">
      <c r="A401">
        <v>400</v>
      </c>
      <c r="B401" t="s">
        <v>1367</v>
      </c>
      <c r="C401">
        <f>IF(B401&lt;&gt;B400,1,1+C400)</f>
        <v>2</v>
      </c>
      <c r="D401" t="str">
        <f>B401&amp;C401</f>
        <v>Favourite web sites2</v>
      </c>
      <c r="E401" t="s">
        <v>774</v>
      </c>
      <c r="F401" s="373">
        <f>'Data - Knowledge'!E408</f>
        <v>0.4800492424242423</v>
      </c>
      <c r="G401" s="379">
        <f>'Data - Knowledge'!J408</f>
        <v>92.618288476852086</v>
      </c>
      <c r="H401" s="1" t="str">
        <f>VLOOKUP(B401,$O$2:$O$150,1,FALSE)</f>
        <v>Favourite web sites</v>
      </c>
      <c r="I401" s="1" t="str">
        <f>INDEX('Data - Knowledge'!$C:$C,MATCH(E401,'Data - Knowledge'!$D:$D,0))</f>
        <v>Favourite web sites</v>
      </c>
      <c r="J401" s="1"/>
    </row>
    <row r="402" spans="1:10">
      <c r="A402">
        <v>401</v>
      </c>
      <c r="B402" t="s">
        <v>1367</v>
      </c>
      <c r="C402">
        <f>IF(B402&lt;&gt;B401,1,1+C401)</f>
        <v>3</v>
      </c>
      <c r="D402" t="str">
        <f>B402&amp;C402</f>
        <v>Favourite web sites3</v>
      </c>
      <c r="E402" t="s">
        <v>1370</v>
      </c>
      <c r="F402" s="373">
        <f>'Data - Knowledge'!E409</f>
        <v>0.053825757575757568</v>
      </c>
      <c r="G402" s="379">
        <f>'Data - Knowledge'!J409</f>
        <v>95.405347443068251</v>
      </c>
      <c r="H402" s="1" t="str">
        <f>VLOOKUP(B402,$O$2:$O$150,1,FALSE)</f>
        <v>Favourite web sites</v>
      </c>
      <c r="I402" s="1" t="str">
        <f>INDEX('Data - Knowledge'!$C:$C,MATCH(E402,'Data - Knowledge'!$D:$D,0))</f>
        <v>Favourite web sites</v>
      </c>
      <c r="J402" s="1"/>
    </row>
    <row r="403" spans="1:10">
      <c r="A403">
        <v>402</v>
      </c>
      <c r="B403" t="s">
        <v>1367</v>
      </c>
      <c r="C403">
        <f>IF(B403&lt;&gt;B402,1,1+C402)</f>
        <v>4</v>
      </c>
      <c r="D403" t="str">
        <f>B403&amp;C403</f>
        <v>Favourite web sites4</v>
      </c>
      <c r="E403" t="s">
        <v>778</v>
      </c>
      <c r="F403" s="373">
        <f>'Data - Knowledge'!E410</f>
        <v>0.1614810606060606</v>
      </c>
      <c r="G403" s="379">
        <f>'Data - Knowledge'!J410</f>
        <v>122.61136851984182</v>
      </c>
      <c r="H403" s="1" t="str">
        <f>VLOOKUP(B403,$O$2:$O$150,1,FALSE)</f>
        <v>Favourite web sites</v>
      </c>
      <c r="I403" s="1" t="str">
        <f>INDEX('Data - Knowledge'!$C:$C,MATCH(E403,'Data - Knowledge'!$D:$D,0))</f>
        <v>Favourite web sites</v>
      </c>
      <c r="J403" s="1"/>
    </row>
    <row r="404" spans="1:10">
      <c r="A404">
        <v>403</v>
      </c>
      <c r="B404" t="s">
        <v>1367</v>
      </c>
      <c r="C404">
        <f>IF(B404&lt;&gt;B403,1,1+C403)</f>
        <v>5</v>
      </c>
      <c r="D404" t="str">
        <f>B404&amp;C404</f>
        <v>Favourite web sites5</v>
      </c>
      <c r="E404" t="s">
        <v>776</v>
      </c>
      <c r="F404" s="373">
        <f>'Data - Knowledge'!E411</f>
        <v>0.072659090909090923</v>
      </c>
      <c r="G404" s="379">
        <f>'Data - Knowledge'!J411</f>
        <v>99.910994233555726</v>
      </c>
      <c r="H404" s="1" t="str">
        <f>VLOOKUP(B404,$O$2:$O$150,1,FALSE)</f>
        <v>Favourite web sites</v>
      </c>
      <c r="I404" s="1" t="str">
        <f>INDEX('Data - Knowledge'!$C:$C,MATCH(E404,'Data - Knowledge'!$D:$D,0))</f>
        <v>Favourite web sites</v>
      </c>
      <c r="J404" s="1"/>
    </row>
    <row r="405" spans="1:10">
      <c r="A405">
        <v>404</v>
      </c>
      <c r="B405" t="s">
        <v>1367</v>
      </c>
      <c r="C405">
        <f>IF(B405&lt;&gt;B404,1,1+C404)</f>
        <v>6</v>
      </c>
      <c r="D405" t="str">
        <f>B405&amp;C405</f>
        <v>Favourite web sites6</v>
      </c>
      <c r="E405" t="s">
        <v>1372</v>
      </c>
      <c r="F405" s="373">
        <f>'Data - Knowledge'!E412</f>
        <v>0.030969696969696977</v>
      </c>
      <c r="G405" s="379">
        <f>'Data - Knowledge'!J412</f>
        <v>100.58181009831566</v>
      </c>
      <c r="H405" s="1" t="str">
        <f>VLOOKUP(B405,$O$2:$O$150,1,FALSE)</f>
        <v>Favourite web sites</v>
      </c>
      <c r="I405" s="1" t="str">
        <f>INDEX('Data - Knowledge'!$C:$C,MATCH(E405,'Data - Knowledge'!$D:$D,0))</f>
        <v>Favourite web sites</v>
      </c>
      <c r="J405" s="1"/>
    </row>
    <row r="406" spans="1:10">
      <c r="A406">
        <v>405</v>
      </c>
      <c r="B406" t="s">
        <v>1367</v>
      </c>
      <c r="C406">
        <f>IF(B406&lt;&gt;B405,1,1+C405)</f>
        <v>7</v>
      </c>
      <c r="D406" t="str">
        <f>B406&amp;C406</f>
        <v>Favourite web sites7</v>
      </c>
      <c r="E406" t="s">
        <v>1374</v>
      </c>
      <c r="F406" s="373">
        <f>'Data - Knowledge'!E413</f>
        <v>0.032625000000000008</v>
      </c>
      <c r="G406" s="379">
        <f>'Data - Knowledge'!J413</f>
        <v>94.7651653192016</v>
      </c>
      <c r="H406" s="1" t="str">
        <f>VLOOKUP(B406,$O$2:$O$150,1,FALSE)</f>
        <v>Favourite web sites</v>
      </c>
      <c r="I406" s="1" t="str">
        <f>INDEX('Data - Knowledge'!$C:$C,MATCH(E406,'Data - Knowledge'!$D:$D,0))</f>
        <v>Favourite web sites</v>
      </c>
      <c r="J406" s="1"/>
    </row>
    <row r="407" spans="1:10">
      <c r="A407">
        <v>406</v>
      </c>
      <c r="B407" t="s">
        <v>1367</v>
      </c>
      <c r="C407">
        <f>IF(B407&lt;&gt;B406,1,1+C406)</f>
        <v>8</v>
      </c>
      <c r="D407" t="str">
        <f>B407&amp;C407</f>
        <v>Favourite web sites8</v>
      </c>
      <c r="E407" t="s">
        <v>1376</v>
      </c>
      <c r="F407" s="373">
        <f>'Data - Knowledge'!E414</f>
        <v>0.095265151515151539</v>
      </c>
      <c r="G407" s="379">
        <f>'Data - Knowledge'!J414</f>
        <v>87.6921178396256</v>
      </c>
      <c r="H407" s="1" t="str">
        <f>VLOOKUP(B407,$O$2:$O$150,1,FALSE)</f>
        <v>Favourite web sites</v>
      </c>
      <c r="I407" s="1" t="str">
        <f>INDEX('Data - Knowledge'!$C:$C,MATCH(E407,'Data - Knowledge'!$D:$D,0))</f>
        <v>Favourite web sites</v>
      </c>
      <c r="J407" s="1"/>
    </row>
    <row r="408" spans="1:10">
      <c r="A408">
        <v>407</v>
      </c>
      <c r="B408" t="s">
        <v>1367</v>
      </c>
      <c r="C408">
        <f>IF(B408&lt;&gt;B407,1,1+C407)</f>
        <v>9</v>
      </c>
      <c r="D408" t="str">
        <f>B408&amp;C408</f>
        <v>Favourite web sites9</v>
      </c>
      <c r="E408" t="s">
        <v>761</v>
      </c>
      <c r="F408" s="373">
        <f>'Data - Knowledge'!E415</f>
        <v>0.22771590909090911</v>
      </c>
      <c r="G408" s="379">
        <f>'Data - Knowledge'!J415</f>
        <v>76.220619542634068</v>
      </c>
      <c r="H408" s="1" t="str">
        <f>VLOOKUP(B408,$O$2:$O$150,1,FALSE)</f>
        <v>Favourite web sites</v>
      </c>
      <c r="I408" s="1" t="str">
        <f>INDEX('Data - Knowledge'!$C:$C,MATCH(E408,'Data - Knowledge'!$D:$D,0))</f>
        <v>Favourite web sites</v>
      </c>
      <c r="J408" s="1"/>
    </row>
    <row r="409" spans="1:10">
      <c r="A409">
        <v>408</v>
      </c>
      <c r="B409" t="s">
        <v>1367</v>
      </c>
      <c r="C409">
        <f>IF(B409&lt;&gt;B408,1,1+C408)</f>
        <v>10</v>
      </c>
      <c r="D409" t="str">
        <f>B409&amp;C409</f>
        <v>Favourite web sites10</v>
      </c>
      <c r="E409" t="s">
        <v>763</v>
      </c>
      <c r="F409" s="373">
        <f>'Data - Knowledge'!E416</f>
        <v>0.14055303030303029</v>
      </c>
      <c r="G409" s="379">
        <f>'Data - Knowledge'!J416</f>
        <v>87.781880407167989</v>
      </c>
      <c r="H409" s="1" t="str">
        <f>VLOOKUP(B409,$O$2:$O$150,1,FALSE)</f>
        <v>Favourite web sites</v>
      </c>
      <c r="I409" s="1" t="str">
        <f>INDEX('Data - Knowledge'!$C:$C,MATCH(E409,'Data - Knowledge'!$D:$D,0))</f>
        <v>Favourite web sites</v>
      </c>
      <c r="J409" s="1"/>
    </row>
    <row r="410" spans="1:10">
      <c r="A410">
        <v>409</v>
      </c>
      <c r="B410" t="s">
        <v>1367</v>
      </c>
      <c r="C410">
        <f>IF(B410&lt;&gt;B409,1,1+C409)</f>
        <v>11</v>
      </c>
      <c r="D410" t="str">
        <f>B410&amp;C410</f>
        <v>Favourite web sites11</v>
      </c>
      <c r="E410" t="s">
        <v>1378</v>
      </c>
      <c r="F410" s="373">
        <f>'Data - Knowledge'!E417</f>
        <v>0.025363636363636363</v>
      </c>
      <c r="G410" s="379">
        <f>'Data - Knowledge'!J417</f>
        <v>96.795634425914145</v>
      </c>
      <c r="H410" s="1" t="str">
        <f>VLOOKUP(B410,$O$2:$O$150,1,FALSE)</f>
        <v>Favourite web sites</v>
      </c>
      <c r="I410" s="1" t="str">
        <f>INDEX('Data - Knowledge'!$C:$C,MATCH(E410,'Data - Knowledge'!$D:$D,0))</f>
        <v>Favourite web sites</v>
      </c>
      <c r="J410" s="1"/>
    </row>
    <row r="411" spans="1:10">
      <c r="A411">
        <v>410</v>
      </c>
      <c r="B411" t="s">
        <v>1367</v>
      </c>
      <c r="C411">
        <f>IF(B411&lt;&gt;B410,1,1+C410)</f>
        <v>12</v>
      </c>
      <c r="D411" t="str">
        <f>B411&amp;C411</f>
        <v>Favourite web sites12</v>
      </c>
      <c r="E411" t="s">
        <v>1380</v>
      </c>
      <c r="F411" s="373">
        <f>'Data - Knowledge'!E418</f>
        <v>0.020621212121212124</v>
      </c>
      <c r="G411" s="379">
        <f>'Data - Knowledge'!J418</f>
        <v>105.5275605845669</v>
      </c>
      <c r="H411" s="1" t="str">
        <f>VLOOKUP(B411,$O$2:$O$150,1,FALSE)</f>
        <v>Favourite web sites</v>
      </c>
      <c r="I411" s="1" t="str">
        <f>INDEX('Data - Knowledge'!$C:$C,MATCH(E411,'Data - Knowledge'!$D:$D,0))</f>
        <v>Favourite web sites</v>
      </c>
      <c r="J411" s="1"/>
    </row>
    <row r="412" spans="1:10">
      <c r="A412">
        <v>411</v>
      </c>
      <c r="B412" t="s">
        <v>1367</v>
      </c>
      <c r="C412">
        <f>IF(B412&lt;&gt;B411,1,1+C411)</f>
        <v>13</v>
      </c>
      <c r="D412" t="str">
        <f>B412&amp;C412</f>
        <v>Favourite web sites13</v>
      </c>
      <c r="E412" t="s">
        <v>782</v>
      </c>
      <c r="F412" s="373">
        <f>'Data - Knowledge'!E419</f>
        <v>0.10877651515151517</v>
      </c>
      <c r="G412" s="379">
        <f>'Data - Knowledge'!J419</f>
        <v>100.40553841491861</v>
      </c>
      <c r="H412" s="1" t="str">
        <f>VLOOKUP(B412,$O$2:$O$150,1,FALSE)</f>
        <v>Favourite web sites</v>
      </c>
      <c r="I412" s="1" t="str">
        <f>INDEX('Data - Knowledge'!$C:$C,MATCH(E412,'Data - Knowledge'!$D:$D,0))</f>
        <v>Favourite web sites</v>
      </c>
      <c r="J412" s="1"/>
    </row>
    <row r="413" spans="1:10">
      <c r="A413">
        <v>412</v>
      </c>
      <c r="B413" t="s">
        <v>1367</v>
      </c>
      <c r="C413">
        <f>IF(B413&lt;&gt;B412,1,1+C412)</f>
        <v>14</v>
      </c>
      <c r="D413" t="str">
        <f>B413&amp;C413</f>
        <v>Favourite web sites14</v>
      </c>
      <c r="E413" t="s">
        <v>1382</v>
      </c>
      <c r="F413" s="373">
        <f>'Data - Knowledge'!E420</f>
        <v>0.034333333333333341</v>
      </c>
      <c r="G413" s="379">
        <f>'Data - Knowledge'!J420</f>
        <v>101.54922235212547</v>
      </c>
      <c r="H413" s="1" t="str">
        <f>VLOOKUP(B413,$O$2:$O$150,1,FALSE)</f>
        <v>Favourite web sites</v>
      </c>
      <c r="I413" s="1" t="str">
        <f>INDEX('Data - Knowledge'!$C:$C,MATCH(E413,'Data - Knowledge'!$D:$D,0))</f>
        <v>Favourite web sites</v>
      </c>
      <c r="J413" s="1"/>
    </row>
    <row r="414" spans="1:10">
      <c r="A414">
        <v>413</v>
      </c>
      <c r="B414" t="s">
        <v>1367</v>
      </c>
      <c r="C414">
        <f>IF(B414&lt;&gt;B413,1,1+C413)</f>
        <v>15</v>
      </c>
      <c r="D414" t="str">
        <f>B414&amp;C414</f>
        <v>Favourite web sites15</v>
      </c>
      <c r="E414" t="s">
        <v>1384</v>
      </c>
      <c r="F414" s="373">
        <f>'Data - Knowledge'!E421</f>
        <v>0.019488636363636364</v>
      </c>
      <c r="G414" s="379">
        <f>'Data - Knowledge'!J421</f>
        <v>119.36445098683741</v>
      </c>
      <c r="H414" s="1" t="str">
        <f>VLOOKUP(B414,$O$2:$O$150,1,FALSE)</f>
        <v>Favourite web sites</v>
      </c>
      <c r="I414" s="1" t="str">
        <f>INDEX('Data - Knowledge'!$C:$C,MATCH(E414,'Data - Knowledge'!$D:$D,0))</f>
        <v>Favourite web sites</v>
      </c>
      <c r="J414" s="1"/>
    </row>
    <row r="415" spans="1:10">
      <c r="A415">
        <v>414</v>
      </c>
      <c r="B415" t="s">
        <v>1367</v>
      </c>
      <c r="C415">
        <f>IF(B415&lt;&gt;B414,1,1+C414)</f>
        <v>16</v>
      </c>
      <c r="D415" t="str">
        <f>B415&amp;C415</f>
        <v>Favourite web sites16</v>
      </c>
      <c r="E415" t="s">
        <v>791</v>
      </c>
      <c r="F415" s="373">
        <f>'Data - Knowledge'!E422</f>
        <v>0.06732575757575758</v>
      </c>
      <c r="G415" s="379">
        <f>'Data - Knowledge'!J422</f>
        <v>102.3393795815112</v>
      </c>
      <c r="H415" s="1" t="str">
        <f>VLOOKUP(B415,$O$2:$O$150,1,FALSE)</f>
        <v>Favourite web sites</v>
      </c>
      <c r="I415" s="1" t="str">
        <f>INDEX('Data - Knowledge'!$C:$C,MATCH(E415,'Data - Knowledge'!$D:$D,0))</f>
        <v>Favourite web sites</v>
      </c>
      <c r="J415" s="1"/>
    </row>
    <row r="416" spans="1:10">
      <c r="A416">
        <v>415</v>
      </c>
      <c r="B416" t="s">
        <v>1367</v>
      </c>
      <c r="C416">
        <f>IF(B416&lt;&gt;B415,1,1+C415)</f>
        <v>17</v>
      </c>
      <c r="D416" t="str">
        <f>B416&amp;C416</f>
        <v>Favourite web sites17</v>
      </c>
      <c r="E416" t="s">
        <v>1387</v>
      </c>
      <c r="F416" s="373">
        <f>'Data - Knowledge'!E423</f>
        <v>0.026397727272727267</v>
      </c>
      <c r="G416" s="379">
        <f>'Data - Knowledge'!J423</f>
        <v>97.059260576043968</v>
      </c>
      <c r="H416" s="1" t="str">
        <f>VLOOKUP(B416,$O$2:$O$150,1,FALSE)</f>
        <v>Favourite web sites</v>
      </c>
      <c r="I416" s="1" t="str">
        <f>INDEX('Data - Knowledge'!$C:$C,MATCH(E416,'Data - Knowledge'!$D:$D,0))</f>
        <v>Favourite web sites</v>
      </c>
      <c r="J416" s="1"/>
    </row>
    <row r="417" spans="1:10">
      <c r="A417">
        <v>416</v>
      </c>
      <c r="B417" t="s">
        <v>1367</v>
      </c>
      <c r="C417">
        <f>IF(B417&lt;&gt;B416,1,1+C416)</f>
        <v>18</v>
      </c>
      <c r="D417" t="str">
        <f>B417&amp;C417</f>
        <v>Favourite web sites18</v>
      </c>
      <c r="E417" t="s">
        <v>1389</v>
      </c>
      <c r="F417" s="373">
        <f>'Data - Knowledge'!E424</f>
        <v>0.06293939393939392</v>
      </c>
      <c r="G417" s="379">
        <f>'Data - Knowledge'!J424</f>
        <v>105.4551376302982</v>
      </c>
      <c r="H417" s="1" t="str">
        <f>VLOOKUP(B417,$O$2:$O$150,1,FALSE)</f>
        <v>Favourite web sites</v>
      </c>
      <c r="I417" s="1" t="str">
        <f>INDEX('Data - Knowledge'!$C:$C,MATCH(E417,'Data - Knowledge'!$D:$D,0))</f>
        <v>Favourite web sites</v>
      </c>
      <c r="J417" s="1"/>
    </row>
    <row r="418" spans="1:10">
      <c r="A418">
        <v>417</v>
      </c>
      <c r="B418" t="s">
        <v>1367</v>
      </c>
      <c r="C418">
        <f>IF(B418&lt;&gt;B417,1,1+C417)</f>
        <v>19</v>
      </c>
      <c r="D418" t="str">
        <f>B418&amp;C418</f>
        <v>Favourite web sites19</v>
      </c>
      <c r="E418" t="s">
        <v>1391</v>
      </c>
      <c r="F418" s="373">
        <f>'Data - Knowledge'!E425</f>
        <v>0.020784090909090908</v>
      </c>
      <c r="G418" s="379">
        <f>'Data - Knowledge'!J425</f>
        <v>99.5946322484615</v>
      </c>
      <c r="H418" s="1" t="str">
        <f>VLOOKUP(B418,$O$2:$O$150,1,FALSE)</f>
        <v>Favourite web sites</v>
      </c>
      <c r="I418" s="1" t="str">
        <f>INDEX('Data - Knowledge'!$C:$C,MATCH(E418,'Data - Knowledge'!$D:$D,0))</f>
        <v>Favourite web sites</v>
      </c>
      <c r="J418" s="1"/>
    </row>
    <row r="419" spans="1:10">
      <c r="A419">
        <v>418</v>
      </c>
      <c r="B419" t="s">
        <v>1367</v>
      </c>
      <c r="C419">
        <f>IF(B419&lt;&gt;B418,1,1+C418)</f>
        <v>20</v>
      </c>
      <c r="D419" t="str">
        <f>B419&amp;C419</f>
        <v>Favourite web sites20</v>
      </c>
      <c r="E419" t="s">
        <v>758</v>
      </c>
      <c r="F419" s="373">
        <f>'Data - Knowledge'!E426</f>
        <v>0.075731060606060607</v>
      </c>
      <c r="G419" s="379">
        <f>'Data - Knowledge'!J426</f>
        <v>109.16342391598535</v>
      </c>
      <c r="H419" s="1" t="str">
        <f>VLOOKUP(B419,$O$2:$O$150,1,FALSE)</f>
        <v>Favourite web sites</v>
      </c>
      <c r="I419" s="1" t="str">
        <f>INDEX('Data - Knowledge'!$C:$C,MATCH(E419,'Data - Knowledge'!$D:$D,0))</f>
        <v>Favourite web sites</v>
      </c>
      <c r="J419" s="1"/>
    </row>
    <row r="420" spans="1:10">
      <c r="A420">
        <v>419</v>
      </c>
      <c r="B420" t="s">
        <v>1367</v>
      </c>
      <c r="C420">
        <f>IF(B420&lt;&gt;B419,1,1+C419)</f>
        <v>21</v>
      </c>
      <c r="D420" t="str">
        <f>B420&amp;C420</f>
        <v>Favourite web sites21</v>
      </c>
      <c r="E420" t="s">
        <v>756</v>
      </c>
      <c r="F420" s="373">
        <f>'Data - Knowledge'!E427</f>
        <v>0.30595833333333328</v>
      </c>
      <c r="G420" s="379">
        <f>'Data - Knowledge'!J427</f>
        <v>103.45526797095187</v>
      </c>
      <c r="H420" s="1" t="str">
        <f>VLOOKUP(B420,$O$2:$O$150,1,FALSE)</f>
        <v>Favourite web sites</v>
      </c>
      <c r="I420" s="1" t="str">
        <f>INDEX('Data - Knowledge'!$C:$C,MATCH(E420,'Data - Knowledge'!$D:$D,0))</f>
        <v>Favourite web sites</v>
      </c>
      <c r="J420" s="1"/>
    </row>
    <row r="421" spans="1:10">
      <c r="A421">
        <v>420</v>
      </c>
      <c r="B421" t="s">
        <v>1367</v>
      </c>
      <c r="C421">
        <f>IF(B421&lt;&gt;B420,1,1+C420)</f>
        <v>22</v>
      </c>
      <c r="D421" t="str">
        <f>B421&amp;C421</f>
        <v>Favourite web sites22</v>
      </c>
      <c r="E421" t="s">
        <v>1393</v>
      </c>
      <c r="F421" s="373">
        <f>'Data - Knowledge'!E428</f>
        <v>0.060284090909090912</v>
      </c>
      <c r="G421" s="379">
        <f>'Data - Knowledge'!J428</f>
        <v>87.451918175224264</v>
      </c>
      <c r="H421" s="1" t="str">
        <f>VLOOKUP(B421,$O$2:$O$150,1,FALSE)</f>
        <v>Favourite web sites</v>
      </c>
      <c r="I421" s="1" t="str">
        <f>INDEX('Data - Knowledge'!$C:$C,MATCH(E421,'Data - Knowledge'!$D:$D,0))</f>
        <v>Favourite web sites</v>
      </c>
      <c r="J421" s="1"/>
    </row>
    <row r="422" spans="1:10">
      <c r="A422">
        <v>421</v>
      </c>
      <c r="B422" t="s">
        <v>1367</v>
      </c>
      <c r="C422">
        <f>IF(B422&lt;&gt;B421,1,1+C421)</f>
        <v>23</v>
      </c>
      <c r="D422" t="str">
        <f>B422&amp;C422</f>
        <v>Favourite web sites23</v>
      </c>
      <c r="E422" t="s">
        <v>1395</v>
      </c>
      <c r="F422" s="373">
        <f>'Data - Knowledge'!E429</f>
        <v>0.040590909090909094</v>
      </c>
      <c r="G422" s="379">
        <f>'Data - Knowledge'!J429</f>
        <v>101.40569529860974</v>
      </c>
      <c r="H422" s="1" t="str">
        <f>VLOOKUP(B422,$O$2:$O$150,1,FALSE)</f>
        <v>Favourite web sites</v>
      </c>
      <c r="I422" s="1" t="str">
        <f>INDEX('Data - Knowledge'!$C:$C,MATCH(E422,'Data - Knowledge'!$D:$D,0))</f>
        <v>Favourite web sites</v>
      </c>
      <c r="J422" s="1"/>
    </row>
    <row r="423" spans="1:10">
      <c r="A423">
        <v>422</v>
      </c>
      <c r="B423" t="s">
        <v>1367</v>
      </c>
      <c r="C423">
        <f>IF(B423&lt;&gt;B422,1,1+C422)</f>
        <v>24</v>
      </c>
      <c r="D423" t="str">
        <f>B423&amp;C423</f>
        <v>Favourite web sites24</v>
      </c>
      <c r="E423" t="s">
        <v>1397</v>
      </c>
      <c r="F423" s="373">
        <f>'Data - Knowledge'!E430</f>
        <v>0.026454545454545456</v>
      </c>
      <c r="G423" s="379">
        <f>'Data - Knowledge'!J430</f>
        <v>99.265822226222554</v>
      </c>
      <c r="H423" s="1" t="str">
        <f>VLOOKUP(B423,$O$2:$O$150,1,FALSE)</f>
        <v>Favourite web sites</v>
      </c>
      <c r="I423" s="1" t="str">
        <f>INDEX('Data - Knowledge'!$C:$C,MATCH(E423,'Data - Knowledge'!$D:$D,0))</f>
        <v>Favourite web sites</v>
      </c>
      <c r="J423" s="1"/>
    </row>
    <row r="424" spans="1:10">
      <c r="A424">
        <v>423</v>
      </c>
      <c r="B424" t="s">
        <v>1367</v>
      </c>
      <c r="C424">
        <f>IF(B424&lt;&gt;B423,1,1+C423)</f>
        <v>25</v>
      </c>
      <c r="D424" t="str">
        <f>B424&amp;C424</f>
        <v>Favourite web sites25</v>
      </c>
      <c r="E424" t="s">
        <v>1399</v>
      </c>
      <c r="F424" s="373">
        <f>'Data - Knowledge'!E431</f>
        <v>0.03579545454545454</v>
      </c>
      <c r="G424" s="379">
        <f>'Data - Knowledge'!J431</f>
        <v>124.17025566906959</v>
      </c>
      <c r="H424" s="1" t="str">
        <f>VLOOKUP(B424,$O$2:$O$150,1,FALSE)</f>
        <v>Favourite web sites</v>
      </c>
      <c r="I424" s="1" t="str">
        <f>INDEX('Data - Knowledge'!$C:$C,MATCH(E424,'Data - Knowledge'!$D:$D,0))</f>
        <v>Favourite web sites</v>
      </c>
      <c r="J424" s="1"/>
    </row>
    <row r="425" spans="1:10">
      <c r="A425">
        <v>424</v>
      </c>
      <c r="B425" t="s">
        <v>1367</v>
      </c>
      <c r="C425">
        <f>IF(B425&lt;&gt;B424,1,1+C424)</f>
        <v>26</v>
      </c>
      <c r="D425" t="str">
        <f>B425&amp;C425</f>
        <v>Favourite web sites26</v>
      </c>
      <c r="E425" t="s">
        <v>1401</v>
      </c>
      <c r="F425" s="373">
        <f>'Data - Knowledge'!E432</f>
        <v>0.23273863636363634</v>
      </c>
      <c r="G425" s="379">
        <f>'Data - Knowledge'!J432</f>
        <v>96.791787834549851</v>
      </c>
      <c r="H425" s="1" t="str">
        <f>VLOOKUP(B425,$O$2:$O$150,1,FALSE)</f>
        <v>Favourite web sites</v>
      </c>
      <c r="I425" s="1" t="str">
        <f>INDEX('Data - Knowledge'!$C:$C,MATCH(E425,'Data - Knowledge'!$D:$D,0))</f>
        <v>Favourite web sites</v>
      </c>
      <c r="J425" s="1"/>
    </row>
    <row r="426" spans="1:10">
      <c r="A426">
        <v>425</v>
      </c>
      <c r="B426" t="s">
        <v>1367</v>
      </c>
      <c r="C426">
        <f>IF(B426&lt;&gt;B425,1,1+C425)</f>
        <v>27</v>
      </c>
      <c r="D426" t="str">
        <f>B426&amp;C426</f>
        <v>Favourite web sites27</v>
      </c>
      <c r="E426" t="s">
        <v>1403</v>
      </c>
      <c r="F426" s="373">
        <f>'Data - Knowledge'!E433</f>
        <v>0.3818939393939394</v>
      </c>
      <c r="G426" s="379">
        <f>'Data - Knowledge'!J433</f>
        <v>92.7007197123854</v>
      </c>
      <c r="H426" s="1" t="str">
        <f>VLOOKUP(B426,$O$2:$O$150,1,FALSE)</f>
        <v>Favourite web sites</v>
      </c>
      <c r="I426" s="1" t="str">
        <f>INDEX('Data - Knowledge'!$C:$C,MATCH(E426,'Data - Knowledge'!$D:$D,0))</f>
        <v>Favourite web sites</v>
      </c>
      <c r="J426" s="1"/>
    </row>
    <row r="427" spans="1:10">
      <c r="A427">
        <v>426</v>
      </c>
      <c r="B427" t="s">
        <v>1367</v>
      </c>
      <c r="C427">
        <f>IF(B427&lt;&gt;B426,1,1+C426)</f>
        <v>28</v>
      </c>
      <c r="D427" t="str">
        <f>B427&amp;C427</f>
        <v>Favourite web sites28</v>
      </c>
      <c r="E427" t="s">
        <v>786</v>
      </c>
      <c r="F427" s="373">
        <f>'Data - Knowledge'!E434</f>
        <v>0.073731060606060619</v>
      </c>
      <c r="G427" s="379">
        <f>'Data - Knowledge'!J434</f>
        <v>103.3475655909922</v>
      </c>
      <c r="H427" s="1" t="str">
        <f>VLOOKUP(B427,$O$2:$O$150,1,FALSE)</f>
        <v>Favourite web sites</v>
      </c>
      <c r="I427" s="1" t="str">
        <f>INDEX('Data - Knowledge'!$C:$C,MATCH(E427,'Data - Knowledge'!$D:$D,0))</f>
        <v>Favourite web sites</v>
      </c>
      <c r="J427" s="1"/>
    </row>
    <row r="428" spans="1:10">
      <c r="A428">
        <v>427</v>
      </c>
      <c r="B428" t="s">
        <v>1367</v>
      </c>
      <c r="C428">
        <f>IF(B428&lt;&gt;B427,1,1+C427)</f>
        <v>29</v>
      </c>
      <c r="D428" t="str">
        <f>B428&amp;C428</f>
        <v>Favourite web sites29</v>
      </c>
      <c r="E428" t="s">
        <v>1405</v>
      </c>
      <c r="F428" s="373">
        <f>'Data - Knowledge'!E435</f>
        <v>0.075007575757575759</v>
      </c>
      <c r="G428" s="379">
        <f>'Data - Knowledge'!J435</f>
        <v>120.36466362731217</v>
      </c>
      <c r="H428" s="1" t="str">
        <f>VLOOKUP(B428,$O$2:$O$150,1,FALSE)</f>
        <v>Favourite web sites</v>
      </c>
      <c r="I428" s="1" t="str">
        <f>INDEX('Data - Knowledge'!$C:$C,MATCH(E428,'Data - Knowledge'!$D:$D,0))</f>
        <v>Favourite web sites</v>
      </c>
      <c r="J428" s="1"/>
    </row>
    <row r="429" spans="1:10">
      <c r="A429">
        <v>428</v>
      </c>
      <c r="B429" t="s">
        <v>1367</v>
      </c>
      <c r="C429">
        <f>IF(B429&lt;&gt;B428,1,1+C428)</f>
        <v>30</v>
      </c>
      <c r="D429" t="str">
        <f>B429&amp;C429</f>
        <v>Favourite web sites30</v>
      </c>
      <c r="E429" t="s">
        <v>1407</v>
      </c>
      <c r="F429" s="373">
        <f>'Data - Knowledge'!E436</f>
        <v>0.011549242424242424</v>
      </c>
      <c r="G429" s="379">
        <f>'Data - Knowledge'!J436</f>
        <v>108.16933785806991</v>
      </c>
      <c r="H429" s="1" t="str">
        <f>VLOOKUP(B429,$O$2:$O$150,1,FALSE)</f>
        <v>Favourite web sites</v>
      </c>
      <c r="I429" s="1" t="str">
        <f>INDEX('Data - Knowledge'!$C:$C,MATCH(E429,'Data - Knowledge'!$D:$D,0))</f>
        <v>Favourite web sites</v>
      </c>
      <c r="J429" s="1"/>
    </row>
    <row r="430" spans="1:10">
      <c r="A430">
        <v>429</v>
      </c>
      <c r="B430" t="s">
        <v>1367</v>
      </c>
      <c r="C430">
        <f>IF(B430&lt;&gt;B429,1,1+C429)</f>
        <v>31</v>
      </c>
      <c r="D430" t="str">
        <f>B430&amp;C430</f>
        <v>Favourite web sites31</v>
      </c>
      <c r="E430" t="s">
        <v>1409</v>
      </c>
      <c r="F430" s="373">
        <f>'Data - Knowledge'!E437</f>
        <v>0.036810606060606058</v>
      </c>
      <c r="G430" s="379">
        <f>'Data - Knowledge'!J437</f>
        <v>99.337896524292617</v>
      </c>
      <c r="H430" s="1" t="str">
        <f>VLOOKUP(B430,$O$2:$O$150,1,FALSE)</f>
        <v>Favourite web sites</v>
      </c>
      <c r="I430" s="1" t="str">
        <f>INDEX('Data - Knowledge'!$C:$C,MATCH(E430,'Data - Knowledge'!$D:$D,0))</f>
        <v>Favourite web sites</v>
      </c>
      <c r="J430" s="1"/>
    </row>
    <row r="431" spans="1:10">
      <c r="A431">
        <v>430</v>
      </c>
      <c r="B431" t="s">
        <v>1367</v>
      </c>
      <c r="C431">
        <f>IF(B431&lt;&gt;B430,1,1+C430)</f>
        <v>32</v>
      </c>
      <c r="D431" t="str">
        <f>B431&amp;C431</f>
        <v>Favourite web sites32</v>
      </c>
      <c r="E431" t="s">
        <v>1411</v>
      </c>
      <c r="F431" s="373">
        <f>'Data - Knowledge'!E438</f>
        <v>0.043356060606060606</v>
      </c>
      <c r="G431" s="379">
        <f>'Data - Knowledge'!J438</f>
        <v>98.1914474297039</v>
      </c>
      <c r="H431" s="1" t="str">
        <f>VLOOKUP(B431,$O$2:$O$150,1,FALSE)</f>
        <v>Favourite web sites</v>
      </c>
      <c r="I431" s="1" t="str">
        <f>INDEX('Data - Knowledge'!$C:$C,MATCH(E431,'Data - Knowledge'!$D:$D,0))</f>
        <v>Favourite web sites</v>
      </c>
      <c r="J431" s="1"/>
    </row>
    <row r="432" spans="1:10">
      <c r="A432">
        <v>431</v>
      </c>
      <c r="B432" t="s">
        <v>1367</v>
      </c>
      <c r="C432">
        <f>IF(B432&lt;&gt;B431,1,1+C431)</f>
        <v>33</v>
      </c>
      <c r="D432" t="str">
        <f>B432&amp;C432</f>
        <v>Favourite web sites33</v>
      </c>
      <c r="E432" t="s">
        <v>1413</v>
      </c>
      <c r="F432" s="373">
        <f>'Data - Knowledge'!E439</f>
        <v>0.024450757575757577</v>
      </c>
      <c r="G432" s="379">
        <f>'Data - Knowledge'!J439</f>
        <v>95.877217285601631</v>
      </c>
      <c r="H432" s="1" t="str">
        <f>VLOOKUP(B432,$O$2:$O$150,1,FALSE)</f>
        <v>Favourite web sites</v>
      </c>
      <c r="I432" s="1" t="str">
        <f>INDEX('Data - Knowledge'!$C:$C,MATCH(E432,'Data - Knowledge'!$D:$D,0))</f>
        <v>Favourite web sites</v>
      </c>
      <c r="J432" s="1"/>
    </row>
    <row r="433" spans="1:10">
      <c r="A433">
        <v>432</v>
      </c>
      <c r="B433" t="s">
        <v>1367</v>
      </c>
      <c r="C433">
        <f>IF(B433&lt;&gt;B432,1,1+C432)</f>
        <v>34</v>
      </c>
      <c r="D433" t="str">
        <f>B433&amp;C433</f>
        <v>Favourite web sites34</v>
      </c>
      <c r="E433" t="s">
        <v>1415</v>
      </c>
      <c r="F433" s="373">
        <f>'Data - Knowledge'!E440</f>
        <v>0.014075757575757577</v>
      </c>
      <c r="G433" s="379">
        <f>'Data - Knowledge'!J440</f>
        <v>120.09064205942326</v>
      </c>
      <c r="H433" s="1" t="str">
        <f>VLOOKUP(B433,$O$2:$O$150,1,FALSE)</f>
        <v>Favourite web sites</v>
      </c>
      <c r="I433" s="1" t="str">
        <f>INDEX('Data - Knowledge'!$C:$C,MATCH(E433,'Data - Knowledge'!$D:$D,0))</f>
        <v>Favourite web sites</v>
      </c>
      <c r="J433" s="1"/>
    </row>
    <row r="434" spans="1:10">
      <c r="A434">
        <v>433</v>
      </c>
      <c r="B434" t="s">
        <v>1367</v>
      </c>
      <c r="C434">
        <f>IF(B434&lt;&gt;B433,1,1+C433)</f>
        <v>35</v>
      </c>
      <c r="D434" t="str">
        <f>B434&amp;C434</f>
        <v>Favourite web sites35</v>
      </c>
      <c r="E434" t="s">
        <v>1417</v>
      </c>
      <c r="F434" s="373">
        <f>'Data - Knowledge'!E441</f>
        <v>0.073935606060606049</v>
      </c>
      <c r="G434" s="379">
        <f>'Data - Knowledge'!J441</f>
        <v>94.663887264311072</v>
      </c>
      <c r="H434" s="1" t="str">
        <f>VLOOKUP(B434,$O$2:$O$150,1,FALSE)</f>
        <v>Favourite web sites</v>
      </c>
      <c r="I434" s="1" t="str">
        <f>INDEX('Data - Knowledge'!$C:$C,MATCH(E434,'Data - Knowledge'!$D:$D,0))</f>
        <v>Favourite web sites</v>
      </c>
      <c r="J434" s="1"/>
    </row>
    <row r="435" spans="1:10">
      <c r="A435">
        <v>434</v>
      </c>
      <c r="B435" t="s">
        <v>1367</v>
      </c>
      <c r="C435">
        <f>IF(B435&lt;&gt;B434,1,1+C434)</f>
        <v>36</v>
      </c>
      <c r="D435" t="str">
        <f>B435&amp;C435</f>
        <v>Favourite web sites36</v>
      </c>
      <c r="E435" t="s">
        <v>1418</v>
      </c>
      <c r="F435" s="373">
        <f>'Data - Knowledge'!E442</f>
        <v>0.052416666666666667</v>
      </c>
      <c r="G435" s="379">
        <f>'Data - Knowledge'!J442</f>
        <v>99.2519884548439</v>
      </c>
      <c r="H435" s="1" t="str">
        <f>VLOOKUP(B435,$O$2:$O$150,1,FALSE)</f>
        <v>Favourite web sites</v>
      </c>
      <c r="I435" s="1" t="str">
        <f>INDEX('Data - Knowledge'!$C:$C,MATCH(E435,'Data - Knowledge'!$D:$D,0))</f>
        <v>Favourite web sites</v>
      </c>
      <c r="J435" s="1"/>
    </row>
    <row r="436" spans="1:10">
      <c r="A436">
        <v>435</v>
      </c>
      <c r="B436" t="s">
        <v>1367</v>
      </c>
      <c r="C436">
        <f>IF(B436&lt;&gt;B435,1,1+C435)</f>
        <v>37</v>
      </c>
      <c r="D436" t="str">
        <f>B436&amp;C436</f>
        <v>Favourite web sites37</v>
      </c>
      <c r="E436" t="s">
        <v>1420</v>
      </c>
      <c r="F436" s="373">
        <f>'Data - Knowledge'!E443</f>
        <v>0.018575757575757575</v>
      </c>
      <c r="G436" s="379">
        <f>'Data - Knowledge'!J443</f>
        <v>95.32503979846193</v>
      </c>
      <c r="H436" s="1" t="str">
        <f>VLOOKUP(B436,$O$2:$O$150,1,FALSE)</f>
        <v>Favourite web sites</v>
      </c>
      <c r="I436" s="1" t="str">
        <f>INDEX('Data - Knowledge'!$C:$C,MATCH(E436,'Data - Knowledge'!$D:$D,0))</f>
        <v>Favourite web sites</v>
      </c>
      <c r="J436" s="1"/>
    </row>
    <row r="437" spans="1:10">
      <c r="A437">
        <v>436</v>
      </c>
      <c r="B437" t="s">
        <v>1367</v>
      </c>
      <c r="C437">
        <f>IF(B437&lt;&gt;B436,1,1+C436)</f>
        <v>38</v>
      </c>
      <c r="D437" t="str">
        <f>B437&amp;C437</f>
        <v>Favourite web sites38</v>
      </c>
      <c r="E437" t="s">
        <v>784</v>
      </c>
      <c r="F437" s="373">
        <f>'Data - Knowledge'!E444</f>
        <v>0.055568181818181822</v>
      </c>
      <c r="G437" s="379">
        <f>'Data - Knowledge'!J444</f>
        <v>62.8474525171758</v>
      </c>
      <c r="H437" s="1" t="str">
        <f>VLOOKUP(B437,$O$2:$O$150,1,FALSE)</f>
        <v>Favourite web sites</v>
      </c>
      <c r="I437" s="1" t="str">
        <f>INDEX('Data - Knowledge'!$C:$C,MATCH(E437,'Data - Knowledge'!$D:$D,0))</f>
        <v>Favourite web sites</v>
      </c>
      <c r="J437" s="1"/>
    </row>
    <row r="438" spans="1:10">
      <c r="A438">
        <v>437</v>
      </c>
      <c r="B438" t="s">
        <v>1367</v>
      </c>
      <c r="C438">
        <f>IF(B438&lt;&gt;B437,1,1+C437)</f>
        <v>39</v>
      </c>
      <c r="D438" t="str">
        <f>B438&amp;C438</f>
        <v>Favourite web sites39</v>
      </c>
      <c r="E438" t="s">
        <v>1422</v>
      </c>
      <c r="F438" s="373">
        <f>'Data - Knowledge'!E445</f>
        <v>0.13012121212121211</v>
      </c>
      <c r="G438" s="379">
        <f>'Data - Knowledge'!J445</f>
        <v>128.16647598086732</v>
      </c>
      <c r="H438" s="1" t="str">
        <f>VLOOKUP(B438,$O$2:$O$150,1,FALSE)</f>
        <v>Favourite web sites</v>
      </c>
      <c r="I438" s="1" t="str">
        <f>INDEX('Data - Knowledge'!$C:$C,MATCH(E438,'Data - Knowledge'!$D:$D,0))</f>
        <v>Favourite web sites</v>
      </c>
      <c r="J438" s="1"/>
    </row>
    <row r="439" spans="1:10">
      <c r="A439">
        <v>438</v>
      </c>
      <c r="B439" t="s">
        <v>1367</v>
      </c>
      <c r="C439">
        <f>IF(B439&lt;&gt;B438,1,1+C438)</f>
        <v>40</v>
      </c>
      <c r="D439" t="str">
        <f>B439&amp;C439</f>
        <v>Favourite web sites40</v>
      </c>
      <c r="E439" t="s">
        <v>1424</v>
      </c>
      <c r="F439" s="373">
        <f>'Data - Knowledge'!E446</f>
        <v>0.027030303030303029</v>
      </c>
      <c r="G439" s="379">
        <f>'Data - Knowledge'!J446</f>
        <v>92.238403075774173</v>
      </c>
      <c r="H439" s="1" t="str">
        <f>VLOOKUP(B439,$O$2:$O$150,1,FALSE)</f>
        <v>Favourite web sites</v>
      </c>
      <c r="I439" s="1" t="str">
        <f>INDEX('Data - Knowledge'!$C:$C,MATCH(E439,'Data - Knowledge'!$D:$D,0))</f>
        <v>Favourite web sites</v>
      </c>
      <c r="J439" s="1"/>
    </row>
    <row r="440" spans="1:10">
      <c r="A440">
        <v>439</v>
      </c>
      <c r="B440" t="s">
        <v>1367</v>
      </c>
      <c r="C440">
        <f>IF(B440&lt;&gt;B439,1,1+C439)</f>
        <v>41</v>
      </c>
      <c r="D440" t="str">
        <f>B440&amp;C440</f>
        <v>Favourite web sites41</v>
      </c>
      <c r="E440" t="s">
        <v>1426</v>
      </c>
      <c r="F440" s="373">
        <f>'Data - Knowledge'!E447</f>
        <v>0.096946969696969684</v>
      </c>
      <c r="G440" s="379">
        <f>'Data - Knowledge'!J447</f>
        <v>75.068149446366689</v>
      </c>
      <c r="H440" s="1" t="str">
        <f>VLOOKUP(B440,$O$2:$O$150,1,FALSE)</f>
        <v>Favourite web sites</v>
      </c>
      <c r="I440" s="1" t="str">
        <f>INDEX('Data - Knowledge'!$C:$C,MATCH(E440,'Data - Knowledge'!$D:$D,0))</f>
        <v>Favourite web sites</v>
      </c>
      <c r="J440" s="1"/>
    </row>
    <row r="441" spans="1:10">
      <c r="A441">
        <v>440</v>
      </c>
      <c r="B441" t="s">
        <v>1367</v>
      </c>
      <c r="C441">
        <f>IF(B441&lt;&gt;B440,1,1+C440)</f>
        <v>42</v>
      </c>
      <c r="D441" t="str">
        <f>B441&amp;C441</f>
        <v>Favourite web sites42</v>
      </c>
      <c r="E441" t="s">
        <v>1428</v>
      </c>
      <c r="F441" s="373">
        <f>'Data - Knowledge'!E448</f>
        <v>0.081159090909090917</v>
      </c>
      <c r="G441" s="379">
        <f>'Data - Knowledge'!J448</f>
        <v>100.98773125979488</v>
      </c>
      <c r="H441" s="1" t="str">
        <f>VLOOKUP(B441,$O$2:$O$150,1,FALSE)</f>
        <v>Favourite web sites</v>
      </c>
      <c r="I441" s="1" t="str">
        <f>INDEX('Data - Knowledge'!$C:$C,MATCH(E441,'Data - Knowledge'!$D:$D,0))</f>
        <v>Favourite web sites</v>
      </c>
      <c r="J441" s="1"/>
    </row>
    <row r="442" spans="1:10">
      <c r="A442">
        <v>441</v>
      </c>
      <c r="B442" t="s">
        <v>1367</v>
      </c>
      <c r="C442">
        <f>IF(B442&lt;&gt;B441,1,1+C441)</f>
        <v>43</v>
      </c>
      <c r="D442" t="str">
        <f>B442&amp;C442</f>
        <v>Favourite web sites43</v>
      </c>
      <c r="E442" t="s">
        <v>789</v>
      </c>
      <c r="F442" s="373">
        <f>'Data - Knowledge'!E449</f>
        <v>0.14453787878787883</v>
      </c>
      <c r="G442" s="379">
        <f>'Data - Knowledge'!J449</f>
        <v>82.360126587922309</v>
      </c>
      <c r="H442" s="1" t="str">
        <f>VLOOKUP(B442,$O$2:$O$150,1,FALSE)</f>
        <v>Favourite web sites</v>
      </c>
      <c r="I442" s="1" t="str">
        <f>INDEX('Data - Knowledge'!$C:$C,MATCH(E442,'Data - Knowledge'!$D:$D,0))</f>
        <v>Favourite web sites</v>
      </c>
      <c r="J442" s="1"/>
    </row>
    <row r="443" spans="1:10">
      <c r="A443">
        <v>442</v>
      </c>
      <c r="B443" t="s">
        <v>1367</v>
      </c>
      <c r="C443">
        <f>IF(B443&lt;&gt;B442,1,1+C442)</f>
        <v>44</v>
      </c>
      <c r="D443" t="str">
        <f>B443&amp;C443</f>
        <v>Favourite web sites44</v>
      </c>
      <c r="E443" t="s">
        <v>793</v>
      </c>
      <c r="F443" s="373">
        <f>'Data - Knowledge'!E450</f>
        <v>0.071704545454545437</v>
      </c>
      <c r="G443" s="379">
        <f>'Data - Knowledge'!J450</f>
        <v>87.313162782419468</v>
      </c>
      <c r="H443" s="1" t="str">
        <f>VLOOKUP(B443,$O$2:$O$150,1,FALSE)</f>
        <v>Favourite web sites</v>
      </c>
      <c r="I443" s="1" t="str">
        <f>INDEX('Data - Knowledge'!$C:$C,MATCH(E443,'Data - Knowledge'!$D:$D,0))</f>
        <v>Favourite web sites</v>
      </c>
      <c r="J443" s="1"/>
    </row>
    <row r="444" spans="1:10">
      <c r="A444">
        <v>443</v>
      </c>
      <c r="B444" t="s">
        <v>1367</v>
      </c>
      <c r="C444">
        <f>IF(B444&lt;&gt;B443,1,1+C443)</f>
        <v>45</v>
      </c>
      <c r="D444" t="str">
        <f>B444&amp;C444</f>
        <v>Favourite web sites45</v>
      </c>
      <c r="E444" t="s">
        <v>1431</v>
      </c>
      <c r="F444" s="373">
        <f>'Data - Knowledge'!E451</f>
        <v>0.036390151515151514</v>
      </c>
      <c r="G444" s="379">
        <f>'Data - Knowledge'!J451</f>
        <v>115.13476642939881</v>
      </c>
      <c r="H444" s="1" t="str">
        <f>VLOOKUP(B444,$O$2:$O$150,1,FALSE)</f>
        <v>Favourite web sites</v>
      </c>
      <c r="I444" s="1" t="str">
        <f>INDEX('Data - Knowledge'!$C:$C,MATCH(E444,'Data - Knowledge'!$D:$D,0))</f>
        <v>Favourite web sites</v>
      </c>
      <c r="J444" s="1"/>
    </row>
    <row r="445" spans="1:10">
      <c r="A445">
        <v>444</v>
      </c>
      <c r="B445" t="s">
        <v>1367</v>
      </c>
      <c r="C445">
        <f>IF(B445&lt;&gt;B444,1,1+C444)</f>
        <v>46</v>
      </c>
      <c r="D445" t="str">
        <f>B445&amp;C445</f>
        <v>Favourite web sites46</v>
      </c>
      <c r="E445" t="s">
        <v>1433</v>
      </c>
      <c r="F445" s="373">
        <f>'Data - Knowledge'!E452</f>
        <v>0.019295454545454546</v>
      </c>
      <c r="G445" s="379">
        <f>'Data - Knowledge'!J452</f>
        <v>103.49563702446576</v>
      </c>
      <c r="H445" s="1" t="str">
        <f>VLOOKUP(B445,$O$2:$O$150,1,FALSE)</f>
        <v>Favourite web sites</v>
      </c>
      <c r="I445" s="1" t="str">
        <f>INDEX('Data - Knowledge'!$C:$C,MATCH(E445,'Data - Knowledge'!$D:$D,0))</f>
        <v>Favourite web sites</v>
      </c>
      <c r="J445" s="1"/>
    </row>
    <row r="446" spans="1:10">
      <c r="A446">
        <v>445</v>
      </c>
      <c r="B446" t="s">
        <v>1367</v>
      </c>
      <c r="C446">
        <f>IF(B446&lt;&gt;B445,1,1+C445)</f>
        <v>47</v>
      </c>
      <c r="D446" t="str">
        <f>B446&amp;C446</f>
        <v>Favourite web sites47</v>
      </c>
      <c r="E446" t="s">
        <v>1435</v>
      </c>
      <c r="F446" s="373">
        <f>'Data - Knowledge'!E453</f>
        <v>0.10748863636363637</v>
      </c>
      <c r="G446" s="379">
        <f>'Data - Knowledge'!J453</f>
        <v>100.28452168424711</v>
      </c>
      <c r="H446" s="1" t="str">
        <f>VLOOKUP(B446,$O$2:$O$150,1,FALSE)</f>
        <v>Favourite web sites</v>
      </c>
      <c r="I446" s="1" t="str">
        <f>INDEX('Data - Knowledge'!$C:$C,MATCH(E446,'Data - Knowledge'!$D:$D,0))</f>
        <v>Favourite web sites</v>
      </c>
      <c r="J446" s="1"/>
    </row>
    <row r="447" spans="1:10">
      <c r="A447">
        <v>446</v>
      </c>
      <c r="B447" t="s">
        <v>1367</v>
      </c>
      <c r="C447">
        <f>IF(B447&lt;&gt;B446,1,1+C446)</f>
        <v>48</v>
      </c>
      <c r="D447" t="str">
        <f>B447&amp;C447</f>
        <v>Favourite web sites48</v>
      </c>
      <c r="E447" t="s">
        <v>1437</v>
      </c>
      <c r="F447" s="373">
        <f>'Data - Knowledge'!E454</f>
        <v>0.0490719696969697</v>
      </c>
      <c r="G447" s="379">
        <f>'Data - Knowledge'!J454</f>
        <v>93.380024196482324</v>
      </c>
      <c r="H447" s="1" t="str">
        <f>VLOOKUP(B447,$O$2:$O$150,1,FALSE)</f>
        <v>Favourite web sites</v>
      </c>
      <c r="I447" s="1" t="str">
        <f>INDEX('Data - Knowledge'!$C:$C,MATCH(E447,'Data - Knowledge'!$D:$D,0))</f>
        <v>Favourite web sites</v>
      </c>
      <c r="J447" s="1"/>
    </row>
    <row r="448" spans="1:10">
      <c r="A448">
        <v>447</v>
      </c>
      <c r="B448" t="s">
        <v>1367</v>
      </c>
      <c r="C448">
        <f>IF(B448&lt;&gt;B447,1,1+C447)</f>
        <v>49</v>
      </c>
      <c r="D448" t="str">
        <f>B448&amp;C448</f>
        <v>Favourite web sites49</v>
      </c>
      <c r="E448" t="s">
        <v>1439</v>
      </c>
      <c r="F448" s="373">
        <f>'Data - Knowledge'!E455</f>
        <v>0.016087121212121216</v>
      </c>
      <c r="G448" s="379">
        <f>'Data - Knowledge'!J455</f>
        <v>117.63847036755182</v>
      </c>
      <c r="H448" s="1" t="str">
        <f>VLOOKUP(B448,$O$2:$O$150,1,FALSE)</f>
        <v>Favourite web sites</v>
      </c>
      <c r="I448" s="1" t="str">
        <f>INDEX('Data - Knowledge'!$C:$C,MATCH(E448,'Data - Knowledge'!$D:$D,0))</f>
        <v>Favourite web sites</v>
      </c>
      <c r="J448" s="1"/>
    </row>
    <row r="449" spans="1:10">
      <c r="A449">
        <v>448</v>
      </c>
      <c r="B449" t="s">
        <v>1367</v>
      </c>
      <c r="C449">
        <f>IF(B449&lt;&gt;B448,1,1+C448)</f>
        <v>50</v>
      </c>
      <c r="D449" t="str">
        <f>B449&amp;C449</f>
        <v>Favourite web sites50</v>
      </c>
      <c r="E449" t="s">
        <v>1441</v>
      </c>
      <c r="F449" s="373">
        <f>'Data - Knowledge'!E456</f>
        <v>0.067469696969696971</v>
      </c>
      <c r="G449" s="379">
        <f>'Data - Knowledge'!J456</f>
        <v>112.58261367990706</v>
      </c>
      <c r="H449" s="1" t="str">
        <f>VLOOKUP(B449,$O$2:$O$150,1,FALSE)</f>
        <v>Favourite web sites</v>
      </c>
      <c r="I449" s="1" t="str">
        <f>INDEX('Data - Knowledge'!$C:$C,MATCH(E449,'Data - Knowledge'!$D:$D,0))</f>
        <v>Favourite web sites</v>
      </c>
      <c r="J449" s="1"/>
    </row>
    <row r="450" spans="1:10">
      <c r="A450">
        <v>449</v>
      </c>
      <c r="B450" t="s">
        <v>1367</v>
      </c>
      <c r="C450">
        <f>IF(B450&lt;&gt;B449,1,1+C449)</f>
        <v>51</v>
      </c>
      <c r="D450" t="str">
        <f>B450&amp;C450</f>
        <v>Favourite web sites51</v>
      </c>
      <c r="E450" t="s">
        <v>1443</v>
      </c>
      <c r="F450" s="373">
        <f>'Data - Knowledge'!E457</f>
        <v>0.041704545454545446</v>
      </c>
      <c r="G450" s="379">
        <f>'Data - Knowledge'!J457</f>
        <v>90.4839310007691</v>
      </c>
      <c r="H450" s="1" t="str">
        <f>VLOOKUP(B450,$O$2:$O$150,1,FALSE)</f>
        <v>Favourite web sites</v>
      </c>
      <c r="I450" s="1" t="str">
        <f>INDEX('Data - Knowledge'!$C:$C,MATCH(E450,'Data - Knowledge'!$D:$D,0))</f>
        <v>Favourite web sites</v>
      </c>
      <c r="J450" s="1"/>
    </row>
    <row r="451" spans="1:10">
      <c r="A451">
        <v>450</v>
      </c>
      <c r="B451" t="s">
        <v>1367</v>
      </c>
      <c r="C451">
        <f>IF(B451&lt;&gt;B450,1,1+C450)</f>
        <v>52</v>
      </c>
      <c r="D451" t="str">
        <f>B451&amp;C451</f>
        <v>Favourite web sites52</v>
      </c>
      <c r="E451" t="s">
        <v>1445</v>
      </c>
      <c r="F451" s="373">
        <f>'Data - Knowledge'!E458</f>
        <v>0.060189393939393945</v>
      </c>
      <c r="G451" s="379">
        <f>'Data - Knowledge'!J458</f>
        <v>104.31381740774432</v>
      </c>
      <c r="H451" s="1" t="str">
        <f>VLOOKUP(B451,$O$2:$O$150,1,FALSE)</f>
        <v>Favourite web sites</v>
      </c>
      <c r="I451" s="1" t="str">
        <f>INDEX('Data - Knowledge'!$C:$C,MATCH(E451,'Data - Knowledge'!$D:$D,0))</f>
        <v>Favourite web sites</v>
      </c>
      <c r="J451" s="1"/>
    </row>
    <row r="452" spans="1:10">
      <c r="A452">
        <v>451</v>
      </c>
      <c r="B452" t="s">
        <v>1367</v>
      </c>
      <c r="C452">
        <f>IF(B452&lt;&gt;B451,1,1+C451)</f>
        <v>53</v>
      </c>
      <c r="D452" t="str">
        <f>B452&amp;C452</f>
        <v>Favourite web sites53</v>
      </c>
      <c r="E452" t="s">
        <v>1447</v>
      </c>
      <c r="F452" s="373">
        <f>'Data - Knowledge'!E459</f>
        <v>0.031878787878787875</v>
      </c>
      <c r="G452" s="379">
        <f>'Data - Knowledge'!J459</f>
        <v>87.35437924517619</v>
      </c>
      <c r="H452" s="1" t="str">
        <f>VLOOKUP(B452,$O$2:$O$150,1,FALSE)</f>
        <v>Favourite web sites</v>
      </c>
      <c r="I452" s="1" t="str">
        <f>INDEX('Data - Knowledge'!$C:$C,MATCH(E452,'Data - Knowledge'!$D:$D,0))</f>
        <v>Favourite web sites</v>
      </c>
      <c r="J452" s="1"/>
    </row>
    <row r="453" spans="1:10">
      <c r="A453">
        <v>452</v>
      </c>
      <c r="B453" t="s">
        <v>1367</v>
      </c>
      <c r="C453">
        <f>IF(B453&lt;&gt;B452,1,1+C452)</f>
        <v>54</v>
      </c>
      <c r="D453" t="str">
        <f>B453&amp;C453</f>
        <v>Favourite web sites54</v>
      </c>
      <c r="E453" t="s">
        <v>1449</v>
      </c>
      <c r="F453" s="373">
        <f>'Data - Knowledge'!E460</f>
        <v>0.017321969696969697</v>
      </c>
      <c r="G453" s="379">
        <f>'Data - Knowledge'!J460</f>
        <v>99.843168668953851</v>
      </c>
      <c r="H453" s="1" t="str">
        <f>VLOOKUP(B453,$O$2:$O$150,1,FALSE)</f>
        <v>Favourite web sites</v>
      </c>
      <c r="I453" s="1" t="str">
        <f>INDEX('Data - Knowledge'!$C:$C,MATCH(E453,'Data - Knowledge'!$D:$D,0))</f>
        <v>Favourite web sites</v>
      </c>
      <c r="J453" s="1"/>
    </row>
    <row r="454" spans="1:10">
      <c r="A454">
        <v>453</v>
      </c>
      <c r="B454" t="s">
        <v>1367</v>
      </c>
      <c r="C454">
        <f>IF(B454&lt;&gt;B453,1,1+C453)</f>
        <v>55</v>
      </c>
      <c r="D454" t="str">
        <f>B454&amp;C454</f>
        <v>Favourite web sites55</v>
      </c>
      <c r="E454" t="s">
        <v>797</v>
      </c>
      <c r="F454" s="373">
        <f>'Data - Knowledge'!E461</f>
        <v>0.0634280303030303</v>
      </c>
      <c r="G454" s="379">
        <f>'Data - Knowledge'!J461</f>
        <v>72.2049327845811</v>
      </c>
      <c r="H454" s="1" t="str">
        <f>VLOOKUP(B454,$O$2:$O$150,1,FALSE)</f>
        <v>Favourite web sites</v>
      </c>
      <c r="I454" s="1" t="str">
        <f>INDEX('Data - Knowledge'!$C:$C,MATCH(E454,'Data - Knowledge'!$D:$D,0))</f>
        <v>Favourite web sites</v>
      </c>
      <c r="J454" s="1"/>
    </row>
    <row r="455" spans="1:10">
      <c r="A455">
        <v>454</v>
      </c>
      <c r="B455" t="s">
        <v>1367</v>
      </c>
      <c r="C455">
        <f>IF(B455&lt;&gt;B454,1,1+C454)</f>
        <v>56</v>
      </c>
      <c r="D455" t="str">
        <f>B455&amp;C455</f>
        <v>Favourite web sites56</v>
      </c>
      <c r="E455" t="s">
        <v>1451</v>
      </c>
      <c r="F455" s="373">
        <f>'Data - Knowledge'!E462</f>
        <v>0.065340909090909088</v>
      </c>
      <c r="G455" s="379">
        <f>'Data - Knowledge'!J462</f>
        <v>94.5061461984854</v>
      </c>
      <c r="H455" s="1" t="str">
        <f>VLOOKUP(B455,$O$2:$O$150,1,FALSE)</f>
        <v>Favourite web sites</v>
      </c>
      <c r="I455" s="1" t="str">
        <f>INDEX('Data - Knowledge'!$C:$C,MATCH(E455,'Data - Knowledge'!$D:$D,0))</f>
        <v>Favourite web sites</v>
      </c>
      <c r="J455" s="1"/>
    </row>
    <row r="456" spans="1:10">
      <c r="A456">
        <v>455</v>
      </c>
      <c r="B456" t="s">
        <v>1367</v>
      </c>
      <c r="C456">
        <f>IF(B456&lt;&gt;B455,1,1+C455)</f>
        <v>57</v>
      </c>
      <c r="D456" t="str">
        <f>B456&amp;C456</f>
        <v>Favourite web sites57</v>
      </c>
      <c r="E456" t="s">
        <v>1453</v>
      </c>
      <c r="F456" s="373">
        <f>'Data - Knowledge'!E463</f>
        <v>0.020147727272727275</v>
      </c>
      <c r="G456" s="379">
        <f>'Data - Knowledge'!J463</f>
        <v>104.04533380504843</v>
      </c>
      <c r="H456" s="1" t="str">
        <f>VLOOKUP(B456,$O$2:$O$150,1,FALSE)</f>
        <v>Favourite web sites</v>
      </c>
      <c r="I456" s="1" t="str">
        <f>INDEX('Data - Knowledge'!$C:$C,MATCH(E456,'Data - Knowledge'!$D:$D,0))</f>
        <v>Favourite web sites</v>
      </c>
      <c r="J456" s="1"/>
    </row>
    <row r="457" spans="1:10">
      <c r="A457">
        <v>456</v>
      </c>
      <c r="B457" t="s">
        <v>1367</v>
      </c>
      <c r="C457">
        <f>IF(B457&lt;&gt;B456,1,1+C456)</f>
        <v>58</v>
      </c>
      <c r="D457" t="str">
        <f>B457&amp;C457</f>
        <v>Favourite web sites58</v>
      </c>
      <c r="E457" t="s">
        <v>1455</v>
      </c>
      <c r="F457" s="373">
        <f>'Data - Knowledge'!E464</f>
        <v>0.087375</v>
      </c>
      <c r="G457" s="379">
        <f>'Data - Knowledge'!J464</f>
        <v>100.39217513577788</v>
      </c>
      <c r="H457" s="1" t="str">
        <f>VLOOKUP(B457,$O$2:$O$150,1,FALSE)</f>
        <v>Favourite web sites</v>
      </c>
      <c r="I457" s="1" t="str">
        <f>INDEX('Data - Knowledge'!$C:$C,MATCH(E457,'Data - Knowledge'!$D:$D,0))</f>
        <v>Favourite web sites</v>
      </c>
      <c r="J457" s="1"/>
    </row>
    <row r="458" spans="1:10">
      <c r="A458">
        <v>457</v>
      </c>
      <c r="B458" t="s">
        <v>1367</v>
      </c>
      <c r="C458">
        <f>IF(B458&lt;&gt;B457,1,1+C457)</f>
        <v>59</v>
      </c>
      <c r="D458" t="str">
        <f>B458&amp;C458</f>
        <v>Favourite web sites59</v>
      </c>
      <c r="E458" t="s">
        <v>765</v>
      </c>
      <c r="F458" s="373">
        <f>'Data - Knowledge'!E465</f>
        <v>0.094613636363636372</v>
      </c>
      <c r="G458" s="379">
        <f>'Data - Knowledge'!J465</f>
        <v>102.90223150813225</v>
      </c>
      <c r="H458" s="1" t="str">
        <f>VLOOKUP(B458,$O$2:$O$150,1,FALSE)</f>
        <v>Favourite web sites</v>
      </c>
      <c r="I458" s="1" t="str">
        <f>INDEX('Data - Knowledge'!$C:$C,MATCH(E458,'Data - Knowledge'!$D:$D,0))</f>
        <v>Favourite web sites</v>
      </c>
      <c r="J458" s="1"/>
    </row>
    <row r="459" spans="1:10">
      <c r="A459">
        <v>458</v>
      </c>
      <c r="B459" t="s">
        <v>1367</v>
      </c>
      <c r="C459">
        <f>IF(B459&lt;&gt;B458,1,1+C458)</f>
        <v>60</v>
      </c>
      <c r="D459" t="str">
        <f>B459&amp;C459</f>
        <v>Favourite web sites60</v>
      </c>
      <c r="E459" t="s">
        <v>1457</v>
      </c>
      <c r="F459" s="373">
        <f>'Data - Knowledge'!E466</f>
        <v>0.03114393939393939</v>
      </c>
      <c r="G459" s="379">
        <f>'Data - Knowledge'!J466</f>
        <v>123.87068664479375</v>
      </c>
      <c r="H459" s="1" t="str">
        <f>VLOOKUP(B459,$O$2:$O$150,1,FALSE)</f>
        <v>Favourite web sites</v>
      </c>
      <c r="I459" s="1" t="str">
        <f>INDEX('Data - Knowledge'!$C:$C,MATCH(E459,'Data - Knowledge'!$D:$D,0))</f>
        <v>Favourite web sites</v>
      </c>
      <c r="J459" s="1"/>
    </row>
    <row r="460" spans="1:10">
      <c r="A460">
        <v>459</v>
      </c>
      <c r="B460" t="s">
        <v>1367</v>
      </c>
      <c r="C460">
        <f>IF(B460&lt;&gt;B459,1,1+C459)</f>
        <v>61</v>
      </c>
      <c r="D460" t="str">
        <f>B460&amp;C460</f>
        <v>Favourite web sites61</v>
      </c>
      <c r="E460" t="s">
        <v>769</v>
      </c>
      <c r="F460" s="373">
        <f>'Data - Knowledge'!E467</f>
        <v>0.16472348484848487</v>
      </c>
      <c r="G460" s="379">
        <f>'Data - Knowledge'!J467</f>
        <v>96.044079427248448</v>
      </c>
      <c r="H460" s="1" t="str">
        <f>VLOOKUP(B460,$O$2:$O$150,1,FALSE)</f>
        <v>Favourite web sites</v>
      </c>
      <c r="I460" s="1" t="str">
        <f>INDEX('Data - Knowledge'!$C:$C,MATCH(E460,'Data - Knowledge'!$D:$D,0))</f>
        <v>Favourite web sites</v>
      </c>
      <c r="J460" s="1"/>
    </row>
    <row r="461" spans="1:10">
      <c r="A461">
        <v>460</v>
      </c>
      <c r="B461" t="s">
        <v>1367</v>
      </c>
      <c r="C461">
        <f>IF(B461&lt;&gt;B460,1,1+C460)</f>
        <v>62</v>
      </c>
      <c r="D461" t="str">
        <f>B461&amp;C461</f>
        <v>Favourite web sites62</v>
      </c>
      <c r="E461" t="s">
        <v>780</v>
      </c>
      <c r="F461" s="373">
        <f>'Data - Knowledge'!E468</f>
        <v>0.14959090909090911</v>
      </c>
      <c r="G461" s="379">
        <f>'Data - Knowledge'!J468</f>
        <v>101.712724604756</v>
      </c>
      <c r="H461" s="1" t="str">
        <f>VLOOKUP(B461,$O$2:$O$150,1,FALSE)</f>
        <v>Favourite web sites</v>
      </c>
      <c r="I461" s="1" t="str">
        <f>INDEX('Data - Knowledge'!$C:$C,MATCH(E461,'Data - Knowledge'!$D:$D,0))</f>
        <v>Favourite web sites</v>
      </c>
      <c r="J461" s="1"/>
    </row>
    <row r="462" spans="1:10">
      <c r="A462">
        <v>461</v>
      </c>
      <c r="B462" t="s">
        <v>1367</v>
      </c>
      <c r="C462">
        <f>IF(B462&lt;&gt;B461,1,1+C461)</f>
        <v>63</v>
      </c>
      <c r="D462" t="str">
        <f>B462&amp;C462</f>
        <v>Favourite web sites63</v>
      </c>
      <c r="E462" t="s">
        <v>1459</v>
      </c>
      <c r="F462" s="373">
        <f>'Data - Knowledge'!E469</f>
        <v>0.036193181818181819</v>
      </c>
      <c r="G462" s="379">
        <f>'Data - Knowledge'!J469</f>
        <v>105.7413562587822</v>
      </c>
      <c r="H462" s="1" t="str">
        <f>VLOOKUP(B462,$O$2:$O$150,1,FALSE)</f>
        <v>Favourite web sites</v>
      </c>
      <c r="I462" s="1" t="str">
        <f>INDEX('Data - Knowledge'!$C:$C,MATCH(E462,'Data - Knowledge'!$D:$D,0))</f>
        <v>Favourite web sites</v>
      </c>
      <c r="J462" s="1"/>
    </row>
    <row r="463" spans="1:10">
      <c r="A463">
        <v>462</v>
      </c>
      <c r="B463" t="s">
        <v>1367</v>
      </c>
      <c r="C463">
        <f>IF(B463&lt;&gt;B462,1,1+C462)</f>
        <v>64</v>
      </c>
      <c r="D463" t="str">
        <f>B463&amp;C463</f>
        <v>Favourite web sites64</v>
      </c>
      <c r="E463" t="s">
        <v>1461</v>
      </c>
      <c r="F463" s="373">
        <f>'Data - Knowledge'!E470</f>
        <v>0.03218560606060606</v>
      </c>
      <c r="G463" s="379">
        <f>'Data - Knowledge'!J470</f>
        <v>97.700536370417282</v>
      </c>
      <c r="H463" s="1" t="str">
        <f>VLOOKUP(B463,$O$2:$O$150,1,FALSE)</f>
        <v>Favourite web sites</v>
      </c>
      <c r="I463" s="1" t="str">
        <f>INDEX('Data - Knowledge'!$C:$C,MATCH(E463,'Data - Knowledge'!$D:$D,0))</f>
        <v>Favourite web sites</v>
      </c>
      <c r="J463" s="1"/>
    </row>
    <row r="464" spans="1:10">
      <c r="A464">
        <v>463</v>
      </c>
      <c r="B464" t="s">
        <v>1367</v>
      </c>
      <c r="C464">
        <f>IF(B464&lt;&gt;B463,1,1+C463)</f>
        <v>65</v>
      </c>
      <c r="D464" t="str">
        <f>B464&amp;C464</f>
        <v>Favourite web sites65</v>
      </c>
      <c r="E464" t="s">
        <v>1463</v>
      </c>
      <c r="F464" s="373">
        <f>'Data - Knowledge'!E471</f>
        <v>0.028727272727272723</v>
      </c>
      <c r="G464" s="379">
        <f>'Data - Knowledge'!J471</f>
        <v>94.971670557683623</v>
      </c>
      <c r="H464" s="1" t="str">
        <f>VLOOKUP(B464,$O$2:$O$150,1,FALSE)</f>
        <v>Favourite web sites</v>
      </c>
      <c r="I464" s="1" t="str">
        <f>INDEX('Data - Knowledge'!$C:$C,MATCH(E464,'Data - Knowledge'!$D:$D,0))</f>
        <v>Favourite web sites</v>
      </c>
      <c r="J464" s="1"/>
    </row>
    <row r="465" spans="1:10">
      <c r="A465">
        <v>464</v>
      </c>
      <c r="B465" t="s">
        <v>1367</v>
      </c>
      <c r="C465">
        <f>IF(B465&lt;&gt;B464,1,1+C464)</f>
        <v>66</v>
      </c>
      <c r="D465" t="str">
        <f>B465&amp;C465</f>
        <v>Favourite web sites66</v>
      </c>
      <c r="E465" t="s">
        <v>1464</v>
      </c>
      <c r="F465" s="373">
        <f>'Data - Knowledge'!E472</f>
        <v>0.093488636363636371</v>
      </c>
      <c r="G465" s="379">
        <f>'Data - Knowledge'!J472</f>
        <v>82.9419764778479</v>
      </c>
      <c r="H465" s="1" t="str">
        <f>VLOOKUP(B465,$O$2:$O$150,1,FALSE)</f>
        <v>Favourite web sites</v>
      </c>
      <c r="I465" s="1" t="str">
        <f>INDEX('Data - Knowledge'!$C:$C,MATCH(E465,'Data - Knowledge'!$D:$D,0))</f>
        <v>Favourite web sites</v>
      </c>
      <c r="J465" s="1"/>
    </row>
    <row r="466" spans="1:10">
      <c r="A466">
        <v>465</v>
      </c>
      <c r="B466" t="s">
        <v>1367</v>
      </c>
      <c r="C466">
        <f>IF(B466&lt;&gt;B465,1,1+C465)</f>
        <v>67</v>
      </c>
      <c r="D466" t="str">
        <f>B466&amp;C466</f>
        <v>Favourite web sites67</v>
      </c>
      <c r="E466" t="s">
        <v>1466</v>
      </c>
      <c r="F466" s="373">
        <f>'Data - Knowledge'!E473</f>
        <v>0.034776515151515149</v>
      </c>
      <c r="G466" s="379">
        <f>'Data - Knowledge'!J473</f>
        <v>98.906542385203139</v>
      </c>
      <c r="H466" s="1" t="str">
        <f>VLOOKUP(B466,$O$2:$O$150,1,FALSE)</f>
        <v>Favourite web sites</v>
      </c>
      <c r="I466" s="1" t="str">
        <f>INDEX('Data - Knowledge'!$C:$C,MATCH(E466,'Data - Knowledge'!$D:$D,0))</f>
        <v>Favourite web sites</v>
      </c>
      <c r="J466" s="1"/>
    </row>
    <row r="467" spans="1:10">
      <c r="A467">
        <v>466</v>
      </c>
      <c r="B467" t="s">
        <v>1367</v>
      </c>
      <c r="C467">
        <f>IF(B467&lt;&gt;B466,1,1+C466)</f>
        <v>68</v>
      </c>
      <c r="D467" t="str">
        <f>B467&amp;C467</f>
        <v>Favourite web sites68</v>
      </c>
      <c r="E467" t="s">
        <v>1468</v>
      </c>
      <c r="F467" s="373">
        <f>'Data - Knowledge'!E474</f>
        <v>0.0274280303030303</v>
      </c>
      <c r="G467" s="379">
        <f>'Data - Knowledge'!J474</f>
        <v>94.647101287302831</v>
      </c>
      <c r="H467" s="1" t="str">
        <f>VLOOKUP(B467,$O$2:$O$150,1,FALSE)</f>
        <v>Favourite web sites</v>
      </c>
      <c r="I467" s="1" t="str">
        <f>INDEX('Data - Knowledge'!$C:$C,MATCH(E467,'Data - Knowledge'!$D:$D,0))</f>
        <v>Favourite web sites</v>
      </c>
      <c r="J467" s="1"/>
    </row>
    <row r="468" spans="1:10">
      <c r="A468">
        <v>467</v>
      </c>
      <c r="B468" t="s">
        <v>1367</v>
      </c>
      <c r="C468">
        <f>IF(B468&lt;&gt;B467,1,1+C467)</f>
        <v>69</v>
      </c>
      <c r="D468" t="str">
        <f>B468&amp;C468</f>
        <v>Favourite web sites69</v>
      </c>
      <c r="E468" t="s">
        <v>1470</v>
      </c>
      <c r="F468" s="373">
        <f>'Data - Knowledge'!E475</f>
        <v>0.029556818181818177</v>
      </c>
      <c r="G468" s="379">
        <f>'Data - Knowledge'!J475</f>
        <v>105.3071455293677</v>
      </c>
      <c r="H468" s="1" t="str">
        <f>VLOOKUP(B468,$O$2:$O$150,1,FALSE)</f>
        <v>Favourite web sites</v>
      </c>
      <c r="I468" s="1" t="str">
        <f>INDEX('Data - Knowledge'!$C:$C,MATCH(E468,'Data - Knowledge'!$D:$D,0))</f>
        <v>Favourite web sites</v>
      </c>
      <c r="J468" s="1"/>
    </row>
    <row r="469" spans="1:10">
      <c r="A469">
        <v>468</v>
      </c>
      <c r="B469" t="s">
        <v>1367</v>
      </c>
      <c r="C469">
        <f>IF(B469&lt;&gt;B468,1,1+C468)</f>
        <v>70</v>
      </c>
      <c r="D469" t="str">
        <f>B469&amp;C469</f>
        <v>Favourite web sites70</v>
      </c>
      <c r="E469" t="s">
        <v>1472</v>
      </c>
      <c r="F469" s="373">
        <f>'Data - Knowledge'!E476</f>
        <v>0.04278030303030303</v>
      </c>
      <c r="G469" s="379">
        <f>'Data - Knowledge'!J476</f>
        <v>131.38267429139259</v>
      </c>
      <c r="H469" s="1" t="str">
        <f>VLOOKUP(B469,$O$2:$O$150,1,FALSE)</f>
        <v>Favourite web sites</v>
      </c>
      <c r="I469" s="1" t="str">
        <f>INDEX('Data - Knowledge'!$C:$C,MATCH(E469,'Data - Knowledge'!$D:$D,0))</f>
        <v>Favourite web sites</v>
      </c>
      <c r="J469" s="1"/>
    </row>
    <row r="470" spans="1:10">
      <c r="A470">
        <v>469</v>
      </c>
      <c r="B470" t="s">
        <v>1367</v>
      </c>
      <c r="C470">
        <f>IF(B470&lt;&gt;B469,1,1+C469)</f>
        <v>71</v>
      </c>
      <c r="D470" t="str">
        <f>B470&amp;C470</f>
        <v>Favourite web sites71</v>
      </c>
      <c r="E470" t="s">
        <v>1474</v>
      </c>
      <c r="F470" s="373">
        <f>'Data - Knowledge'!E477</f>
        <v>0.014723484848484849</v>
      </c>
      <c r="G470" s="379">
        <f>'Data - Knowledge'!J477</f>
        <v>117.12600861190352</v>
      </c>
      <c r="H470" s="1" t="str">
        <f>VLOOKUP(B470,$O$2:$O$150,1,FALSE)</f>
        <v>Favourite web sites</v>
      </c>
      <c r="I470" s="1" t="str">
        <f>INDEX('Data - Knowledge'!$C:$C,MATCH(E470,'Data - Knowledge'!$D:$D,0))</f>
        <v>Favourite web sites</v>
      </c>
      <c r="J470" s="1"/>
    </row>
    <row r="471" spans="1:10">
      <c r="A471">
        <v>470</v>
      </c>
      <c r="B471" t="s">
        <v>1367</v>
      </c>
      <c r="C471">
        <f>IF(B471&lt;&gt;B470,1,1+C470)</f>
        <v>72</v>
      </c>
      <c r="D471" t="str">
        <f>B471&amp;C471</f>
        <v>Favourite web sites72</v>
      </c>
      <c r="E471" t="s">
        <v>1476</v>
      </c>
      <c r="F471" s="373">
        <f>'Data - Knowledge'!E478</f>
        <v>0.01153787878787879</v>
      </c>
      <c r="G471" s="379">
        <f>'Data - Knowledge'!J478</f>
        <v>110.28463419065883</v>
      </c>
      <c r="H471" s="1" t="str">
        <f>VLOOKUP(B471,$O$2:$O$150,1,FALSE)</f>
        <v>Favourite web sites</v>
      </c>
      <c r="I471" s="1" t="str">
        <f>INDEX('Data - Knowledge'!$C:$C,MATCH(E471,'Data - Knowledge'!$D:$D,0))</f>
        <v>Favourite web sites</v>
      </c>
      <c r="J471" s="1"/>
    </row>
    <row r="472" spans="1:10">
      <c r="A472">
        <v>471</v>
      </c>
      <c r="B472" t="s">
        <v>1367</v>
      </c>
      <c r="C472">
        <f>IF(B472&lt;&gt;B471,1,1+C471)</f>
        <v>73</v>
      </c>
      <c r="D472" t="str">
        <f>B472&amp;C472</f>
        <v>Favourite web sites73</v>
      </c>
      <c r="E472" t="s">
        <v>1478</v>
      </c>
      <c r="F472" s="373">
        <f>'Data - Knowledge'!E479</f>
        <v>0.0231969696969697</v>
      </c>
      <c r="G472" s="379">
        <f>'Data - Knowledge'!J479</f>
        <v>105.41273081571771</v>
      </c>
      <c r="H472" s="1" t="str">
        <f>VLOOKUP(B472,$O$2:$O$150,1,FALSE)</f>
        <v>Favourite web sites</v>
      </c>
      <c r="I472" s="1" t="str">
        <f>INDEX('Data - Knowledge'!$C:$C,MATCH(E472,'Data - Knowledge'!$D:$D,0))</f>
        <v>Favourite web sites</v>
      </c>
      <c r="J472" s="1"/>
    </row>
    <row r="473" spans="1:10">
      <c r="A473">
        <v>472</v>
      </c>
      <c r="B473" t="s">
        <v>1367</v>
      </c>
      <c r="C473">
        <f>IF(B473&lt;&gt;B472,1,1+C472)</f>
        <v>74</v>
      </c>
      <c r="D473" t="str">
        <f>B473&amp;C473</f>
        <v>Favourite web sites74</v>
      </c>
      <c r="E473" t="s">
        <v>752</v>
      </c>
      <c r="F473" s="373">
        <f>'Data - Knowledge'!E480</f>
        <v>0.16421212121212117</v>
      </c>
      <c r="G473" s="379">
        <f>'Data - Knowledge'!J480</f>
        <v>90.40590769331115</v>
      </c>
      <c r="H473" s="1" t="str">
        <f>VLOOKUP(B473,$O$2:$O$150,1,FALSE)</f>
        <v>Favourite web sites</v>
      </c>
      <c r="I473" s="1" t="str">
        <f>INDEX('Data - Knowledge'!$C:$C,MATCH(E473,'Data - Knowledge'!$D:$D,0))</f>
        <v>Favourite web sites</v>
      </c>
      <c r="J473" s="1"/>
    </row>
    <row r="474" spans="1:10">
      <c r="A474">
        <v>473</v>
      </c>
      <c r="B474" t="s">
        <v>1367</v>
      </c>
      <c r="C474">
        <f>IF(B474&lt;&gt;B473,1,1+C473)</f>
        <v>75</v>
      </c>
      <c r="D474" t="str">
        <f>B474&amp;C474</f>
        <v>Favourite web sites75</v>
      </c>
      <c r="E474" t="s">
        <v>1480</v>
      </c>
      <c r="F474" s="373">
        <f>'Data - Knowledge'!E481</f>
        <v>0.027022727272727271</v>
      </c>
      <c r="G474" s="379">
        <f>'Data - Knowledge'!J481</f>
        <v>104.15566428031802</v>
      </c>
      <c r="H474" s="1" t="str">
        <f>VLOOKUP(B474,$O$2:$O$150,1,FALSE)</f>
        <v>Favourite web sites</v>
      </c>
      <c r="I474" s="1" t="str">
        <f>INDEX('Data - Knowledge'!$C:$C,MATCH(E474,'Data - Knowledge'!$D:$D,0))</f>
        <v>Favourite web sites</v>
      </c>
      <c r="J474" s="1"/>
    </row>
    <row r="475" spans="1:10">
      <c r="A475">
        <v>474</v>
      </c>
      <c r="B475" t="s">
        <v>1367</v>
      </c>
      <c r="C475">
        <f>IF(B475&lt;&gt;B474,1,1+C474)</f>
        <v>76</v>
      </c>
      <c r="D475" t="str">
        <f>B475&amp;C475</f>
        <v>Favourite web sites76</v>
      </c>
      <c r="E475" t="s">
        <v>750</v>
      </c>
      <c r="F475" s="373">
        <f>'Data - Knowledge'!E482</f>
        <v>0.067946969696969686</v>
      </c>
      <c r="G475" s="379">
        <f>'Data - Knowledge'!J482</f>
        <v>100.45620734253666</v>
      </c>
      <c r="H475" s="1" t="str">
        <f>VLOOKUP(B475,$O$2:$O$150,1,FALSE)</f>
        <v>Favourite web sites</v>
      </c>
      <c r="I475" s="1" t="str">
        <f>INDEX('Data - Knowledge'!$C:$C,MATCH(E475,'Data - Knowledge'!$D:$D,0))</f>
        <v>Favourite web sites</v>
      </c>
      <c r="J475" s="1"/>
    </row>
    <row r="476" spans="1:10">
      <c r="A476">
        <v>475</v>
      </c>
      <c r="B476" t="s">
        <v>1367</v>
      </c>
      <c r="C476">
        <f>IF(B476&lt;&gt;B475,1,1+C475)</f>
        <v>77</v>
      </c>
      <c r="D476" t="str">
        <f>B476&amp;C476</f>
        <v>Favourite web sites77</v>
      </c>
      <c r="E476" t="s">
        <v>799</v>
      </c>
      <c r="F476" s="373">
        <f>'Data - Knowledge'!E483</f>
        <v>0.040280303030303034</v>
      </c>
      <c r="G476" s="379">
        <f>'Data - Knowledge'!J483</f>
        <v>93.7368954076875</v>
      </c>
      <c r="H476" s="1" t="str">
        <f>VLOOKUP(B476,$O$2:$O$150,1,FALSE)</f>
        <v>Favourite web sites</v>
      </c>
      <c r="I476" s="1" t="str">
        <f>INDEX('Data - Knowledge'!$C:$C,MATCH(E476,'Data - Knowledge'!$D:$D,0))</f>
        <v>Favourite web sites</v>
      </c>
      <c r="J476" s="1"/>
    </row>
    <row r="477" spans="1:10">
      <c r="A477">
        <v>476</v>
      </c>
      <c r="B477" t="s">
        <v>1482</v>
      </c>
      <c r="C477">
        <f>IF(B477&lt;&gt;B476,1,1+C476)</f>
        <v>1</v>
      </c>
      <c r="D477" t="str">
        <f>B477&amp;C477</f>
        <v>Supermarket: shop at (1+ times per month)1</v>
      </c>
      <c r="E477" t="s">
        <v>1483</v>
      </c>
      <c r="F477" s="373">
        <f>'Data - Knowledge'!E484</f>
        <v>0.414965909090909</v>
      </c>
      <c r="G477" s="379">
        <f>'Data - Knowledge'!J484</f>
        <v>104.87001428995532</v>
      </c>
      <c r="H477" s="1" t="str">
        <f>VLOOKUP(B477,$O$2:$O$150,1,FALSE)</f>
        <v>Supermarket: shop at (1+ times per month)</v>
      </c>
      <c r="I477" s="1" t="str">
        <f>INDEX('Data - Knowledge'!$C:$C,MATCH(E477,'Data - Knowledge'!$D:$D,0))</f>
        <v>Supermarket: shop at (1+ times per month)</v>
      </c>
      <c r="J477" s="1"/>
    </row>
    <row r="478" spans="1:10">
      <c r="A478">
        <v>477</v>
      </c>
      <c r="B478" t="s">
        <v>1482</v>
      </c>
      <c r="C478">
        <f>IF(B478&lt;&gt;B477,1,1+C477)</f>
        <v>2</v>
      </c>
      <c r="D478" t="str">
        <f>B478&amp;C478</f>
        <v>Supermarket: shop at (1+ times per month)2</v>
      </c>
      <c r="E478" t="s">
        <v>1485</v>
      </c>
      <c r="F478" s="373">
        <f>'Data - Knowledge'!E485</f>
        <v>0.49004545454545462</v>
      </c>
      <c r="G478" s="379">
        <f>'Data - Knowledge'!J485</f>
        <v>124.65103577927297</v>
      </c>
      <c r="H478" s="1" t="str">
        <f>VLOOKUP(B478,$O$2:$O$150,1,FALSE)</f>
        <v>Supermarket: shop at (1+ times per month)</v>
      </c>
      <c r="I478" s="1" t="str">
        <f>INDEX('Data - Knowledge'!$C:$C,MATCH(E478,'Data - Knowledge'!$D:$D,0))</f>
        <v>Supermarket: shop at (1+ times per month)</v>
      </c>
      <c r="J478" s="1"/>
    </row>
    <row r="479" spans="1:10">
      <c r="A479">
        <v>478</v>
      </c>
      <c r="B479" t="s">
        <v>1482</v>
      </c>
      <c r="C479">
        <f>IF(B479&lt;&gt;B478,1,1+C478)</f>
        <v>3</v>
      </c>
      <c r="D479" t="str">
        <f>B479&amp;C479</f>
        <v>Supermarket: shop at (1+ times per month)3</v>
      </c>
      <c r="E479" t="s">
        <v>1487</v>
      </c>
      <c r="F479" s="373">
        <f>'Data - Knowledge'!E486</f>
        <v>0.20856818181818187</v>
      </c>
      <c r="G479" s="379">
        <f>'Data - Knowledge'!J486</f>
        <v>80.695233686168947</v>
      </c>
      <c r="H479" s="1" t="str">
        <f>VLOOKUP(B479,$O$2:$O$150,1,FALSE)</f>
        <v>Supermarket: shop at (1+ times per month)</v>
      </c>
      <c r="I479" s="1" t="str">
        <f>INDEX('Data - Knowledge'!$C:$C,MATCH(E479,'Data - Knowledge'!$D:$D,0))</f>
        <v>Supermarket: shop at (1+ times per month)</v>
      </c>
      <c r="J479" s="1"/>
    </row>
    <row r="480" spans="1:10">
      <c r="A480">
        <v>479</v>
      </c>
      <c r="B480" t="s">
        <v>1482</v>
      </c>
      <c r="C480">
        <f>IF(B480&lt;&gt;B479,1,1+C479)</f>
        <v>4</v>
      </c>
      <c r="D480" t="str">
        <f>B480&amp;C480</f>
        <v>Supermarket: shop at (1+ times per month)4</v>
      </c>
      <c r="E480" t="s">
        <v>1489</v>
      </c>
      <c r="F480" s="373">
        <f>'Data - Knowledge'!E487</f>
        <v>0.29598106060606066</v>
      </c>
      <c r="G480" s="379">
        <f>'Data - Knowledge'!J487</f>
        <v>96.126713905595409</v>
      </c>
      <c r="H480" s="1" t="str">
        <f>VLOOKUP(B480,$O$2:$O$150,1,FALSE)</f>
        <v>Supermarket: shop at (1+ times per month)</v>
      </c>
      <c r="I480" s="1" t="str">
        <f>INDEX('Data - Knowledge'!$C:$C,MATCH(E480,'Data - Knowledge'!$D:$D,0))</f>
        <v>Supermarket: shop at (1+ times per month)</v>
      </c>
      <c r="J480" s="1"/>
    </row>
    <row r="481" spans="1:10">
      <c r="A481">
        <v>480</v>
      </c>
      <c r="B481" t="s">
        <v>1482</v>
      </c>
      <c r="C481">
        <f>IF(B481&lt;&gt;B480,1,1+C480)</f>
        <v>5</v>
      </c>
      <c r="D481" t="str">
        <f>B481&amp;C481</f>
        <v>Supermarket: shop at (1+ times per month)5</v>
      </c>
      <c r="E481" t="s">
        <v>1491</v>
      </c>
      <c r="F481" s="373">
        <f>'Data - Knowledge'!E488</f>
        <v>0.15346969696969695</v>
      </c>
      <c r="G481" s="379">
        <f>'Data - Knowledge'!J488</f>
        <v>58.671957489957613</v>
      </c>
      <c r="H481" s="1" t="str">
        <f>VLOOKUP(B481,$O$2:$O$150,1,FALSE)</f>
        <v>Supermarket: shop at (1+ times per month)</v>
      </c>
      <c r="I481" s="1" t="str">
        <f>INDEX('Data - Knowledge'!$C:$C,MATCH(E481,'Data - Knowledge'!$D:$D,0))</f>
        <v>Supermarket: shop at (1+ times per month)</v>
      </c>
      <c r="J481" s="1"/>
    </row>
    <row r="482" spans="1:10">
      <c r="A482">
        <v>481</v>
      </c>
      <c r="B482" t="s">
        <v>1482</v>
      </c>
      <c r="C482">
        <f>IF(B482&lt;&gt;B481,1,1+C481)</f>
        <v>6</v>
      </c>
      <c r="D482" t="str">
        <f>B482&amp;C482</f>
        <v>Supermarket: shop at (1+ times per month)6</v>
      </c>
      <c r="E482" t="s">
        <v>1493</v>
      </c>
      <c r="F482" s="373">
        <f>'Data - Knowledge'!E489</f>
        <v>0.35328787878787882</v>
      </c>
      <c r="G482" s="379">
        <f>'Data - Knowledge'!J489</f>
        <v>104.56947939876888</v>
      </c>
      <c r="H482" s="1" t="str">
        <f>VLOOKUP(B482,$O$2:$O$150,1,FALSE)</f>
        <v>Supermarket: shop at (1+ times per month)</v>
      </c>
      <c r="I482" s="1" t="str">
        <f>INDEX('Data - Knowledge'!$C:$C,MATCH(E482,'Data - Knowledge'!$D:$D,0))</f>
        <v>Supermarket: shop at (1+ times per month)</v>
      </c>
      <c r="J482" s="1"/>
    </row>
    <row r="483" spans="1:10">
      <c r="A483">
        <v>482</v>
      </c>
      <c r="B483" t="s">
        <v>1482</v>
      </c>
      <c r="C483">
        <f>IF(B483&lt;&gt;B482,1,1+C482)</f>
        <v>7</v>
      </c>
      <c r="D483" t="str">
        <f>B483&amp;C483</f>
        <v>Supermarket: shop at (1+ times per month)7</v>
      </c>
      <c r="E483" t="s">
        <v>1495</v>
      </c>
      <c r="F483" s="373">
        <f>'Data - Knowledge'!E490</f>
        <v>0.33435984848484851</v>
      </c>
      <c r="G483" s="379">
        <f>'Data - Knowledge'!J490</f>
        <v>73.38946671089019</v>
      </c>
      <c r="H483" s="1" t="str">
        <f>VLOOKUP(B483,$O$2:$O$150,1,FALSE)</f>
        <v>Supermarket: shop at (1+ times per month)</v>
      </c>
      <c r="I483" s="1" t="str">
        <f>INDEX('Data - Knowledge'!$C:$C,MATCH(E483,'Data - Knowledge'!$D:$D,0))</f>
        <v>Supermarket: shop at (1+ times per month)</v>
      </c>
      <c r="J483" s="1"/>
    </row>
    <row r="484" spans="1:10">
      <c r="A484">
        <v>483</v>
      </c>
      <c r="B484" t="s">
        <v>1482</v>
      </c>
      <c r="C484">
        <f>IF(B484&lt;&gt;B483,1,1+C483)</f>
        <v>8</v>
      </c>
      <c r="D484" t="str">
        <f>B484&amp;C484</f>
        <v>Supermarket: shop at (1+ times per month)8</v>
      </c>
      <c r="E484" t="s">
        <v>780</v>
      </c>
      <c r="F484" s="373">
        <f>'Data - Knowledge'!E491</f>
        <v>0.55492803030303017</v>
      </c>
      <c r="G484" s="379">
        <f>'Data - Knowledge'!J491</f>
        <v>89.18023328681295</v>
      </c>
      <c r="H484" s="1" t="str">
        <f>VLOOKUP(B484,$O$2:$O$150,1,FALSE)</f>
        <v>Supermarket: shop at (1+ times per month)</v>
      </c>
      <c r="I484" s="1" t="str">
        <f>INDEX('Data - Knowledge'!$C:$C,MATCH(E484,'Data - Knowledge'!$D:$D,0))</f>
        <v>Favourite web sites</v>
      </c>
      <c r="J484" s="1"/>
    </row>
    <row r="485" spans="1:10">
      <c r="A485">
        <v>484</v>
      </c>
      <c r="B485" t="s">
        <v>1482</v>
      </c>
      <c r="C485">
        <f>IF(B485&lt;&gt;B484,1,1+C484)</f>
        <v>9</v>
      </c>
      <c r="D485" t="str">
        <f>B485&amp;C485</f>
        <v>Supermarket: shop at (1+ times per month)9</v>
      </c>
      <c r="E485" t="s">
        <v>1498</v>
      </c>
      <c r="F485" s="373">
        <f>'Data - Knowledge'!E492</f>
        <v>0.063939393939393935</v>
      </c>
      <c r="G485" s="379">
        <f>'Data - Knowledge'!J492</f>
        <v>32.958084198015172</v>
      </c>
      <c r="H485" s="1" t="str">
        <f>VLOOKUP(B485,$O$2:$O$150,1,FALSE)</f>
        <v>Supermarket: shop at (1+ times per month)</v>
      </c>
      <c r="I485" s="1" t="str">
        <f>INDEX('Data - Knowledge'!$C:$C,MATCH(E485,'Data - Knowledge'!$D:$D,0))</f>
        <v>Supermarket: shop at (1+ times per month)</v>
      </c>
      <c r="J485" s="1"/>
    </row>
    <row r="486" spans="1:10">
      <c r="A486">
        <v>485</v>
      </c>
      <c r="B486" t="s">
        <v>1500</v>
      </c>
      <c r="C486">
        <f>IF(B486&lt;&gt;B485,1,1+C485)</f>
        <v>1</v>
      </c>
      <c r="D486" t="str">
        <f>B486&amp;C486</f>
        <v>Food Shopping1</v>
      </c>
      <c r="E486" t="s">
        <v>1501</v>
      </c>
      <c r="F486" s="373">
        <f>'Data - Knowledge'!E493</f>
        <v>0.1510189393939394</v>
      </c>
      <c r="G486" s="379">
        <f>'Data - Knowledge'!J493</f>
        <v>83.7245309931554</v>
      </c>
      <c r="H486" s="1" t="str">
        <f>VLOOKUP(B486,$O$2:$O$150,1,FALSE)</f>
        <v>Food Shopping</v>
      </c>
      <c r="I486" s="1" t="str">
        <f>INDEX('Data - Knowledge'!$C:$C,MATCH(E486,'Data - Knowledge'!$D:$D,0))</f>
        <v>Food Shopping</v>
      </c>
      <c r="J486" s="1"/>
    </row>
    <row r="487" spans="1:10">
      <c r="A487">
        <v>486</v>
      </c>
      <c r="B487" t="s">
        <v>1500</v>
      </c>
      <c r="C487">
        <f>IF(B487&lt;&gt;B486,1,1+C486)</f>
        <v>2</v>
      </c>
      <c r="D487" t="str">
        <f>B487&amp;C487</f>
        <v>Food Shopping2</v>
      </c>
      <c r="E487" t="s">
        <v>1503</v>
      </c>
      <c r="F487" s="373">
        <f>'Data - Knowledge'!E494</f>
        <v>0.14003787878787882</v>
      </c>
      <c r="G487" s="379">
        <f>'Data - Knowledge'!J494</f>
        <v>70.874085443354517</v>
      </c>
      <c r="H487" s="1" t="str">
        <f>VLOOKUP(B487,$O$2:$O$150,1,FALSE)</f>
        <v>Food Shopping</v>
      </c>
      <c r="I487" s="1" t="str">
        <f>INDEX('Data - Knowledge'!$C:$C,MATCH(E487,'Data - Knowledge'!$D:$D,0))</f>
        <v>Food Shopping</v>
      </c>
      <c r="J487" s="1"/>
    </row>
    <row r="488" spans="1:10">
      <c r="A488">
        <v>487</v>
      </c>
      <c r="B488" t="s">
        <v>1500</v>
      </c>
      <c r="C488">
        <f>IF(B488&lt;&gt;B487,1,1+C487)</f>
        <v>3</v>
      </c>
      <c r="D488" t="str">
        <f>B488&amp;C488</f>
        <v>Food Shopping3</v>
      </c>
      <c r="E488" t="s">
        <v>1505</v>
      </c>
      <c r="F488" s="373">
        <f>'Data - Knowledge'!E495</f>
        <v>0.2886439393939394</v>
      </c>
      <c r="G488" s="379">
        <f>'Data - Knowledge'!J495</f>
        <v>119.80683445937062</v>
      </c>
      <c r="H488" s="1" t="str">
        <f>VLOOKUP(B488,$O$2:$O$150,1,FALSE)</f>
        <v>Food Shopping</v>
      </c>
      <c r="I488" s="1" t="str">
        <f>INDEX('Data - Knowledge'!$C:$C,MATCH(E488,'Data - Knowledge'!$D:$D,0))</f>
        <v>Food Shopping</v>
      </c>
      <c r="J488" s="1"/>
    </row>
    <row r="489" spans="1:10">
      <c r="A489">
        <v>488</v>
      </c>
      <c r="B489" t="s">
        <v>1500</v>
      </c>
      <c r="C489">
        <f>IF(B489&lt;&gt;B488,1,1+C488)</f>
        <v>4</v>
      </c>
      <c r="D489" t="str">
        <f>B489&amp;C489</f>
        <v>Food Shopping4</v>
      </c>
      <c r="E489" t="s">
        <v>1507</v>
      </c>
      <c r="F489" s="373">
        <f>'Data - Knowledge'!E496</f>
        <v>0.20063636363636358</v>
      </c>
      <c r="G489" s="379">
        <f>'Data - Knowledge'!J496</f>
        <v>94.08228437016426</v>
      </c>
      <c r="H489" s="1" t="str">
        <f>VLOOKUP(B489,$O$2:$O$150,1,FALSE)</f>
        <v>Food Shopping</v>
      </c>
      <c r="I489" s="1" t="str">
        <f>INDEX('Data - Knowledge'!$C:$C,MATCH(E489,'Data - Knowledge'!$D:$D,0))</f>
        <v>Food Shopping</v>
      </c>
      <c r="J489" s="1"/>
    </row>
    <row r="490" spans="1:10">
      <c r="A490">
        <v>489</v>
      </c>
      <c r="B490" t="s">
        <v>1509</v>
      </c>
      <c r="C490">
        <f>IF(B490&lt;&gt;B489,1,1+C489)</f>
        <v>1</v>
      </c>
      <c r="D490" t="str">
        <f>B490&amp;C490</f>
        <v>Weekly supermarket spend1</v>
      </c>
      <c r="E490" t="s">
        <v>1510</v>
      </c>
      <c r="F490" s="373">
        <f>'Data - Knowledge'!E497</f>
        <v>0.43369696969696964</v>
      </c>
      <c r="G490" s="379">
        <f>'Data - Knowledge'!J497</f>
        <v>128.58518484573227</v>
      </c>
      <c r="H490" s="1" t="str">
        <f>VLOOKUP(B490,$O$2:$O$150,1,FALSE)</f>
        <v>Weekly supermarket spend</v>
      </c>
      <c r="I490" s="1" t="str">
        <f>INDEX('Data - Knowledge'!$C:$C,MATCH(E490,'Data - Knowledge'!$D:$D,0))</f>
        <v>Weekly supermarket spend</v>
      </c>
      <c r="J490" s="1"/>
    </row>
    <row r="491" spans="1:10">
      <c r="A491">
        <v>490</v>
      </c>
      <c r="B491" t="s">
        <v>1509</v>
      </c>
      <c r="C491">
        <f>IF(B491&lt;&gt;B490,1,1+C490)</f>
        <v>2</v>
      </c>
      <c r="D491" t="str">
        <f>B491&amp;C491</f>
        <v>Weekly supermarket spend2</v>
      </c>
      <c r="E491" t="s">
        <v>1512</v>
      </c>
      <c r="F491" s="373">
        <f>'Data - Knowledge'!E498</f>
        <v>0.29098484848484851</v>
      </c>
      <c r="G491" s="379">
        <f>'Data - Knowledge'!J498</f>
        <v>97.272719368464408</v>
      </c>
      <c r="H491" s="1" t="str">
        <f>VLOOKUP(B491,$O$2:$O$150,1,FALSE)</f>
        <v>Weekly supermarket spend</v>
      </c>
      <c r="I491" s="1" t="str">
        <f>INDEX('Data - Knowledge'!$C:$C,MATCH(E491,'Data - Knowledge'!$D:$D,0))</f>
        <v>Weekly supermarket spend</v>
      </c>
      <c r="J491" s="1"/>
    </row>
    <row r="492" spans="1:10">
      <c r="A492">
        <v>491</v>
      </c>
      <c r="B492" t="s">
        <v>1509</v>
      </c>
      <c r="C492">
        <f>IF(B492&lt;&gt;B491,1,1+C491)</f>
        <v>3</v>
      </c>
      <c r="D492" t="str">
        <f>B492&amp;C492</f>
        <v>Weekly supermarket spend3</v>
      </c>
      <c r="E492" t="s">
        <v>1514</v>
      </c>
      <c r="F492" s="373">
        <f>'Data - Knowledge'!E499</f>
        <v>0.14158333333333334</v>
      </c>
      <c r="G492" s="379">
        <f>'Data - Knowledge'!J499</f>
        <v>87.5153128237217</v>
      </c>
      <c r="H492" s="1" t="str">
        <f>VLOOKUP(B492,$O$2:$O$150,1,FALSE)</f>
        <v>Weekly supermarket spend</v>
      </c>
      <c r="I492" s="1" t="str">
        <f>INDEX('Data - Knowledge'!$C:$C,MATCH(E492,'Data - Knowledge'!$D:$D,0))</f>
        <v>Weekly supermarket spend</v>
      </c>
      <c r="J492" s="1"/>
    </row>
    <row r="493" spans="1:10">
      <c r="A493">
        <v>492</v>
      </c>
      <c r="B493" t="s">
        <v>1509</v>
      </c>
      <c r="C493">
        <f>IF(B493&lt;&gt;B492,1,1+C492)</f>
        <v>4</v>
      </c>
      <c r="D493" t="str">
        <f>B493&amp;C493</f>
        <v>Weekly supermarket spend4</v>
      </c>
      <c r="E493" t="s">
        <v>1516</v>
      </c>
      <c r="F493" s="373">
        <f>'Data - Knowledge'!E500</f>
        <v>0.13366287878787877</v>
      </c>
      <c r="G493" s="379">
        <f>'Data - Knowledge'!J500</f>
        <v>66.183803021660708</v>
      </c>
      <c r="H493" s="1" t="str">
        <f>VLOOKUP(B493,$O$2:$O$150,1,FALSE)</f>
        <v>Weekly supermarket spend</v>
      </c>
      <c r="I493" s="1" t="str">
        <f>INDEX('Data - Knowledge'!$C:$C,MATCH(E493,'Data - Knowledge'!$D:$D,0))</f>
        <v>Weekly supermarket spend</v>
      </c>
      <c r="J493" s="1"/>
    </row>
    <row r="494" spans="1:10">
      <c r="A494">
        <v>508</v>
      </c>
      <c r="B494" t="s">
        <v>1518</v>
      </c>
      <c r="C494">
        <f>IF(B494&lt;&gt;B493,1,1+C493)</f>
        <v>1</v>
      </c>
      <c r="D494" t="str">
        <f>B494&amp;C494</f>
        <v>Clothing &amp; Footwear Stores1</v>
      </c>
      <c r="E494" t="s">
        <v>1519</v>
      </c>
      <c r="F494" s="373">
        <f>'Data - Knowledge'!E501</f>
        <v>0.15814772727272727</v>
      </c>
      <c r="G494" s="379">
        <f>'Data - Knowledge'!J501</f>
        <v>80.968561220908768</v>
      </c>
      <c r="H494" s="1" t="str">
        <f>VLOOKUP(B494,$O$2:$O$150,1,FALSE)</f>
        <v>Clothing &amp; Footwear Stores</v>
      </c>
      <c r="I494" s="1" t="str">
        <f>INDEX('Data - Knowledge'!$C:$C,MATCH(E494,'Data - Knowledge'!$D:$D,0))</f>
        <v>Clothing &amp; Footwear Stores</v>
      </c>
      <c r="J494" s="1"/>
    </row>
    <row r="495" spans="1:10">
      <c r="A495">
        <v>509</v>
      </c>
      <c r="B495" t="s">
        <v>1518</v>
      </c>
      <c r="C495">
        <f>IF(B495&lt;&gt;B494,1,1+C494)</f>
        <v>2</v>
      </c>
      <c r="D495" t="str">
        <f>B495&amp;C495</f>
        <v>Clothing &amp; Footwear Stores2</v>
      </c>
      <c r="E495" t="s">
        <v>1521</v>
      </c>
      <c r="F495" s="373">
        <f>'Data - Knowledge'!E502</f>
        <v>0.524246212121212</v>
      </c>
      <c r="G495" s="379">
        <f>'Data - Knowledge'!J502</f>
        <v>87.566118107371778</v>
      </c>
      <c r="H495" s="1" t="str">
        <f>VLOOKUP(B495,$O$2:$O$150,1,FALSE)</f>
        <v>Clothing &amp; Footwear Stores</v>
      </c>
      <c r="I495" s="1" t="str">
        <f>INDEX('Data - Knowledge'!$C:$C,MATCH(E495,'Data - Knowledge'!$D:$D,0))</f>
        <v>Clothing &amp; Footwear Stores</v>
      </c>
      <c r="J495" s="1"/>
    </row>
    <row r="496" spans="1:10">
      <c r="A496">
        <v>510</v>
      </c>
      <c r="B496" t="s">
        <v>1518</v>
      </c>
      <c r="C496">
        <f>IF(B496&lt;&gt;B495,1,1+C495)</f>
        <v>3</v>
      </c>
      <c r="D496" t="str">
        <f>B496&amp;C496</f>
        <v>Clothing &amp; Footwear Stores3</v>
      </c>
      <c r="E496" t="s">
        <v>1523</v>
      </c>
      <c r="F496" s="373">
        <f>'Data - Knowledge'!E503</f>
        <v>0.631159090909091</v>
      </c>
      <c r="G496" s="379">
        <f>'Data - Knowledge'!J503</f>
        <v>121.81163174670246</v>
      </c>
      <c r="H496" s="1" t="str">
        <f>VLOOKUP(B496,$O$2:$O$150,1,FALSE)</f>
        <v>Clothing &amp; Footwear Stores</v>
      </c>
      <c r="I496" s="1" t="str">
        <f>INDEX('Data - Knowledge'!$C:$C,MATCH(E496,'Data - Knowledge'!$D:$D,0))</f>
        <v>Clothing &amp; Footwear Stores</v>
      </c>
      <c r="J496" s="1"/>
    </row>
    <row r="497" spans="1:10">
      <c r="A497">
        <v>511</v>
      </c>
      <c r="B497" t="s">
        <v>1525</v>
      </c>
      <c r="C497">
        <f>IF(B497&lt;&gt;B496,1,1+C496)</f>
        <v>1</v>
      </c>
      <c r="D497" t="str">
        <f>B497&amp;C497</f>
        <v>Furniture &amp; Fittings Stores1</v>
      </c>
      <c r="E497" t="s">
        <v>1519</v>
      </c>
      <c r="F497" s="373">
        <f>'Data - Knowledge'!E504</f>
        <v>0.038257575757575754</v>
      </c>
      <c r="G497" s="379">
        <f>'Data - Knowledge'!J504</f>
        <v>51.32620862489</v>
      </c>
      <c r="H497" s="1" t="str">
        <f>VLOOKUP(B497,$O$2:$O$150,1,FALSE)</f>
        <v>Furniture &amp; Fittings Stores</v>
      </c>
      <c r="I497" s="1" t="str">
        <f>INDEX('Data - Knowledge'!$C:$C,MATCH(E497,'Data - Knowledge'!$D:$D,0))</f>
        <v>Clothing &amp; Footwear Stores</v>
      </c>
      <c r="J497" s="1"/>
    </row>
    <row r="498" spans="1:10">
      <c r="A498">
        <v>512</v>
      </c>
      <c r="B498" t="s">
        <v>1525</v>
      </c>
      <c r="C498">
        <f>IF(B498&lt;&gt;B497,1,1+C497)</f>
        <v>2</v>
      </c>
      <c r="D498" t="str">
        <f>B498&amp;C498</f>
        <v>Furniture &amp; Fittings Stores2</v>
      </c>
      <c r="E498" t="s">
        <v>1521</v>
      </c>
      <c r="F498" s="373">
        <f>'Data - Knowledge'!E505</f>
        <v>0.26104166666666662</v>
      </c>
      <c r="G498" s="379">
        <f>'Data - Knowledge'!J505</f>
        <v>89.5210291698912</v>
      </c>
      <c r="H498" s="1" t="str">
        <f>VLOOKUP(B498,$O$2:$O$150,1,FALSE)</f>
        <v>Furniture &amp; Fittings Stores</v>
      </c>
      <c r="I498" s="1" t="str">
        <f>INDEX('Data - Knowledge'!$C:$C,MATCH(E498,'Data - Knowledge'!$D:$D,0))</f>
        <v>Clothing &amp; Footwear Stores</v>
      </c>
      <c r="J498" s="1"/>
    </row>
    <row r="499" spans="1:10">
      <c r="A499">
        <v>513</v>
      </c>
      <c r="B499" t="s">
        <v>1525</v>
      </c>
      <c r="C499">
        <f>IF(B499&lt;&gt;B498,1,1+C498)</f>
        <v>3</v>
      </c>
      <c r="D499" t="str">
        <f>B499&amp;C499</f>
        <v>Furniture &amp; Fittings Stores3</v>
      </c>
      <c r="E499" t="s">
        <v>1523</v>
      </c>
      <c r="F499" s="373">
        <f>'Data - Knowledge'!E506</f>
        <v>0.23032196969696975</v>
      </c>
      <c r="G499" s="379">
        <f>'Data - Knowledge'!J506</f>
        <v>135.52345327336994</v>
      </c>
      <c r="H499" s="1" t="str">
        <f>VLOOKUP(B499,$O$2:$O$150,1,FALSE)</f>
        <v>Furniture &amp; Fittings Stores</v>
      </c>
      <c r="I499" s="1" t="str">
        <f>INDEX('Data - Knowledge'!$C:$C,MATCH(E499,'Data - Knowledge'!$D:$D,0))</f>
        <v>Clothing &amp; Footwear Stores</v>
      </c>
      <c r="J499" s="1"/>
    </row>
    <row r="500" spans="1:10">
      <c r="A500">
        <v>514</v>
      </c>
      <c r="B500" t="s">
        <v>1529</v>
      </c>
      <c r="C500">
        <f>IF(B500&lt;&gt;B499,1,1+C499)</f>
        <v>1</v>
      </c>
      <c r="D500" t="str">
        <f>B500&amp;C500</f>
        <v>Electrical Stores1</v>
      </c>
      <c r="E500" t="s">
        <v>1519</v>
      </c>
      <c r="F500" s="373">
        <f>'Data - Knowledge'!E507</f>
        <v>0.075958333333333322</v>
      </c>
      <c r="G500" s="379">
        <f>'Data - Knowledge'!J507</f>
        <v>57.7047371909017</v>
      </c>
      <c r="H500" s="1" t="str">
        <f>VLOOKUP(B500,$O$2:$O$150,1,FALSE)</f>
        <v>Electrical Stores</v>
      </c>
      <c r="I500" s="1" t="str">
        <f>INDEX('Data - Knowledge'!$C:$C,MATCH(E500,'Data - Knowledge'!$D:$D,0))</f>
        <v>Clothing &amp; Footwear Stores</v>
      </c>
      <c r="J500" s="1"/>
    </row>
    <row r="501" spans="1:10">
      <c r="A501">
        <v>515</v>
      </c>
      <c r="B501" t="s">
        <v>1529</v>
      </c>
      <c r="C501">
        <f>IF(B501&lt;&gt;B500,1,1+C500)</f>
        <v>2</v>
      </c>
      <c r="D501" t="str">
        <f>B501&amp;C501</f>
        <v>Electrical Stores2</v>
      </c>
      <c r="E501" t="s">
        <v>1521</v>
      </c>
      <c r="F501" s="373">
        <f>'Data - Knowledge'!E508</f>
        <v>0.18828787878787878</v>
      </c>
      <c r="G501" s="379">
        <f>'Data - Knowledge'!J508</f>
        <v>91.138384487441584</v>
      </c>
      <c r="H501" s="1" t="str">
        <f>VLOOKUP(B501,$O$2:$O$150,1,FALSE)</f>
        <v>Electrical Stores</v>
      </c>
      <c r="I501" s="1" t="str">
        <f>INDEX('Data - Knowledge'!$C:$C,MATCH(E501,'Data - Knowledge'!$D:$D,0))</f>
        <v>Clothing &amp; Footwear Stores</v>
      </c>
      <c r="J501" s="1"/>
    </row>
    <row r="502" spans="1:10">
      <c r="A502">
        <v>516</v>
      </c>
      <c r="B502" t="s">
        <v>1529</v>
      </c>
      <c r="C502">
        <f>IF(B502&lt;&gt;B501,1,1+C501)</f>
        <v>3</v>
      </c>
      <c r="D502" t="str">
        <f>B502&amp;C502</f>
        <v>Electrical Stores3</v>
      </c>
      <c r="E502" t="s">
        <v>1523</v>
      </c>
      <c r="F502" s="373">
        <f>'Data - Knowledge'!E509</f>
        <v>0.22429924242424243</v>
      </c>
      <c r="G502" s="379">
        <f>'Data - Knowledge'!J509</f>
        <v>120.19589739255009</v>
      </c>
      <c r="H502" s="1" t="str">
        <f>VLOOKUP(B502,$O$2:$O$150,1,FALSE)</f>
        <v>Electrical Stores</v>
      </c>
      <c r="I502" s="1" t="str">
        <f>INDEX('Data - Knowledge'!$C:$C,MATCH(E502,'Data - Knowledge'!$D:$D,0))</f>
        <v>Clothing &amp; Footwear Stores</v>
      </c>
      <c r="J502" s="1"/>
    </row>
    <row r="503" spans="1:10">
      <c r="A503">
        <v>517</v>
      </c>
      <c r="B503" t="s">
        <v>707</v>
      </c>
      <c r="C503">
        <f>IF(B503&lt;&gt;B502,1,1+C502)</f>
        <v>1</v>
      </c>
      <c r="D503" t="str">
        <f>B503&amp;C503</f>
        <v>Attitudes1</v>
      </c>
      <c r="E503" t="s">
        <v>1533</v>
      </c>
      <c r="F503" s="373">
        <f>'Data - Knowledge'!E510</f>
        <v>0.3983901515151515</v>
      </c>
      <c r="G503" s="379">
        <f>'Data - Knowledge'!J510</f>
        <v>85.866691357003916</v>
      </c>
      <c r="H503" s="1" t="str">
        <f>VLOOKUP(B503,$O$2:$O$150,1,FALSE)</f>
        <v>Attitudes</v>
      </c>
      <c r="I503" s="1" t="str">
        <f>INDEX('Data - Knowledge'!$C:$C,MATCH(E503,'Data - Knowledge'!$D:$D,0))</f>
        <v>Attitudes</v>
      </c>
      <c r="J503" s="1"/>
    </row>
    <row r="504" spans="1:10">
      <c r="A504">
        <v>518</v>
      </c>
      <c r="B504" t="s">
        <v>707</v>
      </c>
      <c r="C504">
        <f>IF(B504&lt;&gt;B503,1,1+C503)</f>
        <v>2</v>
      </c>
      <c r="D504" t="str">
        <f>B504&amp;C504</f>
        <v>Attitudes2</v>
      </c>
      <c r="E504" t="s">
        <v>1535</v>
      </c>
      <c r="F504" s="373">
        <f>'Data - Knowledge'!E511</f>
        <v>0.5483371212121213</v>
      </c>
      <c r="G504" s="379">
        <f>'Data - Knowledge'!J511</f>
        <v>86.856824579288514</v>
      </c>
      <c r="H504" s="1" t="str">
        <f>VLOOKUP(B504,$O$2:$O$150,1,FALSE)</f>
        <v>Attitudes</v>
      </c>
      <c r="I504" s="1" t="str">
        <f>INDEX('Data - Knowledge'!$C:$C,MATCH(E504,'Data - Knowledge'!$D:$D,0))</f>
        <v>Attitudes</v>
      </c>
      <c r="J504" s="1"/>
    </row>
    <row r="505" spans="1:10">
      <c r="A505">
        <v>519</v>
      </c>
      <c r="B505" t="s">
        <v>707</v>
      </c>
      <c r="C505">
        <f>IF(B505&lt;&gt;B504,1,1+C504)</f>
        <v>3</v>
      </c>
      <c r="D505" t="str">
        <f>B505&amp;C505</f>
        <v>Attitudes3</v>
      </c>
      <c r="E505" t="s">
        <v>1537</v>
      </c>
      <c r="F505" s="373">
        <f>'Data - Knowledge'!E512</f>
        <v>0.41482196969696966</v>
      </c>
      <c r="G505" s="379">
        <f>'Data - Knowledge'!J512</f>
        <v>94.084199707026073</v>
      </c>
      <c r="H505" s="1" t="str">
        <f>VLOOKUP(B505,$O$2:$O$150,1,FALSE)</f>
        <v>Attitudes</v>
      </c>
      <c r="I505" s="1" t="str">
        <f>INDEX('Data - Knowledge'!$C:$C,MATCH(E505,'Data - Knowledge'!$D:$D,0))</f>
        <v>Attitudes</v>
      </c>
      <c r="J505" s="1"/>
    </row>
    <row r="506" spans="1:10">
      <c r="A506">
        <v>520</v>
      </c>
      <c r="B506" t="s">
        <v>707</v>
      </c>
      <c r="C506">
        <f>IF(B506&lt;&gt;B505,1,1+C505)</f>
        <v>4</v>
      </c>
      <c r="D506" t="str">
        <f>B506&amp;C506</f>
        <v>Attitudes4</v>
      </c>
      <c r="E506" t="s">
        <v>1539</v>
      </c>
      <c r="F506" s="373">
        <f>'Data - Knowledge'!E513</f>
        <v>0.20088257575757576</v>
      </c>
      <c r="G506" s="379">
        <f>'Data - Knowledge'!J513</f>
        <v>83.3852039727499</v>
      </c>
      <c r="H506" s="1" t="str">
        <f>VLOOKUP(B506,$O$2:$O$150,1,FALSE)</f>
        <v>Attitudes</v>
      </c>
      <c r="I506" s="1" t="str">
        <f>INDEX('Data - Knowledge'!$C:$C,MATCH(E506,'Data - Knowledge'!$D:$D,0))</f>
        <v>Attitudes</v>
      </c>
      <c r="J506" s="1"/>
    </row>
    <row r="507" spans="1:10">
      <c r="A507">
        <v>521</v>
      </c>
      <c r="B507" t="s">
        <v>707</v>
      </c>
      <c r="C507">
        <f>IF(B507&lt;&gt;B506,1,1+C506)</f>
        <v>5</v>
      </c>
      <c r="D507" t="str">
        <f>B507&amp;C507</f>
        <v>Attitudes5</v>
      </c>
      <c r="E507" t="s">
        <v>1541</v>
      </c>
      <c r="F507" s="373">
        <f>'Data - Knowledge'!E514</f>
        <v>0.38376515151515156</v>
      </c>
      <c r="G507" s="379">
        <f>'Data - Knowledge'!J514</f>
        <v>117.33690072349474</v>
      </c>
      <c r="H507" s="1" t="str">
        <f>VLOOKUP(B507,$O$2:$O$150,1,FALSE)</f>
        <v>Attitudes</v>
      </c>
      <c r="I507" s="1" t="str">
        <f>INDEX('Data - Knowledge'!$C:$C,MATCH(E507,'Data - Knowledge'!$D:$D,0))</f>
        <v>Attitudes</v>
      </c>
      <c r="J507" s="1"/>
    </row>
    <row r="508" spans="1:10">
      <c r="A508">
        <v>522</v>
      </c>
      <c r="B508" t="s">
        <v>707</v>
      </c>
      <c r="C508">
        <f>IF(B508&lt;&gt;B507,1,1+C507)</f>
        <v>6</v>
      </c>
      <c r="D508" t="str">
        <f>B508&amp;C508</f>
        <v>Attitudes6</v>
      </c>
      <c r="E508" t="s">
        <v>1543</v>
      </c>
      <c r="F508" s="373">
        <f>'Data - Knowledge'!E515</f>
        <v>0.65827651515151508</v>
      </c>
      <c r="G508" s="379">
        <f>'Data - Knowledge'!J515</f>
        <v>94.326466018735147</v>
      </c>
      <c r="H508" s="1" t="str">
        <f>VLOOKUP(B508,$O$2:$O$150,1,FALSE)</f>
        <v>Attitudes</v>
      </c>
      <c r="I508" s="1" t="str">
        <f>INDEX('Data - Knowledge'!$C:$C,MATCH(E508,'Data - Knowledge'!$D:$D,0))</f>
        <v>Attitudes</v>
      </c>
      <c r="J508" s="1"/>
    </row>
    <row r="509" spans="1:10">
      <c r="A509">
        <v>523</v>
      </c>
      <c r="B509" t="s">
        <v>707</v>
      </c>
      <c r="C509">
        <f>IF(B509&lt;&gt;B508,1,1+C508)</f>
        <v>7</v>
      </c>
      <c r="D509" t="str">
        <f>B509&amp;C509</f>
        <v>Attitudes7</v>
      </c>
      <c r="E509" t="s">
        <v>1545</v>
      </c>
      <c r="F509" s="373">
        <f>'Data - Knowledge'!E516</f>
        <v>0.19060984848484847</v>
      </c>
      <c r="G509" s="379">
        <f>'Data - Knowledge'!J516</f>
        <v>103.11893633104572</v>
      </c>
      <c r="H509" s="1" t="str">
        <f>VLOOKUP(B509,$O$2:$O$150,1,FALSE)</f>
        <v>Attitudes</v>
      </c>
      <c r="I509" s="1" t="str">
        <f>INDEX('Data - Knowledge'!$C:$C,MATCH(E509,'Data - Knowledge'!$D:$D,0))</f>
        <v>Attitudes</v>
      </c>
      <c r="J509" s="1"/>
    </row>
    <row r="510" spans="1:10">
      <c r="A510">
        <v>524</v>
      </c>
      <c r="B510" t="s">
        <v>707</v>
      </c>
      <c r="C510">
        <f>IF(B510&lt;&gt;B509,1,1+C509)</f>
        <v>8</v>
      </c>
      <c r="D510" t="str">
        <f>B510&amp;C510</f>
        <v>Attitudes8</v>
      </c>
      <c r="E510" t="s">
        <v>1547</v>
      </c>
      <c r="F510" s="373">
        <f>'Data - Knowledge'!E517</f>
        <v>0.54995075757575762</v>
      </c>
      <c r="G510" s="379">
        <f>'Data - Knowledge'!J517</f>
        <v>105.54555660686032</v>
      </c>
      <c r="H510" s="1" t="str">
        <f>VLOOKUP(B510,$O$2:$O$150,1,FALSE)</f>
        <v>Attitudes</v>
      </c>
      <c r="I510" s="1" t="str">
        <f>INDEX('Data - Knowledge'!$C:$C,MATCH(E510,'Data - Knowledge'!$D:$D,0))</f>
        <v>Attitudes</v>
      </c>
      <c r="J510" s="1"/>
    </row>
    <row r="511" spans="1:10">
      <c r="A511">
        <v>525</v>
      </c>
      <c r="B511" t="s">
        <v>707</v>
      </c>
      <c r="C511">
        <f>IF(B511&lt;&gt;B510,1,1+C510)</f>
        <v>9</v>
      </c>
      <c r="D511" t="str">
        <f>B511&amp;C511</f>
        <v>Attitudes9</v>
      </c>
      <c r="E511" t="s">
        <v>1549</v>
      </c>
      <c r="F511" s="373">
        <f>'Data - Knowledge'!E518</f>
        <v>0.37371212121212122</v>
      </c>
      <c r="G511" s="379">
        <f>'Data - Knowledge'!J518</f>
        <v>99.116330772780714</v>
      </c>
      <c r="H511" s="1" t="str">
        <f>VLOOKUP(B511,$O$2:$O$150,1,FALSE)</f>
        <v>Attitudes</v>
      </c>
      <c r="I511" s="1" t="str">
        <f>INDEX('Data - Knowledge'!$C:$C,MATCH(E511,'Data - Knowledge'!$D:$D,0))</f>
        <v>Attitudes</v>
      </c>
      <c r="J511" s="1"/>
    </row>
    <row r="512" spans="1:10">
      <c r="A512">
        <v>526</v>
      </c>
      <c r="B512" t="s">
        <v>707</v>
      </c>
      <c r="C512">
        <f>IF(B512&lt;&gt;B511,1,1+C511)</f>
        <v>10</v>
      </c>
      <c r="D512" t="str">
        <f>B512&amp;C512</f>
        <v>Attitudes10</v>
      </c>
      <c r="E512" t="s">
        <v>1551</v>
      </c>
      <c r="F512" s="373">
        <f>'Data - Knowledge'!E519</f>
        <v>0.518280303030303</v>
      </c>
      <c r="G512" s="379">
        <f>'Data - Knowledge'!J519</f>
        <v>89.488219537437558</v>
      </c>
      <c r="H512" s="1" t="str">
        <f>VLOOKUP(B512,$O$2:$O$150,1,FALSE)</f>
        <v>Attitudes</v>
      </c>
      <c r="I512" s="1" t="str">
        <f>INDEX('Data - Knowledge'!$C:$C,MATCH(E512,'Data - Knowledge'!$D:$D,0))</f>
        <v>Attitudes</v>
      </c>
      <c r="J512" s="1"/>
    </row>
    <row r="513" spans="1:10">
      <c r="A513">
        <v>527</v>
      </c>
      <c r="B513" t="s">
        <v>707</v>
      </c>
      <c r="C513">
        <f>IF(B513&lt;&gt;B512,1,1+C512)</f>
        <v>11</v>
      </c>
      <c r="D513" t="str">
        <f>B513&amp;C513</f>
        <v>Attitudes11</v>
      </c>
      <c r="E513" t="s">
        <v>1553</v>
      </c>
      <c r="F513" s="373">
        <f>'Data - Knowledge'!E520</f>
        <v>0.62382196969696957</v>
      </c>
      <c r="G513" s="379">
        <f>'Data - Knowledge'!J520</f>
        <v>89.397535646651164</v>
      </c>
      <c r="H513" s="1" t="str">
        <f>VLOOKUP(B513,$O$2:$O$150,1,FALSE)</f>
        <v>Attitudes</v>
      </c>
      <c r="I513" s="1" t="str">
        <f>INDEX('Data - Knowledge'!$C:$C,MATCH(E513,'Data - Knowledge'!$D:$D,0))</f>
        <v>Attitudes</v>
      </c>
      <c r="J513" s="1"/>
    </row>
    <row r="514" spans="1:10">
      <c r="A514">
        <v>528</v>
      </c>
      <c r="B514" t="s">
        <v>707</v>
      </c>
      <c r="C514">
        <f>IF(B514&lt;&gt;B513,1,1+C513)</f>
        <v>12</v>
      </c>
      <c r="D514" t="str">
        <f>B514&amp;C514</f>
        <v>Attitudes12</v>
      </c>
      <c r="E514" t="s">
        <v>1555</v>
      </c>
      <c r="F514" s="373">
        <f>'Data - Knowledge'!E521</f>
        <v>0.81056818181818191</v>
      </c>
      <c r="G514" s="379">
        <f>'Data - Knowledge'!J521</f>
        <v>94.9856436442054</v>
      </c>
      <c r="H514" s="1" t="str">
        <f>VLOOKUP(B514,$O$2:$O$150,1,FALSE)</f>
        <v>Attitudes</v>
      </c>
      <c r="I514" s="1" t="str">
        <f>INDEX('Data - Knowledge'!$C:$C,MATCH(E514,'Data - Knowledge'!$D:$D,0))</f>
        <v>Attitudes</v>
      </c>
      <c r="J514" s="1"/>
    </row>
    <row r="515" spans="1:10">
      <c r="A515">
        <v>529</v>
      </c>
      <c r="B515" t="s">
        <v>1558</v>
      </c>
      <c r="C515">
        <f>IF(B515&lt;&gt;B514,1,1+C514)</f>
        <v>1</v>
      </c>
      <c r="D515" t="str">
        <f>B515&amp;C515</f>
        <v>Action1</v>
      </c>
      <c r="E515" t="s">
        <v>1559</v>
      </c>
      <c r="F515" s="373">
        <f>'Data - Knowledge'!E522</f>
        <v>0.55435984848484843</v>
      </c>
      <c r="G515" s="379">
        <f>'Data - Knowledge'!J522</f>
        <v>90.940301784011609</v>
      </c>
      <c r="H515" s="1" t="str">
        <f>VLOOKUP(B515,$O$2:$O$150,1,FALSE)</f>
        <v>Action</v>
      </c>
      <c r="I515" s="1" t="str">
        <f>INDEX('Data - Knowledge'!$C:$C,MATCH(E515,'Data - Knowledge'!$D:$D,0))</f>
        <v>Action</v>
      </c>
      <c r="J515" s="1"/>
    </row>
    <row r="516" spans="1:10">
      <c r="A516">
        <v>530</v>
      </c>
      <c r="B516" t="s">
        <v>1558</v>
      </c>
      <c r="C516">
        <f>IF(B516&lt;&gt;B515,1,1+C515)</f>
        <v>2</v>
      </c>
      <c r="D516" t="str">
        <f>B516&amp;C516</f>
        <v>Action2</v>
      </c>
      <c r="E516" t="s">
        <v>1561</v>
      </c>
      <c r="F516" s="373">
        <f>'Data - Knowledge'!E523</f>
        <v>0.64246212121212132</v>
      </c>
      <c r="G516" s="379">
        <f>'Data - Knowledge'!J523</f>
        <v>105.65082446431231</v>
      </c>
      <c r="H516" s="1" t="str">
        <f>VLOOKUP(B516,$O$2:$O$150,1,FALSE)</f>
        <v>Action</v>
      </c>
      <c r="I516" s="1" t="str">
        <f>INDEX('Data - Knowledge'!$C:$C,MATCH(E516,'Data - Knowledge'!$D:$D,0))</f>
        <v>Action</v>
      </c>
      <c r="J516" s="1"/>
    </row>
    <row r="517" spans="1:10">
      <c r="A517">
        <v>531</v>
      </c>
      <c r="B517" t="s">
        <v>1558</v>
      </c>
      <c r="C517">
        <f>IF(B517&lt;&gt;B516,1,1+C516)</f>
        <v>3</v>
      </c>
      <c r="D517" t="str">
        <f>B517&amp;C517</f>
        <v>Action3</v>
      </c>
      <c r="E517" t="s">
        <v>1563</v>
      </c>
      <c r="F517" s="373">
        <f>'Data - Knowledge'!E524</f>
        <v>0.80921969696969676</v>
      </c>
      <c r="G517" s="379">
        <f>'Data - Knowledge'!J524</f>
        <v>94.100076796839488</v>
      </c>
      <c r="H517" s="1" t="str">
        <f>VLOOKUP(B517,$O$2:$O$150,1,FALSE)</f>
        <v>Action</v>
      </c>
      <c r="I517" s="1" t="str">
        <f>INDEX('Data - Knowledge'!$C:$C,MATCH(E517,'Data - Knowledge'!$D:$D,0))</f>
        <v>Action</v>
      </c>
      <c r="J517" s="1"/>
    </row>
    <row r="518" spans="1:10">
      <c r="A518">
        <v>532</v>
      </c>
      <c r="B518" t="s">
        <v>1558</v>
      </c>
      <c r="C518">
        <f>IF(B518&lt;&gt;B517,1,1+C517)</f>
        <v>4</v>
      </c>
      <c r="D518" t="str">
        <f>B518&amp;C518</f>
        <v>Action4</v>
      </c>
      <c r="E518" t="s">
        <v>1565</v>
      </c>
      <c r="F518" s="373">
        <f>'Data - Knowledge'!E525</f>
        <v>0.476655303030303</v>
      </c>
      <c r="G518" s="379">
        <f>'Data - Knowledge'!J525</f>
        <v>89.210505511212162</v>
      </c>
      <c r="H518" s="1" t="str">
        <f>VLOOKUP(B518,$O$2:$O$150,1,FALSE)</f>
        <v>Action</v>
      </c>
      <c r="I518" s="1" t="str">
        <f>INDEX('Data - Knowledge'!$C:$C,MATCH(E518,'Data - Knowledge'!$D:$D,0))</f>
        <v>Action</v>
      </c>
      <c r="J518" s="1"/>
    </row>
    <row r="519" spans="1:10">
      <c r="A519">
        <v>533</v>
      </c>
      <c r="B519" t="s">
        <v>1558</v>
      </c>
      <c r="C519">
        <f>IF(B519&lt;&gt;B518,1,1+C518)</f>
        <v>5</v>
      </c>
      <c r="D519" t="str">
        <f>B519&amp;C519</f>
        <v>Action5</v>
      </c>
      <c r="E519" t="s">
        <v>1567</v>
      </c>
      <c r="F519" s="373">
        <f>'Data - Knowledge'!E526</f>
        <v>0.72149242424242432</v>
      </c>
      <c r="G519" s="379">
        <f>'Data - Knowledge'!J526</f>
        <v>93.072604046354883</v>
      </c>
      <c r="H519" s="1" t="str">
        <f>VLOOKUP(B519,$O$2:$O$150,1,FALSE)</f>
        <v>Action</v>
      </c>
      <c r="I519" s="1" t="str">
        <f>INDEX('Data - Knowledge'!$C:$C,MATCH(E519,'Data - Knowledge'!$D:$D,0))</f>
        <v>Action</v>
      </c>
      <c r="J519" s="1"/>
    </row>
    <row r="520" spans="1:10">
      <c r="A520">
        <v>534</v>
      </c>
      <c r="B520" t="s">
        <v>1558</v>
      </c>
      <c r="C520">
        <f>IF(B520&lt;&gt;B519,1,1+C519)</f>
        <v>6</v>
      </c>
      <c r="D520" t="str">
        <f>B520&amp;C520</f>
        <v>Action6</v>
      </c>
      <c r="E520" t="s">
        <v>1569</v>
      </c>
      <c r="F520" s="373">
        <f>'Data - Knowledge'!E527</f>
        <v>0.62157954545454541</v>
      </c>
      <c r="G520" s="379">
        <f>'Data - Knowledge'!J527</f>
        <v>96.253934306823041</v>
      </c>
      <c r="H520" s="1" t="str">
        <f>VLOOKUP(B520,$O$2:$O$150,1,FALSE)</f>
        <v>Action</v>
      </c>
      <c r="I520" s="1" t="str">
        <f>INDEX('Data - Knowledge'!$C:$C,MATCH(E520,'Data - Knowledge'!$D:$D,0))</f>
        <v>Action</v>
      </c>
      <c r="J520" s="1"/>
    </row>
    <row r="521" spans="1:10">
      <c r="A521">
        <v>535</v>
      </c>
      <c r="B521" t="s">
        <v>1558</v>
      </c>
      <c r="C521">
        <f>IF(B521&lt;&gt;B520,1,1+C520)</f>
        <v>7</v>
      </c>
      <c r="D521" t="str">
        <f>B521&amp;C521</f>
        <v>Action7</v>
      </c>
      <c r="E521" t="s">
        <v>1571</v>
      </c>
      <c r="F521" s="373">
        <f>'Data - Knowledge'!E528</f>
        <v>0.54491666666666672</v>
      </c>
      <c r="G521" s="379">
        <f>'Data - Knowledge'!J528</f>
        <v>93.05713086278017</v>
      </c>
      <c r="H521" s="1" t="str">
        <f>VLOOKUP(B521,$O$2:$O$150,1,FALSE)</f>
        <v>Action</v>
      </c>
      <c r="I521" s="1" t="str">
        <f>INDEX('Data - Knowledge'!$C:$C,MATCH(E521,'Data - Knowledge'!$D:$D,0))</f>
        <v>Action</v>
      </c>
      <c r="J521" s="1"/>
    </row>
    <row r="522" spans="1:10">
      <c r="A522">
        <v>536</v>
      </c>
      <c r="B522" t="s">
        <v>1573</v>
      </c>
      <c r="C522">
        <f>IF(B522&lt;&gt;B521,1,1+C521)</f>
        <v>1</v>
      </c>
      <c r="D522" t="str">
        <f>B522&amp;C522</f>
        <v>Attitude1</v>
      </c>
      <c r="E522" t="s">
        <v>1574</v>
      </c>
      <c r="F522" s="373">
        <f>'Data - Knowledge'!E529</f>
        <v>0.180655303030303</v>
      </c>
      <c r="G522" s="379">
        <f>'Data - Knowledge'!J529</f>
        <v>110.61625045908157</v>
      </c>
      <c r="H522" s="1" t="str">
        <f>VLOOKUP(B522,$O$2:$O$150,1,FALSE)</f>
        <v>Attitude</v>
      </c>
      <c r="I522" s="1" t="str">
        <f>INDEX('Data - Knowledge'!$C:$C,MATCH(E522,'Data - Knowledge'!$D:$D,0))</f>
        <v>Attitude</v>
      </c>
      <c r="J522" s="1"/>
    </row>
    <row r="523" spans="1:10">
      <c r="A523">
        <v>537</v>
      </c>
      <c r="B523" t="s">
        <v>1577</v>
      </c>
      <c r="C523">
        <f>IF(B523&lt;&gt;B522,1,1+C522)</f>
        <v>1</v>
      </c>
      <c r="D523" t="str">
        <f>B523&amp;C523</f>
        <v>Crime Survey for England - Major Causes of Crime in Britain Today:1</v>
      </c>
      <c r="E523" t="s">
        <v>1578</v>
      </c>
      <c r="F523" s="373">
        <f>'Data - Knowledge'!E530</f>
        <v>0.34660227272727279</v>
      </c>
      <c r="G523" s="379">
        <f>'Data - Knowledge'!J530</f>
        <v>102.31206035014483</v>
      </c>
      <c r="H523" s="1" t="str">
        <f>VLOOKUP(B523,$O$2:$O$150,1,FALSE)</f>
        <v>Crime Survey for England - Major Causes of Crime in Britain Today:</v>
      </c>
      <c r="I523" s="1" t="str">
        <f>INDEX('Data - Knowledge'!$C:$C,MATCH(E523,'Data - Knowledge'!$D:$D,0))</f>
        <v>Crime Survey for England - Major Causes of Crime in Britain Today:</v>
      </c>
      <c r="J523" s="1"/>
    </row>
    <row r="524" spans="1:10">
      <c r="A524">
        <v>538</v>
      </c>
      <c r="B524" t="s">
        <v>1577</v>
      </c>
      <c r="C524">
        <f>IF(B524&lt;&gt;B523,1,1+C523)</f>
        <v>2</v>
      </c>
      <c r="D524" t="str">
        <f>B524&amp;C524</f>
        <v>Crime Survey for England - Major Causes of Crime in Britain Today:2</v>
      </c>
      <c r="E524" t="s">
        <v>1580</v>
      </c>
      <c r="F524" s="373">
        <f>'Data - Knowledge'!E531</f>
        <v>0.35362121212121223</v>
      </c>
      <c r="G524" s="379">
        <f>'Data - Knowledge'!J531</f>
        <v>95.059203267213178</v>
      </c>
      <c r="H524" s="1" t="str">
        <f>VLOOKUP(B524,$O$2:$O$150,1,FALSE)</f>
        <v>Crime Survey for England - Major Causes of Crime in Britain Today:</v>
      </c>
      <c r="I524" s="1" t="str">
        <f>INDEX('Data - Knowledge'!$C:$C,MATCH(E524,'Data - Knowledge'!$D:$D,0))</f>
        <v>Crime Survey for England - Major Causes of Crime in Britain Today:</v>
      </c>
      <c r="J524" s="1"/>
    </row>
    <row r="525" spans="1:10">
      <c r="A525">
        <v>539</v>
      </c>
      <c r="B525" t="s">
        <v>1577</v>
      </c>
      <c r="C525">
        <f>IF(B525&lt;&gt;B524,1,1+C524)</f>
        <v>3</v>
      </c>
      <c r="D525" t="str">
        <f>B525&amp;C525</f>
        <v>Crime Survey for England - Major Causes of Crime in Britain Today:3</v>
      </c>
      <c r="E525" t="s">
        <v>1582</v>
      </c>
      <c r="F525" s="373">
        <f>'Data - Knowledge'!E532</f>
        <v>0.28451136363636365</v>
      </c>
      <c r="G525" s="379">
        <f>'Data - Knowledge'!J532</f>
        <v>101.87163288585297</v>
      </c>
      <c r="H525" s="1" t="str">
        <f>VLOOKUP(B525,$O$2:$O$150,1,FALSE)</f>
        <v>Crime Survey for England - Major Causes of Crime in Britain Today:</v>
      </c>
      <c r="I525" s="1" t="str">
        <f>INDEX('Data - Knowledge'!$C:$C,MATCH(E525,'Data - Knowledge'!$D:$D,0))</f>
        <v>Crime Survey for England - Major Causes of Crime in Britain Today:</v>
      </c>
      <c r="J525" s="1"/>
    </row>
    <row r="526" spans="1:10">
      <c r="A526">
        <v>540</v>
      </c>
      <c r="B526" t="s">
        <v>1577</v>
      </c>
      <c r="C526">
        <f>IF(B526&lt;&gt;B525,1,1+C525)</f>
        <v>4</v>
      </c>
      <c r="D526" t="str">
        <f>B526&amp;C526</f>
        <v>Crime Survey for England - Major Causes of Crime in Britain Today:4</v>
      </c>
      <c r="E526" t="s">
        <v>1584</v>
      </c>
      <c r="F526" s="373">
        <f>'Data - Knowledge'!E533</f>
        <v>0.543931818181818</v>
      </c>
      <c r="G526" s="379">
        <f>'Data - Knowledge'!J533</f>
        <v>92.40708456183404</v>
      </c>
      <c r="H526" s="1" t="str">
        <f>VLOOKUP(B526,$O$2:$O$150,1,FALSE)</f>
        <v>Crime Survey for England - Major Causes of Crime in Britain Today:</v>
      </c>
      <c r="I526" s="1" t="str">
        <f>INDEX('Data - Knowledge'!$C:$C,MATCH(E526,'Data - Knowledge'!$D:$D,0))</f>
        <v>Crime Survey for England - Major Causes of Crime in Britain Today:</v>
      </c>
      <c r="J526" s="1"/>
    </row>
    <row r="527" spans="1:10">
      <c r="A527">
        <v>541</v>
      </c>
      <c r="B527" t="s">
        <v>1577</v>
      </c>
      <c r="C527">
        <f>IF(B527&lt;&gt;B526,1,1+C526)</f>
        <v>5</v>
      </c>
      <c r="D527" t="str">
        <f>B527&amp;C527</f>
        <v>Crime Survey for England - Major Causes of Crime in Britain Today:5</v>
      </c>
      <c r="E527" t="s">
        <v>1586</v>
      </c>
      <c r="F527" s="373">
        <f>'Data - Knowledge'!E534</f>
        <v>0.74615151515151523</v>
      </c>
      <c r="G527" s="379">
        <f>'Data - Knowledge'!J534</f>
        <v>100.9973213021929</v>
      </c>
      <c r="H527" s="1" t="str">
        <f>VLOOKUP(B527,$O$2:$O$150,1,FALSE)</f>
        <v>Crime Survey for England - Major Causes of Crime in Britain Today:</v>
      </c>
      <c r="I527" s="1" t="str">
        <f>INDEX('Data - Knowledge'!$C:$C,MATCH(E527,'Data - Knowledge'!$D:$D,0))</f>
        <v>Crime Survey for England - Major Causes of Crime in Britain Today:</v>
      </c>
      <c r="J527" s="1"/>
    </row>
    <row r="528" spans="1:10">
      <c r="A528">
        <v>542</v>
      </c>
      <c r="B528" t="s">
        <v>1577</v>
      </c>
      <c r="C528">
        <f>IF(B528&lt;&gt;B527,1,1+C527)</f>
        <v>6</v>
      </c>
      <c r="D528" t="str">
        <f>B528&amp;C528</f>
        <v>Crime Survey for England - Major Causes of Crime in Britain Today:6</v>
      </c>
      <c r="E528" t="s">
        <v>1588</v>
      </c>
      <c r="F528" s="373">
        <f>'Data - Knowledge'!E535</f>
        <v>0.55310984848484857</v>
      </c>
      <c r="G528" s="379">
        <f>'Data - Knowledge'!J535</f>
        <v>103.10535633342144</v>
      </c>
      <c r="H528" s="1" t="str">
        <f>VLOOKUP(B528,$O$2:$O$150,1,FALSE)</f>
        <v>Crime Survey for England - Major Causes of Crime in Britain Today:</v>
      </c>
      <c r="I528" s="1" t="str">
        <f>INDEX('Data - Knowledge'!$C:$C,MATCH(E528,'Data - Knowledge'!$D:$D,0))</f>
        <v>Crime Survey for England - Major Causes of Crime in Britain Today:</v>
      </c>
      <c r="J528" s="1"/>
    </row>
    <row r="529" spans="1:10">
      <c r="A529">
        <v>543</v>
      </c>
      <c r="B529" t="s">
        <v>1577</v>
      </c>
      <c r="C529">
        <f>IF(B529&lt;&gt;B528,1,1+C528)</f>
        <v>7</v>
      </c>
      <c r="D529" t="str">
        <f>B529&amp;C529</f>
        <v>Crime Survey for England - Major Causes of Crime in Britain Today:7</v>
      </c>
      <c r="E529" t="s">
        <v>1590</v>
      </c>
      <c r="F529" s="373">
        <f>'Data - Knowledge'!E536</f>
        <v>0.48447348484848485</v>
      </c>
      <c r="G529" s="379">
        <f>'Data - Knowledge'!J536</f>
        <v>103.5741219078368</v>
      </c>
      <c r="H529" s="1" t="str">
        <f>VLOOKUP(B529,$O$2:$O$150,1,FALSE)</f>
        <v>Crime Survey for England - Major Causes of Crime in Britain Today:</v>
      </c>
      <c r="I529" s="1" t="str">
        <f>INDEX('Data - Knowledge'!$C:$C,MATCH(E529,'Data - Knowledge'!$D:$D,0))</f>
        <v>Crime Survey for England - Major Causes of Crime in Britain Today:</v>
      </c>
      <c r="J529" s="1"/>
    </row>
    <row r="530" spans="1:10">
      <c r="A530">
        <v>544</v>
      </c>
      <c r="B530" t="s">
        <v>1577</v>
      </c>
      <c r="C530">
        <f>IF(B530&lt;&gt;B529,1,1+C529)</f>
        <v>8</v>
      </c>
      <c r="D530" t="str">
        <f>B530&amp;C530</f>
        <v>Crime Survey for England - Major Causes of Crime in Britain Today:8</v>
      </c>
      <c r="E530" t="s">
        <v>1592</v>
      </c>
      <c r="F530" s="373">
        <f>'Data - Knowledge'!E537</f>
        <v>0.26408712121212119</v>
      </c>
      <c r="G530" s="379">
        <f>'Data - Knowledge'!J537</f>
        <v>82.807359103887762</v>
      </c>
      <c r="H530" s="1" t="str">
        <f>VLOOKUP(B530,$O$2:$O$150,1,FALSE)</f>
        <v>Crime Survey for England - Major Causes of Crime in Britain Today:</v>
      </c>
      <c r="I530" s="1" t="str">
        <f>INDEX('Data - Knowledge'!$C:$C,MATCH(E530,'Data - Knowledge'!$D:$D,0))</f>
        <v>Crime Survey for England - Major Causes of Crime in Britain Today:</v>
      </c>
      <c r="J530" s="1"/>
    </row>
    <row r="531" spans="1:10">
      <c r="A531">
        <v>545</v>
      </c>
      <c r="B531" t="s">
        <v>1577</v>
      </c>
      <c r="C531">
        <f>IF(B531&lt;&gt;B530,1,1+C530)</f>
        <v>9</v>
      </c>
      <c r="D531" t="str">
        <f>B531&amp;C531</f>
        <v>Crime Survey for England - Major Causes of Crime in Britain Today:9</v>
      </c>
      <c r="E531" t="s">
        <v>1594</v>
      </c>
      <c r="F531" s="373">
        <f>'Data - Knowledge'!E538</f>
        <v>0.23790530303030302</v>
      </c>
      <c r="G531" s="379">
        <f>'Data - Knowledge'!J538</f>
        <v>101.12434621792077</v>
      </c>
      <c r="H531" s="1" t="str">
        <f>VLOOKUP(B531,$O$2:$O$150,1,FALSE)</f>
        <v>Crime Survey for England - Major Causes of Crime in Britain Today:</v>
      </c>
      <c r="I531" s="1" t="str">
        <f>INDEX('Data - Knowledge'!$C:$C,MATCH(E531,'Data - Knowledge'!$D:$D,0))</f>
        <v>Crime Survey for England - Major Causes of Crime in Britain Today:</v>
      </c>
      <c r="J531" s="1"/>
    </row>
    <row r="532" spans="1:10">
      <c r="A532">
        <v>546</v>
      </c>
      <c r="B532" t="s">
        <v>1596</v>
      </c>
      <c r="C532">
        <f>IF(B532&lt;&gt;B531,1,1+C531)</f>
        <v>1</v>
      </c>
      <c r="D532" t="str">
        <f>B532&amp;C532</f>
        <v>Crime Survey for England - Very Worried About:1</v>
      </c>
      <c r="E532" t="s">
        <v>1597</v>
      </c>
      <c r="F532" s="373">
        <f>'Data - Knowledge'!E539</f>
        <v>0.12192803030303027</v>
      </c>
      <c r="G532" s="379">
        <f>'Data - Knowledge'!J539</f>
        <v>141.5466250559015</v>
      </c>
      <c r="H532" s="1" t="str">
        <f>VLOOKUP(B532,$O$2:$O$150,1,FALSE)</f>
        <v>Crime Survey for England - Very Worried About:</v>
      </c>
      <c r="I532" s="1" t="str">
        <f>INDEX('Data - Knowledge'!$C:$C,MATCH(E532,'Data - Knowledge'!$D:$D,0))</f>
        <v>Crime Survey for England - Very Worried About:</v>
      </c>
      <c r="J532" s="1"/>
    </row>
    <row r="533" spans="1:10">
      <c r="A533">
        <v>547</v>
      </c>
      <c r="B533" t="s">
        <v>1596</v>
      </c>
      <c r="C533">
        <f>IF(B533&lt;&gt;B532,1,1+C532)</f>
        <v>2</v>
      </c>
      <c r="D533" t="str">
        <f>B533&amp;C533</f>
        <v>Crime Survey for England - Very Worried About:2</v>
      </c>
      <c r="E533" t="s">
        <v>1599</v>
      </c>
      <c r="F533" s="373">
        <f>'Data - Knowledge'!E540</f>
        <v>0.093</v>
      </c>
      <c r="G533" s="379">
        <f>'Data - Knowledge'!J540</f>
        <v>155.19837985926571</v>
      </c>
      <c r="H533" s="1" t="str">
        <f>VLOOKUP(B533,$O$2:$O$150,1,FALSE)</f>
        <v>Crime Survey for England - Very Worried About:</v>
      </c>
      <c r="I533" s="1" t="str">
        <f>INDEX('Data - Knowledge'!$C:$C,MATCH(E533,'Data - Knowledge'!$D:$D,0))</f>
        <v>Crime Survey for England - Very Worried About:</v>
      </c>
      <c r="J533" s="1"/>
    </row>
    <row r="534" spans="1:10">
      <c r="A534">
        <v>548</v>
      </c>
      <c r="B534" t="s">
        <v>1596</v>
      </c>
      <c r="C534">
        <f>IF(B534&lt;&gt;B533,1,1+C533)</f>
        <v>3</v>
      </c>
      <c r="D534" t="str">
        <f>B534&amp;C534</f>
        <v>Crime Survey for England - Very Worried About:3</v>
      </c>
      <c r="E534" t="s">
        <v>1601</v>
      </c>
      <c r="F534" s="373">
        <f>'Data - Knowledge'!E541</f>
        <v>0.082378787878787885</v>
      </c>
      <c r="G534" s="379">
        <f>'Data - Knowledge'!J541</f>
        <v>154.18053760396037</v>
      </c>
      <c r="H534" s="1" t="str">
        <f>VLOOKUP(B534,$O$2:$O$150,1,FALSE)</f>
        <v>Crime Survey for England - Very Worried About:</v>
      </c>
      <c r="I534" s="1" t="str">
        <f>INDEX('Data - Knowledge'!$C:$C,MATCH(E534,'Data - Knowledge'!$D:$D,0))</f>
        <v>Crime Survey for England - Very Worried About:</v>
      </c>
      <c r="J534" s="1"/>
    </row>
    <row r="535" spans="1:10">
      <c r="A535">
        <v>549</v>
      </c>
      <c r="B535" t="s">
        <v>1596</v>
      </c>
      <c r="C535">
        <f>IF(B535&lt;&gt;B534,1,1+C534)</f>
        <v>4</v>
      </c>
      <c r="D535" t="str">
        <f>B535&amp;C535</f>
        <v>Crime Survey for England - Very Worried About:4</v>
      </c>
      <c r="E535" t="s">
        <v>1603</v>
      </c>
      <c r="F535" s="373">
        <f>'Data - Knowledge'!E542</f>
        <v>0.078049242424242438</v>
      </c>
      <c r="G535" s="379">
        <f>'Data - Knowledge'!J542</f>
        <v>158.67508144826485</v>
      </c>
      <c r="H535" s="1" t="str">
        <f>VLOOKUP(B535,$O$2:$O$150,1,FALSE)</f>
        <v>Crime Survey for England - Very Worried About:</v>
      </c>
      <c r="I535" s="1" t="str">
        <f>INDEX('Data - Knowledge'!$C:$C,MATCH(E535,'Data - Knowledge'!$D:$D,0))</f>
        <v>Crime Survey for England - Very Worried About:</v>
      </c>
      <c r="J535" s="1"/>
    </row>
    <row r="536" spans="1:10">
      <c r="A536">
        <v>550</v>
      </c>
      <c r="B536" t="s">
        <v>1596</v>
      </c>
      <c r="C536">
        <f>IF(B536&lt;&gt;B535,1,1+C535)</f>
        <v>5</v>
      </c>
      <c r="D536" t="str">
        <f>B536&amp;C536</f>
        <v>Crime Survey for England - Very Worried About:5</v>
      </c>
      <c r="E536" t="s">
        <v>1605</v>
      </c>
      <c r="F536" s="373">
        <f>'Data - Knowledge'!E543</f>
        <v>0.094715909090909087</v>
      </c>
      <c r="G536" s="379">
        <f>'Data - Knowledge'!J543</f>
        <v>156.07370722218258</v>
      </c>
      <c r="H536" s="1" t="str">
        <f>VLOOKUP(B536,$O$2:$O$150,1,FALSE)</f>
        <v>Crime Survey for England - Very Worried About:</v>
      </c>
      <c r="I536" s="1" t="str">
        <f>INDEX('Data - Knowledge'!$C:$C,MATCH(E536,'Data - Knowledge'!$D:$D,0))</f>
        <v>Crime Survey for England - Very Worried About:</v>
      </c>
      <c r="J536" s="1"/>
    </row>
    <row r="537" spans="1:10">
      <c r="A537">
        <v>551</v>
      </c>
      <c r="B537" t="s">
        <v>1596</v>
      </c>
      <c r="C537">
        <f>IF(B537&lt;&gt;B536,1,1+C536)</f>
        <v>6</v>
      </c>
      <c r="D537" t="str">
        <f>B537&amp;C537</f>
        <v>Crime Survey for England - Very Worried About:6</v>
      </c>
      <c r="E537" t="s">
        <v>1607</v>
      </c>
      <c r="F537" s="373">
        <f>'Data - Knowledge'!E544</f>
        <v>0.0874469696969697</v>
      </c>
      <c r="G537" s="379">
        <f>'Data - Knowledge'!J544</f>
        <v>146.27910351084981</v>
      </c>
      <c r="H537" s="1" t="str">
        <f>VLOOKUP(B537,$O$2:$O$150,1,FALSE)</f>
        <v>Crime Survey for England - Very Worried About:</v>
      </c>
      <c r="I537" s="1" t="str">
        <f>INDEX('Data - Knowledge'!$C:$C,MATCH(E537,'Data - Knowledge'!$D:$D,0))</f>
        <v>Crime Survey for England - Very Worried About:</v>
      </c>
      <c r="J537" s="1"/>
    </row>
    <row r="538" spans="1:10">
      <c r="A538">
        <v>552</v>
      </c>
      <c r="B538" t="s">
        <v>1596</v>
      </c>
      <c r="C538">
        <f>IF(B538&lt;&gt;B537,1,1+C537)</f>
        <v>7</v>
      </c>
      <c r="D538" t="str">
        <f>B538&amp;C538</f>
        <v>Crime Survey for England - Very Worried About:7</v>
      </c>
      <c r="E538" t="s">
        <v>1609</v>
      </c>
      <c r="F538" s="373">
        <f>'Data - Knowledge'!E545</f>
        <v>0.04575</v>
      </c>
      <c r="G538" s="379">
        <f>'Data - Knowledge'!J545</f>
        <v>160.81888229243734</v>
      </c>
      <c r="H538" s="1" t="str">
        <f>VLOOKUP(B538,$O$2:$O$150,1,FALSE)</f>
        <v>Crime Survey for England - Very Worried About:</v>
      </c>
      <c r="I538" s="1" t="str">
        <f>INDEX('Data - Knowledge'!$C:$C,MATCH(E538,'Data - Knowledge'!$D:$D,0))</f>
        <v>Crime Survey for England - Very Worried About:</v>
      </c>
      <c r="J538" s="1"/>
    </row>
    <row r="539" spans="1:10">
      <c r="A539">
        <v>553</v>
      </c>
      <c r="B539" t="s">
        <v>1611</v>
      </c>
      <c r="C539">
        <f>IF(B539&lt;&gt;B538,1,1+C538)</f>
        <v>1</v>
      </c>
      <c r="D539" t="str">
        <f>B539&amp;C539</f>
        <v>Crime Survey for England - Police in this Area:1</v>
      </c>
      <c r="E539" t="s">
        <v>1612</v>
      </c>
      <c r="F539" s="373">
        <f>'Data - Knowledge'!E546</f>
        <v>0.578939393939394</v>
      </c>
      <c r="G539" s="379">
        <f>'Data - Knowledge'!J546</f>
        <v>99.495026756464767</v>
      </c>
      <c r="H539" s="1" t="str">
        <f>VLOOKUP(B539,$O$2:$O$150,1,FALSE)</f>
        <v>Crime Survey for England - Police in this Area:</v>
      </c>
      <c r="I539" s="1" t="str">
        <f>INDEX('Data - Knowledge'!$C:$C,MATCH(E539,'Data - Knowledge'!$D:$D,0))</f>
        <v>Crime Survey for England - Police in this Area:</v>
      </c>
      <c r="J539" s="1"/>
    </row>
    <row r="540" spans="1:10">
      <c r="A540">
        <v>554</v>
      </c>
      <c r="B540" t="s">
        <v>1611</v>
      </c>
      <c r="C540">
        <f>IF(B540&lt;&gt;B539,1,1+C539)</f>
        <v>2</v>
      </c>
      <c r="D540" t="str">
        <f>B540&amp;C540</f>
        <v>Crime Survey for England - Police in this Area:2</v>
      </c>
      <c r="E540" t="s">
        <v>1614</v>
      </c>
      <c r="F540" s="373">
        <f>'Data - Knowledge'!E547</f>
        <v>0.85246212121212128</v>
      </c>
      <c r="G540" s="379">
        <f>'Data - Knowledge'!J547</f>
        <v>97.12786141351549</v>
      </c>
      <c r="H540" s="1" t="str">
        <f>VLOOKUP(B540,$O$2:$O$150,1,FALSE)</f>
        <v>Crime Survey for England - Police in this Area:</v>
      </c>
      <c r="I540" s="1" t="str">
        <f>INDEX('Data - Knowledge'!$C:$C,MATCH(E540,'Data - Knowledge'!$D:$D,0))</f>
        <v>Crime Survey for England - Police in this Area:</v>
      </c>
      <c r="J540" s="1"/>
    </row>
    <row r="541" spans="1:10">
      <c r="A541">
        <v>555</v>
      </c>
      <c r="B541" t="s">
        <v>1611</v>
      </c>
      <c r="C541">
        <f>IF(B541&lt;&gt;B540,1,1+C540)</f>
        <v>3</v>
      </c>
      <c r="D541" t="str">
        <f>B541&amp;C541</f>
        <v>Crime Survey for England - Police in this Area:3</v>
      </c>
      <c r="E541" t="s">
        <v>1616</v>
      </c>
      <c r="F541" s="373">
        <f>'Data - Knowledge'!E548</f>
        <v>0.65645075757575766</v>
      </c>
      <c r="G541" s="379">
        <f>'Data - Knowledge'!J548</f>
        <v>97.391284951518287</v>
      </c>
      <c r="H541" s="1" t="str">
        <f>VLOOKUP(B541,$O$2:$O$150,1,FALSE)</f>
        <v>Crime Survey for England - Police in this Area:</v>
      </c>
      <c r="I541" s="1" t="str">
        <f>INDEX('Data - Knowledge'!$C:$C,MATCH(E541,'Data - Knowledge'!$D:$D,0))</f>
        <v>Crime Survey for England - Police in this Area:</v>
      </c>
      <c r="J541" s="1"/>
    </row>
    <row r="542" spans="1:10">
      <c r="A542">
        <v>556</v>
      </c>
      <c r="B542" t="s">
        <v>1611</v>
      </c>
      <c r="C542">
        <f>IF(B542&lt;&gt;B541,1,1+C541)</f>
        <v>4</v>
      </c>
      <c r="D542" t="str">
        <f>B542&amp;C542</f>
        <v>Crime Survey for England - Police in this Area:4</v>
      </c>
      <c r="E542" t="s">
        <v>1618</v>
      </c>
      <c r="F542" s="373">
        <f>'Data - Knowledge'!E549</f>
        <v>0.68225757575757584</v>
      </c>
      <c r="G542" s="379">
        <f>'Data - Knowledge'!J549</f>
        <v>96.884360215859928</v>
      </c>
      <c r="H542" s="1" t="str">
        <f>VLOOKUP(B542,$O$2:$O$150,1,FALSE)</f>
        <v>Crime Survey for England - Police in this Area:</v>
      </c>
      <c r="I542" s="1" t="str">
        <f>INDEX('Data - Knowledge'!$C:$C,MATCH(E542,'Data - Knowledge'!$D:$D,0))</f>
        <v>Crime Survey for England - Police in this Area:</v>
      </c>
      <c r="J542" s="1"/>
    </row>
    <row r="543" spans="1:10">
      <c r="A543">
        <v>557</v>
      </c>
      <c r="B543" t="s">
        <v>1611</v>
      </c>
      <c r="C543">
        <f>IF(B543&lt;&gt;B542,1,1+C542)</f>
        <v>5</v>
      </c>
      <c r="D543" t="str">
        <f>B543&amp;C543</f>
        <v>Crime Survey for England - Police in this Area:5</v>
      </c>
      <c r="E543" t="s">
        <v>1620</v>
      </c>
      <c r="F543" s="373">
        <f>'Data - Knowledge'!E550</f>
        <v>0.57551515151515154</v>
      </c>
      <c r="G543" s="379">
        <f>'Data - Knowledge'!J550</f>
        <v>97.386234554198566</v>
      </c>
      <c r="H543" s="1" t="str">
        <f>VLOOKUP(B543,$O$2:$O$150,1,FALSE)</f>
        <v>Crime Survey for England - Police in this Area:</v>
      </c>
      <c r="I543" s="1" t="str">
        <f>INDEX('Data - Knowledge'!$C:$C,MATCH(E543,'Data - Knowledge'!$D:$D,0))</f>
        <v>Crime Survey for England - Police in this Area:</v>
      </c>
      <c r="J543" s="1"/>
    </row>
    <row r="544" spans="1:10">
      <c r="A544">
        <v>558</v>
      </c>
      <c r="B544" t="s">
        <v>1611</v>
      </c>
      <c r="C544">
        <f>IF(B544&lt;&gt;B543,1,1+C543)</f>
        <v>6</v>
      </c>
      <c r="D544" t="str">
        <f>B544&amp;C544</f>
        <v>Crime Survey for England - Police in this Area:6</v>
      </c>
      <c r="E544" t="s">
        <v>1622</v>
      </c>
      <c r="F544" s="373">
        <f>'Data - Knowledge'!E551</f>
        <v>0.72544696969696965</v>
      </c>
      <c r="G544" s="379">
        <f>'Data - Knowledge'!J551</f>
        <v>93.599798713187809</v>
      </c>
      <c r="H544" s="1" t="str">
        <f>VLOOKUP(B544,$O$2:$O$150,1,FALSE)</f>
        <v>Crime Survey for England - Police in this Area:</v>
      </c>
      <c r="I544" s="1" t="str">
        <f>INDEX('Data - Knowledge'!$C:$C,MATCH(E544,'Data - Knowledge'!$D:$D,0))</f>
        <v>Crime Survey for England - Police in this Area:</v>
      </c>
      <c r="J544" s="1"/>
    </row>
    <row r="545" spans="1:10">
      <c r="A545">
        <v>559</v>
      </c>
      <c r="B545" t="s">
        <v>1624</v>
      </c>
      <c r="C545">
        <f>IF(B545&lt;&gt;B544,1,1+C544)</f>
        <v>1</v>
      </c>
      <c r="D545" t="str">
        <f>B545&amp;C545</f>
        <v>Daily Newspapers1</v>
      </c>
      <c r="E545" t="s">
        <v>1625</v>
      </c>
      <c r="F545" s="373">
        <f>'Data - Knowledge'!E552</f>
        <v>0.14099242424242422</v>
      </c>
      <c r="G545" s="379">
        <f>'Data - Knowledge'!J552</f>
        <v>166.35407677711322</v>
      </c>
      <c r="H545" s="1" t="str">
        <f>VLOOKUP(B545,$O$2:$O$150,1,FALSE)</f>
        <v>Daily Newspapers</v>
      </c>
      <c r="I545" s="1" t="str">
        <f>INDEX('Data - Knowledge'!$C:$C,MATCH(E545,'Data - Knowledge'!$D:$D,0))</f>
        <v>Daily Newspapers</v>
      </c>
      <c r="J545" s="1"/>
    </row>
    <row r="546" spans="1:10">
      <c r="A546">
        <v>560</v>
      </c>
      <c r="B546" t="s">
        <v>1624</v>
      </c>
      <c r="C546">
        <f>IF(B546&lt;&gt;B545,1,1+C545)</f>
        <v>2</v>
      </c>
      <c r="D546" t="str">
        <f>B546&amp;C546</f>
        <v>Daily Newspapers2</v>
      </c>
      <c r="E546" t="s">
        <v>1627</v>
      </c>
      <c r="F546" s="373">
        <f>'Data - Knowledge'!E553</f>
        <v>0.057704545454545453</v>
      </c>
      <c r="G546" s="379">
        <f>'Data - Knowledge'!J553</f>
        <v>174.51964835609039</v>
      </c>
      <c r="H546" s="1" t="str">
        <f>VLOOKUP(B546,$O$2:$O$150,1,FALSE)</f>
        <v>Daily Newspapers</v>
      </c>
      <c r="I546" s="1" t="str">
        <f>INDEX('Data - Knowledge'!$C:$C,MATCH(E546,'Data - Knowledge'!$D:$D,0))</f>
        <v>Daily Newspapers</v>
      </c>
      <c r="J546" s="1"/>
    </row>
    <row r="547" spans="1:10">
      <c r="A547">
        <v>561</v>
      </c>
      <c r="B547" t="s">
        <v>1624</v>
      </c>
      <c r="C547">
        <f>IF(B547&lt;&gt;B546,1,1+C546)</f>
        <v>3</v>
      </c>
      <c r="D547" t="str">
        <f>B547&amp;C547</f>
        <v>Daily Newspapers3</v>
      </c>
      <c r="E547" t="s">
        <v>1629</v>
      </c>
      <c r="F547" s="373">
        <f>'Data - Knowledge'!E554</f>
        <v>0.011696969696969697</v>
      </c>
      <c r="G547" s="379">
        <f>'Data - Knowledge'!J554</f>
        <v>175.05106532963271</v>
      </c>
      <c r="H547" s="1" t="str">
        <f>VLOOKUP(B547,$O$2:$O$150,1,FALSE)</f>
        <v>Daily Newspapers</v>
      </c>
      <c r="I547" s="1" t="str">
        <f>INDEX('Data - Knowledge'!$C:$C,MATCH(E547,'Data - Knowledge'!$D:$D,0))</f>
        <v>Daily Newspapers</v>
      </c>
      <c r="J547" s="1"/>
    </row>
    <row r="548" spans="1:10">
      <c r="A548">
        <v>562</v>
      </c>
      <c r="B548" t="s">
        <v>1624</v>
      </c>
      <c r="C548">
        <f>IF(B548&lt;&gt;B547,1,1+C547)</f>
        <v>4</v>
      </c>
      <c r="D548" t="str">
        <f>B548&amp;C548</f>
        <v>Daily Newspapers4</v>
      </c>
      <c r="E548" t="s">
        <v>1631</v>
      </c>
      <c r="F548" s="373">
        <f>'Data - Knowledge'!E555</f>
        <v>0.030200757575757579</v>
      </c>
      <c r="G548" s="379">
        <f>'Data - Knowledge'!J555</f>
        <v>195.61064702807516</v>
      </c>
      <c r="H548" s="1" t="str">
        <f>VLOOKUP(B548,$O$2:$O$150,1,FALSE)</f>
        <v>Daily Newspapers</v>
      </c>
      <c r="I548" s="1" t="str">
        <f>INDEX('Data - Knowledge'!$C:$C,MATCH(E548,'Data - Knowledge'!$D:$D,0))</f>
        <v>Daily Newspapers</v>
      </c>
      <c r="J548" s="1"/>
    </row>
    <row r="549" spans="1:10">
      <c r="A549">
        <v>563</v>
      </c>
      <c r="B549" t="s">
        <v>1624</v>
      </c>
      <c r="C549">
        <f>IF(B549&lt;&gt;B548,1,1+C548)</f>
        <v>5</v>
      </c>
      <c r="D549" t="str">
        <f>B549&amp;C549</f>
        <v>Daily Newspapers5</v>
      </c>
      <c r="E549" t="s">
        <v>1633</v>
      </c>
      <c r="F549" s="373">
        <f>'Data - Knowledge'!E556</f>
        <v>0.062674242424242424</v>
      </c>
      <c r="G549" s="379">
        <f>'Data - Knowledge'!J556</f>
        <v>74.288402851086772</v>
      </c>
      <c r="H549" s="1" t="str">
        <f>VLOOKUP(B549,$O$2:$O$150,1,FALSE)</f>
        <v>Daily Newspapers</v>
      </c>
      <c r="I549" s="1" t="str">
        <f>INDEX('Data - Knowledge'!$C:$C,MATCH(E549,'Data - Knowledge'!$D:$D,0))</f>
        <v>Daily Newspapers</v>
      </c>
      <c r="J549" s="1"/>
    </row>
    <row r="550" spans="1:10">
      <c r="A550">
        <v>564</v>
      </c>
      <c r="B550" t="s">
        <v>1624</v>
      </c>
      <c r="C550">
        <f>IF(B550&lt;&gt;B549,1,1+C549)</f>
        <v>6</v>
      </c>
      <c r="D550" t="str">
        <f>B550&amp;C550</f>
        <v>Daily Newspapers6</v>
      </c>
      <c r="E550" t="s">
        <v>1635</v>
      </c>
      <c r="F550" s="373">
        <f>'Data - Knowledge'!E557</f>
        <v>0.016867424242424243</v>
      </c>
      <c r="G550" s="379">
        <f>'Data - Knowledge'!J557</f>
        <v>93.868536236551336</v>
      </c>
      <c r="H550" s="1" t="str">
        <f>VLOOKUP(B550,$O$2:$O$150,1,FALSE)</f>
        <v>Daily Newspapers</v>
      </c>
      <c r="I550" s="1" t="str">
        <f>INDEX('Data - Knowledge'!$C:$C,MATCH(E550,'Data - Knowledge'!$D:$D,0))</f>
        <v>Daily Newspapers</v>
      </c>
      <c r="J550" s="1"/>
    </row>
    <row r="551" spans="1:10">
      <c r="A551">
        <v>565</v>
      </c>
      <c r="B551" t="s">
        <v>1624</v>
      </c>
      <c r="C551">
        <f>IF(B551&lt;&gt;B550,1,1+C550)</f>
        <v>7</v>
      </c>
      <c r="D551" t="str">
        <f>B551&amp;C551</f>
        <v>Daily Newspapers7</v>
      </c>
      <c r="E551" t="s">
        <v>1637</v>
      </c>
      <c r="F551" s="373">
        <f>'Data - Knowledge'!E558</f>
        <v>0.0101780303030303</v>
      </c>
      <c r="G551" s="379">
        <f>'Data - Knowledge'!J558</f>
        <v>32.509031245680369</v>
      </c>
      <c r="H551" s="1" t="str">
        <f>VLOOKUP(B551,$O$2:$O$150,1,FALSE)</f>
        <v>Daily Newspapers</v>
      </c>
      <c r="I551" s="1" t="str">
        <f>INDEX('Data - Knowledge'!$C:$C,MATCH(E551,'Data - Knowledge'!$D:$D,0))</f>
        <v>Daily Newspapers</v>
      </c>
      <c r="J551" s="1"/>
    </row>
    <row r="552" spans="1:10">
      <c r="A552">
        <v>566</v>
      </c>
      <c r="B552" t="s">
        <v>1624</v>
      </c>
      <c r="C552">
        <f>IF(B552&lt;&gt;B551,1,1+C551)</f>
        <v>8</v>
      </c>
      <c r="D552" t="str">
        <f>B552&amp;C552</f>
        <v>Daily Newspapers8</v>
      </c>
      <c r="E552" t="s">
        <v>1639</v>
      </c>
      <c r="F552" s="373">
        <f>'Data - Knowledge'!E559</f>
        <v>0.011056818181818182</v>
      </c>
      <c r="G552" s="379">
        <f>'Data - Knowledge'!J559</f>
        <v>56.271440935359152</v>
      </c>
      <c r="H552" s="1" t="str">
        <f>VLOOKUP(B552,$O$2:$O$150,1,FALSE)</f>
        <v>Daily Newspapers</v>
      </c>
      <c r="I552" s="1" t="str">
        <f>INDEX('Data - Knowledge'!$C:$C,MATCH(E552,'Data - Knowledge'!$D:$D,0))</f>
        <v>Daily Newspapers</v>
      </c>
      <c r="J552" s="1"/>
    </row>
    <row r="553" spans="1:10">
      <c r="A553">
        <v>567</v>
      </c>
      <c r="B553" t="s">
        <v>1624</v>
      </c>
      <c r="C553">
        <f>IF(B553&lt;&gt;B552,1,1+C552)</f>
        <v>9</v>
      </c>
      <c r="D553" t="str">
        <f>B553&amp;C553</f>
        <v>Daily Newspapers9</v>
      </c>
      <c r="E553" t="s">
        <v>1641</v>
      </c>
      <c r="F553" s="373">
        <f>'Data - Knowledge'!E560</f>
        <v>0.01140151515151515</v>
      </c>
      <c r="G553" s="379">
        <f>'Data - Knowledge'!J560</f>
        <v>33.231218751722906</v>
      </c>
      <c r="H553" s="1" t="str">
        <f>VLOOKUP(B553,$O$2:$O$150,1,FALSE)</f>
        <v>Daily Newspapers</v>
      </c>
      <c r="I553" s="1" t="str">
        <f>INDEX('Data - Knowledge'!$C:$C,MATCH(E553,'Data - Knowledge'!$D:$D,0))</f>
        <v>Daily Newspapers</v>
      </c>
      <c r="J553" s="1"/>
    </row>
    <row r="554" spans="1:10">
      <c r="A554">
        <v>568</v>
      </c>
      <c r="B554" t="s">
        <v>1643</v>
      </c>
      <c r="C554">
        <f>IF(B554&lt;&gt;B553,1,1+C553)</f>
        <v>1</v>
      </c>
      <c r="D554" t="str">
        <f>B554&amp;C554</f>
        <v>Sunday Newspapers1</v>
      </c>
      <c r="E554" t="s">
        <v>1644</v>
      </c>
      <c r="F554" s="373">
        <f>'Data - Knowledge'!E561</f>
        <v>0.058303030303030308</v>
      </c>
      <c r="G554" s="379">
        <f>'Data - Knowledge'!J561</f>
        <v>135.23261823660474</v>
      </c>
      <c r="H554" s="1" t="str">
        <f>VLOOKUP(B554,$O$2:$O$150,1,FALSE)</f>
        <v>Sunday Newspapers</v>
      </c>
      <c r="I554" s="1" t="str">
        <f>INDEX('Data - Knowledge'!$C:$C,MATCH(E554,'Data - Knowledge'!$D:$D,0))</f>
        <v>Sunday Newspapers</v>
      </c>
      <c r="J554" s="1"/>
    </row>
    <row r="555" spans="1:10">
      <c r="A555">
        <v>569</v>
      </c>
      <c r="B555" t="s">
        <v>1643</v>
      </c>
      <c r="C555">
        <f>IF(B555&lt;&gt;B554,1,1+C554)</f>
        <v>2</v>
      </c>
      <c r="D555" t="str">
        <f>B555&amp;C555</f>
        <v>Sunday Newspapers2</v>
      </c>
      <c r="E555" t="s">
        <v>1646</v>
      </c>
      <c r="F555" s="373">
        <f>'Data - Knowledge'!E562</f>
        <v>0.02279924242424242</v>
      </c>
      <c r="G555" s="379">
        <f>'Data - Knowledge'!J562</f>
        <v>126.37772598362187</v>
      </c>
      <c r="H555" s="1" t="str">
        <f>VLOOKUP(B555,$O$2:$O$150,1,FALSE)</f>
        <v>Sunday Newspapers</v>
      </c>
      <c r="I555" s="1" t="str">
        <f>INDEX('Data - Knowledge'!$C:$C,MATCH(E555,'Data - Knowledge'!$D:$D,0))</f>
        <v>Sunday Newspapers</v>
      </c>
      <c r="J555" s="1"/>
    </row>
    <row r="556" spans="1:10">
      <c r="A556">
        <v>570</v>
      </c>
      <c r="B556" t="s">
        <v>1643</v>
      </c>
      <c r="C556">
        <f>IF(B556&lt;&gt;B555,1,1+C555)</f>
        <v>3</v>
      </c>
      <c r="D556" t="str">
        <f>B556&amp;C556</f>
        <v>Sunday Newspapers3</v>
      </c>
      <c r="E556" t="s">
        <v>1648</v>
      </c>
      <c r="F556" s="373">
        <f>'Data - Knowledge'!E563</f>
        <v>0.0067992424242424238</v>
      </c>
      <c r="G556" s="379">
        <f>'Data - Knowledge'!J563</f>
        <v>123.39225118710864</v>
      </c>
      <c r="H556" s="1" t="str">
        <f>VLOOKUP(B556,$O$2:$O$150,1,FALSE)</f>
        <v>Sunday Newspapers</v>
      </c>
      <c r="I556" s="1" t="str">
        <f>INDEX('Data - Knowledge'!$C:$C,MATCH(E556,'Data - Knowledge'!$D:$D,0))</f>
        <v>Sunday Newspapers</v>
      </c>
      <c r="J556" s="1"/>
    </row>
    <row r="557" spans="1:10">
      <c r="A557">
        <v>571</v>
      </c>
      <c r="B557" t="s">
        <v>1643</v>
      </c>
      <c r="C557">
        <f>IF(B557&lt;&gt;B556,1,1+C556)</f>
        <v>4</v>
      </c>
      <c r="D557" t="str">
        <f>B557&amp;C557</f>
        <v>Sunday Newspapers4</v>
      </c>
      <c r="E557" t="s">
        <v>1650</v>
      </c>
      <c r="F557" s="373">
        <f>'Data - Knowledge'!E564</f>
        <v>0.035609848484848487</v>
      </c>
      <c r="G557" s="379">
        <f>'Data - Knowledge'!J564</f>
        <v>79.090951933474642</v>
      </c>
      <c r="H557" s="1" t="str">
        <f>VLOOKUP(B557,$O$2:$O$150,1,FALSE)</f>
        <v>Sunday Newspapers</v>
      </c>
      <c r="I557" s="1" t="str">
        <f>INDEX('Data - Knowledge'!$C:$C,MATCH(E557,'Data - Knowledge'!$D:$D,0))</f>
        <v>Sunday Newspapers</v>
      </c>
      <c r="J557" s="1"/>
    </row>
    <row r="558" spans="1:10">
      <c r="A558">
        <v>572</v>
      </c>
      <c r="B558" t="s">
        <v>1643</v>
      </c>
      <c r="C558">
        <f>IF(B558&lt;&gt;B557,1,1+C557)</f>
        <v>5</v>
      </c>
      <c r="D558" t="str">
        <f>B558&amp;C558</f>
        <v>Sunday Newspapers5</v>
      </c>
      <c r="E558" t="s">
        <v>1652</v>
      </c>
      <c r="F558" s="373">
        <f>'Data - Knowledge'!E565</f>
        <v>0.008840909090909092</v>
      </c>
      <c r="G558" s="379">
        <f>'Data - Knowledge'!J565</f>
        <v>92.337709686727436</v>
      </c>
      <c r="H558" s="1" t="str">
        <f>VLOOKUP(B558,$O$2:$O$150,1,FALSE)</f>
        <v>Sunday Newspapers</v>
      </c>
      <c r="I558" s="1" t="str">
        <f>INDEX('Data - Knowledge'!$C:$C,MATCH(E558,'Data - Knowledge'!$D:$D,0))</f>
        <v>Sunday Newspapers</v>
      </c>
      <c r="J558" s="1"/>
    </row>
    <row r="559" spans="1:10">
      <c r="A559">
        <v>573</v>
      </c>
      <c r="B559" t="s">
        <v>1643</v>
      </c>
      <c r="C559">
        <f>IF(B559&lt;&gt;B558,1,1+C558)</f>
        <v>6</v>
      </c>
      <c r="D559" t="str">
        <f>B559&amp;C559</f>
        <v>Sunday Newspapers6</v>
      </c>
      <c r="E559" t="s">
        <v>1654</v>
      </c>
      <c r="F559" s="373">
        <f>'Data - Knowledge'!E566</f>
        <v>0.0066212121212121207</v>
      </c>
      <c r="G559" s="379">
        <f>'Data - Knowledge'!J566</f>
        <v>43.075868696719127</v>
      </c>
      <c r="H559" s="1" t="str">
        <f>VLOOKUP(B559,$O$2:$O$150,1,FALSE)</f>
        <v>Sunday Newspapers</v>
      </c>
      <c r="I559" s="1" t="str">
        <f>INDEX('Data - Knowledge'!$C:$C,MATCH(E559,'Data - Knowledge'!$D:$D,0))</f>
        <v>Sunday Newspapers</v>
      </c>
      <c r="J559" s="1"/>
    </row>
    <row r="560" spans="1:10">
      <c r="A560">
        <v>574</v>
      </c>
      <c r="B560" t="s">
        <v>1643</v>
      </c>
      <c r="C560">
        <f>IF(B560&lt;&gt;B559,1,1+C559)</f>
        <v>7</v>
      </c>
      <c r="D560" t="str">
        <f>B560&amp;C560</f>
        <v>Sunday Newspapers7</v>
      </c>
      <c r="E560" t="s">
        <v>1656</v>
      </c>
      <c r="F560" s="373">
        <f>'Data - Knowledge'!E567</f>
        <v>0.0045189393939393946</v>
      </c>
      <c r="G560" s="379">
        <f>'Data - Knowledge'!J567</f>
        <v>71.040350076617173</v>
      </c>
      <c r="H560" s="1" t="str">
        <f>VLOOKUP(B560,$O$2:$O$150,1,FALSE)</f>
        <v>Sunday Newspapers</v>
      </c>
      <c r="I560" s="1" t="str">
        <f>INDEX('Data - Knowledge'!$C:$C,MATCH(E560,'Data - Knowledge'!$D:$D,0))</f>
        <v>Sunday Newspapers</v>
      </c>
      <c r="J560" s="1"/>
    </row>
    <row r="561" spans="1:10">
      <c r="A561">
        <v>575</v>
      </c>
      <c r="B561" t="s">
        <v>1643</v>
      </c>
      <c r="C561">
        <f>IF(B561&lt;&gt;B560,1,1+C560)</f>
        <v>8</v>
      </c>
      <c r="D561" t="str">
        <f>B561&amp;C561</f>
        <v>Sunday Newspapers8</v>
      </c>
      <c r="E561" t="s">
        <v>1658</v>
      </c>
      <c r="F561" s="373">
        <f>'Data - Knowledge'!E568</f>
        <v>0.011109848484848485</v>
      </c>
      <c r="G561" s="379">
        <f>'Data - Knowledge'!J568</f>
        <v>38.798964586615313</v>
      </c>
      <c r="H561" s="1" t="str">
        <f>VLOOKUP(B561,$O$2:$O$150,1,FALSE)</f>
        <v>Sunday Newspapers</v>
      </c>
      <c r="I561" s="1" t="str">
        <f>INDEX('Data - Knowledge'!$C:$C,MATCH(E561,'Data - Knowledge'!$D:$D,0))</f>
        <v>Sunday Newspapers</v>
      </c>
      <c r="J561" s="1"/>
    </row>
    <row r="562" spans="1:10">
      <c r="A562">
        <v>576</v>
      </c>
      <c r="B562" t="s">
        <v>1660</v>
      </c>
      <c r="C562">
        <f>IF(B562&lt;&gt;B561,1,1+C561)</f>
        <v>1</v>
      </c>
      <c r="D562" t="str">
        <f>B562&amp;C562</f>
        <v>Magazines Read1</v>
      </c>
      <c r="E562" t="s">
        <v>1661</v>
      </c>
      <c r="F562" s="373">
        <f>'Data - Knowledge'!E569</f>
        <v>0.018015151515151515</v>
      </c>
      <c r="G562" s="379">
        <f>'Data - Knowledge'!J569</f>
        <v>73.508127503644943</v>
      </c>
      <c r="H562" s="1" t="str">
        <f>VLOOKUP(B562,$O$2:$O$150,1,FALSE)</f>
        <v>Magazines Read</v>
      </c>
      <c r="I562" s="1" t="str">
        <f>INDEX('Data - Knowledge'!$C:$C,MATCH(E562,'Data - Knowledge'!$D:$D,0))</f>
        <v>Magazines Read</v>
      </c>
      <c r="J562" s="1"/>
    </row>
    <row r="563" spans="1:10">
      <c r="A563">
        <v>577</v>
      </c>
      <c r="B563" t="s">
        <v>1660</v>
      </c>
      <c r="C563">
        <f>IF(B563&lt;&gt;B562,1,1+C562)</f>
        <v>2</v>
      </c>
      <c r="D563" t="str">
        <f>B563&amp;C563</f>
        <v>Magazines Read2</v>
      </c>
      <c r="E563" t="s">
        <v>1663</v>
      </c>
      <c r="F563" s="373">
        <f>'Data - Knowledge'!E570</f>
        <v>0.026090909090909095</v>
      </c>
      <c r="G563" s="379">
        <f>'Data - Knowledge'!J570</f>
        <v>127.62747886671248</v>
      </c>
      <c r="H563" s="1" t="str">
        <f>VLOOKUP(B563,$O$2:$O$150,1,FALSE)</f>
        <v>Magazines Read</v>
      </c>
      <c r="I563" s="1" t="str">
        <f>INDEX('Data - Knowledge'!$C:$C,MATCH(E563,'Data - Knowledge'!$D:$D,0))</f>
        <v>Magazines Read</v>
      </c>
      <c r="J563" s="1"/>
    </row>
    <row r="564" spans="1:10">
      <c r="A564">
        <v>578</v>
      </c>
      <c r="B564" t="s">
        <v>1660</v>
      </c>
      <c r="C564">
        <f>IF(B564&lt;&gt;B563,1,1+C563)</f>
        <v>3</v>
      </c>
      <c r="D564" t="str">
        <f>B564&amp;C564</f>
        <v>Magazines Read3</v>
      </c>
      <c r="E564" t="s">
        <v>1665</v>
      </c>
      <c r="F564" s="373">
        <f>'Data - Knowledge'!E571</f>
        <v>0.0113219696969697</v>
      </c>
      <c r="G564" s="379">
        <f>'Data - Knowledge'!J571</f>
        <v>110.68885427493034</v>
      </c>
      <c r="H564" s="1" t="str">
        <f>VLOOKUP(B564,$O$2:$O$150,1,FALSE)</f>
        <v>Magazines Read</v>
      </c>
      <c r="I564" s="1" t="str">
        <f>INDEX('Data - Knowledge'!$C:$C,MATCH(E564,'Data - Knowledge'!$D:$D,0))</f>
        <v>Magazines Read</v>
      </c>
      <c r="J564" s="1"/>
    </row>
    <row r="565" spans="1:10">
      <c r="A565">
        <v>579</v>
      </c>
      <c r="B565" t="s">
        <v>1660</v>
      </c>
      <c r="C565">
        <f>IF(B565&lt;&gt;B564,1,1+C564)</f>
        <v>4</v>
      </c>
      <c r="D565" t="str">
        <f>B565&amp;C565</f>
        <v>Magazines Read4</v>
      </c>
      <c r="E565" t="s">
        <v>1667</v>
      </c>
      <c r="F565" s="373">
        <f>'Data - Knowledge'!E572</f>
        <v>0.071087121212121226</v>
      </c>
      <c r="G565" s="379">
        <f>'Data - Knowledge'!J572</f>
        <v>89.607083865807269</v>
      </c>
      <c r="H565" s="1" t="str">
        <f>VLOOKUP(B565,$O$2:$O$150,1,FALSE)</f>
        <v>Magazines Read</v>
      </c>
      <c r="I565" s="1" t="str">
        <f>INDEX('Data - Knowledge'!$C:$C,MATCH(E565,'Data - Knowledge'!$D:$D,0))</f>
        <v>Magazines Read</v>
      </c>
      <c r="J565" s="1"/>
    </row>
    <row r="566" spans="1:10">
      <c r="A566">
        <v>580</v>
      </c>
      <c r="B566" t="s">
        <v>1660</v>
      </c>
      <c r="C566">
        <f>IF(B566&lt;&gt;B565,1,1+C565)</f>
        <v>5</v>
      </c>
      <c r="D566" t="str">
        <f>B566&amp;C566</f>
        <v>Magazines Read5</v>
      </c>
      <c r="E566" t="s">
        <v>618</v>
      </c>
      <c r="F566" s="373">
        <f>'Data - Knowledge'!E573</f>
        <v>0.025125000000000005</v>
      </c>
      <c r="G566" s="379">
        <f>'Data - Knowledge'!J573</f>
        <v>113.81362317222907</v>
      </c>
      <c r="H566" s="1" t="str">
        <f>VLOOKUP(B566,$O$2:$O$150,1,FALSE)</f>
        <v>Magazines Read</v>
      </c>
      <c r="I566" s="1" t="str">
        <f>INDEX('Data - Knowledge'!$C:$C,MATCH(E566,'Data - Knowledge'!$D:$D,0))</f>
        <v>Magazines Read</v>
      </c>
      <c r="J566" s="1"/>
    </row>
    <row r="567" spans="1:10">
      <c r="A567">
        <v>581</v>
      </c>
      <c r="B567" t="s">
        <v>1660</v>
      </c>
      <c r="C567">
        <f>IF(B567&lt;&gt;B566,1,1+C566)</f>
        <v>6</v>
      </c>
      <c r="D567" t="str">
        <f>B567&amp;C567</f>
        <v>Magazines Read6</v>
      </c>
      <c r="E567" t="s">
        <v>1670</v>
      </c>
      <c r="F567" s="373">
        <f>'Data - Knowledge'!E574</f>
        <v>0.032924242424242425</v>
      </c>
      <c r="G567" s="379">
        <f>'Data - Knowledge'!J574</f>
        <v>79.273550083831722</v>
      </c>
      <c r="H567" s="1" t="str">
        <f>VLOOKUP(B567,$O$2:$O$150,1,FALSE)</f>
        <v>Magazines Read</v>
      </c>
      <c r="I567" s="1" t="str">
        <f>INDEX('Data - Knowledge'!$C:$C,MATCH(E567,'Data - Knowledge'!$D:$D,0))</f>
        <v>Magazines Read</v>
      </c>
      <c r="J567" s="1"/>
    </row>
    <row r="568" spans="1:10">
      <c r="A568">
        <v>582</v>
      </c>
      <c r="B568" t="s">
        <v>1660</v>
      </c>
      <c r="C568">
        <f>IF(B568&lt;&gt;B567,1,1+C567)</f>
        <v>7</v>
      </c>
      <c r="D568" t="str">
        <f>B568&amp;C568</f>
        <v>Magazines Read7</v>
      </c>
      <c r="E568" t="s">
        <v>1672</v>
      </c>
      <c r="F568" s="373">
        <f>'Data - Knowledge'!E575</f>
        <v>0.024037878787878789</v>
      </c>
      <c r="G568" s="379">
        <f>'Data - Knowledge'!J575</f>
        <v>93.950337831881114</v>
      </c>
      <c r="H568" s="1" t="str">
        <f>VLOOKUP(B568,$O$2:$O$150,1,FALSE)</f>
        <v>Magazines Read</v>
      </c>
      <c r="I568" s="1" t="str">
        <f>INDEX('Data - Knowledge'!$C:$C,MATCH(E568,'Data - Knowledge'!$D:$D,0))</f>
        <v>Magazines Read</v>
      </c>
      <c r="J568" s="1"/>
    </row>
    <row r="569" spans="1:10">
      <c r="A569">
        <v>583</v>
      </c>
      <c r="B569" t="s">
        <v>1660</v>
      </c>
      <c r="C569">
        <f>IF(B569&lt;&gt;B568,1,1+C568)</f>
        <v>8</v>
      </c>
      <c r="D569" t="str">
        <f>B569&amp;C569</f>
        <v>Magazines Read8</v>
      </c>
      <c r="E569" t="s">
        <v>1674</v>
      </c>
      <c r="F569" s="373">
        <f>'Data - Knowledge'!E576</f>
        <v>0.027125000000000003</v>
      </c>
      <c r="G569" s="379">
        <f>'Data - Knowledge'!J576</f>
        <v>105.37299681724275</v>
      </c>
      <c r="H569" s="1" t="str">
        <f>VLOOKUP(B569,$O$2:$O$150,1,FALSE)</f>
        <v>Magazines Read</v>
      </c>
      <c r="I569" s="1" t="str">
        <f>INDEX('Data - Knowledge'!$C:$C,MATCH(E569,'Data - Knowledge'!$D:$D,0))</f>
        <v>Magazines Read</v>
      </c>
      <c r="J569" s="1"/>
    </row>
    <row r="570" spans="1:10">
      <c r="A570">
        <v>584</v>
      </c>
      <c r="B570" t="s">
        <v>1660</v>
      </c>
      <c r="C570">
        <f>IF(B570&lt;&gt;B569,1,1+C569)</f>
        <v>9</v>
      </c>
      <c r="D570" t="str">
        <f>B570&amp;C570</f>
        <v>Magazines Read9</v>
      </c>
      <c r="E570" t="s">
        <v>1676</v>
      </c>
      <c r="F570" s="373">
        <f>'Data - Knowledge'!E577</f>
        <v>0.024022727272727272</v>
      </c>
      <c r="G570" s="379">
        <f>'Data - Knowledge'!J577</f>
        <v>98.790923868506255</v>
      </c>
      <c r="H570" s="1" t="str">
        <f>VLOOKUP(B570,$O$2:$O$150,1,FALSE)</f>
        <v>Magazines Read</v>
      </c>
      <c r="I570" s="1" t="str">
        <f>INDEX('Data - Knowledge'!$C:$C,MATCH(E570,'Data - Knowledge'!$D:$D,0))</f>
        <v>Magazines Read</v>
      </c>
      <c r="J570" s="1"/>
    </row>
    <row r="571" spans="1:10">
      <c r="A571">
        <v>585</v>
      </c>
      <c r="B571" t="s">
        <v>1660</v>
      </c>
      <c r="C571">
        <f>IF(B571&lt;&gt;B570,1,1+C570)</f>
        <v>10</v>
      </c>
      <c r="D571" t="str">
        <f>B571&amp;C571</f>
        <v>Magazines Read10</v>
      </c>
      <c r="E571" t="s">
        <v>1678</v>
      </c>
      <c r="F571" s="373">
        <f>'Data - Knowledge'!E578</f>
        <v>0.022965909090909085</v>
      </c>
      <c r="G571" s="379">
        <f>'Data - Knowledge'!J578</f>
        <v>122.21782637547784</v>
      </c>
      <c r="H571" s="1" t="str">
        <f>VLOOKUP(B571,$O$2:$O$150,1,FALSE)</f>
        <v>Magazines Read</v>
      </c>
      <c r="I571" s="1" t="str">
        <f>INDEX('Data - Knowledge'!$C:$C,MATCH(E571,'Data - Knowledge'!$D:$D,0))</f>
        <v>Magazines Read</v>
      </c>
      <c r="J571" s="1"/>
    </row>
    <row r="572" spans="1:10">
      <c r="A572">
        <v>586</v>
      </c>
      <c r="B572" t="s">
        <v>1660</v>
      </c>
      <c r="C572">
        <f>IF(B572&lt;&gt;B571,1,1+C571)</f>
        <v>11</v>
      </c>
      <c r="D572" t="str">
        <f>B572&amp;C572</f>
        <v>Magazines Read11</v>
      </c>
      <c r="E572" t="s">
        <v>1680</v>
      </c>
      <c r="F572" s="373">
        <f>'Data - Knowledge'!E579</f>
        <v>0.022553030303030297</v>
      </c>
      <c r="G572" s="379">
        <f>'Data - Knowledge'!J579</f>
        <v>108.07806972344875</v>
      </c>
      <c r="H572" s="1" t="str">
        <f>VLOOKUP(B572,$O$2:$O$150,1,FALSE)</f>
        <v>Magazines Read</v>
      </c>
      <c r="I572" s="1" t="str">
        <f>INDEX('Data - Knowledge'!$C:$C,MATCH(E572,'Data - Knowledge'!$D:$D,0))</f>
        <v>Magazines Read</v>
      </c>
      <c r="J572" s="1"/>
    </row>
    <row r="573" spans="1:10">
      <c r="A573">
        <v>587</v>
      </c>
      <c r="B573" t="s">
        <v>1660</v>
      </c>
      <c r="C573">
        <f>IF(B573&lt;&gt;B572,1,1+C572)</f>
        <v>12</v>
      </c>
      <c r="D573" t="str">
        <f>B573&amp;C573</f>
        <v>Magazines Read12</v>
      </c>
      <c r="E573" t="s">
        <v>1682</v>
      </c>
      <c r="F573" s="373">
        <f>'Data - Knowledge'!E580</f>
        <v>0.034162878787878791</v>
      </c>
      <c r="G573" s="379">
        <f>'Data - Knowledge'!J580</f>
        <v>59.571872715152871</v>
      </c>
      <c r="H573" s="1" t="str">
        <f>VLOOKUP(B573,$O$2:$O$150,1,FALSE)</f>
        <v>Magazines Read</v>
      </c>
      <c r="I573" s="1" t="str">
        <f>INDEX('Data - Knowledge'!$C:$C,MATCH(E573,'Data - Knowledge'!$D:$D,0))</f>
        <v>Magazines Read</v>
      </c>
      <c r="J573" s="1"/>
    </row>
    <row r="574" spans="1:10">
      <c r="A574">
        <v>588</v>
      </c>
      <c r="B574" t="s">
        <v>1660</v>
      </c>
      <c r="C574">
        <f>IF(B574&lt;&gt;B573,1,1+C573)</f>
        <v>13</v>
      </c>
      <c r="D574" t="str">
        <f>B574&amp;C574</f>
        <v>Magazines Read13</v>
      </c>
      <c r="E574" t="s">
        <v>1684</v>
      </c>
      <c r="F574" s="373">
        <f>'Data - Knowledge'!E581</f>
        <v>0.16553409090909085</v>
      </c>
      <c r="G574" s="379">
        <f>'Data - Knowledge'!J581</f>
        <v>118.67326108191376</v>
      </c>
      <c r="H574" s="1" t="str">
        <f>VLOOKUP(B574,$O$2:$O$150,1,FALSE)</f>
        <v>Magazines Read</v>
      </c>
      <c r="I574" s="1" t="str">
        <f>INDEX('Data - Knowledge'!$C:$C,MATCH(E574,'Data - Knowledge'!$D:$D,0))</f>
        <v>Magazines Read</v>
      </c>
      <c r="J574" s="1"/>
    </row>
    <row r="575" spans="1:10">
      <c r="A575">
        <v>589</v>
      </c>
      <c r="B575" t="s">
        <v>1660</v>
      </c>
      <c r="C575">
        <f>IF(B575&lt;&gt;B574,1,1+C574)</f>
        <v>14</v>
      </c>
      <c r="D575" t="str">
        <f>B575&amp;C575</f>
        <v>Magazines Read14</v>
      </c>
      <c r="E575" t="s">
        <v>1686</v>
      </c>
      <c r="F575" s="373">
        <f>'Data - Knowledge'!E582</f>
        <v>0.1141818181818182</v>
      </c>
      <c r="G575" s="379">
        <f>'Data - Knowledge'!J582</f>
        <v>128.99401258598013</v>
      </c>
      <c r="H575" s="1" t="str">
        <f>VLOOKUP(B575,$O$2:$O$150,1,FALSE)</f>
        <v>Magazines Read</v>
      </c>
      <c r="I575" s="1" t="str">
        <f>INDEX('Data - Knowledge'!$C:$C,MATCH(E575,'Data - Knowledge'!$D:$D,0))</f>
        <v>Magazines Read</v>
      </c>
      <c r="J575" s="1"/>
    </row>
    <row r="576" spans="1:10">
      <c r="A576">
        <v>590</v>
      </c>
      <c r="B576" t="s">
        <v>1660</v>
      </c>
      <c r="C576">
        <f>IF(B576&lt;&gt;B575,1,1+C575)</f>
        <v>15</v>
      </c>
      <c r="D576" t="str">
        <f>B576&amp;C576</f>
        <v>Magazines Read15</v>
      </c>
      <c r="E576" t="s">
        <v>1688</v>
      </c>
      <c r="F576" s="373">
        <f>'Data - Knowledge'!E583</f>
        <v>0.029022727272727266</v>
      </c>
      <c r="G576" s="379">
        <f>'Data - Knowledge'!J583</f>
        <v>84.34624031352601</v>
      </c>
      <c r="H576" s="1" t="str">
        <f>VLOOKUP(B576,$O$2:$O$150,1,FALSE)</f>
        <v>Magazines Read</v>
      </c>
      <c r="I576" s="1" t="str">
        <f>INDEX('Data - Knowledge'!$C:$C,MATCH(E576,'Data - Knowledge'!$D:$D,0))</f>
        <v>Magazines Read</v>
      </c>
      <c r="J576" s="1"/>
    </row>
    <row r="577" spans="1:10">
      <c r="A577">
        <v>591</v>
      </c>
      <c r="B577" t="s">
        <v>1690</v>
      </c>
      <c r="C577">
        <f>IF(B577&lt;&gt;B576,1,1+C576)</f>
        <v>1</v>
      </c>
      <c r="D577" t="str">
        <f>B577&amp;C577</f>
        <v>Charities1</v>
      </c>
      <c r="E577" t="s">
        <v>1691</v>
      </c>
      <c r="F577" s="373">
        <f>'Data - Knowledge'!E584</f>
        <v>0.136969696969697</v>
      </c>
      <c r="G577" s="379">
        <f>'Data - Knowledge'!J584</f>
        <v>96.111745382380022</v>
      </c>
      <c r="H577" s="1" t="str">
        <f>VLOOKUP(B577,$O$2:$O$150,1,FALSE)</f>
        <v>Charities</v>
      </c>
      <c r="I577" s="1" t="str">
        <f>INDEX('Data - Knowledge'!$C:$C,MATCH(E577,'Data - Knowledge'!$D:$D,0))</f>
        <v>Charities</v>
      </c>
      <c r="J577" s="1"/>
    </row>
    <row r="578" spans="1:10">
      <c r="A578">
        <v>592</v>
      </c>
      <c r="B578" t="s">
        <v>1690</v>
      </c>
      <c r="C578">
        <f>IF(B578&lt;&gt;B577,1,1+C577)</f>
        <v>2</v>
      </c>
      <c r="D578" t="str">
        <f>B578&amp;C578</f>
        <v>Charities2</v>
      </c>
      <c r="E578" t="s">
        <v>1693</v>
      </c>
      <c r="F578" s="373">
        <f>'Data - Knowledge'!E585</f>
        <v>0.11390909090909092</v>
      </c>
      <c r="G578" s="379">
        <f>'Data - Knowledge'!J585</f>
        <v>89.097031298673841</v>
      </c>
      <c r="H578" s="1" t="str">
        <f>VLOOKUP(B578,$O$2:$O$150,1,FALSE)</f>
        <v>Charities</v>
      </c>
      <c r="I578" s="1" t="str">
        <f>INDEX('Data - Knowledge'!$C:$C,MATCH(E578,'Data - Knowledge'!$D:$D,0))</f>
        <v>Charities</v>
      </c>
      <c r="J578" s="1"/>
    </row>
    <row r="579" spans="1:10">
      <c r="A579">
        <v>593</v>
      </c>
      <c r="B579" t="s">
        <v>1690</v>
      </c>
      <c r="C579">
        <f>IF(B579&lt;&gt;B578,1,1+C578)</f>
        <v>3</v>
      </c>
      <c r="D579" t="str">
        <f>B579&amp;C579</f>
        <v>Charities3</v>
      </c>
      <c r="E579" t="s">
        <v>1695</v>
      </c>
      <c r="F579" s="373">
        <f>'Data - Knowledge'!E586</f>
        <v>0.044136363636363633</v>
      </c>
      <c r="G579" s="379">
        <f>'Data - Knowledge'!J586</f>
        <v>104.81549669091426</v>
      </c>
      <c r="H579" s="1" t="str">
        <f>VLOOKUP(B579,$O$2:$O$150,1,FALSE)</f>
        <v>Charities</v>
      </c>
      <c r="I579" s="1" t="str">
        <f>INDEX('Data - Knowledge'!$C:$C,MATCH(E579,'Data - Knowledge'!$D:$D,0))</f>
        <v>Charities</v>
      </c>
      <c r="J579" s="1"/>
    </row>
    <row r="580" spans="1:10">
      <c r="A580">
        <v>594</v>
      </c>
      <c r="B580" t="s">
        <v>1690</v>
      </c>
      <c r="C580">
        <f>IF(B580&lt;&gt;B579,1,1+C579)</f>
        <v>4</v>
      </c>
      <c r="D580" t="str">
        <f>B580&amp;C580</f>
        <v>Charities4</v>
      </c>
      <c r="E580" t="s">
        <v>1697</v>
      </c>
      <c r="F580" s="373">
        <f>'Data - Knowledge'!E587</f>
        <v>0.063715909090909087</v>
      </c>
      <c r="G580" s="379">
        <f>'Data - Knowledge'!J587</f>
        <v>96.5951540847878</v>
      </c>
      <c r="H580" s="1" t="str">
        <f>VLOOKUP(B580,$O$2:$O$150,1,FALSE)</f>
        <v>Charities</v>
      </c>
      <c r="I580" s="1" t="str">
        <f>INDEX('Data - Knowledge'!$C:$C,MATCH(E580,'Data - Knowledge'!$D:$D,0))</f>
        <v>Charities</v>
      </c>
      <c r="J580" s="1"/>
    </row>
    <row r="581" spans="1:10">
      <c r="A581">
        <v>595</v>
      </c>
      <c r="B581" t="s">
        <v>1690</v>
      </c>
      <c r="C581">
        <f>IF(B581&lt;&gt;B580,1,1+C580)</f>
        <v>5</v>
      </c>
      <c r="D581" t="str">
        <f>B581&amp;C581</f>
        <v>Charities5</v>
      </c>
      <c r="E581" t="s">
        <v>1699</v>
      </c>
      <c r="F581" s="373">
        <f>'Data - Knowledge'!E588</f>
        <v>0.21219318181818184</v>
      </c>
      <c r="G581" s="379">
        <f>'Data - Knowledge'!J588</f>
        <v>81.791111043314771</v>
      </c>
      <c r="H581" s="1" t="str">
        <f>VLOOKUP(B581,$O$2:$O$150,1,FALSE)</f>
        <v>Charities</v>
      </c>
      <c r="I581" s="1" t="str">
        <f>INDEX('Data - Knowledge'!$C:$C,MATCH(E581,'Data - Knowledge'!$D:$D,0))</f>
        <v>Charities</v>
      </c>
      <c r="J581" s="1"/>
    </row>
    <row r="582" spans="1:10">
      <c r="A582">
        <v>596</v>
      </c>
      <c r="B582" t="s">
        <v>1690</v>
      </c>
      <c r="C582">
        <f>IF(B582&lt;&gt;B581,1,1+C581)</f>
        <v>6</v>
      </c>
      <c r="D582" t="str">
        <f>B582&amp;C582</f>
        <v>Charities6</v>
      </c>
      <c r="E582" t="s">
        <v>1701</v>
      </c>
      <c r="F582" s="373">
        <f>'Data - Knowledge'!E589</f>
        <v>0.024087121212121216</v>
      </c>
      <c r="G582" s="379">
        <f>'Data - Knowledge'!J589</f>
        <v>58.961244475678889</v>
      </c>
      <c r="H582" s="1" t="str">
        <f>VLOOKUP(B582,$O$2:$O$150,1,FALSE)</f>
        <v>Charities</v>
      </c>
      <c r="I582" s="1" t="str">
        <f>INDEX('Data - Knowledge'!$C:$C,MATCH(E582,'Data - Knowledge'!$D:$D,0))</f>
        <v>Charities</v>
      </c>
      <c r="J582" s="1"/>
    </row>
    <row r="583" spans="1:10">
      <c r="A583">
        <v>597</v>
      </c>
      <c r="B583" t="s">
        <v>1690</v>
      </c>
      <c r="C583">
        <f>IF(B583&lt;&gt;B582,1,1+C582)</f>
        <v>7</v>
      </c>
      <c r="D583" t="str">
        <f>B583&amp;C583</f>
        <v>Charities7</v>
      </c>
      <c r="E583" t="s">
        <v>1703</v>
      </c>
      <c r="F583" s="373">
        <f>'Data - Knowledge'!E590</f>
        <v>0.2731212121212121</v>
      </c>
      <c r="G583" s="379">
        <f>'Data - Knowledge'!J590</f>
        <v>89.2461651721501</v>
      </c>
      <c r="H583" s="1" t="str">
        <f>VLOOKUP(B583,$O$2:$O$150,1,FALSE)</f>
        <v>Charities</v>
      </c>
      <c r="I583" s="1" t="str">
        <f>INDEX('Data - Knowledge'!$C:$C,MATCH(E583,'Data - Knowledge'!$D:$D,0))</f>
        <v>Charities</v>
      </c>
      <c r="J583" s="1"/>
    </row>
    <row r="584" spans="1:10">
      <c r="A584">
        <v>598</v>
      </c>
      <c r="B584" t="s">
        <v>1690</v>
      </c>
      <c r="C584">
        <f>IF(B584&lt;&gt;B583,1,1+C583)</f>
        <v>8</v>
      </c>
      <c r="D584" t="str">
        <f>B584&amp;C584</f>
        <v>Charities8</v>
      </c>
      <c r="E584" t="s">
        <v>1705</v>
      </c>
      <c r="F584" s="373">
        <f>'Data - Knowledge'!E591</f>
        <v>0.028579545454545458</v>
      </c>
      <c r="G584" s="379">
        <f>'Data - Knowledge'!J591</f>
        <v>91.048026299748415</v>
      </c>
      <c r="H584" s="1" t="str">
        <f>VLOOKUP(B584,$O$2:$O$150,1,FALSE)</f>
        <v>Charities</v>
      </c>
      <c r="I584" s="1" t="str">
        <f>INDEX('Data - Knowledge'!$C:$C,MATCH(E584,'Data - Knowledge'!$D:$D,0))</f>
        <v>Charities</v>
      </c>
      <c r="J584" s="1"/>
    </row>
    <row r="585" spans="1:10">
      <c r="A585">
        <v>599</v>
      </c>
      <c r="B585" t="s">
        <v>1690</v>
      </c>
      <c r="C585">
        <f>IF(B585&lt;&gt;B584,1,1+C584)</f>
        <v>9</v>
      </c>
      <c r="D585" t="str">
        <f>B585&amp;C585</f>
        <v>Charities9</v>
      </c>
      <c r="E585" t="s">
        <v>1707</v>
      </c>
      <c r="F585" s="373">
        <f>'Data - Knowledge'!E592</f>
        <v>0.092435606060606079</v>
      </c>
      <c r="G585" s="379">
        <f>'Data - Knowledge'!J592</f>
        <v>96.883806193207775</v>
      </c>
      <c r="H585" s="1" t="str">
        <f>VLOOKUP(B585,$O$2:$O$150,1,FALSE)</f>
        <v>Charities</v>
      </c>
      <c r="I585" s="1" t="str">
        <f>INDEX('Data - Knowledge'!$C:$C,MATCH(E585,'Data - Knowledge'!$D:$D,0))</f>
        <v>Charities</v>
      </c>
      <c r="J585" s="1"/>
    </row>
    <row r="586" spans="1:10">
      <c r="A586">
        <v>600</v>
      </c>
      <c r="B586" t="s">
        <v>1690</v>
      </c>
      <c r="C586">
        <f>IF(B586&lt;&gt;B585,1,1+C585)</f>
        <v>10</v>
      </c>
      <c r="D586" t="str">
        <f>B586&amp;C586</f>
        <v>Charities10</v>
      </c>
      <c r="E586" t="s">
        <v>1709</v>
      </c>
      <c r="F586" s="373">
        <f>'Data - Knowledge'!E593</f>
        <v>0.21221590909090915</v>
      </c>
      <c r="G586" s="379">
        <f>'Data - Knowledge'!J593</f>
        <v>78.746767605036766</v>
      </c>
      <c r="H586" s="1" t="str">
        <f>VLOOKUP(B586,$O$2:$O$150,1,FALSE)</f>
        <v>Charities</v>
      </c>
      <c r="I586" s="1" t="str">
        <f>INDEX('Data - Knowledge'!$C:$C,MATCH(E586,'Data - Knowledge'!$D:$D,0))</f>
        <v>Charities</v>
      </c>
      <c r="J586" s="1"/>
    </row>
    <row r="587" spans="1:10">
      <c r="A587">
        <v>601</v>
      </c>
      <c r="B587" t="s">
        <v>1690</v>
      </c>
      <c r="C587">
        <f>IF(B587&lt;&gt;B586,1,1+C586)</f>
        <v>11</v>
      </c>
      <c r="D587" t="str">
        <f>B587&amp;C587</f>
        <v>Charities11</v>
      </c>
      <c r="E587" t="s">
        <v>1711</v>
      </c>
      <c r="F587" s="373">
        <f>'Data - Knowledge'!E594</f>
        <v>0.31481060606060612</v>
      </c>
      <c r="G587" s="379">
        <f>'Data - Knowledge'!J594</f>
        <v>88.209437193272009</v>
      </c>
      <c r="H587" s="1" t="str">
        <f>VLOOKUP(B587,$O$2:$O$150,1,FALSE)</f>
        <v>Charities</v>
      </c>
      <c r="I587" s="1" t="str">
        <f>INDEX('Data - Knowledge'!$C:$C,MATCH(E587,'Data - Knowledge'!$D:$D,0))</f>
        <v>Charities</v>
      </c>
      <c r="J587" s="1"/>
    </row>
    <row r="588" spans="1:10">
      <c r="A588">
        <v>602</v>
      </c>
      <c r="B588" t="s">
        <v>1713</v>
      </c>
      <c r="C588">
        <f>IF(B588&lt;&gt;B587,1,1+C587)</f>
        <v>1</v>
      </c>
      <c r="D588" t="str">
        <f>B588&amp;C588</f>
        <v>Interests &amp; Hobbies1</v>
      </c>
      <c r="E588" t="s">
        <v>1714</v>
      </c>
      <c r="F588" s="373">
        <f>'Data - Knowledge'!E595</f>
        <v>0.033935606060606062</v>
      </c>
      <c r="G588" s="379">
        <f>'Data - Knowledge'!J595</f>
        <v>126.45971023525789</v>
      </c>
      <c r="H588" s="1" t="str">
        <f>VLOOKUP(B588,$O$2:$O$150,1,FALSE)</f>
        <v>Interests &amp; Hobbies</v>
      </c>
      <c r="I588" s="1" t="str">
        <f>INDEX('Data - Knowledge'!$C:$C,MATCH(E588,'Data - Knowledge'!$D:$D,0))</f>
        <v>Interests &amp; Hobbies</v>
      </c>
      <c r="J588" s="1"/>
    </row>
    <row r="589" spans="1:10">
      <c r="A589">
        <v>603</v>
      </c>
      <c r="B589" t="s">
        <v>1713</v>
      </c>
      <c r="C589">
        <f>IF(B589&lt;&gt;B588,1,1+C588)</f>
        <v>2</v>
      </c>
      <c r="D589" t="str">
        <f>B589&amp;C589</f>
        <v>Interests &amp; Hobbies2</v>
      </c>
      <c r="E589" t="s">
        <v>1716</v>
      </c>
      <c r="F589" s="373">
        <f>'Data - Knowledge'!E596</f>
        <v>0.14342803030303028</v>
      </c>
      <c r="G589" s="379">
        <f>'Data - Knowledge'!J596</f>
        <v>77.09609853982677</v>
      </c>
      <c r="H589" s="1" t="str">
        <f>VLOOKUP(B589,$O$2:$O$150,1,FALSE)</f>
        <v>Interests &amp; Hobbies</v>
      </c>
      <c r="I589" s="1" t="str">
        <f>INDEX('Data - Knowledge'!$C:$C,MATCH(E589,'Data - Knowledge'!$D:$D,0))</f>
        <v>Interests &amp; Hobbies</v>
      </c>
      <c r="J589" s="1"/>
    </row>
    <row r="590" spans="1:10">
      <c r="A590">
        <v>604</v>
      </c>
      <c r="B590" t="s">
        <v>1713</v>
      </c>
      <c r="C590">
        <f>IF(B590&lt;&gt;B589,1,1+C589)</f>
        <v>3</v>
      </c>
      <c r="D590" t="str">
        <f>B590&amp;C590</f>
        <v>Interests &amp; Hobbies3</v>
      </c>
      <c r="E590" t="s">
        <v>1718</v>
      </c>
      <c r="F590" s="373">
        <f>'Data - Knowledge'!E597</f>
        <v>0.26052272727272729</v>
      </c>
      <c r="G590" s="379">
        <f>'Data - Knowledge'!J597</f>
        <v>88.440248994090766</v>
      </c>
      <c r="H590" s="1" t="str">
        <f>VLOOKUP(B590,$O$2:$O$150,1,FALSE)</f>
        <v>Interests &amp; Hobbies</v>
      </c>
      <c r="I590" s="1" t="str">
        <f>INDEX('Data - Knowledge'!$C:$C,MATCH(E590,'Data - Knowledge'!$D:$D,0))</f>
        <v>Interests &amp; Hobbies</v>
      </c>
      <c r="J590" s="1"/>
    </row>
    <row r="591" spans="1:10">
      <c r="A591">
        <v>605</v>
      </c>
      <c r="B591" t="s">
        <v>1713</v>
      </c>
      <c r="C591">
        <f>IF(B591&lt;&gt;B590,1,1+C590)</f>
        <v>4</v>
      </c>
      <c r="D591" t="str">
        <f>B591&amp;C591</f>
        <v>Interests &amp; Hobbies4</v>
      </c>
      <c r="E591" t="s">
        <v>1720</v>
      </c>
      <c r="F591" s="373">
        <f>'Data - Knowledge'!E598</f>
        <v>0.33132196969696975</v>
      </c>
      <c r="G591" s="379">
        <f>'Data - Knowledge'!J598</f>
        <v>89.189403897390818</v>
      </c>
      <c r="H591" s="1" t="str">
        <f>VLOOKUP(B591,$O$2:$O$150,1,FALSE)</f>
        <v>Interests &amp; Hobbies</v>
      </c>
      <c r="I591" s="1" t="str">
        <f>INDEX('Data - Knowledge'!$C:$C,MATCH(E591,'Data - Knowledge'!$D:$D,0))</f>
        <v>Interests &amp; Hobbies</v>
      </c>
      <c r="J591" s="1"/>
    </row>
    <row r="592" spans="1:10">
      <c r="A592">
        <v>606</v>
      </c>
      <c r="B592" t="s">
        <v>1713</v>
      </c>
      <c r="C592">
        <f>IF(B592&lt;&gt;B591,1,1+C591)</f>
        <v>5</v>
      </c>
      <c r="D592" t="str">
        <f>B592&amp;C592</f>
        <v>Interests &amp; Hobbies5</v>
      </c>
      <c r="E592" t="s">
        <v>1722</v>
      </c>
      <c r="F592" s="373">
        <f>'Data - Knowledge'!E599</f>
        <v>0.2332727272727273</v>
      </c>
      <c r="G592" s="379">
        <f>'Data - Knowledge'!J599</f>
        <v>92.979024916737657</v>
      </c>
      <c r="H592" s="1" t="str">
        <f>VLOOKUP(B592,$O$2:$O$150,1,FALSE)</f>
        <v>Interests &amp; Hobbies</v>
      </c>
      <c r="I592" s="1" t="str">
        <f>INDEX('Data - Knowledge'!$C:$C,MATCH(E592,'Data - Knowledge'!$D:$D,0))</f>
        <v>Interests &amp; Hobbies</v>
      </c>
      <c r="J592" s="1"/>
    </row>
    <row r="593" spans="1:10">
      <c r="A593">
        <v>607</v>
      </c>
      <c r="B593" t="s">
        <v>1713</v>
      </c>
      <c r="C593">
        <f>IF(B593&lt;&gt;B592,1,1+C592)</f>
        <v>6</v>
      </c>
      <c r="D593" t="str">
        <f>B593&amp;C593</f>
        <v>Interests &amp; Hobbies6</v>
      </c>
      <c r="E593" t="s">
        <v>1724</v>
      </c>
      <c r="F593" s="373">
        <f>'Data - Knowledge'!E600</f>
        <v>0.18049621212121217</v>
      </c>
      <c r="G593" s="379">
        <f>'Data - Knowledge'!J600</f>
        <v>86.799604129203914</v>
      </c>
      <c r="H593" s="1" t="str">
        <f>VLOOKUP(B593,$O$2:$O$150,1,FALSE)</f>
        <v>Interests &amp; Hobbies</v>
      </c>
      <c r="I593" s="1" t="str">
        <f>INDEX('Data - Knowledge'!$C:$C,MATCH(E593,'Data - Knowledge'!$D:$D,0))</f>
        <v>Interests &amp; Hobbies</v>
      </c>
      <c r="J593" s="1"/>
    </row>
    <row r="594" spans="1:10">
      <c r="A594">
        <v>608</v>
      </c>
      <c r="B594" t="s">
        <v>1713</v>
      </c>
      <c r="C594">
        <f>IF(B594&lt;&gt;B593,1,1+C593)</f>
        <v>7</v>
      </c>
      <c r="D594" t="str">
        <f>B594&amp;C594</f>
        <v>Interests &amp; Hobbies7</v>
      </c>
      <c r="E594" t="s">
        <v>1726</v>
      </c>
      <c r="F594" s="373">
        <f>'Data - Knowledge'!E601</f>
        <v>0.36985227272727272</v>
      </c>
      <c r="G594" s="379">
        <f>'Data - Knowledge'!J601</f>
        <v>81.0914493871622</v>
      </c>
      <c r="H594" s="1" t="str">
        <f>VLOOKUP(B594,$O$2:$O$150,1,FALSE)</f>
        <v>Interests &amp; Hobbies</v>
      </c>
      <c r="I594" s="1" t="str">
        <f>INDEX('Data - Knowledge'!$C:$C,MATCH(E594,'Data - Knowledge'!$D:$D,0))</f>
        <v>Interests &amp; Hobbies</v>
      </c>
      <c r="J594" s="1"/>
    </row>
    <row r="595" spans="1:10">
      <c r="A595">
        <v>609</v>
      </c>
      <c r="B595" t="s">
        <v>1713</v>
      </c>
      <c r="C595">
        <f>IF(B595&lt;&gt;B594,1,1+C594)</f>
        <v>8</v>
      </c>
      <c r="D595" t="str">
        <f>B595&amp;C595</f>
        <v>Interests &amp; Hobbies8</v>
      </c>
      <c r="E595" t="s">
        <v>1728</v>
      </c>
      <c r="F595" s="373">
        <f>'Data - Knowledge'!E602</f>
        <v>0.27776136363636367</v>
      </c>
      <c r="G595" s="379">
        <f>'Data - Knowledge'!J602</f>
        <v>78.958440424374814</v>
      </c>
      <c r="H595" s="1" t="str">
        <f>VLOOKUP(B595,$O$2:$O$150,1,FALSE)</f>
        <v>Interests &amp; Hobbies</v>
      </c>
      <c r="I595" s="1" t="str">
        <f>INDEX('Data - Knowledge'!$C:$C,MATCH(E595,'Data - Knowledge'!$D:$D,0))</f>
        <v>Interests &amp; Hobbies</v>
      </c>
      <c r="J595" s="1"/>
    </row>
    <row r="596" spans="1:10">
      <c r="A596">
        <v>610</v>
      </c>
      <c r="B596" t="s">
        <v>1713</v>
      </c>
      <c r="C596">
        <f>IF(B596&lt;&gt;B595,1,1+C595)</f>
        <v>9</v>
      </c>
      <c r="D596" t="str">
        <f>B596&amp;C596</f>
        <v>Interests &amp; Hobbies9</v>
      </c>
      <c r="E596" t="s">
        <v>1730</v>
      </c>
      <c r="F596" s="373">
        <f>'Data - Knowledge'!E603</f>
        <v>0.32418181818181818</v>
      </c>
      <c r="G596" s="379">
        <f>'Data - Knowledge'!J603</f>
        <v>83.933535102107044</v>
      </c>
      <c r="H596" s="1" t="str">
        <f>VLOOKUP(B596,$O$2:$O$150,1,FALSE)</f>
        <v>Interests &amp; Hobbies</v>
      </c>
      <c r="I596" s="1" t="str">
        <f>INDEX('Data - Knowledge'!$C:$C,MATCH(E596,'Data - Knowledge'!$D:$D,0))</f>
        <v>Interests &amp; Hobbies</v>
      </c>
      <c r="J596" s="1"/>
    </row>
    <row r="597" spans="1:10">
      <c r="A597">
        <v>611</v>
      </c>
      <c r="B597" t="s">
        <v>1713</v>
      </c>
      <c r="C597">
        <f>IF(B597&lt;&gt;B596,1,1+C596)</f>
        <v>10</v>
      </c>
      <c r="D597" t="str">
        <f>B597&amp;C597</f>
        <v>Interests &amp; Hobbies10</v>
      </c>
      <c r="E597" t="s">
        <v>1732</v>
      </c>
      <c r="F597" s="373">
        <f>'Data - Knowledge'!E604</f>
        <v>0.0901060606060606</v>
      </c>
      <c r="G597" s="379">
        <f>'Data - Knowledge'!J604</f>
        <v>144.9899770203881</v>
      </c>
      <c r="H597" s="1" t="str">
        <f>VLOOKUP(B597,$O$2:$O$150,1,FALSE)</f>
        <v>Interests &amp; Hobbies</v>
      </c>
      <c r="I597" s="1" t="str">
        <f>INDEX('Data - Knowledge'!$C:$C,MATCH(E597,'Data - Knowledge'!$D:$D,0))</f>
        <v>Interests &amp; Hobbies</v>
      </c>
      <c r="J597" s="1"/>
    </row>
    <row r="598" spans="1:10">
      <c r="A598">
        <v>612</v>
      </c>
      <c r="B598" t="s">
        <v>1713</v>
      </c>
      <c r="C598">
        <f>IF(B598&lt;&gt;B597,1,1+C597)</f>
        <v>11</v>
      </c>
      <c r="D598" t="str">
        <f>B598&amp;C598</f>
        <v>Interests &amp; Hobbies11</v>
      </c>
      <c r="E598" t="s">
        <v>1734</v>
      </c>
      <c r="F598" s="373">
        <f>'Data - Knowledge'!E605</f>
        <v>0.3409545454545454</v>
      </c>
      <c r="G598" s="379">
        <f>'Data - Knowledge'!J605</f>
        <v>95.958473711080373</v>
      </c>
      <c r="H598" s="1" t="str">
        <f>VLOOKUP(B598,$O$2:$O$150,1,FALSE)</f>
        <v>Interests &amp; Hobbies</v>
      </c>
      <c r="I598" s="1" t="str">
        <f>INDEX('Data - Knowledge'!$C:$C,MATCH(E598,'Data - Knowledge'!$D:$D,0))</f>
        <v>Interests &amp; Hobbies</v>
      </c>
      <c r="J598" s="1"/>
    </row>
    <row r="599" spans="1:10">
      <c r="A599">
        <v>613</v>
      </c>
      <c r="B599" t="s">
        <v>1713</v>
      </c>
      <c r="C599">
        <f>IF(B599&lt;&gt;B598,1,1+C598)</f>
        <v>12</v>
      </c>
      <c r="D599" t="str">
        <f>B599&amp;C599</f>
        <v>Interests &amp; Hobbies12</v>
      </c>
      <c r="E599" t="s">
        <v>1736</v>
      </c>
      <c r="F599" s="373">
        <f>'Data - Knowledge'!E606</f>
        <v>0.019003787878787877</v>
      </c>
      <c r="G599" s="379">
        <f>'Data - Knowledge'!J606</f>
        <v>54.541324789873578</v>
      </c>
      <c r="H599" s="1" t="str">
        <f>VLOOKUP(B599,$O$2:$O$150,1,FALSE)</f>
        <v>Interests &amp; Hobbies</v>
      </c>
      <c r="I599" s="1" t="str">
        <f>INDEX('Data - Knowledge'!$C:$C,MATCH(E599,'Data - Knowledge'!$D:$D,0))</f>
        <v>Interests &amp; Hobbies</v>
      </c>
      <c r="J599" s="1"/>
    </row>
    <row r="600" spans="1:10">
      <c r="A600">
        <v>614</v>
      </c>
      <c r="B600" t="s">
        <v>1713</v>
      </c>
      <c r="C600">
        <f>IF(B600&lt;&gt;B599,1,1+C599)</f>
        <v>13</v>
      </c>
      <c r="D600" t="str">
        <f>B600&amp;C600</f>
        <v>Interests &amp; Hobbies13</v>
      </c>
      <c r="E600" t="s">
        <v>1738</v>
      </c>
      <c r="F600" s="373">
        <f>'Data - Knowledge'!E607</f>
        <v>0.32357954545454543</v>
      </c>
      <c r="G600" s="379">
        <f>'Data - Knowledge'!J607</f>
        <v>83.305727606422948</v>
      </c>
      <c r="H600" s="1" t="str">
        <f>VLOOKUP(B600,$O$2:$O$150,1,FALSE)</f>
        <v>Interests &amp; Hobbies</v>
      </c>
      <c r="I600" s="1" t="str">
        <f>INDEX('Data - Knowledge'!$C:$C,MATCH(E600,'Data - Knowledge'!$D:$D,0))</f>
        <v>Interests &amp; Hobbies</v>
      </c>
      <c r="J600" s="1"/>
    </row>
    <row r="601" spans="1:10">
      <c r="A601">
        <v>615</v>
      </c>
      <c r="B601" t="s">
        <v>1713</v>
      </c>
      <c r="C601">
        <f>IF(B601&lt;&gt;B600,1,1+C600)</f>
        <v>14</v>
      </c>
      <c r="D601" t="str">
        <f>B601&amp;C601</f>
        <v>Interests &amp; Hobbies14</v>
      </c>
      <c r="E601" t="s">
        <v>1740</v>
      </c>
      <c r="F601" s="373">
        <f>'Data - Knowledge'!E608</f>
        <v>0.15279166666666669</v>
      </c>
      <c r="G601" s="379">
        <f>'Data - Knowledge'!J608</f>
        <v>72.222745273891192</v>
      </c>
      <c r="H601" s="1" t="str">
        <f>VLOOKUP(B601,$O$2:$O$150,1,FALSE)</f>
        <v>Interests &amp; Hobbies</v>
      </c>
      <c r="I601" s="1" t="str">
        <f>INDEX('Data - Knowledge'!$C:$C,MATCH(E601,'Data - Knowledge'!$D:$D,0))</f>
        <v>Interests &amp; Hobbies</v>
      </c>
      <c r="J601" s="1"/>
    </row>
    <row r="602" spans="1:10">
      <c r="A602">
        <v>616</v>
      </c>
      <c r="B602" t="s">
        <v>1713</v>
      </c>
      <c r="C602">
        <f>IF(B602&lt;&gt;B601,1,1+C601)</f>
        <v>15</v>
      </c>
      <c r="D602" t="str">
        <f>B602&amp;C602</f>
        <v>Interests &amp; Hobbies15</v>
      </c>
      <c r="E602" t="s">
        <v>1742</v>
      </c>
      <c r="F602" s="373">
        <f>'Data - Knowledge'!E609</f>
        <v>0.038136363636363635</v>
      </c>
      <c r="G602" s="379">
        <f>'Data - Knowledge'!J609</f>
        <v>75.875587901963186</v>
      </c>
      <c r="H602" s="1" t="str">
        <f>VLOOKUP(B602,$O$2:$O$150,1,FALSE)</f>
        <v>Interests &amp; Hobbies</v>
      </c>
      <c r="I602" s="1" t="str">
        <f>INDEX('Data - Knowledge'!$C:$C,MATCH(E602,'Data - Knowledge'!$D:$D,0))</f>
        <v>Interests &amp; Hobbies</v>
      </c>
      <c r="J602" s="1"/>
    </row>
    <row r="603" spans="1:10">
      <c r="A603">
        <v>617</v>
      </c>
      <c r="B603" t="s">
        <v>1713</v>
      </c>
      <c r="C603">
        <f>IF(B603&lt;&gt;B602,1,1+C602)</f>
        <v>16</v>
      </c>
      <c r="D603" t="str">
        <f>B603&amp;C603</f>
        <v>Interests &amp; Hobbies16</v>
      </c>
      <c r="E603" t="s">
        <v>1744</v>
      </c>
      <c r="F603" s="373">
        <f>'Data - Knowledge'!E610</f>
        <v>0.51908712121212131</v>
      </c>
      <c r="G603" s="379">
        <f>'Data - Knowledge'!J610</f>
        <v>107.81122119752931</v>
      </c>
      <c r="H603" s="1" t="str">
        <f>VLOOKUP(B603,$O$2:$O$150,1,FALSE)</f>
        <v>Interests &amp; Hobbies</v>
      </c>
      <c r="I603" s="1" t="str">
        <f>INDEX('Data - Knowledge'!$C:$C,MATCH(E603,'Data - Knowledge'!$D:$D,0))</f>
        <v>Interests &amp; Hobbies</v>
      </c>
      <c r="J603" s="1"/>
    </row>
    <row r="604" spans="1:10">
      <c r="A604">
        <v>618</v>
      </c>
      <c r="B604" t="s">
        <v>1713</v>
      </c>
      <c r="C604">
        <f>IF(B604&lt;&gt;B603,1,1+C603)</f>
        <v>17</v>
      </c>
      <c r="D604" t="str">
        <f>B604&amp;C604</f>
        <v>Interests &amp; Hobbies17</v>
      </c>
      <c r="E604" t="s">
        <v>1746</v>
      </c>
      <c r="F604" s="373">
        <f>'Data - Knowledge'!E611</f>
        <v>0.31365151515151513</v>
      </c>
      <c r="G604" s="379">
        <f>'Data - Knowledge'!J611</f>
        <v>84.055584547129513</v>
      </c>
      <c r="H604" s="1" t="str">
        <f>VLOOKUP(B604,$O$2:$O$150,1,FALSE)</f>
        <v>Interests &amp; Hobbies</v>
      </c>
      <c r="I604" s="1" t="str">
        <f>INDEX('Data - Knowledge'!$C:$C,MATCH(E604,'Data - Knowledge'!$D:$D,0))</f>
        <v>Interests &amp; Hobbies</v>
      </c>
      <c r="J604" s="1"/>
    </row>
    <row r="605" spans="1:10">
      <c r="A605">
        <v>619</v>
      </c>
      <c r="B605" t="s">
        <v>1713</v>
      </c>
      <c r="C605">
        <f>IF(B605&lt;&gt;B604,1,1+C604)</f>
        <v>18</v>
      </c>
      <c r="D605" t="str">
        <f>B605&amp;C605</f>
        <v>Interests &amp; Hobbies18</v>
      </c>
      <c r="E605" t="s">
        <v>1748</v>
      </c>
      <c r="F605" s="373">
        <f>'Data - Knowledge'!E612</f>
        <v>0.41333333333333333</v>
      </c>
      <c r="G605" s="379">
        <f>'Data - Knowledge'!J612</f>
        <v>97.4802639915608</v>
      </c>
      <c r="H605" s="1" t="str">
        <f>VLOOKUP(B605,$O$2:$O$150,1,FALSE)</f>
        <v>Interests &amp; Hobbies</v>
      </c>
      <c r="I605" s="1" t="str">
        <f>INDEX('Data - Knowledge'!$C:$C,MATCH(E605,'Data - Knowledge'!$D:$D,0))</f>
        <v>Interests &amp; Hobbies</v>
      </c>
      <c r="J605" s="1"/>
    </row>
    <row r="606" spans="1:10">
      <c r="A606">
        <v>620</v>
      </c>
      <c r="B606" t="s">
        <v>1713</v>
      </c>
      <c r="C606">
        <f>IF(B606&lt;&gt;B605,1,1+C605)</f>
        <v>19</v>
      </c>
      <c r="D606" t="str">
        <f>B606&amp;C606</f>
        <v>Interests &amp; Hobbies19</v>
      </c>
      <c r="E606" t="s">
        <v>1684</v>
      </c>
      <c r="F606" s="373">
        <f>'Data - Knowledge'!E613</f>
        <v>0.53185227272727287</v>
      </c>
      <c r="G606" s="379">
        <f>'Data - Knowledge'!J613</f>
        <v>105.63241582250251</v>
      </c>
      <c r="H606" s="1" t="str">
        <f>VLOOKUP(B606,$O$2:$O$150,1,FALSE)</f>
        <v>Interests &amp; Hobbies</v>
      </c>
      <c r="I606" s="1" t="str">
        <f>INDEX('Data - Knowledge'!$C:$C,MATCH(E606,'Data - Knowledge'!$D:$D,0))</f>
        <v>Magazines Read</v>
      </c>
      <c r="J606" s="1"/>
    </row>
    <row r="607" spans="1:10">
      <c r="A607">
        <v>621</v>
      </c>
      <c r="B607" t="s">
        <v>1713</v>
      </c>
      <c r="C607">
        <f>IF(B607&lt;&gt;B606,1,1+C606)</f>
        <v>20</v>
      </c>
      <c r="D607" t="str">
        <f>B607&amp;C607</f>
        <v>Interests &amp; Hobbies20</v>
      </c>
      <c r="E607" t="s">
        <v>1751</v>
      </c>
      <c r="F607" s="373">
        <f>'Data - Knowledge'!E614</f>
        <v>0.14524242424242428</v>
      </c>
      <c r="G607" s="379">
        <f>'Data - Knowledge'!J614</f>
        <v>83.872282739291123</v>
      </c>
      <c r="H607" s="1" t="str">
        <f>VLOOKUP(B607,$O$2:$O$150,1,FALSE)</f>
        <v>Interests &amp; Hobbies</v>
      </c>
      <c r="I607" s="1" t="str">
        <f>INDEX('Data - Knowledge'!$C:$C,MATCH(E607,'Data - Knowledge'!$D:$D,0))</f>
        <v>Interests &amp; Hobbies</v>
      </c>
      <c r="J607" s="1"/>
    </row>
    <row r="608" spans="1:10">
      <c r="A608">
        <v>622</v>
      </c>
      <c r="B608" t="s">
        <v>1753</v>
      </c>
      <c r="C608">
        <f>IF(B608&lt;&gt;B607,1,1+C607)</f>
        <v>1</v>
      </c>
      <c r="D608" t="str">
        <f>B608&amp;C608</f>
        <v>Follows Sports1</v>
      </c>
      <c r="E608" t="s">
        <v>1754</v>
      </c>
      <c r="F608" s="373">
        <f>'Data - Knowledge'!E615</f>
        <v>0.29094318181818174</v>
      </c>
      <c r="G608" s="379">
        <f>'Data - Knowledge'!J615</f>
        <v>98.123585849509524</v>
      </c>
      <c r="H608" s="1" t="str">
        <f>VLOOKUP(B608,$O$2:$O$150,1,FALSE)</f>
        <v>Follows Sports</v>
      </c>
      <c r="I608" s="1" t="str">
        <f>INDEX('Data - Knowledge'!$C:$C,MATCH(E608,'Data - Knowledge'!$D:$D,0))</f>
        <v>Follows Sports</v>
      </c>
      <c r="J608" s="1"/>
    </row>
    <row r="609" spans="1:10">
      <c r="A609">
        <v>623</v>
      </c>
      <c r="B609" t="s">
        <v>1753</v>
      </c>
      <c r="C609">
        <f>IF(B609&lt;&gt;B608,1,1+C608)</f>
        <v>2</v>
      </c>
      <c r="D609" t="str">
        <f>B609&amp;C609</f>
        <v>Follows Sports2</v>
      </c>
      <c r="E609" t="s">
        <v>1756</v>
      </c>
      <c r="F609" s="373">
        <f>'Data - Knowledge'!E616</f>
        <v>0.16965151515151514</v>
      </c>
      <c r="G609" s="379">
        <f>'Data - Knowledge'!J616</f>
        <v>78.8632053445699</v>
      </c>
      <c r="H609" s="1" t="str">
        <f>VLOOKUP(B609,$O$2:$O$150,1,FALSE)</f>
        <v>Follows Sports</v>
      </c>
      <c r="I609" s="1" t="str">
        <f>INDEX('Data - Knowledge'!$C:$C,MATCH(E609,'Data - Knowledge'!$D:$D,0))</f>
        <v>Follows Sports</v>
      </c>
      <c r="J609" s="1"/>
    </row>
    <row r="610" spans="1:10">
      <c r="A610">
        <v>624</v>
      </c>
      <c r="B610" t="s">
        <v>1753</v>
      </c>
      <c r="C610">
        <f>IF(B610&lt;&gt;B609,1,1+C609)</f>
        <v>3</v>
      </c>
      <c r="D610" t="str">
        <f>B610&amp;C610</f>
        <v>Follows Sports3</v>
      </c>
      <c r="E610" t="s">
        <v>1758</v>
      </c>
      <c r="F610" s="373">
        <f>'Data - Knowledge'!E617</f>
        <v>0.12582196969696965</v>
      </c>
      <c r="G610" s="379">
        <f>'Data - Knowledge'!J617</f>
        <v>86.637463740294166</v>
      </c>
      <c r="H610" s="1" t="str">
        <f>VLOOKUP(B610,$O$2:$O$150,1,FALSE)</f>
        <v>Follows Sports</v>
      </c>
      <c r="I610" s="1" t="str">
        <f>INDEX('Data - Knowledge'!$C:$C,MATCH(E610,'Data - Knowledge'!$D:$D,0))</f>
        <v>Follows Sports</v>
      </c>
      <c r="J610" s="1"/>
    </row>
    <row r="611" spans="1:10">
      <c r="A611">
        <v>625</v>
      </c>
      <c r="B611" t="s">
        <v>1753</v>
      </c>
      <c r="C611">
        <f>IF(B611&lt;&gt;B610,1,1+C610)</f>
        <v>4</v>
      </c>
      <c r="D611" t="str">
        <f>B611&amp;C611</f>
        <v>Follows Sports4</v>
      </c>
      <c r="E611" t="s">
        <v>1760</v>
      </c>
      <c r="F611" s="373">
        <f>'Data - Knowledge'!E618</f>
        <v>0.13349242424242425</v>
      </c>
      <c r="G611" s="379">
        <f>'Data - Knowledge'!J618</f>
        <v>78.144004594176266</v>
      </c>
      <c r="H611" s="1" t="str">
        <f>VLOOKUP(B611,$O$2:$O$150,1,FALSE)</f>
        <v>Follows Sports</v>
      </c>
      <c r="I611" s="1" t="str">
        <f>INDEX('Data - Knowledge'!$C:$C,MATCH(E611,'Data - Knowledge'!$D:$D,0))</f>
        <v>Follows Sports</v>
      </c>
      <c r="J611" s="1"/>
    </row>
    <row r="612" spans="1:10">
      <c r="A612">
        <v>626</v>
      </c>
      <c r="B612" t="s">
        <v>1753</v>
      </c>
      <c r="C612">
        <f>IF(B612&lt;&gt;B611,1,1+C611)</f>
        <v>5</v>
      </c>
      <c r="D612" t="str">
        <f>B612&amp;C612</f>
        <v>Follows Sports5</v>
      </c>
      <c r="E612" t="s">
        <v>1762</v>
      </c>
      <c r="F612" s="373">
        <f>'Data - Knowledge'!E619</f>
        <v>0.069329545454545463</v>
      </c>
      <c r="G612" s="379">
        <f>'Data - Knowledge'!J619</f>
        <v>80.1601342742082</v>
      </c>
      <c r="H612" s="1" t="str">
        <f>VLOOKUP(B612,$O$2:$O$150,1,FALSE)</f>
        <v>Follows Sports</v>
      </c>
      <c r="I612" s="1" t="str">
        <f>INDEX('Data - Knowledge'!$C:$C,MATCH(E612,'Data - Knowledge'!$D:$D,0))</f>
        <v>Follows Sports</v>
      </c>
      <c r="J612" s="1"/>
    </row>
    <row r="613" spans="1:10">
      <c r="A613">
        <v>627</v>
      </c>
      <c r="B613" t="s">
        <v>1753</v>
      </c>
      <c r="C613">
        <f>IF(B613&lt;&gt;B612,1,1+C612)</f>
        <v>6</v>
      </c>
      <c r="D613" t="str">
        <f>B613&amp;C613</f>
        <v>Follows Sports6</v>
      </c>
      <c r="E613" t="s">
        <v>1764</v>
      </c>
      <c r="F613" s="373">
        <f>'Data - Knowledge'!E620</f>
        <v>0.11229166666666668</v>
      </c>
      <c r="G613" s="379">
        <f>'Data - Knowledge'!J620</f>
        <v>91.336961021008136</v>
      </c>
      <c r="H613" s="1" t="str">
        <f>VLOOKUP(B613,$O$2:$O$150,1,FALSE)</f>
        <v>Follows Sports</v>
      </c>
      <c r="I613" s="1" t="str">
        <f>INDEX('Data - Knowledge'!$C:$C,MATCH(E613,'Data - Knowledge'!$D:$D,0))</f>
        <v>Follows Sports</v>
      </c>
      <c r="J613" s="1"/>
    </row>
    <row r="614" spans="1:10">
      <c r="A614">
        <v>628</v>
      </c>
      <c r="B614" t="s">
        <v>1753</v>
      </c>
      <c r="C614">
        <f>IF(B614&lt;&gt;B613,1,1+C613)</f>
        <v>7</v>
      </c>
      <c r="D614" t="str">
        <f>B614&amp;C614</f>
        <v>Follows Sports7</v>
      </c>
      <c r="E614" t="s">
        <v>1766</v>
      </c>
      <c r="F614" s="373">
        <f>'Data - Knowledge'!E621</f>
        <v>0.15451893939393943</v>
      </c>
      <c r="G614" s="379">
        <f>'Data - Knowledge'!J621</f>
        <v>85.850318966347587</v>
      </c>
      <c r="H614" s="1" t="str">
        <f>VLOOKUP(B614,$O$2:$O$150,1,FALSE)</f>
        <v>Follows Sports</v>
      </c>
      <c r="I614" s="1" t="str">
        <f>INDEX('Data - Knowledge'!$C:$C,MATCH(E614,'Data - Knowledge'!$D:$D,0))</f>
        <v>Follows Sports</v>
      </c>
      <c r="J614" s="1"/>
    </row>
    <row r="615" spans="1:10">
      <c r="A615">
        <v>629</v>
      </c>
      <c r="B615" t="s">
        <v>1753</v>
      </c>
      <c r="C615">
        <f>IF(B615&lt;&gt;B614,1,1+C614)</f>
        <v>8</v>
      </c>
      <c r="D615" t="str">
        <f>B615&amp;C615</f>
        <v>Follows Sports8</v>
      </c>
      <c r="E615" t="s">
        <v>1768</v>
      </c>
      <c r="F615" s="373">
        <f>'Data - Knowledge'!E622</f>
        <v>0.012568181818181817</v>
      </c>
      <c r="G615" s="379">
        <f>'Data - Knowledge'!J622</f>
        <v>80.476816869977114</v>
      </c>
      <c r="H615" s="1" t="str">
        <f>VLOOKUP(B615,$O$2:$O$150,1,FALSE)</f>
        <v>Follows Sports</v>
      </c>
      <c r="I615" s="1" t="str">
        <f>INDEX('Data - Knowledge'!$C:$C,MATCH(E615,'Data - Knowledge'!$D:$D,0))</f>
        <v>Follows Sports</v>
      </c>
      <c r="J615" s="1"/>
    </row>
    <row r="616" spans="1:10">
      <c r="A616">
        <v>630</v>
      </c>
      <c r="B616" t="s">
        <v>1770</v>
      </c>
      <c r="C616">
        <f>IF(B616&lt;&gt;B615,1,1+C615)</f>
        <v>1</v>
      </c>
      <c r="D616" t="str">
        <f>B616&amp;C616</f>
        <v>Visited Pubs in the past 12 months1</v>
      </c>
      <c r="E616" t="s">
        <v>1519</v>
      </c>
      <c r="F616" s="373">
        <f>'Data - Knowledge'!E623</f>
        <v>0.028212121212121213</v>
      </c>
      <c r="G616" s="379">
        <f>'Data - Knowledge'!J623</f>
        <v>82.894723370396719</v>
      </c>
      <c r="H616" s="1" t="str">
        <f>VLOOKUP(B616,$O$2:$O$150,1,FALSE)</f>
        <v>Visited Pubs in the past 12 months</v>
      </c>
      <c r="I616" s="1" t="str">
        <f>INDEX('Data - Knowledge'!$C:$C,MATCH(E616,'Data - Knowledge'!$D:$D,0))</f>
        <v>Clothing &amp; Footwear Stores</v>
      </c>
      <c r="J616" s="1"/>
    </row>
    <row r="617" spans="1:10">
      <c r="A617">
        <v>631</v>
      </c>
      <c r="B617" t="s">
        <v>1770</v>
      </c>
      <c r="C617">
        <f>IF(B617&lt;&gt;B616,1,1+C616)</f>
        <v>2</v>
      </c>
      <c r="D617" t="str">
        <f>B617&amp;C617</f>
        <v>Visited Pubs in the past 12 months2</v>
      </c>
      <c r="E617" t="s">
        <v>1521</v>
      </c>
      <c r="F617" s="373">
        <f>'Data - Knowledge'!E624</f>
        <v>0.065863636363636374</v>
      </c>
      <c r="G617" s="379">
        <f>'Data - Knowledge'!J624</f>
        <v>100.65504092525903</v>
      </c>
      <c r="H617" s="1" t="str">
        <f>VLOOKUP(B617,$O$2:$O$150,1,FALSE)</f>
        <v>Visited Pubs in the past 12 months</v>
      </c>
      <c r="I617" s="1" t="str">
        <f>INDEX('Data - Knowledge'!$C:$C,MATCH(E617,'Data - Knowledge'!$D:$D,0))</f>
        <v>Clothing &amp; Footwear Stores</v>
      </c>
      <c r="J617" s="1"/>
    </row>
    <row r="618" spans="1:10">
      <c r="A618">
        <v>632</v>
      </c>
      <c r="B618" t="s">
        <v>1770</v>
      </c>
      <c r="C618">
        <f>IF(B618&lt;&gt;B617,1,1+C617)</f>
        <v>3</v>
      </c>
      <c r="D618" t="str">
        <f>B618&amp;C618</f>
        <v>Visited Pubs in the past 12 months3</v>
      </c>
      <c r="E618" t="s">
        <v>1523</v>
      </c>
      <c r="F618" s="373">
        <f>'Data - Knowledge'!E625</f>
        <v>0.37364772727272733</v>
      </c>
      <c r="G618" s="379">
        <f>'Data - Knowledge'!J625</f>
        <v>107.10709723134082</v>
      </c>
      <c r="H618" s="1" t="str">
        <f>VLOOKUP(B618,$O$2:$O$150,1,FALSE)</f>
        <v>Visited Pubs in the past 12 months</v>
      </c>
      <c r="I618" s="1" t="str">
        <f>INDEX('Data - Knowledge'!$C:$C,MATCH(E618,'Data - Knowledge'!$D:$D,0))</f>
        <v>Clothing &amp; Footwear Stores</v>
      </c>
      <c r="J618" s="1"/>
    </row>
    <row r="619" spans="1:10">
      <c r="A619">
        <v>633</v>
      </c>
      <c r="B619" t="s">
        <v>1774</v>
      </c>
      <c r="C619">
        <f>IF(B619&lt;&gt;B618,1,1+C618)</f>
        <v>1</v>
      </c>
      <c r="D619" t="str">
        <f>B619&amp;C619</f>
        <v>Restaurants - Most Often1</v>
      </c>
      <c r="E619" t="s">
        <v>1519</v>
      </c>
      <c r="F619" s="373">
        <f>'Data - Knowledge'!E626</f>
        <v>0.04116287878787879</v>
      </c>
      <c r="G619" s="379">
        <f>'Data - Knowledge'!J626</f>
        <v>76.5378023690867</v>
      </c>
      <c r="H619" s="1" t="str">
        <f>VLOOKUP(B619,$O$2:$O$150,1,FALSE)</f>
        <v>Restaurants - Most Often</v>
      </c>
      <c r="I619" s="1" t="str">
        <f>INDEX('Data - Knowledge'!$C:$C,MATCH(E619,'Data - Knowledge'!$D:$D,0))</f>
        <v>Clothing &amp; Footwear Stores</v>
      </c>
      <c r="J619" s="1"/>
    </row>
    <row r="620" spans="1:10">
      <c r="A620">
        <v>634</v>
      </c>
      <c r="B620" t="s">
        <v>1774</v>
      </c>
      <c r="C620">
        <f>IF(B620&lt;&gt;B619,1,1+C619)</f>
        <v>2</v>
      </c>
      <c r="D620" t="str">
        <f>B620&amp;C620</f>
        <v>Restaurants - Most Often2</v>
      </c>
      <c r="E620" t="s">
        <v>1521</v>
      </c>
      <c r="F620" s="373">
        <f>'Data - Knowledge'!E627</f>
        <v>0.19957575757575757</v>
      </c>
      <c r="G620" s="379">
        <f>'Data - Knowledge'!J627</f>
        <v>82.094492740135465</v>
      </c>
      <c r="H620" s="1" t="str">
        <f>VLOOKUP(B620,$O$2:$O$150,1,FALSE)</f>
        <v>Restaurants - Most Often</v>
      </c>
      <c r="I620" s="1" t="str">
        <f>INDEX('Data - Knowledge'!$C:$C,MATCH(E620,'Data - Knowledge'!$D:$D,0))</f>
        <v>Clothing &amp; Footwear Stores</v>
      </c>
      <c r="J620" s="1"/>
    </row>
    <row r="621" spans="1:10">
      <c r="A621">
        <v>635</v>
      </c>
      <c r="B621" t="s">
        <v>1774</v>
      </c>
      <c r="C621">
        <f>IF(B621&lt;&gt;B620,1,1+C620)</f>
        <v>3</v>
      </c>
      <c r="D621" t="str">
        <f>B621&amp;C621</f>
        <v>Restaurants - Most Often3</v>
      </c>
      <c r="E621" t="s">
        <v>1523</v>
      </c>
      <c r="F621" s="373">
        <f>'Data - Knowledge'!E628</f>
        <v>0.21446969696969695</v>
      </c>
      <c r="G621" s="379">
        <f>'Data - Knowledge'!J628</f>
        <v>109.77154030117164</v>
      </c>
      <c r="H621" s="1" t="str">
        <f>VLOOKUP(B621,$O$2:$O$150,1,FALSE)</f>
        <v>Restaurants - Most Often</v>
      </c>
      <c r="I621" s="1" t="str">
        <f>INDEX('Data - Knowledge'!$C:$C,MATCH(E621,'Data - Knowledge'!$D:$D,0))</f>
        <v>Clothing &amp; Footwear Stores</v>
      </c>
      <c r="J621" s="1"/>
    </row>
    <row r="622" spans="1:10">
      <c r="A622">
        <v>636</v>
      </c>
      <c r="B622" t="s">
        <v>1778</v>
      </c>
      <c r="C622">
        <f>IF(B622&lt;&gt;B621,1,1+C621)</f>
        <v>1</v>
      </c>
      <c r="D622" t="str">
        <f>B622&amp;C622</f>
        <v>Holiday Destination/Type1</v>
      </c>
      <c r="E622" t="s">
        <v>1779</v>
      </c>
      <c r="F622" s="373">
        <f>'Data - Knowledge'!E629</f>
        <v>0.55807575757575745</v>
      </c>
      <c r="G622" s="379">
        <f>'Data - Knowledge'!J629</f>
        <v>94.3827098395979</v>
      </c>
      <c r="H622" s="1" t="str">
        <f>VLOOKUP(B622,$O$2:$O$150,1,FALSE)</f>
        <v>Holiday Destination/Type</v>
      </c>
      <c r="I622" s="1" t="str">
        <f>INDEX('Data - Knowledge'!$C:$C,MATCH(E622,'Data - Knowledge'!$D:$D,0))</f>
        <v>Holiday Destination/Type</v>
      </c>
      <c r="J622" s="1"/>
    </row>
    <row r="623" spans="1:10">
      <c r="A623">
        <v>637</v>
      </c>
      <c r="B623" t="s">
        <v>1778</v>
      </c>
      <c r="C623">
        <f>IF(B623&lt;&gt;B622,1,1+C622)</f>
        <v>2</v>
      </c>
      <c r="D623" t="str">
        <f>B623&amp;C623</f>
        <v>Holiday Destination/Type2</v>
      </c>
      <c r="E623" t="s">
        <v>1781</v>
      </c>
      <c r="F623" s="373">
        <f>'Data - Knowledge'!E630</f>
        <v>0.03688257575757576</v>
      </c>
      <c r="G623" s="379">
        <f>'Data - Knowledge'!J630</f>
        <v>91.640975061169769</v>
      </c>
      <c r="H623" s="1" t="str">
        <f>VLOOKUP(B623,$O$2:$O$150,1,FALSE)</f>
        <v>Holiday Destination/Type</v>
      </c>
      <c r="I623" s="1" t="str">
        <f>INDEX('Data - Knowledge'!$C:$C,MATCH(E623,'Data - Knowledge'!$D:$D,0))</f>
        <v>Holiday Destination/Type</v>
      </c>
      <c r="J623" s="1"/>
    </row>
    <row r="624" spans="1:10">
      <c r="A624">
        <v>638</v>
      </c>
      <c r="B624" t="s">
        <v>1778</v>
      </c>
      <c r="C624">
        <f>IF(B624&lt;&gt;B623,1,1+C623)</f>
        <v>3</v>
      </c>
      <c r="D624" t="str">
        <f>B624&amp;C624</f>
        <v>Holiday Destination/Type3</v>
      </c>
      <c r="E624" t="s">
        <v>1783</v>
      </c>
      <c r="F624" s="373">
        <f>'Data - Knowledge'!E631</f>
        <v>0.070352272727272722</v>
      </c>
      <c r="G624" s="379">
        <f>'Data - Knowledge'!J631</f>
        <v>69.139143404094128</v>
      </c>
      <c r="H624" s="1" t="str">
        <f>VLOOKUP(B624,$O$2:$O$150,1,FALSE)</f>
        <v>Holiday Destination/Type</v>
      </c>
      <c r="I624" s="1" t="str">
        <f>INDEX('Data - Knowledge'!$C:$C,MATCH(E624,'Data - Knowledge'!$D:$D,0))</f>
        <v>Holiday Destination/Type</v>
      </c>
      <c r="J624" s="1"/>
    </row>
    <row r="625" spans="1:10">
      <c r="A625">
        <v>639</v>
      </c>
      <c r="B625" t="s">
        <v>1778</v>
      </c>
      <c r="C625">
        <f>IF(B625&lt;&gt;B624,1,1+C624)</f>
        <v>4</v>
      </c>
      <c r="D625" t="str">
        <f>B625&amp;C625</f>
        <v>Holiday Destination/Type4</v>
      </c>
      <c r="E625" t="s">
        <v>1785</v>
      </c>
      <c r="F625" s="373">
        <f>'Data - Knowledge'!E632</f>
        <v>0.0064242424242424243</v>
      </c>
      <c r="G625" s="379">
        <f>'Data - Knowledge'!J632</f>
        <v>53.98290171952722</v>
      </c>
      <c r="H625" s="1" t="str">
        <f>VLOOKUP(B625,$O$2:$O$150,1,FALSE)</f>
        <v>Holiday Destination/Type</v>
      </c>
      <c r="I625" s="1" t="str">
        <f>INDEX('Data - Knowledge'!$C:$C,MATCH(E625,'Data - Knowledge'!$D:$D,0))</f>
        <v>Holiday Destination/Type</v>
      </c>
      <c r="J625" s="1"/>
    </row>
    <row r="626" spans="1:10">
      <c r="A626">
        <v>640</v>
      </c>
      <c r="B626" t="s">
        <v>1778</v>
      </c>
      <c r="C626">
        <f>IF(B626&lt;&gt;B625,1,1+C625)</f>
        <v>5</v>
      </c>
      <c r="D626" t="str">
        <f>B626&amp;C626</f>
        <v>Holiday Destination/Type5</v>
      </c>
      <c r="E626" t="s">
        <v>1787</v>
      </c>
      <c r="F626" s="373">
        <f>'Data - Knowledge'!E633</f>
        <v>0.012518939393939393</v>
      </c>
      <c r="G626" s="379">
        <f>'Data - Knowledge'!J633</f>
        <v>65.130367969067649</v>
      </c>
      <c r="H626" s="1" t="str">
        <f>VLOOKUP(B626,$O$2:$O$150,1,FALSE)</f>
        <v>Holiday Destination/Type</v>
      </c>
      <c r="I626" s="1" t="str">
        <f>INDEX('Data - Knowledge'!$C:$C,MATCH(E626,'Data - Knowledge'!$D:$D,0))</f>
        <v>Holiday Destination/Type</v>
      </c>
      <c r="J626" s="1"/>
    </row>
    <row r="627" spans="1:10">
      <c r="A627">
        <v>641</v>
      </c>
      <c r="B627" t="s">
        <v>1778</v>
      </c>
      <c r="C627">
        <f>IF(B627&lt;&gt;B626,1,1+C626)</f>
        <v>6</v>
      </c>
      <c r="D627" t="str">
        <f>B627&amp;C627</f>
        <v>Holiday Destination/Type6</v>
      </c>
      <c r="E627" t="s">
        <v>1789</v>
      </c>
      <c r="F627" s="373">
        <f>'Data - Knowledge'!E634</f>
        <v>0.30102651515151518</v>
      </c>
      <c r="G627" s="379">
        <f>'Data - Knowledge'!J634</f>
        <v>80.918202951798364</v>
      </c>
      <c r="H627" s="1" t="str">
        <f>VLOOKUP(B627,$O$2:$O$150,1,FALSE)</f>
        <v>Holiday Destination/Type</v>
      </c>
      <c r="I627" s="1" t="str">
        <f>INDEX('Data - Knowledge'!$C:$C,MATCH(E627,'Data - Knowledge'!$D:$D,0))</f>
        <v>Holiday Destination/Type</v>
      </c>
      <c r="J627" s="1"/>
    </row>
    <row r="628" spans="1:10">
      <c r="A628">
        <v>642</v>
      </c>
      <c r="B628" t="s">
        <v>1778</v>
      </c>
      <c r="C628">
        <f>IF(B628&lt;&gt;B627,1,1+C627)</f>
        <v>7</v>
      </c>
      <c r="D628" t="str">
        <f>B628&amp;C628</f>
        <v>Holiday Destination/Type7</v>
      </c>
      <c r="E628" t="s">
        <v>1791</v>
      </c>
      <c r="F628" s="373">
        <f>'Data - Knowledge'!E635</f>
        <v>0.18602272727272728</v>
      </c>
      <c r="G628" s="379">
        <f>'Data - Knowledge'!J635</f>
        <v>82.917138464202338</v>
      </c>
      <c r="H628" s="1" t="str">
        <f>VLOOKUP(B628,$O$2:$O$150,1,FALSE)</f>
        <v>Holiday Destination/Type</v>
      </c>
      <c r="I628" s="1" t="str">
        <f>INDEX('Data - Knowledge'!$C:$C,MATCH(E628,'Data - Knowledge'!$D:$D,0))</f>
        <v>Holiday Destination/Type</v>
      </c>
      <c r="J628" s="1"/>
    </row>
    <row r="629" spans="1:10">
      <c r="A629">
        <v>643</v>
      </c>
      <c r="B629" t="s">
        <v>1778</v>
      </c>
      <c r="C629">
        <f>IF(B629&lt;&gt;B628,1,1+C628)</f>
        <v>8</v>
      </c>
      <c r="D629" t="str">
        <f>B629&amp;C629</f>
        <v>Holiday Destination/Type8</v>
      </c>
      <c r="E629" t="s">
        <v>1793</v>
      </c>
      <c r="F629" s="373">
        <f>'Data - Knowledge'!E636</f>
        <v>0.047753787878787875</v>
      </c>
      <c r="G629" s="379">
        <f>'Data - Knowledge'!J636</f>
        <v>60.557700131680939</v>
      </c>
      <c r="H629" s="1" t="str">
        <f>VLOOKUP(B629,$O$2:$O$150,1,FALSE)</f>
        <v>Holiday Destination/Type</v>
      </c>
      <c r="I629" s="1" t="str">
        <f>INDEX('Data - Knowledge'!$C:$C,MATCH(E629,'Data - Knowledge'!$D:$D,0))</f>
        <v>Holiday Destination/Type</v>
      </c>
      <c r="J629" s="1"/>
    </row>
    <row r="630" spans="1:10">
      <c r="A630">
        <v>644</v>
      </c>
      <c r="B630" t="s">
        <v>1778</v>
      </c>
      <c r="C630">
        <f>IF(B630&lt;&gt;B629,1,1+C629)</f>
        <v>9</v>
      </c>
      <c r="D630" t="str">
        <f>B630&amp;C630</f>
        <v>Holiday Destination/Type9</v>
      </c>
      <c r="E630" t="s">
        <v>1795</v>
      </c>
      <c r="F630" s="373">
        <f>'Data - Knowledge'!E637</f>
        <v>0.18614772727272727</v>
      </c>
      <c r="G630" s="379">
        <f>'Data - Knowledge'!J637</f>
        <v>78.18017844124924</v>
      </c>
      <c r="H630" s="1" t="str">
        <f>VLOOKUP(B630,$O$2:$O$150,1,FALSE)</f>
        <v>Holiday Destination/Type</v>
      </c>
      <c r="I630" s="1" t="str">
        <f>INDEX('Data - Knowledge'!$C:$C,MATCH(E630,'Data - Knowledge'!$D:$D,0))</f>
        <v>Holiday Destination/Type</v>
      </c>
      <c r="J630" s="1"/>
    </row>
    <row r="631" spans="1:10">
      <c r="A631">
        <v>645</v>
      </c>
      <c r="B631" t="s">
        <v>1778</v>
      </c>
      <c r="C631">
        <f>IF(B631&lt;&gt;B630,1,1+C630)</f>
        <v>10</v>
      </c>
      <c r="D631" t="str">
        <f>B631&amp;C631</f>
        <v>Holiday Destination/Type10</v>
      </c>
      <c r="E631" t="s">
        <v>1797</v>
      </c>
      <c r="F631" s="373">
        <f>'Data - Knowledge'!E638</f>
        <v>0.0818939393939394</v>
      </c>
      <c r="G631" s="379">
        <f>'Data - Knowledge'!J638</f>
        <v>133.30753515862256</v>
      </c>
      <c r="H631" s="1" t="str">
        <f>VLOOKUP(B631,$O$2:$O$150,1,FALSE)</f>
        <v>Holiday Destination/Type</v>
      </c>
      <c r="I631" s="1" t="str">
        <f>INDEX('Data - Knowledge'!$C:$C,MATCH(E631,'Data - Knowledge'!$D:$D,0))</f>
        <v>Holiday Destination/Type</v>
      </c>
      <c r="J631" s="1"/>
    </row>
    <row r="632" spans="1:10">
      <c r="A632">
        <v>646</v>
      </c>
      <c r="B632" t="s">
        <v>1778</v>
      </c>
      <c r="C632">
        <f>IF(B632&lt;&gt;B631,1,1+C631)</f>
        <v>11</v>
      </c>
      <c r="D632" t="str">
        <f>B632&amp;C632</f>
        <v>Holiday Destination/Type11</v>
      </c>
      <c r="E632" t="s">
        <v>1799</v>
      </c>
      <c r="F632" s="373">
        <f>'Data - Knowledge'!E639</f>
        <v>0.027829545454545454</v>
      </c>
      <c r="G632" s="379">
        <f>'Data - Knowledge'!J639</f>
        <v>120.44531510045535</v>
      </c>
      <c r="H632" s="1" t="str">
        <f>VLOOKUP(B632,$O$2:$O$150,1,FALSE)</f>
        <v>Holiday Destination/Type</v>
      </c>
      <c r="I632" s="1" t="str">
        <f>INDEX('Data - Knowledge'!$C:$C,MATCH(E632,'Data - Knowledge'!$D:$D,0))</f>
        <v>Holiday Destination/Type</v>
      </c>
      <c r="J632" s="1"/>
    </row>
    <row r="633" spans="1:10">
      <c r="A633">
        <v>647</v>
      </c>
      <c r="B633" t="s">
        <v>1778</v>
      </c>
      <c r="C633">
        <f>IF(B633&lt;&gt;B632,1,1+C632)</f>
        <v>12</v>
      </c>
      <c r="D633" t="str">
        <f>B633&amp;C633</f>
        <v>Holiday Destination/Type12</v>
      </c>
      <c r="E633" t="s">
        <v>1801</v>
      </c>
      <c r="F633" s="373">
        <f>'Data - Knowledge'!E640</f>
        <v>0.021181818181818187</v>
      </c>
      <c r="G633" s="379">
        <f>'Data - Knowledge'!J640</f>
        <v>64.145019491502438</v>
      </c>
      <c r="H633" s="1" t="str">
        <f>VLOOKUP(B633,$O$2:$O$150,1,FALSE)</f>
        <v>Holiday Destination/Type</v>
      </c>
      <c r="I633" s="1" t="str">
        <f>INDEX('Data - Knowledge'!$C:$C,MATCH(E633,'Data - Knowledge'!$D:$D,0))</f>
        <v>Holiday Destination/Type</v>
      </c>
      <c r="J633" s="1"/>
    </row>
    <row r="634" spans="1:10">
      <c r="A634">
        <v>648</v>
      </c>
      <c r="B634" t="s">
        <v>1778</v>
      </c>
      <c r="C634">
        <f>IF(B634&lt;&gt;B633,1,1+C633)</f>
        <v>13</v>
      </c>
      <c r="D634" t="str">
        <f>B634&amp;C634</f>
        <v>Holiday Destination/Type13</v>
      </c>
      <c r="E634" t="s">
        <v>1803</v>
      </c>
      <c r="F634" s="373">
        <f>'Data - Knowledge'!E641</f>
        <v>0.19767045454545457</v>
      </c>
      <c r="G634" s="379">
        <f>'Data - Knowledge'!J641</f>
        <v>96.953639822274951</v>
      </c>
      <c r="H634" s="1" t="str">
        <f>VLOOKUP(B634,$O$2:$O$150,1,FALSE)</f>
        <v>Holiday Destination/Type</v>
      </c>
      <c r="I634" s="1" t="str">
        <f>INDEX('Data - Knowledge'!$C:$C,MATCH(E634,'Data - Knowledge'!$D:$D,0))</f>
        <v>Holiday Destination/Type</v>
      </c>
      <c r="J634" s="1"/>
    </row>
    <row r="635" spans="1:10">
      <c r="A635">
        <v>649</v>
      </c>
      <c r="B635" t="s">
        <v>1778</v>
      </c>
      <c r="C635">
        <f>IF(B635&lt;&gt;B634,1,1+C634)</f>
        <v>14</v>
      </c>
      <c r="D635" t="str">
        <f>B635&amp;C635</f>
        <v>Holiday Destination/Type14</v>
      </c>
      <c r="E635" t="s">
        <v>1805</v>
      </c>
      <c r="F635" s="373">
        <f>'Data - Knowledge'!E642</f>
        <v>0.10275757575757577</v>
      </c>
      <c r="G635" s="379">
        <f>'Data - Knowledge'!J642</f>
        <v>64.342061851589165</v>
      </c>
      <c r="H635" s="1" t="str">
        <f>VLOOKUP(B635,$O$2:$O$150,1,FALSE)</f>
        <v>Holiday Destination/Type</v>
      </c>
      <c r="I635" s="1" t="str">
        <f>INDEX('Data - Knowledge'!$C:$C,MATCH(E635,'Data - Knowledge'!$D:$D,0))</f>
        <v>Holiday Destination/Type</v>
      </c>
      <c r="J635" s="1"/>
    </row>
    <row r="636" spans="1:10">
      <c r="A636">
        <v>650</v>
      </c>
      <c r="B636" t="s">
        <v>1778</v>
      </c>
      <c r="C636">
        <f>IF(B636&lt;&gt;B635,1,1+C635)</f>
        <v>15</v>
      </c>
      <c r="D636" t="str">
        <f>B636&amp;C636</f>
        <v>Holiday Destination/Type15</v>
      </c>
      <c r="E636" t="s">
        <v>1807</v>
      </c>
      <c r="F636" s="373">
        <f>'Data - Knowledge'!E643</f>
        <v>0.33436363636363631</v>
      </c>
      <c r="G636" s="379">
        <f>'Data - Knowledge'!J643</f>
        <v>82.826949534562957</v>
      </c>
      <c r="H636" s="1" t="str">
        <f>VLOOKUP(B636,$O$2:$O$150,1,FALSE)</f>
        <v>Holiday Destination/Type</v>
      </c>
      <c r="I636" s="1" t="str">
        <f>INDEX('Data - Knowledge'!$C:$C,MATCH(E636,'Data - Knowledge'!$D:$D,0))</f>
        <v>Holiday Destination/Type</v>
      </c>
      <c r="J636" s="1"/>
    </row>
    <row r="637" spans="1:10">
      <c r="A637">
        <v>651</v>
      </c>
      <c r="B637" t="s">
        <v>1809</v>
      </c>
      <c r="C637">
        <f>IF(B637&lt;&gt;B636,1,1+C636)</f>
        <v>1</v>
      </c>
      <c r="D637" t="str">
        <f>B637&amp;C637</f>
        <v>Behaviours1</v>
      </c>
      <c r="E637" t="s">
        <v>1810</v>
      </c>
      <c r="F637" s="373">
        <f>'Data - Knowledge'!E644</f>
        <v>0.2163181818181818</v>
      </c>
      <c r="G637" s="379">
        <f>'Data - Knowledge'!J644</f>
        <v>186.5614405145854</v>
      </c>
      <c r="H637" s="1" t="str">
        <f>VLOOKUP(B637,$O$2:$O$150,1,FALSE)</f>
        <v>Behaviours</v>
      </c>
      <c r="I637" s="1" t="str">
        <f>INDEX('Data - Knowledge'!$C:$C,MATCH(E637,'Data - Knowledge'!$D:$D,0))</f>
        <v>Behaviours</v>
      </c>
      <c r="J637" s="1"/>
    </row>
    <row r="638" spans="1:10">
      <c r="A638">
        <v>652</v>
      </c>
      <c r="B638" t="s">
        <v>1809</v>
      </c>
      <c r="C638">
        <f>IF(B638&lt;&gt;B637,1,1+C637)</f>
        <v>2</v>
      </c>
      <c r="D638" t="str">
        <f>B638&amp;C638</f>
        <v>Behaviours2</v>
      </c>
      <c r="E638" t="s">
        <v>1812</v>
      </c>
      <c r="F638" s="373">
        <f>'Data - Knowledge'!E645</f>
        <v>0.37281818181818177</v>
      </c>
      <c r="G638" s="379">
        <f>'Data - Knowledge'!J645</f>
        <v>84.805730683067651</v>
      </c>
      <c r="H638" s="1" t="str">
        <f>VLOOKUP(B638,$O$2:$O$150,1,FALSE)</f>
        <v>Behaviours</v>
      </c>
      <c r="I638" s="1" t="str">
        <f>INDEX('Data - Knowledge'!$C:$C,MATCH(E638,'Data - Knowledge'!$D:$D,0))</f>
        <v>Behaviours</v>
      </c>
      <c r="J638" s="1"/>
    </row>
    <row r="639" spans="1:10">
      <c r="A639">
        <v>653</v>
      </c>
      <c r="B639" t="s">
        <v>1809</v>
      </c>
      <c r="C639">
        <f>IF(B639&lt;&gt;B638,1,1+C638)</f>
        <v>3</v>
      </c>
      <c r="D639" t="str">
        <f>B639&amp;C639</f>
        <v>Behaviours3</v>
      </c>
      <c r="E639" t="s">
        <v>1814</v>
      </c>
      <c r="F639" s="373">
        <f>'Data - Knowledge'!E646</f>
        <v>0.34164393939393944</v>
      </c>
      <c r="G639" s="379">
        <f>'Data - Knowledge'!J646</f>
        <v>92.177693491074123</v>
      </c>
      <c r="H639" s="1" t="str">
        <f>VLOOKUP(B639,$O$2:$O$150,1,FALSE)</f>
        <v>Behaviours</v>
      </c>
      <c r="I639" s="1" t="str">
        <f>INDEX('Data - Knowledge'!$C:$C,MATCH(E639,'Data - Knowledge'!$D:$D,0))</f>
        <v>Behaviours</v>
      </c>
      <c r="J639" s="1"/>
    </row>
    <row r="640" spans="1:10">
      <c r="A640">
        <v>654</v>
      </c>
      <c r="B640" t="s">
        <v>1809</v>
      </c>
      <c r="C640">
        <f>IF(B640&lt;&gt;B639,1,1+C639)</f>
        <v>4</v>
      </c>
      <c r="D640" t="str">
        <f>B640&amp;C640</f>
        <v>Behaviours4</v>
      </c>
      <c r="E640" t="s">
        <v>1816</v>
      </c>
      <c r="F640" s="373">
        <f>'Data - Knowledge'!E647</f>
        <v>0.53282575757575756</v>
      </c>
      <c r="G640" s="379">
        <f>'Data - Knowledge'!J647</f>
        <v>84.659663499636977</v>
      </c>
      <c r="H640" s="1" t="str">
        <f>VLOOKUP(B640,$O$2:$O$150,1,FALSE)</f>
        <v>Behaviours</v>
      </c>
      <c r="I640" s="1" t="str">
        <f>INDEX('Data - Knowledge'!$C:$C,MATCH(E640,'Data - Knowledge'!$D:$D,0))</f>
        <v>Behaviours</v>
      </c>
      <c r="J640" s="1"/>
    </row>
    <row r="641" spans="1:10">
      <c r="A641">
        <v>655</v>
      </c>
      <c r="B641" t="s">
        <v>1809</v>
      </c>
      <c r="C641">
        <f>IF(B641&lt;&gt;B640,1,1+C640)</f>
        <v>5</v>
      </c>
      <c r="D641" t="str">
        <f>B641&amp;C641</f>
        <v>Behaviours5</v>
      </c>
      <c r="E641" t="s">
        <v>1818</v>
      </c>
      <c r="F641" s="373">
        <f>'Data - Knowledge'!E648</f>
        <v>0.36644318181818181</v>
      </c>
      <c r="G641" s="379">
        <f>'Data - Knowledge'!J648</f>
        <v>105.70762331795098</v>
      </c>
      <c r="H641" s="1" t="str">
        <f>VLOOKUP(B641,$O$2:$O$150,1,FALSE)</f>
        <v>Behaviours</v>
      </c>
      <c r="I641" s="1" t="str">
        <f>INDEX('Data - Knowledge'!$C:$C,MATCH(E641,'Data - Knowledge'!$D:$D,0))</f>
        <v>Behaviours</v>
      </c>
      <c r="J641" s="1"/>
    </row>
    <row r="642" spans="1:10">
      <c r="A642">
        <v>656</v>
      </c>
      <c r="B642" t="s">
        <v>1821</v>
      </c>
      <c r="C642">
        <f>IF(B642&lt;&gt;B641,1,1+C641)</f>
        <v>1</v>
      </c>
      <c r="D642" t="str">
        <f>B642&amp;C642</f>
        <v>Community1</v>
      </c>
      <c r="E642" t="s">
        <v>1822</v>
      </c>
      <c r="F642" s="373">
        <f>'Data - Knowledge'!E649</f>
        <v>0.03320833333333334</v>
      </c>
      <c r="G642" s="379">
        <f>'Data - Knowledge'!J649</f>
        <v>68.7746339416646</v>
      </c>
      <c r="H642" s="1" t="str">
        <f>VLOOKUP(B642,$O$2:$O$150,1,FALSE)</f>
        <v>Community</v>
      </c>
      <c r="I642" s="1" t="str">
        <f>INDEX('Data - Knowledge'!$C:$C,MATCH(E642,'Data - Knowledge'!$D:$D,0))</f>
        <v>Community</v>
      </c>
      <c r="J642" s="1"/>
    </row>
    <row r="643" spans="1:10">
      <c r="A643">
        <v>657</v>
      </c>
      <c r="B643" t="s">
        <v>1824</v>
      </c>
      <c r="C643">
        <f>IF(B643&lt;&gt;B642,1,1+C642)</f>
        <v>1</v>
      </c>
      <c r="D643" t="str">
        <f>B643&amp;C643</f>
        <v>Contentment1</v>
      </c>
      <c r="E643" t="s">
        <v>1825</v>
      </c>
      <c r="F643" s="373">
        <f>'Data - Knowledge'!E650</f>
        <v>0.088791666666666658</v>
      </c>
      <c r="G643" s="379">
        <f>'Data - Knowledge'!J650</f>
        <v>152.26431094991611</v>
      </c>
      <c r="H643" s="1" t="str">
        <f>VLOOKUP(B643,$O$2:$O$150,1,FALSE)</f>
        <v>Contentment</v>
      </c>
      <c r="I643" s="1" t="str">
        <f>INDEX('Data - Knowledge'!$C:$C,MATCH(E643,'Data - Knowledge'!$D:$D,0))</f>
        <v>Contentment</v>
      </c>
      <c r="J643" s="1"/>
    </row>
    <row r="644" spans="1:10">
      <c r="A644">
        <v>658</v>
      </c>
      <c r="B644" t="s">
        <v>1824</v>
      </c>
      <c r="C644">
        <f>IF(B644&lt;&gt;B643,1,1+C643)</f>
        <v>2</v>
      </c>
      <c r="D644" t="str">
        <f>B644&amp;C644</f>
        <v>Contentment2</v>
      </c>
      <c r="E644" t="s">
        <v>1827</v>
      </c>
      <c r="F644" s="373">
        <f>'Data - Knowledge'!E651</f>
        <v>0.13620075757575759</v>
      </c>
      <c r="G644" s="379">
        <f>'Data - Knowledge'!J651</f>
        <v>137.14046544679653</v>
      </c>
      <c r="H644" s="1" t="str">
        <f>VLOOKUP(B644,$O$2:$O$150,1,FALSE)</f>
        <v>Contentment</v>
      </c>
      <c r="I644" s="1" t="str">
        <f>INDEX('Data - Knowledge'!$C:$C,MATCH(E644,'Data - Knowledge'!$D:$D,0))</f>
        <v>Contentment</v>
      </c>
      <c r="J644" s="1"/>
    </row>
    <row r="645" spans="1:10">
      <c r="A645">
        <v>659</v>
      </c>
      <c r="B645" t="s">
        <v>1824</v>
      </c>
      <c r="C645">
        <f>IF(B645&lt;&gt;B644,1,1+C644)</f>
        <v>3</v>
      </c>
      <c r="D645" t="str">
        <f>B645&amp;C645</f>
        <v>Contentment3</v>
      </c>
      <c r="E645" t="s">
        <v>1829</v>
      </c>
      <c r="F645" s="373">
        <f>'Data - Knowledge'!E652</f>
        <v>0.12998484848484848</v>
      </c>
      <c r="G645" s="379">
        <f>'Data - Knowledge'!J652</f>
        <v>145.60393508155366</v>
      </c>
      <c r="H645" s="1" t="str">
        <f>VLOOKUP(B645,$O$2:$O$150,1,FALSE)</f>
        <v>Contentment</v>
      </c>
      <c r="I645" s="1" t="str">
        <f>INDEX('Data - Knowledge'!$C:$C,MATCH(E645,'Data - Knowledge'!$D:$D,0))</f>
        <v>Contentment</v>
      </c>
      <c r="J645" s="1"/>
    </row>
    <row r="646" spans="1:10">
      <c r="A646">
        <v>660</v>
      </c>
      <c r="B646" t="s">
        <v>1824</v>
      </c>
      <c r="C646">
        <f>IF(B646&lt;&gt;B645,1,1+C645)</f>
        <v>4</v>
      </c>
      <c r="D646" t="str">
        <f>B646&amp;C646</f>
        <v>Contentment4</v>
      </c>
      <c r="E646" t="s">
        <v>1831</v>
      </c>
      <c r="F646" s="373">
        <f>'Data - Knowledge'!E653</f>
        <v>0.04598484848484849</v>
      </c>
      <c r="G646" s="379">
        <f>'Data - Knowledge'!J653</f>
        <v>111.18094184992538</v>
      </c>
      <c r="H646" s="1" t="str">
        <f>VLOOKUP(B646,$O$2:$O$150,1,FALSE)</f>
        <v>Contentment</v>
      </c>
      <c r="I646" s="1" t="str">
        <f>INDEX('Data - Knowledge'!$C:$C,MATCH(E646,'Data - Knowledge'!$D:$D,0))</f>
        <v>Contentment</v>
      </c>
      <c r="J646" s="1"/>
    </row>
    <row r="647" spans="1:10">
      <c r="A647">
        <v>661</v>
      </c>
      <c r="B647" t="s">
        <v>1824</v>
      </c>
      <c r="C647">
        <f>IF(B647&lt;&gt;B646,1,1+C646)</f>
        <v>5</v>
      </c>
      <c r="D647" t="str">
        <f>B647&amp;C647</f>
        <v>Contentment5</v>
      </c>
      <c r="E647" t="s">
        <v>1833</v>
      </c>
      <c r="F647" s="373">
        <f>'Data - Knowledge'!E654</f>
        <v>0.10347348484848484</v>
      </c>
      <c r="G647" s="379">
        <f>'Data - Knowledge'!J654</f>
        <v>133.20289373765777</v>
      </c>
      <c r="H647" s="1" t="str">
        <f>VLOOKUP(B647,$O$2:$O$150,1,FALSE)</f>
        <v>Contentment</v>
      </c>
      <c r="I647" s="1" t="str">
        <f>INDEX('Data - Knowledge'!$C:$C,MATCH(E647,'Data - Knowledge'!$D:$D,0))</f>
        <v>Contentment</v>
      </c>
      <c r="J647" s="1"/>
    </row>
    <row r="648" spans="1:10">
      <c r="A648">
        <v>662</v>
      </c>
      <c r="B648" t="s">
        <v>1824</v>
      </c>
      <c r="C648">
        <f>IF(B648&lt;&gt;B647,1,1+C647)</f>
        <v>6</v>
      </c>
      <c r="D648" t="str">
        <f>B648&amp;C648</f>
        <v>Contentment6</v>
      </c>
      <c r="E648" t="s">
        <v>1835</v>
      </c>
      <c r="F648" s="373">
        <f>'Data - Knowledge'!E655</f>
        <v>0.45120454545454541</v>
      </c>
      <c r="G648" s="379">
        <f>'Data - Knowledge'!J655</f>
        <v>123.5809059307059</v>
      </c>
      <c r="H648" s="1" t="str">
        <f>VLOOKUP(B648,$O$2:$O$150,1,FALSE)</f>
        <v>Contentment</v>
      </c>
      <c r="I648" s="1" t="str">
        <f>INDEX('Data - Knowledge'!$C:$C,MATCH(E648,'Data - Knowledge'!$D:$D,0))</f>
        <v>Contentment</v>
      </c>
      <c r="J648" s="1"/>
    </row>
    <row r="649" spans="1:10">
      <c r="A649">
        <v>663</v>
      </c>
      <c r="B649" t="s">
        <v>1824</v>
      </c>
      <c r="C649">
        <f>IF(B649&lt;&gt;B648,1,1+C648)</f>
        <v>7</v>
      </c>
      <c r="D649" t="str">
        <f>B649&amp;C649</f>
        <v>Contentment7</v>
      </c>
      <c r="E649" t="s">
        <v>1837</v>
      </c>
      <c r="F649" s="373">
        <f>'Data - Knowledge'!E656</f>
        <v>0.46079545454545456</v>
      </c>
      <c r="G649" s="379">
        <f>'Data - Knowledge'!J656</f>
        <v>119.4998458980053</v>
      </c>
      <c r="H649" s="1" t="str">
        <f>VLOOKUP(B649,$O$2:$O$150,1,FALSE)</f>
        <v>Contentment</v>
      </c>
      <c r="I649" s="1" t="str">
        <f>INDEX('Data - Knowledge'!$C:$C,MATCH(E649,'Data - Knowledge'!$D:$D,0))</f>
        <v>Contentment</v>
      </c>
      <c r="J649" s="1"/>
    </row>
    <row r="650" spans="1:10">
      <c r="A650">
        <v>664</v>
      </c>
      <c r="B650" t="s">
        <v>1824</v>
      </c>
      <c r="C650">
        <f>IF(B650&lt;&gt;B649,1,1+C649)</f>
        <v>8</v>
      </c>
      <c r="D650" t="str">
        <f>B650&amp;C650</f>
        <v>Contentment8</v>
      </c>
      <c r="E650" t="s">
        <v>1839</v>
      </c>
      <c r="F650" s="373">
        <f>'Data - Knowledge'!E657</f>
        <v>0.51696590909090911</v>
      </c>
      <c r="G650" s="379">
        <f>'Data - Knowledge'!J657</f>
        <v>123.14509947103909</v>
      </c>
      <c r="H650" s="1" t="str">
        <f>VLOOKUP(B650,$O$2:$O$150,1,FALSE)</f>
        <v>Contentment</v>
      </c>
      <c r="I650" s="1" t="str">
        <f>INDEX('Data - Knowledge'!$C:$C,MATCH(E650,'Data - Knowledge'!$D:$D,0))</f>
        <v>Contentment</v>
      </c>
      <c r="J650" s="1"/>
    </row>
    <row r="651" spans="1:10">
      <c r="A651">
        <v>665</v>
      </c>
      <c r="B651" t="s">
        <v>1824</v>
      </c>
      <c r="C651">
        <f>IF(B651&lt;&gt;B650,1,1+C650)</f>
        <v>9</v>
      </c>
      <c r="D651" t="str">
        <f>B651&amp;C651</f>
        <v>Contentment9</v>
      </c>
      <c r="E651" t="s">
        <v>1841</v>
      </c>
      <c r="F651" s="373">
        <f>'Data - Knowledge'!E658</f>
        <v>0.39574242424242423</v>
      </c>
      <c r="G651" s="379">
        <f>'Data - Knowledge'!J658</f>
        <v>108.15547134362582</v>
      </c>
      <c r="H651" s="1" t="str">
        <f>VLOOKUP(B651,$O$2:$O$150,1,FALSE)</f>
        <v>Contentment</v>
      </c>
      <c r="I651" s="1" t="str">
        <f>INDEX('Data - Knowledge'!$C:$C,MATCH(E651,'Data - Knowledge'!$D:$D,0))</f>
        <v>Contentment</v>
      </c>
      <c r="J651" s="1"/>
    </row>
    <row r="652" spans="1:10">
      <c r="A652">
        <v>666</v>
      </c>
      <c r="B652" t="s">
        <v>1824</v>
      </c>
      <c r="C652">
        <f>IF(B652&lt;&gt;B651,1,1+C651)</f>
        <v>10</v>
      </c>
      <c r="D652" t="str">
        <f>B652&amp;C652</f>
        <v>Contentment10</v>
      </c>
      <c r="E652" t="s">
        <v>1843</v>
      </c>
      <c r="F652" s="373">
        <f>'Data - Knowledge'!E659</f>
        <v>0.51971969696969689</v>
      </c>
      <c r="G652" s="379">
        <f>'Data - Knowledge'!J659</f>
        <v>116.88087639786633</v>
      </c>
      <c r="H652" s="1" t="str">
        <f>VLOOKUP(B652,$O$2:$O$150,1,FALSE)</f>
        <v>Contentment</v>
      </c>
      <c r="I652" s="1" t="str">
        <f>INDEX('Data - Knowledge'!$C:$C,MATCH(E652,'Data - Knowledge'!$D:$D,0))</f>
        <v>Contentment</v>
      </c>
      <c r="J652" s="1"/>
    </row>
    <row r="653" spans="1:10">
      <c r="A653">
        <v>667</v>
      </c>
      <c r="B653" t="s">
        <v>1824</v>
      </c>
      <c r="C653">
        <f>IF(B653&lt;&gt;B652,1,1+C652)</f>
        <v>11</v>
      </c>
      <c r="D653" t="str">
        <f>B653&amp;C653</f>
        <v>Contentment11</v>
      </c>
      <c r="E653" t="s">
        <v>1845</v>
      </c>
      <c r="F653" s="373">
        <f>'Data - Knowledge'!E660</f>
        <v>0.45985227272727275</v>
      </c>
      <c r="G653" s="379">
        <f>'Data - Knowledge'!J660</f>
        <v>79.771890955093411</v>
      </c>
      <c r="H653" s="1" t="str">
        <f>VLOOKUP(B653,$O$2:$O$150,1,FALSE)</f>
        <v>Contentment</v>
      </c>
      <c r="I653" s="1" t="str">
        <f>INDEX('Data - Knowledge'!$C:$C,MATCH(E653,'Data - Knowledge'!$D:$D,0))</f>
        <v>Contentment</v>
      </c>
      <c r="J653" s="1"/>
    </row>
    <row r="654" spans="1:10">
      <c r="A654">
        <v>668</v>
      </c>
      <c r="B654" t="s">
        <v>1824</v>
      </c>
      <c r="C654">
        <f>IF(B654&lt;&gt;B653,1,1+C653)</f>
        <v>12</v>
      </c>
      <c r="D654" t="str">
        <f>B654&amp;C654</f>
        <v>Contentment12</v>
      </c>
      <c r="E654" t="s">
        <v>1847</v>
      </c>
      <c r="F654" s="373">
        <f>'Data - Knowledge'!E661</f>
        <v>0.40308333333333335</v>
      </c>
      <c r="G654" s="379">
        <f>'Data - Knowledge'!J661</f>
        <v>78.26079185222558</v>
      </c>
      <c r="H654" s="1" t="str">
        <f>VLOOKUP(B654,$O$2:$O$150,1,FALSE)</f>
        <v>Contentment</v>
      </c>
      <c r="I654" s="1" t="str">
        <f>INDEX('Data - Knowledge'!$C:$C,MATCH(E654,'Data - Knowledge'!$D:$D,0))</f>
        <v>Contentment</v>
      </c>
      <c r="J654" s="1"/>
    </row>
    <row r="655" spans="1:10">
      <c r="A655">
        <v>669</v>
      </c>
      <c r="B655" t="s">
        <v>1824</v>
      </c>
      <c r="C655">
        <f>IF(B655&lt;&gt;B654,1,1+C654)</f>
        <v>13</v>
      </c>
      <c r="D655" t="str">
        <f>B655&amp;C655</f>
        <v>Contentment13</v>
      </c>
      <c r="E655" t="s">
        <v>1849</v>
      </c>
      <c r="F655" s="373">
        <f>'Data - Knowledge'!E662</f>
        <v>0.35304924242424246</v>
      </c>
      <c r="G655" s="379">
        <f>'Data - Knowledge'!J662</f>
        <v>71.919687642016569</v>
      </c>
      <c r="H655" s="1" t="str">
        <f>VLOOKUP(B655,$O$2:$O$150,1,FALSE)</f>
        <v>Contentment</v>
      </c>
      <c r="I655" s="1" t="str">
        <f>INDEX('Data - Knowledge'!$C:$C,MATCH(E655,'Data - Knowledge'!$D:$D,0))</f>
        <v>Contentment</v>
      </c>
      <c r="J655" s="1"/>
    </row>
    <row r="656" spans="1:10">
      <c r="A656">
        <v>670</v>
      </c>
      <c r="B656" t="s">
        <v>1824</v>
      </c>
      <c r="C656">
        <f>IF(B656&lt;&gt;B655,1,1+C655)</f>
        <v>14</v>
      </c>
      <c r="D656" t="str">
        <f>B656&amp;C656</f>
        <v>Contentment14</v>
      </c>
      <c r="E656" t="s">
        <v>1851</v>
      </c>
      <c r="F656" s="373">
        <f>'Data - Knowledge'!E663</f>
        <v>0.55821590909090912</v>
      </c>
      <c r="G656" s="379">
        <f>'Data - Knowledge'!J663</f>
        <v>94.1948849560031</v>
      </c>
      <c r="H656" s="1" t="str">
        <f>VLOOKUP(B656,$O$2:$O$150,1,FALSE)</f>
        <v>Contentment</v>
      </c>
      <c r="I656" s="1" t="str">
        <f>INDEX('Data - Knowledge'!$C:$C,MATCH(E656,'Data - Knowledge'!$D:$D,0))</f>
        <v>Contentment</v>
      </c>
      <c r="J656" s="1"/>
    </row>
    <row r="657" spans="1:10">
      <c r="A657">
        <v>671</v>
      </c>
      <c r="B657" t="s">
        <v>1824</v>
      </c>
      <c r="C657">
        <f>IF(B657&lt;&gt;B656,1,1+C656)</f>
        <v>15</v>
      </c>
      <c r="D657" t="str">
        <f>B657&amp;C657</f>
        <v>Contentment15</v>
      </c>
      <c r="E657" t="s">
        <v>1853</v>
      </c>
      <c r="F657" s="373">
        <f>'Data - Knowledge'!E664</f>
        <v>0.37700757575757576</v>
      </c>
      <c r="G657" s="379">
        <f>'Data - Knowledge'!J664</f>
        <v>78.927007942425135</v>
      </c>
      <c r="H657" s="1" t="str">
        <f>VLOOKUP(B657,$O$2:$O$150,1,FALSE)</f>
        <v>Contentment</v>
      </c>
      <c r="I657" s="1" t="str">
        <f>INDEX('Data - Knowledge'!$C:$C,MATCH(E657,'Data - Knowledge'!$D:$D,0))</f>
        <v>Contentment</v>
      </c>
      <c r="J657" s="1"/>
    </row>
    <row r="658" spans="1:10">
      <c r="A658">
        <v>672</v>
      </c>
      <c r="B658" t="s">
        <v>1855</v>
      </c>
      <c r="C658">
        <f>IF(B658&lt;&gt;B657,1,1+C657)</f>
        <v>1</v>
      </c>
      <c r="D658" t="str">
        <f>B658&amp;C658</f>
        <v>FinTech1</v>
      </c>
      <c r="E658" t="s">
        <v>1856</v>
      </c>
      <c r="F658" s="373">
        <f>'Data - Knowledge'!E665</f>
        <v>0.047962121212121206</v>
      </c>
      <c r="G658" s="379">
        <f>'Data - Knowledge'!J665</f>
        <v>89.029315021089587</v>
      </c>
      <c r="H658" s="1" t="str">
        <f>VLOOKUP(B658,$O$2:$O$150,1,FALSE)</f>
        <v>FinTech</v>
      </c>
      <c r="I658" s="1" t="str">
        <f>INDEX('Data - Knowledge'!$C:$C,MATCH(E658,'Data - Knowledge'!$D:$D,0))</f>
        <v>FinTech</v>
      </c>
      <c r="J658" s="1"/>
    </row>
    <row r="659" spans="1:10">
      <c r="A659">
        <v>673</v>
      </c>
      <c r="B659" t="s">
        <v>1855</v>
      </c>
      <c r="C659">
        <f>IF(B659&lt;&gt;B658,1,1+C658)</f>
        <v>2</v>
      </c>
      <c r="D659" t="str">
        <f>B659&amp;C659</f>
        <v>FinTech2</v>
      </c>
      <c r="E659" t="s">
        <v>1858</v>
      </c>
      <c r="F659" s="373">
        <f>'Data - Knowledge'!E666</f>
        <v>0.041901515151515148</v>
      </c>
      <c r="G659" s="379">
        <f>'Data - Knowledge'!J666</f>
        <v>93.927963281294907</v>
      </c>
      <c r="H659" s="1" t="str">
        <f>VLOOKUP(B659,$O$2:$O$150,1,FALSE)</f>
        <v>FinTech</v>
      </c>
      <c r="I659" s="1" t="str">
        <f>INDEX('Data - Knowledge'!$C:$C,MATCH(E659,'Data - Knowledge'!$D:$D,0))</f>
        <v>FinTech</v>
      </c>
      <c r="J659" s="1"/>
    </row>
    <row r="660" spans="1:10">
      <c r="A660">
        <v>674</v>
      </c>
      <c r="B660" t="s">
        <v>1861</v>
      </c>
      <c r="C660">
        <f>IF(B660&lt;&gt;B659,1,1+C659)</f>
        <v>1</v>
      </c>
      <c r="D660" t="str">
        <f>B660&amp;C660</f>
        <v>Make enquiry on car dealership or manufacturer1</v>
      </c>
      <c r="E660" t="s">
        <v>1862</v>
      </c>
      <c r="F660" s="373">
        <f>'Data - Knowledge'!E667</f>
        <v>0.1688939393939394</v>
      </c>
      <c r="G660" s="379">
        <f>'Data - Knowledge'!J667</f>
        <v>121.41020771484416</v>
      </c>
      <c r="H660" s="1" t="str">
        <f>VLOOKUP(B660,$O$2:$O$150,1,FALSE)</f>
        <v>Make enquiry on car dealership or manufacturer</v>
      </c>
      <c r="I660" s="1" t="str">
        <f>INDEX('Data - Knowledge'!$C:$C,MATCH(E660,'Data - Knowledge'!$D:$D,0))</f>
        <v>Make enquiry on car dealership or manufacturer</v>
      </c>
      <c r="J660" s="1"/>
    </row>
    <row r="661" spans="1:10">
      <c r="A661">
        <v>675</v>
      </c>
      <c r="B661" t="s">
        <v>1861</v>
      </c>
      <c r="C661">
        <f>IF(B661&lt;&gt;B660,1,1+C660)</f>
        <v>2</v>
      </c>
      <c r="D661" t="str">
        <f>B661&amp;C661</f>
        <v>Make enquiry on car dealership or manufacturer2</v>
      </c>
      <c r="E661" t="s">
        <v>1864</v>
      </c>
      <c r="F661" s="373">
        <f>'Data - Knowledge'!E668</f>
        <v>0.4517954545454545</v>
      </c>
      <c r="G661" s="379">
        <f>'Data - Knowledge'!J668</f>
        <v>95.422064151057327</v>
      </c>
      <c r="H661" s="1" t="str">
        <f>VLOOKUP(B661,$O$2:$O$150,1,FALSE)</f>
        <v>Make enquiry on car dealership or manufacturer</v>
      </c>
      <c r="I661" s="1" t="str">
        <f>INDEX('Data - Knowledge'!$C:$C,MATCH(E661,'Data - Knowledge'!$D:$D,0))</f>
        <v>Make enquiry on car dealership or manufacturer</v>
      </c>
      <c r="J661" s="1"/>
    </row>
    <row r="662" spans="1:10">
      <c r="A662">
        <v>676</v>
      </c>
      <c r="B662" t="s">
        <v>1861</v>
      </c>
      <c r="C662">
        <f>IF(B662&lt;&gt;B661,1,1+C661)</f>
        <v>3</v>
      </c>
      <c r="D662" t="str">
        <f>B662&amp;C662</f>
        <v>Make enquiry on car dealership or manufacturer3</v>
      </c>
      <c r="E662" t="s">
        <v>550</v>
      </c>
      <c r="F662" s="373">
        <f>'Data - Knowledge'!E669</f>
        <v>0.32093181818181821</v>
      </c>
      <c r="G662" s="379">
        <f>'Data - Knowledge'!J669</f>
        <v>97.489131342063516</v>
      </c>
      <c r="H662" s="1" t="str">
        <f>VLOOKUP(B662,$O$2:$O$150,1,FALSE)</f>
        <v>Make enquiry on car dealership or manufacturer</v>
      </c>
      <c r="I662" s="1" t="str">
        <f>INDEX('Data - Knowledge'!$C:$C,MATCH(E662,'Data - Knowledge'!$D:$D,0))</f>
        <v>Channels Received (Types of marketing seen, or received, during the last few weeks)</v>
      </c>
      <c r="J662" s="1"/>
    </row>
    <row r="663" spans="1:10">
      <c r="A663">
        <v>677</v>
      </c>
      <c r="B663" t="s">
        <v>1861</v>
      </c>
      <c r="C663">
        <f>IF(B663&lt;&gt;B662,1,1+C662)</f>
        <v>4</v>
      </c>
      <c r="D663" t="str">
        <f>B663&amp;C663</f>
        <v>Make enquiry on car dealership or manufacturer4</v>
      </c>
      <c r="E663" t="s">
        <v>1867</v>
      </c>
      <c r="F663" s="373">
        <f>'Data - Knowledge'!E670</f>
        <v>0.51188636363636364</v>
      </c>
      <c r="G663" s="379">
        <f>'Data - Knowledge'!J670</f>
        <v>97.341024037028376</v>
      </c>
      <c r="H663" s="1" t="str">
        <f>VLOOKUP(B663,$O$2:$O$150,1,FALSE)</f>
        <v>Make enquiry on car dealership or manufacturer</v>
      </c>
      <c r="I663" s="1" t="str">
        <f>INDEX('Data - Knowledge'!$C:$C,MATCH(E663,'Data - Knowledge'!$D:$D,0))</f>
        <v>Make enquiry on car dealership or manufacturer</v>
      </c>
      <c r="J663" s="1"/>
    </row>
    <row r="664" spans="1:10">
      <c r="A664">
        <v>678</v>
      </c>
      <c r="B664" t="s">
        <v>1861</v>
      </c>
      <c r="C664">
        <f>IF(B664&lt;&gt;B663,1,1+C663)</f>
        <v>5</v>
      </c>
      <c r="D664" t="str">
        <f>B664&amp;C664</f>
        <v>Make enquiry on car dealership or manufacturer5</v>
      </c>
      <c r="E664" t="s">
        <v>1869</v>
      </c>
      <c r="F664" s="373">
        <f>'Data - Knowledge'!E671</f>
        <v>0.12849242424242424</v>
      </c>
      <c r="G664" s="379">
        <f>'Data - Knowledge'!J671</f>
        <v>105.53908244348374</v>
      </c>
      <c r="H664" s="1" t="str">
        <f>VLOOKUP(B664,$O$2:$O$150,1,FALSE)</f>
        <v>Make enquiry on car dealership or manufacturer</v>
      </c>
      <c r="I664" s="1" t="str">
        <f>INDEX('Data - Knowledge'!$C:$C,MATCH(E664,'Data - Knowledge'!$D:$D,0))</f>
        <v>Make enquiry on car dealership or manufacturer</v>
      </c>
      <c r="J664" s="1"/>
    </row>
    <row r="665" spans="1:10">
      <c r="A665">
        <v>679</v>
      </c>
      <c r="B665" t="s">
        <v>1861</v>
      </c>
      <c r="C665">
        <f>IF(B665&lt;&gt;B664,1,1+C664)</f>
        <v>6</v>
      </c>
      <c r="D665" t="str">
        <f>B665&amp;C665</f>
        <v>Make enquiry on car dealership or manufacturer6</v>
      </c>
      <c r="E665" t="s">
        <v>1871</v>
      </c>
      <c r="F665" s="373">
        <f>'Data - Knowledge'!E672</f>
        <v>0.1130340909090909</v>
      </c>
      <c r="G665" s="379">
        <f>'Data - Knowledge'!J672</f>
        <v>131.41396670874781</v>
      </c>
      <c r="H665" s="1" t="str">
        <f>VLOOKUP(B665,$O$2:$O$150,1,FALSE)</f>
        <v>Make enquiry on car dealership or manufacturer</v>
      </c>
      <c r="I665" s="1" t="str">
        <f>INDEX('Data - Knowledge'!$C:$C,MATCH(E665,'Data - Knowledge'!$D:$D,0))</f>
        <v>Make enquiry on car dealership or manufacturer</v>
      </c>
      <c r="J665" s="1"/>
    </row>
    <row r="666" spans="1:10">
      <c r="A666">
        <v>680</v>
      </c>
      <c r="B666" t="s">
        <v>1861</v>
      </c>
      <c r="C666">
        <f>IF(B666&lt;&gt;B665,1,1+C665)</f>
        <v>7</v>
      </c>
      <c r="D666" t="str">
        <f>B666&amp;C666</f>
        <v>Make enquiry on car dealership or manufacturer7</v>
      </c>
      <c r="E666" t="s">
        <v>1873</v>
      </c>
      <c r="F666" s="373">
        <f>'Data - Knowledge'!E673</f>
        <v>0.23900000000000002</v>
      </c>
      <c r="G666" s="379">
        <f>'Data - Knowledge'!J673</f>
        <v>100.4200814279835</v>
      </c>
      <c r="H666" s="1" t="str">
        <f>VLOOKUP(B666,$O$2:$O$150,1,FALSE)</f>
        <v>Make enquiry on car dealership or manufacturer</v>
      </c>
      <c r="I666" s="1" t="str">
        <f>INDEX('Data - Knowledge'!$C:$C,MATCH(E666,'Data - Knowledge'!$D:$D,0))</f>
        <v>Make enquiry on car dealership or manufacturer</v>
      </c>
      <c r="J666" s="1"/>
    </row>
    <row r="667" spans="1:10">
      <c r="A667">
        <v>681</v>
      </c>
      <c r="B667" t="s">
        <v>1875</v>
      </c>
      <c r="C667">
        <f>IF(B667&lt;&gt;B666,1,1+C666)</f>
        <v>1</v>
      </c>
      <c r="D667" t="str">
        <f>B667&amp;C667</f>
        <v>Submit info to cars dealership or manufacturer1</v>
      </c>
      <c r="E667" t="s">
        <v>1862</v>
      </c>
      <c r="F667" s="373">
        <f>'Data - Knowledge'!E674</f>
        <v>0.19176893939393938</v>
      </c>
      <c r="G667" s="379">
        <f>'Data - Knowledge'!J674</f>
        <v>121.51131919455422</v>
      </c>
      <c r="H667" s="1" t="str">
        <f>VLOOKUP(B667,$O$2:$O$150,1,FALSE)</f>
        <v>Submit info to cars dealership or manufacturer</v>
      </c>
      <c r="I667" s="1" t="str">
        <f>INDEX('Data - Knowledge'!$C:$C,MATCH(E667,'Data - Knowledge'!$D:$D,0))</f>
        <v>Make enquiry on car dealership or manufacturer</v>
      </c>
      <c r="J667" s="1"/>
    </row>
    <row r="668" spans="1:10">
      <c r="A668">
        <v>682</v>
      </c>
      <c r="B668" t="s">
        <v>1875</v>
      </c>
      <c r="C668">
        <f>IF(B668&lt;&gt;B667,1,1+C667)</f>
        <v>2</v>
      </c>
      <c r="D668" t="str">
        <f>B668&amp;C668</f>
        <v>Submit info to cars dealership or manufacturer2</v>
      </c>
      <c r="E668" t="s">
        <v>1864</v>
      </c>
      <c r="F668" s="373">
        <f>'Data - Knowledge'!E675</f>
        <v>0.42265530303030296</v>
      </c>
      <c r="G668" s="379">
        <f>'Data - Knowledge'!J675</f>
        <v>99.195351858267685</v>
      </c>
      <c r="H668" s="1" t="str">
        <f>VLOOKUP(B668,$O$2:$O$150,1,FALSE)</f>
        <v>Submit info to cars dealership or manufacturer</v>
      </c>
      <c r="I668" s="1" t="str">
        <f>INDEX('Data - Knowledge'!$C:$C,MATCH(E668,'Data - Knowledge'!$D:$D,0))</f>
        <v>Make enquiry on car dealership or manufacturer</v>
      </c>
      <c r="J668" s="1"/>
    </row>
    <row r="669" spans="1:10">
      <c r="A669">
        <v>683</v>
      </c>
      <c r="B669" t="s">
        <v>1875</v>
      </c>
      <c r="C669">
        <f>IF(B669&lt;&gt;B668,1,1+C668)</f>
        <v>3</v>
      </c>
      <c r="D669" t="str">
        <f>B669&amp;C669</f>
        <v>Submit info to cars dealership or manufacturer3</v>
      </c>
      <c r="E669" t="s">
        <v>550</v>
      </c>
      <c r="F669" s="373">
        <f>'Data - Knowledge'!E676</f>
        <v>0.29409469696969703</v>
      </c>
      <c r="G669" s="379">
        <f>'Data - Knowledge'!J676</f>
        <v>98.539980697288541</v>
      </c>
      <c r="H669" s="1" t="str">
        <f>VLOOKUP(B669,$O$2:$O$150,1,FALSE)</f>
        <v>Submit info to cars dealership or manufacturer</v>
      </c>
      <c r="I669" s="1" t="str">
        <f>INDEX('Data - Knowledge'!$C:$C,MATCH(E669,'Data - Knowledge'!$D:$D,0))</f>
        <v>Channels Received (Types of marketing seen, or received, during the last few weeks)</v>
      </c>
      <c r="J669" s="1"/>
    </row>
    <row r="670" spans="1:10">
      <c r="A670">
        <v>684</v>
      </c>
      <c r="B670" t="s">
        <v>1875</v>
      </c>
      <c r="C670">
        <f>IF(B670&lt;&gt;B669,1,1+C669)</f>
        <v>4</v>
      </c>
      <c r="D670" t="str">
        <f>B670&amp;C670</f>
        <v>Submit info to cars dealership or manufacturer4</v>
      </c>
      <c r="E670" t="s">
        <v>1867</v>
      </c>
      <c r="F670" s="373">
        <f>'Data - Knowledge'!E677</f>
        <v>0.50837499999999991</v>
      </c>
      <c r="G670" s="379">
        <f>'Data - Knowledge'!J677</f>
        <v>103.66242364913188</v>
      </c>
      <c r="H670" s="1" t="str">
        <f>VLOOKUP(B670,$O$2:$O$150,1,FALSE)</f>
        <v>Submit info to cars dealership or manufacturer</v>
      </c>
      <c r="I670" s="1" t="str">
        <f>INDEX('Data - Knowledge'!$C:$C,MATCH(E670,'Data - Knowledge'!$D:$D,0))</f>
        <v>Make enquiry on car dealership or manufacturer</v>
      </c>
      <c r="J670" s="1"/>
    </row>
    <row r="671" spans="1:10">
      <c r="A671">
        <v>685</v>
      </c>
      <c r="B671" t="s">
        <v>1875</v>
      </c>
      <c r="C671">
        <f>IF(B671&lt;&gt;B670,1,1+C670)</f>
        <v>5</v>
      </c>
      <c r="D671" t="str">
        <f>B671&amp;C671</f>
        <v>Submit info to cars dealership or manufacturer5</v>
      </c>
      <c r="E671" t="s">
        <v>1869</v>
      </c>
      <c r="F671" s="373">
        <f>'Data - Knowledge'!E678</f>
        <v>0.10715530303030302</v>
      </c>
      <c r="G671" s="379">
        <f>'Data - Knowledge'!J678</f>
        <v>133.76061992917198</v>
      </c>
      <c r="H671" s="1" t="str">
        <f>VLOOKUP(B671,$O$2:$O$150,1,FALSE)</f>
        <v>Submit info to cars dealership or manufacturer</v>
      </c>
      <c r="I671" s="1" t="str">
        <f>INDEX('Data - Knowledge'!$C:$C,MATCH(E671,'Data - Knowledge'!$D:$D,0))</f>
        <v>Make enquiry on car dealership or manufacturer</v>
      </c>
      <c r="J671" s="1"/>
    </row>
    <row r="672" spans="1:10">
      <c r="A672">
        <v>686</v>
      </c>
      <c r="B672" t="s">
        <v>1875</v>
      </c>
      <c r="C672">
        <f>IF(B672&lt;&gt;B671,1,1+C671)</f>
        <v>6</v>
      </c>
      <c r="D672" t="str">
        <f>B672&amp;C672</f>
        <v>Submit info to cars dealership or manufacturer6</v>
      </c>
      <c r="E672" t="s">
        <v>1871</v>
      </c>
      <c r="F672" s="373">
        <f>'Data - Knowledge'!E679</f>
        <v>0.12912121212121214</v>
      </c>
      <c r="G672" s="379">
        <f>'Data - Knowledge'!J679</f>
        <v>124.95398392825379</v>
      </c>
      <c r="H672" s="1" t="str">
        <f>VLOOKUP(B672,$O$2:$O$150,1,FALSE)</f>
        <v>Submit info to cars dealership or manufacturer</v>
      </c>
      <c r="I672" s="1" t="str">
        <f>INDEX('Data - Knowledge'!$C:$C,MATCH(E672,'Data - Knowledge'!$D:$D,0))</f>
        <v>Make enquiry on car dealership or manufacturer</v>
      </c>
      <c r="J672" s="1"/>
    </row>
    <row r="673" spans="1:10">
      <c r="A673">
        <v>687</v>
      </c>
      <c r="B673" t="s">
        <v>1875</v>
      </c>
      <c r="C673">
        <f>IF(B673&lt;&gt;B672,1,1+C672)</f>
        <v>7</v>
      </c>
      <c r="D673" t="str">
        <f>B673&amp;C673</f>
        <v>Submit info to cars dealership or manufacturer7</v>
      </c>
      <c r="E673" t="s">
        <v>1873</v>
      </c>
      <c r="F673" s="373">
        <f>'Data - Knowledge'!E680</f>
        <v>0.32180681818181811</v>
      </c>
      <c r="G673" s="379">
        <f>'Data - Knowledge'!J680</f>
        <v>106.22688347744469</v>
      </c>
      <c r="H673" s="1" t="str">
        <f>VLOOKUP(B673,$O$2:$O$150,1,FALSE)</f>
        <v>Submit info to cars dealership or manufacturer</v>
      </c>
      <c r="I673" s="1" t="str">
        <f>INDEX('Data - Knowledge'!$C:$C,MATCH(E673,'Data - Knowledge'!$D:$D,0))</f>
        <v>Make enquiry on car dealership or manufacturer</v>
      </c>
      <c r="J673" s="1"/>
    </row>
    <row r="674" spans="1:10">
      <c r="A674">
        <v>688</v>
      </c>
      <c r="B674" t="s">
        <v>1883</v>
      </c>
      <c r="C674">
        <f>IF(B674&lt;&gt;B673,1,1+C673)</f>
        <v>1</v>
      </c>
      <c r="D674" t="str">
        <f>B674&amp;C674</f>
        <v>Get info/marketing from car dealership or manufacturer1</v>
      </c>
      <c r="E674" t="s">
        <v>1862</v>
      </c>
      <c r="F674" s="373">
        <f>'Data - Knowledge'!E681</f>
        <v>0.16883712121212122</v>
      </c>
      <c r="G674" s="379">
        <f>'Data - Knowledge'!J681</f>
        <v>124.56660884062644</v>
      </c>
      <c r="H674" s="1" t="str">
        <f>VLOOKUP(B674,$O$2:$O$150,1,FALSE)</f>
        <v>Get info/marketing from car dealership or manufacturer</v>
      </c>
      <c r="I674" s="1" t="str">
        <f>INDEX('Data - Knowledge'!$C:$C,MATCH(E674,'Data - Knowledge'!$D:$D,0))</f>
        <v>Make enquiry on car dealership or manufacturer</v>
      </c>
      <c r="J674" s="1"/>
    </row>
    <row r="675" spans="1:10">
      <c r="A675">
        <v>689</v>
      </c>
      <c r="B675" t="s">
        <v>1883</v>
      </c>
      <c r="C675">
        <f>IF(B675&lt;&gt;B674,1,1+C674)</f>
        <v>2</v>
      </c>
      <c r="D675" t="str">
        <f>B675&amp;C675</f>
        <v>Get info/marketing from car dealership or manufacturer2</v>
      </c>
      <c r="E675" t="s">
        <v>1864</v>
      </c>
      <c r="F675" s="373">
        <f>'Data - Knowledge'!E682</f>
        <v>0.260215909090909</v>
      </c>
      <c r="G675" s="379">
        <f>'Data - Knowledge'!J682</f>
        <v>114.34970777786695</v>
      </c>
      <c r="H675" s="1" t="str">
        <f>VLOOKUP(B675,$O$2:$O$150,1,FALSE)</f>
        <v>Get info/marketing from car dealership or manufacturer</v>
      </c>
      <c r="I675" s="1" t="str">
        <f>INDEX('Data - Knowledge'!$C:$C,MATCH(E675,'Data - Knowledge'!$D:$D,0))</f>
        <v>Make enquiry on car dealership or manufacturer</v>
      </c>
      <c r="J675" s="1"/>
    </row>
    <row r="676" spans="1:10">
      <c r="A676">
        <v>690</v>
      </c>
      <c r="B676" t="s">
        <v>1883</v>
      </c>
      <c r="C676">
        <f>IF(B676&lt;&gt;B675,1,1+C675)</f>
        <v>3</v>
      </c>
      <c r="D676" t="str">
        <f>B676&amp;C676</f>
        <v>Get info/marketing from car dealership or manufacturer3</v>
      </c>
      <c r="E676" t="s">
        <v>550</v>
      </c>
      <c r="F676" s="373">
        <f>'Data - Knowledge'!E683</f>
        <v>0.24892045454545456</v>
      </c>
      <c r="G676" s="379">
        <f>'Data - Knowledge'!J683</f>
        <v>105.19962351247511</v>
      </c>
      <c r="H676" s="1" t="str">
        <f>VLOOKUP(B676,$O$2:$O$150,1,FALSE)</f>
        <v>Get info/marketing from car dealership or manufacturer</v>
      </c>
      <c r="I676" s="1" t="str">
        <f>INDEX('Data - Knowledge'!$C:$C,MATCH(E676,'Data - Knowledge'!$D:$D,0))</f>
        <v>Channels Received (Types of marketing seen, or received, during the last few weeks)</v>
      </c>
      <c r="J676" s="1"/>
    </row>
    <row r="677" spans="1:10">
      <c r="A677">
        <v>691</v>
      </c>
      <c r="B677" t="s">
        <v>1883</v>
      </c>
      <c r="C677">
        <f>IF(B677&lt;&gt;B676,1,1+C676)</f>
        <v>4</v>
      </c>
      <c r="D677" t="str">
        <f>B677&amp;C677</f>
        <v>Get info/marketing from car dealership or manufacturer4</v>
      </c>
      <c r="E677" t="s">
        <v>1867</v>
      </c>
      <c r="F677" s="373">
        <f>'Data - Knowledge'!E684</f>
        <v>0.50926136363636365</v>
      </c>
      <c r="G677" s="379">
        <f>'Data - Knowledge'!J684</f>
        <v>105.52993685312528</v>
      </c>
      <c r="H677" s="1" t="str">
        <f>VLOOKUP(B677,$O$2:$O$150,1,FALSE)</f>
        <v>Get info/marketing from car dealership or manufacturer</v>
      </c>
      <c r="I677" s="1" t="str">
        <f>INDEX('Data - Knowledge'!$C:$C,MATCH(E677,'Data - Knowledge'!$D:$D,0))</f>
        <v>Make enquiry on car dealership or manufacturer</v>
      </c>
      <c r="J677" s="1"/>
    </row>
    <row r="678" spans="1:10">
      <c r="A678">
        <v>692</v>
      </c>
      <c r="B678" t="s">
        <v>1883</v>
      </c>
      <c r="C678">
        <f>IF(B678&lt;&gt;B677,1,1+C677)</f>
        <v>5</v>
      </c>
      <c r="D678" t="str">
        <f>B678&amp;C678</f>
        <v>Get info/marketing from car dealership or manufacturer5</v>
      </c>
      <c r="E678" t="s">
        <v>1869</v>
      </c>
      <c r="F678" s="373">
        <f>'Data - Knowledge'!E685</f>
        <v>0.15353409090909093</v>
      </c>
      <c r="G678" s="379">
        <f>'Data - Knowledge'!J685</f>
        <v>101.42030040790961</v>
      </c>
      <c r="H678" s="1" t="str">
        <f>VLOOKUP(B678,$O$2:$O$150,1,FALSE)</f>
        <v>Get info/marketing from car dealership or manufacturer</v>
      </c>
      <c r="I678" s="1" t="str">
        <f>INDEX('Data - Knowledge'!$C:$C,MATCH(E678,'Data - Knowledge'!$D:$D,0))</f>
        <v>Make enquiry on car dealership or manufacturer</v>
      </c>
      <c r="J678" s="1"/>
    </row>
    <row r="679" spans="1:10">
      <c r="A679">
        <v>693</v>
      </c>
      <c r="B679" t="s">
        <v>1883</v>
      </c>
      <c r="C679">
        <f>IF(B679&lt;&gt;B678,1,1+C678)</f>
        <v>6</v>
      </c>
      <c r="D679" t="str">
        <f>B679&amp;C679</f>
        <v>Get info/marketing from car dealership or manufacturer6</v>
      </c>
      <c r="E679" t="s">
        <v>1871</v>
      </c>
      <c r="F679" s="373">
        <f>'Data - Knowledge'!E686</f>
        <v>0.10176136363636364</v>
      </c>
      <c r="G679" s="379">
        <f>'Data - Knowledge'!J686</f>
        <v>103.79126068438921</v>
      </c>
      <c r="H679" s="1" t="str">
        <f>VLOOKUP(B679,$O$2:$O$150,1,FALSE)</f>
        <v>Get info/marketing from car dealership or manufacturer</v>
      </c>
      <c r="I679" s="1" t="str">
        <f>INDEX('Data - Knowledge'!$C:$C,MATCH(E679,'Data - Knowledge'!$D:$D,0))</f>
        <v>Make enquiry on car dealership or manufacturer</v>
      </c>
      <c r="J679" s="1"/>
    </row>
    <row r="680" spans="1:10">
      <c r="A680">
        <v>694</v>
      </c>
      <c r="B680" t="s">
        <v>1883</v>
      </c>
      <c r="C680">
        <f>IF(B680&lt;&gt;B679,1,1+C679)</f>
        <v>7</v>
      </c>
      <c r="D680" t="str">
        <f>B680&amp;C680</f>
        <v>Get info/marketing from car dealership or manufacturer7</v>
      </c>
      <c r="E680" t="s">
        <v>1873</v>
      </c>
      <c r="F680" s="373">
        <f>'Data - Knowledge'!E687</f>
        <v>0.31801136363636362</v>
      </c>
      <c r="G680" s="379">
        <f>'Data - Knowledge'!J687</f>
        <v>100.81367756731335</v>
      </c>
      <c r="H680" s="1" t="str">
        <f>VLOOKUP(B680,$O$2:$O$150,1,FALSE)</f>
        <v>Get info/marketing from car dealership or manufacturer</v>
      </c>
      <c r="I680" s="1" t="str">
        <f>INDEX('Data - Knowledge'!$C:$C,MATCH(E680,'Data - Knowledge'!$D:$D,0))</f>
        <v>Make enquiry on car dealership or manufacturer</v>
      </c>
      <c r="J680" s="1"/>
    </row>
    <row r="681" spans="1:10">
      <c r="A681">
        <v>695</v>
      </c>
      <c r="B681" t="s">
        <v>1891</v>
      </c>
      <c r="C681">
        <f>IF(B681&lt;&gt;B680,1,1+C680)</f>
        <v>1</v>
      </c>
      <c r="D681" t="str">
        <f>B681&amp;C681</f>
        <v>Research car dealership or manufacturer1</v>
      </c>
      <c r="E681" t="s">
        <v>1862</v>
      </c>
      <c r="F681" s="373">
        <f>'Data - Knowledge'!E688</f>
        <v>0.13862499999999997</v>
      </c>
      <c r="G681" s="379">
        <f>'Data - Knowledge'!J688</f>
        <v>112.258255741543</v>
      </c>
      <c r="H681" s="1" t="str">
        <f>VLOOKUP(B681,$O$2:$O$150,1,FALSE)</f>
        <v>Research car dealership or manufacturer</v>
      </c>
      <c r="I681" s="1" t="str">
        <f>INDEX('Data - Knowledge'!$C:$C,MATCH(E681,'Data - Knowledge'!$D:$D,0))</f>
        <v>Make enquiry on car dealership or manufacturer</v>
      </c>
      <c r="J681" s="1"/>
    </row>
    <row r="682" spans="1:10">
      <c r="A682">
        <v>696</v>
      </c>
      <c r="B682" t="s">
        <v>1891</v>
      </c>
      <c r="C682">
        <f>IF(B682&lt;&gt;B681,1,1+C681)</f>
        <v>2</v>
      </c>
      <c r="D682" t="str">
        <f>B682&amp;C682</f>
        <v>Research car dealership or manufacturer2</v>
      </c>
      <c r="E682" t="s">
        <v>1864</v>
      </c>
      <c r="F682" s="373">
        <f>'Data - Knowledge'!E689</f>
        <v>0.23953409090909092</v>
      </c>
      <c r="G682" s="379">
        <f>'Data - Knowledge'!J689</f>
        <v>111.65839877856452</v>
      </c>
      <c r="H682" s="1" t="str">
        <f>VLOOKUP(B682,$O$2:$O$150,1,FALSE)</f>
        <v>Research car dealership or manufacturer</v>
      </c>
      <c r="I682" s="1" t="str">
        <f>INDEX('Data - Knowledge'!$C:$C,MATCH(E682,'Data - Knowledge'!$D:$D,0))</f>
        <v>Make enquiry on car dealership or manufacturer</v>
      </c>
      <c r="J682" s="1"/>
    </row>
    <row r="683" spans="1:10">
      <c r="A683">
        <v>697</v>
      </c>
      <c r="B683" t="s">
        <v>1891</v>
      </c>
      <c r="C683">
        <f>IF(B683&lt;&gt;B682,1,1+C682)</f>
        <v>3</v>
      </c>
      <c r="D683" t="str">
        <f>B683&amp;C683</f>
        <v>Research car dealership or manufacturer3</v>
      </c>
      <c r="E683" t="s">
        <v>550</v>
      </c>
      <c r="F683" s="373">
        <f>'Data - Knowledge'!E690</f>
        <v>0.18976893939393935</v>
      </c>
      <c r="G683" s="379">
        <f>'Data - Knowledge'!J690</f>
        <v>110.74333611718896</v>
      </c>
      <c r="H683" s="1" t="str">
        <f>VLOOKUP(B683,$O$2:$O$150,1,FALSE)</f>
        <v>Research car dealership or manufacturer</v>
      </c>
      <c r="I683" s="1" t="str">
        <f>INDEX('Data - Knowledge'!$C:$C,MATCH(E683,'Data - Knowledge'!$D:$D,0))</f>
        <v>Channels Received (Types of marketing seen, or received, during the last few weeks)</v>
      </c>
      <c r="J683" s="1"/>
    </row>
    <row r="684" spans="1:10">
      <c r="A684">
        <v>698</v>
      </c>
      <c r="B684" t="s">
        <v>1891</v>
      </c>
      <c r="C684">
        <f>IF(B684&lt;&gt;B683,1,1+C683)</f>
        <v>4</v>
      </c>
      <c r="D684" t="str">
        <f>B684&amp;C684</f>
        <v>Research car dealership or manufacturer4</v>
      </c>
      <c r="E684" t="s">
        <v>1867</v>
      </c>
      <c r="F684" s="373">
        <f>'Data - Knowledge'!E691</f>
        <v>0.694719696969697</v>
      </c>
      <c r="G684" s="379">
        <f>'Data - Knowledge'!J691</f>
        <v>102.65233430174077</v>
      </c>
      <c r="H684" s="1" t="str">
        <f>VLOOKUP(B684,$O$2:$O$150,1,FALSE)</f>
        <v>Research car dealership or manufacturer</v>
      </c>
      <c r="I684" s="1" t="str">
        <f>INDEX('Data - Knowledge'!$C:$C,MATCH(E684,'Data - Knowledge'!$D:$D,0))</f>
        <v>Make enquiry on car dealership or manufacturer</v>
      </c>
      <c r="J684" s="1"/>
    </row>
    <row r="685" spans="1:10">
      <c r="A685">
        <v>699</v>
      </c>
      <c r="B685" t="s">
        <v>1891</v>
      </c>
      <c r="C685">
        <f>IF(B685&lt;&gt;B684,1,1+C684)</f>
        <v>5</v>
      </c>
      <c r="D685" t="str">
        <f>B685&amp;C685</f>
        <v>Research car dealership or manufacturer5</v>
      </c>
      <c r="E685" t="s">
        <v>1869</v>
      </c>
      <c r="F685" s="373">
        <f>'Data - Knowledge'!E692</f>
        <v>0.091969696969696979</v>
      </c>
      <c r="G685" s="379">
        <f>'Data - Knowledge'!J692</f>
        <v>120.84249179933283</v>
      </c>
      <c r="H685" s="1" t="str">
        <f>VLOOKUP(B685,$O$2:$O$150,1,FALSE)</f>
        <v>Research car dealership or manufacturer</v>
      </c>
      <c r="I685" s="1" t="str">
        <f>INDEX('Data - Knowledge'!$C:$C,MATCH(E685,'Data - Knowledge'!$D:$D,0))</f>
        <v>Make enquiry on car dealership or manufacturer</v>
      </c>
      <c r="J685" s="1"/>
    </row>
    <row r="686" spans="1:10">
      <c r="A686">
        <v>700</v>
      </c>
      <c r="B686" t="s">
        <v>1891</v>
      </c>
      <c r="C686">
        <f>IF(B686&lt;&gt;B685,1,1+C685)</f>
        <v>6</v>
      </c>
      <c r="D686" t="str">
        <f>B686&amp;C686</f>
        <v>Research car dealership or manufacturer6</v>
      </c>
      <c r="E686" t="s">
        <v>1871</v>
      </c>
      <c r="F686" s="373">
        <f>'Data - Knowledge'!E693</f>
        <v>0.081386363636363646</v>
      </c>
      <c r="G686" s="379">
        <f>'Data - Knowledge'!J693</f>
        <v>142.0520828938192</v>
      </c>
      <c r="H686" s="1" t="str">
        <f>VLOOKUP(B686,$O$2:$O$150,1,FALSE)</f>
        <v>Research car dealership or manufacturer</v>
      </c>
      <c r="I686" s="1" t="str">
        <f>INDEX('Data - Knowledge'!$C:$C,MATCH(E686,'Data - Knowledge'!$D:$D,0))</f>
        <v>Make enquiry on car dealership or manufacturer</v>
      </c>
      <c r="J686" s="1"/>
    </row>
    <row r="687" spans="1:10">
      <c r="A687">
        <v>701</v>
      </c>
      <c r="B687" t="s">
        <v>1891</v>
      </c>
      <c r="C687">
        <f>IF(B687&lt;&gt;B686,1,1+C686)</f>
        <v>7</v>
      </c>
      <c r="D687" t="str">
        <f>B687&amp;C687</f>
        <v>Research car dealership or manufacturer7</v>
      </c>
      <c r="E687" t="s">
        <v>1873</v>
      </c>
      <c r="F687" s="373">
        <f>'Data - Knowledge'!E694</f>
        <v>0.378840909090909</v>
      </c>
      <c r="G687" s="379">
        <f>'Data - Knowledge'!J694</f>
        <v>98.461204931437138</v>
      </c>
      <c r="H687" s="1" t="str">
        <f>VLOOKUP(B687,$O$2:$O$150,1,FALSE)</f>
        <v>Research car dealership or manufacturer</v>
      </c>
      <c r="I687" s="1" t="str">
        <f>INDEX('Data - Knowledge'!$C:$C,MATCH(E687,'Data - Knowledge'!$D:$D,0))</f>
        <v>Make enquiry on car dealership or manufacturer</v>
      </c>
      <c r="J687" s="1"/>
    </row>
    <row r="688" spans="1:10">
      <c r="A688">
        <v>702</v>
      </c>
      <c r="B688" t="s">
        <v>1899</v>
      </c>
      <c r="C688">
        <f>IF(B688&lt;&gt;B687,1,1+C687)</f>
        <v>1</v>
      </c>
      <c r="D688" t="str">
        <f>B688&amp;C688</f>
        <v>Make enquiry on local services, events, news1</v>
      </c>
      <c r="E688" t="s">
        <v>1862</v>
      </c>
      <c r="F688" s="373">
        <f>'Data - Knowledge'!E695</f>
        <v>0.1203371212121212</v>
      </c>
      <c r="G688" s="379">
        <f>'Data - Knowledge'!J695</f>
        <v>109.89536874731594</v>
      </c>
      <c r="H688" s="1" t="str">
        <f>VLOOKUP(B688,$O$2:$O$150,1,FALSE)</f>
        <v>Make enquiry on local services, events, news</v>
      </c>
      <c r="I688" s="1" t="str">
        <f>INDEX('Data - Knowledge'!$C:$C,MATCH(E688,'Data - Knowledge'!$D:$D,0))</f>
        <v>Make enquiry on car dealership or manufacturer</v>
      </c>
      <c r="J688" s="1"/>
    </row>
    <row r="689" spans="1:10">
      <c r="A689">
        <v>703</v>
      </c>
      <c r="B689" t="s">
        <v>1899</v>
      </c>
      <c r="C689">
        <f>IF(B689&lt;&gt;B688,1,1+C688)</f>
        <v>2</v>
      </c>
      <c r="D689" t="str">
        <f>B689&amp;C689</f>
        <v>Make enquiry on local services, events, news2</v>
      </c>
      <c r="E689" t="s">
        <v>1864</v>
      </c>
      <c r="F689" s="373">
        <f>'Data - Knowledge'!E696</f>
        <v>0.35746212121212123</v>
      </c>
      <c r="G689" s="379">
        <f>'Data - Knowledge'!J696</f>
        <v>102.7632948719624</v>
      </c>
      <c r="H689" s="1" t="str">
        <f>VLOOKUP(B689,$O$2:$O$150,1,FALSE)</f>
        <v>Make enquiry on local services, events, news</v>
      </c>
      <c r="I689" s="1" t="str">
        <f>INDEX('Data - Knowledge'!$C:$C,MATCH(E689,'Data - Knowledge'!$D:$D,0))</f>
        <v>Make enquiry on car dealership or manufacturer</v>
      </c>
      <c r="J689" s="1"/>
    </row>
    <row r="690" spans="1:10">
      <c r="A690">
        <v>704</v>
      </c>
      <c r="B690" t="s">
        <v>1899</v>
      </c>
      <c r="C690">
        <f>IF(B690&lt;&gt;B689,1,1+C689)</f>
        <v>3</v>
      </c>
      <c r="D690" t="str">
        <f>B690&amp;C690</f>
        <v>Make enquiry on local services, events, news3</v>
      </c>
      <c r="E690" t="s">
        <v>550</v>
      </c>
      <c r="F690" s="373">
        <f>'Data - Knowledge'!E697</f>
        <v>0.38385606060606065</v>
      </c>
      <c r="G690" s="379">
        <f>'Data - Knowledge'!J697</f>
        <v>94.811192814247065</v>
      </c>
      <c r="H690" s="1" t="str">
        <f>VLOOKUP(B690,$O$2:$O$150,1,FALSE)</f>
        <v>Make enquiry on local services, events, news</v>
      </c>
      <c r="I690" s="1" t="str">
        <f>INDEX('Data - Knowledge'!$C:$C,MATCH(E690,'Data - Knowledge'!$D:$D,0))</f>
        <v>Channels Received (Types of marketing seen, or received, during the last few weeks)</v>
      </c>
      <c r="J690" s="1"/>
    </row>
    <row r="691" spans="1:10">
      <c r="A691">
        <v>705</v>
      </c>
      <c r="B691" t="s">
        <v>1899</v>
      </c>
      <c r="C691">
        <f>IF(B691&lt;&gt;B690,1,1+C690)</f>
        <v>4</v>
      </c>
      <c r="D691" t="str">
        <f>B691&amp;C691</f>
        <v>Make enquiry on local services, events, news4</v>
      </c>
      <c r="E691" t="s">
        <v>1867</v>
      </c>
      <c r="F691" s="373">
        <f>'Data - Knowledge'!E698</f>
        <v>0.23082954545454548</v>
      </c>
      <c r="G691" s="379">
        <f>'Data - Knowledge'!J698</f>
        <v>120.06379318740241</v>
      </c>
      <c r="H691" s="1" t="str">
        <f>VLOOKUP(B691,$O$2:$O$150,1,FALSE)</f>
        <v>Make enquiry on local services, events, news</v>
      </c>
      <c r="I691" s="1" t="str">
        <f>INDEX('Data - Knowledge'!$C:$C,MATCH(E691,'Data - Knowledge'!$D:$D,0))</f>
        <v>Make enquiry on car dealership or manufacturer</v>
      </c>
      <c r="J691" s="1"/>
    </row>
    <row r="692" spans="1:10">
      <c r="A692">
        <v>706</v>
      </c>
      <c r="B692" t="s">
        <v>1899</v>
      </c>
      <c r="C692">
        <f>IF(B692&lt;&gt;B691,1,1+C691)</f>
        <v>5</v>
      </c>
      <c r="D692" t="str">
        <f>B692&amp;C692</f>
        <v>Make enquiry on local services, events, news5</v>
      </c>
      <c r="E692" t="s">
        <v>1869</v>
      </c>
      <c r="F692" s="373">
        <f>'Data - Knowledge'!E699</f>
        <v>0.12473863636363636</v>
      </c>
      <c r="G692" s="379">
        <f>'Data - Knowledge'!J699</f>
        <v>109.59485526907838</v>
      </c>
      <c r="H692" s="1" t="str">
        <f>VLOOKUP(B692,$O$2:$O$150,1,FALSE)</f>
        <v>Make enquiry on local services, events, news</v>
      </c>
      <c r="I692" s="1" t="str">
        <f>INDEX('Data - Knowledge'!$C:$C,MATCH(E692,'Data - Knowledge'!$D:$D,0))</f>
        <v>Make enquiry on car dealership or manufacturer</v>
      </c>
      <c r="J692" s="1"/>
    </row>
    <row r="693" spans="1:10">
      <c r="A693">
        <v>707</v>
      </c>
      <c r="B693" t="s">
        <v>1899</v>
      </c>
      <c r="C693">
        <f>IF(B693&lt;&gt;B692,1,1+C692)</f>
        <v>6</v>
      </c>
      <c r="D693" t="str">
        <f>B693&amp;C693</f>
        <v>Make enquiry on local services, events, news6</v>
      </c>
      <c r="E693" t="s">
        <v>1871</v>
      </c>
      <c r="F693" s="373">
        <f>'Data - Knowledge'!E700</f>
        <v>0.0804469696969697</v>
      </c>
      <c r="G693" s="379">
        <f>'Data - Knowledge'!J700</f>
        <v>132.56727898617652</v>
      </c>
      <c r="H693" s="1" t="str">
        <f>VLOOKUP(B693,$O$2:$O$150,1,FALSE)</f>
        <v>Make enquiry on local services, events, news</v>
      </c>
      <c r="I693" s="1" t="str">
        <f>INDEX('Data - Knowledge'!$C:$C,MATCH(E693,'Data - Knowledge'!$D:$D,0))</f>
        <v>Make enquiry on car dealership or manufacturer</v>
      </c>
      <c r="J693" s="1"/>
    </row>
    <row r="694" spans="1:10">
      <c r="A694">
        <v>708</v>
      </c>
      <c r="B694" t="s">
        <v>1899</v>
      </c>
      <c r="C694">
        <f>IF(B694&lt;&gt;B693,1,1+C693)</f>
        <v>7</v>
      </c>
      <c r="D694" t="str">
        <f>B694&amp;C694</f>
        <v>Make enquiry on local services, events, news7</v>
      </c>
      <c r="E694" t="s">
        <v>1873</v>
      </c>
      <c r="F694" s="373">
        <f>'Data - Knowledge'!E701</f>
        <v>0.24509469696969696</v>
      </c>
      <c r="G694" s="379">
        <f>'Data - Knowledge'!J701</f>
        <v>99.280536775494184</v>
      </c>
      <c r="H694" s="1" t="str">
        <f>VLOOKUP(B694,$O$2:$O$150,1,FALSE)</f>
        <v>Make enquiry on local services, events, news</v>
      </c>
      <c r="I694" s="1" t="str">
        <f>INDEX('Data - Knowledge'!$C:$C,MATCH(E694,'Data - Knowledge'!$D:$D,0))</f>
        <v>Make enquiry on car dealership or manufacturer</v>
      </c>
      <c r="J694" s="1"/>
    </row>
    <row r="695" spans="1:10">
      <c r="A695">
        <v>709</v>
      </c>
      <c r="B695" t="s">
        <v>1907</v>
      </c>
      <c r="C695">
        <f>IF(B695&lt;&gt;B694,1,1+C694)</f>
        <v>1</v>
      </c>
      <c r="D695" t="str">
        <f>B695&amp;C695</f>
        <v>Submit info to local services, events, news1</v>
      </c>
      <c r="E695" t="s">
        <v>1862</v>
      </c>
      <c r="F695" s="373">
        <f>'Data - Knowledge'!E702</f>
        <v>0.16030681818181819</v>
      </c>
      <c r="G695" s="379">
        <f>'Data - Knowledge'!J702</f>
        <v>119.11475801848064</v>
      </c>
      <c r="H695" s="1" t="str">
        <f>VLOOKUP(B695,$O$2:$O$150,1,FALSE)</f>
        <v>Submit info to local services, events, news</v>
      </c>
      <c r="I695" s="1" t="str">
        <f>INDEX('Data - Knowledge'!$C:$C,MATCH(E695,'Data - Knowledge'!$D:$D,0))</f>
        <v>Make enquiry on car dealership or manufacturer</v>
      </c>
      <c r="J695" s="1"/>
    </row>
    <row r="696" spans="1:10">
      <c r="A696">
        <v>710</v>
      </c>
      <c r="B696" t="s">
        <v>1907</v>
      </c>
      <c r="C696">
        <f>IF(B696&lt;&gt;B695,1,1+C695)</f>
        <v>2</v>
      </c>
      <c r="D696" t="str">
        <f>B696&amp;C696</f>
        <v>Submit info to local services, events, news2</v>
      </c>
      <c r="E696" t="s">
        <v>1864</v>
      </c>
      <c r="F696" s="373">
        <f>'Data - Knowledge'!E703</f>
        <v>0.21479924242424242</v>
      </c>
      <c r="G696" s="379">
        <f>'Data - Knowledge'!J703</f>
        <v>119.55057469520834</v>
      </c>
      <c r="H696" s="1" t="str">
        <f>VLOOKUP(B696,$O$2:$O$150,1,FALSE)</f>
        <v>Submit info to local services, events, news</v>
      </c>
      <c r="I696" s="1" t="str">
        <f>INDEX('Data - Knowledge'!$C:$C,MATCH(E696,'Data - Knowledge'!$D:$D,0))</f>
        <v>Make enquiry on car dealership or manufacturer</v>
      </c>
      <c r="J696" s="1"/>
    </row>
    <row r="697" spans="1:10">
      <c r="A697">
        <v>711</v>
      </c>
      <c r="B697" t="s">
        <v>1907</v>
      </c>
      <c r="C697">
        <f>IF(B697&lt;&gt;B696,1,1+C696)</f>
        <v>3</v>
      </c>
      <c r="D697" t="str">
        <f>B697&amp;C697</f>
        <v>Submit info to local services, events, news3</v>
      </c>
      <c r="E697" t="s">
        <v>550</v>
      </c>
      <c r="F697" s="373">
        <f>'Data - Knowledge'!E704</f>
        <v>0.32854924242424238</v>
      </c>
      <c r="G697" s="379">
        <f>'Data - Knowledge'!J704</f>
        <v>99.541701970917657</v>
      </c>
      <c r="H697" s="1" t="str">
        <f>VLOOKUP(B697,$O$2:$O$150,1,FALSE)</f>
        <v>Submit info to local services, events, news</v>
      </c>
      <c r="I697" s="1" t="str">
        <f>INDEX('Data - Knowledge'!$C:$C,MATCH(E697,'Data - Knowledge'!$D:$D,0))</f>
        <v>Channels Received (Types of marketing seen, or received, during the last few weeks)</v>
      </c>
      <c r="J697" s="1"/>
    </row>
    <row r="698" spans="1:10">
      <c r="A698">
        <v>712</v>
      </c>
      <c r="B698" t="s">
        <v>1907</v>
      </c>
      <c r="C698">
        <f>IF(B698&lt;&gt;B697,1,1+C697)</f>
        <v>4</v>
      </c>
      <c r="D698" t="str">
        <f>B698&amp;C698</f>
        <v>Submit info to local services, events, news4</v>
      </c>
      <c r="E698" t="s">
        <v>1867</v>
      </c>
      <c r="F698" s="373">
        <f>'Data - Knowledge'!E705</f>
        <v>0.1878030303030303</v>
      </c>
      <c r="G698" s="379">
        <f>'Data - Knowledge'!J705</f>
        <v>124.6987867682177</v>
      </c>
      <c r="H698" s="1" t="str">
        <f>VLOOKUP(B698,$O$2:$O$150,1,FALSE)</f>
        <v>Submit info to local services, events, news</v>
      </c>
      <c r="I698" s="1" t="str">
        <f>INDEX('Data - Knowledge'!$C:$C,MATCH(E698,'Data - Knowledge'!$D:$D,0))</f>
        <v>Make enquiry on car dealership or manufacturer</v>
      </c>
      <c r="J698" s="1"/>
    </row>
    <row r="699" spans="1:10">
      <c r="A699">
        <v>713</v>
      </c>
      <c r="B699" t="s">
        <v>1907</v>
      </c>
      <c r="C699">
        <f>IF(B699&lt;&gt;B698,1,1+C698)</f>
        <v>5</v>
      </c>
      <c r="D699" t="str">
        <f>B699&amp;C699</f>
        <v>Submit info to local services, events, news5</v>
      </c>
      <c r="E699" t="s">
        <v>1869</v>
      </c>
      <c r="F699" s="373">
        <f>'Data - Knowledge'!E706</f>
        <v>0.14414393939393941</v>
      </c>
      <c r="G699" s="379">
        <f>'Data - Knowledge'!J706</f>
        <v>123.07078424659792</v>
      </c>
      <c r="H699" s="1" t="str">
        <f>VLOOKUP(B699,$O$2:$O$150,1,FALSE)</f>
        <v>Submit info to local services, events, news</v>
      </c>
      <c r="I699" s="1" t="str">
        <f>INDEX('Data - Knowledge'!$C:$C,MATCH(E699,'Data - Knowledge'!$D:$D,0))</f>
        <v>Make enquiry on car dealership or manufacturer</v>
      </c>
      <c r="J699" s="1"/>
    </row>
    <row r="700" spans="1:10">
      <c r="A700">
        <v>714</v>
      </c>
      <c r="B700" t="s">
        <v>1907</v>
      </c>
      <c r="C700">
        <f>IF(B700&lt;&gt;B699,1,1+C699)</f>
        <v>6</v>
      </c>
      <c r="D700" t="str">
        <f>B700&amp;C700</f>
        <v>Submit info to local services, events, news6</v>
      </c>
      <c r="E700" t="s">
        <v>1871</v>
      </c>
      <c r="F700" s="373">
        <f>'Data - Knowledge'!E707</f>
        <v>0.10012500000000002</v>
      </c>
      <c r="G700" s="379">
        <f>'Data - Knowledge'!J707</f>
        <v>125.95884970325551</v>
      </c>
      <c r="H700" s="1" t="str">
        <f>VLOOKUP(B700,$O$2:$O$150,1,FALSE)</f>
        <v>Submit info to local services, events, news</v>
      </c>
      <c r="I700" s="1" t="str">
        <f>INDEX('Data - Knowledge'!$C:$C,MATCH(E700,'Data - Knowledge'!$D:$D,0))</f>
        <v>Make enquiry on car dealership or manufacturer</v>
      </c>
      <c r="J700" s="1"/>
    </row>
    <row r="701" spans="1:10">
      <c r="A701">
        <v>715</v>
      </c>
      <c r="B701" t="s">
        <v>1907</v>
      </c>
      <c r="C701">
        <f>IF(B701&lt;&gt;B700,1,1+C700)</f>
        <v>7</v>
      </c>
      <c r="D701" t="str">
        <f>B701&amp;C701</f>
        <v>Submit info to local services, events, news7</v>
      </c>
      <c r="E701" t="s">
        <v>1873</v>
      </c>
      <c r="F701" s="373">
        <f>'Data - Knowledge'!E708</f>
        <v>0.27010227272727272</v>
      </c>
      <c r="G701" s="379">
        <f>'Data - Knowledge'!J708</f>
        <v>95.717906688498161</v>
      </c>
      <c r="H701" s="1" t="str">
        <f>VLOOKUP(B701,$O$2:$O$150,1,FALSE)</f>
        <v>Submit info to local services, events, news</v>
      </c>
      <c r="I701" s="1" t="str">
        <f>INDEX('Data - Knowledge'!$C:$C,MATCH(E701,'Data - Knowledge'!$D:$D,0))</f>
        <v>Make enquiry on car dealership or manufacturer</v>
      </c>
      <c r="J701" s="1"/>
    </row>
    <row r="702" spans="1:10">
      <c r="A702">
        <v>716</v>
      </c>
      <c r="B702" t="s">
        <v>1915</v>
      </c>
      <c r="C702">
        <f>IF(B702&lt;&gt;B701,1,1+C701)</f>
        <v>1</v>
      </c>
      <c r="D702" t="str">
        <f>B702&amp;C702</f>
        <v>Get info/marketing on local services, events, news1</v>
      </c>
      <c r="E702" t="s">
        <v>1862</v>
      </c>
      <c r="F702" s="373">
        <f>'Data - Knowledge'!E709</f>
        <v>0.15062878787878786</v>
      </c>
      <c r="G702" s="379">
        <f>'Data - Knowledge'!J709</f>
        <v>119.88083155592406</v>
      </c>
      <c r="H702" s="1" t="str">
        <f>VLOOKUP(B702,$O$2:$O$150,1,FALSE)</f>
        <v>Get info/marketing on local services, events, news</v>
      </c>
      <c r="I702" s="1" t="str">
        <f>INDEX('Data - Knowledge'!$C:$C,MATCH(E702,'Data - Knowledge'!$D:$D,0))</f>
        <v>Make enquiry on car dealership or manufacturer</v>
      </c>
      <c r="J702" s="1"/>
    </row>
    <row r="703" spans="1:10">
      <c r="A703">
        <v>717</v>
      </c>
      <c r="B703" t="s">
        <v>1915</v>
      </c>
      <c r="C703">
        <f>IF(B703&lt;&gt;B702,1,1+C702)</f>
        <v>2</v>
      </c>
      <c r="D703" t="str">
        <f>B703&amp;C703</f>
        <v>Get info/marketing on local services, events, news2</v>
      </c>
      <c r="E703" t="s">
        <v>1864</v>
      </c>
      <c r="F703" s="373">
        <f>'Data - Knowledge'!E710</f>
        <v>0.16631818181818181</v>
      </c>
      <c r="G703" s="379">
        <f>'Data - Knowledge'!J710</f>
        <v>107.62778063232305</v>
      </c>
      <c r="H703" s="1" t="str">
        <f>VLOOKUP(B703,$O$2:$O$150,1,FALSE)</f>
        <v>Get info/marketing on local services, events, news</v>
      </c>
      <c r="I703" s="1" t="str">
        <f>INDEX('Data - Knowledge'!$C:$C,MATCH(E703,'Data - Knowledge'!$D:$D,0))</f>
        <v>Make enquiry on car dealership or manufacturer</v>
      </c>
      <c r="J703" s="1"/>
    </row>
    <row r="704" spans="1:10">
      <c r="A704">
        <v>718</v>
      </c>
      <c r="B704" t="s">
        <v>1915</v>
      </c>
      <c r="C704">
        <f>IF(B704&lt;&gt;B703,1,1+C703)</f>
        <v>3</v>
      </c>
      <c r="D704" t="str">
        <f>B704&amp;C704</f>
        <v>Get info/marketing on local services, events, news3</v>
      </c>
      <c r="E704" t="s">
        <v>550</v>
      </c>
      <c r="F704" s="373">
        <f>'Data - Knowledge'!E711</f>
        <v>0.3416893939393939</v>
      </c>
      <c r="G704" s="379">
        <f>'Data - Knowledge'!J711</f>
        <v>100.32008747025407</v>
      </c>
      <c r="H704" s="1" t="str">
        <f>VLOOKUP(B704,$O$2:$O$150,1,FALSE)</f>
        <v>Get info/marketing on local services, events, news</v>
      </c>
      <c r="I704" s="1" t="str">
        <f>INDEX('Data - Knowledge'!$C:$C,MATCH(E704,'Data - Knowledge'!$D:$D,0))</f>
        <v>Channels Received (Types of marketing seen, or received, during the last few weeks)</v>
      </c>
      <c r="J704" s="1"/>
    </row>
    <row r="705" spans="1:10">
      <c r="A705">
        <v>719</v>
      </c>
      <c r="B705" t="s">
        <v>1915</v>
      </c>
      <c r="C705">
        <f>IF(B705&lt;&gt;B704,1,1+C704)</f>
        <v>4</v>
      </c>
      <c r="D705" t="str">
        <f>B705&amp;C705</f>
        <v>Get info/marketing on local services, events, news4</v>
      </c>
      <c r="E705" t="s">
        <v>1867</v>
      </c>
      <c r="F705" s="373">
        <f>'Data - Knowledge'!E712</f>
        <v>0.16380681818181816</v>
      </c>
      <c r="G705" s="379">
        <f>'Data - Knowledge'!J712</f>
        <v>128.1355411353106</v>
      </c>
      <c r="H705" s="1" t="str">
        <f>VLOOKUP(B705,$O$2:$O$150,1,FALSE)</f>
        <v>Get info/marketing on local services, events, news</v>
      </c>
      <c r="I705" s="1" t="str">
        <f>INDEX('Data - Knowledge'!$C:$C,MATCH(E705,'Data - Knowledge'!$D:$D,0))</f>
        <v>Make enquiry on car dealership or manufacturer</v>
      </c>
      <c r="J705" s="1"/>
    </row>
    <row r="706" spans="1:10">
      <c r="A706">
        <v>720</v>
      </c>
      <c r="B706" t="s">
        <v>1915</v>
      </c>
      <c r="C706">
        <f>IF(B706&lt;&gt;B705,1,1+C705)</f>
        <v>5</v>
      </c>
      <c r="D706" t="str">
        <f>B706&amp;C706</f>
        <v>Get info/marketing on local services, events, news5</v>
      </c>
      <c r="E706" t="s">
        <v>1869</v>
      </c>
      <c r="F706" s="373">
        <f>'Data - Knowledge'!E713</f>
        <v>0.16754166666666662</v>
      </c>
      <c r="G706" s="379">
        <f>'Data - Knowledge'!J713</f>
        <v>106.03076160030496</v>
      </c>
      <c r="H706" s="1" t="str">
        <f>VLOOKUP(B706,$O$2:$O$150,1,FALSE)</f>
        <v>Get info/marketing on local services, events, news</v>
      </c>
      <c r="I706" s="1" t="str">
        <f>INDEX('Data - Knowledge'!$C:$C,MATCH(E706,'Data - Knowledge'!$D:$D,0))</f>
        <v>Make enquiry on car dealership or manufacturer</v>
      </c>
      <c r="J706" s="1"/>
    </row>
    <row r="707" spans="1:10">
      <c r="A707">
        <v>721</v>
      </c>
      <c r="B707" t="s">
        <v>1915</v>
      </c>
      <c r="C707">
        <f>IF(B707&lt;&gt;B706,1,1+C706)</f>
        <v>6</v>
      </c>
      <c r="D707" t="str">
        <f>B707&amp;C707</f>
        <v>Get info/marketing on local services, events, news6</v>
      </c>
      <c r="E707" t="s">
        <v>1871</v>
      </c>
      <c r="F707" s="373">
        <f>'Data - Knowledge'!E714</f>
        <v>0.12245075757575757</v>
      </c>
      <c r="G707" s="379">
        <f>'Data - Knowledge'!J714</f>
        <v>120.58686107323442</v>
      </c>
      <c r="H707" s="1" t="str">
        <f>VLOOKUP(B707,$O$2:$O$150,1,FALSE)</f>
        <v>Get info/marketing on local services, events, news</v>
      </c>
      <c r="I707" s="1" t="str">
        <f>INDEX('Data - Knowledge'!$C:$C,MATCH(E707,'Data - Knowledge'!$D:$D,0))</f>
        <v>Make enquiry on car dealership or manufacturer</v>
      </c>
      <c r="J707" s="1"/>
    </row>
    <row r="708" spans="1:10">
      <c r="A708">
        <v>722</v>
      </c>
      <c r="B708" t="s">
        <v>1915</v>
      </c>
      <c r="C708">
        <f>IF(B708&lt;&gt;B707,1,1+C707)</f>
        <v>7</v>
      </c>
      <c r="D708" t="str">
        <f>B708&amp;C708</f>
        <v>Get info/marketing on local services, events, news7</v>
      </c>
      <c r="E708" t="s">
        <v>1873</v>
      </c>
      <c r="F708" s="373">
        <f>'Data - Knowledge'!E715</f>
        <v>0.23580681818181817</v>
      </c>
      <c r="G708" s="379">
        <f>'Data - Knowledge'!J715</f>
        <v>95.208893333719232</v>
      </c>
      <c r="H708" s="1" t="str">
        <f>VLOOKUP(B708,$O$2:$O$150,1,FALSE)</f>
        <v>Get info/marketing on local services, events, news</v>
      </c>
      <c r="I708" s="1" t="str">
        <f>INDEX('Data - Knowledge'!$C:$C,MATCH(E708,'Data - Knowledge'!$D:$D,0))</f>
        <v>Make enquiry on car dealership or manufacturer</v>
      </c>
      <c r="J708" s="1"/>
    </row>
    <row r="709" spans="1:10">
      <c r="A709">
        <v>723</v>
      </c>
      <c r="B709" t="s">
        <v>1923</v>
      </c>
      <c r="C709">
        <f>IF(B709&lt;&gt;B708,1,1+C708)</f>
        <v>1</v>
      </c>
      <c r="D709" t="str">
        <f>B709&amp;C709</f>
        <v>Research local services, events, news1</v>
      </c>
      <c r="E709" t="s">
        <v>1862</v>
      </c>
      <c r="F709" s="373">
        <f>'Data - Knowledge'!E716</f>
        <v>0.14450757575757575</v>
      </c>
      <c r="G709" s="379">
        <f>'Data - Knowledge'!J716</f>
        <v>121.84966759835929</v>
      </c>
      <c r="H709" s="1" t="str">
        <f>VLOOKUP(B709,$O$2:$O$150,1,FALSE)</f>
        <v>Research local services, events, news</v>
      </c>
      <c r="I709" s="1" t="str">
        <f>INDEX('Data - Knowledge'!$C:$C,MATCH(E709,'Data - Knowledge'!$D:$D,0))</f>
        <v>Make enquiry on car dealership or manufacturer</v>
      </c>
      <c r="J709" s="1"/>
    </row>
    <row r="710" spans="1:10">
      <c r="A710">
        <v>724</v>
      </c>
      <c r="B710" t="s">
        <v>1923</v>
      </c>
      <c r="C710">
        <f>IF(B710&lt;&gt;B709,1,1+C709)</f>
        <v>2</v>
      </c>
      <c r="D710" t="str">
        <f>B710&amp;C710</f>
        <v>Research local services, events, news2</v>
      </c>
      <c r="E710" t="s">
        <v>1864</v>
      </c>
      <c r="F710" s="373">
        <f>'Data - Knowledge'!E717</f>
        <v>0.17146212121212123</v>
      </c>
      <c r="G710" s="379">
        <f>'Data - Knowledge'!J717</f>
        <v>96.957471585834583</v>
      </c>
      <c r="H710" s="1" t="str">
        <f>VLOOKUP(B710,$O$2:$O$150,1,FALSE)</f>
        <v>Research local services, events, news</v>
      </c>
      <c r="I710" s="1" t="str">
        <f>INDEX('Data - Knowledge'!$C:$C,MATCH(E710,'Data - Knowledge'!$D:$D,0))</f>
        <v>Make enquiry on car dealership or manufacturer</v>
      </c>
      <c r="J710" s="1"/>
    </row>
    <row r="711" spans="1:10">
      <c r="A711">
        <v>725</v>
      </c>
      <c r="B711" t="s">
        <v>1923</v>
      </c>
      <c r="C711">
        <f>IF(B711&lt;&gt;B710,1,1+C710)</f>
        <v>3</v>
      </c>
      <c r="D711" t="str">
        <f>B711&amp;C711</f>
        <v>Research local services, events, news3</v>
      </c>
      <c r="E711" t="s">
        <v>550</v>
      </c>
      <c r="F711" s="373">
        <f>'Data - Knowledge'!E718</f>
        <v>0.25680681818181822</v>
      </c>
      <c r="G711" s="379">
        <f>'Data - Knowledge'!J718</f>
        <v>102.41778724909037</v>
      </c>
      <c r="H711" s="1" t="str">
        <f>VLOOKUP(B711,$O$2:$O$150,1,FALSE)</f>
        <v>Research local services, events, news</v>
      </c>
      <c r="I711" s="1" t="str">
        <f>INDEX('Data - Knowledge'!$C:$C,MATCH(E711,'Data - Knowledge'!$D:$D,0))</f>
        <v>Channels Received (Types of marketing seen, or received, during the last few weeks)</v>
      </c>
      <c r="J711" s="1"/>
    </row>
    <row r="712" spans="1:10">
      <c r="A712">
        <v>726</v>
      </c>
      <c r="B712" t="s">
        <v>1923</v>
      </c>
      <c r="C712">
        <f>IF(B712&lt;&gt;B711,1,1+C711)</f>
        <v>4</v>
      </c>
      <c r="D712" t="str">
        <f>B712&amp;C712</f>
        <v>Research local services, events, news4</v>
      </c>
      <c r="E712" t="s">
        <v>1867</v>
      </c>
      <c r="F712" s="373">
        <f>'Data - Knowledge'!E719</f>
        <v>0.12225757575757575</v>
      </c>
      <c r="G712" s="379">
        <f>'Data - Knowledge'!J719</f>
        <v>97.252659027626592</v>
      </c>
      <c r="H712" s="1" t="str">
        <f>VLOOKUP(B712,$O$2:$O$150,1,FALSE)</f>
        <v>Research local services, events, news</v>
      </c>
      <c r="I712" s="1" t="str">
        <f>INDEX('Data - Knowledge'!$C:$C,MATCH(E712,'Data - Knowledge'!$D:$D,0))</f>
        <v>Make enquiry on car dealership or manufacturer</v>
      </c>
      <c r="J712" s="1"/>
    </row>
    <row r="713" spans="1:10">
      <c r="A713">
        <v>727</v>
      </c>
      <c r="B713" t="s">
        <v>1923</v>
      </c>
      <c r="C713">
        <f>IF(B713&lt;&gt;B712,1,1+C712)</f>
        <v>5</v>
      </c>
      <c r="D713" t="str">
        <f>B713&amp;C713</f>
        <v>Research local services, events, news5</v>
      </c>
      <c r="E713" t="s">
        <v>1869</v>
      </c>
      <c r="F713" s="373">
        <f>'Data - Knowledge'!E720</f>
        <v>0.094333333333333338</v>
      </c>
      <c r="G713" s="379">
        <f>'Data - Knowledge'!J720</f>
        <v>133.50129848492332</v>
      </c>
      <c r="H713" s="1" t="str">
        <f>VLOOKUP(B713,$O$2:$O$150,1,FALSE)</f>
        <v>Research local services, events, news</v>
      </c>
      <c r="I713" s="1" t="str">
        <f>INDEX('Data - Knowledge'!$C:$C,MATCH(E713,'Data - Knowledge'!$D:$D,0))</f>
        <v>Make enquiry on car dealership or manufacturer</v>
      </c>
      <c r="J713" s="1"/>
    </row>
    <row r="714" spans="1:10">
      <c r="A714">
        <v>728</v>
      </c>
      <c r="B714" t="s">
        <v>1923</v>
      </c>
      <c r="C714">
        <f>IF(B714&lt;&gt;B713,1,1+C713)</f>
        <v>6</v>
      </c>
      <c r="D714" t="str">
        <f>B714&amp;C714</f>
        <v>Research local services, events, news6</v>
      </c>
      <c r="E714" t="s">
        <v>1871</v>
      </c>
      <c r="F714" s="373">
        <f>'Data - Knowledge'!E721</f>
        <v>0.0846439393939394</v>
      </c>
      <c r="G714" s="379">
        <f>'Data - Knowledge'!J721</f>
        <v>144.62957558320963</v>
      </c>
      <c r="H714" s="1" t="str">
        <f>VLOOKUP(B714,$O$2:$O$150,1,FALSE)</f>
        <v>Research local services, events, news</v>
      </c>
      <c r="I714" s="1" t="str">
        <f>INDEX('Data - Knowledge'!$C:$C,MATCH(E714,'Data - Knowledge'!$D:$D,0))</f>
        <v>Make enquiry on car dealership or manufacturer</v>
      </c>
      <c r="J714" s="1"/>
    </row>
    <row r="715" spans="1:10">
      <c r="A715">
        <v>729</v>
      </c>
      <c r="B715" t="s">
        <v>1923</v>
      </c>
      <c r="C715">
        <f>IF(B715&lt;&gt;B714,1,1+C714)</f>
        <v>7</v>
      </c>
      <c r="D715" t="str">
        <f>B715&amp;C715</f>
        <v>Research local services, events, news7</v>
      </c>
      <c r="E715" t="s">
        <v>1873</v>
      </c>
      <c r="F715" s="373">
        <f>'Data - Knowledge'!E722</f>
        <v>0.30774621212121206</v>
      </c>
      <c r="G715" s="379">
        <f>'Data - Knowledge'!J722</f>
        <v>99.941088120078291</v>
      </c>
      <c r="H715" s="1" t="str">
        <f>VLOOKUP(B715,$O$2:$O$150,1,FALSE)</f>
        <v>Research local services, events, news</v>
      </c>
      <c r="I715" s="1" t="str">
        <f>INDEX('Data - Knowledge'!$C:$C,MATCH(E715,'Data - Knowledge'!$D:$D,0))</f>
        <v>Make enquiry on car dealership or manufacturer</v>
      </c>
      <c r="J715" s="1"/>
    </row>
    <row r="716" spans="1:10">
      <c r="A716">
        <v>730</v>
      </c>
      <c r="B716" t="s">
        <v>1931</v>
      </c>
      <c r="C716">
        <f>IF(B716&lt;&gt;B715,1,1+C715)</f>
        <v>1</v>
      </c>
      <c r="D716" t="str">
        <f>B716&amp;C716</f>
        <v>Make enquiry on utilities1</v>
      </c>
      <c r="E716" t="s">
        <v>1862</v>
      </c>
      <c r="F716" s="373">
        <f>'Data - Knowledge'!E723</f>
        <v>0.14091666666666666</v>
      </c>
      <c r="G716" s="379">
        <f>'Data - Knowledge'!J723</f>
        <v>103.15573626748038</v>
      </c>
      <c r="H716" s="1" t="str">
        <f>VLOOKUP(B716,$O$2:$O$150,1,FALSE)</f>
        <v>Make enquiry on utilities</v>
      </c>
      <c r="I716" s="1" t="str">
        <f>INDEX('Data - Knowledge'!$C:$C,MATCH(E716,'Data - Knowledge'!$D:$D,0))</f>
        <v>Make enquiry on car dealership or manufacturer</v>
      </c>
      <c r="J716" s="1"/>
    </row>
    <row r="717" spans="1:10">
      <c r="A717">
        <v>731</v>
      </c>
      <c r="B717" t="s">
        <v>1931</v>
      </c>
      <c r="C717">
        <f>IF(B717&lt;&gt;B716,1,1+C716)</f>
        <v>2</v>
      </c>
      <c r="D717" t="str">
        <f>B717&amp;C717</f>
        <v>Make enquiry on utilities2</v>
      </c>
      <c r="E717" t="s">
        <v>1864</v>
      </c>
      <c r="F717" s="373">
        <f>'Data - Knowledge'!E724</f>
        <v>0.3576363636363637</v>
      </c>
      <c r="G717" s="379">
        <f>'Data - Knowledge'!J724</f>
        <v>99.831087453720485</v>
      </c>
      <c r="H717" s="1" t="str">
        <f>VLOOKUP(B717,$O$2:$O$150,1,FALSE)</f>
        <v>Make enquiry on utilities</v>
      </c>
      <c r="I717" s="1" t="str">
        <f>INDEX('Data - Knowledge'!$C:$C,MATCH(E717,'Data - Knowledge'!$D:$D,0))</f>
        <v>Make enquiry on car dealership or manufacturer</v>
      </c>
      <c r="J717" s="1"/>
    </row>
    <row r="718" spans="1:10">
      <c r="A718">
        <v>732</v>
      </c>
      <c r="B718" t="s">
        <v>1931</v>
      </c>
      <c r="C718">
        <f>IF(B718&lt;&gt;B717,1,1+C717)</f>
        <v>3</v>
      </c>
      <c r="D718" t="str">
        <f>B718&amp;C718</f>
        <v>Make enquiry on utilities3</v>
      </c>
      <c r="E718" t="s">
        <v>550</v>
      </c>
      <c r="F718" s="373">
        <f>'Data - Knowledge'!E725</f>
        <v>0.36893560606060605</v>
      </c>
      <c r="G718" s="379">
        <f>'Data - Knowledge'!J725</f>
        <v>97.236305092839658</v>
      </c>
      <c r="H718" s="1" t="str">
        <f>VLOOKUP(B718,$O$2:$O$150,1,FALSE)</f>
        <v>Make enquiry on utilities</v>
      </c>
      <c r="I718" s="1" t="str">
        <f>INDEX('Data - Knowledge'!$C:$C,MATCH(E718,'Data - Knowledge'!$D:$D,0))</f>
        <v>Channels Received (Types of marketing seen, or received, during the last few weeks)</v>
      </c>
      <c r="J718" s="1"/>
    </row>
    <row r="719" spans="1:10">
      <c r="A719">
        <v>733</v>
      </c>
      <c r="B719" t="s">
        <v>1931</v>
      </c>
      <c r="C719">
        <f>IF(B719&lt;&gt;B718,1,1+C718)</f>
        <v>4</v>
      </c>
      <c r="D719" t="str">
        <f>B719&amp;C719</f>
        <v>Make enquiry on utilities4</v>
      </c>
      <c r="E719" t="s">
        <v>1867</v>
      </c>
      <c r="F719" s="373">
        <f>'Data - Knowledge'!E726</f>
        <v>0.2236287878787879</v>
      </c>
      <c r="G719" s="379">
        <f>'Data - Knowledge'!J726</f>
        <v>111.47407754352569</v>
      </c>
      <c r="H719" s="1" t="str">
        <f>VLOOKUP(B719,$O$2:$O$150,1,FALSE)</f>
        <v>Make enquiry on utilities</v>
      </c>
      <c r="I719" s="1" t="str">
        <f>INDEX('Data - Knowledge'!$C:$C,MATCH(E719,'Data - Knowledge'!$D:$D,0))</f>
        <v>Make enquiry on car dealership or manufacturer</v>
      </c>
      <c r="J719" s="1"/>
    </row>
    <row r="720" spans="1:10">
      <c r="A720">
        <v>734</v>
      </c>
      <c r="B720" t="s">
        <v>1931</v>
      </c>
      <c r="C720">
        <f>IF(B720&lt;&gt;B719,1,1+C719)</f>
        <v>5</v>
      </c>
      <c r="D720" t="str">
        <f>B720&amp;C720</f>
        <v>Make enquiry on utilities5</v>
      </c>
      <c r="E720" t="s">
        <v>1869</v>
      </c>
      <c r="F720" s="373">
        <f>'Data - Knowledge'!E727</f>
        <v>0.13145454545454546</v>
      </c>
      <c r="G720" s="379">
        <f>'Data - Knowledge'!J727</f>
        <v>86.77667466368591</v>
      </c>
      <c r="H720" s="1" t="str">
        <f>VLOOKUP(B720,$O$2:$O$150,1,FALSE)</f>
        <v>Make enquiry on utilities</v>
      </c>
      <c r="I720" s="1" t="str">
        <f>INDEX('Data - Knowledge'!$C:$C,MATCH(E720,'Data - Knowledge'!$D:$D,0))</f>
        <v>Make enquiry on car dealership or manufacturer</v>
      </c>
      <c r="J720" s="1"/>
    </row>
    <row r="721" spans="1:10">
      <c r="A721">
        <v>735</v>
      </c>
      <c r="B721" t="s">
        <v>1931</v>
      </c>
      <c r="C721">
        <f>IF(B721&lt;&gt;B720,1,1+C720)</f>
        <v>6</v>
      </c>
      <c r="D721" t="str">
        <f>B721&amp;C721</f>
        <v>Make enquiry on utilities6</v>
      </c>
      <c r="E721" t="s">
        <v>1871</v>
      </c>
      <c r="F721" s="373">
        <f>'Data - Knowledge'!E728</f>
        <v>0.084594696969696972</v>
      </c>
      <c r="G721" s="379">
        <f>'Data - Knowledge'!J728</f>
        <v>122.53701210789951</v>
      </c>
      <c r="H721" s="1" t="str">
        <f>VLOOKUP(B721,$O$2:$O$150,1,FALSE)</f>
        <v>Make enquiry on utilities</v>
      </c>
      <c r="I721" s="1" t="str">
        <f>INDEX('Data - Knowledge'!$C:$C,MATCH(E721,'Data - Knowledge'!$D:$D,0))</f>
        <v>Make enquiry on car dealership or manufacturer</v>
      </c>
      <c r="J721" s="1"/>
    </row>
    <row r="722" spans="1:10">
      <c r="A722">
        <v>736</v>
      </c>
      <c r="B722" t="s">
        <v>1931</v>
      </c>
      <c r="C722">
        <f>IF(B722&lt;&gt;B721,1,1+C721)</f>
        <v>7</v>
      </c>
      <c r="D722" t="str">
        <f>B722&amp;C722</f>
        <v>Make enquiry on utilities7</v>
      </c>
      <c r="E722" t="s">
        <v>1873</v>
      </c>
      <c r="F722" s="373">
        <f>'Data - Knowledge'!E729</f>
        <v>0.2938484848484848</v>
      </c>
      <c r="G722" s="379">
        <f>'Data - Knowledge'!J729</f>
        <v>100.80650730259455</v>
      </c>
      <c r="H722" s="1" t="str">
        <f>VLOOKUP(B722,$O$2:$O$150,1,FALSE)</f>
        <v>Make enquiry on utilities</v>
      </c>
      <c r="I722" s="1" t="str">
        <f>INDEX('Data - Knowledge'!$C:$C,MATCH(E722,'Data - Knowledge'!$D:$D,0))</f>
        <v>Make enquiry on car dealership or manufacturer</v>
      </c>
      <c r="J722" s="1"/>
    </row>
    <row r="723" spans="1:10">
      <c r="A723">
        <v>737</v>
      </c>
      <c r="B723" t="s">
        <v>1939</v>
      </c>
      <c r="C723">
        <f>IF(B723&lt;&gt;B722,1,1+C722)</f>
        <v>1</v>
      </c>
      <c r="D723" t="str">
        <f>B723&amp;C723</f>
        <v>Submit info to on utilities1</v>
      </c>
      <c r="E723" t="s">
        <v>1862</v>
      </c>
      <c r="F723" s="373">
        <f>'Data - Knowledge'!E730</f>
        <v>0.19905303030303029</v>
      </c>
      <c r="G723" s="379">
        <f>'Data - Knowledge'!J730</f>
        <v>103.34833443684741</v>
      </c>
      <c r="H723" s="1" t="str">
        <f>VLOOKUP(B723,$O$2:$O$150,1,FALSE)</f>
        <v>Submit info to on utilities</v>
      </c>
      <c r="I723" s="1" t="str">
        <f>INDEX('Data - Knowledge'!$C:$C,MATCH(E723,'Data - Knowledge'!$D:$D,0))</f>
        <v>Make enquiry on car dealership or manufacturer</v>
      </c>
      <c r="J723" s="1"/>
    </row>
    <row r="724" spans="1:10">
      <c r="A724">
        <v>738</v>
      </c>
      <c r="B724" t="s">
        <v>1939</v>
      </c>
      <c r="C724">
        <f>IF(B724&lt;&gt;B723,1,1+C723)</f>
        <v>2</v>
      </c>
      <c r="D724" t="str">
        <f>B724&amp;C724</f>
        <v>Submit info to on utilities2</v>
      </c>
      <c r="E724" t="s">
        <v>1864</v>
      </c>
      <c r="F724" s="373">
        <f>'Data - Knowledge'!E731</f>
        <v>0.28538257575757575</v>
      </c>
      <c r="G724" s="379">
        <f>'Data - Knowledge'!J731</f>
        <v>111.99802276278201</v>
      </c>
      <c r="H724" s="1" t="str">
        <f>VLOOKUP(B724,$O$2:$O$150,1,FALSE)</f>
        <v>Submit info to on utilities</v>
      </c>
      <c r="I724" s="1" t="str">
        <f>INDEX('Data - Knowledge'!$C:$C,MATCH(E724,'Data - Knowledge'!$D:$D,0))</f>
        <v>Make enquiry on car dealership or manufacturer</v>
      </c>
      <c r="J724" s="1"/>
    </row>
    <row r="725" spans="1:10">
      <c r="A725">
        <v>739</v>
      </c>
      <c r="B725" t="s">
        <v>1939</v>
      </c>
      <c r="C725">
        <f>IF(B725&lt;&gt;B724,1,1+C724)</f>
        <v>3</v>
      </c>
      <c r="D725" t="str">
        <f>B725&amp;C725</f>
        <v>Submit info to on utilities3</v>
      </c>
      <c r="E725" t="s">
        <v>550</v>
      </c>
      <c r="F725" s="373">
        <f>'Data - Knowledge'!E732</f>
        <v>0.28460606060606053</v>
      </c>
      <c r="G725" s="379">
        <f>'Data - Knowledge'!J732</f>
        <v>97.11856710288555</v>
      </c>
      <c r="H725" s="1" t="str">
        <f>VLOOKUP(B725,$O$2:$O$150,1,FALSE)</f>
        <v>Submit info to on utilities</v>
      </c>
      <c r="I725" s="1" t="str">
        <f>INDEX('Data - Knowledge'!$C:$C,MATCH(E725,'Data - Knowledge'!$D:$D,0))</f>
        <v>Channels Received (Types of marketing seen, or received, during the last few weeks)</v>
      </c>
      <c r="J725" s="1"/>
    </row>
    <row r="726" spans="1:10">
      <c r="A726">
        <v>740</v>
      </c>
      <c r="B726" t="s">
        <v>1939</v>
      </c>
      <c r="C726">
        <f>IF(B726&lt;&gt;B725,1,1+C725)</f>
        <v>4</v>
      </c>
      <c r="D726" t="str">
        <f>B726&amp;C726</f>
        <v>Submit info to on utilities4</v>
      </c>
      <c r="E726" t="s">
        <v>1867</v>
      </c>
      <c r="F726" s="373">
        <f>'Data - Knowledge'!E733</f>
        <v>0.21605681818181821</v>
      </c>
      <c r="G726" s="379">
        <f>'Data - Knowledge'!J733</f>
        <v>112.90481923803006</v>
      </c>
      <c r="H726" s="1" t="str">
        <f>VLOOKUP(B726,$O$2:$O$150,1,FALSE)</f>
        <v>Submit info to on utilities</v>
      </c>
      <c r="I726" s="1" t="str">
        <f>INDEX('Data - Knowledge'!$C:$C,MATCH(E726,'Data - Knowledge'!$D:$D,0))</f>
        <v>Make enquiry on car dealership or manufacturer</v>
      </c>
      <c r="J726" s="1"/>
    </row>
    <row r="727" spans="1:10">
      <c r="A727">
        <v>741</v>
      </c>
      <c r="B727" t="s">
        <v>1939</v>
      </c>
      <c r="C727">
        <f>IF(B727&lt;&gt;B726,1,1+C726)</f>
        <v>5</v>
      </c>
      <c r="D727" t="str">
        <f>B727&amp;C727</f>
        <v>Submit info to on utilities5</v>
      </c>
      <c r="E727" t="s">
        <v>1869</v>
      </c>
      <c r="F727" s="373">
        <f>'Data - Knowledge'!E734</f>
        <v>0.12690151515151515</v>
      </c>
      <c r="G727" s="379">
        <f>'Data - Knowledge'!J734</f>
        <v>102.53221768449951</v>
      </c>
      <c r="H727" s="1" t="str">
        <f>VLOOKUP(B727,$O$2:$O$150,1,FALSE)</f>
        <v>Submit info to on utilities</v>
      </c>
      <c r="I727" s="1" t="str">
        <f>INDEX('Data - Knowledge'!$C:$C,MATCH(E727,'Data - Knowledge'!$D:$D,0))</f>
        <v>Make enquiry on car dealership or manufacturer</v>
      </c>
      <c r="J727" s="1"/>
    </row>
    <row r="728" spans="1:10">
      <c r="A728">
        <v>742</v>
      </c>
      <c r="B728" t="s">
        <v>1939</v>
      </c>
      <c r="C728">
        <f>IF(B728&lt;&gt;B727,1,1+C727)</f>
        <v>6</v>
      </c>
      <c r="D728" t="str">
        <f>B728&amp;C728</f>
        <v>Submit info to on utilities6</v>
      </c>
      <c r="E728" t="s">
        <v>1871</v>
      </c>
      <c r="F728" s="373">
        <f>'Data - Knowledge'!E735</f>
        <v>0.09004545454545454</v>
      </c>
      <c r="G728" s="379">
        <f>'Data - Knowledge'!J735</f>
        <v>102.32999140945137</v>
      </c>
      <c r="H728" s="1" t="str">
        <f>VLOOKUP(B728,$O$2:$O$150,1,FALSE)</f>
        <v>Submit info to on utilities</v>
      </c>
      <c r="I728" s="1" t="str">
        <f>INDEX('Data - Knowledge'!$C:$C,MATCH(E728,'Data - Knowledge'!$D:$D,0))</f>
        <v>Make enquiry on car dealership or manufacturer</v>
      </c>
      <c r="J728" s="1"/>
    </row>
    <row r="729" spans="1:10">
      <c r="A729">
        <v>743</v>
      </c>
      <c r="B729" t="s">
        <v>1939</v>
      </c>
      <c r="C729">
        <f>IF(B729&lt;&gt;B728,1,1+C728)</f>
        <v>7</v>
      </c>
      <c r="D729" t="str">
        <f>B729&amp;C729</f>
        <v>Submit info to on utilities7</v>
      </c>
      <c r="E729" t="s">
        <v>1873</v>
      </c>
      <c r="F729" s="373">
        <f>'Data - Knowledge'!E736</f>
        <v>0.32228030303030308</v>
      </c>
      <c r="G729" s="379">
        <f>'Data - Knowledge'!J736</f>
        <v>97.939689798803116</v>
      </c>
      <c r="H729" s="1" t="str">
        <f>VLOOKUP(B729,$O$2:$O$150,1,FALSE)</f>
        <v>Submit info to on utilities</v>
      </c>
      <c r="I729" s="1" t="str">
        <f>INDEX('Data - Knowledge'!$C:$C,MATCH(E729,'Data - Knowledge'!$D:$D,0))</f>
        <v>Make enquiry on car dealership or manufacturer</v>
      </c>
      <c r="J729" s="1"/>
    </row>
    <row r="730" spans="1:10">
      <c r="A730">
        <v>744</v>
      </c>
      <c r="B730" t="s">
        <v>1947</v>
      </c>
      <c r="C730">
        <f>IF(B730&lt;&gt;B729,1,1+C729)</f>
        <v>1</v>
      </c>
      <c r="D730" t="str">
        <f>B730&amp;C730</f>
        <v>Get info/marketing on utilities1</v>
      </c>
      <c r="E730" t="s">
        <v>1862</v>
      </c>
      <c r="F730" s="373">
        <f>'Data - Knowledge'!E737</f>
        <v>0.15514393939393942</v>
      </c>
      <c r="G730" s="379">
        <f>'Data - Knowledge'!J737</f>
        <v>103.39617218419903</v>
      </c>
      <c r="H730" s="1" t="str">
        <f>VLOOKUP(B730,$O$2:$O$150,1,FALSE)</f>
        <v>Get info/marketing on utilities</v>
      </c>
      <c r="I730" s="1" t="str">
        <f>INDEX('Data - Knowledge'!$C:$C,MATCH(E730,'Data - Knowledge'!$D:$D,0))</f>
        <v>Make enquiry on car dealership or manufacturer</v>
      </c>
      <c r="J730" s="1"/>
    </row>
    <row r="731" spans="1:10">
      <c r="A731">
        <v>745</v>
      </c>
      <c r="B731" t="s">
        <v>1947</v>
      </c>
      <c r="C731">
        <f>IF(B731&lt;&gt;B730,1,1+C730)</f>
        <v>2</v>
      </c>
      <c r="D731" t="str">
        <f>B731&amp;C731</f>
        <v>Get info/marketing on utilities2</v>
      </c>
      <c r="E731" t="s">
        <v>1864</v>
      </c>
      <c r="F731" s="373">
        <f>'Data - Knowledge'!E738</f>
        <v>0.2417348484848485</v>
      </c>
      <c r="G731" s="379">
        <f>'Data - Knowledge'!J738</f>
        <v>112.88184497618549</v>
      </c>
      <c r="H731" s="1" t="str">
        <f>VLOOKUP(B731,$O$2:$O$150,1,FALSE)</f>
        <v>Get info/marketing on utilities</v>
      </c>
      <c r="I731" s="1" t="str">
        <f>INDEX('Data - Knowledge'!$C:$C,MATCH(E731,'Data - Knowledge'!$D:$D,0))</f>
        <v>Make enquiry on car dealership or manufacturer</v>
      </c>
      <c r="J731" s="1"/>
    </row>
    <row r="732" spans="1:10">
      <c r="A732">
        <v>746</v>
      </c>
      <c r="B732" t="s">
        <v>1947</v>
      </c>
      <c r="C732">
        <f>IF(B732&lt;&gt;B731,1,1+C731)</f>
        <v>3</v>
      </c>
      <c r="D732" t="str">
        <f>B732&amp;C732</f>
        <v>Get info/marketing on utilities3</v>
      </c>
      <c r="E732" t="s">
        <v>550</v>
      </c>
      <c r="F732" s="373">
        <f>'Data - Knowledge'!E739</f>
        <v>0.34392424242424241</v>
      </c>
      <c r="G732" s="379">
        <f>'Data - Knowledge'!J739</f>
        <v>105.50587624014165</v>
      </c>
      <c r="H732" s="1" t="str">
        <f>VLOOKUP(B732,$O$2:$O$150,1,FALSE)</f>
        <v>Get info/marketing on utilities</v>
      </c>
      <c r="I732" s="1" t="str">
        <f>INDEX('Data - Knowledge'!$C:$C,MATCH(E732,'Data - Knowledge'!$D:$D,0))</f>
        <v>Channels Received (Types of marketing seen, or received, during the last few weeks)</v>
      </c>
      <c r="J732" s="1"/>
    </row>
    <row r="733" spans="1:10">
      <c r="A733">
        <v>747</v>
      </c>
      <c r="B733" t="s">
        <v>1947</v>
      </c>
      <c r="C733">
        <f>IF(B733&lt;&gt;B732,1,1+C732)</f>
        <v>4</v>
      </c>
      <c r="D733" t="str">
        <f>B733&amp;C733</f>
        <v>Get info/marketing on utilities4</v>
      </c>
      <c r="E733" t="s">
        <v>1867</v>
      </c>
      <c r="F733" s="373">
        <f>'Data - Knowledge'!E740</f>
        <v>0.19215530303030304</v>
      </c>
      <c r="G733" s="379">
        <f>'Data - Knowledge'!J740</f>
        <v>117.99371140193115</v>
      </c>
      <c r="H733" s="1" t="str">
        <f>VLOOKUP(B733,$O$2:$O$150,1,FALSE)</f>
        <v>Get info/marketing on utilities</v>
      </c>
      <c r="I733" s="1" t="str">
        <f>INDEX('Data - Knowledge'!$C:$C,MATCH(E733,'Data - Knowledge'!$D:$D,0))</f>
        <v>Make enquiry on car dealership or manufacturer</v>
      </c>
      <c r="J733" s="1"/>
    </row>
    <row r="734" spans="1:10">
      <c r="A734">
        <v>748</v>
      </c>
      <c r="B734" t="s">
        <v>1947</v>
      </c>
      <c r="C734">
        <f>IF(B734&lt;&gt;B733,1,1+C733)</f>
        <v>5</v>
      </c>
      <c r="D734" t="str">
        <f>B734&amp;C734</f>
        <v>Get info/marketing on utilities5</v>
      </c>
      <c r="E734" t="s">
        <v>1869</v>
      </c>
      <c r="F734" s="373">
        <f>'Data - Knowledge'!E741</f>
        <v>0.20601893939393937</v>
      </c>
      <c r="G734" s="379">
        <f>'Data - Knowledge'!J741</f>
        <v>104.2102954162762</v>
      </c>
      <c r="H734" s="1" t="str">
        <f>VLOOKUP(B734,$O$2:$O$150,1,FALSE)</f>
        <v>Get info/marketing on utilities</v>
      </c>
      <c r="I734" s="1" t="str">
        <f>INDEX('Data - Knowledge'!$C:$C,MATCH(E734,'Data - Knowledge'!$D:$D,0))</f>
        <v>Make enquiry on car dealership or manufacturer</v>
      </c>
      <c r="J734" s="1"/>
    </row>
    <row r="735" spans="1:10">
      <c r="A735">
        <v>749</v>
      </c>
      <c r="B735" t="s">
        <v>1947</v>
      </c>
      <c r="C735">
        <f>IF(B735&lt;&gt;B734,1,1+C734)</f>
        <v>6</v>
      </c>
      <c r="D735" t="str">
        <f>B735&amp;C735</f>
        <v>Get info/marketing on utilities6</v>
      </c>
      <c r="E735" t="s">
        <v>1871</v>
      </c>
      <c r="F735" s="373">
        <f>'Data - Knowledge'!E742</f>
        <v>0.094632575757575749</v>
      </c>
      <c r="G735" s="379">
        <f>'Data - Knowledge'!J742</f>
        <v>104.77915695239039</v>
      </c>
      <c r="H735" s="1" t="str">
        <f>VLOOKUP(B735,$O$2:$O$150,1,FALSE)</f>
        <v>Get info/marketing on utilities</v>
      </c>
      <c r="I735" s="1" t="str">
        <f>INDEX('Data - Knowledge'!$C:$C,MATCH(E735,'Data - Knowledge'!$D:$D,0))</f>
        <v>Make enquiry on car dealership or manufacturer</v>
      </c>
      <c r="J735" s="1"/>
    </row>
    <row r="736" spans="1:10">
      <c r="A736">
        <v>750</v>
      </c>
      <c r="B736" t="s">
        <v>1947</v>
      </c>
      <c r="C736">
        <f>IF(B736&lt;&gt;B735,1,1+C735)</f>
        <v>7</v>
      </c>
      <c r="D736" t="str">
        <f>B736&amp;C736</f>
        <v>Get info/marketing on utilities7</v>
      </c>
      <c r="E736" t="s">
        <v>1873</v>
      </c>
      <c r="F736" s="373">
        <f>'Data - Knowledge'!E743</f>
        <v>0.31212499999999993</v>
      </c>
      <c r="G736" s="379">
        <f>'Data - Knowledge'!J743</f>
        <v>102.14931735195793</v>
      </c>
      <c r="H736" s="1" t="str">
        <f>VLOOKUP(B736,$O$2:$O$150,1,FALSE)</f>
        <v>Get info/marketing on utilities</v>
      </c>
      <c r="I736" s="1" t="str">
        <f>INDEX('Data - Knowledge'!$C:$C,MATCH(E736,'Data - Knowledge'!$D:$D,0))</f>
        <v>Make enquiry on car dealership or manufacturer</v>
      </c>
      <c r="J736" s="1"/>
    </row>
    <row r="737" spans="1:10">
      <c r="A737">
        <v>751</v>
      </c>
      <c r="B737" t="s">
        <v>1955</v>
      </c>
      <c r="C737">
        <f>IF(B737&lt;&gt;B736,1,1+C736)</f>
        <v>1</v>
      </c>
      <c r="D737" t="str">
        <f>B737&amp;C737</f>
        <v>Research utilities1</v>
      </c>
      <c r="E737" t="s">
        <v>1862</v>
      </c>
      <c r="F737" s="373">
        <f>'Data - Knowledge'!E744</f>
        <v>0.16488257575757576</v>
      </c>
      <c r="G737" s="379">
        <f>'Data - Knowledge'!J744</f>
        <v>122.88785817152181</v>
      </c>
      <c r="H737" s="1" t="str">
        <f>VLOOKUP(B737,$O$2:$O$150,1,FALSE)</f>
        <v>Research utilities</v>
      </c>
      <c r="I737" s="1" t="str">
        <f>INDEX('Data - Knowledge'!$C:$C,MATCH(E737,'Data - Knowledge'!$D:$D,0))</f>
        <v>Make enquiry on car dealership or manufacturer</v>
      </c>
      <c r="J737" s="1"/>
    </row>
    <row r="738" spans="1:10">
      <c r="A738">
        <v>752</v>
      </c>
      <c r="B738" t="s">
        <v>1955</v>
      </c>
      <c r="C738">
        <f>IF(B738&lt;&gt;B737,1,1+C737)</f>
        <v>2</v>
      </c>
      <c r="D738" t="str">
        <f>B738&amp;C738</f>
        <v>Research utilities2</v>
      </c>
      <c r="E738" t="s">
        <v>1864</v>
      </c>
      <c r="F738" s="373">
        <f>'Data - Knowledge'!E745</f>
        <v>0.26868181818181819</v>
      </c>
      <c r="G738" s="379">
        <f>'Data - Knowledge'!J745</f>
        <v>125.99903557014618</v>
      </c>
      <c r="H738" s="1" t="str">
        <f>VLOOKUP(B738,$O$2:$O$150,1,FALSE)</f>
        <v>Research utilities</v>
      </c>
      <c r="I738" s="1" t="str">
        <f>INDEX('Data - Knowledge'!$C:$C,MATCH(E738,'Data - Knowledge'!$D:$D,0))</f>
        <v>Make enquiry on car dealership or manufacturer</v>
      </c>
      <c r="J738" s="1"/>
    </row>
    <row r="739" spans="1:10">
      <c r="A739">
        <v>753</v>
      </c>
      <c r="B739" t="s">
        <v>1955</v>
      </c>
      <c r="C739">
        <f>IF(B739&lt;&gt;B738,1,1+C738)</f>
        <v>3</v>
      </c>
      <c r="D739" t="str">
        <f>B739&amp;C739</f>
        <v>Research utilities3</v>
      </c>
      <c r="E739" t="s">
        <v>550</v>
      </c>
      <c r="F739" s="373">
        <f>'Data - Knowledge'!E746</f>
        <v>0.23260227272727266</v>
      </c>
      <c r="G739" s="379">
        <f>'Data - Knowledge'!J746</f>
        <v>101.2472593348982</v>
      </c>
      <c r="H739" s="1" t="str">
        <f>VLOOKUP(B739,$O$2:$O$150,1,FALSE)</f>
        <v>Research utilities</v>
      </c>
      <c r="I739" s="1" t="str">
        <f>INDEX('Data - Knowledge'!$C:$C,MATCH(E739,'Data - Knowledge'!$D:$D,0))</f>
        <v>Channels Received (Types of marketing seen, or received, during the last few weeks)</v>
      </c>
      <c r="J739" s="1"/>
    </row>
    <row r="740" spans="1:10">
      <c r="A740">
        <v>754</v>
      </c>
      <c r="B740" t="s">
        <v>1955</v>
      </c>
      <c r="C740">
        <f>IF(B740&lt;&gt;B739,1,1+C739)</f>
        <v>4</v>
      </c>
      <c r="D740" t="str">
        <f>B740&amp;C740</f>
        <v>Research utilities4</v>
      </c>
      <c r="E740" t="s">
        <v>1867</v>
      </c>
      <c r="F740" s="373">
        <f>'Data - Knowledge'!E747</f>
        <v>0.14586363636363633</v>
      </c>
      <c r="G740" s="379">
        <f>'Data - Knowledge'!J747</f>
        <v>115.23015977998968</v>
      </c>
      <c r="H740" s="1" t="str">
        <f>VLOOKUP(B740,$O$2:$O$150,1,FALSE)</f>
        <v>Research utilities</v>
      </c>
      <c r="I740" s="1" t="str">
        <f>INDEX('Data - Knowledge'!$C:$C,MATCH(E740,'Data - Knowledge'!$D:$D,0))</f>
        <v>Make enquiry on car dealership or manufacturer</v>
      </c>
      <c r="J740" s="1"/>
    </row>
    <row r="741" spans="1:10">
      <c r="A741">
        <v>755</v>
      </c>
      <c r="B741" t="s">
        <v>1955</v>
      </c>
      <c r="C741">
        <f>IF(B741&lt;&gt;B740,1,1+C740)</f>
        <v>5</v>
      </c>
      <c r="D741" t="str">
        <f>B741&amp;C741</f>
        <v>Research utilities5</v>
      </c>
      <c r="E741" t="s">
        <v>1869</v>
      </c>
      <c r="F741" s="373">
        <f>'Data - Knowledge'!E748</f>
        <v>0.089678030303030315</v>
      </c>
      <c r="G741" s="379">
        <f>'Data - Knowledge'!J748</f>
        <v>109.15325763123487</v>
      </c>
      <c r="H741" s="1" t="str">
        <f>VLOOKUP(B741,$O$2:$O$150,1,FALSE)</f>
        <v>Research utilities</v>
      </c>
      <c r="I741" s="1" t="str">
        <f>INDEX('Data - Knowledge'!$C:$C,MATCH(E741,'Data - Knowledge'!$D:$D,0))</f>
        <v>Make enquiry on car dealership or manufacturer</v>
      </c>
      <c r="J741" s="1"/>
    </row>
    <row r="742" spans="1:10">
      <c r="A742">
        <v>756</v>
      </c>
      <c r="B742" t="s">
        <v>1955</v>
      </c>
      <c r="C742">
        <f>IF(B742&lt;&gt;B741,1,1+C741)</f>
        <v>6</v>
      </c>
      <c r="D742" t="str">
        <f>B742&amp;C742</f>
        <v>Research utilities6</v>
      </c>
      <c r="E742" t="s">
        <v>1871</v>
      </c>
      <c r="F742" s="373">
        <f>'Data - Knowledge'!E749</f>
        <v>0.073761363636363639</v>
      </c>
      <c r="G742" s="379">
        <f>'Data - Knowledge'!J749</f>
        <v>106.80501498052986</v>
      </c>
      <c r="H742" s="1" t="str">
        <f>VLOOKUP(B742,$O$2:$O$150,1,FALSE)</f>
        <v>Research utilities</v>
      </c>
      <c r="I742" s="1" t="str">
        <f>INDEX('Data - Knowledge'!$C:$C,MATCH(E742,'Data - Knowledge'!$D:$D,0))</f>
        <v>Make enquiry on car dealership or manufacturer</v>
      </c>
      <c r="J742" s="1"/>
    </row>
    <row r="743" spans="1:10">
      <c r="A743">
        <v>757</v>
      </c>
      <c r="B743" t="s">
        <v>1955</v>
      </c>
      <c r="C743">
        <f>IF(B743&lt;&gt;B742,1,1+C742)</f>
        <v>7</v>
      </c>
      <c r="D743" t="str">
        <f>B743&amp;C743</f>
        <v>Research utilities7</v>
      </c>
      <c r="E743" t="s">
        <v>1873</v>
      </c>
      <c r="F743" s="373">
        <f>'Data - Knowledge'!E750</f>
        <v>0.41060227272727279</v>
      </c>
      <c r="G743" s="379">
        <f>'Data - Knowledge'!J750</f>
        <v>98.011043371072134</v>
      </c>
      <c r="H743" s="1" t="str">
        <f>VLOOKUP(B743,$O$2:$O$150,1,FALSE)</f>
        <v>Research utilities</v>
      </c>
      <c r="I743" s="1" t="str">
        <f>INDEX('Data - Knowledge'!$C:$C,MATCH(E743,'Data - Knowledge'!$D:$D,0))</f>
        <v>Make enquiry on car dealership or manufacturer</v>
      </c>
      <c r="J743" s="1"/>
    </row>
    <row r="744" spans="1:10">
      <c r="A744">
        <v>758</v>
      </c>
      <c r="B744" t="s">
        <v>1963</v>
      </c>
      <c r="C744">
        <f>IF(B744&lt;&gt;B743,1,1+C743)</f>
        <v>1</v>
      </c>
      <c r="D744" t="str">
        <f>B744&amp;C744</f>
        <v>Make enquiry on retail and leisure1</v>
      </c>
      <c r="E744" t="s">
        <v>1862</v>
      </c>
      <c r="F744" s="373">
        <f>'Data - Knowledge'!E751</f>
        <v>0.20745833333333338</v>
      </c>
      <c r="G744" s="379">
        <f>'Data - Knowledge'!J751</f>
        <v>110.25654666903115</v>
      </c>
      <c r="H744" s="1" t="str">
        <f>VLOOKUP(B744,$O$2:$O$150,1,FALSE)</f>
        <v>Make enquiry on retail and leisure</v>
      </c>
      <c r="I744" s="1" t="str">
        <f>INDEX('Data - Knowledge'!$C:$C,MATCH(E744,'Data - Knowledge'!$D:$D,0))</f>
        <v>Make enquiry on car dealership or manufacturer</v>
      </c>
      <c r="J744" s="1"/>
    </row>
    <row r="745" spans="1:10">
      <c r="A745">
        <v>759</v>
      </c>
      <c r="B745" t="s">
        <v>1963</v>
      </c>
      <c r="C745">
        <f>IF(B745&lt;&gt;B744,1,1+C744)</f>
        <v>2</v>
      </c>
      <c r="D745" t="str">
        <f>B745&amp;C745</f>
        <v>Make enquiry on retail and leisure2</v>
      </c>
      <c r="E745" t="s">
        <v>1864</v>
      </c>
      <c r="F745" s="373">
        <f>'Data - Knowledge'!E752</f>
        <v>0.40085606060606066</v>
      </c>
      <c r="G745" s="379">
        <f>'Data - Knowledge'!J752</f>
        <v>100.35349517625318</v>
      </c>
      <c r="H745" s="1" t="str">
        <f>VLOOKUP(B745,$O$2:$O$150,1,FALSE)</f>
        <v>Make enquiry on retail and leisure</v>
      </c>
      <c r="I745" s="1" t="str">
        <f>INDEX('Data - Knowledge'!$C:$C,MATCH(E745,'Data - Knowledge'!$D:$D,0))</f>
        <v>Make enquiry on car dealership or manufacturer</v>
      </c>
      <c r="J745" s="1"/>
    </row>
    <row r="746" spans="1:10">
      <c r="A746">
        <v>760</v>
      </c>
      <c r="B746" t="s">
        <v>1963</v>
      </c>
      <c r="C746">
        <f>IF(B746&lt;&gt;B745,1,1+C745)</f>
        <v>3</v>
      </c>
      <c r="D746" t="str">
        <f>B746&amp;C746</f>
        <v>Make enquiry on retail and leisure3</v>
      </c>
      <c r="E746" t="s">
        <v>550</v>
      </c>
      <c r="F746" s="373">
        <f>'Data - Knowledge'!E753</f>
        <v>0.46197348484848488</v>
      </c>
      <c r="G746" s="379">
        <f>'Data - Knowledge'!J753</f>
        <v>98.490877827210213</v>
      </c>
      <c r="H746" s="1" t="str">
        <f>VLOOKUP(B746,$O$2:$O$150,1,FALSE)</f>
        <v>Make enquiry on retail and leisure</v>
      </c>
      <c r="I746" s="1" t="str">
        <f>INDEX('Data - Knowledge'!$C:$C,MATCH(E746,'Data - Knowledge'!$D:$D,0))</f>
        <v>Channels Received (Types of marketing seen, or received, during the last few weeks)</v>
      </c>
      <c r="J746" s="1"/>
    </row>
    <row r="747" spans="1:10">
      <c r="A747">
        <v>761</v>
      </c>
      <c r="B747" t="s">
        <v>1963</v>
      </c>
      <c r="C747">
        <f>IF(B747&lt;&gt;B746,1,1+C746)</f>
        <v>4</v>
      </c>
      <c r="D747" t="str">
        <f>B747&amp;C747</f>
        <v>Make enquiry on retail and leisure4</v>
      </c>
      <c r="E747" t="s">
        <v>1867</v>
      </c>
      <c r="F747" s="373">
        <f>'Data - Knowledge'!E754</f>
        <v>0.39752272727272725</v>
      </c>
      <c r="G747" s="379">
        <f>'Data - Knowledge'!J754</f>
        <v>101.90602077815845</v>
      </c>
      <c r="H747" s="1" t="str">
        <f>VLOOKUP(B747,$O$2:$O$150,1,FALSE)</f>
        <v>Make enquiry on retail and leisure</v>
      </c>
      <c r="I747" s="1" t="str">
        <f>INDEX('Data - Knowledge'!$C:$C,MATCH(E747,'Data - Knowledge'!$D:$D,0))</f>
        <v>Make enquiry on car dealership or manufacturer</v>
      </c>
      <c r="J747" s="1"/>
    </row>
    <row r="748" spans="1:10">
      <c r="A748">
        <v>762</v>
      </c>
      <c r="B748" t="s">
        <v>1963</v>
      </c>
      <c r="C748">
        <f>IF(B748&lt;&gt;B747,1,1+C747)</f>
        <v>5</v>
      </c>
      <c r="D748" t="str">
        <f>B748&amp;C748</f>
        <v>Make enquiry on retail and leisure5</v>
      </c>
      <c r="E748" t="s">
        <v>1869</v>
      </c>
      <c r="F748" s="373">
        <f>'Data - Knowledge'!E755</f>
        <v>0.19080303030303034</v>
      </c>
      <c r="G748" s="379">
        <f>'Data - Knowledge'!J755</f>
        <v>116.32954702181375</v>
      </c>
      <c r="H748" s="1" t="str">
        <f>VLOOKUP(B748,$O$2:$O$150,1,FALSE)</f>
        <v>Make enquiry on retail and leisure</v>
      </c>
      <c r="I748" s="1" t="str">
        <f>INDEX('Data - Knowledge'!$C:$C,MATCH(E748,'Data - Knowledge'!$D:$D,0))</f>
        <v>Make enquiry on car dealership or manufacturer</v>
      </c>
      <c r="J748" s="1"/>
    </row>
    <row r="749" spans="1:10">
      <c r="A749">
        <v>763</v>
      </c>
      <c r="B749" t="s">
        <v>1963</v>
      </c>
      <c r="C749">
        <f>IF(B749&lt;&gt;B748,1,1+C748)</f>
        <v>6</v>
      </c>
      <c r="D749" t="str">
        <f>B749&amp;C749</f>
        <v>Make enquiry on retail and leisure6</v>
      </c>
      <c r="E749" t="s">
        <v>1871</v>
      </c>
      <c r="F749" s="373">
        <f>'Data - Knowledge'!E756</f>
        <v>0.14278409090909092</v>
      </c>
      <c r="G749" s="379">
        <f>'Data - Knowledge'!J756</f>
        <v>137.8418792983546</v>
      </c>
      <c r="H749" s="1" t="str">
        <f>VLOOKUP(B749,$O$2:$O$150,1,FALSE)</f>
        <v>Make enquiry on retail and leisure</v>
      </c>
      <c r="I749" s="1" t="str">
        <f>INDEX('Data - Knowledge'!$C:$C,MATCH(E749,'Data - Knowledge'!$D:$D,0))</f>
        <v>Make enquiry on car dealership or manufacturer</v>
      </c>
      <c r="J749" s="1"/>
    </row>
    <row r="750" spans="1:10">
      <c r="A750">
        <v>764</v>
      </c>
      <c r="B750" t="s">
        <v>1963</v>
      </c>
      <c r="C750">
        <f>IF(B750&lt;&gt;B749,1,1+C749)</f>
        <v>7</v>
      </c>
      <c r="D750" t="str">
        <f>B750&amp;C750</f>
        <v>Make enquiry on retail and leisure7</v>
      </c>
      <c r="E750" t="s">
        <v>1873</v>
      </c>
      <c r="F750" s="373">
        <f>'Data - Knowledge'!E757</f>
        <v>0.38460227272727271</v>
      </c>
      <c r="G750" s="379">
        <f>'Data - Knowledge'!J757</f>
        <v>100.02785423494942</v>
      </c>
      <c r="H750" s="1" t="str">
        <f>VLOOKUP(B750,$O$2:$O$150,1,FALSE)</f>
        <v>Make enquiry on retail and leisure</v>
      </c>
      <c r="I750" s="1" t="str">
        <f>INDEX('Data - Knowledge'!$C:$C,MATCH(E750,'Data - Knowledge'!$D:$D,0))</f>
        <v>Make enquiry on car dealership or manufacturer</v>
      </c>
      <c r="J750" s="1"/>
    </row>
    <row r="751" spans="1:10">
      <c r="A751">
        <v>765</v>
      </c>
      <c r="B751" t="s">
        <v>1971</v>
      </c>
      <c r="C751">
        <f>IF(B751&lt;&gt;B750,1,1+C750)</f>
        <v>1</v>
      </c>
      <c r="D751" t="str">
        <f>B751&amp;C751</f>
        <v>Submit info to retail and leisure1</v>
      </c>
      <c r="E751" t="s">
        <v>1862</v>
      </c>
      <c r="F751" s="373">
        <f>'Data - Knowledge'!E758</f>
        <v>0.26723863636363643</v>
      </c>
      <c r="G751" s="379">
        <f>'Data - Knowledge'!J758</f>
        <v>104.2048301968042</v>
      </c>
      <c r="H751" s="1" t="str">
        <f>VLOOKUP(B751,$O$2:$O$150,1,FALSE)</f>
        <v>Submit info to retail and leisure</v>
      </c>
      <c r="I751" s="1" t="str">
        <f>INDEX('Data - Knowledge'!$C:$C,MATCH(E751,'Data - Knowledge'!$D:$D,0))</f>
        <v>Make enquiry on car dealership or manufacturer</v>
      </c>
      <c r="J751" s="1"/>
    </row>
    <row r="752" spans="1:10">
      <c r="A752">
        <v>766</v>
      </c>
      <c r="B752" t="s">
        <v>1971</v>
      </c>
      <c r="C752">
        <f>IF(B752&lt;&gt;B751,1,1+C751)</f>
        <v>2</v>
      </c>
      <c r="D752" t="str">
        <f>B752&amp;C752</f>
        <v>Submit info to retail and leisure2</v>
      </c>
      <c r="E752" t="s">
        <v>1864</v>
      </c>
      <c r="F752" s="373">
        <f>'Data - Knowledge'!E759</f>
        <v>0.38246212121212114</v>
      </c>
      <c r="G752" s="379">
        <f>'Data - Knowledge'!J759</f>
        <v>101.56534057241515</v>
      </c>
      <c r="H752" s="1" t="str">
        <f>VLOOKUP(B752,$O$2:$O$150,1,FALSE)</f>
        <v>Submit info to retail and leisure</v>
      </c>
      <c r="I752" s="1" t="str">
        <f>INDEX('Data - Knowledge'!$C:$C,MATCH(E752,'Data - Knowledge'!$D:$D,0))</f>
        <v>Make enquiry on car dealership or manufacturer</v>
      </c>
      <c r="J752" s="1"/>
    </row>
    <row r="753" spans="1:10">
      <c r="A753">
        <v>767</v>
      </c>
      <c r="B753" t="s">
        <v>1971</v>
      </c>
      <c r="C753">
        <f>IF(B753&lt;&gt;B752,1,1+C752)</f>
        <v>3</v>
      </c>
      <c r="D753" t="str">
        <f>B753&amp;C753</f>
        <v>Submit info to retail and leisure3</v>
      </c>
      <c r="E753" t="s">
        <v>550</v>
      </c>
      <c r="F753" s="373">
        <f>'Data - Knowledge'!E760</f>
        <v>0.36839015151515148</v>
      </c>
      <c r="G753" s="379">
        <f>'Data - Knowledge'!J760</f>
        <v>99.999166025878964</v>
      </c>
      <c r="H753" s="1" t="str">
        <f>VLOOKUP(B753,$O$2:$O$150,1,FALSE)</f>
        <v>Submit info to retail and leisure</v>
      </c>
      <c r="I753" s="1" t="str">
        <f>INDEX('Data - Knowledge'!$C:$C,MATCH(E753,'Data - Knowledge'!$D:$D,0))</f>
        <v>Channels Received (Types of marketing seen, or received, during the last few weeks)</v>
      </c>
      <c r="J753" s="1"/>
    </row>
    <row r="754" spans="1:10">
      <c r="A754">
        <v>768</v>
      </c>
      <c r="B754" t="s">
        <v>1971</v>
      </c>
      <c r="C754">
        <f>IF(B754&lt;&gt;B753,1,1+C753)</f>
        <v>4</v>
      </c>
      <c r="D754" t="str">
        <f>B754&amp;C754</f>
        <v>Submit info to retail and leisure4</v>
      </c>
      <c r="E754" t="s">
        <v>1867</v>
      </c>
      <c r="F754" s="373">
        <f>'Data - Knowledge'!E761</f>
        <v>0.41313257575757573</v>
      </c>
      <c r="G754" s="379">
        <f>'Data - Knowledge'!J761</f>
        <v>104.41693604993196</v>
      </c>
      <c r="H754" s="1" t="str">
        <f>VLOOKUP(B754,$O$2:$O$150,1,FALSE)</f>
        <v>Submit info to retail and leisure</v>
      </c>
      <c r="I754" s="1" t="str">
        <f>INDEX('Data - Knowledge'!$C:$C,MATCH(E754,'Data - Knowledge'!$D:$D,0))</f>
        <v>Make enquiry on car dealership or manufacturer</v>
      </c>
      <c r="J754" s="1"/>
    </row>
    <row r="755" spans="1:10">
      <c r="A755">
        <v>769</v>
      </c>
      <c r="B755" t="s">
        <v>1971</v>
      </c>
      <c r="C755">
        <f>IF(B755&lt;&gt;B754,1,1+C754)</f>
        <v>5</v>
      </c>
      <c r="D755" t="str">
        <f>B755&amp;C755</f>
        <v>Submit info to retail and leisure5</v>
      </c>
      <c r="E755" t="s">
        <v>1869</v>
      </c>
      <c r="F755" s="373">
        <f>'Data - Knowledge'!E762</f>
        <v>0.14639393939393938</v>
      </c>
      <c r="G755" s="379">
        <f>'Data - Knowledge'!J762</f>
        <v>125.14586717042104</v>
      </c>
      <c r="H755" s="1" t="str">
        <f>VLOOKUP(B755,$O$2:$O$150,1,FALSE)</f>
        <v>Submit info to retail and leisure</v>
      </c>
      <c r="I755" s="1" t="str">
        <f>INDEX('Data - Knowledge'!$C:$C,MATCH(E755,'Data - Knowledge'!$D:$D,0))</f>
        <v>Make enquiry on car dealership or manufacturer</v>
      </c>
      <c r="J755" s="1"/>
    </row>
    <row r="756" spans="1:10">
      <c r="A756">
        <v>770</v>
      </c>
      <c r="B756" t="s">
        <v>1971</v>
      </c>
      <c r="C756">
        <f>IF(B756&lt;&gt;B755,1,1+C755)</f>
        <v>6</v>
      </c>
      <c r="D756" t="str">
        <f>B756&amp;C756</f>
        <v>Submit info to retail and leisure6</v>
      </c>
      <c r="E756" t="s">
        <v>1871</v>
      </c>
      <c r="F756" s="373">
        <f>'Data - Knowledge'!E763</f>
        <v>0.13639772727272725</v>
      </c>
      <c r="G756" s="379">
        <f>'Data - Knowledge'!J763</f>
        <v>126.08144326739361</v>
      </c>
      <c r="H756" s="1" t="str">
        <f>VLOOKUP(B756,$O$2:$O$150,1,FALSE)</f>
        <v>Submit info to retail and leisure</v>
      </c>
      <c r="I756" s="1" t="str">
        <f>INDEX('Data - Knowledge'!$C:$C,MATCH(E756,'Data - Knowledge'!$D:$D,0))</f>
        <v>Make enquiry on car dealership or manufacturer</v>
      </c>
      <c r="J756" s="1"/>
    </row>
    <row r="757" spans="1:10">
      <c r="A757">
        <v>771</v>
      </c>
      <c r="B757" t="s">
        <v>1971</v>
      </c>
      <c r="C757">
        <f>IF(B757&lt;&gt;B756,1,1+C756)</f>
        <v>7</v>
      </c>
      <c r="D757" t="str">
        <f>B757&amp;C757</f>
        <v>Submit info to retail and leisure7</v>
      </c>
      <c r="E757" t="s">
        <v>1873</v>
      </c>
      <c r="F757" s="373">
        <f>'Data - Knowledge'!E764</f>
        <v>0.42740151515151514</v>
      </c>
      <c r="G757" s="379">
        <f>'Data - Knowledge'!J764</f>
        <v>97.1421707627239</v>
      </c>
      <c r="H757" s="1" t="str">
        <f>VLOOKUP(B757,$O$2:$O$150,1,FALSE)</f>
        <v>Submit info to retail and leisure</v>
      </c>
      <c r="I757" s="1" t="str">
        <f>INDEX('Data - Knowledge'!$C:$C,MATCH(E757,'Data - Knowledge'!$D:$D,0))</f>
        <v>Make enquiry on car dealership or manufacturer</v>
      </c>
      <c r="J757" s="1"/>
    </row>
    <row r="758" spans="1:10">
      <c r="A758">
        <v>772</v>
      </c>
      <c r="B758" t="s">
        <v>1979</v>
      </c>
      <c r="C758">
        <f>IF(B758&lt;&gt;B757,1,1+C757)</f>
        <v>1</v>
      </c>
      <c r="D758" t="str">
        <f>B758&amp;C758</f>
        <v>Get info/marketing on retail and leisure1</v>
      </c>
      <c r="E758" t="s">
        <v>1862</v>
      </c>
      <c r="F758" s="373">
        <f>'Data - Knowledge'!E765</f>
        <v>0.21744696969696967</v>
      </c>
      <c r="G758" s="379">
        <f>'Data - Knowledge'!J765</f>
        <v>101.66780201750602</v>
      </c>
      <c r="H758" s="1" t="str">
        <f>VLOOKUP(B758,$O$2:$O$150,1,FALSE)</f>
        <v>Get info/marketing on retail and leisure</v>
      </c>
      <c r="I758" s="1" t="str">
        <f>INDEX('Data - Knowledge'!$C:$C,MATCH(E758,'Data - Knowledge'!$D:$D,0))</f>
        <v>Make enquiry on car dealership or manufacturer</v>
      </c>
      <c r="J758" s="1"/>
    </row>
    <row r="759" spans="1:10">
      <c r="A759">
        <v>773</v>
      </c>
      <c r="B759" t="s">
        <v>1979</v>
      </c>
      <c r="C759">
        <f>IF(B759&lt;&gt;B758,1,1+C758)</f>
        <v>2</v>
      </c>
      <c r="D759" t="str">
        <f>B759&amp;C759</f>
        <v>Get info/marketing on retail and leisure2</v>
      </c>
      <c r="E759" t="s">
        <v>1864</v>
      </c>
      <c r="F759" s="373">
        <f>'Data - Knowledge'!E766</f>
        <v>0.23079166666666662</v>
      </c>
      <c r="G759" s="379">
        <f>'Data - Knowledge'!J766</f>
        <v>108.21815842425282</v>
      </c>
      <c r="H759" s="1" t="str">
        <f>VLOOKUP(B759,$O$2:$O$150,1,FALSE)</f>
        <v>Get info/marketing on retail and leisure</v>
      </c>
      <c r="I759" s="1" t="str">
        <f>INDEX('Data - Knowledge'!$C:$C,MATCH(E759,'Data - Knowledge'!$D:$D,0))</f>
        <v>Make enquiry on car dealership or manufacturer</v>
      </c>
      <c r="J759" s="1"/>
    </row>
    <row r="760" spans="1:10">
      <c r="A760">
        <v>774</v>
      </c>
      <c r="B760" t="s">
        <v>1979</v>
      </c>
      <c r="C760">
        <f>IF(B760&lt;&gt;B759,1,1+C759)</f>
        <v>3</v>
      </c>
      <c r="D760" t="str">
        <f>B760&amp;C760</f>
        <v>Get info/marketing on retail and leisure3</v>
      </c>
      <c r="E760" t="s">
        <v>550</v>
      </c>
      <c r="F760" s="373">
        <f>'Data - Knowledge'!E767</f>
        <v>0.3884545454545455</v>
      </c>
      <c r="G760" s="379">
        <f>'Data - Knowledge'!J767</f>
        <v>98.922734106210157</v>
      </c>
      <c r="H760" s="1" t="str">
        <f>VLOOKUP(B760,$O$2:$O$150,1,FALSE)</f>
        <v>Get info/marketing on retail and leisure</v>
      </c>
      <c r="I760" s="1" t="str">
        <f>INDEX('Data - Knowledge'!$C:$C,MATCH(E760,'Data - Knowledge'!$D:$D,0))</f>
        <v>Channels Received (Types of marketing seen, or received, during the last few weeks)</v>
      </c>
      <c r="J760" s="1"/>
    </row>
    <row r="761" spans="1:10">
      <c r="A761">
        <v>775</v>
      </c>
      <c r="B761" t="s">
        <v>1979</v>
      </c>
      <c r="C761">
        <f>IF(B761&lt;&gt;B760,1,1+C760)</f>
        <v>4</v>
      </c>
      <c r="D761" t="str">
        <f>B761&amp;C761</f>
        <v>Get info/marketing on retail and leisure4</v>
      </c>
      <c r="E761" t="s">
        <v>1867</v>
      </c>
      <c r="F761" s="373">
        <f>'Data - Knowledge'!E768</f>
        <v>0.33240909090909093</v>
      </c>
      <c r="G761" s="379">
        <f>'Data - Knowledge'!J768</f>
        <v>110.75405896689574</v>
      </c>
      <c r="H761" s="1" t="str">
        <f>VLOOKUP(B761,$O$2:$O$150,1,FALSE)</f>
        <v>Get info/marketing on retail and leisure</v>
      </c>
      <c r="I761" s="1" t="str">
        <f>INDEX('Data - Knowledge'!$C:$C,MATCH(E761,'Data - Knowledge'!$D:$D,0))</f>
        <v>Make enquiry on car dealership or manufacturer</v>
      </c>
      <c r="J761" s="1"/>
    </row>
    <row r="762" spans="1:10">
      <c r="A762">
        <v>776</v>
      </c>
      <c r="B762" t="s">
        <v>1979</v>
      </c>
      <c r="C762">
        <f>IF(B762&lt;&gt;B761,1,1+C761)</f>
        <v>5</v>
      </c>
      <c r="D762" t="str">
        <f>B762&amp;C762</f>
        <v>Get info/marketing on retail and leisure5</v>
      </c>
      <c r="E762" t="s">
        <v>1869</v>
      </c>
      <c r="F762" s="373">
        <f>'Data - Knowledge'!E769</f>
        <v>0.21359848484848482</v>
      </c>
      <c r="G762" s="379">
        <f>'Data - Knowledge'!J769</f>
        <v>109.07789533636665</v>
      </c>
      <c r="H762" s="1" t="str">
        <f>VLOOKUP(B762,$O$2:$O$150,1,FALSE)</f>
        <v>Get info/marketing on retail and leisure</v>
      </c>
      <c r="I762" s="1" t="str">
        <f>INDEX('Data - Knowledge'!$C:$C,MATCH(E762,'Data - Knowledge'!$D:$D,0))</f>
        <v>Make enquiry on car dealership or manufacturer</v>
      </c>
      <c r="J762" s="1"/>
    </row>
    <row r="763" spans="1:10">
      <c r="A763">
        <v>777</v>
      </c>
      <c r="B763" t="s">
        <v>1979</v>
      </c>
      <c r="C763">
        <f>IF(B763&lt;&gt;B762,1,1+C762)</f>
        <v>6</v>
      </c>
      <c r="D763" t="str">
        <f>B763&amp;C763</f>
        <v>Get info/marketing on retail and leisure6</v>
      </c>
      <c r="E763" t="s">
        <v>1871</v>
      </c>
      <c r="F763" s="373">
        <f>'Data - Knowledge'!E770</f>
        <v>0.14174242424242425</v>
      </c>
      <c r="G763" s="379">
        <f>'Data - Knowledge'!J770</f>
        <v>121.85438707193958</v>
      </c>
      <c r="H763" s="1" t="str">
        <f>VLOOKUP(B763,$O$2:$O$150,1,FALSE)</f>
        <v>Get info/marketing on retail and leisure</v>
      </c>
      <c r="I763" s="1" t="str">
        <f>INDEX('Data - Knowledge'!$C:$C,MATCH(E763,'Data - Knowledge'!$D:$D,0))</f>
        <v>Make enquiry on car dealership or manufacturer</v>
      </c>
      <c r="J763" s="1"/>
    </row>
    <row r="764" spans="1:10">
      <c r="A764">
        <v>778</v>
      </c>
      <c r="B764" t="s">
        <v>1979</v>
      </c>
      <c r="C764">
        <f>IF(B764&lt;&gt;B763,1,1+C763)</f>
        <v>7</v>
      </c>
      <c r="D764" t="str">
        <f>B764&amp;C764</f>
        <v>Get info/marketing on retail and leisure7</v>
      </c>
      <c r="E764" t="s">
        <v>1873</v>
      </c>
      <c r="F764" s="373">
        <f>'Data - Knowledge'!E771</f>
        <v>0.3698371212121212</v>
      </c>
      <c r="G764" s="379">
        <f>'Data - Knowledge'!J771</f>
        <v>96.917197763289622</v>
      </c>
      <c r="H764" s="1" t="str">
        <f>VLOOKUP(B764,$O$2:$O$150,1,FALSE)</f>
        <v>Get info/marketing on retail and leisure</v>
      </c>
      <c r="I764" s="1" t="str">
        <f>INDEX('Data - Knowledge'!$C:$C,MATCH(E764,'Data - Knowledge'!$D:$D,0))</f>
        <v>Make enquiry on car dealership or manufacturer</v>
      </c>
      <c r="J764" s="1"/>
    </row>
    <row r="765" spans="1:10">
      <c r="A765">
        <v>779</v>
      </c>
      <c r="B765" t="s">
        <v>1987</v>
      </c>
      <c r="C765">
        <f>IF(B765&lt;&gt;B764,1,1+C764)</f>
        <v>1</v>
      </c>
      <c r="D765" t="str">
        <f>B765&amp;C765</f>
        <v>Research retail and leisure1</v>
      </c>
      <c r="E765" t="s">
        <v>1862</v>
      </c>
      <c r="F765" s="373">
        <f>'Data - Knowledge'!E772</f>
        <v>0.24793560606060605</v>
      </c>
      <c r="G765" s="379">
        <f>'Data - Knowledge'!J772</f>
        <v>107.64331808565144</v>
      </c>
      <c r="H765" s="1" t="str">
        <f>VLOOKUP(B765,$O$2:$O$150,1,FALSE)</f>
        <v>Research retail and leisure</v>
      </c>
      <c r="I765" s="1" t="str">
        <f>INDEX('Data - Knowledge'!$C:$C,MATCH(E765,'Data - Knowledge'!$D:$D,0))</f>
        <v>Make enquiry on car dealership or manufacturer</v>
      </c>
      <c r="J765" s="1"/>
    </row>
    <row r="766" spans="1:10">
      <c r="A766">
        <v>780</v>
      </c>
      <c r="B766" t="s">
        <v>1987</v>
      </c>
      <c r="C766">
        <f>IF(B766&lt;&gt;B765,1,1+C765)</f>
        <v>2</v>
      </c>
      <c r="D766" t="str">
        <f>B766&amp;C766</f>
        <v>Research retail and leisure2</v>
      </c>
      <c r="E766" t="s">
        <v>1864</v>
      </c>
      <c r="F766" s="373">
        <f>'Data - Knowledge'!E773</f>
        <v>0.2389583333333333</v>
      </c>
      <c r="G766" s="379">
        <f>'Data - Knowledge'!J773</f>
        <v>107.35965091935194</v>
      </c>
      <c r="H766" s="1" t="str">
        <f>VLOOKUP(B766,$O$2:$O$150,1,FALSE)</f>
        <v>Research retail and leisure</v>
      </c>
      <c r="I766" s="1" t="str">
        <f>INDEX('Data - Knowledge'!$C:$C,MATCH(E766,'Data - Knowledge'!$D:$D,0))</f>
        <v>Make enquiry on car dealership or manufacturer</v>
      </c>
      <c r="J766" s="1"/>
    </row>
    <row r="767" spans="1:10">
      <c r="A767">
        <v>781</v>
      </c>
      <c r="B767" t="s">
        <v>1987</v>
      </c>
      <c r="C767">
        <f>IF(B767&lt;&gt;B766,1,1+C766)</f>
        <v>3</v>
      </c>
      <c r="D767" t="str">
        <f>B767&amp;C767</f>
        <v>Research retail and leisure3</v>
      </c>
      <c r="E767" t="s">
        <v>550</v>
      </c>
      <c r="F767" s="373">
        <f>'Data - Knowledge'!E774</f>
        <v>0.26908712121212119</v>
      </c>
      <c r="G767" s="379">
        <f>'Data - Knowledge'!J774</f>
        <v>107.1897140337972</v>
      </c>
      <c r="H767" s="1" t="str">
        <f>VLOOKUP(B767,$O$2:$O$150,1,FALSE)</f>
        <v>Research retail and leisure</v>
      </c>
      <c r="I767" s="1" t="str">
        <f>INDEX('Data - Knowledge'!$C:$C,MATCH(E767,'Data - Knowledge'!$D:$D,0))</f>
        <v>Channels Received (Types of marketing seen, or received, during the last few weeks)</v>
      </c>
      <c r="J767" s="1"/>
    </row>
    <row r="768" spans="1:10">
      <c r="A768">
        <v>782</v>
      </c>
      <c r="B768" t="s">
        <v>1987</v>
      </c>
      <c r="C768">
        <f>IF(B768&lt;&gt;B767,1,1+C767)</f>
        <v>4</v>
      </c>
      <c r="D768" t="str">
        <f>B768&amp;C768</f>
        <v>Research retail and leisure4</v>
      </c>
      <c r="E768" t="s">
        <v>1867</v>
      </c>
      <c r="F768" s="373">
        <f>'Data - Knowledge'!E775</f>
        <v>0.39515909090909085</v>
      </c>
      <c r="G768" s="379">
        <f>'Data - Knowledge'!J775</f>
        <v>103.93579507387574</v>
      </c>
      <c r="H768" s="1" t="str">
        <f>VLOOKUP(B768,$O$2:$O$150,1,FALSE)</f>
        <v>Research retail and leisure</v>
      </c>
      <c r="I768" s="1" t="str">
        <f>INDEX('Data - Knowledge'!$C:$C,MATCH(E768,'Data - Knowledge'!$D:$D,0))</f>
        <v>Make enquiry on car dealership or manufacturer</v>
      </c>
      <c r="J768" s="1"/>
    </row>
    <row r="769" spans="1:10">
      <c r="A769">
        <v>783</v>
      </c>
      <c r="B769" t="s">
        <v>1987</v>
      </c>
      <c r="C769">
        <f>IF(B769&lt;&gt;B768,1,1+C768)</f>
        <v>5</v>
      </c>
      <c r="D769" t="str">
        <f>B769&amp;C769</f>
        <v>Research retail and leisure5</v>
      </c>
      <c r="E769" t="s">
        <v>1869</v>
      </c>
      <c r="F769" s="373">
        <f>'Data - Knowledge'!E776</f>
        <v>0.12712878787878787</v>
      </c>
      <c r="G769" s="379">
        <f>'Data - Knowledge'!J776</f>
        <v>120.08751674791185</v>
      </c>
      <c r="H769" s="1" t="str">
        <f>VLOOKUP(B769,$O$2:$O$150,1,FALSE)</f>
        <v>Research retail and leisure</v>
      </c>
      <c r="I769" s="1" t="str">
        <f>INDEX('Data - Knowledge'!$C:$C,MATCH(E769,'Data - Knowledge'!$D:$D,0))</f>
        <v>Make enquiry on car dealership or manufacturer</v>
      </c>
      <c r="J769" s="1"/>
    </row>
    <row r="770" spans="1:10">
      <c r="A770">
        <v>784</v>
      </c>
      <c r="B770" t="s">
        <v>1987</v>
      </c>
      <c r="C770">
        <f>IF(B770&lt;&gt;B769,1,1+C769)</f>
        <v>6</v>
      </c>
      <c r="D770" t="str">
        <f>B770&amp;C770</f>
        <v>Research retail and leisure6</v>
      </c>
      <c r="E770" t="s">
        <v>1871</v>
      </c>
      <c r="F770" s="373">
        <f>'Data - Knowledge'!E777</f>
        <v>0.10959090909090909</v>
      </c>
      <c r="G770" s="379">
        <f>'Data - Knowledge'!J777</f>
        <v>137.3301994109392</v>
      </c>
      <c r="H770" s="1" t="str">
        <f>VLOOKUP(B770,$O$2:$O$150,1,FALSE)</f>
        <v>Research retail and leisure</v>
      </c>
      <c r="I770" s="1" t="str">
        <f>INDEX('Data - Knowledge'!$C:$C,MATCH(E770,'Data - Knowledge'!$D:$D,0))</f>
        <v>Make enquiry on car dealership or manufacturer</v>
      </c>
      <c r="J770" s="1"/>
    </row>
    <row r="771" spans="1:10">
      <c r="A771">
        <v>785</v>
      </c>
      <c r="B771" t="s">
        <v>1987</v>
      </c>
      <c r="C771">
        <f>IF(B771&lt;&gt;B770,1,1+C770)</f>
        <v>7</v>
      </c>
      <c r="D771" t="str">
        <f>B771&amp;C771</f>
        <v>Research retail and leisure7</v>
      </c>
      <c r="E771" t="s">
        <v>1873</v>
      </c>
      <c r="F771" s="373">
        <f>'Data - Knowledge'!E778</f>
        <v>0.49278787878787877</v>
      </c>
      <c r="G771" s="379">
        <f>'Data - Knowledge'!J778</f>
        <v>94.966703350635413</v>
      </c>
      <c r="H771" s="1" t="str">
        <f>VLOOKUP(B771,$O$2:$O$150,1,FALSE)</f>
        <v>Research retail and leisure</v>
      </c>
      <c r="I771" s="1" t="str">
        <f>INDEX('Data - Knowledge'!$C:$C,MATCH(E771,'Data - Knowledge'!$D:$D,0))</f>
        <v>Make enquiry on car dealership or manufacturer</v>
      </c>
      <c r="J771" s="1"/>
    </row>
    <row r="772" spans="6:7">
      <c r="F772" s="401"/>
      <c r="G772" s="338"/>
    </row>
    <row r="773" spans="6:7">
      <c r="F773" s="401"/>
      <c r="G773" s="338"/>
    </row>
    <row r="774" spans="6:7">
      <c r="F774" s="401"/>
      <c r="G774" s="338"/>
    </row>
    <row r="775" spans="6:7">
      <c r="F775" s="401"/>
      <c r="G775" s="338"/>
    </row>
    <row r="776" spans="6:7">
      <c r="F776" s="401"/>
      <c r="G776" s="338"/>
    </row>
    <row r="777" spans="6:7">
      <c r="F777" s="401"/>
      <c r="G777" s="338"/>
    </row>
    <row r="778" spans="6:7">
      <c r="F778" s="401"/>
      <c r="G778" s="338"/>
    </row>
    <row r="779" spans="6:7">
      <c r="F779" s="401"/>
      <c r="G779" s="338"/>
    </row>
    <row r="780" spans="6:7">
      <c r="F780" s="401"/>
      <c r="G780" s="338"/>
    </row>
    <row r="781" spans="6:7">
      <c r="F781" s="401"/>
      <c r="G781" s="338"/>
    </row>
    <row r="782" spans="6:7">
      <c r="F782" s="401"/>
      <c r="G782" s="338"/>
    </row>
    <row r="783" spans="6:7">
      <c r="F783" s="401"/>
      <c r="G783" s="338"/>
    </row>
    <row r="784" spans="6:7">
      <c r="F784" s="401"/>
      <c r="G784" s="338"/>
    </row>
    <row r="785" spans="6:7">
      <c r="F785" s="401"/>
      <c r="G785" s="338"/>
    </row>
    <row r="786" spans="6:7">
      <c r="F786" s="401"/>
      <c r="G786" s="338"/>
    </row>
    <row r="787" spans="6:7">
      <c r="F787" s="401"/>
      <c r="G787" s="338"/>
    </row>
    <row r="788" spans="6:7">
      <c r="F788" s="401"/>
      <c r="G788" s="338"/>
    </row>
    <row r="789" spans="6:7">
      <c r="F789" s="401"/>
      <c r="G789" s="338"/>
    </row>
    <row r="790" spans="6:7">
      <c r="F790" s="401"/>
      <c r="G790" s="338"/>
    </row>
    <row r="791" spans="6:7">
      <c r="F791" s="401"/>
      <c r="G791" s="338"/>
    </row>
    <row r="792" spans="6:7">
      <c r="F792" s="401"/>
      <c r="G792" s="338"/>
    </row>
    <row r="793" spans="6:7">
      <c r="F793" s="401"/>
      <c r="G793" s="338"/>
    </row>
    <row r="794" spans="6:7">
      <c r="F794" s="401"/>
      <c r="G794" s="338"/>
    </row>
    <row r="795" spans="6:7">
      <c r="F795" s="401"/>
      <c r="G795" s="338"/>
    </row>
    <row r="796" spans="6:7">
      <c r="F796" s="401"/>
      <c r="G796" s="338"/>
    </row>
    <row r="797" spans="6:7">
      <c r="F797" s="401"/>
      <c r="G797" s="338"/>
    </row>
    <row r="798" spans="6:7">
      <c r="F798" s="401"/>
      <c r="G798" s="338"/>
    </row>
    <row r="799" spans="6:7">
      <c r="F799" s="401"/>
      <c r="G799" s="338"/>
    </row>
    <row r="800" spans="6:7">
      <c r="F800" s="401"/>
      <c r="G800" s="338"/>
    </row>
    <row r="801" spans="6:7">
      <c r="F801" s="401"/>
      <c r="G801" s="338"/>
    </row>
    <row r="802" spans="6:7">
      <c r="F802" s="401"/>
      <c r="G802" s="338"/>
    </row>
    <row r="803" spans="6:7">
      <c r="F803" s="401"/>
      <c r="G803" s="338"/>
    </row>
    <row r="804" spans="6:7">
      <c r="F804" s="401"/>
      <c r="G804" s="338"/>
    </row>
    <row r="805" spans="6:7">
      <c r="F805" s="401"/>
      <c r="G805" s="338"/>
    </row>
    <row r="806" spans="6:7">
      <c r="F806" s="401"/>
      <c r="G806" s="338"/>
    </row>
    <row r="807" spans="6:7">
      <c r="F807" s="401"/>
      <c r="G807" s="338"/>
    </row>
    <row r="808" spans="6:7">
      <c r="F808" s="401"/>
      <c r="G808" s="338"/>
    </row>
    <row r="809" spans="6:7">
      <c r="F809" s="401"/>
      <c r="G809" s="338"/>
    </row>
    <row r="810" spans="6:7">
      <c r="F810" s="401"/>
      <c r="G810" s="338"/>
    </row>
    <row r="811" spans="6:7">
      <c r="F811" s="401"/>
      <c r="G811" s="338"/>
    </row>
    <row r="812" spans="6:7">
      <c r="F812" s="401"/>
      <c r="G812" s="338"/>
    </row>
    <row r="813" spans="6:7">
      <c r="F813" s="401"/>
      <c r="G813" s="338"/>
    </row>
    <row r="814" spans="6:7">
      <c r="F814" s="401"/>
      <c r="G814" s="338"/>
    </row>
    <row r="815" spans="6:7">
      <c r="F815" s="401"/>
      <c r="G815" s="338"/>
    </row>
    <row r="816" spans="6:7">
      <c r="F816" s="401"/>
      <c r="G816" s="338"/>
    </row>
    <row r="817" spans="6:7">
      <c r="F817" s="401"/>
      <c r="G817" s="338"/>
    </row>
    <row r="818" spans="6:7">
      <c r="F818" s="401"/>
      <c r="G818" s="338"/>
    </row>
    <row r="819" spans="6:7">
      <c r="F819" s="401"/>
      <c r="G819" s="338"/>
    </row>
    <row r="820" spans="6:7">
      <c r="F820" s="401"/>
      <c r="G820" s="338"/>
    </row>
    <row r="821" spans="6:7">
      <c r="F821" s="401"/>
      <c r="G821" s="338"/>
    </row>
    <row r="822" spans="6:7">
      <c r="F822" s="401"/>
      <c r="G822" s="338"/>
    </row>
    <row r="823" spans="6:7">
      <c r="F823" s="401"/>
      <c r="G823" s="338"/>
    </row>
    <row r="824" spans="6:7">
      <c r="F824" s="401"/>
      <c r="G824" s="338"/>
    </row>
    <row r="825" spans="6:7">
      <c r="F825" s="401"/>
      <c r="G825" s="338"/>
    </row>
    <row r="826" spans="6:7">
      <c r="F826" s="401"/>
      <c r="G826" s="338"/>
    </row>
    <row r="827" spans="6:7">
      <c r="F827" s="401"/>
      <c r="G827" s="338"/>
    </row>
    <row r="828" spans="6:7">
      <c r="F828" s="401"/>
      <c r="G828" s="338"/>
    </row>
    <row r="829" spans="6:7">
      <c r="F829" s="401"/>
      <c r="G829" s="338"/>
    </row>
    <row r="830" spans="6:7">
      <c r="F830" s="401"/>
      <c r="G830" s="338"/>
    </row>
    <row r="831" spans="6:7">
      <c r="F831" s="401"/>
      <c r="G831" s="338"/>
    </row>
    <row r="832" spans="6:7">
      <c r="F832" s="401"/>
      <c r="G832" s="338"/>
    </row>
    <row r="833" spans="6:7">
      <c r="F833" s="401"/>
      <c r="G833" s="338"/>
    </row>
    <row r="834" spans="6:7">
      <c r="F834" s="401"/>
      <c r="G834" s="338"/>
    </row>
    <row r="835" spans="6:7">
      <c r="F835" s="401"/>
      <c r="G835" s="338"/>
    </row>
    <row r="836" spans="6:7">
      <c r="F836" s="401"/>
      <c r="G836" s="338"/>
    </row>
    <row r="837" spans="6:7">
      <c r="F837" s="401"/>
      <c r="G837" s="338"/>
    </row>
    <row r="838" spans="6:7">
      <c r="F838" s="401"/>
      <c r="G838" s="338"/>
    </row>
    <row r="839" spans="6:7">
      <c r="F839" s="401"/>
      <c r="G839" s="338"/>
    </row>
    <row r="840" spans="6:7">
      <c r="F840" s="401"/>
      <c r="G840" s="338"/>
    </row>
    <row r="841" spans="6:7">
      <c r="F841" s="401"/>
      <c r="G841" s="338"/>
    </row>
    <row r="842" spans="6:7">
      <c r="F842" s="401"/>
      <c r="G842" s="338"/>
    </row>
    <row r="843" spans="6:7">
      <c r="F843" s="401"/>
      <c r="G843" s="338"/>
    </row>
    <row r="844" spans="6:7">
      <c r="F844" s="401"/>
      <c r="G844" s="338"/>
    </row>
    <row r="845" spans="6:7">
      <c r="F845" s="401"/>
      <c r="G845" s="338"/>
    </row>
    <row r="846" spans="6:7">
      <c r="F846" s="401"/>
      <c r="G846" s="338"/>
    </row>
    <row r="847" spans="6:7">
      <c r="F847" s="401"/>
      <c r="G847" s="338"/>
    </row>
    <row r="848" spans="6:7">
      <c r="F848" s="401"/>
      <c r="G848" s="338"/>
    </row>
    <row r="849" spans="6:7">
      <c r="F849" s="401"/>
      <c r="G849" s="338"/>
    </row>
    <row r="850" spans="6:7">
      <c r="F850" s="401"/>
      <c r="G850" s="338"/>
    </row>
    <row r="851" spans="6:7">
      <c r="F851" s="401"/>
      <c r="G851" s="338"/>
    </row>
    <row r="852" spans="6:7">
      <c r="F852" s="401"/>
      <c r="G852" s="338"/>
    </row>
    <row r="853" spans="6:7">
      <c r="F853" s="401"/>
      <c r="G853" s="338"/>
    </row>
    <row r="854" spans="6:7">
      <c r="F854" s="401"/>
      <c r="G854" s="338"/>
    </row>
    <row r="855" spans="6:7">
      <c r="F855" s="401"/>
      <c r="G855" s="338"/>
    </row>
    <row r="856" spans="6:7">
      <c r="F856" s="401"/>
      <c r="G856" s="338"/>
    </row>
    <row r="857" spans="6:7">
      <c r="F857" s="401"/>
      <c r="G857" s="338"/>
    </row>
    <row r="858" spans="6:7">
      <c r="F858" s="401"/>
      <c r="G858" s="338"/>
    </row>
    <row r="859" spans="6:7">
      <c r="F859" s="401"/>
      <c r="G859" s="338"/>
    </row>
    <row r="860" spans="6:7">
      <c r="F860" s="401"/>
      <c r="G860" s="338"/>
    </row>
    <row r="861" spans="6:7">
      <c r="F861" s="401"/>
      <c r="G861" s="338"/>
    </row>
    <row r="862" spans="6:7">
      <c r="F862" s="401"/>
      <c r="G862" s="338"/>
    </row>
    <row r="863" spans="6:7">
      <c r="F863" s="401"/>
      <c r="G863" s="338"/>
    </row>
    <row r="864" spans="6:7">
      <c r="F864" s="401"/>
      <c r="G864" s="338"/>
    </row>
    <row r="865" spans="6:7">
      <c r="F865" s="401"/>
      <c r="G865" s="338"/>
    </row>
    <row r="866" spans="6:7">
      <c r="F866" s="401"/>
      <c r="G866" s="338"/>
    </row>
    <row r="867" spans="6:7">
      <c r="F867" s="401"/>
      <c r="G867" s="338"/>
    </row>
    <row r="868" spans="6:7">
      <c r="F868" s="401"/>
      <c r="G868" s="338"/>
    </row>
    <row r="869" spans="6:7">
      <c r="F869" s="401"/>
      <c r="G869" s="338"/>
    </row>
    <row r="870" spans="6:7">
      <c r="F870" s="401"/>
      <c r="G870" s="338"/>
    </row>
    <row r="871" spans="6:7">
      <c r="F871" s="401"/>
      <c r="G871" s="338"/>
    </row>
    <row r="872" spans="6:7">
      <c r="F872" s="401"/>
      <c r="G872" s="338"/>
    </row>
    <row r="873" spans="6:7">
      <c r="F873" s="401"/>
      <c r="G873" s="338"/>
    </row>
    <row r="874" spans="6:7">
      <c r="F874" s="401"/>
      <c r="G874" s="338"/>
    </row>
    <row r="875" spans="6:7">
      <c r="F875" s="401"/>
      <c r="G875" s="338"/>
    </row>
    <row r="876" spans="6:7">
      <c r="F876" s="401"/>
      <c r="G876" s="338"/>
    </row>
    <row r="877" spans="6:7">
      <c r="F877" s="401"/>
      <c r="G877" s="338"/>
    </row>
    <row r="878" spans="6:7">
      <c r="F878" s="401"/>
      <c r="G878" s="338"/>
    </row>
  </sheetData>
  <conditionalFormatting sqref="O1:O1048576">
    <cfRule type="duplicateValues" dxfId="9" priority="1"/>
  </conditionalFormatting>
  <pageMargins left="0.7" right="0.7" top="0.75" bottom="0.75" header="0.3" footer="0.3"/>
  <pageSetup paperSize="9" orientation="portrait"/>
  <headerFooter scaleWithDoc="1" alignWithMargins="0" differentFirst="0" differentOddEven="0"/>
  <tableParts count="2">
    <tablePart r:id="rId4"/>
    <tablePart r:id="rId5"/>
  </tableParts>
  <extLst/>
</worksheet>
</file>

<file path=xl/worksheets/sheet1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1:CP908"/>
  <sheetViews>
    <sheetView zoomScale="70" view="normal" workbookViewId="0">
      <selection pane="topLeft" activeCell="A1" sqref="A1"/>
    </sheetView>
  </sheetViews>
  <sheetFormatPr defaultColWidth="9.26953125" defaultRowHeight="14.5"/>
  <cols>
    <col min="2" max="2" width="23.50390625" bestFit="1" customWidth="1"/>
    <col min="3" max="3" width="21.875" bestFit="1" customWidth="1"/>
    <col min="4" max="4" width="117.25390625" bestFit="1" customWidth="1"/>
    <col min="5" max="5" width="71.50390625" bestFit="1" customWidth="1"/>
  </cols>
  <sheetData>
    <row r="1" spans="1:94">
      <c r="A1" t="s">
        <v>2020</v>
      </c>
      <c r="B1" t="s">
        <v>378</v>
      </c>
      <c r="C1" t="s">
        <v>807</v>
      </c>
      <c r="D1" t="s">
        <v>806</v>
      </c>
      <c r="E1" t="s">
        <v>218</v>
      </c>
      <c r="F1" t="s">
        <v>2021</v>
      </c>
      <c r="G1" t="s">
        <v>2022</v>
      </c>
      <c r="H1" t="s">
        <v>2023</v>
      </c>
      <c r="I1" t="s">
        <v>2024</v>
      </c>
      <c r="J1" t="s">
        <v>2025</v>
      </c>
      <c r="K1" t="s">
        <v>2024</v>
      </c>
      <c r="L1" t="s">
        <v>2026</v>
      </c>
      <c r="M1" t="s">
        <v>2027</v>
      </c>
      <c r="N1" t="s">
        <v>2028</v>
      </c>
      <c r="O1" t="s">
        <v>2029</v>
      </c>
      <c r="P1" t="s">
        <v>2030</v>
      </c>
      <c r="Q1" t="s">
        <v>2024</v>
      </c>
      <c r="R1" t="s">
        <v>2031</v>
      </c>
      <c r="S1" t="s">
        <v>2032</v>
      </c>
      <c r="T1" t="s">
        <v>2033</v>
      </c>
      <c r="U1" t="s">
        <v>2034</v>
      </c>
      <c r="V1" t="s">
        <v>2035</v>
      </c>
      <c r="W1" t="s">
        <v>2036</v>
      </c>
      <c r="X1" t="s">
        <v>2037</v>
      </c>
      <c r="Y1" t="s">
        <v>2038</v>
      </c>
      <c r="Z1" t="s">
        <v>2039</v>
      </c>
      <c r="AA1" t="s">
        <v>2040</v>
      </c>
      <c r="AB1" t="s">
        <v>2041</v>
      </c>
      <c r="AC1" t="s">
        <v>2042</v>
      </c>
      <c r="AD1" t="s">
        <v>2043</v>
      </c>
      <c r="AE1" t="s">
        <v>2044</v>
      </c>
      <c r="AF1" t="s">
        <v>2045</v>
      </c>
      <c r="AG1" t="s">
        <v>2046</v>
      </c>
      <c r="AH1" t="s">
        <v>2047</v>
      </c>
      <c r="AI1" t="s">
        <v>2024</v>
      </c>
      <c r="AJ1" t="s">
        <v>2048</v>
      </c>
      <c r="AK1" t="s">
        <v>2049</v>
      </c>
      <c r="AL1" t="s">
        <v>2050</v>
      </c>
      <c r="AM1" t="s">
        <v>2051</v>
      </c>
      <c r="AN1" t="s">
        <v>2052</v>
      </c>
      <c r="AO1" t="s">
        <v>2053</v>
      </c>
      <c r="AP1" t="s">
        <v>2054</v>
      </c>
      <c r="AQ1" t="s">
        <v>2055</v>
      </c>
      <c r="AR1" t="s">
        <v>2056</v>
      </c>
      <c r="AS1" t="s">
        <v>2057</v>
      </c>
      <c r="AT1" t="s">
        <v>2058</v>
      </c>
      <c r="AU1" t="s">
        <v>2059</v>
      </c>
      <c r="AV1" t="s">
        <v>2060</v>
      </c>
      <c r="AW1" t="s">
        <v>2061</v>
      </c>
      <c r="AX1" t="s">
        <v>2062</v>
      </c>
      <c r="AY1" t="s">
        <v>2063</v>
      </c>
      <c r="AZ1" t="s">
        <v>2064</v>
      </c>
      <c r="BA1" t="s">
        <v>2065</v>
      </c>
      <c r="BB1" t="s">
        <v>2066</v>
      </c>
      <c r="BC1" t="s">
        <v>2067</v>
      </c>
      <c r="BD1" t="s">
        <v>2068</v>
      </c>
      <c r="BE1" t="s">
        <v>2069</v>
      </c>
      <c r="BF1" t="s">
        <v>2070</v>
      </c>
      <c r="BG1" t="s">
        <v>2071</v>
      </c>
      <c r="BH1" t="s">
        <v>2072</v>
      </c>
      <c r="BI1" t="s">
        <v>2073</v>
      </c>
      <c r="BJ1" t="s">
        <v>2074</v>
      </c>
      <c r="BK1" t="s">
        <v>2075</v>
      </c>
      <c r="BL1" t="s">
        <v>2076</v>
      </c>
      <c r="BM1" t="s">
        <v>2077</v>
      </c>
      <c r="BN1" t="s">
        <v>2078</v>
      </c>
      <c r="BO1" t="s">
        <v>2079</v>
      </c>
      <c r="BP1" t="s">
        <v>2080</v>
      </c>
      <c r="BQ1" t="s">
        <v>2081</v>
      </c>
      <c r="BR1" t="s">
        <v>2082</v>
      </c>
      <c r="BS1" t="s">
        <v>2083</v>
      </c>
      <c r="BT1" t="s">
        <v>2084</v>
      </c>
      <c r="BU1" t="s">
        <v>2085</v>
      </c>
      <c r="BV1" t="s">
        <v>2086</v>
      </c>
      <c r="BW1" t="s">
        <v>2087</v>
      </c>
      <c r="BX1" t="s">
        <v>2088</v>
      </c>
      <c r="BY1" t="s">
        <v>2089</v>
      </c>
      <c r="BZ1" t="s">
        <v>2090</v>
      </c>
      <c r="CA1" t="s">
        <v>2091</v>
      </c>
      <c r="CB1" t="s">
        <v>2092</v>
      </c>
      <c r="CC1" t="s">
        <v>2093</v>
      </c>
      <c r="CD1" t="s">
        <v>2094</v>
      </c>
      <c r="CE1" t="s">
        <v>2095</v>
      </c>
      <c r="CF1" t="s">
        <v>2096</v>
      </c>
      <c r="CG1" t="s">
        <v>2097</v>
      </c>
      <c r="CH1" t="s">
        <v>2098</v>
      </c>
      <c r="CI1" t="s">
        <v>2099</v>
      </c>
      <c r="CJ1" t="s">
        <v>2100</v>
      </c>
      <c r="CK1" t="s">
        <v>2101</v>
      </c>
      <c r="CL1" t="s">
        <v>2102</v>
      </c>
      <c r="CM1" t="s">
        <v>2103</v>
      </c>
      <c r="CN1" t="s">
        <v>2104</v>
      </c>
      <c r="CO1" t="s">
        <v>2105</v>
      </c>
      <c r="CP1" t="s">
        <v>2106</v>
      </c>
    </row>
    <row r="2" spans="3:4">
      <c r="C2" t="s">
        <v>813</v>
      </c>
      <c r="D2" t="s">
        <v>217</v>
      </c>
    </row>
    <row r="3" spans="1:94">
      <c r="A3">
        <v>2</v>
      </c>
      <c r="B3" t="s">
        <v>389</v>
      </c>
      <c r="C3" t="s">
        <v>813</v>
      </c>
      <c r="D3" t="s">
        <v>217</v>
      </c>
      <c r="E3" t="s">
        <v>814</v>
      </c>
      <c r="F3" t="s">
        <v>2107</v>
      </c>
      <c r="I3" s="402"/>
      <c r="J3" s="402">
        <v>5.5</v>
      </c>
      <c r="K3" s="402"/>
      <c r="L3" s="402">
        <v>4.5</v>
      </c>
      <c r="M3" s="402">
        <v>6.1</v>
      </c>
      <c r="N3" s="402">
        <v>5.3</v>
      </c>
      <c r="O3" s="402">
        <v>5.7</v>
      </c>
      <c r="P3" s="402">
        <v>7.2</v>
      </c>
      <c r="Q3" s="402"/>
      <c r="R3" s="402">
        <v>4.2</v>
      </c>
      <c r="S3" s="402">
        <v>4.7</v>
      </c>
      <c r="T3" s="402">
        <v>4.1</v>
      </c>
      <c r="U3" s="402">
        <v>5.4</v>
      </c>
      <c r="V3" s="402">
        <v>6.5</v>
      </c>
      <c r="W3" s="402">
        <v>4.4</v>
      </c>
      <c r="X3" s="402">
        <v>5.5</v>
      </c>
      <c r="Y3" s="402">
        <v>5.6</v>
      </c>
      <c r="Z3" s="402">
        <v>3.6</v>
      </c>
      <c r="AA3" s="402">
        <v>6.6</v>
      </c>
      <c r="AB3" s="402">
        <v>3.5</v>
      </c>
      <c r="AC3" s="402">
        <v>6.2</v>
      </c>
      <c r="AD3" s="402">
        <v>6.3</v>
      </c>
      <c r="AE3" s="402">
        <v>5</v>
      </c>
      <c r="AF3" s="402">
        <v>6.7</v>
      </c>
      <c r="AG3" s="402">
        <v>7.5</v>
      </c>
      <c r="AH3" s="402">
        <v>7.3</v>
      </c>
      <c r="AI3" s="402"/>
      <c r="AJ3" s="402">
        <v>3.9</v>
      </c>
      <c r="AK3" s="402">
        <v>5.3</v>
      </c>
      <c r="AL3" s="402">
        <v>4.1</v>
      </c>
      <c r="AM3" s="402">
        <v>3.7</v>
      </c>
      <c r="AN3" s="402">
        <v>3.8</v>
      </c>
      <c r="AO3" s="402">
        <v>5.7</v>
      </c>
      <c r="AP3" s="402">
        <v>5.1</v>
      </c>
      <c r="AQ3" s="402">
        <v>5.5</v>
      </c>
      <c r="AR3" s="402">
        <v>5.1</v>
      </c>
      <c r="AS3" s="402">
        <v>4.3</v>
      </c>
      <c r="AT3" s="402">
        <v>4.8</v>
      </c>
      <c r="AU3" s="402">
        <v>3.1</v>
      </c>
      <c r="AV3" s="402">
        <v>4</v>
      </c>
      <c r="AW3" s="402">
        <v>6.7</v>
      </c>
      <c r="AX3" s="402">
        <v>4.9</v>
      </c>
      <c r="AY3" s="402">
        <v>5.3</v>
      </c>
      <c r="AZ3" s="402">
        <v>5.2</v>
      </c>
      <c r="BA3" s="402">
        <v>7</v>
      </c>
      <c r="BB3" s="402">
        <v>5.9</v>
      </c>
      <c r="BC3" s="402">
        <v>6.9</v>
      </c>
      <c r="BD3" s="402">
        <v>3.5</v>
      </c>
      <c r="BE3" s="402">
        <v>4.8</v>
      </c>
      <c r="BF3" s="402">
        <v>4.6</v>
      </c>
      <c r="BG3" s="402">
        <v>4.9</v>
      </c>
      <c r="BH3" s="402">
        <v>6.7</v>
      </c>
      <c r="BI3" s="402">
        <v>5.6</v>
      </c>
      <c r="BJ3" s="402">
        <v>5.1</v>
      </c>
      <c r="BK3" s="402">
        <v>6.6</v>
      </c>
      <c r="BL3" s="402">
        <v>5.5</v>
      </c>
      <c r="BM3" s="402">
        <v>3.5</v>
      </c>
      <c r="BN3" s="402">
        <v>3.8</v>
      </c>
      <c r="BO3" s="402">
        <v>6.4</v>
      </c>
      <c r="BP3" s="402">
        <v>6.7</v>
      </c>
      <c r="BQ3" s="402">
        <v>1.1</v>
      </c>
      <c r="BR3" s="402">
        <v>2.5</v>
      </c>
      <c r="BS3" s="402">
        <v>5.7</v>
      </c>
      <c r="BT3" s="402">
        <v>5.6</v>
      </c>
      <c r="BU3" s="402">
        <v>5.5</v>
      </c>
      <c r="BV3" s="402">
        <v>6</v>
      </c>
      <c r="BW3" s="402">
        <v>8.4</v>
      </c>
      <c r="BX3" s="402">
        <v>5.6</v>
      </c>
      <c r="BY3" s="402">
        <v>6.9</v>
      </c>
      <c r="BZ3" s="402">
        <v>6.5</v>
      </c>
      <c r="CA3" s="402">
        <v>6.1</v>
      </c>
      <c r="CB3" s="402">
        <v>4.2</v>
      </c>
      <c r="CC3" s="402">
        <v>3.1</v>
      </c>
      <c r="CD3" s="402">
        <v>5.7</v>
      </c>
      <c r="CE3" s="402">
        <v>5.1</v>
      </c>
      <c r="CF3" s="402">
        <v>5.6</v>
      </c>
      <c r="CG3" s="402">
        <v>6.4</v>
      </c>
      <c r="CH3" s="402">
        <v>7.6</v>
      </c>
      <c r="CI3" s="402">
        <v>8</v>
      </c>
      <c r="CJ3" s="402">
        <v>7.1</v>
      </c>
      <c r="CK3" s="402">
        <v>6.3</v>
      </c>
      <c r="CL3" s="402">
        <v>8</v>
      </c>
      <c r="CM3" s="402">
        <v>7.6</v>
      </c>
      <c r="CN3" s="402">
        <v>8.1</v>
      </c>
      <c r="CO3" s="402">
        <v>7.3</v>
      </c>
      <c r="CP3" s="402">
        <v>6.5</v>
      </c>
    </row>
    <row r="4" spans="1:94">
      <c r="A4">
        <v>3</v>
      </c>
      <c r="B4" t="s">
        <v>391</v>
      </c>
      <c r="C4" t="s">
        <v>813</v>
      </c>
      <c r="D4" t="s">
        <v>217</v>
      </c>
      <c r="E4" t="s">
        <v>815</v>
      </c>
      <c r="F4" t="s">
        <v>2107</v>
      </c>
      <c r="I4" s="402"/>
      <c r="J4" s="402">
        <v>15.6</v>
      </c>
      <c r="K4" s="402"/>
      <c r="L4" s="402">
        <v>15.5</v>
      </c>
      <c r="M4" s="402">
        <v>13.5</v>
      </c>
      <c r="N4" s="402">
        <v>15.2</v>
      </c>
      <c r="O4" s="402">
        <v>15.9</v>
      </c>
      <c r="P4" s="402">
        <v>18.1</v>
      </c>
      <c r="Q4" s="402"/>
      <c r="R4" s="402">
        <v>18.3</v>
      </c>
      <c r="S4" s="402">
        <v>16.6</v>
      </c>
      <c r="T4" s="402">
        <v>13.4</v>
      </c>
      <c r="U4" s="402">
        <v>11.4</v>
      </c>
      <c r="V4" s="402">
        <v>14.8</v>
      </c>
      <c r="W4" s="402">
        <v>14.5</v>
      </c>
      <c r="X4" s="402">
        <v>15.9</v>
      </c>
      <c r="Y4" s="402">
        <v>16.5</v>
      </c>
      <c r="Z4" s="402">
        <v>10.3</v>
      </c>
      <c r="AA4" s="402">
        <v>15.3</v>
      </c>
      <c r="AB4" s="402">
        <v>10.4</v>
      </c>
      <c r="AC4" s="402">
        <v>16.7</v>
      </c>
      <c r="AD4" s="402">
        <v>18.4</v>
      </c>
      <c r="AE4" s="402">
        <v>13.7</v>
      </c>
      <c r="AF4" s="402">
        <v>14.3</v>
      </c>
      <c r="AG4" s="402">
        <v>21.5</v>
      </c>
      <c r="AH4" s="402">
        <v>17.2</v>
      </c>
      <c r="AI4" s="402"/>
      <c r="AJ4" s="402">
        <v>19.8</v>
      </c>
      <c r="AK4" s="402">
        <v>17.6</v>
      </c>
      <c r="AL4" s="402">
        <v>18.2</v>
      </c>
      <c r="AM4" s="402">
        <v>13.9</v>
      </c>
      <c r="AN4" s="402">
        <v>15.1</v>
      </c>
      <c r="AO4" s="402">
        <v>18.1</v>
      </c>
      <c r="AP4" s="402">
        <v>14.9</v>
      </c>
      <c r="AQ4" s="402">
        <v>18.1</v>
      </c>
      <c r="AR4" s="402">
        <v>19.3</v>
      </c>
      <c r="AS4" s="402">
        <v>14.6</v>
      </c>
      <c r="AT4" s="402">
        <v>15</v>
      </c>
      <c r="AU4" s="402">
        <v>10.7</v>
      </c>
      <c r="AV4" s="402">
        <v>10.8</v>
      </c>
      <c r="AW4" s="402">
        <v>15.8</v>
      </c>
      <c r="AX4" s="402">
        <v>8.5</v>
      </c>
      <c r="AY4" s="402">
        <v>12.4</v>
      </c>
      <c r="AZ4" s="402">
        <v>10.7</v>
      </c>
      <c r="BA4" s="402">
        <v>18.2</v>
      </c>
      <c r="BB4" s="402">
        <v>11.8</v>
      </c>
      <c r="BC4" s="402">
        <v>15.4</v>
      </c>
      <c r="BD4" s="402">
        <v>13.2</v>
      </c>
      <c r="BE4" s="402">
        <v>16.3</v>
      </c>
      <c r="BF4" s="402">
        <v>14.1</v>
      </c>
      <c r="BG4" s="402">
        <v>14.8</v>
      </c>
      <c r="BH4" s="402">
        <v>19.4</v>
      </c>
      <c r="BI4" s="402">
        <v>15.4</v>
      </c>
      <c r="BJ4" s="402">
        <v>15.1</v>
      </c>
      <c r="BK4" s="402">
        <v>18.3</v>
      </c>
      <c r="BL4" s="402">
        <v>17</v>
      </c>
      <c r="BM4" s="402">
        <v>10.5</v>
      </c>
      <c r="BN4" s="402">
        <v>8.9</v>
      </c>
      <c r="BO4" s="402">
        <v>14</v>
      </c>
      <c r="BP4" s="402">
        <v>16.4</v>
      </c>
      <c r="BQ4" s="402">
        <v>11.9</v>
      </c>
      <c r="BR4" s="402">
        <v>6.4</v>
      </c>
      <c r="BS4" s="402">
        <v>10.3</v>
      </c>
      <c r="BT4" s="402">
        <v>14.1</v>
      </c>
      <c r="BU4" s="402">
        <v>14.6</v>
      </c>
      <c r="BV4" s="402">
        <v>15.9</v>
      </c>
      <c r="BW4" s="402">
        <v>23.6</v>
      </c>
      <c r="BX4" s="402">
        <v>17</v>
      </c>
      <c r="BY4" s="402">
        <v>20.1</v>
      </c>
      <c r="BZ4" s="402">
        <v>19.6</v>
      </c>
      <c r="CA4" s="402">
        <v>16.4</v>
      </c>
      <c r="CB4" s="402">
        <v>11.8</v>
      </c>
      <c r="CC4" s="402">
        <v>7.9</v>
      </c>
      <c r="CD4" s="402">
        <v>16.5</v>
      </c>
      <c r="CE4" s="402">
        <v>12.5</v>
      </c>
      <c r="CF4" s="402">
        <v>11.2</v>
      </c>
      <c r="CG4" s="402">
        <v>14.9</v>
      </c>
      <c r="CH4" s="402">
        <v>16.3</v>
      </c>
      <c r="CI4" s="402">
        <v>22.7</v>
      </c>
      <c r="CJ4" s="402">
        <v>20.1</v>
      </c>
      <c r="CK4" s="402">
        <v>16.1</v>
      </c>
      <c r="CL4" s="402">
        <v>22.9</v>
      </c>
      <c r="CM4" s="402">
        <v>23.2</v>
      </c>
      <c r="CN4" s="402">
        <v>19.8</v>
      </c>
      <c r="CO4" s="402">
        <v>18.8</v>
      </c>
      <c r="CP4" s="402">
        <v>12.3</v>
      </c>
    </row>
    <row r="5" spans="1:94">
      <c r="A5">
        <v>4</v>
      </c>
      <c r="B5" t="s">
        <v>393</v>
      </c>
      <c r="C5" t="s">
        <v>813</v>
      </c>
      <c r="D5" t="s">
        <v>217</v>
      </c>
      <c r="E5" t="s">
        <v>816</v>
      </c>
      <c r="F5" t="s">
        <v>2107</v>
      </c>
      <c r="I5" s="402"/>
      <c r="J5" s="402">
        <v>8.2</v>
      </c>
      <c r="K5" s="402"/>
      <c r="L5" s="402">
        <v>5.6</v>
      </c>
      <c r="M5" s="402">
        <v>8.8</v>
      </c>
      <c r="N5" s="402">
        <v>6.7</v>
      </c>
      <c r="O5" s="402">
        <v>11.4</v>
      </c>
      <c r="P5" s="402">
        <v>8.8</v>
      </c>
      <c r="Q5" s="402"/>
      <c r="R5" s="402">
        <v>5.4</v>
      </c>
      <c r="S5" s="402">
        <v>5.9</v>
      </c>
      <c r="T5" s="402">
        <v>5.3</v>
      </c>
      <c r="U5" s="402">
        <v>9.4</v>
      </c>
      <c r="V5" s="402">
        <v>8.5</v>
      </c>
      <c r="W5" s="402">
        <v>5.6</v>
      </c>
      <c r="X5" s="402">
        <v>6.6</v>
      </c>
      <c r="Y5" s="402">
        <v>7</v>
      </c>
      <c r="Z5" s="402">
        <v>4.9</v>
      </c>
      <c r="AA5" s="402">
        <v>8.4</v>
      </c>
      <c r="AB5" s="402">
        <v>39.2</v>
      </c>
      <c r="AC5" s="402">
        <v>7.7</v>
      </c>
      <c r="AD5" s="402">
        <v>7.6</v>
      </c>
      <c r="AE5" s="402">
        <v>6.8</v>
      </c>
      <c r="AF5" s="402">
        <v>9.1</v>
      </c>
      <c r="AG5" s="402">
        <v>8.7</v>
      </c>
      <c r="AH5" s="402">
        <v>8.6</v>
      </c>
      <c r="AI5" s="402"/>
      <c r="AJ5" s="402">
        <v>5.4</v>
      </c>
      <c r="AK5" s="402">
        <v>5.5</v>
      </c>
      <c r="AL5" s="402">
        <v>5.3</v>
      </c>
      <c r="AM5" s="402">
        <v>4.9</v>
      </c>
      <c r="AN5" s="402">
        <v>4.7</v>
      </c>
      <c r="AO5" s="402">
        <v>6.8</v>
      </c>
      <c r="AP5" s="402">
        <v>7.8</v>
      </c>
      <c r="AQ5" s="402">
        <v>6.4</v>
      </c>
      <c r="AR5" s="402">
        <v>6.3</v>
      </c>
      <c r="AS5" s="402">
        <v>5.1</v>
      </c>
      <c r="AT5" s="402">
        <v>6.1</v>
      </c>
      <c r="AU5" s="402">
        <v>4.2</v>
      </c>
      <c r="AV5" s="402">
        <v>6</v>
      </c>
      <c r="AW5" s="402">
        <v>7.2</v>
      </c>
      <c r="AX5" s="402">
        <v>11.8</v>
      </c>
      <c r="AY5" s="402">
        <v>7.5</v>
      </c>
      <c r="AZ5" s="402">
        <v>9.8</v>
      </c>
      <c r="BA5" s="402">
        <v>6.7</v>
      </c>
      <c r="BB5" s="402">
        <v>9.8</v>
      </c>
      <c r="BC5" s="402">
        <v>8.7</v>
      </c>
      <c r="BD5" s="402">
        <v>4.6</v>
      </c>
      <c r="BE5" s="402">
        <v>6.1</v>
      </c>
      <c r="BF5" s="402">
        <v>5.8</v>
      </c>
      <c r="BG5" s="402">
        <v>6.2</v>
      </c>
      <c r="BH5" s="402">
        <v>9.1</v>
      </c>
      <c r="BI5" s="402">
        <v>5.8</v>
      </c>
      <c r="BJ5" s="402">
        <v>6.7</v>
      </c>
      <c r="BK5" s="402">
        <v>7.8</v>
      </c>
      <c r="BL5" s="402">
        <v>7</v>
      </c>
      <c r="BM5" s="402">
        <v>4.5</v>
      </c>
      <c r="BN5" s="402">
        <v>6.8</v>
      </c>
      <c r="BO5" s="402">
        <v>9.8</v>
      </c>
      <c r="BP5" s="402">
        <v>7.3</v>
      </c>
      <c r="BQ5" s="402">
        <v>63.4</v>
      </c>
      <c r="BR5" s="402">
        <v>55.9</v>
      </c>
      <c r="BS5" s="402">
        <v>15.6</v>
      </c>
      <c r="BT5" s="402">
        <v>7.3</v>
      </c>
      <c r="BU5" s="402">
        <v>6.7</v>
      </c>
      <c r="BV5" s="402">
        <v>7.4</v>
      </c>
      <c r="BW5" s="402">
        <v>10.2</v>
      </c>
      <c r="BX5" s="402">
        <v>6.8</v>
      </c>
      <c r="BY5" s="402">
        <v>7.8</v>
      </c>
      <c r="BZ5" s="402">
        <v>8.1</v>
      </c>
      <c r="CA5" s="402">
        <v>7.4</v>
      </c>
      <c r="CB5" s="402">
        <v>5.1</v>
      </c>
      <c r="CC5" s="402">
        <v>6.2</v>
      </c>
      <c r="CD5" s="402">
        <v>7.2</v>
      </c>
      <c r="CE5" s="402">
        <v>7.2</v>
      </c>
      <c r="CF5" s="402">
        <v>8.9</v>
      </c>
      <c r="CG5" s="402">
        <v>8.7</v>
      </c>
      <c r="CH5" s="402">
        <v>9.5</v>
      </c>
      <c r="CI5" s="402">
        <v>8.6</v>
      </c>
      <c r="CJ5" s="402">
        <v>8.7</v>
      </c>
      <c r="CK5" s="402">
        <v>8.7</v>
      </c>
      <c r="CL5" s="402">
        <v>9.1</v>
      </c>
      <c r="CM5" s="402">
        <v>8.6</v>
      </c>
      <c r="CN5" s="402">
        <v>8.6</v>
      </c>
      <c r="CO5" s="402">
        <v>8.1</v>
      </c>
      <c r="CP5" s="402">
        <v>9.1</v>
      </c>
    </row>
    <row r="6" spans="1:94">
      <c r="A6">
        <v>5</v>
      </c>
      <c r="B6" t="s">
        <v>395</v>
      </c>
      <c r="C6" t="s">
        <v>813</v>
      </c>
      <c r="D6" t="s">
        <v>217</v>
      </c>
      <c r="E6" t="s">
        <v>817</v>
      </c>
      <c r="F6" t="s">
        <v>2107</v>
      </c>
      <c r="I6" s="402"/>
      <c r="J6" s="402">
        <v>13.3</v>
      </c>
      <c r="K6" s="402"/>
      <c r="L6" s="402">
        <v>8.5</v>
      </c>
      <c r="M6" s="402">
        <v>21.2</v>
      </c>
      <c r="N6" s="402">
        <v>11.9</v>
      </c>
      <c r="O6" s="402">
        <v>14.3</v>
      </c>
      <c r="P6" s="402">
        <v>16.7</v>
      </c>
      <c r="Q6" s="402"/>
      <c r="R6" s="402">
        <v>6.8</v>
      </c>
      <c r="S6" s="402">
        <v>8.6</v>
      </c>
      <c r="T6" s="402">
        <v>8.5</v>
      </c>
      <c r="U6" s="402">
        <v>24.4</v>
      </c>
      <c r="V6" s="402">
        <v>19.3</v>
      </c>
      <c r="W6" s="402">
        <v>9.3</v>
      </c>
      <c r="X6" s="402">
        <v>11.8</v>
      </c>
      <c r="Y6" s="402">
        <v>11.9</v>
      </c>
      <c r="Z6" s="402">
        <v>8.7</v>
      </c>
      <c r="AA6" s="402">
        <v>17.4</v>
      </c>
      <c r="AB6" s="402">
        <v>20</v>
      </c>
      <c r="AC6" s="402">
        <v>14.4</v>
      </c>
      <c r="AD6" s="402">
        <v>13.1</v>
      </c>
      <c r="AE6" s="402">
        <v>12.5</v>
      </c>
      <c r="AF6" s="402">
        <v>18.7</v>
      </c>
      <c r="AG6" s="402">
        <v>15.5</v>
      </c>
      <c r="AH6" s="402">
        <v>16</v>
      </c>
      <c r="AI6" s="402"/>
      <c r="AJ6" s="402">
        <v>6.6</v>
      </c>
      <c r="AK6" s="402">
        <v>11</v>
      </c>
      <c r="AL6" s="402">
        <v>6.1</v>
      </c>
      <c r="AM6" s="402">
        <v>6.4</v>
      </c>
      <c r="AN6" s="402">
        <v>6.4</v>
      </c>
      <c r="AO6" s="402">
        <v>11.2</v>
      </c>
      <c r="AP6" s="402">
        <v>13.8</v>
      </c>
      <c r="AQ6" s="402">
        <v>8.9</v>
      </c>
      <c r="AR6" s="402">
        <v>8.2</v>
      </c>
      <c r="AS6" s="402">
        <v>7.9</v>
      </c>
      <c r="AT6" s="402">
        <v>9.3</v>
      </c>
      <c r="AU6" s="402">
        <v>6.4</v>
      </c>
      <c r="AV6" s="402">
        <v>12.1</v>
      </c>
      <c r="AW6" s="402">
        <v>15.6</v>
      </c>
      <c r="AX6" s="402">
        <v>30.9</v>
      </c>
      <c r="AY6" s="402">
        <v>21.1</v>
      </c>
      <c r="AZ6" s="402">
        <v>26.1</v>
      </c>
      <c r="BA6" s="402">
        <v>14.5</v>
      </c>
      <c r="BB6" s="402">
        <v>23.1</v>
      </c>
      <c r="BC6" s="402">
        <v>19.4</v>
      </c>
      <c r="BD6" s="402">
        <v>7.2</v>
      </c>
      <c r="BE6" s="402">
        <v>9.4</v>
      </c>
      <c r="BF6" s="402">
        <v>10.1</v>
      </c>
      <c r="BG6" s="402">
        <v>10.5</v>
      </c>
      <c r="BH6" s="402">
        <v>14.3</v>
      </c>
      <c r="BI6" s="402">
        <v>12</v>
      </c>
      <c r="BJ6" s="402">
        <v>11.7</v>
      </c>
      <c r="BK6" s="402">
        <v>13.4</v>
      </c>
      <c r="BL6" s="402">
        <v>11.2</v>
      </c>
      <c r="BM6" s="402">
        <v>8</v>
      </c>
      <c r="BN6" s="402">
        <v>13.3</v>
      </c>
      <c r="BO6" s="402">
        <v>19.2</v>
      </c>
      <c r="BP6" s="402">
        <v>16</v>
      </c>
      <c r="BQ6" s="402">
        <v>12</v>
      </c>
      <c r="BR6" s="402">
        <v>14.9</v>
      </c>
      <c r="BS6" s="402">
        <v>27.6</v>
      </c>
      <c r="BT6" s="402">
        <v>14.9</v>
      </c>
      <c r="BU6" s="402">
        <v>13.2</v>
      </c>
      <c r="BV6" s="402">
        <v>14.5</v>
      </c>
      <c r="BW6" s="402">
        <v>15.8</v>
      </c>
      <c r="BX6" s="402">
        <v>11</v>
      </c>
      <c r="BY6" s="402">
        <v>13.9</v>
      </c>
      <c r="BZ6" s="402">
        <v>13.6</v>
      </c>
      <c r="CA6" s="402">
        <v>13.5</v>
      </c>
      <c r="CB6" s="402">
        <v>10.1</v>
      </c>
      <c r="CC6" s="402">
        <v>11.3</v>
      </c>
      <c r="CD6" s="402">
        <v>12.5</v>
      </c>
      <c r="CE6" s="402">
        <v>14.2</v>
      </c>
      <c r="CF6" s="402">
        <v>20</v>
      </c>
      <c r="CG6" s="402">
        <v>17.9</v>
      </c>
      <c r="CH6" s="402">
        <v>18.5</v>
      </c>
      <c r="CI6" s="402">
        <v>14.4</v>
      </c>
      <c r="CJ6" s="402">
        <v>15.4</v>
      </c>
      <c r="CK6" s="402">
        <v>20.2</v>
      </c>
      <c r="CL6" s="402">
        <v>15.9</v>
      </c>
      <c r="CM6" s="402">
        <v>13.9</v>
      </c>
      <c r="CN6" s="402">
        <v>15.6</v>
      </c>
      <c r="CO6" s="402">
        <v>14.9</v>
      </c>
      <c r="CP6" s="402">
        <v>17.8</v>
      </c>
    </row>
    <row r="7" spans="1:94">
      <c r="A7">
        <v>6</v>
      </c>
      <c r="B7" t="s">
        <v>397</v>
      </c>
      <c r="C7" t="s">
        <v>813</v>
      </c>
      <c r="D7" t="s">
        <v>217</v>
      </c>
      <c r="E7" t="s">
        <v>818</v>
      </c>
      <c r="F7" t="s">
        <v>2107</v>
      </c>
      <c r="I7" s="402"/>
      <c r="J7" s="402">
        <v>19</v>
      </c>
      <c r="K7" s="402"/>
      <c r="L7" s="402">
        <v>18.3</v>
      </c>
      <c r="M7" s="402">
        <v>23.3</v>
      </c>
      <c r="N7" s="402">
        <v>18.7</v>
      </c>
      <c r="O7" s="402">
        <v>17.9</v>
      </c>
      <c r="P7" s="402">
        <v>20</v>
      </c>
      <c r="Q7" s="402"/>
      <c r="R7" s="402">
        <v>19</v>
      </c>
      <c r="S7" s="402">
        <v>19.4</v>
      </c>
      <c r="T7" s="402">
        <v>16.7</v>
      </c>
      <c r="U7" s="402">
        <v>24.1</v>
      </c>
      <c r="V7" s="402">
        <v>22.8</v>
      </c>
      <c r="W7" s="402">
        <v>17</v>
      </c>
      <c r="X7" s="402">
        <v>19.3</v>
      </c>
      <c r="Y7" s="402">
        <v>19.4</v>
      </c>
      <c r="Z7" s="402">
        <v>13.9</v>
      </c>
      <c r="AA7" s="402">
        <v>21.3</v>
      </c>
      <c r="AB7" s="402">
        <v>13.5</v>
      </c>
      <c r="AC7" s="402">
        <v>19.1</v>
      </c>
      <c r="AD7" s="402">
        <v>18.7</v>
      </c>
      <c r="AE7" s="402">
        <v>17.1</v>
      </c>
      <c r="AF7" s="402">
        <v>20.1</v>
      </c>
      <c r="AG7" s="402">
        <v>20.2</v>
      </c>
      <c r="AH7" s="402">
        <v>19.5</v>
      </c>
      <c r="AI7" s="402"/>
      <c r="AJ7" s="402">
        <v>19.5</v>
      </c>
      <c r="AK7" s="402">
        <v>22.4</v>
      </c>
      <c r="AL7" s="402">
        <v>18.4</v>
      </c>
      <c r="AM7" s="402">
        <v>15.9</v>
      </c>
      <c r="AN7" s="402">
        <v>17</v>
      </c>
      <c r="AO7" s="402">
        <v>21.9</v>
      </c>
      <c r="AP7" s="402">
        <v>20.9</v>
      </c>
      <c r="AQ7" s="402">
        <v>20.7</v>
      </c>
      <c r="AR7" s="402">
        <v>21.8</v>
      </c>
      <c r="AS7" s="402">
        <v>17.6</v>
      </c>
      <c r="AT7" s="402">
        <v>18.4</v>
      </c>
      <c r="AU7" s="402">
        <v>13</v>
      </c>
      <c r="AV7" s="402">
        <v>17</v>
      </c>
      <c r="AW7" s="402">
        <v>24.4</v>
      </c>
      <c r="AX7" s="402">
        <v>23.7</v>
      </c>
      <c r="AY7" s="402">
        <v>24.5</v>
      </c>
      <c r="AZ7" s="402">
        <v>24.2</v>
      </c>
      <c r="BA7" s="402">
        <v>22.8</v>
      </c>
      <c r="BB7" s="402">
        <v>22.3</v>
      </c>
      <c r="BC7" s="402">
        <v>24</v>
      </c>
      <c r="BD7" s="402">
        <v>15.3</v>
      </c>
      <c r="BE7" s="402">
        <v>18.3</v>
      </c>
      <c r="BF7" s="402">
        <v>17</v>
      </c>
      <c r="BG7" s="402">
        <v>18.1</v>
      </c>
      <c r="BH7" s="402">
        <v>20.7</v>
      </c>
      <c r="BI7" s="402">
        <v>20</v>
      </c>
      <c r="BJ7" s="402">
        <v>18</v>
      </c>
      <c r="BK7" s="402">
        <v>21.7</v>
      </c>
      <c r="BL7" s="402">
        <v>19.7</v>
      </c>
      <c r="BM7" s="402">
        <v>13.7</v>
      </c>
      <c r="BN7" s="402">
        <v>15.5</v>
      </c>
      <c r="BO7" s="402">
        <v>21.7</v>
      </c>
      <c r="BP7" s="402">
        <v>21</v>
      </c>
      <c r="BQ7" s="402">
        <v>4.9</v>
      </c>
      <c r="BR7" s="402">
        <v>8.8</v>
      </c>
      <c r="BS7" s="402">
        <v>21.5</v>
      </c>
      <c r="BT7" s="402">
        <v>19.4</v>
      </c>
      <c r="BU7" s="402">
        <v>18</v>
      </c>
      <c r="BV7" s="402">
        <v>19</v>
      </c>
      <c r="BW7" s="402">
        <v>20.7</v>
      </c>
      <c r="BX7" s="402">
        <v>18.5</v>
      </c>
      <c r="BY7" s="402">
        <v>19.9</v>
      </c>
      <c r="BZ7" s="402">
        <v>18.9</v>
      </c>
      <c r="CA7" s="402">
        <v>17.5</v>
      </c>
      <c r="CB7" s="402">
        <v>15.6</v>
      </c>
      <c r="CC7" s="402">
        <v>15.5</v>
      </c>
      <c r="CD7" s="402">
        <v>17.3</v>
      </c>
      <c r="CE7" s="402">
        <v>18</v>
      </c>
      <c r="CF7" s="402">
        <v>20.4</v>
      </c>
      <c r="CG7" s="402">
        <v>20.4</v>
      </c>
      <c r="CH7" s="402">
        <v>19.7</v>
      </c>
      <c r="CI7" s="402">
        <v>18.2</v>
      </c>
      <c r="CJ7" s="402">
        <v>22.5</v>
      </c>
      <c r="CK7" s="402">
        <v>22.9</v>
      </c>
      <c r="CL7" s="402">
        <v>21.7</v>
      </c>
      <c r="CM7" s="402">
        <v>18.8</v>
      </c>
      <c r="CN7" s="402">
        <v>19.6</v>
      </c>
      <c r="CO7" s="402">
        <v>18.5</v>
      </c>
      <c r="CP7" s="402">
        <v>20.5</v>
      </c>
    </row>
    <row r="8" spans="1:94">
      <c r="A8">
        <v>7</v>
      </c>
      <c r="B8" t="s">
        <v>399</v>
      </c>
      <c r="C8" t="s">
        <v>813</v>
      </c>
      <c r="D8" t="s">
        <v>217</v>
      </c>
      <c r="E8" t="s">
        <v>819</v>
      </c>
      <c r="F8" t="s">
        <v>2107</v>
      </c>
      <c r="I8" s="402"/>
      <c r="J8" s="402">
        <v>19.5</v>
      </c>
      <c r="K8" s="402"/>
      <c r="L8" s="402">
        <v>23.3</v>
      </c>
      <c r="M8" s="402">
        <v>15.8</v>
      </c>
      <c r="N8" s="402">
        <v>21.2</v>
      </c>
      <c r="O8" s="402">
        <v>17.7</v>
      </c>
      <c r="P8" s="402">
        <v>16.8</v>
      </c>
      <c r="Q8" s="402"/>
      <c r="R8" s="402">
        <v>24</v>
      </c>
      <c r="S8" s="402">
        <v>23.3</v>
      </c>
      <c r="T8" s="402">
        <v>23.1</v>
      </c>
      <c r="U8" s="402">
        <v>14.8</v>
      </c>
      <c r="V8" s="402">
        <v>16.4</v>
      </c>
      <c r="W8" s="402">
        <v>24.4</v>
      </c>
      <c r="X8" s="402">
        <v>21</v>
      </c>
      <c r="Y8" s="402">
        <v>20.6</v>
      </c>
      <c r="Z8" s="402">
        <v>21.6</v>
      </c>
      <c r="AA8" s="402">
        <v>17.8</v>
      </c>
      <c r="AB8" s="402">
        <v>7.8</v>
      </c>
      <c r="AC8" s="402">
        <v>18.8</v>
      </c>
      <c r="AD8" s="402">
        <v>18.6</v>
      </c>
      <c r="AE8" s="402">
        <v>20.2</v>
      </c>
      <c r="AF8" s="402">
        <v>17.5</v>
      </c>
      <c r="AG8" s="402">
        <v>15.8</v>
      </c>
      <c r="AH8" s="402">
        <v>17.6</v>
      </c>
      <c r="AI8" s="402"/>
      <c r="AJ8" s="402">
        <v>25</v>
      </c>
      <c r="AK8" s="402">
        <v>21.1</v>
      </c>
      <c r="AL8" s="402">
        <v>24.4</v>
      </c>
      <c r="AM8" s="402">
        <v>24.3</v>
      </c>
      <c r="AN8" s="402">
        <v>27.2</v>
      </c>
      <c r="AO8" s="402">
        <v>21.6</v>
      </c>
      <c r="AP8" s="402">
        <v>19.4</v>
      </c>
      <c r="AQ8" s="402">
        <v>21.2</v>
      </c>
      <c r="AR8" s="402">
        <v>23.2</v>
      </c>
      <c r="AS8" s="402">
        <v>25</v>
      </c>
      <c r="AT8" s="402">
        <v>21.8</v>
      </c>
      <c r="AU8" s="402">
        <v>23.5</v>
      </c>
      <c r="AV8" s="402">
        <v>21</v>
      </c>
      <c r="AW8" s="402">
        <v>17.6</v>
      </c>
      <c r="AX8" s="402">
        <v>12.2</v>
      </c>
      <c r="AY8" s="402">
        <v>16.5</v>
      </c>
      <c r="AZ8" s="402">
        <v>14.5</v>
      </c>
      <c r="BA8" s="402">
        <v>18.3</v>
      </c>
      <c r="BB8" s="402">
        <v>15.3</v>
      </c>
      <c r="BC8" s="402">
        <v>15.5</v>
      </c>
      <c r="BD8" s="402">
        <v>28.8</v>
      </c>
      <c r="BE8" s="402">
        <v>23.5</v>
      </c>
      <c r="BF8" s="402">
        <v>22.9</v>
      </c>
      <c r="BG8" s="402">
        <v>22.6</v>
      </c>
      <c r="BH8" s="402">
        <v>16.8</v>
      </c>
      <c r="BI8" s="402">
        <v>21.4</v>
      </c>
      <c r="BJ8" s="402">
        <v>21.3</v>
      </c>
      <c r="BK8" s="402">
        <v>18.4</v>
      </c>
      <c r="BL8" s="402">
        <v>21.2</v>
      </c>
      <c r="BM8" s="402">
        <v>22.4</v>
      </c>
      <c r="BN8" s="402">
        <v>16.4</v>
      </c>
      <c r="BO8" s="402">
        <v>16.7</v>
      </c>
      <c r="BP8" s="402">
        <v>18.6</v>
      </c>
      <c r="BQ8" s="402">
        <v>3.3</v>
      </c>
      <c r="BR8" s="402">
        <v>6.1</v>
      </c>
      <c r="BS8" s="402">
        <v>11.9</v>
      </c>
      <c r="BT8" s="402">
        <v>20.1</v>
      </c>
      <c r="BU8" s="402">
        <v>20.9</v>
      </c>
      <c r="BV8" s="402">
        <v>19.7</v>
      </c>
      <c r="BW8" s="402">
        <v>12.7</v>
      </c>
      <c r="BX8" s="402">
        <v>19.8</v>
      </c>
      <c r="BY8" s="402">
        <v>17.4</v>
      </c>
      <c r="BZ8" s="402">
        <v>18.1</v>
      </c>
      <c r="CA8" s="402">
        <v>19.5</v>
      </c>
      <c r="CB8" s="402">
        <v>21.3</v>
      </c>
      <c r="CC8" s="402">
        <v>19.8</v>
      </c>
      <c r="CD8" s="402">
        <v>19.7</v>
      </c>
      <c r="CE8" s="402">
        <v>20.7</v>
      </c>
      <c r="CF8" s="402">
        <v>18.3</v>
      </c>
      <c r="CG8" s="402">
        <v>18.1</v>
      </c>
      <c r="CH8" s="402">
        <v>16.5</v>
      </c>
      <c r="CI8" s="402">
        <v>16</v>
      </c>
      <c r="CJ8" s="402">
        <v>16.4</v>
      </c>
      <c r="CK8" s="402">
        <v>15.7</v>
      </c>
      <c r="CL8" s="402">
        <v>14.2</v>
      </c>
      <c r="CM8" s="402">
        <v>16</v>
      </c>
      <c r="CN8" s="402">
        <v>16.2</v>
      </c>
      <c r="CO8" s="402">
        <v>17.8</v>
      </c>
      <c r="CP8" s="402">
        <v>18.8</v>
      </c>
    </row>
    <row r="9" spans="1:94">
      <c r="A9">
        <v>8</v>
      </c>
      <c r="B9" t="s">
        <v>401</v>
      </c>
      <c r="C9" t="s">
        <v>813</v>
      </c>
      <c r="D9" t="s">
        <v>217</v>
      </c>
      <c r="E9" t="s">
        <v>820</v>
      </c>
      <c r="F9" t="s">
        <v>2107</v>
      </c>
      <c r="I9" s="402"/>
      <c r="J9" s="402">
        <v>10</v>
      </c>
      <c r="K9" s="402"/>
      <c r="L9" s="402">
        <v>13.2</v>
      </c>
      <c r="M9" s="402">
        <v>6.3</v>
      </c>
      <c r="N9" s="402">
        <v>11.5</v>
      </c>
      <c r="O9" s="402">
        <v>9.1</v>
      </c>
      <c r="P9" s="402">
        <v>6.9</v>
      </c>
      <c r="Q9" s="402"/>
      <c r="R9" s="402">
        <v>12.4</v>
      </c>
      <c r="S9" s="402">
        <v>12</v>
      </c>
      <c r="T9" s="402">
        <v>15</v>
      </c>
      <c r="U9" s="402">
        <v>5.9</v>
      </c>
      <c r="V9" s="402">
        <v>6.5</v>
      </c>
      <c r="W9" s="402">
        <v>14.1</v>
      </c>
      <c r="X9" s="402">
        <v>11</v>
      </c>
      <c r="Y9" s="402">
        <v>10.4</v>
      </c>
      <c r="Z9" s="402">
        <v>17.8</v>
      </c>
      <c r="AA9" s="402">
        <v>7.5</v>
      </c>
      <c r="AB9" s="402">
        <v>3</v>
      </c>
      <c r="AC9" s="402">
        <v>9.3</v>
      </c>
      <c r="AD9" s="402">
        <v>9.2</v>
      </c>
      <c r="AE9" s="402">
        <v>12.3</v>
      </c>
      <c r="AF9" s="402">
        <v>7.5</v>
      </c>
      <c r="AG9" s="402">
        <v>6.1</v>
      </c>
      <c r="AH9" s="402">
        <v>7.6</v>
      </c>
      <c r="AI9" s="402"/>
      <c r="AJ9" s="402">
        <v>11.5</v>
      </c>
      <c r="AK9" s="402">
        <v>9.6</v>
      </c>
      <c r="AL9" s="402">
        <v>12.9</v>
      </c>
      <c r="AM9" s="402">
        <v>16.5</v>
      </c>
      <c r="AN9" s="402">
        <v>15.1</v>
      </c>
      <c r="AO9" s="402">
        <v>8.8</v>
      </c>
      <c r="AP9" s="402">
        <v>9.5</v>
      </c>
      <c r="AQ9" s="402">
        <v>10.4</v>
      </c>
      <c r="AR9" s="402">
        <v>9.6</v>
      </c>
      <c r="AS9" s="402">
        <v>14.2</v>
      </c>
      <c r="AT9" s="402">
        <v>12.7</v>
      </c>
      <c r="AU9" s="402">
        <v>19.8</v>
      </c>
      <c r="AV9" s="402">
        <v>13.9</v>
      </c>
      <c r="AW9" s="402">
        <v>7.3</v>
      </c>
      <c r="AX9" s="402">
        <v>4.6</v>
      </c>
      <c r="AY9" s="402">
        <v>7.1</v>
      </c>
      <c r="AZ9" s="402">
        <v>5.4</v>
      </c>
      <c r="BA9" s="402">
        <v>7.2</v>
      </c>
      <c r="BB9" s="402">
        <v>6.3</v>
      </c>
      <c r="BC9" s="402">
        <v>5.7</v>
      </c>
      <c r="BD9" s="402">
        <v>16.6</v>
      </c>
      <c r="BE9" s="402">
        <v>12.5</v>
      </c>
      <c r="BF9" s="402">
        <v>13.9</v>
      </c>
      <c r="BG9" s="402">
        <v>12.8</v>
      </c>
      <c r="BH9" s="402">
        <v>7.1</v>
      </c>
      <c r="BI9" s="402">
        <v>11</v>
      </c>
      <c r="BJ9" s="402">
        <v>11.9</v>
      </c>
      <c r="BK9" s="402">
        <v>7.6</v>
      </c>
      <c r="BL9" s="402">
        <v>10.4</v>
      </c>
      <c r="BM9" s="402">
        <v>18.5</v>
      </c>
      <c r="BN9" s="402">
        <v>13</v>
      </c>
      <c r="BO9" s="402">
        <v>6.9</v>
      </c>
      <c r="BP9" s="402">
        <v>8</v>
      </c>
      <c r="BQ9" s="402">
        <v>1.5</v>
      </c>
      <c r="BR9" s="402">
        <v>2.8</v>
      </c>
      <c r="BS9" s="402">
        <v>4.2</v>
      </c>
      <c r="BT9" s="402">
        <v>10</v>
      </c>
      <c r="BU9" s="402">
        <v>11.4</v>
      </c>
      <c r="BV9" s="402">
        <v>9.7</v>
      </c>
      <c r="BW9" s="402">
        <v>4.7</v>
      </c>
      <c r="BX9" s="402">
        <v>10.9</v>
      </c>
      <c r="BY9" s="402">
        <v>7.7</v>
      </c>
      <c r="BZ9" s="402">
        <v>8.2</v>
      </c>
      <c r="CA9" s="402">
        <v>10.5</v>
      </c>
      <c r="CB9" s="402">
        <v>15.8</v>
      </c>
      <c r="CC9" s="402">
        <v>15.7</v>
      </c>
      <c r="CD9" s="402">
        <v>10.9</v>
      </c>
      <c r="CE9" s="402">
        <v>11.5</v>
      </c>
      <c r="CF9" s="402">
        <v>8.3</v>
      </c>
      <c r="CG9" s="402">
        <v>7.6</v>
      </c>
      <c r="CH9" s="402">
        <v>6.8</v>
      </c>
      <c r="CI9" s="402">
        <v>6.9</v>
      </c>
      <c r="CJ9" s="402">
        <v>5.6</v>
      </c>
      <c r="CK9" s="402">
        <v>5.7</v>
      </c>
      <c r="CL9" s="402">
        <v>4.6</v>
      </c>
      <c r="CM9" s="402">
        <v>6.6</v>
      </c>
      <c r="CN9" s="402">
        <v>6.6</v>
      </c>
      <c r="CO9" s="402">
        <v>8.1</v>
      </c>
      <c r="CP9" s="402">
        <v>8.1</v>
      </c>
    </row>
    <row r="10" spans="1:94">
      <c r="A10">
        <v>9</v>
      </c>
      <c r="B10" t="s">
        <v>403</v>
      </c>
      <c r="C10" t="s">
        <v>813</v>
      </c>
      <c r="D10" t="s">
        <v>217</v>
      </c>
      <c r="E10" t="s">
        <v>821</v>
      </c>
      <c r="F10" t="s">
        <v>2107</v>
      </c>
      <c r="I10" s="402"/>
      <c r="J10" s="402">
        <v>8.8</v>
      </c>
      <c r="K10" s="402"/>
      <c r="L10" s="402">
        <v>11.1</v>
      </c>
      <c r="M10" s="402">
        <v>4.9</v>
      </c>
      <c r="N10" s="402">
        <v>9.5</v>
      </c>
      <c r="O10" s="402">
        <v>8.1</v>
      </c>
      <c r="P10" s="402">
        <v>5.5</v>
      </c>
      <c r="Q10" s="402"/>
      <c r="R10" s="402">
        <v>10</v>
      </c>
      <c r="S10" s="402">
        <v>9.4</v>
      </c>
      <c r="T10" s="402">
        <v>13.8</v>
      </c>
      <c r="U10" s="402">
        <v>4.5</v>
      </c>
      <c r="V10" s="402">
        <v>5.2</v>
      </c>
      <c r="W10" s="402">
        <v>10.7</v>
      </c>
      <c r="X10" s="402">
        <v>8.9</v>
      </c>
      <c r="Y10" s="402">
        <v>8.5</v>
      </c>
      <c r="Z10" s="402">
        <v>19.3</v>
      </c>
      <c r="AA10" s="402">
        <v>5.7</v>
      </c>
      <c r="AB10" s="402">
        <v>2.7</v>
      </c>
      <c r="AC10" s="402">
        <v>7.7</v>
      </c>
      <c r="AD10" s="402">
        <v>8</v>
      </c>
      <c r="AE10" s="402">
        <v>12.4</v>
      </c>
      <c r="AF10" s="402">
        <v>6</v>
      </c>
      <c r="AG10" s="402">
        <v>4.7</v>
      </c>
      <c r="AH10" s="402">
        <v>6.2</v>
      </c>
      <c r="AI10" s="402"/>
      <c r="AJ10" s="402">
        <v>8.4</v>
      </c>
      <c r="AK10" s="402">
        <v>7.6</v>
      </c>
      <c r="AL10" s="402">
        <v>10.6</v>
      </c>
      <c r="AM10" s="402">
        <v>14.4</v>
      </c>
      <c r="AN10" s="402">
        <v>10.8</v>
      </c>
      <c r="AO10" s="402">
        <v>5.9</v>
      </c>
      <c r="AP10" s="402">
        <v>8.6</v>
      </c>
      <c r="AQ10" s="402">
        <v>8.8</v>
      </c>
      <c r="AR10" s="402">
        <v>6.5</v>
      </c>
      <c r="AS10" s="402">
        <v>11.3</v>
      </c>
      <c r="AT10" s="402">
        <v>12</v>
      </c>
      <c r="AU10" s="402">
        <v>19.3</v>
      </c>
      <c r="AV10" s="402">
        <v>15.3</v>
      </c>
      <c r="AW10" s="402">
        <v>5.3</v>
      </c>
      <c r="AX10" s="402">
        <v>3.4</v>
      </c>
      <c r="AY10" s="402">
        <v>5.5</v>
      </c>
      <c r="AZ10" s="402">
        <v>4.2</v>
      </c>
      <c r="BA10" s="402">
        <v>5.2</v>
      </c>
      <c r="BB10" s="402">
        <v>5.5</v>
      </c>
      <c r="BC10" s="402">
        <v>4.5</v>
      </c>
      <c r="BD10" s="402">
        <v>10.7</v>
      </c>
      <c r="BE10" s="402">
        <v>9.1</v>
      </c>
      <c r="BF10" s="402">
        <v>11.5</v>
      </c>
      <c r="BG10" s="402">
        <v>10.3</v>
      </c>
      <c r="BH10" s="402">
        <v>5.9</v>
      </c>
      <c r="BI10" s="402">
        <v>8.8</v>
      </c>
      <c r="BJ10" s="402">
        <v>10.2</v>
      </c>
      <c r="BK10" s="402">
        <v>6.2</v>
      </c>
      <c r="BL10" s="402">
        <v>8.1</v>
      </c>
      <c r="BM10" s="402">
        <v>18.8</v>
      </c>
      <c r="BN10" s="402">
        <v>22.3</v>
      </c>
      <c r="BO10" s="402">
        <v>5.4</v>
      </c>
      <c r="BP10" s="402">
        <v>6.1</v>
      </c>
      <c r="BQ10" s="402">
        <v>2</v>
      </c>
      <c r="BR10" s="402">
        <v>2.6</v>
      </c>
      <c r="BS10" s="402">
        <v>3.3</v>
      </c>
      <c r="BT10" s="402">
        <v>8.6</v>
      </c>
      <c r="BU10" s="402">
        <v>9.6</v>
      </c>
      <c r="BV10" s="402">
        <v>7.7</v>
      </c>
      <c r="BW10" s="402">
        <v>3.8</v>
      </c>
      <c r="BX10" s="402">
        <v>10.4</v>
      </c>
      <c r="BY10" s="402">
        <v>6.2</v>
      </c>
      <c r="BZ10" s="402">
        <v>7</v>
      </c>
      <c r="CA10" s="402">
        <v>9</v>
      </c>
      <c r="CB10" s="402">
        <v>16.2</v>
      </c>
      <c r="CC10" s="402">
        <v>20.4</v>
      </c>
      <c r="CD10" s="402">
        <v>10.1</v>
      </c>
      <c r="CE10" s="402">
        <v>10.8</v>
      </c>
      <c r="CF10" s="402">
        <v>7.3</v>
      </c>
      <c r="CG10" s="402">
        <v>6</v>
      </c>
      <c r="CH10" s="402">
        <v>5.2</v>
      </c>
      <c r="CI10" s="402">
        <v>5.1</v>
      </c>
      <c r="CJ10" s="402">
        <v>4.2</v>
      </c>
      <c r="CK10" s="402">
        <v>4.4</v>
      </c>
      <c r="CL10" s="402">
        <v>3.6</v>
      </c>
      <c r="CM10" s="402">
        <v>5.2</v>
      </c>
      <c r="CN10" s="402">
        <v>5.5</v>
      </c>
      <c r="CO10" s="402">
        <v>6.3</v>
      </c>
      <c r="CP10" s="402">
        <v>6.7</v>
      </c>
    </row>
    <row r="11" spans="3:3">
      <c r="C11" t="s">
        <v>813</v>
      </c>
    </row>
    <row r="12" spans="3:4">
      <c r="C12" t="s">
        <v>823</v>
      </c>
      <c r="D12" t="s">
        <v>824</v>
      </c>
    </row>
    <row r="13" spans="1:94">
      <c r="A13">
        <v>11</v>
      </c>
      <c r="B13" t="s">
        <v>822</v>
      </c>
      <c r="C13" t="s">
        <v>823</v>
      </c>
      <c r="D13" t="s">
        <v>824</v>
      </c>
      <c r="E13" t="s">
        <v>825</v>
      </c>
      <c r="F13" t="s">
        <v>2108</v>
      </c>
      <c r="I13" s="402"/>
      <c r="J13" s="402">
        <v>84.3</v>
      </c>
      <c r="K13" s="402"/>
      <c r="L13" s="402">
        <v>86.3</v>
      </c>
      <c r="M13" s="402">
        <v>87.5</v>
      </c>
      <c r="N13" s="402">
        <v>85</v>
      </c>
      <c r="O13" s="402">
        <v>79.6</v>
      </c>
      <c r="P13" s="402">
        <v>85.3</v>
      </c>
      <c r="Q13" s="402"/>
      <c r="R13" s="402">
        <v>87.6</v>
      </c>
      <c r="S13" s="402">
        <v>86.6</v>
      </c>
      <c r="T13" s="402">
        <v>87.1</v>
      </c>
      <c r="U13" s="402">
        <v>89</v>
      </c>
      <c r="V13" s="402">
        <v>87.8</v>
      </c>
      <c r="W13" s="402">
        <v>69.5</v>
      </c>
      <c r="X13" s="402">
        <v>88.8</v>
      </c>
      <c r="Y13" s="402">
        <v>89.5</v>
      </c>
      <c r="Z13" s="402">
        <v>88</v>
      </c>
      <c r="AA13" s="402">
        <v>91.9</v>
      </c>
      <c r="AB13" s="402">
        <v>76.3</v>
      </c>
      <c r="AC13" s="402">
        <v>77.1</v>
      </c>
      <c r="AD13" s="402">
        <v>81</v>
      </c>
      <c r="AE13" s="402">
        <v>78.8</v>
      </c>
      <c r="AF13" s="402">
        <v>80.7</v>
      </c>
      <c r="AG13" s="402">
        <v>90.3</v>
      </c>
      <c r="AH13" s="402">
        <v>81.9</v>
      </c>
      <c r="AI13" s="402"/>
      <c r="AJ13" s="402">
        <v>87.8</v>
      </c>
      <c r="AK13" s="402">
        <v>89.6</v>
      </c>
      <c r="AL13" s="402">
        <v>87.3</v>
      </c>
      <c r="AM13" s="402">
        <v>87.3</v>
      </c>
      <c r="AN13" s="402">
        <v>87.6</v>
      </c>
      <c r="AO13" s="402">
        <v>85.5</v>
      </c>
      <c r="AP13" s="402">
        <v>83.3</v>
      </c>
      <c r="AQ13" s="402">
        <v>88</v>
      </c>
      <c r="AR13" s="402">
        <v>85.9</v>
      </c>
      <c r="AS13" s="402">
        <v>88.7</v>
      </c>
      <c r="AT13" s="402">
        <v>88.2</v>
      </c>
      <c r="AU13" s="402">
        <v>85.1</v>
      </c>
      <c r="AV13" s="402">
        <v>78.9</v>
      </c>
      <c r="AW13" s="402">
        <v>91.5</v>
      </c>
      <c r="AX13" s="402">
        <v>80.1</v>
      </c>
      <c r="AY13" s="402">
        <v>91</v>
      </c>
      <c r="AZ13" s="402">
        <v>93.8</v>
      </c>
      <c r="BA13" s="402">
        <v>87.9</v>
      </c>
      <c r="BB13" s="402">
        <v>87.5</v>
      </c>
      <c r="BC13" s="402">
        <v>92.3</v>
      </c>
      <c r="BD13" s="402">
        <v>71</v>
      </c>
      <c r="BE13" s="402">
        <v>56.3</v>
      </c>
      <c r="BF13" s="402">
        <v>73.6</v>
      </c>
      <c r="BG13" s="402">
        <v>88.8</v>
      </c>
      <c r="BH13" s="402">
        <v>94.8</v>
      </c>
      <c r="BI13" s="402">
        <v>89.6</v>
      </c>
      <c r="BJ13" s="402">
        <v>91.2</v>
      </c>
      <c r="BK13" s="402">
        <v>92.3</v>
      </c>
      <c r="BL13" s="402">
        <v>88</v>
      </c>
      <c r="BM13" s="402">
        <v>88.2</v>
      </c>
      <c r="BN13" s="402">
        <v>88.6</v>
      </c>
      <c r="BO13" s="402">
        <v>93.4</v>
      </c>
      <c r="BP13" s="402">
        <v>92.7</v>
      </c>
      <c r="BQ13" s="402">
        <v>75.3</v>
      </c>
      <c r="BR13" s="402">
        <v>82.5</v>
      </c>
      <c r="BS13" s="402">
        <v>76.3</v>
      </c>
      <c r="BT13" s="402">
        <v>67</v>
      </c>
      <c r="BU13" s="402">
        <v>76.5</v>
      </c>
      <c r="BV13" s="402">
        <v>74.7</v>
      </c>
      <c r="BW13" s="402">
        <v>93.6</v>
      </c>
      <c r="BX13" s="402">
        <v>84.4</v>
      </c>
      <c r="BY13" s="402">
        <v>91.7</v>
      </c>
      <c r="BZ13" s="402">
        <v>85.1</v>
      </c>
      <c r="CA13" s="402">
        <v>66.6</v>
      </c>
      <c r="CB13" s="402">
        <v>88.2</v>
      </c>
      <c r="CC13" s="402">
        <v>79.1</v>
      </c>
      <c r="CD13" s="402">
        <v>79.1</v>
      </c>
      <c r="CE13" s="402">
        <v>62.5</v>
      </c>
      <c r="CF13" s="402">
        <v>68.2</v>
      </c>
      <c r="CG13" s="402">
        <v>81.7</v>
      </c>
      <c r="CH13" s="402">
        <v>86.5</v>
      </c>
      <c r="CI13" s="402">
        <v>86.8</v>
      </c>
      <c r="CJ13" s="402">
        <v>95.4</v>
      </c>
      <c r="CK13" s="402">
        <v>94.9</v>
      </c>
      <c r="CL13" s="402">
        <v>94.8</v>
      </c>
      <c r="CM13" s="402">
        <v>89.4</v>
      </c>
      <c r="CN13" s="402">
        <v>77.8</v>
      </c>
      <c r="CO13" s="402">
        <v>88.8</v>
      </c>
      <c r="CP13" s="402">
        <v>73.6</v>
      </c>
    </row>
    <row r="14" spans="1:94">
      <c r="A14">
        <v>12</v>
      </c>
      <c r="B14" t="s">
        <v>826</v>
      </c>
      <c r="C14" t="s">
        <v>823</v>
      </c>
      <c r="D14" t="s">
        <v>824</v>
      </c>
      <c r="E14" t="s">
        <v>827</v>
      </c>
      <c r="F14" t="s">
        <v>2108</v>
      </c>
      <c r="I14" s="402"/>
      <c r="J14" s="402">
        <v>4.7</v>
      </c>
      <c r="K14" s="402"/>
      <c r="L14" s="402">
        <v>3.5</v>
      </c>
      <c r="M14" s="402">
        <v>2.1</v>
      </c>
      <c r="N14" s="402">
        <v>5.3</v>
      </c>
      <c r="O14" s="402">
        <v>6.8</v>
      </c>
      <c r="P14" s="402">
        <v>3.5</v>
      </c>
      <c r="Q14" s="402"/>
      <c r="R14" s="402">
        <v>2.3</v>
      </c>
      <c r="S14" s="402">
        <v>3.2</v>
      </c>
      <c r="T14" s="402">
        <v>3.4</v>
      </c>
      <c r="U14" s="402">
        <v>1.9</v>
      </c>
      <c r="V14" s="402">
        <v>2.1</v>
      </c>
      <c r="W14" s="402">
        <v>12.3</v>
      </c>
      <c r="X14" s="402">
        <v>3.4</v>
      </c>
      <c r="Y14" s="402">
        <v>2.9</v>
      </c>
      <c r="Z14" s="402">
        <v>5</v>
      </c>
      <c r="AA14" s="402">
        <v>3</v>
      </c>
      <c r="AB14" s="402">
        <v>4.9</v>
      </c>
      <c r="AC14" s="402">
        <v>10.4</v>
      </c>
      <c r="AD14" s="402">
        <v>4.9</v>
      </c>
      <c r="AE14" s="402">
        <v>6.4</v>
      </c>
      <c r="AF14" s="402">
        <v>4.2</v>
      </c>
      <c r="AG14" s="402">
        <v>3.3</v>
      </c>
      <c r="AH14" s="402">
        <v>2.5</v>
      </c>
      <c r="AI14" s="402"/>
      <c r="AJ14" s="402">
        <v>2.2</v>
      </c>
      <c r="AK14" s="402">
        <v>2.2</v>
      </c>
      <c r="AL14" s="402">
        <v>2.2</v>
      </c>
      <c r="AM14" s="402">
        <v>3.1</v>
      </c>
      <c r="AN14" s="402">
        <v>4.2</v>
      </c>
      <c r="AO14" s="402">
        <v>3.2</v>
      </c>
      <c r="AP14" s="402">
        <v>2.3</v>
      </c>
      <c r="AQ14" s="402">
        <v>1.9</v>
      </c>
      <c r="AR14" s="402">
        <v>3.1</v>
      </c>
      <c r="AS14" s="402">
        <v>3.1</v>
      </c>
      <c r="AT14" s="402">
        <v>3.3</v>
      </c>
      <c r="AU14" s="402">
        <v>5.9</v>
      </c>
      <c r="AV14" s="402">
        <v>3.3</v>
      </c>
      <c r="AW14" s="402">
        <v>1.9</v>
      </c>
      <c r="AX14" s="402">
        <v>1.8</v>
      </c>
      <c r="AY14" s="402">
        <v>1.8</v>
      </c>
      <c r="AZ14" s="402">
        <v>1.8</v>
      </c>
      <c r="BA14" s="402">
        <v>2</v>
      </c>
      <c r="BB14" s="402">
        <v>2</v>
      </c>
      <c r="BC14" s="402">
        <v>1.9</v>
      </c>
      <c r="BD14" s="402">
        <v>13.8</v>
      </c>
      <c r="BE14" s="402">
        <v>9.6</v>
      </c>
      <c r="BF14" s="402">
        <v>13.4</v>
      </c>
      <c r="BG14" s="402">
        <v>3.4</v>
      </c>
      <c r="BH14" s="402">
        <v>1.6</v>
      </c>
      <c r="BI14" s="402">
        <v>3.4</v>
      </c>
      <c r="BJ14" s="402">
        <v>2.9</v>
      </c>
      <c r="BK14" s="402">
        <v>2.4</v>
      </c>
      <c r="BL14" s="402">
        <v>2.9</v>
      </c>
      <c r="BM14" s="402">
        <v>5</v>
      </c>
      <c r="BN14" s="402">
        <v>4.5</v>
      </c>
      <c r="BO14" s="402">
        <v>3</v>
      </c>
      <c r="BP14" s="402">
        <v>2.2</v>
      </c>
      <c r="BQ14" s="402">
        <v>4.8</v>
      </c>
      <c r="BR14" s="402">
        <v>5.2</v>
      </c>
      <c r="BS14" s="402">
        <v>4</v>
      </c>
      <c r="BT14" s="402">
        <v>10.4</v>
      </c>
      <c r="BU14" s="402">
        <v>9.5</v>
      </c>
      <c r="BV14" s="402">
        <v>14.9</v>
      </c>
      <c r="BW14" s="402">
        <v>2.6</v>
      </c>
      <c r="BX14" s="402">
        <v>4.9</v>
      </c>
      <c r="BY14" s="402">
        <v>2.9</v>
      </c>
      <c r="BZ14" s="402">
        <v>5</v>
      </c>
      <c r="CA14" s="402">
        <v>4.9</v>
      </c>
      <c r="CB14" s="402">
        <v>4.8</v>
      </c>
      <c r="CC14" s="402">
        <v>6.3</v>
      </c>
      <c r="CD14" s="402">
        <v>6.3</v>
      </c>
      <c r="CE14" s="402">
        <v>6.4</v>
      </c>
      <c r="CF14" s="402">
        <v>3.7</v>
      </c>
      <c r="CG14" s="402">
        <v>4.2</v>
      </c>
      <c r="CH14" s="402">
        <v>6.1</v>
      </c>
      <c r="CI14" s="402">
        <v>3.2</v>
      </c>
      <c r="CJ14" s="402">
        <v>1.9</v>
      </c>
      <c r="CK14" s="402">
        <v>1.6</v>
      </c>
      <c r="CL14" s="402">
        <v>1.7</v>
      </c>
      <c r="CM14" s="402">
        <v>4.6</v>
      </c>
      <c r="CN14" s="402">
        <v>2.5</v>
      </c>
      <c r="CO14" s="402">
        <v>2.5</v>
      </c>
      <c r="CP14" s="402">
        <v>1.6</v>
      </c>
    </row>
    <row r="15" spans="1:94">
      <c r="A15">
        <v>13</v>
      </c>
      <c r="B15" t="s">
        <v>828</v>
      </c>
      <c r="C15" t="s">
        <v>823</v>
      </c>
      <c r="D15" t="s">
        <v>824</v>
      </c>
      <c r="E15" t="s">
        <v>829</v>
      </c>
      <c r="F15" t="s">
        <v>2108</v>
      </c>
      <c r="I15" s="402"/>
      <c r="J15" s="402">
        <v>8.3</v>
      </c>
      <c r="K15" s="402"/>
      <c r="L15" s="402">
        <v>8.4</v>
      </c>
      <c r="M15" s="402">
        <v>8.4</v>
      </c>
      <c r="N15" s="402">
        <v>6</v>
      </c>
      <c r="O15" s="402">
        <v>10.7</v>
      </c>
      <c r="P15" s="402">
        <v>8.7</v>
      </c>
      <c r="Q15" s="402"/>
      <c r="R15" s="402">
        <v>8.3</v>
      </c>
      <c r="S15" s="402">
        <v>8.3</v>
      </c>
      <c r="T15" s="402">
        <v>8.1</v>
      </c>
      <c r="U15" s="402">
        <v>8.2</v>
      </c>
      <c r="V15" s="402">
        <v>8.2</v>
      </c>
      <c r="W15" s="402">
        <v>9.6</v>
      </c>
      <c r="X15" s="402">
        <v>5.2</v>
      </c>
      <c r="Y15" s="402">
        <v>4.6</v>
      </c>
      <c r="Z15" s="402">
        <v>5.9</v>
      </c>
      <c r="AA15" s="402">
        <v>2.9</v>
      </c>
      <c r="AB15" s="402">
        <v>17.4</v>
      </c>
      <c r="AC15" s="402">
        <v>9.5</v>
      </c>
      <c r="AD15" s="402">
        <v>10.6</v>
      </c>
      <c r="AE15" s="402">
        <v>12.7</v>
      </c>
      <c r="AF15" s="402">
        <v>12.7</v>
      </c>
      <c r="AG15" s="402">
        <v>4.1</v>
      </c>
      <c r="AH15" s="402">
        <v>13.7</v>
      </c>
      <c r="AI15" s="402"/>
      <c r="AJ15" s="402">
        <v>8.2</v>
      </c>
      <c r="AK15" s="402">
        <v>6.5</v>
      </c>
      <c r="AL15" s="402">
        <v>8.7</v>
      </c>
      <c r="AM15" s="402">
        <v>8.1</v>
      </c>
      <c r="AN15" s="402">
        <v>6.5</v>
      </c>
      <c r="AO15" s="402">
        <v>9.1</v>
      </c>
      <c r="AP15" s="402">
        <v>12.7</v>
      </c>
      <c r="AQ15" s="402">
        <v>8.3</v>
      </c>
      <c r="AR15" s="402">
        <v>8.1</v>
      </c>
      <c r="AS15" s="402">
        <v>6.7</v>
      </c>
      <c r="AT15" s="402">
        <v>7</v>
      </c>
      <c r="AU15" s="402">
        <v>7.8</v>
      </c>
      <c r="AV15" s="402">
        <v>16.4</v>
      </c>
      <c r="AW15" s="402">
        <v>5.7</v>
      </c>
      <c r="AX15" s="402">
        <v>17.1</v>
      </c>
      <c r="AY15" s="402">
        <v>6.2</v>
      </c>
      <c r="AZ15" s="402">
        <v>3.4</v>
      </c>
      <c r="BA15" s="402">
        <v>8.1</v>
      </c>
      <c r="BB15" s="402">
        <v>8.5</v>
      </c>
      <c r="BC15" s="402">
        <v>4.5</v>
      </c>
      <c r="BD15" s="402">
        <v>12.8</v>
      </c>
      <c r="BE15" s="402">
        <v>9.4</v>
      </c>
      <c r="BF15" s="402">
        <v>9</v>
      </c>
      <c r="BG15" s="402">
        <v>5.1</v>
      </c>
      <c r="BH15" s="402">
        <v>2.2</v>
      </c>
      <c r="BI15" s="402">
        <v>5.1</v>
      </c>
      <c r="BJ15" s="402">
        <v>3.7</v>
      </c>
      <c r="BK15" s="402">
        <v>4.3</v>
      </c>
      <c r="BL15" s="402">
        <v>4.9</v>
      </c>
      <c r="BM15" s="402">
        <v>5.8</v>
      </c>
      <c r="BN15" s="402">
        <v>5.8</v>
      </c>
      <c r="BO15" s="402">
        <v>2.2</v>
      </c>
      <c r="BP15" s="402">
        <v>2.8</v>
      </c>
      <c r="BQ15" s="402">
        <v>18.7</v>
      </c>
      <c r="BR15" s="402">
        <v>10.8</v>
      </c>
      <c r="BS15" s="402">
        <v>18.3</v>
      </c>
      <c r="BT15" s="402">
        <v>19.6</v>
      </c>
      <c r="BU15" s="402">
        <v>9.3</v>
      </c>
      <c r="BV15" s="402">
        <v>7.5</v>
      </c>
      <c r="BW15" s="402">
        <v>2.4</v>
      </c>
      <c r="BX15" s="402">
        <v>5.9</v>
      </c>
      <c r="BY15" s="402">
        <v>2.7</v>
      </c>
      <c r="BZ15" s="402">
        <v>6.4</v>
      </c>
      <c r="CA15" s="402">
        <v>25</v>
      </c>
      <c r="CB15" s="402">
        <v>5</v>
      </c>
      <c r="CC15" s="402">
        <v>12.5</v>
      </c>
      <c r="CD15" s="402">
        <v>12.6</v>
      </c>
      <c r="CE15" s="402">
        <v>29</v>
      </c>
      <c r="CF15" s="402">
        <v>26.6</v>
      </c>
      <c r="CG15" s="402">
        <v>11.7</v>
      </c>
      <c r="CH15" s="402">
        <v>4.8</v>
      </c>
      <c r="CI15" s="402">
        <v>5.6</v>
      </c>
      <c r="CJ15" s="402">
        <v>1.8</v>
      </c>
      <c r="CK15" s="402">
        <v>2.2</v>
      </c>
      <c r="CL15" s="402">
        <v>2.2</v>
      </c>
      <c r="CM15" s="402">
        <v>4</v>
      </c>
      <c r="CN15" s="402">
        <v>18.5</v>
      </c>
      <c r="CO15" s="402">
        <v>6.7</v>
      </c>
      <c r="CP15" s="402">
        <v>23.3</v>
      </c>
    </row>
    <row r="16" spans="1:94">
      <c r="A16">
        <v>14</v>
      </c>
      <c r="B16" t="s">
        <v>830</v>
      </c>
      <c r="C16" t="s">
        <v>823</v>
      </c>
      <c r="D16" t="s">
        <v>824</v>
      </c>
      <c r="E16" t="s">
        <v>831</v>
      </c>
      <c r="F16" t="s">
        <v>2108</v>
      </c>
      <c r="I16" s="402"/>
      <c r="J16" s="402">
        <v>2.7</v>
      </c>
      <c r="K16" s="402"/>
      <c r="L16" s="402">
        <v>1.9</v>
      </c>
      <c r="M16" s="402">
        <v>2</v>
      </c>
      <c r="N16" s="402">
        <v>3.7</v>
      </c>
      <c r="O16" s="402">
        <v>2.9</v>
      </c>
      <c r="P16" s="402">
        <v>2.5</v>
      </c>
      <c r="Q16" s="402"/>
      <c r="R16" s="402">
        <v>1.8</v>
      </c>
      <c r="S16" s="402">
        <v>1.8</v>
      </c>
      <c r="T16" s="402">
        <v>1.5</v>
      </c>
      <c r="U16" s="402">
        <v>1</v>
      </c>
      <c r="V16" s="402">
        <v>1.9</v>
      </c>
      <c r="W16" s="402">
        <v>8.7</v>
      </c>
      <c r="X16" s="402">
        <v>2.6</v>
      </c>
      <c r="Y16" s="402">
        <v>3</v>
      </c>
      <c r="Z16" s="402">
        <v>1.1</v>
      </c>
      <c r="AA16" s="402">
        <v>2.3</v>
      </c>
      <c r="AB16" s="402">
        <v>1.4</v>
      </c>
      <c r="AC16" s="402">
        <v>3</v>
      </c>
      <c r="AD16" s="402">
        <v>3.5</v>
      </c>
      <c r="AE16" s="402">
        <v>2.1</v>
      </c>
      <c r="AF16" s="402">
        <v>2.4</v>
      </c>
      <c r="AG16" s="402">
        <v>2.4</v>
      </c>
      <c r="AH16" s="402">
        <v>2</v>
      </c>
      <c r="AI16" s="402"/>
      <c r="AJ16" s="402">
        <v>1.8</v>
      </c>
      <c r="AK16" s="402">
        <v>1.8</v>
      </c>
      <c r="AL16" s="402">
        <v>1.8</v>
      </c>
      <c r="AM16" s="402">
        <v>1.4</v>
      </c>
      <c r="AN16" s="402">
        <v>1.6</v>
      </c>
      <c r="AO16" s="402">
        <v>2.1</v>
      </c>
      <c r="AP16" s="402">
        <v>1.8</v>
      </c>
      <c r="AQ16" s="402">
        <v>1.8</v>
      </c>
      <c r="AR16" s="402">
        <v>2.9</v>
      </c>
      <c r="AS16" s="402">
        <v>1.4</v>
      </c>
      <c r="AT16" s="402">
        <v>1.4</v>
      </c>
      <c r="AU16" s="402">
        <v>1.2</v>
      </c>
      <c r="AV16" s="402">
        <v>1.4</v>
      </c>
      <c r="AW16" s="402">
        <v>1</v>
      </c>
      <c r="AX16" s="402">
        <v>0.9</v>
      </c>
      <c r="AY16" s="402">
        <v>0.9</v>
      </c>
      <c r="AZ16" s="402">
        <v>1</v>
      </c>
      <c r="BA16" s="402">
        <v>1.9</v>
      </c>
      <c r="BB16" s="402">
        <v>1.9</v>
      </c>
      <c r="BC16" s="402">
        <v>1.4</v>
      </c>
      <c r="BD16" s="402">
        <v>2.5</v>
      </c>
      <c r="BE16" s="402">
        <v>24.8</v>
      </c>
      <c r="BF16" s="402">
        <v>4</v>
      </c>
      <c r="BG16" s="402">
        <v>2.6</v>
      </c>
      <c r="BH16" s="402">
        <v>1.3</v>
      </c>
      <c r="BI16" s="402">
        <v>2</v>
      </c>
      <c r="BJ16" s="402">
        <v>2.3</v>
      </c>
      <c r="BK16" s="402">
        <v>1.1</v>
      </c>
      <c r="BL16" s="402">
        <v>4.2</v>
      </c>
      <c r="BM16" s="402">
        <v>1</v>
      </c>
      <c r="BN16" s="402">
        <v>1.1</v>
      </c>
      <c r="BO16" s="402">
        <v>1.3</v>
      </c>
      <c r="BP16" s="402">
        <v>2.2</v>
      </c>
      <c r="BQ16" s="402">
        <v>1.3</v>
      </c>
      <c r="BR16" s="402">
        <v>1.5</v>
      </c>
      <c r="BS16" s="402">
        <v>1.4</v>
      </c>
      <c r="BT16" s="402">
        <v>3</v>
      </c>
      <c r="BU16" s="402">
        <v>4.7</v>
      </c>
      <c r="BV16" s="402">
        <v>2.9</v>
      </c>
      <c r="BW16" s="402">
        <v>1.4</v>
      </c>
      <c r="BX16" s="402">
        <v>4.8</v>
      </c>
      <c r="BY16" s="402">
        <v>2.7</v>
      </c>
      <c r="BZ16" s="402">
        <v>3.4</v>
      </c>
      <c r="CA16" s="402">
        <v>3.5</v>
      </c>
      <c r="CB16" s="402">
        <v>2</v>
      </c>
      <c r="CC16" s="402">
        <v>2</v>
      </c>
      <c r="CD16" s="402">
        <v>2</v>
      </c>
      <c r="CE16" s="402">
        <v>2.1</v>
      </c>
      <c r="CF16" s="402">
        <v>1.5</v>
      </c>
      <c r="CG16" s="402">
        <v>2.4</v>
      </c>
      <c r="CH16" s="402">
        <v>2.6</v>
      </c>
      <c r="CI16" s="402">
        <v>4.4</v>
      </c>
      <c r="CJ16" s="402">
        <v>1</v>
      </c>
      <c r="CK16" s="402">
        <v>1.3</v>
      </c>
      <c r="CL16" s="402">
        <v>1.3</v>
      </c>
      <c r="CM16" s="402">
        <v>1.9</v>
      </c>
      <c r="CN16" s="402">
        <v>1.3</v>
      </c>
      <c r="CO16" s="402">
        <v>2</v>
      </c>
      <c r="CP16" s="402">
        <v>1.5</v>
      </c>
    </row>
    <row r="17" spans="3:4">
      <c r="C17" t="s">
        <v>823</v>
      </c>
      <c r="D17" t="s">
        <v>833</v>
      </c>
    </row>
    <row r="18" spans="1:94">
      <c r="A18">
        <v>16</v>
      </c>
      <c r="B18" t="s">
        <v>832</v>
      </c>
      <c r="C18" t="s">
        <v>823</v>
      </c>
      <c r="D18" t="s">
        <v>833</v>
      </c>
      <c r="E18" t="s">
        <v>834</v>
      </c>
      <c r="F18" t="s">
        <v>2108</v>
      </c>
      <c r="I18" s="402"/>
      <c r="J18" s="402">
        <v>92.3</v>
      </c>
      <c r="K18" s="402"/>
      <c r="L18" s="402">
        <v>95.1</v>
      </c>
      <c r="M18" s="402">
        <v>89.9</v>
      </c>
      <c r="N18" s="402">
        <v>93.5</v>
      </c>
      <c r="O18" s="402">
        <v>92.5</v>
      </c>
      <c r="P18" s="402">
        <v>86.9</v>
      </c>
      <c r="Q18" s="402"/>
      <c r="R18" s="402">
        <v>95.1</v>
      </c>
      <c r="S18" s="402">
        <v>95.1</v>
      </c>
      <c r="T18" s="402">
        <v>96.2</v>
      </c>
      <c r="U18" s="402">
        <v>89.6</v>
      </c>
      <c r="V18" s="402">
        <v>89.7</v>
      </c>
      <c r="W18" s="402">
        <v>97.3</v>
      </c>
      <c r="X18" s="402">
        <v>90.3</v>
      </c>
      <c r="Y18" s="402">
        <v>93.5</v>
      </c>
      <c r="Z18" s="402">
        <v>95.1</v>
      </c>
      <c r="AA18" s="402">
        <v>93.4</v>
      </c>
      <c r="AB18" s="402">
        <v>88</v>
      </c>
      <c r="AC18" s="402">
        <v>88.3</v>
      </c>
      <c r="AD18" s="402">
        <v>93.2</v>
      </c>
      <c r="AE18" s="402">
        <v>96.7</v>
      </c>
      <c r="AF18" s="402">
        <v>90.1</v>
      </c>
      <c r="AG18" s="402">
        <v>82</v>
      </c>
      <c r="AH18" s="402">
        <v>89</v>
      </c>
      <c r="AI18" s="402"/>
      <c r="AJ18" s="402">
        <v>95.4</v>
      </c>
      <c r="AK18" s="402">
        <v>95.4</v>
      </c>
      <c r="AL18" s="402">
        <v>95.4</v>
      </c>
      <c r="AM18" s="402">
        <v>96</v>
      </c>
      <c r="AN18" s="402">
        <v>96.5</v>
      </c>
      <c r="AO18" s="402">
        <v>95.6</v>
      </c>
      <c r="AP18" s="402">
        <v>95.3</v>
      </c>
      <c r="AQ18" s="402">
        <v>93.1</v>
      </c>
      <c r="AR18" s="402">
        <v>93.5</v>
      </c>
      <c r="AS18" s="402">
        <v>97</v>
      </c>
      <c r="AT18" s="402">
        <v>96.1</v>
      </c>
      <c r="AU18" s="402">
        <v>97.1</v>
      </c>
      <c r="AV18" s="402">
        <v>94.9</v>
      </c>
      <c r="AW18" s="402">
        <v>90.9</v>
      </c>
      <c r="AX18" s="402">
        <v>86.6</v>
      </c>
      <c r="AY18" s="402">
        <v>91.4</v>
      </c>
      <c r="AZ18" s="402">
        <v>87.5</v>
      </c>
      <c r="BA18" s="402">
        <v>91.6</v>
      </c>
      <c r="BB18" s="402">
        <v>89.4</v>
      </c>
      <c r="BC18" s="402">
        <v>83.9</v>
      </c>
      <c r="BD18" s="402">
        <v>97.5</v>
      </c>
      <c r="BE18" s="402">
        <v>97.4</v>
      </c>
      <c r="BF18" s="402">
        <v>97.5</v>
      </c>
      <c r="BG18" s="402">
        <v>94.2</v>
      </c>
      <c r="BH18" s="402">
        <v>54.4</v>
      </c>
      <c r="BI18" s="402">
        <v>95.3</v>
      </c>
      <c r="BJ18" s="402">
        <v>94.6</v>
      </c>
      <c r="BK18" s="402">
        <v>86.1</v>
      </c>
      <c r="BL18" s="402">
        <v>94.6</v>
      </c>
      <c r="BM18" s="402">
        <v>95.4</v>
      </c>
      <c r="BN18" s="402">
        <v>95.3</v>
      </c>
      <c r="BO18" s="402">
        <v>93.8</v>
      </c>
      <c r="BP18" s="402">
        <v>93.4</v>
      </c>
      <c r="BQ18" s="402">
        <v>88.4</v>
      </c>
      <c r="BR18" s="402">
        <v>88.5</v>
      </c>
      <c r="BS18" s="402">
        <v>87.1</v>
      </c>
      <c r="BT18" s="402">
        <v>91.9</v>
      </c>
      <c r="BU18" s="402">
        <v>94.5</v>
      </c>
      <c r="BV18" s="402">
        <v>94.1</v>
      </c>
      <c r="BW18" s="402">
        <v>27.8</v>
      </c>
      <c r="BX18" s="402">
        <v>96</v>
      </c>
      <c r="BY18" s="402">
        <v>93.6</v>
      </c>
      <c r="BZ18" s="402">
        <v>93.1</v>
      </c>
      <c r="CA18" s="402">
        <v>94</v>
      </c>
      <c r="CB18" s="402">
        <v>97.1</v>
      </c>
      <c r="CC18" s="402">
        <v>96.8</v>
      </c>
      <c r="CD18" s="402">
        <v>96.6</v>
      </c>
      <c r="CE18" s="402">
        <v>96.9</v>
      </c>
      <c r="CF18" s="402">
        <v>91.5</v>
      </c>
      <c r="CG18" s="402">
        <v>90.9</v>
      </c>
      <c r="CH18" s="402">
        <v>90.9</v>
      </c>
      <c r="CI18" s="402">
        <v>94.2</v>
      </c>
      <c r="CJ18" s="402">
        <v>65.2</v>
      </c>
      <c r="CK18" s="402">
        <v>70.5</v>
      </c>
      <c r="CL18" s="402">
        <v>48.5</v>
      </c>
      <c r="CM18" s="402">
        <v>89</v>
      </c>
      <c r="CN18" s="402">
        <v>89.5</v>
      </c>
      <c r="CO18" s="402">
        <v>90.5</v>
      </c>
      <c r="CP18" s="402">
        <v>88.4</v>
      </c>
    </row>
    <row r="19" spans="1:94">
      <c r="A19">
        <v>17</v>
      </c>
      <c r="B19" t="s">
        <v>835</v>
      </c>
      <c r="C19" t="s">
        <v>823</v>
      </c>
      <c r="D19" t="s">
        <v>833</v>
      </c>
      <c r="E19" t="s">
        <v>836</v>
      </c>
      <c r="F19" t="s">
        <v>2108</v>
      </c>
      <c r="I19" s="402"/>
      <c r="J19" s="402">
        <v>1.2</v>
      </c>
      <c r="K19" s="402"/>
      <c r="L19" s="402">
        <v>1</v>
      </c>
      <c r="M19" s="402">
        <v>2.3</v>
      </c>
      <c r="N19" s="402">
        <v>1.1</v>
      </c>
      <c r="O19" s="402">
        <v>1.1</v>
      </c>
      <c r="P19" s="402">
        <v>1.6</v>
      </c>
      <c r="Q19" s="402"/>
      <c r="R19" s="402">
        <v>1</v>
      </c>
      <c r="S19" s="402">
        <v>1</v>
      </c>
      <c r="T19" s="402">
        <v>1</v>
      </c>
      <c r="U19" s="402">
        <v>2.5</v>
      </c>
      <c r="V19" s="402">
        <v>2.3</v>
      </c>
      <c r="W19" s="402">
        <v>0.8</v>
      </c>
      <c r="X19" s="402">
        <v>1.1</v>
      </c>
      <c r="Y19" s="402">
        <v>1.1</v>
      </c>
      <c r="Z19" s="402">
        <v>1.1</v>
      </c>
      <c r="AA19" s="402">
        <v>1.5</v>
      </c>
      <c r="AB19" s="402">
        <v>1.2</v>
      </c>
      <c r="AC19" s="402">
        <v>1.1</v>
      </c>
      <c r="AD19" s="402">
        <v>0.9</v>
      </c>
      <c r="AE19" s="402">
        <v>1.1</v>
      </c>
      <c r="AF19" s="402">
        <v>1.6</v>
      </c>
      <c r="AG19" s="402">
        <v>1.7</v>
      </c>
      <c r="AH19" s="402">
        <v>1.6</v>
      </c>
      <c r="AI19" s="402"/>
      <c r="AJ19" s="402">
        <v>1</v>
      </c>
      <c r="AK19" s="402">
        <v>1</v>
      </c>
      <c r="AL19" s="402">
        <v>1</v>
      </c>
      <c r="AM19" s="402">
        <v>0.9</v>
      </c>
      <c r="AN19" s="402">
        <v>1</v>
      </c>
      <c r="AO19" s="402">
        <v>0.8</v>
      </c>
      <c r="AP19" s="402">
        <v>1</v>
      </c>
      <c r="AQ19" s="402">
        <v>1.5</v>
      </c>
      <c r="AR19" s="402">
        <v>1</v>
      </c>
      <c r="AS19" s="402">
        <v>1</v>
      </c>
      <c r="AT19" s="402">
        <v>1.3</v>
      </c>
      <c r="AU19" s="402">
        <v>0.6</v>
      </c>
      <c r="AV19" s="402">
        <v>0.9</v>
      </c>
      <c r="AW19" s="402">
        <v>2.6</v>
      </c>
      <c r="AX19" s="402">
        <v>2.5</v>
      </c>
      <c r="AY19" s="402">
        <v>2.4</v>
      </c>
      <c r="AZ19" s="402">
        <v>2.4</v>
      </c>
      <c r="BA19" s="402">
        <v>1.9</v>
      </c>
      <c r="BB19" s="402">
        <v>2.4</v>
      </c>
      <c r="BC19" s="402">
        <v>2.3</v>
      </c>
      <c r="BD19" s="402">
        <v>0.8</v>
      </c>
      <c r="BE19" s="402">
        <v>0.8</v>
      </c>
      <c r="BF19" s="402">
        <v>0.8</v>
      </c>
      <c r="BG19" s="402">
        <v>1.1</v>
      </c>
      <c r="BH19" s="402">
        <v>1.2</v>
      </c>
      <c r="BI19" s="402">
        <v>0.9</v>
      </c>
      <c r="BJ19" s="402">
        <v>1.1</v>
      </c>
      <c r="BK19" s="402">
        <v>1.1</v>
      </c>
      <c r="BL19" s="402">
        <v>0.9</v>
      </c>
      <c r="BM19" s="402">
        <v>1</v>
      </c>
      <c r="BN19" s="402">
        <v>1</v>
      </c>
      <c r="BO19" s="402">
        <v>1.4</v>
      </c>
      <c r="BP19" s="402">
        <v>2.1</v>
      </c>
      <c r="BQ19" s="402">
        <v>1.2</v>
      </c>
      <c r="BR19" s="402">
        <v>1.2</v>
      </c>
      <c r="BS19" s="402">
        <v>1.2</v>
      </c>
      <c r="BT19" s="402">
        <v>1.2</v>
      </c>
      <c r="BU19" s="402">
        <v>1.1</v>
      </c>
      <c r="BV19" s="402">
        <v>1.1</v>
      </c>
      <c r="BW19" s="402">
        <v>1.2</v>
      </c>
      <c r="BX19" s="402">
        <v>0.9</v>
      </c>
      <c r="BY19" s="402">
        <v>0.9</v>
      </c>
      <c r="BZ19" s="402">
        <v>0.9</v>
      </c>
      <c r="CA19" s="402">
        <v>0.6</v>
      </c>
      <c r="CB19" s="402">
        <v>0.8</v>
      </c>
      <c r="CC19" s="402">
        <v>1.1</v>
      </c>
      <c r="CD19" s="402">
        <v>1.4</v>
      </c>
      <c r="CE19" s="402">
        <v>1</v>
      </c>
      <c r="CF19" s="402">
        <v>1.5</v>
      </c>
      <c r="CG19" s="402">
        <v>1.2</v>
      </c>
      <c r="CH19" s="402">
        <v>1.5</v>
      </c>
      <c r="CI19" s="402">
        <v>0.8</v>
      </c>
      <c r="CJ19" s="402">
        <v>3.5</v>
      </c>
      <c r="CK19" s="402">
        <v>1.9</v>
      </c>
      <c r="CL19" s="402">
        <v>3.7</v>
      </c>
      <c r="CM19" s="402">
        <v>1.7</v>
      </c>
      <c r="CN19" s="402">
        <v>1.6</v>
      </c>
      <c r="CO19" s="402">
        <v>1.6</v>
      </c>
      <c r="CP19" s="402">
        <v>2.8</v>
      </c>
    </row>
    <row r="20" spans="1:94">
      <c r="A20">
        <v>18</v>
      </c>
      <c r="B20" t="s">
        <v>837</v>
      </c>
      <c r="C20" t="s">
        <v>823</v>
      </c>
      <c r="D20" t="s">
        <v>833</v>
      </c>
      <c r="E20" t="s">
        <v>838</v>
      </c>
      <c r="F20" t="s">
        <v>2108</v>
      </c>
      <c r="I20" s="402"/>
      <c r="J20" s="402">
        <v>4.2</v>
      </c>
      <c r="K20" s="402"/>
      <c r="L20" s="402">
        <v>2.9</v>
      </c>
      <c r="M20" s="402">
        <v>4.9</v>
      </c>
      <c r="N20" s="402">
        <v>3.9</v>
      </c>
      <c r="O20" s="402">
        <v>4.5</v>
      </c>
      <c r="P20" s="402">
        <v>6</v>
      </c>
      <c r="Q20" s="402"/>
      <c r="R20" s="402">
        <v>2.9</v>
      </c>
      <c r="S20" s="402">
        <v>2.9</v>
      </c>
      <c r="T20" s="402">
        <v>1.9</v>
      </c>
      <c r="U20" s="402">
        <v>4.9</v>
      </c>
      <c r="V20" s="402">
        <v>5.1</v>
      </c>
      <c r="W20" s="402">
        <v>0.9</v>
      </c>
      <c r="X20" s="402">
        <v>6.9</v>
      </c>
      <c r="Y20" s="402">
        <v>3.9</v>
      </c>
      <c r="Z20" s="402">
        <v>2.7</v>
      </c>
      <c r="AA20" s="402">
        <v>3.6</v>
      </c>
      <c r="AB20" s="402">
        <v>6.1</v>
      </c>
      <c r="AC20" s="402">
        <v>8.7</v>
      </c>
      <c r="AD20" s="402">
        <v>4</v>
      </c>
      <c r="AE20" s="402">
        <v>1.1</v>
      </c>
      <c r="AF20" s="402">
        <v>5</v>
      </c>
      <c r="AG20" s="402">
        <v>8.6</v>
      </c>
      <c r="AH20" s="402">
        <v>4.2</v>
      </c>
      <c r="AI20" s="402"/>
      <c r="AJ20" s="402">
        <v>2.7</v>
      </c>
      <c r="AK20" s="402">
        <v>2.7</v>
      </c>
      <c r="AL20" s="402">
        <v>2.7</v>
      </c>
      <c r="AM20" s="402">
        <v>2.2</v>
      </c>
      <c r="AN20" s="402">
        <v>1.6</v>
      </c>
      <c r="AO20" s="402">
        <v>2.8</v>
      </c>
      <c r="AP20" s="402">
        <v>2.7</v>
      </c>
      <c r="AQ20" s="402">
        <v>4.5</v>
      </c>
      <c r="AR20" s="402">
        <v>4.5</v>
      </c>
      <c r="AS20" s="402">
        <v>1.1</v>
      </c>
      <c r="AT20" s="402">
        <v>1.8</v>
      </c>
      <c r="AU20" s="402">
        <v>1.4</v>
      </c>
      <c r="AV20" s="402">
        <v>3.4</v>
      </c>
      <c r="AW20" s="402">
        <v>3.5</v>
      </c>
      <c r="AX20" s="402">
        <v>7.7</v>
      </c>
      <c r="AY20" s="402">
        <v>3.6</v>
      </c>
      <c r="AZ20" s="402">
        <v>4.6</v>
      </c>
      <c r="BA20" s="402">
        <v>4.1</v>
      </c>
      <c r="BB20" s="402">
        <v>4.8</v>
      </c>
      <c r="BC20" s="402">
        <v>9.4</v>
      </c>
      <c r="BD20" s="402">
        <v>0.8</v>
      </c>
      <c r="BE20" s="402">
        <v>0.8</v>
      </c>
      <c r="BF20" s="402">
        <v>0.8</v>
      </c>
      <c r="BG20" s="402">
        <v>3.4</v>
      </c>
      <c r="BH20" s="402">
        <v>39.5</v>
      </c>
      <c r="BI20" s="402">
        <v>2.6</v>
      </c>
      <c r="BJ20" s="402">
        <v>2.9</v>
      </c>
      <c r="BK20" s="402">
        <v>9.6</v>
      </c>
      <c r="BL20" s="402">
        <v>3.1</v>
      </c>
      <c r="BM20" s="402">
        <v>2.5</v>
      </c>
      <c r="BN20" s="402">
        <v>2.5</v>
      </c>
      <c r="BO20" s="402">
        <v>3.3</v>
      </c>
      <c r="BP20" s="402">
        <v>3</v>
      </c>
      <c r="BQ20" s="402">
        <v>5.8</v>
      </c>
      <c r="BR20" s="402">
        <v>5.7</v>
      </c>
      <c r="BS20" s="402">
        <v>5.7</v>
      </c>
      <c r="BT20" s="402">
        <v>5.1</v>
      </c>
      <c r="BU20" s="402">
        <v>2.7</v>
      </c>
      <c r="BV20" s="402">
        <v>3.4</v>
      </c>
      <c r="BW20" s="402">
        <v>65.3</v>
      </c>
      <c r="BX20" s="402">
        <v>1.6</v>
      </c>
      <c r="BY20" s="402">
        <v>3.7</v>
      </c>
      <c r="BZ20" s="402">
        <v>4.1</v>
      </c>
      <c r="CA20" s="402">
        <v>3.7</v>
      </c>
      <c r="CB20" s="402">
        <v>1</v>
      </c>
      <c r="CC20" s="402">
        <v>1</v>
      </c>
      <c r="CD20" s="402">
        <v>1</v>
      </c>
      <c r="CE20" s="402">
        <v>1</v>
      </c>
      <c r="CF20" s="402">
        <v>3.7</v>
      </c>
      <c r="CG20" s="402">
        <v>4.7</v>
      </c>
      <c r="CH20" s="402">
        <v>4.7</v>
      </c>
      <c r="CI20" s="402">
        <v>2.1</v>
      </c>
      <c r="CJ20" s="402">
        <v>14.5</v>
      </c>
      <c r="CK20" s="402">
        <v>15.1</v>
      </c>
      <c r="CL20" s="402">
        <v>28.9</v>
      </c>
      <c r="CM20" s="402">
        <v>4.6</v>
      </c>
      <c r="CN20" s="402">
        <v>3.9</v>
      </c>
      <c r="CO20" s="402">
        <v>3.3</v>
      </c>
      <c r="CP20" s="402">
        <v>3.9</v>
      </c>
    </row>
    <row r="21" spans="1:94">
      <c r="A21">
        <v>19</v>
      </c>
      <c r="B21" t="s">
        <v>839</v>
      </c>
      <c r="C21" t="s">
        <v>823</v>
      </c>
      <c r="D21" t="s">
        <v>833</v>
      </c>
      <c r="E21" t="s">
        <v>840</v>
      </c>
      <c r="F21" t="s">
        <v>2108</v>
      </c>
      <c r="I21" s="402"/>
      <c r="J21" s="402">
        <v>1.7</v>
      </c>
      <c r="K21" s="402"/>
      <c r="L21" s="402">
        <v>0.5</v>
      </c>
      <c r="M21" s="402">
        <v>2.1</v>
      </c>
      <c r="N21" s="402">
        <v>1.1</v>
      </c>
      <c r="O21" s="402">
        <v>1.5</v>
      </c>
      <c r="P21" s="402">
        <v>4.4</v>
      </c>
      <c r="Q21" s="402"/>
      <c r="R21" s="402">
        <v>0.5</v>
      </c>
      <c r="S21" s="402">
        <v>0.5</v>
      </c>
      <c r="T21" s="402">
        <v>0.5</v>
      </c>
      <c r="U21" s="402">
        <v>2.3</v>
      </c>
      <c r="V21" s="402">
        <v>2.1</v>
      </c>
      <c r="W21" s="402">
        <v>0.6</v>
      </c>
      <c r="X21" s="402">
        <v>1.1</v>
      </c>
      <c r="Y21" s="402">
        <v>1.2</v>
      </c>
      <c r="Z21" s="402">
        <v>0.8</v>
      </c>
      <c r="AA21" s="402">
        <v>1.1</v>
      </c>
      <c r="AB21" s="402">
        <v>4.4</v>
      </c>
      <c r="AC21" s="402">
        <v>1.4</v>
      </c>
      <c r="AD21" s="402">
        <v>1.4</v>
      </c>
      <c r="AE21" s="402">
        <v>0.9</v>
      </c>
      <c r="AF21" s="402">
        <v>2.8</v>
      </c>
      <c r="AG21" s="402">
        <v>5.7</v>
      </c>
      <c r="AH21" s="402">
        <v>4.3</v>
      </c>
      <c r="AI21" s="402"/>
      <c r="AJ21" s="402">
        <v>0.5</v>
      </c>
      <c r="AK21" s="402">
        <v>0.5</v>
      </c>
      <c r="AL21" s="402">
        <v>0.5</v>
      </c>
      <c r="AM21" s="402">
        <v>0.5</v>
      </c>
      <c r="AN21" s="402">
        <v>0.5</v>
      </c>
      <c r="AO21" s="402">
        <v>0.5</v>
      </c>
      <c r="AP21" s="402">
        <v>0.5</v>
      </c>
      <c r="AQ21" s="402">
        <v>0.5</v>
      </c>
      <c r="AR21" s="402">
        <v>0.5</v>
      </c>
      <c r="AS21" s="402">
        <v>0.5</v>
      </c>
      <c r="AT21" s="402">
        <v>0.5</v>
      </c>
      <c r="AU21" s="402">
        <v>0.5</v>
      </c>
      <c r="AV21" s="402">
        <v>0.5</v>
      </c>
      <c r="AW21" s="402">
        <v>2.2</v>
      </c>
      <c r="AX21" s="402">
        <v>2.2</v>
      </c>
      <c r="AY21" s="402">
        <v>1.9</v>
      </c>
      <c r="AZ21" s="402">
        <v>4.8</v>
      </c>
      <c r="BA21" s="402">
        <v>1.6</v>
      </c>
      <c r="BB21" s="402">
        <v>2</v>
      </c>
      <c r="BC21" s="402">
        <v>3.6</v>
      </c>
      <c r="BD21" s="402">
        <v>0.6</v>
      </c>
      <c r="BE21" s="402">
        <v>0.6</v>
      </c>
      <c r="BF21" s="402">
        <v>0.5</v>
      </c>
      <c r="BG21" s="402">
        <v>0.6</v>
      </c>
      <c r="BH21" s="402">
        <v>4.3</v>
      </c>
      <c r="BI21" s="402">
        <v>0.6</v>
      </c>
      <c r="BJ21" s="402">
        <v>1.2</v>
      </c>
      <c r="BK21" s="402">
        <v>2.8</v>
      </c>
      <c r="BL21" s="402">
        <v>1.2</v>
      </c>
      <c r="BM21" s="402">
        <v>0.7</v>
      </c>
      <c r="BN21" s="402">
        <v>0.7</v>
      </c>
      <c r="BO21" s="402">
        <v>1.1</v>
      </c>
      <c r="BP21" s="402">
        <v>1</v>
      </c>
      <c r="BQ21" s="402">
        <v>4.2</v>
      </c>
      <c r="BR21" s="402">
        <v>4.2</v>
      </c>
      <c r="BS21" s="402">
        <v>5.6</v>
      </c>
      <c r="BT21" s="402">
        <v>1.4</v>
      </c>
      <c r="BU21" s="402">
        <v>1.2</v>
      </c>
      <c r="BV21" s="402">
        <v>1</v>
      </c>
      <c r="BW21" s="402">
        <v>4.8</v>
      </c>
      <c r="BX21" s="402">
        <v>1</v>
      </c>
      <c r="BY21" s="402">
        <v>1.3</v>
      </c>
      <c r="BZ21" s="402">
        <v>1.4</v>
      </c>
      <c r="CA21" s="402">
        <v>1.3</v>
      </c>
      <c r="CB21" s="402">
        <v>0.8</v>
      </c>
      <c r="CC21" s="402">
        <v>0.8</v>
      </c>
      <c r="CD21" s="402">
        <v>0.8</v>
      </c>
      <c r="CE21" s="402">
        <v>0.8</v>
      </c>
      <c r="CF21" s="402">
        <v>2.7</v>
      </c>
      <c r="CG21" s="402">
        <v>2.7</v>
      </c>
      <c r="CH21" s="402">
        <v>2.4</v>
      </c>
      <c r="CI21" s="402">
        <v>2.2</v>
      </c>
      <c r="CJ21" s="402">
        <v>11.3</v>
      </c>
      <c r="CK21" s="402">
        <v>9.6</v>
      </c>
      <c r="CL21" s="402">
        <v>14.3</v>
      </c>
      <c r="CM21" s="402">
        <v>3.6</v>
      </c>
      <c r="CN21" s="402">
        <v>4.2</v>
      </c>
      <c r="CO21" s="402">
        <v>4.1</v>
      </c>
      <c r="CP21" s="402">
        <v>4.1</v>
      </c>
    </row>
    <row r="22" spans="1:94">
      <c r="A22">
        <v>20</v>
      </c>
      <c r="B22" t="s">
        <v>841</v>
      </c>
      <c r="C22" t="s">
        <v>823</v>
      </c>
      <c r="D22" t="s">
        <v>833</v>
      </c>
      <c r="E22" t="s">
        <v>842</v>
      </c>
      <c r="F22" t="s">
        <v>2108</v>
      </c>
      <c r="I22" s="402"/>
      <c r="J22" s="402">
        <v>0.6</v>
      </c>
      <c r="K22" s="402"/>
      <c r="L22" s="402">
        <v>0.4</v>
      </c>
      <c r="M22" s="402">
        <v>0.8</v>
      </c>
      <c r="N22" s="402">
        <v>0.5</v>
      </c>
      <c r="O22" s="402">
        <v>0.5</v>
      </c>
      <c r="P22" s="402">
        <v>1.2</v>
      </c>
      <c r="Q22" s="402"/>
      <c r="R22" s="402">
        <v>0.4</v>
      </c>
      <c r="S22" s="402">
        <v>0.4</v>
      </c>
      <c r="T22" s="402">
        <v>0.4</v>
      </c>
      <c r="U22" s="402">
        <v>0.8</v>
      </c>
      <c r="V22" s="402">
        <v>0.8</v>
      </c>
      <c r="W22" s="402">
        <v>0.4</v>
      </c>
      <c r="X22" s="402">
        <v>0.6</v>
      </c>
      <c r="Y22" s="402">
        <v>0.3</v>
      </c>
      <c r="Z22" s="402">
        <v>0.4</v>
      </c>
      <c r="AA22" s="402">
        <v>0.4</v>
      </c>
      <c r="AB22" s="402">
        <v>0.5</v>
      </c>
      <c r="AC22" s="402">
        <v>0.4</v>
      </c>
      <c r="AD22" s="402">
        <v>0.4</v>
      </c>
      <c r="AE22" s="402">
        <v>0.2</v>
      </c>
      <c r="AF22" s="402">
        <v>0.6</v>
      </c>
      <c r="AG22" s="402">
        <v>2</v>
      </c>
      <c r="AH22" s="402">
        <v>0.8</v>
      </c>
      <c r="AI22" s="402"/>
      <c r="AJ22" s="402">
        <v>0.4</v>
      </c>
      <c r="AK22" s="402">
        <v>0.4</v>
      </c>
      <c r="AL22" s="402">
        <v>0.4</v>
      </c>
      <c r="AM22" s="402">
        <v>0.4</v>
      </c>
      <c r="AN22" s="402">
        <v>0.3</v>
      </c>
      <c r="AO22" s="402">
        <v>0.4</v>
      </c>
      <c r="AP22" s="402">
        <v>0.4</v>
      </c>
      <c r="AQ22" s="402">
        <v>0.4</v>
      </c>
      <c r="AR22" s="402">
        <v>0.4</v>
      </c>
      <c r="AS22" s="402">
        <v>0.4</v>
      </c>
      <c r="AT22" s="402">
        <v>0.4</v>
      </c>
      <c r="AU22" s="402">
        <v>0.4</v>
      </c>
      <c r="AV22" s="402">
        <v>0.4</v>
      </c>
      <c r="AW22" s="402">
        <v>0.7</v>
      </c>
      <c r="AX22" s="402">
        <v>1.1</v>
      </c>
      <c r="AY22" s="402">
        <v>0.7</v>
      </c>
      <c r="AZ22" s="402">
        <v>0.7</v>
      </c>
      <c r="BA22" s="402">
        <v>0.7</v>
      </c>
      <c r="BB22" s="402">
        <v>1.4</v>
      </c>
      <c r="BC22" s="402">
        <v>0.8</v>
      </c>
      <c r="BD22" s="402">
        <v>0.4</v>
      </c>
      <c r="BE22" s="402">
        <v>0.4</v>
      </c>
      <c r="BF22" s="402">
        <v>0.4</v>
      </c>
      <c r="BG22" s="402">
        <v>0.6</v>
      </c>
      <c r="BH22" s="402">
        <v>0.7</v>
      </c>
      <c r="BI22" s="402">
        <v>0.6</v>
      </c>
      <c r="BJ22" s="402">
        <v>0.3</v>
      </c>
      <c r="BK22" s="402">
        <v>0.3</v>
      </c>
      <c r="BL22" s="402">
        <v>0.3</v>
      </c>
      <c r="BM22" s="402">
        <v>0.3</v>
      </c>
      <c r="BN22" s="402">
        <v>0.4</v>
      </c>
      <c r="BO22" s="402">
        <v>0.4</v>
      </c>
      <c r="BP22" s="402">
        <v>0.4</v>
      </c>
      <c r="BQ22" s="402">
        <v>0.4</v>
      </c>
      <c r="BR22" s="402">
        <v>0.5</v>
      </c>
      <c r="BS22" s="402">
        <v>0.5</v>
      </c>
      <c r="BT22" s="402">
        <v>0.5</v>
      </c>
      <c r="BU22" s="402">
        <v>0.4</v>
      </c>
      <c r="BV22" s="402">
        <v>0.3</v>
      </c>
      <c r="BW22" s="402">
        <v>0.9</v>
      </c>
      <c r="BX22" s="402">
        <v>0.4</v>
      </c>
      <c r="BY22" s="402">
        <v>0.4</v>
      </c>
      <c r="BZ22" s="402">
        <v>0.4</v>
      </c>
      <c r="CA22" s="402">
        <v>0.4</v>
      </c>
      <c r="CB22" s="402">
        <v>0.2</v>
      </c>
      <c r="CC22" s="402">
        <v>0.2</v>
      </c>
      <c r="CD22" s="402">
        <v>0.2</v>
      </c>
      <c r="CE22" s="402">
        <v>0.2</v>
      </c>
      <c r="CF22" s="402">
        <v>0.6</v>
      </c>
      <c r="CG22" s="402">
        <v>0.5</v>
      </c>
      <c r="CH22" s="402">
        <v>0.4</v>
      </c>
      <c r="CI22" s="402">
        <v>0.6</v>
      </c>
      <c r="CJ22" s="402">
        <v>5.5</v>
      </c>
      <c r="CK22" s="402">
        <v>2.9</v>
      </c>
      <c r="CL22" s="402">
        <v>4.6</v>
      </c>
      <c r="CM22" s="402">
        <v>1.1</v>
      </c>
      <c r="CN22" s="402">
        <v>0.8</v>
      </c>
      <c r="CO22" s="402">
        <v>0.4</v>
      </c>
      <c r="CP22" s="402">
        <v>0.8</v>
      </c>
    </row>
    <row r="23" spans="3:4">
      <c r="C23" t="s">
        <v>823</v>
      </c>
      <c r="D23" t="s">
        <v>844</v>
      </c>
    </row>
    <row r="24" spans="1:94">
      <c r="A24">
        <v>22</v>
      </c>
      <c r="B24" t="s">
        <v>843</v>
      </c>
      <c r="C24" t="s">
        <v>823</v>
      </c>
      <c r="D24" t="s">
        <v>844</v>
      </c>
      <c r="E24" t="s">
        <v>845</v>
      </c>
      <c r="F24" t="s">
        <v>2108</v>
      </c>
      <c r="I24" s="402"/>
      <c r="J24" s="402">
        <v>90.7</v>
      </c>
      <c r="K24" s="402"/>
      <c r="L24" s="402">
        <v>92.8</v>
      </c>
      <c r="M24" s="402">
        <v>86.3</v>
      </c>
      <c r="N24" s="402">
        <v>91.9</v>
      </c>
      <c r="O24" s="402">
        <v>91.1</v>
      </c>
      <c r="P24" s="402">
        <v>87</v>
      </c>
      <c r="Q24" s="402"/>
      <c r="R24" s="402">
        <v>93</v>
      </c>
      <c r="S24" s="402">
        <v>92.8</v>
      </c>
      <c r="T24" s="402">
        <v>93.4</v>
      </c>
      <c r="U24" s="402">
        <v>86.4</v>
      </c>
      <c r="V24" s="402">
        <v>85</v>
      </c>
      <c r="W24" s="402">
        <v>94.7</v>
      </c>
      <c r="X24" s="402">
        <v>90.4</v>
      </c>
      <c r="Y24" s="402">
        <v>91.9</v>
      </c>
      <c r="Z24" s="402">
        <v>93.6</v>
      </c>
      <c r="AA24" s="402">
        <v>92</v>
      </c>
      <c r="AB24" s="402">
        <v>87.8</v>
      </c>
      <c r="AC24" s="402">
        <v>89.2</v>
      </c>
      <c r="AD24" s="402">
        <v>91.1</v>
      </c>
      <c r="AE24" s="402">
        <v>94.5</v>
      </c>
      <c r="AF24" s="402">
        <v>86.9</v>
      </c>
      <c r="AG24" s="402">
        <v>84.6</v>
      </c>
      <c r="AH24" s="402">
        <v>87.9</v>
      </c>
      <c r="AI24" s="402"/>
      <c r="AJ24" s="402">
        <v>78.8</v>
      </c>
      <c r="AK24" s="402">
        <v>93.4</v>
      </c>
      <c r="AL24" s="402">
        <v>93.3</v>
      </c>
      <c r="AM24" s="402">
        <v>93.3</v>
      </c>
      <c r="AN24" s="402">
        <v>93.4</v>
      </c>
      <c r="AO24" s="402">
        <v>92.6</v>
      </c>
      <c r="AP24" s="402">
        <v>92.9</v>
      </c>
      <c r="AQ24" s="402">
        <v>93.1</v>
      </c>
      <c r="AR24" s="402">
        <v>93.3</v>
      </c>
      <c r="AS24" s="402">
        <v>94.1</v>
      </c>
      <c r="AT24" s="402">
        <v>93.8</v>
      </c>
      <c r="AU24" s="402">
        <v>94.4</v>
      </c>
      <c r="AV24" s="402">
        <v>88.5</v>
      </c>
      <c r="AW24" s="402">
        <v>87.1</v>
      </c>
      <c r="AX24" s="402">
        <v>85.9</v>
      </c>
      <c r="AY24" s="402">
        <v>86.6</v>
      </c>
      <c r="AZ24" s="402">
        <v>87.2</v>
      </c>
      <c r="BA24" s="402">
        <v>86.9</v>
      </c>
      <c r="BB24" s="402">
        <v>84.6</v>
      </c>
      <c r="BC24" s="402">
        <v>79.1</v>
      </c>
      <c r="BD24" s="402">
        <v>94.9</v>
      </c>
      <c r="BE24" s="402">
        <v>94.8</v>
      </c>
      <c r="BF24" s="402">
        <v>94.9</v>
      </c>
      <c r="BG24" s="402">
        <v>92.8</v>
      </c>
      <c r="BH24" s="402">
        <v>65.9</v>
      </c>
      <c r="BI24" s="402">
        <v>92.6</v>
      </c>
      <c r="BJ24" s="402">
        <v>92.6</v>
      </c>
      <c r="BK24" s="402">
        <v>84.7</v>
      </c>
      <c r="BL24" s="402">
        <v>93.1</v>
      </c>
      <c r="BM24" s="402">
        <v>94</v>
      </c>
      <c r="BN24" s="402">
        <v>94</v>
      </c>
      <c r="BO24" s="402">
        <v>92.5</v>
      </c>
      <c r="BP24" s="402">
        <v>92.5</v>
      </c>
      <c r="BQ24" s="402">
        <v>88.5</v>
      </c>
      <c r="BR24" s="402">
        <v>88.5</v>
      </c>
      <c r="BS24" s="402">
        <v>86.2</v>
      </c>
      <c r="BT24" s="402">
        <v>87.9</v>
      </c>
      <c r="BU24" s="402">
        <v>92.5</v>
      </c>
      <c r="BV24" s="402">
        <v>91.3</v>
      </c>
      <c r="BW24" s="402">
        <v>65.2</v>
      </c>
      <c r="BX24" s="402">
        <v>93.7</v>
      </c>
      <c r="BY24" s="402">
        <v>91.5</v>
      </c>
      <c r="BZ24" s="402">
        <v>90.9</v>
      </c>
      <c r="CA24" s="402">
        <v>90.3</v>
      </c>
      <c r="CB24" s="402">
        <v>95.2</v>
      </c>
      <c r="CC24" s="402">
        <v>94.8</v>
      </c>
      <c r="CD24" s="402">
        <v>95.1</v>
      </c>
      <c r="CE24" s="402">
        <v>94.3</v>
      </c>
      <c r="CF24" s="402">
        <v>86.6</v>
      </c>
      <c r="CG24" s="402">
        <v>87.4</v>
      </c>
      <c r="CH24" s="402">
        <v>87.7</v>
      </c>
      <c r="CI24" s="402">
        <v>92.1</v>
      </c>
      <c r="CJ24" s="402">
        <v>73.2</v>
      </c>
      <c r="CK24" s="402">
        <v>80.7</v>
      </c>
      <c r="CL24" s="402">
        <v>69.1</v>
      </c>
      <c r="CM24" s="402">
        <v>89.1</v>
      </c>
      <c r="CN24" s="402">
        <v>89.3</v>
      </c>
      <c r="CO24" s="402">
        <v>90.2</v>
      </c>
      <c r="CP24" s="402">
        <v>88.5</v>
      </c>
    </row>
    <row r="25" spans="1:94">
      <c r="A25">
        <v>23</v>
      </c>
      <c r="B25" t="s">
        <v>846</v>
      </c>
      <c r="C25" t="s">
        <v>823</v>
      </c>
      <c r="D25" t="s">
        <v>844</v>
      </c>
      <c r="E25" t="s">
        <v>847</v>
      </c>
      <c r="F25" t="s">
        <v>2108</v>
      </c>
      <c r="I25" s="402"/>
      <c r="J25" s="402">
        <v>1.7</v>
      </c>
      <c r="K25" s="402"/>
      <c r="L25" s="402">
        <v>1.3</v>
      </c>
      <c r="M25" s="402">
        <v>3.1</v>
      </c>
      <c r="N25" s="402">
        <v>1.5</v>
      </c>
      <c r="O25" s="402">
        <v>1.7</v>
      </c>
      <c r="P25" s="402">
        <v>2</v>
      </c>
      <c r="Q25" s="402"/>
      <c r="R25" s="402">
        <v>1.1</v>
      </c>
      <c r="S25" s="402">
        <v>1.3</v>
      </c>
      <c r="T25" s="402">
        <v>1.3</v>
      </c>
      <c r="U25" s="402">
        <v>2.5</v>
      </c>
      <c r="V25" s="402">
        <v>3.9</v>
      </c>
      <c r="W25" s="402">
        <v>1</v>
      </c>
      <c r="X25" s="402">
        <v>1.5</v>
      </c>
      <c r="Y25" s="402">
        <v>1.5</v>
      </c>
      <c r="Z25" s="402">
        <v>1.1</v>
      </c>
      <c r="AA25" s="402">
        <v>1.5</v>
      </c>
      <c r="AB25" s="402">
        <v>1.7</v>
      </c>
      <c r="AC25" s="402">
        <v>1.6</v>
      </c>
      <c r="AD25" s="402">
        <v>1.9</v>
      </c>
      <c r="AE25" s="402">
        <v>1.6</v>
      </c>
      <c r="AF25" s="402">
        <v>2.2</v>
      </c>
      <c r="AG25" s="402">
        <v>2.1</v>
      </c>
      <c r="AH25" s="402">
        <v>2</v>
      </c>
      <c r="AI25" s="402"/>
      <c r="AJ25" s="402">
        <v>1.2</v>
      </c>
      <c r="AK25" s="402">
        <v>1</v>
      </c>
      <c r="AL25" s="402">
        <v>1</v>
      </c>
      <c r="AM25" s="402">
        <v>1.3</v>
      </c>
      <c r="AN25" s="402">
        <v>1.3</v>
      </c>
      <c r="AO25" s="402">
        <v>1.3</v>
      </c>
      <c r="AP25" s="402">
        <v>1.3</v>
      </c>
      <c r="AQ25" s="402">
        <v>1.3</v>
      </c>
      <c r="AR25" s="402">
        <v>0.9</v>
      </c>
      <c r="AS25" s="402">
        <v>1.3</v>
      </c>
      <c r="AT25" s="402">
        <v>1.3</v>
      </c>
      <c r="AU25" s="402">
        <v>1.3</v>
      </c>
      <c r="AV25" s="402">
        <v>2.1</v>
      </c>
      <c r="AW25" s="402">
        <v>2</v>
      </c>
      <c r="AX25" s="402">
        <v>2.4</v>
      </c>
      <c r="AY25" s="402">
        <v>2.4</v>
      </c>
      <c r="AZ25" s="402">
        <v>2.4</v>
      </c>
      <c r="BA25" s="402">
        <v>3.6</v>
      </c>
      <c r="BB25" s="402">
        <v>4.5</v>
      </c>
      <c r="BC25" s="402">
        <v>3.8</v>
      </c>
      <c r="BD25" s="402">
        <v>0.9</v>
      </c>
      <c r="BE25" s="402">
        <v>0.9</v>
      </c>
      <c r="BF25" s="402">
        <v>0.9</v>
      </c>
      <c r="BG25" s="402">
        <v>1.4</v>
      </c>
      <c r="BH25" s="402">
        <v>1.5</v>
      </c>
      <c r="BI25" s="402">
        <v>1.4</v>
      </c>
      <c r="BJ25" s="402">
        <v>1.4</v>
      </c>
      <c r="BK25" s="402">
        <v>2.6</v>
      </c>
      <c r="BL25" s="402">
        <v>1.4</v>
      </c>
      <c r="BM25" s="402">
        <v>1</v>
      </c>
      <c r="BN25" s="402">
        <v>1</v>
      </c>
      <c r="BO25" s="402">
        <v>1.4</v>
      </c>
      <c r="BP25" s="402">
        <v>1.6</v>
      </c>
      <c r="BQ25" s="402">
        <v>1.7</v>
      </c>
      <c r="BR25" s="402">
        <v>1.7</v>
      </c>
      <c r="BS25" s="402">
        <v>1.7</v>
      </c>
      <c r="BT25" s="402">
        <v>1.4</v>
      </c>
      <c r="BU25" s="402">
        <v>1.5</v>
      </c>
      <c r="BV25" s="402">
        <v>1.5</v>
      </c>
      <c r="BW25" s="402">
        <v>1.6</v>
      </c>
      <c r="BX25" s="402">
        <v>1.8</v>
      </c>
      <c r="BY25" s="402">
        <v>1.8</v>
      </c>
      <c r="BZ25" s="402">
        <v>1.8</v>
      </c>
      <c r="CA25" s="402">
        <v>3.4</v>
      </c>
      <c r="CB25" s="402">
        <v>1.5</v>
      </c>
      <c r="CC25" s="402">
        <v>1.5</v>
      </c>
      <c r="CD25" s="402">
        <v>1.5</v>
      </c>
      <c r="CE25" s="402">
        <v>1.5</v>
      </c>
      <c r="CF25" s="402">
        <v>3.5</v>
      </c>
      <c r="CG25" s="402">
        <v>2.1</v>
      </c>
      <c r="CH25" s="402">
        <v>2.1</v>
      </c>
      <c r="CI25" s="402">
        <v>2.1</v>
      </c>
      <c r="CJ25" s="402">
        <v>2.1</v>
      </c>
      <c r="CK25" s="402">
        <v>2</v>
      </c>
      <c r="CL25" s="402">
        <v>2.1</v>
      </c>
      <c r="CM25" s="402">
        <v>2</v>
      </c>
      <c r="CN25" s="402">
        <v>1</v>
      </c>
      <c r="CO25" s="402">
        <v>1.9</v>
      </c>
      <c r="CP25" s="402">
        <v>1.9</v>
      </c>
    </row>
    <row r="26" spans="1:94">
      <c r="A26">
        <v>24</v>
      </c>
      <c r="B26" t="s">
        <v>848</v>
      </c>
      <c r="C26" t="s">
        <v>823</v>
      </c>
      <c r="D26" t="s">
        <v>844</v>
      </c>
      <c r="E26" t="s">
        <v>849</v>
      </c>
      <c r="F26" t="s">
        <v>2108</v>
      </c>
      <c r="I26" s="402"/>
      <c r="J26" s="402">
        <v>0.2</v>
      </c>
      <c r="K26" s="402"/>
      <c r="L26" s="402">
        <v>0.2</v>
      </c>
      <c r="M26" s="402">
        <v>0.4</v>
      </c>
      <c r="N26" s="402">
        <v>0.2</v>
      </c>
      <c r="O26" s="402">
        <v>0.2</v>
      </c>
      <c r="P26" s="402">
        <v>0.1</v>
      </c>
      <c r="Q26" s="402"/>
      <c r="R26" s="402">
        <v>0.2</v>
      </c>
      <c r="S26" s="402">
        <v>0.3</v>
      </c>
      <c r="T26" s="402">
        <v>0.2</v>
      </c>
      <c r="U26" s="402">
        <v>0.9</v>
      </c>
      <c r="V26" s="402">
        <v>0.4</v>
      </c>
      <c r="W26" s="402">
        <v>0.2</v>
      </c>
      <c r="X26" s="402">
        <v>0.1</v>
      </c>
      <c r="Y26" s="402">
        <v>0.2</v>
      </c>
      <c r="Z26" s="402">
        <v>0.2</v>
      </c>
      <c r="AA26" s="402">
        <v>0.2</v>
      </c>
      <c r="AB26" s="402">
        <v>0.2</v>
      </c>
      <c r="AC26" s="402">
        <v>0.2</v>
      </c>
      <c r="AD26" s="402">
        <v>0.2</v>
      </c>
      <c r="AE26" s="402">
        <v>0.2</v>
      </c>
      <c r="AF26" s="402">
        <v>0.1</v>
      </c>
      <c r="AG26" s="402">
        <v>0.1</v>
      </c>
      <c r="AH26" s="402">
        <v>0.1</v>
      </c>
      <c r="AI26" s="402"/>
      <c r="AJ26" s="402">
        <v>0.2</v>
      </c>
      <c r="AK26" s="402">
        <v>0.2</v>
      </c>
      <c r="AL26" s="402">
        <v>0.2</v>
      </c>
      <c r="AM26" s="402">
        <v>0.4</v>
      </c>
      <c r="AN26" s="402">
        <v>0.3</v>
      </c>
      <c r="AO26" s="402">
        <v>0.3</v>
      </c>
      <c r="AP26" s="402">
        <v>0.6</v>
      </c>
      <c r="AQ26" s="402">
        <v>0.3</v>
      </c>
      <c r="AR26" s="402">
        <v>0.3</v>
      </c>
      <c r="AS26" s="402">
        <v>0.2</v>
      </c>
      <c r="AT26" s="402">
        <v>0.2</v>
      </c>
      <c r="AU26" s="402">
        <v>0.2</v>
      </c>
      <c r="AV26" s="402">
        <v>0.2</v>
      </c>
      <c r="AW26" s="402">
        <v>1.2</v>
      </c>
      <c r="AX26" s="402">
        <v>0.8</v>
      </c>
      <c r="AY26" s="402">
        <v>0.9</v>
      </c>
      <c r="AZ26" s="402">
        <v>0.9</v>
      </c>
      <c r="BA26" s="402">
        <v>0.4</v>
      </c>
      <c r="BB26" s="402">
        <v>0.4</v>
      </c>
      <c r="BC26" s="402">
        <v>0.4</v>
      </c>
      <c r="BD26" s="402">
        <v>0.2</v>
      </c>
      <c r="BE26" s="402">
        <v>0.2</v>
      </c>
      <c r="BF26" s="402">
        <v>0.2</v>
      </c>
      <c r="BG26" s="402">
        <v>0.1</v>
      </c>
      <c r="BH26" s="402">
        <v>0.1</v>
      </c>
      <c r="BI26" s="402">
        <v>0.1</v>
      </c>
      <c r="BJ26" s="402">
        <v>0.2</v>
      </c>
      <c r="BK26" s="402">
        <v>0.2</v>
      </c>
      <c r="BL26" s="402">
        <v>0.2</v>
      </c>
      <c r="BM26" s="402">
        <v>0.2</v>
      </c>
      <c r="BN26" s="402">
        <v>0.2</v>
      </c>
      <c r="BO26" s="402">
        <v>0.2</v>
      </c>
      <c r="BP26" s="402">
        <v>0.2</v>
      </c>
      <c r="BQ26" s="402">
        <v>0.2</v>
      </c>
      <c r="BR26" s="402">
        <v>0.2</v>
      </c>
      <c r="BS26" s="402">
        <v>0.2</v>
      </c>
      <c r="BT26" s="402">
        <v>0.2</v>
      </c>
      <c r="BU26" s="402">
        <v>0.2</v>
      </c>
      <c r="BV26" s="402">
        <v>0.2</v>
      </c>
      <c r="BW26" s="402">
        <v>0.2</v>
      </c>
      <c r="BX26" s="402">
        <v>0.2</v>
      </c>
      <c r="BY26" s="402">
        <v>0.2</v>
      </c>
      <c r="BZ26" s="402">
        <v>0.2</v>
      </c>
      <c r="CA26" s="402">
        <v>0.2</v>
      </c>
      <c r="CB26" s="402">
        <v>0.1</v>
      </c>
      <c r="CC26" s="402">
        <v>0.1</v>
      </c>
      <c r="CD26" s="402">
        <v>0.1</v>
      </c>
      <c r="CE26" s="402">
        <v>0.1</v>
      </c>
      <c r="CF26" s="402">
        <v>0.1</v>
      </c>
      <c r="CG26" s="402">
        <v>0.1</v>
      </c>
      <c r="CH26" s="402">
        <v>0.1</v>
      </c>
      <c r="CI26" s="402">
        <v>0.1</v>
      </c>
      <c r="CJ26" s="402">
        <v>0.1</v>
      </c>
      <c r="CK26" s="402">
        <v>0.1</v>
      </c>
      <c r="CL26" s="402">
        <v>0.1</v>
      </c>
      <c r="CM26" s="402">
        <v>0.1</v>
      </c>
      <c r="CN26" s="402">
        <v>0.1</v>
      </c>
      <c r="CO26" s="402">
        <v>0.1</v>
      </c>
      <c r="CP26" s="402">
        <v>0.1</v>
      </c>
    </row>
    <row r="27" spans="1:94">
      <c r="A27">
        <v>25</v>
      </c>
      <c r="B27" t="s">
        <v>850</v>
      </c>
      <c r="C27" t="s">
        <v>823</v>
      </c>
      <c r="D27" t="s">
        <v>844</v>
      </c>
      <c r="E27" t="s">
        <v>851</v>
      </c>
      <c r="F27" t="s">
        <v>2108</v>
      </c>
      <c r="I27" s="402"/>
      <c r="J27" s="402">
        <v>0.4</v>
      </c>
      <c r="K27" s="402"/>
      <c r="L27" s="402">
        <v>0.4</v>
      </c>
      <c r="M27" s="402">
        <v>0.4</v>
      </c>
      <c r="N27" s="402">
        <v>0.5</v>
      </c>
      <c r="O27" s="402">
        <v>0.4</v>
      </c>
      <c r="P27" s="402">
        <v>0.4</v>
      </c>
      <c r="Q27" s="402"/>
      <c r="R27" s="402">
        <v>0.4</v>
      </c>
      <c r="S27" s="402">
        <v>0.4</v>
      </c>
      <c r="T27" s="402">
        <v>0.4</v>
      </c>
      <c r="U27" s="402">
        <v>0.4</v>
      </c>
      <c r="V27" s="402">
        <v>0.4</v>
      </c>
      <c r="W27" s="402">
        <v>0.5</v>
      </c>
      <c r="X27" s="402">
        <v>0.6</v>
      </c>
      <c r="Y27" s="402">
        <v>0.5</v>
      </c>
      <c r="Z27" s="402">
        <v>0.5</v>
      </c>
      <c r="AA27" s="402">
        <v>0.7</v>
      </c>
      <c r="AB27" s="402">
        <v>1</v>
      </c>
      <c r="AC27" s="402">
        <v>0.4</v>
      </c>
      <c r="AD27" s="402">
        <v>0.3</v>
      </c>
      <c r="AE27" s="402">
        <v>0.4</v>
      </c>
      <c r="AF27" s="402">
        <v>0.5</v>
      </c>
      <c r="AG27" s="402">
        <v>0.2</v>
      </c>
      <c r="AH27" s="402">
        <v>0.3</v>
      </c>
      <c r="AI27" s="402"/>
      <c r="AJ27" s="402">
        <v>0.5</v>
      </c>
      <c r="AK27" s="402">
        <v>0.4</v>
      </c>
      <c r="AL27" s="402">
        <v>0.4</v>
      </c>
      <c r="AM27" s="402">
        <v>0.3</v>
      </c>
      <c r="AN27" s="402">
        <v>0.4</v>
      </c>
      <c r="AO27" s="402">
        <v>0.4</v>
      </c>
      <c r="AP27" s="402">
        <v>0.4</v>
      </c>
      <c r="AQ27" s="402">
        <v>0.4</v>
      </c>
      <c r="AR27" s="402">
        <v>0.4</v>
      </c>
      <c r="AS27" s="402">
        <v>0.4</v>
      </c>
      <c r="AT27" s="402">
        <v>0.3</v>
      </c>
      <c r="AU27" s="402">
        <v>0.4</v>
      </c>
      <c r="AV27" s="402">
        <v>2.3</v>
      </c>
      <c r="AW27" s="402">
        <v>0.4</v>
      </c>
      <c r="AX27" s="402">
        <v>0.4</v>
      </c>
      <c r="AY27" s="402">
        <v>0.4</v>
      </c>
      <c r="AZ27" s="402">
        <v>0.4</v>
      </c>
      <c r="BA27" s="402">
        <v>0.4</v>
      </c>
      <c r="BB27" s="402">
        <v>0.4</v>
      </c>
      <c r="BC27" s="402">
        <v>0.7</v>
      </c>
      <c r="BD27" s="402">
        <v>0.5</v>
      </c>
      <c r="BE27" s="402">
        <v>0.7</v>
      </c>
      <c r="BF27" s="402">
        <v>0.5</v>
      </c>
      <c r="BG27" s="402">
        <v>0.5</v>
      </c>
      <c r="BH27" s="402">
        <v>0.5</v>
      </c>
      <c r="BI27" s="402">
        <v>1</v>
      </c>
      <c r="BJ27" s="402">
        <v>0.5</v>
      </c>
      <c r="BK27" s="402">
        <v>0.5</v>
      </c>
      <c r="BL27" s="402">
        <v>0.5</v>
      </c>
      <c r="BM27" s="402">
        <v>0.5</v>
      </c>
      <c r="BN27" s="402">
        <v>0.5</v>
      </c>
      <c r="BO27" s="402">
        <v>0.6</v>
      </c>
      <c r="BP27" s="402">
        <v>0.6</v>
      </c>
      <c r="BQ27" s="402">
        <v>0.9</v>
      </c>
      <c r="BR27" s="402">
        <v>0.9</v>
      </c>
      <c r="BS27" s="402">
        <v>1.4</v>
      </c>
      <c r="BT27" s="402">
        <v>0.3</v>
      </c>
      <c r="BU27" s="402">
        <v>0.4</v>
      </c>
      <c r="BV27" s="402">
        <v>0.4</v>
      </c>
      <c r="BW27" s="402">
        <v>0.4</v>
      </c>
      <c r="BX27" s="402">
        <v>0.3</v>
      </c>
      <c r="BY27" s="402">
        <v>0.3</v>
      </c>
      <c r="BZ27" s="402">
        <v>0.3</v>
      </c>
      <c r="CA27" s="402">
        <v>0.3</v>
      </c>
      <c r="CB27" s="402">
        <v>0.4</v>
      </c>
      <c r="CC27" s="402">
        <v>0.4</v>
      </c>
      <c r="CD27" s="402">
        <v>0.4</v>
      </c>
      <c r="CE27" s="402">
        <v>0.4</v>
      </c>
      <c r="CF27" s="402">
        <v>0.5</v>
      </c>
      <c r="CG27" s="402">
        <v>1</v>
      </c>
      <c r="CH27" s="402">
        <v>0.5</v>
      </c>
      <c r="CI27" s="402">
        <v>0.2</v>
      </c>
      <c r="CJ27" s="402">
        <v>0.2</v>
      </c>
      <c r="CK27" s="402">
        <v>0.2</v>
      </c>
      <c r="CL27" s="402">
        <v>0.2</v>
      </c>
      <c r="CM27" s="402">
        <v>0.2</v>
      </c>
      <c r="CN27" s="402">
        <v>0.2</v>
      </c>
      <c r="CO27" s="402">
        <v>0.2</v>
      </c>
      <c r="CP27" s="402">
        <v>0.2</v>
      </c>
    </row>
    <row r="28" spans="1:94">
      <c r="A28">
        <v>26</v>
      </c>
      <c r="B28" t="s">
        <v>852</v>
      </c>
      <c r="C28" t="s">
        <v>823</v>
      </c>
      <c r="D28" t="s">
        <v>844</v>
      </c>
      <c r="E28" t="s">
        <v>853</v>
      </c>
      <c r="F28" t="s">
        <v>2108</v>
      </c>
      <c r="I28" s="402"/>
      <c r="J28" s="402">
        <v>2.3</v>
      </c>
      <c r="K28" s="402"/>
      <c r="L28" s="402">
        <v>1.6</v>
      </c>
      <c r="M28" s="402">
        <v>2.4</v>
      </c>
      <c r="N28" s="402">
        <v>2.3</v>
      </c>
      <c r="O28" s="402">
        <v>2.4</v>
      </c>
      <c r="P28" s="402">
        <v>2.8</v>
      </c>
      <c r="Q28" s="402"/>
      <c r="R28" s="402">
        <v>1.6</v>
      </c>
      <c r="S28" s="402">
        <v>1.5</v>
      </c>
      <c r="T28" s="402">
        <v>1.2</v>
      </c>
      <c r="U28" s="402">
        <v>2.3</v>
      </c>
      <c r="V28" s="402">
        <v>2.3</v>
      </c>
      <c r="W28" s="402">
        <v>1</v>
      </c>
      <c r="X28" s="402">
        <v>3.5</v>
      </c>
      <c r="Y28" s="402">
        <v>2.2</v>
      </c>
      <c r="Z28" s="402">
        <v>2.2</v>
      </c>
      <c r="AA28" s="402">
        <v>2</v>
      </c>
      <c r="AB28" s="402">
        <v>2.6</v>
      </c>
      <c r="AC28" s="402">
        <v>4.5</v>
      </c>
      <c r="AD28" s="402">
        <v>2.4</v>
      </c>
      <c r="AE28" s="402">
        <v>0.8</v>
      </c>
      <c r="AF28" s="402">
        <v>2.5</v>
      </c>
      <c r="AG28" s="402">
        <v>3.6</v>
      </c>
      <c r="AH28" s="402">
        <v>2.7</v>
      </c>
      <c r="AI28" s="402"/>
      <c r="AJ28" s="402">
        <v>6.7</v>
      </c>
      <c r="AK28" s="402">
        <v>1.4</v>
      </c>
      <c r="AL28" s="402">
        <v>1.4</v>
      </c>
      <c r="AM28" s="402">
        <v>1.3</v>
      </c>
      <c r="AN28" s="402">
        <v>1.2</v>
      </c>
      <c r="AO28" s="402">
        <v>1.4</v>
      </c>
      <c r="AP28" s="402">
        <v>1.4</v>
      </c>
      <c r="AQ28" s="402">
        <v>1.4</v>
      </c>
      <c r="AR28" s="402">
        <v>2.2</v>
      </c>
      <c r="AS28" s="402">
        <v>1</v>
      </c>
      <c r="AT28" s="402">
        <v>1.1</v>
      </c>
      <c r="AU28" s="402">
        <v>1</v>
      </c>
      <c r="AV28" s="402">
        <v>1.1</v>
      </c>
      <c r="AW28" s="402">
        <v>2.1</v>
      </c>
      <c r="AX28" s="402">
        <v>3</v>
      </c>
      <c r="AY28" s="402">
        <v>2.1</v>
      </c>
      <c r="AZ28" s="402">
        <v>2.1</v>
      </c>
      <c r="BA28" s="402">
        <v>1.2</v>
      </c>
      <c r="BB28" s="402">
        <v>2.1</v>
      </c>
      <c r="BC28" s="402">
        <v>4.9</v>
      </c>
      <c r="BD28" s="402">
        <v>0.9</v>
      </c>
      <c r="BE28" s="402">
        <v>0.9</v>
      </c>
      <c r="BF28" s="402">
        <v>0.9</v>
      </c>
      <c r="BG28" s="402">
        <v>1.8</v>
      </c>
      <c r="BH28" s="402">
        <v>18.8</v>
      </c>
      <c r="BI28" s="402">
        <v>1.6</v>
      </c>
      <c r="BJ28" s="402">
        <v>2.1</v>
      </c>
      <c r="BK28" s="402">
        <v>5.9</v>
      </c>
      <c r="BL28" s="402">
        <v>1.3</v>
      </c>
      <c r="BM28" s="402">
        <v>2</v>
      </c>
      <c r="BN28" s="402">
        <v>2</v>
      </c>
      <c r="BO28" s="402">
        <v>1.8</v>
      </c>
      <c r="BP28" s="402">
        <v>1.6</v>
      </c>
      <c r="BQ28" s="402">
        <v>2.5</v>
      </c>
      <c r="BR28" s="402">
        <v>2.5</v>
      </c>
      <c r="BS28" s="402">
        <v>2.5</v>
      </c>
      <c r="BT28" s="402">
        <v>2.6</v>
      </c>
      <c r="BU28" s="402">
        <v>2</v>
      </c>
      <c r="BV28" s="402">
        <v>3</v>
      </c>
      <c r="BW28" s="402">
        <v>24.5</v>
      </c>
      <c r="BX28" s="402">
        <v>0.8</v>
      </c>
      <c r="BY28" s="402">
        <v>2.2</v>
      </c>
      <c r="BZ28" s="402">
        <v>2.2</v>
      </c>
      <c r="CA28" s="402">
        <v>2.2</v>
      </c>
      <c r="CB28" s="402">
        <v>0.7</v>
      </c>
      <c r="CC28" s="402">
        <v>0.7</v>
      </c>
      <c r="CD28" s="402">
        <v>0.7</v>
      </c>
      <c r="CE28" s="402">
        <v>0.7</v>
      </c>
      <c r="CF28" s="402">
        <v>1.9</v>
      </c>
      <c r="CG28" s="402">
        <v>2</v>
      </c>
      <c r="CH28" s="402">
        <v>2.3</v>
      </c>
      <c r="CI28" s="402">
        <v>1</v>
      </c>
      <c r="CJ28" s="402">
        <v>6.5</v>
      </c>
      <c r="CK28" s="402">
        <v>3.4</v>
      </c>
      <c r="CL28" s="402">
        <v>12.4</v>
      </c>
      <c r="CM28" s="402">
        <v>2.3</v>
      </c>
      <c r="CN28" s="402">
        <v>2.5</v>
      </c>
      <c r="CO28" s="402">
        <v>2.3</v>
      </c>
      <c r="CP28" s="402">
        <v>2.5</v>
      </c>
    </row>
    <row r="29" spans="1:94">
      <c r="A29">
        <v>27</v>
      </c>
      <c r="B29" t="s">
        <v>854</v>
      </c>
      <c r="C29" t="s">
        <v>823</v>
      </c>
      <c r="D29" t="s">
        <v>844</v>
      </c>
      <c r="E29" t="s">
        <v>855</v>
      </c>
      <c r="F29" t="s">
        <v>2108</v>
      </c>
      <c r="I29" s="402"/>
      <c r="J29" s="402">
        <v>0.9</v>
      </c>
      <c r="K29" s="402"/>
      <c r="L29" s="402">
        <v>0.7</v>
      </c>
      <c r="M29" s="402">
        <v>1.1</v>
      </c>
      <c r="N29" s="402">
        <v>0.7</v>
      </c>
      <c r="O29" s="402">
        <v>0.8</v>
      </c>
      <c r="P29" s="402">
        <v>1.3</v>
      </c>
      <c r="Q29" s="402"/>
      <c r="R29" s="402">
        <v>0.9</v>
      </c>
      <c r="S29" s="402">
        <v>0.8</v>
      </c>
      <c r="T29" s="402">
        <v>0.6</v>
      </c>
      <c r="U29" s="402">
        <v>1.2</v>
      </c>
      <c r="V29" s="402">
        <v>1.2</v>
      </c>
      <c r="W29" s="402">
        <v>0.6</v>
      </c>
      <c r="X29" s="402">
        <v>0.7</v>
      </c>
      <c r="Y29" s="402">
        <v>0.7</v>
      </c>
      <c r="Z29" s="402">
        <v>0.5</v>
      </c>
      <c r="AA29" s="402">
        <v>0.7</v>
      </c>
      <c r="AB29" s="402">
        <v>0.8</v>
      </c>
      <c r="AC29" s="402">
        <v>0.7</v>
      </c>
      <c r="AD29" s="402">
        <v>0.8</v>
      </c>
      <c r="AE29" s="402">
        <v>0.6</v>
      </c>
      <c r="AF29" s="402">
        <v>1.6</v>
      </c>
      <c r="AG29" s="402">
        <v>1.4</v>
      </c>
      <c r="AH29" s="402">
        <v>1.3</v>
      </c>
      <c r="AI29" s="402"/>
      <c r="AJ29" s="402">
        <v>1</v>
      </c>
      <c r="AK29" s="402">
        <v>0.9</v>
      </c>
      <c r="AL29" s="402">
        <v>1</v>
      </c>
      <c r="AM29" s="402">
        <v>0.8</v>
      </c>
      <c r="AN29" s="402">
        <v>0.8</v>
      </c>
      <c r="AO29" s="402">
        <v>0.8</v>
      </c>
      <c r="AP29" s="402">
        <v>0.8</v>
      </c>
      <c r="AQ29" s="402">
        <v>0.8</v>
      </c>
      <c r="AR29" s="402">
        <v>0.8</v>
      </c>
      <c r="AS29" s="402">
        <v>0.6</v>
      </c>
      <c r="AT29" s="402">
        <v>0.6</v>
      </c>
      <c r="AU29" s="402">
        <v>0.5</v>
      </c>
      <c r="AV29" s="402">
        <v>0.6</v>
      </c>
      <c r="AW29" s="402">
        <v>1.2</v>
      </c>
      <c r="AX29" s="402">
        <v>1.2</v>
      </c>
      <c r="AY29" s="402">
        <v>1.7</v>
      </c>
      <c r="AZ29" s="402">
        <v>1.2</v>
      </c>
      <c r="BA29" s="402">
        <v>1.2</v>
      </c>
      <c r="BB29" s="402">
        <v>1.5</v>
      </c>
      <c r="BC29" s="402">
        <v>1.2</v>
      </c>
      <c r="BD29" s="402">
        <v>0.6</v>
      </c>
      <c r="BE29" s="402">
        <v>0.6</v>
      </c>
      <c r="BF29" s="402">
        <v>0.6</v>
      </c>
      <c r="BG29" s="402">
        <v>0.7</v>
      </c>
      <c r="BH29" s="402">
        <v>1.1</v>
      </c>
      <c r="BI29" s="402">
        <v>0.7</v>
      </c>
      <c r="BJ29" s="402">
        <v>0.7</v>
      </c>
      <c r="BK29" s="402">
        <v>1.4</v>
      </c>
      <c r="BL29" s="402">
        <v>0.7</v>
      </c>
      <c r="BM29" s="402">
        <v>0.5</v>
      </c>
      <c r="BN29" s="402">
        <v>0.5</v>
      </c>
      <c r="BO29" s="402">
        <v>0.7</v>
      </c>
      <c r="BP29" s="402">
        <v>0.7</v>
      </c>
      <c r="BQ29" s="402">
        <v>0.8</v>
      </c>
      <c r="BR29" s="402">
        <v>0.8</v>
      </c>
      <c r="BS29" s="402">
        <v>0.8</v>
      </c>
      <c r="BT29" s="402">
        <v>0.7</v>
      </c>
      <c r="BU29" s="402">
        <v>0.7</v>
      </c>
      <c r="BV29" s="402">
        <v>0.7</v>
      </c>
      <c r="BW29" s="402">
        <v>0.7</v>
      </c>
      <c r="BX29" s="402">
        <v>0.5</v>
      </c>
      <c r="BY29" s="402">
        <v>0.8</v>
      </c>
      <c r="BZ29" s="402">
        <v>0.8</v>
      </c>
      <c r="CA29" s="402">
        <v>0.8</v>
      </c>
      <c r="CB29" s="402">
        <v>0.6</v>
      </c>
      <c r="CC29" s="402">
        <v>0.6</v>
      </c>
      <c r="CD29" s="402">
        <v>0.6</v>
      </c>
      <c r="CE29" s="402">
        <v>0.6</v>
      </c>
      <c r="CF29" s="402">
        <v>1.6</v>
      </c>
      <c r="CG29" s="402">
        <v>1.6</v>
      </c>
      <c r="CH29" s="402">
        <v>1.6</v>
      </c>
      <c r="CI29" s="402">
        <v>1.1</v>
      </c>
      <c r="CJ29" s="402">
        <v>1.4</v>
      </c>
      <c r="CK29" s="402">
        <v>1.4</v>
      </c>
      <c r="CL29" s="402">
        <v>2.3</v>
      </c>
      <c r="CM29" s="402">
        <v>1.1</v>
      </c>
      <c r="CN29" s="402">
        <v>1.3</v>
      </c>
      <c r="CO29" s="402">
        <v>1.3</v>
      </c>
      <c r="CP29" s="402">
        <v>1.3</v>
      </c>
    </row>
    <row r="30" spans="1:94">
      <c r="A30">
        <v>28</v>
      </c>
      <c r="B30" t="s">
        <v>856</v>
      </c>
      <c r="C30" t="s">
        <v>823</v>
      </c>
      <c r="D30" t="s">
        <v>844</v>
      </c>
      <c r="E30" t="s">
        <v>857</v>
      </c>
      <c r="F30" t="s">
        <v>2108</v>
      </c>
      <c r="I30" s="402"/>
      <c r="J30" s="402">
        <v>3.9</v>
      </c>
      <c r="K30" s="402"/>
      <c r="L30" s="402">
        <v>2.8</v>
      </c>
      <c r="M30" s="402">
        <v>6.3</v>
      </c>
      <c r="N30" s="402">
        <v>2.9</v>
      </c>
      <c r="O30" s="402">
        <v>3.4</v>
      </c>
      <c r="P30" s="402">
        <v>6.4</v>
      </c>
      <c r="Q30" s="402"/>
      <c r="R30" s="402">
        <v>2.8</v>
      </c>
      <c r="S30" s="402">
        <v>2.8</v>
      </c>
      <c r="T30" s="402">
        <v>2.8</v>
      </c>
      <c r="U30" s="402">
        <v>6.3</v>
      </c>
      <c r="V30" s="402">
        <v>6.8</v>
      </c>
      <c r="W30" s="402">
        <v>2</v>
      </c>
      <c r="X30" s="402">
        <v>3.1</v>
      </c>
      <c r="Y30" s="402">
        <v>2.9</v>
      </c>
      <c r="Z30" s="402">
        <v>1.9</v>
      </c>
      <c r="AA30" s="402">
        <v>2.9</v>
      </c>
      <c r="AB30" s="402">
        <v>5.8</v>
      </c>
      <c r="AC30" s="402">
        <v>3.4</v>
      </c>
      <c r="AD30" s="402">
        <v>3.4</v>
      </c>
      <c r="AE30" s="402">
        <v>2</v>
      </c>
      <c r="AF30" s="402">
        <v>6.1</v>
      </c>
      <c r="AG30" s="402">
        <v>7.9</v>
      </c>
      <c r="AH30" s="402">
        <v>5.7</v>
      </c>
      <c r="AI30" s="402"/>
      <c r="AJ30" s="402">
        <v>11.6</v>
      </c>
      <c r="AK30" s="402">
        <v>2.7</v>
      </c>
      <c r="AL30" s="402">
        <v>2.7</v>
      </c>
      <c r="AM30" s="402">
        <v>2.7</v>
      </c>
      <c r="AN30" s="402">
        <v>2.7</v>
      </c>
      <c r="AO30" s="402">
        <v>3.3</v>
      </c>
      <c r="AP30" s="402">
        <v>2.7</v>
      </c>
      <c r="AQ30" s="402">
        <v>2.7</v>
      </c>
      <c r="AR30" s="402">
        <v>2.2</v>
      </c>
      <c r="AS30" s="402">
        <v>2.4</v>
      </c>
      <c r="AT30" s="402">
        <v>2.7</v>
      </c>
      <c r="AU30" s="402">
        <v>2.3</v>
      </c>
      <c r="AV30" s="402">
        <v>5.1</v>
      </c>
      <c r="AW30" s="402">
        <v>6</v>
      </c>
      <c r="AX30" s="402">
        <v>6.3</v>
      </c>
      <c r="AY30" s="402">
        <v>6</v>
      </c>
      <c r="AZ30" s="402">
        <v>6</v>
      </c>
      <c r="BA30" s="402">
        <v>6.4</v>
      </c>
      <c r="BB30" s="402">
        <v>6.5</v>
      </c>
      <c r="BC30" s="402">
        <v>9.8</v>
      </c>
      <c r="BD30" s="402">
        <v>1.9</v>
      </c>
      <c r="BE30" s="402">
        <v>1.9</v>
      </c>
      <c r="BF30" s="402">
        <v>1.9</v>
      </c>
      <c r="BG30" s="402">
        <v>2.6</v>
      </c>
      <c r="BH30" s="402">
        <v>12.1</v>
      </c>
      <c r="BI30" s="402">
        <v>2.6</v>
      </c>
      <c r="BJ30" s="402">
        <v>2.6</v>
      </c>
      <c r="BK30" s="402">
        <v>4.7</v>
      </c>
      <c r="BL30" s="402">
        <v>2.7</v>
      </c>
      <c r="BM30" s="402">
        <v>1.8</v>
      </c>
      <c r="BN30" s="402">
        <v>1.8</v>
      </c>
      <c r="BO30" s="402">
        <v>2.7</v>
      </c>
      <c r="BP30" s="402">
        <v>2.7</v>
      </c>
      <c r="BQ30" s="402">
        <v>5.5</v>
      </c>
      <c r="BR30" s="402">
        <v>5.5</v>
      </c>
      <c r="BS30" s="402">
        <v>7.2</v>
      </c>
      <c r="BT30" s="402">
        <v>6.8</v>
      </c>
      <c r="BU30" s="402">
        <v>2.7</v>
      </c>
      <c r="BV30" s="402">
        <v>2.9</v>
      </c>
      <c r="BW30" s="402">
        <v>7.4</v>
      </c>
      <c r="BX30" s="402">
        <v>2.8</v>
      </c>
      <c r="BY30" s="402">
        <v>3.3</v>
      </c>
      <c r="BZ30" s="402">
        <v>3.9</v>
      </c>
      <c r="CA30" s="402">
        <v>3</v>
      </c>
      <c r="CB30" s="402">
        <v>1.5</v>
      </c>
      <c r="CC30" s="402">
        <v>1.9</v>
      </c>
      <c r="CD30" s="402">
        <v>1.6</v>
      </c>
      <c r="CE30" s="402">
        <v>2.4</v>
      </c>
      <c r="CF30" s="402">
        <v>5.8</v>
      </c>
      <c r="CG30" s="402">
        <v>5.8</v>
      </c>
      <c r="CH30" s="402">
        <v>5.7</v>
      </c>
      <c r="CI30" s="402">
        <v>3.3</v>
      </c>
      <c r="CJ30" s="402">
        <v>16.5</v>
      </c>
      <c r="CK30" s="402">
        <v>12.2</v>
      </c>
      <c r="CL30" s="402">
        <v>13.8</v>
      </c>
      <c r="CM30" s="402">
        <v>5.2</v>
      </c>
      <c r="CN30" s="402">
        <v>5.5</v>
      </c>
      <c r="CO30" s="402">
        <v>4</v>
      </c>
      <c r="CP30" s="402">
        <v>5.5</v>
      </c>
    </row>
    <row r="31" spans="3:4">
      <c r="C31" t="s">
        <v>823</v>
      </c>
      <c r="D31" t="s">
        <v>859</v>
      </c>
    </row>
    <row r="32" spans="1:94">
      <c r="A32">
        <v>30</v>
      </c>
      <c r="B32" t="s">
        <v>858</v>
      </c>
      <c r="C32" t="s">
        <v>823</v>
      </c>
      <c r="D32" t="s">
        <v>859</v>
      </c>
      <c r="E32" t="s">
        <v>860</v>
      </c>
      <c r="F32" t="s">
        <v>2108</v>
      </c>
      <c r="I32" s="402"/>
      <c r="J32" s="402">
        <v>42.3</v>
      </c>
      <c r="K32" s="402"/>
      <c r="L32" s="402">
        <v>49.1</v>
      </c>
      <c r="M32" s="402">
        <v>39.9</v>
      </c>
      <c r="N32" s="402">
        <v>44</v>
      </c>
      <c r="O32" s="402">
        <v>38.2</v>
      </c>
      <c r="P32" s="402">
        <v>35.2</v>
      </c>
      <c r="Q32" s="402"/>
      <c r="R32" s="402">
        <v>52.7</v>
      </c>
      <c r="S32" s="402">
        <v>49</v>
      </c>
      <c r="T32" s="402">
        <v>49.4</v>
      </c>
      <c r="U32" s="402">
        <v>36.8</v>
      </c>
      <c r="V32" s="402">
        <v>39.9</v>
      </c>
      <c r="W32" s="402">
        <v>48.9</v>
      </c>
      <c r="X32" s="402">
        <v>41.1</v>
      </c>
      <c r="Y32" s="402">
        <v>43.7</v>
      </c>
      <c r="Z32" s="402">
        <v>51.3</v>
      </c>
      <c r="AA32" s="402">
        <v>40.9</v>
      </c>
      <c r="AB32" s="402">
        <v>24.2</v>
      </c>
      <c r="AC32" s="402">
        <v>37</v>
      </c>
      <c r="AD32" s="402">
        <v>38.3</v>
      </c>
      <c r="AE32" s="402">
        <v>39.6</v>
      </c>
      <c r="AF32" s="402">
        <v>35.6</v>
      </c>
      <c r="AG32" s="402">
        <v>32.5</v>
      </c>
      <c r="AH32" s="402">
        <v>36.9</v>
      </c>
      <c r="AI32" s="402"/>
      <c r="AJ32" s="402">
        <v>52.9</v>
      </c>
      <c r="AK32" s="402">
        <v>52.9</v>
      </c>
      <c r="AL32" s="402">
        <v>52.7</v>
      </c>
      <c r="AM32" s="402">
        <v>51.6</v>
      </c>
      <c r="AN32" s="402">
        <v>49.5</v>
      </c>
      <c r="AO32" s="402">
        <v>46.6</v>
      </c>
      <c r="AP32" s="402">
        <v>48</v>
      </c>
      <c r="AQ32" s="402">
        <v>49</v>
      </c>
      <c r="AR32" s="402">
        <v>49.5</v>
      </c>
      <c r="AS32" s="402">
        <v>49.2</v>
      </c>
      <c r="AT32" s="402">
        <v>49.5</v>
      </c>
      <c r="AU32" s="402">
        <v>52.1</v>
      </c>
      <c r="AV32" s="402">
        <v>48.8</v>
      </c>
      <c r="AW32" s="402">
        <v>36.8</v>
      </c>
      <c r="AX32" s="402">
        <v>26.3</v>
      </c>
      <c r="AY32" s="402">
        <v>37</v>
      </c>
      <c r="AZ32" s="402">
        <v>36.9</v>
      </c>
      <c r="BA32" s="402">
        <v>41.8</v>
      </c>
      <c r="BB32" s="402">
        <v>40</v>
      </c>
      <c r="BC32" s="402">
        <v>37.3</v>
      </c>
      <c r="BD32" s="402">
        <v>48.9</v>
      </c>
      <c r="BE32" s="402">
        <v>54.1</v>
      </c>
      <c r="BF32" s="402">
        <v>48.9</v>
      </c>
      <c r="BG32" s="402">
        <v>44.3</v>
      </c>
      <c r="BH32" s="402">
        <v>25.2</v>
      </c>
      <c r="BI32" s="402">
        <v>40.8</v>
      </c>
      <c r="BJ32" s="402">
        <v>44.2</v>
      </c>
      <c r="BK32" s="402">
        <v>40.6</v>
      </c>
      <c r="BL32" s="402">
        <v>41.7</v>
      </c>
      <c r="BM32" s="402">
        <v>51.4</v>
      </c>
      <c r="BN32" s="402">
        <v>64.9</v>
      </c>
      <c r="BO32" s="402">
        <v>41</v>
      </c>
      <c r="BP32" s="402">
        <v>40.8</v>
      </c>
      <c r="BQ32" s="402">
        <v>23.8</v>
      </c>
      <c r="BR32" s="402">
        <v>16.6</v>
      </c>
      <c r="BS32" s="402">
        <v>24.2</v>
      </c>
      <c r="BT32" s="402">
        <v>36.1</v>
      </c>
      <c r="BU32" s="402">
        <v>40.5</v>
      </c>
      <c r="BV32" s="402">
        <v>37.9</v>
      </c>
      <c r="BW32" s="402">
        <v>18.6</v>
      </c>
      <c r="BX32" s="402">
        <v>41.5</v>
      </c>
      <c r="BY32" s="402">
        <v>37.6</v>
      </c>
      <c r="BZ32" s="402">
        <v>37.2</v>
      </c>
      <c r="CA32" s="402">
        <v>38.4</v>
      </c>
      <c r="CB32" s="402">
        <v>53.9</v>
      </c>
      <c r="CC32" s="402">
        <v>45.8</v>
      </c>
      <c r="CD32" s="402">
        <v>33.2</v>
      </c>
      <c r="CE32" s="402">
        <v>39.6</v>
      </c>
      <c r="CF32" s="402">
        <v>35.6</v>
      </c>
      <c r="CG32" s="402">
        <v>35.7</v>
      </c>
      <c r="CH32" s="402">
        <v>35.8</v>
      </c>
      <c r="CI32" s="402">
        <v>33.9</v>
      </c>
      <c r="CJ32" s="402">
        <v>34</v>
      </c>
      <c r="CK32" s="402">
        <v>34.2</v>
      </c>
      <c r="CL32" s="402">
        <v>33.5</v>
      </c>
      <c r="CM32" s="402">
        <v>26.9</v>
      </c>
      <c r="CN32" s="402">
        <v>39.5</v>
      </c>
      <c r="CO32" s="402">
        <v>33.8</v>
      </c>
      <c r="CP32" s="402">
        <v>40.5</v>
      </c>
    </row>
    <row r="33" spans="1:94">
      <c r="A33">
        <v>31</v>
      </c>
      <c r="B33" t="s">
        <v>861</v>
      </c>
      <c r="C33" t="s">
        <v>823</v>
      </c>
      <c r="D33" t="s">
        <v>859</v>
      </c>
      <c r="E33" t="s">
        <v>862</v>
      </c>
      <c r="F33" t="s">
        <v>2108</v>
      </c>
      <c r="I33" s="402"/>
      <c r="J33" s="402">
        <v>0.4</v>
      </c>
      <c r="K33" s="402"/>
      <c r="L33" s="402">
        <v>0.5</v>
      </c>
      <c r="M33" s="402">
        <v>1.1</v>
      </c>
      <c r="N33" s="402">
        <v>0.4</v>
      </c>
      <c r="O33" s="402">
        <v>0.1</v>
      </c>
      <c r="P33" s="402">
        <v>0.3</v>
      </c>
      <c r="Q33" s="402"/>
      <c r="R33" s="402">
        <v>2.7</v>
      </c>
      <c r="S33" s="402">
        <v>0.5</v>
      </c>
      <c r="T33" s="402">
        <v>0.5</v>
      </c>
      <c r="U33" s="402">
        <v>1.2</v>
      </c>
      <c r="V33" s="402">
        <v>1.1</v>
      </c>
      <c r="W33" s="402">
        <v>0.2</v>
      </c>
      <c r="X33" s="402">
        <v>0.4</v>
      </c>
      <c r="Y33" s="402">
        <v>0.4</v>
      </c>
      <c r="Z33" s="402">
        <v>0.4</v>
      </c>
      <c r="AA33" s="402">
        <v>0.4</v>
      </c>
      <c r="AB33" s="402">
        <v>0.1</v>
      </c>
      <c r="AC33" s="402">
        <v>0.1</v>
      </c>
      <c r="AD33" s="402">
        <v>0.1</v>
      </c>
      <c r="AE33" s="402">
        <v>0.1</v>
      </c>
      <c r="AF33" s="402">
        <v>0.3</v>
      </c>
      <c r="AG33" s="402">
        <v>0.3</v>
      </c>
      <c r="AH33" s="402">
        <v>0.3</v>
      </c>
      <c r="AI33" s="402"/>
      <c r="AJ33" s="402">
        <v>2.6</v>
      </c>
      <c r="AK33" s="402">
        <v>2.6</v>
      </c>
      <c r="AL33" s="402">
        <v>2.6</v>
      </c>
      <c r="AM33" s="402">
        <v>0.5</v>
      </c>
      <c r="AN33" s="402">
        <v>0.5</v>
      </c>
      <c r="AO33" s="402">
        <v>0.5</v>
      </c>
      <c r="AP33" s="402">
        <v>1.1</v>
      </c>
      <c r="AQ33" s="402">
        <v>0.5</v>
      </c>
      <c r="AR33" s="402">
        <v>0.3</v>
      </c>
      <c r="AS33" s="402">
        <v>0.5</v>
      </c>
      <c r="AT33" s="402">
        <v>0.5</v>
      </c>
      <c r="AU33" s="402">
        <v>0.4</v>
      </c>
      <c r="AV33" s="402">
        <v>0.5</v>
      </c>
      <c r="AW33" s="402">
        <v>2</v>
      </c>
      <c r="AX33" s="402">
        <v>1.2</v>
      </c>
      <c r="AY33" s="402">
        <v>1.2</v>
      </c>
      <c r="AZ33" s="402">
        <v>1.2</v>
      </c>
      <c r="BA33" s="402">
        <v>0.5</v>
      </c>
      <c r="BB33" s="402">
        <v>1</v>
      </c>
      <c r="BC33" s="402">
        <v>3.4</v>
      </c>
      <c r="BD33" s="402">
        <v>0.2</v>
      </c>
      <c r="BE33" s="402">
        <v>0.2</v>
      </c>
      <c r="BF33" s="402">
        <v>0.2</v>
      </c>
      <c r="BG33" s="402">
        <v>0.4</v>
      </c>
      <c r="BH33" s="402">
        <v>0.7</v>
      </c>
      <c r="BI33" s="402">
        <v>0.4</v>
      </c>
      <c r="BJ33" s="402">
        <v>0.3</v>
      </c>
      <c r="BK33" s="402">
        <v>0.3</v>
      </c>
      <c r="BL33" s="402">
        <v>0.4</v>
      </c>
      <c r="BM33" s="402">
        <v>0.2</v>
      </c>
      <c r="BN33" s="402">
        <v>0.3</v>
      </c>
      <c r="BO33" s="402">
        <v>0.3</v>
      </c>
      <c r="BP33" s="402">
        <v>0.3</v>
      </c>
      <c r="BQ33" s="402">
        <v>0.1</v>
      </c>
      <c r="BR33" s="402">
        <v>0.1</v>
      </c>
      <c r="BS33" s="402">
        <v>0.1</v>
      </c>
      <c r="BT33" s="402">
        <v>0.1</v>
      </c>
      <c r="BU33" s="402">
        <v>0.1</v>
      </c>
      <c r="BV33" s="402">
        <v>0.1</v>
      </c>
      <c r="BW33" s="402">
        <v>0.1</v>
      </c>
      <c r="BX33" s="402">
        <v>0.1</v>
      </c>
      <c r="BY33" s="402">
        <v>0.1</v>
      </c>
      <c r="BZ33" s="402">
        <v>0.1</v>
      </c>
      <c r="CA33" s="402">
        <v>0.1</v>
      </c>
      <c r="CB33" s="402">
        <v>0.1</v>
      </c>
      <c r="CC33" s="402">
        <v>0.1</v>
      </c>
      <c r="CD33" s="402">
        <v>0.1</v>
      </c>
      <c r="CE33" s="402">
        <v>0.1</v>
      </c>
      <c r="CF33" s="402">
        <v>0.3</v>
      </c>
      <c r="CG33" s="402">
        <v>0.3</v>
      </c>
      <c r="CH33" s="402">
        <v>0.3</v>
      </c>
      <c r="CI33" s="402">
        <v>0.3</v>
      </c>
      <c r="CJ33" s="402">
        <v>0.3</v>
      </c>
      <c r="CK33" s="402">
        <v>0.3</v>
      </c>
      <c r="CL33" s="402">
        <v>0.3</v>
      </c>
      <c r="CM33" s="402">
        <v>0.3</v>
      </c>
      <c r="CN33" s="402">
        <v>0.3</v>
      </c>
      <c r="CO33" s="402">
        <v>0.3</v>
      </c>
      <c r="CP33" s="402">
        <v>0.3</v>
      </c>
    </row>
    <row r="34" spans="1:94">
      <c r="A34">
        <v>32</v>
      </c>
      <c r="B34" t="s">
        <v>863</v>
      </c>
      <c r="C34" t="s">
        <v>823</v>
      </c>
      <c r="D34" t="s">
        <v>859</v>
      </c>
      <c r="E34" t="s">
        <v>864</v>
      </c>
      <c r="F34" t="s">
        <v>2108</v>
      </c>
      <c r="I34" s="402"/>
      <c r="J34" s="402">
        <v>0.3</v>
      </c>
      <c r="K34" s="402"/>
      <c r="L34" s="402">
        <v>0.3</v>
      </c>
      <c r="M34" s="402">
        <v>0.3</v>
      </c>
      <c r="N34" s="402">
        <v>0.3</v>
      </c>
      <c r="O34" s="402">
        <v>0.3</v>
      </c>
      <c r="P34" s="402">
        <v>0.5</v>
      </c>
      <c r="Q34" s="402"/>
      <c r="R34" s="402">
        <v>0.3</v>
      </c>
      <c r="S34" s="402">
        <v>0.3</v>
      </c>
      <c r="T34" s="402">
        <v>0.3</v>
      </c>
      <c r="U34" s="402">
        <v>0.3</v>
      </c>
      <c r="V34" s="402">
        <v>0.4</v>
      </c>
      <c r="W34" s="402">
        <v>0.3</v>
      </c>
      <c r="X34" s="402">
        <v>0.3</v>
      </c>
      <c r="Y34" s="402">
        <v>0.3</v>
      </c>
      <c r="Z34" s="402">
        <v>0.2</v>
      </c>
      <c r="AA34" s="402">
        <v>0.3</v>
      </c>
      <c r="AB34" s="402">
        <v>0.3</v>
      </c>
      <c r="AC34" s="402">
        <v>0.2</v>
      </c>
      <c r="AD34" s="402">
        <v>0.3</v>
      </c>
      <c r="AE34" s="402">
        <v>0.3</v>
      </c>
      <c r="AF34" s="402">
        <v>0.9</v>
      </c>
      <c r="AG34" s="402">
        <v>0.5</v>
      </c>
      <c r="AH34" s="402">
        <v>0.5</v>
      </c>
      <c r="AI34" s="402"/>
      <c r="AJ34" s="402">
        <v>0.3</v>
      </c>
      <c r="AK34" s="402">
        <v>0.3</v>
      </c>
      <c r="AL34" s="402">
        <v>0.3</v>
      </c>
      <c r="AM34" s="402">
        <v>0.3</v>
      </c>
      <c r="AN34" s="402">
        <v>0.3</v>
      </c>
      <c r="AO34" s="402">
        <v>0.3</v>
      </c>
      <c r="AP34" s="402">
        <v>0.3</v>
      </c>
      <c r="AQ34" s="402">
        <v>0.3</v>
      </c>
      <c r="AR34" s="402">
        <v>0.3</v>
      </c>
      <c r="AS34" s="402">
        <v>0.3</v>
      </c>
      <c r="AT34" s="402">
        <v>0.3</v>
      </c>
      <c r="AU34" s="402">
        <v>0.3</v>
      </c>
      <c r="AV34" s="402">
        <v>0.3</v>
      </c>
      <c r="AW34" s="402">
        <v>0.3</v>
      </c>
      <c r="AX34" s="402">
        <v>0.3</v>
      </c>
      <c r="AY34" s="402">
        <v>0.3</v>
      </c>
      <c r="AZ34" s="402">
        <v>0.3</v>
      </c>
      <c r="BA34" s="402">
        <v>0.3</v>
      </c>
      <c r="BB34" s="402">
        <v>0.4</v>
      </c>
      <c r="BC34" s="402">
        <v>1.2</v>
      </c>
      <c r="BD34" s="402">
        <v>0.3</v>
      </c>
      <c r="BE34" s="402">
        <v>0.3</v>
      </c>
      <c r="BF34" s="402">
        <v>0.4</v>
      </c>
      <c r="BG34" s="402">
        <v>0.3</v>
      </c>
      <c r="BH34" s="402">
        <v>0.3</v>
      </c>
      <c r="BI34" s="402">
        <v>0.3</v>
      </c>
      <c r="BJ34" s="402">
        <v>0.3</v>
      </c>
      <c r="BK34" s="402">
        <v>0.3</v>
      </c>
      <c r="BL34" s="402">
        <v>0.2</v>
      </c>
      <c r="BM34" s="402">
        <v>0.2</v>
      </c>
      <c r="BN34" s="402">
        <v>0.2</v>
      </c>
      <c r="BO34" s="402">
        <v>0.3</v>
      </c>
      <c r="BP34" s="402">
        <v>0.3</v>
      </c>
      <c r="BQ34" s="402">
        <v>0.3</v>
      </c>
      <c r="BR34" s="402">
        <v>0.3</v>
      </c>
      <c r="BS34" s="402">
        <v>0.3</v>
      </c>
      <c r="BT34" s="402">
        <v>0.2</v>
      </c>
      <c r="BU34" s="402">
        <v>0.2</v>
      </c>
      <c r="BV34" s="402">
        <v>0.2</v>
      </c>
      <c r="BW34" s="402">
        <v>0.2</v>
      </c>
      <c r="BX34" s="402">
        <v>0.4</v>
      </c>
      <c r="BY34" s="402">
        <v>0.3</v>
      </c>
      <c r="BZ34" s="402">
        <v>0.3</v>
      </c>
      <c r="CA34" s="402">
        <v>0.3</v>
      </c>
      <c r="CB34" s="402">
        <v>0.3</v>
      </c>
      <c r="CC34" s="402">
        <v>0.3</v>
      </c>
      <c r="CD34" s="402">
        <v>0.3</v>
      </c>
      <c r="CE34" s="402">
        <v>0.3</v>
      </c>
      <c r="CF34" s="402">
        <v>0.9</v>
      </c>
      <c r="CG34" s="402">
        <v>1.2</v>
      </c>
      <c r="CH34" s="402">
        <v>0.9</v>
      </c>
      <c r="CI34" s="402">
        <v>0.4</v>
      </c>
      <c r="CJ34" s="402">
        <v>0.5</v>
      </c>
      <c r="CK34" s="402">
        <v>0.5</v>
      </c>
      <c r="CL34" s="402">
        <v>0.5</v>
      </c>
      <c r="CM34" s="402">
        <v>0.4</v>
      </c>
      <c r="CN34" s="402">
        <v>0.5</v>
      </c>
      <c r="CO34" s="402">
        <v>0.3</v>
      </c>
      <c r="CP34" s="402">
        <v>1.2</v>
      </c>
    </row>
    <row r="35" spans="1:94">
      <c r="A35">
        <v>33</v>
      </c>
      <c r="B35" t="s">
        <v>865</v>
      </c>
      <c r="C35" t="s">
        <v>823</v>
      </c>
      <c r="D35" t="s">
        <v>859</v>
      </c>
      <c r="E35" t="s">
        <v>866</v>
      </c>
      <c r="F35" t="s">
        <v>2108</v>
      </c>
      <c r="I35" s="402"/>
      <c r="J35" s="402">
        <v>2.5</v>
      </c>
      <c r="K35" s="402"/>
      <c r="L35" s="402">
        <v>0.9</v>
      </c>
      <c r="M35" s="402">
        <v>2.2</v>
      </c>
      <c r="N35" s="402">
        <v>1.8</v>
      </c>
      <c r="O35" s="402">
        <v>3.2</v>
      </c>
      <c r="P35" s="402">
        <v>5.5</v>
      </c>
      <c r="Q35" s="402"/>
      <c r="R35" s="402">
        <v>0.9</v>
      </c>
      <c r="S35" s="402">
        <v>0.8</v>
      </c>
      <c r="T35" s="402">
        <v>0.9</v>
      </c>
      <c r="U35" s="402">
        <v>2.4</v>
      </c>
      <c r="V35" s="402">
        <v>1.5</v>
      </c>
      <c r="W35" s="402">
        <v>0.5</v>
      </c>
      <c r="X35" s="402">
        <v>3.5</v>
      </c>
      <c r="Y35" s="402">
        <v>1.7</v>
      </c>
      <c r="Z35" s="402">
        <v>0.9</v>
      </c>
      <c r="AA35" s="402">
        <v>1.5</v>
      </c>
      <c r="AB35" s="402">
        <v>4.7</v>
      </c>
      <c r="AC35" s="402">
        <v>6.6</v>
      </c>
      <c r="AD35" s="402">
        <v>2.2</v>
      </c>
      <c r="AE35" s="402">
        <v>0.7</v>
      </c>
      <c r="AF35" s="402">
        <v>3.6</v>
      </c>
      <c r="AG35" s="402">
        <v>8.4</v>
      </c>
      <c r="AH35" s="402">
        <v>3</v>
      </c>
      <c r="AI35" s="402"/>
      <c r="AJ35" s="402">
        <v>0.8</v>
      </c>
      <c r="AK35" s="402">
        <v>0.8</v>
      </c>
      <c r="AL35" s="402">
        <v>0.8</v>
      </c>
      <c r="AM35" s="402">
        <v>0.8</v>
      </c>
      <c r="AN35" s="402">
        <v>0.7</v>
      </c>
      <c r="AO35" s="402">
        <v>0.8</v>
      </c>
      <c r="AP35" s="402">
        <v>0.8</v>
      </c>
      <c r="AQ35" s="402">
        <v>0.8</v>
      </c>
      <c r="AR35" s="402">
        <v>0.9</v>
      </c>
      <c r="AS35" s="402">
        <v>0.6</v>
      </c>
      <c r="AT35" s="402">
        <v>0.8</v>
      </c>
      <c r="AU35" s="402">
        <v>0.8</v>
      </c>
      <c r="AV35" s="402">
        <v>2.1</v>
      </c>
      <c r="AW35" s="402">
        <v>1.6</v>
      </c>
      <c r="AX35" s="402">
        <v>6.8</v>
      </c>
      <c r="AY35" s="402">
        <v>2.1</v>
      </c>
      <c r="AZ35" s="402">
        <v>2.3</v>
      </c>
      <c r="BA35" s="402">
        <v>1.4</v>
      </c>
      <c r="BB35" s="402">
        <v>1.4</v>
      </c>
      <c r="BC35" s="402">
        <v>1.4</v>
      </c>
      <c r="BD35" s="402">
        <v>0.5</v>
      </c>
      <c r="BE35" s="402">
        <v>0.5</v>
      </c>
      <c r="BF35" s="402">
        <v>0.5</v>
      </c>
      <c r="BG35" s="402">
        <v>1</v>
      </c>
      <c r="BH35" s="402">
        <v>24.7</v>
      </c>
      <c r="BI35" s="402">
        <v>1</v>
      </c>
      <c r="BJ35" s="402">
        <v>1.2</v>
      </c>
      <c r="BK35" s="402">
        <v>3.2</v>
      </c>
      <c r="BL35" s="402">
        <v>1</v>
      </c>
      <c r="BM35" s="402">
        <v>0.9</v>
      </c>
      <c r="BN35" s="402">
        <v>0.9</v>
      </c>
      <c r="BO35" s="402">
        <v>1.4</v>
      </c>
      <c r="BP35" s="402">
        <v>1.4</v>
      </c>
      <c r="BQ35" s="402">
        <v>6</v>
      </c>
      <c r="BR35" s="402">
        <v>4.1</v>
      </c>
      <c r="BS35" s="402">
        <v>4.3</v>
      </c>
      <c r="BT35" s="402">
        <v>2.3</v>
      </c>
      <c r="BU35" s="402">
        <v>1.4</v>
      </c>
      <c r="BV35" s="402">
        <v>1.4</v>
      </c>
      <c r="BW35" s="402">
        <v>57</v>
      </c>
      <c r="BX35" s="402">
        <v>1.2</v>
      </c>
      <c r="BY35" s="402">
        <v>2</v>
      </c>
      <c r="BZ35" s="402">
        <v>2</v>
      </c>
      <c r="CA35" s="402">
        <v>2.1</v>
      </c>
      <c r="CB35" s="402">
        <v>0.7</v>
      </c>
      <c r="CC35" s="402">
        <v>0.6</v>
      </c>
      <c r="CD35" s="402">
        <v>0.6</v>
      </c>
      <c r="CE35" s="402">
        <v>0.7</v>
      </c>
      <c r="CF35" s="402">
        <v>3.2</v>
      </c>
      <c r="CG35" s="402">
        <v>3.4</v>
      </c>
      <c r="CH35" s="402">
        <v>3.4</v>
      </c>
      <c r="CI35" s="402">
        <v>1.6</v>
      </c>
      <c r="CJ35" s="402">
        <v>12.3</v>
      </c>
      <c r="CK35" s="402">
        <v>15.8</v>
      </c>
      <c r="CL35" s="402">
        <v>27.7</v>
      </c>
      <c r="CM35" s="402">
        <v>4.7</v>
      </c>
      <c r="CN35" s="402">
        <v>2.7</v>
      </c>
      <c r="CO35" s="402">
        <v>2.7</v>
      </c>
      <c r="CP35" s="402">
        <v>1.5</v>
      </c>
    </row>
    <row r="36" spans="1:94">
      <c r="A36">
        <v>34</v>
      </c>
      <c r="B36" t="s">
        <v>867</v>
      </c>
      <c r="C36" t="s">
        <v>823</v>
      </c>
      <c r="D36" t="s">
        <v>859</v>
      </c>
      <c r="E36" t="s">
        <v>868</v>
      </c>
      <c r="F36" t="s">
        <v>2108</v>
      </c>
      <c r="I36" s="402"/>
      <c r="J36" s="402">
        <v>1</v>
      </c>
      <c r="K36" s="402"/>
      <c r="L36" s="402">
        <v>1</v>
      </c>
      <c r="M36" s="402">
        <v>1.4</v>
      </c>
      <c r="N36" s="402">
        <v>1</v>
      </c>
      <c r="O36" s="402">
        <v>0.8</v>
      </c>
      <c r="P36" s="402">
        <v>1.1</v>
      </c>
      <c r="Q36" s="402"/>
      <c r="R36" s="402">
        <v>1.5</v>
      </c>
      <c r="S36" s="402">
        <v>1.3</v>
      </c>
      <c r="T36" s="402">
        <v>0.6</v>
      </c>
      <c r="U36" s="402">
        <v>0.6</v>
      </c>
      <c r="V36" s="402">
        <v>2</v>
      </c>
      <c r="W36" s="402">
        <v>0.3</v>
      </c>
      <c r="X36" s="402">
        <v>1.9</v>
      </c>
      <c r="Y36" s="402">
        <v>1</v>
      </c>
      <c r="Z36" s="402">
        <v>0.9</v>
      </c>
      <c r="AA36" s="402">
        <v>1</v>
      </c>
      <c r="AB36" s="402">
        <v>1.1</v>
      </c>
      <c r="AC36" s="402">
        <v>0.8</v>
      </c>
      <c r="AD36" s="402">
        <v>0.8</v>
      </c>
      <c r="AE36" s="402">
        <v>0.4</v>
      </c>
      <c r="AF36" s="402">
        <v>1.1</v>
      </c>
      <c r="AG36" s="402">
        <v>1.3</v>
      </c>
      <c r="AH36" s="402">
        <v>1.1</v>
      </c>
      <c r="AI36" s="402"/>
      <c r="AJ36" s="402">
        <v>1.3</v>
      </c>
      <c r="AK36" s="402">
        <v>1.3</v>
      </c>
      <c r="AL36" s="402">
        <v>1.5</v>
      </c>
      <c r="AM36" s="402">
        <v>1.2</v>
      </c>
      <c r="AN36" s="402">
        <v>0.5</v>
      </c>
      <c r="AO36" s="402">
        <v>1.2</v>
      </c>
      <c r="AP36" s="402">
        <v>1.2</v>
      </c>
      <c r="AQ36" s="402">
        <v>1.7</v>
      </c>
      <c r="AR36" s="402">
        <v>2</v>
      </c>
      <c r="AS36" s="402">
        <v>0.5</v>
      </c>
      <c r="AT36" s="402">
        <v>0.6</v>
      </c>
      <c r="AU36" s="402">
        <v>0.4</v>
      </c>
      <c r="AV36" s="402">
        <v>0.6</v>
      </c>
      <c r="AW36" s="402">
        <v>0.6</v>
      </c>
      <c r="AX36" s="402">
        <v>0.6</v>
      </c>
      <c r="AY36" s="402">
        <v>0.6</v>
      </c>
      <c r="AZ36" s="402">
        <v>0.6</v>
      </c>
      <c r="BA36" s="402">
        <v>2.3</v>
      </c>
      <c r="BB36" s="402">
        <v>1.8</v>
      </c>
      <c r="BC36" s="402">
        <v>1.8</v>
      </c>
      <c r="BD36" s="402">
        <v>0.3</v>
      </c>
      <c r="BE36" s="402">
        <v>0.3</v>
      </c>
      <c r="BF36" s="402">
        <v>0.3</v>
      </c>
      <c r="BG36" s="402">
        <v>0.9</v>
      </c>
      <c r="BH36" s="402">
        <v>9.4</v>
      </c>
      <c r="BI36" s="402">
        <v>1.5</v>
      </c>
      <c r="BJ36" s="402">
        <v>0.8</v>
      </c>
      <c r="BK36" s="402">
        <v>2.5</v>
      </c>
      <c r="BL36" s="402">
        <v>0.7</v>
      </c>
      <c r="BM36" s="402">
        <v>0.8</v>
      </c>
      <c r="BN36" s="402">
        <v>0.8</v>
      </c>
      <c r="BO36" s="402">
        <v>0.9</v>
      </c>
      <c r="BP36" s="402">
        <v>0.9</v>
      </c>
      <c r="BQ36" s="402">
        <v>0.9</v>
      </c>
      <c r="BR36" s="402">
        <v>0.9</v>
      </c>
      <c r="BS36" s="402">
        <v>1.4</v>
      </c>
      <c r="BT36" s="402">
        <v>0.7</v>
      </c>
      <c r="BU36" s="402">
        <v>0.6</v>
      </c>
      <c r="BV36" s="402">
        <v>0.5</v>
      </c>
      <c r="BW36" s="402">
        <v>4.9</v>
      </c>
      <c r="BX36" s="402">
        <v>0.5</v>
      </c>
      <c r="BY36" s="402">
        <v>1</v>
      </c>
      <c r="BZ36" s="402">
        <v>0.7</v>
      </c>
      <c r="CA36" s="402">
        <v>0.6</v>
      </c>
      <c r="CB36" s="402">
        <v>0.4</v>
      </c>
      <c r="CC36" s="402">
        <v>0.4</v>
      </c>
      <c r="CD36" s="402">
        <v>0.4</v>
      </c>
      <c r="CE36" s="402">
        <v>0.4</v>
      </c>
      <c r="CF36" s="402">
        <v>0.9</v>
      </c>
      <c r="CG36" s="402">
        <v>0.7</v>
      </c>
      <c r="CH36" s="402">
        <v>0.9</v>
      </c>
      <c r="CI36" s="402">
        <v>0.7</v>
      </c>
      <c r="CJ36" s="402">
        <v>3.1</v>
      </c>
      <c r="CK36" s="402">
        <v>1.2</v>
      </c>
      <c r="CL36" s="402">
        <v>2.2</v>
      </c>
      <c r="CM36" s="402">
        <v>1.1</v>
      </c>
      <c r="CN36" s="402">
        <v>0.7</v>
      </c>
      <c r="CO36" s="402">
        <v>0.9</v>
      </c>
      <c r="CP36" s="402">
        <v>1.2</v>
      </c>
    </row>
    <row r="37" spans="1:94">
      <c r="A37">
        <v>35</v>
      </c>
      <c r="B37" t="s">
        <v>869</v>
      </c>
      <c r="C37" t="s">
        <v>823</v>
      </c>
      <c r="D37" t="s">
        <v>859</v>
      </c>
      <c r="E37" t="s">
        <v>870</v>
      </c>
      <c r="F37" t="s">
        <v>2108</v>
      </c>
      <c r="I37" s="402"/>
      <c r="J37" s="402">
        <v>0.3</v>
      </c>
      <c r="K37" s="402"/>
      <c r="L37" s="402">
        <v>0.3</v>
      </c>
      <c r="M37" s="402">
        <v>0.3</v>
      </c>
      <c r="N37" s="402">
        <v>0.3</v>
      </c>
      <c r="O37" s="402">
        <v>0.3</v>
      </c>
      <c r="P37" s="402">
        <v>0.3</v>
      </c>
      <c r="Q37" s="402"/>
      <c r="R37" s="402">
        <v>0.5</v>
      </c>
      <c r="S37" s="402">
        <v>0.4</v>
      </c>
      <c r="T37" s="402">
        <v>0.3</v>
      </c>
      <c r="U37" s="402">
        <v>0.3</v>
      </c>
      <c r="V37" s="402">
        <v>0.4</v>
      </c>
      <c r="W37" s="402">
        <v>0.2</v>
      </c>
      <c r="X37" s="402">
        <v>0.6</v>
      </c>
      <c r="Y37" s="402">
        <v>0.4</v>
      </c>
      <c r="Z37" s="402">
        <v>0.3</v>
      </c>
      <c r="AA37" s="402">
        <v>0.3</v>
      </c>
      <c r="AB37" s="402">
        <v>0.3</v>
      </c>
      <c r="AC37" s="402">
        <v>0.3</v>
      </c>
      <c r="AD37" s="402">
        <v>0.3</v>
      </c>
      <c r="AE37" s="402">
        <v>0.2</v>
      </c>
      <c r="AF37" s="402">
        <v>0.4</v>
      </c>
      <c r="AG37" s="402">
        <v>0.3</v>
      </c>
      <c r="AH37" s="402">
        <v>0.2</v>
      </c>
      <c r="AI37" s="402"/>
      <c r="AJ37" s="402">
        <v>0.5</v>
      </c>
      <c r="AK37" s="402">
        <v>0.5</v>
      </c>
      <c r="AL37" s="402">
        <v>0.5</v>
      </c>
      <c r="AM37" s="402">
        <v>0.2</v>
      </c>
      <c r="AN37" s="402">
        <v>0.3</v>
      </c>
      <c r="AO37" s="402">
        <v>0.3</v>
      </c>
      <c r="AP37" s="402">
        <v>0.3</v>
      </c>
      <c r="AQ37" s="402">
        <v>0.7</v>
      </c>
      <c r="AR37" s="402">
        <v>0.4</v>
      </c>
      <c r="AS37" s="402">
        <v>0.2</v>
      </c>
      <c r="AT37" s="402">
        <v>0.2</v>
      </c>
      <c r="AU37" s="402">
        <v>0.2</v>
      </c>
      <c r="AV37" s="402">
        <v>0.2</v>
      </c>
      <c r="AW37" s="402">
        <v>0.3</v>
      </c>
      <c r="AX37" s="402">
        <v>0.3</v>
      </c>
      <c r="AY37" s="402">
        <v>0.3</v>
      </c>
      <c r="AZ37" s="402">
        <v>0.3</v>
      </c>
      <c r="BA37" s="402">
        <v>0.4</v>
      </c>
      <c r="BB37" s="402">
        <v>0.5</v>
      </c>
      <c r="BC37" s="402">
        <v>0.4</v>
      </c>
      <c r="BD37" s="402">
        <v>0.1</v>
      </c>
      <c r="BE37" s="402">
        <v>0.1</v>
      </c>
      <c r="BF37" s="402">
        <v>0.1</v>
      </c>
      <c r="BG37" s="402">
        <v>0.5</v>
      </c>
      <c r="BH37" s="402">
        <v>2.1</v>
      </c>
      <c r="BI37" s="402">
        <v>0.4</v>
      </c>
      <c r="BJ37" s="402">
        <v>0.4</v>
      </c>
      <c r="BK37" s="402">
        <v>1.1</v>
      </c>
      <c r="BL37" s="402">
        <v>0.3</v>
      </c>
      <c r="BM37" s="402">
        <v>0.2</v>
      </c>
      <c r="BN37" s="402">
        <v>0.2</v>
      </c>
      <c r="BO37" s="402">
        <v>0.3</v>
      </c>
      <c r="BP37" s="402">
        <v>0.3</v>
      </c>
      <c r="BQ37" s="402">
        <v>0.2</v>
      </c>
      <c r="BR37" s="402">
        <v>0.2</v>
      </c>
      <c r="BS37" s="402">
        <v>0.2</v>
      </c>
      <c r="BT37" s="402">
        <v>0.2</v>
      </c>
      <c r="BU37" s="402">
        <v>0.2</v>
      </c>
      <c r="BV37" s="402">
        <v>0.2</v>
      </c>
      <c r="BW37" s="402">
        <v>0.6</v>
      </c>
      <c r="BX37" s="402">
        <v>0.2</v>
      </c>
      <c r="BY37" s="402">
        <v>0.2</v>
      </c>
      <c r="BZ37" s="402">
        <v>0.2</v>
      </c>
      <c r="CA37" s="402">
        <v>0.2</v>
      </c>
      <c r="CB37" s="402">
        <v>0.2</v>
      </c>
      <c r="CC37" s="402">
        <v>0.2</v>
      </c>
      <c r="CD37" s="402">
        <v>0.2</v>
      </c>
      <c r="CE37" s="402">
        <v>0.2</v>
      </c>
      <c r="CF37" s="402">
        <v>0.3</v>
      </c>
      <c r="CG37" s="402">
        <v>0.3</v>
      </c>
      <c r="CH37" s="402">
        <v>0.3</v>
      </c>
      <c r="CI37" s="402">
        <v>0.3</v>
      </c>
      <c r="CJ37" s="402">
        <v>1.5</v>
      </c>
      <c r="CK37" s="402">
        <v>0.3</v>
      </c>
      <c r="CL37" s="402">
        <v>0.3</v>
      </c>
      <c r="CM37" s="402">
        <v>0.3</v>
      </c>
      <c r="CN37" s="402">
        <v>0.2</v>
      </c>
      <c r="CO37" s="402">
        <v>0.2</v>
      </c>
      <c r="CP37" s="402">
        <v>0.2</v>
      </c>
    </row>
    <row r="38" spans="1:94">
      <c r="A38">
        <v>36</v>
      </c>
      <c r="B38" t="s">
        <v>871</v>
      </c>
      <c r="C38" t="s">
        <v>823</v>
      </c>
      <c r="D38" t="s">
        <v>859</v>
      </c>
      <c r="E38" t="s">
        <v>872</v>
      </c>
      <c r="F38" t="s">
        <v>2108</v>
      </c>
      <c r="I38" s="402"/>
      <c r="J38" s="402">
        <v>1</v>
      </c>
      <c r="K38" s="402"/>
      <c r="L38" s="402">
        <v>0.8</v>
      </c>
      <c r="M38" s="402">
        <v>1</v>
      </c>
      <c r="N38" s="402">
        <v>1</v>
      </c>
      <c r="O38" s="402">
        <v>1.1</v>
      </c>
      <c r="P38" s="402">
        <v>1.1</v>
      </c>
      <c r="Q38" s="402"/>
      <c r="R38" s="402">
        <v>0.8</v>
      </c>
      <c r="S38" s="402">
        <v>0.8</v>
      </c>
      <c r="T38" s="402">
        <v>0.8</v>
      </c>
      <c r="U38" s="402">
        <v>1</v>
      </c>
      <c r="V38" s="402">
        <v>1</v>
      </c>
      <c r="W38" s="402">
        <v>0.8</v>
      </c>
      <c r="X38" s="402">
        <v>1</v>
      </c>
      <c r="Y38" s="402">
        <v>1</v>
      </c>
      <c r="Z38" s="402">
        <v>1</v>
      </c>
      <c r="AA38" s="402">
        <v>1.1</v>
      </c>
      <c r="AB38" s="402">
        <v>2</v>
      </c>
      <c r="AC38" s="402">
        <v>1</v>
      </c>
      <c r="AD38" s="402">
        <v>1</v>
      </c>
      <c r="AE38" s="402">
        <v>1.8</v>
      </c>
      <c r="AF38" s="402">
        <v>1.1</v>
      </c>
      <c r="AG38" s="402">
        <v>1.3</v>
      </c>
      <c r="AH38" s="402">
        <v>0.8</v>
      </c>
      <c r="AI38" s="402"/>
      <c r="AJ38" s="402">
        <v>0.8</v>
      </c>
      <c r="AK38" s="402">
        <v>0.8</v>
      </c>
      <c r="AL38" s="402">
        <v>0.8</v>
      </c>
      <c r="AM38" s="402">
        <v>0.7</v>
      </c>
      <c r="AN38" s="402">
        <v>0.6</v>
      </c>
      <c r="AO38" s="402">
        <v>0.8</v>
      </c>
      <c r="AP38" s="402">
        <v>0.8</v>
      </c>
      <c r="AQ38" s="402">
        <v>0.8</v>
      </c>
      <c r="AR38" s="402">
        <v>0.8</v>
      </c>
      <c r="AS38" s="402">
        <v>0.8</v>
      </c>
      <c r="AT38" s="402">
        <v>0.8</v>
      </c>
      <c r="AU38" s="402">
        <v>0.7</v>
      </c>
      <c r="AV38" s="402">
        <v>0.7</v>
      </c>
      <c r="AW38" s="402">
        <v>1</v>
      </c>
      <c r="AX38" s="402">
        <v>1</v>
      </c>
      <c r="AY38" s="402">
        <v>1</v>
      </c>
      <c r="AZ38" s="402">
        <v>1</v>
      </c>
      <c r="BA38" s="402">
        <v>1</v>
      </c>
      <c r="BB38" s="402">
        <v>1</v>
      </c>
      <c r="BC38" s="402">
        <v>1</v>
      </c>
      <c r="BD38" s="402">
        <v>0.8</v>
      </c>
      <c r="BE38" s="402">
        <v>0.5</v>
      </c>
      <c r="BF38" s="402">
        <v>0.8</v>
      </c>
      <c r="BG38" s="402">
        <v>1</v>
      </c>
      <c r="BH38" s="402">
        <v>1.1</v>
      </c>
      <c r="BI38" s="402">
        <v>1</v>
      </c>
      <c r="BJ38" s="402">
        <v>1</v>
      </c>
      <c r="BK38" s="402">
        <v>1</v>
      </c>
      <c r="BL38" s="402">
        <v>1</v>
      </c>
      <c r="BM38" s="402">
        <v>1</v>
      </c>
      <c r="BN38" s="402">
        <v>1</v>
      </c>
      <c r="BO38" s="402">
        <v>1.1</v>
      </c>
      <c r="BP38" s="402">
        <v>1.1</v>
      </c>
      <c r="BQ38" s="402">
        <v>2.1</v>
      </c>
      <c r="BR38" s="402">
        <v>1.8</v>
      </c>
      <c r="BS38" s="402">
        <v>1.9</v>
      </c>
      <c r="BT38" s="402">
        <v>1</v>
      </c>
      <c r="BU38" s="402">
        <v>1.1</v>
      </c>
      <c r="BV38" s="402">
        <v>1.1</v>
      </c>
      <c r="BW38" s="402">
        <v>1</v>
      </c>
      <c r="BX38" s="402">
        <v>0.7</v>
      </c>
      <c r="BY38" s="402">
        <v>1</v>
      </c>
      <c r="BZ38" s="402">
        <v>1</v>
      </c>
      <c r="CA38" s="402">
        <v>1</v>
      </c>
      <c r="CB38" s="402">
        <v>4.7</v>
      </c>
      <c r="CC38" s="402">
        <v>1.7</v>
      </c>
      <c r="CD38" s="402">
        <v>1.5</v>
      </c>
      <c r="CE38" s="402">
        <v>1.8</v>
      </c>
      <c r="CF38" s="402">
        <v>1.7</v>
      </c>
      <c r="CG38" s="402">
        <v>1.1</v>
      </c>
      <c r="CH38" s="402">
        <v>1.1</v>
      </c>
      <c r="CI38" s="402">
        <v>1.4</v>
      </c>
      <c r="CJ38" s="402">
        <v>1.4</v>
      </c>
      <c r="CK38" s="402">
        <v>1.4</v>
      </c>
      <c r="CL38" s="402">
        <v>1.3</v>
      </c>
      <c r="CM38" s="402">
        <v>1.3</v>
      </c>
      <c r="CN38" s="402">
        <v>0.8</v>
      </c>
      <c r="CO38" s="402">
        <v>0.5</v>
      </c>
      <c r="CP38" s="402">
        <v>0.8</v>
      </c>
    </row>
    <row r="39" spans="1:94">
      <c r="A39">
        <v>37</v>
      </c>
      <c r="B39" t="s">
        <v>873</v>
      </c>
      <c r="C39" t="s">
        <v>823</v>
      </c>
      <c r="D39" t="s">
        <v>859</v>
      </c>
      <c r="E39" t="s">
        <v>874</v>
      </c>
      <c r="F39" t="s">
        <v>2108</v>
      </c>
      <c r="I39" s="402"/>
      <c r="J39" s="402">
        <v>52.1</v>
      </c>
      <c r="K39" s="402"/>
      <c r="L39" s="402">
        <v>47</v>
      </c>
      <c r="M39" s="402">
        <v>53.7</v>
      </c>
      <c r="N39" s="402">
        <v>51.1</v>
      </c>
      <c r="O39" s="402">
        <v>56</v>
      </c>
      <c r="P39" s="402">
        <v>55.9</v>
      </c>
      <c r="Q39" s="402"/>
      <c r="R39" s="402">
        <v>40.6</v>
      </c>
      <c r="S39" s="402">
        <v>46.9</v>
      </c>
      <c r="T39" s="402">
        <v>47.3</v>
      </c>
      <c r="U39" s="402">
        <v>57.2</v>
      </c>
      <c r="V39" s="402">
        <v>53.8</v>
      </c>
      <c r="W39" s="402">
        <v>48.8</v>
      </c>
      <c r="X39" s="402">
        <v>51.2</v>
      </c>
      <c r="Y39" s="402">
        <v>51.5</v>
      </c>
      <c r="Z39" s="402">
        <v>45</v>
      </c>
      <c r="AA39" s="402">
        <v>54.4</v>
      </c>
      <c r="AB39" s="402">
        <v>67.4</v>
      </c>
      <c r="AC39" s="402">
        <v>54</v>
      </c>
      <c r="AD39" s="402">
        <v>57</v>
      </c>
      <c r="AE39" s="402">
        <v>56.8</v>
      </c>
      <c r="AF39" s="402">
        <v>57.1</v>
      </c>
      <c r="AG39" s="402">
        <v>55.4</v>
      </c>
      <c r="AH39" s="402">
        <v>57.3</v>
      </c>
      <c r="AI39" s="402"/>
      <c r="AJ39" s="402">
        <v>40.9</v>
      </c>
      <c r="AK39" s="402">
        <v>40.9</v>
      </c>
      <c r="AL39" s="402">
        <v>40.8</v>
      </c>
      <c r="AM39" s="402">
        <v>44.7</v>
      </c>
      <c r="AN39" s="402">
        <v>47.5</v>
      </c>
      <c r="AO39" s="402">
        <v>49.6</v>
      </c>
      <c r="AP39" s="402">
        <v>47.6</v>
      </c>
      <c r="AQ39" s="402">
        <v>46.4</v>
      </c>
      <c r="AR39" s="402">
        <v>45.9</v>
      </c>
      <c r="AS39" s="402">
        <v>48</v>
      </c>
      <c r="AT39" s="402">
        <v>47.4</v>
      </c>
      <c r="AU39" s="402">
        <v>45.1</v>
      </c>
      <c r="AV39" s="402">
        <v>46.8</v>
      </c>
      <c r="AW39" s="402">
        <v>57.4</v>
      </c>
      <c r="AX39" s="402">
        <v>63.6</v>
      </c>
      <c r="AY39" s="402">
        <v>57.6</v>
      </c>
      <c r="AZ39" s="402">
        <v>57.5</v>
      </c>
      <c r="BA39" s="402">
        <v>52.3</v>
      </c>
      <c r="BB39" s="402">
        <v>54</v>
      </c>
      <c r="BC39" s="402">
        <v>53.6</v>
      </c>
      <c r="BD39" s="402">
        <v>48.9</v>
      </c>
      <c r="BE39" s="402">
        <v>44</v>
      </c>
      <c r="BF39" s="402">
        <v>48.9</v>
      </c>
      <c r="BG39" s="402">
        <v>51.7</v>
      </c>
      <c r="BH39" s="402">
        <v>36.5</v>
      </c>
      <c r="BI39" s="402">
        <v>54.6</v>
      </c>
      <c r="BJ39" s="402">
        <v>51.9</v>
      </c>
      <c r="BK39" s="402">
        <v>51</v>
      </c>
      <c r="BL39" s="402">
        <v>54.7</v>
      </c>
      <c r="BM39" s="402">
        <v>45.2</v>
      </c>
      <c r="BN39" s="402">
        <v>31.6</v>
      </c>
      <c r="BO39" s="402">
        <v>54.6</v>
      </c>
      <c r="BP39" s="402">
        <v>54.9</v>
      </c>
      <c r="BQ39" s="402">
        <v>66.5</v>
      </c>
      <c r="BR39" s="402">
        <v>75.9</v>
      </c>
      <c r="BS39" s="402">
        <v>67.5</v>
      </c>
      <c r="BT39" s="402">
        <v>59.4</v>
      </c>
      <c r="BU39" s="402">
        <v>55.8</v>
      </c>
      <c r="BV39" s="402">
        <v>58.6</v>
      </c>
      <c r="BW39" s="402">
        <v>17.5</v>
      </c>
      <c r="BX39" s="402">
        <v>55.4</v>
      </c>
      <c r="BY39" s="402">
        <v>57.9</v>
      </c>
      <c r="BZ39" s="402">
        <v>58.4</v>
      </c>
      <c r="CA39" s="402">
        <v>57.3</v>
      </c>
      <c r="CB39" s="402">
        <v>39.7</v>
      </c>
      <c r="CC39" s="402">
        <v>50.9</v>
      </c>
      <c r="CD39" s="402">
        <v>63.7</v>
      </c>
      <c r="CE39" s="402">
        <v>57</v>
      </c>
      <c r="CF39" s="402">
        <v>57.1</v>
      </c>
      <c r="CG39" s="402">
        <v>57.4</v>
      </c>
      <c r="CH39" s="402">
        <v>57.4</v>
      </c>
      <c r="CI39" s="402">
        <v>61.4</v>
      </c>
      <c r="CJ39" s="402">
        <v>47</v>
      </c>
      <c r="CK39" s="402">
        <v>46.4</v>
      </c>
      <c r="CL39" s="402">
        <v>34.3</v>
      </c>
      <c r="CM39" s="402">
        <v>65.1</v>
      </c>
      <c r="CN39" s="402">
        <v>55.4</v>
      </c>
      <c r="CO39" s="402">
        <v>61.3</v>
      </c>
      <c r="CP39" s="402">
        <v>54.4</v>
      </c>
    </row>
    <row r="40" spans="3:3">
      <c r="C40" t="s">
        <v>823</v>
      </c>
    </row>
    <row r="41" spans="3:4">
      <c r="C41" t="s">
        <v>875</v>
      </c>
      <c r="D41" t="s">
        <v>876</v>
      </c>
    </row>
    <row r="42" spans="1:94">
      <c r="A42">
        <v>40</v>
      </c>
      <c r="B42" t="s">
        <v>417</v>
      </c>
      <c r="C42" t="s">
        <v>875</v>
      </c>
      <c r="D42" t="s">
        <v>876</v>
      </c>
      <c r="E42" t="s">
        <v>877</v>
      </c>
      <c r="F42" t="s">
        <v>2109</v>
      </c>
      <c r="I42" s="402"/>
      <c r="J42" s="402">
        <v>16.8</v>
      </c>
      <c r="K42" s="402"/>
      <c r="L42" s="402">
        <v>52.9</v>
      </c>
      <c r="M42" s="402">
        <v>14</v>
      </c>
      <c r="N42" s="402">
        <v>22.2</v>
      </c>
      <c r="O42" s="402">
        <v>5.4</v>
      </c>
      <c r="P42" s="402">
        <v>3.4</v>
      </c>
      <c r="Q42" s="402"/>
      <c r="R42" s="402">
        <v>70.2</v>
      </c>
      <c r="S42" s="402">
        <v>65.3</v>
      </c>
      <c r="T42" s="402">
        <v>38.6</v>
      </c>
      <c r="U42" s="402">
        <v>9.8</v>
      </c>
      <c r="V42" s="402">
        <v>15.2</v>
      </c>
      <c r="W42" s="402">
        <v>44.6</v>
      </c>
      <c r="X42" s="402">
        <v>32.3</v>
      </c>
      <c r="Y42" s="402">
        <v>10.3</v>
      </c>
      <c r="Z42" s="402">
        <v>22.2</v>
      </c>
      <c r="AA42" s="402">
        <v>11.2</v>
      </c>
      <c r="AB42" s="402">
        <v>6.1</v>
      </c>
      <c r="AC42" s="402">
        <v>5.7</v>
      </c>
      <c r="AD42" s="402">
        <v>4.8</v>
      </c>
      <c r="AE42" s="402">
        <v>4.9</v>
      </c>
      <c r="AF42" s="402">
        <v>3.4</v>
      </c>
      <c r="AG42" s="402">
        <v>3.4</v>
      </c>
      <c r="AH42" s="402">
        <v>2.8</v>
      </c>
      <c r="AI42" s="402"/>
      <c r="AJ42" s="402">
        <v>70.3</v>
      </c>
      <c r="AK42" s="402">
        <v>50</v>
      </c>
      <c r="AL42" s="402">
        <v>73.2</v>
      </c>
      <c r="AM42" s="402">
        <v>77.6</v>
      </c>
      <c r="AN42" s="402">
        <v>69.9</v>
      </c>
      <c r="AO42" s="402">
        <v>76.1</v>
      </c>
      <c r="AP42" s="402">
        <v>27.4</v>
      </c>
      <c r="AQ42" s="402">
        <v>23.1</v>
      </c>
      <c r="AR42" s="402">
        <v>81.8</v>
      </c>
      <c r="AS42" s="402">
        <v>41.6</v>
      </c>
      <c r="AT42" s="402">
        <v>15.2</v>
      </c>
      <c r="AU42" s="402">
        <v>73.8</v>
      </c>
      <c r="AV42" s="402">
        <v>16.6</v>
      </c>
      <c r="AW42" s="402">
        <v>8.4</v>
      </c>
      <c r="AX42" s="402">
        <v>10.6</v>
      </c>
      <c r="AY42" s="402">
        <v>9.9</v>
      </c>
      <c r="AZ42" s="402">
        <v>7.6</v>
      </c>
      <c r="BA42" s="402">
        <v>37.4</v>
      </c>
      <c r="BB42" s="402">
        <v>9.1</v>
      </c>
      <c r="BC42" s="402">
        <v>6.6</v>
      </c>
      <c r="BD42" s="402">
        <v>64.8</v>
      </c>
      <c r="BE42" s="402">
        <v>70.7</v>
      </c>
      <c r="BF42" s="402">
        <v>33.8</v>
      </c>
      <c r="BG42" s="402">
        <v>64.8</v>
      </c>
      <c r="BH42" s="402">
        <v>15.4</v>
      </c>
      <c r="BI42" s="402">
        <v>12.1</v>
      </c>
      <c r="BJ42" s="402">
        <v>10.3</v>
      </c>
      <c r="BK42" s="402">
        <v>5.5</v>
      </c>
      <c r="BL42" s="402">
        <v>13.2</v>
      </c>
      <c r="BM42" s="402">
        <v>22.7</v>
      </c>
      <c r="BN42" s="402">
        <v>6.5</v>
      </c>
      <c r="BO42" s="402">
        <v>5.5</v>
      </c>
      <c r="BP42" s="402">
        <v>16.6</v>
      </c>
      <c r="BQ42" s="402">
        <v>10.9</v>
      </c>
      <c r="BR42" s="402">
        <v>6.2</v>
      </c>
      <c r="BS42" s="402">
        <v>6</v>
      </c>
      <c r="BT42" s="402">
        <v>9.7</v>
      </c>
      <c r="BU42" s="402">
        <v>8.4</v>
      </c>
      <c r="BV42" s="402">
        <v>4.5</v>
      </c>
      <c r="BW42" s="402">
        <v>4.2</v>
      </c>
      <c r="BX42" s="402">
        <v>4.8</v>
      </c>
      <c r="BY42" s="402">
        <v>4.6</v>
      </c>
      <c r="BZ42" s="402">
        <v>4.7</v>
      </c>
      <c r="CA42" s="402">
        <v>4.5</v>
      </c>
      <c r="CB42" s="402">
        <v>4.8</v>
      </c>
      <c r="CC42" s="402">
        <v>4.4</v>
      </c>
      <c r="CD42" s="402">
        <v>4.8</v>
      </c>
      <c r="CE42" s="402">
        <v>4.1</v>
      </c>
      <c r="CF42" s="402">
        <v>3.4</v>
      </c>
      <c r="CG42" s="402">
        <v>4.8</v>
      </c>
      <c r="CH42" s="402">
        <v>3.4</v>
      </c>
      <c r="CI42" s="402">
        <v>3.3</v>
      </c>
      <c r="CJ42" s="402">
        <v>3.4</v>
      </c>
      <c r="CK42" s="402">
        <v>3.4</v>
      </c>
      <c r="CL42" s="402">
        <v>3.4</v>
      </c>
      <c r="CM42" s="402">
        <v>3.4</v>
      </c>
      <c r="CN42" s="402">
        <v>2.8</v>
      </c>
      <c r="CO42" s="402">
        <v>2.9</v>
      </c>
      <c r="CP42" s="402">
        <v>2.5</v>
      </c>
    </row>
    <row r="43" spans="1:94">
      <c r="A43">
        <v>41</v>
      </c>
      <c r="B43" t="s">
        <v>415</v>
      </c>
      <c r="C43" t="s">
        <v>875</v>
      </c>
      <c r="D43" t="s">
        <v>876</v>
      </c>
      <c r="E43" t="s">
        <v>416</v>
      </c>
      <c r="F43" t="s">
        <v>2109</v>
      </c>
      <c r="I43" s="402"/>
      <c r="J43" s="402">
        <v>20.3</v>
      </c>
      <c r="K43" s="402"/>
      <c r="L43" s="402">
        <v>7.8</v>
      </c>
      <c r="M43" s="402">
        <v>43.5</v>
      </c>
      <c r="N43" s="402">
        <v>5.3</v>
      </c>
      <c r="O43" s="402">
        <v>18.8</v>
      </c>
      <c r="P43" s="402">
        <v>36</v>
      </c>
      <c r="Q43" s="402"/>
      <c r="R43" s="402">
        <v>7.3</v>
      </c>
      <c r="S43" s="402">
        <v>5.2</v>
      </c>
      <c r="T43" s="402">
        <v>9.9</v>
      </c>
      <c r="U43" s="402">
        <v>52.5</v>
      </c>
      <c r="V43" s="402">
        <v>41.2</v>
      </c>
      <c r="W43" s="402">
        <v>3.5</v>
      </c>
      <c r="X43" s="402">
        <v>5.2</v>
      </c>
      <c r="Y43" s="402">
        <v>3.8</v>
      </c>
      <c r="Z43" s="402">
        <v>10.2</v>
      </c>
      <c r="AA43" s="402">
        <v>6.5</v>
      </c>
      <c r="AB43" s="402">
        <v>61.1</v>
      </c>
      <c r="AC43" s="402">
        <v>10.9</v>
      </c>
      <c r="AD43" s="402">
        <v>6.7</v>
      </c>
      <c r="AE43" s="402">
        <v>31.6</v>
      </c>
      <c r="AF43" s="402">
        <v>31.2</v>
      </c>
      <c r="AG43" s="402">
        <v>26.1</v>
      </c>
      <c r="AH43" s="402">
        <v>54.8</v>
      </c>
      <c r="AI43" s="402"/>
      <c r="AJ43" s="402">
        <v>7.3</v>
      </c>
      <c r="AK43" s="402">
        <v>19.3</v>
      </c>
      <c r="AL43" s="402">
        <v>6.3</v>
      </c>
      <c r="AM43" s="402">
        <v>3.3</v>
      </c>
      <c r="AN43" s="402">
        <v>4.9</v>
      </c>
      <c r="AO43" s="402">
        <v>3.2</v>
      </c>
      <c r="AP43" s="402">
        <v>27.9</v>
      </c>
      <c r="AQ43" s="402">
        <v>5.7</v>
      </c>
      <c r="AR43" s="402">
        <v>3.8</v>
      </c>
      <c r="AS43" s="402">
        <v>5.8</v>
      </c>
      <c r="AT43" s="402">
        <v>5.5</v>
      </c>
      <c r="AU43" s="402">
        <v>3.1</v>
      </c>
      <c r="AV43" s="402">
        <v>56.3</v>
      </c>
      <c r="AW43" s="402">
        <v>16.2</v>
      </c>
      <c r="AX43" s="402">
        <v>72.2</v>
      </c>
      <c r="AY43" s="402">
        <v>51.9</v>
      </c>
      <c r="AZ43" s="402">
        <v>63.9</v>
      </c>
      <c r="BA43" s="402">
        <v>6.1</v>
      </c>
      <c r="BB43" s="402">
        <v>57.6</v>
      </c>
      <c r="BC43" s="402">
        <v>41.3</v>
      </c>
      <c r="BD43" s="402">
        <v>3.3</v>
      </c>
      <c r="BE43" s="402">
        <v>2.6</v>
      </c>
      <c r="BF43" s="402">
        <v>3.6</v>
      </c>
      <c r="BG43" s="402">
        <v>2.9</v>
      </c>
      <c r="BH43" s="402">
        <v>10.2</v>
      </c>
      <c r="BI43" s="402">
        <v>5.1</v>
      </c>
      <c r="BJ43" s="402">
        <v>2.9</v>
      </c>
      <c r="BK43" s="402">
        <v>4.4</v>
      </c>
      <c r="BL43" s="402">
        <v>3.8</v>
      </c>
      <c r="BM43" s="402">
        <v>5.3</v>
      </c>
      <c r="BN43" s="402">
        <v>70.1</v>
      </c>
      <c r="BO43" s="402">
        <v>6.6</v>
      </c>
      <c r="BP43" s="402">
        <v>6.8</v>
      </c>
      <c r="BQ43" s="402">
        <v>58.7</v>
      </c>
      <c r="BR43" s="402">
        <v>16.2</v>
      </c>
      <c r="BS43" s="402">
        <v>77.7</v>
      </c>
      <c r="BT43" s="402">
        <v>50.5</v>
      </c>
      <c r="BU43" s="402">
        <v>6.4</v>
      </c>
      <c r="BV43" s="402">
        <v>3.2</v>
      </c>
      <c r="BW43" s="402">
        <v>7.7</v>
      </c>
      <c r="BX43" s="402">
        <v>6.7</v>
      </c>
      <c r="BY43" s="402">
        <v>6.2</v>
      </c>
      <c r="BZ43" s="402">
        <v>5.5</v>
      </c>
      <c r="CA43" s="402">
        <v>7.5</v>
      </c>
      <c r="CB43" s="402">
        <v>19.4</v>
      </c>
      <c r="CC43" s="402">
        <v>66.6</v>
      </c>
      <c r="CD43" s="402">
        <v>11.8</v>
      </c>
      <c r="CE43" s="402">
        <v>62.4</v>
      </c>
      <c r="CF43" s="402">
        <v>74.7</v>
      </c>
      <c r="CG43" s="402">
        <v>32.7</v>
      </c>
      <c r="CH43" s="402">
        <v>4.1</v>
      </c>
      <c r="CI43" s="402">
        <v>4.2</v>
      </c>
      <c r="CJ43" s="402">
        <v>12</v>
      </c>
      <c r="CK43" s="402">
        <v>81.9</v>
      </c>
      <c r="CL43" s="402">
        <v>72.1</v>
      </c>
      <c r="CM43" s="402">
        <v>6</v>
      </c>
      <c r="CN43" s="402">
        <v>63.8</v>
      </c>
      <c r="CO43" s="402">
        <v>20.6</v>
      </c>
      <c r="CP43" s="402">
        <v>84.3</v>
      </c>
    </row>
    <row r="44" spans="1:94">
      <c r="A44">
        <v>42</v>
      </c>
      <c r="B44" t="s">
        <v>413</v>
      </c>
      <c r="C44" t="s">
        <v>875</v>
      </c>
      <c r="D44" t="s">
        <v>876</v>
      </c>
      <c r="E44" t="s">
        <v>878</v>
      </c>
      <c r="F44" t="s">
        <v>2109</v>
      </c>
      <c r="I44" s="402"/>
      <c r="J44" s="402">
        <v>33.2</v>
      </c>
      <c r="K44" s="402"/>
      <c r="L44" s="402">
        <v>31.7</v>
      </c>
      <c r="M44" s="402">
        <v>18</v>
      </c>
      <c r="N44" s="402">
        <v>46.8</v>
      </c>
      <c r="O44" s="402">
        <v>35.8</v>
      </c>
      <c r="P44" s="402">
        <v>23.2</v>
      </c>
      <c r="Q44" s="402"/>
      <c r="R44" s="402">
        <v>15.2</v>
      </c>
      <c r="S44" s="402">
        <v>23.2</v>
      </c>
      <c r="T44" s="402">
        <v>43.1</v>
      </c>
      <c r="U44" s="402">
        <v>11.9</v>
      </c>
      <c r="V44" s="402">
        <v>19.9</v>
      </c>
      <c r="W44" s="402">
        <v>40.5</v>
      </c>
      <c r="X44" s="402">
        <v>33.1</v>
      </c>
      <c r="Y44" s="402">
        <v>63.9</v>
      </c>
      <c r="Z44" s="402">
        <v>58.6</v>
      </c>
      <c r="AA44" s="402">
        <v>34.6</v>
      </c>
      <c r="AB44" s="402">
        <v>11.6</v>
      </c>
      <c r="AC44" s="402">
        <v>24.1</v>
      </c>
      <c r="AD44" s="402">
        <v>48</v>
      </c>
      <c r="AE44" s="402">
        <v>40.8</v>
      </c>
      <c r="AF44" s="402">
        <v>16</v>
      </c>
      <c r="AG44" s="402">
        <v>31.2</v>
      </c>
      <c r="AH44" s="402">
        <v>18</v>
      </c>
      <c r="AI44" s="402"/>
      <c r="AJ44" s="402">
        <v>15.2</v>
      </c>
      <c r="AK44" s="402">
        <v>21.4</v>
      </c>
      <c r="AL44" s="402">
        <v>14</v>
      </c>
      <c r="AM44" s="402">
        <v>13.7</v>
      </c>
      <c r="AN44" s="402">
        <v>19.1</v>
      </c>
      <c r="AO44" s="402">
        <v>14.5</v>
      </c>
      <c r="AP44" s="402">
        <v>36.2</v>
      </c>
      <c r="AQ44" s="402">
        <v>64.3</v>
      </c>
      <c r="AR44" s="402">
        <v>9.1</v>
      </c>
      <c r="AS44" s="402">
        <v>39.7</v>
      </c>
      <c r="AT44" s="402">
        <v>71.2</v>
      </c>
      <c r="AU44" s="402">
        <v>16.9</v>
      </c>
      <c r="AV44" s="402">
        <v>18</v>
      </c>
      <c r="AW44" s="402">
        <v>15.5</v>
      </c>
      <c r="AX44" s="402">
        <v>8.4</v>
      </c>
      <c r="AY44" s="402">
        <v>11.9</v>
      </c>
      <c r="AZ44" s="402">
        <v>10.9</v>
      </c>
      <c r="BA44" s="402">
        <v>36.1</v>
      </c>
      <c r="BB44" s="402">
        <v>14.9</v>
      </c>
      <c r="BC44" s="402">
        <v>16.1</v>
      </c>
      <c r="BD44" s="402">
        <v>21.9</v>
      </c>
      <c r="BE44" s="402">
        <v>20.9</v>
      </c>
      <c r="BF44" s="402">
        <v>50.2</v>
      </c>
      <c r="BG44" s="402">
        <v>26.2</v>
      </c>
      <c r="BH44" s="402">
        <v>58.1</v>
      </c>
      <c r="BI44" s="402">
        <v>27.5</v>
      </c>
      <c r="BJ44" s="402">
        <v>77.8</v>
      </c>
      <c r="BK44" s="402">
        <v>26.6</v>
      </c>
      <c r="BL44" s="402">
        <v>73</v>
      </c>
      <c r="BM44" s="402">
        <v>63.1</v>
      </c>
      <c r="BN44" s="402">
        <v>14.7</v>
      </c>
      <c r="BO44" s="402">
        <v>18.5</v>
      </c>
      <c r="BP44" s="402">
        <v>52.4</v>
      </c>
      <c r="BQ44" s="402">
        <v>11.6</v>
      </c>
      <c r="BR44" s="402">
        <v>15.2</v>
      </c>
      <c r="BS44" s="402">
        <v>8.2</v>
      </c>
      <c r="BT44" s="402">
        <v>23.4</v>
      </c>
      <c r="BU44" s="402">
        <v>36.7</v>
      </c>
      <c r="BV44" s="402">
        <v>16.6</v>
      </c>
      <c r="BW44" s="402">
        <v>17.7</v>
      </c>
      <c r="BX44" s="402">
        <v>64.3</v>
      </c>
      <c r="BY44" s="402">
        <v>29.8</v>
      </c>
      <c r="BZ44" s="402">
        <v>72.5</v>
      </c>
      <c r="CA44" s="402">
        <v>28.5</v>
      </c>
      <c r="CB44" s="402">
        <v>37.5</v>
      </c>
      <c r="CC44" s="402">
        <v>12.3</v>
      </c>
      <c r="CD44" s="402">
        <v>63</v>
      </c>
      <c r="CE44" s="402">
        <v>16.6</v>
      </c>
      <c r="CF44" s="402">
        <v>9.4</v>
      </c>
      <c r="CG44" s="402">
        <v>24.4</v>
      </c>
      <c r="CH44" s="402">
        <v>14.4</v>
      </c>
      <c r="CI44" s="402">
        <v>28.5</v>
      </c>
      <c r="CJ44" s="402">
        <v>26.1</v>
      </c>
      <c r="CK44" s="402">
        <v>5.2</v>
      </c>
      <c r="CL44" s="402">
        <v>11.5</v>
      </c>
      <c r="CM44" s="402">
        <v>65</v>
      </c>
      <c r="CN44" s="402">
        <v>14.8</v>
      </c>
      <c r="CO44" s="402">
        <v>32.2</v>
      </c>
      <c r="CP44" s="402">
        <v>5.5</v>
      </c>
    </row>
    <row r="45" spans="1:94">
      <c r="A45">
        <v>43</v>
      </c>
      <c r="B45" t="s">
        <v>411</v>
      </c>
      <c r="C45" t="s">
        <v>875</v>
      </c>
      <c r="D45" t="s">
        <v>876</v>
      </c>
      <c r="E45" t="s">
        <v>879</v>
      </c>
      <c r="F45" t="s">
        <v>2109</v>
      </c>
      <c r="I45" s="402"/>
      <c r="J45" s="402">
        <v>29.8</v>
      </c>
      <c r="K45" s="402"/>
      <c r="L45" s="402">
        <v>7.6</v>
      </c>
      <c r="M45" s="402">
        <v>24.5</v>
      </c>
      <c r="N45" s="402">
        <v>25.7</v>
      </c>
      <c r="O45" s="402">
        <v>40</v>
      </c>
      <c r="P45" s="402">
        <v>37.3</v>
      </c>
      <c r="Q45" s="402"/>
      <c r="R45" s="402">
        <v>7.2</v>
      </c>
      <c r="S45" s="402">
        <v>6.3</v>
      </c>
      <c r="T45" s="402">
        <v>8.4</v>
      </c>
      <c r="U45" s="402">
        <v>25.8</v>
      </c>
      <c r="V45" s="402">
        <v>23.8</v>
      </c>
      <c r="W45" s="402">
        <v>11.4</v>
      </c>
      <c r="X45" s="402">
        <v>29.4</v>
      </c>
      <c r="Y45" s="402">
        <v>22</v>
      </c>
      <c r="Z45" s="402">
        <v>9</v>
      </c>
      <c r="AA45" s="402">
        <v>47.6</v>
      </c>
      <c r="AB45" s="402">
        <v>21.2</v>
      </c>
      <c r="AC45" s="402">
        <v>59.3</v>
      </c>
      <c r="AD45" s="402">
        <v>40.4</v>
      </c>
      <c r="AE45" s="402">
        <v>22.7</v>
      </c>
      <c r="AF45" s="402">
        <v>49.4</v>
      </c>
      <c r="AG45" s="402">
        <v>39.3</v>
      </c>
      <c r="AH45" s="402">
        <v>24.3</v>
      </c>
      <c r="AI45" s="402"/>
      <c r="AJ45" s="402">
        <v>7.2</v>
      </c>
      <c r="AK45" s="402">
        <v>9.3</v>
      </c>
      <c r="AL45" s="402">
        <v>6.5</v>
      </c>
      <c r="AM45" s="402">
        <v>5.3</v>
      </c>
      <c r="AN45" s="402">
        <v>6.1</v>
      </c>
      <c r="AO45" s="402">
        <v>6.1</v>
      </c>
      <c r="AP45" s="402">
        <v>8.6</v>
      </c>
      <c r="AQ45" s="402">
        <v>6.9</v>
      </c>
      <c r="AR45" s="402">
        <v>5.4</v>
      </c>
      <c r="AS45" s="402">
        <v>12.8</v>
      </c>
      <c r="AT45" s="402">
        <v>8.1</v>
      </c>
      <c r="AU45" s="402">
        <v>6.2</v>
      </c>
      <c r="AV45" s="402">
        <v>9.1</v>
      </c>
      <c r="AW45" s="402">
        <v>59.9</v>
      </c>
      <c r="AX45" s="402">
        <v>8.8</v>
      </c>
      <c r="AY45" s="402">
        <v>26.3</v>
      </c>
      <c r="AZ45" s="402">
        <v>17.7</v>
      </c>
      <c r="BA45" s="402">
        <v>20.5</v>
      </c>
      <c r="BB45" s="402">
        <v>18.4</v>
      </c>
      <c r="BC45" s="402">
        <v>35.9</v>
      </c>
      <c r="BD45" s="402">
        <v>10</v>
      </c>
      <c r="BE45" s="402">
        <v>5.8</v>
      </c>
      <c r="BF45" s="402">
        <v>12.4</v>
      </c>
      <c r="BG45" s="402">
        <v>6.1</v>
      </c>
      <c r="BH45" s="402">
        <v>16.2</v>
      </c>
      <c r="BI45" s="402">
        <v>55.4</v>
      </c>
      <c r="BJ45" s="402">
        <v>9.1</v>
      </c>
      <c r="BK45" s="402">
        <v>63.5</v>
      </c>
      <c r="BL45" s="402">
        <v>10</v>
      </c>
      <c r="BM45" s="402">
        <v>8.9</v>
      </c>
      <c r="BN45" s="402">
        <v>8.8</v>
      </c>
      <c r="BO45" s="402">
        <v>69.4</v>
      </c>
      <c r="BP45" s="402">
        <v>24.2</v>
      </c>
      <c r="BQ45" s="402">
        <v>18.8</v>
      </c>
      <c r="BR45" s="402">
        <v>62.4</v>
      </c>
      <c r="BS45" s="402">
        <v>8.2</v>
      </c>
      <c r="BT45" s="402">
        <v>16.4</v>
      </c>
      <c r="BU45" s="402">
        <v>48.5</v>
      </c>
      <c r="BV45" s="402">
        <v>75.7</v>
      </c>
      <c r="BW45" s="402">
        <v>70.4</v>
      </c>
      <c r="BX45" s="402">
        <v>24.2</v>
      </c>
      <c r="BY45" s="402">
        <v>59.3</v>
      </c>
      <c r="BZ45" s="402">
        <v>17.3</v>
      </c>
      <c r="CA45" s="402">
        <v>59.5</v>
      </c>
      <c r="CB45" s="402">
        <v>38.2</v>
      </c>
      <c r="CC45" s="402">
        <v>16.8</v>
      </c>
      <c r="CD45" s="402">
        <v>20.4</v>
      </c>
      <c r="CE45" s="402">
        <v>16.9</v>
      </c>
      <c r="CF45" s="402">
        <v>12.5</v>
      </c>
      <c r="CG45" s="402">
        <v>38.1</v>
      </c>
      <c r="CH45" s="402">
        <v>78.1</v>
      </c>
      <c r="CI45" s="402">
        <v>64</v>
      </c>
      <c r="CJ45" s="402">
        <v>58.4</v>
      </c>
      <c r="CK45" s="402">
        <v>9.6</v>
      </c>
      <c r="CL45" s="402">
        <v>13</v>
      </c>
      <c r="CM45" s="402">
        <v>25.7</v>
      </c>
      <c r="CN45" s="402">
        <v>18.6</v>
      </c>
      <c r="CO45" s="402">
        <v>44.3</v>
      </c>
      <c r="CP45" s="402">
        <v>7.7</v>
      </c>
    </row>
    <row r="46" spans="3:4">
      <c r="C46" t="s">
        <v>875</v>
      </c>
      <c r="D46" t="s">
        <v>880</v>
      </c>
    </row>
    <row r="47" spans="1:94">
      <c r="A47">
        <v>45</v>
      </c>
      <c r="B47" t="s">
        <v>419</v>
      </c>
      <c r="C47" t="s">
        <v>875</v>
      </c>
      <c r="D47" t="s">
        <v>880</v>
      </c>
      <c r="E47" t="s">
        <v>420</v>
      </c>
      <c r="F47" t="s">
        <v>2109</v>
      </c>
      <c r="I47" s="402"/>
      <c r="J47" s="402">
        <v>30.3</v>
      </c>
      <c r="K47" s="402"/>
      <c r="L47" s="402">
        <v>51.3</v>
      </c>
      <c r="M47" s="402">
        <v>23.5</v>
      </c>
      <c r="N47" s="402">
        <v>42.1</v>
      </c>
      <c r="O47" s="402">
        <v>26.2</v>
      </c>
      <c r="P47" s="402">
        <v>15.2</v>
      </c>
      <c r="Q47" s="402"/>
      <c r="R47" s="402">
        <v>51.4</v>
      </c>
      <c r="S47" s="402">
        <v>49.4</v>
      </c>
      <c r="T47" s="402">
        <v>54.1</v>
      </c>
      <c r="U47" s="402">
        <v>24</v>
      </c>
      <c r="V47" s="402">
        <v>22.6</v>
      </c>
      <c r="W47" s="402">
        <v>48.3</v>
      </c>
      <c r="X47" s="402">
        <v>40.4</v>
      </c>
      <c r="Y47" s="402">
        <v>43</v>
      </c>
      <c r="Z47" s="402">
        <v>59.6</v>
      </c>
      <c r="AA47" s="402">
        <v>30</v>
      </c>
      <c r="AB47" s="402">
        <v>12.4</v>
      </c>
      <c r="AC47" s="402">
        <v>33.4</v>
      </c>
      <c r="AD47" s="402">
        <v>27.4</v>
      </c>
      <c r="AE47" s="402">
        <v>19.5</v>
      </c>
      <c r="AF47" s="402">
        <v>22.7</v>
      </c>
      <c r="AG47" s="402">
        <v>13.7</v>
      </c>
      <c r="AH47" s="402">
        <v>10.1</v>
      </c>
      <c r="AI47" s="402"/>
      <c r="AJ47" s="402">
        <v>51.4</v>
      </c>
      <c r="AK47" s="402">
        <v>45.4</v>
      </c>
      <c r="AL47" s="402">
        <v>52</v>
      </c>
      <c r="AM47" s="402">
        <v>58.5</v>
      </c>
      <c r="AN47" s="402">
        <v>54.5</v>
      </c>
      <c r="AO47" s="402">
        <v>40.9</v>
      </c>
      <c r="AP47" s="402">
        <v>43.4</v>
      </c>
      <c r="AQ47" s="402">
        <v>49</v>
      </c>
      <c r="AR47" s="402">
        <v>47</v>
      </c>
      <c r="AS47" s="402">
        <v>52.5</v>
      </c>
      <c r="AT47" s="402">
        <v>52.1</v>
      </c>
      <c r="AU47" s="402">
        <v>67</v>
      </c>
      <c r="AV47" s="402">
        <v>39.6</v>
      </c>
      <c r="AW47" s="402">
        <v>37.9</v>
      </c>
      <c r="AX47" s="402">
        <v>19.6</v>
      </c>
      <c r="AY47" s="402">
        <v>24.2</v>
      </c>
      <c r="AZ47" s="402">
        <v>19.3</v>
      </c>
      <c r="BA47" s="402">
        <v>28.1</v>
      </c>
      <c r="BB47" s="402">
        <v>20.3</v>
      </c>
      <c r="BC47" s="402">
        <v>21.3</v>
      </c>
      <c r="BD47" s="402">
        <v>46.9</v>
      </c>
      <c r="BE47" s="402">
        <v>52.4</v>
      </c>
      <c r="BF47" s="402">
        <v>47.7</v>
      </c>
      <c r="BG47" s="402">
        <v>46.1</v>
      </c>
      <c r="BH47" s="402">
        <v>33.9</v>
      </c>
      <c r="BI47" s="402">
        <v>37.8</v>
      </c>
      <c r="BJ47" s="402">
        <v>47.1</v>
      </c>
      <c r="BK47" s="402">
        <v>35.4</v>
      </c>
      <c r="BL47" s="402">
        <v>43.4</v>
      </c>
      <c r="BM47" s="402">
        <v>60.7</v>
      </c>
      <c r="BN47" s="402">
        <v>50.1</v>
      </c>
      <c r="BO47" s="402">
        <v>27.4</v>
      </c>
      <c r="BP47" s="402">
        <v>30.9</v>
      </c>
      <c r="BQ47" s="402">
        <v>12.3</v>
      </c>
      <c r="BR47" s="402">
        <v>14.6</v>
      </c>
      <c r="BS47" s="402">
        <v>10.8</v>
      </c>
      <c r="BT47" s="402">
        <v>27.9</v>
      </c>
      <c r="BU47" s="402">
        <v>37.3</v>
      </c>
      <c r="BV47" s="402">
        <v>37.5</v>
      </c>
      <c r="BW47" s="402">
        <v>25.2</v>
      </c>
      <c r="BX47" s="402">
        <v>24.2</v>
      </c>
      <c r="BY47" s="402">
        <v>26.2</v>
      </c>
      <c r="BZ47" s="402">
        <v>30</v>
      </c>
      <c r="CA47" s="402">
        <v>29.3</v>
      </c>
      <c r="CB47" s="402">
        <v>12.2</v>
      </c>
      <c r="CC47" s="402">
        <v>12.9</v>
      </c>
      <c r="CD47" s="402">
        <v>24</v>
      </c>
      <c r="CE47" s="402">
        <v>18.5</v>
      </c>
      <c r="CF47" s="402">
        <v>20</v>
      </c>
      <c r="CG47" s="402">
        <v>21.7</v>
      </c>
      <c r="CH47" s="402">
        <v>26</v>
      </c>
      <c r="CI47" s="402">
        <v>16.7</v>
      </c>
      <c r="CJ47" s="402">
        <v>16.7</v>
      </c>
      <c r="CK47" s="402">
        <v>7.6</v>
      </c>
      <c r="CL47" s="402">
        <v>8.6</v>
      </c>
      <c r="CM47" s="402">
        <v>12.5</v>
      </c>
      <c r="CN47" s="402">
        <v>10.1</v>
      </c>
      <c r="CO47" s="402">
        <v>12.8</v>
      </c>
      <c r="CP47" s="402">
        <v>6.6</v>
      </c>
    </row>
    <row r="48" spans="1:94">
      <c r="A48">
        <v>46</v>
      </c>
      <c r="B48" t="s">
        <v>421</v>
      </c>
      <c r="C48" t="s">
        <v>875</v>
      </c>
      <c r="D48" t="s">
        <v>880</v>
      </c>
      <c r="E48" t="s">
        <v>422</v>
      </c>
      <c r="F48" t="s">
        <v>2109</v>
      </c>
      <c r="I48" s="402"/>
      <c r="J48" s="402">
        <v>24.2</v>
      </c>
      <c r="K48" s="402"/>
      <c r="L48" s="402">
        <v>32.2</v>
      </c>
      <c r="M48" s="402">
        <v>24.5</v>
      </c>
      <c r="N48" s="402">
        <v>32.4</v>
      </c>
      <c r="O48" s="402">
        <v>21.9</v>
      </c>
      <c r="P48" s="402">
        <v>15</v>
      </c>
      <c r="Q48" s="402"/>
      <c r="R48" s="402">
        <v>32.2</v>
      </c>
      <c r="S48" s="402">
        <v>36.6</v>
      </c>
      <c r="T48" s="402">
        <v>28.4</v>
      </c>
      <c r="U48" s="402">
        <v>22.2</v>
      </c>
      <c r="V48" s="402">
        <v>25.9</v>
      </c>
      <c r="W48" s="402">
        <v>28.5</v>
      </c>
      <c r="X48" s="402">
        <v>34.8</v>
      </c>
      <c r="Y48" s="402">
        <v>35.7</v>
      </c>
      <c r="Z48" s="402">
        <v>21.3</v>
      </c>
      <c r="AA48" s="402">
        <v>33.6</v>
      </c>
      <c r="AB48" s="402">
        <v>15.2</v>
      </c>
      <c r="AC48" s="402">
        <v>27.8</v>
      </c>
      <c r="AD48" s="402">
        <v>24</v>
      </c>
      <c r="AE48" s="402">
        <v>13.3</v>
      </c>
      <c r="AF48" s="402">
        <v>20.6</v>
      </c>
      <c r="AG48" s="402">
        <v>14.9</v>
      </c>
      <c r="AH48" s="402">
        <v>9.4</v>
      </c>
      <c r="AI48" s="402"/>
      <c r="AJ48" s="402">
        <v>32.1</v>
      </c>
      <c r="AK48" s="402">
        <v>26.1</v>
      </c>
      <c r="AL48" s="402">
        <v>31.7</v>
      </c>
      <c r="AM48" s="402">
        <v>30.7</v>
      </c>
      <c r="AN48" s="402">
        <v>30.9</v>
      </c>
      <c r="AO48" s="402">
        <v>46.1</v>
      </c>
      <c r="AP48" s="402">
        <v>27.9</v>
      </c>
      <c r="AQ48" s="402">
        <v>36.8</v>
      </c>
      <c r="AR48" s="402">
        <v>41.9</v>
      </c>
      <c r="AS48" s="402">
        <v>28.3</v>
      </c>
      <c r="AT48" s="402">
        <v>32.9</v>
      </c>
      <c r="AU48" s="402">
        <v>19.6</v>
      </c>
      <c r="AV48" s="402">
        <v>22.5</v>
      </c>
      <c r="AW48" s="402">
        <v>24</v>
      </c>
      <c r="AX48" s="402">
        <v>21.8</v>
      </c>
      <c r="AY48" s="402">
        <v>22</v>
      </c>
      <c r="AZ48" s="402">
        <v>18.4</v>
      </c>
      <c r="BA48" s="402">
        <v>43.4</v>
      </c>
      <c r="BB48" s="402">
        <v>23.7</v>
      </c>
      <c r="BC48" s="402">
        <v>17.1</v>
      </c>
      <c r="BD48" s="402">
        <v>27.7</v>
      </c>
      <c r="BE48" s="402">
        <v>28</v>
      </c>
      <c r="BF48" s="402">
        <v>28.1</v>
      </c>
      <c r="BG48" s="402">
        <v>37.7</v>
      </c>
      <c r="BH48" s="402">
        <v>32</v>
      </c>
      <c r="BI48" s="402">
        <v>34.8</v>
      </c>
      <c r="BJ48" s="402">
        <v>34.6</v>
      </c>
      <c r="BK48" s="402">
        <v>36.2</v>
      </c>
      <c r="BL48" s="402">
        <v>37.2</v>
      </c>
      <c r="BM48" s="402">
        <v>21.1</v>
      </c>
      <c r="BN48" s="402">
        <v>21.6</v>
      </c>
      <c r="BO48" s="402">
        <v>31.7</v>
      </c>
      <c r="BP48" s="402">
        <v>36.7</v>
      </c>
      <c r="BQ48" s="402">
        <v>15.1</v>
      </c>
      <c r="BR48" s="402">
        <v>13.1</v>
      </c>
      <c r="BS48" s="402">
        <v>15.2</v>
      </c>
      <c r="BT48" s="402">
        <v>24.2</v>
      </c>
      <c r="BU48" s="402">
        <v>29.9</v>
      </c>
      <c r="BV48" s="402">
        <v>28.9</v>
      </c>
      <c r="BW48" s="402">
        <v>25.3</v>
      </c>
      <c r="BX48" s="402">
        <v>19.1</v>
      </c>
      <c r="BY48" s="402">
        <v>28.1</v>
      </c>
      <c r="BZ48" s="402">
        <v>25.8</v>
      </c>
      <c r="CA48" s="402">
        <v>22.6</v>
      </c>
      <c r="CB48" s="402">
        <v>6.3</v>
      </c>
      <c r="CC48" s="402">
        <v>8.8</v>
      </c>
      <c r="CD48" s="402">
        <v>17.8</v>
      </c>
      <c r="CE48" s="402">
        <v>11.6</v>
      </c>
      <c r="CF48" s="402">
        <v>16.6</v>
      </c>
      <c r="CG48" s="402">
        <v>21.1</v>
      </c>
      <c r="CH48" s="402">
        <v>22.4</v>
      </c>
      <c r="CI48" s="402">
        <v>17.2</v>
      </c>
      <c r="CJ48" s="402">
        <v>15</v>
      </c>
      <c r="CK48" s="402">
        <v>12.4</v>
      </c>
      <c r="CL48" s="402">
        <v>13.3</v>
      </c>
      <c r="CM48" s="402">
        <v>14.8</v>
      </c>
      <c r="CN48" s="402">
        <v>9.4</v>
      </c>
      <c r="CO48" s="402">
        <v>11.4</v>
      </c>
      <c r="CP48" s="402">
        <v>6.4</v>
      </c>
    </row>
    <row r="49" spans="1:94">
      <c r="A49">
        <v>47</v>
      </c>
      <c r="B49" t="s">
        <v>423</v>
      </c>
      <c r="C49" t="s">
        <v>875</v>
      </c>
      <c r="D49" t="s">
        <v>880</v>
      </c>
      <c r="E49" t="s">
        <v>424</v>
      </c>
      <c r="F49" t="s">
        <v>2109</v>
      </c>
      <c r="I49" s="402"/>
      <c r="J49" s="402">
        <v>0.8</v>
      </c>
      <c r="K49" s="402"/>
      <c r="L49" s="402">
        <v>0.7</v>
      </c>
      <c r="M49" s="402">
        <v>1.2</v>
      </c>
      <c r="N49" s="402">
        <v>0.8</v>
      </c>
      <c r="O49" s="402">
        <v>0.8</v>
      </c>
      <c r="P49" s="402">
        <v>0.9</v>
      </c>
      <c r="Q49" s="402"/>
      <c r="R49" s="402">
        <v>0.7</v>
      </c>
      <c r="S49" s="402">
        <v>0.7</v>
      </c>
      <c r="T49" s="402">
        <v>0.6</v>
      </c>
      <c r="U49" s="402">
        <v>1.3</v>
      </c>
      <c r="V49" s="402">
        <v>1.2</v>
      </c>
      <c r="W49" s="402">
        <v>0.7</v>
      </c>
      <c r="X49" s="402">
        <v>0.8</v>
      </c>
      <c r="Y49" s="402">
        <v>0.8</v>
      </c>
      <c r="Z49" s="402">
        <v>0.6</v>
      </c>
      <c r="AA49" s="402">
        <v>0.8</v>
      </c>
      <c r="AB49" s="402">
        <v>1.6</v>
      </c>
      <c r="AC49" s="402">
        <v>0.7</v>
      </c>
      <c r="AD49" s="402">
        <v>0.8</v>
      </c>
      <c r="AE49" s="402">
        <v>0.7</v>
      </c>
      <c r="AF49" s="402">
        <v>0.9</v>
      </c>
      <c r="AG49" s="402">
        <v>0.9</v>
      </c>
      <c r="AH49" s="402">
        <v>0.9</v>
      </c>
      <c r="AI49" s="402"/>
      <c r="AJ49" s="402">
        <v>0.7</v>
      </c>
      <c r="AK49" s="402">
        <v>0.6</v>
      </c>
      <c r="AL49" s="402">
        <v>0.7</v>
      </c>
      <c r="AM49" s="402">
        <v>0.6</v>
      </c>
      <c r="AN49" s="402">
        <v>0.7</v>
      </c>
      <c r="AO49" s="402">
        <v>0.7</v>
      </c>
      <c r="AP49" s="402">
        <v>0.7</v>
      </c>
      <c r="AQ49" s="402">
        <v>0.7</v>
      </c>
      <c r="AR49" s="402">
        <v>0.7</v>
      </c>
      <c r="AS49" s="402">
        <v>0.6</v>
      </c>
      <c r="AT49" s="402">
        <v>0.6</v>
      </c>
      <c r="AU49" s="402">
        <v>0.5</v>
      </c>
      <c r="AV49" s="402">
        <v>0.6</v>
      </c>
      <c r="AW49" s="402">
        <v>1.3</v>
      </c>
      <c r="AX49" s="402">
        <v>2.4</v>
      </c>
      <c r="AY49" s="402">
        <v>1.3</v>
      </c>
      <c r="AZ49" s="402">
        <v>1.2</v>
      </c>
      <c r="BA49" s="402">
        <v>1.2</v>
      </c>
      <c r="BB49" s="402">
        <v>1.1</v>
      </c>
      <c r="BC49" s="402">
        <v>1.2</v>
      </c>
      <c r="BD49" s="402">
        <v>0.7</v>
      </c>
      <c r="BE49" s="402">
        <v>0.4</v>
      </c>
      <c r="BF49" s="402">
        <v>0.7</v>
      </c>
      <c r="BG49" s="402">
        <v>0.7</v>
      </c>
      <c r="BH49" s="402">
        <v>1.1</v>
      </c>
      <c r="BI49" s="402">
        <v>0.8</v>
      </c>
      <c r="BJ49" s="402">
        <v>0.8</v>
      </c>
      <c r="BK49" s="402">
        <v>1</v>
      </c>
      <c r="BL49" s="402">
        <v>0.8</v>
      </c>
      <c r="BM49" s="402">
        <v>0.6</v>
      </c>
      <c r="BN49" s="402">
        <v>0.6</v>
      </c>
      <c r="BO49" s="402">
        <v>0.8</v>
      </c>
      <c r="BP49" s="402">
        <v>0.8</v>
      </c>
      <c r="BQ49" s="402">
        <v>1.8</v>
      </c>
      <c r="BR49" s="402">
        <v>1.7</v>
      </c>
      <c r="BS49" s="402">
        <v>1.6</v>
      </c>
      <c r="BT49" s="402">
        <v>0.7</v>
      </c>
      <c r="BU49" s="402">
        <v>0.6</v>
      </c>
      <c r="BV49" s="402">
        <v>0.6</v>
      </c>
      <c r="BW49" s="402">
        <v>0.7</v>
      </c>
      <c r="BX49" s="402">
        <v>0.9</v>
      </c>
      <c r="BY49" s="402">
        <v>0.8</v>
      </c>
      <c r="BZ49" s="402">
        <v>0.8</v>
      </c>
      <c r="CA49" s="402">
        <v>0.8</v>
      </c>
      <c r="CB49" s="402">
        <v>0.7</v>
      </c>
      <c r="CC49" s="402">
        <v>0.7</v>
      </c>
      <c r="CD49" s="402">
        <v>0.7</v>
      </c>
      <c r="CE49" s="402">
        <v>0.6</v>
      </c>
      <c r="CF49" s="402">
        <v>0.9</v>
      </c>
      <c r="CG49" s="402">
        <v>1.1</v>
      </c>
      <c r="CH49" s="402">
        <v>0.7</v>
      </c>
      <c r="CI49" s="402">
        <v>0.9</v>
      </c>
      <c r="CJ49" s="402">
        <v>0.9</v>
      </c>
      <c r="CK49" s="402">
        <v>1.6</v>
      </c>
      <c r="CL49" s="402">
        <v>0.9</v>
      </c>
      <c r="CM49" s="402">
        <v>0.9</v>
      </c>
      <c r="CN49" s="402">
        <v>0.9</v>
      </c>
      <c r="CO49" s="402">
        <v>0.9</v>
      </c>
      <c r="CP49" s="402">
        <v>0.8</v>
      </c>
    </row>
    <row r="50" spans="1:94">
      <c r="A50">
        <v>48</v>
      </c>
      <c r="B50" t="s">
        <v>425</v>
      </c>
      <c r="C50" t="s">
        <v>875</v>
      </c>
      <c r="D50" t="s">
        <v>880</v>
      </c>
      <c r="E50" t="s">
        <v>426</v>
      </c>
      <c r="F50" t="s">
        <v>2109</v>
      </c>
      <c r="I50" s="402"/>
      <c r="J50" s="402">
        <v>20.5</v>
      </c>
      <c r="K50" s="402"/>
      <c r="L50" s="402">
        <v>12.1</v>
      </c>
      <c r="M50" s="402">
        <v>40.4</v>
      </c>
      <c r="N50" s="402">
        <v>18.3</v>
      </c>
      <c r="O50" s="402">
        <v>19.8</v>
      </c>
      <c r="P50" s="402">
        <v>21.8</v>
      </c>
      <c r="Q50" s="402"/>
      <c r="R50" s="402">
        <v>12</v>
      </c>
      <c r="S50" s="402">
        <v>10.2</v>
      </c>
      <c r="T50" s="402">
        <v>13.1</v>
      </c>
      <c r="U50" s="402">
        <v>42.9</v>
      </c>
      <c r="V50" s="402">
        <v>40</v>
      </c>
      <c r="W50" s="402">
        <v>14.5</v>
      </c>
      <c r="X50" s="402">
        <v>18.2</v>
      </c>
      <c r="Y50" s="402">
        <v>14.9</v>
      </c>
      <c r="Z50" s="402">
        <v>12</v>
      </c>
      <c r="AA50" s="402">
        <v>29.1</v>
      </c>
      <c r="AB50" s="402">
        <v>53.7</v>
      </c>
      <c r="AC50" s="402">
        <v>27.9</v>
      </c>
      <c r="AD50" s="402">
        <v>13</v>
      </c>
      <c r="AE50" s="402">
        <v>8.5</v>
      </c>
      <c r="AF50" s="402">
        <v>42.3</v>
      </c>
      <c r="AG50" s="402">
        <v>17.2</v>
      </c>
      <c r="AH50" s="402">
        <v>11</v>
      </c>
      <c r="AI50" s="402"/>
      <c r="AJ50" s="402">
        <v>12.1</v>
      </c>
      <c r="AK50" s="402">
        <v>24.4</v>
      </c>
      <c r="AL50" s="402">
        <v>12</v>
      </c>
      <c r="AM50" s="402">
        <v>7.3</v>
      </c>
      <c r="AN50" s="402">
        <v>10.7</v>
      </c>
      <c r="AO50" s="402">
        <v>9.2</v>
      </c>
      <c r="AP50" s="402">
        <v>24.9</v>
      </c>
      <c r="AQ50" s="402">
        <v>10.3</v>
      </c>
      <c r="AR50" s="402">
        <v>7.7</v>
      </c>
      <c r="AS50" s="402">
        <v>13.2</v>
      </c>
      <c r="AT50" s="402">
        <v>10.9</v>
      </c>
      <c r="AU50" s="402">
        <v>9.3</v>
      </c>
      <c r="AV50" s="402">
        <v>31.9</v>
      </c>
      <c r="AW50" s="402">
        <v>31</v>
      </c>
      <c r="AX50" s="402">
        <v>47.5</v>
      </c>
      <c r="AY50" s="402">
        <v>42.9</v>
      </c>
      <c r="AZ50" s="402">
        <v>50.4</v>
      </c>
      <c r="BA50" s="402">
        <v>19.1</v>
      </c>
      <c r="BB50" s="402">
        <v>44.6</v>
      </c>
      <c r="BC50" s="402">
        <v>48.4</v>
      </c>
      <c r="BD50" s="402">
        <v>18.4</v>
      </c>
      <c r="BE50" s="402">
        <v>13.2</v>
      </c>
      <c r="BF50" s="402">
        <v>13.6</v>
      </c>
      <c r="BG50" s="402">
        <v>11.3</v>
      </c>
      <c r="BH50" s="402">
        <v>27.1</v>
      </c>
      <c r="BI50" s="402">
        <v>20.7</v>
      </c>
      <c r="BJ50" s="402">
        <v>12.4</v>
      </c>
      <c r="BK50" s="402">
        <v>21.7</v>
      </c>
      <c r="BL50" s="402">
        <v>13</v>
      </c>
      <c r="BM50" s="402">
        <v>11.2</v>
      </c>
      <c r="BN50" s="402">
        <v>16.4</v>
      </c>
      <c r="BO50" s="402">
        <v>33.8</v>
      </c>
      <c r="BP50" s="402">
        <v>24.4</v>
      </c>
      <c r="BQ50" s="402">
        <v>53.7</v>
      </c>
      <c r="BR50" s="402">
        <v>60.6</v>
      </c>
      <c r="BS50" s="402">
        <v>54.3</v>
      </c>
      <c r="BT50" s="402">
        <v>30</v>
      </c>
      <c r="BU50" s="402">
        <v>21.9</v>
      </c>
      <c r="BV50" s="402">
        <v>25.6</v>
      </c>
      <c r="BW50" s="402">
        <v>40</v>
      </c>
      <c r="BX50" s="402">
        <v>9.8</v>
      </c>
      <c r="BY50" s="402">
        <v>12.9</v>
      </c>
      <c r="BZ50" s="402">
        <v>13.9</v>
      </c>
      <c r="CA50" s="402">
        <v>12.9</v>
      </c>
      <c r="CB50" s="402">
        <v>6.1</v>
      </c>
      <c r="CC50" s="402">
        <v>8.5</v>
      </c>
      <c r="CD50" s="402">
        <v>8.7</v>
      </c>
      <c r="CE50" s="402">
        <v>8.8</v>
      </c>
      <c r="CF50" s="402">
        <v>47.5</v>
      </c>
      <c r="CG50" s="402">
        <v>39.9</v>
      </c>
      <c r="CH50" s="402">
        <v>42</v>
      </c>
      <c r="CI50" s="402">
        <v>12.7</v>
      </c>
      <c r="CJ50" s="402">
        <v>30.1</v>
      </c>
      <c r="CK50" s="402">
        <v>20.8</v>
      </c>
      <c r="CL50" s="402">
        <v>19.2</v>
      </c>
      <c r="CM50" s="402">
        <v>8.8</v>
      </c>
      <c r="CN50" s="402">
        <v>11.4</v>
      </c>
      <c r="CO50" s="402">
        <v>9.6</v>
      </c>
      <c r="CP50" s="402">
        <v>11</v>
      </c>
    </row>
    <row r="51" spans="1:94">
      <c r="A51">
        <v>49</v>
      </c>
      <c r="B51" t="s">
        <v>427</v>
      </c>
      <c r="C51" t="s">
        <v>875</v>
      </c>
      <c r="D51" t="s">
        <v>880</v>
      </c>
      <c r="E51" t="s">
        <v>428</v>
      </c>
      <c r="F51" t="s">
        <v>2109</v>
      </c>
      <c r="I51" s="402"/>
      <c r="J51" s="402">
        <v>24.1</v>
      </c>
      <c r="K51" s="402"/>
      <c r="L51" s="402">
        <v>3.8</v>
      </c>
      <c r="M51" s="402">
        <v>10.4</v>
      </c>
      <c r="N51" s="402">
        <v>6.5</v>
      </c>
      <c r="O51" s="402">
        <v>31.2</v>
      </c>
      <c r="P51" s="402">
        <v>47.1</v>
      </c>
      <c r="Q51" s="402"/>
      <c r="R51" s="402">
        <v>3.7</v>
      </c>
      <c r="S51" s="402">
        <v>3.1</v>
      </c>
      <c r="T51" s="402">
        <v>3.8</v>
      </c>
      <c r="U51" s="402">
        <v>9.5</v>
      </c>
      <c r="V51" s="402">
        <v>10.3</v>
      </c>
      <c r="W51" s="402">
        <v>8</v>
      </c>
      <c r="X51" s="402">
        <v>5.9</v>
      </c>
      <c r="Y51" s="402">
        <v>5.6</v>
      </c>
      <c r="Z51" s="402">
        <v>6.4</v>
      </c>
      <c r="AA51" s="402">
        <v>6.6</v>
      </c>
      <c r="AB51" s="402">
        <v>17.2</v>
      </c>
      <c r="AC51" s="402">
        <v>10.2</v>
      </c>
      <c r="AD51" s="402">
        <v>34.7</v>
      </c>
      <c r="AE51" s="402">
        <v>58</v>
      </c>
      <c r="AF51" s="402">
        <v>13.5</v>
      </c>
      <c r="AG51" s="402">
        <v>53.2</v>
      </c>
      <c r="AH51" s="402">
        <v>68.6</v>
      </c>
      <c r="AI51" s="402"/>
      <c r="AJ51" s="402">
        <v>3.7</v>
      </c>
      <c r="AK51" s="402">
        <v>3.5</v>
      </c>
      <c r="AL51" s="402">
        <v>3.6</v>
      </c>
      <c r="AM51" s="402">
        <v>2.9</v>
      </c>
      <c r="AN51" s="402">
        <v>3.2</v>
      </c>
      <c r="AO51" s="402">
        <v>3.1</v>
      </c>
      <c r="AP51" s="402">
        <v>3.1</v>
      </c>
      <c r="AQ51" s="402">
        <v>3.2</v>
      </c>
      <c r="AR51" s="402">
        <v>2.7</v>
      </c>
      <c r="AS51" s="402">
        <v>5.5</v>
      </c>
      <c r="AT51" s="402">
        <v>3.5</v>
      </c>
      <c r="AU51" s="402">
        <v>3.7</v>
      </c>
      <c r="AV51" s="402">
        <v>5.4</v>
      </c>
      <c r="AW51" s="402">
        <v>5.9</v>
      </c>
      <c r="AX51" s="402">
        <v>8.7</v>
      </c>
      <c r="AY51" s="402">
        <v>9.5</v>
      </c>
      <c r="AZ51" s="402">
        <v>10.6</v>
      </c>
      <c r="BA51" s="402">
        <v>8.3</v>
      </c>
      <c r="BB51" s="402">
        <v>10.3</v>
      </c>
      <c r="BC51" s="402">
        <v>12</v>
      </c>
      <c r="BD51" s="402">
        <v>6.3</v>
      </c>
      <c r="BE51" s="402">
        <v>5.9</v>
      </c>
      <c r="BF51" s="402">
        <v>9.9</v>
      </c>
      <c r="BG51" s="402">
        <v>4.3</v>
      </c>
      <c r="BH51" s="402">
        <v>5.9</v>
      </c>
      <c r="BI51" s="402">
        <v>5.9</v>
      </c>
      <c r="BJ51" s="402">
        <v>5.1</v>
      </c>
      <c r="BK51" s="402">
        <v>5.6</v>
      </c>
      <c r="BL51" s="402">
        <v>5.7</v>
      </c>
      <c r="BM51" s="402">
        <v>6.4</v>
      </c>
      <c r="BN51" s="402">
        <v>11.1</v>
      </c>
      <c r="BO51" s="402">
        <v>6.4</v>
      </c>
      <c r="BP51" s="402">
        <v>7.2</v>
      </c>
      <c r="BQ51" s="402">
        <v>17.1</v>
      </c>
      <c r="BR51" s="402">
        <v>10.1</v>
      </c>
      <c r="BS51" s="402">
        <v>18.1</v>
      </c>
      <c r="BT51" s="402">
        <v>17.2</v>
      </c>
      <c r="BU51" s="402">
        <v>10.3</v>
      </c>
      <c r="BV51" s="402">
        <v>7.3</v>
      </c>
      <c r="BW51" s="402">
        <v>8.8</v>
      </c>
      <c r="BX51" s="402">
        <v>46</v>
      </c>
      <c r="BY51" s="402">
        <v>32</v>
      </c>
      <c r="BZ51" s="402">
        <v>29.5</v>
      </c>
      <c r="CA51" s="402">
        <v>34.3</v>
      </c>
      <c r="CB51" s="402">
        <v>74.7</v>
      </c>
      <c r="CC51" s="402">
        <v>69.1</v>
      </c>
      <c r="CD51" s="402">
        <v>48.9</v>
      </c>
      <c r="CE51" s="402">
        <v>60.4</v>
      </c>
      <c r="CF51" s="402">
        <v>15</v>
      </c>
      <c r="CG51" s="402">
        <v>16.2</v>
      </c>
      <c r="CH51" s="402">
        <v>8.9</v>
      </c>
      <c r="CI51" s="402">
        <v>52.6</v>
      </c>
      <c r="CJ51" s="402">
        <v>37.2</v>
      </c>
      <c r="CK51" s="402">
        <v>57.7</v>
      </c>
      <c r="CL51" s="402">
        <v>58</v>
      </c>
      <c r="CM51" s="402">
        <v>63</v>
      </c>
      <c r="CN51" s="402">
        <v>68.3</v>
      </c>
      <c r="CO51" s="402">
        <v>65.3</v>
      </c>
      <c r="CP51" s="402">
        <v>75.1</v>
      </c>
    </row>
    <row r="52" spans="3:4">
      <c r="C52" t="s">
        <v>875</v>
      </c>
      <c r="D52" t="s">
        <v>881</v>
      </c>
    </row>
    <row r="53" spans="1:94">
      <c r="A53">
        <v>51</v>
      </c>
      <c r="B53" t="s">
        <v>430</v>
      </c>
      <c r="C53" t="s">
        <v>875</v>
      </c>
      <c r="D53" t="s">
        <v>881</v>
      </c>
      <c r="E53" t="s">
        <v>882</v>
      </c>
      <c r="F53" t="s">
        <v>2109</v>
      </c>
      <c r="I53" s="402"/>
      <c r="J53" s="402">
        <v>9.2</v>
      </c>
      <c r="K53" s="402"/>
      <c r="L53" s="402">
        <v>3.1</v>
      </c>
      <c r="M53" s="402">
        <v>15</v>
      </c>
      <c r="N53" s="402">
        <v>3.2</v>
      </c>
      <c r="O53" s="402">
        <v>11.6</v>
      </c>
      <c r="P53" s="402">
        <v>13.6</v>
      </c>
      <c r="Q53" s="402"/>
      <c r="R53" s="402">
        <v>2.9</v>
      </c>
      <c r="S53" s="402">
        <v>2.3</v>
      </c>
      <c r="T53" s="402">
        <v>3.3</v>
      </c>
      <c r="U53" s="402">
        <v>19.9</v>
      </c>
      <c r="V53" s="402">
        <v>13.1</v>
      </c>
      <c r="W53" s="402">
        <v>3.2</v>
      </c>
      <c r="X53" s="402">
        <v>2.8</v>
      </c>
      <c r="Y53" s="402">
        <v>1.9</v>
      </c>
      <c r="Z53" s="402">
        <v>5.9</v>
      </c>
      <c r="AA53" s="402">
        <v>3.9</v>
      </c>
      <c r="AB53" s="402">
        <v>22.6</v>
      </c>
      <c r="AC53" s="402">
        <v>4.7</v>
      </c>
      <c r="AD53" s="402">
        <v>5.1</v>
      </c>
      <c r="AE53" s="402">
        <v>26.6</v>
      </c>
      <c r="AF53" s="402">
        <v>12.7</v>
      </c>
      <c r="AG53" s="402">
        <v>8</v>
      </c>
      <c r="AH53" s="402">
        <v>22.6</v>
      </c>
      <c r="AI53" s="402"/>
      <c r="AJ53" s="402">
        <v>2.9</v>
      </c>
      <c r="AK53" s="402">
        <v>2.9</v>
      </c>
      <c r="AL53" s="402">
        <v>2.9</v>
      </c>
      <c r="AM53" s="402">
        <v>1.9</v>
      </c>
      <c r="AN53" s="402">
        <v>2.3</v>
      </c>
      <c r="AO53" s="402">
        <v>1.8</v>
      </c>
      <c r="AP53" s="402">
        <v>7</v>
      </c>
      <c r="AQ53" s="402">
        <v>2.3</v>
      </c>
      <c r="AR53" s="402">
        <v>2.2</v>
      </c>
      <c r="AS53" s="402">
        <v>3.2</v>
      </c>
      <c r="AT53" s="402">
        <v>2</v>
      </c>
      <c r="AU53" s="402">
        <v>3.2</v>
      </c>
      <c r="AV53" s="402">
        <v>12.2</v>
      </c>
      <c r="AW53" s="402">
        <v>5.7</v>
      </c>
      <c r="AX53" s="402">
        <v>27.8</v>
      </c>
      <c r="AY53" s="402">
        <v>18.5</v>
      </c>
      <c r="AZ53" s="402">
        <v>26.2</v>
      </c>
      <c r="BA53" s="402">
        <v>3.1</v>
      </c>
      <c r="BB53" s="402">
        <v>17.7</v>
      </c>
      <c r="BC53" s="402">
        <v>12.3</v>
      </c>
      <c r="BD53" s="402">
        <v>3.1</v>
      </c>
      <c r="BE53" s="402">
        <v>2.6</v>
      </c>
      <c r="BF53" s="402">
        <v>3.2</v>
      </c>
      <c r="BG53" s="402">
        <v>2.1</v>
      </c>
      <c r="BH53" s="402">
        <v>2.8</v>
      </c>
      <c r="BI53" s="402">
        <v>2.8</v>
      </c>
      <c r="BJ53" s="402">
        <v>1.6</v>
      </c>
      <c r="BK53" s="402">
        <v>2</v>
      </c>
      <c r="BL53" s="402">
        <v>1.9</v>
      </c>
      <c r="BM53" s="402">
        <v>5.7</v>
      </c>
      <c r="BN53" s="402">
        <v>17.7</v>
      </c>
      <c r="BO53" s="402">
        <v>4.7</v>
      </c>
      <c r="BP53" s="402">
        <v>3.8</v>
      </c>
      <c r="BQ53" s="402">
        <v>21.4</v>
      </c>
      <c r="BR53" s="402">
        <v>10.7</v>
      </c>
      <c r="BS53" s="402">
        <v>27.6</v>
      </c>
      <c r="BT53" s="402">
        <v>12.4</v>
      </c>
      <c r="BU53" s="402">
        <v>4.6</v>
      </c>
      <c r="BV53" s="402">
        <v>3</v>
      </c>
      <c r="BW53" s="402">
        <v>2.8</v>
      </c>
      <c r="BX53" s="402">
        <v>5</v>
      </c>
      <c r="BY53" s="402">
        <v>4.1</v>
      </c>
      <c r="BZ53" s="402">
        <v>3</v>
      </c>
      <c r="CA53" s="402">
        <v>6.8</v>
      </c>
      <c r="CB53" s="402">
        <v>46.5</v>
      </c>
      <c r="CC53" s="402">
        <v>52.2</v>
      </c>
      <c r="CD53" s="402">
        <v>9.8</v>
      </c>
      <c r="CE53" s="402">
        <v>31.9</v>
      </c>
      <c r="CF53" s="402">
        <v>25.6</v>
      </c>
      <c r="CG53" s="402">
        <v>13.4</v>
      </c>
      <c r="CH53" s="402">
        <v>4</v>
      </c>
      <c r="CI53" s="402">
        <v>4.1</v>
      </c>
      <c r="CJ53" s="402">
        <v>4.3</v>
      </c>
      <c r="CK53" s="402">
        <v>27.2</v>
      </c>
      <c r="CL53" s="402">
        <v>9.1</v>
      </c>
      <c r="CM53" s="402">
        <v>3.3</v>
      </c>
      <c r="CN53" s="402">
        <v>16.4</v>
      </c>
      <c r="CO53" s="402">
        <v>16</v>
      </c>
      <c r="CP53" s="402">
        <v>36.7</v>
      </c>
    </row>
    <row r="54" spans="1:94">
      <c r="A54">
        <v>52</v>
      </c>
      <c r="B54" t="s">
        <v>431</v>
      </c>
      <c r="C54" t="s">
        <v>875</v>
      </c>
      <c r="D54" t="s">
        <v>881</v>
      </c>
      <c r="E54" t="s">
        <v>883</v>
      </c>
      <c r="F54" t="s">
        <v>2109</v>
      </c>
      <c r="I54" s="402"/>
      <c r="J54" s="402">
        <v>29</v>
      </c>
      <c r="K54" s="402"/>
      <c r="L54" s="402">
        <v>14.9</v>
      </c>
      <c r="M54" s="402">
        <v>35.5</v>
      </c>
      <c r="N54" s="402">
        <v>23.5</v>
      </c>
      <c r="O54" s="402">
        <v>30.1</v>
      </c>
      <c r="P54" s="402">
        <v>38.8</v>
      </c>
      <c r="Q54" s="402"/>
      <c r="R54" s="402">
        <v>7.8</v>
      </c>
      <c r="S54" s="402">
        <v>9</v>
      </c>
      <c r="T54" s="402">
        <v>21.3</v>
      </c>
      <c r="U54" s="402">
        <v>32.4</v>
      </c>
      <c r="V54" s="402">
        <v>37.2</v>
      </c>
      <c r="W54" s="402">
        <v>23.4</v>
      </c>
      <c r="X54" s="402">
        <v>21.1</v>
      </c>
      <c r="Y54" s="402">
        <v>13.9</v>
      </c>
      <c r="Z54" s="402">
        <v>42.1</v>
      </c>
      <c r="AA54" s="402">
        <v>31.6</v>
      </c>
      <c r="AB54" s="402">
        <v>33.8</v>
      </c>
      <c r="AC54" s="402">
        <v>32.4</v>
      </c>
      <c r="AD54" s="402">
        <v>23.7</v>
      </c>
      <c r="AE54" s="402">
        <v>35.7</v>
      </c>
      <c r="AF54" s="402">
        <v>45.9</v>
      </c>
      <c r="AG54" s="402">
        <v>30.1</v>
      </c>
      <c r="AH54" s="402">
        <v>44.9</v>
      </c>
      <c r="AI54" s="402"/>
      <c r="AJ54" s="402">
        <v>7.8</v>
      </c>
      <c r="AK54" s="402">
        <v>7.8</v>
      </c>
      <c r="AL54" s="402">
        <v>7.3</v>
      </c>
      <c r="AM54" s="402">
        <v>9.1</v>
      </c>
      <c r="AN54" s="402">
        <v>9.8</v>
      </c>
      <c r="AO54" s="402">
        <v>7</v>
      </c>
      <c r="AP54" s="402">
        <v>19.5</v>
      </c>
      <c r="AQ54" s="402">
        <v>8.1</v>
      </c>
      <c r="AR54" s="402">
        <v>6.2</v>
      </c>
      <c r="AS54" s="402">
        <v>19.2</v>
      </c>
      <c r="AT54" s="402">
        <v>12.9</v>
      </c>
      <c r="AU54" s="402">
        <v>25.7</v>
      </c>
      <c r="AV54" s="402">
        <v>46.5</v>
      </c>
      <c r="AW54" s="402">
        <v>22</v>
      </c>
      <c r="AX54" s="402">
        <v>37.4</v>
      </c>
      <c r="AY54" s="402">
        <v>31.4</v>
      </c>
      <c r="AZ54" s="402">
        <v>32.6</v>
      </c>
      <c r="BA54" s="402">
        <v>22.2</v>
      </c>
      <c r="BB54" s="402">
        <v>45.7</v>
      </c>
      <c r="BC54" s="402">
        <v>36.7</v>
      </c>
      <c r="BD54" s="402">
        <v>23</v>
      </c>
      <c r="BE54" s="402">
        <v>16.6</v>
      </c>
      <c r="BF54" s="402">
        <v>24.7</v>
      </c>
      <c r="BG54" s="402">
        <v>13.9</v>
      </c>
      <c r="BH54" s="402">
        <v>17.8</v>
      </c>
      <c r="BI54" s="402">
        <v>27.3</v>
      </c>
      <c r="BJ54" s="402">
        <v>14.8</v>
      </c>
      <c r="BK54" s="402">
        <v>13.7</v>
      </c>
      <c r="BL54" s="402">
        <v>11.7</v>
      </c>
      <c r="BM54" s="402">
        <v>41.7</v>
      </c>
      <c r="BN54" s="402">
        <v>58.4</v>
      </c>
      <c r="BO54" s="402">
        <v>35.3</v>
      </c>
      <c r="BP54" s="402">
        <v>28.3</v>
      </c>
      <c r="BQ54" s="402">
        <v>19.5</v>
      </c>
      <c r="BR54" s="402">
        <v>16</v>
      </c>
      <c r="BS54" s="402">
        <v>46.8</v>
      </c>
      <c r="BT54" s="402">
        <v>47.1</v>
      </c>
      <c r="BU54" s="402">
        <v>31</v>
      </c>
      <c r="BV54" s="402">
        <v>33.1</v>
      </c>
      <c r="BW54" s="402">
        <v>26.8</v>
      </c>
      <c r="BX54" s="402">
        <v>25.6</v>
      </c>
      <c r="BY54" s="402">
        <v>19.2</v>
      </c>
      <c r="BZ54" s="402">
        <v>14.6</v>
      </c>
      <c r="CA54" s="402">
        <v>33.4</v>
      </c>
      <c r="CB54" s="402">
        <v>34.8</v>
      </c>
      <c r="CC54" s="402">
        <v>30</v>
      </c>
      <c r="CD54" s="402">
        <v>34.7</v>
      </c>
      <c r="CE54" s="402">
        <v>42.2</v>
      </c>
      <c r="CF54" s="402">
        <v>52.4</v>
      </c>
      <c r="CG54" s="402">
        <v>42.5</v>
      </c>
      <c r="CH54" s="402">
        <v>46.2</v>
      </c>
      <c r="CI54" s="402">
        <v>25.8</v>
      </c>
      <c r="CJ54" s="402">
        <v>29.4</v>
      </c>
      <c r="CK54" s="402">
        <v>39.4</v>
      </c>
      <c r="CL54" s="402">
        <v>42.5</v>
      </c>
      <c r="CM54" s="402">
        <v>21.9</v>
      </c>
      <c r="CN54" s="402">
        <v>50.3</v>
      </c>
      <c r="CO54" s="402">
        <v>37.8</v>
      </c>
      <c r="CP54" s="402">
        <v>48.7</v>
      </c>
    </row>
    <row r="55" spans="1:94">
      <c r="A55">
        <v>53</v>
      </c>
      <c r="B55" t="s">
        <v>432</v>
      </c>
      <c r="C55" t="s">
        <v>875</v>
      </c>
      <c r="D55" t="s">
        <v>881</v>
      </c>
      <c r="E55" t="s">
        <v>884</v>
      </c>
      <c r="F55" t="s">
        <v>2109</v>
      </c>
      <c r="I55" s="402"/>
      <c r="J55" s="402">
        <v>44.6</v>
      </c>
      <c r="K55" s="402"/>
      <c r="L55" s="402">
        <v>39.8</v>
      </c>
      <c r="M55" s="402">
        <v>29.3</v>
      </c>
      <c r="N55" s="402">
        <v>53.8</v>
      </c>
      <c r="O55" s="402">
        <v>48.5</v>
      </c>
      <c r="P55" s="402">
        <v>39.8</v>
      </c>
      <c r="Q55" s="402"/>
      <c r="R55" s="402">
        <v>20.3</v>
      </c>
      <c r="S55" s="402">
        <v>32.2</v>
      </c>
      <c r="T55" s="402">
        <v>49</v>
      </c>
      <c r="U55" s="402">
        <v>25.3</v>
      </c>
      <c r="V55" s="402">
        <v>29.7</v>
      </c>
      <c r="W55" s="402">
        <v>50.7</v>
      </c>
      <c r="X55" s="402">
        <v>49.9</v>
      </c>
      <c r="Y55" s="402">
        <v>65.4</v>
      </c>
      <c r="Z55" s="402">
        <v>42.2</v>
      </c>
      <c r="AA55" s="402">
        <v>48.9</v>
      </c>
      <c r="AB55" s="402">
        <v>18.9</v>
      </c>
      <c r="AC55" s="402">
        <v>52.3</v>
      </c>
      <c r="AD55" s="402">
        <v>62.6</v>
      </c>
      <c r="AE55" s="402">
        <v>33.8</v>
      </c>
      <c r="AF55" s="402">
        <v>33.6</v>
      </c>
      <c r="AG55" s="402">
        <v>52.5</v>
      </c>
      <c r="AH55" s="402">
        <v>28.1</v>
      </c>
      <c r="AI55" s="402"/>
      <c r="AJ55" s="402">
        <v>20.4</v>
      </c>
      <c r="AK55" s="402">
        <v>20.4</v>
      </c>
      <c r="AL55" s="402">
        <v>20.1</v>
      </c>
      <c r="AM55" s="402">
        <v>33.2</v>
      </c>
      <c r="AN55" s="402">
        <v>29.5</v>
      </c>
      <c r="AO55" s="402">
        <v>32.5</v>
      </c>
      <c r="AP55" s="402">
        <v>29.8</v>
      </c>
      <c r="AQ55" s="402">
        <v>40.1</v>
      </c>
      <c r="AR55" s="402">
        <v>22.3</v>
      </c>
      <c r="AS55" s="402">
        <v>45.6</v>
      </c>
      <c r="AT55" s="402">
        <v>59.7</v>
      </c>
      <c r="AU55" s="402">
        <v>48.3</v>
      </c>
      <c r="AV55" s="402">
        <v>25.4</v>
      </c>
      <c r="AW55" s="402">
        <v>34.3</v>
      </c>
      <c r="AX55" s="402">
        <v>20</v>
      </c>
      <c r="AY55" s="402">
        <v>25</v>
      </c>
      <c r="AZ55" s="402">
        <v>22.6</v>
      </c>
      <c r="BA55" s="402">
        <v>43.9</v>
      </c>
      <c r="BB55" s="402">
        <v>23.8</v>
      </c>
      <c r="BC55" s="402">
        <v>29.5</v>
      </c>
      <c r="BD55" s="402">
        <v>42.1</v>
      </c>
      <c r="BE55" s="402">
        <v>47.1</v>
      </c>
      <c r="BF55" s="402">
        <v>53.4</v>
      </c>
      <c r="BG55" s="402">
        <v>48.4</v>
      </c>
      <c r="BH55" s="402">
        <v>50</v>
      </c>
      <c r="BI55" s="402">
        <v>51</v>
      </c>
      <c r="BJ55" s="402">
        <v>69</v>
      </c>
      <c r="BK55" s="402">
        <v>63</v>
      </c>
      <c r="BL55" s="402">
        <v>66.2</v>
      </c>
      <c r="BM55" s="402">
        <v>42.8</v>
      </c>
      <c r="BN55" s="402">
        <v>16.2</v>
      </c>
      <c r="BO55" s="402">
        <v>45.2</v>
      </c>
      <c r="BP55" s="402">
        <v>52.3</v>
      </c>
      <c r="BQ55" s="402">
        <v>18</v>
      </c>
      <c r="BR55" s="402">
        <v>25.2</v>
      </c>
      <c r="BS55" s="402">
        <v>16.1</v>
      </c>
      <c r="BT55" s="402">
        <v>30.1</v>
      </c>
      <c r="BU55" s="402">
        <v>54.2</v>
      </c>
      <c r="BV55" s="402">
        <v>53.8</v>
      </c>
      <c r="BW55" s="402">
        <v>57.6</v>
      </c>
      <c r="BX55" s="402">
        <v>60.9</v>
      </c>
      <c r="BY55" s="402">
        <v>66.6</v>
      </c>
      <c r="BZ55" s="402">
        <v>72.3</v>
      </c>
      <c r="CA55" s="402">
        <v>53.7</v>
      </c>
      <c r="CB55" s="402">
        <v>15.5</v>
      </c>
      <c r="CC55" s="402">
        <v>14</v>
      </c>
      <c r="CD55" s="402">
        <v>51.6</v>
      </c>
      <c r="CE55" s="402">
        <v>21.9</v>
      </c>
      <c r="CF55" s="402">
        <v>15.8</v>
      </c>
      <c r="CG55" s="402">
        <v>34.6</v>
      </c>
      <c r="CH55" s="402">
        <v>42.1</v>
      </c>
      <c r="CI55" s="402">
        <v>62.8</v>
      </c>
      <c r="CJ55" s="402">
        <v>50.5</v>
      </c>
      <c r="CK55" s="402">
        <v>24.7</v>
      </c>
      <c r="CL55" s="402">
        <v>38.7</v>
      </c>
      <c r="CM55" s="402">
        <v>65.5</v>
      </c>
      <c r="CN55" s="402">
        <v>28.7</v>
      </c>
      <c r="CO55" s="402">
        <v>41.8</v>
      </c>
      <c r="CP55" s="402">
        <v>11.2</v>
      </c>
    </row>
    <row r="56" spans="1:94">
      <c r="A56">
        <v>54</v>
      </c>
      <c r="B56" t="s">
        <v>433</v>
      </c>
      <c r="C56" t="s">
        <v>875</v>
      </c>
      <c r="D56" t="s">
        <v>881</v>
      </c>
      <c r="E56" t="s">
        <v>885</v>
      </c>
      <c r="F56" t="s">
        <v>2109</v>
      </c>
      <c r="I56" s="402"/>
      <c r="J56" s="402">
        <v>13.3</v>
      </c>
      <c r="K56" s="402"/>
      <c r="L56" s="402">
        <v>32.7</v>
      </c>
      <c r="M56" s="402">
        <v>15.3</v>
      </c>
      <c r="N56" s="402">
        <v>15.7</v>
      </c>
      <c r="O56" s="402">
        <v>7.2</v>
      </c>
      <c r="P56" s="402">
        <v>6.1</v>
      </c>
      <c r="Q56" s="402"/>
      <c r="R56" s="402">
        <v>40.3</v>
      </c>
      <c r="S56" s="402">
        <v>44.2</v>
      </c>
      <c r="T56" s="402">
        <v>20.6</v>
      </c>
      <c r="U56" s="402">
        <v>16.1</v>
      </c>
      <c r="V56" s="402">
        <v>15.2</v>
      </c>
      <c r="W56" s="402">
        <v>18.1</v>
      </c>
      <c r="X56" s="402">
        <v>21.4</v>
      </c>
      <c r="Y56" s="402">
        <v>15.3</v>
      </c>
      <c r="Z56" s="402">
        <v>8.4</v>
      </c>
      <c r="AA56" s="402">
        <v>12.8</v>
      </c>
      <c r="AB56" s="402">
        <v>11.1</v>
      </c>
      <c r="AC56" s="402">
        <v>8.2</v>
      </c>
      <c r="AD56" s="402">
        <v>7.2</v>
      </c>
      <c r="AE56" s="402">
        <v>3.1</v>
      </c>
      <c r="AF56" s="402">
        <v>6.1</v>
      </c>
      <c r="AG56" s="402">
        <v>7.8</v>
      </c>
      <c r="AH56" s="402">
        <v>3.5</v>
      </c>
      <c r="AI56" s="402"/>
      <c r="AJ56" s="402">
        <v>40.2</v>
      </c>
      <c r="AK56" s="402">
        <v>40.2</v>
      </c>
      <c r="AL56" s="402">
        <v>40.6</v>
      </c>
      <c r="AM56" s="402">
        <v>44.5</v>
      </c>
      <c r="AN56" s="402">
        <v>41</v>
      </c>
      <c r="AO56" s="402">
        <v>50</v>
      </c>
      <c r="AP56" s="402">
        <v>30.4</v>
      </c>
      <c r="AQ56" s="402">
        <v>37.2</v>
      </c>
      <c r="AR56" s="402">
        <v>54.1</v>
      </c>
      <c r="AS56" s="402">
        <v>24.8</v>
      </c>
      <c r="AT56" s="402">
        <v>20.2</v>
      </c>
      <c r="AU56" s="402">
        <v>18.2</v>
      </c>
      <c r="AV56" s="402">
        <v>10.7</v>
      </c>
      <c r="AW56" s="402">
        <v>29.3</v>
      </c>
      <c r="AX56" s="402">
        <v>10.9</v>
      </c>
      <c r="AY56" s="402">
        <v>17.4</v>
      </c>
      <c r="AZ56" s="402">
        <v>12.4</v>
      </c>
      <c r="BA56" s="402">
        <v>26</v>
      </c>
      <c r="BB56" s="402">
        <v>9.6</v>
      </c>
      <c r="BC56" s="402">
        <v>15</v>
      </c>
      <c r="BD56" s="402">
        <v>23.4</v>
      </c>
      <c r="BE56" s="402">
        <v>26.3</v>
      </c>
      <c r="BF56" s="402">
        <v>15.4</v>
      </c>
      <c r="BG56" s="402">
        <v>30.5</v>
      </c>
      <c r="BH56" s="402">
        <v>21.2</v>
      </c>
      <c r="BI56" s="402">
        <v>15.6</v>
      </c>
      <c r="BJ56" s="402">
        <v>12.5</v>
      </c>
      <c r="BK56" s="402">
        <v>16.7</v>
      </c>
      <c r="BL56" s="402">
        <v>16.4</v>
      </c>
      <c r="BM56" s="402">
        <v>8.3</v>
      </c>
      <c r="BN56" s="402">
        <v>6.3</v>
      </c>
      <c r="BO56" s="402">
        <v>11.9</v>
      </c>
      <c r="BP56" s="402">
        <v>12.7</v>
      </c>
      <c r="BQ56" s="402">
        <v>14.1</v>
      </c>
      <c r="BR56" s="402">
        <v>23.9</v>
      </c>
      <c r="BS56" s="402">
        <v>5.8</v>
      </c>
      <c r="BT56" s="402">
        <v>8.1</v>
      </c>
      <c r="BU56" s="402">
        <v>8</v>
      </c>
      <c r="BV56" s="402">
        <v>8.2</v>
      </c>
      <c r="BW56" s="402">
        <v>9.4</v>
      </c>
      <c r="BX56" s="402">
        <v>7.1</v>
      </c>
      <c r="BY56" s="402">
        <v>8.6</v>
      </c>
      <c r="BZ56" s="402">
        <v>8.2</v>
      </c>
      <c r="CA56" s="402">
        <v>5.1</v>
      </c>
      <c r="CB56" s="402">
        <v>2.4</v>
      </c>
      <c r="CC56" s="402">
        <v>3</v>
      </c>
      <c r="CD56" s="402">
        <v>3.1</v>
      </c>
      <c r="CE56" s="402">
        <v>3.1</v>
      </c>
      <c r="CF56" s="402">
        <v>4.3</v>
      </c>
      <c r="CG56" s="402">
        <v>7.1</v>
      </c>
      <c r="CH56" s="402">
        <v>6.1</v>
      </c>
      <c r="CI56" s="402">
        <v>6.3</v>
      </c>
      <c r="CJ56" s="402">
        <v>11.8</v>
      </c>
      <c r="CK56" s="402">
        <v>7.2</v>
      </c>
      <c r="CL56" s="402">
        <v>7.9</v>
      </c>
      <c r="CM56" s="402">
        <v>7.8</v>
      </c>
      <c r="CN56" s="402">
        <v>3.6</v>
      </c>
      <c r="CO56" s="402">
        <v>3.5</v>
      </c>
      <c r="CP56" s="402">
        <v>2.5</v>
      </c>
    </row>
    <row r="57" spans="1:94">
      <c r="A57">
        <v>55</v>
      </c>
      <c r="B57" t="s">
        <v>434</v>
      </c>
      <c r="C57" t="s">
        <v>875</v>
      </c>
      <c r="D57" t="s">
        <v>881</v>
      </c>
      <c r="E57" t="s">
        <v>886</v>
      </c>
      <c r="F57" t="s">
        <v>2109</v>
      </c>
      <c r="I57" s="402"/>
      <c r="J57" s="402">
        <v>3.9</v>
      </c>
      <c r="K57" s="402"/>
      <c r="L57" s="402">
        <v>9.5</v>
      </c>
      <c r="M57" s="402">
        <v>4.9</v>
      </c>
      <c r="N57" s="402">
        <v>3.8</v>
      </c>
      <c r="O57" s="402">
        <v>2.6</v>
      </c>
      <c r="P57" s="402">
        <v>1.7</v>
      </c>
      <c r="Q57" s="402"/>
      <c r="R57" s="402">
        <v>28.7</v>
      </c>
      <c r="S57" s="402">
        <v>12.2</v>
      </c>
      <c r="T57" s="402">
        <v>5.8</v>
      </c>
      <c r="U57" s="402">
        <v>6.3</v>
      </c>
      <c r="V57" s="402">
        <v>4.8</v>
      </c>
      <c r="W57" s="402">
        <v>4.6</v>
      </c>
      <c r="X57" s="402">
        <v>4.7</v>
      </c>
      <c r="Y57" s="402">
        <v>3.6</v>
      </c>
      <c r="Z57" s="402">
        <v>1.4</v>
      </c>
      <c r="AA57" s="402">
        <v>2.9</v>
      </c>
      <c r="AB57" s="402">
        <v>13.5</v>
      </c>
      <c r="AC57" s="402">
        <v>2.4</v>
      </c>
      <c r="AD57" s="402">
        <v>1.5</v>
      </c>
      <c r="AE57" s="402">
        <v>0.8</v>
      </c>
      <c r="AF57" s="402">
        <v>1.7</v>
      </c>
      <c r="AG57" s="402">
        <v>1.7</v>
      </c>
      <c r="AH57" s="402">
        <v>0.9</v>
      </c>
      <c r="AI57" s="402"/>
      <c r="AJ57" s="402">
        <v>28.7</v>
      </c>
      <c r="AK57" s="402">
        <v>28.7</v>
      </c>
      <c r="AL57" s="402">
        <v>29.1</v>
      </c>
      <c r="AM57" s="402">
        <v>11.3</v>
      </c>
      <c r="AN57" s="402">
        <v>17.4</v>
      </c>
      <c r="AO57" s="402">
        <v>8.6</v>
      </c>
      <c r="AP57" s="402">
        <v>13.2</v>
      </c>
      <c r="AQ57" s="402">
        <v>12.3</v>
      </c>
      <c r="AR57" s="402">
        <v>15.2</v>
      </c>
      <c r="AS57" s="402">
        <v>7.2</v>
      </c>
      <c r="AT57" s="402">
        <v>5.2</v>
      </c>
      <c r="AU57" s="402">
        <v>4.6</v>
      </c>
      <c r="AV57" s="402">
        <v>5.2</v>
      </c>
      <c r="AW57" s="402">
        <v>8.8</v>
      </c>
      <c r="AX57" s="402">
        <v>3.9</v>
      </c>
      <c r="AY57" s="402">
        <v>7.7</v>
      </c>
      <c r="AZ57" s="402">
        <v>6.3</v>
      </c>
      <c r="BA57" s="402">
        <v>4.7</v>
      </c>
      <c r="BB57" s="402">
        <v>3.1</v>
      </c>
      <c r="BC57" s="402">
        <v>6.5</v>
      </c>
      <c r="BD57" s="402">
        <v>8.4</v>
      </c>
      <c r="BE57" s="402">
        <v>7.3</v>
      </c>
      <c r="BF57" s="402">
        <v>3.3</v>
      </c>
      <c r="BG57" s="402">
        <v>5.1</v>
      </c>
      <c r="BH57" s="402">
        <v>8.2</v>
      </c>
      <c r="BI57" s="402">
        <v>3.3</v>
      </c>
      <c r="BJ57" s="402">
        <v>2.2</v>
      </c>
      <c r="BK57" s="402">
        <v>4.6</v>
      </c>
      <c r="BL57" s="402">
        <v>3.8</v>
      </c>
      <c r="BM57" s="402">
        <v>1.4</v>
      </c>
      <c r="BN57" s="402">
        <v>1.4</v>
      </c>
      <c r="BO57" s="402">
        <v>2.9</v>
      </c>
      <c r="BP57" s="402">
        <v>2.8</v>
      </c>
      <c r="BQ57" s="402">
        <v>26.9</v>
      </c>
      <c r="BR57" s="402">
        <v>24.2</v>
      </c>
      <c r="BS57" s="402">
        <v>3.6</v>
      </c>
      <c r="BT57" s="402">
        <v>2.3</v>
      </c>
      <c r="BU57" s="402">
        <v>2.2</v>
      </c>
      <c r="BV57" s="402">
        <v>1.9</v>
      </c>
      <c r="BW57" s="402">
        <v>3.4</v>
      </c>
      <c r="BX57" s="402">
        <v>1.3</v>
      </c>
      <c r="BY57" s="402">
        <v>1.5</v>
      </c>
      <c r="BZ57" s="402">
        <v>2</v>
      </c>
      <c r="CA57" s="402">
        <v>0.9</v>
      </c>
      <c r="CB57" s="402">
        <v>0.8</v>
      </c>
      <c r="CC57" s="402">
        <v>0.8</v>
      </c>
      <c r="CD57" s="402">
        <v>0.8</v>
      </c>
      <c r="CE57" s="402">
        <v>0.8</v>
      </c>
      <c r="CF57" s="402">
        <v>1.9</v>
      </c>
      <c r="CG57" s="402">
        <v>2.4</v>
      </c>
      <c r="CH57" s="402">
        <v>1.6</v>
      </c>
      <c r="CI57" s="402">
        <v>1</v>
      </c>
      <c r="CJ57" s="402">
        <v>3.9</v>
      </c>
      <c r="CK57" s="402">
        <v>1.7</v>
      </c>
      <c r="CL57" s="402">
        <v>1.8</v>
      </c>
      <c r="CM57" s="402">
        <v>1.6</v>
      </c>
      <c r="CN57" s="402">
        <v>1</v>
      </c>
      <c r="CO57" s="402">
        <v>0.9</v>
      </c>
      <c r="CP57" s="402">
        <v>0.9</v>
      </c>
    </row>
    <row r="58" spans="3:4">
      <c r="C58" t="s">
        <v>875</v>
      </c>
      <c r="D58" t="s">
        <v>436</v>
      </c>
    </row>
    <row r="59" spans="1:94">
      <c r="A59">
        <v>57</v>
      </c>
      <c r="B59" t="s">
        <v>437</v>
      </c>
      <c r="C59" t="s">
        <v>875</v>
      </c>
      <c r="D59" t="s">
        <v>436</v>
      </c>
      <c r="E59" t="s">
        <v>887</v>
      </c>
      <c r="F59" t="s">
        <v>2110</v>
      </c>
      <c r="I59" s="402"/>
      <c r="J59" s="402">
        <v>11.8</v>
      </c>
      <c r="K59" s="402"/>
      <c r="L59" s="402">
        <v>0.8</v>
      </c>
      <c r="M59" s="402">
        <v>1.6</v>
      </c>
      <c r="N59" s="402">
        <v>3.6</v>
      </c>
      <c r="O59" s="402">
        <v>22.6</v>
      </c>
      <c r="P59" s="402">
        <v>32.3</v>
      </c>
      <c r="Q59" s="402"/>
      <c r="R59" s="402">
        <v>0.1</v>
      </c>
      <c r="S59" s="402">
        <v>0.3</v>
      </c>
      <c r="T59" s="402">
        <v>1.5</v>
      </c>
      <c r="U59" s="402">
        <v>0.3</v>
      </c>
      <c r="V59" s="402">
        <v>2.3</v>
      </c>
      <c r="W59" s="402">
        <v>4.9</v>
      </c>
      <c r="X59" s="402">
        <v>1.9</v>
      </c>
      <c r="Y59" s="402">
        <v>3</v>
      </c>
      <c r="Z59" s="402">
        <v>5.4</v>
      </c>
      <c r="AA59" s="402">
        <v>4.1</v>
      </c>
      <c r="AB59" s="402">
        <v>10</v>
      </c>
      <c r="AC59" s="402">
        <v>22.6</v>
      </c>
      <c r="AD59" s="402">
        <v>18.6</v>
      </c>
      <c r="AE59" s="402">
        <v>33.5</v>
      </c>
      <c r="AF59" s="402">
        <v>37.2</v>
      </c>
      <c r="AG59" s="402">
        <v>19.7</v>
      </c>
      <c r="AH59" s="402">
        <v>43.5</v>
      </c>
      <c r="AI59" s="402"/>
      <c r="AJ59" s="402">
        <v>0</v>
      </c>
      <c r="AK59" s="402">
        <v>0.3</v>
      </c>
      <c r="AL59" s="402">
        <v>0</v>
      </c>
      <c r="AM59" s="402">
        <v>0.2</v>
      </c>
      <c r="AN59" s="402">
        <v>0.2</v>
      </c>
      <c r="AO59" s="402">
        <v>0.6</v>
      </c>
      <c r="AP59" s="402">
        <v>0.5</v>
      </c>
      <c r="AQ59" s="402">
        <v>0.2</v>
      </c>
      <c r="AR59" s="402">
        <v>0.2</v>
      </c>
      <c r="AS59" s="402">
        <v>0.7</v>
      </c>
      <c r="AT59" s="402">
        <v>0.7</v>
      </c>
      <c r="AU59" s="402">
        <v>1.3</v>
      </c>
      <c r="AV59" s="402">
        <v>5.9</v>
      </c>
      <c r="AW59" s="402">
        <v>0</v>
      </c>
      <c r="AX59" s="402">
        <v>0.3</v>
      </c>
      <c r="AY59" s="402">
        <v>0.2</v>
      </c>
      <c r="AZ59" s="402">
        <v>0.5</v>
      </c>
      <c r="BA59" s="402">
        <v>1.4</v>
      </c>
      <c r="BB59" s="402">
        <v>3.6</v>
      </c>
      <c r="BC59" s="402">
        <v>0.4</v>
      </c>
      <c r="BD59" s="402">
        <v>2.2</v>
      </c>
      <c r="BE59" s="402">
        <v>4.4</v>
      </c>
      <c r="BF59" s="402">
        <v>6.4</v>
      </c>
      <c r="BG59" s="402">
        <v>1.3</v>
      </c>
      <c r="BH59" s="402">
        <v>1.7</v>
      </c>
      <c r="BI59" s="402">
        <v>2.7</v>
      </c>
      <c r="BJ59" s="402">
        <v>5.1</v>
      </c>
      <c r="BK59" s="402">
        <v>0.5</v>
      </c>
      <c r="BL59" s="402">
        <v>1.8</v>
      </c>
      <c r="BM59" s="402">
        <v>4</v>
      </c>
      <c r="BN59" s="402">
        <v>14.3</v>
      </c>
      <c r="BO59" s="402">
        <v>3</v>
      </c>
      <c r="BP59" s="402">
        <v>5.1</v>
      </c>
      <c r="BQ59" s="402">
        <v>9</v>
      </c>
      <c r="BR59" s="402">
        <v>5</v>
      </c>
      <c r="BS59" s="402">
        <v>11.4</v>
      </c>
      <c r="BT59" s="402">
        <v>19.3</v>
      </c>
      <c r="BU59" s="402">
        <v>17.4</v>
      </c>
      <c r="BV59" s="402">
        <v>27.1</v>
      </c>
      <c r="BW59" s="402">
        <v>27.1</v>
      </c>
      <c r="BX59" s="402">
        <v>4.8</v>
      </c>
      <c r="BY59" s="402">
        <v>6.4</v>
      </c>
      <c r="BZ59" s="402">
        <v>14.6</v>
      </c>
      <c r="CA59" s="402">
        <v>42</v>
      </c>
      <c r="CB59" s="402">
        <v>19.8</v>
      </c>
      <c r="CC59" s="402">
        <v>33.4</v>
      </c>
      <c r="CD59" s="402">
        <v>28.7</v>
      </c>
      <c r="CE59" s="402">
        <v>46.6</v>
      </c>
      <c r="CF59" s="402">
        <v>34.8</v>
      </c>
      <c r="CG59" s="402">
        <v>23.5</v>
      </c>
      <c r="CH59" s="402">
        <v>49.7</v>
      </c>
      <c r="CI59" s="402">
        <v>42</v>
      </c>
      <c r="CJ59" s="402">
        <v>0.7</v>
      </c>
      <c r="CK59" s="402">
        <v>0.6</v>
      </c>
      <c r="CL59" s="402">
        <v>2.8</v>
      </c>
      <c r="CM59" s="402">
        <v>26.8</v>
      </c>
      <c r="CN59" s="402">
        <v>31.9</v>
      </c>
      <c r="CO59" s="402">
        <v>43</v>
      </c>
      <c r="CP59" s="402">
        <v>53.7</v>
      </c>
    </row>
    <row r="60" spans="1:94">
      <c r="A60">
        <v>58</v>
      </c>
      <c r="B60" t="s">
        <v>439</v>
      </c>
      <c r="C60" t="s">
        <v>875</v>
      </c>
      <c r="D60" t="s">
        <v>436</v>
      </c>
      <c r="E60" t="s">
        <v>888</v>
      </c>
      <c r="F60" t="s">
        <v>2110</v>
      </c>
      <c r="I60" s="402"/>
      <c r="J60" s="402">
        <v>14.3</v>
      </c>
      <c r="K60" s="402"/>
      <c r="L60" s="402">
        <v>2.8</v>
      </c>
      <c r="M60" s="402">
        <v>5.3</v>
      </c>
      <c r="N60" s="402">
        <v>12.1</v>
      </c>
      <c r="O60" s="402">
        <v>26</v>
      </c>
      <c r="P60" s="402">
        <v>23.3</v>
      </c>
      <c r="Q60" s="402"/>
      <c r="R60" s="402">
        <v>0.1</v>
      </c>
      <c r="S60" s="402">
        <v>1.2</v>
      </c>
      <c r="T60" s="402">
        <v>5.1</v>
      </c>
      <c r="U60" s="402">
        <v>0.9</v>
      </c>
      <c r="V60" s="402">
        <v>7.9</v>
      </c>
      <c r="W60" s="402">
        <v>12.4</v>
      </c>
      <c r="X60" s="402">
        <v>6.8</v>
      </c>
      <c r="Y60" s="402">
        <v>13.6</v>
      </c>
      <c r="Z60" s="402">
        <v>16.1</v>
      </c>
      <c r="AA60" s="402">
        <v>13.9</v>
      </c>
      <c r="AB60" s="402">
        <v>16.6</v>
      </c>
      <c r="AC60" s="402">
        <v>29.2</v>
      </c>
      <c r="AD60" s="402">
        <v>23.6</v>
      </c>
      <c r="AE60" s="402">
        <v>28.6</v>
      </c>
      <c r="AF60" s="402">
        <v>27.7</v>
      </c>
      <c r="AG60" s="402">
        <v>18.4</v>
      </c>
      <c r="AH60" s="402">
        <v>24.4</v>
      </c>
      <c r="AI60" s="402"/>
      <c r="AJ60" s="402">
        <v>0</v>
      </c>
      <c r="AK60" s="402">
        <v>0.3</v>
      </c>
      <c r="AL60" s="402">
        <v>0.1</v>
      </c>
      <c r="AM60" s="402">
        <v>0.9</v>
      </c>
      <c r="AN60" s="402">
        <v>0.7</v>
      </c>
      <c r="AO60" s="402">
        <v>3.1</v>
      </c>
      <c r="AP60" s="402">
        <v>1.3</v>
      </c>
      <c r="AQ60" s="402">
        <v>0.6</v>
      </c>
      <c r="AR60" s="402">
        <v>0.6</v>
      </c>
      <c r="AS60" s="402">
        <v>2.9</v>
      </c>
      <c r="AT60" s="402">
        <v>4</v>
      </c>
      <c r="AU60" s="402">
        <v>5.2</v>
      </c>
      <c r="AV60" s="402">
        <v>13.3</v>
      </c>
      <c r="AW60" s="402">
        <v>0.1</v>
      </c>
      <c r="AX60" s="402">
        <v>1.1</v>
      </c>
      <c r="AY60" s="402">
        <v>0.4</v>
      </c>
      <c r="AZ60" s="402">
        <v>1.6</v>
      </c>
      <c r="BA60" s="402">
        <v>6.6</v>
      </c>
      <c r="BB60" s="402">
        <v>10.9</v>
      </c>
      <c r="BC60" s="402">
        <v>1.5</v>
      </c>
      <c r="BD60" s="402">
        <v>5.5</v>
      </c>
      <c r="BE60" s="402">
        <v>13.1</v>
      </c>
      <c r="BF60" s="402">
        <v>15.3</v>
      </c>
      <c r="BG60" s="402">
        <v>6.2</v>
      </c>
      <c r="BH60" s="402">
        <v>5</v>
      </c>
      <c r="BI60" s="402">
        <v>8.4</v>
      </c>
      <c r="BJ60" s="402">
        <v>23</v>
      </c>
      <c r="BK60" s="402">
        <v>2.4</v>
      </c>
      <c r="BL60" s="402">
        <v>8.1</v>
      </c>
      <c r="BM60" s="402">
        <v>15.3</v>
      </c>
      <c r="BN60" s="402">
        <v>21.1</v>
      </c>
      <c r="BO60" s="402">
        <v>10.7</v>
      </c>
      <c r="BP60" s="402">
        <v>16.7</v>
      </c>
      <c r="BQ60" s="402">
        <v>17.4</v>
      </c>
      <c r="BR60" s="402">
        <v>12.6</v>
      </c>
      <c r="BS60" s="402">
        <v>17.1</v>
      </c>
      <c r="BT60" s="402">
        <v>22.8</v>
      </c>
      <c r="BU60" s="402">
        <v>29.3</v>
      </c>
      <c r="BV60" s="402">
        <v>33.2</v>
      </c>
      <c r="BW60" s="402">
        <v>26.1</v>
      </c>
      <c r="BX60" s="402">
        <v>11.7</v>
      </c>
      <c r="BY60" s="402">
        <v>14.6</v>
      </c>
      <c r="BZ60" s="402">
        <v>30.7</v>
      </c>
      <c r="CA60" s="402">
        <v>31.6</v>
      </c>
      <c r="CB60" s="402">
        <v>26.2</v>
      </c>
      <c r="CC60" s="402">
        <v>24.1</v>
      </c>
      <c r="CD60" s="402">
        <v>33.3</v>
      </c>
      <c r="CE60" s="402">
        <v>24.9</v>
      </c>
      <c r="CF60" s="402">
        <v>26.4</v>
      </c>
      <c r="CG60" s="402">
        <v>26.3</v>
      </c>
      <c r="CH60" s="402">
        <v>30</v>
      </c>
      <c r="CI60" s="402">
        <v>31.3</v>
      </c>
      <c r="CJ60" s="402">
        <v>1.7</v>
      </c>
      <c r="CK60" s="402">
        <v>2</v>
      </c>
      <c r="CL60" s="402">
        <v>4.5</v>
      </c>
      <c r="CM60" s="402">
        <v>30.6</v>
      </c>
      <c r="CN60" s="402">
        <v>21.6</v>
      </c>
      <c r="CO60" s="402">
        <v>29.5</v>
      </c>
      <c r="CP60" s="402">
        <v>21.5</v>
      </c>
    </row>
    <row r="61" spans="1:94">
      <c r="A61">
        <v>59</v>
      </c>
      <c r="B61" t="s">
        <v>441</v>
      </c>
      <c r="C61" t="s">
        <v>875</v>
      </c>
      <c r="D61" t="s">
        <v>436</v>
      </c>
      <c r="E61" t="s">
        <v>889</v>
      </c>
      <c r="F61" t="s">
        <v>2110</v>
      </c>
      <c r="I61" s="402"/>
      <c r="J61" s="402">
        <v>26.2</v>
      </c>
      <c r="K61" s="402"/>
      <c r="L61" s="402">
        <v>16.2</v>
      </c>
      <c r="M61" s="402">
        <v>18.8</v>
      </c>
      <c r="N61" s="402">
        <v>35.9</v>
      </c>
      <c r="O61" s="402">
        <v>30.8</v>
      </c>
      <c r="P61" s="402">
        <v>21.7</v>
      </c>
      <c r="Q61" s="402"/>
      <c r="R61" s="402">
        <v>0.7</v>
      </c>
      <c r="S61" s="402">
        <v>10.8</v>
      </c>
      <c r="T61" s="402">
        <v>25.1</v>
      </c>
      <c r="U61" s="402">
        <v>5.3</v>
      </c>
      <c r="V61" s="402">
        <v>26.9</v>
      </c>
      <c r="W61" s="402">
        <v>34.4</v>
      </c>
      <c r="X61" s="402">
        <v>29.9</v>
      </c>
      <c r="Y61" s="402">
        <v>37.1</v>
      </c>
      <c r="Z61" s="402">
        <v>42.6</v>
      </c>
      <c r="AA61" s="402">
        <v>40.4</v>
      </c>
      <c r="AB61" s="402">
        <v>32.3</v>
      </c>
      <c r="AC61" s="402">
        <v>33</v>
      </c>
      <c r="AD61" s="402">
        <v>31.3</v>
      </c>
      <c r="AE61" s="402">
        <v>25.9</v>
      </c>
      <c r="AF61" s="402">
        <v>25.1</v>
      </c>
      <c r="AG61" s="402">
        <v>19.4</v>
      </c>
      <c r="AH61" s="402">
        <v>20.8</v>
      </c>
      <c r="AI61" s="402"/>
      <c r="AJ61" s="402">
        <v>0.2</v>
      </c>
      <c r="AK61" s="402">
        <v>0.8</v>
      </c>
      <c r="AL61" s="402">
        <v>0.8</v>
      </c>
      <c r="AM61" s="402">
        <v>9.1</v>
      </c>
      <c r="AN61" s="402">
        <v>5</v>
      </c>
      <c r="AO61" s="402">
        <v>26.4</v>
      </c>
      <c r="AP61" s="402">
        <v>6</v>
      </c>
      <c r="AQ61" s="402">
        <v>4.5</v>
      </c>
      <c r="AR61" s="402">
        <v>8.7</v>
      </c>
      <c r="AS61" s="402">
        <v>15.5</v>
      </c>
      <c r="AT61" s="402">
        <v>28.8</v>
      </c>
      <c r="AU61" s="402">
        <v>30.1</v>
      </c>
      <c r="AV61" s="402">
        <v>30.4</v>
      </c>
      <c r="AW61" s="402">
        <v>1.2</v>
      </c>
      <c r="AX61" s="402">
        <v>7.8</v>
      </c>
      <c r="AY61" s="402">
        <v>1.6</v>
      </c>
      <c r="AZ61" s="402">
        <v>8.2</v>
      </c>
      <c r="BA61" s="402">
        <v>29.2</v>
      </c>
      <c r="BB61" s="402">
        <v>31.6</v>
      </c>
      <c r="BC61" s="402">
        <v>8.9</v>
      </c>
      <c r="BD61" s="402">
        <v>21.2</v>
      </c>
      <c r="BE61" s="402">
        <v>35.6</v>
      </c>
      <c r="BF61" s="402">
        <v>40.1</v>
      </c>
      <c r="BG61" s="402">
        <v>32.4</v>
      </c>
      <c r="BH61" s="402">
        <v>18</v>
      </c>
      <c r="BI61" s="402">
        <v>32.3</v>
      </c>
      <c r="BJ61" s="402">
        <v>50</v>
      </c>
      <c r="BK61" s="402">
        <v>15.4</v>
      </c>
      <c r="BL61" s="402">
        <v>33.5</v>
      </c>
      <c r="BM61" s="402">
        <v>44.1</v>
      </c>
      <c r="BN61" s="402">
        <v>33.1</v>
      </c>
      <c r="BO61" s="402">
        <v>38.5</v>
      </c>
      <c r="BP61" s="402">
        <v>42</v>
      </c>
      <c r="BQ61" s="402">
        <v>31.7</v>
      </c>
      <c r="BR61" s="402">
        <v>36.8</v>
      </c>
      <c r="BS61" s="402">
        <v>31.6</v>
      </c>
      <c r="BT61" s="402">
        <v>32</v>
      </c>
      <c r="BU61" s="402">
        <v>38.4</v>
      </c>
      <c r="BV61" s="402">
        <v>31.7</v>
      </c>
      <c r="BW61" s="402">
        <v>25.2</v>
      </c>
      <c r="BX61" s="402">
        <v>32.9</v>
      </c>
      <c r="BY61" s="402">
        <v>37.1</v>
      </c>
      <c r="BZ61" s="402">
        <v>35.9</v>
      </c>
      <c r="CA61" s="402">
        <v>21</v>
      </c>
      <c r="CB61" s="402">
        <v>32.6</v>
      </c>
      <c r="CC61" s="402">
        <v>24.8</v>
      </c>
      <c r="CD61" s="402">
        <v>28.7</v>
      </c>
      <c r="CE61" s="402">
        <v>19.4</v>
      </c>
      <c r="CF61" s="402">
        <v>27.1</v>
      </c>
      <c r="CG61" s="402">
        <v>32.1</v>
      </c>
      <c r="CH61" s="402">
        <v>18.1</v>
      </c>
      <c r="CI61" s="402">
        <v>21.1</v>
      </c>
      <c r="CJ61" s="402">
        <v>7.9</v>
      </c>
      <c r="CK61" s="402">
        <v>12</v>
      </c>
      <c r="CL61" s="402">
        <v>21.9</v>
      </c>
      <c r="CM61" s="402">
        <v>27</v>
      </c>
      <c r="CN61" s="402">
        <v>26.9</v>
      </c>
      <c r="CO61" s="402">
        <v>19.7</v>
      </c>
      <c r="CP61" s="402">
        <v>16.9</v>
      </c>
    </row>
    <row r="62" spans="1:94">
      <c r="A62">
        <v>60</v>
      </c>
      <c r="B62" t="s">
        <v>443</v>
      </c>
      <c r="C62" t="s">
        <v>875</v>
      </c>
      <c r="D62" t="s">
        <v>436</v>
      </c>
      <c r="E62" t="s">
        <v>890</v>
      </c>
      <c r="F62" t="s">
        <v>2110</v>
      </c>
      <c r="I62" s="402"/>
      <c r="J62" s="402">
        <v>32.4</v>
      </c>
      <c r="K62" s="402"/>
      <c r="L62" s="402">
        <v>44.6</v>
      </c>
      <c r="M62" s="402">
        <v>39</v>
      </c>
      <c r="N62" s="402">
        <v>39.9</v>
      </c>
      <c r="O62" s="402">
        <v>18.4</v>
      </c>
      <c r="P62" s="402">
        <v>18</v>
      </c>
      <c r="Q62" s="402"/>
      <c r="R62" s="402">
        <v>8.7</v>
      </c>
      <c r="S62" s="402">
        <v>44.2</v>
      </c>
      <c r="T62" s="402">
        <v>49.7</v>
      </c>
      <c r="U62" s="402">
        <v>29</v>
      </c>
      <c r="V62" s="402">
        <v>45</v>
      </c>
      <c r="W62" s="402">
        <v>38.7</v>
      </c>
      <c r="X62" s="402">
        <v>48.6</v>
      </c>
      <c r="Y62" s="402">
        <v>38.5</v>
      </c>
      <c r="Z62" s="402">
        <v>32.2</v>
      </c>
      <c r="AA62" s="402">
        <v>36.4</v>
      </c>
      <c r="AB62" s="402">
        <v>33.2</v>
      </c>
      <c r="AC62" s="402">
        <v>13.9</v>
      </c>
      <c r="AD62" s="402">
        <v>24.1</v>
      </c>
      <c r="AE62" s="402">
        <v>10.7</v>
      </c>
      <c r="AF62" s="402">
        <v>9.2</v>
      </c>
      <c r="AG62" s="402">
        <v>31.6</v>
      </c>
      <c r="AH62" s="402">
        <v>10.4</v>
      </c>
      <c r="AI62" s="402"/>
      <c r="AJ62" s="402">
        <v>1.7</v>
      </c>
      <c r="AK62" s="402">
        <v>3.4</v>
      </c>
      <c r="AL62" s="402">
        <v>10.1</v>
      </c>
      <c r="AM62" s="402">
        <v>50.2</v>
      </c>
      <c r="AN62" s="402">
        <v>33.4</v>
      </c>
      <c r="AO62" s="402">
        <v>56.6</v>
      </c>
      <c r="AP62" s="402">
        <v>27.8</v>
      </c>
      <c r="AQ62" s="402">
        <v>34.6</v>
      </c>
      <c r="AR62" s="402">
        <v>49.8</v>
      </c>
      <c r="AS62" s="402">
        <v>48.8</v>
      </c>
      <c r="AT62" s="402">
        <v>53</v>
      </c>
      <c r="AU62" s="402">
        <v>52.7</v>
      </c>
      <c r="AV62" s="402">
        <v>37.2</v>
      </c>
      <c r="AW62" s="402">
        <v>16.5</v>
      </c>
      <c r="AX62" s="402">
        <v>37.3</v>
      </c>
      <c r="AY62" s="402">
        <v>12.1</v>
      </c>
      <c r="AZ62" s="402">
        <v>40.7</v>
      </c>
      <c r="BA62" s="402">
        <v>50.3</v>
      </c>
      <c r="BB62" s="402">
        <v>42.6</v>
      </c>
      <c r="BC62" s="402">
        <v>41.5</v>
      </c>
      <c r="BD62" s="402">
        <v>47.7</v>
      </c>
      <c r="BE62" s="402">
        <v>39.8</v>
      </c>
      <c r="BF62" s="402">
        <v>33.8</v>
      </c>
      <c r="BG62" s="402">
        <v>50.8</v>
      </c>
      <c r="BH62" s="402">
        <v>45</v>
      </c>
      <c r="BI62" s="402">
        <v>47.7</v>
      </c>
      <c r="BJ62" s="402">
        <v>21.1</v>
      </c>
      <c r="BK62" s="402">
        <v>58.7</v>
      </c>
      <c r="BL62" s="402">
        <v>48.8</v>
      </c>
      <c r="BM62" s="402">
        <v>33</v>
      </c>
      <c r="BN62" s="402">
        <v>27.1</v>
      </c>
      <c r="BO62" s="402">
        <v>40.9</v>
      </c>
      <c r="BP62" s="402">
        <v>32.5</v>
      </c>
      <c r="BQ62" s="402">
        <v>30.2</v>
      </c>
      <c r="BR62" s="402">
        <v>37.6</v>
      </c>
      <c r="BS62" s="402">
        <v>33.3</v>
      </c>
      <c r="BT62" s="402">
        <v>22.7</v>
      </c>
      <c r="BU62" s="402">
        <v>14.1</v>
      </c>
      <c r="BV62" s="402">
        <v>7.9</v>
      </c>
      <c r="BW62" s="402">
        <v>18.2</v>
      </c>
      <c r="BX62" s="402">
        <v>42.3</v>
      </c>
      <c r="BY62" s="402">
        <v>40.1</v>
      </c>
      <c r="BZ62" s="402">
        <v>17.6</v>
      </c>
      <c r="CA62" s="402">
        <v>5.2</v>
      </c>
      <c r="CB62" s="402">
        <v>18.3</v>
      </c>
      <c r="CC62" s="402">
        <v>14.5</v>
      </c>
      <c r="CD62" s="402">
        <v>8.9</v>
      </c>
      <c r="CE62" s="402">
        <v>8.2</v>
      </c>
      <c r="CF62" s="402">
        <v>10.7</v>
      </c>
      <c r="CG62" s="402">
        <v>16.7</v>
      </c>
      <c r="CH62" s="402">
        <v>2.2</v>
      </c>
      <c r="CI62" s="402">
        <v>5.4</v>
      </c>
      <c r="CJ62" s="402">
        <v>62.6</v>
      </c>
      <c r="CK62" s="402">
        <v>56.2</v>
      </c>
      <c r="CL62" s="402">
        <v>58.5</v>
      </c>
      <c r="CM62" s="402">
        <v>14.3</v>
      </c>
      <c r="CN62" s="402">
        <v>17.9</v>
      </c>
      <c r="CO62" s="402">
        <v>7.3</v>
      </c>
      <c r="CP62" s="402">
        <v>7.2</v>
      </c>
    </row>
    <row r="63" spans="1:94">
      <c r="A63">
        <v>61</v>
      </c>
      <c r="B63" t="s">
        <v>445</v>
      </c>
      <c r="C63" t="s">
        <v>875</v>
      </c>
      <c r="D63" t="s">
        <v>436</v>
      </c>
      <c r="E63" t="s">
        <v>891</v>
      </c>
      <c r="F63" t="s">
        <v>2110</v>
      </c>
      <c r="I63" s="402"/>
      <c r="J63" s="402">
        <v>9.1</v>
      </c>
      <c r="K63" s="402"/>
      <c r="L63" s="402">
        <v>19.7</v>
      </c>
      <c r="M63" s="402">
        <v>17.2</v>
      </c>
      <c r="N63" s="402">
        <v>6.9</v>
      </c>
      <c r="O63" s="402">
        <v>1.8</v>
      </c>
      <c r="P63" s="402">
        <v>3.5</v>
      </c>
      <c r="Q63" s="402"/>
      <c r="R63" s="402">
        <v>17.3</v>
      </c>
      <c r="S63" s="402">
        <v>24.9</v>
      </c>
      <c r="T63" s="402">
        <v>13.4</v>
      </c>
      <c r="U63" s="402">
        <v>26</v>
      </c>
      <c r="V63" s="402">
        <v>11.9</v>
      </c>
      <c r="W63" s="402">
        <v>7.1</v>
      </c>
      <c r="X63" s="402">
        <v>10.1</v>
      </c>
      <c r="Y63" s="402">
        <v>6.9</v>
      </c>
      <c r="Z63" s="402">
        <v>3</v>
      </c>
      <c r="AA63" s="402">
        <v>4.4</v>
      </c>
      <c r="AB63" s="402">
        <v>5.6</v>
      </c>
      <c r="AC63" s="402">
        <v>1.1</v>
      </c>
      <c r="AD63" s="402">
        <v>2</v>
      </c>
      <c r="AE63" s="402">
        <v>1</v>
      </c>
      <c r="AF63" s="402">
        <v>0.6</v>
      </c>
      <c r="AG63" s="402">
        <v>8.1</v>
      </c>
      <c r="AH63" s="402">
        <v>0.8</v>
      </c>
      <c r="AI63" s="402"/>
      <c r="AJ63" s="402">
        <v>3.6</v>
      </c>
      <c r="AK63" s="402">
        <v>5.2</v>
      </c>
      <c r="AL63" s="402">
        <v>20.4</v>
      </c>
      <c r="AM63" s="402">
        <v>26.6</v>
      </c>
      <c r="AN63" s="402">
        <v>29.6</v>
      </c>
      <c r="AO63" s="402">
        <v>10.9</v>
      </c>
      <c r="AP63" s="402">
        <v>24.6</v>
      </c>
      <c r="AQ63" s="402">
        <v>34.5</v>
      </c>
      <c r="AR63" s="402">
        <v>25.4</v>
      </c>
      <c r="AS63" s="402">
        <v>20.9</v>
      </c>
      <c r="AT63" s="402">
        <v>11.4</v>
      </c>
      <c r="AU63" s="402">
        <v>8.6</v>
      </c>
      <c r="AV63" s="402">
        <v>8.5</v>
      </c>
      <c r="AW63" s="402">
        <v>26.2</v>
      </c>
      <c r="AX63" s="402">
        <v>29.6</v>
      </c>
      <c r="AY63" s="402">
        <v>18.7</v>
      </c>
      <c r="AZ63" s="402">
        <v>26.4</v>
      </c>
      <c r="BA63" s="402">
        <v>9.9</v>
      </c>
      <c r="BB63" s="402">
        <v>8.2</v>
      </c>
      <c r="BC63" s="402">
        <v>26.5</v>
      </c>
      <c r="BD63" s="402">
        <v>16.1</v>
      </c>
      <c r="BE63" s="402">
        <v>5.6</v>
      </c>
      <c r="BF63" s="402">
        <v>3.6</v>
      </c>
      <c r="BG63" s="402">
        <v>7.5</v>
      </c>
      <c r="BH63" s="402">
        <v>24.1</v>
      </c>
      <c r="BI63" s="402">
        <v>6.9</v>
      </c>
      <c r="BJ63" s="402">
        <v>0.7</v>
      </c>
      <c r="BK63" s="402">
        <v>20</v>
      </c>
      <c r="BL63" s="402">
        <v>6.9</v>
      </c>
      <c r="BM63" s="402">
        <v>3</v>
      </c>
      <c r="BN63" s="402">
        <v>3.3</v>
      </c>
      <c r="BO63" s="402">
        <v>5.8</v>
      </c>
      <c r="BP63" s="402">
        <v>3.2</v>
      </c>
      <c r="BQ63" s="402">
        <v>7.2</v>
      </c>
      <c r="BR63" s="402">
        <v>5.9</v>
      </c>
      <c r="BS63" s="402">
        <v>5.1</v>
      </c>
      <c r="BT63" s="402">
        <v>2.5</v>
      </c>
      <c r="BU63" s="402">
        <v>0.6</v>
      </c>
      <c r="BV63" s="402">
        <v>0.1</v>
      </c>
      <c r="BW63" s="402">
        <v>3.2</v>
      </c>
      <c r="BX63" s="402">
        <v>6.5</v>
      </c>
      <c r="BY63" s="402">
        <v>1.7</v>
      </c>
      <c r="BZ63" s="402">
        <v>1</v>
      </c>
      <c r="CA63" s="402">
        <v>0.1</v>
      </c>
      <c r="CB63" s="402">
        <v>2.4</v>
      </c>
      <c r="CC63" s="402">
        <v>2.2</v>
      </c>
      <c r="CD63" s="402">
        <v>0.4</v>
      </c>
      <c r="CE63" s="402">
        <v>0.8</v>
      </c>
      <c r="CF63" s="402">
        <v>0.8</v>
      </c>
      <c r="CG63" s="402">
        <v>1.2</v>
      </c>
      <c r="CH63" s="402">
        <v>0</v>
      </c>
      <c r="CI63" s="402">
        <v>0.2</v>
      </c>
      <c r="CJ63" s="402">
        <v>20.8</v>
      </c>
      <c r="CK63" s="402">
        <v>20.1</v>
      </c>
      <c r="CL63" s="402">
        <v>9.9</v>
      </c>
      <c r="CM63" s="402">
        <v>1.2</v>
      </c>
      <c r="CN63" s="402">
        <v>1.4</v>
      </c>
      <c r="CO63" s="402">
        <v>0.4</v>
      </c>
      <c r="CP63" s="402">
        <v>0.6</v>
      </c>
    </row>
    <row r="64" spans="1:94">
      <c r="A64">
        <v>62</v>
      </c>
      <c r="B64" t="s">
        <v>447</v>
      </c>
      <c r="C64" t="s">
        <v>875</v>
      </c>
      <c r="D64" t="s">
        <v>436</v>
      </c>
      <c r="E64" t="s">
        <v>892</v>
      </c>
      <c r="F64" t="s">
        <v>2110</v>
      </c>
      <c r="I64" s="402"/>
      <c r="J64" s="402">
        <v>3.1</v>
      </c>
      <c r="K64" s="402"/>
      <c r="L64" s="402">
        <v>7.9</v>
      </c>
      <c r="M64" s="402">
        <v>7.8</v>
      </c>
      <c r="N64" s="402">
        <v>1.2</v>
      </c>
      <c r="O64" s="402">
        <v>0.3</v>
      </c>
      <c r="P64" s="402">
        <v>0.7</v>
      </c>
      <c r="Q64" s="402"/>
      <c r="R64" s="402">
        <v>17</v>
      </c>
      <c r="S64" s="402">
        <v>10.5</v>
      </c>
      <c r="T64" s="402">
        <v>3.4</v>
      </c>
      <c r="U64" s="402">
        <v>14.8</v>
      </c>
      <c r="V64" s="402">
        <v>3.7</v>
      </c>
      <c r="W64" s="402">
        <v>1.6</v>
      </c>
      <c r="X64" s="402">
        <v>1.9</v>
      </c>
      <c r="Y64" s="402">
        <v>0.8</v>
      </c>
      <c r="Z64" s="402">
        <v>0.5</v>
      </c>
      <c r="AA64" s="402">
        <v>0.6</v>
      </c>
      <c r="AB64" s="402">
        <v>1.3</v>
      </c>
      <c r="AC64" s="402">
        <v>0.1</v>
      </c>
      <c r="AD64" s="402">
        <v>0.3</v>
      </c>
      <c r="AE64" s="402">
        <v>0.2</v>
      </c>
      <c r="AF64" s="402">
        <v>0.1</v>
      </c>
      <c r="AG64" s="402">
        <v>1.8</v>
      </c>
      <c r="AH64" s="402">
        <v>0.1</v>
      </c>
      <c r="AI64" s="402"/>
      <c r="AJ64" s="402">
        <v>4.4</v>
      </c>
      <c r="AK64" s="402">
        <v>5.8</v>
      </c>
      <c r="AL64" s="402">
        <v>19.9</v>
      </c>
      <c r="AM64" s="402">
        <v>8.7</v>
      </c>
      <c r="AN64" s="402">
        <v>15.4</v>
      </c>
      <c r="AO64" s="402">
        <v>1.8</v>
      </c>
      <c r="AP64" s="402">
        <v>15.8</v>
      </c>
      <c r="AQ64" s="402">
        <v>16.6</v>
      </c>
      <c r="AR64" s="402">
        <v>9.8</v>
      </c>
      <c r="AS64" s="402">
        <v>6.8</v>
      </c>
      <c r="AT64" s="402">
        <v>1.6</v>
      </c>
      <c r="AU64" s="402">
        <v>1.5</v>
      </c>
      <c r="AV64" s="402">
        <v>2.6</v>
      </c>
      <c r="AW64" s="402">
        <v>21.9</v>
      </c>
      <c r="AX64" s="402">
        <v>12.1</v>
      </c>
      <c r="AY64" s="402">
        <v>16.5</v>
      </c>
      <c r="AZ64" s="402">
        <v>11.2</v>
      </c>
      <c r="BA64" s="402">
        <v>1.9</v>
      </c>
      <c r="BB64" s="402">
        <v>1.9</v>
      </c>
      <c r="BC64" s="402">
        <v>12.1</v>
      </c>
      <c r="BD64" s="402">
        <v>4.6</v>
      </c>
      <c r="BE64" s="402">
        <v>1</v>
      </c>
      <c r="BF64" s="402">
        <v>0.6</v>
      </c>
      <c r="BG64" s="402">
        <v>1.3</v>
      </c>
      <c r="BH64" s="402">
        <v>4.8</v>
      </c>
      <c r="BI64" s="402">
        <v>1.3</v>
      </c>
      <c r="BJ64" s="402">
        <v>0</v>
      </c>
      <c r="BK64" s="402">
        <v>2.4</v>
      </c>
      <c r="BL64" s="402">
        <v>0.7</v>
      </c>
      <c r="BM64" s="402">
        <v>0.4</v>
      </c>
      <c r="BN64" s="402">
        <v>0.8</v>
      </c>
      <c r="BO64" s="402">
        <v>0.8</v>
      </c>
      <c r="BP64" s="402">
        <v>0.4</v>
      </c>
      <c r="BQ64" s="402">
        <v>2.2</v>
      </c>
      <c r="BR64" s="402">
        <v>1.4</v>
      </c>
      <c r="BS64" s="402">
        <v>1</v>
      </c>
      <c r="BT64" s="402">
        <v>0.4</v>
      </c>
      <c r="BU64" s="402">
        <v>0.1</v>
      </c>
      <c r="BV64" s="402">
        <v>0</v>
      </c>
      <c r="BW64" s="402">
        <v>0.2</v>
      </c>
      <c r="BX64" s="402">
        <v>1.2</v>
      </c>
      <c r="BY64" s="402">
        <v>0.1</v>
      </c>
      <c r="BZ64" s="402">
        <v>0.1</v>
      </c>
      <c r="CA64" s="402">
        <v>0</v>
      </c>
      <c r="CB64" s="402">
        <v>0.5</v>
      </c>
      <c r="CC64" s="402">
        <v>0.6</v>
      </c>
      <c r="CD64" s="402">
        <v>0</v>
      </c>
      <c r="CE64" s="402">
        <v>0.1</v>
      </c>
      <c r="CF64" s="402">
        <v>0.2</v>
      </c>
      <c r="CG64" s="402">
        <v>0.2</v>
      </c>
      <c r="CH64" s="402">
        <v>0</v>
      </c>
      <c r="CI64" s="402">
        <v>0</v>
      </c>
      <c r="CJ64" s="402">
        <v>4.3</v>
      </c>
      <c r="CK64" s="402">
        <v>5.3</v>
      </c>
      <c r="CL64" s="402">
        <v>1.7</v>
      </c>
      <c r="CM64" s="402">
        <v>0.1</v>
      </c>
      <c r="CN64" s="402">
        <v>0.2</v>
      </c>
      <c r="CO64" s="402">
        <v>0.1</v>
      </c>
      <c r="CP64" s="402">
        <v>0.1</v>
      </c>
    </row>
    <row r="65" spans="1:94">
      <c r="A65">
        <v>63</v>
      </c>
      <c r="B65" t="s">
        <v>449</v>
      </c>
      <c r="C65" t="s">
        <v>875</v>
      </c>
      <c r="D65" t="s">
        <v>436</v>
      </c>
      <c r="E65" t="s">
        <v>893</v>
      </c>
      <c r="F65" t="s">
        <v>2110</v>
      </c>
      <c r="I65" s="402"/>
      <c r="J65" s="402">
        <v>3.1</v>
      </c>
      <c r="K65" s="402"/>
      <c r="L65" s="402">
        <v>8.1</v>
      </c>
      <c r="M65" s="402">
        <v>10.4</v>
      </c>
      <c r="N65" s="402">
        <v>0.5</v>
      </c>
      <c r="O65" s="402">
        <v>0.2</v>
      </c>
      <c r="P65" s="402">
        <v>0.4</v>
      </c>
      <c r="Q65" s="402"/>
      <c r="R65" s="402">
        <v>56.1</v>
      </c>
      <c r="S65" s="402">
        <v>8.2</v>
      </c>
      <c r="T65" s="402">
        <v>1.9</v>
      </c>
      <c r="U65" s="402">
        <v>23.7</v>
      </c>
      <c r="V65" s="402">
        <v>2.4</v>
      </c>
      <c r="W65" s="402">
        <v>0.8</v>
      </c>
      <c r="X65" s="402">
        <v>0.7</v>
      </c>
      <c r="Y65" s="402">
        <v>0.2</v>
      </c>
      <c r="Z65" s="402">
        <v>0.2</v>
      </c>
      <c r="AA65" s="402">
        <v>0.2</v>
      </c>
      <c r="AB65" s="402">
        <v>0.9</v>
      </c>
      <c r="AC65" s="402">
        <v>0.1</v>
      </c>
      <c r="AD65" s="402">
        <v>0.1</v>
      </c>
      <c r="AE65" s="402">
        <v>0.1</v>
      </c>
      <c r="AF65" s="402">
        <v>0</v>
      </c>
      <c r="AG65" s="402">
        <v>1</v>
      </c>
      <c r="AH65" s="402">
        <v>0.1</v>
      </c>
      <c r="AI65" s="402"/>
      <c r="AJ65" s="402">
        <v>90.1</v>
      </c>
      <c r="AK65" s="402">
        <v>84.2</v>
      </c>
      <c r="AL65" s="402">
        <v>48.7</v>
      </c>
      <c r="AM65" s="402">
        <v>4.3</v>
      </c>
      <c r="AN65" s="402">
        <v>15.8</v>
      </c>
      <c r="AO65" s="402">
        <v>0.6</v>
      </c>
      <c r="AP65" s="402">
        <v>24.1</v>
      </c>
      <c r="AQ65" s="402">
        <v>9.1</v>
      </c>
      <c r="AR65" s="402">
        <v>5.5</v>
      </c>
      <c r="AS65" s="402">
        <v>4.4</v>
      </c>
      <c r="AT65" s="402">
        <v>0.4</v>
      </c>
      <c r="AU65" s="402">
        <v>0.6</v>
      </c>
      <c r="AV65" s="402">
        <v>2.1</v>
      </c>
      <c r="AW65" s="402">
        <v>34</v>
      </c>
      <c r="AX65" s="402">
        <v>11.9</v>
      </c>
      <c r="AY65" s="402">
        <v>50.6</v>
      </c>
      <c r="AZ65" s="402">
        <v>11.3</v>
      </c>
      <c r="BA65" s="402">
        <v>0.7</v>
      </c>
      <c r="BB65" s="402">
        <v>1.1</v>
      </c>
      <c r="BC65" s="402">
        <v>9.2</v>
      </c>
      <c r="BD65" s="402">
        <v>2.6</v>
      </c>
      <c r="BE65" s="402">
        <v>0.4</v>
      </c>
      <c r="BF65" s="402">
        <v>0.2</v>
      </c>
      <c r="BG65" s="402">
        <v>0.5</v>
      </c>
      <c r="BH65" s="402">
        <v>1.4</v>
      </c>
      <c r="BI65" s="402">
        <v>0.6</v>
      </c>
      <c r="BJ65" s="402">
        <v>0</v>
      </c>
      <c r="BK65" s="402">
        <v>0.5</v>
      </c>
      <c r="BL65" s="402">
        <v>0.1</v>
      </c>
      <c r="BM65" s="402">
        <v>0.2</v>
      </c>
      <c r="BN65" s="402">
        <v>0.3</v>
      </c>
      <c r="BO65" s="402">
        <v>0.2</v>
      </c>
      <c r="BP65" s="402">
        <v>0.1</v>
      </c>
      <c r="BQ65" s="402">
        <v>2.3</v>
      </c>
      <c r="BR65" s="402">
        <v>0.8</v>
      </c>
      <c r="BS65" s="402">
        <v>0.5</v>
      </c>
      <c r="BT65" s="402">
        <v>0.2</v>
      </c>
      <c r="BU65" s="402">
        <v>0</v>
      </c>
      <c r="BV65" s="402">
        <v>0</v>
      </c>
      <c r="BW65" s="402">
        <v>0</v>
      </c>
      <c r="BX65" s="402">
        <v>0.5</v>
      </c>
      <c r="BY65" s="402">
        <v>0</v>
      </c>
      <c r="BZ65" s="402">
        <v>0</v>
      </c>
      <c r="CA65" s="402">
        <v>0</v>
      </c>
      <c r="CB65" s="402">
        <v>0.3</v>
      </c>
      <c r="CC65" s="402">
        <v>0.4</v>
      </c>
      <c r="CD65" s="402">
        <v>0</v>
      </c>
      <c r="CE65" s="402">
        <v>0.1</v>
      </c>
      <c r="CF65" s="402">
        <v>0.1</v>
      </c>
      <c r="CG65" s="402">
        <v>0</v>
      </c>
      <c r="CH65" s="402">
        <v>0</v>
      </c>
      <c r="CI65" s="402">
        <v>0</v>
      </c>
      <c r="CJ65" s="402">
        <v>2</v>
      </c>
      <c r="CK65" s="402">
        <v>3.7</v>
      </c>
      <c r="CL65" s="402">
        <v>0.8</v>
      </c>
      <c r="CM65" s="402">
        <v>0</v>
      </c>
      <c r="CN65" s="402">
        <v>0.1</v>
      </c>
      <c r="CO65" s="402">
        <v>0</v>
      </c>
      <c r="CP65" s="402">
        <v>0</v>
      </c>
    </row>
    <row r="66" spans="3:4">
      <c r="C66" t="s">
        <v>875</v>
      </c>
      <c r="D66" t="s">
        <v>895</v>
      </c>
    </row>
    <row r="67" spans="1:94">
      <c r="A67">
        <v>65</v>
      </c>
      <c r="B67" t="s">
        <v>894</v>
      </c>
      <c r="C67" t="s">
        <v>875</v>
      </c>
      <c r="D67" t="s">
        <v>895</v>
      </c>
      <c r="E67" t="s">
        <v>896</v>
      </c>
      <c r="F67" t="s">
        <v>2110</v>
      </c>
      <c r="I67" s="402"/>
      <c r="J67" s="402">
        <v>16.9</v>
      </c>
      <c r="K67" s="402"/>
      <c r="L67" s="402">
        <v>14.2</v>
      </c>
      <c r="M67" s="402">
        <v>25.7</v>
      </c>
      <c r="N67" s="402">
        <v>14.6</v>
      </c>
      <c r="O67" s="402">
        <v>16.8</v>
      </c>
      <c r="P67" s="402">
        <v>19.9</v>
      </c>
      <c r="Q67" s="402"/>
      <c r="R67" s="402">
        <v>14.1</v>
      </c>
      <c r="S67" s="402">
        <v>14.6</v>
      </c>
      <c r="T67" s="402">
        <v>13.8</v>
      </c>
      <c r="U67" s="402">
        <v>28.5</v>
      </c>
      <c r="V67" s="402">
        <v>24</v>
      </c>
      <c r="W67" s="402">
        <v>13.3</v>
      </c>
      <c r="X67" s="402">
        <v>15.6</v>
      </c>
      <c r="Y67" s="402">
        <v>11.2</v>
      </c>
      <c r="Z67" s="402">
        <v>12.6</v>
      </c>
      <c r="AA67" s="402">
        <v>23.2</v>
      </c>
      <c r="AB67" s="402">
        <v>42.7</v>
      </c>
      <c r="AC67" s="402">
        <v>16.2</v>
      </c>
      <c r="AD67" s="402">
        <v>12</v>
      </c>
      <c r="AE67" s="402">
        <v>14.5</v>
      </c>
      <c r="AF67" s="402">
        <v>25.6</v>
      </c>
      <c r="AG67" s="402">
        <v>16.5</v>
      </c>
      <c r="AH67" s="402">
        <v>17.6</v>
      </c>
      <c r="AI67" s="402"/>
      <c r="AJ67" s="402">
        <v>14.6</v>
      </c>
      <c r="AK67" s="402">
        <v>13.1</v>
      </c>
      <c r="AL67" s="402">
        <v>14.2</v>
      </c>
      <c r="AM67" s="402">
        <v>13.4</v>
      </c>
      <c r="AN67" s="402">
        <v>14.3</v>
      </c>
      <c r="AO67" s="402">
        <v>15.6</v>
      </c>
      <c r="AP67" s="402">
        <v>14.9</v>
      </c>
      <c r="AQ67" s="402">
        <v>14.6</v>
      </c>
      <c r="AR67" s="402">
        <v>15.1</v>
      </c>
      <c r="AS67" s="402">
        <v>14.6</v>
      </c>
      <c r="AT67" s="402">
        <v>13.8</v>
      </c>
      <c r="AU67" s="402">
        <v>12.3</v>
      </c>
      <c r="AV67" s="402">
        <v>14.9</v>
      </c>
      <c r="AW67" s="402">
        <v>25.9</v>
      </c>
      <c r="AX67" s="402">
        <v>30.5</v>
      </c>
      <c r="AY67" s="402">
        <v>26.7</v>
      </c>
      <c r="AZ67" s="402">
        <v>29.4</v>
      </c>
      <c r="BA67" s="402">
        <v>23.6</v>
      </c>
      <c r="BB67" s="402">
        <v>25.3</v>
      </c>
      <c r="BC67" s="402">
        <v>20.8</v>
      </c>
      <c r="BD67" s="402">
        <v>13.1</v>
      </c>
      <c r="BE67" s="402">
        <v>12.1</v>
      </c>
      <c r="BF67" s="402">
        <v>14.1</v>
      </c>
      <c r="BG67" s="402">
        <v>14.8</v>
      </c>
      <c r="BH67" s="402">
        <v>14.8</v>
      </c>
      <c r="BI67" s="402">
        <v>16.8</v>
      </c>
      <c r="BJ67" s="402">
        <v>10.9</v>
      </c>
      <c r="BK67" s="402">
        <v>11.5</v>
      </c>
      <c r="BL67" s="402">
        <v>11.5</v>
      </c>
      <c r="BM67" s="402">
        <v>12.5</v>
      </c>
      <c r="BN67" s="402">
        <v>13.1</v>
      </c>
      <c r="BO67" s="402">
        <v>24.1</v>
      </c>
      <c r="BP67" s="402">
        <v>22.5</v>
      </c>
      <c r="BQ67" s="402">
        <v>43.7</v>
      </c>
      <c r="BR67" s="402">
        <v>44.1</v>
      </c>
      <c r="BS67" s="402">
        <v>42.1</v>
      </c>
      <c r="BT67" s="402">
        <v>16.8</v>
      </c>
      <c r="BU67" s="402">
        <v>15.5</v>
      </c>
      <c r="BV67" s="402">
        <v>16.3</v>
      </c>
      <c r="BW67" s="402">
        <v>16.7</v>
      </c>
      <c r="BX67" s="402">
        <v>12.4</v>
      </c>
      <c r="BY67" s="402">
        <v>12.9</v>
      </c>
      <c r="BZ67" s="402">
        <v>11.9</v>
      </c>
      <c r="CA67" s="402">
        <v>11.2</v>
      </c>
      <c r="CB67" s="402">
        <v>12.5</v>
      </c>
      <c r="CC67" s="402">
        <v>11.7</v>
      </c>
      <c r="CD67" s="402">
        <v>15.5</v>
      </c>
      <c r="CE67" s="402">
        <v>15.5</v>
      </c>
      <c r="CF67" s="402">
        <v>26.1</v>
      </c>
      <c r="CG67" s="402">
        <v>25.5</v>
      </c>
      <c r="CH67" s="402">
        <v>25.4</v>
      </c>
      <c r="CI67" s="402">
        <v>17.3</v>
      </c>
      <c r="CJ67" s="402">
        <v>14.8</v>
      </c>
      <c r="CK67" s="402">
        <v>15.2</v>
      </c>
      <c r="CL67" s="402">
        <v>15.8</v>
      </c>
      <c r="CM67" s="402">
        <v>17.6</v>
      </c>
      <c r="CN67" s="402">
        <v>18.3</v>
      </c>
      <c r="CO67" s="402">
        <v>16.8</v>
      </c>
      <c r="CP67" s="402">
        <v>17.7</v>
      </c>
    </row>
    <row r="68" spans="1:4">
      <c r="A68">
        <v>66</v>
      </c>
      <c r="C68" t="s">
        <v>875</v>
      </c>
      <c r="D68" t="s">
        <v>895</v>
      </c>
    </row>
    <row r="69" spans="1:94">
      <c r="A69">
        <v>67</v>
      </c>
      <c r="B69" t="s">
        <v>897</v>
      </c>
      <c r="C69" t="s">
        <v>875</v>
      </c>
      <c r="D69" t="s">
        <v>895</v>
      </c>
      <c r="E69" t="s">
        <v>898</v>
      </c>
      <c r="F69" t="s">
        <v>2110</v>
      </c>
      <c r="I69" s="402"/>
      <c r="J69" s="402">
        <v>5.4</v>
      </c>
      <c r="K69" s="402"/>
      <c r="L69" s="402">
        <v>3.9</v>
      </c>
      <c r="M69" s="402">
        <v>8.7</v>
      </c>
      <c r="N69" s="402">
        <v>4.6</v>
      </c>
      <c r="O69" s="402">
        <v>5.5</v>
      </c>
      <c r="P69" s="402">
        <v>6.9</v>
      </c>
      <c r="Q69" s="402"/>
      <c r="R69" s="402">
        <v>1.5</v>
      </c>
      <c r="S69" s="402">
        <v>3.8</v>
      </c>
      <c r="T69" s="402">
        <v>4.5</v>
      </c>
      <c r="U69" s="402">
        <v>10.2</v>
      </c>
      <c r="V69" s="402">
        <v>7.9</v>
      </c>
      <c r="W69" s="402">
        <v>4.2</v>
      </c>
      <c r="X69" s="402">
        <v>4.7</v>
      </c>
      <c r="Y69" s="402">
        <v>3.3</v>
      </c>
      <c r="Z69" s="402">
        <v>4.4</v>
      </c>
      <c r="AA69" s="402">
        <v>7.5</v>
      </c>
      <c r="AB69" s="402">
        <v>15.6</v>
      </c>
      <c r="AC69" s="402">
        <v>5</v>
      </c>
      <c r="AD69" s="402">
        <v>3.7</v>
      </c>
      <c r="AE69" s="402">
        <v>5.1</v>
      </c>
      <c r="AF69" s="402">
        <v>8.7</v>
      </c>
      <c r="AG69" s="402">
        <v>5.5</v>
      </c>
      <c r="AH69" s="402">
        <v>6.4</v>
      </c>
      <c r="AI69" s="402"/>
      <c r="AJ69" s="402">
        <v>1.7</v>
      </c>
      <c r="AK69" s="402">
        <v>1.6</v>
      </c>
      <c r="AL69" s="402">
        <v>1.5</v>
      </c>
      <c r="AM69" s="402">
        <v>3.6</v>
      </c>
      <c r="AN69" s="402">
        <v>3.8</v>
      </c>
      <c r="AO69" s="402">
        <v>3.9</v>
      </c>
      <c r="AP69" s="402">
        <v>4.1</v>
      </c>
      <c r="AQ69" s="402">
        <v>3.7</v>
      </c>
      <c r="AR69" s="402">
        <v>3.7</v>
      </c>
      <c r="AS69" s="402">
        <v>4.6</v>
      </c>
      <c r="AT69" s="402">
        <v>4.2</v>
      </c>
      <c r="AU69" s="402">
        <v>4.2</v>
      </c>
      <c r="AV69" s="402">
        <v>5.4</v>
      </c>
      <c r="AW69" s="402">
        <v>8.7</v>
      </c>
      <c r="AX69" s="402">
        <v>11.3</v>
      </c>
      <c r="AY69" s="402">
        <v>9.5</v>
      </c>
      <c r="AZ69" s="402">
        <v>10.5</v>
      </c>
      <c r="BA69" s="402">
        <v>7.4</v>
      </c>
      <c r="BB69" s="402">
        <v>8.6</v>
      </c>
      <c r="BC69" s="402">
        <v>6.6</v>
      </c>
      <c r="BD69" s="402">
        <v>4.2</v>
      </c>
      <c r="BE69" s="402">
        <v>3.6</v>
      </c>
      <c r="BF69" s="402">
        <v>4.5</v>
      </c>
      <c r="BG69" s="402">
        <v>4.5</v>
      </c>
      <c r="BH69" s="402">
        <v>3.6</v>
      </c>
      <c r="BI69" s="402">
        <v>5.4</v>
      </c>
      <c r="BJ69" s="402">
        <v>3.3</v>
      </c>
      <c r="BK69" s="402">
        <v>3.3</v>
      </c>
      <c r="BL69" s="402">
        <v>3.3</v>
      </c>
      <c r="BM69" s="402">
        <v>4.3</v>
      </c>
      <c r="BN69" s="402">
        <v>5.4</v>
      </c>
      <c r="BO69" s="402">
        <v>7.9</v>
      </c>
      <c r="BP69" s="402">
        <v>7.1</v>
      </c>
      <c r="BQ69" s="402">
        <v>14.8</v>
      </c>
      <c r="BR69" s="402">
        <v>13.3</v>
      </c>
      <c r="BS69" s="402">
        <v>16.3</v>
      </c>
      <c r="BT69" s="402">
        <v>5.7</v>
      </c>
      <c r="BU69" s="402">
        <v>5.1</v>
      </c>
      <c r="BV69" s="402">
        <v>5.1</v>
      </c>
      <c r="BW69" s="402">
        <v>4.1</v>
      </c>
      <c r="BX69" s="402">
        <v>3.9</v>
      </c>
      <c r="BY69" s="402">
        <v>3.9</v>
      </c>
      <c r="BZ69" s="402">
        <v>3.5</v>
      </c>
      <c r="CA69" s="402">
        <v>3.6</v>
      </c>
      <c r="CB69" s="402">
        <v>4.9</v>
      </c>
      <c r="CC69" s="402">
        <v>5</v>
      </c>
      <c r="CD69" s="402">
        <v>5</v>
      </c>
      <c r="CE69" s="402">
        <v>5.5</v>
      </c>
      <c r="CF69" s="402">
        <v>9.3</v>
      </c>
      <c r="CG69" s="402">
        <v>8.6</v>
      </c>
      <c r="CH69" s="402">
        <v>8.3</v>
      </c>
      <c r="CI69" s="402">
        <v>5.7</v>
      </c>
      <c r="CJ69" s="402">
        <v>4.7</v>
      </c>
      <c r="CK69" s="402">
        <v>5.6</v>
      </c>
      <c r="CL69" s="402">
        <v>5.3</v>
      </c>
      <c r="CM69" s="402">
        <v>5.7</v>
      </c>
      <c r="CN69" s="402">
        <v>6.5</v>
      </c>
      <c r="CO69" s="402">
        <v>5.9</v>
      </c>
      <c r="CP69" s="402">
        <v>7</v>
      </c>
    </row>
    <row r="70" spans="1:94">
      <c r="A70">
        <v>68</v>
      </c>
      <c r="B70" t="s">
        <v>899</v>
      </c>
      <c r="C70" t="s">
        <v>875</v>
      </c>
      <c r="D70" t="s">
        <v>895</v>
      </c>
      <c r="E70" t="s">
        <v>900</v>
      </c>
      <c r="F70" t="s">
        <v>2110</v>
      </c>
      <c r="I70" s="402"/>
      <c r="J70" s="402">
        <v>9.5</v>
      </c>
      <c r="K70" s="402"/>
      <c r="L70" s="402">
        <v>8.4</v>
      </c>
      <c r="M70" s="402">
        <v>14.8</v>
      </c>
      <c r="N70" s="402">
        <v>8.2</v>
      </c>
      <c r="O70" s="402">
        <v>9.2</v>
      </c>
      <c r="P70" s="402">
        <v>10.7</v>
      </c>
      <c r="Q70" s="402"/>
      <c r="R70" s="402">
        <v>10.5</v>
      </c>
      <c r="S70" s="402">
        <v>8.7</v>
      </c>
      <c r="T70" s="402">
        <v>7.7</v>
      </c>
      <c r="U70" s="402">
        <v>16.8</v>
      </c>
      <c r="V70" s="402">
        <v>13.6</v>
      </c>
      <c r="W70" s="402">
        <v>7.5</v>
      </c>
      <c r="X70" s="402">
        <v>8.8</v>
      </c>
      <c r="Y70" s="402">
        <v>6.3</v>
      </c>
      <c r="Z70" s="402">
        <v>6.9</v>
      </c>
      <c r="AA70" s="402">
        <v>13.2</v>
      </c>
      <c r="AB70" s="402">
        <v>20</v>
      </c>
      <c r="AC70" s="402">
        <v>9.2</v>
      </c>
      <c r="AD70" s="402">
        <v>6.9</v>
      </c>
      <c r="AE70" s="402">
        <v>8.1</v>
      </c>
      <c r="AF70" s="402">
        <v>14.5</v>
      </c>
      <c r="AG70" s="402">
        <v>8.7</v>
      </c>
      <c r="AH70" s="402">
        <v>8.8</v>
      </c>
      <c r="AI70" s="402"/>
      <c r="AJ70" s="402">
        <v>10.8</v>
      </c>
      <c r="AK70" s="402">
        <v>9.9</v>
      </c>
      <c r="AL70" s="402">
        <v>10.5</v>
      </c>
      <c r="AM70" s="402">
        <v>8</v>
      </c>
      <c r="AN70" s="402">
        <v>8.5</v>
      </c>
      <c r="AO70" s="402">
        <v>9.4</v>
      </c>
      <c r="AP70" s="402">
        <v>8.9</v>
      </c>
      <c r="AQ70" s="402">
        <v>8.7</v>
      </c>
      <c r="AR70" s="402">
        <v>9</v>
      </c>
      <c r="AS70" s="402">
        <v>8.2</v>
      </c>
      <c r="AT70" s="402">
        <v>7.8</v>
      </c>
      <c r="AU70" s="402">
        <v>6.8</v>
      </c>
      <c r="AV70" s="402">
        <v>8.3</v>
      </c>
      <c r="AW70" s="402">
        <v>15.4</v>
      </c>
      <c r="AX70" s="402">
        <v>17.9</v>
      </c>
      <c r="AY70" s="402">
        <v>15.6</v>
      </c>
      <c r="AZ70" s="402">
        <v>17.2</v>
      </c>
      <c r="BA70" s="402">
        <v>13.5</v>
      </c>
      <c r="BB70" s="402">
        <v>14.4</v>
      </c>
      <c r="BC70" s="402">
        <v>11.7</v>
      </c>
      <c r="BD70" s="402">
        <v>7.4</v>
      </c>
      <c r="BE70" s="402">
        <v>6.9</v>
      </c>
      <c r="BF70" s="402">
        <v>7.9</v>
      </c>
      <c r="BG70" s="402">
        <v>8.4</v>
      </c>
      <c r="BH70" s="402">
        <v>8.4</v>
      </c>
      <c r="BI70" s="402">
        <v>9.5</v>
      </c>
      <c r="BJ70" s="402">
        <v>6.1</v>
      </c>
      <c r="BK70" s="402">
        <v>6.5</v>
      </c>
      <c r="BL70" s="402">
        <v>6.5</v>
      </c>
      <c r="BM70" s="402">
        <v>6.9</v>
      </c>
      <c r="BN70" s="402">
        <v>6.9</v>
      </c>
      <c r="BO70" s="402">
        <v>13.6</v>
      </c>
      <c r="BP70" s="402">
        <v>12.8</v>
      </c>
      <c r="BQ70" s="402">
        <v>20.4</v>
      </c>
      <c r="BR70" s="402">
        <v>20.1</v>
      </c>
      <c r="BS70" s="402">
        <v>19.9</v>
      </c>
      <c r="BT70" s="402">
        <v>9.6</v>
      </c>
      <c r="BU70" s="402">
        <v>8.8</v>
      </c>
      <c r="BV70" s="402">
        <v>9.3</v>
      </c>
      <c r="BW70" s="402">
        <v>9.4</v>
      </c>
      <c r="BX70" s="402">
        <v>7</v>
      </c>
      <c r="BY70" s="402">
        <v>7.4</v>
      </c>
      <c r="BZ70" s="402">
        <v>6.7</v>
      </c>
      <c r="CA70" s="402">
        <v>6.5</v>
      </c>
      <c r="CB70" s="402">
        <v>6.6</v>
      </c>
      <c r="CC70" s="402">
        <v>6</v>
      </c>
      <c r="CD70" s="402">
        <v>8.8</v>
      </c>
      <c r="CE70" s="402">
        <v>8.7</v>
      </c>
      <c r="CF70" s="402">
        <v>14.8</v>
      </c>
      <c r="CG70" s="402">
        <v>14.3</v>
      </c>
      <c r="CH70" s="402">
        <v>14.3</v>
      </c>
      <c r="CI70" s="402">
        <v>9.2</v>
      </c>
      <c r="CJ70" s="402">
        <v>7.8</v>
      </c>
      <c r="CK70" s="402">
        <v>7.9</v>
      </c>
      <c r="CL70" s="402">
        <v>8.2</v>
      </c>
      <c r="CM70" s="402">
        <v>9.3</v>
      </c>
      <c r="CN70" s="402">
        <v>9.2</v>
      </c>
      <c r="CO70" s="402">
        <v>8.4</v>
      </c>
      <c r="CP70" s="402">
        <v>8.9</v>
      </c>
    </row>
    <row r="71" spans="1:94">
      <c r="A71">
        <v>69</v>
      </c>
      <c r="B71" t="s">
        <v>901</v>
      </c>
      <c r="C71" t="s">
        <v>875</v>
      </c>
      <c r="D71" t="s">
        <v>895</v>
      </c>
      <c r="E71" t="s">
        <v>902</v>
      </c>
      <c r="F71" t="s">
        <v>2110</v>
      </c>
      <c r="I71" s="402"/>
      <c r="J71" s="402">
        <v>2</v>
      </c>
      <c r="K71" s="402"/>
      <c r="L71" s="402">
        <v>1.9</v>
      </c>
      <c r="M71" s="402">
        <v>2.1</v>
      </c>
      <c r="N71" s="402">
        <v>1.8</v>
      </c>
      <c r="O71" s="402">
        <v>2.1</v>
      </c>
      <c r="P71" s="402">
        <v>2.3</v>
      </c>
      <c r="Q71" s="402"/>
      <c r="R71" s="402">
        <v>2.1</v>
      </c>
      <c r="S71" s="402">
        <v>2.1</v>
      </c>
      <c r="T71" s="402">
        <v>1.6</v>
      </c>
      <c r="U71" s="402">
        <v>1.6</v>
      </c>
      <c r="V71" s="402">
        <v>2.4</v>
      </c>
      <c r="W71" s="402">
        <v>1.6</v>
      </c>
      <c r="X71" s="402">
        <v>2.1</v>
      </c>
      <c r="Y71" s="402">
        <v>1.5</v>
      </c>
      <c r="Z71" s="402">
        <v>1.2</v>
      </c>
      <c r="AA71" s="402">
        <v>2.6</v>
      </c>
      <c r="AB71" s="402">
        <v>7.1</v>
      </c>
      <c r="AC71" s="402">
        <v>2</v>
      </c>
      <c r="AD71" s="402">
        <v>1.5</v>
      </c>
      <c r="AE71" s="402">
        <v>1.3</v>
      </c>
      <c r="AF71" s="402">
        <v>2.4</v>
      </c>
      <c r="AG71" s="402">
        <v>2.3</v>
      </c>
      <c r="AH71" s="402">
        <v>2.3</v>
      </c>
      <c r="AI71" s="402"/>
      <c r="AJ71" s="402">
        <v>2.1</v>
      </c>
      <c r="AK71" s="402">
        <v>1.6</v>
      </c>
      <c r="AL71" s="402">
        <v>2.2</v>
      </c>
      <c r="AM71" s="402">
        <v>1.9</v>
      </c>
      <c r="AN71" s="402">
        <v>2</v>
      </c>
      <c r="AO71" s="402">
        <v>2.3</v>
      </c>
      <c r="AP71" s="402">
        <v>1.9</v>
      </c>
      <c r="AQ71" s="402">
        <v>2.2</v>
      </c>
      <c r="AR71" s="402">
        <v>2.3</v>
      </c>
      <c r="AS71" s="402">
        <v>1.8</v>
      </c>
      <c r="AT71" s="402">
        <v>1.8</v>
      </c>
      <c r="AU71" s="402">
        <v>1.3</v>
      </c>
      <c r="AV71" s="402">
        <v>1.2</v>
      </c>
      <c r="AW71" s="402">
        <v>1.9</v>
      </c>
      <c r="AX71" s="402">
        <v>1.4</v>
      </c>
      <c r="AY71" s="402">
        <v>1.5</v>
      </c>
      <c r="AZ71" s="402">
        <v>1.7</v>
      </c>
      <c r="BA71" s="402">
        <v>2.7</v>
      </c>
      <c r="BB71" s="402">
        <v>2.2</v>
      </c>
      <c r="BC71" s="402">
        <v>2.5</v>
      </c>
      <c r="BD71" s="402">
        <v>1.5</v>
      </c>
      <c r="BE71" s="402">
        <v>1.6</v>
      </c>
      <c r="BF71" s="402">
        <v>1.6</v>
      </c>
      <c r="BG71" s="402">
        <v>2</v>
      </c>
      <c r="BH71" s="402">
        <v>2.8</v>
      </c>
      <c r="BI71" s="402">
        <v>1.9</v>
      </c>
      <c r="BJ71" s="402">
        <v>1.4</v>
      </c>
      <c r="BK71" s="402">
        <v>1.6</v>
      </c>
      <c r="BL71" s="402">
        <v>1.6</v>
      </c>
      <c r="BM71" s="402">
        <v>1.3</v>
      </c>
      <c r="BN71" s="402">
        <v>0.8</v>
      </c>
      <c r="BO71" s="402">
        <v>2.5</v>
      </c>
      <c r="BP71" s="402">
        <v>2.6</v>
      </c>
      <c r="BQ71" s="402">
        <v>8.6</v>
      </c>
      <c r="BR71" s="402">
        <v>10.6</v>
      </c>
      <c r="BS71" s="402">
        <v>6</v>
      </c>
      <c r="BT71" s="402">
        <v>1.5</v>
      </c>
      <c r="BU71" s="402">
        <v>1.7</v>
      </c>
      <c r="BV71" s="402">
        <v>1.9</v>
      </c>
      <c r="BW71" s="402">
        <v>3.2</v>
      </c>
      <c r="BX71" s="402">
        <v>1.5</v>
      </c>
      <c r="BY71" s="402">
        <v>1.7</v>
      </c>
      <c r="BZ71" s="402">
        <v>1.7</v>
      </c>
      <c r="CA71" s="402">
        <v>1.1</v>
      </c>
      <c r="CB71" s="402">
        <v>1</v>
      </c>
      <c r="CC71" s="402">
        <v>0.7</v>
      </c>
      <c r="CD71" s="402">
        <v>1.7</v>
      </c>
      <c r="CE71" s="402">
        <v>1.2</v>
      </c>
      <c r="CF71" s="402">
        <v>2</v>
      </c>
      <c r="CG71" s="402">
        <v>2.5</v>
      </c>
      <c r="CH71" s="402">
        <v>2.7</v>
      </c>
      <c r="CI71" s="402">
        <v>2.4</v>
      </c>
      <c r="CJ71" s="402">
        <v>2.2</v>
      </c>
      <c r="CK71" s="402">
        <v>1.8</v>
      </c>
      <c r="CL71" s="402">
        <v>2.2</v>
      </c>
      <c r="CM71" s="402">
        <v>2.6</v>
      </c>
      <c r="CN71" s="402">
        <v>2.6</v>
      </c>
      <c r="CO71" s="402">
        <v>2.5</v>
      </c>
      <c r="CP71" s="402">
        <v>1.9</v>
      </c>
    </row>
    <row r="72" spans="1:4">
      <c r="A72">
        <v>70</v>
      </c>
      <c r="C72" t="s">
        <v>875</v>
      </c>
      <c r="D72" t="s">
        <v>895</v>
      </c>
    </row>
    <row r="73" spans="1:94">
      <c r="A73">
        <v>71</v>
      </c>
      <c r="B73" t="s">
        <v>903</v>
      </c>
      <c r="C73" t="s">
        <v>875</v>
      </c>
      <c r="D73" t="s">
        <v>895</v>
      </c>
      <c r="E73" t="s">
        <v>904</v>
      </c>
      <c r="F73" t="s">
        <v>2110</v>
      </c>
      <c r="I73" s="402"/>
      <c r="J73" s="402">
        <v>8.4</v>
      </c>
      <c r="K73" s="402"/>
      <c r="L73" s="402">
        <v>9.4</v>
      </c>
      <c r="M73" s="402">
        <v>14.5</v>
      </c>
      <c r="N73" s="402">
        <v>9</v>
      </c>
      <c r="O73" s="402">
        <v>6.6</v>
      </c>
      <c r="P73" s="402">
        <v>5</v>
      </c>
      <c r="Q73" s="402"/>
      <c r="R73" s="402">
        <v>8.7</v>
      </c>
      <c r="S73" s="402">
        <v>9.9</v>
      </c>
      <c r="T73" s="402">
        <v>9</v>
      </c>
      <c r="U73" s="402">
        <v>15.6</v>
      </c>
      <c r="V73" s="402">
        <v>13.9</v>
      </c>
      <c r="W73" s="402">
        <v>8.3</v>
      </c>
      <c r="X73" s="402">
        <v>9.5</v>
      </c>
      <c r="Y73" s="402">
        <v>6.8</v>
      </c>
      <c r="Z73" s="402">
        <v>8</v>
      </c>
      <c r="AA73" s="402">
        <v>14</v>
      </c>
      <c r="AB73" s="402">
        <v>16.3</v>
      </c>
      <c r="AC73" s="402">
        <v>7.6</v>
      </c>
      <c r="AD73" s="402">
        <v>4.8</v>
      </c>
      <c r="AE73" s="402">
        <v>3.7</v>
      </c>
      <c r="AF73" s="402">
        <v>9.1</v>
      </c>
      <c r="AG73" s="402">
        <v>3</v>
      </c>
      <c r="AH73" s="402">
        <v>2.8</v>
      </c>
      <c r="AI73" s="402"/>
      <c r="AJ73" s="402">
        <v>8.8</v>
      </c>
      <c r="AK73" s="402">
        <v>8</v>
      </c>
      <c r="AL73" s="402">
        <v>8.7</v>
      </c>
      <c r="AM73" s="402">
        <v>9.2</v>
      </c>
      <c r="AN73" s="402">
        <v>9.8</v>
      </c>
      <c r="AO73" s="402">
        <v>10.5</v>
      </c>
      <c r="AP73" s="402">
        <v>10.1</v>
      </c>
      <c r="AQ73" s="402">
        <v>9.8</v>
      </c>
      <c r="AR73" s="402">
        <v>10.2</v>
      </c>
      <c r="AS73" s="402">
        <v>9.4</v>
      </c>
      <c r="AT73" s="402">
        <v>8.9</v>
      </c>
      <c r="AU73" s="402">
        <v>8.2</v>
      </c>
      <c r="AV73" s="402">
        <v>9.7</v>
      </c>
      <c r="AW73" s="402">
        <v>14.4</v>
      </c>
      <c r="AX73" s="402">
        <v>16.6</v>
      </c>
      <c r="AY73" s="402">
        <v>14.7</v>
      </c>
      <c r="AZ73" s="402">
        <v>16</v>
      </c>
      <c r="BA73" s="402">
        <v>13.7</v>
      </c>
      <c r="BB73" s="402">
        <v>14.7</v>
      </c>
      <c r="BC73" s="402">
        <v>11.9</v>
      </c>
      <c r="BD73" s="402">
        <v>8.3</v>
      </c>
      <c r="BE73" s="402">
        <v>7.4</v>
      </c>
      <c r="BF73" s="402">
        <v>8.7</v>
      </c>
      <c r="BG73" s="402">
        <v>9.1</v>
      </c>
      <c r="BH73" s="402">
        <v>8.9</v>
      </c>
      <c r="BI73" s="402">
        <v>10.2</v>
      </c>
      <c r="BJ73" s="402">
        <v>6.7</v>
      </c>
      <c r="BK73" s="402">
        <v>6.9</v>
      </c>
      <c r="BL73" s="402">
        <v>7</v>
      </c>
      <c r="BM73" s="402">
        <v>8</v>
      </c>
      <c r="BN73" s="402">
        <v>8.3</v>
      </c>
      <c r="BO73" s="402">
        <v>14.5</v>
      </c>
      <c r="BP73" s="402">
        <v>13.6</v>
      </c>
      <c r="BQ73" s="402">
        <v>16.5</v>
      </c>
      <c r="BR73" s="402">
        <v>16.2</v>
      </c>
      <c r="BS73" s="402">
        <v>16.2</v>
      </c>
      <c r="BT73" s="402">
        <v>8</v>
      </c>
      <c r="BU73" s="402">
        <v>7.3</v>
      </c>
      <c r="BV73" s="402">
        <v>7.6</v>
      </c>
      <c r="BW73" s="402">
        <v>7.8</v>
      </c>
      <c r="BX73" s="402">
        <v>4.9</v>
      </c>
      <c r="BY73" s="402">
        <v>5.1</v>
      </c>
      <c r="BZ73" s="402">
        <v>4.7</v>
      </c>
      <c r="CA73" s="402">
        <v>4.6</v>
      </c>
      <c r="CB73" s="402">
        <v>3.2</v>
      </c>
      <c r="CC73" s="402">
        <v>3</v>
      </c>
      <c r="CD73" s="402">
        <v>3.9</v>
      </c>
      <c r="CE73" s="402">
        <v>4.1</v>
      </c>
      <c r="CF73" s="402">
        <v>9.5</v>
      </c>
      <c r="CG73" s="402">
        <v>9</v>
      </c>
      <c r="CH73" s="402">
        <v>8.8</v>
      </c>
      <c r="CI73" s="402">
        <v>3.2</v>
      </c>
      <c r="CJ73" s="402">
        <v>2.7</v>
      </c>
      <c r="CK73" s="402">
        <v>2.8</v>
      </c>
      <c r="CL73" s="402">
        <v>2.8</v>
      </c>
      <c r="CM73" s="402">
        <v>3.3</v>
      </c>
      <c r="CN73" s="402">
        <v>3</v>
      </c>
      <c r="CO73" s="402">
        <v>2.6</v>
      </c>
      <c r="CP73" s="402">
        <v>2.9</v>
      </c>
    </row>
    <row r="74" spans="1:94">
      <c r="A74">
        <v>72</v>
      </c>
      <c r="B74" t="s">
        <v>905</v>
      </c>
      <c r="C74" t="s">
        <v>875</v>
      </c>
      <c r="D74" t="s">
        <v>895</v>
      </c>
      <c r="E74" t="s">
        <v>906</v>
      </c>
      <c r="F74" t="s">
        <v>2110</v>
      </c>
      <c r="I74" s="402"/>
      <c r="J74" s="402">
        <v>5.4</v>
      </c>
      <c r="K74" s="402"/>
      <c r="L74" s="402">
        <v>3.8</v>
      </c>
      <c r="M74" s="402">
        <v>8.6</v>
      </c>
      <c r="N74" s="402">
        <v>4.4</v>
      </c>
      <c r="O74" s="402">
        <v>6</v>
      </c>
      <c r="P74" s="402">
        <v>6.7</v>
      </c>
      <c r="Q74" s="402"/>
      <c r="R74" s="402">
        <v>4.2</v>
      </c>
      <c r="S74" s="402">
        <v>3.9</v>
      </c>
      <c r="T74" s="402">
        <v>3.6</v>
      </c>
      <c r="U74" s="402">
        <v>10.8</v>
      </c>
      <c r="V74" s="402">
        <v>7.2</v>
      </c>
      <c r="W74" s="402">
        <v>3.8</v>
      </c>
      <c r="X74" s="402">
        <v>4.7</v>
      </c>
      <c r="Y74" s="402">
        <v>3.4</v>
      </c>
      <c r="Z74" s="402">
        <v>3.3</v>
      </c>
      <c r="AA74" s="402">
        <v>7.3</v>
      </c>
      <c r="AB74" s="402">
        <v>20.9</v>
      </c>
      <c r="AC74" s="402">
        <v>5.8</v>
      </c>
      <c r="AD74" s="402">
        <v>3.5</v>
      </c>
      <c r="AE74" s="402">
        <v>3.8</v>
      </c>
      <c r="AF74" s="402">
        <v>11.6</v>
      </c>
      <c r="AG74" s="402">
        <v>4.9</v>
      </c>
      <c r="AH74" s="402">
        <v>3</v>
      </c>
      <c r="AI74" s="402"/>
      <c r="AJ74" s="402">
        <v>4.6</v>
      </c>
      <c r="AK74" s="402">
        <v>4</v>
      </c>
      <c r="AL74" s="402">
        <v>4.2</v>
      </c>
      <c r="AM74" s="402">
        <v>3.5</v>
      </c>
      <c r="AN74" s="402">
        <v>3.8</v>
      </c>
      <c r="AO74" s="402">
        <v>4.3</v>
      </c>
      <c r="AP74" s="402">
        <v>4.1</v>
      </c>
      <c r="AQ74" s="402">
        <v>4.1</v>
      </c>
      <c r="AR74" s="402">
        <v>4.1</v>
      </c>
      <c r="AS74" s="402">
        <v>3.9</v>
      </c>
      <c r="AT74" s="402">
        <v>3.7</v>
      </c>
      <c r="AU74" s="402">
        <v>3</v>
      </c>
      <c r="AV74" s="402">
        <v>3.8</v>
      </c>
      <c r="AW74" s="402">
        <v>9.6</v>
      </c>
      <c r="AX74" s="402">
        <v>11.8</v>
      </c>
      <c r="AY74" s="402">
        <v>10</v>
      </c>
      <c r="AZ74" s="402">
        <v>11.2</v>
      </c>
      <c r="BA74" s="402">
        <v>7</v>
      </c>
      <c r="BB74" s="402">
        <v>7.6</v>
      </c>
      <c r="BC74" s="402">
        <v>6.5</v>
      </c>
      <c r="BD74" s="402">
        <v>3.5</v>
      </c>
      <c r="BE74" s="402">
        <v>3.6</v>
      </c>
      <c r="BF74" s="402">
        <v>4.1</v>
      </c>
      <c r="BG74" s="402">
        <v>4.4</v>
      </c>
      <c r="BH74" s="402">
        <v>4.8</v>
      </c>
      <c r="BI74" s="402">
        <v>5.1</v>
      </c>
      <c r="BJ74" s="402">
        <v>3.2</v>
      </c>
      <c r="BK74" s="402">
        <v>3.7</v>
      </c>
      <c r="BL74" s="402">
        <v>3.5</v>
      </c>
      <c r="BM74" s="402">
        <v>3.3</v>
      </c>
      <c r="BN74" s="402">
        <v>3.4</v>
      </c>
      <c r="BO74" s="402">
        <v>7.6</v>
      </c>
      <c r="BP74" s="402">
        <v>7</v>
      </c>
      <c r="BQ74" s="402">
        <v>21.7</v>
      </c>
      <c r="BR74" s="402">
        <v>22.3</v>
      </c>
      <c r="BS74" s="402">
        <v>20.3</v>
      </c>
      <c r="BT74" s="402">
        <v>5.9</v>
      </c>
      <c r="BU74" s="402">
        <v>5.5</v>
      </c>
      <c r="BV74" s="402">
        <v>5.9</v>
      </c>
      <c r="BW74" s="402">
        <v>6.3</v>
      </c>
      <c r="BX74" s="402">
        <v>3.7</v>
      </c>
      <c r="BY74" s="402">
        <v>3.9</v>
      </c>
      <c r="BZ74" s="402">
        <v>3.5</v>
      </c>
      <c r="CA74" s="402">
        <v>3.1</v>
      </c>
      <c r="CB74" s="402">
        <v>3</v>
      </c>
      <c r="CC74" s="402">
        <v>2.6</v>
      </c>
      <c r="CD74" s="402">
        <v>4.4</v>
      </c>
      <c r="CE74" s="402">
        <v>4</v>
      </c>
      <c r="CF74" s="402">
        <v>11.5</v>
      </c>
      <c r="CG74" s="402">
        <v>11.6</v>
      </c>
      <c r="CH74" s="402">
        <v>11.8</v>
      </c>
      <c r="CI74" s="402">
        <v>5.1</v>
      </c>
      <c r="CJ74" s="402">
        <v>4.5</v>
      </c>
      <c r="CK74" s="402">
        <v>4.5</v>
      </c>
      <c r="CL74" s="402">
        <v>4.8</v>
      </c>
      <c r="CM74" s="402">
        <v>5.2</v>
      </c>
      <c r="CN74" s="402">
        <v>3.2</v>
      </c>
      <c r="CO74" s="402">
        <v>3</v>
      </c>
      <c r="CP74" s="402">
        <v>2.9</v>
      </c>
    </row>
    <row r="75" spans="1:94">
      <c r="A75">
        <v>73</v>
      </c>
      <c r="B75" t="s">
        <v>907</v>
      </c>
      <c r="C75" t="s">
        <v>875</v>
      </c>
      <c r="D75" t="s">
        <v>895</v>
      </c>
      <c r="E75" t="s">
        <v>908</v>
      </c>
      <c r="F75" t="s">
        <v>2110</v>
      </c>
      <c r="I75" s="402"/>
      <c r="J75" s="402">
        <v>3.2</v>
      </c>
      <c r="K75" s="402"/>
      <c r="L75" s="402">
        <v>1</v>
      </c>
      <c r="M75" s="402">
        <v>2.6</v>
      </c>
      <c r="N75" s="402">
        <v>1.3</v>
      </c>
      <c r="O75" s="402">
        <v>4.3</v>
      </c>
      <c r="P75" s="402">
        <v>8.2</v>
      </c>
      <c r="Q75" s="402"/>
      <c r="R75" s="402">
        <v>1.2</v>
      </c>
      <c r="S75" s="402">
        <v>0.7</v>
      </c>
      <c r="T75" s="402">
        <v>1.2</v>
      </c>
      <c r="U75" s="402">
        <v>2.1</v>
      </c>
      <c r="V75" s="402">
        <v>2.8</v>
      </c>
      <c r="W75" s="402">
        <v>1.2</v>
      </c>
      <c r="X75" s="402">
        <v>1.3</v>
      </c>
      <c r="Y75" s="402">
        <v>0.9</v>
      </c>
      <c r="Z75" s="402">
        <v>1.3</v>
      </c>
      <c r="AA75" s="402">
        <v>1.9</v>
      </c>
      <c r="AB75" s="402">
        <v>5.5</v>
      </c>
      <c r="AC75" s="402">
        <v>2.7</v>
      </c>
      <c r="AD75" s="402">
        <v>3.7</v>
      </c>
      <c r="AE75" s="402">
        <v>6.9</v>
      </c>
      <c r="AF75" s="402">
        <v>4.9</v>
      </c>
      <c r="AG75" s="402">
        <v>8.5</v>
      </c>
      <c r="AH75" s="402">
        <v>11.7</v>
      </c>
      <c r="AI75" s="402"/>
      <c r="AJ75" s="402">
        <v>1.2</v>
      </c>
      <c r="AK75" s="402">
        <v>1.1</v>
      </c>
      <c r="AL75" s="402">
        <v>1.2</v>
      </c>
      <c r="AM75" s="402">
        <v>0.7</v>
      </c>
      <c r="AN75" s="402">
        <v>0.7</v>
      </c>
      <c r="AO75" s="402">
        <v>0.8</v>
      </c>
      <c r="AP75" s="402">
        <v>0.7</v>
      </c>
      <c r="AQ75" s="402">
        <v>0.7</v>
      </c>
      <c r="AR75" s="402">
        <v>0.7</v>
      </c>
      <c r="AS75" s="402">
        <v>1.2</v>
      </c>
      <c r="AT75" s="402">
        <v>1.1</v>
      </c>
      <c r="AU75" s="402">
        <v>1.1</v>
      </c>
      <c r="AV75" s="402">
        <v>1.3</v>
      </c>
      <c r="AW75" s="402">
        <v>2</v>
      </c>
      <c r="AX75" s="402">
        <v>2.2</v>
      </c>
      <c r="AY75" s="402">
        <v>2</v>
      </c>
      <c r="AZ75" s="402">
        <v>2.2</v>
      </c>
      <c r="BA75" s="402">
        <v>2.8</v>
      </c>
      <c r="BB75" s="402">
        <v>3</v>
      </c>
      <c r="BC75" s="402">
        <v>2.4</v>
      </c>
      <c r="BD75" s="402">
        <v>1.2</v>
      </c>
      <c r="BE75" s="402">
        <v>1.1</v>
      </c>
      <c r="BF75" s="402">
        <v>1.3</v>
      </c>
      <c r="BG75" s="402">
        <v>1.3</v>
      </c>
      <c r="BH75" s="402">
        <v>1.1</v>
      </c>
      <c r="BI75" s="402">
        <v>1.4</v>
      </c>
      <c r="BJ75" s="402">
        <v>0.9</v>
      </c>
      <c r="BK75" s="402">
        <v>0.9</v>
      </c>
      <c r="BL75" s="402">
        <v>1</v>
      </c>
      <c r="BM75" s="402">
        <v>1.2</v>
      </c>
      <c r="BN75" s="402">
        <v>1.4</v>
      </c>
      <c r="BO75" s="402">
        <v>2</v>
      </c>
      <c r="BP75" s="402">
        <v>1.9</v>
      </c>
      <c r="BQ75" s="402">
        <v>5.5</v>
      </c>
      <c r="BR75" s="402">
        <v>5.6</v>
      </c>
      <c r="BS75" s="402">
        <v>5.6</v>
      </c>
      <c r="BT75" s="402">
        <v>2.9</v>
      </c>
      <c r="BU75" s="402">
        <v>2.7</v>
      </c>
      <c r="BV75" s="402">
        <v>2.7</v>
      </c>
      <c r="BW75" s="402">
        <v>2.6</v>
      </c>
      <c r="BX75" s="402">
        <v>3.9</v>
      </c>
      <c r="BY75" s="402">
        <v>3.9</v>
      </c>
      <c r="BZ75" s="402">
        <v>3.7</v>
      </c>
      <c r="CA75" s="402">
        <v>3.5</v>
      </c>
      <c r="CB75" s="402">
        <v>6.3</v>
      </c>
      <c r="CC75" s="402">
        <v>6.1</v>
      </c>
      <c r="CD75" s="402">
        <v>7.2</v>
      </c>
      <c r="CE75" s="402">
        <v>7.3</v>
      </c>
      <c r="CF75" s="402">
        <v>5.1</v>
      </c>
      <c r="CG75" s="402">
        <v>4.9</v>
      </c>
      <c r="CH75" s="402">
        <v>4.8</v>
      </c>
      <c r="CI75" s="402">
        <v>9</v>
      </c>
      <c r="CJ75" s="402">
        <v>7.6</v>
      </c>
      <c r="CK75" s="402">
        <v>7.9</v>
      </c>
      <c r="CL75" s="402">
        <v>8.1</v>
      </c>
      <c r="CM75" s="402">
        <v>9.1</v>
      </c>
      <c r="CN75" s="402">
        <v>12.1</v>
      </c>
      <c r="CO75" s="402">
        <v>11.1</v>
      </c>
      <c r="CP75" s="402">
        <v>11.9</v>
      </c>
    </row>
    <row r="76" spans="1:4">
      <c r="A76">
        <v>74</v>
      </c>
      <c r="C76" t="s">
        <v>875</v>
      </c>
      <c r="D76" t="s">
        <v>895</v>
      </c>
    </row>
    <row r="77" spans="1:94">
      <c r="A77">
        <v>75</v>
      </c>
      <c r="B77" t="s">
        <v>909</v>
      </c>
      <c r="C77" t="s">
        <v>875</v>
      </c>
      <c r="D77" t="s">
        <v>895</v>
      </c>
      <c r="E77" t="s">
        <v>910</v>
      </c>
      <c r="F77" t="s">
        <v>2110</v>
      </c>
      <c r="I77" s="402"/>
      <c r="J77" s="402">
        <v>4.3</v>
      </c>
      <c r="K77" s="402"/>
      <c r="L77" s="402">
        <v>2.5</v>
      </c>
      <c r="M77" s="402">
        <v>11.5</v>
      </c>
      <c r="N77" s="402">
        <v>2.1</v>
      </c>
      <c r="O77" s="402">
        <v>4.4</v>
      </c>
      <c r="P77" s="402">
        <v>6.3</v>
      </c>
      <c r="Q77" s="402"/>
      <c r="R77" s="402">
        <v>2.9</v>
      </c>
      <c r="S77" s="402">
        <v>2.5</v>
      </c>
      <c r="T77" s="402">
        <v>2.3</v>
      </c>
      <c r="U77" s="402">
        <v>16.1</v>
      </c>
      <c r="V77" s="402">
        <v>8.8</v>
      </c>
      <c r="W77" s="402">
        <v>1.2</v>
      </c>
      <c r="X77" s="402">
        <v>2.5</v>
      </c>
      <c r="Y77" s="402">
        <v>1.9</v>
      </c>
      <c r="Z77" s="402">
        <v>2.3</v>
      </c>
      <c r="AA77" s="402">
        <v>3.6</v>
      </c>
      <c r="AB77" s="402">
        <v>21.4</v>
      </c>
      <c r="AC77" s="402">
        <v>2.5</v>
      </c>
      <c r="AD77" s="402">
        <v>2.1</v>
      </c>
      <c r="AE77" s="402">
        <v>4.1</v>
      </c>
      <c r="AF77" s="402">
        <v>6.6</v>
      </c>
      <c r="AG77" s="402">
        <v>5.1</v>
      </c>
      <c r="AH77" s="402">
        <v>7.5</v>
      </c>
      <c r="AI77" s="402"/>
      <c r="AJ77" s="402">
        <v>3.6</v>
      </c>
      <c r="AK77" s="402">
        <v>4.5</v>
      </c>
      <c r="AL77" s="402">
        <v>2.7</v>
      </c>
      <c r="AM77" s="402">
        <v>2.2</v>
      </c>
      <c r="AN77" s="402">
        <v>2.2</v>
      </c>
      <c r="AO77" s="402">
        <v>2.4</v>
      </c>
      <c r="AP77" s="402">
        <v>3.6</v>
      </c>
      <c r="AQ77" s="402">
        <v>3.2</v>
      </c>
      <c r="AR77" s="402">
        <v>2.5</v>
      </c>
      <c r="AS77" s="402">
        <v>2.4</v>
      </c>
      <c r="AT77" s="402">
        <v>2.3</v>
      </c>
      <c r="AU77" s="402">
        <v>2</v>
      </c>
      <c r="AV77" s="402">
        <v>3</v>
      </c>
      <c r="AW77" s="402">
        <v>13.8</v>
      </c>
      <c r="AX77" s="402">
        <v>17.6</v>
      </c>
      <c r="AY77" s="402">
        <v>15.7</v>
      </c>
      <c r="AZ77" s="402">
        <v>16.1</v>
      </c>
      <c r="BA77" s="402">
        <v>7.4</v>
      </c>
      <c r="BB77" s="402">
        <v>9.3</v>
      </c>
      <c r="BC77" s="402">
        <v>10.3</v>
      </c>
      <c r="BD77" s="402">
        <v>1.3</v>
      </c>
      <c r="BE77" s="402">
        <v>1.1</v>
      </c>
      <c r="BF77" s="402">
        <v>1.2</v>
      </c>
      <c r="BG77" s="402">
        <v>2.2</v>
      </c>
      <c r="BH77" s="402">
        <v>3.3</v>
      </c>
      <c r="BI77" s="402">
        <v>2.7</v>
      </c>
      <c r="BJ77" s="402">
        <v>1.4</v>
      </c>
      <c r="BK77" s="402">
        <v>2.7</v>
      </c>
      <c r="BL77" s="402">
        <v>1.9</v>
      </c>
      <c r="BM77" s="402">
        <v>2.2</v>
      </c>
      <c r="BN77" s="402">
        <v>3</v>
      </c>
      <c r="BO77" s="402">
        <v>3.8</v>
      </c>
      <c r="BP77" s="402">
        <v>3.3</v>
      </c>
      <c r="BQ77" s="402">
        <v>19.7</v>
      </c>
      <c r="BR77" s="402">
        <v>17.7</v>
      </c>
      <c r="BS77" s="402">
        <v>22.7</v>
      </c>
      <c r="BT77" s="402">
        <v>3.5</v>
      </c>
      <c r="BU77" s="402">
        <v>2.4</v>
      </c>
      <c r="BV77" s="402">
        <v>2.4</v>
      </c>
      <c r="BW77" s="402">
        <v>2.3</v>
      </c>
      <c r="BX77" s="402">
        <v>2.1</v>
      </c>
      <c r="BY77" s="402">
        <v>2.3</v>
      </c>
      <c r="BZ77" s="402">
        <v>1.8</v>
      </c>
      <c r="CA77" s="402">
        <v>2.2</v>
      </c>
      <c r="CB77" s="402">
        <v>3.3</v>
      </c>
      <c r="CC77" s="402">
        <v>3.7</v>
      </c>
      <c r="CD77" s="402">
        <v>3.9</v>
      </c>
      <c r="CE77" s="402">
        <v>4.9</v>
      </c>
      <c r="CF77" s="402">
        <v>8</v>
      </c>
      <c r="CG77" s="402">
        <v>6.6</v>
      </c>
      <c r="CH77" s="402">
        <v>5.5</v>
      </c>
      <c r="CI77" s="402">
        <v>3.9</v>
      </c>
      <c r="CJ77" s="402">
        <v>6.1</v>
      </c>
      <c r="CK77" s="402">
        <v>6.7</v>
      </c>
      <c r="CL77" s="402">
        <v>6.6</v>
      </c>
      <c r="CM77" s="402">
        <v>4.1</v>
      </c>
      <c r="CN77" s="402">
        <v>8.4</v>
      </c>
      <c r="CO77" s="402">
        <v>6.4</v>
      </c>
      <c r="CP77" s="402">
        <v>7.9</v>
      </c>
    </row>
    <row r="78" spans="1:94">
      <c r="A78">
        <v>76</v>
      </c>
      <c r="B78" t="s">
        <v>911</v>
      </c>
      <c r="C78" t="s">
        <v>875</v>
      </c>
      <c r="D78" t="s">
        <v>895</v>
      </c>
      <c r="E78" t="s">
        <v>912</v>
      </c>
      <c r="F78" t="s">
        <v>2110</v>
      </c>
      <c r="I78" s="402"/>
      <c r="J78" s="402">
        <v>4.9</v>
      </c>
      <c r="K78" s="402"/>
      <c r="L78" s="402">
        <v>2.1</v>
      </c>
      <c r="M78" s="402">
        <v>6.6</v>
      </c>
      <c r="N78" s="402">
        <v>4</v>
      </c>
      <c r="O78" s="402">
        <v>6.3</v>
      </c>
      <c r="P78" s="402">
        <v>7.4</v>
      </c>
      <c r="Q78" s="402"/>
      <c r="R78" s="402">
        <v>1.3</v>
      </c>
      <c r="S78" s="402">
        <v>2.1</v>
      </c>
      <c r="T78" s="402">
        <v>2.2</v>
      </c>
      <c r="U78" s="402">
        <v>8.7</v>
      </c>
      <c r="V78" s="402">
        <v>5.3</v>
      </c>
      <c r="W78" s="402">
        <v>2.2</v>
      </c>
      <c r="X78" s="402">
        <v>4.2</v>
      </c>
      <c r="Y78" s="402">
        <v>3</v>
      </c>
      <c r="Z78" s="402">
        <v>4.7</v>
      </c>
      <c r="AA78" s="402">
        <v>8.2</v>
      </c>
      <c r="AB78" s="402">
        <v>10.5</v>
      </c>
      <c r="AC78" s="402">
        <v>7.8</v>
      </c>
      <c r="AD78" s="402">
        <v>4.6</v>
      </c>
      <c r="AE78" s="402">
        <v>5.1</v>
      </c>
      <c r="AF78" s="402">
        <v>10.4</v>
      </c>
      <c r="AG78" s="402">
        <v>5.9</v>
      </c>
      <c r="AH78" s="402">
        <v>5.8</v>
      </c>
      <c r="AI78" s="402"/>
      <c r="AJ78" s="402">
        <v>1.4</v>
      </c>
      <c r="AK78" s="402">
        <v>1.1</v>
      </c>
      <c r="AL78" s="402">
        <v>1.4</v>
      </c>
      <c r="AM78" s="402">
        <v>1.9</v>
      </c>
      <c r="AN78" s="402">
        <v>2.1</v>
      </c>
      <c r="AO78" s="402">
        <v>2.2</v>
      </c>
      <c r="AP78" s="402">
        <v>2</v>
      </c>
      <c r="AQ78" s="402">
        <v>2.1</v>
      </c>
      <c r="AR78" s="402">
        <v>2.1</v>
      </c>
      <c r="AS78" s="402">
        <v>2.4</v>
      </c>
      <c r="AT78" s="402">
        <v>2.2</v>
      </c>
      <c r="AU78" s="402">
        <v>1.9</v>
      </c>
      <c r="AV78" s="402">
        <v>2.3</v>
      </c>
      <c r="AW78" s="402">
        <v>8.2</v>
      </c>
      <c r="AX78" s="402">
        <v>9.1</v>
      </c>
      <c r="AY78" s="402">
        <v>7.7</v>
      </c>
      <c r="AZ78" s="402">
        <v>9.2</v>
      </c>
      <c r="BA78" s="402">
        <v>5.5</v>
      </c>
      <c r="BB78" s="402">
        <v>5.6</v>
      </c>
      <c r="BC78" s="402">
        <v>4.1</v>
      </c>
      <c r="BD78" s="402">
        <v>2.1</v>
      </c>
      <c r="BE78" s="402">
        <v>2</v>
      </c>
      <c r="BF78" s="402">
        <v>2.4</v>
      </c>
      <c r="BG78" s="402">
        <v>4</v>
      </c>
      <c r="BH78" s="402">
        <v>3.9</v>
      </c>
      <c r="BI78" s="402">
        <v>4.5</v>
      </c>
      <c r="BJ78" s="402">
        <v>2.9</v>
      </c>
      <c r="BK78" s="402">
        <v>2.9</v>
      </c>
      <c r="BL78" s="402">
        <v>3.1</v>
      </c>
      <c r="BM78" s="402">
        <v>4.7</v>
      </c>
      <c r="BN78" s="402">
        <v>4.8</v>
      </c>
      <c r="BO78" s="402">
        <v>8.6</v>
      </c>
      <c r="BP78" s="402">
        <v>7.9</v>
      </c>
      <c r="BQ78" s="402">
        <v>11.6</v>
      </c>
      <c r="BR78" s="402">
        <v>12.9</v>
      </c>
      <c r="BS78" s="402">
        <v>9.8</v>
      </c>
      <c r="BT78" s="402">
        <v>7.6</v>
      </c>
      <c r="BU78" s="402">
        <v>7.5</v>
      </c>
      <c r="BV78" s="402">
        <v>7.8</v>
      </c>
      <c r="BW78" s="402">
        <v>8.4</v>
      </c>
      <c r="BX78" s="402">
        <v>4.9</v>
      </c>
      <c r="BY78" s="402">
        <v>5.1</v>
      </c>
      <c r="BZ78" s="402">
        <v>4.7</v>
      </c>
      <c r="CA78" s="402">
        <v>3.9</v>
      </c>
      <c r="CB78" s="402">
        <v>4.5</v>
      </c>
      <c r="CC78" s="402">
        <v>4</v>
      </c>
      <c r="CD78" s="402">
        <v>5.6</v>
      </c>
      <c r="CE78" s="402">
        <v>5.1</v>
      </c>
      <c r="CF78" s="402">
        <v>10</v>
      </c>
      <c r="CG78" s="402">
        <v>10.5</v>
      </c>
      <c r="CH78" s="402">
        <v>10.7</v>
      </c>
      <c r="CI78" s="402">
        <v>6.8</v>
      </c>
      <c r="CJ78" s="402">
        <v>4.6</v>
      </c>
      <c r="CK78" s="402">
        <v>4.6</v>
      </c>
      <c r="CL78" s="402">
        <v>4.9</v>
      </c>
      <c r="CM78" s="402">
        <v>7</v>
      </c>
      <c r="CN78" s="402">
        <v>6</v>
      </c>
      <c r="CO78" s="402">
        <v>5.9</v>
      </c>
      <c r="CP78" s="402">
        <v>5.7</v>
      </c>
    </row>
    <row r="79" spans="1:94">
      <c r="A79">
        <v>77</v>
      </c>
      <c r="B79" t="s">
        <v>913</v>
      </c>
      <c r="C79" t="s">
        <v>875</v>
      </c>
      <c r="D79" t="s">
        <v>895</v>
      </c>
      <c r="E79" t="s">
        <v>914</v>
      </c>
      <c r="F79" t="s">
        <v>2110</v>
      </c>
      <c r="I79" s="402"/>
      <c r="J79" s="402">
        <v>4.2</v>
      </c>
      <c r="K79" s="402"/>
      <c r="L79" s="402">
        <v>3.4</v>
      </c>
      <c r="M79" s="402">
        <v>3.7</v>
      </c>
      <c r="N79" s="402">
        <v>4.4</v>
      </c>
      <c r="O79" s="402">
        <v>4.1</v>
      </c>
      <c r="P79" s="402">
        <v>5.4</v>
      </c>
      <c r="Q79" s="402"/>
      <c r="R79" s="402">
        <v>3.8</v>
      </c>
      <c r="S79" s="402">
        <v>3</v>
      </c>
      <c r="T79" s="402">
        <v>4</v>
      </c>
      <c r="U79" s="402">
        <v>1.8</v>
      </c>
      <c r="V79" s="402">
        <v>4.8</v>
      </c>
      <c r="W79" s="402">
        <v>3.7</v>
      </c>
      <c r="X79" s="402">
        <v>4.4</v>
      </c>
      <c r="Y79" s="402">
        <v>4.4</v>
      </c>
      <c r="Z79" s="402">
        <v>3.8</v>
      </c>
      <c r="AA79" s="402">
        <v>6.5</v>
      </c>
      <c r="AB79" s="402">
        <v>6</v>
      </c>
      <c r="AC79" s="402">
        <v>3.8</v>
      </c>
      <c r="AD79" s="402">
        <v>3.7</v>
      </c>
      <c r="AE79" s="402">
        <v>4.4</v>
      </c>
      <c r="AF79" s="402">
        <v>7.1</v>
      </c>
      <c r="AG79" s="402">
        <v>4.9</v>
      </c>
      <c r="AH79" s="402">
        <v>3.9</v>
      </c>
      <c r="AI79" s="402"/>
      <c r="AJ79" s="402">
        <v>3.7</v>
      </c>
      <c r="AK79" s="402">
        <v>3.5</v>
      </c>
      <c r="AL79" s="402">
        <v>3.8</v>
      </c>
      <c r="AM79" s="402">
        <v>2.7</v>
      </c>
      <c r="AN79" s="402">
        <v>2.8</v>
      </c>
      <c r="AO79" s="402">
        <v>3.3</v>
      </c>
      <c r="AP79" s="402">
        <v>3</v>
      </c>
      <c r="AQ79" s="402">
        <v>3</v>
      </c>
      <c r="AR79" s="402">
        <v>3</v>
      </c>
      <c r="AS79" s="402">
        <v>4.1</v>
      </c>
      <c r="AT79" s="402">
        <v>4.3</v>
      </c>
      <c r="AU79" s="402">
        <v>3.4</v>
      </c>
      <c r="AV79" s="402">
        <v>4.1</v>
      </c>
      <c r="AW79" s="402">
        <v>1.7</v>
      </c>
      <c r="AX79" s="402">
        <v>2</v>
      </c>
      <c r="AY79" s="402">
        <v>1.6</v>
      </c>
      <c r="AZ79" s="402">
        <v>1.9</v>
      </c>
      <c r="BA79" s="402">
        <v>5</v>
      </c>
      <c r="BB79" s="402">
        <v>5.1</v>
      </c>
      <c r="BC79" s="402">
        <v>3.9</v>
      </c>
      <c r="BD79" s="402">
        <v>3.6</v>
      </c>
      <c r="BE79" s="402">
        <v>3.2</v>
      </c>
      <c r="BF79" s="402">
        <v>3.9</v>
      </c>
      <c r="BG79" s="402">
        <v>4.2</v>
      </c>
      <c r="BH79" s="402">
        <v>4.2</v>
      </c>
      <c r="BI79" s="402">
        <v>4.6</v>
      </c>
      <c r="BJ79" s="402">
        <v>4.5</v>
      </c>
      <c r="BK79" s="402">
        <v>4.2</v>
      </c>
      <c r="BL79" s="402">
        <v>4.3</v>
      </c>
      <c r="BM79" s="402">
        <v>3.8</v>
      </c>
      <c r="BN79" s="402">
        <v>3.5</v>
      </c>
      <c r="BO79" s="402">
        <v>6.7</v>
      </c>
      <c r="BP79" s="402">
        <v>6.3</v>
      </c>
      <c r="BQ79" s="402">
        <v>6.9</v>
      </c>
      <c r="BR79" s="402">
        <v>7.4</v>
      </c>
      <c r="BS79" s="402">
        <v>5.4</v>
      </c>
      <c r="BT79" s="402">
        <v>3.5</v>
      </c>
      <c r="BU79" s="402">
        <v>3.6</v>
      </c>
      <c r="BV79" s="402">
        <v>4</v>
      </c>
      <c r="BW79" s="402">
        <v>4</v>
      </c>
      <c r="BX79" s="402">
        <v>3.6</v>
      </c>
      <c r="BY79" s="402">
        <v>3.7</v>
      </c>
      <c r="BZ79" s="402">
        <v>3.8</v>
      </c>
      <c r="CA79" s="402">
        <v>3.5</v>
      </c>
      <c r="CB79" s="402">
        <v>3.8</v>
      </c>
      <c r="CC79" s="402">
        <v>3.2</v>
      </c>
      <c r="CD79" s="402">
        <v>4.9</v>
      </c>
      <c r="CE79" s="402">
        <v>4.4</v>
      </c>
      <c r="CF79" s="402">
        <v>6.6</v>
      </c>
      <c r="CG79" s="402">
        <v>6.9</v>
      </c>
      <c r="CH79" s="402">
        <v>7.7</v>
      </c>
      <c r="CI79" s="402">
        <v>5.9</v>
      </c>
      <c r="CJ79" s="402">
        <v>3.7</v>
      </c>
      <c r="CK79" s="402">
        <v>3.7</v>
      </c>
      <c r="CL79" s="402">
        <v>4</v>
      </c>
      <c r="CM79" s="402">
        <v>5.8</v>
      </c>
      <c r="CN79" s="402">
        <v>3.6</v>
      </c>
      <c r="CO79" s="402">
        <v>4.2</v>
      </c>
      <c r="CP79" s="402">
        <v>3.8</v>
      </c>
    </row>
    <row r="80" spans="1:94">
      <c r="A80">
        <v>78</v>
      </c>
      <c r="B80" t="s">
        <v>915</v>
      </c>
      <c r="C80" t="s">
        <v>875</v>
      </c>
      <c r="D80" t="s">
        <v>895</v>
      </c>
      <c r="E80" t="s">
        <v>916</v>
      </c>
      <c r="F80" t="s">
        <v>2110</v>
      </c>
      <c r="I80" s="402"/>
      <c r="J80" s="402">
        <v>3.5</v>
      </c>
      <c r="K80" s="402"/>
      <c r="L80" s="402">
        <v>6.2</v>
      </c>
      <c r="M80" s="402">
        <v>3.9</v>
      </c>
      <c r="N80" s="402">
        <v>4</v>
      </c>
      <c r="O80" s="402">
        <v>2</v>
      </c>
      <c r="P80" s="402">
        <v>0.8</v>
      </c>
      <c r="Q80" s="402"/>
      <c r="R80" s="402">
        <v>6</v>
      </c>
      <c r="S80" s="402">
        <v>7</v>
      </c>
      <c r="T80" s="402">
        <v>5.3</v>
      </c>
      <c r="U80" s="402">
        <v>2</v>
      </c>
      <c r="V80" s="402">
        <v>5</v>
      </c>
      <c r="W80" s="402">
        <v>6.3</v>
      </c>
      <c r="X80" s="402">
        <v>4.5</v>
      </c>
      <c r="Y80" s="402">
        <v>2</v>
      </c>
      <c r="Z80" s="402">
        <v>1.9</v>
      </c>
      <c r="AA80" s="402">
        <v>5</v>
      </c>
      <c r="AB80" s="402">
        <v>4.8</v>
      </c>
      <c r="AC80" s="402">
        <v>2.1</v>
      </c>
      <c r="AD80" s="402">
        <v>1.7</v>
      </c>
      <c r="AE80" s="402">
        <v>1</v>
      </c>
      <c r="AF80" s="402">
        <v>1.4</v>
      </c>
      <c r="AG80" s="402">
        <v>0.5</v>
      </c>
      <c r="AH80" s="402">
        <v>0.3</v>
      </c>
      <c r="AI80" s="402"/>
      <c r="AJ80" s="402">
        <v>5.9</v>
      </c>
      <c r="AK80" s="402">
        <v>3.9</v>
      </c>
      <c r="AL80" s="402">
        <v>6.3</v>
      </c>
      <c r="AM80" s="402">
        <v>6.6</v>
      </c>
      <c r="AN80" s="402">
        <v>7.1</v>
      </c>
      <c r="AO80" s="402">
        <v>7.6</v>
      </c>
      <c r="AP80" s="402">
        <v>6.3</v>
      </c>
      <c r="AQ80" s="402">
        <v>6.4</v>
      </c>
      <c r="AR80" s="402">
        <v>7.3</v>
      </c>
      <c r="AS80" s="402">
        <v>5.7</v>
      </c>
      <c r="AT80" s="402">
        <v>5</v>
      </c>
      <c r="AU80" s="402">
        <v>5</v>
      </c>
      <c r="AV80" s="402">
        <v>5.5</v>
      </c>
      <c r="AW80" s="402">
        <v>2.3</v>
      </c>
      <c r="AX80" s="402">
        <v>1.9</v>
      </c>
      <c r="AY80" s="402">
        <v>1.6</v>
      </c>
      <c r="AZ80" s="402">
        <v>2.2</v>
      </c>
      <c r="BA80" s="402">
        <v>5.7</v>
      </c>
      <c r="BB80" s="402">
        <v>5.3</v>
      </c>
      <c r="BC80" s="402">
        <v>2.6</v>
      </c>
      <c r="BD80" s="402">
        <v>6.2</v>
      </c>
      <c r="BE80" s="402">
        <v>5.8</v>
      </c>
      <c r="BF80" s="402">
        <v>6.5</v>
      </c>
      <c r="BG80" s="402">
        <v>4.5</v>
      </c>
      <c r="BH80" s="402">
        <v>3.5</v>
      </c>
      <c r="BI80" s="402">
        <v>4.9</v>
      </c>
      <c r="BJ80" s="402">
        <v>2</v>
      </c>
      <c r="BK80" s="402">
        <v>1.7</v>
      </c>
      <c r="BL80" s="402">
        <v>2.2</v>
      </c>
      <c r="BM80" s="402">
        <v>1.9</v>
      </c>
      <c r="BN80" s="402">
        <v>1.9</v>
      </c>
      <c r="BO80" s="402">
        <v>5</v>
      </c>
      <c r="BP80" s="402">
        <v>4.9</v>
      </c>
      <c r="BQ80" s="402">
        <v>5.6</v>
      </c>
      <c r="BR80" s="402">
        <v>6.1</v>
      </c>
      <c r="BS80" s="402">
        <v>4.2</v>
      </c>
      <c r="BT80" s="402">
        <v>2.2</v>
      </c>
      <c r="BU80" s="402">
        <v>2.1</v>
      </c>
      <c r="BV80" s="402">
        <v>2.1</v>
      </c>
      <c r="BW80" s="402">
        <v>2.1</v>
      </c>
      <c r="BX80" s="402">
        <v>1.8</v>
      </c>
      <c r="BY80" s="402">
        <v>1.8</v>
      </c>
      <c r="BZ80" s="402">
        <v>1.7</v>
      </c>
      <c r="CA80" s="402">
        <v>1.6</v>
      </c>
      <c r="CB80" s="402">
        <v>0.9</v>
      </c>
      <c r="CC80" s="402">
        <v>0.8</v>
      </c>
      <c r="CD80" s="402">
        <v>1.1</v>
      </c>
      <c r="CE80" s="402">
        <v>1</v>
      </c>
      <c r="CF80" s="402">
        <v>1.5</v>
      </c>
      <c r="CG80" s="402">
        <v>1.4</v>
      </c>
      <c r="CH80" s="402">
        <v>1.4</v>
      </c>
      <c r="CI80" s="402">
        <v>0.7</v>
      </c>
      <c r="CJ80" s="402">
        <v>0.3</v>
      </c>
      <c r="CK80" s="402">
        <v>0.2</v>
      </c>
      <c r="CL80" s="402">
        <v>0.3</v>
      </c>
      <c r="CM80" s="402">
        <v>0.7</v>
      </c>
      <c r="CN80" s="402">
        <v>0.4</v>
      </c>
      <c r="CO80" s="402">
        <v>0.3</v>
      </c>
      <c r="CP80" s="402">
        <v>0.3</v>
      </c>
    </row>
    <row r="81" spans="3:4">
      <c r="C81" t="s">
        <v>875</v>
      </c>
      <c r="D81" t="s">
        <v>918</v>
      </c>
    </row>
    <row r="82" spans="1:94">
      <c r="A82">
        <v>80</v>
      </c>
      <c r="B82" t="s">
        <v>917</v>
      </c>
      <c r="C82" t="s">
        <v>875</v>
      </c>
      <c r="D82" t="s">
        <v>918</v>
      </c>
      <c r="E82" t="s">
        <v>919</v>
      </c>
      <c r="F82" t="s">
        <v>2111</v>
      </c>
      <c r="I82" s="402"/>
      <c r="J82" s="402">
        <v>43.2</v>
      </c>
      <c r="K82" s="402"/>
      <c r="L82" s="402">
        <v>64.8</v>
      </c>
      <c r="M82" s="402">
        <v>45.7</v>
      </c>
      <c r="N82" s="402">
        <v>48.6</v>
      </c>
      <c r="O82" s="402">
        <v>33.7</v>
      </c>
      <c r="P82" s="402">
        <v>26.4</v>
      </c>
      <c r="Q82" s="402"/>
      <c r="R82" s="402">
        <v>73.5</v>
      </c>
      <c r="S82" s="402">
        <v>70.3</v>
      </c>
      <c r="T82" s="402">
        <v>59.3</v>
      </c>
      <c r="U82" s="402">
        <v>48.2</v>
      </c>
      <c r="V82" s="402">
        <v>45.8</v>
      </c>
      <c r="W82" s="402">
        <v>53.3</v>
      </c>
      <c r="X82" s="402">
        <v>51.7</v>
      </c>
      <c r="Y82" s="402">
        <v>49.9</v>
      </c>
      <c r="Z82" s="402">
        <v>44.4</v>
      </c>
      <c r="AA82" s="402">
        <v>41.2</v>
      </c>
      <c r="AB82" s="402">
        <v>33.8</v>
      </c>
      <c r="AC82" s="402">
        <v>35</v>
      </c>
      <c r="AD82" s="402">
        <v>35.7</v>
      </c>
      <c r="AE82" s="402">
        <v>24.8</v>
      </c>
      <c r="AF82" s="402">
        <v>26.5</v>
      </c>
      <c r="AG82" s="402">
        <v>28.3</v>
      </c>
      <c r="AH82" s="402">
        <v>22.7</v>
      </c>
      <c r="AI82" s="402"/>
      <c r="AJ82" s="402">
        <v>73.3</v>
      </c>
      <c r="AK82" s="402">
        <v>73.3</v>
      </c>
      <c r="AL82" s="402">
        <v>74.2</v>
      </c>
      <c r="AM82" s="402">
        <v>72.4</v>
      </c>
      <c r="AN82" s="402">
        <v>70.1</v>
      </c>
      <c r="AO82" s="402">
        <v>70.1</v>
      </c>
      <c r="AP82" s="402">
        <v>62.4</v>
      </c>
      <c r="AQ82" s="402">
        <v>69.5</v>
      </c>
      <c r="AR82" s="402">
        <v>75.3</v>
      </c>
      <c r="AS82" s="402">
        <v>65.1</v>
      </c>
      <c r="AT82" s="402">
        <v>58.5</v>
      </c>
      <c r="AU82" s="402">
        <v>59.2</v>
      </c>
      <c r="AV82" s="402">
        <v>46.1</v>
      </c>
      <c r="AW82" s="402">
        <v>60.4</v>
      </c>
      <c r="AX82" s="402">
        <v>48.1</v>
      </c>
      <c r="AY82" s="402">
        <v>54.8</v>
      </c>
      <c r="AZ82" s="402">
        <v>39.4</v>
      </c>
      <c r="BA82" s="402">
        <v>58</v>
      </c>
      <c r="BB82" s="402">
        <v>40</v>
      </c>
      <c r="BC82" s="402">
        <v>39.1</v>
      </c>
      <c r="BD82" s="402">
        <v>53.1</v>
      </c>
      <c r="BE82" s="402">
        <v>61.6</v>
      </c>
      <c r="BF82" s="402">
        <v>52.4</v>
      </c>
      <c r="BG82" s="402">
        <v>56.6</v>
      </c>
      <c r="BH82" s="402">
        <v>49.3</v>
      </c>
      <c r="BI82" s="402">
        <v>50.1</v>
      </c>
      <c r="BJ82" s="402">
        <v>46.6</v>
      </c>
      <c r="BK82" s="402">
        <v>53.9</v>
      </c>
      <c r="BL82" s="402">
        <v>52.8</v>
      </c>
      <c r="BM82" s="402">
        <v>44.2</v>
      </c>
      <c r="BN82" s="402">
        <v>36.2</v>
      </c>
      <c r="BO82" s="402">
        <v>40.8</v>
      </c>
      <c r="BP82" s="402">
        <v>41.1</v>
      </c>
      <c r="BQ82" s="402">
        <v>34.6</v>
      </c>
      <c r="BR82" s="402">
        <v>36.6</v>
      </c>
      <c r="BS82" s="402">
        <v>31.1</v>
      </c>
      <c r="BT82" s="402">
        <v>34.9</v>
      </c>
      <c r="BU82" s="402">
        <v>38</v>
      </c>
      <c r="BV82" s="402">
        <v>34.9</v>
      </c>
      <c r="BW82" s="402">
        <v>28.8</v>
      </c>
      <c r="BX82" s="402">
        <v>38.4</v>
      </c>
      <c r="BY82" s="402">
        <v>38.4</v>
      </c>
      <c r="BZ82" s="402">
        <v>36.1</v>
      </c>
      <c r="CA82" s="402">
        <v>30.8</v>
      </c>
      <c r="CB82" s="402">
        <v>21.9</v>
      </c>
      <c r="CC82" s="402">
        <v>17.6</v>
      </c>
      <c r="CD82" s="402">
        <v>26.9</v>
      </c>
      <c r="CE82" s="402">
        <v>22.6</v>
      </c>
      <c r="CF82" s="402">
        <v>23.4</v>
      </c>
      <c r="CG82" s="402">
        <v>28.8</v>
      </c>
      <c r="CH82" s="402">
        <v>26.4</v>
      </c>
      <c r="CI82" s="402">
        <v>28.2</v>
      </c>
      <c r="CJ82" s="402">
        <v>29.5</v>
      </c>
      <c r="CK82" s="402">
        <v>28.2</v>
      </c>
      <c r="CL82" s="402">
        <v>26.4</v>
      </c>
      <c r="CM82" s="402">
        <v>28.2</v>
      </c>
      <c r="CN82" s="402">
        <v>24.3</v>
      </c>
      <c r="CO82" s="402">
        <v>22.7</v>
      </c>
      <c r="CP82" s="402">
        <v>16.4</v>
      </c>
    </row>
    <row r="83" spans="1:94">
      <c r="A83">
        <v>81</v>
      </c>
      <c r="B83" t="s">
        <v>920</v>
      </c>
      <c r="C83" t="s">
        <v>875</v>
      </c>
      <c r="D83" t="s">
        <v>918</v>
      </c>
      <c r="E83" t="s">
        <v>921</v>
      </c>
      <c r="F83" t="s">
        <v>2111</v>
      </c>
      <c r="I83" s="402"/>
      <c r="J83" s="402">
        <v>43.6</v>
      </c>
      <c r="K83" s="402"/>
      <c r="L83" s="402">
        <v>51.8</v>
      </c>
      <c r="M83" s="402">
        <v>32.9</v>
      </c>
      <c r="N83" s="402">
        <v>46</v>
      </c>
      <c r="O83" s="402">
        <v>43.4</v>
      </c>
      <c r="P83" s="402">
        <v>37.8</v>
      </c>
      <c r="Q83" s="402"/>
      <c r="R83" s="402">
        <v>52.8</v>
      </c>
      <c r="S83" s="402">
        <v>53.4</v>
      </c>
      <c r="T83" s="402">
        <v>51.1</v>
      </c>
      <c r="U83" s="402">
        <v>31.2</v>
      </c>
      <c r="V83" s="402">
        <v>33</v>
      </c>
      <c r="W83" s="402">
        <v>53.2</v>
      </c>
      <c r="X83" s="402">
        <v>46.1</v>
      </c>
      <c r="Y83" s="402">
        <v>48.9</v>
      </c>
      <c r="Z83" s="402">
        <v>44.4</v>
      </c>
      <c r="AA83" s="402">
        <v>36.2</v>
      </c>
      <c r="AB83" s="402">
        <v>30</v>
      </c>
      <c r="AC83" s="402">
        <v>42.4</v>
      </c>
      <c r="AD83" s="402">
        <v>48</v>
      </c>
      <c r="AE83" s="402">
        <v>43.5</v>
      </c>
      <c r="AF83" s="402">
        <v>34.8</v>
      </c>
      <c r="AG83" s="402">
        <v>40.1</v>
      </c>
      <c r="AH83" s="402">
        <v>37.7</v>
      </c>
      <c r="AI83" s="402"/>
      <c r="AJ83" s="402">
        <v>53</v>
      </c>
      <c r="AK83" s="402">
        <v>58.3</v>
      </c>
      <c r="AL83" s="402">
        <v>53</v>
      </c>
      <c r="AM83" s="402">
        <v>57.1</v>
      </c>
      <c r="AN83" s="402">
        <v>53.6</v>
      </c>
      <c r="AO83" s="402">
        <v>56.8</v>
      </c>
      <c r="AP83" s="402">
        <v>35.2</v>
      </c>
      <c r="AQ83" s="402">
        <v>51.6</v>
      </c>
      <c r="AR83" s="402">
        <v>57.4</v>
      </c>
      <c r="AS83" s="402">
        <v>51.3</v>
      </c>
      <c r="AT83" s="402">
        <v>52.1</v>
      </c>
      <c r="AU83" s="402">
        <v>52.9</v>
      </c>
      <c r="AV83" s="402">
        <v>33.4</v>
      </c>
      <c r="AW83" s="402">
        <v>40.5</v>
      </c>
      <c r="AX83" s="402">
        <v>23.5</v>
      </c>
      <c r="AY83" s="402">
        <v>31.3</v>
      </c>
      <c r="AZ83" s="402">
        <v>28.8</v>
      </c>
      <c r="BA83" s="402">
        <v>47</v>
      </c>
      <c r="BB83" s="402">
        <v>28.3</v>
      </c>
      <c r="BC83" s="402">
        <v>27</v>
      </c>
      <c r="BD83" s="402">
        <v>53.4</v>
      </c>
      <c r="BE83" s="402">
        <v>56.4</v>
      </c>
      <c r="BF83" s="402">
        <v>53.4</v>
      </c>
      <c r="BG83" s="402">
        <v>52.2</v>
      </c>
      <c r="BH83" s="402">
        <v>41.3</v>
      </c>
      <c r="BI83" s="402">
        <v>44.9</v>
      </c>
      <c r="BJ83" s="402">
        <v>50.4</v>
      </c>
      <c r="BK83" s="402">
        <v>46</v>
      </c>
      <c r="BL83" s="402">
        <v>50.3</v>
      </c>
      <c r="BM83" s="402">
        <v>44.9</v>
      </c>
      <c r="BN83" s="402">
        <v>21.2</v>
      </c>
      <c r="BO83" s="402">
        <v>32.3</v>
      </c>
      <c r="BP83" s="402">
        <v>38.7</v>
      </c>
      <c r="BQ83" s="402">
        <v>30.1</v>
      </c>
      <c r="BR83" s="402">
        <v>39</v>
      </c>
      <c r="BS83" s="402">
        <v>24.5</v>
      </c>
      <c r="BT83" s="402">
        <v>38.2</v>
      </c>
      <c r="BU83" s="402">
        <v>42.8</v>
      </c>
      <c r="BV83" s="402">
        <v>44.9</v>
      </c>
      <c r="BW83" s="402">
        <v>30.6</v>
      </c>
      <c r="BX83" s="402">
        <v>48.2</v>
      </c>
      <c r="BY83" s="402">
        <v>48.2</v>
      </c>
      <c r="BZ83" s="402">
        <v>49.8</v>
      </c>
      <c r="CA83" s="402">
        <v>48.2</v>
      </c>
      <c r="CB83" s="402">
        <v>43.6</v>
      </c>
      <c r="CC83" s="402">
        <v>31.4</v>
      </c>
      <c r="CD83" s="402">
        <v>51.1</v>
      </c>
      <c r="CE83" s="402">
        <v>36.8</v>
      </c>
      <c r="CF83" s="402">
        <v>27.5</v>
      </c>
      <c r="CG83" s="402">
        <v>34.9</v>
      </c>
      <c r="CH83" s="402">
        <v>37.9</v>
      </c>
      <c r="CI83" s="402">
        <v>48.7</v>
      </c>
      <c r="CJ83" s="402">
        <v>32.1</v>
      </c>
      <c r="CK83" s="402">
        <v>27</v>
      </c>
      <c r="CL83" s="402">
        <v>28.9</v>
      </c>
      <c r="CM83" s="402">
        <v>52.3</v>
      </c>
      <c r="CN83" s="402">
        <v>37.9</v>
      </c>
      <c r="CO83" s="402">
        <v>42</v>
      </c>
      <c r="CP83" s="402">
        <v>30.1</v>
      </c>
    </row>
    <row r="84" spans="3:3">
      <c r="C84" t="s">
        <v>875</v>
      </c>
    </row>
    <row r="85" spans="3:4">
      <c r="C85" t="s">
        <v>155</v>
      </c>
      <c r="D85" t="s">
        <v>922</v>
      </c>
    </row>
    <row r="86" spans="1:94">
      <c r="A86">
        <v>84</v>
      </c>
      <c r="B86" t="s">
        <v>457</v>
      </c>
      <c r="C86" t="s">
        <v>155</v>
      </c>
      <c r="D86" t="s">
        <v>922</v>
      </c>
      <c r="E86" t="s">
        <v>923</v>
      </c>
      <c r="F86" t="s">
        <v>2108</v>
      </c>
      <c r="I86" s="402"/>
      <c r="J86" s="402">
        <v>17.3</v>
      </c>
      <c r="K86" s="402"/>
      <c r="L86" s="402">
        <v>11.8</v>
      </c>
      <c r="M86" s="402">
        <v>20.5</v>
      </c>
      <c r="N86" s="402">
        <v>15.2</v>
      </c>
      <c r="O86" s="402">
        <v>22</v>
      </c>
      <c r="P86" s="402">
        <v>21.2</v>
      </c>
      <c r="Q86" s="402"/>
      <c r="R86" s="402">
        <v>11.2</v>
      </c>
      <c r="S86" s="402">
        <v>9</v>
      </c>
      <c r="T86" s="402">
        <v>14.3</v>
      </c>
      <c r="U86" s="402">
        <v>25.7</v>
      </c>
      <c r="V86" s="402">
        <v>19.5</v>
      </c>
      <c r="W86" s="402">
        <v>14</v>
      </c>
      <c r="X86" s="402">
        <v>13.6</v>
      </c>
      <c r="Y86" s="402">
        <v>12.8</v>
      </c>
      <c r="Z86" s="402">
        <v>21.9</v>
      </c>
      <c r="AA86" s="402">
        <v>17.2</v>
      </c>
      <c r="AB86" s="402">
        <v>31.9</v>
      </c>
      <c r="AC86" s="402">
        <v>19.6</v>
      </c>
      <c r="AD86" s="402">
        <v>15.3</v>
      </c>
      <c r="AE86" s="402">
        <v>37.2</v>
      </c>
      <c r="AF86" s="402">
        <v>28.9</v>
      </c>
      <c r="AG86" s="402">
        <v>14.1</v>
      </c>
      <c r="AH86" s="402">
        <v>28.2</v>
      </c>
      <c r="AI86" s="402"/>
      <c r="AJ86" s="402">
        <v>11.2</v>
      </c>
      <c r="AK86" s="402">
        <v>11.1</v>
      </c>
      <c r="AL86" s="402">
        <v>11</v>
      </c>
      <c r="AM86" s="402">
        <v>8.7</v>
      </c>
      <c r="AN86" s="402">
        <v>8.8</v>
      </c>
      <c r="AO86" s="402">
        <v>7.5</v>
      </c>
      <c r="AP86" s="402">
        <v>11.1</v>
      </c>
      <c r="AQ86" s="402">
        <v>9</v>
      </c>
      <c r="AR86" s="402">
        <v>6.9</v>
      </c>
      <c r="AS86" s="402">
        <v>14.2</v>
      </c>
      <c r="AT86" s="402">
        <v>13.6</v>
      </c>
      <c r="AU86" s="402">
        <v>15.2</v>
      </c>
      <c r="AV86" s="402">
        <v>27.1</v>
      </c>
      <c r="AW86" s="402">
        <v>18.3</v>
      </c>
      <c r="AX86" s="402">
        <v>29.8</v>
      </c>
      <c r="AY86" s="402">
        <v>27.5</v>
      </c>
      <c r="AZ86" s="402">
        <v>36.1</v>
      </c>
      <c r="BA86" s="402">
        <v>13.9</v>
      </c>
      <c r="BB86" s="402">
        <v>21.5</v>
      </c>
      <c r="BC86" s="402">
        <v>19.2</v>
      </c>
      <c r="BD86" s="402">
        <v>14</v>
      </c>
      <c r="BE86" s="402">
        <v>11.6</v>
      </c>
      <c r="BF86" s="402">
        <v>14.1</v>
      </c>
      <c r="BG86" s="402">
        <v>12.7</v>
      </c>
      <c r="BH86" s="402">
        <v>10.4</v>
      </c>
      <c r="BI86" s="402">
        <v>13.6</v>
      </c>
      <c r="BJ86" s="402">
        <v>12.8</v>
      </c>
      <c r="BK86" s="402">
        <v>12.8</v>
      </c>
      <c r="BL86" s="402">
        <v>11.6</v>
      </c>
      <c r="BM86" s="402">
        <v>21.5</v>
      </c>
      <c r="BN86" s="402">
        <v>49.8</v>
      </c>
      <c r="BO86" s="402">
        <v>20</v>
      </c>
      <c r="BP86" s="402">
        <v>17.3</v>
      </c>
      <c r="BQ86" s="402">
        <v>33.9</v>
      </c>
      <c r="BR86" s="402">
        <v>32.3</v>
      </c>
      <c r="BS86" s="402">
        <v>32.2</v>
      </c>
      <c r="BT86" s="402">
        <v>19.5</v>
      </c>
      <c r="BU86" s="402">
        <v>18.9</v>
      </c>
      <c r="BV86" s="402">
        <v>19.5</v>
      </c>
      <c r="BW86" s="402">
        <v>10.6</v>
      </c>
      <c r="BX86" s="402">
        <v>14.6</v>
      </c>
      <c r="BY86" s="402">
        <v>12.6</v>
      </c>
      <c r="BZ86" s="402">
        <v>11.8</v>
      </c>
      <c r="CA86" s="402">
        <v>20.1</v>
      </c>
      <c r="CB86" s="402">
        <v>49.8</v>
      </c>
      <c r="CC86" s="402">
        <v>64.2</v>
      </c>
      <c r="CD86" s="402">
        <v>25.3</v>
      </c>
      <c r="CE86" s="402">
        <v>38.7</v>
      </c>
      <c r="CF86" s="402">
        <v>33</v>
      </c>
      <c r="CG86" s="402">
        <v>28.8</v>
      </c>
      <c r="CH86" s="402">
        <v>27.7</v>
      </c>
      <c r="CI86" s="402">
        <v>10.4</v>
      </c>
      <c r="CJ86" s="402">
        <v>11.9</v>
      </c>
      <c r="CK86" s="402">
        <v>30.8</v>
      </c>
      <c r="CL86" s="402">
        <v>14.3</v>
      </c>
      <c r="CM86" s="402">
        <v>12.3</v>
      </c>
      <c r="CN86" s="402">
        <v>19.6</v>
      </c>
      <c r="CO86" s="402">
        <v>27.9</v>
      </c>
      <c r="CP86" s="402">
        <v>44.9</v>
      </c>
    </row>
    <row r="87" spans="1:94">
      <c r="A87">
        <v>85</v>
      </c>
      <c r="B87" t="s">
        <v>455</v>
      </c>
      <c r="C87" t="s">
        <v>155</v>
      </c>
      <c r="D87" t="s">
        <v>922</v>
      </c>
      <c r="E87" t="s">
        <v>924</v>
      </c>
      <c r="F87" t="s">
        <v>2108</v>
      </c>
      <c r="I87" s="402"/>
      <c r="J87" s="402">
        <v>3.3</v>
      </c>
      <c r="K87" s="402"/>
      <c r="L87" s="402">
        <v>1.8</v>
      </c>
      <c r="M87" s="402">
        <v>3.3</v>
      </c>
      <c r="N87" s="402">
        <v>2.5</v>
      </c>
      <c r="O87" s="402">
        <v>4.1</v>
      </c>
      <c r="P87" s="402">
        <v>5.7</v>
      </c>
      <c r="Q87" s="402"/>
      <c r="R87" s="402">
        <v>1.8</v>
      </c>
      <c r="S87" s="402">
        <v>1.7</v>
      </c>
      <c r="T87" s="402">
        <v>1.8</v>
      </c>
      <c r="U87" s="402">
        <v>3.7</v>
      </c>
      <c r="V87" s="402">
        <v>3.2</v>
      </c>
      <c r="W87" s="402">
        <v>2.1</v>
      </c>
      <c r="X87" s="402">
        <v>2.2</v>
      </c>
      <c r="Y87" s="402">
        <v>2.5</v>
      </c>
      <c r="Z87" s="402">
        <v>2.4</v>
      </c>
      <c r="AA87" s="402">
        <v>3.1</v>
      </c>
      <c r="AB87" s="402">
        <v>3.6</v>
      </c>
      <c r="AC87" s="402">
        <v>4.1</v>
      </c>
      <c r="AD87" s="402">
        <v>4.1</v>
      </c>
      <c r="AE87" s="402">
        <v>5</v>
      </c>
      <c r="AF87" s="402">
        <v>4.5</v>
      </c>
      <c r="AG87" s="402">
        <v>5.9</v>
      </c>
      <c r="AH87" s="402">
        <v>6.4</v>
      </c>
      <c r="AI87" s="402"/>
      <c r="AJ87" s="402">
        <v>1.8</v>
      </c>
      <c r="AK87" s="402">
        <v>1.8</v>
      </c>
      <c r="AL87" s="402">
        <v>1.4</v>
      </c>
      <c r="AM87" s="402">
        <v>1.6</v>
      </c>
      <c r="AN87" s="402">
        <v>1.6</v>
      </c>
      <c r="AO87" s="402">
        <v>1.7</v>
      </c>
      <c r="AP87" s="402">
        <v>1.6</v>
      </c>
      <c r="AQ87" s="402">
        <v>1.7</v>
      </c>
      <c r="AR87" s="402">
        <v>1.7</v>
      </c>
      <c r="AS87" s="402">
        <v>2.2</v>
      </c>
      <c r="AT87" s="402">
        <v>1.8</v>
      </c>
      <c r="AU87" s="402">
        <v>1.4</v>
      </c>
      <c r="AV87" s="402">
        <v>1.8</v>
      </c>
      <c r="AW87" s="402">
        <v>3.8</v>
      </c>
      <c r="AX87" s="402">
        <v>3.8</v>
      </c>
      <c r="AY87" s="402">
        <v>3.9</v>
      </c>
      <c r="AZ87" s="402">
        <v>2.5</v>
      </c>
      <c r="BA87" s="402">
        <v>3.2</v>
      </c>
      <c r="BB87" s="402">
        <v>3.1</v>
      </c>
      <c r="BC87" s="402">
        <v>2.1</v>
      </c>
      <c r="BD87" s="402">
        <v>1.5</v>
      </c>
      <c r="BE87" s="402">
        <v>2.1</v>
      </c>
      <c r="BF87" s="402">
        <v>2.1</v>
      </c>
      <c r="BG87" s="402">
        <v>2.1</v>
      </c>
      <c r="BH87" s="402">
        <v>1.6</v>
      </c>
      <c r="BI87" s="402">
        <v>2.2</v>
      </c>
      <c r="BJ87" s="402">
        <v>2.4</v>
      </c>
      <c r="BK87" s="402">
        <v>2.4</v>
      </c>
      <c r="BL87" s="402">
        <v>3</v>
      </c>
      <c r="BM87" s="402">
        <v>2.3</v>
      </c>
      <c r="BN87" s="402">
        <v>2</v>
      </c>
      <c r="BO87" s="402">
        <v>2.9</v>
      </c>
      <c r="BP87" s="402">
        <v>4.2</v>
      </c>
      <c r="BQ87" s="402">
        <v>3.1</v>
      </c>
      <c r="BR87" s="402">
        <v>3.6</v>
      </c>
      <c r="BS87" s="402">
        <v>3.6</v>
      </c>
      <c r="BT87" s="402">
        <v>4</v>
      </c>
      <c r="BU87" s="402">
        <v>2.9</v>
      </c>
      <c r="BV87" s="402">
        <v>4</v>
      </c>
      <c r="BW87" s="402">
        <v>4</v>
      </c>
      <c r="BX87" s="402">
        <v>3.9</v>
      </c>
      <c r="BY87" s="402">
        <v>4.2</v>
      </c>
      <c r="BZ87" s="402">
        <v>3.5</v>
      </c>
      <c r="CA87" s="402">
        <v>4.5</v>
      </c>
      <c r="CB87" s="402">
        <v>2.3</v>
      </c>
      <c r="CC87" s="402">
        <v>1.8</v>
      </c>
      <c r="CD87" s="402">
        <v>8.8</v>
      </c>
      <c r="CE87" s="402">
        <v>3.9</v>
      </c>
      <c r="CF87" s="402">
        <v>3.4</v>
      </c>
      <c r="CG87" s="402">
        <v>4.4</v>
      </c>
      <c r="CH87" s="402">
        <v>4.4</v>
      </c>
      <c r="CI87" s="402">
        <v>6.4</v>
      </c>
      <c r="CJ87" s="402">
        <v>5.7</v>
      </c>
      <c r="CK87" s="402">
        <v>5.5</v>
      </c>
      <c r="CL87" s="402">
        <v>5.9</v>
      </c>
      <c r="CM87" s="402">
        <v>5.9</v>
      </c>
      <c r="CN87" s="402">
        <v>10.6</v>
      </c>
      <c r="CO87" s="402">
        <v>6.3</v>
      </c>
      <c r="CP87" s="402">
        <v>6</v>
      </c>
    </row>
    <row r="88" spans="1:94">
      <c r="A88">
        <v>86</v>
      </c>
      <c r="B88" t="s">
        <v>451</v>
      </c>
      <c r="C88" t="s">
        <v>155</v>
      </c>
      <c r="D88" t="s">
        <v>922</v>
      </c>
      <c r="E88" t="s">
        <v>925</v>
      </c>
      <c r="F88" t="s">
        <v>2108</v>
      </c>
      <c r="I88" s="402"/>
      <c r="J88" s="402">
        <v>28.3</v>
      </c>
      <c r="K88" s="402"/>
      <c r="L88" s="402">
        <v>37</v>
      </c>
      <c r="M88" s="402">
        <v>25.2</v>
      </c>
      <c r="N88" s="402">
        <v>31.5</v>
      </c>
      <c r="O88" s="402">
        <v>24.3</v>
      </c>
      <c r="P88" s="402">
        <v>16.6</v>
      </c>
      <c r="Q88" s="402"/>
      <c r="R88" s="402">
        <v>33.5</v>
      </c>
      <c r="S88" s="402">
        <v>37.3</v>
      </c>
      <c r="T88" s="402">
        <v>38</v>
      </c>
      <c r="U88" s="402">
        <v>24.8</v>
      </c>
      <c r="V88" s="402">
        <v>24.8</v>
      </c>
      <c r="W88" s="402">
        <v>37.5</v>
      </c>
      <c r="X88" s="402">
        <v>30.2</v>
      </c>
      <c r="Y88" s="402">
        <v>27.5</v>
      </c>
      <c r="Z88" s="402">
        <v>39.6</v>
      </c>
      <c r="AA88" s="402">
        <v>30.6</v>
      </c>
      <c r="AB88" s="402">
        <v>19</v>
      </c>
      <c r="AC88" s="402">
        <v>24.9</v>
      </c>
      <c r="AD88" s="402">
        <v>22.9</v>
      </c>
      <c r="AE88" s="402">
        <v>24.4</v>
      </c>
      <c r="AF88" s="402">
        <v>21.7</v>
      </c>
      <c r="AG88" s="402">
        <v>11.9</v>
      </c>
      <c r="AH88" s="402">
        <v>16.8</v>
      </c>
      <c r="AI88" s="402"/>
      <c r="AJ88" s="402">
        <v>33.6</v>
      </c>
      <c r="AK88" s="402">
        <v>33.6</v>
      </c>
      <c r="AL88" s="402">
        <v>33.2</v>
      </c>
      <c r="AM88" s="402">
        <v>46.2</v>
      </c>
      <c r="AN88" s="402">
        <v>42.7</v>
      </c>
      <c r="AO88" s="402">
        <v>31.1</v>
      </c>
      <c r="AP88" s="402">
        <v>36.7</v>
      </c>
      <c r="AQ88" s="402">
        <v>32.8</v>
      </c>
      <c r="AR88" s="402">
        <v>33</v>
      </c>
      <c r="AS88" s="402">
        <v>38.3</v>
      </c>
      <c r="AT88" s="402">
        <v>33.5</v>
      </c>
      <c r="AU88" s="402">
        <v>45.6</v>
      </c>
      <c r="AV88" s="402">
        <v>37.9</v>
      </c>
      <c r="AW88" s="402">
        <v>26.4</v>
      </c>
      <c r="AX88" s="402">
        <v>26.7</v>
      </c>
      <c r="AY88" s="402">
        <v>26.6</v>
      </c>
      <c r="AZ88" s="402">
        <v>21.2</v>
      </c>
      <c r="BA88" s="402">
        <v>25.7</v>
      </c>
      <c r="BB88" s="402">
        <v>25</v>
      </c>
      <c r="BC88" s="402">
        <v>24.6</v>
      </c>
      <c r="BD88" s="402">
        <v>41.1</v>
      </c>
      <c r="BE88" s="402">
        <v>37.4</v>
      </c>
      <c r="BF88" s="402">
        <v>37.9</v>
      </c>
      <c r="BG88" s="402">
        <v>31.3</v>
      </c>
      <c r="BH88" s="402">
        <v>15.9</v>
      </c>
      <c r="BI88" s="402">
        <v>30.4</v>
      </c>
      <c r="BJ88" s="402">
        <v>30</v>
      </c>
      <c r="BK88" s="402">
        <v>21.4</v>
      </c>
      <c r="BL88" s="402">
        <v>25.3</v>
      </c>
      <c r="BM88" s="402">
        <v>40.3</v>
      </c>
      <c r="BN88" s="402">
        <v>29.6</v>
      </c>
      <c r="BO88" s="402">
        <v>31.4</v>
      </c>
      <c r="BP88" s="402">
        <v>27.2</v>
      </c>
      <c r="BQ88" s="402">
        <v>20.2</v>
      </c>
      <c r="BR88" s="402">
        <v>17.8</v>
      </c>
      <c r="BS88" s="402">
        <v>19.2</v>
      </c>
      <c r="BT88" s="402">
        <v>25</v>
      </c>
      <c r="BU88" s="402">
        <v>31.6</v>
      </c>
      <c r="BV88" s="402">
        <v>25</v>
      </c>
      <c r="BW88" s="402">
        <v>9.8</v>
      </c>
      <c r="BX88" s="402">
        <v>24.2</v>
      </c>
      <c r="BY88" s="402">
        <v>22.4</v>
      </c>
      <c r="BZ88" s="402">
        <v>20.4</v>
      </c>
      <c r="CA88" s="402">
        <v>22.8</v>
      </c>
      <c r="CB88" s="402">
        <v>35.2</v>
      </c>
      <c r="CC88" s="402">
        <v>23</v>
      </c>
      <c r="CD88" s="402">
        <v>22.6</v>
      </c>
      <c r="CE88" s="402">
        <v>24.5</v>
      </c>
      <c r="CF88" s="402">
        <v>22.2</v>
      </c>
      <c r="CG88" s="402">
        <v>21.8</v>
      </c>
      <c r="CH88" s="402">
        <v>21.8</v>
      </c>
      <c r="CI88" s="402">
        <v>11.5</v>
      </c>
      <c r="CJ88" s="402">
        <v>11.8</v>
      </c>
      <c r="CK88" s="402">
        <v>10.2</v>
      </c>
      <c r="CL88" s="402">
        <v>10.6</v>
      </c>
      <c r="CM88" s="402">
        <v>13.2</v>
      </c>
      <c r="CN88" s="402">
        <v>17.6</v>
      </c>
      <c r="CO88" s="402">
        <v>16.9</v>
      </c>
      <c r="CP88" s="402">
        <v>16.2</v>
      </c>
    </row>
    <row r="89" spans="1:94">
      <c r="A89">
        <v>87</v>
      </c>
      <c r="B89" t="s">
        <v>453</v>
      </c>
      <c r="C89" t="s">
        <v>155</v>
      </c>
      <c r="D89" t="s">
        <v>922</v>
      </c>
      <c r="E89" t="s">
        <v>454</v>
      </c>
      <c r="F89" t="s">
        <v>2108</v>
      </c>
      <c r="I89" s="402"/>
      <c r="J89" s="402">
        <v>18.7</v>
      </c>
      <c r="K89" s="402"/>
      <c r="L89" s="402">
        <v>19.6</v>
      </c>
      <c r="M89" s="402">
        <v>23.9</v>
      </c>
      <c r="N89" s="402">
        <v>19</v>
      </c>
      <c r="O89" s="402">
        <v>17.1</v>
      </c>
      <c r="P89" s="402">
        <v>16.6</v>
      </c>
      <c r="Q89" s="402"/>
      <c r="R89" s="402">
        <v>19.4</v>
      </c>
      <c r="S89" s="402">
        <v>21.9</v>
      </c>
      <c r="T89" s="402">
        <v>17.9</v>
      </c>
      <c r="U89" s="402">
        <v>21</v>
      </c>
      <c r="V89" s="402">
        <v>25.8</v>
      </c>
      <c r="W89" s="402">
        <v>15.9</v>
      </c>
      <c r="X89" s="402">
        <v>18.9</v>
      </c>
      <c r="Y89" s="402">
        <v>22.7</v>
      </c>
      <c r="Z89" s="402">
        <v>16.3</v>
      </c>
      <c r="AA89" s="402">
        <v>21</v>
      </c>
      <c r="AB89" s="402">
        <v>14.8</v>
      </c>
      <c r="AC89" s="402">
        <v>17.3</v>
      </c>
      <c r="AD89" s="402">
        <v>18.4</v>
      </c>
      <c r="AE89" s="402">
        <v>12.1</v>
      </c>
      <c r="AF89" s="402">
        <v>16.7</v>
      </c>
      <c r="AG89" s="402">
        <v>15.7</v>
      </c>
      <c r="AH89" s="402">
        <v>16.8</v>
      </c>
      <c r="AI89" s="402"/>
      <c r="AJ89" s="402">
        <v>19.6</v>
      </c>
      <c r="AK89" s="402">
        <v>19.6</v>
      </c>
      <c r="AL89" s="402">
        <v>19.4</v>
      </c>
      <c r="AM89" s="402">
        <v>18.6</v>
      </c>
      <c r="AN89" s="402">
        <v>18.8</v>
      </c>
      <c r="AO89" s="402">
        <v>25.4</v>
      </c>
      <c r="AP89" s="402">
        <v>21.1</v>
      </c>
      <c r="AQ89" s="402">
        <v>25.8</v>
      </c>
      <c r="AR89" s="402">
        <v>25.9</v>
      </c>
      <c r="AS89" s="402">
        <v>18</v>
      </c>
      <c r="AT89" s="402">
        <v>20.7</v>
      </c>
      <c r="AU89" s="402">
        <v>11.7</v>
      </c>
      <c r="AV89" s="402">
        <v>14.3</v>
      </c>
      <c r="AW89" s="402">
        <v>25.2</v>
      </c>
      <c r="AX89" s="402">
        <v>22.8</v>
      </c>
      <c r="AY89" s="402">
        <v>14.7</v>
      </c>
      <c r="AZ89" s="402">
        <v>17.7</v>
      </c>
      <c r="BA89" s="402">
        <v>29.3</v>
      </c>
      <c r="BB89" s="402">
        <v>26.2</v>
      </c>
      <c r="BC89" s="402">
        <v>25.3</v>
      </c>
      <c r="BD89" s="402">
        <v>16.1</v>
      </c>
      <c r="BE89" s="402">
        <v>16.5</v>
      </c>
      <c r="BF89" s="402">
        <v>15.1</v>
      </c>
      <c r="BG89" s="402">
        <v>19.1</v>
      </c>
      <c r="BH89" s="402">
        <v>18.1</v>
      </c>
      <c r="BI89" s="402">
        <v>19.2</v>
      </c>
      <c r="BJ89" s="402">
        <v>23.1</v>
      </c>
      <c r="BK89" s="402">
        <v>28.6</v>
      </c>
      <c r="BL89" s="402">
        <v>20.9</v>
      </c>
      <c r="BM89" s="402">
        <v>16.3</v>
      </c>
      <c r="BN89" s="402">
        <v>5.6</v>
      </c>
      <c r="BO89" s="402">
        <v>21.3</v>
      </c>
      <c r="BP89" s="402">
        <v>23</v>
      </c>
      <c r="BQ89" s="402">
        <v>10.1</v>
      </c>
      <c r="BR89" s="402">
        <v>15.2</v>
      </c>
      <c r="BS89" s="402">
        <v>15.1</v>
      </c>
      <c r="BT89" s="402">
        <v>17.5</v>
      </c>
      <c r="BU89" s="402">
        <v>17</v>
      </c>
      <c r="BV89" s="402">
        <v>17.5</v>
      </c>
      <c r="BW89" s="402">
        <v>17.4</v>
      </c>
      <c r="BX89" s="402">
        <v>19.3</v>
      </c>
      <c r="BY89" s="402">
        <v>18.6</v>
      </c>
      <c r="BZ89" s="402">
        <v>18.1</v>
      </c>
      <c r="CA89" s="402">
        <v>18.5</v>
      </c>
      <c r="CB89" s="402">
        <v>5.5</v>
      </c>
      <c r="CC89" s="402">
        <v>3.4</v>
      </c>
      <c r="CD89" s="402">
        <v>14.8</v>
      </c>
      <c r="CE89" s="402">
        <v>12.2</v>
      </c>
      <c r="CF89" s="402">
        <v>14.8</v>
      </c>
      <c r="CG89" s="402">
        <v>16.9</v>
      </c>
      <c r="CH89" s="402">
        <v>19.2</v>
      </c>
      <c r="CI89" s="402">
        <v>15.8</v>
      </c>
      <c r="CJ89" s="402">
        <v>15.8</v>
      </c>
      <c r="CK89" s="402">
        <v>7</v>
      </c>
      <c r="CL89" s="402">
        <v>16.2</v>
      </c>
      <c r="CM89" s="402">
        <v>16.4</v>
      </c>
      <c r="CN89" s="402">
        <v>19.2</v>
      </c>
      <c r="CO89" s="402">
        <v>17</v>
      </c>
      <c r="CP89" s="402">
        <v>11.1</v>
      </c>
    </row>
    <row r="90" spans="1:94">
      <c r="A90">
        <v>88</v>
      </c>
      <c r="B90" t="s">
        <v>459</v>
      </c>
      <c r="C90" t="s">
        <v>155</v>
      </c>
      <c r="D90" t="s">
        <v>922</v>
      </c>
      <c r="E90" t="s">
        <v>926</v>
      </c>
      <c r="F90" t="s">
        <v>2108</v>
      </c>
      <c r="I90" s="402"/>
      <c r="J90" s="402">
        <v>32.4</v>
      </c>
      <c r="K90" s="402"/>
      <c r="L90" s="402">
        <v>29.8</v>
      </c>
      <c r="M90" s="402">
        <v>27.1</v>
      </c>
      <c r="N90" s="402">
        <v>31.8</v>
      </c>
      <c r="O90" s="402">
        <v>32.4</v>
      </c>
      <c r="P90" s="402">
        <v>39.9</v>
      </c>
      <c r="Q90" s="402"/>
      <c r="R90" s="402">
        <v>34.1</v>
      </c>
      <c r="S90" s="402">
        <v>30.1</v>
      </c>
      <c r="T90" s="402">
        <v>28</v>
      </c>
      <c r="U90" s="402">
        <v>24.9</v>
      </c>
      <c r="V90" s="402">
        <v>26.8</v>
      </c>
      <c r="W90" s="402">
        <v>30.5</v>
      </c>
      <c r="X90" s="402">
        <v>35</v>
      </c>
      <c r="Y90" s="402">
        <v>34.4</v>
      </c>
      <c r="Z90" s="402">
        <v>19.9</v>
      </c>
      <c r="AA90" s="402">
        <v>28.1</v>
      </c>
      <c r="AB90" s="402">
        <v>30.7</v>
      </c>
      <c r="AC90" s="402">
        <v>34</v>
      </c>
      <c r="AD90" s="402">
        <v>39.3</v>
      </c>
      <c r="AE90" s="402">
        <v>21.3</v>
      </c>
      <c r="AF90" s="402">
        <v>28.1</v>
      </c>
      <c r="AG90" s="402">
        <v>52.3</v>
      </c>
      <c r="AH90" s="402">
        <v>31.8</v>
      </c>
      <c r="AI90" s="402"/>
      <c r="AJ90" s="402">
        <v>33.8</v>
      </c>
      <c r="AK90" s="402">
        <v>34</v>
      </c>
      <c r="AL90" s="402">
        <v>35.1</v>
      </c>
      <c r="AM90" s="402">
        <v>24.9</v>
      </c>
      <c r="AN90" s="402">
        <v>28.1</v>
      </c>
      <c r="AO90" s="402">
        <v>34.3</v>
      </c>
      <c r="AP90" s="402">
        <v>29.5</v>
      </c>
      <c r="AQ90" s="402">
        <v>30.6</v>
      </c>
      <c r="AR90" s="402">
        <v>32.6</v>
      </c>
      <c r="AS90" s="402">
        <v>27.4</v>
      </c>
      <c r="AT90" s="402">
        <v>30.4</v>
      </c>
      <c r="AU90" s="402">
        <v>26.1</v>
      </c>
      <c r="AV90" s="402">
        <v>18.9</v>
      </c>
      <c r="AW90" s="402">
        <v>26.4</v>
      </c>
      <c r="AX90" s="402">
        <v>16.8</v>
      </c>
      <c r="AY90" s="402">
        <v>27.4</v>
      </c>
      <c r="AZ90" s="402">
        <v>22.6</v>
      </c>
      <c r="BA90" s="402">
        <v>27.9</v>
      </c>
      <c r="BB90" s="402">
        <v>24.2</v>
      </c>
      <c r="BC90" s="402">
        <v>28.8</v>
      </c>
      <c r="BD90" s="402">
        <v>27.2</v>
      </c>
      <c r="BE90" s="402">
        <v>32.4</v>
      </c>
      <c r="BF90" s="402">
        <v>30.7</v>
      </c>
      <c r="BG90" s="402">
        <v>34.8</v>
      </c>
      <c r="BH90" s="402">
        <v>54</v>
      </c>
      <c r="BI90" s="402">
        <v>34.6</v>
      </c>
      <c r="BJ90" s="402">
        <v>31.7</v>
      </c>
      <c r="BK90" s="402">
        <v>34.8</v>
      </c>
      <c r="BL90" s="402">
        <v>39.4</v>
      </c>
      <c r="BM90" s="402">
        <v>19.6</v>
      </c>
      <c r="BN90" s="402">
        <v>13</v>
      </c>
      <c r="BO90" s="402">
        <v>24.4</v>
      </c>
      <c r="BP90" s="402">
        <v>28.3</v>
      </c>
      <c r="BQ90" s="402">
        <v>32.7</v>
      </c>
      <c r="BR90" s="402">
        <v>31.2</v>
      </c>
      <c r="BS90" s="402">
        <v>29.9</v>
      </c>
      <c r="BT90" s="402">
        <v>33.9</v>
      </c>
      <c r="BU90" s="402">
        <v>29.6</v>
      </c>
      <c r="BV90" s="402">
        <v>33.9</v>
      </c>
      <c r="BW90" s="402">
        <v>58.2</v>
      </c>
      <c r="BX90" s="402">
        <v>38</v>
      </c>
      <c r="BY90" s="402">
        <v>42.3</v>
      </c>
      <c r="BZ90" s="402">
        <v>46.1</v>
      </c>
      <c r="CA90" s="402">
        <v>34.1</v>
      </c>
      <c r="CB90" s="402">
        <v>7.2</v>
      </c>
      <c r="CC90" s="402">
        <v>7.7</v>
      </c>
      <c r="CD90" s="402">
        <v>28.6</v>
      </c>
      <c r="CE90" s="402">
        <v>20.7</v>
      </c>
      <c r="CF90" s="402">
        <v>26.5</v>
      </c>
      <c r="CG90" s="402">
        <v>28.1</v>
      </c>
      <c r="CH90" s="402">
        <v>26.9</v>
      </c>
      <c r="CI90" s="402">
        <v>55.9</v>
      </c>
      <c r="CJ90" s="402">
        <v>54.8</v>
      </c>
      <c r="CK90" s="402">
        <v>46.5</v>
      </c>
      <c r="CL90" s="402">
        <v>53.1</v>
      </c>
      <c r="CM90" s="402">
        <v>52.3</v>
      </c>
      <c r="CN90" s="402">
        <v>33</v>
      </c>
      <c r="CO90" s="402">
        <v>31.9</v>
      </c>
      <c r="CP90" s="402">
        <v>21.9</v>
      </c>
    </row>
    <row r="91" spans="3:4">
      <c r="C91" t="s">
        <v>155</v>
      </c>
      <c r="D91" t="s">
        <v>928</v>
      </c>
    </row>
    <row r="92" spans="1:94">
      <c r="A92">
        <v>90</v>
      </c>
      <c r="B92" t="s">
        <v>927</v>
      </c>
      <c r="C92" t="s">
        <v>155</v>
      </c>
      <c r="D92" t="s">
        <v>928</v>
      </c>
      <c r="E92" t="s">
        <v>929</v>
      </c>
      <c r="F92" t="s">
        <v>2108</v>
      </c>
      <c r="I92" s="402"/>
      <c r="J92" s="402">
        <v>89.5</v>
      </c>
      <c r="K92" s="402"/>
      <c r="L92" s="402">
        <v>92</v>
      </c>
      <c r="M92" s="402">
        <v>87.7</v>
      </c>
      <c r="N92" s="402">
        <v>89.7</v>
      </c>
      <c r="O92" s="402">
        <v>88.9</v>
      </c>
      <c r="P92" s="402">
        <v>87</v>
      </c>
      <c r="Q92" s="402"/>
      <c r="R92" s="402">
        <v>92.2</v>
      </c>
      <c r="S92" s="402">
        <v>92.5</v>
      </c>
      <c r="T92" s="402">
        <v>92.1</v>
      </c>
      <c r="U92" s="402">
        <v>88.4</v>
      </c>
      <c r="V92" s="402">
        <v>86.2</v>
      </c>
      <c r="W92" s="402">
        <v>92.1</v>
      </c>
      <c r="X92" s="402">
        <v>89</v>
      </c>
      <c r="Y92" s="402">
        <v>89.2</v>
      </c>
      <c r="Z92" s="402">
        <v>91.4</v>
      </c>
      <c r="AA92" s="402">
        <v>87.4</v>
      </c>
      <c r="AB92" s="402">
        <v>92.2</v>
      </c>
      <c r="AC92" s="402">
        <v>88.2</v>
      </c>
      <c r="AD92" s="402">
        <v>86.7</v>
      </c>
      <c r="AE92" s="402">
        <v>92.1</v>
      </c>
      <c r="AF92" s="402">
        <v>86.7</v>
      </c>
      <c r="AG92" s="402">
        <v>87</v>
      </c>
      <c r="AH92" s="402">
        <v>86.5</v>
      </c>
      <c r="AI92" s="402"/>
      <c r="AJ92" s="402">
        <v>92.4</v>
      </c>
      <c r="AK92" s="402">
        <v>92.4</v>
      </c>
      <c r="AL92" s="402">
        <v>92.4</v>
      </c>
      <c r="AM92" s="402">
        <v>93.5</v>
      </c>
      <c r="AN92" s="402">
        <v>94.1</v>
      </c>
      <c r="AO92" s="402">
        <v>92.3</v>
      </c>
      <c r="AP92" s="402">
        <v>93.6</v>
      </c>
      <c r="AQ92" s="402">
        <v>92.8</v>
      </c>
      <c r="AR92" s="402">
        <v>91.3</v>
      </c>
      <c r="AS92" s="402">
        <v>92.3</v>
      </c>
      <c r="AT92" s="402">
        <v>91.5</v>
      </c>
      <c r="AU92" s="402">
        <v>92.8</v>
      </c>
      <c r="AV92" s="402">
        <v>92.2</v>
      </c>
      <c r="AW92" s="402">
        <v>89</v>
      </c>
      <c r="AX92" s="402">
        <v>88.7</v>
      </c>
      <c r="AY92" s="402">
        <v>91.2</v>
      </c>
      <c r="AZ92" s="402">
        <v>88.7</v>
      </c>
      <c r="BA92" s="402">
        <v>85</v>
      </c>
      <c r="BB92" s="402">
        <v>86.5</v>
      </c>
      <c r="BC92" s="402">
        <v>87.1</v>
      </c>
      <c r="BD92" s="402">
        <v>92.6</v>
      </c>
      <c r="BE92" s="402">
        <v>92.3</v>
      </c>
      <c r="BF92" s="402">
        <v>92.2</v>
      </c>
      <c r="BG92" s="402">
        <v>90.5</v>
      </c>
      <c r="BH92" s="402">
        <v>80.3</v>
      </c>
      <c r="BI92" s="402">
        <v>89.3</v>
      </c>
      <c r="BJ92" s="402">
        <v>89.5</v>
      </c>
      <c r="BK92" s="402">
        <v>83.5</v>
      </c>
      <c r="BL92" s="402">
        <v>91.1</v>
      </c>
      <c r="BM92" s="402">
        <v>91.6</v>
      </c>
      <c r="BN92" s="402">
        <v>93.1</v>
      </c>
      <c r="BO92" s="402">
        <v>88.2</v>
      </c>
      <c r="BP92" s="402">
        <v>85.4</v>
      </c>
      <c r="BQ92" s="402">
        <v>93.8</v>
      </c>
      <c r="BR92" s="402">
        <v>92.9</v>
      </c>
      <c r="BS92" s="402">
        <v>92.4</v>
      </c>
      <c r="BT92" s="402">
        <v>85</v>
      </c>
      <c r="BU92" s="402">
        <v>88.4</v>
      </c>
      <c r="BV92" s="402">
        <v>88.6</v>
      </c>
      <c r="BW92" s="402">
        <v>84.5</v>
      </c>
      <c r="BX92" s="402">
        <v>86.9</v>
      </c>
      <c r="BY92" s="402">
        <v>82.3</v>
      </c>
      <c r="BZ92" s="402">
        <v>86.9</v>
      </c>
      <c r="CA92" s="402">
        <v>86.9</v>
      </c>
      <c r="CB92" s="402">
        <v>95.2</v>
      </c>
      <c r="CC92" s="402">
        <v>96.2</v>
      </c>
      <c r="CD92" s="402">
        <v>91.4</v>
      </c>
      <c r="CE92" s="402">
        <v>93.1</v>
      </c>
      <c r="CF92" s="402">
        <v>88.4</v>
      </c>
      <c r="CG92" s="402">
        <v>87</v>
      </c>
      <c r="CH92" s="402">
        <v>85.4</v>
      </c>
      <c r="CI92" s="402">
        <v>87.2</v>
      </c>
      <c r="CJ92" s="402">
        <v>87.2</v>
      </c>
      <c r="CK92" s="402">
        <v>91.6</v>
      </c>
      <c r="CL92" s="402">
        <v>82.5</v>
      </c>
      <c r="CM92" s="402">
        <v>88</v>
      </c>
      <c r="CN92" s="402">
        <v>85.2</v>
      </c>
      <c r="CO92" s="402">
        <v>84.8</v>
      </c>
      <c r="CP92" s="402">
        <v>90.4</v>
      </c>
    </row>
    <row r="93" spans="1:94">
      <c r="A93">
        <v>91</v>
      </c>
      <c r="B93" t="s">
        <v>930</v>
      </c>
      <c r="C93" t="s">
        <v>155</v>
      </c>
      <c r="D93" t="s">
        <v>928</v>
      </c>
      <c r="E93" t="s">
        <v>931</v>
      </c>
      <c r="F93" t="s">
        <v>2108</v>
      </c>
      <c r="I93" s="402"/>
      <c r="J93" s="402">
        <v>7.8</v>
      </c>
      <c r="K93" s="402"/>
      <c r="L93" s="402">
        <v>5.9</v>
      </c>
      <c r="M93" s="402">
        <v>9.4</v>
      </c>
      <c r="N93" s="402">
        <v>7.3</v>
      </c>
      <c r="O93" s="402">
        <v>8.3</v>
      </c>
      <c r="P93" s="402">
        <v>10.3</v>
      </c>
      <c r="Q93" s="402"/>
      <c r="R93" s="402">
        <v>5.9</v>
      </c>
      <c r="S93" s="402">
        <v>5.4</v>
      </c>
      <c r="T93" s="402">
        <v>5.9</v>
      </c>
      <c r="U93" s="402">
        <v>9.4</v>
      </c>
      <c r="V93" s="402">
        <v>10.3</v>
      </c>
      <c r="W93" s="402">
        <v>6</v>
      </c>
      <c r="X93" s="402">
        <v>7.1</v>
      </c>
      <c r="Y93" s="402">
        <v>7.4</v>
      </c>
      <c r="Z93" s="402">
        <v>5.7</v>
      </c>
      <c r="AA93" s="402">
        <v>9.8</v>
      </c>
      <c r="AB93" s="402">
        <v>5.9</v>
      </c>
      <c r="AC93" s="402">
        <v>9.1</v>
      </c>
      <c r="AD93" s="402">
        <v>10.4</v>
      </c>
      <c r="AE93" s="402">
        <v>5.2</v>
      </c>
      <c r="AF93" s="402">
        <v>10.8</v>
      </c>
      <c r="AG93" s="402">
        <v>10.4</v>
      </c>
      <c r="AH93" s="402">
        <v>10.4</v>
      </c>
      <c r="AI93" s="402"/>
      <c r="AJ93" s="402">
        <v>5.8</v>
      </c>
      <c r="AK93" s="402">
        <v>5.8</v>
      </c>
      <c r="AL93" s="402">
        <v>5.8</v>
      </c>
      <c r="AM93" s="402">
        <v>4.5</v>
      </c>
      <c r="AN93" s="402">
        <v>3.8</v>
      </c>
      <c r="AO93" s="402">
        <v>5.7</v>
      </c>
      <c r="AP93" s="402">
        <v>5.2</v>
      </c>
      <c r="AQ93" s="402">
        <v>5.2</v>
      </c>
      <c r="AR93" s="402">
        <v>5.7</v>
      </c>
      <c r="AS93" s="402">
        <v>5.8</v>
      </c>
      <c r="AT93" s="402">
        <v>6.5</v>
      </c>
      <c r="AU93" s="402">
        <v>5.6</v>
      </c>
      <c r="AV93" s="402">
        <v>5.8</v>
      </c>
      <c r="AW93" s="402">
        <v>9.3</v>
      </c>
      <c r="AX93" s="402">
        <v>9.2</v>
      </c>
      <c r="AY93" s="402">
        <v>6.7</v>
      </c>
      <c r="AZ93" s="402">
        <v>9.2</v>
      </c>
      <c r="BA93" s="402">
        <v>10.7</v>
      </c>
      <c r="BB93" s="402">
        <v>10.1</v>
      </c>
      <c r="BC93" s="402">
        <v>10</v>
      </c>
      <c r="BD93" s="402">
        <v>5.9</v>
      </c>
      <c r="BE93" s="402">
        <v>5.8</v>
      </c>
      <c r="BF93" s="402">
        <v>5.9</v>
      </c>
      <c r="BG93" s="402">
        <v>5.8</v>
      </c>
      <c r="BH93" s="402">
        <v>9.8</v>
      </c>
      <c r="BI93" s="402">
        <v>7</v>
      </c>
      <c r="BJ93" s="402">
        <v>7.2</v>
      </c>
      <c r="BK93" s="402">
        <v>13.2</v>
      </c>
      <c r="BL93" s="402">
        <v>5.5</v>
      </c>
      <c r="BM93" s="402">
        <v>5.6</v>
      </c>
      <c r="BN93" s="402">
        <v>4.3</v>
      </c>
      <c r="BO93" s="402">
        <v>9.1</v>
      </c>
      <c r="BP93" s="402">
        <v>11.8</v>
      </c>
      <c r="BQ93" s="402">
        <v>4.4</v>
      </c>
      <c r="BR93" s="402">
        <v>5.3</v>
      </c>
      <c r="BS93" s="402">
        <v>5.8</v>
      </c>
      <c r="BT93" s="402">
        <v>12.4</v>
      </c>
      <c r="BU93" s="402">
        <v>8.9</v>
      </c>
      <c r="BV93" s="402">
        <v>9</v>
      </c>
      <c r="BW93" s="402">
        <v>9</v>
      </c>
      <c r="BX93" s="402">
        <v>10.2</v>
      </c>
      <c r="BY93" s="402">
        <v>14.9</v>
      </c>
      <c r="BZ93" s="402">
        <v>10.2</v>
      </c>
      <c r="CA93" s="402">
        <v>10.2</v>
      </c>
      <c r="CB93" s="402">
        <v>3.6</v>
      </c>
      <c r="CC93" s="402">
        <v>2.4</v>
      </c>
      <c r="CD93" s="402">
        <v>5.1</v>
      </c>
      <c r="CE93" s="402">
        <v>5.1</v>
      </c>
      <c r="CF93" s="402">
        <v>10.5</v>
      </c>
      <c r="CG93" s="402">
        <v>10.6</v>
      </c>
      <c r="CH93" s="402">
        <v>12.2</v>
      </c>
      <c r="CI93" s="402">
        <v>10.2</v>
      </c>
      <c r="CJ93" s="402">
        <v>10.2</v>
      </c>
      <c r="CK93" s="402">
        <v>6.1</v>
      </c>
      <c r="CL93" s="402">
        <v>15.2</v>
      </c>
      <c r="CM93" s="402">
        <v>9.4</v>
      </c>
      <c r="CN93" s="402">
        <v>10.2</v>
      </c>
      <c r="CO93" s="402">
        <v>12.1</v>
      </c>
      <c r="CP93" s="402">
        <v>7.7</v>
      </c>
    </row>
    <row r="94" spans="1:94">
      <c r="A94">
        <v>92</v>
      </c>
      <c r="B94" t="s">
        <v>932</v>
      </c>
      <c r="C94" t="s">
        <v>155</v>
      </c>
      <c r="D94" t="s">
        <v>928</v>
      </c>
      <c r="E94" t="s">
        <v>933</v>
      </c>
      <c r="F94" t="s">
        <v>2108</v>
      </c>
      <c r="I94" s="402"/>
      <c r="J94" s="402">
        <v>2.7</v>
      </c>
      <c r="K94" s="402"/>
      <c r="L94" s="402">
        <v>2.1</v>
      </c>
      <c r="M94" s="402">
        <v>2.9</v>
      </c>
      <c r="N94" s="402">
        <v>2.9</v>
      </c>
      <c r="O94" s="402">
        <v>2.8</v>
      </c>
      <c r="P94" s="402">
        <v>2.8</v>
      </c>
      <c r="Q94" s="402"/>
      <c r="R94" s="402">
        <v>1.8</v>
      </c>
      <c r="S94" s="402">
        <v>2.1</v>
      </c>
      <c r="T94" s="402">
        <v>2</v>
      </c>
      <c r="U94" s="402">
        <v>2.2</v>
      </c>
      <c r="V94" s="402">
        <v>3.5</v>
      </c>
      <c r="W94" s="402">
        <v>1.9</v>
      </c>
      <c r="X94" s="402">
        <v>3.8</v>
      </c>
      <c r="Y94" s="402">
        <v>3.4</v>
      </c>
      <c r="Z94" s="402">
        <v>2.9</v>
      </c>
      <c r="AA94" s="402">
        <v>2.8</v>
      </c>
      <c r="AB94" s="402">
        <v>1.8</v>
      </c>
      <c r="AC94" s="402">
        <v>2.7</v>
      </c>
      <c r="AD94" s="402">
        <v>3</v>
      </c>
      <c r="AE94" s="402">
        <v>2.7</v>
      </c>
      <c r="AF94" s="402">
        <v>2.4</v>
      </c>
      <c r="AG94" s="402">
        <v>2.7</v>
      </c>
      <c r="AH94" s="402">
        <v>3.1</v>
      </c>
      <c r="AI94" s="402"/>
      <c r="AJ94" s="402">
        <v>1.8</v>
      </c>
      <c r="AK94" s="402">
        <v>1.8</v>
      </c>
      <c r="AL94" s="402">
        <v>1.8</v>
      </c>
      <c r="AM94" s="402">
        <v>2</v>
      </c>
      <c r="AN94" s="402">
        <v>2</v>
      </c>
      <c r="AO94" s="402">
        <v>2</v>
      </c>
      <c r="AP94" s="402">
        <v>1.2</v>
      </c>
      <c r="AQ94" s="402">
        <v>2</v>
      </c>
      <c r="AR94" s="402">
        <v>3</v>
      </c>
      <c r="AS94" s="402">
        <v>1.8</v>
      </c>
      <c r="AT94" s="402">
        <v>2</v>
      </c>
      <c r="AU94" s="402">
        <v>1.6</v>
      </c>
      <c r="AV94" s="402">
        <v>1.9</v>
      </c>
      <c r="AW94" s="402">
        <v>1.7</v>
      </c>
      <c r="AX94" s="402">
        <v>2.1</v>
      </c>
      <c r="AY94" s="402">
        <v>2.1</v>
      </c>
      <c r="AZ94" s="402">
        <v>2.1</v>
      </c>
      <c r="BA94" s="402">
        <v>4.3</v>
      </c>
      <c r="BB94" s="402">
        <v>3.4</v>
      </c>
      <c r="BC94" s="402">
        <v>2.9</v>
      </c>
      <c r="BD94" s="402">
        <v>1.5</v>
      </c>
      <c r="BE94" s="402">
        <v>1.9</v>
      </c>
      <c r="BF94" s="402">
        <v>1.9</v>
      </c>
      <c r="BG94" s="402">
        <v>3.7</v>
      </c>
      <c r="BH94" s="402">
        <v>9.9</v>
      </c>
      <c r="BI94" s="402">
        <v>3.7</v>
      </c>
      <c r="BJ94" s="402">
        <v>3.3</v>
      </c>
      <c r="BK94" s="402">
        <v>3.3</v>
      </c>
      <c r="BL94" s="402">
        <v>3.3</v>
      </c>
      <c r="BM94" s="402">
        <v>2.8</v>
      </c>
      <c r="BN94" s="402">
        <v>2.6</v>
      </c>
      <c r="BO94" s="402">
        <v>2.8</v>
      </c>
      <c r="BP94" s="402">
        <v>2.8</v>
      </c>
      <c r="BQ94" s="402">
        <v>1.8</v>
      </c>
      <c r="BR94" s="402">
        <v>1.8</v>
      </c>
      <c r="BS94" s="402">
        <v>1.8</v>
      </c>
      <c r="BT94" s="402">
        <v>2.6</v>
      </c>
      <c r="BU94" s="402">
        <v>2.6</v>
      </c>
      <c r="BV94" s="402">
        <v>2.4</v>
      </c>
      <c r="BW94" s="402">
        <v>6.5</v>
      </c>
      <c r="BX94" s="402">
        <v>2.9</v>
      </c>
      <c r="BY94" s="402">
        <v>2.9</v>
      </c>
      <c r="BZ94" s="402">
        <v>2.9</v>
      </c>
      <c r="CA94" s="402">
        <v>2.9</v>
      </c>
      <c r="CB94" s="402">
        <v>1.2</v>
      </c>
      <c r="CC94" s="402">
        <v>1.4</v>
      </c>
      <c r="CD94" s="402">
        <v>3.5</v>
      </c>
      <c r="CE94" s="402">
        <v>1.7</v>
      </c>
      <c r="CF94" s="402">
        <v>1</v>
      </c>
      <c r="CG94" s="402">
        <v>2.4</v>
      </c>
      <c r="CH94" s="402">
        <v>2.4</v>
      </c>
      <c r="CI94" s="402">
        <v>2.6</v>
      </c>
      <c r="CJ94" s="402">
        <v>2.6</v>
      </c>
      <c r="CK94" s="402">
        <v>2.3</v>
      </c>
      <c r="CL94" s="402">
        <v>2.3</v>
      </c>
      <c r="CM94" s="402">
        <v>2.6</v>
      </c>
      <c r="CN94" s="402">
        <v>4.6</v>
      </c>
      <c r="CO94" s="402">
        <v>3.1</v>
      </c>
      <c r="CP94" s="402">
        <v>1.9</v>
      </c>
    </row>
    <row r="95" spans="1:94">
      <c r="A95">
        <v>93</v>
      </c>
      <c r="C95" t="s">
        <v>155</v>
      </c>
      <c r="D95" t="s">
        <v>928</v>
      </c>
      <c r="I95" s="402"/>
      <c r="J95" s="402"/>
      <c r="K95" s="402"/>
      <c r="L95" s="402"/>
      <c r="M95" s="402"/>
      <c r="N95" s="402"/>
      <c r="O95" s="402"/>
      <c r="P95" s="402"/>
      <c r="Q95" s="402"/>
      <c r="R95" s="402"/>
      <c r="S95" s="402"/>
      <c r="T95" s="402"/>
      <c r="U95" s="402"/>
      <c r="V95" s="402"/>
      <c r="W95" s="402"/>
      <c r="X95" s="402"/>
      <c r="Y95" s="402"/>
      <c r="Z95" s="402"/>
      <c r="AA95" s="402"/>
      <c r="AB95" s="402"/>
      <c r="AC95" s="402"/>
      <c r="AD95" s="402"/>
      <c r="AE95" s="402"/>
      <c r="AF95" s="402"/>
      <c r="AG95" s="402"/>
      <c r="AH95" s="402"/>
      <c r="AI95" s="402"/>
      <c r="AJ95" s="402"/>
      <c r="AK95" s="402"/>
      <c r="AL95" s="402"/>
      <c r="AM95" s="402"/>
      <c r="AN95" s="402"/>
      <c r="AO95" s="402"/>
      <c r="AP95" s="402"/>
      <c r="AQ95" s="402"/>
      <c r="AR95" s="402"/>
      <c r="AS95" s="402"/>
      <c r="AT95" s="402"/>
      <c r="AU95" s="402"/>
      <c r="AV95" s="402"/>
      <c r="AW95" s="402"/>
      <c r="AX95" s="402"/>
      <c r="AY95" s="402"/>
      <c r="AZ95" s="402"/>
      <c r="BA95" s="402"/>
      <c r="BB95" s="402"/>
      <c r="BC95" s="402"/>
      <c r="BD95" s="402"/>
      <c r="BE95" s="402"/>
      <c r="BF95" s="402"/>
      <c r="BG95" s="402"/>
      <c r="BH95" s="402"/>
      <c r="BI95" s="402"/>
      <c r="BJ95" s="402"/>
      <c r="BK95" s="402"/>
      <c r="BL95" s="402"/>
      <c r="BM95" s="402"/>
      <c r="BN95" s="402"/>
      <c r="BO95" s="402"/>
      <c r="BP95" s="402"/>
      <c r="BQ95" s="402"/>
      <c r="BR95" s="402"/>
      <c r="BS95" s="402"/>
      <c r="BT95" s="402"/>
      <c r="BU95" s="402"/>
      <c r="BV95" s="402"/>
      <c r="BW95" s="402"/>
      <c r="BX95" s="402"/>
      <c r="BY95" s="402"/>
      <c r="BZ95" s="402"/>
      <c r="CA95" s="402"/>
      <c r="CB95" s="402"/>
      <c r="CC95" s="402"/>
      <c r="CD95" s="402"/>
      <c r="CE95" s="402"/>
      <c r="CF95" s="402"/>
      <c r="CG95" s="402"/>
      <c r="CH95" s="402"/>
      <c r="CI95" s="402"/>
      <c r="CJ95" s="402"/>
      <c r="CK95" s="402"/>
      <c r="CL95" s="402"/>
      <c r="CM95" s="402"/>
      <c r="CN95" s="402"/>
      <c r="CO95" s="402"/>
      <c r="CP95" s="402"/>
    </row>
    <row r="96" spans="1:94">
      <c r="A96">
        <v>94</v>
      </c>
      <c r="B96" t="s">
        <v>934</v>
      </c>
      <c r="C96" t="s">
        <v>155</v>
      </c>
      <c r="D96" t="s">
        <v>928</v>
      </c>
      <c r="E96" t="s">
        <v>935</v>
      </c>
      <c r="F96" t="s">
        <v>2108</v>
      </c>
      <c r="I96" s="402"/>
      <c r="J96" s="402">
        <v>78.1</v>
      </c>
      <c r="K96" s="402"/>
      <c r="L96" s="402">
        <v>79.2</v>
      </c>
      <c r="M96" s="402">
        <v>77.2</v>
      </c>
      <c r="N96" s="402">
        <v>78.9</v>
      </c>
      <c r="O96" s="402">
        <v>77.6</v>
      </c>
      <c r="P96" s="402">
        <v>76.2</v>
      </c>
      <c r="Q96" s="402"/>
      <c r="R96" s="402">
        <v>77.3</v>
      </c>
      <c r="S96" s="402">
        <v>78.8</v>
      </c>
      <c r="T96" s="402">
        <v>81.9</v>
      </c>
      <c r="U96" s="402">
        <v>77.2</v>
      </c>
      <c r="V96" s="402">
        <v>76.3</v>
      </c>
      <c r="W96" s="402">
        <v>81.4</v>
      </c>
      <c r="X96" s="402">
        <v>78.3</v>
      </c>
      <c r="Y96" s="402">
        <v>76.9</v>
      </c>
      <c r="Z96" s="402">
        <v>83.9</v>
      </c>
      <c r="AA96" s="402">
        <v>78.3</v>
      </c>
      <c r="AB96" s="402">
        <v>80.9</v>
      </c>
      <c r="AC96" s="402">
        <v>77.7</v>
      </c>
      <c r="AD96" s="402">
        <v>73</v>
      </c>
      <c r="AE96" s="402">
        <v>82.8</v>
      </c>
      <c r="AF96" s="402">
        <v>78</v>
      </c>
      <c r="AG96" s="402">
        <v>72.1</v>
      </c>
      <c r="AH96" s="402">
        <v>78.1</v>
      </c>
      <c r="AI96" s="402"/>
      <c r="AJ96" s="402">
        <v>71.9</v>
      </c>
      <c r="AK96" s="402">
        <v>79.3</v>
      </c>
      <c r="AL96" s="402">
        <v>77.2</v>
      </c>
      <c r="AM96" s="402">
        <v>82.2</v>
      </c>
      <c r="AN96" s="402">
        <v>78.6</v>
      </c>
      <c r="AO96" s="402">
        <v>72.5</v>
      </c>
      <c r="AP96" s="402">
        <v>80.4</v>
      </c>
      <c r="AQ96" s="402">
        <v>76.1</v>
      </c>
      <c r="AR96" s="402">
        <v>77.9</v>
      </c>
      <c r="AS96" s="402">
        <v>81.8</v>
      </c>
      <c r="AT96" s="402">
        <v>80.6</v>
      </c>
      <c r="AU96" s="402">
        <v>87.8</v>
      </c>
      <c r="AV96" s="402">
        <v>86.7</v>
      </c>
      <c r="AW96" s="402">
        <v>76.8</v>
      </c>
      <c r="AX96" s="402">
        <v>80.3</v>
      </c>
      <c r="AY96" s="402">
        <v>79.4</v>
      </c>
      <c r="AZ96" s="402">
        <v>84.6</v>
      </c>
      <c r="BA96" s="402">
        <v>76.2</v>
      </c>
      <c r="BB96" s="402">
        <v>75.9</v>
      </c>
      <c r="BC96" s="402">
        <v>74.6</v>
      </c>
      <c r="BD96" s="402">
        <v>82.5</v>
      </c>
      <c r="BE96" s="402">
        <v>81.3</v>
      </c>
      <c r="BF96" s="402">
        <v>81.3</v>
      </c>
      <c r="BG96" s="402">
        <v>78.6</v>
      </c>
      <c r="BH96" s="402">
        <v>71.4</v>
      </c>
      <c r="BI96" s="402">
        <v>79.1</v>
      </c>
      <c r="BJ96" s="402">
        <v>78.1</v>
      </c>
      <c r="BK96" s="402">
        <v>70.6</v>
      </c>
      <c r="BL96" s="402">
        <v>75.7</v>
      </c>
      <c r="BM96" s="402">
        <v>83.8</v>
      </c>
      <c r="BN96" s="402">
        <v>90</v>
      </c>
      <c r="BO96" s="402">
        <v>78.1</v>
      </c>
      <c r="BP96" s="402">
        <v>77.9</v>
      </c>
      <c r="BQ96" s="402">
        <v>84.4</v>
      </c>
      <c r="BR96" s="402">
        <v>82.3</v>
      </c>
      <c r="BS96" s="402">
        <v>81.6</v>
      </c>
      <c r="BT96" s="402">
        <v>77.5</v>
      </c>
      <c r="BU96" s="402">
        <v>79</v>
      </c>
      <c r="BV96" s="402">
        <v>77.6</v>
      </c>
      <c r="BW96" s="402">
        <v>73.1</v>
      </c>
      <c r="BX96" s="402">
        <v>72.9</v>
      </c>
      <c r="BY96" s="402">
        <v>72.4</v>
      </c>
      <c r="BZ96" s="402">
        <v>72.3</v>
      </c>
      <c r="CA96" s="402">
        <v>72.9</v>
      </c>
      <c r="CB96" s="402">
        <v>91.3</v>
      </c>
      <c r="CC96" s="402">
        <v>94.5</v>
      </c>
      <c r="CD96" s="402">
        <v>77.7</v>
      </c>
      <c r="CE96" s="402">
        <v>86.3</v>
      </c>
      <c r="CF96" s="402">
        <v>78.3</v>
      </c>
      <c r="CG96" s="402">
        <v>80.2</v>
      </c>
      <c r="CH96" s="402">
        <v>77.9</v>
      </c>
      <c r="CI96" s="402">
        <v>71.9</v>
      </c>
      <c r="CJ96" s="402">
        <v>71.5</v>
      </c>
      <c r="CK96" s="402">
        <v>77.8</v>
      </c>
      <c r="CL96" s="402">
        <v>72.6</v>
      </c>
      <c r="CM96" s="402">
        <v>68.7</v>
      </c>
      <c r="CN96" s="402">
        <v>72.8</v>
      </c>
      <c r="CO96" s="402">
        <v>77.4</v>
      </c>
      <c r="CP96" s="402">
        <v>88</v>
      </c>
    </row>
    <row r="97" spans="1:94">
      <c r="A97">
        <v>95</v>
      </c>
      <c r="B97" t="s">
        <v>936</v>
      </c>
      <c r="C97" t="s">
        <v>155</v>
      </c>
      <c r="D97" t="s">
        <v>928</v>
      </c>
      <c r="E97" t="s">
        <v>937</v>
      </c>
      <c r="F97" t="s">
        <v>2108</v>
      </c>
      <c r="I97" s="402"/>
      <c r="J97" s="402">
        <v>12.5</v>
      </c>
      <c r="K97" s="402"/>
      <c r="L97" s="402">
        <v>11.5</v>
      </c>
      <c r="M97" s="402">
        <v>13.5</v>
      </c>
      <c r="N97" s="402">
        <v>12.5</v>
      </c>
      <c r="O97" s="402">
        <v>12.4</v>
      </c>
      <c r="P97" s="402">
        <v>13.7</v>
      </c>
      <c r="Q97" s="402"/>
      <c r="R97" s="402">
        <v>10.6</v>
      </c>
      <c r="S97" s="402">
        <v>11.6</v>
      </c>
      <c r="T97" s="402">
        <v>10.4</v>
      </c>
      <c r="U97" s="402">
        <v>13.5</v>
      </c>
      <c r="V97" s="402">
        <v>14.4</v>
      </c>
      <c r="W97" s="402">
        <v>11.2</v>
      </c>
      <c r="X97" s="402">
        <v>12.1</v>
      </c>
      <c r="Y97" s="402">
        <v>14.6</v>
      </c>
      <c r="Z97" s="402">
        <v>9.7</v>
      </c>
      <c r="AA97" s="402">
        <v>13.7</v>
      </c>
      <c r="AB97" s="402">
        <v>9.4</v>
      </c>
      <c r="AC97" s="402">
        <v>12.5</v>
      </c>
      <c r="AD97" s="402">
        <v>13.8</v>
      </c>
      <c r="AE97" s="402">
        <v>10.4</v>
      </c>
      <c r="AF97" s="402">
        <v>13.3</v>
      </c>
      <c r="AG97" s="402">
        <v>14.7</v>
      </c>
      <c r="AH97" s="402">
        <v>13.8</v>
      </c>
      <c r="AI97" s="402"/>
      <c r="AJ97" s="402">
        <v>11.5</v>
      </c>
      <c r="AK97" s="402">
        <v>8.2</v>
      </c>
      <c r="AL97" s="402">
        <v>10.6</v>
      </c>
      <c r="AM97" s="402">
        <v>8.2</v>
      </c>
      <c r="AN97" s="402">
        <v>11.7</v>
      </c>
      <c r="AO97" s="402">
        <v>15.4</v>
      </c>
      <c r="AP97" s="402">
        <v>10.5</v>
      </c>
      <c r="AQ97" s="402">
        <v>14.3</v>
      </c>
      <c r="AR97" s="402">
        <v>12.3</v>
      </c>
      <c r="AS97" s="402">
        <v>10.5</v>
      </c>
      <c r="AT97" s="402">
        <v>10.7</v>
      </c>
      <c r="AU97" s="402">
        <v>7.6</v>
      </c>
      <c r="AV97" s="402">
        <v>9.4</v>
      </c>
      <c r="AW97" s="402">
        <v>13.8</v>
      </c>
      <c r="AX97" s="402">
        <v>10</v>
      </c>
      <c r="AY97" s="402">
        <v>14.1</v>
      </c>
      <c r="AZ97" s="402">
        <v>10.3</v>
      </c>
      <c r="BA97" s="402">
        <v>14.5</v>
      </c>
      <c r="BB97" s="402">
        <v>14.8</v>
      </c>
      <c r="BC97" s="402">
        <v>16.1</v>
      </c>
      <c r="BD97" s="402">
        <v>11</v>
      </c>
      <c r="BE97" s="402">
        <v>11.3</v>
      </c>
      <c r="BF97" s="402">
        <v>11.3</v>
      </c>
      <c r="BG97" s="402">
        <v>11.4</v>
      </c>
      <c r="BH97" s="402">
        <v>13.3</v>
      </c>
      <c r="BI97" s="402">
        <v>12.3</v>
      </c>
      <c r="BJ97" s="402">
        <v>13.5</v>
      </c>
      <c r="BK97" s="402">
        <v>20.9</v>
      </c>
      <c r="BL97" s="402">
        <v>14.7</v>
      </c>
      <c r="BM97" s="402">
        <v>9.8</v>
      </c>
      <c r="BN97" s="402">
        <v>5.3</v>
      </c>
      <c r="BO97" s="402">
        <v>13.8</v>
      </c>
      <c r="BP97" s="402">
        <v>14.3</v>
      </c>
      <c r="BQ97" s="402">
        <v>9.9</v>
      </c>
      <c r="BR97" s="402">
        <v>9.6</v>
      </c>
      <c r="BS97" s="402">
        <v>8.6</v>
      </c>
      <c r="BT97" s="402">
        <v>12.6</v>
      </c>
      <c r="BU97" s="402">
        <v>11.9</v>
      </c>
      <c r="BV97" s="402">
        <v>12.6</v>
      </c>
      <c r="BW97" s="402">
        <v>12.7</v>
      </c>
      <c r="BX97" s="402">
        <v>14</v>
      </c>
      <c r="BY97" s="402">
        <v>14</v>
      </c>
      <c r="BZ97" s="402">
        <v>13.9</v>
      </c>
      <c r="CA97" s="402">
        <v>14</v>
      </c>
      <c r="CB97" s="402">
        <v>5.4</v>
      </c>
      <c r="CC97" s="402">
        <v>2.9</v>
      </c>
      <c r="CD97" s="402">
        <v>12.7</v>
      </c>
      <c r="CE97" s="402">
        <v>10.6</v>
      </c>
      <c r="CF97" s="402">
        <v>13.4</v>
      </c>
      <c r="CG97" s="402">
        <v>11.2</v>
      </c>
      <c r="CH97" s="402">
        <v>13.4</v>
      </c>
      <c r="CI97" s="402">
        <v>15</v>
      </c>
      <c r="CJ97" s="402">
        <v>15.3</v>
      </c>
      <c r="CK97" s="402">
        <v>15</v>
      </c>
      <c r="CL97" s="402">
        <v>14.8</v>
      </c>
      <c r="CM97" s="402">
        <v>14.6</v>
      </c>
      <c r="CN97" s="402">
        <v>18.2</v>
      </c>
      <c r="CO97" s="402">
        <v>14.6</v>
      </c>
      <c r="CP97" s="402">
        <v>6.9</v>
      </c>
    </row>
    <row r="98" spans="1:94">
      <c r="A98">
        <v>96</v>
      </c>
      <c r="B98" t="s">
        <v>938</v>
      </c>
      <c r="C98" t="s">
        <v>155</v>
      </c>
      <c r="D98" t="s">
        <v>928</v>
      </c>
      <c r="E98" t="s">
        <v>939</v>
      </c>
      <c r="F98" t="s">
        <v>2108</v>
      </c>
      <c r="J98">
        <v>9.4</v>
      </c>
      <c r="L98">
        <v>9.4</v>
      </c>
      <c r="M98">
        <v>9.4</v>
      </c>
      <c r="N98">
        <v>8.6</v>
      </c>
      <c r="O98">
        <v>9.9</v>
      </c>
      <c r="P98">
        <v>10.1</v>
      </c>
      <c r="R98">
        <v>12.1</v>
      </c>
      <c r="S98">
        <v>9.7</v>
      </c>
      <c r="T98">
        <v>7.7</v>
      </c>
      <c r="U98">
        <v>9.3</v>
      </c>
      <c r="V98">
        <v>9.3</v>
      </c>
      <c r="W98">
        <v>7.4</v>
      </c>
      <c r="X98">
        <v>9.6</v>
      </c>
      <c r="Y98">
        <v>8.5</v>
      </c>
      <c r="Z98">
        <v>6.4</v>
      </c>
      <c r="AA98">
        <v>8.1</v>
      </c>
      <c r="AB98">
        <v>9.7</v>
      </c>
      <c r="AC98">
        <v>9.9</v>
      </c>
      <c r="AD98">
        <v>13.2</v>
      </c>
      <c r="AE98">
        <v>6.8</v>
      </c>
      <c r="AF98">
        <v>8.8</v>
      </c>
      <c r="AG98">
        <v>13.2</v>
      </c>
      <c r="AH98">
        <v>8</v>
      </c>
      <c r="AJ98">
        <v>16.7</v>
      </c>
      <c r="AK98">
        <v>12.4</v>
      </c>
      <c r="AL98">
        <v>12.1</v>
      </c>
      <c r="AM98">
        <v>9.6</v>
      </c>
      <c r="AN98">
        <v>9.7</v>
      </c>
      <c r="AO98">
        <v>12.2</v>
      </c>
      <c r="AP98">
        <v>9.1</v>
      </c>
      <c r="AQ98">
        <v>9.6</v>
      </c>
      <c r="AR98">
        <v>9.7</v>
      </c>
      <c r="AS98">
        <v>7.7</v>
      </c>
      <c r="AT98">
        <v>8.7</v>
      </c>
      <c r="AU98">
        <v>4.6</v>
      </c>
      <c r="AV98">
        <v>3.9</v>
      </c>
      <c r="AW98">
        <v>9.4</v>
      </c>
      <c r="AX98">
        <v>9.7</v>
      </c>
      <c r="AY98">
        <v>6.5</v>
      </c>
      <c r="AZ98">
        <v>5.1</v>
      </c>
      <c r="BA98">
        <v>9.3</v>
      </c>
      <c r="BB98">
        <v>9.3</v>
      </c>
      <c r="BC98">
        <v>9.3</v>
      </c>
      <c r="BD98">
        <v>6.5</v>
      </c>
      <c r="BE98">
        <v>7.4</v>
      </c>
      <c r="BF98">
        <v>7.4</v>
      </c>
      <c r="BG98">
        <v>10.1</v>
      </c>
      <c r="BH98">
        <v>15.3</v>
      </c>
      <c r="BI98">
        <v>8.6</v>
      </c>
      <c r="BJ98">
        <v>8.5</v>
      </c>
      <c r="BK98">
        <v>8.5</v>
      </c>
      <c r="BL98">
        <v>9.6</v>
      </c>
      <c r="BM98">
        <v>6.4</v>
      </c>
      <c r="BN98">
        <v>4.6</v>
      </c>
      <c r="BO98">
        <v>8.1</v>
      </c>
      <c r="BP98">
        <v>7.7</v>
      </c>
      <c r="BQ98">
        <v>5.7</v>
      </c>
      <c r="BR98">
        <v>8.2</v>
      </c>
      <c r="BS98">
        <v>9.8</v>
      </c>
      <c r="BT98">
        <v>9.9</v>
      </c>
      <c r="BU98">
        <v>9.1</v>
      </c>
      <c r="BV98">
        <v>9.8</v>
      </c>
      <c r="BW98">
        <v>14.3</v>
      </c>
      <c r="BX98">
        <v>13.2</v>
      </c>
      <c r="BY98">
        <v>13.5</v>
      </c>
      <c r="BZ98">
        <v>13.8</v>
      </c>
      <c r="CA98">
        <v>13.2</v>
      </c>
      <c r="CB98">
        <v>3.3</v>
      </c>
      <c r="CC98">
        <v>2.6</v>
      </c>
      <c r="CD98">
        <v>9.6</v>
      </c>
      <c r="CE98">
        <v>3.1</v>
      </c>
      <c r="CF98">
        <v>8.3</v>
      </c>
      <c r="CG98">
        <v>8.6</v>
      </c>
      <c r="CH98">
        <v>8.8</v>
      </c>
      <c r="CI98">
        <v>13.2</v>
      </c>
      <c r="CJ98">
        <v>13.2</v>
      </c>
      <c r="CK98">
        <v>7.3</v>
      </c>
      <c r="CL98">
        <v>12.6</v>
      </c>
      <c r="CM98">
        <v>16.7</v>
      </c>
      <c r="CN98">
        <v>9.1</v>
      </c>
      <c r="CO98">
        <v>8</v>
      </c>
      <c r="CP98">
        <v>5.1</v>
      </c>
    </row>
    <row r="99" spans="3:94">
      <c r="C99" t="s">
        <v>155</v>
      </c>
      <c r="D99" t="s">
        <v>940</v>
      </c>
      <c r="I99" s="402"/>
      <c r="J99" s="402"/>
      <c r="K99" s="402"/>
      <c r="L99" s="402"/>
      <c r="M99" s="402"/>
      <c r="N99" s="402"/>
      <c r="O99" s="402"/>
      <c r="P99" s="402"/>
      <c r="Q99" s="402"/>
      <c r="R99" s="402"/>
      <c r="S99" s="402"/>
      <c r="T99" s="402"/>
      <c r="U99" s="402"/>
      <c r="V99" s="402"/>
      <c r="W99" s="402"/>
      <c r="X99" s="402"/>
      <c r="Y99" s="402"/>
      <c r="Z99" s="402"/>
      <c r="AA99" s="402"/>
      <c r="AB99" s="402"/>
      <c r="AC99" s="402"/>
      <c r="AD99" s="402"/>
      <c r="AE99" s="402"/>
      <c r="AF99" s="402"/>
      <c r="AG99" s="402"/>
      <c r="AH99" s="402"/>
      <c r="AI99" s="402"/>
      <c r="AJ99" s="402"/>
      <c r="AK99" s="402"/>
      <c r="AL99" s="402"/>
      <c r="AM99" s="402"/>
      <c r="AN99" s="402"/>
      <c r="AO99" s="402"/>
      <c r="AP99" s="402"/>
      <c r="AQ99" s="402"/>
      <c r="AR99" s="402"/>
      <c r="AS99" s="402"/>
      <c r="AT99" s="402"/>
      <c r="AU99" s="402"/>
      <c r="AV99" s="402"/>
      <c r="AW99" s="402"/>
      <c r="AX99" s="402"/>
      <c r="AY99" s="402"/>
      <c r="AZ99" s="402"/>
      <c r="BA99" s="402"/>
      <c r="BB99" s="402"/>
      <c r="BC99" s="402"/>
      <c r="BD99" s="402"/>
      <c r="BE99" s="402"/>
      <c r="BF99" s="402"/>
      <c r="BG99" s="402"/>
      <c r="BH99" s="402"/>
      <c r="BI99" s="402"/>
      <c r="BJ99" s="402"/>
      <c r="BK99" s="402"/>
      <c r="BL99" s="402"/>
      <c r="BM99" s="402"/>
      <c r="BN99" s="402"/>
      <c r="BO99" s="402"/>
      <c r="BP99" s="402"/>
      <c r="BQ99" s="402"/>
      <c r="BR99" s="402"/>
      <c r="BS99" s="402"/>
      <c r="BT99" s="402"/>
      <c r="BU99" s="402"/>
      <c r="BV99" s="402"/>
      <c r="BW99" s="402"/>
      <c r="BX99" s="402"/>
      <c r="BY99" s="402"/>
      <c r="BZ99" s="402"/>
      <c r="CA99" s="402"/>
      <c r="CB99" s="402"/>
      <c r="CC99" s="402"/>
      <c r="CD99" s="402"/>
      <c r="CE99" s="402"/>
      <c r="CF99" s="402"/>
      <c r="CG99" s="402"/>
      <c r="CH99" s="402"/>
      <c r="CI99" s="402"/>
      <c r="CJ99" s="402"/>
      <c r="CK99" s="402"/>
      <c r="CL99" s="402"/>
      <c r="CM99" s="402"/>
      <c r="CN99" s="402"/>
      <c r="CO99" s="402"/>
      <c r="CP99" s="402"/>
    </row>
    <row r="100" spans="1:94">
      <c r="A100">
        <v>98</v>
      </c>
      <c r="B100" t="s">
        <v>462</v>
      </c>
      <c r="C100" t="s">
        <v>155</v>
      </c>
      <c r="D100" t="s">
        <v>940</v>
      </c>
      <c r="E100" t="s">
        <v>941</v>
      </c>
      <c r="F100" t="s">
        <v>2109</v>
      </c>
      <c r="I100" s="402"/>
      <c r="J100" s="402">
        <v>70.7</v>
      </c>
      <c r="K100" s="402"/>
      <c r="L100" s="402">
        <v>74.4</v>
      </c>
      <c r="M100" s="402">
        <v>72.5</v>
      </c>
      <c r="N100" s="402">
        <v>71.9</v>
      </c>
      <c r="O100" s="402">
        <v>70.8</v>
      </c>
      <c r="P100" s="402">
        <v>66.6</v>
      </c>
      <c r="Q100" s="402"/>
      <c r="R100" s="402">
        <v>74.4</v>
      </c>
      <c r="S100" s="402">
        <v>72.3</v>
      </c>
      <c r="T100" s="402">
        <v>77.8</v>
      </c>
      <c r="U100" s="402">
        <v>76.7</v>
      </c>
      <c r="V100" s="402">
        <v>70.4</v>
      </c>
      <c r="W100" s="402">
        <v>75.1</v>
      </c>
      <c r="X100" s="402">
        <v>69</v>
      </c>
      <c r="Y100" s="402">
        <v>69.6</v>
      </c>
      <c r="Z100" s="402">
        <v>84.4</v>
      </c>
      <c r="AA100" s="402">
        <v>70.6</v>
      </c>
      <c r="AB100" s="402">
        <v>76.6</v>
      </c>
      <c r="AC100" s="402">
        <v>67.4</v>
      </c>
      <c r="AD100" s="402">
        <v>66.5</v>
      </c>
      <c r="AE100" s="402">
        <v>79</v>
      </c>
      <c r="AF100" s="402">
        <v>69.9</v>
      </c>
      <c r="AG100" s="402">
        <v>60.7</v>
      </c>
      <c r="AH100" s="402">
        <v>70.2</v>
      </c>
      <c r="AI100" s="402"/>
      <c r="AJ100" s="402">
        <v>70.8</v>
      </c>
      <c r="AK100" s="402">
        <v>66.4</v>
      </c>
      <c r="AL100" s="402">
        <v>74.5</v>
      </c>
      <c r="AM100" s="402">
        <v>76</v>
      </c>
      <c r="AN100" s="402">
        <v>74</v>
      </c>
      <c r="AO100" s="402">
        <v>67.4</v>
      </c>
      <c r="AP100" s="402">
        <v>73.5</v>
      </c>
      <c r="AQ100" s="402">
        <v>71.4</v>
      </c>
      <c r="AR100" s="402">
        <v>70.1</v>
      </c>
      <c r="AS100" s="402">
        <v>77.9</v>
      </c>
      <c r="AT100" s="402">
        <v>75.2</v>
      </c>
      <c r="AU100" s="402">
        <v>83.7</v>
      </c>
      <c r="AV100" s="402">
        <v>80</v>
      </c>
      <c r="AW100" s="402">
        <v>76.3</v>
      </c>
      <c r="AX100" s="402">
        <v>77</v>
      </c>
      <c r="AY100" s="402">
        <v>76.7</v>
      </c>
      <c r="AZ100" s="402">
        <v>79.4</v>
      </c>
      <c r="BA100" s="402">
        <v>63.6</v>
      </c>
      <c r="BB100" s="402">
        <v>73.2</v>
      </c>
      <c r="BC100" s="402">
        <v>69.5</v>
      </c>
      <c r="BD100" s="402">
        <v>76</v>
      </c>
      <c r="BE100" s="402">
        <v>75.3</v>
      </c>
      <c r="BF100" s="402">
        <v>75.3</v>
      </c>
      <c r="BG100" s="402">
        <v>71</v>
      </c>
      <c r="BH100" s="402">
        <v>59.1</v>
      </c>
      <c r="BI100" s="402">
        <v>69.4</v>
      </c>
      <c r="BJ100" s="402">
        <v>70.4</v>
      </c>
      <c r="BK100" s="402">
        <v>66.8</v>
      </c>
      <c r="BL100" s="402">
        <v>69.2</v>
      </c>
      <c r="BM100" s="402">
        <v>84.5</v>
      </c>
      <c r="BN100" s="402">
        <v>84.5</v>
      </c>
      <c r="BO100" s="402">
        <v>71.1</v>
      </c>
      <c r="BP100" s="402">
        <v>69.2</v>
      </c>
      <c r="BQ100" s="402">
        <v>83.9</v>
      </c>
      <c r="BR100" s="402">
        <v>83.5</v>
      </c>
      <c r="BS100" s="402">
        <v>73.2</v>
      </c>
      <c r="BT100" s="402">
        <v>70.3</v>
      </c>
      <c r="BU100" s="402">
        <v>70.9</v>
      </c>
      <c r="BV100" s="402">
        <v>69.4</v>
      </c>
      <c r="BW100" s="402">
        <v>53.7</v>
      </c>
      <c r="BX100" s="402">
        <v>67.1</v>
      </c>
      <c r="BY100" s="402">
        <v>62.8</v>
      </c>
      <c r="BZ100" s="402">
        <v>65.8</v>
      </c>
      <c r="CA100" s="402">
        <v>69</v>
      </c>
      <c r="CB100" s="402">
        <v>89.1</v>
      </c>
      <c r="CC100" s="402">
        <v>89.4</v>
      </c>
      <c r="CD100" s="402">
        <v>72.3</v>
      </c>
      <c r="CE100" s="402">
        <v>81.6</v>
      </c>
      <c r="CF100" s="402">
        <v>75.8</v>
      </c>
      <c r="CG100" s="402">
        <v>70.1</v>
      </c>
      <c r="CH100" s="402">
        <v>68.2</v>
      </c>
      <c r="CI100" s="402">
        <v>60</v>
      </c>
      <c r="CJ100" s="402">
        <v>60.9</v>
      </c>
      <c r="CK100" s="402">
        <v>69.7</v>
      </c>
      <c r="CL100" s="402">
        <v>60.4</v>
      </c>
      <c r="CM100" s="402">
        <v>56.4</v>
      </c>
      <c r="CN100" s="402">
        <v>66.6</v>
      </c>
      <c r="CO100" s="402">
        <v>69.3</v>
      </c>
      <c r="CP100" s="402">
        <v>77.3</v>
      </c>
    </row>
    <row r="101" spans="1:94">
      <c r="A101">
        <v>99</v>
      </c>
      <c r="B101" t="s">
        <v>463</v>
      </c>
      <c r="C101" t="s">
        <v>155</v>
      </c>
      <c r="D101" t="s">
        <v>940</v>
      </c>
      <c r="E101" t="s">
        <v>942</v>
      </c>
      <c r="F101" t="s">
        <v>2109</v>
      </c>
      <c r="I101" s="402"/>
      <c r="J101" s="402">
        <v>13.5</v>
      </c>
      <c r="K101" s="402"/>
      <c r="L101" s="402">
        <v>12</v>
      </c>
      <c r="M101" s="402">
        <v>13</v>
      </c>
      <c r="N101" s="402">
        <v>13</v>
      </c>
      <c r="O101" s="402">
        <v>13.1</v>
      </c>
      <c r="P101" s="402">
        <v>15.3</v>
      </c>
      <c r="Q101" s="402"/>
      <c r="R101" s="402">
        <v>12</v>
      </c>
      <c r="S101" s="402">
        <v>12.4</v>
      </c>
      <c r="T101" s="402">
        <v>10.7</v>
      </c>
      <c r="U101" s="402">
        <v>10.8</v>
      </c>
      <c r="V101" s="402">
        <v>14.4</v>
      </c>
      <c r="W101" s="402">
        <v>11.2</v>
      </c>
      <c r="X101" s="402">
        <v>14.3</v>
      </c>
      <c r="Y101" s="402">
        <v>13.7</v>
      </c>
      <c r="Z101" s="402">
        <v>8.3</v>
      </c>
      <c r="AA101" s="402">
        <v>14.5</v>
      </c>
      <c r="AB101" s="402">
        <v>12.5</v>
      </c>
      <c r="AC101" s="402">
        <v>14.2</v>
      </c>
      <c r="AD101" s="402">
        <v>14.5</v>
      </c>
      <c r="AE101" s="402">
        <v>10.3</v>
      </c>
      <c r="AF101" s="402">
        <v>15.4</v>
      </c>
      <c r="AG101" s="402">
        <v>15.6</v>
      </c>
      <c r="AH101" s="402">
        <v>14.9</v>
      </c>
      <c r="AI101" s="402"/>
      <c r="AJ101" s="402">
        <v>11.3</v>
      </c>
      <c r="AK101" s="402">
        <v>14.3</v>
      </c>
      <c r="AL101" s="402">
        <v>11.9</v>
      </c>
      <c r="AM101" s="402">
        <v>10.8</v>
      </c>
      <c r="AN101" s="402">
        <v>12.2</v>
      </c>
      <c r="AO101" s="402">
        <v>14.4</v>
      </c>
      <c r="AP101" s="402">
        <v>12.1</v>
      </c>
      <c r="AQ101" s="402">
        <v>12.4</v>
      </c>
      <c r="AR101" s="402">
        <v>13.5</v>
      </c>
      <c r="AS101" s="402">
        <v>10.6</v>
      </c>
      <c r="AT101" s="402">
        <v>11.7</v>
      </c>
      <c r="AU101" s="402">
        <v>7.5</v>
      </c>
      <c r="AV101" s="402">
        <v>10.6</v>
      </c>
      <c r="AW101" s="402">
        <v>10.7</v>
      </c>
      <c r="AX101" s="402">
        <v>10.7</v>
      </c>
      <c r="AY101" s="402">
        <v>10.8</v>
      </c>
      <c r="AZ101" s="402">
        <v>10.7</v>
      </c>
      <c r="BA101" s="402">
        <v>16</v>
      </c>
      <c r="BB101" s="402">
        <v>14</v>
      </c>
      <c r="BC101" s="402">
        <v>14.4</v>
      </c>
      <c r="BD101" s="402">
        <v>11.1</v>
      </c>
      <c r="BE101" s="402">
        <v>11.1</v>
      </c>
      <c r="BF101" s="402">
        <v>11.1</v>
      </c>
      <c r="BG101" s="402">
        <v>12.5</v>
      </c>
      <c r="BH101" s="402">
        <v>17.6</v>
      </c>
      <c r="BI101" s="402">
        <v>14.9</v>
      </c>
      <c r="BJ101" s="402">
        <v>13.4</v>
      </c>
      <c r="BK101" s="402">
        <v>14.4</v>
      </c>
      <c r="BL101" s="402">
        <v>14.2</v>
      </c>
      <c r="BM101" s="402">
        <v>8.3</v>
      </c>
      <c r="BN101" s="402">
        <v>8.3</v>
      </c>
      <c r="BO101" s="402">
        <v>14.3</v>
      </c>
      <c r="BP101" s="402">
        <v>15.7</v>
      </c>
      <c r="BQ101" s="402">
        <v>9.4</v>
      </c>
      <c r="BR101" s="402">
        <v>8</v>
      </c>
      <c r="BS101" s="402">
        <v>14.4</v>
      </c>
      <c r="BT101" s="402">
        <v>15.4</v>
      </c>
      <c r="BU101" s="402">
        <v>13.5</v>
      </c>
      <c r="BV101" s="402">
        <v>14.3</v>
      </c>
      <c r="BW101" s="402">
        <v>14.5</v>
      </c>
      <c r="BX101" s="402">
        <v>14.2</v>
      </c>
      <c r="BY101" s="402">
        <v>15.3</v>
      </c>
      <c r="BZ101" s="402">
        <v>14.5</v>
      </c>
      <c r="CA101" s="402">
        <v>14.3</v>
      </c>
      <c r="CB101" s="402">
        <v>5.1</v>
      </c>
      <c r="CC101" s="402">
        <v>5.1</v>
      </c>
      <c r="CD101" s="402">
        <v>12.9</v>
      </c>
      <c r="CE101" s="402">
        <v>10.1</v>
      </c>
      <c r="CF101" s="402">
        <v>14.4</v>
      </c>
      <c r="CG101" s="402">
        <v>15.3</v>
      </c>
      <c r="CH101" s="402">
        <v>16.3</v>
      </c>
      <c r="CI101" s="402">
        <v>15.9</v>
      </c>
      <c r="CJ101" s="402">
        <v>15.5</v>
      </c>
      <c r="CK101" s="402">
        <v>14</v>
      </c>
      <c r="CL101" s="402">
        <v>15.6</v>
      </c>
      <c r="CM101" s="402">
        <v>15.8</v>
      </c>
      <c r="CN101" s="402">
        <v>17</v>
      </c>
      <c r="CO101" s="402">
        <v>14.8</v>
      </c>
      <c r="CP101" s="402">
        <v>12.7</v>
      </c>
    </row>
    <row r="102" spans="1:94">
      <c r="A102">
        <v>100</v>
      </c>
      <c r="B102" t="s">
        <v>464</v>
      </c>
      <c r="C102" t="s">
        <v>155</v>
      </c>
      <c r="D102" t="s">
        <v>940</v>
      </c>
      <c r="E102" t="s">
        <v>943</v>
      </c>
      <c r="F102" t="s">
        <v>2109</v>
      </c>
      <c r="I102" s="402"/>
      <c r="J102" s="402">
        <v>11.2</v>
      </c>
      <c r="K102" s="402"/>
      <c r="L102" s="402">
        <v>10.6</v>
      </c>
      <c r="M102" s="402">
        <v>10.9</v>
      </c>
      <c r="N102" s="402">
        <v>11.3</v>
      </c>
      <c r="O102" s="402">
        <v>11</v>
      </c>
      <c r="P102" s="402">
        <v>11.7</v>
      </c>
      <c r="Q102" s="402"/>
      <c r="R102" s="402">
        <v>10.5</v>
      </c>
      <c r="S102" s="402">
        <v>12</v>
      </c>
      <c r="T102" s="402">
        <v>9.2</v>
      </c>
      <c r="U102" s="402">
        <v>9.7</v>
      </c>
      <c r="V102" s="402">
        <v>11.6</v>
      </c>
      <c r="W102" s="402">
        <v>10.4</v>
      </c>
      <c r="X102" s="402">
        <v>12.2</v>
      </c>
      <c r="Y102" s="402">
        <v>12.8</v>
      </c>
      <c r="Z102" s="402">
        <v>5.5</v>
      </c>
      <c r="AA102" s="402">
        <v>11.1</v>
      </c>
      <c r="AB102" s="402">
        <v>7.9</v>
      </c>
      <c r="AC102" s="402">
        <v>12.7</v>
      </c>
      <c r="AD102" s="402">
        <v>12.6</v>
      </c>
      <c r="AE102" s="402">
        <v>7.4</v>
      </c>
      <c r="AF102" s="402">
        <v>10.4</v>
      </c>
      <c r="AG102" s="402">
        <v>14.2</v>
      </c>
      <c r="AH102" s="402">
        <v>9.9</v>
      </c>
      <c r="AI102" s="402"/>
      <c r="AJ102" s="402">
        <v>14.9</v>
      </c>
      <c r="AK102" s="402">
        <v>16</v>
      </c>
      <c r="AL102" s="402">
        <v>10.5</v>
      </c>
      <c r="AM102" s="402">
        <v>10</v>
      </c>
      <c r="AN102" s="402">
        <v>10.5</v>
      </c>
      <c r="AO102" s="402">
        <v>14.5</v>
      </c>
      <c r="AP102" s="402">
        <v>11.3</v>
      </c>
      <c r="AQ102" s="402">
        <v>12.7</v>
      </c>
      <c r="AR102" s="402">
        <v>13</v>
      </c>
      <c r="AS102" s="402">
        <v>9.1</v>
      </c>
      <c r="AT102" s="402">
        <v>10.8</v>
      </c>
      <c r="AU102" s="402">
        <v>6.6</v>
      </c>
      <c r="AV102" s="402">
        <v>7.9</v>
      </c>
      <c r="AW102" s="402">
        <v>10</v>
      </c>
      <c r="AX102" s="402">
        <v>9.6</v>
      </c>
      <c r="AY102" s="402">
        <v>9.7</v>
      </c>
      <c r="AZ102" s="402">
        <v>7.5</v>
      </c>
      <c r="BA102" s="402">
        <v>15.8</v>
      </c>
      <c r="BB102" s="402">
        <v>9.8</v>
      </c>
      <c r="BC102" s="402">
        <v>11.8</v>
      </c>
      <c r="BD102" s="402">
        <v>9.6</v>
      </c>
      <c r="BE102" s="402">
        <v>10.3</v>
      </c>
      <c r="BF102" s="402">
        <v>10.3</v>
      </c>
      <c r="BG102" s="402">
        <v>12</v>
      </c>
      <c r="BH102" s="402">
        <v>13</v>
      </c>
      <c r="BI102" s="402">
        <v>12.2</v>
      </c>
      <c r="BJ102" s="402">
        <v>12.3</v>
      </c>
      <c r="BK102" s="402">
        <v>14.4</v>
      </c>
      <c r="BL102" s="402">
        <v>12.7</v>
      </c>
      <c r="BM102" s="402">
        <v>5.4</v>
      </c>
      <c r="BN102" s="402">
        <v>5.4</v>
      </c>
      <c r="BO102" s="402">
        <v>11</v>
      </c>
      <c r="BP102" s="402">
        <v>11.3</v>
      </c>
      <c r="BQ102" s="402">
        <v>5.2</v>
      </c>
      <c r="BR102" s="402">
        <v>6</v>
      </c>
      <c r="BS102" s="402">
        <v>9</v>
      </c>
      <c r="BT102" s="402">
        <v>11.3</v>
      </c>
      <c r="BU102" s="402">
        <v>12.1</v>
      </c>
      <c r="BV102" s="402">
        <v>12</v>
      </c>
      <c r="BW102" s="402">
        <v>17.8</v>
      </c>
      <c r="BX102" s="402">
        <v>12.4</v>
      </c>
      <c r="BY102" s="402">
        <v>14.2</v>
      </c>
      <c r="BZ102" s="402">
        <v>13</v>
      </c>
      <c r="CA102" s="402">
        <v>11</v>
      </c>
      <c r="CB102" s="402">
        <v>3.5</v>
      </c>
      <c r="CC102" s="402">
        <v>3.5</v>
      </c>
      <c r="CD102" s="402">
        <v>10.3</v>
      </c>
      <c r="CE102" s="402">
        <v>6.1</v>
      </c>
      <c r="CF102" s="402">
        <v>7.1</v>
      </c>
      <c r="CG102" s="402">
        <v>10.3</v>
      </c>
      <c r="CH102" s="402">
        <v>11</v>
      </c>
      <c r="CI102" s="402">
        <v>14.5</v>
      </c>
      <c r="CJ102" s="402">
        <v>14.2</v>
      </c>
      <c r="CK102" s="402">
        <v>10</v>
      </c>
      <c r="CL102" s="402">
        <v>13.9</v>
      </c>
      <c r="CM102" s="402">
        <v>17.3</v>
      </c>
      <c r="CN102" s="402">
        <v>11.1</v>
      </c>
      <c r="CO102" s="402">
        <v>9.9</v>
      </c>
      <c r="CP102" s="402">
        <v>7.6</v>
      </c>
    </row>
    <row r="103" spans="1:94">
      <c r="A103">
        <v>101</v>
      </c>
      <c r="B103" t="s">
        <v>465</v>
      </c>
      <c r="C103" t="s">
        <v>155</v>
      </c>
      <c r="D103" t="s">
        <v>940</v>
      </c>
      <c r="E103" t="s">
        <v>944</v>
      </c>
      <c r="F103" t="s">
        <v>2109</v>
      </c>
      <c r="J103">
        <v>4.7</v>
      </c>
      <c r="L103">
        <v>3</v>
      </c>
      <c r="M103">
        <v>3.6</v>
      </c>
      <c r="N103">
        <v>3.8</v>
      </c>
      <c r="O103">
        <v>5.1</v>
      </c>
      <c r="P103">
        <v>6.4</v>
      </c>
      <c r="R103">
        <v>3.1</v>
      </c>
      <c r="S103">
        <v>3.3</v>
      </c>
      <c r="T103">
        <v>2.3</v>
      </c>
      <c r="U103">
        <v>2.9</v>
      </c>
      <c r="V103">
        <v>3.6</v>
      </c>
      <c r="W103">
        <v>3.3</v>
      </c>
      <c r="X103">
        <v>4.5</v>
      </c>
      <c r="Y103">
        <v>3.9</v>
      </c>
      <c r="Z103">
        <v>1.8</v>
      </c>
      <c r="AA103">
        <v>3.8</v>
      </c>
      <c r="AB103">
        <v>3.1</v>
      </c>
      <c r="AC103">
        <v>5.7</v>
      </c>
      <c r="AD103">
        <v>6.4</v>
      </c>
      <c r="AE103">
        <v>3.3</v>
      </c>
      <c r="AF103">
        <v>4.3</v>
      </c>
      <c r="AG103">
        <v>9.5</v>
      </c>
      <c r="AH103">
        <v>5</v>
      </c>
      <c r="AJ103">
        <v>3</v>
      </c>
      <c r="AK103">
        <v>3.4</v>
      </c>
      <c r="AL103">
        <v>3.1</v>
      </c>
      <c r="AM103">
        <v>3.2</v>
      </c>
      <c r="AN103">
        <v>3.2</v>
      </c>
      <c r="AO103">
        <v>3.7</v>
      </c>
      <c r="AP103">
        <v>3.1</v>
      </c>
      <c r="AQ103">
        <v>3.5</v>
      </c>
      <c r="AR103">
        <v>3.3</v>
      </c>
      <c r="AS103">
        <v>2.3</v>
      </c>
      <c r="AT103">
        <v>2.3</v>
      </c>
      <c r="AU103">
        <v>2.2</v>
      </c>
      <c r="AV103">
        <v>1.6</v>
      </c>
      <c r="AW103">
        <v>2.9</v>
      </c>
      <c r="AX103">
        <v>2.7</v>
      </c>
      <c r="AY103">
        <v>2.9</v>
      </c>
      <c r="AZ103">
        <v>2.5</v>
      </c>
      <c r="BA103">
        <v>4.6</v>
      </c>
      <c r="BB103">
        <v>3</v>
      </c>
      <c r="BC103">
        <v>4.3</v>
      </c>
      <c r="BD103">
        <v>3.3</v>
      </c>
      <c r="BE103">
        <v>3.3</v>
      </c>
      <c r="BF103">
        <v>3.3</v>
      </c>
      <c r="BG103">
        <v>4.5</v>
      </c>
      <c r="BH103">
        <v>10.3</v>
      </c>
      <c r="BI103">
        <v>3.4</v>
      </c>
      <c r="BJ103">
        <v>3.9</v>
      </c>
      <c r="BK103">
        <v>4.4</v>
      </c>
      <c r="BL103">
        <v>3.9</v>
      </c>
      <c r="BM103">
        <v>1.8</v>
      </c>
      <c r="BN103">
        <v>1.8</v>
      </c>
      <c r="BO103">
        <v>3.6</v>
      </c>
      <c r="BP103">
        <v>3.9</v>
      </c>
      <c r="BQ103">
        <v>1.6</v>
      </c>
      <c r="BR103">
        <v>2.4</v>
      </c>
      <c r="BS103">
        <v>3.4</v>
      </c>
      <c r="BT103">
        <v>3</v>
      </c>
      <c r="BU103">
        <v>3.5</v>
      </c>
      <c r="BV103">
        <v>4.3</v>
      </c>
      <c r="BW103">
        <v>14</v>
      </c>
      <c r="BX103">
        <v>6.3</v>
      </c>
      <c r="BY103">
        <v>7.7</v>
      </c>
      <c r="BZ103">
        <v>6.7</v>
      </c>
      <c r="CA103">
        <v>5.6</v>
      </c>
      <c r="CB103">
        <v>2.3</v>
      </c>
      <c r="CC103">
        <v>2</v>
      </c>
      <c r="CD103">
        <v>4.4</v>
      </c>
      <c r="CE103">
        <v>2.2</v>
      </c>
      <c r="CF103">
        <v>2.7</v>
      </c>
      <c r="CG103">
        <v>4.3</v>
      </c>
      <c r="CH103">
        <v>4.4</v>
      </c>
      <c r="CI103">
        <v>9.6</v>
      </c>
      <c r="CJ103">
        <v>9.5</v>
      </c>
      <c r="CK103">
        <v>6.3</v>
      </c>
      <c r="CL103">
        <v>10.1</v>
      </c>
      <c r="CM103">
        <v>10.5</v>
      </c>
      <c r="CN103">
        <v>5.3</v>
      </c>
      <c r="CO103">
        <v>5.9</v>
      </c>
      <c r="CP103">
        <v>2.4</v>
      </c>
    </row>
    <row r="104" spans="3:94">
      <c r="C104" t="s">
        <v>155</v>
      </c>
      <c r="D104" t="s">
        <v>945</v>
      </c>
      <c r="I104" s="402"/>
      <c r="J104" s="402"/>
      <c r="K104" s="402"/>
      <c r="L104" s="402"/>
      <c r="M104" s="402"/>
      <c r="N104" s="402"/>
      <c r="O104" s="402"/>
      <c r="P104" s="402"/>
      <c r="Q104" s="402"/>
      <c r="R104" s="402"/>
      <c r="S104" s="402"/>
      <c r="T104" s="402"/>
      <c r="U104" s="402"/>
      <c r="V104" s="402"/>
      <c r="W104" s="402"/>
      <c r="X104" s="402"/>
      <c r="Y104" s="402"/>
      <c r="Z104" s="402"/>
      <c r="AA104" s="402"/>
      <c r="AB104" s="402"/>
      <c r="AC104" s="402"/>
      <c r="AD104" s="402"/>
      <c r="AE104" s="402"/>
      <c r="AF104" s="402"/>
      <c r="AG104" s="402"/>
      <c r="AH104" s="402"/>
      <c r="AI104" s="402"/>
      <c r="AJ104" s="402"/>
      <c r="AK104" s="402"/>
      <c r="AL104" s="402"/>
      <c r="AM104" s="402"/>
      <c r="AN104" s="402"/>
      <c r="AO104" s="402"/>
      <c r="AP104" s="402"/>
      <c r="AQ104" s="402"/>
      <c r="AR104" s="402"/>
      <c r="AS104" s="402"/>
      <c r="AT104" s="402"/>
      <c r="AU104" s="402"/>
      <c r="AV104" s="402"/>
      <c r="AW104" s="402"/>
      <c r="AX104" s="402"/>
      <c r="AY104" s="402"/>
      <c r="AZ104" s="402"/>
      <c r="BA104" s="402"/>
      <c r="BB104" s="402"/>
      <c r="BC104" s="402"/>
      <c r="BD104" s="402"/>
      <c r="BE104" s="402"/>
      <c r="BF104" s="402"/>
      <c r="BG104" s="402"/>
      <c r="BH104" s="402"/>
      <c r="BI104" s="402"/>
      <c r="BJ104" s="402"/>
      <c r="BK104" s="402"/>
      <c r="BL104" s="402"/>
      <c r="BM104" s="402"/>
      <c r="BN104" s="402"/>
      <c r="BO104" s="402"/>
      <c r="BP104" s="402"/>
      <c r="BQ104" s="402"/>
      <c r="BR104" s="402"/>
      <c r="BS104" s="402"/>
      <c r="BT104" s="402"/>
      <c r="BU104" s="402"/>
      <c r="BV104" s="402"/>
      <c r="BW104" s="402"/>
      <c r="BX104" s="402"/>
      <c r="BY104" s="402"/>
      <c r="BZ104" s="402"/>
      <c r="CA104" s="402"/>
      <c r="CB104" s="402"/>
      <c r="CC104" s="402"/>
      <c r="CD104" s="402"/>
      <c r="CE104" s="402"/>
      <c r="CF104" s="402"/>
      <c r="CG104" s="402"/>
      <c r="CH104" s="402"/>
      <c r="CI104" s="402"/>
      <c r="CJ104" s="402"/>
      <c r="CK104" s="402"/>
      <c r="CL104" s="402"/>
      <c r="CM104" s="402"/>
      <c r="CN104" s="402"/>
      <c r="CO104" s="402"/>
      <c r="CP104" s="402"/>
    </row>
    <row r="105" spans="1:94">
      <c r="A105">
        <v>103</v>
      </c>
      <c r="B105" t="s">
        <v>468</v>
      </c>
      <c r="C105" t="s">
        <v>155</v>
      </c>
      <c r="D105" t="s">
        <v>945</v>
      </c>
      <c r="E105" t="s">
        <v>946</v>
      </c>
      <c r="F105" t="s">
        <v>2109</v>
      </c>
      <c r="I105" s="402"/>
      <c r="J105" s="402">
        <v>20.2</v>
      </c>
      <c r="K105" s="402"/>
      <c r="L105" s="402">
        <v>15.1</v>
      </c>
      <c r="M105" s="402">
        <v>19.1</v>
      </c>
      <c r="N105" s="402">
        <v>16.6</v>
      </c>
      <c r="O105" s="402">
        <v>22.9</v>
      </c>
      <c r="P105" s="402">
        <v>23.4</v>
      </c>
      <c r="Q105" s="402"/>
      <c r="R105" s="402">
        <v>10.3</v>
      </c>
      <c r="S105" s="402">
        <v>11.2</v>
      </c>
      <c r="T105" s="402">
        <v>18.8</v>
      </c>
      <c r="U105" s="402">
        <v>19.2</v>
      </c>
      <c r="V105" s="402">
        <v>18.9</v>
      </c>
      <c r="W105" s="402">
        <v>16.9</v>
      </c>
      <c r="X105" s="402">
        <v>13.7</v>
      </c>
      <c r="Y105" s="402">
        <v>13.9</v>
      </c>
      <c r="Z105" s="402">
        <v>26.5</v>
      </c>
      <c r="AA105" s="402">
        <v>17.1</v>
      </c>
      <c r="AB105" s="402">
        <v>22.7</v>
      </c>
      <c r="AC105" s="402">
        <v>18.6</v>
      </c>
      <c r="AD105" s="402">
        <v>17.8</v>
      </c>
      <c r="AE105" s="402">
        <v>37.9</v>
      </c>
      <c r="AF105" s="402">
        <v>25.1</v>
      </c>
      <c r="AG105" s="402">
        <v>15.8</v>
      </c>
      <c r="AH105" s="402">
        <v>32.2</v>
      </c>
      <c r="AI105" s="402"/>
      <c r="AJ105" s="402">
        <v>10.7</v>
      </c>
      <c r="AK105" s="402">
        <v>10.5</v>
      </c>
      <c r="AL105" s="402">
        <v>10.3</v>
      </c>
      <c r="AM105" s="402">
        <v>11</v>
      </c>
      <c r="AN105" s="402">
        <v>11.4</v>
      </c>
      <c r="AO105" s="402">
        <v>10.6</v>
      </c>
      <c r="AP105" s="402">
        <v>13.9</v>
      </c>
      <c r="AQ105" s="402">
        <v>11.4</v>
      </c>
      <c r="AR105" s="402">
        <v>8.1</v>
      </c>
      <c r="AS105" s="402">
        <v>17.5</v>
      </c>
      <c r="AT105" s="402">
        <v>16.1</v>
      </c>
      <c r="AU105" s="402">
        <v>21.6</v>
      </c>
      <c r="AV105" s="402">
        <v>29</v>
      </c>
      <c r="AW105" s="402">
        <v>16.6</v>
      </c>
      <c r="AX105" s="402">
        <v>19.9</v>
      </c>
      <c r="AY105" s="402">
        <v>18.8</v>
      </c>
      <c r="AZ105" s="402">
        <v>21.6</v>
      </c>
      <c r="BA105" s="402">
        <v>13.1</v>
      </c>
      <c r="BB105" s="402">
        <v>23.1</v>
      </c>
      <c r="BC105" s="402">
        <v>14.9</v>
      </c>
      <c r="BD105" s="402">
        <v>16.9</v>
      </c>
      <c r="BE105" s="402">
        <v>13.9</v>
      </c>
      <c r="BF105" s="402">
        <v>18.6</v>
      </c>
      <c r="BG105" s="402">
        <v>13.1</v>
      </c>
      <c r="BH105" s="402">
        <v>7.9</v>
      </c>
      <c r="BI105" s="402">
        <v>15.6</v>
      </c>
      <c r="BJ105" s="402">
        <v>14.9</v>
      </c>
      <c r="BK105" s="402">
        <v>12.8</v>
      </c>
      <c r="BL105" s="402">
        <v>12.1</v>
      </c>
      <c r="BM105" s="402">
        <v>26.3</v>
      </c>
      <c r="BN105" s="402">
        <v>32.4</v>
      </c>
      <c r="BO105" s="402">
        <v>18.2</v>
      </c>
      <c r="BP105" s="402">
        <v>16.5</v>
      </c>
      <c r="BQ105" s="402">
        <v>22.5</v>
      </c>
      <c r="BR105" s="402">
        <v>20.8</v>
      </c>
      <c r="BS105" s="402">
        <v>22.9</v>
      </c>
      <c r="BT105" s="402">
        <v>25.2</v>
      </c>
      <c r="BU105" s="402">
        <v>20.4</v>
      </c>
      <c r="BV105" s="402">
        <v>19.5</v>
      </c>
      <c r="BW105" s="402">
        <v>7.7</v>
      </c>
      <c r="BX105" s="402">
        <v>17.7</v>
      </c>
      <c r="BY105" s="402">
        <v>13.5</v>
      </c>
      <c r="BZ105" s="402">
        <v>15.6</v>
      </c>
      <c r="CA105" s="402">
        <v>23</v>
      </c>
      <c r="CB105" s="402">
        <v>51.9</v>
      </c>
      <c r="CC105" s="402">
        <v>55.3</v>
      </c>
      <c r="CD105" s="402">
        <v>26.2</v>
      </c>
      <c r="CE105" s="402">
        <v>42.2</v>
      </c>
      <c r="CF105" s="402">
        <v>33.7</v>
      </c>
      <c r="CG105" s="402">
        <v>25.1</v>
      </c>
      <c r="CH105" s="402">
        <v>21.5</v>
      </c>
      <c r="CI105" s="402">
        <v>15.9</v>
      </c>
      <c r="CJ105" s="402">
        <v>12.4</v>
      </c>
      <c r="CK105" s="402">
        <v>25.5</v>
      </c>
      <c r="CL105" s="402">
        <v>15.2</v>
      </c>
      <c r="CM105" s="402">
        <v>13.1</v>
      </c>
      <c r="CN105" s="402">
        <v>27.4</v>
      </c>
      <c r="CO105" s="402">
        <v>27.6</v>
      </c>
      <c r="CP105" s="402">
        <v>43.3</v>
      </c>
    </row>
    <row r="106" spans="1:94">
      <c r="A106">
        <v>104</v>
      </c>
      <c r="B106" t="s">
        <v>470</v>
      </c>
      <c r="C106" t="s">
        <v>155</v>
      </c>
      <c r="D106" t="s">
        <v>945</v>
      </c>
      <c r="E106" t="s">
        <v>947</v>
      </c>
      <c r="F106" t="s">
        <v>2109</v>
      </c>
      <c r="I106" s="402"/>
      <c r="J106" s="402">
        <v>36.1</v>
      </c>
      <c r="K106" s="402"/>
      <c r="L106" s="402">
        <v>41.2</v>
      </c>
      <c r="M106" s="402">
        <v>36.8</v>
      </c>
      <c r="N106" s="402">
        <v>39.5</v>
      </c>
      <c r="O106" s="402">
        <v>34.3</v>
      </c>
      <c r="P106" s="402">
        <v>31.9</v>
      </c>
      <c r="Q106" s="402"/>
      <c r="R106" s="402">
        <v>38.2</v>
      </c>
      <c r="S106" s="402">
        <v>39.4</v>
      </c>
      <c r="T106" s="402">
        <v>44.2</v>
      </c>
      <c r="U106" s="402">
        <v>36.9</v>
      </c>
      <c r="V106" s="402">
        <v>36.4</v>
      </c>
      <c r="W106" s="402">
        <v>44</v>
      </c>
      <c r="X106" s="402">
        <v>37.6</v>
      </c>
      <c r="Y106" s="402">
        <v>37.4</v>
      </c>
      <c r="Z106" s="402">
        <v>48.2</v>
      </c>
      <c r="AA106" s="402">
        <v>39.6</v>
      </c>
      <c r="AB106" s="402">
        <v>30.3</v>
      </c>
      <c r="AC106" s="402">
        <v>34.4</v>
      </c>
      <c r="AD106" s="402">
        <v>34.4</v>
      </c>
      <c r="AE106" s="402">
        <v>35.3</v>
      </c>
      <c r="AF106" s="402">
        <v>35.2</v>
      </c>
      <c r="AG106" s="402">
        <v>27.6</v>
      </c>
      <c r="AH106" s="402">
        <v>32.8</v>
      </c>
      <c r="AI106" s="402"/>
      <c r="AJ106" s="402">
        <v>30.3</v>
      </c>
      <c r="AK106" s="402">
        <v>28.9</v>
      </c>
      <c r="AL106" s="402">
        <v>38.5</v>
      </c>
      <c r="AM106" s="402">
        <v>46.4</v>
      </c>
      <c r="AN106" s="402">
        <v>41.2</v>
      </c>
      <c r="AO106" s="402">
        <v>36.1</v>
      </c>
      <c r="AP106" s="402">
        <v>39.9</v>
      </c>
      <c r="AQ106" s="402">
        <v>35.5</v>
      </c>
      <c r="AR106" s="402">
        <v>36.5</v>
      </c>
      <c r="AS106" s="402">
        <v>44.5</v>
      </c>
      <c r="AT106" s="402">
        <v>42.4</v>
      </c>
      <c r="AU106" s="402">
        <v>50.5</v>
      </c>
      <c r="AV106" s="402">
        <v>43.7</v>
      </c>
      <c r="AW106" s="402">
        <v>35.5</v>
      </c>
      <c r="AX106" s="402">
        <v>40.3</v>
      </c>
      <c r="AY106" s="402">
        <v>34.6</v>
      </c>
      <c r="AZ106" s="402">
        <v>38.9</v>
      </c>
      <c r="BA106" s="402">
        <v>36.8</v>
      </c>
      <c r="BB106" s="402">
        <v>40.2</v>
      </c>
      <c r="BC106" s="402">
        <v>27.5</v>
      </c>
      <c r="BD106" s="402">
        <v>44.3</v>
      </c>
      <c r="BE106" s="402">
        <v>46.7</v>
      </c>
      <c r="BF106" s="402">
        <v>43.9</v>
      </c>
      <c r="BG106" s="402">
        <v>39.1</v>
      </c>
      <c r="BH106" s="402">
        <v>23</v>
      </c>
      <c r="BI106" s="402">
        <v>39.9</v>
      </c>
      <c r="BJ106" s="402">
        <v>39.5</v>
      </c>
      <c r="BK106" s="402">
        <v>30.6</v>
      </c>
      <c r="BL106" s="402">
        <v>37.9</v>
      </c>
      <c r="BM106" s="402">
        <v>48.6</v>
      </c>
      <c r="BN106" s="402">
        <v>46.4</v>
      </c>
      <c r="BO106" s="402">
        <v>39.4</v>
      </c>
      <c r="BP106" s="402">
        <v>39.2</v>
      </c>
      <c r="BQ106" s="402">
        <v>22.7</v>
      </c>
      <c r="BR106" s="402">
        <v>20.8</v>
      </c>
      <c r="BS106" s="402">
        <v>36.3</v>
      </c>
      <c r="BT106" s="402">
        <v>34.9</v>
      </c>
      <c r="BU106" s="402">
        <v>40.6</v>
      </c>
      <c r="BV106" s="402">
        <v>39.1</v>
      </c>
      <c r="BW106" s="402">
        <v>16.4</v>
      </c>
      <c r="BX106" s="402">
        <v>36.4</v>
      </c>
      <c r="BY106" s="402">
        <v>30.7</v>
      </c>
      <c r="BZ106" s="402">
        <v>33.9</v>
      </c>
      <c r="CA106" s="402">
        <v>36</v>
      </c>
      <c r="CB106" s="402">
        <v>34.4</v>
      </c>
      <c r="CC106" s="402">
        <v>29.5</v>
      </c>
      <c r="CD106" s="402">
        <v>37</v>
      </c>
      <c r="CE106" s="402">
        <v>36.6</v>
      </c>
      <c r="CF106" s="402">
        <v>37.7</v>
      </c>
      <c r="CG106" s="402">
        <v>35.1</v>
      </c>
      <c r="CH106" s="402">
        <v>35.7</v>
      </c>
      <c r="CI106" s="402">
        <v>28.8</v>
      </c>
      <c r="CJ106" s="402">
        <v>23.3</v>
      </c>
      <c r="CK106" s="402">
        <v>28.3</v>
      </c>
      <c r="CL106" s="402">
        <v>25.8</v>
      </c>
      <c r="CM106" s="402">
        <v>28.2</v>
      </c>
      <c r="CN106" s="402">
        <v>33.9</v>
      </c>
      <c r="CO106" s="402">
        <v>33.4</v>
      </c>
      <c r="CP106" s="402">
        <v>32.6</v>
      </c>
    </row>
    <row r="107" spans="1:94">
      <c r="A107">
        <v>105</v>
      </c>
      <c r="B107" t="s">
        <v>472</v>
      </c>
      <c r="C107" t="s">
        <v>155</v>
      </c>
      <c r="D107" t="s">
        <v>945</v>
      </c>
      <c r="E107" t="s">
        <v>948</v>
      </c>
      <c r="F107" t="s">
        <v>2109</v>
      </c>
      <c r="I107" s="402"/>
      <c r="J107" s="402">
        <v>34.7</v>
      </c>
      <c r="K107" s="402"/>
      <c r="L107" s="402">
        <v>36.1</v>
      </c>
      <c r="M107" s="402">
        <v>35.6</v>
      </c>
      <c r="N107" s="402">
        <v>36.1</v>
      </c>
      <c r="O107" s="402">
        <v>32.9</v>
      </c>
      <c r="P107" s="402">
        <v>34.3</v>
      </c>
      <c r="Q107" s="402"/>
      <c r="R107" s="402">
        <v>39.4</v>
      </c>
      <c r="S107" s="402">
        <v>40.5</v>
      </c>
      <c r="T107" s="402">
        <v>31.8</v>
      </c>
      <c r="U107" s="402">
        <v>35.7</v>
      </c>
      <c r="V107" s="402">
        <v>36.2</v>
      </c>
      <c r="W107" s="402">
        <v>32.6</v>
      </c>
      <c r="X107" s="402">
        <v>38.5</v>
      </c>
      <c r="Y107" s="402">
        <v>40.3</v>
      </c>
      <c r="Z107" s="402">
        <v>22.4</v>
      </c>
      <c r="AA107" s="402">
        <v>36.3</v>
      </c>
      <c r="AB107" s="402">
        <v>32.6</v>
      </c>
      <c r="AC107" s="402">
        <v>34.5</v>
      </c>
      <c r="AD107" s="402">
        <v>37.8</v>
      </c>
      <c r="AE107" s="402">
        <v>22</v>
      </c>
      <c r="AF107" s="402">
        <v>32.2</v>
      </c>
      <c r="AG107" s="402">
        <v>40.8</v>
      </c>
      <c r="AH107" s="402">
        <v>28.5</v>
      </c>
      <c r="AI107" s="402"/>
      <c r="AJ107" s="402">
        <v>46.6</v>
      </c>
      <c r="AK107" s="402">
        <v>48.4</v>
      </c>
      <c r="AL107" s="402">
        <v>39.3</v>
      </c>
      <c r="AM107" s="402">
        <v>35.1</v>
      </c>
      <c r="AN107" s="402">
        <v>38</v>
      </c>
      <c r="AO107" s="402">
        <v>44.6</v>
      </c>
      <c r="AP107" s="402">
        <v>37.4</v>
      </c>
      <c r="AQ107" s="402">
        <v>42.4</v>
      </c>
      <c r="AR107" s="402">
        <v>46.3</v>
      </c>
      <c r="AS107" s="402">
        <v>32.9</v>
      </c>
      <c r="AT107" s="402">
        <v>36.3</v>
      </c>
      <c r="AU107" s="402">
        <v>23.5</v>
      </c>
      <c r="AV107" s="402">
        <v>23.5</v>
      </c>
      <c r="AW107" s="402">
        <v>39.2</v>
      </c>
      <c r="AX107" s="402">
        <v>32.8</v>
      </c>
      <c r="AY107" s="402">
        <v>38.5</v>
      </c>
      <c r="AZ107" s="402">
        <v>31.3</v>
      </c>
      <c r="BA107" s="402">
        <v>41</v>
      </c>
      <c r="BB107" s="402">
        <v>31.3</v>
      </c>
      <c r="BC107" s="402">
        <v>43.3</v>
      </c>
      <c r="BD107" s="402">
        <v>32.5</v>
      </c>
      <c r="BE107" s="402">
        <v>33</v>
      </c>
      <c r="BF107" s="402">
        <v>31.7</v>
      </c>
      <c r="BG107" s="402">
        <v>38.6</v>
      </c>
      <c r="BH107" s="402">
        <v>42.3</v>
      </c>
      <c r="BI107" s="402">
        <v>38.3</v>
      </c>
      <c r="BJ107" s="402">
        <v>38.4</v>
      </c>
      <c r="BK107" s="402">
        <v>44.1</v>
      </c>
      <c r="BL107" s="402">
        <v>41.5</v>
      </c>
      <c r="BM107" s="402">
        <v>22.2</v>
      </c>
      <c r="BN107" s="402">
        <v>18.5</v>
      </c>
      <c r="BO107" s="402">
        <v>35.5</v>
      </c>
      <c r="BP107" s="402">
        <v>37.5</v>
      </c>
      <c r="BQ107" s="402">
        <v>32.4</v>
      </c>
      <c r="BR107" s="402">
        <v>36.5</v>
      </c>
      <c r="BS107" s="402">
        <v>31.8</v>
      </c>
      <c r="BT107" s="402">
        <v>34.5</v>
      </c>
      <c r="BU107" s="402">
        <v>32.7</v>
      </c>
      <c r="BV107" s="402">
        <v>34.7</v>
      </c>
      <c r="BW107" s="402">
        <v>39.7</v>
      </c>
      <c r="BX107" s="402">
        <v>36.7</v>
      </c>
      <c r="BY107" s="402">
        <v>43.1</v>
      </c>
      <c r="BZ107" s="402">
        <v>39</v>
      </c>
      <c r="CA107" s="402">
        <v>33.9</v>
      </c>
      <c r="CB107" s="402">
        <v>10.6</v>
      </c>
      <c r="CC107" s="402">
        <v>12.1</v>
      </c>
      <c r="CD107" s="402">
        <v>30.4</v>
      </c>
      <c r="CE107" s="402">
        <v>18.1</v>
      </c>
      <c r="CF107" s="402">
        <v>24.2</v>
      </c>
      <c r="CG107" s="402">
        <v>32.1</v>
      </c>
      <c r="CH107" s="402">
        <v>35</v>
      </c>
      <c r="CI107" s="402">
        <v>41.1</v>
      </c>
      <c r="CJ107" s="402">
        <v>42.4</v>
      </c>
      <c r="CK107" s="402">
        <v>35</v>
      </c>
      <c r="CL107" s="402">
        <v>41.2</v>
      </c>
      <c r="CM107" s="402">
        <v>42.8</v>
      </c>
      <c r="CN107" s="402">
        <v>31.4</v>
      </c>
      <c r="CO107" s="402">
        <v>31.5</v>
      </c>
      <c r="CP107" s="402">
        <v>20.7</v>
      </c>
    </row>
    <row r="108" spans="1:94">
      <c r="A108">
        <v>106</v>
      </c>
      <c r="B108" t="s">
        <v>474</v>
      </c>
      <c r="C108" t="s">
        <v>155</v>
      </c>
      <c r="D108" t="s">
        <v>945</v>
      </c>
      <c r="E108" t="s">
        <v>949</v>
      </c>
      <c r="F108" t="s">
        <v>2109</v>
      </c>
      <c r="J108">
        <v>9.1</v>
      </c>
      <c r="L108">
        <v>7.6</v>
      </c>
      <c r="M108">
        <v>8.5</v>
      </c>
      <c r="N108">
        <v>7.8</v>
      </c>
      <c r="O108">
        <v>9.9</v>
      </c>
      <c r="P108">
        <v>10.4</v>
      </c>
      <c r="R108">
        <v>12.1</v>
      </c>
      <c r="S108">
        <v>8.9</v>
      </c>
      <c r="T108">
        <v>5.2</v>
      </c>
      <c r="U108">
        <v>8.2</v>
      </c>
      <c r="V108">
        <v>8.5</v>
      </c>
      <c r="W108">
        <v>6.4</v>
      </c>
      <c r="X108">
        <v>10.3</v>
      </c>
      <c r="Y108">
        <v>8.5</v>
      </c>
      <c r="Z108">
        <v>2.9</v>
      </c>
      <c r="AA108">
        <v>6.9</v>
      </c>
      <c r="AB108">
        <v>14.4</v>
      </c>
      <c r="AC108">
        <v>12.6</v>
      </c>
      <c r="AD108">
        <v>10</v>
      </c>
      <c r="AE108">
        <v>4.8</v>
      </c>
      <c r="AF108">
        <v>7.5</v>
      </c>
      <c r="AG108">
        <v>15.8</v>
      </c>
      <c r="AH108">
        <v>6.5</v>
      </c>
      <c r="AJ108">
        <v>12.5</v>
      </c>
      <c r="AK108">
        <v>12.3</v>
      </c>
      <c r="AL108">
        <v>12</v>
      </c>
      <c r="AM108">
        <v>7.5</v>
      </c>
      <c r="AN108">
        <v>9.3</v>
      </c>
      <c r="AO108">
        <v>8.8</v>
      </c>
      <c r="AP108">
        <v>8.9</v>
      </c>
      <c r="AQ108">
        <v>10.7</v>
      </c>
      <c r="AR108">
        <v>9.1</v>
      </c>
      <c r="AS108">
        <v>5.2</v>
      </c>
      <c r="AT108">
        <v>5.2</v>
      </c>
      <c r="AU108">
        <v>4.4</v>
      </c>
      <c r="AV108">
        <v>3.8</v>
      </c>
      <c r="AW108">
        <v>8.8</v>
      </c>
      <c r="AX108">
        <v>6.9</v>
      </c>
      <c r="AY108">
        <v>8</v>
      </c>
      <c r="AZ108">
        <v>8.2</v>
      </c>
      <c r="BA108">
        <v>9</v>
      </c>
      <c r="BB108">
        <v>5.5</v>
      </c>
      <c r="BC108">
        <v>14.3</v>
      </c>
      <c r="BD108">
        <v>6.3</v>
      </c>
      <c r="BE108">
        <v>6.4</v>
      </c>
      <c r="BF108">
        <v>5.9</v>
      </c>
      <c r="BG108">
        <v>9.3</v>
      </c>
      <c r="BH108">
        <v>26.8</v>
      </c>
      <c r="BI108">
        <v>6.2</v>
      </c>
      <c r="BJ108">
        <v>7.2</v>
      </c>
      <c r="BK108">
        <v>12.6</v>
      </c>
      <c r="BL108">
        <v>8.4</v>
      </c>
      <c r="BM108">
        <v>2.8</v>
      </c>
      <c r="BN108">
        <v>2.7</v>
      </c>
      <c r="BO108">
        <v>6.8</v>
      </c>
      <c r="BP108">
        <v>6.8</v>
      </c>
      <c r="BQ108">
        <v>22.4</v>
      </c>
      <c r="BR108">
        <v>21.9</v>
      </c>
      <c r="BS108">
        <v>9</v>
      </c>
      <c r="BT108">
        <v>5.5</v>
      </c>
      <c r="BU108">
        <v>6.3</v>
      </c>
      <c r="BV108">
        <v>6.7</v>
      </c>
      <c r="BW108">
        <v>36.3</v>
      </c>
      <c r="BX108">
        <v>9.2</v>
      </c>
      <c r="BY108">
        <v>12.7</v>
      </c>
      <c r="BZ108">
        <v>11.5</v>
      </c>
      <c r="CA108">
        <v>7.2</v>
      </c>
      <c r="CB108">
        <v>3.2</v>
      </c>
      <c r="CC108">
        <v>3.1</v>
      </c>
      <c r="CD108">
        <v>6.4</v>
      </c>
      <c r="CE108">
        <v>3.2</v>
      </c>
      <c r="CF108">
        <v>4.5</v>
      </c>
      <c r="CG108">
        <v>7.8</v>
      </c>
      <c r="CH108">
        <v>7.7</v>
      </c>
      <c r="CI108">
        <v>14.2</v>
      </c>
      <c r="CJ108">
        <v>21.9</v>
      </c>
      <c r="CK108">
        <v>11.3</v>
      </c>
      <c r="CL108">
        <v>17.8</v>
      </c>
      <c r="CM108">
        <v>15.9</v>
      </c>
      <c r="CN108">
        <v>7.2</v>
      </c>
      <c r="CO108">
        <v>7.4</v>
      </c>
      <c r="CP108">
        <v>3.4</v>
      </c>
    </row>
    <row r="109" spans="3:3">
      <c r="C109" t="s">
        <v>155</v>
      </c>
    </row>
    <row r="110" spans="3:94">
      <c r="C110" t="s">
        <v>951</v>
      </c>
      <c r="D110" t="s">
        <v>952</v>
      </c>
      <c r="I110" s="402"/>
      <c r="J110" s="402"/>
      <c r="K110" s="402"/>
      <c r="L110" s="402"/>
      <c r="M110" s="402"/>
      <c r="N110" s="402"/>
      <c r="O110" s="402"/>
      <c r="P110" s="402"/>
      <c r="Q110" s="402"/>
      <c r="R110" s="402"/>
      <c r="S110" s="402"/>
      <c r="T110" s="402"/>
      <c r="U110" s="402"/>
      <c r="V110" s="402"/>
      <c r="W110" s="402"/>
      <c r="X110" s="402"/>
      <c r="Y110" s="402"/>
      <c r="Z110" s="402"/>
      <c r="AA110" s="402"/>
      <c r="AB110" s="402"/>
      <c r="AC110" s="402"/>
      <c r="AD110" s="402"/>
      <c r="AE110" s="402"/>
      <c r="AF110" s="402"/>
      <c r="AG110" s="402"/>
      <c r="AH110" s="402"/>
      <c r="AI110" s="402"/>
      <c r="AJ110" s="402"/>
      <c r="AK110" s="402"/>
      <c r="AL110" s="402"/>
      <c r="AM110" s="402"/>
      <c r="AN110" s="402"/>
      <c r="AO110" s="402"/>
      <c r="AP110" s="402"/>
      <c r="AQ110" s="402"/>
      <c r="AR110" s="402"/>
      <c r="AS110" s="402"/>
      <c r="AT110" s="402"/>
      <c r="AU110" s="402"/>
      <c r="AV110" s="402"/>
      <c r="AW110" s="402"/>
      <c r="AX110" s="402"/>
      <c r="AY110" s="402"/>
      <c r="AZ110" s="402"/>
      <c r="BA110" s="402"/>
      <c r="BB110" s="402"/>
      <c r="BC110" s="402"/>
      <c r="BD110" s="402"/>
      <c r="BE110" s="402"/>
      <c r="BF110" s="402"/>
      <c r="BG110" s="402"/>
      <c r="BH110" s="402"/>
      <c r="BI110" s="402"/>
      <c r="BJ110" s="402"/>
      <c r="BK110" s="402"/>
      <c r="BL110" s="402"/>
      <c r="BM110" s="402"/>
      <c r="BN110" s="402"/>
      <c r="BO110" s="402"/>
      <c r="BP110" s="402"/>
      <c r="BQ110" s="402"/>
      <c r="BR110" s="402"/>
      <c r="BS110" s="402"/>
      <c r="BT110" s="402"/>
      <c r="BU110" s="402"/>
      <c r="BV110" s="402"/>
      <c r="BW110" s="402"/>
      <c r="BX110" s="402"/>
      <c r="BY110" s="402"/>
      <c r="BZ110" s="402"/>
      <c r="CA110" s="402"/>
      <c r="CB110" s="402"/>
      <c r="CC110" s="402"/>
      <c r="CD110" s="402"/>
      <c r="CE110" s="402"/>
      <c r="CF110" s="402"/>
      <c r="CG110" s="402"/>
      <c r="CH110" s="402"/>
      <c r="CI110" s="402"/>
      <c r="CJ110" s="402"/>
      <c r="CK110" s="402"/>
      <c r="CL110" s="402"/>
      <c r="CM110" s="402"/>
      <c r="CN110" s="402"/>
      <c r="CO110" s="402"/>
      <c r="CP110" s="402"/>
    </row>
    <row r="111" spans="1:94">
      <c r="A111">
        <v>109</v>
      </c>
      <c r="B111" t="s">
        <v>950</v>
      </c>
      <c r="C111" t="s">
        <v>951</v>
      </c>
      <c r="D111" t="s">
        <v>952</v>
      </c>
      <c r="E111" t="s">
        <v>953</v>
      </c>
      <c r="F111" t="s">
        <v>2108</v>
      </c>
      <c r="I111" s="402"/>
      <c r="J111" s="402">
        <v>12.7</v>
      </c>
      <c r="K111" s="402"/>
      <c r="L111" s="402">
        <v>19.3</v>
      </c>
      <c r="M111" s="402">
        <v>17.8</v>
      </c>
      <c r="N111" s="402">
        <v>12.9</v>
      </c>
      <c r="O111" s="402">
        <v>7</v>
      </c>
      <c r="P111" s="402">
        <v>6.6</v>
      </c>
      <c r="Q111" s="402"/>
      <c r="R111" s="402">
        <v>27.1</v>
      </c>
      <c r="S111" s="402">
        <v>20.9</v>
      </c>
      <c r="T111" s="402">
        <v>17</v>
      </c>
      <c r="U111" s="402">
        <v>22.4</v>
      </c>
      <c r="V111" s="402">
        <v>17.4</v>
      </c>
      <c r="W111" s="402">
        <v>11.6</v>
      </c>
      <c r="X111" s="402">
        <v>13.6</v>
      </c>
      <c r="Y111" s="402">
        <v>12.6</v>
      </c>
      <c r="Z111" s="402">
        <v>12.5</v>
      </c>
      <c r="AA111" s="402">
        <v>12.6</v>
      </c>
      <c r="AB111" s="402">
        <v>11.5</v>
      </c>
      <c r="AC111" s="402">
        <v>6.8</v>
      </c>
      <c r="AD111" s="402">
        <v>6.9</v>
      </c>
      <c r="AE111" s="402">
        <v>5.2</v>
      </c>
      <c r="AF111" s="402">
        <v>6.5</v>
      </c>
      <c r="AG111" s="402">
        <v>6.5</v>
      </c>
      <c r="AH111" s="402">
        <v>6.4</v>
      </c>
      <c r="AI111" s="402"/>
      <c r="AJ111" s="402">
        <v>25.7</v>
      </c>
      <c r="AK111" s="402">
        <v>36.9</v>
      </c>
      <c r="AL111" s="402">
        <v>27.2</v>
      </c>
      <c r="AM111" s="402">
        <v>21.1</v>
      </c>
      <c r="AN111" s="402">
        <v>20.6</v>
      </c>
      <c r="AO111" s="402">
        <v>18.7</v>
      </c>
      <c r="AP111" s="402">
        <v>23.5</v>
      </c>
      <c r="AQ111" s="402">
        <v>25.5</v>
      </c>
      <c r="AR111" s="402">
        <v>21.1</v>
      </c>
      <c r="AS111" s="402">
        <v>16.9</v>
      </c>
      <c r="AT111" s="402">
        <v>17.3</v>
      </c>
      <c r="AU111" s="402">
        <v>14</v>
      </c>
      <c r="AV111" s="402">
        <v>16.9</v>
      </c>
      <c r="AW111" s="402">
        <v>22.6</v>
      </c>
      <c r="AX111" s="402">
        <v>23.2</v>
      </c>
      <c r="AY111" s="402">
        <v>22.7</v>
      </c>
      <c r="AZ111" s="402">
        <v>22.5</v>
      </c>
      <c r="BA111" s="402">
        <v>17.6</v>
      </c>
      <c r="BB111" s="402">
        <v>17.5</v>
      </c>
      <c r="BC111" s="402">
        <v>15.8</v>
      </c>
      <c r="BD111" s="402">
        <v>11.9</v>
      </c>
      <c r="BE111" s="402">
        <v>11.7</v>
      </c>
      <c r="BF111" s="402">
        <v>11.2</v>
      </c>
      <c r="BG111" s="402">
        <v>13.7</v>
      </c>
      <c r="BH111" s="402">
        <v>13.7</v>
      </c>
      <c r="BI111" s="402">
        <v>13.7</v>
      </c>
      <c r="BJ111" s="402">
        <v>11.6</v>
      </c>
      <c r="BK111" s="402">
        <v>15.8</v>
      </c>
      <c r="BL111" s="402">
        <v>12.4</v>
      </c>
      <c r="BM111" s="402">
        <v>12.6</v>
      </c>
      <c r="BN111" s="402">
        <v>12.6</v>
      </c>
      <c r="BO111" s="402">
        <v>15.6</v>
      </c>
      <c r="BP111" s="402">
        <v>12.6</v>
      </c>
      <c r="BQ111" s="402">
        <v>18.5</v>
      </c>
      <c r="BR111" s="402">
        <v>12.1</v>
      </c>
      <c r="BS111" s="402">
        <v>11.3</v>
      </c>
      <c r="BT111" s="402">
        <v>8.2</v>
      </c>
      <c r="BU111" s="402">
        <v>6.9</v>
      </c>
      <c r="BV111" s="402">
        <v>5.5</v>
      </c>
      <c r="BW111" s="402">
        <v>6.7</v>
      </c>
      <c r="BX111" s="402">
        <v>7</v>
      </c>
      <c r="BY111" s="402">
        <v>6.9</v>
      </c>
      <c r="BZ111" s="402">
        <v>6.9</v>
      </c>
      <c r="CA111" s="402">
        <v>6.8</v>
      </c>
      <c r="CB111" s="402">
        <v>5</v>
      </c>
      <c r="CC111" s="402">
        <v>5.2</v>
      </c>
      <c r="CD111" s="402">
        <v>5.2</v>
      </c>
      <c r="CE111" s="402">
        <v>5.3</v>
      </c>
      <c r="CF111" s="402">
        <v>6.5</v>
      </c>
      <c r="CG111" s="402">
        <v>6.7</v>
      </c>
      <c r="CH111" s="402">
        <v>6.4</v>
      </c>
      <c r="CI111" s="402">
        <v>4.4</v>
      </c>
      <c r="CJ111" s="402">
        <v>6.7</v>
      </c>
      <c r="CK111" s="402">
        <v>13.5</v>
      </c>
      <c r="CL111" s="402">
        <v>6.9</v>
      </c>
      <c r="CM111" s="402">
        <v>5.3</v>
      </c>
      <c r="CN111" s="402">
        <v>8.1</v>
      </c>
      <c r="CO111" s="402">
        <v>3.3</v>
      </c>
      <c r="CP111" s="402">
        <v>5.9</v>
      </c>
    </row>
    <row r="112" spans="1:94">
      <c r="A112">
        <v>110</v>
      </c>
      <c r="B112" t="s">
        <v>954</v>
      </c>
      <c r="C112" t="s">
        <v>951</v>
      </c>
      <c r="D112" t="s">
        <v>952</v>
      </c>
      <c r="E112" t="s">
        <v>955</v>
      </c>
      <c r="F112" t="s">
        <v>2108</v>
      </c>
      <c r="I112" s="402"/>
      <c r="J112" s="402">
        <v>28.8</v>
      </c>
      <c r="K112" s="402"/>
      <c r="L112" s="402">
        <v>34.3</v>
      </c>
      <c r="M112" s="402">
        <v>35.4</v>
      </c>
      <c r="N112" s="402">
        <v>29.1</v>
      </c>
      <c r="O112" s="402">
        <v>24.3</v>
      </c>
      <c r="P112" s="402">
        <v>21.4</v>
      </c>
      <c r="Q112" s="402"/>
      <c r="R112" s="402">
        <v>33.2</v>
      </c>
      <c r="S112" s="402">
        <v>35.3</v>
      </c>
      <c r="T112" s="402">
        <v>35.1</v>
      </c>
      <c r="U112" s="402">
        <v>35.6</v>
      </c>
      <c r="V112" s="402">
        <v>35.7</v>
      </c>
      <c r="W112" s="402">
        <v>28.2</v>
      </c>
      <c r="X112" s="402">
        <v>29</v>
      </c>
      <c r="Y112" s="402">
        <v>29.1</v>
      </c>
      <c r="Z112" s="402">
        <v>28</v>
      </c>
      <c r="AA112" s="402">
        <v>32.3</v>
      </c>
      <c r="AB112" s="402">
        <v>23.3</v>
      </c>
      <c r="AC112" s="402">
        <v>24.9</v>
      </c>
      <c r="AD112" s="402">
        <v>23.4</v>
      </c>
      <c r="AE112" s="402">
        <v>23.2</v>
      </c>
      <c r="AF112" s="402">
        <v>22.1</v>
      </c>
      <c r="AG112" s="402">
        <v>21.7</v>
      </c>
      <c r="AH112" s="402">
        <v>16.2</v>
      </c>
      <c r="AI112" s="402"/>
      <c r="AJ112" s="402">
        <v>36.6</v>
      </c>
      <c r="AK112" s="402">
        <v>25.8</v>
      </c>
      <c r="AL112" s="402">
        <v>33.1</v>
      </c>
      <c r="AM112" s="402">
        <v>35.4</v>
      </c>
      <c r="AN112" s="402">
        <v>34.5</v>
      </c>
      <c r="AO112" s="402">
        <v>36.3</v>
      </c>
      <c r="AP112" s="402">
        <v>36.9</v>
      </c>
      <c r="AQ112" s="402">
        <v>33.2</v>
      </c>
      <c r="AR112" s="402">
        <v>35.4</v>
      </c>
      <c r="AS112" s="402">
        <v>37</v>
      </c>
      <c r="AT112" s="402">
        <v>35.4</v>
      </c>
      <c r="AU112" s="402">
        <v>33.8</v>
      </c>
      <c r="AV112" s="402">
        <v>28.3</v>
      </c>
      <c r="AW112" s="402">
        <v>37.2</v>
      </c>
      <c r="AX112" s="402">
        <v>37.7</v>
      </c>
      <c r="AY112" s="402">
        <v>35.3</v>
      </c>
      <c r="AZ112" s="402">
        <v>35.5</v>
      </c>
      <c r="BA112" s="402">
        <v>35.7</v>
      </c>
      <c r="BB112" s="402">
        <v>35.6</v>
      </c>
      <c r="BC112" s="402">
        <v>39.5</v>
      </c>
      <c r="BD112" s="402">
        <v>28.7</v>
      </c>
      <c r="BE112" s="402">
        <v>28.1</v>
      </c>
      <c r="BF112" s="402">
        <v>27.2</v>
      </c>
      <c r="BG112" s="402">
        <v>28.9</v>
      </c>
      <c r="BH112" s="402">
        <v>28.9</v>
      </c>
      <c r="BI112" s="402">
        <v>29</v>
      </c>
      <c r="BJ112" s="402">
        <v>29.5</v>
      </c>
      <c r="BK112" s="402">
        <v>29.7</v>
      </c>
      <c r="BL112" s="402">
        <v>28.7</v>
      </c>
      <c r="BM112" s="402">
        <v>28</v>
      </c>
      <c r="BN112" s="402">
        <v>28</v>
      </c>
      <c r="BO112" s="402">
        <v>34.2</v>
      </c>
      <c r="BP112" s="402">
        <v>32.2</v>
      </c>
      <c r="BQ112" s="402">
        <v>22.3</v>
      </c>
      <c r="BR112" s="402">
        <v>18.9</v>
      </c>
      <c r="BS112" s="402">
        <v>22.9</v>
      </c>
      <c r="BT112" s="402">
        <v>27.2</v>
      </c>
      <c r="BU112" s="402">
        <v>24.9</v>
      </c>
      <c r="BV112" s="402">
        <v>25.2</v>
      </c>
      <c r="BW112" s="402">
        <v>24.1</v>
      </c>
      <c r="BX112" s="402">
        <v>23.4</v>
      </c>
      <c r="BY112" s="402">
        <v>23.3</v>
      </c>
      <c r="BZ112" s="402">
        <v>23</v>
      </c>
      <c r="CA112" s="402">
        <v>21.7</v>
      </c>
      <c r="CB112" s="402">
        <v>22.4</v>
      </c>
      <c r="CC112" s="402">
        <v>23.2</v>
      </c>
      <c r="CD112" s="402">
        <v>22.2</v>
      </c>
      <c r="CE112" s="402">
        <v>23.6</v>
      </c>
      <c r="CF112" s="402">
        <v>24.8</v>
      </c>
      <c r="CG112" s="402">
        <v>23.5</v>
      </c>
      <c r="CH112" s="402">
        <v>21.8</v>
      </c>
      <c r="CI112" s="402">
        <v>17.2</v>
      </c>
      <c r="CJ112" s="402">
        <v>22.7</v>
      </c>
      <c r="CK112" s="402">
        <v>33.6</v>
      </c>
      <c r="CL112" s="402">
        <v>22.9</v>
      </c>
      <c r="CM112" s="402">
        <v>20.3</v>
      </c>
      <c r="CN112" s="402">
        <v>16.6</v>
      </c>
      <c r="CO112" s="402">
        <v>16.2</v>
      </c>
      <c r="CP112" s="402">
        <v>13.1</v>
      </c>
    </row>
    <row r="113" spans="1:94">
      <c r="A113">
        <v>111</v>
      </c>
      <c r="B113" t="s">
        <v>956</v>
      </c>
      <c r="C113" t="s">
        <v>951</v>
      </c>
      <c r="D113" t="s">
        <v>952</v>
      </c>
      <c r="E113" t="s">
        <v>957</v>
      </c>
      <c r="F113" t="s">
        <v>2108</v>
      </c>
      <c r="I113" s="402"/>
      <c r="J113" s="402">
        <v>13.4</v>
      </c>
      <c r="K113" s="402"/>
      <c r="L113" s="402">
        <v>13.4</v>
      </c>
      <c r="M113" s="402">
        <v>12.2</v>
      </c>
      <c r="N113" s="402">
        <v>13.6</v>
      </c>
      <c r="O113" s="402">
        <v>13.6</v>
      </c>
      <c r="P113" s="402">
        <v>13.6</v>
      </c>
      <c r="Q113" s="402"/>
      <c r="R113" s="402">
        <v>13</v>
      </c>
      <c r="S113" s="402">
        <v>13.5</v>
      </c>
      <c r="T113" s="402">
        <v>12.7</v>
      </c>
      <c r="U113" s="402">
        <v>10</v>
      </c>
      <c r="V113" s="402">
        <v>12.3</v>
      </c>
      <c r="W113" s="402">
        <v>12.6</v>
      </c>
      <c r="X113" s="402">
        <v>13.6</v>
      </c>
      <c r="Y113" s="402">
        <v>14.4</v>
      </c>
      <c r="Z113" s="402">
        <v>15.4</v>
      </c>
      <c r="AA113" s="402">
        <v>13.5</v>
      </c>
      <c r="AB113" s="402">
        <v>13.5</v>
      </c>
      <c r="AC113" s="402">
        <v>13.6</v>
      </c>
      <c r="AD113" s="402">
        <v>13.8</v>
      </c>
      <c r="AE113" s="402">
        <v>13.6</v>
      </c>
      <c r="AF113" s="402">
        <v>13.7</v>
      </c>
      <c r="AG113" s="402">
        <v>13.9</v>
      </c>
      <c r="AH113" s="402">
        <v>13.4</v>
      </c>
      <c r="AI113" s="402"/>
      <c r="AJ113" s="402">
        <v>12.3</v>
      </c>
      <c r="AK113" s="402">
        <v>12.2</v>
      </c>
      <c r="AL113" s="402">
        <v>13</v>
      </c>
      <c r="AM113" s="402">
        <v>13.7</v>
      </c>
      <c r="AN113" s="402">
        <v>12.1</v>
      </c>
      <c r="AO113" s="402">
        <v>14</v>
      </c>
      <c r="AP113" s="402">
        <v>14.9</v>
      </c>
      <c r="AQ113" s="402">
        <v>12.8</v>
      </c>
      <c r="AR113" s="402">
        <v>13.7</v>
      </c>
      <c r="AS113" s="402">
        <v>10.2</v>
      </c>
      <c r="AT113" s="402">
        <v>13.4</v>
      </c>
      <c r="AU113" s="402">
        <v>12.7</v>
      </c>
      <c r="AV113" s="402">
        <v>12.6</v>
      </c>
      <c r="AW113" s="402">
        <v>9.2</v>
      </c>
      <c r="AX113" s="402">
        <v>10.3</v>
      </c>
      <c r="AY113" s="402">
        <v>9.9</v>
      </c>
      <c r="AZ113" s="402">
        <v>8.6</v>
      </c>
      <c r="BA113" s="402">
        <v>12.4</v>
      </c>
      <c r="BB113" s="402">
        <v>12.4</v>
      </c>
      <c r="BC113" s="402">
        <v>11.9</v>
      </c>
      <c r="BD113" s="402">
        <v>10.4</v>
      </c>
      <c r="BE113" s="402">
        <v>12.6</v>
      </c>
      <c r="BF113" s="402">
        <v>12.9</v>
      </c>
      <c r="BG113" s="402">
        <v>13.7</v>
      </c>
      <c r="BH113" s="402">
        <v>13.7</v>
      </c>
      <c r="BI113" s="402">
        <v>13.7</v>
      </c>
      <c r="BJ113" s="402">
        <v>14.6</v>
      </c>
      <c r="BK113" s="402">
        <v>14.2</v>
      </c>
      <c r="BL113" s="402">
        <v>14.5</v>
      </c>
      <c r="BM113" s="402">
        <v>15.5</v>
      </c>
      <c r="BN113" s="402">
        <v>15.5</v>
      </c>
      <c r="BO113" s="402">
        <v>13.5</v>
      </c>
      <c r="BP113" s="402">
        <v>13.6</v>
      </c>
      <c r="BQ113" s="402">
        <v>9.8</v>
      </c>
      <c r="BR113" s="402">
        <v>14.2</v>
      </c>
      <c r="BS113" s="402">
        <v>17.1</v>
      </c>
      <c r="BT113" s="402">
        <v>14.4</v>
      </c>
      <c r="BU113" s="402">
        <v>13.6</v>
      </c>
      <c r="BV113" s="402">
        <v>14.1</v>
      </c>
      <c r="BW113" s="402">
        <v>16.6</v>
      </c>
      <c r="BX113" s="402">
        <v>13.9</v>
      </c>
      <c r="BY113" s="402">
        <v>13.9</v>
      </c>
      <c r="BZ113" s="402">
        <v>13.7</v>
      </c>
      <c r="CA113" s="402">
        <v>13.6</v>
      </c>
      <c r="CB113" s="402">
        <v>20.9</v>
      </c>
      <c r="CC113" s="402">
        <v>13.7</v>
      </c>
      <c r="CD113" s="402">
        <v>13.8</v>
      </c>
      <c r="CE113" s="402">
        <v>13.9</v>
      </c>
      <c r="CF113" s="402">
        <v>13.7</v>
      </c>
      <c r="CG113" s="402">
        <v>14.1</v>
      </c>
      <c r="CH113" s="402">
        <v>13.6</v>
      </c>
      <c r="CI113" s="402">
        <v>14</v>
      </c>
      <c r="CJ113" s="402">
        <v>18.1</v>
      </c>
      <c r="CK113" s="402">
        <v>13.4</v>
      </c>
      <c r="CL113" s="402">
        <v>16.2</v>
      </c>
      <c r="CM113" s="402">
        <v>13.4</v>
      </c>
      <c r="CN113" s="402">
        <v>12.2</v>
      </c>
      <c r="CO113" s="402">
        <v>13.5</v>
      </c>
      <c r="CP113" s="402">
        <v>9.8</v>
      </c>
    </row>
    <row r="114" spans="1:94">
      <c r="A114">
        <v>112</v>
      </c>
      <c r="B114" t="s">
        <v>958</v>
      </c>
      <c r="C114" t="s">
        <v>951</v>
      </c>
      <c r="D114" t="s">
        <v>952</v>
      </c>
      <c r="E114" t="s">
        <v>959</v>
      </c>
      <c r="F114" t="s">
        <v>2108</v>
      </c>
      <c r="I114" s="402"/>
      <c r="J114" s="402">
        <v>9.9</v>
      </c>
      <c r="K114" s="402"/>
      <c r="L114" s="402">
        <v>10.5</v>
      </c>
      <c r="M114" s="402">
        <v>9.8</v>
      </c>
      <c r="N114" s="402">
        <v>10.7</v>
      </c>
      <c r="O114" s="402">
        <v>10.1</v>
      </c>
      <c r="P114" s="402">
        <v>7.4</v>
      </c>
      <c r="Q114" s="402"/>
      <c r="R114" s="402">
        <v>9.7</v>
      </c>
      <c r="S114" s="402">
        <v>10.1</v>
      </c>
      <c r="T114" s="402">
        <v>11.4</v>
      </c>
      <c r="U114" s="402">
        <v>9.5</v>
      </c>
      <c r="V114" s="402">
        <v>9.5</v>
      </c>
      <c r="W114" s="402">
        <v>14.3</v>
      </c>
      <c r="X114" s="402">
        <v>10.3</v>
      </c>
      <c r="Y114" s="402">
        <v>10.4</v>
      </c>
      <c r="Z114" s="402">
        <v>10.3</v>
      </c>
      <c r="AA114" s="402">
        <v>10</v>
      </c>
      <c r="AB114" s="402">
        <v>9.3</v>
      </c>
      <c r="AC114" s="402">
        <v>9.7</v>
      </c>
      <c r="AD114" s="402">
        <v>9.8</v>
      </c>
      <c r="AE114" s="402">
        <v>9.7</v>
      </c>
      <c r="AF114" s="402">
        <v>7.4</v>
      </c>
      <c r="AG114" s="402">
        <v>6.4</v>
      </c>
      <c r="AH114" s="402">
        <v>7</v>
      </c>
      <c r="AI114" s="402"/>
      <c r="AJ114" s="402">
        <v>9.3</v>
      </c>
      <c r="AK114" s="402">
        <v>9.2</v>
      </c>
      <c r="AL114" s="402">
        <v>9.8</v>
      </c>
      <c r="AM114" s="402">
        <v>10.3</v>
      </c>
      <c r="AN114" s="402">
        <v>13.4</v>
      </c>
      <c r="AO114" s="402">
        <v>8.7</v>
      </c>
      <c r="AP114" s="402">
        <v>10.7</v>
      </c>
      <c r="AQ114" s="402">
        <v>9.6</v>
      </c>
      <c r="AR114" s="402">
        <v>10.3</v>
      </c>
      <c r="AS114" s="402">
        <v>12.3</v>
      </c>
      <c r="AT114" s="402">
        <v>10</v>
      </c>
      <c r="AU114" s="402">
        <v>12.7</v>
      </c>
      <c r="AV114" s="402">
        <v>15.3</v>
      </c>
      <c r="AW114" s="402">
        <v>9.6</v>
      </c>
      <c r="AX114" s="402">
        <v>5.5</v>
      </c>
      <c r="AY114" s="402">
        <v>11</v>
      </c>
      <c r="AZ114" s="402">
        <v>9.5</v>
      </c>
      <c r="BA114" s="402">
        <v>8.9</v>
      </c>
      <c r="BB114" s="402">
        <v>9.6</v>
      </c>
      <c r="BC114" s="402">
        <v>9.2</v>
      </c>
      <c r="BD114" s="402">
        <v>15.2</v>
      </c>
      <c r="BE114" s="402">
        <v>14.4</v>
      </c>
      <c r="BF114" s="402">
        <v>14.8</v>
      </c>
      <c r="BG114" s="402">
        <v>10.4</v>
      </c>
      <c r="BH114" s="402">
        <v>10.4</v>
      </c>
      <c r="BI114" s="402">
        <v>10.4</v>
      </c>
      <c r="BJ114" s="402">
        <v>9.9</v>
      </c>
      <c r="BK114" s="402">
        <v>10.2</v>
      </c>
      <c r="BL114" s="402">
        <v>10.5</v>
      </c>
      <c r="BM114" s="402">
        <v>10.4</v>
      </c>
      <c r="BN114" s="402">
        <v>10.4</v>
      </c>
      <c r="BO114" s="402">
        <v>9.4</v>
      </c>
      <c r="BP114" s="402">
        <v>10</v>
      </c>
      <c r="BQ114" s="402">
        <v>9</v>
      </c>
      <c r="BR114" s="402">
        <v>9.8</v>
      </c>
      <c r="BS114" s="402">
        <v>9.2</v>
      </c>
      <c r="BT114" s="402">
        <v>10.3</v>
      </c>
      <c r="BU114" s="402">
        <v>9.8</v>
      </c>
      <c r="BV114" s="402">
        <v>9.9</v>
      </c>
      <c r="BW114" s="402">
        <v>9.5</v>
      </c>
      <c r="BX114" s="402">
        <v>9.9</v>
      </c>
      <c r="BY114" s="402">
        <v>9.9</v>
      </c>
      <c r="BZ114" s="402">
        <v>11.3</v>
      </c>
      <c r="CA114" s="402">
        <v>6.5</v>
      </c>
      <c r="CB114" s="402">
        <v>9.4</v>
      </c>
      <c r="CC114" s="402">
        <v>8.9</v>
      </c>
      <c r="CD114" s="402">
        <v>9.9</v>
      </c>
      <c r="CE114" s="402">
        <v>7.9</v>
      </c>
      <c r="CF114" s="402">
        <v>7.4</v>
      </c>
      <c r="CG114" s="402">
        <v>8.2</v>
      </c>
      <c r="CH114" s="402">
        <v>7.3</v>
      </c>
      <c r="CI114" s="402">
        <v>6.5</v>
      </c>
      <c r="CJ114" s="402">
        <v>6.6</v>
      </c>
      <c r="CK114" s="402">
        <v>6.2</v>
      </c>
      <c r="CL114" s="402">
        <v>6.7</v>
      </c>
      <c r="CM114" s="402">
        <v>6.2</v>
      </c>
      <c r="CN114" s="402">
        <v>7.3</v>
      </c>
      <c r="CO114" s="402">
        <v>7.1</v>
      </c>
      <c r="CP114" s="402">
        <v>6.5</v>
      </c>
    </row>
    <row r="115" spans="1:94">
      <c r="A115">
        <v>113</v>
      </c>
      <c r="B115" t="s">
        <v>960</v>
      </c>
      <c r="C115" t="s">
        <v>951</v>
      </c>
      <c r="D115" t="s">
        <v>952</v>
      </c>
      <c r="E115" t="s">
        <v>961</v>
      </c>
      <c r="F115" t="s">
        <v>2108</v>
      </c>
      <c r="I115" s="402"/>
      <c r="J115" s="402">
        <v>6.7</v>
      </c>
      <c r="K115" s="402"/>
      <c r="L115" s="402">
        <v>4.9</v>
      </c>
      <c r="M115" s="402">
        <v>3.8</v>
      </c>
      <c r="N115" s="402">
        <v>7.3</v>
      </c>
      <c r="O115" s="402">
        <v>9.3</v>
      </c>
      <c r="P115" s="402">
        <v>6.9</v>
      </c>
      <c r="Q115" s="402"/>
      <c r="R115" s="402">
        <v>3.9</v>
      </c>
      <c r="S115" s="402">
        <v>3.9</v>
      </c>
      <c r="T115" s="402">
        <v>5.6</v>
      </c>
      <c r="U115" s="402">
        <v>3.6</v>
      </c>
      <c r="V115" s="402">
        <v>3.7</v>
      </c>
      <c r="W115" s="402">
        <v>7.1</v>
      </c>
      <c r="X115" s="402">
        <v>7.2</v>
      </c>
      <c r="Y115" s="402">
        <v>8.3</v>
      </c>
      <c r="Z115" s="402">
        <v>7.2</v>
      </c>
      <c r="AA115" s="402">
        <v>6.9</v>
      </c>
      <c r="AB115" s="402">
        <v>8.8</v>
      </c>
      <c r="AC115" s="402">
        <v>9.2</v>
      </c>
      <c r="AD115" s="402">
        <v>9.7</v>
      </c>
      <c r="AE115" s="402">
        <v>9.2</v>
      </c>
      <c r="AF115" s="402">
        <v>6.9</v>
      </c>
      <c r="AG115" s="402">
        <v>6.9</v>
      </c>
      <c r="AH115" s="402">
        <v>7.2</v>
      </c>
      <c r="AI115" s="402"/>
      <c r="AJ115" s="402">
        <v>3.7</v>
      </c>
      <c r="AK115" s="402">
        <v>3.6</v>
      </c>
      <c r="AL115" s="402">
        <v>3.9</v>
      </c>
      <c r="AM115" s="402">
        <v>3.9</v>
      </c>
      <c r="AN115" s="402">
        <v>3.8</v>
      </c>
      <c r="AO115" s="402">
        <v>4</v>
      </c>
      <c r="AP115" s="402">
        <v>3.4</v>
      </c>
      <c r="AQ115" s="402">
        <v>3.6</v>
      </c>
      <c r="AR115" s="402">
        <v>3.6</v>
      </c>
      <c r="AS115" s="402">
        <v>5.5</v>
      </c>
      <c r="AT115" s="402">
        <v>5.7</v>
      </c>
      <c r="AU115" s="402">
        <v>6.4</v>
      </c>
      <c r="AV115" s="402">
        <v>5.5</v>
      </c>
      <c r="AW115" s="402">
        <v>3.3</v>
      </c>
      <c r="AX115" s="402">
        <v>3.7</v>
      </c>
      <c r="AY115" s="402">
        <v>3.6</v>
      </c>
      <c r="AZ115" s="402">
        <v>3.6</v>
      </c>
      <c r="BA115" s="402">
        <v>3.7</v>
      </c>
      <c r="BB115" s="402">
        <v>3.7</v>
      </c>
      <c r="BC115" s="402">
        <v>3.1</v>
      </c>
      <c r="BD115" s="402">
        <v>7.2</v>
      </c>
      <c r="BE115" s="402">
        <v>7.1</v>
      </c>
      <c r="BF115" s="402">
        <v>7.4</v>
      </c>
      <c r="BG115" s="402">
        <v>7.1</v>
      </c>
      <c r="BH115" s="402">
        <v>7.1</v>
      </c>
      <c r="BI115" s="402">
        <v>6.7</v>
      </c>
      <c r="BJ115" s="402">
        <v>10</v>
      </c>
      <c r="BK115" s="402">
        <v>8.1</v>
      </c>
      <c r="BL115" s="402">
        <v>8.2</v>
      </c>
      <c r="BM115" s="402">
        <v>7.2</v>
      </c>
      <c r="BN115" s="402">
        <v>7.2</v>
      </c>
      <c r="BO115" s="402">
        <v>6.3</v>
      </c>
      <c r="BP115" s="402">
        <v>6.9</v>
      </c>
      <c r="BQ115" s="402">
        <v>8.4</v>
      </c>
      <c r="BR115" s="402">
        <v>9.2</v>
      </c>
      <c r="BS115" s="402">
        <v>8.6</v>
      </c>
      <c r="BT115" s="402">
        <v>9.5</v>
      </c>
      <c r="BU115" s="402">
        <v>9.2</v>
      </c>
      <c r="BV115" s="402">
        <v>9.3</v>
      </c>
      <c r="BW115" s="402">
        <v>8.9</v>
      </c>
      <c r="BX115" s="402">
        <v>9.7</v>
      </c>
      <c r="BY115" s="402">
        <v>9.9</v>
      </c>
      <c r="BZ115" s="402">
        <v>9.5</v>
      </c>
      <c r="CA115" s="402">
        <v>9.5</v>
      </c>
      <c r="CB115" s="402">
        <v>6.1</v>
      </c>
      <c r="CC115" s="402">
        <v>9.1</v>
      </c>
      <c r="CD115" s="402">
        <v>9.2</v>
      </c>
      <c r="CE115" s="402">
        <v>9.3</v>
      </c>
      <c r="CF115" s="402">
        <v>6.9</v>
      </c>
      <c r="CG115" s="402">
        <v>3.9</v>
      </c>
      <c r="CH115" s="402">
        <v>6.8</v>
      </c>
      <c r="CI115" s="402">
        <v>7.6</v>
      </c>
      <c r="CJ115" s="402">
        <v>8.2</v>
      </c>
      <c r="CK115" s="402">
        <v>6.6</v>
      </c>
      <c r="CL115" s="402">
        <v>7.2</v>
      </c>
      <c r="CM115" s="402">
        <v>6.6</v>
      </c>
      <c r="CN115" s="402">
        <v>8.5</v>
      </c>
      <c r="CO115" s="402">
        <v>7.3</v>
      </c>
      <c r="CP115" s="402">
        <v>5.6</v>
      </c>
    </row>
    <row r="116" spans="1:94">
      <c r="A116">
        <v>114</v>
      </c>
      <c r="B116" t="s">
        <v>962</v>
      </c>
      <c r="C116" t="s">
        <v>951</v>
      </c>
      <c r="D116" t="s">
        <v>952</v>
      </c>
      <c r="E116" t="s">
        <v>963</v>
      </c>
      <c r="F116" t="s">
        <v>2108</v>
      </c>
      <c r="I116" s="402"/>
      <c r="J116" s="402">
        <v>18.3</v>
      </c>
      <c r="K116" s="402"/>
      <c r="L116" s="402">
        <v>11.6</v>
      </c>
      <c r="M116" s="402">
        <v>14.2</v>
      </c>
      <c r="N116" s="402">
        <v>16.8</v>
      </c>
      <c r="O116" s="402">
        <v>22.3</v>
      </c>
      <c r="P116" s="402">
        <v>28.6</v>
      </c>
      <c r="Q116" s="402"/>
      <c r="R116" s="402">
        <v>7.3</v>
      </c>
      <c r="S116" s="402">
        <v>10.8</v>
      </c>
      <c r="T116" s="402">
        <v>12</v>
      </c>
      <c r="U116" s="402">
        <v>13.6</v>
      </c>
      <c r="V116" s="402">
        <v>14.3</v>
      </c>
      <c r="W116" s="402">
        <v>16.5</v>
      </c>
      <c r="X116" s="402">
        <v>16.7</v>
      </c>
      <c r="Y116" s="402">
        <v>16.8</v>
      </c>
      <c r="Z116" s="402">
        <v>16.8</v>
      </c>
      <c r="AA116" s="402">
        <v>15.2</v>
      </c>
      <c r="AB116" s="402">
        <v>21.3</v>
      </c>
      <c r="AC116" s="402">
        <v>22.3</v>
      </c>
      <c r="AD116" s="402">
        <v>22.5</v>
      </c>
      <c r="AE116" s="402">
        <v>23.4</v>
      </c>
      <c r="AF116" s="402">
        <v>28.9</v>
      </c>
      <c r="AG116" s="402">
        <v>29</v>
      </c>
      <c r="AH116" s="402">
        <v>31.3</v>
      </c>
      <c r="AI116" s="402"/>
      <c r="AJ116" s="402">
        <v>6.9</v>
      </c>
      <c r="AK116" s="402">
        <v>6.9</v>
      </c>
      <c r="AL116" s="402">
        <v>7.3</v>
      </c>
      <c r="AM116" s="402">
        <v>10.2</v>
      </c>
      <c r="AN116" s="402">
        <v>10.3</v>
      </c>
      <c r="AO116" s="402">
        <v>12.6</v>
      </c>
      <c r="AP116" s="402">
        <v>7.2</v>
      </c>
      <c r="AQ116" s="402">
        <v>10.1</v>
      </c>
      <c r="AR116" s="402">
        <v>10.4</v>
      </c>
      <c r="AS116" s="402">
        <v>11.9</v>
      </c>
      <c r="AT116" s="402">
        <v>12.1</v>
      </c>
      <c r="AU116" s="402">
        <v>14.3</v>
      </c>
      <c r="AV116" s="402">
        <v>15.3</v>
      </c>
      <c r="AW116" s="402">
        <v>12.8</v>
      </c>
      <c r="AX116" s="402">
        <v>14</v>
      </c>
      <c r="AY116" s="402">
        <v>12.1</v>
      </c>
      <c r="AZ116" s="402">
        <v>14.9</v>
      </c>
      <c r="BA116" s="402">
        <v>14.3</v>
      </c>
      <c r="BB116" s="402">
        <v>14.3</v>
      </c>
      <c r="BC116" s="402">
        <v>13.8</v>
      </c>
      <c r="BD116" s="402">
        <v>16.8</v>
      </c>
      <c r="BE116" s="402">
        <v>16.5</v>
      </c>
      <c r="BF116" s="402">
        <v>16.8</v>
      </c>
      <c r="BG116" s="402">
        <v>16.7</v>
      </c>
      <c r="BH116" s="402">
        <v>16.7</v>
      </c>
      <c r="BI116" s="402">
        <v>16.7</v>
      </c>
      <c r="BJ116" s="402">
        <v>17</v>
      </c>
      <c r="BK116" s="402">
        <v>14.7</v>
      </c>
      <c r="BL116" s="402">
        <v>16.8</v>
      </c>
      <c r="BM116" s="402">
        <v>16.7</v>
      </c>
      <c r="BN116" s="402">
        <v>16.7</v>
      </c>
      <c r="BO116" s="402">
        <v>11.4</v>
      </c>
      <c r="BP116" s="402">
        <v>15.1</v>
      </c>
      <c r="BQ116" s="402">
        <v>20.4</v>
      </c>
      <c r="BR116" s="402">
        <v>22.3</v>
      </c>
      <c r="BS116" s="402">
        <v>20.9</v>
      </c>
      <c r="BT116" s="402">
        <v>16.5</v>
      </c>
      <c r="BU116" s="402">
        <v>22.3</v>
      </c>
      <c r="BV116" s="402">
        <v>22.5</v>
      </c>
      <c r="BW116" s="402">
        <v>21.6</v>
      </c>
      <c r="BX116" s="402">
        <v>22.5</v>
      </c>
      <c r="BY116" s="402">
        <v>22.5</v>
      </c>
      <c r="BZ116" s="402">
        <v>21.9</v>
      </c>
      <c r="CA116" s="402">
        <v>26.3</v>
      </c>
      <c r="CB116" s="402">
        <v>21.1</v>
      </c>
      <c r="CC116" s="402">
        <v>23.3</v>
      </c>
      <c r="CD116" s="402">
        <v>24</v>
      </c>
      <c r="CE116" s="402">
        <v>24.3</v>
      </c>
      <c r="CF116" s="402">
        <v>26.6</v>
      </c>
      <c r="CG116" s="402">
        <v>29</v>
      </c>
      <c r="CH116" s="402">
        <v>29.9</v>
      </c>
      <c r="CI116" s="402">
        <v>31.8</v>
      </c>
      <c r="CJ116" s="402">
        <v>25.6</v>
      </c>
      <c r="CK116" s="402">
        <v>17.8</v>
      </c>
      <c r="CL116" s="402">
        <v>30.2</v>
      </c>
      <c r="CM116" s="402">
        <v>28.9</v>
      </c>
      <c r="CN116" s="402">
        <v>28.6</v>
      </c>
      <c r="CO116" s="402">
        <v>31.4</v>
      </c>
      <c r="CP116" s="402">
        <v>44.1</v>
      </c>
    </row>
    <row r="117" spans="1:94">
      <c r="A117">
        <v>115</v>
      </c>
      <c r="B117" t="s">
        <v>964</v>
      </c>
      <c r="C117" t="s">
        <v>951</v>
      </c>
      <c r="D117" t="s">
        <v>952</v>
      </c>
      <c r="E117" t="s">
        <v>965</v>
      </c>
      <c r="F117" t="s">
        <v>2108</v>
      </c>
      <c r="J117">
        <v>10.2</v>
      </c>
      <c r="L117">
        <v>6</v>
      </c>
      <c r="M117">
        <v>6.9</v>
      </c>
      <c r="N117">
        <v>9.7</v>
      </c>
      <c r="O117">
        <v>13.4</v>
      </c>
      <c r="P117">
        <v>15.4</v>
      </c>
      <c r="R117">
        <v>5.8</v>
      </c>
      <c r="S117">
        <v>5.5</v>
      </c>
      <c r="T117">
        <v>6.1</v>
      </c>
      <c r="U117">
        <v>5.4</v>
      </c>
      <c r="V117">
        <v>6.9</v>
      </c>
      <c r="W117">
        <v>9.6</v>
      </c>
      <c r="X117">
        <v>9.7</v>
      </c>
      <c r="Y117">
        <v>8.5</v>
      </c>
      <c r="Z117">
        <v>9.7</v>
      </c>
      <c r="AA117">
        <v>9.6</v>
      </c>
      <c r="AB117">
        <v>12.3</v>
      </c>
      <c r="AC117">
        <v>13.4</v>
      </c>
      <c r="AD117">
        <v>13.8</v>
      </c>
      <c r="AE117">
        <v>15.7</v>
      </c>
      <c r="AF117">
        <v>14.4</v>
      </c>
      <c r="AG117">
        <v>15.7</v>
      </c>
      <c r="AH117">
        <v>18.4</v>
      </c>
      <c r="AJ117">
        <v>5.4</v>
      </c>
      <c r="AK117">
        <v>5.4</v>
      </c>
      <c r="AL117">
        <v>5.7</v>
      </c>
      <c r="AM117">
        <v>5.5</v>
      </c>
      <c r="AN117">
        <v>5.3</v>
      </c>
      <c r="AO117">
        <v>5.6</v>
      </c>
      <c r="AP117">
        <v>3.3</v>
      </c>
      <c r="AQ117">
        <v>5.1</v>
      </c>
      <c r="AR117">
        <v>5.5</v>
      </c>
      <c r="AS117">
        <v>6.2</v>
      </c>
      <c r="AT117">
        <v>6.2</v>
      </c>
      <c r="AU117">
        <v>6</v>
      </c>
      <c r="AV117">
        <v>6</v>
      </c>
      <c r="AW117">
        <v>5.3</v>
      </c>
      <c r="AX117">
        <v>5.5</v>
      </c>
      <c r="AY117">
        <v>5.3</v>
      </c>
      <c r="AZ117">
        <v>5.3</v>
      </c>
      <c r="BA117">
        <v>7.4</v>
      </c>
      <c r="BB117">
        <v>6.9</v>
      </c>
      <c r="BC117">
        <v>6.6</v>
      </c>
      <c r="BD117">
        <v>9.8</v>
      </c>
      <c r="BE117">
        <v>9.6</v>
      </c>
      <c r="BF117">
        <v>9.8</v>
      </c>
      <c r="BG117">
        <v>9.6</v>
      </c>
      <c r="BH117">
        <v>9.6</v>
      </c>
      <c r="BI117">
        <v>9.6</v>
      </c>
      <c r="BJ117">
        <v>7.4</v>
      </c>
      <c r="BK117">
        <v>7.4</v>
      </c>
      <c r="BL117">
        <v>8.8</v>
      </c>
      <c r="BM117">
        <v>9.6</v>
      </c>
      <c r="BN117">
        <v>9.6</v>
      </c>
      <c r="BO117">
        <v>9.5</v>
      </c>
      <c r="BP117">
        <v>9.5</v>
      </c>
      <c r="BQ117">
        <v>11.7</v>
      </c>
      <c r="BR117">
        <v>13.5</v>
      </c>
      <c r="BS117">
        <v>9.9</v>
      </c>
      <c r="BT117">
        <v>14</v>
      </c>
      <c r="BU117">
        <v>13.4</v>
      </c>
      <c r="BV117">
        <v>13.5</v>
      </c>
      <c r="BW117">
        <v>12.6</v>
      </c>
      <c r="BX117">
        <v>13.7</v>
      </c>
      <c r="BY117">
        <v>13.6</v>
      </c>
      <c r="BZ117">
        <v>13.8</v>
      </c>
      <c r="CA117">
        <v>15.6</v>
      </c>
      <c r="CB117">
        <v>15.1</v>
      </c>
      <c r="CC117">
        <v>16.5</v>
      </c>
      <c r="CD117">
        <v>15.7</v>
      </c>
      <c r="CE117">
        <v>15.9</v>
      </c>
      <c r="CF117">
        <v>14.1</v>
      </c>
      <c r="CG117">
        <v>14.6</v>
      </c>
      <c r="CH117">
        <v>14.1</v>
      </c>
      <c r="CI117">
        <v>18.5</v>
      </c>
      <c r="CJ117">
        <v>12.1</v>
      </c>
      <c r="CK117">
        <v>8.9</v>
      </c>
      <c r="CL117">
        <v>9.8</v>
      </c>
      <c r="CM117">
        <v>19.3</v>
      </c>
      <c r="CN117">
        <v>18.8</v>
      </c>
      <c r="CO117">
        <v>21.2</v>
      </c>
      <c r="CP117">
        <v>15.1</v>
      </c>
    </row>
    <row r="118" spans="3:94">
      <c r="C118" t="s">
        <v>951</v>
      </c>
      <c r="D118" t="s">
        <v>354</v>
      </c>
      <c r="I118" s="402"/>
      <c r="J118" s="402"/>
      <c r="K118" s="402"/>
      <c r="L118" s="402"/>
      <c r="M118" s="402"/>
      <c r="N118" s="402"/>
      <c r="O118" s="402"/>
      <c r="P118" s="402"/>
      <c r="Q118" s="402"/>
      <c r="R118" s="402"/>
      <c r="S118" s="402"/>
      <c r="T118" s="402"/>
      <c r="U118" s="402"/>
      <c r="V118" s="402"/>
      <c r="W118" s="402"/>
      <c r="X118" s="402"/>
      <c r="Y118" s="402"/>
      <c r="Z118" s="402"/>
      <c r="AA118" s="402"/>
      <c r="AB118" s="402"/>
      <c r="AC118" s="402"/>
      <c r="AD118" s="402"/>
      <c r="AE118" s="402"/>
      <c r="AF118" s="402"/>
      <c r="AG118" s="402"/>
      <c r="AH118" s="402"/>
      <c r="AI118" s="402"/>
      <c r="AJ118" s="402"/>
      <c r="AK118" s="402"/>
      <c r="AL118" s="402"/>
      <c r="AM118" s="402"/>
      <c r="AN118" s="402"/>
      <c r="AO118" s="402"/>
      <c r="AP118" s="402"/>
      <c r="AQ118" s="402"/>
      <c r="AR118" s="402"/>
      <c r="AS118" s="402"/>
      <c r="AT118" s="402"/>
      <c r="AU118" s="402"/>
      <c r="AV118" s="402"/>
      <c r="AW118" s="402"/>
      <c r="AX118" s="402"/>
      <c r="AY118" s="402"/>
      <c r="AZ118" s="402"/>
      <c r="BA118" s="402"/>
      <c r="BB118" s="402"/>
      <c r="BC118" s="402"/>
      <c r="BD118" s="402"/>
      <c r="BE118" s="402"/>
      <c r="BF118" s="402"/>
      <c r="BG118" s="402"/>
      <c r="BH118" s="402"/>
      <c r="BI118" s="402"/>
      <c r="BJ118" s="402"/>
      <c r="BK118" s="402"/>
      <c r="BL118" s="402"/>
      <c r="BM118" s="402"/>
      <c r="BN118" s="402"/>
      <c r="BO118" s="402"/>
      <c r="BP118" s="402"/>
      <c r="BQ118" s="402"/>
      <c r="BR118" s="402"/>
      <c r="BS118" s="402"/>
      <c r="BT118" s="402"/>
      <c r="BU118" s="402"/>
      <c r="BV118" s="402"/>
      <c r="BW118" s="402"/>
      <c r="BX118" s="402"/>
      <c r="BY118" s="402"/>
      <c r="BZ118" s="402"/>
      <c r="CA118" s="402"/>
      <c r="CB118" s="402"/>
      <c r="CC118" s="402"/>
      <c r="CD118" s="402"/>
      <c r="CE118" s="402"/>
      <c r="CF118" s="402"/>
      <c r="CG118" s="402"/>
      <c r="CH118" s="402"/>
      <c r="CI118" s="402"/>
      <c r="CJ118" s="402"/>
      <c r="CK118" s="402"/>
      <c r="CL118" s="402"/>
      <c r="CM118" s="402"/>
      <c r="CN118" s="402"/>
      <c r="CO118" s="402"/>
      <c r="CP118" s="402"/>
    </row>
    <row r="119" spans="1:94">
      <c r="A119">
        <v>117</v>
      </c>
      <c r="B119" t="s">
        <v>478</v>
      </c>
      <c r="C119" t="s">
        <v>951</v>
      </c>
      <c r="D119" t="s">
        <v>354</v>
      </c>
      <c r="E119" t="s">
        <v>237</v>
      </c>
      <c r="F119" t="s">
        <v>2109</v>
      </c>
      <c r="I119" s="402"/>
      <c r="J119" s="402">
        <v>4.3</v>
      </c>
      <c r="K119" s="402"/>
      <c r="L119" s="402">
        <v>10</v>
      </c>
      <c r="M119" s="402">
        <v>6.4</v>
      </c>
      <c r="N119" s="402">
        <v>4.6</v>
      </c>
      <c r="O119" s="402">
        <v>2.3</v>
      </c>
      <c r="P119" s="402">
        <v>2.2</v>
      </c>
      <c r="Q119" s="402"/>
      <c r="R119" s="402">
        <v>23.2</v>
      </c>
      <c r="S119" s="402">
        <v>12</v>
      </c>
      <c r="T119" s="402">
        <v>7.2</v>
      </c>
      <c r="U119" s="402">
        <v>9.6</v>
      </c>
      <c r="V119" s="402">
        <v>5.4</v>
      </c>
      <c r="W119" s="402">
        <v>5.3</v>
      </c>
      <c r="X119" s="402">
        <v>5.2</v>
      </c>
      <c r="Y119" s="402">
        <v>4.5</v>
      </c>
      <c r="Z119" s="402">
        <v>4</v>
      </c>
      <c r="AA119" s="402">
        <v>4.2</v>
      </c>
      <c r="AB119" s="402">
        <v>4.8</v>
      </c>
      <c r="AC119" s="402">
        <v>2.4</v>
      </c>
      <c r="AD119" s="402">
        <v>2</v>
      </c>
      <c r="AE119" s="402">
        <v>1.4</v>
      </c>
      <c r="AF119" s="402">
        <v>2.2</v>
      </c>
      <c r="AG119" s="402">
        <v>2.2</v>
      </c>
      <c r="AH119" s="402">
        <v>1.8</v>
      </c>
      <c r="AI119" s="402"/>
      <c r="AJ119" s="402">
        <v>22.7</v>
      </c>
      <c r="AK119" s="402">
        <v>22.1</v>
      </c>
      <c r="AL119" s="402">
        <v>23.2</v>
      </c>
      <c r="AM119" s="402">
        <v>12.3</v>
      </c>
      <c r="AN119" s="402">
        <v>14</v>
      </c>
      <c r="AO119" s="402">
        <v>10.1</v>
      </c>
      <c r="AP119" s="402">
        <v>12.2</v>
      </c>
      <c r="AQ119" s="402">
        <v>11.8</v>
      </c>
      <c r="AR119" s="402">
        <v>13.5</v>
      </c>
      <c r="AS119" s="402">
        <v>7.5</v>
      </c>
      <c r="AT119" s="402">
        <v>6.2</v>
      </c>
      <c r="AU119" s="402">
        <v>6.8</v>
      </c>
      <c r="AV119" s="402">
        <v>7.4</v>
      </c>
      <c r="AW119" s="402">
        <v>9.5</v>
      </c>
      <c r="AX119" s="402">
        <v>10.6</v>
      </c>
      <c r="AY119" s="402">
        <v>11.7</v>
      </c>
      <c r="AZ119" s="402">
        <v>7.4</v>
      </c>
      <c r="BA119" s="402">
        <v>5.4</v>
      </c>
      <c r="BB119" s="402">
        <v>5.2</v>
      </c>
      <c r="BC119" s="402">
        <v>5.3</v>
      </c>
      <c r="BD119" s="402">
        <v>6.8</v>
      </c>
      <c r="BE119" s="402">
        <v>7.6</v>
      </c>
      <c r="BF119" s="402">
        <v>4.7</v>
      </c>
      <c r="BG119" s="402">
        <v>5.6</v>
      </c>
      <c r="BH119" s="402">
        <v>5.7</v>
      </c>
      <c r="BI119" s="402">
        <v>5.2</v>
      </c>
      <c r="BJ119" s="402">
        <v>4.4</v>
      </c>
      <c r="BK119" s="402">
        <v>4.5</v>
      </c>
      <c r="BL119" s="402">
        <v>4.6</v>
      </c>
      <c r="BM119" s="402">
        <v>3.9</v>
      </c>
      <c r="BN119" s="402">
        <v>4.2</v>
      </c>
      <c r="BO119" s="402">
        <v>4.2</v>
      </c>
      <c r="BP119" s="402">
        <v>3.9</v>
      </c>
      <c r="BQ119" s="402">
        <v>6.1</v>
      </c>
      <c r="BR119" s="402">
        <v>4.6</v>
      </c>
      <c r="BS119" s="402">
        <v>4.9</v>
      </c>
      <c r="BT119" s="402">
        <v>2.4</v>
      </c>
      <c r="BU119" s="402">
        <v>2.6</v>
      </c>
      <c r="BV119" s="402">
        <v>2.4</v>
      </c>
      <c r="BW119" s="402">
        <v>2.4</v>
      </c>
      <c r="BX119" s="402">
        <v>1.9</v>
      </c>
      <c r="BY119" s="402">
        <v>1.9</v>
      </c>
      <c r="BZ119" s="402">
        <v>2</v>
      </c>
      <c r="CA119" s="402">
        <v>1.6</v>
      </c>
      <c r="CB119" s="402">
        <v>1.4</v>
      </c>
      <c r="CC119" s="402">
        <v>1.4</v>
      </c>
      <c r="CD119" s="402">
        <v>1.4</v>
      </c>
      <c r="CE119" s="402">
        <v>1.4</v>
      </c>
      <c r="CF119" s="402">
        <v>2.2</v>
      </c>
      <c r="CG119" s="402">
        <v>2.3</v>
      </c>
      <c r="CH119" s="402">
        <v>2.2</v>
      </c>
      <c r="CI119" s="402">
        <v>1.8</v>
      </c>
      <c r="CJ119" s="402">
        <v>2.2</v>
      </c>
      <c r="CK119" s="402">
        <v>3.1</v>
      </c>
      <c r="CL119" s="402">
        <v>2.7</v>
      </c>
      <c r="CM119" s="402">
        <v>2.1</v>
      </c>
      <c r="CN119" s="402">
        <v>1.8</v>
      </c>
      <c r="CO119" s="402">
        <v>1.6</v>
      </c>
      <c r="CP119" s="402">
        <v>1.8</v>
      </c>
    </row>
    <row r="120" spans="1:94">
      <c r="A120">
        <v>118</v>
      </c>
      <c r="B120" t="s">
        <v>479</v>
      </c>
      <c r="C120" t="s">
        <v>951</v>
      </c>
      <c r="D120" t="s">
        <v>354</v>
      </c>
      <c r="E120" t="s">
        <v>238</v>
      </c>
      <c r="F120" t="s">
        <v>2109</v>
      </c>
      <c r="I120" s="402"/>
      <c r="J120" s="402">
        <v>21.6</v>
      </c>
      <c r="K120" s="402"/>
      <c r="L120" s="402">
        <v>36.8</v>
      </c>
      <c r="M120" s="402">
        <v>32.4</v>
      </c>
      <c r="N120" s="402">
        <v>25.1</v>
      </c>
      <c r="O120" s="402">
        <v>15.4</v>
      </c>
      <c r="P120" s="402">
        <v>13.1</v>
      </c>
      <c r="Q120" s="402"/>
      <c r="R120" s="402">
        <v>38</v>
      </c>
      <c r="S120" s="402">
        <v>39.8</v>
      </c>
      <c r="T120" s="402">
        <v>34.2</v>
      </c>
      <c r="U120" s="402">
        <v>37.6</v>
      </c>
      <c r="V120" s="402">
        <v>31</v>
      </c>
      <c r="W120" s="402">
        <v>24.6</v>
      </c>
      <c r="X120" s="402">
        <v>28.5</v>
      </c>
      <c r="Y120" s="402">
        <v>24.6</v>
      </c>
      <c r="Z120" s="402">
        <v>21.6</v>
      </c>
      <c r="AA120" s="402">
        <v>25.2</v>
      </c>
      <c r="AB120" s="402">
        <v>20.3</v>
      </c>
      <c r="AC120" s="402">
        <v>18.4</v>
      </c>
      <c r="AD120" s="402">
        <v>14.8</v>
      </c>
      <c r="AE120" s="402">
        <v>10.1</v>
      </c>
      <c r="AF120" s="402">
        <v>15.8</v>
      </c>
      <c r="AG120" s="402">
        <v>13.3</v>
      </c>
      <c r="AH120" s="402">
        <v>8.9</v>
      </c>
      <c r="AI120" s="402"/>
      <c r="AJ120" s="402">
        <v>40.8</v>
      </c>
      <c r="AK120" s="402">
        <v>46</v>
      </c>
      <c r="AL120" s="402">
        <v>38.1</v>
      </c>
      <c r="AM120" s="402">
        <v>40</v>
      </c>
      <c r="AN120" s="402">
        <v>39.5</v>
      </c>
      <c r="AO120" s="402">
        <v>39</v>
      </c>
      <c r="AP120" s="402">
        <v>38.6</v>
      </c>
      <c r="AQ120" s="402">
        <v>42.2</v>
      </c>
      <c r="AR120" s="402">
        <v>41.3</v>
      </c>
      <c r="AS120" s="402">
        <v>34</v>
      </c>
      <c r="AT120" s="402">
        <v>34.7</v>
      </c>
      <c r="AU120" s="402">
        <v>32.4</v>
      </c>
      <c r="AV120" s="402">
        <v>32.4</v>
      </c>
      <c r="AW120" s="402">
        <v>43.2</v>
      </c>
      <c r="AX120" s="402">
        <v>37.2</v>
      </c>
      <c r="AY120" s="402">
        <v>38.3</v>
      </c>
      <c r="AZ120" s="402">
        <v>37.3</v>
      </c>
      <c r="BA120" s="402">
        <v>31.7</v>
      </c>
      <c r="BB120" s="402">
        <v>31.3</v>
      </c>
      <c r="BC120" s="402">
        <v>24.7</v>
      </c>
      <c r="BD120" s="402">
        <v>25.9</v>
      </c>
      <c r="BE120" s="402">
        <v>27.9</v>
      </c>
      <c r="BF120" s="402">
        <v>22</v>
      </c>
      <c r="BG120" s="402">
        <v>30.6</v>
      </c>
      <c r="BH120" s="402">
        <v>26.7</v>
      </c>
      <c r="BI120" s="402">
        <v>28.5</v>
      </c>
      <c r="BJ120" s="402">
        <v>23</v>
      </c>
      <c r="BK120" s="402">
        <v>25.1</v>
      </c>
      <c r="BL120" s="402">
        <v>24.8</v>
      </c>
      <c r="BM120" s="402">
        <v>21</v>
      </c>
      <c r="BN120" s="402">
        <v>23.4</v>
      </c>
      <c r="BO120" s="402">
        <v>25.6</v>
      </c>
      <c r="BP120" s="402">
        <v>25</v>
      </c>
      <c r="BQ120" s="402">
        <v>20.9</v>
      </c>
      <c r="BR120" s="402">
        <v>16.9</v>
      </c>
      <c r="BS120" s="402">
        <v>21.8</v>
      </c>
      <c r="BT120" s="402">
        <v>18.2</v>
      </c>
      <c r="BU120" s="402">
        <v>18.1</v>
      </c>
      <c r="BV120" s="402">
        <v>18</v>
      </c>
      <c r="BW120" s="402">
        <v>21.5</v>
      </c>
      <c r="BX120" s="402">
        <v>14.6</v>
      </c>
      <c r="BY120" s="402">
        <v>19.4</v>
      </c>
      <c r="BZ120" s="402">
        <v>13.6</v>
      </c>
      <c r="CA120" s="402">
        <v>11.3</v>
      </c>
      <c r="CB120" s="402">
        <v>9.4</v>
      </c>
      <c r="CC120" s="402">
        <v>10.2</v>
      </c>
      <c r="CD120" s="402">
        <v>10.3</v>
      </c>
      <c r="CE120" s="402">
        <v>9.3</v>
      </c>
      <c r="CF120" s="402">
        <v>16.2</v>
      </c>
      <c r="CG120" s="402">
        <v>16.2</v>
      </c>
      <c r="CH120" s="402">
        <v>15.8</v>
      </c>
      <c r="CI120" s="402">
        <v>12.3</v>
      </c>
      <c r="CJ120" s="402">
        <v>14.2</v>
      </c>
      <c r="CK120" s="402">
        <v>20.4</v>
      </c>
      <c r="CL120" s="402">
        <v>14.3</v>
      </c>
      <c r="CM120" s="402">
        <v>11.1</v>
      </c>
      <c r="CN120" s="402">
        <v>9</v>
      </c>
      <c r="CO120" s="402">
        <v>8.8</v>
      </c>
      <c r="CP120" s="402">
        <v>8</v>
      </c>
    </row>
    <row r="121" spans="1:94">
      <c r="A121">
        <v>119</v>
      </c>
      <c r="B121" t="s">
        <v>480</v>
      </c>
      <c r="C121" t="s">
        <v>951</v>
      </c>
      <c r="D121" t="s">
        <v>354</v>
      </c>
      <c r="E121" t="s">
        <v>481</v>
      </c>
      <c r="F121" t="s">
        <v>2109</v>
      </c>
      <c r="I121" s="402"/>
      <c r="J121" s="402">
        <v>27</v>
      </c>
      <c r="K121" s="402"/>
      <c r="L121" s="402">
        <v>27.5</v>
      </c>
      <c r="M121" s="402">
        <v>29.7</v>
      </c>
      <c r="N121" s="402">
        <v>30.7</v>
      </c>
      <c r="O121" s="402">
        <v>25.7</v>
      </c>
      <c r="P121" s="402">
        <v>23.9</v>
      </c>
      <c r="Q121" s="402"/>
      <c r="R121" s="402">
        <v>22.5</v>
      </c>
      <c r="S121" s="402">
        <v>26.8</v>
      </c>
      <c r="T121" s="402">
        <v>29.5</v>
      </c>
      <c r="U121" s="402">
        <v>28.9</v>
      </c>
      <c r="V121" s="402">
        <v>30.7</v>
      </c>
      <c r="W121" s="402">
        <v>28.9</v>
      </c>
      <c r="X121" s="402">
        <v>29.6</v>
      </c>
      <c r="Y121" s="402">
        <v>30.8</v>
      </c>
      <c r="Z121" s="402">
        <v>30.7</v>
      </c>
      <c r="AA121" s="402">
        <v>32.8</v>
      </c>
      <c r="AB121" s="402">
        <v>36.6</v>
      </c>
      <c r="AC121" s="402">
        <v>26</v>
      </c>
      <c r="AD121" s="402">
        <v>25.2</v>
      </c>
      <c r="AE121" s="402">
        <v>21.3</v>
      </c>
      <c r="AF121" s="402">
        <v>27.7</v>
      </c>
      <c r="AG121" s="402">
        <v>23.5</v>
      </c>
      <c r="AH121" s="402">
        <v>20.8</v>
      </c>
      <c r="AI121" s="402"/>
      <c r="AJ121" s="402">
        <v>20.6</v>
      </c>
      <c r="AK121" s="402">
        <v>16.4</v>
      </c>
      <c r="AL121" s="402">
        <v>22.7</v>
      </c>
      <c r="AM121" s="402">
        <v>26.2</v>
      </c>
      <c r="AN121" s="402">
        <v>26.1</v>
      </c>
      <c r="AO121" s="402">
        <v>28.1</v>
      </c>
      <c r="AP121" s="402">
        <v>27.9</v>
      </c>
      <c r="AQ121" s="402">
        <v>26.5</v>
      </c>
      <c r="AR121" s="402">
        <v>25.7</v>
      </c>
      <c r="AS121" s="402">
        <v>29.4</v>
      </c>
      <c r="AT121" s="402">
        <v>30.2</v>
      </c>
      <c r="AU121" s="402">
        <v>29.8</v>
      </c>
      <c r="AV121" s="402">
        <v>29.5</v>
      </c>
      <c r="AW121" s="402">
        <v>25.2</v>
      </c>
      <c r="AX121" s="402">
        <v>28.8</v>
      </c>
      <c r="AY121" s="402">
        <v>26.8</v>
      </c>
      <c r="AZ121" s="402">
        <v>30.7</v>
      </c>
      <c r="BA121" s="402">
        <v>33.5</v>
      </c>
      <c r="BB121" s="402">
        <v>30.8</v>
      </c>
      <c r="BC121" s="402">
        <v>28.3</v>
      </c>
      <c r="BD121" s="402">
        <v>27.8</v>
      </c>
      <c r="BE121" s="402">
        <v>28.3</v>
      </c>
      <c r="BF121" s="402">
        <v>29.2</v>
      </c>
      <c r="BG121" s="402">
        <v>29.9</v>
      </c>
      <c r="BH121" s="402">
        <v>23.6</v>
      </c>
      <c r="BI121" s="402">
        <v>31.1</v>
      </c>
      <c r="BJ121" s="402">
        <v>31</v>
      </c>
      <c r="BK121" s="402">
        <v>31.1</v>
      </c>
      <c r="BL121" s="402">
        <v>32</v>
      </c>
      <c r="BM121" s="402">
        <v>30.6</v>
      </c>
      <c r="BN121" s="402">
        <v>32.4</v>
      </c>
      <c r="BO121" s="402">
        <v>34.8</v>
      </c>
      <c r="BP121" s="402">
        <v>32.1</v>
      </c>
      <c r="BQ121" s="402">
        <v>47.4</v>
      </c>
      <c r="BR121" s="402">
        <v>45.4</v>
      </c>
      <c r="BS121" s="402">
        <v>30.4</v>
      </c>
      <c r="BT121" s="402">
        <v>27.9</v>
      </c>
      <c r="BU121" s="402">
        <v>27.5</v>
      </c>
      <c r="BV121" s="402">
        <v>28.2</v>
      </c>
      <c r="BW121" s="402">
        <v>18.8</v>
      </c>
      <c r="BX121" s="402">
        <v>25.2</v>
      </c>
      <c r="BY121" s="402">
        <v>24.2</v>
      </c>
      <c r="BZ121" s="402">
        <v>25.9</v>
      </c>
      <c r="CA121" s="402">
        <v>25</v>
      </c>
      <c r="CB121" s="402">
        <v>19</v>
      </c>
      <c r="CC121" s="402">
        <v>21.6</v>
      </c>
      <c r="CD121" s="402">
        <v>21.9</v>
      </c>
      <c r="CE121" s="402">
        <v>20.8</v>
      </c>
      <c r="CF121" s="402">
        <v>27.7</v>
      </c>
      <c r="CG121" s="402">
        <v>28.2</v>
      </c>
      <c r="CH121" s="402">
        <v>27.8</v>
      </c>
      <c r="CI121" s="402">
        <v>21.6</v>
      </c>
      <c r="CJ121" s="402">
        <v>26.2</v>
      </c>
      <c r="CK121" s="402">
        <v>26.8</v>
      </c>
      <c r="CL121" s="402">
        <v>23.4</v>
      </c>
      <c r="CM121" s="402">
        <v>21.2</v>
      </c>
      <c r="CN121" s="402">
        <v>21</v>
      </c>
      <c r="CO121" s="402">
        <v>20.8</v>
      </c>
      <c r="CP121" s="402">
        <v>19.7</v>
      </c>
    </row>
    <row r="122" spans="1:94">
      <c r="A122">
        <v>120</v>
      </c>
      <c r="B122" t="s">
        <v>482</v>
      </c>
      <c r="C122" t="s">
        <v>951</v>
      </c>
      <c r="D122" t="s">
        <v>354</v>
      </c>
      <c r="E122" t="s">
        <v>483</v>
      </c>
      <c r="F122" t="s">
        <v>2109</v>
      </c>
      <c r="I122" s="402"/>
      <c r="J122" s="402">
        <v>21.6</v>
      </c>
      <c r="K122" s="402"/>
      <c r="L122" s="402">
        <v>15.1</v>
      </c>
      <c r="M122" s="402">
        <v>16.7</v>
      </c>
      <c r="N122" s="402">
        <v>22.5</v>
      </c>
      <c r="O122" s="402">
        <v>25</v>
      </c>
      <c r="P122" s="402">
        <v>22.3</v>
      </c>
      <c r="Q122" s="402"/>
      <c r="R122" s="402">
        <v>9.8</v>
      </c>
      <c r="S122" s="402">
        <v>12.9</v>
      </c>
      <c r="T122" s="402">
        <v>17.2</v>
      </c>
      <c r="U122" s="402">
        <v>12.9</v>
      </c>
      <c r="V122" s="402">
        <v>17.7</v>
      </c>
      <c r="W122" s="402">
        <v>24.2</v>
      </c>
      <c r="X122" s="402">
        <v>20.8</v>
      </c>
      <c r="Y122" s="402">
        <v>23.5</v>
      </c>
      <c r="Z122" s="402">
        <v>24.3</v>
      </c>
      <c r="AA122" s="402">
        <v>20.4</v>
      </c>
      <c r="AB122" s="402">
        <v>17</v>
      </c>
      <c r="AC122" s="402">
        <v>25.6</v>
      </c>
      <c r="AD122" s="402">
        <v>26.9</v>
      </c>
      <c r="AE122" s="402">
        <v>25.1</v>
      </c>
      <c r="AF122" s="402">
        <v>22.7</v>
      </c>
      <c r="AG122" s="402">
        <v>22.3</v>
      </c>
      <c r="AH122" s="402">
        <v>22.4</v>
      </c>
      <c r="AI122" s="402"/>
      <c r="AJ122" s="402">
        <v>9.6</v>
      </c>
      <c r="AK122" s="402">
        <v>9.4</v>
      </c>
      <c r="AL122" s="402">
        <v>9.8</v>
      </c>
      <c r="AM122" s="402">
        <v>13</v>
      </c>
      <c r="AN122" s="402">
        <v>12.8</v>
      </c>
      <c r="AO122" s="402">
        <v>14.3</v>
      </c>
      <c r="AP122" s="402">
        <v>12.5</v>
      </c>
      <c r="AQ122" s="402">
        <v>11.2</v>
      </c>
      <c r="AR122" s="402">
        <v>11.2</v>
      </c>
      <c r="AS122" s="402">
        <v>17</v>
      </c>
      <c r="AT122" s="402">
        <v>17.1</v>
      </c>
      <c r="AU122" s="402">
        <v>17.3</v>
      </c>
      <c r="AV122" s="402">
        <v>17.1</v>
      </c>
      <c r="AW122" s="402">
        <v>12.8</v>
      </c>
      <c r="AX122" s="402">
        <v>12.5</v>
      </c>
      <c r="AY122" s="402">
        <v>12.2</v>
      </c>
      <c r="AZ122" s="402">
        <v>13.3</v>
      </c>
      <c r="BA122" s="402">
        <v>17.6</v>
      </c>
      <c r="BB122" s="402">
        <v>17.4</v>
      </c>
      <c r="BC122" s="402">
        <v>20.4</v>
      </c>
      <c r="BD122" s="402">
        <v>23.5</v>
      </c>
      <c r="BE122" s="402">
        <v>21.8</v>
      </c>
      <c r="BF122" s="402">
        <v>25.8</v>
      </c>
      <c r="BG122" s="402">
        <v>20.9</v>
      </c>
      <c r="BH122" s="402">
        <v>19</v>
      </c>
      <c r="BI122" s="402">
        <v>20.8</v>
      </c>
      <c r="BJ122" s="402">
        <v>24.5</v>
      </c>
      <c r="BK122" s="402">
        <v>22.8</v>
      </c>
      <c r="BL122" s="402">
        <v>23.8</v>
      </c>
      <c r="BM122" s="402">
        <v>25.1</v>
      </c>
      <c r="BN122" s="402">
        <v>18</v>
      </c>
      <c r="BO122" s="402">
        <v>18</v>
      </c>
      <c r="BP122" s="402">
        <v>21.8</v>
      </c>
      <c r="BQ122" s="402">
        <v>11.6</v>
      </c>
      <c r="BR122" s="402">
        <v>15.9</v>
      </c>
      <c r="BS122" s="402">
        <v>18.8</v>
      </c>
      <c r="BT122" s="402">
        <v>24.5</v>
      </c>
      <c r="BU122" s="402">
        <v>27.6</v>
      </c>
      <c r="BV122" s="402">
        <v>25</v>
      </c>
      <c r="BW122" s="402">
        <v>24.7</v>
      </c>
      <c r="BX122" s="402">
        <v>28</v>
      </c>
      <c r="BY122" s="402">
        <v>26.3</v>
      </c>
      <c r="BZ122" s="402">
        <v>27.4</v>
      </c>
      <c r="CA122" s="402">
        <v>26.8</v>
      </c>
      <c r="CB122" s="402">
        <v>21.7</v>
      </c>
      <c r="CC122" s="402">
        <v>19.9</v>
      </c>
      <c r="CD122" s="402">
        <v>27.5</v>
      </c>
      <c r="CE122" s="402">
        <v>24.4</v>
      </c>
      <c r="CF122" s="402">
        <v>22.6</v>
      </c>
      <c r="CG122" s="402">
        <v>22.7</v>
      </c>
      <c r="CH122" s="402">
        <v>22.6</v>
      </c>
      <c r="CI122" s="402">
        <v>23.6</v>
      </c>
      <c r="CJ122" s="402">
        <v>21.5</v>
      </c>
      <c r="CK122" s="402">
        <v>17.6</v>
      </c>
      <c r="CL122" s="402">
        <v>19.6</v>
      </c>
      <c r="CM122" s="402">
        <v>26.4</v>
      </c>
      <c r="CN122" s="402">
        <v>22.6</v>
      </c>
      <c r="CO122" s="402">
        <v>22.7</v>
      </c>
      <c r="CP122" s="402">
        <v>21.3</v>
      </c>
    </row>
    <row r="123" spans="1:94">
      <c r="A123">
        <v>121</v>
      </c>
      <c r="B123" t="s">
        <v>484</v>
      </c>
      <c r="C123" t="s">
        <v>951</v>
      </c>
      <c r="D123" t="s">
        <v>354</v>
      </c>
      <c r="E123" t="s">
        <v>242</v>
      </c>
      <c r="F123" t="s">
        <v>2109</v>
      </c>
      <c r="I123" s="402"/>
      <c r="J123" s="402">
        <v>14.9</v>
      </c>
      <c r="K123" s="402"/>
      <c r="L123" s="402">
        <v>5.9</v>
      </c>
      <c r="M123" s="402">
        <v>9.9</v>
      </c>
      <c r="N123" s="402">
        <v>11.1</v>
      </c>
      <c r="O123" s="402">
        <v>17.9</v>
      </c>
      <c r="P123" s="402">
        <v>22.1</v>
      </c>
      <c r="Q123" s="402"/>
      <c r="R123" s="402">
        <v>2.9</v>
      </c>
      <c r="S123" s="402">
        <v>4.7</v>
      </c>
      <c r="T123" s="402">
        <v>6.9</v>
      </c>
      <c r="U123" s="402">
        <v>7</v>
      </c>
      <c r="V123" s="402">
        <v>10.5</v>
      </c>
      <c r="W123" s="402">
        <v>11.1</v>
      </c>
      <c r="X123" s="402">
        <v>10.9</v>
      </c>
      <c r="Y123" s="402">
        <v>11</v>
      </c>
      <c r="Z123" s="402">
        <v>11.1</v>
      </c>
      <c r="AA123" s="402">
        <v>11.4</v>
      </c>
      <c r="AB123" s="402">
        <v>14</v>
      </c>
      <c r="AC123" s="402">
        <v>18</v>
      </c>
      <c r="AD123" s="402">
        <v>18.4</v>
      </c>
      <c r="AE123" s="402">
        <v>19.1</v>
      </c>
      <c r="AF123" s="402">
        <v>20.3</v>
      </c>
      <c r="AG123" s="402">
        <v>22.9</v>
      </c>
      <c r="AH123" s="402">
        <v>23.4</v>
      </c>
      <c r="AI123" s="402"/>
      <c r="AJ123" s="402">
        <v>2.8</v>
      </c>
      <c r="AK123" s="402">
        <v>2.7</v>
      </c>
      <c r="AL123" s="402">
        <v>2.6</v>
      </c>
      <c r="AM123" s="402">
        <v>4.7</v>
      </c>
      <c r="AN123" s="402">
        <v>3.9</v>
      </c>
      <c r="AO123" s="402">
        <v>4.7</v>
      </c>
      <c r="AP123" s="402">
        <v>4.8</v>
      </c>
      <c r="AQ123" s="402">
        <v>4.6</v>
      </c>
      <c r="AR123" s="402">
        <v>4.6</v>
      </c>
      <c r="AS123" s="402">
        <v>6.9</v>
      </c>
      <c r="AT123" s="402">
        <v>6.9</v>
      </c>
      <c r="AU123" s="402">
        <v>7.2</v>
      </c>
      <c r="AV123" s="402">
        <v>7.1</v>
      </c>
      <c r="AW123" s="402">
        <v>5.9</v>
      </c>
      <c r="AX123" s="402">
        <v>7</v>
      </c>
      <c r="AY123" s="402">
        <v>7</v>
      </c>
      <c r="AZ123" s="402">
        <v>7.2</v>
      </c>
      <c r="BA123" s="402">
        <v>8.1</v>
      </c>
      <c r="BB123" s="402">
        <v>10.5</v>
      </c>
      <c r="BC123" s="402">
        <v>14.7</v>
      </c>
      <c r="BD123" s="402">
        <v>10.2</v>
      </c>
      <c r="BE123" s="402">
        <v>8.9</v>
      </c>
      <c r="BF123" s="402">
        <v>11.4</v>
      </c>
      <c r="BG123" s="402">
        <v>8.6</v>
      </c>
      <c r="BH123" s="402">
        <v>19.4</v>
      </c>
      <c r="BI123" s="402">
        <v>9.6</v>
      </c>
      <c r="BJ123" s="402">
        <v>11.4</v>
      </c>
      <c r="BK123" s="402">
        <v>10.9</v>
      </c>
      <c r="BL123" s="402">
        <v>9.6</v>
      </c>
      <c r="BM123" s="402">
        <v>10.9</v>
      </c>
      <c r="BN123" s="402">
        <v>11.6</v>
      </c>
      <c r="BO123" s="402">
        <v>11.4</v>
      </c>
      <c r="BP123" s="402">
        <v>11.3</v>
      </c>
      <c r="BQ123" s="402">
        <v>9.8</v>
      </c>
      <c r="BR123" s="402">
        <v>11.4</v>
      </c>
      <c r="BS123" s="402">
        <v>15.7</v>
      </c>
      <c r="BT123" s="402">
        <v>17.4</v>
      </c>
      <c r="BU123" s="402">
        <v>15</v>
      </c>
      <c r="BV123" s="402">
        <v>17</v>
      </c>
      <c r="BW123" s="402">
        <v>23.2</v>
      </c>
      <c r="BX123" s="402">
        <v>17.4</v>
      </c>
      <c r="BY123" s="402">
        <v>17.5</v>
      </c>
      <c r="BZ123" s="402">
        <v>19.5</v>
      </c>
      <c r="CA123" s="402">
        <v>20.1</v>
      </c>
      <c r="CB123" s="402">
        <v>16.1</v>
      </c>
      <c r="CC123" s="402">
        <v>17.4</v>
      </c>
      <c r="CD123" s="402">
        <v>20.9</v>
      </c>
      <c r="CE123" s="402">
        <v>19.8</v>
      </c>
      <c r="CF123" s="402">
        <v>20</v>
      </c>
      <c r="CG123" s="402">
        <v>19.6</v>
      </c>
      <c r="CH123" s="402">
        <v>20.3</v>
      </c>
      <c r="CI123" s="402">
        <v>23.3</v>
      </c>
      <c r="CJ123" s="402">
        <v>24</v>
      </c>
      <c r="CK123" s="402">
        <v>16.2</v>
      </c>
      <c r="CL123" s="402">
        <v>25.6</v>
      </c>
      <c r="CM123" s="402">
        <v>22.9</v>
      </c>
      <c r="CN123" s="402">
        <v>25.1</v>
      </c>
      <c r="CO123" s="402">
        <v>23.3</v>
      </c>
      <c r="CP123" s="402">
        <v>23.1</v>
      </c>
    </row>
    <row r="124" spans="1:94">
      <c r="A124">
        <v>122</v>
      </c>
      <c r="B124" t="s">
        <v>485</v>
      </c>
      <c r="C124" t="s">
        <v>951</v>
      </c>
      <c r="D124" t="s">
        <v>354</v>
      </c>
      <c r="E124" t="s">
        <v>243</v>
      </c>
      <c r="F124" t="s">
        <v>2109</v>
      </c>
      <c r="J124">
        <v>10.5</v>
      </c>
      <c r="L124">
        <v>4.6</v>
      </c>
      <c r="M124">
        <v>4.8</v>
      </c>
      <c r="N124">
        <v>6</v>
      </c>
      <c r="O124">
        <v>13.6</v>
      </c>
      <c r="P124">
        <v>16.4</v>
      </c>
      <c r="R124">
        <v>3.5</v>
      </c>
      <c r="S124">
        <v>3.8</v>
      </c>
      <c r="T124">
        <v>5.1</v>
      </c>
      <c r="U124">
        <v>3.9</v>
      </c>
      <c r="V124">
        <v>4.8</v>
      </c>
      <c r="W124">
        <v>5.9</v>
      </c>
      <c r="X124">
        <v>4.9</v>
      </c>
      <c r="Y124">
        <v>5.6</v>
      </c>
      <c r="Z124">
        <v>8.5</v>
      </c>
      <c r="AA124">
        <v>6</v>
      </c>
      <c r="AB124">
        <v>7.3</v>
      </c>
      <c r="AC124">
        <v>9.6</v>
      </c>
      <c r="AD124">
        <v>12.8</v>
      </c>
      <c r="AE124">
        <v>23.1</v>
      </c>
      <c r="AF124">
        <v>11.3</v>
      </c>
      <c r="AG124">
        <v>15.8</v>
      </c>
      <c r="AH124">
        <v>22.7</v>
      </c>
      <c r="AJ124">
        <v>3.5</v>
      </c>
      <c r="AK124">
        <v>3.4</v>
      </c>
      <c r="AL124">
        <v>3.6</v>
      </c>
      <c r="AM124">
        <v>3.8</v>
      </c>
      <c r="AN124">
        <v>3.7</v>
      </c>
      <c r="AO124">
        <v>3.8</v>
      </c>
      <c r="AP124">
        <v>4</v>
      </c>
      <c r="AQ124">
        <v>3.6</v>
      </c>
      <c r="AR124">
        <v>3.7</v>
      </c>
      <c r="AS124">
        <v>5.1</v>
      </c>
      <c r="AT124">
        <v>4.8</v>
      </c>
      <c r="AU124">
        <v>6.6</v>
      </c>
      <c r="AV124">
        <v>6.5</v>
      </c>
      <c r="AW124">
        <v>3.4</v>
      </c>
      <c r="AX124">
        <v>3.9</v>
      </c>
      <c r="AY124">
        <v>3.9</v>
      </c>
      <c r="AZ124">
        <v>4</v>
      </c>
      <c r="BA124">
        <v>3.7</v>
      </c>
      <c r="BB124">
        <v>4.8</v>
      </c>
      <c r="BC124">
        <v>6.5</v>
      </c>
      <c r="BD124">
        <v>5.8</v>
      </c>
      <c r="BE124">
        <v>5.5</v>
      </c>
      <c r="BF124">
        <v>6.8</v>
      </c>
      <c r="BG124">
        <v>4.3</v>
      </c>
      <c r="BH124">
        <v>5.7</v>
      </c>
      <c r="BI124">
        <v>5</v>
      </c>
      <c r="BJ124">
        <v>5.6</v>
      </c>
      <c r="BK124">
        <v>5.6</v>
      </c>
      <c r="BL124">
        <v>5.3</v>
      </c>
      <c r="BM124">
        <v>8.5</v>
      </c>
      <c r="BN124">
        <v>10.4</v>
      </c>
      <c r="BO124">
        <v>6</v>
      </c>
      <c r="BP124">
        <v>5.9</v>
      </c>
      <c r="BQ124">
        <v>4.2</v>
      </c>
      <c r="BR124">
        <v>5.8</v>
      </c>
      <c r="BS124">
        <v>8.4</v>
      </c>
      <c r="BT124">
        <v>9.5</v>
      </c>
      <c r="BU124">
        <v>9.1</v>
      </c>
      <c r="BV124">
        <v>9.4</v>
      </c>
      <c r="BW124">
        <v>9.5</v>
      </c>
      <c r="BX124">
        <v>12.8</v>
      </c>
      <c r="BY124">
        <v>10.6</v>
      </c>
      <c r="BZ124">
        <v>11.6</v>
      </c>
      <c r="CA124">
        <v>15.1</v>
      </c>
      <c r="CB124">
        <v>32.5</v>
      </c>
      <c r="CC124">
        <v>29.5</v>
      </c>
      <c r="CD124">
        <v>18</v>
      </c>
      <c r="CE124">
        <v>24.2</v>
      </c>
      <c r="CF124">
        <v>11.3</v>
      </c>
      <c r="CG124">
        <v>10.9</v>
      </c>
      <c r="CH124">
        <v>11.3</v>
      </c>
      <c r="CI124">
        <v>17.5</v>
      </c>
      <c r="CJ124">
        <v>11.8</v>
      </c>
      <c r="CK124">
        <v>15.9</v>
      </c>
      <c r="CL124">
        <v>14.4</v>
      </c>
      <c r="CM124">
        <v>16.3</v>
      </c>
      <c r="CN124">
        <v>20.5</v>
      </c>
      <c r="CO124">
        <v>22.7</v>
      </c>
      <c r="CP124">
        <v>26.1</v>
      </c>
    </row>
    <row r="125" spans="3:94">
      <c r="C125" t="s">
        <v>951</v>
      </c>
      <c r="D125" t="s">
        <v>966</v>
      </c>
      <c r="I125" s="402"/>
      <c r="J125" s="402"/>
      <c r="K125" s="402"/>
      <c r="L125" s="402"/>
      <c r="M125" s="402"/>
      <c r="N125" s="402"/>
      <c r="O125" s="402"/>
      <c r="P125" s="402"/>
      <c r="Q125" s="402"/>
      <c r="R125" s="402"/>
      <c r="S125" s="402"/>
      <c r="T125" s="402"/>
      <c r="U125" s="402"/>
      <c r="V125" s="402"/>
      <c r="W125" s="402"/>
      <c r="X125" s="402"/>
      <c r="Y125" s="402"/>
      <c r="Z125" s="402"/>
      <c r="AA125" s="402"/>
      <c r="AB125" s="402"/>
      <c r="AC125" s="402"/>
      <c r="AD125" s="402"/>
      <c r="AE125" s="402"/>
      <c r="AF125" s="402"/>
      <c r="AG125" s="402"/>
      <c r="AH125" s="402"/>
      <c r="AI125" s="402"/>
      <c r="AJ125" s="402"/>
      <c r="AK125" s="402"/>
      <c r="AL125" s="402"/>
      <c r="AM125" s="402"/>
      <c r="AN125" s="402"/>
      <c r="AO125" s="402"/>
      <c r="AP125" s="402"/>
      <c r="AQ125" s="402"/>
      <c r="AR125" s="402"/>
      <c r="AS125" s="402"/>
      <c r="AT125" s="402"/>
      <c r="AU125" s="402"/>
      <c r="AV125" s="402"/>
      <c r="AW125" s="402"/>
      <c r="AX125" s="402"/>
      <c r="AY125" s="402"/>
      <c r="AZ125" s="402"/>
      <c r="BA125" s="402"/>
      <c r="BB125" s="402"/>
      <c r="BC125" s="402"/>
      <c r="BD125" s="402"/>
      <c r="BE125" s="402"/>
      <c r="BF125" s="402"/>
      <c r="BG125" s="402"/>
      <c r="BH125" s="402"/>
      <c r="BI125" s="402"/>
      <c r="BJ125" s="402"/>
      <c r="BK125" s="402"/>
      <c r="BL125" s="402"/>
      <c r="BM125" s="402"/>
      <c r="BN125" s="402"/>
      <c r="BO125" s="402"/>
      <c r="BP125" s="402"/>
      <c r="BQ125" s="402"/>
      <c r="BR125" s="402"/>
      <c r="BS125" s="402"/>
      <c r="BT125" s="402"/>
      <c r="BU125" s="402"/>
      <c r="BV125" s="402"/>
      <c r="BW125" s="402"/>
      <c r="BX125" s="402"/>
      <c r="BY125" s="402"/>
      <c r="BZ125" s="402"/>
      <c r="CA125" s="402"/>
      <c r="CB125" s="402"/>
      <c r="CC125" s="402"/>
      <c r="CD125" s="402"/>
      <c r="CE125" s="402"/>
      <c r="CF125" s="402"/>
      <c r="CG125" s="402"/>
      <c r="CH125" s="402"/>
      <c r="CI125" s="402"/>
      <c r="CJ125" s="402"/>
      <c r="CK125" s="402"/>
      <c r="CL125" s="402"/>
      <c r="CM125" s="402"/>
      <c r="CN125" s="402"/>
      <c r="CO125" s="402"/>
      <c r="CP125" s="402"/>
    </row>
    <row r="126" spans="1:94">
      <c r="A126">
        <v>124</v>
      </c>
      <c r="B126" t="s">
        <v>487</v>
      </c>
      <c r="C126" t="s">
        <v>951</v>
      </c>
      <c r="D126" t="s">
        <v>966</v>
      </c>
      <c r="E126" t="s">
        <v>488</v>
      </c>
      <c r="F126" t="s">
        <v>2110</v>
      </c>
      <c r="I126" s="402"/>
      <c r="J126" s="402">
        <v>6.4</v>
      </c>
      <c r="K126" s="402"/>
      <c r="L126" s="402">
        <v>8.2</v>
      </c>
      <c r="M126" s="402">
        <v>9.6</v>
      </c>
      <c r="N126" s="402">
        <v>6.4</v>
      </c>
      <c r="O126" s="402">
        <v>4.5</v>
      </c>
      <c r="P126" s="402">
        <v>4.3</v>
      </c>
      <c r="Q126" s="402"/>
      <c r="R126" s="402">
        <v>10.8</v>
      </c>
      <c r="S126" s="402">
        <v>8.9</v>
      </c>
      <c r="T126" s="402">
        <v>7</v>
      </c>
      <c r="U126" s="402">
        <v>11.5</v>
      </c>
      <c r="V126" s="402">
        <v>8.5</v>
      </c>
      <c r="W126" s="402">
        <v>6.7</v>
      </c>
      <c r="X126" s="402">
        <v>6.9</v>
      </c>
      <c r="Y126" s="402">
        <v>6</v>
      </c>
      <c r="Z126" s="402">
        <v>4.6</v>
      </c>
      <c r="AA126" s="402">
        <v>6.8</v>
      </c>
      <c r="AB126" s="402">
        <v>6.5</v>
      </c>
      <c r="AC126" s="402">
        <v>5.1</v>
      </c>
      <c r="AD126" s="402">
        <v>4.3</v>
      </c>
      <c r="AE126" s="402">
        <v>3.2</v>
      </c>
      <c r="AF126" s="402">
        <v>5</v>
      </c>
      <c r="AG126" s="402">
        <v>4.4</v>
      </c>
      <c r="AH126" s="402">
        <v>3.2</v>
      </c>
      <c r="AI126" s="402"/>
      <c r="AJ126" s="402">
        <v>11.6</v>
      </c>
      <c r="AK126" s="402">
        <v>12.9</v>
      </c>
      <c r="AL126" s="402">
        <v>10.4</v>
      </c>
      <c r="AM126" s="402">
        <v>8</v>
      </c>
      <c r="AN126" s="402">
        <v>9.8</v>
      </c>
      <c r="AO126" s="402">
        <v>7.9</v>
      </c>
      <c r="AP126" s="402">
        <v>10.1</v>
      </c>
      <c r="AQ126" s="402">
        <v>9.4</v>
      </c>
      <c r="AR126" s="402">
        <v>9.6</v>
      </c>
      <c r="AS126" s="402">
        <v>8.4</v>
      </c>
      <c r="AT126" s="402">
        <v>6.6</v>
      </c>
      <c r="AU126" s="402">
        <v>5.6</v>
      </c>
      <c r="AV126" s="402">
        <v>6.6</v>
      </c>
      <c r="AW126" s="402">
        <v>12.3</v>
      </c>
      <c r="AX126" s="402">
        <v>11.4</v>
      </c>
      <c r="AY126" s="402">
        <v>12.4</v>
      </c>
      <c r="AZ126" s="402">
        <v>10.1</v>
      </c>
      <c r="BA126" s="402">
        <v>8.1</v>
      </c>
      <c r="BB126" s="402">
        <v>8.2</v>
      </c>
      <c r="BC126" s="402">
        <v>9.8</v>
      </c>
      <c r="BD126" s="402">
        <v>8.3</v>
      </c>
      <c r="BE126" s="402">
        <v>6.9</v>
      </c>
      <c r="BF126" s="402">
        <v>5.9</v>
      </c>
      <c r="BG126" s="402">
        <v>6.3</v>
      </c>
      <c r="BH126" s="402">
        <v>7.1</v>
      </c>
      <c r="BI126" s="402">
        <v>7.5</v>
      </c>
      <c r="BJ126" s="402">
        <v>4.8</v>
      </c>
      <c r="BK126" s="402">
        <v>8</v>
      </c>
      <c r="BL126" s="402">
        <v>6.4</v>
      </c>
      <c r="BM126" s="402">
        <v>4.6</v>
      </c>
      <c r="BN126" s="402">
        <v>4</v>
      </c>
      <c r="BO126" s="402">
        <v>7.6</v>
      </c>
      <c r="BP126" s="402">
        <v>6.1</v>
      </c>
      <c r="BQ126" s="402">
        <v>4.9</v>
      </c>
      <c r="BR126" s="402">
        <v>5.5</v>
      </c>
      <c r="BS126" s="402">
        <v>7.2</v>
      </c>
      <c r="BT126" s="402">
        <v>5.6</v>
      </c>
      <c r="BU126" s="402">
        <v>4.9</v>
      </c>
      <c r="BV126" s="402">
        <v>5</v>
      </c>
      <c r="BW126" s="402">
        <v>5.2</v>
      </c>
      <c r="BX126" s="402">
        <v>5</v>
      </c>
      <c r="BY126" s="402">
        <v>5.1</v>
      </c>
      <c r="BZ126" s="402">
        <v>3.9</v>
      </c>
      <c r="CA126" s="402">
        <v>3.5</v>
      </c>
      <c r="CB126" s="402">
        <v>3</v>
      </c>
      <c r="CC126" s="402">
        <v>3</v>
      </c>
      <c r="CD126" s="402">
        <v>3.3</v>
      </c>
      <c r="CE126" s="402">
        <v>3.4</v>
      </c>
      <c r="CF126" s="402">
        <v>5.2</v>
      </c>
      <c r="CG126" s="402">
        <v>5.5</v>
      </c>
      <c r="CH126" s="402">
        <v>4.5</v>
      </c>
      <c r="CI126" s="402">
        <v>3.1</v>
      </c>
      <c r="CJ126" s="402">
        <v>7</v>
      </c>
      <c r="CK126" s="402">
        <v>6.2</v>
      </c>
      <c r="CL126" s="402">
        <v>5.2</v>
      </c>
      <c r="CM126" s="402">
        <v>2.9</v>
      </c>
      <c r="CN126" s="402">
        <v>3.5</v>
      </c>
      <c r="CO126" s="402">
        <v>2.9</v>
      </c>
      <c r="CP126" s="402">
        <v>3.4</v>
      </c>
    </row>
    <row r="127" spans="1:94">
      <c r="A127">
        <v>125</v>
      </c>
      <c r="B127" t="s">
        <v>489</v>
      </c>
      <c r="C127" t="s">
        <v>951</v>
      </c>
      <c r="D127" t="s">
        <v>966</v>
      </c>
      <c r="E127" t="s">
        <v>490</v>
      </c>
      <c r="F127" t="s">
        <v>2110</v>
      </c>
      <c r="I127" s="402"/>
      <c r="J127" s="402">
        <v>21.5</v>
      </c>
      <c r="K127" s="402"/>
      <c r="L127" s="402">
        <v>24.7</v>
      </c>
      <c r="M127" s="402">
        <v>29.1</v>
      </c>
      <c r="N127" s="402">
        <v>21.3</v>
      </c>
      <c r="O127" s="402">
        <v>18.2</v>
      </c>
      <c r="P127" s="402">
        <v>17.9</v>
      </c>
      <c r="Q127" s="402"/>
      <c r="R127" s="402">
        <v>29.4</v>
      </c>
      <c r="S127" s="402">
        <v>26.6</v>
      </c>
      <c r="T127" s="402">
        <v>21.6</v>
      </c>
      <c r="U127" s="402">
        <v>30.2</v>
      </c>
      <c r="V127" s="402">
        <v>28.4</v>
      </c>
      <c r="W127" s="402">
        <v>18.2</v>
      </c>
      <c r="X127" s="402">
        <v>23.6</v>
      </c>
      <c r="Y127" s="402">
        <v>22</v>
      </c>
      <c r="Z127" s="402">
        <v>14.7</v>
      </c>
      <c r="AA127" s="402">
        <v>25.8</v>
      </c>
      <c r="AB127" s="402">
        <v>21.3</v>
      </c>
      <c r="AC127" s="402">
        <v>20.1</v>
      </c>
      <c r="AD127" s="402">
        <v>18.6</v>
      </c>
      <c r="AE127" s="402">
        <v>13.1</v>
      </c>
      <c r="AF127" s="402">
        <v>20.5</v>
      </c>
      <c r="AG127" s="402">
        <v>18.2</v>
      </c>
      <c r="AH127" s="402">
        <v>14.4</v>
      </c>
      <c r="AI127" s="402"/>
      <c r="AJ127" s="402">
        <v>29.6</v>
      </c>
      <c r="AK127" s="402">
        <v>31.7</v>
      </c>
      <c r="AL127" s="402">
        <v>29</v>
      </c>
      <c r="AM127" s="402">
        <v>23.3</v>
      </c>
      <c r="AN127" s="402">
        <v>24.5</v>
      </c>
      <c r="AO127" s="402">
        <v>27.5</v>
      </c>
      <c r="AP127" s="402">
        <v>29.3</v>
      </c>
      <c r="AQ127" s="402">
        <v>28.9</v>
      </c>
      <c r="AR127" s="402">
        <v>30.1</v>
      </c>
      <c r="AS127" s="402">
        <v>24.6</v>
      </c>
      <c r="AT127" s="402">
        <v>22.9</v>
      </c>
      <c r="AU127" s="402">
        <v>15.9</v>
      </c>
      <c r="AV127" s="402">
        <v>21.5</v>
      </c>
      <c r="AW127" s="402">
        <v>32.3</v>
      </c>
      <c r="AX127" s="402">
        <v>31.8</v>
      </c>
      <c r="AY127" s="402">
        <v>30.5</v>
      </c>
      <c r="AZ127" s="402">
        <v>26.1</v>
      </c>
      <c r="BA127" s="402">
        <v>29.3</v>
      </c>
      <c r="BB127" s="402">
        <v>28.6</v>
      </c>
      <c r="BC127" s="402">
        <v>25.7</v>
      </c>
      <c r="BD127" s="402">
        <v>15.2</v>
      </c>
      <c r="BE127" s="402">
        <v>19.3</v>
      </c>
      <c r="BF127" s="402">
        <v>19.1</v>
      </c>
      <c r="BG127" s="402">
        <v>21.9</v>
      </c>
      <c r="BH127" s="402">
        <v>22.7</v>
      </c>
      <c r="BI127" s="402">
        <v>26.1</v>
      </c>
      <c r="BJ127" s="402">
        <v>18.8</v>
      </c>
      <c r="BK127" s="402">
        <v>26</v>
      </c>
      <c r="BL127" s="402">
        <v>23.5</v>
      </c>
      <c r="BM127" s="402">
        <v>15.1</v>
      </c>
      <c r="BN127" s="402">
        <v>12.2</v>
      </c>
      <c r="BO127" s="402">
        <v>27.6</v>
      </c>
      <c r="BP127" s="402">
        <v>24.2</v>
      </c>
      <c r="BQ127" s="402">
        <v>15.6</v>
      </c>
      <c r="BR127" s="402">
        <v>16.5</v>
      </c>
      <c r="BS127" s="402">
        <v>24</v>
      </c>
      <c r="BT127" s="402">
        <v>21.3</v>
      </c>
      <c r="BU127" s="402">
        <v>19.5</v>
      </c>
      <c r="BV127" s="402">
        <v>21</v>
      </c>
      <c r="BW127" s="402">
        <v>18.3</v>
      </c>
      <c r="BX127" s="402">
        <v>19.3</v>
      </c>
      <c r="BY127" s="402">
        <v>21.7</v>
      </c>
      <c r="BZ127" s="402">
        <v>17.7</v>
      </c>
      <c r="CA127" s="402">
        <v>16.6</v>
      </c>
      <c r="CB127" s="402">
        <v>10.5</v>
      </c>
      <c r="CC127" s="402">
        <v>8.9</v>
      </c>
      <c r="CD127" s="402">
        <v>14.9</v>
      </c>
      <c r="CE127" s="402">
        <v>14</v>
      </c>
      <c r="CF127" s="402">
        <v>20.1</v>
      </c>
      <c r="CG127" s="402">
        <v>21.5</v>
      </c>
      <c r="CH127" s="402">
        <v>20</v>
      </c>
      <c r="CI127" s="402">
        <v>16.6</v>
      </c>
      <c r="CJ127" s="402">
        <v>22.7</v>
      </c>
      <c r="CK127" s="402">
        <v>20.1</v>
      </c>
      <c r="CL127" s="402">
        <v>18.8</v>
      </c>
      <c r="CM127" s="402">
        <v>15.8</v>
      </c>
      <c r="CN127" s="402">
        <v>15.9</v>
      </c>
      <c r="CO127" s="402">
        <v>14.4</v>
      </c>
      <c r="CP127" s="402">
        <v>13.3</v>
      </c>
    </row>
    <row r="128" spans="1:94">
      <c r="A128">
        <v>126</v>
      </c>
      <c r="B128" t="s">
        <v>491</v>
      </c>
      <c r="C128" t="s">
        <v>951</v>
      </c>
      <c r="D128" t="s">
        <v>966</v>
      </c>
      <c r="E128" t="s">
        <v>492</v>
      </c>
      <c r="F128" t="s">
        <v>2110</v>
      </c>
      <c r="I128" s="402"/>
      <c r="J128" s="402">
        <v>14.8</v>
      </c>
      <c r="K128" s="402"/>
      <c r="L128" s="402">
        <v>14.5</v>
      </c>
      <c r="M128" s="402">
        <v>11.1</v>
      </c>
      <c r="N128" s="402">
        <v>14.4</v>
      </c>
      <c r="O128" s="402">
        <v>15.5</v>
      </c>
      <c r="P128" s="402">
        <v>17</v>
      </c>
      <c r="Q128" s="402"/>
      <c r="R128" s="402">
        <v>14.6</v>
      </c>
      <c r="S128" s="402">
        <v>14.5</v>
      </c>
      <c r="T128" s="402">
        <v>14.6</v>
      </c>
      <c r="U128" s="402">
        <v>9.6</v>
      </c>
      <c r="V128" s="402">
        <v>12.1</v>
      </c>
      <c r="W128" s="402">
        <v>15.8</v>
      </c>
      <c r="X128" s="402">
        <v>14.5</v>
      </c>
      <c r="Y128" s="402">
        <v>13.7</v>
      </c>
      <c r="Z128" s="402">
        <v>14.1</v>
      </c>
      <c r="AA128" s="402">
        <v>13</v>
      </c>
      <c r="AB128" s="402">
        <v>8.5</v>
      </c>
      <c r="AC128" s="402">
        <v>15.2</v>
      </c>
      <c r="AD128" s="402">
        <v>16.5</v>
      </c>
      <c r="AE128" s="402">
        <v>17.4</v>
      </c>
      <c r="AF128" s="402">
        <v>13.9</v>
      </c>
      <c r="AG128" s="402">
        <v>18.4</v>
      </c>
      <c r="AH128" s="402">
        <v>19</v>
      </c>
      <c r="AI128" s="402"/>
      <c r="AJ128" s="402">
        <v>14.7</v>
      </c>
      <c r="AK128" s="402">
        <v>11.6</v>
      </c>
      <c r="AL128" s="402">
        <v>15.1</v>
      </c>
      <c r="AM128" s="402">
        <v>15.2</v>
      </c>
      <c r="AN128" s="402">
        <v>14.6</v>
      </c>
      <c r="AO128" s="402">
        <v>14.4</v>
      </c>
      <c r="AP128" s="402">
        <v>13.1</v>
      </c>
      <c r="AQ128" s="402">
        <v>13.9</v>
      </c>
      <c r="AR128" s="402">
        <v>14.3</v>
      </c>
      <c r="AS128" s="402">
        <v>14.3</v>
      </c>
      <c r="AT128" s="402">
        <v>14.3</v>
      </c>
      <c r="AU128" s="402">
        <v>15.2</v>
      </c>
      <c r="AV128" s="402">
        <v>15.2</v>
      </c>
      <c r="AW128" s="402">
        <v>10.8</v>
      </c>
      <c r="AX128" s="402">
        <v>7.5</v>
      </c>
      <c r="AY128" s="402">
        <v>10</v>
      </c>
      <c r="AZ128" s="402">
        <v>11.3</v>
      </c>
      <c r="BA128" s="402">
        <v>13.3</v>
      </c>
      <c r="BB128" s="402">
        <v>11</v>
      </c>
      <c r="BC128" s="402">
        <v>12.8</v>
      </c>
      <c r="BD128" s="402">
        <v>16</v>
      </c>
      <c r="BE128" s="402">
        <v>17</v>
      </c>
      <c r="BF128" s="402">
        <v>15.1</v>
      </c>
      <c r="BG128" s="402">
        <v>14.8</v>
      </c>
      <c r="BH128" s="402">
        <v>16.5</v>
      </c>
      <c r="BI128" s="402">
        <v>13.3</v>
      </c>
      <c r="BJ128" s="402">
        <v>14</v>
      </c>
      <c r="BK128" s="402">
        <v>13.5</v>
      </c>
      <c r="BL128" s="402">
        <v>13.5</v>
      </c>
      <c r="BM128" s="402">
        <v>13.9</v>
      </c>
      <c r="BN128" s="402">
        <v>15.7</v>
      </c>
      <c r="BO128" s="402">
        <v>12.1</v>
      </c>
      <c r="BP128" s="402">
        <v>13.7</v>
      </c>
      <c r="BQ128" s="402">
        <v>6.3</v>
      </c>
      <c r="BR128" s="402">
        <v>6.2</v>
      </c>
      <c r="BS128" s="402">
        <v>9.6</v>
      </c>
      <c r="BT128" s="402">
        <v>14.9</v>
      </c>
      <c r="BU128" s="402">
        <v>14.7</v>
      </c>
      <c r="BV128" s="402">
        <v>14.2</v>
      </c>
      <c r="BW128" s="402">
        <v>18.8</v>
      </c>
      <c r="BX128" s="402">
        <v>17</v>
      </c>
      <c r="BY128" s="402">
        <v>15.6</v>
      </c>
      <c r="BZ128" s="402">
        <v>16.5</v>
      </c>
      <c r="CA128" s="402">
        <v>16.9</v>
      </c>
      <c r="CB128" s="402">
        <v>17.1</v>
      </c>
      <c r="CC128" s="402">
        <v>17.1</v>
      </c>
      <c r="CD128" s="402">
        <v>17.4</v>
      </c>
      <c r="CE128" s="402">
        <v>17.7</v>
      </c>
      <c r="CF128" s="402">
        <v>13.2</v>
      </c>
      <c r="CG128" s="402">
        <v>13.9</v>
      </c>
      <c r="CH128" s="402">
        <v>14.3</v>
      </c>
      <c r="CI128" s="402">
        <v>20.2</v>
      </c>
      <c r="CJ128" s="402">
        <v>15.2</v>
      </c>
      <c r="CK128" s="402">
        <v>14.9</v>
      </c>
      <c r="CL128" s="402">
        <v>17.3</v>
      </c>
      <c r="CM128" s="402">
        <v>20.7</v>
      </c>
      <c r="CN128" s="402">
        <v>20.5</v>
      </c>
      <c r="CO128" s="402">
        <v>20.3</v>
      </c>
      <c r="CP128" s="402">
        <v>16.4</v>
      </c>
    </row>
    <row r="129" spans="1:94">
      <c r="A129">
        <v>127</v>
      </c>
      <c r="B129" t="s">
        <v>493</v>
      </c>
      <c r="C129" t="s">
        <v>951</v>
      </c>
      <c r="D129" t="s">
        <v>966</v>
      </c>
      <c r="E129" t="s">
        <v>494</v>
      </c>
      <c r="F129" t="s">
        <v>2110</v>
      </c>
      <c r="I129" s="402"/>
      <c r="J129" s="402">
        <v>5.7</v>
      </c>
      <c r="K129" s="402"/>
      <c r="L129" s="402">
        <v>5.5</v>
      </c>
      <c r="M129" s="402">
        <v>6.4</v>
      </c>
      <c r="N129" s="402">
        <v>5.8</v>
      </c>
      <c r="O129" s="402">
        <v>5.3</v>
      </c>
      <c r="P129" s="402">
        <v>5.7</v>
      </c>
      <c r="Q129" s="402"/>
      <c r="R129" s="402">
        <v>5.2</v>
      </c>
      <c r="S129" s="402">
        <v>5.6</v>
      </c>
      <c r="T129" s="402">
        <v>5.4</v>
      </c>
      <c r="U129" s="402">
        <v>6.4</v>
      </c>
      <c r="V129" s="402">
        <v>6.4</v>
      </c>
      <c r="W129" s="402">
        <v>5.1</v>
      </c>
      <c r="X129" s="402">
        <v>5.9</v>
      </c>
      <c r="Y129" s="402">
        <v>6.5</v>
      </c>
      <c r="Z129" s="402">
        <v>4.8</v>
      </c>
      <c r="AA129" s="402">
        <v>6.2</v>
      </c>
      <c r="AB129" s="402">
        <v>5.9</v>
      </c>
      <c r="AC129" s="402">
        <v>5.9</v>
      </c>
      <c r="AD129" s="402">
        <v>5.4</v>
      </c>
      <c r="AE129" s="402">
        <v>4.2</v>
      </c>
      <c r="AF129" s="402">
        <v>6.1</v>
      </c>
      <c r="AG129" s="402">
        <v>6</v>
      </c>
      <c r="AH129" s="402">
        <v>4.7</v>
      </c>
      <c r="AI129" s="402"/>
      <c r="AJ129" s="402">
        <v>5</v>
      </c>
      <c r="AK129" s="402">
        <v>6.2</v>
      </c>
      <c r="AL129" s="402">
        <v>5.1</v>
      </c>
      <c r="AM129" s="402">
        <v>4.9</v>
      </c>
      <c r="AN129" s="402">
        <v>5</v>
      </c>
      <c r="AO129" s="402">
        <v>6.2</v>
      </c>
      <c r="AP129" s="402">
        <v>5.9</v>
      </c>
      <c r="AQ129" s="402">
        <v>6.3</v>
      </c>
      <c r="AR129" s="402">
        <v>5.9</v>
      </c>
      <c r="AS129" s="402">
        <v>5.5</v>
      </c>
      <c r="AT129" s="402">
        <v>6.2</v>
      </c>
      <c r="AU129" s="402">
        <v>4.3</v>
      </c>
      <c r="AV129" s="402">
        <v>5.4</v>
      </c>
      <c r="AW129" s="402">
        <v>5.9</v>
      </c>
      <c r="AX129" s="402">
        <v>6.8</v>
      </c>
      <c r="AY129" s="402">
        <v>6.1</v>
      </c>
      <c r="AZ129" s="402">
        <v>6.3</v>
      </c>
      <c r="BA129" s="402">
        <v>6.3</v>
      </c>
      <c r="BB129" s="402">
        <v>6.4</v>
      </c>
      <c r="BC129" s="402">
        <v>6.8</v>
      </c>
      <c r="BD129" s="402">
        <v>4.3</v>
      </c>
      <c r="BE129" s="402">
        <v>5.3</v>
      </c>
      <c r="BF129" s="402">
        <v>5.4</v>
      </c>
      <c r="BG129" s="402">
        <v>5.7</v>
      </c>
      <c r="BH129" s="402">
        <v>6.3</v>
      </c>
      <c r="BI129" s="402">
        <v>6.1</v>
      </c>
      <c r="BJ129" s="402">
        <v>6.2</v>
      </c>
      <c r="BK129" s="402">
        <v>6.9</v>
      </c>
      <c r="BL129" s="402">
        <v>6.6</v>
      </c>
      <c r="BM129" s="402">
        <v>5</v>
      </c>
      <c r="BN129" s="402">
        <v>3.6</v>
      </c>
      <c r="BO129" s="402">
        <v>6.1</v>
      </c>
      <c r="BP129" s="402">
        <v>6.3</v>
      </c>
      <c r="BQ129" s="402">
        <v>4</v>
      </c>
      <c r="BR129" s="402">
        <v>3.4</v>
      </c>
      <c r="BS129" s="402">
        <v>7</v>
      </c>
      <c r="BT129" s="402">
        <v>6</v>
      </c>
      <c r="BU129" s="402">
        <v>5.8</v>
      </c>
      <c r="BV129" s="402">
        <v>6</v>
      </c>
      <c r="BW129" s="402">
        <v>5.7</v>
      </c>
      <c r="BX129" s="402">
        <v>5.1</v>
      </c>
      <c r="BY129" s="402">
        <v>5.8</v>
      </c>
      <c r="BZ129" s="402">
        <v>5.7</v>
      </c>
      <c r="CA129" s="402">
        <v>4.9</v>
      </c>
      <c r="CB129" s="402">
        <v>3</v>
      </c>
      <c r="CC129" s="402">
        <v>2.7</v>
      </c>
      <c r="CD129" s="402">
        <v>4.9</v>
      </c>
      <c r="CE129" s="402">
        <v>4.5</v>
      </c>
      <c r="CF129" s="402">
        <v>6.3</v>
      </c>
      <c r="CG129" s="402">
        <v>6.2</v>
      </c>
      <c r="CH129" s="402">
        <v>5.9</v>
      </c>
      <c r="CI129" s="402">
        <v>4.5</v>
      </c>
      <c r="CJ129" s="402">
        <v>7.6</v>
      </c>
      <c r="CK129" s="402">
        <v>7.4</v>
      </c>
      <c r="CL129" s="402">
        <v>8.3</v>
      </c>
      <c r="CM129" s="402">
        <v>4.6</v>
      </c>
      <c r="CN129" s="402">
        <v>4.7</v>
      </c>
      <c r="CO129" s="402">
        <v>4.3</v>
      </c>
      <c r="CP129" s="402">
        <v>5.1</v>
      </c>
    </row>
    <row r="130" spans="1:94">
      <c r="A130">
        <v>128</v>
      </c>
      <c r="B130" t="s">
        <v>495</v>
      </c>
      <c r="C130" t="s">
        <v>951</v>
      </c>
      <c r="D130" t="s">
        <v>966</v>
      </c>
      <c r="E130" t="s">
        <v>496</v>
      </c>
      <c r="F130" t="s">
        <v>2110</v>
      </c>
      <c r="I130" s="402"/>
      <c r="J130" s="402">
        <v>13.9</v>
      </c>
      <c r="K130" s="402"/>
      <c r="L130" s="402">
        <v>17.3</v>
      </c>
      <c r="M130" s="402">
        <v>5.6</v>
      </c>
      <c r="N130" s="402">
        <v>16</v>
      </c>
      <c r="O130" s="402">
        <v>14.2</v>
      </c>
      <c r="P130" s="402">
        <v>9.1</v>
      </c>
      <c r="Q130" s="402"/>
      <c r="R130" s="402">
        <v>13.8</v>
      </c>
      <c r="S130" s="402">
        <v>15.1</v>
      </c>
      <c r="T130" s="402">
        <v>20.6</v>
      </c>
      <c r="U130" s="402">
        <v>4.5</v>
      </c>
      <c r="V130" s="402">
        <v>6.3</v>
      </c>
      <c r="W130" s="402">
        <v>18</v>
      </c>
      <c r="X130" s="402">
        <v>14</v>
      </c>
      <c r="Y130" s="402">
        <v>14.5</v>
      </c>
      <c r="Z130" s="402">
        <v>30.9</v>
      </c>
      <c r="AA130" s="402">
        <v>8.5</v>
      </c>
      <c r="AB130" s="402">
        <v>4.1</v>
      </c>
      <c r="AC130" s="402">
        <v>12.6</v>
      </c>
      <c r="AD130" s="402">
        <v>13.1</v>
      </c>
      <c r="AE130" s="402">
        <v>22.4</v>
      </c>
      <c r="AF130" s="402">
        <v>8.4</v>
      </c>
      <c r="AG130" s="402">
        <v>8.6</v>
      </c>
      <c r="AH130" s="402">
        <v>10.8</v>
      </c>
      <c r="AI130" s="402"/>
      <c r="AJ130" s="402">
        <v>13.1</v>
      </c>
      <c r="AK130" s="402">
        <v>6.5</v>
      </c>
      <c r="AL130" s="402">
        <v>14.9</v>
      </c>
      <c r="AM130" s="402">
        <v>22.5</v>
      </c>
      <c r="AN130" s="402">
        <v>16.2</v>
      </c>
      <c r="AO130" s="402">
        <v>12</v>
      </c>
      <c r="AP130" s="402">
        <v>9.5</v>
      </c>
      <c r="AQ130" s="402">
        <v>11.3</v>
      </c>
      <c r="AR130" s="402">
        <v>12.7</v>
      </c>
      <c r="AS130" s="402">
        <v>16.1</v>
      </c>
      <c r="AT130" s="402">
        <v>17.8</v>
      </c>
      <c r="AU130" s="402">
        <v>31.6</v>
      </c>
      <c r="AV130" s="402">
        <v>17.3</v>
      </c>
      <c r="AW130" s="402">
        <v>7.7</v>
      </c>
      <c r="AX130" s="402">
        <v>2.7</v>
      </c>
      <c r="AY130" s="402">
        <v>4.5</v>
      </c>
      <c r="AZ130" s="402">
        <v>4.2</v>
      </c>
      <c r="BA130" s="402">
        <v>7.9</v>
      </c>
      <c r="BB130" s="402">
        <v>5.6</v>
      </c>
      <c r="BC130" s="402">
        <v>5.6</v>
      </c>
      <c r="BD130" s="402">
        <v>16.8</v>
      </c>
      <c r="BE130" s="402">
        <v>17.2</v>
      </c>
      <c r="BF130" s="402">
        <v>19.1</v>
      </c>
      <c r="BG130" s="402">
        <v>17.7</v>
      </c>
      <c r="BH130" s="402">
        <v>8.5</v>
      </c>
      <c r="BI130" s="402">
        <v>12.1</v>
      </c>
      <c r="BJ130" s="402">
        <v>18</v>
      </c>
      <c r="BK130" s="402">
        <v>9.5</v>
      </c>
      <c r="BL130" s="402">
        <v>13.2</v>
      </c>
      <c r="BM130" s="402">
        <v>29.8</v>
      </c>
      <c r="BN130" s="402">
        <v>37.9</v>
      </c>
      <c r="BO130" s="402">
        <v>7.6</v>
      </c>
      <c r="BP130" s="402">
        <v>9.4</v>
      </c>
      <c r="BQ130" s="402">
        <v>3.9</v>
      </c>
      <c r="BR130" s="402">
        <v>5.9</v>
      </c>
      <c r="BS130" s="402">
        <v>3.8</v>
      </c>
      <c r="BT130" s="402">
        <v>11.5</v>
      </c>
      <c r="BU130" s="402">
        <v>15.4</v>
      </c>
      <c r="BV130" s="402">
        <v>13.1</v>
      </c>
      <c r="BW130" s="402">
        <v>6.4</v>
      </c>
      <c r="BX130" s="402">
        <v>12.7</v>
      </c>
      <c r="BY130" s="402">
        <v>10.2</v>
      </c>
      <c r="BZ130" s="402">
        <v>12.6</v>
      </c>
      <c r="CA130" s="402">
        <v>16</v>
      </c>
      <c r="CB130" s="402">
        <v>35.3</v>
      </c>
      <c r="CC130" s="402">
        <v>38.4</v>
      </c>
      <c r="CD130" s="402">
        <v>16.8</v>
      </c>
      <c r="CE130" s="402">
        <v>16.7</v>
      </c>
      <c r="CF130" s="402">
        <v>7.9</v>
      </c>
      <c r="CG130" s="402">
        <v>7.9</v>
      </c>
      <c r="CH130" s="402">
        <v>9.2</v>
      </c>
      <c r="CI130" s="402">
        <v>10.6</v>
      </c>
      <c r="CJ130" s="402">
        <v>7.8</v>
      </c>
      <c r="CK130" s="402">
        <v>6.5</v>
      </c>
      <c r="CL130" s="402">
        <v>5.4</v>
      </c>
      <c r="CM130" s="402">
        <v>9.7</v>
      </c>
      <c r="CN130" s="402">
        <v>8.1</v>
      </c>
      <c r="CO130" s="402">
        <v>12.8</v>
      </c>
      <c r="CP130" s="402">
        <v>11.2</v>
      </c>
    </row>
    <row r="131" spans="1:94">
      <c r="A131">
        <v>129</v>
      </c>
      <c r="B131" t="s">
        <v>497</v>
      </c>
      <c r="C131" t="s">
        <v>951</v>
      </c>
      <c r="D131" t="s">
        <v>966</v>
      </c>
      <c r="E131" t="s">
        <v>498</v>
      </c>
      <c r="F131" t="s">
        <v>2110</v>
      </c>
      <c r="I131" s="402"/>
      <c r="J131" s="402">
        <v>7.4</v>
      </c>
      <c r="K131" s="402"/>
      <c r="L131" s="402">
        <v>8.2</v>
      </c>
      <c r="M131" s="402">
        <v>9.9</v>
      </c>
      <c r="N131" s="402">
        <v>7.8</v>
      </c>
      <c r="O131" s="402">
        <v>6.1</v>
      </c>
      <c r="P131" s="402">
        <v>6.2</v>
      </c>
      <c r="Q131" s="402"/>
      <c r="R131" s="402">
        <v>9.1</v>
      </c>
      <c r="S131" s="402">
        <v>8.4</v>
      </c>
      <c r="T131" s="402">
        <v>7.9</v>
      </c>
      <c r="U131" s="402">
        <v>11.9</v>
      </c>
      <c r="V131" s="402">
        <v>8.6</v>
      </c>
      <c r="W131" s="402">
        <v>9.7</v>
      </c>
      <c r="X131" s="402">
        <v>7.4</v>
      </c>
      <c r="Y131" s="402">
        <v>7.1</v>
      </c>
      <c r="Z131" s="402">
        <v>6.3</v>
      </c>
      <c r="AA131" s="402">
        <v>7.4</v>
      </c>
      <c r="AB131" s="402">
        <v>6.8</v>
      </c>
      <c r="AC131" s="402">
        <v>6.7</v>
      </c>
      <c r="AD131" s="402">
        <v>5.9</v>
      </c>
      <c r="AE131" s="402">
        <v>5.1</v>
      </c>
      <c r="AF131" s="402">
        <v>7</v>
      </c>
      <c r="AG131" s="402">
        <v>6.1</v>
      </c>
      <c r="AH131" s="402">
        <v>5.2</v>
      </c>
      <c r="AI131" s="402"/>
      <c r="AJ131" s="402">
        <v>9.6</v>
      </c>
      <c r="AK131" s="402">
        <v>12.5</v>
      </c>
      <c r="AL131" s="402">
        <v>8.5</v>
      </c>
      <c r="AM131" s="402">
        <v>7.6</v>
      </c>
      <c r="AN131" s="402">
        <v>10.5</v>
      </c>
      <c r="AO131" s="402">
        <v>7.2</v>
      </c>
      <c r="AP131" s="402">
        <v>9.8</v>
      </c>
      <c r="AQ131" s="402">
        <v>8.6</v>
      </c>
      <c r="AR131" s="402">
        <v>7.9</v>
      </c>
      <c r="AS131" s="402">
        <v>8.9</v>
      </c>
      <c r="AT131" s="402">
        <v>7.4</v>
      </c>
      <c r="AU131" s="402">
        <v>6.9</v>
      </c>
      <c r="AV131" s="402">
        <v>8.4</v>
      </c>
      <c r="AW131" s="402">
        <v>11.2</v>
      </c>
      <c r="AX131" s="402">
        <v>10.9</v>
      </c>
      <c r="AY131" s="402">
        <v>13.7</v>
      </c>
      <c r="AZ131" s="402">
        <v>12.6</v>
      </c>
      <c r="BA131" s="402">
        <v>7.5</v>
      </c>
      <c r="BB131" s="402">
        <v>8.7</v>
      </c>
      <c r="BC131" s="402">
        <v>10.3</v>
      </c>
      <c r="BD131" s="402">
        <v>14.6</v>
      </c>
      <c r="BE131" s="402">
        <v>9</v>
      </c>
      <c r="BF131" s="402">
        <v>7.6</v>
      </c>
      <c r="BG131" s="402">
        <v>6.9</v>
      </c>
      <c r="BH131" s="402">
        <v>7.3</v>
      </c>
      <c r="BI131" s="402">
        <v>8</v>
      </c>
      <c r="BJ131" s="402">
        <v>6.5</v>
      </c>
      <c r="BK131" s="402">
        <v>8.2</v>
      </c>
      <c r="BL131" s="402">
        <v>7.2</v>
      </c>
      <c r="BM131" s="402">
        <v>6.4</v>
      </c>
      <c r="BN131" s="402">
        <v>5.7</v>
      </c>
      <c r="BO131" s="402">
        <v>7.9</v>
      </c>
      <c r="BP131" s="402">
        <v>7</v>
      </c>
      <c r="BQ131" s="402">
        <v>4.7</v>
      </c>
      <c r="BR131" s="402">
        <v>4.4</v>
      </c>
      <c r="BS131" s="402">
        <v>7.9</v>
      </c>
      <c r="BT131" s="402">
        <v>7.3</v>
      </c>
      <c r="BU131" s="402">
        <v>6.7</v>
      </c>
      <c r="BV131" s="402">
        <v>6.7</v>
      </c>
      <c r="BW131" s="402">
        <v>6</v>
      </c>
      <c r="BX131" s="402">
        <v>6.6</v>
      </c>
      <c r="BY131" s="402">
        <v>6.2</v>
      </c>
      <c r="BZ131" s="402">
        <v>5.7</v>
      </c>
      <c r="CA131" s="402">
        <v>5.3</v>
      </c>
      <c r="CB131" s="402">
        <v>4.5</v>
      </c>
      <c r="CC131" s="402">
        <v>4.2</v>
      </c>
      <c r="CD131" s="402">
        <v>5.3</v>
      </c>
      <c r="CE131" s="402">
        <v>5.5</v>
      </c>
      <c r="CF131" s="402">
        <v>7.6</v>
      </c>
      <c r="CG131" s="402">
        <v>7.2</v>
      </c>
      <c r="CH131" s="402">
        <v>6.4</v>
      </c>
      <c r="CI131" s="402">
        <v>4.9</v>
      </c>
      <c r="CJ131" s="402">
        <v>7.7</v>
      </c>
      <c r="CK131" s="402">
        <v>8.2</v>
      </c>
      <c r="CL131" s="402">
        <v>7.1</v>
      </c>
      <c r="CM131" s="402">
        <v>4.8</v>
      </c>
      <c r="CN131" s="402">
        <v>5.4</v>
      </c>
      <c r="CO131" s="402">
        <v>4.8</v>
      </c>
      <c r="CP131" s="402">
        <v>5.5</v>
      </c>
    </row>
    <row r="132" spans="1:94">
      <c r="A132">
        <v>130</v>
      </c>
      <c r="B132" t="s">
        <v>499</v>
      </c>
      <c r="C132" t="s">
        <v>951</v>
      </c>
      <c r="D132" t="s">
        <v>966</v>
      </c>
      <c r="E132" t="s">
        <v>500</v>
      </c>
      <c r="F132" t="s">
        <v>2110</v>
      </c>
      <c r="I132" s="402"/>
      <c r="J132" s="402">
        <v>8.9</v>
      </c>
      <c r="K132" s="402"/>
      <c r="L132" s="402">
        <v>6</v>
      </c>
      <c r="M132" s="402">
        <v>8.1</v>
      </c>
      <c r="N132" s="402">
        <v>8.5</v>
      </c>
      <c r="O132" s="402">
        <v>10.3</v>
      </c>
      <c r="P132" s="402">
        <v>12.3</v>
      </c>
      <c r="Q132" s="402"/>
      <c r="R132" s="402">
        <v>4.2</v>
      </c>
      <c r="S132" s="402">
        <v>5.8</v>
      </c>
      <c r="T132" s="402">
        <v>6.5</v>
      </c>
      <c r="U132" s="402">
        <v>6.8</v>
      </c>
      <c r="V132" s="402">
        <v>8.9</v>
      </c>
      <c r="W132" s="402">
        <v>7.1</v>
      </c>
      <c r="X132" s="402">
        <v>8.5</v>
      </c>
      <c r="Y132" s="402">
        <v>9.1</v>
      </c>
      <c r="Z132" s="402">
        <v>6.8</v>
      </c>
      <c r="AA132" s="402">
        <v>10.5</v>
      </c>
      <c r="AB132" s="402">
        <v>9</v>
      </c>
      <c r="AC132" s="402">
        <v>10.7</v>
      </c>
      <c r="AD132" s="402">
        <v>11.2</v>
      </c>
      <c r="AE132" s="402">
        <v>8.7</v>
      </c>
      <c r="AF132" s="402">
        <v>12.3</v>
      </c>
      <c r="AG132" s="402">
        <v>12.6</v>
      </c>
      <c r="AH132" s="402">
        <v>11.8</v>
      </c>
      <c r="AI132" s="402"/>
      <c r="AJ132" s="402">
        <v>3.9</v>
      </c>
      <c r="AK132" s="402">
        <v>4.5</v>
      </c>
      <c r="AL132" s="402">
        <v>4.2</v>
      </c>
      <c r="AM132" s="402">
        <v>5.2</v>
      </c>
      <c r="AN132" s="402">
        <v>5.2</v>
      </c>
      <c r="AO132" s="402">
        <v>7.4</v>
      </c>
      <c r="AP132" s="402">
        <v>5.7</v>
      </c>
      <c r="AQ132" s="402">
        <v>6</v>
      </c>
      <c r="AR132" s="402">
        <v>5.4</v>
      </c>
      <c r="AS132" s="402">
        <v>6.3</v>
      </c>
      <c r="AT132" s="402">
        <v>7</v>
      </c>
      <c r="AU132" s="402">
        <v>5.9</v>
      </c>
      <c r="AV132" s="402">
        <v>6.9</v>
      </c>
      <c r="AW132" s="402">
        <v>5.5</v>
      </c>
      <c r="AX132" s="402">
        <v>7</v>
      </c>
      <c r="AY132" s="402">
        <v>5.7</v>
      </c>
      <c r="AZ132" s="402">
        <v>8.3</v>
      </c>
      <c r="BA132" s="402">
        <v>8.8</v>
      </c>
      <c r="BB132" s="402">
        <v>9.2</v>
      </c>
      <c r="BC132" s="402">
        <v>8.4</v>
      </c>
      <c r="BD132" s="402">
        <v>5.8</v>
      </c>
      <c r="BE132" s="402">
        <v>6.8</v>
      </c>
      <c r="BF132" s="402">
        <v>8</v>
      </c>
      <c r="BG132" s="402">
        <v>8.1</v>
      </c>
      <c r="BH132" s="402">
        <v>9.1</v>
      </c>
      <c r="BI132" s="402">
        <v>8.7</v>
      </c>
      <c r="BJ132" s="402">
        <v>9.2</v>
      </c>
      <c r="BK132" s="402">
        <v>9.3</v>
      </c>
      <c r="BL132" s="402">
        <v>8.8</v>
      </c>
      <c r="BM132" s="402">
        <v>7</v>
      </c>
      <c r="BN132" s="402">
        <v>5.1</v>
      </c>
      <c r="BO132" s="402">
        <v>10.2</v>
      </c>
      <c r="BP132" s="402">
        <v>10.7</v>
      </c>
      <c r="BQ132" s="402">
        <v>7.1</v>
      </c>
      <c r="BR132" s="402">
        <v>6.3</v>
      </c>
      <c r="BS132" s="402">
        <v>10.2</v>
      </c>
      <c r="BT132" s="402">
        <v>9.8</v>
      </c>
      <c r="BU132" s="402">
        <v>10.2</v>
      </c>
      <c r="BV132" s="402">
        <v>11.4</v>
      </c>
      <c r="BW132" s="402">
        <v>11.2</v>
      </c>
      <c r="BX132" s="402">
        <v>10.2</v>
      </c>
      <c r="BY132" s="402">
        <v>11.7</v>
      </c>
      <c r="BZ132" s="402">
        <v>11.5</v>
      </c>
      <c r="CA132" s="402">
        <v>11.3</v>
      </c>
      <c r="CB132" s="402">
        <v>5.8</v>
      </c>
      <c r="CC132" s="402">
        <v>3.9</v>
      </c>
      <c r="CD132" s="402">
        <v>10.8</v>
      </c>
      <c r="CE132" s="402">
        <v>9.5</v>
      </c>
      <c r="CF132" s="402">
        <v>11.4</v>
      </c>
      <c r="CG132" s="402">
        <v>11.6</v>
      </c>
      <c r="CH132" s="402">
        <v>13.5</v>
      </c>
      <c r="CI132" s="402">
        <v>14.1</v>
      </c>
      <c r="CJ132" s="402">
        <v>11.1</v>
      </c>
      <c r="CK132" s="402">
        <v>10.3</v>
      </c>
      <c r="CL132" s="402">
        <v>11.9</v>
      </c>
      <c r="CM132" s="402">
        <v>13.7</v>
      </c>
      <c r="CN132" s="402">
        <v>13</v>
      </c>
      <c r="CO132" s="402">
        <v>12.5</v>
      </c>
      <c r="CP132" s="402">
        <v>10.1</v>
      </c>
    </row>
    <row r="133" spans="1:94">
      <c r="A133">
        <v>131</v>
      </c>
      <c r="B133" t="s">
        <v>501</v>
      </c>
      <c r="C133" t="s">
        <v>951</v>
      </c>
      <c r="D133" t="s">
        <v>966</v>
      </c>
      <c r="E133" t="s">
        <v>502</v>
      </c>
      <c r="F133" t="s">
        <v>2110</v>
      </c>
      <c r="I133" s="402"/>
      <c r="J133" s="402">
        <v>13.5</v>
      </c>
      <c r="K133" s="402"/>
      <c r="L133" s="402">
        <v>9</v>
      </c>
      <c r="M133" s="402">
        <v>10.5</v>
      </c>
      <c r="N133" s="402">
        <v>13.5</v>
      </c>
      <c r="O133" s="402">
        <v>16.4</v>
      </c>
      <c r="P133" s="402">
        <v>17.4</v>
      </c>
      <c r="Q133" s="402"/>
      <c r="R133" s="402">
        <v>4.8</v>
      </c>
      <c r="S133" s="402">
        <v>8.5</v>
      </c>
      <c r="T133" s="402">
        <v>10.3</v>
      </c>
      <c r="U133" s="402">
        <v>8.1</v>
      </c>
      <c r="V133" s="402">
        <v>12</v>
      </c>
      <c r="W133" s="402">
        <v>13.6</v>
      </c>
      <c r="X133" s="402">
        <v>12.3</v>
      </c>
      <c r="Y133" s="402">
        <v>14.6</v>
      </c>
      <c r="Z133" s="402">
        <v>11.9</v>
      </c>
      <c r="AA133" s="402">
        <v>14.1</v>
      </c>
      <c r="AB133" s="402">
        <v>12</v>
      </c>
      <c r="AC133" s="402">
        <v>16.2</v>
      </c>
      <c r="AD133" s="402">
        <v>17.5</v>
      </c>
      <c r="AE133" s="402">
        <v>16.9</v>
      </c>
      <c r="AF133" s="402">
        <v>18.4</v>
      </c>
      <c r="AG133" s="402">
        <v>14.9</v>
      </c>
      <c r="AH133" s="402">
        <v>19.8</v>
      </c>
      <c r="AI133" s="402"/>
      <c r="AJ133" s="402">
        <v>4</v>
      </c>
      <c r="AK133" s="402">
        <v>5</v>
      </c>
      <c r="AL133" s="402">
        <v>4.8</v>
      </c>
      <c r="AM133" s="402">
        <v>7</v>
      </c>
      <c r="AN133" s="402">
        <v>8.3</v>
      </c>
      <c r="AO133" s="402">
        <v>11.5</v>
      </c>
      <c r="AP133" s="402">
        <v>7.3</v>
      </c>
      <c r="AQ133" s="402">
        <v>8.1</v>
      </c>
      <c r="AR133" s="402">
        <v>8</v>
      </c>
      <c r="AS133" s="402">
        <v>10</v>
      </c>
      <c r="AT133" s="402">
        <v>11.1</v>
      </c>
      <c r="AU133" s="402">
        <v>9.4</v>
      </c>
      <c r="AV133" s="402">
        <v>10.7</v>
      </c>
      <c r="AW133" s="402">
        <v>5.9</v>
      </c>
      <c r="AX133" s="402">
        <v>8.8</v>
      </c>
      <c r="AY133" s="402">
        <v>6.9</v>
      </c>
      <c r="AZ133" s="402">
        <v>10.1</v>
      </c>
      <c r="BA133" s="402">
        <v>12.7</v>
      </c>
      <c r="BB133" s="402">
        <v>12.5</v>
      </c>
      <c r="BC133" s="402">
        <v>9.4</v>
      </c>
      <c r="BD133" s="402">
        <v>13.6</v>
      </c>
      <c r="BE133" s="402">
        <v>12.6</v>
      </c>
      <c r="BF133" s="402">
        <v>14.2</v>
      </c>
      <c r="BG133" s="402">
        <v>12.5</v>
      </c>
      <c r="BH133" s="402">
        <v>12.2</v>
      </c>
      <c r="BI133" s="402">
        <v>12.2</v>
      </c>
      <c r="BJ133" s="402">
        <v>16.2</v>
      </c>
      <c r="BK133" s="402">
        <v>11</v>
      </c>
      <c r="BL133" s="402">
        <v>14.7</v>
      </c>
      <c r="BM133" s="402">
        <v>12.6</v>
      </c>
      <c r="BN133" s="402">
        <v>7</v>
      </c>
      <c r="BO133" s="402">
        <v>12.1</v>
      </c>
      <c r="BP133" s="402">
        <v>15.9</v>
      </c>
      <c r="BQ133" s="402">
        <v>8.4</v>
      </c>
      <c r="BR133" s="402">
        <v>4.7</v>
      </c>
      <c r="BS133" s="402">
        <v>14.5</v>
      </c>
      <c r="BT133" s="402">
        <v>15.6</v>
      </c>
      <c r="BU133" s="402">
        <v>16.4</v>
      </c>
      <c r="BV133" s="402">
        <v>16.3</v>
      </c>
      <c r="BW133" s="402">
        <v>15.9</v>
      </c>
      <c r="BX133" s="402">
        <v>17.2</v>
      </c>
      <c r="BY133" s="402">
        <v>16.1</v>
      </c>
      <c r="BZ133" s="402">
        <v>18.4</v>
      </c>
      <c r="CA133" s="402">
        <v>18.1</v>
      </c>
      <c r="CB133" s="402">
        <v>12.8</v>
      </c>
      <c r="CC133" s="402">
        <v>9.7</v>
      </c>
      <c r="CD133" s="402">
        <v>19.1</v>
      </c>
      <c r="CE133" s="402">
        <v>19.3</v>
      </c>
      <c r="CF133" s="402">
        <v>19.5</v>
      </c>
      <c r="CG133" s="402">
        <v>17.6</v>
      </c>
      <c r="CH133" s="402">
        <v>18</v>
      </c>
      <c r="CI133" s="402">
        <v>16.9</v>
      </c>
      <c r="CJ133" s="402">
        <v>10.7</v>
      </c>
      <c r="CK133" s="402">
        <v>12.3</v>
      </c>
      <c r="CL133" s="402">
        <v>11.5</v>
      </c>
      <c r="CM133" s="402">
        <v>18.2</v>
      </c>
      <c r="CN133" s="402">
        <v>18.2</v>
      </c>
      <c r="CO133" s="402">
        <v>18.3</v>
      </c>
      <c r="CP133" s="402">
        <v>22.6</v>
      </c>
    </row>
    <row r="134" spans="1:94">
      <c r="A134">
        <v>132</v>
      </c>
      <c r="B134" t="s">
        <v>503</v>
      </c>
      <c r="C134" t="s">
        <v>951</v>
      </c>
      <c r="D134" t="s">
        <v>966</v>
      </c>
      <c r="E134" t="s">
        <v>504</v>
      </c>
      <c r="F134" t="s">
        <v>2110</v>
      </c>
      <c r="I134" s="402"/>
      <c r="J134" s="402">
        <v>5.2</v>
      </c>
      <c r="K134" s="402"/>
      <c r="L134" s="402">
        <v>4.9</v>
      </c>
      <c r="M134" s="402">
        <v>7</v>
      </c>
      <c r="N134" s="402">
        <v>4.2</v>
      </c>
      <c r="O134" s="402">
        <v>5.8</v>
      </c>
      <c r="P134" s="402">
        <v>5.2</v>
      </c>
      <c r="Q134" s="402"/>
      <c r="R134" s="402">
        <v>6.9</v>
      </c>
      <c r="S134" s="402">
        <v>5.1</v>
      </c>
      <c r="T134" s="402">
        <v>4.3</v>
      </c>
      <c r="U134" s="402">
        <v>8.2</v>
      </c>
      <c r="V134" s="402">
        <v>6.3</v>
      </c>
      <c r="W134" s="402">
        <v>3.8</v>
      </c>
      <c r="X134" s="402">
        <v>4.5</v>
      </c>
      <c r="Y134" s="402">
        <v>3.9</v>
      </c>
      <c r="Z134" s="402">
        <v>3.5</v>
      </c>
      <c r="AA134" s="402">
        <v>5.2</v>
      </c>
      <c r="AB134" s="402">
        <v>23.2</v>
      </c>
      <c r="AC134" s="402">
        <v>4.1</v>
      </c>
      <c r="AD134" s="402">
        <v>4</v>
      </c>
      <c r="AE134" s="402">
        <v>4.2</v>
      </c>
      <c r="AF134" s="402">
        <v>4.6</v>
      </c>
      <c r="AG134" s="402">
        <v>5.9</v>
      </c>
      <c r="AH134" s="402">
        <v>5</v>
      </c>
      <c r="AI134" s="402"/>
      <c r="AJ134" s="402">
        <v>7.5</v>
      </c>
      <c r="AK134" s="402">
        <v>7.2</v>
      </c>
      <c r="AL134" s="402">
        <v>6.8</v>
      </c>
      <c r="AM134" s="402">
        <v>5.1</v>
      </c>
      <c r="AN134" s="402">
        <v>4.8</v>
      </c>
      <c r="AO134" s="402">
        <v>4.3</v>
      </c>
      <c r="AP134" s="402">
        <v>7.4</v>
      </c>
      <c r="AQ134" s="402">
        <v>5.8</v>
      </c>
      <c r="AR134" s="402">
        <v>5</v>
      </c>
      <c r="AS134" s="402">
        <v>4.2</v>
      </c>
      <c r="AT134" s="402">
        <v>4.5</v>
      </c>
      <c r="AU134" s="402">
        <v>3.6</v>
      </c>
      <c r="AV134" s="402">
        <v>5.3</v>
      </c>
      <c r="AW134" s="402">
        <v>6.5</v>
      </c>
      <c r="AX134" s="402">
        <v>10.4</v>
      </c>
      <c r="AY134" s="402">
        <v>7.4</v>
      </c>
      <c r="AZ134" s="402">
        <v>7.5</v>
      </c>
      <c r="BA134" s="402">
        <v>4.2</v>
      </c>
      <c r="BB134" s="402">
        <v>7.1</v>
      </c>
      <c r="BC134" s="402">
        <v>7.7</v>
      </c>
      <c r="BD134" s="402">
        <v>3.8</v>
      </c>
      <c r="BE134" s="402">
        <v>4.4</v>
      </c>
      <c r="BF134" s="402">
        <v>3.6</v>
      </c>
      <c r="BG134" s="402">
        <v>4.1</v>
      </c>
      <c r="BH134" s="402">
        <v>6.7</v>
      </c>
      <c r="BI134" s="402">
        <v>3.9</v>
      </c>
      <c r="BJ134" s="402">
        <v>3.5</v>
      </c>
      <c r="BK134" s="402">
        <v>5</v>
      </c>
      <c r="BL134" s="402">
        <v>3.8</v>
      </c>
      <c r="BM134" s="402">
        <v>3.2</v>
      </c>
      <c r="BN134" s="402">
        <v>6</v>
      </c>
      <c r="BO134" s="402">
        <v>6.4</v>
      </c>
      <c r="BP134" s="402">
        <v>4</v>
      </c>
      <c r="BQ134" s="402">
        <v>43.9</v>
      </c>
      <c r="BR134" s="402">
        <v>46.6</v>
      </c>
      <c r="BS134" s="402">
        <v>12.3</v>
      </c>
      <c r="BT134" s="402">
        <v>4.7</v>
      </c>
      <c r="BU134" s="402">
        <v>3.4</v>
      </c>
      <c r="BV134" s="402">
        <v>3.4</v>
      </c>
      <c r="BW134" s="402">
        <v>7</v>
      </c>
      <c r="BX134" s="402">
        <v>3.8</v>
      </c>
      <c r="BY134" s="402">
        <v>4.3</v>
      </c>
      <c r="BZ134" s="402">
        <v>4.3</v>
      </c>
      <c r="CA134" s="402">
        <v>3.5</v>
      </c>
      <c r="CB134" s="402">
        <v>4</v>
      </c>
      <c r="CC134" s="402">
        <v>6.6</v>
      </c>
      <c r="CD134" s="402">
        <v>3.6</v>
      </c>
      <c r="CE134" s="402">
        <v>4.1</v>
      </c>
      <c r="CF134" s="402">
        <v>4.6</v>
      </c>
      <c r="CG134" s="402">
        <v>5.1</v>
      </c>
      <c r="CH134" s="402">
        <v>4.2</v>
      </c>
      <c r="CI134" s="402">
        <v>4.6</v>
      </c>
      <c r="CJ134" s="402">
        <v>6.2</v>
      </c>
      <c r="CK134" s="402">
        <v>8.1</v>
      </c>
      <c r="CL134" s="402">
        <v>8.4</v>
      </c>
      <c r="CM134" s="402">
        <v>4.7</v>
      </c>
      <c r="CN134" s="402">
        <v>5.2</v>
      </c>
      <c r="CO134" s="402">
        <v>4.4</v>
      </c>
      <c r="CP134" s="402">
        <v>5.4</v>
      </c>
    </row>
    <row r="135" spans="1:94">
      <c r="A135">
        <v>133</v>
      </c>
      <c r="B135" t="s">
        <v>505</v>
      </c>
      <c r="C135" t="s">
        <v>951</v>
      </c>
      <c r="D135" t="s">
        <v>966</v>
      </c>
      <c r="E135" t="s">
        <v>506</v>
      </c>
      <c r="F135" t="s">
        <v>2110</v>
      </c>
      <c r="J135">
        <v>2.9</v>
      </c>
      <c r="L135">
        <v>1.6</v>
      </c>
      <c r="M135">
        <v>2.6</v>
      </c>
      <c r="N135">
        <v>2.3</v>
      </c>
      <c r="O135">
        <v>3.7</v>
      </c>
      <c r="P135">
        <v>4.9</v>
      </c>
      <c r="R135">
        <v>1.2</v>
      </c>
      <c r="S135">
        <v>1.4</v>
      </c>
      <c r="T135">
        <v>1.9</v>
      </c>
      <c r="U135">
        <v>2.7</v>
      </c>
      <c r="V135">
        <v>2.5</v>
      </c>
      <c r="W135">
        <v>1.9</v>
      </c>
      <c r="X135">
        <v>2.3</v>
      </c>
      <c r="Y135">
        <v>2.6</v>
      </c>
      <c r="Z135">
        <v>2.4</v>
      </c>
      <c r="AA135">
        <v>2.5</v>
      </c>
      <c r="AB135">
        <v>2.6</v>
      </c>
      <c r="AC135">
        <v>3.4</v>
      </c>
      <c r="AD135">
        <v>3.6</v>
      </c>
      <c r="AE135">
        <v>4.6</v>
      </c>
      <c r="AF135">
        <v>3.8</v>
      </c>
      <c r="AG135">
        <v>5</v>
      </c>
      <c r="AH135">
        <v>6</v>
      </c>
      <c r="AJ135">
        <v>1</v>
      </c>
      <c r="AK135">
        <v>1.9</v>
      </c>
      <c r="AL135">
        <v>1.1</v>
      </c>
      <c r="AM135">
        <v>1.3</v>
      </c>
      <c r="AN135">
        <v>1.2</v>
      </c>
      <c r="AO135">
        <v>1.6</v>
      </c>
      <c r="AP135">
        <v>1.9</v>
      </c>
      <c r="AQ135">
        <v>1.8</v>
      </c>
      <c r="AR135">
        <v>1.2</v>
      </c>
      <c r="AS135">
        <v>1.6</v>
      </c>
      <c r="AT135">
        <v>2.1</v>
      </c>
      <c r="AU135">
        <v>1.6</v>
      </c>
      <c r="AV135">
        <v>2.7</v>
      </c>
      <c r="AW135">
        <v>1.8</v>
      </c>
      <c r="AX135">
        <v>2.7</v>
      </c>
      <c r="AY135">
        <v>2.7</v>
      </c>
      <c r="AZ135">
        <v>3.5</v>
      </c>
      <c r="BA135">
        <v>1.8</v>
      </c>
      <c r="BB135">
        <v>2.7</v>
      </c>
      <c r="BC135">
        <v>3.3</v>
      </c>
      <c r="BD135">
        <v>1.7</v>
      </c>
      <c r="BE135">
        <v>1.6</v>
      </c>
      <c r="BF135">
        <v>2.1</v>
      </c>
      <c r="BG135">
        <v>2</v>
      </c>
      <c r="BH135">
        <v>3.7</v>
      </c>
      <c r="BI135">
        <v>2.1</v>
      </c>
      <c r="BJ135">
        <v>2.7</v>
      </c>
      <c r="BK135">
        <v>2.7</v>
      </c>
      <c r="BL135">
        <v>2.3</v>
      </c>
      <c r="BM135">
        <v>2.3</v>
      </c>
      <c r="BN135">
        <v>2.9</v>
      </c>
      <c r="BO135">
        <v>2.4</v>
      </c>
      <c r="BP135">
        <v>2.6</v>
      </c>
      <c r="BQ135">
        <v>1.3</v>
      </c>
      <c r="BR135">
        <v>0.7</v>
      </c>
      <c r="BS135">
        <v>3.4</v>
      </c>
      <c r="BT135">
        <v>3.3</v>
      </c>
      <c r="BU135">
        <v>2.9</v>
      </c>
      <c r="BV135">
        <v>2.9</v>
      </c>
      <c r="BW135">
        <v>5.5</v>
      </c>
      <c r="BX135">
        <v>3.2</v>
      </c>
      <c r="BY135">
        <v>3.3</v>
      </c>
      <c r="BZ135">
        <v>3.8</v>
      </c>
      <c r="CA135">
        <v>3.9</v>
      </c>
      <c r="CB135">
        <v>4</v>
      </c>
      <c r="CC135">
        <v>5.5</v>
      </c>
      <c r="CD135">
        <v>4</v>
      </c>
      <c r="CE135">
        <v>5.4</v>
      </c>
      <c r="CF135">
        <v>4.1</v>
      </c>
      <c r="CG135">
        <v>3.6</v>
      </c>
      <c r="CH135">
        <v>3.7</v>
      </c>
      <c r="CI135">
        <v>4.6</v>
      </c>
      <c r="CJ135">
        <v>4</v>
      </c>
      <c r="CK135">
        <v>5.9</v>
      </c>
      <c r="CL135">
        <v>6</v>
      </c>
      <c r="CM135">
        <v>4.8</v>
      </c>
      <c r="CN135">
        <v>5.6</v>
      </c>
      <c r="CO135">
        <v>5.3</v>
      </c>
      <c r="CP135">
        <v>7.1</v>
      </c>
    </row>
    <row r="136" spans="3:3">
      <c r="C136" t="s">
        <v>951</v>
      </c>
    </row>
    <row r="137" spans="3:94">
      <c r="C137" t="s">
        <v>968</v>
      </c>
      <c r="D137" t="s">
        <v>969</v>
      </c>
      <c r="I137" s="402"/>
      <c r="J137" s="402"/>
      <c r="K137" s="402"/>
      <c r="L137" s="402"/>
      <c r="M137" s="402"/>
      <c r="N137" s="402"/>
      <c r="O137" s="402"/>
      <c r="P137" s="402"/>
      <c r="Q137" s="402"/>
      <c r="R137" s="402"/>
      <c r="S137" s="402"/>
      <c r="T137" s="402"/>
      <c r="U137" s="402"/>
      <c r="V137" s="402"/>
      <c r="W137" s="402"/>
      <c r="X137" s="402"/>
      <c r="Y137" s="402"/>
      <c r="Z137" s="402"/>
      <c r="AA137" s="402"/>
      <c r="AB137" s="402"/>
      <c r="AC137" s="402"/>
      <c r="AD137" s="402"/>
      <c r="AE137" s="402"/>
      <c r="AF137" s="402"/>
      <c r="AG137" s="402"/>
      <c r="AH137" s="402"/>
      <c r="AI137" s="402"/>
      <c r="AJ137" s="402"/>
      <c r="AK137" s="402"/>
      <c r="AL137" s="402"/>
      <c r="AM137" s="402"/>
      <c r="AN137" s="402"/>
      <c r="AO137" s="402"/>
      <c r="AP137" s="402"/>
      <c r="AQ137" s="402"/>
      <c r="AR137" s="402"/>
      <c r="AS137" s="402"/>
      <c r="AT137" s="402"/>
      <c r="AU137" s="402"/>
      <c r="AV137" s="402"/>
      <c r="AW137" s="402"/>
      <c r="AX137" s="402"/>
      <c r="AY137" s="402"/>
      <c r="AZ137" s="402"/>
      <c r="BA137" s="402"/>
      <c r="BB137" s="402"/>
      <c r="BC137" s="402"/>
      <c r="BD137" s="402"/>
      <c r="BE137" s="402"/>
      <c r="BF137" s="402"/>
      <c r="BG137" s="402"/>
      <c r="BH137" s="402"/>
      <c r="BI137" s="402"/>
      <c r="BJ137" s="402"/>
      <c r="BK137" s="402"/>
      <c r="BL137" s="402"/>
      <c r="BM137" s="402"/>
      <c r="BN137" s="402"/>
      <c r="BO137" s="402"/>
      <c r="BP137" s="402"/>
      <c r="BQ137" s="402"/>
      <c r="BR137" s="402"/>
      <c r="BS137" s="402"/>
      <c r="BT137" s="402"/>
      <c r="BU137" s="402"/>
      <c r="BV137" s="402"/>
      <c r="BW137" s="402"/>
      <c r="BX137" s="402"/>
      <c r="BY137" s="402"/>
      <c r="BZ137" s="402"/>
      <c r="CA137" s="402"/>
      <c r="CB137" s="402"/>
      <c r="CC137" s="402"/>
      <c r="CD137" s="402"/>
      <c r="CE137" s="402"/>
      <c r="CF137" s="402"/>
      <c r="CG137" s="402"/>
      <c r="CH137" s="402"/>
      <c r="CI137" s="402"/>
      <c r="CJ137" s="402"/>
      <c r="CK137" s="402"/>
      <c r="CL137" s="402"/>
      <c r="CM137" s="402"/>
      <c r="CN137" s="402"/>
      <c r="CO137" s="402"/>
      <c r="CP137" s="402"/>
    </row>
    <row r="138" spans="1:94">
      <c r="A138">
        <v>136</v>
      </c>
      <c r="B138" t="s">
        <v>967</v>
      </c>
      <c r="C138" t="s">
        <v>968</v>
      </c>
      <c r="D138" t="s">
        <v>969</v>
      </c>
      <c r="E138" t="s">
        <v>970</v>
      </c>
      <c r="F138" t="s">
        <v>2108</v>
      </c>
      <c r="I138" s="402"/>
      <c r="J138" s="402">
        <v>21.8</v>
      </c>
      <c r="K138" s="402"/>
      <c r="L138" s="402">
        <v>32.2</v>
      </c>
      <c r="M138" s="402">
        <v>38.8</v>
      </c>
      <c r="N138" s="402">
        <v>21.3</v>
      </c>
      <c r="O138" s="402">
        <v>12</v>
      </c>
      <c r="P138" s="402">
        <v>12.6</v>
      </c>
      <c r="Q138" s="402"/>
      <c r="R138" s="402">
        <v>43.9</v>
      </c>
      <c r="S138" s="402">
        <v>35.8</v>
      </c>
      <c r="T138" s="402">
        <v>27.9</v>
      </c>
      <c r="U138" s="402">
        <v>51</v>
      </c>
      <c r="V138" s="402">
        <v>36</v>
      </c>
      <c r="W138" s="402">
        <v>21.1</v>
      </c>
      <c r="X138" s="402">
        <v>23.9</v>
      </c>
      <c r="Y138" s="402">
        <v>19</v>
      </c>
      <c r="Z138" s="402">
        <v>16.2</v>
      </c>
      <c r="AA138" s="402">
        <v>25.1</v>
      </c>
      <c r="AB138" s="402">
        <v>30.4</v>
      </c>
      <c r="AC138" s="402">
        <v>12.2</v>
      </c>
      <c r="AD138" s="402">
        <v>11</v>
      </c>
      <c r="AE138" s="402">
        <v>8.6</v>
      </c>
      <c r="AF138" s="402">
        <v>17.2</v>
      </c>
      <c r="AG138" s="402">
        <v>11.7</v>
      </c>
      <c r="AH138" s="402">
        <v>8.9</v>
      </c>
      <c r="AI138" s="402"/>
      <c r="AJ138" s="402">
        <v>58.6</v>
      </c>
      <c r="AK138" s="402">
        <v>44.2</v>
      </c>
      <c r="AL138" s="402">
        <v>43.9</v>
      </c>
      <c r="AM138" s="402">
        <v>37</v>
      </c>
      <c r="AN138" s="402">
        <v>36.5</v>
      </c>
      <c r="AO138" s="402">
        <v>28.9</v>
      </c>
      <c r="AP138" s="402">
        <v>48.4</v>
      </c>
      <c r="AQ138" s="402">
        <v>39.4</v>
      </c>
      <c r="AR138" s="402">
        <v>35.8</v>
      </c>
      <c r="AS138" s="402">
        <v>29.6</v>
      </c>
      <c r="AT138" s="402">
        <v>27.4</v>
      </c>
      <c r="AU138" s="402">
        <v>20</v>
      </c>
      <c r="AV138" s="402">
        <v>27.9</v>
      </c>
      <c r="AW138" s="402">
        <v>51.7</v>
      </c>
      <c r="AX138" s="402">
        <v>51.1</v>
      </c>
      <c r="AY138" s="402">
        <v>54.3</v>
      </c>
      <c r="AZ138" s="402">
        <v>50.3</v>
      </c>
      <c r="BA138" s="402">
        <v>35.3</v>
      </c>
      <c r="BB138" s="402">
        <v>35.9</v>
      </c>
      <c r="BC138" s="402">
        <v>34.9</v>
      </c>
      <c r="BD138" s="402">
        <v>21.2</v>
      </c>
      <c r="BE138" s="402">
        <v>20.6</v>
      </c>
      <c r="BF138" s="402">
        <v>21</v>
      </c>
      <c r="BG138" s="402">
        <v>23.7</v>
      </c>
      <c r="BH138" s="402">
        <v>23.6</v>
      </c>
      <c r="BI138" s="402">
        <v>26</v>
      </c>
      <c r="BJ138" s="402">
        <v>17</v>
      </c>
      <c r="BK138" s="402">
        <v>22.1</v>
      </c>
      <c r="BL138" s="402">
        <v>19</v>
      </c>
      <c r="BM138" s="402">
        <v>16.1</v>
      </c>
      <c r="BN138" s="402">
        <v>16.3</v>
      </c>
      <c r="BO138" s="402">
        <v>33.8</v>
      </c>
      <c r="BP138" s="402">
        <v>22.5</v>
      </c>
      <c r="BQ138" s="402">
        <v>30.4</v>
      </c>
      <c r="BR138" s="402">
        <v>28.7</v>
      </c>
      <c r="BS138" s="402">
        <v>34.7</v>
      </c>
      <c r="BT138" s="402">
        <v>14.2</v>
      </c>
      <c r="BU138" s="402">
        <v>12.2</v>
      </c>
      <c r="BV138" s="402">
        <v>12.2</v>
      </c>
      <c r="BW138" s="402">
        <v>12.2</v>
      </c>
      <c r="BX138" s="402">
        <v>11.6</v>
      </c>
      <c r="BY138" s="402">
        <v>11</v>
      </c>
      <c r="BZ138" s="402">
        <v>10.6</v>
      </c>
      <c r="CA138" s="402">
        <v>10.4</v>
      </c>
      <c r="CB138" s="402">
        <v>8.4</v>
      </c>
      <c r="CC138" s="402">
        <v>6.1</v>
      </c>
      <c r="CD138" s="402">
        <v>8.8</v>
      </c>
      <c r="CE138" s="402">
        <v>8.8</v>
      </c>
      <c r="CF138" s="402">
        <v>20.4</v>
      </c>
      <c r="CG138" s="402">
        <v>17.2</v>
      </c>
      <c r="CH138" s="402">
        <v>17.2</v>
      </c>
      <c r="CI138" s="402">
        <v>7.4</v>
      </c>
      <c r="CJ138" s="402">
        <v>12.5</v>
      </c>
      <c r="CK138" s="402">
        <v>23.9</v>
      </c>
      <c r="CL138" s="402">
        <v>12.4</v>
      </c>
      <c r="CM138" s="402">
        <v>8</v>
      </c>
      <c r="CN138" s="402">
        <v>11.6</v>
      </c>
      <c r="CO138" s="402">
        <v>7.1</v>
      </c>
      <c r="CP138" s="402">
        <v>8.5</v>
      </c>
    </row>
    <row r="139" spans="1:94">
      <c r="A139">
        <v>137</v>
      </c>
      <c r="B139" t="s">
        <v>971</v>
      </c>
      <c r="C139" t="s">
        <v>968</v>
      </c>
      <c r="D139" t="s">
        <v>969</v>
      </c>
      <c r="E139" t="s">
        <v>972</v>
      </c>
      <c r="F139" t="s">
        <v>2108</v>
      </c>
      <c r="I139" s="402"/>
      <c r="J139" s="402">
        <v>9.8</v>
      </c>
      <c r="K139" s="402"/>
      <c r="L139" s="402">
        <v>11.5</v>
      </c>
      <c r="M139" s="402">
        <v>10.1</v>
      </c>
      <c r="N139" s="402">
        <v>10.5</v>
      </c>
      <c r="O139" s="402">
        <v>8.5</v>
      </c>
      <c r="P139" s="402">
        <v>7.5</v>
      </c>
      <c r="Q139" s="402"/>
      <c r="R139" s="402">
        <v>10.5</v>
      </c>
      <c r="S139" s="402">
        <v>11.6</v>
      </c>
      <c r="T139" s="402">
        <v>11.6</v>
      </c>
      <c r="U139" s="402">
        <v>8.5</v>
      </c>
      <c r="V139" s="402">
        <v>11.9</v>
      </c>
      <c r="W139" s="402">
        <v>10.3</v>
      </c>
      <c r="X139" s="402">
        <v>10.9</v>
      </c>
      <c r="Y139" s="402">
        <v>11</v>
      </c>
      <c r="Z139" s="402">
        <v>9.8</v>
      </c>
      <c r="AA139" s="402">
        <v>11.3</v>
      </c>
      <c r="AB139" s="402">
        <v>8.4</v>
      </c>
      <c r="AC139" s="402">
        <v>9.8</v>
      </c>
      <c r="AD139" s="402">
        <v>7.9</v>
      </c>
      <c r="AE139" s="402">
        <v>6.8</v>
      </c>
      <c r="AF139" s="402">
        <v>7.3</v>
      </c>
      <c r="AG139" s="402">
        <v>7.3</v>
      </c>
      <c r="AH139" s="402">
        <v>7.2</v>
      </c>
      <c r="AI139" s="402"/>
      <c r="AJ139" s="402">
        <v>8.6</v>
      </c>
      <c r="AK139" s="402">
        <v>10.6</v>
      </c>
      <c r="AL139" s="402">
        <v>10.6</v>
      </c>
      <c r="AM139" s="402">
        <v>12.1</v>
      </c>
      <c r="AN139" s="402">
        <v>11.7</v>
      </c>
      <c r="AO139" s="402">
        <v>12</v>
      </c>
      <c r="AP139" s="402">
        <v>10</v>
      </c>
      <c r="AQ139" s="402">
        <v>11.6</v>
      </c>
      <c r="AR139" s="402">
        <v>12</v>
      </c>
      <c r="AS139" s="402">
        <v>11.5</v>
      </c>
      <c r="AT139" s="402">
        <v>11.5</v>
      </c>
      <c r="AU139" s="402">
        <v>11.6</v>
      </c>
      <c r="AV139" s="402">
        <v>11.7</v>
      </c>
      <c r="AW139" s="402">
        <v>8.5</v>
      </c>
      <c r="AX139" s="402">
        <v>8.6</v>
      </c>
      <c r="AY139" s="402">
        <v>5.7</v>
      </c>
      <c r="AZ139" s="402">
        <v>8.7</v>
      </c>
      <c r="BA139" s="402">
        <v>12.2</v>
      </c>
      <c r="BB139" s="402">
        <v>12</v>
      </c>
      <c r="BC139" s="402">
        <v>11.6</v>
      </c>
      <c r="BD139" s="402">
        <v>10.5</v>
      </c>
      <c r="BE139" s="402">
        <v>11</v>
      </c>
      <c r="BF139" s="402">
        <v>8.8</v>
      </c>
      <c r="BG139" s="402">
        <v>11.6</v>
      </c>
      <c r="BH139" s="402">
        <v>10.8</v>
      </c>
      <c r="BI139" s="402">
        <v>10.9</v>
      </c>
      <c r="BJ139" s="402">
        <v>11.2</v>
      </c>
      <c r="BK139" s="402">
        <v>11.1</v>
      </c>
      <c r="BL139" s="402">
        <v>11.1</v>
      </c>
      <c r="BM139" s="402">
        <v>9.9</v>
      </c>
      <c r="BN139" s="402">
        <v>9.9</v>
      </c>
      <c r="BO139" s="402">
        <v>11.7</v>
      </c>
      <c r="BP139" s="402">
        <v>11.6</v>
      </c>
      <c r="BQ139" s="402">
        <v>8.4</v>
      </c>
      <c r="BR139" s="402">
        <v>8.6</v>
      </c>
      <c r="BS139" s="402">
        <v>8.4</v>
      </c>
      <c r="BT139" s="402">
        <v>10.6</v>
      </c>
      <c r="BU139" s="402">
        <v>9.9</v>
      </c>
      <c r="BV139" s="402">
        <v>9.8</v>
      </c>
      <c r="BW139" s="402">
        <v>9.9</v>
      </c>
      <c r="BX139" s="402">
        <v>7.9</v>
      </c>
      <c r="BY139" s="402">
        <v>8</v>
      </c>
      <c r="BZ139" s="402">
        <v>8</v>
      </c>
      <c r="CA139" s="402">
        <v>7</v>
      </c>
      <c r="CB139" s="402">
        <v>6.8</v>
      </c>
      <c r="CC139" s="402">
        <v>6.7</v>
      </c>
      <c r="CD139" s="402">
        <v>7</v>
      </c>
      <c r="CE139" s="402">
        <v>7</v>
      </c>
      <c r="CF139" s="402">
        <v>7.3</v>
      </c>
      <c r="CG139" s="402">
        <v>7.4</v>
      </c>
      <c r="CH139" s="402">
        <v>7.4</v>
      </c>
      <c r="CI139" s="402">
        <v>5.5</v>
      </c>
      <c r="CJ139" s="402">
        <v>7.6</v>
      </c>
      <c r="CK139" s="402">
        <v>7.2</v>
      </c>
      <c r="CL139" s="402">
        <v>7.4</v>
      </c>
      <c r="CM139" s="402">
        <v>7.6</v>
      </c>
      <c r="CN139" s="402">
        <v>7.5</v>
      </c>
      <c r="CO139" s="402">
        <v>7.3</v>
      </c>
      <c r="CP139" s="402">
        <v>7.3</v>
      </c>
    </row>
    <row r="140" spans="1:94">
      <c r="A140">
        <v>138</v>
      </c>
      <c r="B140" t="s">
        <v>973</v>
      </c>
      <c r="C140" t="s">
        <v>968</v>
      </c>
      <c r="D140" t="s">
        <v>969</v>
      </c>
      <c r="E140" t="s">
        <v>974</v>
      </c>
      <c r="F140" t="s">
        <v>2108</v>
      </c>
      <c r="I140" s="402"/>
      <c r="J140" s="402">
        <v>8.8</v>
      </c>
      <c r="K140" s="402"/>
      <c r="L140" s="402">
        <v>8.9</v>
      </c>
      <c r="M140" s="402">
        <v>10.7</v>
      </c>
      <c r="N140" s="402">
        <v>8.9</v>
      </c>
      <c r="O140" s="402">
        <v>8.1</v>
      </c>
      <c r="P140" s="402">
        <v>8.9</v>
      </c>
      <c r="Q140" s="402"/>
      <c r="R140" s="402">
        <v>8.3</v>
      </c>
      <c r="S140" s="402">
        <v>9</v>
      </c>
      <c r="T140" s="402">
        <v>9</v>
      </c>
      <c r="U140" s="402">
        <v>10.3</v>
      </c>
      <c r="V140" s="402">
        <v>11</v>
      </c>
      <c r="W140" s="402">
        <v>9</v>
      </c>
      <c r="X140" s="402">
        <v>9.2</v>
      </c>
      <c r="Y140" s="402">
        <v>9.1</v>
      </c>
      <c r="Z140" s="402">
        <v>8.6</v>
      </c>
      <c r="AA140" s="402">
        <v>9</v>
      </c>
      <c r="AB140" s="402">
        <v>8.4</v>
      </c>
      <c r="AC140" s="402">
        <v>9.2</v>
      </c>
      <c r="AD140" s="402">
        <v>7.2</v>
      </c>
      <c r="AE140" s="402">
        <v>6.4</v>
      </c>
      <c r="AF140" s="402">
        <v>10.2</v>
      </c>
      <c r="AG140" s="402">
        <v>8.5</v>
      </c>
      <c r="AH140" s="402">
        <v>8.7</v>
      </c>
      <c r="AI140" s="402"/>
      <c r="AJ140" s="402">
        <v>6.8</v>
      </c>
      <c r="AK140" s="402">
        <v>8.4</v>
      </c>
      <c r="AL140" s="402">
        <v>8.3</v>
      </c>
      <c r="AM140" s="402">
        <v>9.3</v>
      </c>
      <c r="AN140" s="402">
        <v>8.7</v>
      </c>
      <c r="AO140" s="402">
        <v>10.2</v>
      </c>
      <c r="AP140" s="402">
        <v>8.3</v>
      </c>
      <c r="AQ140" s="402">
        <v>8.9</v>
      </c>
      <c r="AR140" s="402">
        <v>9</v>
      </c>
      <c r="AS140" s="402">
        <v>8.9</v>
      </c>
      <c r="AT140" s="402">
        <v>8.9</v>
      </c>
      <c r="AU140" s="402">
        <v>8.9</v>
      </c>
      <c r="AV140" s="402">
        <v>9.1</v>
      </c>
      <c r="AW140" s="402">
        <v>10.2</v>
      </c>
      <c r="AX140" s="402">
        <v>10.4</v>
      </c>
      <c r="AY140" s="402">
        <v>10.2</v>
      </c>
      <c r="AZ140" s="402">
        <v>10.4</v>
      </c>
      <c r="BA140" s="402">
        <v>11.1</v>
      </c>
      <c r="BB140" s="402">
        <v>11</v>
      </c>
      <c r="BC140" s="402">
        <v>10.7</v>
      </c>
      <c r="BD140" s="402">
        <v>9.3</v>
      </c>
      <c r="BE140" s="402">
        <v>9</v>
      </c>
      <c r="BF140" s="402">
        <v>7.9</v>
      </c>
      <c r="BG140" s="402">
        <v>9.2</v>
      </c>
      <c r="BH140" s="402">
        <v>10.5</v>
      </c>
      <c r="BI140" s="402">
        <v>9.1</v>
      </c>
      <c r="BJ140" s="402">
        <v>9.2</v>
      </c>
      <c r="BK140" s="402">
        <v>9.1</v>
      </c>
      <c r="BL140" s="402">
        <v>9.1</v>
      </c>
      <c r="BM140" s="402">
        <v>8.6</v>
      </c>
      <c r="BN140" s="402">
        <v>8.7</v>
      </c>
      <c r="BO140" s="402">
        <v>9</v>
      </c>
      <c r="BP140" s="402">
        <v>9.2</v>
      </c>
      <c r="BQ140" s="402">
        <v>8.4</v>
      </c>
      <c r="BR140" s="402">
        <v>8.6</v>
      </c>
      <c r="BS140" s="402">
        <v>8.3</v>
      </c>
      <c r="BT140" s="402">
        <v>9.6</v>
      </c>
      <c r="BU140" s="402">
        <v>9.3</v>
      </c>
      <c r="BV140" s="402">
        <v>10.6</v>
      </c>
      <c r="BW140" s="402">
        <v>9.3</v>
      </c>
      <c r="BX140" s="402">
        <v>7.2</v>
      </c>
      <c r="BY140" s="402">
        <v>7.3</v>
      </c>
      <c r="BZ140" s="402">
        <v>7.3</v>
      </c>
      <c r="CA140" s="402">
        <v>7.3</v>
      </c>
      <c r="CB140" s="402">
        <v>4.6</v>
      </c>
      <c r="CC140" s="402">
        <v>6.2</v>
      </c>
      <c r="CD140" s="402">
        <v>6.5</v>
      </c>
      <c r="CE140" s="402">
        <v>6.5</v>
      </c>
      <c r="CF140" s="402">
        <v>10.9</v>
      </c>
      <c r="CG140" s="402">
        <v>10.2</v>
      </c>
      <c r="CH140" s="402">
        <v>10.2</v>
      </c>
      <c r="CI140" s="402">
        <v>8.6</v>
      </c>
      <c r="CJ140" s="402">
        <v>10.7</v>
      </c>
      <c r="CK140" s="402">
        <v>8.3</v>
      </c>
      <c r="CL140" s="402">
        <v>8.6</v>
      </c>
      <c r="CM140" s="402">
        <v>6.7</v>
      </c>
      <c r="CN140" s="402">
        <v>8.9</v>
      </c>
      <c r="CO140" s="402">
        <v>7.4</v>
      </c>
      <c r="CP140" s="402">
        <v>8.8</v>
      </c>
    </row>
    <row r="141" spans="1:94">
      <c r="A141">
        <v>139</v>
      </c>
      <c r="B141" t="s">
        <v>975</v>
      </c>
      <c r="C141" t="s">
        <v>968</v>
      </c>
      <c r="D141" t="s">
        <v>969</v>
      </c>
      <c r="E141" t="s">
        <v>976</v>
      </c>
      <c r="F141" t="s">
        <v>2108</v>
      </c>
      <c r="I141" s="402"/>
      <c r="J141" s="402">
        <v>37.5</v>
      </c>
      <c r="K141" s="402"/>
      <c r="L141" s="402">
        <v>33.7</v>
      </c>
      <c r="M141" s="402">
        <v>29.5</v>
      </c>
      <c r="N141" s="402">
        <v>37.7</v>
      </c>
      <c r="O141" s="402">
        <v>41.1</v>
      </c>
      <c r="P141" s="402">
        <v>41.7</v>
      </c>
      <c r="Q141" s="402"/>
      <c r="R141" s="402">
        <v>25.5</v>
      </c>
      <c r="S141" s="402">
        <v>32.9</v>
      </c>
      <c r="T141" s="402">
        <v>34.3</v>
      </c>
      <c r="U141" s="402">
        <v>23.8</v>
      </c>
      <c r="V141" s="402">
        <v>30</v>
      </c>
      <c r="W141" s="402">
        <v>37.9</v>
      </c>
      <c r="X141" s="402">
        <v>37.9</v>
      </c>
      <c r="Y141" s="402">
        <v>39.7</v>
      </c>
      <c r="Z141" s="402">
        <v>34.5</v>
      </c>
      <c r="AA141" s="402">
        <v>37.9</v>
      </c>
      <c r="AB141" s="402">
        <v>40.1</v>
      </c>
      <c r="AC141" s="402">
        <v>41.5</v>
      </c>
      <c r="AD141" s="402">
        <v>44</v>
      </c>
      <c r="AE141" s="402">
        <v>36.5</v>
      </c>
      <c r="AF141" s="402">
        <v>40.9</v>
      </c>
      <c r="AG141" s="402">
        <v>43.6</v>
      </c>
      <c r="AH141" s="402">
        <v>39.8</v>
      </c>
      <c r="AI141" s="402"/>
      <c r="AJ141" s="402">
        <v>16.4</v>
      </c>
      <c r="AK141" s="402">
        <v>25.7</v>
      </c>
      <c r="AL141" s="402">
        <v>25.5</v>
      </c>
      <c r="AM141" s="402">
        <v>29.9</v>
      </c>
      <c r="AN141" s="402">
        <v>32.5</v>
      </c>
      <c r="AO141" s="402">
        <v>38.1</v>
      </c>
      <c r="AP141" s="402">
        <v>26.9</v>
      </c>
      <c r="AQ141" s="402">
        <v>32.5</v>
      </c>
      <c r="AR141" s="402">
        <v>33</v>
      </c>
      <c r="AS141" s="402">
        <v>33.8</v>
      </c>
      <c r="AT141" s="402">
        <v>35.3</v>
      </c>
      <c r="AU141" s="402">
        <v>33.6</v>
      </c>
      <c r="AV141" s="402">
        <v>34.3</v>
      </c>
      <c r="AW141" s="402">
        <v>23.3</v>
      </c>
      <c r="AX141" s="402">
        <v>23.5</v>
      </c>
      <c r="AY141" s="402">
        <v>23.5</v>
      </c>
      <c r="AZ141" s="402">
        <v>24.3</v>
      </c>
      <c r="BA141" s="402">
        <v>30.2</v>
      </c>
      <c r="BB141" s="402">
        <v>30</v>
      </c>
      <c r="BC141" s="402">
        <v>28.7</v>
      </c>
      <c r="BD141" s="402">
        <v>38.3</v>
      </c>
      <c r="BE141" s="402">
        <v>37.8</v>
      </c>
      <c r="BF141" s="402">
        <v>39.1</v>
      </c>
      <c r="BG141" s="402">
        <v>37.7</v>
      </c>
      <c r="BH141" s="402">
        <v>37.4</v>
      </c>
      <c r="BI141" s="402">
        <v>37.6</v>
      </c>
      <c r="BJ141" s="402">
        <v>40.2</v>
      </c>
      <c r="BK141" s="402">
        <v>39.8</v>
      </c>
      <c r="BL141" s="402">
        <v>41.4</v>
      </c>
      <c r="BM141" s="402">
        <v>34.6</v>
      </c>
      <c r="BN141" s="402">
        <v>26</v>
      </c>
      <c r="BO141" s="402">
        <v>30.9</v>
      </c>
      <c r="BP141" s="402">
        <v>39.9</v>
      </c>
      <c r="BQ141" s="402">
        <v>40.1</v>
      </c>
      <c r="BR141" s="402">
        <v>41</v>
      </c>
      <c r="BS141" s="402">
        <v>39.1</v>
      </c>
      <c r="BT141" s="402">
        <v>39.5</v>
      </c>
      <c r="BU141" s="402">
        <v>41.5</v>
      </c>
      <c r="BV141" s="402">
        <v>41.3</v>
      </c>
      <c r="BW141" s="402">
        <v>41.5</v>
      </c>
      <c r="BX141" s="402">
        <v>43.8</v>
      </c>
      <c r="BY141" s="402">
        <v>44.1</v>
      </c>
      <c r="BZ141" s="402">
        <v>44.3</v>
      </c>
      <c r="CA141" s="402">
        <v>45.4</v>
      </c>
      <c r="CB141" s="402">
        <v>29.3</v>
      </c>
      <c r="CC141" s="402">
        <v>26.6</v>
      </c>
      <c r="CD141" s="402">
        <v>40.9</v>
      </c>
      <c r="CE141" s="402">
        <v>35.3</v>
      </c>
      <c r="CF141" s="402">
        <v>38.2</v>
      </c>
      <c r="CG141" s="402">
        <v>40.9</v>
      </c>
      <c r="CH141" s="402">
        <v>40.9</v>
      </c>
      <c r="CI141" s="402">
        <v>49.4</v>
      </c>
      <c r="CJ141" s="402">
        <v>39.6</v>
      </c>
      <c r="CK141" s="402">
        <v>33.1</v>
      </c>
      <c r="CL141" s="402">
        <v>43.8</v>
      </c>
      <c r="CM141" s="402">
        <v>48.1</v>
      </c>
      <c r="CN141" s="402">
        <v>36.2</v>
      </c>
      <c r="CO141" s="402">
        <v>39.9</v>
      </c>
      <c r="CP141" s="402">
        <v>40</v>
      </c>
    </row>
    <row r="142" spans="1:94">
      <c r="A142">
        <v>140</v>
      </c>
      <c r="B142" t="s">
        <v>977</v>
      </c>
      <c r="C142" t="s">
        <v>968</v>
      </c>
      <c r="D142" t="s">
        <v>969</v>
      </c>
      <c r="E142" t="s">
        <v>978</v>
      </c>
      <c r="F142" t="s">
        <v>2108</v>
      </c>
      <c r="J142">
        <v>22.2</v>
      </c>
      <c r="L142">
        <v>13.9</v>
      </c>
      <c r="M142">
        <v>10.9</v>
      </c>
      <c r="N142">
        <v>21.6</v>
      </c>
      <c r="O142">
        <v>30.3</v>
      </c>
      <c r="P142">
        <v>29.3</v>
      </c>
      <c r="R142">
        <v>11.8</v>
      </c>
      <c r="S142">
        <v>10.7</v>
      </c>
      <c r="T142">
        <v>17.2</v>
      </c>
      <c r="U142">
        <v>6.4</v>
      </c>
      <c r="V142">
        <v>11.1</v>
      </c>
      <c r="W142">
        <v>21.8</v>
      </c>
      <c r="X142">
        <v>18.1</v>
      </c>
      <c r="Y142">
        <v>21.2</v>
      </c>
      <c r="Z142">
        <v>30.9</v>
      </c>
      <c r="AA142">
        <v>16.7</v>
      </c>
      <c r="AB142">
        <v>12.8</v>
      </c>
      <c r="AC142">
        <v>27.2</v>
      </c>
      <c r="AD142">
        <v>29.8</v>
      </c>
      <c r="AE142">
        <v>41.7</v>
      </c>
      <c r="AF142">
        <v>24.4</v>
      </c>
      <c r="AG142">
        <v>28.9</v>
      </c>
      <c r="AH142">
        <v>35.4</v>
      </c>
      <c r="AJ142">
        <v>9.6</v>
      </c>
      <c r="AK142">
        <v>11.1</v>
      </c>
      <c r="AL142">
        <v>11.8</v>
      </c>
      <c r="AM142">
        <v>11.8</v>
      </c>
      <c r="AN142">
        <v>10.6</v>
      </c>
      <c r="AO142">
        <v>10.9</v>
      </c>
      <c r="AP142">
        <v>6.5</v>
      </c>
      <c r="AQ142">
        <v>7.6</v>
      </c>
      <c r="AR142">
        <v>10.2</v>
      </c>
      <c r="AS142">
        <v>16.2</v>
      </c>
      <c r="AT142">
        <v>16.8</v>
      </c>
      <c r="AU142">
        <v>25.9</v>
      </c>
      <c r="AV142">
        <v>17.1</v>
      </c>
      <c r="AW142">
        <v>6.3</v>
      </c>
      <c r="AX142">
        <v>6.4</v>
      </c>
      <c r="AY142">
        <v>6.3</v>
      </c>
      <c r="AZ142">
        <v>6.4</v>
      </c>
      <c r="BA142">
        <v>11.1</v>
      </c>
      <c r="BB142">
        <v>11.1</v>
      </c>
      <c r="BC142">
        <v>14.1</v>
      </c>
      <c r="BD142">
        <v>20.8</v>
      </c>
      <c r="BE142">
        <v>21.6</v>
      </c>
      <c r="BF142">
        <v>23.3</v>
      </c>
      <c r="BG142">
        <v>17.9</v>
      </c>
      <c r="BH142">
        <v>17.7</v>
      </c>
      <c r="BI142">
        <v>16.5</v>
      </c>
      <c r="BJ142">
        <v>22.4</v>
      </c>
      <c r="BK142">
        <v>17.9</v>
      </c>
      <c r="BL142">
        <v>19.3</v>
      </c>
      <c r="BM142">
        <v>30.7</v>
      </c>
      <c r="BN142">
        <v>39</v>
      </c>
      <c r="BO142">
        <v>14.6</v>
      </c>
      <c r="BP142">
        <v>16.8</v>
      </c>
      <c r="BQ142">
        <v>12.7</v>
      </c>
      <c r="BR142">
        <v>13.1</v>
      </c>
      <c r="BS142">
        <v>9.6</v>
      </c>
      <c r="BT142">
        <v>26.1</v>
      </c>
      <c r="BU142">
        <v>27.1</v>
      </c>
      <c r="BV142">
        <v>26.1</v>
      </c>
      <c r="BW142">
        <v>27.1</v>
      </c>
      <c r="BX142">
        <v>29.4</v>
      </c>
      <c r="BY142">
        <v>29.6</v>
      </c>
      <c r="BZ142">
        <v>29.8</v>
      </c>
      <c r="CA142">
        <v>29.8</v>
      </c>
      <c r="CB142">
        <v>51</v>
      </c>
      <c r="CC142">
        <v>54.4</v>
      </c>
      <c r="CD142">
        <v>36.8</v>
      </c>
      <c r="CE142">
        <v>42.4</v>
      </c>
      <c r="CF142">
        <v>23.1</v>
      </c>
      <c r="CG142">
        <v>24.2</v>
      </c>
      <c r="CH142">
        <v>24.2</v>
      </c>
      <c r="CI142">
        <v>29</v>
      </c>
      <c r="CJ142">
        <v>29.6</v>
      </c>
      <c r="CK142">
        <v>27.5</v>
      </c>
      <c r="CL142">
        <v>27.8</v>
      </c>
      <c r="CM142">
        <v>29.5</v>
      </c>
      <c r="CN142">
        <v>35.8</v>
      </c>
      <c r="CO142">
        <v>38.3</v>
      </c>
      <c r="CP142">
        <v>35.4</v>
      </c>
    </row>
    <row r="143" spans="3:94">
      <c r="C143" t="s">
        <v>968</v>
      </c>
      <c r="D143" t="s">
        <v>980</v>
      </c>
      <c r="I143" s="402"/>
      <c r="J143" s="402"/>
      <c r="K143" s="402"/>
      <c r="L143" s="402"/>
      <c r="M143" s="402"/>
      <c r="N143" s="402"/>
      <c r="O143" s="402"/>
      <c r="P143" s="402"/>
      <c r="Q143" s="402"/>
      <c r="R143" s="402"/>
      <c r="S143" s="402"/>
      <c r="T143" s="402"/>
      <c r="U143" s="402"/>
      <c r="V143" s="402"/>
      <c r="W143" s="402"/>
      <c r="X143" s="402"/>
      <c r="Y143" s="402"/>
      <c r="Z143" s="402"/>
      <c r="AA143" s="402"/>
      <c r="AB143" s="402"/>
      <c r="AC143" s="402"/>
      <c r="AD143" s="402"/>
      <c r="AE143" s="402"/>
      <c r="AF143" s="402"/>
      <c r="AG143" s="402"/>
      <c r="AH143" s="402"/>
      <c r="AI143" s="402"/>
      <c r="AJ143" s="402"/>
      <c r="AK143" s="402"/>
      <c r="AL143" s="402"/>
      <c r="AM143" s="402"/>
      <c r="AN143" s="402"/>
      <c r="AO143" s="402"/>
      <c r="AP143" s="402"/>
      <c r="AQ143" s="402"/>
      <c r="AR143" s="402"/>
      <c r="AS143" s="402"/>
      <c r="AT143" s="402"/>
      <c r="AU143" s="402"/>
      <c r="AV143" s="402"/>
      <c r="AW143" s="402"/>
      <c r="AX143" s="402"/>
      <c r="AY143" s="402"/>
      <c r="AZ143" s="402"/>
      <c r="BA143" s="402"/>
      <c r="BB143" s="402"/>
      <c r="BC143" s="402"/>
      <c r="BD143" s="402"/>
      <c r="BE143" s="402"/>
      <c r="BF143" s="402"/>
      <c r="BG143" s="402"/>
      <c r="BH143" s="402"/>
      <c r="BI143" s="402"/>
      <c r="BJ143" s="402"/>
      <c r="BK143" s="402"/>
      <c r="BL143" s="402"/>
      <c r="BM143" s="402"/>
      <c r="BN143" s="402"/>
      <c r="BO143" s="402"/>
      <c r="BP143" s="402"/>
      <c r="BQ143" s="402"/>
      <c r="BR143" s="402"/>
      <c r="BS143" s="402"/>
      <c r="BT143" s="402"/>
      <c r="BU143" s="402"/>
      <c r="BV143" s="402"/>
      <c r="BW143" s="402"/>
      <c r="BX143" s="402"/>
      <c r="BY143" s="402"/>
      <c r="BZ143" s="402"/>
      <c r="CA143" s="402"/>
      <c r="CB143" s="402"/>
      <c r="CC143" s="402"/>
      <c r="CD143" s="402"/>
      <c r="CE143" s="402"/>
      <c r="CF143" s="402"/>
      <c r="CG143" s="402"/>
      <c r="CH143" s="402"/>
      <c r="CI143" s="402"/>
      <c r="CJ143" s="402"/>
      <c r="CK143" s="402"/>
      <c r="CL143" s="402"/>
      <c r="CM143" s="402"/>
      <c r="CN143" s="402"/>
      <c r="CO143" s="402"/>
      <c r="CP143" s="402"/>
    </row>
    <row r="144" spans="1:94">
      <c r="A144">
        <v>142</v>
      </c>
      <c r="B144" t="s">
        <v>979</v>
      </c>
      <c r="C144" t="s">
        <v>968</v>
      </c>
      <c r="D144" t="s">
        <v>980</v>
      </c>
      <c r="E144" t="s">
        <v>981</v>
      </c>
      <c r="F144" t="s">
        <v>2112</v>
      </c>
      <c r="I144" s="402"/>
      <c r="J144" s="402">
        <v>90.3</v>
      </c>
      <c r="K144" s="402"/>
      <c r="L144" s="402">
        <v>94.1</v>
      </c>
      <c r="M144" s="402">
        <v>92.2</v>
      </c>
      <c r="N144" s="402">
        <v>91.4</v>
      </c>
      <c r="O144" s="402">
        <v>88.2</v>
      </c>
      <c r="P144" s="402">
        <v>86.4</v>
      </c>
      <c r="Q144" s="402"/>
      <c r="R144" s="402">
        <v>95.9</v>
      </c>
      <c r="S144" s="402">
        <v>94.1</v>
      </c>
      <c r="T144" s="402">
        <v>93.7</v>
      </c>
      <c r="U144" s="402">
        <v>92.9</v>
      </c>
      <c r="V144" s="402">
        <v>91.9</v>
      </c>
      <c r="W144" s="402">
        <v>92</v>
      </c>
      <c r="X144" s="402">
        <v>91.6</v>
      </c>
      <c r="Y144" s="402">
        <v>91.4</v>
      </c>
      <c r="Z144" s="402">
        <v>92.2</v>
      </c>
      <c r="AA144" s="402">
        <v>90.4</v>
      </c>
      <c r="AB144" s="402">
        <v>89.2</v>
      </c>
      <c r="AC144" s="402">
        <v>87.8</v>
      </c>
      <c r="AD144" s="402">
        <v>88.3</v>
      </c>
      <c r="AE144" s="402">
        <v>88.6</v>
      </c>
      <c r="AF144" s="402">
        <v>85.8</v>
      </c>
      <c r="AG144" s="402">
        <v>86.7</v>
      </c>
      <c r="AH144" s="402">
        <v>86.3</v>
      </c>
      <c r="AI144" s="402"/>
      <c r="AJ144" s="402">
        <v>95.8</v>
      </c>
      <c r="AK144" s="402">
        <v>95.9</v>
      </c>
      <c r="AL144" s="402">
        <v>95.9</v>
      </c>
      <c r="AM144" s="402">
        <v>94.8</v>
      </c>
      <c r="AN144" s="402">
        <v>94.2</v>
      </c>
      <c r="AO144" s="402">
        <v>92.9</v>
      </c>
      <c r="AP144" s="402">
        <v>94.6</v>
      </c>
      <c r="AQ144" s="402">
        <v>94.6</v>
      </c>
      <c r="AR144" s="402">
        <v>94.4</v>
      </c>
      <c r="AS144" s="402">
        <v>93.8</v>
      </c>
      <c r="AT144" s="402">
        <v>94</v>
      </c>
      <c r="AU144" s="402">
        <v>92.7</v>
      </c>
      <c r="AV144" s="402">
        <v>93.8</v>
      </c>
      <c r="AW144" s="402">
        <v>94.6</v>
      </c>
      <c r="AX144" s="402">
        <v>91.1</v>
      </c>
      <c r="AY144" s="402">
        <v>93.8</v>
      </c>
      <c r="AZ144" s="402">
        <v>91.8</v>
      </c>
      <c r="BA144" s="402">
        <v>92.6</v>
      </c>
      <c r="BB144" s="402">
        <v>92.2</v>
      </c>
      <c r="BC144" s="402">
        <v>90.2</v>
      </c>
      <c r="BD144" s="402">
        <v>92.7</v>
      </c>
      <c r="BE144" s="402">
        <v>91.6</v>
      </c>
      <c r="BF144" s="402">
        <v>91.9</v>
      </c>
      <c r="BG144" s="402">
        <v>92</v>
      </c>
      <c r="BH144" s="402">
        <v>88.9</v>
      </c>
      <c r="BI144" s="402">
        <v>93.1</v>
      </c>
      <c r="BJ144" s="402">
        <v>90.6</v>
      </c>
      <c r="BK144" s="402">
        <v>91.1</v>
      </c>
      <c r="BL144" s="402">
        <v>92.6</v>
      </c>
      <c r="BM144" s="402">
        <v>92.2</v>
      </c>
      <c r="BN144" s="402">
        <v>91.8</v>
      </c>
      <c r="BO144" s="402">
        <v>90.4</v>
      </c>
      <c r="BP144" s="402">
        <v>90.4</v>
      </c>
      <c r="BQ144" s="402">
        <v>90.7</v>
      </c>
      <c r="BR144" s="402">
        <v>87.5</v>
      </c>
      <c r="BS144" s="402">
        <v>88.1</v>
      </c>
      <c r="BT144" s="402">
        <v>90.7</v>
      </c>
      <c r="BU144" s="402">
        <v>89.7</v>
      </c>
      <c r="BV144" s="402">
        <v>89.2</v>
      </c>
      <c r="BW144" s="402">
        <v>84.1</v>
      </c>
      <c r="BX144" s="402">
        <v>91.8</v>
      </c>
      <c r="BY144" s="402">
        <v>88.2</v>
      </c>
      <c r="BZ144" s="402">
        <v>86.9</v>
      </c>
      <c r="CA144" s="402">
        <v>86.9</v>
      </c>
      <c r="CB144" s="402">
        <v>89.6</v>
      </c>
      <c r="CC144" s="402">
        <v>89.7</v>
      </c>
      <c r="CD144" s="402">
        <v>88.1</v>
      </c>
      <c r="CE144" s="402">
        <v>88.9</v>
      </c>
      <c r="CF144" s="402">
        <v>87.7</v>
      </c>
      <c r="CG144" s="402">
        <v>86.9</v>
      </c>
      <c r="CH144" s="402">
        <v>84.4</v>
      </c>
      <c r="CI144" s="402">
        <v>84.7</v>
      </c>
      <c r="CJ144" s="402">
        <v>88.5</v>
      </c>
      <c r="CK144" s="402">
        <v>89.9</v>
      </c>
      <c r="CL144" s="402">
        <v>88.4</v>
      </c>
      <c r="CM144" s="402">
        <v>85.5</v>
      </c>
      <c r="CN144" s="402">
        <v>87.5</v>
      </c>
      <c r="CO144" s="402">
        <v>85.3</v>
      </c>
      <c r="CP144" s="402">
        <v>86.5</v>
      </c>
    </row>
    <row r="145" spans="1:94">
      <c r="A145">
        <v>143</v>
      </c>
      <c r="B145" t="s">
        <v>982</v>
      </c>
      <c r="C145" t="s">
        <v>968</v>
      </c>
      <c r="D145" t="s">
        <v>980</v>
      </c>
      <c r="E145" t="s">
        <v>983</v>
      </c>
      <c r="F145" t="s">
        <v>2112</v>
      </c>
      <c r="I145" s="402"/>
      <c r="J145" s="402">
        <v>86.4</v>
      </c>
      <c r="K145" s="402"/>
      <c r="L145" s="402">
        <v>91.1</v>
      </c>
      <c r="M145" s="402">
        <v>88.9</v>
      </c>
      <c r="N145" s="402">
        <v>87.6</v>
      </c>
      <c r="O145" s="402">
        <v>83.9</v>
      </c>
      <c r="P145" s="402">
        <v>81.8</v>
      </c>
      <c r="Q145" s="402"/>
      <c r="R145" s="402">
        <v>93.6</v>
      </c>
      <c r="S145" s="402">
        <v>91.2</v>
      </c>
      <c r="T145" s="402">
        <v>90.6</v>
      </c>
      <c r="U145" s="402">
        <v>90.3</v>
      </c>
      <c r="V145" s="402">
        <v>88.4</v>
      </c>
      <c r="W145" s="402">
        <v>88.5</v>
      </c>
      <c r="X145" s="402">
        <v>87.9</v>
      </c>
      <c r="Y145" s="402">
        <v>87.4</v>
      </c>
      <c r="Z145" s="402">
        <v>88.4</v>
      </c>
      <c r="AA145" s="402">
        <v>86.3</v>
      </c>
      <c r="AB145" s="402">
        <v>85.5</v>
      </c>
      <c r="AC145" s="402">
        <v>83.7</v>
      </c>
      <c r="AD145" s="402">
        <v>83.7</v>
      </c>
      <c r="AE145" s="402">
        <v>84.2</v>
      </c>
      <c r="AF145" s="402">
        <v>81.3</v>
      </c>
      <c r="AG145" s="402">
        <v>82.2</v>
      </c>
      <c r="AH145" s="402">
        <v>81.4</v>
      </c>
      <c r="AI145" s="402"/>
      <c r="AJ145" s="402">
        <v>93.5</v>
      </c>
      <c r="AK145" s="402">
        <v>93.7</v>
      </c>
      <c r="AL145" s="402">
        <v>93.6</v>
      </c>
      <c r="AM145" s="402">
        <v>92</v>
      </c>
      <c r="AN145" s="402">
        <v>91.5</v>
      </c>
      <c r="AO145" s="402">
        <v>89.6</v>
      </c>
      <c r="AP145" s="402">
        <v>91.8</v>
      </c>
      <c r="AQ145" s="402">
        <v>91.8</v>
      </c>
      <c r="AR145" s="402">
        <v>91.5</v>
      </c>
      <c r="AS145" s="402">
        <v>90.8</v>
      </c>
      <c r="AT145" s="402">
        <v>90.9</v>
      </c>
      <c r="AU145" s="402">
        <v>89.4</v>
      </c>
      <c r="AV145" s="402">
        <v>90.6</v>
      </c>
      <c r="AW145" s="402">
        <v>92.3</v>
      </c>
      <c r="AX145" s="402">
        <v>87.8</v>
      </c>
      <c r="AY145" s="402">
        <v>91.8</v>
      </c>
      <c r="AZ145" s="402">
        <v>89.1</v>
      </c>
      <c r="BA145" s="402">
        <v>89.1</v>
      </c>
      <c r="BB145" s="402">
        <v>88.5</v>
      </c>
      <c r="BC145" s="402">
        <v>86.9</v>
      </c>
      <c r="BD145" s="402">
        <v>89.3</v>
      </c>
      <c r="BE145" s="402">
        <v>88.2</v>
      </c>
      <c r="BF145" s="402">
        <v>88.4</v>
      </c>
      <c r="BG145" s="402">
        <v>88.2</v>
      </c>
      <c r="BH145" s="402">
        <v>85.4</v>
      </c>
      <c r="BI145" s="402">
        <v>89.6</v>
      </c>
      <c r="BJ145" s="402">
        <v>86.4</v>
      </c>
      <c r="BK145" s="402">
        <v>87.3</v>
      </c>
      <c r="BL145" s="402">
        <v>88.6</v>
      </c>
      <c r="BM145" s="402">
        <v>88.4</v>
      </c>
      <c r="BN145" s="402">
        <v>87.8</v>
      </c>
      <c r="BO145" s="402">
        <v>86.3</v>
      </c>
      <c r="BP145" s="402">
        <v>86.3</v>
      </c>
      <c r="BQ145" s="402">
        <v>87.2</v>
      </c>
      <c r="BR145" s="402">
        <v>82.4</v>
      </c>
      <c r="BS145" s="402">
        <v>84.4</v>
      </c>
      <c r="BT145" s="402">
        <v>86.5</v>
      </c>
      <c r="BU145" s="402">
        <v>85.3</v>
      </c>
      <c r="BV145" s="402">
        <v>84.7</v>
      </c>
      <c r="BW145" s="402">
        <v>80.5</v>
      </c>
      <c r="BX145" s="402">
        <v>88</v>
      </c>
      <c r="BY145" s="402">
        <v>83.4</v>
      </c>
      <c r="BZ145" s="402">
        <v>82.2</v>
      </c>
      <c r="CA145" s="402">
        <v>82</v>
      </c>
      <c r="CB145" s="402">
        <v>85.5</v>
      </c>
      <c r="CC145" s="402">
        <v>85.5</v>
      </c>
      <c r="CD145" s="402">
        <v>83.7</v>
      </c>
      <c r="CE145" s="402">
        <v>84.4</v>
      </c>
      <c r="CF145" s="402">
        <v>83.3</v>
      </c>
      <c r="CG145" s="402">
        <v>82.4</v>
      </c>
      <c r="CH145" s="402">
        <v>79.8</v>
      </c>
      <c r="CI145" s="402">
        <v>79.7</v>
      </c>
      <c r="CJ145" s="402">
        <v>84.5</v>
      </c>
      <c r="CK145" s="402">
        <v>86.3</v>
      </c>
      <c r="CL145" s="402">
        <v>84.8</v>
      </c>
      <c r="CM145" s="402">
        <v>80.4</v>
      </c>
      <c r="CN145" s="402">
        <v>82.7</v>
      </c>
      <c r="CO145" s="402">
        <v>80.3</v>
      </c>
      <c r="CP145" s="402">
        <v>81.7</v>
      </c>
    </row>
    <row r="146" spans="1:94">
      <c r="A146">
        <v>144</v>
      </c>
      <c r="B146" t="s">
        <v>984</v>
      </c>
      <c r="C146" t="s">
        <v>968</v>
      </c>
      <c r="D146" t="s">
        <v>980</v>
      </c>
      <c r="E146" t="s">
        <v>985</v>
      </c>
      <c r="F146" t="s">
        <v>2112</v>
      </c>
      <c r="I146" s="402"/>
      <c r="J146" s="402">
        <v>93</v>
      </c>
      <c r="K146" s="402"/>
      <c r="L146" s="402">
        <v>95.9</v>
      </c>
      <c r="M146" s="402">
        <v>94.4</v>
      </c>
      <c r="N146" s="402">
        <v>93.9</v>
      </c>
      <c r="O146" s="402">
        <v>91.3</v>
      </c>
      <c r="P146" s="402">
        <v>89.9</v>
      </c>
      <c r="Q146" s="402"/>
      <c r="R146" s="402">
        <v>97.3</v>
      </c>
      <c r="S146" s="402">
        <v>95.9</v>
      </c>
      <c r="T146" s="402">
        <v>95.6</v>
      </c>
      <c r="U146" s="402">
        <v>95</v>
      </c>
      <c r="V146" s="402">
        <v>94.2</v>
      </c>
      <c r="W146" s="402">
        <v>94.6</v>
      </c>
      <c r="X146" s="402">
        <v>93.9</v>
      </c>
      <c r="Y146" s="402">
        <v>93.8</v>
      </c>
      <c r="Z146" s="402">
        <v>94.5</v>
      </c>
      <c r="AA146" s="402">
        <v>93.1</v>
      </c>
      <c r="AB146" s="402">
        <v>92.1</v>
      </c>
      <c r="AC146" s="402">
        <v>90.7</v>
      </c>
      <c r="AD146" s="402">
        <v>91.5</v>
      </c>
      <c r="AE146" s="402">
        <v>91.8</v>
      </c>
      <c r="AF146" s="402">
        <v>89.6</v>
      </c>
      <c r="AG146" s="402">
        <v>90</v>
      </c>
      <c r="AH146" s="402">
        <v>89.7</v>
      </c>
      <c r="AI146" s="402"/>
      <c r="AJ146" s="402">
        <v>97.3</v>
      </c>
      <c r="AK146" s="402">
        <v>97.3</v>
      </c>
      <c r="AL146" s="402">
        <v>97.2</v>
      </c>
      <c r="AM146" s="402">
        <v>96.4</v>
      </c>
      <c r="AN146" s="402">
        <v>96.2</v>
      </c>
      <c r="AO146" s="402">
        <v>94.8</v>
      </c>
      <c r="AP146" s="402">
        <v>96.3</v>
      </c>
      <c r="AQ146" s="402">
        <v>96.2</v>
      </c>
      <c r="AR146" s="402">
        <v>96</v>
      </c>
      <c r="AS146" s="402">
        <v>95.8</v>
      </c>
      <c r="AT146" s="402">
        <v>95.7</v>
      </c>
      <c r="AU146" s="402">
        <v>95</v>
      </c>
      <c r="AV146" s="402">
        <v>95.8</v>
      </c>
      <c r="AW146" s="402">
        <v>96.1</v>
      </c>
      <c r="AX146" s="402">
        <v>93.5</v>
      </c>
      <c r="AY146" s="402">
        <v>95.9</v>
      </c>
      <c r="AZ146" s="402">
        <v>94.4</v>
      </c>
      <c r="BA146" s="402">
        <v>94.7</v>
      </c>
      <c r="BB146" s="402">
        <v>94.5</v>
      </c>
      <c r="BC146" s="402">
        <v>92.9</v>
      </c>
      <c r="BD146" s="402">
        <v>95.3</v>
      </c>
      <c r="BE146" s="402">
        <v>94.1</v>
      </c>
      <c r="BF146" s="402">
        <v>94.5</v>
      </c>
      <c r="BG146" s="402">
        <v>94.2</v>
      </c>
      <c r="BH146" s="402">
        <v>91.7</v>
      </c>
      <c r="BI146" s="402">
        <v>95.2</v>
      </c>
      <c r="BJ146" s="402">
        <v>93.3</v>
      </c>
      <c r="BK146" s="402">
        <v>93.5</v>
      </c>
      <c r="BL146" s="402">
        <v>94.7</v>
      </c>
      <c r="BM146" s="402">
        <v>94.5</v>
      </c>
      <c r="BN146" s="402">
        <v>94.4</v>
      </c>
      <c r="BO146" s="402">
        <v>93.2</v>
      </c>
      <c r="BP146" s="402">
        <v>93.1</v>
      </c>
      <c r="BQ146" s="402">
        <v>93.4</v>
      </c>
      <c r="BR146" s="402">
        <v>90.7</v>
      </c>
      <c r="BS146" s="402">
        <v>91.3</v>
      </c>
      <c r="BT146" s="402">
        <v>93.2</v>
      </c>
      <c r="BU146" s="402">
        <v>92.7</v>
      </c>
      <c r="BV146" s="402">
        <v>92.3</v>
      </c>
      <c r="BW146" s="402">
        <v>86.8</v>
      </c>
      <c r="BX146" s="402">
        <v>94.4</v>
      </c>
      <c r="BY146" s="402">
        <v>91.4</v>
      </c>
      <c r="BZ146" s="402">
        <v>90.4</v>
      </c>
      <c r="CA146" s="402">
        <v>90.3</v>
      </c>
      <c r="CB146" s="402">
        <v>92.6</v>
      </c>
      <c r="CC146" s="402">
        <v>92.5</v>
      </c>
      <c r="CD146" s="402">
        <v>91.5</v>
      </c>
      <c r="CE146" s="402">
        <v>92</v>
      </c>
      <c r="CF146" s="402">
        <v>91.3</v>
      </c>
      <c r="CG146" s="402">
        <v>90.4</v>
      </c>
      <c r="CH146" s="402">
        <v>88.4</v>
      </c>
      <c r="CI146" s="402">
        <v>88.4</v>
      </c>
      <c r="CJ146" s="402">
        <v>91.4</v>
      </c>
      <c r="CK146" s="402">
        <v>92.5</v>
      </c>
      <c r="CL146" s="402">
        <v>91.2</v>
      </c>
      <c r="CM146" s="402">
        <v>89.2</v>
      </c>
      <c r="CN146" s="402">
        <v>90.8</v>
      </c>
      <c r="CO146" s="402">
        <v>88.8</v>
      </c>
      <c r="CP146" s="402">
        <v>89.8</v>
      </c>
    </row>
    <row r="147" spans="1:94">
      <c r="A147">
        <v>145</v>
      </c>
      <c r="B147" t="s">
        <v>986</v>
      </c>
      <c r="C147" t="s">
        <v>968</v>
      </c>
      <c r="D147" t="s">
        <v>980</v>
      </c>
      <c r="E147" t="s">
        <v>987</v>
      </c>
      <c r="F147" t="s">
        <v>2112</v>
      </c>
      <c r="J147">
        <v>91.3</v>
      </c>
      <c r="L147">
        <v>95.3</v>
      </c>
      <c r="M147">
        <v>92.8</v>
      </c>
      <c r="N147">
        <v>92.5</v>
      </c>
      <c r="O147">
        <v>89.1</v>
      </c>
      <c r="P147">
        <v>87.1</v>
      </c>
      <c r="R147">
        <v>96.8</v>
      </c>
      <c r="S147">
        <v>95.3</v>
      </c>
      <c r="T147">
        <v>95.1</v>
      </c>
      <c r="U147">
        <v>93</v>
      </c>
      <c r="V147">
        <v>92.8</v>
      </c>
      <c r="W147">
        <v>94.1</v>
      </c>
      <c r="X147">
        <v>92.3</v>
      </c>
      <c r="Y147">
        <v>92.3</v>
      </c>
      <c r="Z147">
        <v>93.5</v>
      </c>
      <c r="AA147">
        <v>91.4</v>
      </c>
      <c r="AB147">
        <v>89.8</v>
      </c>
      <c r="AC147">
        <v>88</v>
      </c>
      <c r="AD147">
        <v>89.6</v>
      </c>
      <c r="AE147">
        <v>90.1</v>
      </c>
      <c r="AF147">
        <v>86.9</v>
      </c>
      <c r="AG147">
        <v>87.2</v>
      </c>
      <c r="AH147">
        <v>87.1</v>
      </c>
      <c r="AJ147">
        <v>96.9</v>
      </c>
      <c r="AK147">
        <v>96.2</v>
      </c>
      <c r="AL147">
        <v>96.8</v>
      </c>
      <c r="AM147">
        <v>96.1</v>
      </c>
      <c r="AN147">
        <v>96.1</v>
      </c>
      <c r="AO147">
        <v>94</v>
      </c>
      <c r="AP147">
        <v>95.3</v>
      </c>
      <c r="AQ147">
        <v>95.3</v>
      </c>
      <c r="AR147">
        <v>95.4</v>
      </c>
      <c r="AS147">
        <v>95.7</v>
      </c>
      <c r="AT147">
        <v>94.9</v>
      </c>
      <c r="AU147">
        <v>94.4</v>
      </c>
      <c r="AV147">
        <v>95.1</v>
      </c>
      <c r="AW147">
        <v>94.9</v>
      </c>
      <c r="AX147">
        <v>90.5</v>
      </c>
      <c r="AY147">
        <v>94.6</v>
      </c>
      <c r="AZ147">
        <v>92.1</v>
      </c>
      <c r="BA147">
        <v>93.9</v>
      </c>
      <c r="BB147">
        <v>93.1</v>
      </c>
      <c r="BC147">
        <v>90</v>
      </c>
      <c r="BD147">
        <v>95</v>
      </c>
      <c r="BE147">
        <v>93.9</v>
      </c>
      <c r="BF147">
        <v>93.9</v>
      </c>
      <c r="BG147">
        <v>93.2</v>
      </c>
      <c r="BH147">
        <v>87.9</v>
      </c>
      <c r="BI147">
        <v>94.7</v>
      </c>
      <c r="BJ147">
        <v>91.7</v>
      </c>
      <c r="BK147">
        <v>91.6</v>
      </c>
      <c r="BL147">
        <v>93.7</v>
      </c>
      <c r="BM147">
        <v>93.5</v>
      </c>
      <c r="BN147">
        <v>93.5</v>
      </c>
      <c r="BO147">
        <v>91.1</v>
      </c>
      <c r="BP147">
        <v>91.6</v>
      </c>
      <c r="BQ147">
        <v>91.9</v>
      </c>
      <c r="BR147">
        <v>88.2</v>
      </c>
      <c r="BS147">
        <v>88.2</v>
      </c>
      <c r="BT147">
        <v>91.8</v>
      </c>
      <c r="BU147">
        <v>91.1</v>
      </c>
      <c r="BV147">
        <v>90.5</v>
      </c>
      <c r="BW147">
        <v>81.9</v>
      </c>
      <c r="BX147">
        <v>93.9</v>
      </c>
      <c r="BY147">
        <v>89.4</v>
      </c>
      <c r="BZ147">
        <v>88</v>
      </c>
      <c r="CA147">
        <v>88</v>
      </c>
      <c r="CB147">
        <v>91.2</v>
      </c>
      <c r="CC147">
        <v>90.6</v>
      </c>
      <c r="CD147">
        <v>89.8</v>
      </c>
      <c r="CE147">
        <v>90</v>
      </c>
      <c r="CF147">
        <v>89</v>
      </c>
      <c r="CG147">
        <v>87.9</v>
      </c>
      <c r="CH147">
        <v>85.3</v>
      </c>
      <c r="CI147">
        <v>85.8</v>
      </c>
      <c r="CJ147">
        <v>88.5</v>
      </c>
      <c r="CK147">
        <v>89.5</v>
      </c>
      <c r="CL147">
        <v>87.9</v>
      </c>
      <c r="CM147">
        <v>86.7</v>
      </c>
      <c r="CN147">
        <v>88.3</v>
      </c>
      <c r="CO147">
        <v>86.1</v>
      </c>
      <c r="CP147">
        <v>86.8</v>
      </c>
    </row>
    <row r="148" spans="3:94">
      <c r="C148" t="s">
        <v>968</v>
      </c>
      <c r="D148" t="s">
        <v>989</v>
      </c>
      <c r="I148" s="402"/>
      <c r="J148" s="402"/>
      <c r="K148" s="402"/>
      <c r="L148" s="402"/>
      <c r="M148" s="402"/>
      <c r="N148" s="402"/>
      <c r="O148" s="402"/>
      <c r="P148" s="402"/>
      <c r="Q148" s="402"/>
      <c r="R148" s="402"/>
      <c r="S148" s="402"/>
      <c r="T148" s="402"/>
      <c r="U148" s="402"/>
      <c r="V148" s="402"/>
      <c r="W148" s="402"/>
      <c r="X148" s="402"/>
      <c r="Y148" s="402"/>
      <c r="Z148" s="402"/>
      <c r="AA148" s="402"/>
      <c r="AB148" s="402"/>
      <c r="AC148" s="402"/>
      <c r="AD148" s="402"/>
      <c r="AE148" s="402"/>
      <c r="AF148" s="402"/>
      <c r="AG148" s="402"/>
      <c r="AH148" s="402"/>
      <c r="AI148" s="402"/>
      <c r="AJ148" s="402"/>
      <c r="AK148" s="402"/>
      <c r="AL148" s="402"/>
      <c r="AM148" s="402"/>
      <c r="AN148" s="402"/>
      <c r="AO148" s="402"/>
      <c r="AP148" s="402"/>
      <c r="AQ148" s="402"/>
      <c r="AR148" s="402"/>
      <c r="AS148" s="402"/>
      <c r="AT148" s="402"/>
      <c r="AU148" s="402"/>
      <c r="AV148" s="402"/>
      <c r="AW148" s="402"/>
      <c r="AX148" s="402"/>
      <c r="AY148" s="402"/>
      <c r="AZ148" s="402"/>
      <c r="BA148" s="402"/>
      <c r="BB148" s="402"/>
      <c r="BC148" s="402"/>
      <c r="BD148" s="402"/>
      <c r="BE148" s="402"/>
      <c r="BF148" s="402"/>
      <c r="BG148" s="402"/>
      <c r="BH148" s="402"/>
      <c r="BI148" s="402"/>
      <c r="BJ148" s="402"/>
      <c r="BK148" s="402"/>
      <c r="BL148" s="402"/>
      <c r="BM148" s="402"/>
      <c r="BN148" s="402"/>
      <c r="BO148" s="402"/>
      <c r="BP148" s="402"/>
      <c r="BQ148" s="402"/>
      <c r="BR148" s="402"/>
      <c r="BS148" s="402"/>
      <c r="BT148" s="402"/>
      <c r="BU148" s="402"/>
      <c r="BV148" s="402"/>
      <c r="BW148" s="402"/>
      <c r="BX148" s="402"/>
      <c r="BY148" s="402"/>
      <c r="BZ148" s="402"/>
      <c r="CA148" s="402"/>
      <c r="CB148" s="402"/>
      <c r="CC148" s="402"/>
      <c r="CD148" s="402"/>
      <c r="CE148" s="402"/>
      <c r="CF148" s="402"/>
      <c r="CG148" s="402"/>
      <c r="CH148" s="402"/>
      <c r="CI148" s="402"/>
      <c r="CJ148" s="402"/>
      <c r="CK148" s="402"/>
      <c r="CL148" s="402"/>
      <c r="CM148" s="402"/>
      <c r="CN148" s="402"/>
      <c r="CO148" s="402"/>
      <c r="CP148" s="402"/>
    </row>
    <row r="149" spans="1:94">
      <c r="A149">
        <v>147</v>
      </c>
      <c r="B149" t="s">
        <v>988</v>
      </c>
      <c r="C149" t="s">
        <v>968</v>
      </c>
      <c r="D149" t="s">
        <v>989</v>
      </c>
      <c r="E149" t="s">
        <v>981</v>
      </c>
      <c r="F149" t="s">
        <v>2112</v>
      </c>
      <c r="I149" s="402"/>
      <c r="J149" s="402">
        <v>89.4</v>
      </c>
      <c r="K149" s="402"/>
      <c r="L149" s="402">
        <v>93.4</v>
      </c>
      <c r="M149" s="402">
        <v>91.9</v>
      </c>
      <c r="N149" s="402">
        <v>90.2</v>
      </c>
      <c r="O149" s="402">
        <v>87.1</v>
      </c>
      <c r="P149" s="402">
        <v>85.6</v>
      </c>
      <c r="Q149" s="402"/>
      <c r="R149" s="402">
        <v>95.8</v>
      </c>
      <c r="S149" s="402">
        <v>93.5</v>
      </c>
      <c r="T149" s="402">
        <v>92.9</v>
      </c>
      <c r="U149" s="402">
        <v>93.5</v>
      </c>
      <c r="V149" s="402">
        <v>91.4</v>
      </c>
      <c r="W149" s="402">
        <v>90.5</v>
      </c>
      <c r="X149" s="402">
        <v>90.4</v>
      </c>
      <c r="Y149" s="402">
        <v>90.1</v>
      </c>
      <c r="Z149" s="402">
        <v>91</v>
      </c>
      <c r="AA149" s="402">
        <v>89.4</v>
      </c>
      <c r="AB149" s="402">
        <v>89.4</v>
      </c>
      <c r="AC149" s="402">
        <v>86.7</v>
      </c>
      <c r="AD149" s="402">
        <v>86.9</v>
      </c>
      <c r="AE149" s="402">
        <v>87.7</v>
      </c>
      <c r="AF149" s="402">
        <v>85.6</v>
      </c>
      <c r="AG149" s="402">
        <v>85.8</v>
      </c>
      <c r="AH149" s="402">
        <v>85.3</v>
      </c>
      <c r="AI149" s="402"/>
      <c r="AJ149" s="402">
        <v>95.6</v>
      </c>
      <c r="AK149" s="402">
        <v>96.2</v>
      </c>
      <c r="AL149" s="402">
        <v>95.7</v>
      </c>
      <c r="AM149" s="402">
        <v>94.1</v>
      </c>
      <c r="AN149" s="402">
        <v>93.8</v>
      </c>
      <c r="AO149" s="402">
        <v>91.6</v>
      </c>
      <c r="AP149" s="402">
        <v>94.9</v>
      </c>
      <c r="AQ149" s="402">
        <v>94.5</v>
      </c>
      <c r="AR149" s="402">
        <v>93.7</v>
      </c>
      <c r="AS149" s="402">
        <v>93.3</v>
      </c>
      <c r="AT149" s="402">
        <v>93.3</v>
      </c>
      <c r="AU149" s="402">
        <v>91.4</v>
      </c>
      <c r="AV149" s="402">
        <v>93.1</v>
      </c>
      <c r="AW149" s="402">
        <v>95</v>
      </c>
      <c r="AX149" s="402">
        <v>91.4</v>
      </c>
      <c r="AY149" s="402">
        <v>94.7</v>
      </c>
      <c r="AZ149" s="402">
        <v>92.7</v>
      </c>
      <c r="BA149" s="402">
        <v>91.5</v>
      </c>
      <c r="BB149" s="402">
        <v>92</v>
      </c>
      <c r="BC149" s="402">
        <v>90.4</v>
      </c>
      <c r="BD149" s="402">
        <v>91.5</v>
      </c>
      <c r="BE149" s="402">
        <v>89.6</v>
      </c>
      <c r="BF149" s="402">
        <v>90.5</v>
      </c>
      <c r="BG149" s="402">
        <v>90.6</v>
      </c>
      <c r="BH149" s="402">
        <v>87.8</v>
      </c>
      <c r="BI149" s="402">
        <v>92.2</v>
      </c>
      <c r="BJ149" s="402">
        <v>89.6</v>
      </c>
      <c r="BK149" s="402">
        <v>89.7</v>
      </c>
      <c r="BL149" s="402">
        <v>91</v>
      </c>
      <c r="BM149" s="402">
        <v>91</v>
      </c>
      <c r="BN149" s="402">
        <v>91.1</v>
      </c>
      <c r="BO149" s="402">
        <v>89.7</v>
      </c>
      <c r="BP149" s="402">
        <v>89.1</v>
      </c>
      <c r="BQ149" s="402">
        <v>90.7</v>
      </c>
      <c r="BR149" s="402">
        <v>88.1</v>
      </c>
      <c r="BS149" s="402">
        <v>88.4</v>
      </c>
      <c r="BT149" s="402">
        <v>89.3</v>
      </c>
      <c r="BU149" s="402">
        <v>88.5</v>
      </c>
      <c r="BV149" s="402">
        <v>88.2</v>
      </c>
      <c r="BW149" s="402">
        <v>82.9</v>
      </c>
      <c r="BX149" s="402">
        <v>90.6</v>
      </c>
      <c r="BY149" s="402">
        <v>86.2</v>
      </c>
      <c r="BZ149" s="402">
        <v>85.6</v>
      </c>
      <c r="CA149" s="402">
        <v>86.1</v>
      </c>
      <c r="CB149" s="402">
        <v>88.7</v>
      </c>
      <c r="CC149" s="402">
        <v>88.6</v>
      </c>
      <c r="CD149" s="402">
        <v>87.2</v>
      </c>
      <c r="CE149" s="402">
        <v>87.8</v>
      </c>
      <c r="CF149" s="402">
        <v>87.3</v>
      </c>
      <c r="CG149" s="402">
        <v>86.2</v>
      </c>
      <c r="CH149" s="402">
        <v>84.6</v>
      </c>
      <c r="CI149" s="402">
        <v>83.7</v>
      </c>
      <c r="CJ149" s="402">
        <v>87.4</v>
      </c>
      <c r="CK149" s="402">
        <v>90.5</v>
      </c>
      <c r="CL149" s="402">
        <v>88.3</v>
      </c>
      <c r="CM149" s="402">
        <v>83.9</v>
      </c>
      <c r="CN149" s="402">
        <v>85.9</v>
      </c>
      <c r="CO149" s="402">
        <v>84.8</v>
      </c>
      <c r="CP149" s="402">
        <v>85.2</v>
      </c>
    </row>
    <row r="150" spans="1:94">
      <c r="A150">
        <v>148</v>
      </c>
      <c r="B150" t="s">
        <v>990</v>
      </c>
      <c r="C150" t="s">
        <v>968</v>
      </c>
      <c r="D150" t="s">
        <v>989</v>
      </c>
      <c r="E150" t="s">
        <v>983</v>
      </c>
      <c r="F150" t="s">
        <v>2112</v>
      </c>
      <c r="I150" s="402"/>
      <c r="J150" s="402">
        <v>85.4</v>
      </c>
      <c r="K150" s="402"/>
      <c r="L150" s="402">
        <v>89.9</v>
      </c>
      <c r="M150" s="402">
        <v>88.4</v>
      </c>
      <c r="N150" s="402">
        <v>86.1</v>
      </c>
      <c r="O150" s="402">
        <v>82.8</v>
      </c>
      <c r="P150" s="402">
        <v>81.4</v>
      </c>
      <c r="Q150" s="402"/>
      <c r="R150" s="402">
        <v>93</v>
      </c>
      <c r="S150" s="402">
        <v>90.1</v>
      </c>
      <c r="T150" s="402">
        <v>89.2</v>
      </c>
      <c r="U150" s="402">
        <v>90.8</v>
      </c>
      <c r="V150" s="402">
        <v>87.5</v>
      </c>
      <c r="W150" s="402">
        <v>86.2</v>
      </c>
      <c r="X150" s="402">
        <v>86.6</v>
      </c>
      <c r="Y150" s="402">
        <v>86.2</v>
      </c>
      <c r="Z150" s="402">
        <v>87.2</v>
      </c>
      <c r="AA150" s="402">
        <v>85</v>
      </c>
      <c r="AB150" s="402">
        <v>85.2</v>
      </c>
      <c r="AC150" s="402">
        <v>82.9</v>
      </c>
      <c r="AD150" s="402">
        <v>82.3</v>
      </c>
      <c r="AE150" s="402">
        <v>82.8</v>
      </c>
      <c r="AF150" s="402">
        <v>81</v>
      </c>
      <c r="AG150" s="402">
        <v>81.9</v>
      </c>
      <c r="AH150" s="402">
        <v>80.6</v>
      </c>
      <c r="AI150" s="402"/>
      <c r="AJ150" s="402">
        <v>92.8</v>
      </c>
      <c r="AK150" s="402">
        <v>93.7</v>
      </c>
      <c r="AL150" s="402">
        <v>93</v>
      </c>
      <c r="AM150" s="402">
        <v>90.7</v>
      </c>
      <c r="AN150" s="402">
        <v>89.9</v>
      </c>
      <c r="AO150" s="402">
        <v>88</v>
      </c>
      <c r="AP150" s="402">
        <v>91.9</v>
      </c>
      <c r="AQ150" s="402">
        <v>91.3</v>
      </c>
      <c r="AR150" s="402">
        <v>90.5</v>
      </c>
      <c r="AS150" s="402">
        <v>89.3</v>
      </c>
      <c r="AT150" s="402">
        <v>89.9</v>
      </c>
      <c r="AU150" s="402">
        <v>87.5</v>
      </c>
      <c r="AV150" s="402">
        <v>89.3</v>
      </c>
      <c r="AW150" s="402">
        <v>92.6</v>
      </c>
      <c r="AX150" s="402">
        <v>88.7</v>
      </c>
      <c r="AY150" s="402">
        <v>92.1</v>
      </c>
      <c r="AZ150" s="402">
        <v>89.7</v>
      </c>
      <c r="BA150" s="402">
        <v>87.2</v>
      </c>
      <c r="BB150" s="402">
        <v>88</v>
      </c>
      <c r="BC150" s="402">
        <v>87.1</v>
      </c>
      <c r="BD150" s="402">
        <v>86.7</v>
      </c>
      <c r="BE150" s="402">
        <v>85.5</v>
      </c>
      <c r="BF150" s="402">
        <v>86.2</v>
      </c>
      <c r="BG150" s="402">
        <v>86.6</v>
      </c>
      <c r="BH150" s="402">
        <v>84.5</v>
      </c>
      <c r="BI150" s="402">
        <v>88.1</v>
      </c>
      <c r="BJ150" s="402">
        <v>85.4</v>
      </c>
      <c r="BK150" s="402">
        <v>86.3</v>
      </c>
      <c r="BL150" s="402">
        <v>86.9</v>
      </c>
      <c r="BM150" s="402">
        <v>87.2</v>
      </c>
      <c r="BN150" s="402">
        <v>87.2</v>
      </c>
      <c r="BO150" s="402">
        <v>85.3</v>
      </c>
      <c r="BP150" s="402">
        <v>84.8</v>
      </c>
      <c r="BQ150" s="402">
        <v>86.5</v>
      </c>
      <c r="BR150" s="402">
        <v>83.2</v>
      </c>
      <c r="BS150" s="402">
        <v>84.4</v>
      </c>
      <c r="BT150" s="402">
        <v>85</v>
      </c>
      <c r="BU150" s="402">
        <v>84</v>
      </c>
      <c r="BV150" s="402">
        <v>83.6</v>
      </c>
      <c r="BW150" s="402">
        <v>80.7</v>
      </c>
      <c r="BX150" s="402">
        <v>85.9</v>
      </c>
      <c r="BY150" s="402">
        <v>81.6</v>
      </c>
      <c r="BZ150" s="402">
        <v>81.2</v>
      </c>
      <c r="CA150" s="402">
        <v>81.3</v>
      </c>
      <c r="CB150" s="402">
        <v>84.1</v>
      </c>
      <c r="CC150" s="402">
        <v>84.5</v>
      </c>
      <c r="CD150" s="402">
        <v>82.2</v>
      </c>
      <c r="CE150" s="402">
        <v>83.1</v>
      </c>
      <c r="CF150" s="402">
        <v>82.7</v>
      </c>
      <c r="CG150" s="402">
        <v>81.9</v>
      </c>
      <c r="CH150" s="402">
        <v>79.8</v>
      </c>
      <c r="CI150" s="402">
        <v>78.9</v>
      </c>
      <c r="CJ150" s="402">
        <v>84.7</v>
      </c>
      <c r="CK150" s="402">
        <v>87.5</v>
      </c>
      <c r="CL150" s="402">
        <v>85.4</v>
      </c>
      <c r="CM150" s="402">
        <v>79.3</v>
      </c>
      <c r="CN150" s="402">
        <v>81.3</v>
      </c>
      <c r="CO150" s="402">
        <v>80</v>
      </c>
      <c r="CP150" s="402">
        <v>80.9</v>
      </c>
    </row>
    <row r="151" spans="1:94">
      <c r="A151">
        <v>149</v>
      </c>
      <c r="B151" t="s">
        <v>991</v>
      </c>
      <c r="C151" t="s">
        <v>968</v>
      </c>
      <c r="D151" t="s">
        <v>989</v>
      </c>
      <c r="E151" t="s">
        <v>985</v>
      </c>
      <c r="F151" t="s">
        <v>2112</v>
      </c>
      <c r="I151" s="402"/>
      <c r="J151" s="402">
        <v>86.2</v>
      </c>
      <c r="K151" s="402"/>
      <c r="L151" s="402">
        <v>90.2</v>
      </c>
      <c r="M151" s="402">
        <v>89.1</v>
      </c>
      <c r="N151" s="402">
        <v>86.8</v>
      </c>
      <c r="O151" s="402">
        <v>83.9</v>
      </c>
      <c r="P151" s="402">
        <v>82.8</v>
      </c>
      <c r="Q151" s="402"/>
      <c r="R151" s="402">
        <v>93.6</v>
      </c>
      <c r="S151" s="402">
        <v>90.4</v>
      </c>
      <c r="T151" s="402">
        <v>89.5</v>
      </c>
      <c r="U151" s="402">
        <v>91.4</v>
      </c>
      <c r="V151" s="402">
        <v>88.3</v>
      </c>
      <c r="W151" s="402">
        <v>86.2</v>
      </c>
      <c r="X151" s="402">
        <v>87.5</v>
      </c>
      <c r="Y151" s="402">
        <v>86.8</v>
      </c>
      <c r="Z151" s="402">
        <v>87.6</v>
      </c>
      <c r="AA151" s="402">
        <v>85.9</v>
      </c>
      <c r="AB151" s="402">
        <v>86.6</v>
      </c>
      <c r="AC151" s="402">
        <v>83.9</v>
      </c>
      <c r="AD151" s="402">
        <v>83.3</v>
      </c>
      <c r="AE151" s="402">
        <v>84</v>
      </c>
      <c r="AF151" s="402">
        <v>82.5</v>
      </c>
      <c r="AG151" s="402">
        <v>83.2</v>
      </c>
      <c r="AH151" s="402">
        <v>82.3</v>
      </c>
      <c r="AI151" s="402"/>
      <c r="AJ151" s="402">
        <v>94.1</v>
      </c>
      <c r="AK151" s="402">
        <v>94.8</v>
      </c>
      <c r="AL151" s="402">
        <v>93.5</v>
      </c>
      <c r="AM151" s="402">
        <v>91</v>
      </c>
      <c r="AN151" s="402">
        <v>90.1</v>
      </c>
      <c r="AO151" s="402">
        <v>88.3</v>
      </c>
      <c r="AP151" s="402">
        <v>92.9</v>
      </c>
      <c r="AQ151" s="402">
        <v>92</v>
      </c>
      <c r="AR151" s="402">
        <v>90.8</v>
      </c>
      <c r="AS151" s="402">
        <v>89.4</v>
      </c>
      <c r="AT151" s="402">
        <v>90.3</v>
      </c>
      <c r="AU151" s="402">
        <v>87.7</v>
      </c>
      <c r="AV151" s="402">
        <v>89.9</v>
      </c>
      <c r="AW151" s="402">
        <v>93.4</v>
      </c>
      <c r="AX151" s="402">
        <v>89.2</v>
      </c>
      <c r="AY151" s="402">
        <v>92.7</v>
      </c>
      <c r="AZ151" s="402">
        <v>90.4</v>
      </c>
      <c r="BA151" s="402">
        <v>87.7</v>
      </c>
      <c r="BB151" s="402">
        <v>89</v>
      </c>
      <c r="BC151" s="402">
        <v>88.2</v>
      </c>
      <c r="BD151" s="402">
        <v>86.8</v>
      </c>
      <c r="BE151" s="402">
        <v>85.3</v>
      </c>
      <c r="BF151" s="402">
        <v>86.4</v>
      </c>
      <c r="BG151" s="402">
        <v>87.5</v>
      </c>
      <c r="BH151" s="402">
        <v>86.3</v>
      </c>
      <c r="BI151" s="402">
        <v>88.4</v>
      </c>
      <c r="BJ151" s="402">
        <v>86.3</v>
      </c>
      <c r="BK151" s="402">
        <v>86.8</v>
      </c>
      <c r="BL151" s="402">
        <v>87.3</v>
      </c>
      <c r="BM151" s="402">
        <v>87.6</v>
      </c>
      <c r="BN151" s="402">
        <v>87.6</v>
      </c>
      <c r="BO151" s="402">
        <v>86.3</v>
      </c>
      <c r="BP151" s="402">
        <v>85.6</v>
      </c>
      <c r="BQ151" s="402">
        <v>87.8</v>
      </c>
      <c r="BR151" s="402">
        <v>85</v>
      </c>
      <c r="BS151" s="402">
        <v>85.9</v>
      </c>
      <c r="BT151" s="402">
        <v>86</v>
      </c>
      <c r="BU151" s="402">
        <v>85</v>
      </c>
      <c r="BV151" s="402">
        <v>84.8</v>
      </c>
      <c r="BW151" s="402">
        <v>81.5</v>
      </c>
      <c r="BX151" s="402">
        <v>86.1</v>
      </c>
      <c r="BY151" s="402">
        <v>82.8</v>
      </c>
      <c r="BZ151" s="402">
        <v>82.3</v>
      </c>
      <c r="CA151" s="402">
        <v>82.8</v>
      </c>
      <c r="CB151" s="402">
        <v>84.9</v>
      </c>
      <c r="CC151" s="402">
        <v>85.5</v>
      </c>
      <c r="CD151" s="402">
        <v>83.5</v>
      </c>
      <c r="CE151" s="402">
        <v>84.1</v>
      </c>
      <c r="CF151" s="402">
        <v>84.3</v>
      </c>
      <c r="CG151" s="402">
        <v>83.1</v>
      </c>
      <c r="CH151" s="402">
        <v>81.3</v>
      </c>
      <c r="CI151" s="402">
        <v>80.8</v>
      </c>
      <c r="CJ151" s="402">
        <v>85.6</v>
      </c>
      <c r="CK151" s="402">
        <v>87.7</v>
      </c>
      <c r="CL151" s="402">
        <v>86.3</v>
      </c>
      <c r="CM151" s="402">
        <v>80.9</v>
      </c>
      <c r="CN151" s="402">
        <v>82.7</v>
      </c>
      <c r="CO151" s="402">
        <v>81.9</v>
      </c>
      <c r="CP151" s="402">
        <v>82.4</v>
      </c>
    </row>
    <row r="152" spans="1:94">
      <c r="A152">
        <v>150</v>
      </c>
      <c r="B152" t="s">
        <v>992</v>
      </c>
      <c r="C152" t="s">
        <v>968</v>
      </c>
      <c r="D152" t="s">
        <v>989</v>
      </c>
      <c r="E152" t="s">
        <v>993</v>
      </c>
      <c r="F152" t="s">
        <v>2112</v>
      </c>
      <c r="J152">
        <v>78.1</v>
      </c>
      <c r="L152">
        <v>83.8</v>
      </c>
      <c r="M152">
        <v>82</v>
      </c>
      <c r="N152">
        <v>78.6</v>
      </c>
      <c r="O152">
        <v>74.8</v>
      </c>
      <c r="P152">
        <v>73.3</v>
      </c>
      <c r="R152">
        <v>89</v>
      </c>
      <c r="S152">
        <v>84.1</v>
      </c>
      <c r="T152">
        <v>82.5</v>
      </c>
      <c r="U152">
        <v>85.3</v>
      </c>
      <c r="V152">
        <v>80.9</v>
      </c>
      <c r="W152">
        <v>78.1</v>
      </c>
      <c r="X152">
        <v>79.4</v>
      </c>
      <c r="Y152">
        <v>78.7</v>
      </c>
      <c r="Z152">
        <v>79.5</v>
      </c>
      <c r="AA152">
        <v>77.5</v>
      </c>
      <c r="AB152">
        <v>78.3</v>
      </c>
      <c r="AC152">
        <v>74.9</v>
      </c>
      <c r="AD152">
        <v>74.2</v>
      </c>
      <c r="AE152">
        <v>74.7</v>
      </c>
      <c r="AF152">
        <v>72.7</v>
      </c>
      <c r="AG152">
        <v>74</v>
      </c>
      <c r="AH152">
        <v>72.5</v>
      </c>
      <c r="AJ152">
        <v>89.1</v>
      </c>
      <c r="AK152">
        <v>90.6</v>
      </c>
      <c r="AL152">
        <v>88.9</v>
      </c>
      <c r="AM152">
        <v>84.7</v>
      </c>
      <c r="AN152">
        <v>83.5</v>
      </c>
      <c r="AO152">
        <v>81.3</v>
      </c>
      <c r="AP152">
        <v>87.3</v>
      </c>
      <c r="AQ152">
        <v>86.4</v>
      </c>
      <c r="AR152">
        <v>84.8</v>
      </c>
      <c r="AS152">
        <v>82.5</v>
      </c>
      <c r="AT152">
        <v>83.7</v>
      </c>
      <c r="AU152">
        <v>79.7</v>
      </c>
      <c r="AV152">
        <v>83</v>
      </c>
      <c r="AW152">
        <v>88.2</v>
      </c>
      <c r="AX152">
        <v>82</v>
      </c>
      <c r="AY152">
        <v>87.4</v>
      </c>
      <c r="AZ152">
        <v>83.4</v>
      </c>
      <c r="BA152">
        <v>80.4</v>
      </c>
      <c r="BB152">
        <v>81.7</v>
      </c>
      <c r="BC152">
        <v>80.4</v>
      </c>
      <c r="BD152">
        <v>78.8</v>
      </c>
      <c r="BE152">
        <v>77.1</v>
      </c>
      <c r="BF152">
        <v>78.3</v>
      </c>
      <c r="BG152">
        <v>79.2</v>
      </c>
      <c r="BH152">
        <v>77.5</v>
      </c>
      <c r="BI152">
        <v>80.9</v>
      </c>
      <c r="BJ152">
        <v>77.8</v>
      </c>
      <c r="BK152">
        <v>78.9</v>
      </c>
      <c r="BL152">
        <v>79.5</v>
      </c>
      <c r="BM152">
        <v>79.5</v>
      </c>
      <c r="BN152">
        <v>80</v>
      </c>
      <c r="BO152">
        <v>78.1</v>
      </c>
      <c r="BP152">
        <v>77.1</v>
      </c>
      <c r="BQ152">
        <v>79.7</v>
      </c>
      <c r="BR152">
        <v>76.6</v>
      </c>
      <c r="BS152">
        <v>77.3</v>
      </c>
      <c r="BT152">
        <v>77.3</v>
      </c>
      <c r="BU152">
        <v>76</v>
      </c>
      <c r="BV152">
        <v>75.6</v>
      </c>
      <c r="BW152">
        <v>72.6</v>
      </c>
      <c r="BX152">
        <v>78.1</v>
      </c>
      <c r="BY152">
        <v>73.4</v>
      </c>
      <c r="BZ152">
        <v>73.1</v>
      </c>
      <c r="CA152">
        <v>73.2</v>
      </c>
      <c r="CB152">
        <v>76.1</v>
      </c>
      <c r="CC152">
        <v>76.9</v>
      </c>
      <c r="CD152">
        <v>74</v>
      </c>
      <c r="CE152">
        <v>75</v>
      </c>
      <c r="CF152">
        <v>74.5</v>
      </c>
      <c r="CG152">
        <v>73.6</v>
      </c>
      <c r="CH152">
        <v>71.2</v>
      </c>
      <c r="CI152">
        <v>70.6</v>
      </c>
      <c r="CJ152">
        <v>77.2</v>
      </c>
      <c r="CK152">
        <v>80.2</v>
      </c>
      <c r="CL152">
        <v>78.3</v>
      </c>
      <c r="CM152">
        <v>71</v>
      </c>
      <c r="CN152">
        <v>73.1</v>
      </c>
      <c r="CO152">
        <v>71.8</v>
      </c>
      <c r="CP152">
        <v>72.7</v>
      </c>
    </row>
    <row r="153" spans="3:94">
      <c r="C153" t="s">
        <v>968</v>
      </c>
      <c r="D153" t="s">
        <v>995</v>
      </c>
      <c r="I153" s="402"/>
      <c r="J153" s="402"/>
      <c r="K153" s="402"/>
      <c r="L153" s="402"/>
      <c r="M153" s="402"/>
      <c r="N153" s="402"/>
      <c r="O153" s="402"/>
      <c r="P153" s="402"/>
      <c r="Q153" s="402"/>
      <c r="R153" s="402"/>
      <c r="S153" s="402"/>
      <c r="T153" s="402"/>
      <c r="U153" s="402"/>
      <c r="V153" s="402"/>
      <c r="W153" s="402"/>
      <c r="X153" s="402"/>
      <c r="Y153" s="402"/>
      <c r="Z153" s="402"/>
      <c r="AA153" s="402"/>
      <c r="AB153" s="402"/>
      <c r="AC153" s="402"/>
      <c r="AD153" s="402"/>
      <c r="AE153" s="402"/>
      <c r="AF153" s="402"/>
      <c r="AG153" s="402"/>
      <c r="AH153" s="402"/>
      <c r="AI153" s="402"/>
      <c r="AJ153" s="402"/>
      <c r="AK153" s="402"/>
      <c r="AL153" s="402"/>
      <c r="AM153" s="402"/>
      <c r="AN153" s="402"/>
      <c r="AO153" s="402"/>
      <c r="AP153" s="402"/>
      <c r="AQ153" s="402"/>
      <c r="AR153" s="402"/>
      <c r="AS153" s="402"/>
      <c r="AT153" s="402"/>
      <c r="AU153" s="402"/>
      <c r="AV153" s="402"/>
      <c r="AW153" s="402"/>
      <c r="AX153" s="402"/>
      <c r="AY153" s="402"/>
      <c r="AZ153" s="402"/>
      <c r="BA153" s="402"/>
      <c r="BB153" s="402"/>
      <c r="BC153" s="402"/>
      <c r="BD153" s="402"/>
      <c r="BE153" s="402"/>
      <c r="BF153" s="402"/>
      <c r="BG153" s="402"/>
      <c r="BH153" s="402"/>
      <c r="BI153" s="402"/>
      <c r="BJ153" s="402"/>
      <c r="BK153" s="402"/>
      <c r="BL153" s="402"/>
      <c r="BM153" s="402"/>
      <c r="BN153" s="402"/>
      <c r="BO153" s="402"/>
      <c r="BP153" s="402"/>
      <c r="BQ153" s="402"/>
      <c r="BR153" s="402"/>
      <c r="BS153" s="402"/>
      <c r="BT153" s="402"/>
      <c r="BU153" s="402"/>
      <c r="BV153" s="402"/>
      <c r="BW153" s="402"/>
      <c r="BX153" s="402"/>
      <c r="BY153" s="402"/>
      <c r="BZ153" s="402"/>
      <c r="CA153" s="402"/>
      <c r="CB153" s="402"/>
      <c r="CC153" s="402"/>
      <c r="CD153" s="402"/>
      <c r="CE153" s="402"/>
      <c r="CF153" s="402"/>
      <c r="CG153" s="402"/>
      <c r="CH153" s="402"/>
      <c r="CI153" s="402"/>
      <c r="CJ153" s="402"/>
      <c r="CK153" s="402"/>
      <c r="CL153" s="402"/>
      <c r="CM153" s="402"/>
      <c r="CN153" s="402"/>
      <c r="CO153" s="402"/>
      <c r="CP153" s="402"/>
    </row>
    <row r="154" spans="1:94">
      <c r="A154">
        <v>152</v>
      </c>
      <c r="B154" t="s">
        <v>994</v>
      </c>
      <c r="C154" t="s">
        <v>968</v>
      </c>
      <c r="D154" t="s">
        <v>995</v>
      </c>
      <c r="E154" t="s">
        <v>996</v>
      </c>
      <c r="F154" t="s">
        <v>2112</v>
      </c>
      <c r="I154" s="402"/>
      <c r="J154" s="402">
        <v>64.6</v>
      </c>
      <c r="K154" s="402"/>
      <c r="L154" s="402">
        <v>75.2</v>
      </c>
      <c r="M154" s="402">
        <v>70.9</v>
      </c>
      <c r="N154" s="402">
        <v>66.4</v>
      </c>
      <c r="O154" s="402">
        <v>58.6</v>
      </c>
      <c r="P154" s="402">
        <v>55.1</v>
      </c>
      <c r="Q154" s="402"/>
      <c r="R154" s="402">
        <v>83.4</v>
      </c>
      <c r="S154" s="402">
        <v>75.8</v>
      </c>
      <c r="T154" s="402">
        <v>73</v>
      </c>
      <c r="U154" s="402">
        <v>73.7</v>
      </c>
      <c r="V154" s="402">
        <v>69.9</v>
      </c>
      <c r="W154" s="402">
        <v>67.6</v>
      </c>
      <c r="X154" s="402">
        <v>68</v>
      </c>
      <c r="Y154" s="402">
        <v>66.1</v>
      </c>
      <c r="Z154" s="402">
        <v>66.5</v>
      </c>
      <c r="AA154" s="402">
        <v>63.4</v>
      </c>
      <c r="AB154" s="402">
        <v>65.3</v>
      </c>
      <c r="AC154" s="402">
        <v>59.7</v>
      </c>
      <c r="AD154" s="402">
        <v>57</v>
      </c>
      <c r="AE154" s="402">
        <v>57.1</v>
      </c>
      <c r="AF154" s="402">
        <v>55.2</v>
      </c>
      <c r="AG154" s="402">
        <v>56</v>
      </c>
      <c r="AH154" s="402">
        <v>53.2</v>
      </c>
      <c r="AI154" s="402"/>
      <c r="AJ154" s="402">
        <v>81.8</v>
      </c>
      <c r="AK154" s="402">
        <v>78.1</v>
      </c>
      <c r="AL154" s="402">
        <v>83.9</v>
      </c>
      <c r="AM154" s="402">
        <v>76.1</v>
      </c>
      <c r="AN154" s="402">
        <v>76</v>
      </c>
      <c r="AO154" s="402">
        <v>70.8</v>
      </c>
      <c r="AP154" s="402">
        <v>80.1</v>
      </c>
      <c r="AQ154" s="402">
        <v>79.4</v>
      </c>
      <c r="AR154" s="402">
        <v>77.2</v>
      </c>
      <c r="AS154" s="402">
        <v>73.9</v>
      </c>
      <c r="AT154" s="402">
        <v>74.5</v>
      </c>
      <c r="AU154" s="402">
        <v>68</v>
      </c>
      <c r="AV154" s="402">
        <v>73.2</v>
      </c>
      <c r="AW154" s="402">
        <v>79.4</v>
      </c>
      <c r="AX154" s="402">
        <v>69.1</v>
      </c>
      <c r="AY154" s="402">
        <v>73.3</v>
      </c>
      <c r="AZ154" s="402">
        <v>71</v>
      </c>
      <c r="BA154" s="402">
        <v>69.5</v>
      </c>
      <c r="BB154" s="402">
        <v>70.7</v>
      </c>
      <c r="BC154" s="402">
        <v>69.5</v>
      </c>
      <c r="BD154" s="402">
        <v>70.7</v>
      </c>
      <c r="BE154" s="402">
        <v>67.6</v>
      </c>
      <c r="BF154" s="402">
        <v>66.5</v>
      </c>
      <c r="BG154" s="402">
        <v>66.3</v>
      </c>
      <c r="BH154" s="402">
        <v>68</v>
      </c>
      <c r="BI154" s="402">
        <v>70.1</v>
      </c>
      <c r="BJ154" s="402">
        <v>63.2</v>
      </c>
      <c r="BK154" s="402">
        <v>68.3</v>
      </c>
      <c r="BL154" s="402">
        <v>67.6</v>
      </c>
      <c r="BM154" s="402">
        <v>66.3</v>
      </c>
      <c r="BN154" s="402">
        <v>68.2</v>
      </c>
      <c r="BO154" s="402">
        <v>64.5</v>
      </c>
      <c r="BP154" s="402">
        <v>62.7</v>
      </c>
      <c r="BQ154" s="402">
        <v>67.5</v>
      </c>
      <c r="BR154" s="402">
        <v>62.3</v>
      </c>
      <c r="BS154" s="402">
        <v>63.8</v>
      </c>
      <c r="BT154" s="402">
        <v>63.6</v>
      </c>
      <c r="BU154" s="402">
        <v>59.9</v>
      </c>
      <c r="BV154" s="402">
        <v>59.4</v>
      </c>
      <c r="BW154" s="402">
        <v>58.6</v>
      </c>
      <c r="BX154" s="402">
        <v>66.1</v>
      </c>
      <c r="BY154" s="402">
        <v>55.4</v>
      </c>
      <c r="BZ154" s="402">
        <v>54.8</v>
      </c>
      <c r="CA154" s="402">
        <v>53.1</v>
      </c>
      <c r="CB154" s="402">
        <v>60</v>
      </c>
      <c r="CC154" s="402">
        <v>61.5</v>
      </c>
      <c r="CD154" s="402">
        <v>55.3</v>
      </c>
      <c r="CE154" s="402">
        <v>58.5</v>
      </c>
      <c r="CF154" s="402">
        <v>58.4</v>
      </c>
      <c r="CG154" s="402">
        <v>56.5</v>
      </c>
      <c r="CH154" s="402">
        <v>52.9</v>
      </c>
      <c r="CI154" s="402">
        <v>48.4</v>
      </c>
      <c r="CJ154" s="402">
        <v>63.8</v>
      </c>
      <c r="CK154" s="402">
        <v>67.8</v>
      </c>
      <c r="CL154" s="402">
        <v>64.7</v>
      </c>
      <c r="CM154" s="402">
        <v>50.1</v>
      </c>
      <c r="CN154" s="402">
        <v>56</v>
      </c>
      <c r="CO154" s="402">
        <v>50.4</v>
      </c>
      <c r="CP154" s="402">
        <v>54.2</v>
      </c>
    </row>
    <row r="155" spans="1:94">
      <c r="A155">
        <v>153</v>
      </c>
      <c r="B155" t="s">
        <v>997</v>
      </c>
      <c r="C155" t="s">
        <v>968</v>
      </c>
      <c r="D155" t="s">
        <v>995</v>
      </c>
      <c r="E155" t="s">
        <v>998</v>
      </c>
      <c r="F155" t="s">
        <v>2112</v>
      </c>
      <c r="J155">
        <v>56.1</v>
      </c>
      <c r="L155">
        <v>66.8</v>
      </c>
      <c r="M155">
        <v>62.2</v>
      </c>
      <c r="N155">
        <v>57.7</v>
      </c>
      <c r="O155">
        <v>49.9</v>
      </c>
      <c r="P155">
        <v>46.7</v>
      </c>
      <c r="R155">
        <v>75.8</v>
      </c>
      <c r="S155">
        <v>67.6</v>
      </c>
      <c r="T155">
        <v>64.4</v>
      </c>
      <c r="U155">
        <v>64.9</v>
      </c>
      <c r="V155">
        <v>61.2</v>
      </c>
      <c r="W155">
        <v>58.6</v>
      </c>
      <c r="X155">
        <v>59.4</v>
      </c>
      <c r="Y155">
        <v>57.4</v>
      </c>
      <c r="Z155">
        <v>57.7</v>
      </c>
      <c r="AA155">
        <v>54.9</v>
      </c>
      <c r="AB155">
        <v>56.8</v>
      </c>
      <c r="AC155">
        <v>50.7</v>
      </c>
      <c r="AD155">
        <v>48.6</v>
      </c>
      <c r="AE155">
        <v>48.6</v>
      </c>
      <c r="AF155">
        <v>46.7</v>
      </c>
      <c r="AG155">
        <v>47.5</v>
      </c>
      <c r="AH155">
        <v>44.9</v>
      </c>
      <c r="AJ155">
        <v>75</v>
      </c>
      <c r="AK155">
        <v>71.1</v>
      </c>
      <c r="AL155">
        <v>76.2</v>
      </c>
      <c r="AM155">
        <v>67.7</v>
      </c>
      <c r="AN155">
        <v>67.4</v>
      </c>
      <c r="AO155">
        <v>62.2</v>
      </c>
      <c r="AP155">
        <v>72.2</v>
      </c>
      <c r="AQ155">
        <v>71.7</v>
      </c>
      <c r="AR155">
        <v>69.2</v>
      </c>
      <c r="AS155">
        <v>65.3</v>
      </c>
      <c r="AT155">
        <v>65.7</v>
      </c>
      <c r="AU155">
        <v>59.3</v>
      </c>
      <c r="AV155">
        <v>64.5</v>
      </c>
      <c r="AW155">
        <v>71</v>
      </c>
      <c r="AX155">
        <v>59.7</v>
      </c>
      <c r="AY155">
        <v>65.1</v>
      </c>
      <c r="AZ155">
        <v>61.7</v>
      </c>
      <c r="BA155">
        <v>60.8</v>
      </c>
      <c r="BB155">
        <v>62.3</v>
      </c>
      <c r="BC155">
        <v>60.3</v>
      </c>
      <c r="BD155">
        <v>61.1</v>
      </c>
      <c r="BE155">
        <v>59</v>
      </c>
      <c r="BF155">
        <v>57.5</v>
      </c>
      <c r="BG155">
        <v>57.7</v>
      </c>
      <c r="BH155">
        <v>59.5</v>
      </c>
      <c r="BI155">
        <v>61.3</v>
      </c>
      <c r="BJ155">
        <v>54.4</v>
      </c>
      <c r="BK155">
        <v>60.1</v>
      </c>
      <c r="BL155">
        <v>58.8</v>
      </c>
      <c r="BM155">
        <v>57.4</v>
      </c>
      <c r="BN155">
        <v>59.5</v>
      </c>
      <c r="BO155">
        <v>56.1</v>
      </c>
      <c r="BP155">
        <v>54</v>
      </c>
      <c r="BQ155">
        <v>59.4</v>
      </c>
      <c r="BR155">
        <v>54</v>
      </c>
      <c r="BS155">
        <v>54.9</v>
      </c>
      <c r="BT155">
        <v>55.2</v>
      </c>
      <c r="BU155">
        <v>51.1</v>
      </c>
      <c r="BV155">
        <v>50.7</v>
      </c>
      <c r="BW155">
        <v>48.9</v>
      </c>
      <c r="BX155">
        <v>57.2</v>
      </c>
      <c r="BY155">
        <v>47.2</v>
      </c>
      <c r="BZ155">
        <v>46.3</v>
      </c>
      <c r="CA155">
        <v>44.9</v>
      </c>
      <c r="CB155">
        <v>51.5</v>
      </c>
      <c r="CC155">
        <v>52.9</v>
      </c>
      <c r="CD155">
        <v>46.8</v>
      </c>
      <c r="CE155">
        <v>49.9</v>
      </c>
      <c r="CF155">
        <v>50</v>
      </c>
      <c r="CG155">
        <v>48</v>
      </c>
      <c r="CH155">
        <v>44.6</v>
      </c>
      <c r="CI155">
        <v>40.4</v>
      </c>
      <c r="CJ155">
        <v>54.7</v>
      </c>
      <c r="CK155">
        <v>58.9</v>
      </c>
      <c r="CL155">
        <v>55.6</v>
      </c>
      <c r="CM155">
        <v>42</v>
      </c>
      <c r="CN155">
        <v>47.7</v>
      </c>
      <c r="CO155">
        <v>42.1</v>
      </c>
      <c r="CP155">
        <v>45.8</v>
      </c>
    </row>
    <row r="156" spans="3:94">
      <c r="C156" t="s">
        <v>968</v>
      </c>
      <c r="D156" t="s">
        <v>1000</v>
      </c>
      <c r="I156" s="402"/>
      <c r="J156" s="402"/>
      <c r="K156" s="402"/>
      <c r="L156" s="402"/>
      <c r="M156" s="402"/>
      <c r="N156" s="402"/>
      <c r="O156" s="402"/>
      <c r="P156" s="402"/>
      <c r="Q156" s="402"/>
      <c r="R156" s="402"/>
      <c r="S156" s="402"/>
      <c r="T156" s="402"/>
      <c r="U156" s="402"/>
      <c r="V156" s="402"/>
      <c r="W156" s="402"/>
      <c r="X156" s="402"/>
      <c r="Y156" s="402"/>
      <c r="Z156" s="402"/>
      <c r="AA156" s="402"/>
      <c r="AB156" s="402"/>
      <c r="AC156" s="402"/>
      <c r="AD156" s="402"/>
      <c r="AE156" s="402"/>
      <c r="AF156" s="402"/>
      <c r="AG156" s="402"/>
      <c r="AH156" s="402"/>
      <c r="AI156" s="402"/>
      <c r="AJ156" s="402"/>
      <c r="AK156" s="402"/>
      <c r="AL156" s="402"/>
      <c r="AM156" s="402"/>
      <c r="AN156" s="402"/>
      <c r="AO156" s="402"/>
      <c r="AP156" s="402"/>
      <c r="AQ156" s="402"/>
      <c r="AR156" s="402"/>
      <c r="AS156" s="402"/>
      <c r="AT156" s="402"/>
      <c r="AU156" s="402"/>
      <c r="AV156" s="402"/>
      <c r="AW156" s="402"/>
      <c r="AX156" s="402"/>
      <c r="AY156" s="402"/>
      <c r="AZ156" s="402"/>
      <c r="BA156" s="402"/>
      <c r="BB156" s="402"/>
      <c r="BC156" s="402"/>
      <c r="BD156" s="402"/>
      <c r="BE156" s="402"/>
      <c r="BF156" s="402"/>
      <c r="BG156" s="402"/>
      <c r="BH156" s="402"/>
      <c r="BI156" s="402"/>
      <c r="BJ156" s="402"/>
      <c r="BK156" s="402"/>
      <c r="BL156" s="402"/>
      <c r="BM156" s="402"/>
      <c r="BN156" s="402"/>
      <c r="BO156" s="402"/>
      <c r="BP156" s="402"/>
      <c r="BQ156" s="402"/>
      <c r="BR156" s="402"/>
      <c r="BS156" s="402"/>
      <c r="BT156" s="402"/>
      <c r="BU156" s="402"/>
      <c r="BV156" s="402"/>
      <c r="BW156" s="402"/>
      <c r="BX156" s="402"/>
      <c r="BY156" s="402"/>
      <c r="BZ156" s="402"/>
      <c r="CA156" s="402"/>
      <c r="CB156" s="402"/>
      <c r="CC156" s="402"/>
      <c r="CD156" s="402"/>
      <c r="CE156" s="402"/>
      <c r="CF156" s="402"/>
      <c r="CG156" s="402"/>
      <c r="CH156" s="402"/>
      <c r="CI156" s="402"/>
      <c r="CJ156" s="402"/>
      <c r="CK156" s="402"/>
      <c r="CL156" s="402"/>
      <c r="CM156" s="402"/>
      <c r="CN156" s="402"/>
      <c r="CO156" s="402"/>
      <c r="CP156" s="402"/>
    </row>
    <row r="157" spans="1:94">
      <c r="A157">
        <v>155</v>
      </c>
      <c r="B157" t="s">
        <v>999</v>
      </c>
      <c r="C157" t="s">
        <v>968</v>
      </c>
      <c r="D157" t="s">
        <v>1000</v>
      </c>
      <c r="E157" t="s">
        <v>1001</v>
      </c>
      <c r="F157" t="s">
        <v>2112</v>
      </c>
      <c r="J157">
        <v>39.9</v>
      </c>
      <c r="L157">
        <v>56.7</v>
      </c>
      <c r="M157">
        <v>47.7</v>
      </c>
      <c r="N157">
        <v>44.9</v>
      </c>
      <c r="O157">
        <v>30.7</v>
      </c>
      <c r="P157">
        <v>24.5</v>
      </c>
      <c r="R157">
        <v>74.2</v>
      </c>
      <c r="S157">
        <v>56.6</v>
      </c>
      <c r="T157">
        <v>54.6</v>
      </c>
      <c r="U157">
        <v>61.8</v>
      </c>
      <c r="V157">
        <v>45.7</v>
      </c>
      <c r="W157">
        <v>45.4</v>
      </c>
      <c r="X157">
        <v>47.2</v>
      </c>
      <c r="Y157">
        <v>45.3</v>
      </c>
      <c r="Z157">
        <v>43.5</v>
      </c>
      <c r="AA157">
        <v>39.4</v>
      </c>
      <c r="AB157">
        <v>34.2</v>
      </c>
      <c r="AC157">
        <v>35.9</v>
      </c>
      <c r="AD157">
        <v>27.4</v>
      </c>
      <c r="AE157">
        <v>28.5</v>
      </c>
      <c r="AF157">
        <v>32.2</v>
      </c>
      <c r="AG157">
        <v>21.1</v>
      </c>
      <c r="AH157">
        <v>21.4</v>
      </c>
      <c r="AJ157">
        <v>66.9</v>
      </c>
      <c r="AK157">
        <v>72.5</v>
      </c>
      <c r="AL157">
        <v>74.2</v>
      </c>
      <c r="AM157">
        <v>62.3</v>
      </c>
      <c r="AN157">
        <v>59.1</v>
      </c>
      <c r="AO157">
        <v>48.5</v>
      </c>
      <c r="AP157">
        <v>65.2</v>
      </c>
      <c r="AQ157">
        <v>69.1</v>
      </c>
      <c r="AR157">
        <v>56.8</v>
      </c>
      <c r="AS157">
        <v>54.6</v>
      </c>
      <c r="AT157">
        <v>59.5</v>
      </c>
      <c r="AU157">
        <v>48.6</v>
      </c>
      <c r="AV157">
        <v>53.1</v>
      </c>
      <c r="AW157">
        <v>70.3</v>
      </c>
      <c r="AX157">
        <v>46.3</v>
      </c>
      <c r="AY157">
        <v>55.8</v>
      </c>
      <c r="AZ157">
        <v>64</v>
      </c>
      <c r="BA157">
        <v>47.5</v>
      </c>
      <c r="BB157">
        <v>43.1</v>
      </c>
      <c r="BC157">
        <v>37.6</v>
      </c>
      <c r="BD157">
        <v>47.6</v>
      </c>
      <c r="BE157">
        <v>46.2</v>
      </c>
      <c r="BF157">
        <v>43</v>
      </c>
      <c r="BG157">
        <v>45.6</v>
      </c>
      <c r="BH157">
        <v>46.8</v>
      </c>
      <c r="BI157">
        <v>49.2</v>
      </c>
      <c r="BJ157">
        <v>41.5</v>
      </c>
      <c r="BK157">
        <v>52.8</v>
      </c>
      <c r="BL157">
        <v>46.7</v>
      </c>
      <c r="BM157">
        <v>42.5</v>
      </c>
      <c r="BN157">
        <v>51.8</v>
      </c>
      <c r="BO157">
        <v>43.7</v>
      </c>
      <c r="BP157">
        <v>38.7</v>
      </c>
      <c r="BQ157">
        <v>44</v>
      </c>
      <c r="BR157">
        <v>43.3</v>
      </c>
      <c r="BS157">
        <v>27.7</v>
      </c>
      <c r="BT157">
        <v>37.2</v>
      </c>
      <c r="BU157">
        <v>36.5</v>
      </c>
      <c r="BV157">
        <v>34.2</v>
      </c>
      <c r="BW157">
        <v>60</v>
      </c>
      <c r="BX157">
        <v>38.8</v>
      </c>
      <c r="BY157">
        <v>27.8</v>
      </c>
      <c r="BZ157">
        <v>26.3</v>
      </c>
      <c r="CA157">
        <v>26.3</v>
      </c>
      <c r="CB157">
        <v>32.5</v>
      </c>
      <c r="CC157">
        <v>33.2</v>
      </c>
      <c r="CD157">
        <v>28.5</v>
      </c>
      <c r="CE157">
        <v>28.1</v>
      </c>
      <c r="CF157">
        <v>32.4</v>
      </c>
      <c r="CG157">
        <v>32.1</v>
      </c>
      <c r="CH157">
        <v>29.5</v>
      </c>
      <c r="CI157">
        <v>20.6</v>
      </c>
      <c r="CJ157">
        <v>32.4</v>
      </c>
      <c r="CK157">
        <v>42.1</v>
      </c>
      <c r="CL157">
        <v>21.6</v>
      </c>
      <c r="CM157">
        <v>21.6</v>
      </c>
      <c r="CN157">
        <v>20.5</v>
      </c>
      <c r="CO157">
        <v>20.5</v>
      </c>
      <c r="CP157">
        <v>23.3</v>
      </c>
    </row>
    <row r="158" spans="3:94">
      <c r="C158" t="s">
        <v>968</v>
      </c>
      <c r="D158" t="s">
        <v>1003</v>
      </c>
      <c r="I158" s="402"/>
      <c r="J158" s="402"/>
      <c r="K158" s="402"/>
      <c r="L158" s="402"/>
      <c r="M158" s="402"/>
      <c r="N158" s="402"/>
      <c r="O158" s="402"/>
      <c r="P158" s="402"/>
      <c r="Q158" s="402"/>
      <c r="R158" s="402"/>
      <c r="S158" s="402"/>
      <c r="T158" s="402"/>
      <c r="U158" s="402"/>
      <c r="V158" s="402"/>
      <c r="W158" s="402"/>
      <c r="X158" s="402"/>
      <c r="Y158" s="402"/>
      <c r="Z158" s="402"/>
      <c r="AA158" s="402"/>
      <c r="AB158" s="402"/>
      <c r="AC158" s="402"/>
      <c r="AD158" s="402"/>
      <c r="AE158" s="402"/>
      <c r="AF158" s="402"/>
      <c r="AG158" s="402"/>
      <c r="AH158" s="402"/>
      <c r="AI158" s="402"/>
      <c r="AJ158" s="402"/>
      <c r="AK158" s="402"/>
      <c r="AL158" s="402"/>
      <c r="AM158" s="402"/>
      <c r="AN158" s="402"/>
      <c r="AO158" s="402"/>
      <c r="AP158" s="402"/>
      <c r="AQ158" s="402"/>
      <c r="AR158" s="402"/>
      <c r="AS158" s="402"/>
      <c r="AT158" s="402"/>
      <c r="AU158" s="402"/>
      <c r="AV158" s="402"/>
      <c r="AW158" s="402"/>
      <c r="AX158" s="402"/>
      <c r="AY158" s="402"/>
      <c r="AZ158" s="402"/>
      <c r="BA158" s="402"/>
      <c r="BB158" s="402"/>
      <c r="BC158" s="402"/>
      <c r="BD158" s="402"/>
      <c r="BE158" s="402"/>
      <c r="BF158" s="402"/>
      <c r="BG158" s="402"/>
      <c r="BH158" s="402"/>
      <c r="BI158" s="402"/>
      <c r="BJ158" s="402"/>
      <c r="BK158" s="402"/>
      <c r="BL158" s="402"/>
      <c r="BM158" s="402"/>
      <c r="BN158" s="402"/>
      <c r="BO158" s="402"/>
      <c r="BP158" s="402"/>
      <c r="BQ158" s="402"/>
      <c r="BR158" s="402"/>
      <c r="BS158" s="402"/>
      <c r="BT158" s="402"/>
      <c r="BU158" s="402"/>
      <c r="BV158" s="402"/>
      <c r="BW158" s="402"/>
      <c r="BX158" s="402"/>
      <c r="BY158" s="402"/>
      <c r="BZ158" s="402"/>
      <c r="CA158" s="402"/>
      <c r="CB158" s="402"/>
      <c r="CC158" s="402"/>
      <c r="CD158" s="402"/>
      <c r="CE158" s="402"/>
      <c r="CF158" s="402"/>
      <c r="CG158" s="402"/>
      <c r="CH158" s="402"/>
      <c r="CI158" s="402"/>
      <c r="CJ158" s="402"/>
      <c r="CK158" s="402"/>
      <c r="CL158" s="402"/>
      <c r="CM158" s="402"/>
      <c r="CN158" s="402"/>
      <c r="CO158" s="402"/>
      <c r="CP158" s="402"/>
    </row>
    <row r="159" spans="1:94">
      <c r="A159">
        <v>157</v>
      </c>
      <c r="B159" t="s">
        <v>1002</v>
      </c>
      <c r="C159" t="s">
        <v>968</v>
      </c>
      <c r="D159" t="s">
        <v>1003</v>
      </c>
      <c r="E159" t="s">
        <v>1004</v>
      </c>
      <c r="F159" t="s">
        <v>2112</v>
      </c>
      <c r="I159" s="402"/>
      <c r="J159" s="402">
        <v>33</v>
      </c>
      <c r="K159" s="402"/>
      <c r="L159" s="402">
        <v>48.7</v>
      </c>
      <c r="M159" s="402">
        <v>40.7</v>
      </c>
      <c r="N159" s="402">
        <v>37.3</v>
      </c>
      <c r="O159" s="402">
        <v>24.4</v>
      </c>
      <c r="P159" s="402">
        <v>19.3</v>
      </c>
      <c r="Q159" s="402"/>
      <c r="R159" s="402">
        <v>67.8</v>
      </c>
      <c r="S159" s="402">
        <v>48.2</v>
      </c>
      <c r="T159" s="402">
        <v>46.8</v>
      </c>
      <c r="U159" s="402">
        <v>56.3</v>
      </c>
      <c r="V159" s="402">
        <v>38.5</v>
      </c>
      <c r="W159" s="402">
        <v>37.9</v>
      </c>
      <c r="X159" s="402">
        <v>40.2</v>
      </c>
      <c r="Y159" s="402">
        <v>36.3</v>
      </c>
      <c r="Z159" s="402">
        <v>36.8</v>
      </c>
      <c r="AA159" s="402">
        <v>32.7</v>
      </c>
      <c r="AB159" s="402">
        <v>29.6</v>
      </c>
      <c r="AC159" s="402">
        <v>28.7</v>
      </c>
      <c r="AD159" s="402">
        <v>21.4</v>
      </c>
      <c r="AE159" s="402">
        <v>22.5</v>
      </c>
      <c r="AF159" s="402">
        <v>26</v>
      </c>
      <c r="AG159" s="402">
        <v>16.1</v>
      </c>
      <c r="AH159" s="402">
        <v>16.7</v>
      </c>
      <c r="AI159" s="402"/>
      <c r="AJ159" s="402">
        <v>66.1</v>
      </c>
      <c r="AK159" s="402">
        <v>72.1</v>
      </c>
      <c r="AL159" s="402">
        <v>67.6</v>
      </c>
      <c r="AM159" s="402">
        <v>53.8</v>
      </c>
      <c r="AN159" s="402">
        <v>54.4</v>
      </c>
      <c r="AO159" s="402">
        <v>39</v>
      </c>
      <c r="AP159" s="402">
        <v>59.5</v>
      </c>
      <c r="AQ159" s="402">
        <v>60.9</v>
      </c>
      <c r="AR159" s="402">
        <v>48.1</v>
      </c>
      <c r="AS159" s="402">
        <v>48.4</v>
      </c>
      <c r="AT159" s="402">
        <v>50.8</v>
      </c>
      <c r="AU159" s="402">
        <v>38.7</v>
      </c>
      <c r="AV159" s="402">
        <v>47.6</v>
      </c>
      <c r="AW159" s="402">
        <v>59.9</v>
      </c>
      <c r="AX159" s="402">
        <v>47.3</v>
      </c>
      <c r="AY159" s="402">
        <v>65.9</v>
      </c>
      <c r="AZ159" s="402">
        <v>44.7</v>
      </c>
      <c r="BA159" s="402">
        <v>39.1</v>
      </c>
      <c r="BB159" s="402">
        <v>37.8</v>
      </c>
      <c r="BC159" s="402">
        <v>31.9</v>
      </c>
      <c r="BD159" s="402">
        <v>40</v>
      </c>
      <c r="BE159" s="402">
        <v>38.2</v>
      </c>
      <c r="BF159" s="402">
        <v>35.8</v>
      </c>
      <c r="BG159" s="402">
        <v>39</v>
      </c>
      <c r="BH159" s="402">
        <v>33.1</v>
      </c>
      <c r="BI159" s="402">
        <v>42.1</v>
      </c>
      <c r="BJ159" s="402">
        <v>33.3</v>
      </c>
      <c r="BK159" s="402">
        <v>44</v>
      </c>
      <c r="BL159" s="402">
        <v>37.1</v>
      </c>
      <c r="BM159" s="402">
        <v>35.7</v>
      </c>
      <c r="BN159" s="402">
        <v>46.7</v>
      </c>
      <c r="BO159" s="402">
        <v>38.4</v>
      </c>
      <c r="BP159" s="402">
        <v>31.7</v>
      </c>
      <c r="BQ159" s="402">
        <v>37.7</v>
      </c>
      <c r="BR159" s="402">
        <v>15</v>
      </c>
      <c r="BS159" s="402">
        <v>24.4</v>
      </c>
      <c r="BT159" s="402">
        <v>30.7</v>
      </c>
      <c r="BU159" s="402">
        <v>29.4</v>
      </c>
      <c r="BV159" s="402">
        <v>26.2</v>
      </c>
      <c r="BW159" s="402">
        <v>29.2</v>
      </c>
      <c r="BX159" s="402">
        <v>33</v>
      </c>
      <c r="BY159" s="402">
        <v>22.9</v>
      </c>
      <c r="BZ159" s="402">
        <v>19.9</v>
      </c>
      <c r="CA159" s="402">
        <v>20.2</v>
      </c>
      <c r="CB159" s="402">
        <v>28</v>
      </c>
      <c r="CC159" s="402">
        <v>27.9</v>
      </c>
      <c r="CD159" s="402">
        <v>21.7</v>
      </c>
      <c r="CE159" s="402">
        <v>22.7</v>
      </c>
      <c r="CF159" s="402">
        <v>26.6</v>
      </c>
      <c r="CG159" s="402">
        <v>25</v>
      </c>
      <c r="CH159" s="402">
        <v>22.3</v>
      </c>
      <c r="CI159" s="402">
        <v>16.4</v>
      </c>
      <c r="CJ159" s="402">
        <v>32.9</v>
      </c>
      <c r="CK159" s="402">
        <v>27.6</v>
      </c>
      <c r="CL159" s="402">
        <v>27.2</v>
      </c>
      <c r="CM159" s="402">
        <v>15.2</v>
      </c>
      <c r="CN159" s="402">
        <v>16.1</v>
      </c>
      <c r="CO159" s="402">
        <v>15.5</v>
      </c>
      <c r="CP159" s="402">
        <v>18.1</v>
      </c>
    </row>
    <row r="160" spans="1:94">
      <c r="A160">
        <v>158</v>
      </c>
      <c r="B160" t="s">
        <v>1005</v>
      </c>
      <c r="C160" t="s">
        <v>968</v>
      </c>
      <c r="D160" t="s">
        <v>1003</v>
      </c>
      <c r="E160" t="s">
        <v>1006</v>
      </c>
      <c r="F160" t="s">
        <v>2112</v>
      </c>
      <c r="J160">
        <v>15.4</v>
      </c>
      <c r="L160">
        <v>26.4</v>
      </c>
      <c r="M160">
        <v>20.4</v>
      </c>
      <c r="N160">
        <v>17.2</v>
      </c>
      <c r="O160">
        <v>9.7</v>
      </c>
      <c r="P160">
        <v>7.1</v>
      </c>
      <c r="R160">
        <v>45.2</v>
      </c>
      <c r="S160">
        <v>26</v>
      </c>
      <c r="T160">
        <v>24.5</v>
      </c>
      <c r="U160">
        <v>35.6</v>
      </c>
      <c r="V160">
        <v>18.3</v>
      </c>
      <c r="W160">
        <v>17.2</v>
      </c>
      <c r="X160">
        <v>19.4</v>
      </c>
      <c r="Y160">
        <v>16.7</v>
      </c>
      <c r="Z160">
        <v>17.4</v>
      </c>
      <c r="AA160">
        <v>14.4</v>
      </c>
      <c r="AB160">
        <v>14.4</v>
      </c>
      <c r="AC160">
        <v>11.9</v>
      </c>
      <c r="AD160">
        <v>7.8</v>
      </c>
      <c r="AE160">
        <v>8.8</v>
      </c>
      <c r="AF160">
        <v>10.9</v>
      </c>
      <c r="AG160">
        <v>5.5</v>
      </c>
      <c r="AH160">
        <v>5.6</v>
      </c>
      <c r="AJ160">
        <v>43.6</v>
      </c>
      <c r="AK160">
        <v>53.1</v>
      </c>
      <c r="AL160">
        <v>44.9</v>
      </c>
      <c r="AM160">
        <v>30.2</v>
      </c>
      <c r="AN160">
        <v>30.7</v>
      </c>
      <c r="AO160">
        <v>18.4</v>
      </c>
      <c r="AP160">
        <v>36</v>
      </c>
      <c r="AQ160">
        <v>39.3</v>
      </c>
      <c r="AR160">
        <v>25.3</v>
      </c>
      <c r="AS160">
        <v>25.7</v>
      </c>
      <c r="AT160">
        <v>27</v>
      </c>
      <c r="AU160">
        <v>18.8</v>
      </c>
      <c r="AV160">
        <v>25.5</v>
      </c>
      <c r="AW160">
        <v>39.2</v>
      </c>
      <c r="AX160">
        <v>28.1</v>
      </c>
      <c r="AY160">
        <v>41.4</v>
      </c>
      <c r="AZ160">
        <v>22.1</v>
      </c>
      <c r="BA160">
        <v>18.8</v>
      </c>
      <c r="BB160">
        <v>17.8</v>
      </c>
      <c r="BC160">
        <v>13.5</v>
      </c>
      <c r="BD160">
        <v>18.7</v>
      </c>
      <c r="BE160">
        <v>17.5</v>
      </c>
      <c r="BF160">
        <v>15.8</v>
      </c>
      <c r="BG160">
        <v>18</v>
      </c>
      <c r="BH160">
        <v>14.4</v>
      </c>
      <c r="BI160">
        <v>21.5</v>
      </c>
      <c r="BJ160">
        <v>14</v>
      </c>
      <c r="BK160">
        <v>25</v>
      </c>
      <c r="BL160">
        <v>17.3</v>
      </c>
      <c r="BM160">
        <v>16.4</v>
      </c>
      <c r="BN160">
        <v>26.2</v>
      </c>
      <c r="BO160">
        <v>18.9</v>
      </c>
      <c r="BP160">
        <v>13.6</v>
      </c>
      <c r="BQ160">
        <v>20.9</v>
      </c>
      <c r="BR160">
        <v>12.2</v>
      </c>
      <c r="BS160">
        <v>10.2</v>
      </c>
      <c r="BT160">
        <v>13.1</v>
      </c>
      <c r="BU160">
        <v>12.4</v>
      </c>
      <c r="BV160">
        <v>10.5</v>
      </c>
      <c r="BW160">
        <v>25</v>
      </c>
      <c r="BX160">
        <v>14.5</v>
      </c>
      <c r="BY160">
        <v>9.3</v>
      </c>
      <c r="BZ160">
        <v>7</v>
      </c>
      <c r="CA160">
        <v>7</v>
      </c>
      <c r="CB160">
        <v>13.2</v>
      </c>
      <c r="CC160">
        <v>11.3</v>
      </c>
      <c r="CD160">
        <v>8.2</v>
      </c>
      <c r="CE160">
        <v>9</v>
      </c>
      <c r="CF160">
        <v>11.3</v>
      </c>
      <c r="CG160">
        <v>10</v>
      </c>
      <c r="CH160">
        <v>10</v>
      </c>
      <c r="CI160">
        <v>5.7</v>
      </c>
      <c r="CJ160">
        <v>14.2</v>
      </c>
      <c r="CK160">
        <v>13.2</v>
      </c>
      <c r="CL160">
        <v>7.3</v>
      </c>
      <c r="CM160">
        <v>5.2</v>
      </c>
      <c r="CN160">
        <v>5.3</v>
      </c>
      <c r="CO160">
        <v>4.7</v>
      </c>
      <c r="CP160">
        <v>6.6</v>
      </c>
    </row>
    <row r="161" spans="3:3">
      <c r="C161" t="s">
        <v>968</v>
      </c>
    </row>
    <row r="162" spans="3:94">
      <c r="C162" t="s">
        <v>1008</v>
      </c>
      <c r="D162" t="s">
        <v>1009</v>
      </c>
      <c r="I162" s="402"/>
      <c r="J162" s="402"/>
      <c r="K162" s="402"/>
      <c r="L162" s="402"/>
      <c r="M162" s="402"/>
      <c r="N162" s="402"/>
      <c r="O162" s="402"/>
      <c r="P162" s="402"/>
      <c r="Q162" s="402"/>
      <c r="R162" s="402"/>
      <c r="S162" s="402"/>
      <c r="T162" s="402"/>
      <c r="U162" s="402"/>
      <c r="V162" s="402"/>
      <c r="W162" s="402"/>
      <c r="X162" s="402"/>
      <c r="Y162" s="402"/>
      <c r="Z162" s="402"/>
      <c r="AA162" s="402"/>
      <c r="AB162" s="402"/>
      <c r="AC162" s="402"/>
      <c r="AD162" s="402"/>
      <c r="AE162" s="402"/>
      <c r="AF162" s="402"/>
      <c r="AG162" s="402"/>
      <c r="AH162" s="402"/>
      <c r="AI162" s="402"/>
      <c r="AJ162" s="402"/>
      <c r="AK162" s="402"/>
      <c r="AL162" s="402"/>
      <c r="AM162" s="402"/>
      <c r="AN162" s="402"/>
      <c r="AO162" s="402"/>
      <c r="AP162" s="402"/>
      <c r="AQ162" s="402"/>
      <c r="AR162" s="402"/>
      <c r="AS162" s="402"/>
      <c r="AT162" s="402"/>
      <c r="AU162" s="402"/>
      <c r="AV162" s="402"/>
      <c r="AW162" s="402"/>
      <c r="AX162" s="402"/>
      <c r="AY162" s="402"/>
      <c r="AZ162" s="402"/>
      <c r="BA162" s="402"/>
      <c r="BB162" s="402"/>
      <c r="BC162" s="402"/>
      <c r="BD162" s="402"/>
      <c r="BE162" s="402"/>
      <c r="BF162" s="402"/>
      <c r="BG162" s="402"/>
      <c r="BH162" s="402"/>
      <c r="BI162" s="402"/>
      <c r="BJ162" s="402"/>
      <c r="BK162" s="402"/>
      <c r="BL162" s="402"/>
      <c r="BM162" s="402"/>
      <c r="BN162" s="402"/>
      <c r="BO162" s="402"/>
      <c r="BP162" s="402"/>
      <c r="BQ162" s="402"/>
      <c r="BR162" s="402"/>
      <c r="BS162" s="402"/>
      <c r="BT162" s="402"/>
      <c r="BU162" s="402"/>
      <c r="BV162" s="402"/>
      <c r="BW162" s="402"/>
      <c r="BX162" s="402"/>
      <c r="BY162" s="402"/>
      <c r="BZ162" s="402"/>
      <c r="CA162" s="402"/>
      <c r="CB162" s="402"/>
      <c r="CC162" s="402"/>
      <c r="CD162" s="402"/>
      <c r="CE162" s="402"/>
      <c r="CF162" s="402"/>
      <c r="CG162" s="402"/>
      <c r="CH162" s="402"/>
      <c r="CI162" s="402"/>
      <c r="CJ162" s="402"/>
      <c r="CK162" s="402"/>
      <c r="CL162" s="402"/>
      <c r="CM162" s="402"/>
      <c r="CN162" s="402"/>
      <c r="CO162" s="402"/>
      <c r="CP162" s="402"/>
    </row>
    <row r="163" spans="1:94">
      <c r="A163">
        <v>161</v>
      </c>
      <c r="B163" t="s">
        <v>1007</v>
      </c>
      <c r="C163" t="s">
        <v>1008</v>
      </c>
      <c r="D163" t="s">
        <v>1009</v>
      </c>
      <c r="E163" t="s">
        <v>1010</v>
      </c>
      <c r="F163" t="s">
        <v>2108</v>
      </c>
      <c r="I163" s="402"/>
      <c r="J163" s="402">
        <v>7.7</v>
      </c>
      <c r="K163" s="402"/>
      <c r="L163" s="402">
        <v>7.8</v>
      </c>
      <c r="M163" s="402">
        <v>19.1</v>
      </c>
      <c r="N163" s="402">
        <v>6.4</v>
      </c>
      <c r="O163" s="402">
        <v>4.9</v>
      </c>
      <c r="P163" s="402">
        <v>7.8</v>
      </c>
      <c r="Q163" s="402"/>
      <c r="R163" s="402">
        <v>15.9</v>
      </c>
      <c r="S163" s="402">
        <v>8.2</v>
      </c>
      <c r="T163" s="402">
        <v>6.7</v>
      </c>
      <c r="U163" s="402">
        <v>32.9</v>
      </c>
      <c r="V163" s="402">
        <v>16</v>
      </c>
      <c r="W163" s="402">
        <v>2.1</v>
      </c>
      <c r="X163" s="402">
        <v>6.3</v>
      </c>
      <c r="Y163" s="402">
        <v>7</v>
      </c>
      <c r="Z163" s="402">
        <v>5.9</v>
      </c>
      <c r="AA163" s="402">
        <v>8.7</v>
      </c>
      <c r="AB163" s="402">
        <v>18.6</v>
      </c>
      <c r="AC163" s="402">
        <v>4.8</v>
      </c>
      <c r="AD163" s="402">
        <v>3.7</v>
      </c>
      <c r="AE163" s="402">
        <v>3.1</v>
      </c>
      <c r="AF163" s="402">
        <v>6.5</v>
      </c>
      <c r="AG163" s="402">
        <v>10.2</v>
      </c>
      <c r="AH163" s="402">
        <v>6.2</v>
      </c>
      <c r="AI163" s="402"/>
      <c r="AJ163" s="402">
        <v>15.4</v>
      </c>
      <c r="AK163" s="402">
        <v>42.2</v>
      </c>
      <c r="AL163" s="402">
        <v>15.4</v>
      </c>
      <c r="AM163" s="402">
        <v>7.7</v>
      </c>
      <c r="AN163" s="402">
        <v>4.8</v>
      </c>
      <c r="AO163" s="402">
        <v>6.4</v>
      </c>
      <c r="AP163" s="402">
        <v>18.9</v>
      </c>
      <c r="AQ163" s="402">
        <v>14.9</v>
      </c>
      <c r="AR163" s="402">
        <v>7.6</v>
      </c>
      <c r="AS163" s="402">
        <v>5.7</v>
      </c>
      <c r="AT163" s="402">
        <v>7.4</v>
      </c>
      <c r="AU163" s="402">
        <v>3.3</v>
      </c>
      <c r="AV163" s="402">
        <v>6.2</v>
      </c>
      <c r="AW163" s="402">
        <v>31.9</v>
      </c>
      <c r="AX163" s="402">
        <v>30.4</v>
      </c>
      <c r="AY163" s="402">
        <v>37.3</v>
      </c>
      <c r="AZ163" s="402">
        <v>30.7</v>
      </c>
      <c r="BA163" s="402">
        <v>9.1</v>
      </c>
      <c r="BB163" s="402">
        <v>15</v>
      </c>
      <c r="BC163" s="402">
        <v>30.7</v>
      </c>
      <c r="BD163" s="402">
        <v>2</v>
      </c>
      <c r="BE163" s="402">
        <v>2</v>
      </c>
      <c r="BF163" s="402">
        <v>2</v>
      </c>
      <c r="BG163" s="402">
        <v>5</v>
      </c>
      <c r="BH163" s="402">
        <v>18.6</v>
      </c>
      <c r="BI163" s="402">
        <v>6</v>
      </c>
      <c r="BJ163" s="402">
        <v>4.5</v>
      </c>
      <c r="BK163" s="402">
        <v>17.9</v>
      </c>
      <c r="BL163" s="402">
        <v>6.7</v>
      </c>
      <c r="BM163" s="402">
        <v>5.4</v>
      </c>
      <c r="BN163" s="402">
        <v>5.7</v>
      </c>
      <c r="BO163" s="402">
        <v>9.2</v>
      </c>
      <c r="BP163" s="402">
        <v>8.3</v>
      </c>
      <c r="BQ163" s="402">
        <v>17.6</v>
      </c>
      <c r="BR163" s="402">
        <v>10</v>
      </c>
      <c r="BS163" s="402">
        <v>22.8</v>
      </c>
      <c r="BT163" s="402">
        <v>11.5</v>
      </c>
      <c r="BU163" s="402">
        <v>3.4</v>
      </c>
      <c r="BV163" s="402">
        <v>4.6</v>
      </c>
      <c r="BW163" s="402">
        <v>4.6</v>
      </c>
      <c r="BX163" s="402">
        <v>2.7</v>
      </c>
      <c r="BY163" s="402">
        <v>3.7</v>
      </c>
      <c r="BZ163" s="402">
        <v>3.6</v>
      </c>
      <c r="CA163" s="402">
        <v>3.4</v>
      </c>
      <c r="CB163" s="402">
        <v>3</v>
      </c>
      <c r="CC163" s="402">
        <v>3.3</v>
      </c>
      <c r="CD163" s="402">
        <v>3</v>
      </c>
      <c r="CE163" s="402">
        <v>3</v>
      </c>
      <c r="CF163" s="402">
        <v>7.8</v>
      </c>
      <c r="CG163" s="402">
        <v>6.1</v>
      </c>
      <c r="CH163" s="402">
        <v>3.7</v>
      </c>
      <c r="CI163" s="402">
        <v>4.4</v>
      </c>
      <c r="CJ163" s="402">
        <v>13.7</v>
      </c>
      <c r="CK163" s="402">
        <v>29.5</v>
      </c>
      <c r="CL163" s="402">
        <v>24.9</v>
      </c>
      <c r="CM163" s="402">
        <v>5.1</v>
      </c>
      <c r="CN163" s="402">
        <v>5.9</v>
      </c>
      <c r="CO163" s="402">
        <v>5.9</v>
      </c>
      <c r="CP163" s="402">
        <v>4.5</v>
      </c>
    </row>
    <row r="164" spans="1:94">
      <c r="A164">
        <v>162</v>
      </c>
      <c r="B164" t="s">
        <v>1011</v>
      </c>
      <c r="C164" t="s">
        <v>1008</v>
      </c>
      <c r="D164" t="s">
        <v>1009</v>
      </c>
      <c r="E164" t="s">
        <v>1012</v>
      </c>
      <c r="F164" t="s">
        <v>2108</v>
      </c>
      <c r="I164" s="402"/>
      <c r="J164" s="402">
        <v>64.4</v>
      </c>
      <c r="K164" s="402"/>
      <c r="L164" s="402">
        <v>68.8</v>
      </c>
      <c r="M164" s="402">
        <v>48.3</v>
      </c>
      <c r="N164" s="402">
        <v>70.8</v>
      </c>
      <c r="O164" s="402">
        <v>65.5</v>
      </c>
      <c r="P164" s="402">
        <v>52.7</v>
      </c>
      <c r="Q164" s="402"/>
      <c r="R164" s="402">
        <v>53.5</v>
      </c>
      <c r="S164" s="402">
        <v>69.4</v>
      </c>
      <c r="T164" s="402">
        <v>69.8</v>
      </c>
      <c r="U164" s="402">
        <v>28.7</v>
      </c>
      <c r="V164" s="402">
        <v>52.8</v>
      </c>
      <c r="W164" s="402">
        <v>80.1</v>
      </c>
      <c r="X164" s="402">
        <v>71</v>
      </c>
      <c r="Y164" s="402">
        <v>70.1</v>
      </c>
      <c r="Z164" s="402">
        <v>71.4</v>
      </c>
      <c r="AA164" s="402">
        <v>66</v>
      </c>
      <c r="AB164" s="402">
        <v>37.7</v>
      </c>
      <c r="AC164" s="402">
        <v>66</v>
      </c>
      <c r="AD164" s="402">
        <v>68</v>
      </c>
      <c r="AE164" s="402">
        <v>63.2</v>
      </c>
      <c r="AF164" s="402">
        <v>54.4</v>
      </c>
      <c r="AG164" s="402">
        <v>49.6</v>
      </c>
      <c r="AH164" s="402">
        <v>53</v>
      </c>
      <c r="AI164" s="402"/>
      <c r="AJ164" s="402">
        <v>53.9</v>
      </c>
      <c r="AK164" s="402">
        <v>23.1</v>
      </c>
      <c r="AL164" s="402">
        <v>53.9</v>
      </c>
      <c r="AM164" s="402">
        <v>69.6</v>
      </c>
      <c r="AN164" s="402">
        <v>72.6</v>
      </c>
      <c r="AO164" s="402">
        <v>72.2</v>
      </c>
      <c r="AP164" s="402">
        <v>53.9</v>
      </c>
      <c r="AQ164" s="402">
        <v>62.7</v>
      </c>
      <c r="AR164" s="402">
        <v>71.8</v>
      </c>
      <c r="AS164" s="402">
        <v>72.2</v>
      </c>
      <c r="AT164" s="402">
        <v>69.7</v>
      </c>
      <c r="AU164" s="402">
        <v>73.4</v>
      </c>
      <c r="AV164" s="402">
        <v>61.2</v>
      </c>
      <c r="AW164" s="402">
        <v>29</v>
      </c>
      <c r="AX164" s="402">
        <v>27.4</v>
      </c>
      <c r="AY164" s="402">
        <v>25.9</v>
      </c>
      <c r="AZ164" s="402">
        <v>28</v>
      </c>
      <c r="BA164" s="402">
        <v>66.2</v>
      </c>
      <c r="BB164" s="402">
        <v>51.1</v>
      </c>
      <c r="BC164" s="402">
        <v>30.3</v>
      </c>
      <c r="BD164" s="402">
        <v>80.1</v>
      </c>
      <c r="BE164" s="402">
        <v>83.3</v>
      </c>
      <c r="BF164" s="402">
        <v>80.2</v>
      </c>
      <c r="BG164" s="402">
        <v>73.5</v>
      </c>
      <c r="BH164" s="402">
        <v>52</v>
      </c>
      <c r="BI164" s="402">
        <v>71.5</v>
      </c>
      <c r="BJ164" s="402">
        <v>72.9</v>
      </c>
      <c r="BK164" s="402">
        <v>58.2</v>
      </c>
      <c r="BL164" s="402">
        <v>70.3</v>
      </c>
      <c r="BM164" s="402">
        <v>71.9</v>
      </c>
      <c r="BN164" s="402">
        <v>71.6</v>
      </c>
      <c r="BO164" s="402">
        <v>62.7</v>
      </c>
      <c r="BP164" s="402">
        <v>66.4</v>
      </c>
      <c r="BQ164" s="402">
        <v>38.8</v>
      </c>
      <c r="BR164" s="402">
        <v>24.4</v>
      </c>
      <c r="BS164" s="402">
        <v>34.9</v>
      </c>
      <c r="BT164" s="402">
        <v>59.6</v>
      </c>
      <c r="BU164" s="402">
        <v>67.6</v>
      </c>
      <c r="BV164" s="402">
        <v>67.8</v>
      </c>
      <c r="BW164" s="402">
        <v>65.2</v>
      </c>
      <c r="BX164" s="402">
        <v>73.2</v>
      </c>
      <c r="BY164" s="402">
        <v>66.7</v>
      </c>
      <c r="BZ164" s="402">
        <v>68.7</v>
      </c>
      <c r="CA164" s="402">
        <v>68.4</v>
      </c>
      <c r="CB164" s="402">
        <v>63.5</v>
      </c>
      <c r="CC164" s="402">
        <v>56.8</v>
      </c>
      <c r="CD164" s="402">
        <v>63.3</v>
      </c>
      <c r="CE164" s="402">
        <v>63.3</v>
      </c>
      <c r="CF164" s="402">
        <v>52.5</v>
      </c>
      <c r="CG164" s="402">
        <v>54.5</v>
      </c>
      <c r="CH164" s="402">
        <v>58.7</v>
      </c>
      <c r="CI164" s="402">
        <v>55.5</v>
      </c>
      <c r="CJ164" s="402">
        <v>42.2</v>
      </c>
      <c r="CK164" s="402">
        <v>26.6</v>
      </c>
      <c r="CL164" s="402">
        <v>22.8</v>
      </c>
      <c r="CM164" s="402">
        <v>56.3</v>
      </c>
      <c r="CN164" s="402">
        <v>53.2</v>
      </c>
      <c r="CO164" s="402">
        <v>53</v>
      </c>
      <c r="CP164" s="402">
        <v>54</v>
      </c>
    </row>
    <row r="165" spans="1:94">
      <c r="A165">
        <v>163</v>
      </c>
      <c r="B165" t="s">
        <v>1013</v>
      </c>
      <c r="C165" t="s">
        <v>1008</v>
      </c>
      <c r="D165" t="s">
        <v>1009</v>
      </c>
      <c r="E165" t="s">
        <v>1014</v>
      </c>
      <c r="F165" t="s">
        <v>2108</v>
      </c>
      <c r="I165" s="402"/>
      <c r="J165" s="402">
        <v>6.6</v>
      </c>
      <c r="K165" s="402"/>
      <c r="L165" s="402">
        <v>3.1</v>
      </c>
      <c r="M165" s="402">
        <v>6.7</v>
      </c>
      <c r="N165" s="402">
        <v>5.4</v>
      </c>
      <c r="O165" s="402">
        <v>7.7</v>
      </c>
      <c r="P165" s="402">
        <v>13.1</v>
      </c>
      <c r="Q165" s="402"/>
      <c r="R165" s="402">
        <v>5.8</v>
      </c>
      <c r="S165" s="402">
        <v>2.6</v>
      </c>
      <c r="T165" s="402">
        <v>3.1</v>
      </c>
      <c r="U165" s="402">
        <v>7.2</v>
      </c>
      <c r="V165" s="402">
        <v>6.7</v>
      </c>
      <c r="W165" s="402">
        <v>3.2</v>
      </c>
      <c r="X165" s="402">
        <v>5.2</v>
      </c>
      <c r="Y165" s="402">
        <v>5.8</v>
      </c>
      <c r="Z165" s="402">
        <v>5.5</v>
      </c>
      <c r="AA165" s="402">
        <v>5.7</v>
      </c>
      <c r="AB165" s="402">
        <v>14</v>
      </c>
      <c r="AC165" s="402">
        <v>7.5</v>
      </c>
      <c r="AD165" s="402">
        <v>7.6</v>
      </c>
      <c r="AE165" s="402">
        <v>7.8</v>
      </c>
      <c r="AF165" s="402">
        <v>13.1</v>
      </c>
      <c r="AG165" s="402">
        <v>13.3</v>
      </c>
      <c r="AH165" s="402">
        <v>14.3</v>
      </c>
      <c r="AI165" s="402"/>
      <c r="AJ165" s="402">
        <v>5.8</v>
      </c>
      <c r="AK165" s="402">
        <v>6.7</v>
      </c>
      <c r="AL165" s="402">
        <v>5.8</v>
      </c>
      <c r="AM165" s="402">
        <v>2.6</v>
      </c>
      <c r="AN165" s="402">
        <v>2.3</v>
      </c>
      <c r="AO165" s="402">
        <v>2.5</v>
      </c>
      <c r="AP165" s="402">
        <v>2.7</v>
      </c>
      <c r="AQ165" s="402">
        <v>2.6</v>
      </c>
      <c r="AR165" s="402">
        <v>2.5</v>
      </c>
      <c r="AS165" s="402">
        <v>3</v>
      </c>
      <c r="AT165" s="402">
        <v>3.5</v>
      </c>
      <c r="AU165" s="402">
        <v>2.8</v>
      </c>
      <c r="AV165" s="402">
        <v>3</v>
      </c>
      <c r="AW165" s="402">
        <v>7.2</v>
      </c>
      <c r="AX165" s="402">
        <v>6.9</v>
      </c>
      <c r="AY165" s="402">
        <v>6.9</v>
      </c>
      <c r="AZ165" s="402">
        <v>10.9</v>
      </c>
      <c r="BA165" s="402">
        <v>6</v>
      </c>
      <c r="BB165" s="402">
        <v>6.5</v>
      </c>
      <c r="BC165" s="402">
        <v>7.1</v>
      </c>
      <c r="BD165" s="402">
        <v>3.2</v>
      </c>
      <c r="BE165" s="402">
        <v>2.7</v>
      </c>
      <c r="BF165" s="402">
        <v>3.2</v>
      </c>
      <c r="BG165" s="402">
        <v>4</v>
      </c>
      <c r="BH165" s="402">
        <v>10.7</v>
      </c>
      <c r="BI165" s="402">
        <v>5</v>
      </c>
      <c r="BJ165" s="402">
        <v>6.7</v>
      </c>
      <c r="BK165" s="402">
        <v>5.9</v>
      </c>
      <c r="BL165" s="402">
        <v>5.7</v>
      </c>
      <c r="BM165" s="402">
        <v>5.5</v>
      </c>
      <c r="BN165" s="402">
        <v>5.4</v>
      </c>
      <c r="BO165" s="402">
        <v>5.8</v>
      </c>
      <c r="BP165" s="402">
        <v>5.9</v>
      </c>
      <c r="BQ165" s="402">
        <v>13.7</v>
      </c>
      <c r="BR165" s="402">
        <v>12.7</v>
      </c>
      <c r="BS165" s="402">
        <v>14.3</v>
      </c>
      <c r="BT165" s="402">
        <v>7.4</v>
      </c>
      <c r="BU165" s="402">
        <v>6.1</v>
      </c>
      <c r="BV165" s="402">
        <v>7.4</v>
      </c>
      <c r="BW165" s="402">
        <v>8.8</v>
      </c>
      <c r="BX165" s="402">
        <v>3.8</v>
      </c>
      <c r="BY165" s="402">
        <v>7.7</v>
      </c>
      <c r="BZ165" s="402">
        <v>9.5</v>
      </c>
      <c r="CA165" s="402">
        <v>7.5</v>
      </c>
      <c r="CB165" s="402">
        <v>7.7</v>
      </c>
      <c r="CC165" s="402">
        <v>9.1</v>
      </c>
      <c r="CD165" s="402">
        <v>7.7</v>
      </c>
      <c r="CE165" s="402">
        <v>7.7</v>
      </c>
      <c r="CF165" s="402">
        <v>13.3</v>
      </c>
      <c r="CG165" s="402">
        <v>12.8</v>
      </c>
      <c r="CH165" s="402">
        <v>12.8</v>
      </c>
      <c r="CI165" s="402">
        <v>12</v>
      </c>
      <c r="CJ165" s="402">
        <v>17.6</v>
      </c>
      <c r="CK165" s="402">
        <v>14</v>
      </c>
      <c r="CL165" s="402">
        <v>23.5</v>
      </c>
      <c r="CM165" s="402">
        <v>12</v>
      </c>
      <c r="CN165" s="402">
        <v>14.1</v>
      </c>
      <c r="CO165" s="402">
        <v>14.1</v>
      </c>
      <c r="CP165" s="402">
        <v>14.4</v>
      </c>
    </row>
    <row r="166" spans="1:94">
      <c r="A166">
        <v>164</v>
      </c>
      <c r="B166" t="s">
        <v>1015</v>
      </c>
      <c r="C166" t="s">
        <v>1008</v>
      </c>
      <c r="D166" t="s">
        <v>1009</v>
      </c>
      <c r="E166" t="s">
        <v>1016</v>
      </c>
      <c r="F166" t="s">
        <v>2108</v>
      </c>
      <c r="I166" s="402"/>
      <c r="J166" s="402">
        <v>3.6</v>
      </c>
      <c r="K166" s="402"/>
      <c r="L166" s="402">
        <v>3.6</v>
      </c>
      <c r="M166" s="402">
        <v>4.8</v>
      </c>
      <c r="N166" s="402">
        <v>3</v>
      </c>
      <c r="O166" s="402">
        <v>3.4</v>
      </c>
      <c r="P166" s="402">
        <v>4.2</v>
      </c>
      <c r="Q166" s="402"/>
      <c r="R166" s="402">
        <v>3.5</v>
      </c>
      <c r="S166" s="402">
        <v>3.5</v>
      </c>
      <c r="T166" s="402">
        <v>3.5</v>
      </c>
      <c r="U166" s="402">
        <v>9</v>
      </c>
      <c r="V166" s="402">
        <v>4.3</v>
      </c>
      <c r="W166" s="402">
        <v>1.8</v>
      </c>
      <c r="X166" s="402">
        <v>2.9</v>
      </c>
      <c r="Y166" s="402">
        <v>2.9</v>
      </c>
      <c r="Z166" s="402">
        <v>3</v>
      </c>
      <c r="AA166" s="402">
        <v>4.5</v>
      </c>
      <c r="AB166" s="402">
        <v>3.8</v>
      </c>
      <c r="AC166" s="402">
        <v>3.3</v>
      </c>
      <c r="AD166" s="402">
        <v>3.3</v>
      </c>
      <c r="AE166" s="402">
        <v>2.9</v>
      </c>
      <c r="AF166" s="402">
        <v>3.7</v>
      </c>
      <c r="AG166" s="402">
        <v>4.7</v>
      </c>
      <c r="AH166" s="402">
        <v>4.2</v>
      </c>
      <c r="AI166" s="402"/>
      <c r="AJ166" s="402">
        <v>3.5</v>
      </c>
      <c r="AK166" s="402">
        <v>4.1</v>
      </c>
      <c r="AL166" s="402">
        <v>2.5</v>
      </c>
      <c r="AM166" s="402">
        <v>3.8</v>
      </c>
      <c r="AN166" s="402">
        <v>3.4</v>
      </c>
      <c r="AO166" s="402">
        <v>3.4</v>
      </c>
      <c r="AP166" s="402">
        <v>5.2</v>
      </c>
      <c r="AQ166" s="402">
        <v>3.5</v>
      </c>
      <c r="AR166" s="402">
        <v>3.3</v>
      </c>
      <c r="AS166" s="402">
        <v>3.4</v>
      </c>
      <c r="AT166" s="402">
        <v>3.5</v>
      </c>
      <c r="AU166" s="402">
        <v>3.5</v>
      </c>
      <c r="AV166" s="402">
        <v>2.6</v>
      </c>
      <c r="AW166" s="402">
        <v>9</v>
      </c>
      <c r="AX166" s="402">
        <v>13.8</v>
      </c>
      <c r="AY166" s="402">
        <v>8</v>
      </c>
      <c r="AZ166" s="402">
        <v>8.7</v>
      </c>
      <c r="BA166" s="402">
        <v>4.2</v>
      </c>
      <c r="BB166" s="402">
        <v>4.2</v>
      </c>
      <c r="BC166" s="402">
        <v>4.5</v>
      </c>
      <c r="BD166" s="402">
        <v>1.8</v>
      </c>
      <c r="BE166" s="402">
        <v>1.6</v>
      </c>
      <c r="BF166" s="402">
        <v>1.8</v>
      </c>
      <c r="BG166" s="402">
        <v>2.9</v>
      </c>
      <c r="BH166" s="402">
        <v>3.1</v>
      </c>
      <c r="BI166" s="402">
        <v>2.9</v>
      </c>
      <c r="BJ166" s="402">
        <v>2.3</v>
      </c>
      <c r="BK166" s="402">
        <v>3.5</v>
      </c>
      <c r="BL166" s="402">
        <v>2.9</v>
      </c>
      <c r="BM166" s="402">
        <v>3</v>
      </c>
      <c r="BN166" s="402">
        <v>2.9</v>
      </c>
      <c r="BO166" s="402">
        <v>4.9</v>
      </c>
      <c r="BP166" s="402">
        <v>4.5</v>
      </c>
      <c r="BQ166" s="402">
        <v>3.6</v>
      </c>
      <c r="BR166" s="402">
        <v>14.9</v>
      </c>
      <c r="BS166" s="402">
        <v>3.6</v>
      </c>
      <c r="BT166" s="402">
        <v>3.2</v>
      </c>
      <c r="BU166" s="402">
        <v>3.3</v>
      </c>
      <c r="BV166" s="402">
        <v>3.2</v>
      </c>
      <c r="BW166" s="402">
        <v>2.8</v>
      </c>
      <c r="BX166" s="402">
        <v>3.2</v>
      </c>
      <c r="BY166" s="402">
        <v>3.3</v>
      </c>
      <c r="BZ166" s="402">
        <v>3.3</v>
      </c>
      <c r="CA166" s="402">
        <v>3.3</v>
      </c>
      <c r="CB166" s="402">
        <v>2.6</v>
      </c>
      <c r="CC166" s="402">
        <v>3.2</v>
      </c>
      <c r="CD166" s="402">
        <v>2.9</v>
      </c>
      <c r="CE166" s="402">
        <v>2.9</v>
      </c>
      <c r="CF166" s="402">
        <v>3.7</v>
      </c>
      <c r="CG166" s="402">
        <v>3.6</v>
      </c>
      <c r="CH166" s="402">
        <v>2.5</v>
      </c>
      <c r="CI166" s="402">
        <v>4.6</v>
      </c>
      <c r="CJ166" s="402">
        <v>5</v>
      </c>
      <c r="CK166" s="402">
        <v>6.2</v>
      </c>
      <c r="CL166" s="402">
        <v>5.6</v>
      </c>
      <c r="CM166" s="402">
        <v>4.6</v>
      </c>
      <c r="CN166" s="402">
        <v>3.8</v>
      </c>
      <c r="CO166" s="402">
        <v>4.5</v>
      </c>
      <c r="CP166" s="402">
        <v>4.2</v>
      </c>
    </row>
    <row r="167" spans="1:94">
      <c r="A167">
        <v>165</v>
      </c>
      <c r="B167" t="s">
        <v>1017</v>
      </c>
      <c r="C167" t="s">
        <v>1008</v>
      </c>
      <c r="D167" t="s">
        <v>1009</v>
      </c>
      <c r="E167" t="s">
        <v>1018</v>
      </c>
      <c r="F167" t="s">
        <v>2108</v>
      </c>
      <c r="I167" s="402"/>
      <c r="J167" s="402">
        <v>12.9</v>
      </c>
      <c r="K167" s="402"/>
      <c r="L167" s="402">
        <v>9</v>
      </c>
      <c r="M167" s="402">
        <v>16.2</v>
      </c>
      <c r="N167" s="402">
        <v>9.8</v>
      </c>
      <c r="O167" s="402">
        <v>15</v>
      </c>
      <c r="P167" s="402">
        <v>19.8</v>
      </c>
      <c r="Q167" s="402"/>
      <c r="R167" s="402">
        <v>7.7</v>
      </c>
      <c r="S167" s="402">
        <v>8.4</v>
      </c>
      <c r="T167" s="402">
        <v>9</v>
      </c>
      <c r="U167" s="402">
        <v>17.2</v>
      </c>
      <c r="V167" s="402">
        <v>16</v>
      </c>
      <c r="W167" s="402">
        <v>8.1</v>
      </c>
      <c r="X167" s="402">
        <v>9.9</v>
      </c>
      <c r="Y167" s="402">
        <v>9.7</v>
      </c>
      <c r="Z167" s="402">
        <v>9.9</v>
      </c>
      <c r="AA167" s="402">
        <v>10.3</v>
      </c>
      <c r="AB167" s="402">
        <v>22.1</v>
      </c>
      <c r="AC167" s="402">
        <v>14.5</v>
      </c>
      <c r="AD167" s="402">
        <v>14.4</v>
      </c>
      <c r="AE167" s="402">
        <v>19.6</v>
      </c>
      <c r="AF167" s="402">
        <v>19.5</v>
      </c>
      <c r="AG167" s="402">
        <v>19.9</v>
      </c>
      <c r="AH167" s="402">
        <v>19.9</v>
      </c>
      <c r="AI167" s="402"/>
      <c r="AJ167" s="402">
        <v>7.8</v>
      </c>
      <c r="AK167" s="402">
        <v>8.7</v>
      </c>
      <c r="AL167" s="402">
        <v>7.8</v>
      </c>
      <c r="AM167" s="402">
        <v>8.5</v>
      </c>
      <c r="AN167" s="402">
        <v>6.6</v>
      </c>
      <c r="AO167" s="402">
        <v>8.2</v>
      </c>
      <c r="AP167" s="402">
        <v>8.9</v>
      </c>
      <c r="AQ167" s="402">
        <v>8.5</v>
      </c>
      <c r="AR167" s="402">
        <v>7.3</v>
      </c>
      <c r="AS167" s="402">
        <v>7.6</v>
      </c>
      <c r="AT167" s="402">
        <v>9.1</v>
      </c>
      <c r="AU167" s="402">
        <v>9.2</v>
      </c>
      <c r="AV167" s="402">
        <v>19.5</v>
      </c>
      <c r="AW167" s="402">
        <v>17.5</v>
      </c>
      <c r="AX167" s="402">
        <v>16.6</v>
      </c>
      <c r="AY167" s="402">
        <v>16.9</v>
      </c>
      <c r="AZ167" s="402">
        <v>16.8</v>
      </c>
      <c r="BA167" s="402">
        <v>10.3</v>
      </c>
      <c r="BB167" s="402">
        <v>19.3</v>
      </c>
      <c r="BC167" s="402">
        <v>23.9</v>
      </c>
      <c r="BD167" s="402">
        <v>8.2</v>
      </c>
      <c r="BE167" s="402">
        <v>5.8</v>
      </c>
      <c r="BF167" s="402">
        <v>8.2</v>
      </c>
      <c r="BG167" s="402">
        <v>10</v>
      </c>
      <c r="BH167" s="402">
        <v>10.6</v>
      </c>
      <c r="BI167" s="402">
        <v>10</v>
      </c>
      <c r="BJ167" s="402">
        <v>8.9</v>
      </c>
      <c r="BK167" s="402">
        <v>10.1</v>
      </c>
      <c r="BL167" s="402">
        <v>9.8</v>
      </c>
      <c r="BM167" s="402">
        <v>10</v>
      </c>
      <c r="BN167" s="402">
        <v>10</v>
      </c>
      <c r="BO167" s="402">
        <v>12.6</v>
      </c>
      <c r="BP167" s="402">
        <v>10.4</v>
      </c>
      <c r="BQ167" s="402">
        <v>21.9</v>
      </c>
      <c r="BR167" s="402">
        <v>34.4</v>
      </c>
      <c r="BS167" s="402">
        <v>20.9</v>
      </c>
      <c r="BT167" s="402">
        <v>14.5</v>
      </c>
      <c r="BU167" s="402">
        <v>15</v>
      </c>
      <c r="BV167" s="402">
        <v>13.9</v>
      </c>
      <c r="BW167" s="402">
        <v>14.7</v>
      </c>
      <c r="BX167" s="402">
        <v>14.2</v>
      </c>
      <c r="BY167" s="402">
        <v>15.5</v>
      </c>
      <c r="BZ167" s="402">
        <v>11.8</v>
      </c>
      <c r="CA167" s="402">
        <v>14.6</v>
      </c>
      <c r="CB167" s="402">
        <v>19.8</v>
      </c>
      <c r="CC167" s="402">
        <v>23.7</v>
      </c>
      <c r="CD167" s="402">
        <v>19.7</v>
      </c>
      <c r="CE167" s="402">
        <v>19.7</v>
      </c>
      <c r="CF167" s="402">
        <v>20.3</v>
      </c>
      <c r="CG167" s="402">
        <v>18.7</v>
      </c>
      <c r="CH167" s="402">
        <v>19.5</v>
      </c>
      <c r="CI167" s="402">
        <v>21.4</v>
      </c>
      <c r="CJ167" s="402">
        <v>18.5</v>
      </c>
      <c r="CK167" s="402">
        <v>21.1</v>
      </c>
      <c r="CL167" s="402">
        <v>20.8</v>
      </c>
      <c r="CM167" s="402">
        <v>20</v>
      </c>
      <c r="CN167" s="402">
        <v>20.1</v>
      </c>
      <c r="CO167" s="402">
        <v>20</v>
      </c>
      <c r="CP167" s="402">
        <v>20.4</v>
      </c>
    </row>
    <row r="168" spans="1:94">
      <c r="A168">
        <v>166</v>
      </c>
      <c r="B168" t="s">
        <v>1019</v>
      </c>
      <c r="C168" t="s">
        <v>1008</v>
      </c>
      <c r="D168" t="s">
        <v>1009</v>
      </c>
      <c r="E168" t="s">
        <v>1020</v>
      </c>
      <c r="F168" t="s">
        <v>2108</v>
      </c>
      <c r="I168" s="402"/>
      <c r="J168" s="402">
        <v>1</v>
      </c>
      <c r="K168" s="402"/>
      <c r="L168" s="402">
        <v>1</v>
      </c>
      <c r="M168" s="402">
        <v>1</v>
      </c>
      <c r="N168" s="402">
        <v>0.9</v>
      </c>
      <c r="O168" s="402">
        <v>1</v>
      </c>
      <c r="P168" s="402">
        <v>1.1</v>
      </c>
      <c r="Q168" s="402"/>
      <c r="R168" s="402">
        <v>0.9</v>
      </c>
      <c r="S168" s="402">
        <v>1</v>
      </c>
      <c r="T168" s="402">
        <v>1</v>
      </c>
      <c r="U168" s="402">
        <v>1</v>
      </c>
      <c r="V168" s="402">
        <v>0.9</v>
      </c>
      <c r="W168" s="402">
        <v>0.9</v>
      </c>
      <c r="X168" s="402">
        <v>0.9</v>
      </c>
      <c r="Y168" s="402">
        <v>0.9</v>
      </c>
      <c r="Z168" s="402">
        <v>0.6</v>
      </c>
      <c r="AA168" s="402">
        <v>1</v>
      </c>
      <c r="AB168" s="402">
        <v>1</v>
      </c>
      <c r="AC168" s="402">
        <v>1.4</v>
      </c>
      <c r="AD168" s="402">
        <v>0.9</v>
      </c>
      <c r="AE168" s="402">
        <v>0.9</v>
      </c>
      <c r="AF168" s="402">
        <v>1.4</v>
      </c>
      <c r="AG168" s="402">
        <v>1</v>
      </c>
      <c r="AH168" s="402">
        <v>1.2</v>
      </c>
      <c r="AI168" s="402"/>
      <c r="AJ168" s="402">
        <v>0.9</v>
      </c>
      <c r="AK168" s="402">
        <v>1</v>
      </c>
      <c r="AL168" s="402">
        <v>0.9</v>
      </c>
      <c r="AM168" s="402">
        <v>1</v>
      </c>
      <c r="AN168" s="402">
        <v>0.9</v>
      </c>
      <c r="AO168" s="402">
        <v>0.9</v>
      </c>
      <c r="AP168" s="402">
        <v>1</v>
      </c>
      <c r="AQ168" s="402">
        <v>1</v>
      </c>
      <c r="AR168" s="402">
        <v>0.9</v>
      </c>
      <c r="AS168" s="402">
        <v>0.9</v>
      </c>
      <c r="AT168" s="402">
        <v>1</v>
      </c>
      <c r="AU168" s="402">
        <v>1</v>
      </c>
      <c r="AV168" s="402">
        <v>1</v>
      </c>
      <c r="AW168" s="402">
        <v>1</v>
      </c>
      <c r="AX168" s="402">
        <v>1</v>
      </c>
      <c r="AY168" s="402">
        <v>1</v>
      </c>
      <c r="AZ168" s="402">
        <v>1</v>
      </c>
      <c r="BA168" s="402">
        <v>0.9</v>
      </c>
      <c r="BB168" s="402">
        <v>0.9</v>
      </c>
      <c r="BC168" s="402">
        <v>1</v>
      </c>
      <c r="BD168" s="402">
        <v>0.9</v>
      </c>
      <c r="BE168" s="402">
        <v>0.9</v>
      </c>
      <c r="BF168" s="402">
        <v>0.9</v>
      </c>
      <c r="BG168" s="402">
        <v>0.9</v>
      </c>
      <c r="BH168" s="402">
        <v>1</v>
      </c>
      <c r="BI168" s="402">
        <v>0.9</v>
      </c>
      <c r="BJ168" s="402">
        <v>0.9</v>
      </c>
      <c r="BK168" s="402">
        <v>0.7</v>
      </c>
      <c r="BL168" s="402">
        <v>0.9</v>
      </c>
      <c r="BM168" s="402">
        <v>0.6</v>
      </c>
      <c r="BN168" s="402">
        <v>0.6</v>
      </c>
      <c r="BO168" s="402">
        <v>1</v>
      </c>
      <c r="BP168" s="402">
        <v>1</v>
      </c>
      <c r="BQ168" s="402">
        <v>1</v>
      </c>
      <c r="BR168" s="402">
        <v>1</v>
      </c>
      <c r="BS168" s="402">
        <v>1</v>
      </c>
      <c r="BT168" s="402">
        <v>1.3</v>
      </c>
      <c r="BU168" s="402">
        <v>1.4</v>
      </c>
      <c r="BV168" s="402">
        <v>1.3</v>
      </c>
      <c r="BW168" s="402">
        <v>1.4</v>
      </c>
      <c r="BX168" s="402">
        <v>0.9</v>
      </c>
      <c r="BY168" s="402">
        <v>1</v>
      </c>
      <c r="BZ168" s="402">
        <v>0.9</v>
      </c>
      <c r="CA168" s="402">
        <v>0.9</v>
      </c>
      <c r="CB168" s="402">
        <v>0.9</v>
      </c>
      <c r="CC168" s="402">
        <v>1</v>
      </c>
      <c r="CD168" s="402">
        <v>0.9</v>
      </c>
      <c r="CE168" s="402">
        <v>0.9</v>
      </c>
      <c r="CF168" s="402">
        <v>0.9</v>
      </c>
      <c r="CG168" s="402">
        <v>2.9</v>
      </c>
      <c r="CH168" s="402">
        <v>1.4</v>
      </c>
      <c r="CI168" s="402">
        <v>0.9</v>
      </c>
      <c r="CJ168" s="402">
        <v>0.8</v>
      </c>
      <c r="CK168" s="402">
        <v>1</v>
      </c>
      <c r="CL168" s="402">
        <v>1</v>
      </c>
      <c r="CM168" s="402">
        <v>0.9</v>
      </c>
      <c r="CN168" s="402">
        <v>1.4</v>
      </c>
      <c r="CO168" s="402">
        <v>1.2</v>
      </c>
      <c r="CP168" s="402">
        <v>1.2</v>
      </c>
    </row>
    <row r="169" spans="1:94">
      <c r="A169">
        <v>167</v>
      </c>
      <c r="B169" t="s">
        <v>1021</v>
      </c>
      <c r="C169" t="s">
        <v>1008</v>
      </c>
      <c r="D169" t="s">
        <v>1009</v>
      </c>
      <c r="E169" t="s">
        <v>1022</v>
      </c>
      <c r="F169" t="s">
        <v>2108</v>
      </c>
      <c r="J169">
        <v>3.9</v>
      </c>
      <c r="L169">
        <v>6.8</v>
      </c>
      <c r="M169">
        <v>3.8</v>
      </c>
      <c r="N169">
        <v>3.7</v>
      </c>
      <c r="O169">
        <v>2.5</v>
      </c>
      <c r="P169">
        <v>1.4</v>
      </c>
      <c r="R169">
        <v>12.7</v>
      </c>
      <c r="S169">
        <v>6.9</v>
      </c>
      <c r="T169">
        <v>6.8</v>
      </c>
      <c r="U169">
        <v>4</v>
      </c>
      <c r="V169">
        <v>3.4</v>
      </c>
      <c r="W169">
        <v>3.7</v>
      </c>
      <c r="X169">
        <v>3.7</v>
      </c>
      <c r="Y169">
        <v>3.7</v>
      </c>
      <c r="Z169">
        <v>3.7</v>
      </c>
      <c r="AA169">
        <v>3.9</v>
      </c>
      <c r="AB169">
        <v>2.8</v>
      </c>
      <c r="AC169">
        <v>2.5</v>
      </c>
      <c r="AD169">
        <v>2.1</v>
      </c>
      <c r="AE169">
        <v>2.5</v>
      </c>
      <c r="AF169">
        <v>1.4</v>
      </c>
      <c r="AG169">
        <v>1.4</v>
      </c>
      <c r="AH169">
        <v>1.4</v>
      </c>
      <c r="AJ169">
        <v>12.7</v>
      </c>
      <c r="AK169">
        <v>14.2</v>
      </c>
      <c r="AL169">
        <v>13.7</v>
      </c>
      <c r="AM169">
        <v>6.9</v>
      </c>
      <c r="AN169">
        <v>9.3</v>
      </c>
      <c r="AO169">
        <v>6.4</v>
      </c>
      <c r="AP169">
        <v>9.3</v>
      </c>
      <c r="AQ169">
        <v>6.8</v>
      </c>
      <c r="AR169">
        <v>6.6</v>
      </c>
      <c r="AS169">
        <v>7.2</v>
      </c>
      <c r="AT169">
        <v>5.7</v>
      </c>
      <c r="AU169">
        <v>6.9</v>
      </c>
      <c r="AV169">
        <v>6.6</v>
      </c>
      <c r="AW169">
        <v>4.4</v>
      </c>
      <c r="AX169">
        <v>3.8</v>
      </c>
      <c r="AY169">
        <v>3.9</v>
      </c>
      <c r="AZ169">
        <v>3.9</v>
      </c>
      <c r="BA169">
        <v>3.3</v>
      </c>
      <c r="BB169">
        <v>3</v>
      </c>
      <c r="BC169">
        <v>2.5</v>
      </c>
      <c r="BD169">
        <v>3.8</v>
      </c>
      <c r="BE169">
        <v>3.7</v>
      </c>
      <c r="BF169">
        <v>3.7</v>
      </c>
      <c r="BG169">
        <v>3.7</v>
      </c>
      <c r="BH169">
        <v>4</v>
      </c>
      <c r="BI169">
        <v>3.7</v>
      </c>
      <c r="BJ169">
        <v>3.7</v>
      </c>
      <c r="BK169">
        <v>3.8</v>
      </c>
      <c r="BL169">
        <v>3.7</v>
      </c>
      <c r="BM169">
        <v>3.7</v>
      </c>
      <c r="BN169">
        <v>3.7</v>
      </c>
      <c r="BO169">
        <v>3.9</v>
      </c>
      <c r="BP169">
        <v>3.4</v>
      </c>
      <c r="BQ169">
        <v>3.6</v>
      </c>
      <c r="BR169">
        <v>2.5</v>
      </c>
      <c r="BS169">
        <v>2.6</v>
      </c>
      <c r="BT169">
        <v>2.5</v>
      </c>
      <c r="BU169">
        <v>3.1</v>
      </c>
      <c r="BV169">
        <v>1.9</v>
      </c>
      <c r="BW169">
        <v>2.5</v>
      </c>
      <c r="BX169">
        <v>2.1</v>
      </c>
      <c r="BY169">
        <v>2.2</v>
      </c>
      <c r="BZ169">
        <v>2.1</v>
      </c>
      <c r="CA169">
        <v>1.9</v>
      </c>
      <c r="CB169">
        <v>2.5</v>
      </c>
      <c r="CC169">
        <v>2.7</v>
      </c>
      <c r="CD169">
        <v>2.4</v>
      </c>
      <c r="CE169">
        <v>2.4</v>
      </c>
      <c r="CF169">
        <v>1.4</v>
      </c>
      <c r="CG169">
        <v>1.4</v>
      </c>
      <c r="CH169">
        <v>1.4</v>
      </c>
      <c r="CI169">
        <v>1.1</v>
      </c>
      <c r="CJ169">
        <v>2.2</v>
      </c>
      <c r="CK169">
        <v>1.5</v>
      </c>
      <c r="CL169">
        <v>1.5</v>
      </c>
      <c r="CM169">
        <v>1.2</v>
      </c>
      <c r="CN169">
        <v>1.4</v>
      </c>
      <c r="CO169">
        <v>1.3</v>
      </c>
      <c r="CP169">
        <v>1.4</v>
      </c>
    </row>
    <row r="170" spans="3:94">
      <c r="C170" t="s">
        <v>1008</v>
      </c>
      <c r="D170" t="s">
        <v>1023</v>
      </c>
      <c r="I170" s="402"/>
      <c r="J170" s="402"/>
      <c r="K170" s="402"/>
      <c r="L170" s="402"/>
      <c r="M170" s="402"/>
      <c r="N170" s="402"/>
      <c r="O170" s="402"/>
      <c r="P170" s="402"/>
      <c r="Q170" s="402"/>
      <c r="R170" s="402"/>
      <c r="S170" s="402"/>
      <c r="T170" s="402"/>
      <c r="U170" s="402"/>
      <c r="V170" s="402"/>
      <c r="W170" s="402"/>
      <c r="X170" s="402"/>
      <c r="Y170" s="402"/>
      <c r="Z170" s="402"/>
      <c r="AA170" s="402"/>
      <c r="AB170" s="402"/>
      <c r="AC170" s="402"/>
      <c r="AD170" s="402"/>
      <c r="AE170" s="402"/>
      <c r="AF170" s="402"/>
      <c r="AG170" s="402"/>
      <c r="AH170" s="402"/>
      <c r="AI170" s="402"/>
      <c r="AJ170" s="402"/>
      <c r="AK170" s="402"/>
      <c r="AL170" s="402"/>
      <c r="AM170" s="402"/>
      <c r="AN170" s="402"/>
      <c r="AO170" s="402"/>
      <c r="AP170" s="402"/>
      <c r="AQ170" s="402"/>
      <c r="AR170" s="402"/>
      <c r="AS170" s="402"/>
      <c r="AT170" s="402"/>
      <c r="AU170" s="402"/>
      <c r="AV170" s="402"/>
      <c r="AW170" s="402"/>
      <c r="AX170" s="402"/>
      <c r="AY170" s="402"/>
      <c r="AZ170" s="402"/>
      <c r="BA170" s="402"/>
      <c r="BB170" s="402"/>
      <c r="BC170" s="402"/>
      <c r="BD170" s="402"/>
      <c r="BE170" s="402"/>
      <c r="BF170" s="402"/>
      <c r="BG170" s="402"/>
      <c r="BH170" s="402"/>
      <c r="BI170" s="402"/>
      <c r="BJ170" s="402"/>
      <c r="BK170" s="402"/>
      <c r="BL170" s="402"/>
      <c r="BM170" s="402"/>
      <c r="BN170" s="402"/>
      <c r="BO170" s="402"/>
      <c r="BP170" s="402"/>
      <c r="BQ170" s="402"/>
      <c r="BR170" s="402"/>
      <c r="BS170" s="402"/>
      <c r="BT170" s="402"/>
      <c r="BU170" s="402"/>
      <c r="BV170" s="402"/>
      <c r="BW170" s="402"/>
      <c r="BX170" s="402"/>
      <c r="BY170" s="402"/>
      <c r="BZ170" s="402"/>
      <c r="CA170" s="402"/>
      <c r="CB170" s="402"/>
      <c r="CC170" s="402"/>
      <c r="CD170" s="402"/>
      <c r="CE170" s="402"/>
      <c r="CF170" s="402"/>
      <c r="CG170" s="402"/>
      <c r="CH170" s="402"/>
      <c r="CI170" s="402"/>
      <c r="CJ170" s="402"/>
      <c r="CK170" s="402"/>
      <c r="CL170" s="402"/>
      <c r="CM170" s="402"/>
      <c r="CN170" s="402"/>
      <c r="CO170" s="402"/>
      <c r="CP170" s="402"/>
    </row>
    <row r="171" spans="1:94">
      <c r="A171">
        <v>169</v>
      </c>
      <c r="B171" t="s">
        <v>508</v>
      </c>
      <c r="C171" t="s">
        <v>1008</v>
      </c>
      <c r="D171" t="s">
        <v>1023</v>
      </c>
      <c r="E171" t="s">
        <v>1024</v>
      </c>
      <c r="F171" t="s">
        <v>2110</v>
      </c>
      <c r="I171" s="402"/>
      <c r="J171" s="402">
        <v>22.3</v>
      </c>
      <c r="K171" s="402"/>
      <c r="L171" s="402">
        <v>8.2</v>
      </c>
      <c r="M171" s="402">
        <v>33.9</v>
      </c>
      <c r="N171" s="402">
        <v>12.6</v>
      </c>
      <c r="O171" s="402">
        <v>28.5</v>
      </c>
      <c r="P171" s="402">
        <v>44.1</v>
      </c>
      <c r="Q171" s="402"/>
      <c r="R171" s="402">
        <v>6.3</v>
      </c>
      <c r="S171" s="402">
        <v>6.6</v>
      </c>
      <c r="T171" s="402">
        <v>10.4</v>
      </c>
      <c r="U171" s="402">
        <v>47.3</v>
      </c>
      <c r="V171" s="402">
        <v>25.9</v>
      </c>
      <c r="W171" s="402">
        <v>7.8</v>
      </c>
      <c r="X171" s="402">
        <v>11.6</v>
      </c>
      <c r="Y171" s="402">
        <v>13.3</v>
      </c>
      <c r="Z171" s="402">
        <v>17</v>
      </c>
      <c r="AA171" s="402">
        <v>18</v>
      </c>
      <c r="AB171" s="402">
        <v>52</v>
      </c>
      <c r="AC171" s="402">
        <v>22.8</v>
      </c>
      <c r="AD171" s="402">
        <v>21.4</v>
      </c>
      <c r="AE171" s="402">
        <v>39</v>
      </c>
      <c r="AF171" s="402">
        <v>37.2</v>
      </c>
      <c r="AG171" s="402">
        <v>43.9</v>
      </c>
      <c r="AH171" s="402">
        <v>52.7</v>
      </c>
      <c r="AI171" s="402"/>
      <c r="AJ171" s="402">
        <v>4.6</v>
      </c>
      <c r="AK171" s="402">
        <v>19.3</v>
      </c>
      <c r="AL171" s="402">
        <v>4.5</v>
      </c>
      <c r="AM171" s="402">
        <v>6.2</v>
      </c>
      <c r="AN171" s="402">
        <v>4</v>
      </c>
      <c r="AO171" s="402">
        <v>5.6</v>
      </c>
      <c r="AP171" s="402">
        <v>17.6</v>
      </c>
      <c r="AQ171" s="402">
        <v>9.3</v>
      </c>
      <c r="AR171" s="402">
        <v>4.4</v>
      </c>
      <c r="AS171" s="402">
        <v>6.3</v>
      </c>
      <c r="AT171" s="402">
        <v>10.5</v>
      </c>
      <c r="AU171" s="402">
        <v>8.9</v>
      </c>
      <c r="AV171" s="402">
        <v>24.7</v>
      </c>
      <c r="AW171" s="402">
        <v>23.8</v>
      </c>
      <c r="AX171" s="402">
        <v>55.9</v>
      </c>
      <c r="AY171" s="402">
        <v>45.3</v>
      </c>
      <c r="AZ171" s="402">
        <v>57.3</v>
      </c>
      <c r="BA171" s="402">
        <v>7.6</v>
      </c>
      <c r="BB171" s="402">
        <v>31.4</v>
      </c>
      <c r="BC171" s="402">
        <v>45.1</v>
      </c>
      <c r="BD171" s="402">
        <v>5.6</v>
      </c>
      <c r="BE171" s="402">
        <v>6.2</v>
      </c>
      <c r="BF171" s="402">
        <v>9.6</v>
      </c>
      <c r="BG171" s="402">
        <v>8.5</v>
      </c>
      <c r="BH171" s="402">
        <v>20.7</v>
      </c>
      <c r="BI171" s="402">
        <v>11.3</v>
      </c>
      <c r="BJ171" s="402">
        <v>13.2</v>
      </c>
      <c r="BK171" s="402">
        <v>20.8</v>
      </c>
      <c r="BL171" s="402">
        <v>8.8</v>
      </c>
      <c r="BM171" s="402">
        <v>14</v>
      </c>
      <c r="BN171" s="402">
        <v>35.1</v>
      </c>
      <c r="BO171" s="402">
        <v>23.5</v>
      </c>
      <c r="BP171" s="402">
        <v>13.1</v>
      </c>
      <c r="BQ171" s="402">
        <v>50.4</v>
      </c>
      <c r="BR171" s="402">
        <v>38.2</v>
      </c>
      <c r="BS171" s="402">
        <v>55.4</v>
      </c>
      <c r="BT171" s="402">
        <v>26.8</v>
      </c>
      <c r="BU171" s="402">
        <v>18</v>
      </c>
      <c r="BV171" s="402">
        <v>21.1</v>
      </c>
      <c r="BW171" s="402">
        <v>32.9</v>
      </c>
      <c r="BX171" s="402">
        <v>12.8</v>
      </c>
      <c r="BY171" s="402">
        <v>19.6</v>
      </c>
      <c r="BZ171" s="402">
        <v>19.3</v>
      </c>
      <c r="CA171" s="402">
        <v>31</v>
      </c>
      <c r="CB171" s="402">
        <v>44.1</v>
      </c>
      <c r="CC171" s="402">
        <v>59.1</v>
      </c>
      <c r="CD171" s="402">
        <v>24.9</v>
      </c>
      <c r="CE171" s="402">
        <v>47</v>
      </c>
      <c r="CF171" s="402">
        <v>43</v>
      </c>
      <c r="CG171" s="402">
        <v>32.6</v>
      </c>
      <c r="CH171" s="402">
        <v>35.8</v>
      </c>
      <c r="CI171" s="402">
        <v>38.1</v>
      </c>
      <c r="CJ171" s="402">
        <v>39.8</v>
      </c>
      <c r="CK171" s="402">
        <v>66.5</v>
      </c>
      <c r="CL171" s="402">
        <v>59.7</v>
      </c>
      <c r="CM171" s="402">
        <v>31.4</v>
      </c>
      <c r="CN171" s="402">
        <v>46.1</v>
      </c>
      <c r="CO171" s="402">
        <v>46.6</v>
      </c>
      <c r="CP171" s="402">
        <v>64.4</v>
      </c>
    </row>
    <row r="172" spans="1:94">
      <c r="A172">
        <v>170</v>
      </c>
      <c r="B172" t="s">
        <v>510</v>
      </c>
      <c r="C172" t="s">
        <v>1008</v>
      </c>
      <c r="D172" t="s">
        <v>1023</v>
      </c>
      <c r="E172" t="s">
        <v>1025</v>
      </c>
      <c r="F172" t="s">
        <v>2110</v>
      </c>
      <c r="I172" s="402"/>
      <c r="J172" s="402">
        <v>40.7</v>
      </c>
      <c r="K172" s="402"/>
      <c r="L172" s="402">
        <v>35.4</v>
      </c>
      <c r="M172" s="402">
        <v>41.3</v>
      </c>
      <c r="N172" s="402">
        <v>42.7</v>
      </c>
      <c r="O172" s="402">
        <v>44.2</v>
      </c>
      <c r="P172" s="402">
        <v>39.9</v>
      </c>
      <c r="Q172" s="402"/>
      <c r="R172" s="402">
        <v>25.4</v>
      </c>
      <c r="S172" s="402">
        <v>31.4</v>
      </c>
      <c r="T172" s="402">
        <v>41.6</v>
      </c>
      <c r="U172" s="402">
        <v>38.6</v>
      </c>
      <c r="V172" s="402">
        <v>42.9</v>
      </c>
      <c r="W172" s="402">
        <v>38.1</v>
      </c>
      <c r="X172" s="402">
        <v>41.1</v>
      </c>
      <c r="Y172" s="402">
        <v>43.4</v>
      </c>
      <c r="Z172" s="402">
        <v>50</v>
      </c>
      <c r="AA172" s="402">
        <v>46.3</v>
      </c>
      <c r="AB172" s="402">
        <v>33.8</v>
      </c>
      <c r="AC172" s="402">
        <v>47.7</v>
      </c>
      <c r="AD172" s="402">
        <v>44.6</v>
      </c>
      <c r="AE172" s="402">
        <v>42.3</v>
      </c>
      <c r="AF172" s="402">
        <v>45.5</v>
      </c>
      <c r="AG172" s="402">
        <v>38.2</v>
      </c>
      <c r="AH172" s="402">
        <v>35.6</v>
      </c>
      <c r="AI172" s="402"/>
      <c r="AJ172" s="402">
        <v>20.9</v>
      </c>
      <c r="AK172" s="402">
        <v>40.8</v>
      </c>
      <c r="AL172" s="402">
        <v>23.7</v>
      </c>
      <c r="AM172" s="402">
        <v>33.9</v>
      </c>
      <c r="AN172" s="402">
        <v>26</v>
      </c>
      <c r="AO172" s="402">
        <v>30.5</v>
      </c>
      <c r="AP172" s="402">
        <v>44.6</v>
      </c>
      <c r="AQ172" s="402">
        <v>37.1</v>
      </c>
      <c r="AR172" s="402">
        <v>24.9</v>
      </c>
      <c r="AS172" s="402">
        <v>35.1</v>
      </c>
      <c r="AT172" s="402">
        <v>42.1</v>
      </c>
      <c r="AU172" s="402">
        <v>44.1</v>
      </c>
      <c r="AV172" s="402">
        <v>52.6</v>
      </c>
      <c r="AW172" s="402">
        <v>46.3</v>
      </c>
      <c r="AX172" s="402">
        <v>35.7</v>
      </c>
      <c r="AY172" s="402">
        <v>40.7</v>
      </c>
      <c r="AZ172" s="402">
        <v>34.4</v>
      </c>
      <c r="BA172" s="402">
        <v>37.8</v>
      </c>
      <c r="BB172" s="402">
        <v>47.5</v>
      </c>
      <c r="BC172" s="402">
        <v>39.5</v>
      </c>
      <c r="BD172" s="402">
        <v>33.7</v>
      </c>
      <c r="BE172" s="402">
        <v>32.8</v>
      </c>
      <c r="BF172" s="402">
        <v>43</v>
      </c>
      <c r="BG172" s="402">
        <v>38.7</v>
      </c>
      <c r="BH172" s="402">
        <v>39.6</v>
      </c>
      <c r="BI172" s="402">
        <v>44.7</v>
      </c>
      <c r="BJ172" s="402">
        <v>46.2</v>
      </c>
      <c r="BK172" s="402">
        <v>45.1</v>
      </c>
      <c r="BL172" s="402">
        <v>38.7</v>
      </c>
      <c r="BM172" s="402">
        <v>49.9</v>
      </c>
      <c r="BN172" s="402">
        <v>50.5</v>
      </c>
      <c r="BO172" s="402">
        <v>47.4</v>
      </c>
      <c r="BP172" s="402">
        <v>45.4</v>
      </c>
      <c r="BQ172" s="402">
        <v>29.9</v>
      </c>
      <c r="BR172" s="402">
        <v>29.7</v>
      </c>
      <c r="BS172" s="402">
        <v>35.8</v>
      </c>
      <c r="BT172" s="402">
        <v>49.6</v>
      </c>
      <c r="BU172" s="402">
        <v>49</v>
      </c>
      <c r="BV172" s="402">
        <v>49.4</v>
      </c>
      <c r="BW172" s="402">
        <v>39.1</v>
      </c>
      <c r="BX172" s="402">
        <v>41.7</v>
      </c>
      <c r="BY172" s="402">
        <v>44.2</v>
      </c>
      <c r="BZ172" s="402">
        <v>45.1</v>
      </c>
      <c r="CA172" s="402">
        <v>46.6</v>
      </c>
      <c r="CB172" s="402">
        <v>41.3</v>
      </c>
      <c r="CC172" s="402">
        <v>34.5</v>
      </c>
      <c r="CD172" s="402">
        <v>46.9</v>
      </c>
      <c r="CE172" s="402">
        <v>40.2</v>
      </c>
      <c r="CF172" s="402">
        <v>44.8</v>
      </c>
      <c r="CG172" s="402">
        <v>46</v>
      </c>
      <c r="CH172" s="402">
        <v>45.8</v>
      </c>
      <c r="CI172" s="402">
        <v>41.6</v>
      </c>
      <c r="CJ172" s="402">
        <v>41.1</v>
      </c>
      <c r="CK172" s="402">
        <v>28</v>
      </c>
      <c r="CL172" s="402">
        <v>31.7</v>
      </c>
      <c r="CM172" s="402">
        <v>42.3</v>
      </c>
      <c r="CN172" s="402">
        <v>39.2</v>
      </c>
      <c r="CO172" s="402">
        <v>38.5</v>
      </c>
      <c r="CP172" s="402">
        <v>29.4</v>
      </c>
    </row>
    <row r="173" spans="1:94">
      <c r="A173">
        <v>171</v>
      </c>
      <c r="B173" t="s">
        <v>512</v>
      </c>
      <c r="C173" t="s">
        <v>1008</v>
      </c>
      <c r="D173" t="s">
        <v>1023</v>
      </c>
      <c r="E173" t="s">
        <v>1026</v>
      </c>
      <c r="F173" t="s">
        <v>2110</v>
      </c>
      <c r="I173" s="402"/>
      <c r="J173" s="402">
        <v>29.1</v>
      </c>
      <c r="K173" s="402"/>
      <c r="L173" s="402">
        <v>41.9</v>
      </c>
      <c r="M173" s="402">
        <v>20.6</v>
      </c>
      <c r="N173" s="402">
        <v>35.2</v>
      </c>
      <c r="O173" s="402">
        <v>22.7</v>
      </c>
      <c r="P173" s="402">
        <v>13.7</v>
      </c>
      <c r="Q173" s="402"/>
      <c r="R173" s="402">
        <v>45.2</v>
      </c>
      <c r="S173" s="402">
        <v>45.2</v>
      </c>
      <c r="T173" s="402">
        <v>37.3</v>
      </c>
      <c r="U173" s="402">
        <v>11.9</v>
      </c>
      <c r="V173" s="402">
        <v>25.9</v>
      </c>
      <c r="W173" s="402">
        <v>40.4</v>
      </c>
      <c r="X173" s="402">
        <v>37.3</v>
      </c>
      <c r="Y173" s="402">
        <v>34.5</v>
      </c>
      <c r="Z173" s="402">
        <v>27.3</v>
      </c>
      <c r="AA173" s="402">
        <v>30.2</v>
      </c>
      <c r="AB173" s="402">
        <v>10.5</v>
      </c>
      <c r="AC173" s="402">
        <v>24.9</v>
      </c>
      <c r="AD173" s="402">
        <v>27.9</v>
      </c>
      <c r="AE173" s="402">
        <v>16</v>
      </c>
      <c r="AF173" s="402">
        <v>15.2</v>
      </c>
      <c r="AG173" s="402">
        <v>14.9</v>
      </c>
      <c r="AH173" s="402">
        <v>10.3</v>
      </c>
      <c r="AI173" s="402"/>
      <c r="AJ173" s="402">
        <v>44.1</v>
      </c>
      <c r="AK173" s="402">
        <v>29.5</v>
      </c>
      <c r="AL173" s="402">
        <v>47.6</v>
      </c>
      <c r="AM173" s="402">
        <v>44.3</v>
      </c>
      <c r="AN173" s="402">
        <v>48.4</v>
      </c>
      <c r="AO173" s="402">
        <v>47.9</v>
      </c>
      <c r="AP173" s="402">
        <v>29.4</v>
      </c>
      <c r="AQ173" s="402">
        <v>40.6</v>
      </c>
      <c r="AR173" s="402">
        <v>50.1</v>
      </c>
      <c r="AS173" s="402">
        <v>44.3</v>
      </c>
      <c r="AT173" s="402">
        <v>37.4</v>
      </c>
      <c r="AU173" s="402">
        <v>36.7</v>
      </c>
      <c r="AV173" s="402">
        <v>19.8</v>
      </c>
      <c r="AW173" s="402">
        <v>24.4</v>
      </c>
      <c r="AX173" s="402">
        <v>7.5</v>
      </c>
      <c r="AY173" s="402">
        <v>11.6</v>
      </c>
      <c r="AZ173" s="402">
        <v>7.2</v>
      </c>
      <c r="BA173" s="402">
        <v>44.1</v>
      </c>
      <c r="BB173" s="402">
        <v>18.3</v>
      </c>
      <c r="BC173" s="402">
        <v>12.7</v>
      </c>
      <c r="BD173" s="402">
        <v>43.5</v>
      </c>
      <c r="BE173" s="402">
        <v>43.2</v>
      </c>
      <c r="BF173" s="402">
        <v>37.5</v>
      </c>
      <c r="BG173" s="402">
        <v>40.6</v>
      </c>
      <c r="BH173" s="402">
        <v>29.8</v>
      </c>
      <c r="BI173" s="402">
        <v>36.6</v>
      </c>
      <c r="BJ173" s="402">
        <v>32.9</v>
      </c>
      <c r="BK173" s="402">
        <v>28</v>
      </c>
      <c r="BL173" s="402">
        <v>40.7</v>
      </c>
      <c r="BM173" s="402">
        <v>29.6</v>
      </c>
      <c r="BN173" s="402">
        <v>12.9</v>
      </c>
      <c r="BO173" s="402">
        <v>25.2</v>
      </c>
      <c r="BP173" s="402">
        <v>34.6</v>
      </c>
      <c r="BQ173" s="402">
        <v>13.5</v>
      </c>
      <c r="BR173" s="402">
        <v>19.2</v>
      </c>
      <c r="BS173" s="402">
        <v>7.8</v>
      </c>
      <c r="BT173" s="402">
        <v>20.3</v>
      </c>
      <c r="BU173" s="402">
        <v>27.9</v>
      </c>
      <c r="BV173" s="402">
        <v>25.4</v>
      </c>
      <c r="BW173" s="402">
        <v>22.3</v>
      </c>
      <c r="BX173" s="402">
        <v>36.5</v>
      </c>
      <c r="BY173" s="402">
        <v>29.9</v>
      </c>
      <c r="BZ173" s="402">
        <v>28.8</v>
      </c>
      <c r="CA173" s="402">
        <v>19.3</v>
      </c>
      <c r="CB173" s="402">
        <v>12.8</v>
      </c>
      <c r="CC173" s="402">
        <v>5.9</v>
      </c>
      <c r="CD173" s="402">
        <v>23.6</v>
      </c>
      <c r="CE173" s="402">
        <v>11.3</v>
      </c>
      <c r="CF173" s="402">
        <v>11</v>
      </c>
      <c r="CG173" s="402">
        <v>18.5</v>
      </c>
      <c r="CH173" s="402">
        <v>16.3</v>
      </c>
      <c r="CI173" s="402">
        <v>17.2</v>
      </c>
      <c r="CJ173" s="402">
        <v>15.9</v>
      </c>
      <c r="CK173" s="402">
        <v>4.9</v>
      </c>
      <c r="CL173" s="402">
        <v>7.3</v>
      </c>
      <c r="CM173" s="402">
        <v>21.5</v>
      </c>
      <c r="CN173" s="402">
        <v>12.7</v>
      </c>
      <c r="CO173" s="402">
        <v>12.9</v>
      </c>
      <c r="CP173" s="402">
        <v>5.5</v>
      </c>
    </row>
    <row r="174" spans="1:94">
      <c r="A174">
        <v>172</v>
      </c>
      <c r="B174" t="s">
        <v>514</v>
      </c>
      <c r="C174" t="s">
        <v>1008</v>
      </c>
      <c r="D174" t="s">
        <v>1023</v>
      </c>
      <c r="E174" t="s">
        <v>1027</v>
      </c>
      <c r="F174" t="s">
        <v>2110</v>
      </c>
      <c r="J174">
        <v>7.9</v>
      </c>
      <c r="L174">
        <v>14.6</v>
      </c>
      <c r="M174">
        <v>4.2</v>
      </c>
      <c r="N174">
        <v>9.5</v>
      </c>
      <c r="O174">
        <v>4.6</v>
      </c>
      <c r="P174">
        <v>2.2</v>
      </c>
      <c r="R174">
        <v>23.1</v>
      </c>
      <c r="S174">
        <v>16.8</v>
      </c>
      <c r="T174">
        <v>10.6</v>
      </c>
      <c r="U174">
        <v>2.2</v>
      </c>
      <c r="V174">
        <v>5.3</v>
      </c>
      <c r="W174">
        <v>13.6</v>
      </c>
      <c r="X174">
        <v>10</v>
      </c>
      <c r="Y174">
        <v>8.8</v>
      </c>
      <c r="Z174">
        <v>5.8</v>
      </c>
      <c r="AA174">
        <v>5.6</v>
      </c>
      <c r="AB174">
        <v>3.6</v>
      </c>
      <c r="AC174">
        <v>4.6</v>
      </c>
      <c r="AD174">
        <v>6.1</v>
      </c>
      <c r="AE174">
        <v>2.7</v>
      </c>
      <c r="AF174">
        <v>2</v>
      </c>
      <c r="AG174">
        <v>2.9</v>
      </c>
      <c r="AH174">
        <v>1.5</v>
      </c>
      <c r="AJ174">
        <v>30.5</v>
      </c>
      <c r="AK174">
        <v>10.4</v>
      </c>
      <c r="AL174">
        <v>24.2</v>
      </c>
      <c r="AM174">
        <v>15.6</v>
      </c>
      <c r="AN174">
        <v>21.7</v>
      </c>
      <c r="AO174">
        <v>16</v>
      </c>
      <c r="AP174">
        <v>8.4</v>
      </c>
      <c r="AQ174">
        <v>13</v>
      </c>
      <c r="AR174">
        <v>20.5</v>
      </c>
      <c r="AS174">
        <v>14.4</v>
      </c>
      <c r="AT174">
        <v>10</v>
      </c>
      <c r="AU174">
        <v>10.3</v>
      </c>
      <c r="AV174">
        <v>3</v>
      </c>
      <c r="AW174">
        <v>5.4</v>
      </c>
      <c r="AX174">
        <v>0.9</v>
      </c>
      <c r="AY174">
        <v>2.3</v>
      </c>
      <c r="AZ174">
        <v>1.2</v>
      </c>
      <c r="BA174">
        <v>10.5</v>
      </c>
      <c r="BB174">
        <v>2.8</v>
      </c>
      <c r="BC174">
        <v>2.6</v>
      </c>
      <c r="BD174">
        <v>17.2</v>
      </c>
      <c r="BE174">
        <v>17.8</v>
      </c>
      <c r="BF174">
        <v>9.8</v>
      </c>
      <c r="BG174">
        <v>12.2</v>
      </c>
      <c r="BH174">
        <v>10</v>
      </c>
      <c r="BI174">
        <v>7.4</v>
      </c>
      <c r="BJ174">
        <v>7.7</v>
      </c>
      <c r="BK174">
        <v>6.1</v>
      </c>
      <c r="BL174">
        <v>11.9</v>
      </c>
      <c r="BM174">
        <v>6.5</v>
      </c>
      <c r="BN174">
        <v>1.5</v>
      </c>
      <c r="BO174">
        <v>4</v>
      </c>
      <c r="BP174">
        <v>6.9</v>
      </c>
      <c r="BQ174">
        <v>6.3</v>
      </c>
      <c r="BR174">
        <v>12.9</v>
      </c>
      <c r="BS174">
        <v>1</v>
      </c>
      <c r="BT174">
        <v>3.4</v>
      </c>
      <c r="BU174">
        <v>5.1</v>
      </c>
      <c r="BV174">
        <v>4.1</v>
      </c>
      <c r="BW174">
        <v>5.7</v>
      </c>
      <c r="BX174">
        <v>9.1</v>
      </c>
      <c r="BY174">
        <v>6.3</v>
      </c>
      <c r="BZ174">
        <v>6.8</v>
      </c>
      <c r="CA174">
        <v>3.1</v>
      </c>
      <c r="CB174">
        <v>1.8</v>
      </c>
      <c r="CC174">
        <v>0.6</v>
      </c>
      <c r="CD174">
        <v>4.6</v>
      </c>
      <c r="CE174">
        <v>1.5</v>
      </c>
      <c r="CF174">
        <v>1.2</v>
      </c>
      <c r="CG174">
        <v>2.9</v>
      </c>
      <c r="CH174">
        <v>2.1</v>
      </c>
      <c r="CI174">
        <v>3.1</v>
      </c>
      <c r="CJ174">
        <v>3.1</v>
      </c>
      <c r="CK174">
        <v>0.6</v>
      </c>
      <c r="CL174">
        <v>1.3</v>
      </c>
      <c r="CM174">
        <v>4.8</v>
      </c>
      <c r="CN174">
        <v>2</v>
      </c>
      <c r="CO174">
        <v>2</v>
      </c>
      <c r="CP174">
        <v>0.6</v>
      </c>
    </row>
    <row r="175" spans="1:94">
      <c r="A175">
        <v>173</v>
      </c>
      <c r="C175" t="s">
        <v>1008</v>
      </c>
      <c r="D175" t="s">
        <v>1023</v>
      </c>
      <c r="I175" s="402"/>
      <c r="J175" s="402"/>
      <c r="K175" s="402"/>
      <c r="L175" s="402"/>
      <c r="M175" s="402"/>
      <c r="N175" s="402"/>
      <c r="O175" s="402"/>
      <c r="P175" s="402"/>
      <c r="Q175" s="402"/>
      <c r="R175" s="402"/>
      <c r="S175" s="402"/>
      <c r="T175" s="402"/>
      <c r="U175" s="402"/>
      <c r="V175" s="402"/>
      <c r="W175" s="402"/>
      <c r="X175" s="402"/>
      <c r="Y175" s="402"/>
      <c r="Z175" s="402"/>
      <c r="AA175" s="402"/>
      <c r="AB175" s="402"/>
      <c r="AC175" s="402"/>
      <c r="AD175" s="402"/>
      <c r="AE175" s="402"/>
      <c r="AF175" s="402"/>
      <c r="AG175" s="402"/>
      <c r="AH175" s="402"/>
      <c r="AI175" s="402"/>
      <c r="AJ175" s="402"/>
      <c r="AK175" s="402"/>
      <c r="AL175" s="402"/>
      <c r="AM175" s="402"/>
      <c r="AN175" s="402"/>
      <c r="AO175" s="402"/>
      <c r="AP175" s="402"/>
      <c r="AQ175" s="402"/>
      <c r="AR175" s="402"/>
      <c r="AS175" s="402"/>
      <c r="AT175" s="402"/>
      <c r="AU175" s="402"/>
      <c r="AV175" s="402"/>
      <c r="AW175" s="402"/>
      <c r="AX175" s="402"/>
      <c r="AY175" s="402"/>
      <c r="AZ175" s="402"/>
      <c r="BA175" s="402"/>
      <c r="BB175" s="402"/>
      <c r="BC175" s="402"/>
      <c r="BD175" s="402"/>
      <c r="BE175" s="402"/>
      <c r="BF175" s="402"/>
      <c r="BG175" s="402"/>
      <c r="BH175" s="402"/>
      <c r="BI175" s="402"/>
      <c r="BJ175" s="402"/>
      <c r="BK175" s="402"/>
      <c r="BL175" s="402"/>
      <c r="BM175" s="402"/>
      <c r="BN175" s="402"/>
      <c r="BO175" s="402"/>
      <c r="BP175" s="402"/>
      <c r="BQ175" s="402"/>
      <c r="BR175" s="402"/>
      <c r="BS175" s="402"/>
      <c r="BT175" s="402"/>
      <c r="BU175" s="402"/>
      <c r="BV175" s="402"/>
      <c r="BW175" s="402"/>
      <c r="BX175" s="402"/>
      <c r="BY175" s="402"/>
      <c r="BZ175" s="402"/>
      <c r="CA175" s="402"/>
      <c r="CB175" s="402"/>
      <c r="CC175" s="402"/>
      <c r="CD175" s="402"/>
      <c r="CE175" s="402"/>
      <c r="CF175" s="402"/>
      <c r="CG175" s="402"/>
      <c r="CH175" s="402"/>
      <c r="CI175" s="402"/>
      <c r="CJ175" s="402"/>
      <c r="CK175" s="402"/>
      <c r="CL175" s="402"/>
      <c r="CM175" s="402"/>
      <c r="CN175" s="402"/>
      <c r="CO175" s="402"/>
      <c r="CP175" s="402"/>
    </row>
    <row r="176" spans="1:94">
      <c r="A176">
        <v>174</v>
      </c>
      <c r="B176" t="s">
        <v>1028</v>
      </c>
      <c r="C176" t="s">
        <v>1008</v>
      </c>
      <c r="D176" t="s">
        <v>1023</v>
      </c>
      <c r="E176" t="s">
        <v>1029</v>
      </c>
      <c r="F176" t="s">
        <v>2110</v>
      </c>
      <c r="J176">
        <v>12.4</v>
      </c>
      <c r="L176">
        <v>17.4</v>
      </c>
      <c r="M176">
        <v>10.9</v>
      </c>
      <c r="N176">
        <v>13.8</v>
      </c>
      <c r="O176">
        <v>9.9</v>
      </c>
      <c r="P176">
        <v>7.4</v>
      </c>
      <c r="R176">
        <v>20.1</v>
      </c>
      <c r="S176">
        <v>18.6</v>
      </c>
      <c r="T176">
        <v>15.4</v>
      </c>
      <c r="U176">
        <v>8.8</v>
      </c>
      <c r="V176">
        <v>12.2</v>
      </c>
      <c r="W176">
        <v>15</v>
      </c>
      <c r="X176">
        <v>14.6</v>
      </c>
      <c r="Y176">
        <v>13.3</v>
      </c>
      <c r="Z176">
        <v>12.8</v>
      </c>
      <c r="AA176">
        <v>12.2</v>
      </c>
      <c r="AB176">
        <v>7.3</v>
      </c>
      <c r="AC176">
        <v>10.4</v>
      </c>
      <c r="AD176">
        <v>11</v>
      </c>
      <c r="AE176">
        <v>8.6</v>
      </c>
      <c r="AF176">
        <v>8.2</v>
      </c>
      <c r="AG176">
        <v>7.6</v>
      </c>
      <c r="AH176">
        <v>6.3</v>
      </c>
      <c r="AJ176">
        <v>20.6</v>
      </c>
      <c r="AK176">
        <v>14.1</v>
      </c>
      <c r="AL176">
        <v>21</v>
      </c>
      <c r="AM176">
        <v>19.3</v>
      </c>
      <c r="AN176">
        <v>18.1</v>
      </c>
      <c r="AO176">
        <v>19.4</v>
      </c>
      <c r="AP176">
        <v>14.5</v>
      </c>
      <c r="AQ176">
        <v>16.3</v>
      </c>
      <c r="AR176">
        <v>21.2</v>
      </c>
      <c r="AS176">
        <v>16.4</v>
      </c>
      <c r="AT176">
        <v>14.9</v>
      </c>
      <c r="AU176">
        <v>16.7</v>
      </c>
      <c r="AV176">
        <v>11.4</v>
      </c>
      <c r="AW176">
        <v>12.2</v>
      </c>
      <c r="AX176">
        <v>8</v>
      </c>
      <c r="AY176">
        <v>9.2</v>
      </c>
      <c r="AZ176">
        <v>6.6</v>
      </c>
      <c r="BA176">
        <v>16.5</v>
      </c>
      <c r="BB176">
        <v>10.7</v>
      </c>
      <c r="BC176">
        <v>8.2</v>
      </c>
      <c r="BD176">
        <v>14.1</v>
      </c>
      <c r="BE176">
        <v>16.4</v>
      </c>
      <c r="BF176">
        <v>14.7</v>
      </c>
      <c r="BG176">
        <v>16.9</v>
      </c>
      <c r="BH176">
        <v>11.4</v>
      </c>
      <c r="BI176">
        <v>13.1</v>
      </c>
      <c r="BJ176">
        <v>13.3</v>
      </c>
      <c r="BK176">
        <v>11</v>
      </c>
      <c r="BL176">
        <v>14.8</v>
      </c>
      <c r="BM176">
        <v>13.4</v>
      </c>
      <c r="BN176">
        <v>8.7</v>
      </c>
      <c r="BO176">
        <v>10.7</v>
      </c>
      <c r="BP176">
        <v>13.6</v>
      </c>
      <c r="BQ176">
        <v>7.9</v>
      </c>
      <c r="BR176">
        <v>8.5</v>
      </c>
      <c r="BS176">
        <v>6.8</v>
      </c>
      <c r="BT176">
        <v>11</v>
      </c>
      <c r="BU176">
        <v>11.6</v>
      </c>
      <c r="BV176">
        <v>10.3</v>
      </c>
      <c r="BW176">
        <v>7.3</v>
      </c>
      <c r="BX176">
        <v>13.1</v>
      </c>
      <c r="BY176">
        <v>10.8</v>
      </c>
      <c r="BZ176">
        <v>11.6</v>
      </c>
      <c r="CA176">
        <v>9.2</v>
      </c>
      <c r="CB176">
        <v>7.6</v>
      </c>
      <c r="CC176">
        <v>5.6</v>
      </c>
      <c r="CD176">
        <v>10.8</v>
      </c>
      <c r="CE176">
        <v>7.3</v>
      </c>
      <c r="CF176">
        <v>7.9</v>
      </c>
      <c r="CG176">
        <v>9.2</v>
      </c>
      <c r="CH176">
        <v>7.7</v>
      </c>
      <c r="CI176">
        <v>7.8</v>
      </c>
      <c r="CJ176">
        <v>8.1</v>
      </c>
      <c r="CK176">
        <v>4.8</v>
      </c>
      <c r="CL176">
        <v>5.5</v>
      </c>
      <c r="CM176">
        <v>9.6</v>
      </c>
      <c r="CN176">
        <v>7.4</v>
      </c>
      <c r="CO176">
        <v>6.9</v>
      </c>
      <c r="CP176">
        <v>4.6</v>
      </c>
    </row>
    <row r="177" spans="3:94">
      <c r="C177" t="s">
        <v>1008</v>
      </c>
      <c r="D177" t="s">
        <v>1031</v>
      </c>
      <c r="I177" s="402"/>
      <c r="J177" s="402"/>
      <c r="K177" s="402"/>
      <c r="L177" s="402"/>
      <c r="M177" s="402"/>
      <c r="N177" s="402"/>
      <c r="O177" s="402"/>
      <c r="P177" s="402"/>
      <c r="Q177" s="402"/>
      <c r="R177" s="402"/>
      <c r="S177" s="402"/>
      <c r="T177" s="402"/>
      <c r="U177" s="402"/>
      <c r="V177" s="402"/>
      <c r="W177" s="402"/>
      <c r="X177" s="402"/>
      <c r="Y177" s="402"/>
      <c r="Z177" s="402"/>
      <c r="AA177" s="402"/>
      <c r="AB177" s="402"/>
      <c r="AC177" s="402"/>
      <c r="AD177" s="402"/>
      <c r="AE177" s="402"/>
      <c r="AF177" s="402"/>
      <c r="AG177" s="402"/>
      <c r="AH177" s="402"/>
      <c r="AI177" s="402"/>
      <c r="AJ177" s="402"/>
      <c r="AK177" s="402"/>
      <c r="AL177" s="402"/>
      <c r="AM177" s="402"/>
      <c r="AN177" s="402"/>
      <c r="AO177" s="402"/>
      <c r="AP177" s="402"/>
      <c r="AQ177" s="402"/>
      <c r="AR177" s="402"/>
      <c r="AS177" s="402"/>
      <c r="AT177" s="402"/>
      <c r="AU177" s="402"/>
      <c r="AV177" s="402"/>
      <c r="AW177" s="402"/>
      <c r="AX177" s="402"/>
      <c r="AY177" s="402"/>
      <c r="AZ177" s="402"/>
      <c r="BA177" s="402"/>
      <c r="BB177" s="402"/>
      <c r="BC177" s="402"/>
      <c r="BD177" s="402"/>
      <c r="BE177" s="402"/>
      <c r="BF177" s="402"/>
      <c r="BG177" s="402"/>
      <c r="BH177" s="402"/>
      <c r="BI177" s="402"/>
      <c r="BJ177" s="402"/>
      <c r="BK177" s="402"/>
      <c r="BL177" s="402"/>
      <c r="BM177" s="402"/>
      <c r="BN177" s="402"/>
      <c r="BO177" s="402"/>
      <c r="BP177" s="402"/>
      <c r="BQ177" s="402"/>
      <c r="BR177" s="402"/>
      <c r="BS177" s="402"/>
      <c r="BT177" s="402"/>
      <c r="BU177" s="402"/>
      <c r="BV177" s="402"/>
      <c r="BW177" s="402"/>
      <c r="BX177" s="402"/>
      <c r="BY177" s="402"/>
      <c r="BZ177" s="402"/>
      <c r="CA177" s="402"/>
      <c r="CB177" s="402"/>
      <c r="CC177" s="402"/>
      <c r="CD177" s="402"/>
      <c r="CE177" s="402"/>
      <c r="CF177" s="402"/>
      <c r="CG177" s="402"/>
      <c r="CH177" s="402"/>
      <c r="CI177" s="402"/>
      <c r="CJ177" s="402"/>
      <c r="CK177" s="402"/>
      <c r="CL177" s="402"/>
      <c r="CM177" s="402"/>
      <c r="CN177" s="402"/>
      <c r="CO177" s="402"/>
      <c r="CP177" s="402"/>
    </row>
    <row r="178" spans="1:94">
      <c r="A178">
        <v>176</v>
      </c>
      <c r="B178" t="s">
        <v>1030</v>
      </c>
      <c r="C178" t="s">
        <v>1008</v>
      </c>
      <c r="D178" t="s">
        <v>1031</v>
      </c>
      <c r="E178" t="s">
        <v>1032</v>
      </c>
      <c r="F178" t="s">
        <v>2110</v>
      </c>
      <c r="I178" s="402"/>
      <c r="J178" s="402">
        <v>1.6</v>
      </c>
      <c r="K178" s="402"/>
      <c r="L178" s="402">
        <v>1.8</v>
      </c>
      <c r="M178" s="402">
        <v>1.7</v>
      </c>
      <c r="N178" s="402">
        <v>1.6</v>
      </c>
      <c r="O178" s="402">
        <v>1.4</v>
      </c>
      <c r="P178" s="402">
        <v>1.4</v>
      </c>
      <c r="Q178" s="402"/>
      <c r="R178" s="402">
        <v>2.2</v>
      </c>
      <c r="S178" s="402">
        <v>2</v>
      </c>
      <c r="T178" s="402">
        <v>1.5</v>
      </c>
      <c r="U178" s="402">
        <v>1.7</v>
      </c>
      <c r="V178" s="402">
        <v>1.8</v>
      </c>
      <c r="W178" s="402">
        <v>1.5</v>
      </c>
      <c r="X178" s="402">
        <v>1.7</v>
      </c>
      <c r="Y178" s="402">
        <v>1.5</v>
      </c>
      <c r="Z178" s="402">
        <v>1.1</v>
      </c>
      <c r="AA178" s="402">
        <v>1.7</v>
      </c>
      <c r="AB178" s="402">
        <v>1.7</v>
      </c>
      <c r="AC178" s="402">
        <v>1.5</v>
      </c>
      <c r="AD178" s="402">
        <v>1.4</v>
      </c>
      <c r="AE178" s="402">
        <v>1.1</v>
      </c>
      <c r="AF178" s="402">
        <v>1.4</v>
      </c>
      <c r="AG178" s="402">
        <v>1.4</v>
      </c>
      <c r="AH178" s="402">
        <v>1.2</v>
      </c>
      <c r="AI178" s="402"/>
      <c r="AJ178" s="402">
        <v>2.2</v>
      </c>
      <c r="AK178" s="402">
        <v>1.8</v>
      </c>
      <c r="AL178" s="402">
        <v>2.3</v>
      </c>
      <c r="AM178" s="402">
        <v>1.8</v>
      </c>
      <c r="AN178" s="402">
        <v>2</v>
      </c>
      <c r="AO178" s="402">
        <v>2</v>
      </c>
      <c r="AP178" s="402">
        <v>1.8</v>
      </c>
      <c r="AQ178" s="402">
        <v>1.9</v>
      </c>
      <c r="AR178" s="402">
        <v>2.3</v>
      </c>
      <c r="AS178" s="402">
        <v>1.8</v>
      </c>
      <c r="AT178" s="402">
        <v>1.6</v>
      </c>
      <c r="AU178" s="402">
        <v>1.3</v>
      </c>
      <c r="AV178" s="402">
        <v>1.3</v>
      </c>
      <c r="AW178" s="402">
        <v>1.8</v>
      </c>
      <c r="AX178" s="402">
        <v>1.6</v>
      </c>
      <c r="AY178" s="402">
        <v>1.7</v>
      </c>
      <c r="AZ178" s="402">
        <v>1.6</v>
      </c>
      <c r="BA178" s="402">
        <v>2</v>
      </c>
      <c r="BB178" s="402">
        <v>1.6</v>
      </c>
      <c r="BC178" s="402">
        <v>1.6</v>
      </c>
      <c r="BD178" s="402">
        <v>1.5</v>
      </c>
      <c r="BE178" s="402">
        <v>1.6</v>
      </c>
      <c r="BF178" s="402">
        <v>1.5</v>
      </c>
      <c r="BG178" s="402">
        <v>1.6</v>
      </c>
      <c r="BH178" s="402">
        <v>1.8</v>
      </c>
      <c r="BI178" s="402">
        <v>1.7</v>
      </c>
      <c r="BJ178" s="402">
        <v>1.5</v>
      </c>
      <c r="BK178" s="402">
        <v>1.6</v>
      </c>
      <c r="BL178" s="402">
        <v>1.6</v>
      </c>
      <c r="BM178" s="402">
        <v>1.1</v>
      </c>
      <c r="BN178" s="402">
        <v>0.9</v>
      </c>
      <c r="BO178" s="402">
        <v>1.8</v>
      </c>
      <c r="BP178" s="402">
        <v>1.7</v>
      </c>
      <c r="BQ178" s="402">
        <v>1.9</v>
      </c>
      <c r="BR178" s="402">
        <v>2.3</v>
      </c>
      <c r="BS178" s="402">
        <v>1.5</v>
      </c>
      <c r="BT178" s="402">
        <v>1.3</v>
      </c>
      <c r="BU178" s="402">
        <v>1.4</v>
      </c>
      <c r="BV178" s="402">
        <v>1.5</v>
      </c>
      <c r="BW178" s="402">
        <v>2.1</v>
      </c>
      <c r="BX178" s="402">
        <v>1.5</v>
      </c>
      <c r="BY178" s="402">
        <v>1.5</v>
      </c>
      <c r="BZ178" s="402">
        <v>1.5</v>
      </c>
      <c r="CA178" s="402">
        <v>1.2</v>
      </c>
      <c r="CB178" s="402">
        <v>1</v>
      </c>
      <c r="CC178" s="402">
        <v>0.9</v>
      </c>
      <c r="CD178" s="402">
        <v>1.2</v>
      </c>
      <c r="CE178" s="402">
        <v>1</v>
      </c>
      <c r="CF178" s="402">
        <v>1.3</v>
      </c>
      <c r="CG178" s="402">
        <v>1.5</v>
      </c>
      <c r="CH178" s="402">
        <v>1.5</v>
      </c>
      <c r="CI178" s="402">
        <v>1.5</v>
      </c>
      <c r="CJ178" s="402">
        <v>1.4</v>
      </c>
      <c r="CK178" s="402">
        <v>1.2</v>
      </c>
      <c r="CL178" s="402">
        <v>1.3</v>
      </c>
      <c r="CM178" s="402">
        <v>1.5</v>
      </c>
      <c r="CN178" s="402">
        <v>1.3</v>
      </c>
      <c r="CO178" s="402">
        <v>1.3</v>
      </c>
      <c r="CP178" s="402">
        <v>1.1</v>
      </c>
    </row>
    <row r="179" spans="1:94">
      <c r="A179">
        <v>177</v>
      </c>
      <c r="B179" t="s">
        <v>1033</v>
      </c>
      <c r="C179" t="s">
        <v>1008</v>
      </c>
      <c r="D179" t="s">
        <v>1031</v>
      </c>
      <c r="E179" t="s">
        <v>1034</v>
      </c>
      <c r="F179" t="s">
        <v>2110</v>
      </c>
      <c r="J179">
        <v>98.4</v>
      </c>
      <c r="L179">
        <v>98.2</v>
      </c>
      <c r="M179">
        <v>98.3</v>
      </c>
      <c r="N179">
        <v>98.4</v>
      </c>
      <c r="O179">
        <v>98.6</v>
      </c>
      <c r="P179">
        <v>98.6</v>
      </c>
      <c r="R179">
        <v>97.8</v>
      </c>
      <c r="S179">
        <v>98</v>
      </c>
      <c r="T179">
        <v>98.5</v>
      </c>
      <c r="U179">
        <v>98.3</v>
      </c>
      <c r="V179">
        <v>98.2</v>
      </c>
      <c r="W179">
        <v>98.5</v>
      </c>
      <c r="X179">
        <v>98.3</v>
      </c>
      <c r="Y179">
        <v>98.5</v>
      </c>
      <c r="Z179">
        <v>98.9</v>
      </c>
      <c r="AA179">
        <v>98.3</v>
      </c>
      <c r="AB179">
        <v>98.3</v>
      </c>
      <c r="AC179">
        <v>98.5</v>
      </c>
      <c r="AD179">
        <v>98.6</v>
      </c>
      <c r="AE179">
        <v>98.9</v>
      </c>
      <c r="AF179">
        <v>98.6</v>
      </c>
      <c r="AG179">
        <v>98.6</v>
      </c>
      <c r="AH179">
        <v>98.8</v>
      </c>
      <c r="AJ179">
        <v>97.8</v>
      </c>
      <c r="AK179">
        <v>98.2</v>
      </c>
      <c r="AL179">
        <v>97.7</v>
      </c>
      <c r="AM179">
        <v>98.2</v>
      </c>
      <c r="AN179">
        <v>98</v>
      </c>
      <c r="AO179">
        <v>98</v>
      </c>
      <c r="AP179">
        <v>98.2</v>
      </c>
      <c r="AQ179">
        <v>98.1</v>
      </c>
      <c r="AR179">
        <v>97.7</v>
      </c>
      <c r="AS179">
        <v>98.2</v>
      </c>
      <c r="AT179">
        <v>98.4</v>
      </c>
      <c r="AU179">
        <v>98.7</v>
      </c>
      <c r="AV179">
        <v>98.7</v>
      </c>
      <c r="AW179">
        <v>98.2</v>
      </c>
      <c r="AX179">
        <v>98.4</v>
      </c>
      <c r="AY179">
        <v>98.3</v>
      </c>
      <c r="AZ179">
        <v>98.4</v>
      </c>
      <c r="BA179">
        <v>98</v>
      </c>
      <c r="BB179">
        <v>98.4</v>
      </c>
      <c r="BC179">
        <v>98.4</v>
      </c>
      <c r="BD179">
        <v>98.5</v>
      </c>
      <c r="BE179">
        <v>98.4</v>
      </c>
      <c r="BF179">
        <v>98.5</v>
      </c>
      <c r="BG179">
        <v>98.4</v>
      </c>
      <c r="BH179">
        <v>98.2</v>
      </c>
      <c r="BI179">
        <v>98.3</v>
      </c>
      <c r="BJ179">
        <v>98.5</v>
      </c>
      <c r="BK179">
        <v>98.4</v>
      </c>
      <c r="BL179">
        <v>98.4</v>
      </c>
      <c r="BM179">
        <v>98.9</v>
      </c>
      <c r="BN179">
        <v>99.1</v>
      </c>
      <c r="BO179">
        <v>98.2</v>
      </c>
      <c r="BP179">
        <v>98.3</v>
      </c>
      <c r="BQ179">
        <v>98.1</v>
      </c>
      <c r="BR179">
        <v>97.7</v>
      </c>
      <c r="BS179">
        <v>98.5</v>
      </c>
      <c r="BT179">
        <v>98.7</v>
      </c>
      <c r="BU179">
        <v>98.6</v>
      </c>
      <c r="BV179">
        <v>98.5</v>
      </c>
      <c r="BW179">
        <v>97.9</v>
      </c>
      <c r="BX179">
        <v>98.5</v>
      </c>
      <c r="BY179">
        <v>98.5</v>
      </c>
      <c r="BZ179">
        <v>98.5</v>
      </c>
      <c r="CA179">
        <v>98.8</v>
      </c>
      <c r="CB179">
        <v>99</v>
      </c>
      <c r="CC179">
        <v>99.1</v>
      </c>
      <c r="CD179">
        <v>98.8</v>
      </c>
      <c r="CE179">
        <v>99</v>
      </c>
      <c r="CF179">
        <v>98.7</v>
      </c>
      <c r="CG179">
        <v>98.5</v>
      </c>
      <c r="CH179">
        <v>98.5</v>
      </c>
      <c r="CI179">
        <v>98.5</v>
      </c>
      <c r="CJ179">
        <v>98.6</v>
      </c>
      <c r="CK179">
        <v>98.8</v>
      </c>
      <c r="CL179">
        <v>98.7</v>
      </c>
      <c r="CM179">
        <v>98.5</v>
      </c>
      <c r="CN179">
        <v>98.7</v>
      </c>
      <c r="CO179">
        <v>98.7</v>
      </c>
      <c r="CP179">
        <v>98.9</v>
      </c>
    </row>
    <row r="180" spans="1:94">
      <c r="A180">
        <v>178</v>
      </c>
      <c r="C180" t="s">
        <v>1008</v>
      </c>
      <c r="D180" t="s">
        <v>1031</v>
      </c>
      <c r="I180" s="402"/>
      <c r="J180" s="402"/>
      <c r="K180" s="402"/>
      <c r="L180" s="402"/>
      <c r="M180" s="402"/>
      <c r="N180" s="402"/>
      <c r="O180" s="402"/>
      <c r="P180" s="402"/>
      <c r="Q180" s="402"/>
      <c r="R180" s="402"/>
      <c r="S180" s="402"/>
      <c r="T180" s="402"/>
      <c r="U180" s="402"/>
      <c r="V180" s="402"/>
      <c r="W180" s="402"/>
      <c r="X180" s="402"/>
      <c r="Y180" s="402"/>
      <c r="Z180" s="402"/>
      <c r="AA180" s="402"/>
      <c r="AB180" s="402"/>
      <c r="AC180" s="402"/>
      <c r="AD180" s="402"/>
      <c r="AE180" s="402"/>
      <c r="AF180" s="402"/>
      <c r="AG180" s="402"/>
      <c r="AH180" s="402"/>
      <c r="AI180" s="402"/>
      <c r="AJ180" s="402"/>
      <c r="AK180" s="402"/>
      <c r="AL180" s="402"/>
      <c r="AM180" s="402"/>
      <c r="AN180" s="402"/>
      <c r="AO180" s="402"/>
      <c r="AP180" s="402"/>
      <c r="AQ180" s="402"/>
      <c r="AR180" s="402"/>
      <c r="AS180" s="402"/>
      <c r="AT180" s="402"/>
      <c r="AU180" s="402"/>
      <c r="AV180" s="402"/>
      <c r="AW180" s="402"/>
      <c r="AX180" s="402"/>
      <c r="AY180" s="402"/>
      <c r="AZ180" s="402"/>
      <c r="BA180" s="402"/>
      <c r="BB180" s="402"/>
      <c r="BC180" s="402"/>
      <c r="BD180" s="402"/>
      <c r="BE180" s="402"/>
      <c r="BF180" s="402"/>
      <c r="BG180" s="402"/>
      <c r="BH180" s="402"/>
      <c r="BI180" s="402"/>
      <c r="BJ180" s="402"/>
      <c r="BK180" s="402"/>
      <c r="BL180" s="402"/>
      <c r="BM180" s="402"/>
      <c r="BN180" s="402"/>
      <c r="BO180" s="402"/>
      <c r="BP180" s="402"/>
      <c r="BQ180" s="402"/>
      <c r="BR180" s="402"/>
      <c r="BS180" s="402"/>
      <c r="BT180" s="402"/>
      <c r="BU180" s="402"/>
      <c r="BV180" s="402"/>
      <c r="BW180" s="402"/>
      <c r="BX180" s="402"/>
      <c r="BY180" s="402"/>
      <c r="BZ180" s="402"/>
      <c r="CA180" s="402"/>
      <c r="CB180" s="402"/>
      <c r="CC180" s="402"/>
      <c r="CD180" s="402"/>
      <c r="CE180" s="402"/>
      <c r="CF180" s="402"/>
      <c r="CG180" s="402"/>
      <c r="CH180" s="402"/>
      <c r="CI180" s="402"/>
      <c r="CJ180" s="402"/>
      <c r="CK180" s="402"/>
      <c r="CL180" s="402"/>
      <c r="CM180" s="402"/>
      <c r="CN180" s="402"/>
      <c r="CO180" s="402"/>
      <c r="CP180" s="402"/>
    </row>
    <row r="181" spans="1:94">
      <c r="A181">
        <v>179</v>
      </c>
      <c r="B181" t="s">
        <v>518</v>
      </c>
      <c r="C181" t="s">
        <v>1008</v>
      </c>
      <c r="D181" t="s">
        <v>1031</v>
      </c>
      <c r="E181" t="s">
        <v>519</v>
      </c>
      <c r="F181" t="s">
        <v>2110</v>
      </c>
      <c r="I181" s="402"/>
      <c r="J181" s="402">
        <v>18.3</v>
      </c>
      <c r="K181" s="402"/>
      <c r="L181" s="402">
        <v>17.6</v>
      </c>
      <c r="M181" s="402">
        <v>21.6</v>
      </c>
      <c r="N181" s="402">
        <v>17.4</v>
      </c>
      <c r="O181" s="402">
        <v>18.3</v>
      </c>
      <c r="P181" s="402">
        <v>20.3</v>
      </c>
      <c r="Q181" s="402"/>
      <c r="R181" s="402">
        <v>18.8</v>
      </c>
      <c r="S181" s="402">
        <v>17.2</v>
      </c>
      <c r="T181" s="402">
        <v>17.9</v>
      </c>
      <c r="U181" s="402">
        <v>25.9</v>
      </c>
      <c r="V181" s="402">
        <v>19.8</v>
      </c>
      <c r="W181" s="402">
        <v>16.4</v>
      </c>
      <c r="X181" s="402">
        <v>17.6</v>
      </c>
      <c r="Y181" s="402">
        <v>17.1</v>
      </c>
      <c r="Z181" s="402">
        <v>18.3</v>
      </c>
      <c r="AA181" s="402">
        <v>18.8</v>
      </c>
      <c r="AB181" s="402">
        <v>22.1</v>
      </c>
      <c r="AC181" s="402">
        <v>18.3</v>
      </c>
      <c r="AD181" s="402">
        <v>17.6</v>
      </c>
      <c r="AE181" s="402">
        <v>18.3</v>
      </c>
      <c r="AF181" s="402">
        <v>19.6</v>
      </c>
      <c r="AG181" s="402">
        <v>21.2</v>
      </c>
      <c r="AH181" s="402">
        <v>20.2</v>
      </c>
      <c r="AI181" s="402"/>
      <c r="AJ181" s="402">
        <v>19.2</v>
      </c>
      <c r="AK181" s="402">
        <v>24.6</v>
      </c>
      <c r="AL181" s="402">
        <v>18</v>
      </c>
      <c r="AM181" s="402">
        <v>17.6</v>
      </c>
      <c r="AN181" s="402">
        <v>16.9</v>
      </c>
      <c r="AO181" s="402">
        <v>15.5</v>
      </c>
      <c r="AP181" s="402">
        <v>21.8</v>
      </c>
      <c r="AQ181" s="402">
        <v>18.8</v>
      </c>
      <c r="AR181" s="402">
        <v>15.9</v>
      </c>
      <c r="AS181" s="402">
        <v>17.2</v>
      </c>
      <c r="AT181" s="402">
        <v>17.8</v>
      </c>
      <c r="AU181" s="402">
        <v>17.7</v>
      </c>
      <c r="AV181" s="402">
        <v>20.8</v>
      </c>
      <c r="AW181" s="402">
        <v>24</v>
      </c>
      <c r="AX181" s="402">
        <v>26.9</v>
      </c>
      <c r="AY181" s="402">
        <v>26.9</v>
      </c>
      <c r="AZ181" s="402">
        <v>26.1</v>
      </c>
      <c r="BA181" s="402">
        <v>16.7</v>
      </c>
      <c r="BB181" s="402">
        <v>21.2</v>
      </c>
      <c r="BC181" s="402">
        <v>24.4</v>
      </c>
      <c r="BD181" s="402">
        <v>17.1</v>
      </c>
      <c r="BE181" s="402">
        <v>15.5</v>
      </c>
      <c r="BF181" s="402">
        <v>16.6</v>
      </c>
      <c r="BG181" s="402">
        <v>16.6</v>
      </c>
      <c r="BH181" s="402">
        <v>18.8</v>
      </c>
      <c r="BI181" s="402">
        <v>18.4</v>
      </c>
      <c r="BJ181" s="402">
        <v>16.6</v>
      </c>
      <c r="BK181" s="402">
        <v>20.3</v>
      </c>
      <c r="BL181" s="402">
        <v>16.1</v>
      </c>
      <c r="BM181" s="402">
        <v>17.8</v>
      </c>
      <c r="BN181" s="402">
        <v>22.2</v>
      </c>
      <c r="BO181" s="402">
        <v>20.7</v>
      </c>
      <c r="BP181" s="402">
        <v>17.3</v>
      </c>
      <c r="BQ181" s="402">
        <v>20.1</v>
      </c>
      <c r="BR181" s="402">
        <v>19</v>
      </c>
      <c r="BS181" s="402">
        <v>23.7</v>
      </c>
      <c r="BT181" s="402">
        <v>19</v>
      </c>
      <c r="BU181" s="402">
        <v>17.7</v>
      </c>
      <c r="BV181" s="402">
        <v>18.4</v>
      </c>
      <c r="BW181" s="402">
        <v>19.3</v>
      </c>
      <c r="BX181" s="402">
        <v>16.6</v>
      </c>
      <c r="BY181" s="402">
        <v>18.6</v>
      </c>
      <c r="BZ181" s="402">
        <v>16.8</v>
      </c>
      <c r="CA181" s="402">
        <v>18.5</v>
      </c>
      <c r="CB181" s="402">
        <v>19.7</v>
      </c>
      <c r="CC181" s="402">
        <v>21.7</v>
      </c>
      <c r="CD181" s="402">
        <v>16.9</v>
      </c>
      <c r="CE181" s="402">
        <v>19.2</v>
      </c>
      <c r="CF181" s="402">
        <v>19.7</v>
      </c>
      <c r="CG181" s="402">
        <v>19.5</v>
      </c>
      <c r="CH181" s="402">
        <v>19.5</v>
      </c>
      <c r="CI181" s="402">
        <v>19.3</v>
      </c>
      <c r="CJ181" s="402">
        <v>24.7</v>
      </c>
      <c r="CK181" s="402">
        <v>28.2</v>
      </c>
      <c r="CL181" s="402">
        <v>27</v>
      </c>
      <c r="CM181" s="402">
        <v>17.7</v>
      </c>
      <c r="CN181" s="402">
        <v>20.1</v>
      </c>
      <c r="CO181" s="402">
        <v>19.8</v>
      </c>
      <c r="CP181" s="402">
        <v>21</v>
      </c>
    </row>
    <row r="182" spans="1:94">
      <c r="A182">
        <v>180</v>
      </c>
      <c r="B182" t="s">
        <v>520</v>
      </c>
      <c r="C182" t="s">
        <v>1008</v>
      </c>
      <c r="D182" t="s">
        <v>1031</v>
      </c>
      <c r="E182" t="s">
        <v>521</v>
      </c>
      <c r="F182" t="s">
        <v>2110</v>
      </c>
      <c r="I182" s="402"/>
      <c r="J182" s="402">
        <v>50.2</v>
      </c>
      <c r="K182" s="402"/>
      <c r="L182" s="402">
        <v>47.8</v>
      </c>
      <c r="M182" s="402">
        <v>46.2</v>
      </c>
      <c r="N182" s="402">
        <v>51.2</v>
      </c>
      <c r="O182" s="402">
        <v>52.3</v>
      </c>
      <c r="P182" s="402">
        <v>51.3</v>
      </c>
      <c r="Q182" s="402"/>
      <c r="R182" s="402">
        <v>42.3</v>
      </c>
      <c r="S182" s="402">
        <v>46.4</v>
      </c>
      <c r="T182" s="402">
        <v>50.5</v>
      </c>
      <c r="U182" s="402">
        <v>39.2</v>
      </c>
      <c r="V182" s="402">
        <v>49.2</v>
      </c>
      <c r="W182" s="402">
        <v>48.1</v>
      </c>
      <c r="X182" s="402">
        <v>50.6</v>
      </c>
      <c r="Y182" s="402">
        <v>52.9</v>
      </c>
      <c r="Z182" s="402">
        <v>54.8</v>
      </c>
      <c r="AA182" s="402">
        <v>52.4</v>
      </c>
      <c r="AB182" s="402">
        <v>49.2</v>
      </c>
      <c r="AC182" s="402">
        <v>53</v>
      </c>
      <c r="AD182" s="402">
        <v>51.8</v>
      </c>
      <c r="AE182" s="402">
        <v>53</v>
      </c>
      <c r="AF182" s="402">
        <v>54.1</v>
      </c>
      <c r="AG182" s="402">
        <v>48.5</v>
      </c>
      <c r="AH182" s="402">
        <v>51.5</v>
      </c>
      <c r="AI182" s="402"/>
      <c r="AJ182" s="402">
        <v>40.3</v>
      </c>
      <c r="AK182" s="402">
        <v>38.4</v>
      </c>
      <c r="AL182" s="402">
        <v>42.9</v>
      </c>
      <c r="AM182" s="402">
        <v>47.7</v>
      </c>
      <c r="AN182" s="402">
        <v>44.8</v>
      </c>
      <c r="AO182" s="402">
        <v>48.2</v>
      </c>
      <c r="AP182" s="402">
        <v>45</v>
      </c>
      <c r="AQ182" s="402">
        <v>46.5</v>
      </c>
      <c r="AR182" s="402">
        <v>44.7</v>
      </c>
      <c r="AS182" s="402">
        <v>48.6</v>
      </c>
      <c r="AT182" s="402">
        <v>52</v>
      </c>
      <c r="AU182" s="402">
        <v>50.8</v>
      </c>
      <c r="AV182" s="402">
        <v>51.9</v>
      </c>
      <c r="AW182" s="402">
        <v>42.2</v>
      </c>
      <c r="AX182" s="402">
        <v>39.2</v>
      </c>
      <c r="AY182" s="402">
        <v>35.6</v>
      </c>
      <c r="AZ182" s="402">
        <v>38.4</v>
      </c>
      <c r="BA182" s="402">
        <v>49.8</v>
      </c>
      <c r="BB182" s="402">
        <v>50.6</v>
      </c>
      <c r="BC182" s="402">
        <v>42.2</v>
      </c>
      <c r="BD182" s="402">
        <v>41.5</v>
      </c>
      <c r="BE182" s="402">
        <v>47.1</v>
      </c>
      <c r="BF182" s="402">
        <v>51.8</v>
      </c>
      <c r="BG182" s="402">
        <v>51.3</v>
      </c>
      <c r="BH182" s="402">
        <v>47.5</v>
      </c>
      <c r="BI182" s="402">
        <v>51</v>
      </c>
      <c r="BJ182" s="402">
        <v>55.4</v>
      </c>
      <c r="BK182" s="402">
        <v>48</v>
      </c>
      <c r="BL182" s="402">
        <v>52.5</v>
      </c>
      <c r="BM182" s="402">
        <v>54.9</v>
      </c>
      <c r="BN182" s="402">
        <v>53.8</v>
      </c>
      <c r="BO182" s="402">
        <v>51.4</v>
      </c>
      <c r="BP182" s="402">
        <v>53.2</v>
      </c>
      <c r="BQ182" s="402">
        <v>49.5</v>
      </c>
      <c r="BR182" s="402">
        <v>54.6</v>
      </c>
      <c r="BS182" s="402">
        <v>47.5</v>
      </c>
      <c r="BT182" s="402">
        <v>53.4</v>
      </c>
      <c r="BU182" s="402">
        <v>54</v>
      </c>
      <c r="BV182" s="402">
        <v>53.6</v>
      </c>
      <c r="BW182" s="402">
        <v>48.1</v>
      </c>
      <c r="BX182" s="402">
        <v>50</v>
      </c>
      <c r="BY182" s="402">
        <v>50</v>
      </c>
      <c r="BZ182" s="402">
        <v>53.7</v>
      </c>
      <c r="CA182" s="402">
        <v>52.7</v>
      </c>
      <c r="CB182" s="402">
        <v>50.2</v>
      </c>
      <c r="CC182" s="402">
        <v>50</v>
      </c>
      <c r="CD182" s="402">
        <v>53.8</v>
      </c>
      <c r="CE182" s="402">
        <v>54</v>
      </c>
      <c r="CF182" s="402">
        <v>54.7</v>
      </c>
      <c r="CG182" s="402">
        <v>53.2</v>
      </c>
      <c r="CH182" s="402">
        <v>54.3</v>
      </c>
      <c r="CI182" s="402">
        <v>50.5</v>
      </c>
      <c r="CJ182" s="402">
        <v>44.7</v>
      </c>
      <c r="CK182" s="402">
        <v>42.5</v>
      </c>
      <c r="CL182" s="402">
        <v>44.4</v>
      </c>
      <c r="CM182" s="402">
        <v>51.3</v>
      </c>
      <c r="CN182" s="402">
        <v>50.8</v>
      </c>
      <c r="CO182" s="402">
        <v>51.7</v>
      </c>
      <c r="CP182" s="402">
        <v>52.2</v>
      </c>
    </row>
    <row r="183" spans="1:94">
      <c r="A183">
        <v>181</v>
      </c>
      <c r="B183" t="s">
        <v>522</v>
      </c>
      <c r="C183" t="s">
        <v>1008</v>
      </c>
      <c r="D183" t="s">
        <v>1031</v>
      </c>
      <c r="E183" t="s">
        <v>523</v>
      </c>
      <c r="F183" t="s">
        <v>2110</v>
      </c>
      <c r="I183" s="402"/>
      <c r="J183" s="402">
        <v>6.9</v>
      </c>
      <c r="K183" s="402"/>
      <c r="L183" s="402">
        <v>7.7</v>
      </c>
      <c r="M183" s="402">
        <v>6</v>
      </c>
      <c r="N183" s="402">
        <v>7</v>
      </c>
      <c r="O183" s="402">
        <v>6.4</v>
      </c>
      <c r="P183" s="402">
        <v>5.8</v>
      </c>
      <c r="Q183" s="402"/>
      <c r="R183" s="402">
        <v>8.1</v>
      </c>
      <c r="S183" s="402">
        <v>8</v>
      </c>
      <c r="T183" s="402">
        <v>7.2</v>
      </c>
      <c r="U183" s="402">
        <v>5.3</v>
      </c>
      <c r="V183" s="402">
        <v>6.3</v>
      </c>
      <c r="W183" s="402">
        <v>8.5</v>
      </c>
      <c r="X183" s="402">
        <v>6.7</v>
      </c>
      <c r="Y183" s="402">
        <v>6.6</v>
      </c>
      <c r="Z183" s="402">
        <v>6</v>
      </c>
      <c r="AA183" s="402">
        <v>6.3</v>
      </c>
      <c r="AB183" s="402">
        <v>5.4</v>
      </c>
      <c r="AC183" s="402">
        <v>6.1</v>
      </c>
      <c r="AD183" s="402">
        <v>7.1</v>
      </c>
      <c r="AE183" s="402">
        <v>6</v>
      </c>
      <c r="AF183" s="402">
        <v>5.7</v>
      </c>
      <c r="AG183" s="402">
        <v>5.8</v>
      </c>
      <c r="AH183" s="402">
        <v>5.8</v>
      </c>
      <c r="AI183" s="402"/>
      <c r="AJ183" s="402">
        <v>8.7</v>
      </c>
      <c r="AK183" s="402">
        <v>6.9</v>
      </c>
      <c r="AL183" s="402">
        <v>8.2</v>
      </c>
      <c r="AM183" s="402">
        <v>7.7</v>
      </c>
      <c r="AN183" s="402">
        <v>9</v>
      </c>
      <c r="AO183" s="402">
        <v>8.1</v>
      </c>
      <c r="AP183" s="402">
        <v>6.7</v>
      </c>
      <c r="AQ183" s="402">
        <v>7</v>
      </c>
      <c r="AR183" s="402">
        <v>8.7</v>
      </c>
      <c r="AS183" s="402">
        <v>8.2</v>
      </c>
      <c r="AT183" s="402">
        <v>6.5</v>
      </c>
      <c r="AU183" s="402">
        <v>7.2</v>
      </c>
      <c r="AV183" s="402">
        <v>6.2</v>
      </c>
      <c r="AW183" s="402">
        <v>6.3</v>
      </c>
      <c r="AX183" s="402">
        <v>3.7</v>
      </c>
      <c r="AY183" s="402">
        <v>5.8</v>
      </c>
      <c r="AZ183" s="402">
        <v>5.6</v>
      </c>
      <c r="BA183" s="402">
        <v>7.7</v>
      </c>
      <c r="BB183" s="402">
        <v>5.6</v>
      </c>
      <c r="BC183" s="402">
        <v>4.2</v>
      </c>
      <c r="BD183" s="402">
        <v>9.5</v>
      </c>
      <c r="BE183" s="402">
        <v>9.5</v>
      </c>
      <c r="BF183" s="402">
        <v>7.6</v>
      </c>
      <c r="BG183" s="402">
        <v>7.1</v>
      </c>
      <c r="BH183" s="402">
        <v>3.5</v>
      </c>
      <c r="BI183" s="402">
        <v>7.4</v>
      </c>
      <c r="BJ183" s="402">
        <v>6.2</v>
      </c>
      <c r="BK183" s="402">
        <v>6</v>
      </c>
      <c r="BL183" s="402">
        <v>7.5</v>
      </c>
      <c r="BM183" s="402">
        <v>6.1</v>
      </c>
      <c r="BN183" s="402">
        <v>5.2</v>
      </c>
      <c r="BO183" s="402">
        <v>6</v>
      </c>
      <c r="BP183" s="402">
        <v>6.6</v>
      </c>
      <c r="BQ183" s="402">
        <v>6.9</v>
      </c>
      <c r="BR183" s="402">
        <v>7.8</v>
      </c>
      <c r="BS183" s="402">
        <v>4.1</v>
      </c>
      <c r="BT183" s="402">
        <v>6.4</v>
      </c>
      <c r="BU183" s="402">
        <v>6.7</v>
      </c>
      <c r="BV183" s="402">
        <v>6.7</v>
      </c>
      <c r="BW183" s="402">
        <v>2.7</v>
      </c>
      <c r="BX183" s="402">
        <v>8</v>
      </c>
      <c r="BY183" s="402">
        <v>7.6</v>
      </c>
      <c r="BZ183" s="402">
        <v>6.5</v>
      </c>
      <c r="CA183" s="402">
        <v>6.7</v>
      </c>
      <c r="CB183" s="402">
        <v>5.8</v>
      </c>
      <c r="CC183" s="402">
        <v>4.8</v>
      </c>
      <c r="CD183" s="402">
        <v>6.5</v>
      </c>
      <c r="CE183" s="402">
        <v>5.6</v>
      </c>
      <c r="CF183" s="402">
        <v>5.7</v>
      </c>
      <c r="CG183" s="402">
        <v>5.9</v>
      </c>
      <c r="CH183" s="402">
        <v>5.7</v>
      </c>
      <c r="CI183" s="402">
        <v>7</v>
      </c>
      <c r="CJ183" s="402">
        <v>4.1</v>
      </c>
      <c r="CK183" s="402">
        <v>3.2</v>
      </c>
      <c r="CL183" s="402">
        <v>3.5</v>
      </c>
      <c r="CM183" s="402">
        <v>6.8</v>
      </c>
      <c r="CN183" s="402">
        <v>6.4</v>
      </c>
      <c r="CO183" s="402">
        <v>5.8</v>
      </c>
      <c r="CP183" s="402">
        <v>4.9</v>
      </c>
    </row>
    <row r="184" spans="1:94">
      <c r="A184">
        <v>182</v>
      </c>
      <c r="B184" t="s">
        <v>524</v>
      </c>
      <c r="C184" t="s">
        <v>1008</v>
      </c>
      <c r="D184" t="s">
        <v>1031</v>
      </c>
      <c r="E184" t="s">
        <v>525</v>
      </c>
      <c r="F184" t="s">
        <v>2110</v>
      </c>
      <c r="I184" s="402"/>
      <c r="J184" s="402">
        <v>8.2</v>
      </c>
      <c r="K184" s="402"/>
      <c r="L184" s="402">
        <v>8.2</v>
      </c>
      <c r="M184" s="402">
        <v>12.2</v>
      </c>
      <c r="N184" s="402">
        <v>7.6</v>
      </c>
      <c r="O184" s="402">
        <v>7.7</v>
      </c>
      <c r="P184" s="402">
        <v>8.2</v>
      </c>
      <c r="Q184" s="402"/>
      <c r="R184" s="402">
        <v>10.9</v>
      </c>
      <c r="S184" s="402">
        <v>8.7</v>
      </c>
      <c r="T184" s="402">
        <v>7.3</v>
      </c>
      <c r="U184" s="402">
        <v>17.4</v>
      </c>
      <c r="V184" s="402">
        <v>10</v>
      </c>
      <c r="W184" s="402">
        <v>6.6</v>
      </c>
      <c r="X184" s="402">
        <v>8.6</v>
      </c>
      <c r="Y184" s="402">
        <v>7.7</v>
      </c>
      <c r="Z184" s="402">
        <v>6.6</v>
      </c>
      <c r="AA184" s="402">
        <v>8</v>
      </c>
      <c r="AB184" s="402">
        <v>12.9</v>
      </c>
      <c r="AC184" s="402">
        <v>8</v>
      </c>
      <c r="AD184" s="402">
        <v>7.1</v>
      </c>
      <c r="AE184" s="402">
        <v>6.8</v>
      </c>
      <c r="AF184" s="402">
        <v>8.2</v>
      </c>
      <c r="AG184" s="402">
        <v>8.6</v>
      </c>
      <c r="AH184" s="402">
        <v>7.6</v>
      </c>
      <c r="AI184" s="402"/>
      <c r="AJ184" s="402">
        <v>12.1</v>
      </c>
      <c r="AK184" s="402">
        <v>15.9</v>
      </c>
      <c r="AL184" s="402">
        <v>10.1</v>
      </c>
      <c r="AM184" s="402">
        <v>7.8</v>
      </c>
      <c r="AN184" s="402">
        <v>7.5</v>
      </c>
      <c r="AO184" s="402">
        <v>8.2</v>
      </c>
      <c r="AP184" s="402">
        <v>11.7</v>
      </c>
      <c r="AQ184" s="402">
        <v>10.5</v>
      </c>
      <c r="AR184" s="402">
        <v>9.2</v>
      </c>
      <c r="AS184" s="402">
        <v>7.2</v>
      </c>
      <c r="AT184" s="402">
        <v>7.6</v>
      </c>
      <c r="AU184" s="402">
        <v>6.8</v>
      </c>
      <c r="AV184" s="402">
        <v>8</v>
      </c>
      <c r="AW184" s="402">
        <v>12.9</v>
      </c>
      <c r="AX184" s="402">
        <v>20.7</v>
      </c>
      <c r="AY184" s="402">
        <v>19.6</v>
      </c>
      <c r="AZ184" s="402">
        <v>17.4</v>
      </c>
      <c r="BA184" s="402">
        <v>8.1</v>
      </c>
      <c r="BB184" s="402">
        <v>10.3</v>
      </c>
      <c r="BC184" s="402">
        <v>15.3</v>
      </c>
      <c r="BD184" s="402">
        <v>7</v>
      </c>
      <c r="BE184" s="402">
        <v>6.6</v>
      </c>
      <c r="BF184" s="402">
        <v>6.5</v>
      </c>
      <c r="BG184" s="402">
        <v>7.6</v>
      </c>
      <c r="BH184" s="402">
        <v>14.9</v>
      </c>
      <c r="BI184" s="402">
        <v>7.3</v>
      </c>
      <c r="BJ184" s="402">
        <v>6.8</v>
      </c>
      <c r="BK184" s="402">
        <v>10.5</v>
      </c>
      <c r="BL184" s="402">
        <v>7.4</v>
      </c>
      <c r="BM184" s="402">
        <v>6.6</v>
      </c>
      <c r="BN184" s="402">
        <v>7.3</v>
      </c>
      <c r="BO184" s="402">
        <v>8.5</v>
      </c>
      <c r="BP184" s="402">
        <v>7.5</v>
      </c>
      <c r="BQ184" s="402">
        <v>12.6</v>
      </c>
      <c r="BR184" s="402">
        <v>7.6</v>
      </c>
      <c r="BS184" s="402">
        <v>14.4</v>
      </c>
      <c r="BT184" s="402">
        <v>7.7</v>
      </c>
      <c r="BU184" s="402">
        <v>6.7</v>
      </c>
      <c r="BV184" s="402">
        <v>6.7</v>
      </c>
      <c r="BW184" s="402">
        <v>15.4</v>
      </c>
      <c r="BX184" s="402">
        <v>7</v>
      </c>
      <c r="BY184" s="402">
        <v>7.6</v>
      </c>
      <c r="BZ184" s="402">
        <v>7.1</v>
      </c>
      <c r="CA184" s="402">
        <v>6.7</v>
      </c>
      <c r="CB184" s="402">
        <v>6.9</v>
      </c>
      <c r="CC184" s="402">
        <v>7.7</v>
      </c>
      <c r="CD184" s="402">
        <v>6.5</v>
      </c>
      <c r="CE184" s="402">
        <v>7.1</v>
      </c>
      <c r="CF184" s="402">
        <v>8.6</v>
      </c>
      <c r="CG184" s="402">
        <v>8.4</v>
      </c>
      <c r="CH184" s="402">
        <v>7.7</v>
      </c>
      <c r="CI184" s="402">
        <v>6.6</v>
      </c>
      <c r="CJ184" s="402">
        <v>11.5</v>
      </c>
      <c r="CK184" s="402">
        <v>13.4</v>
      </c>
      <c r="CL184" s="402">
        <v>11.5</v>
      </c>
      <c r="CM184" s="402">
        <v>6.8</v>
      </c>
      <c r="CN184" s="402">
        <v>7.5</v>
      </c>
      <c r="CO184" s="402">
        <v>7</v>
      </c>
      <c r="CP184" s="402">
        <v>8.5</v>
      </c>
    </row>
    <row r="185" spans="1:94">
      <c r="A185">
        <v>183</v>
      </c>
      <c r="B185" t="s">
        <v>526</v>
      </c>
      <c r="C185" t="s">
        <v>1008</v>
      </c>
      <c r="D185" t="s">
        <v>1031</v>
      </c>
      <c r="E185" t="s">
        <v>1035</v>
      </c>
      <c r="F185" t="s">
        <v>2110</v>
      </c>
      <c r="J185">
        <v>16.5</v>
      </c>
      <c r="L185">
        <v>18.7</v>
      </c>
      <c r="M185">
        <v>14</v>
      </c>
      <c r="N185">
        <v>16.8</v>
      </c>
      <c r="O185">
        <v>15.2</v>
      </c>
      <c r="P185">
        <v>14.4</v>
      </c>
      <c r="R185">
        <v>20</v>
      </c>
      <c r="S185">
        <v>19.7</v>
      </c>
      <c r="T185">
        <v>17.1</v>
      </c>
      <c r="U185">
        <v>12.2</v>
      </c>
      <c r="V185">
        <v>14.7</v>
      </c>
      <c r="W185">
        <v>20.3</v>
      </c>
      <c r="X185">
        <v>16.5</v>
      </c>
      <c r="Y185">
        <v>15.6</v>
      </c>
      <c r="Z185">
        <v>14.3</v>
      </c>
      <c r="AA185">
        <v>14.5</v>
      </c>
      <c r="AB185">
        <v>10.5</v>
      </c>
      <c r="AC185">
        <v>14.5</v>
      </c>
      <c r="AD185">
        <v>16.4</v>
      </c>
      <c r="AE185">
        <v>15.8</v>
      </c>
      <c r="AF185">
        <v>12.4</v>
      </c>
      <c r="AG185">
        <v>16</v>
      </c>
      <c r="AH185">
        <v>14.9</v>
      </c>
      <c r="AJ185">
        <v>19.7</v>
      </c>
      <c r="AK185">
        <v>14.2</v>
      </c>
      <c r="AL185">
        <v>20.7</v>
      </c>
      <c r="AM185">
        <v>19.2</v>
      </c>
      <c r="AN185">
        <v>21.9</v>
      </c>
      <c r="AO185">
        <v>20</v>
      </c>
      <c r="AP185">
        <v>14.8</v>
      </c>
      <c r="AQ185">
        <v>17.2</v>
      </c>
      <c r="AR185">
        <v>21.5</v>
      </c>
      <c r="AS185">
        <v>18.9</v>
      </c>
      <c r="AT185">
        <v>16.1</v>
      </c>
      <c r="AU185">
        <v>17.5</v>
      </c>
      <c r="AV185">
        <v>13</v>
      </c>
      <c r="AW185">
        <v>14.7</v>
      </c>
      <c r="AX185">
        <v>9.5</v>
      </c>
      <c r="AY185">
        <v>12</v>
      </c>
      <c r="AZ185">
        <v>12.6</v>
      </c>
      <c r="BA185">
        <v>17.7</v>
      </c>
      <c r="BB185">
        <v>12.2</v>
      </c>
      <c r="BC185">
        <v>13.9</v>
      </c>
      <c r="BD185">
        <v>24.9</v>
      </c>
      <c r="BE185">
        <v>21.3</v>
      </c>
      <c r="BF185">
        <v>17.5</v>
      </c>
      <c r="BG185">
        <v>17.3</v>
      </c>
      <c r="BH185">
        <v>15.3</v>
      </c>
      <c r="BI185">
        <v>16</v>
      </c>
      <c r="BJ185">
        <v>15.1</v>
      </c>
      <c r="BK185">
        <v>15.2</v>
      </c>
      <c r="BL185">
        <v>16.6</v>
      </c>
      <c r="BM185">
        <v>14.7</v>
      </c>
      <c r="BN185">
        <v>11.5</v>
      </c>
      <c r="BO185">
        <v>13.4</v>
      </c>
      <c r="BP185">
        <v>15.3</v>
      </c>
      <c r="BQ185">
        <v>10.9</v>
      </c>
      <c r="BR185">
        <v>11</v>
      </c>
      <c r="BS185">
        <v>10.2</v>
      </c>
      <c r="BT185">
        <v>13.6</v>
      </c>
      <c r="BU185">
        <v>15</v>
      </c>
      <c r="BV185">
        <v>14.5</v>
      </c>
      <c r="BW185">
        <v>14.5</v>
      </c>
      <c r="BX185">
        <v>18.5</v>
      </c>
      <c r="BY185">
        <v>16.1</v>
      </c>
      <c r="BZ185">
        <v>15.9</v>
      </c>
      <c r="CA185">
        <v>15.5</v>
      </c>
      <c r="CB185">
        <v>17.3</v>
      </c>
      <c r="CC185">
        <v>15.8</v>
      </c>
      <c r="CD185">
        <v>16.3</v>
      </c>
      <c r="CE185">
        <v>14.1</v>
      </c>
      <c r="CF185">
        <v>11.3</v>
      </c>
      <c r="CG185">
        <v>13</v>
      </c>
      <c r="CH185">
        <v>12.8</v>
      </c>
      <c r="CI185">
        <v>16.6</v>
      </c>
      <c r="CJ185">
        <v>15</v>
      </c>
      <c r="CK185">
        <v>12.7</v>
      </c>
      <c r="CL185">
        <v>13.6</v>
      </c>
      <c r="CM185">
        <v>17.4</v>
      </c>
      <c r="CN185">
        <v>15.2</v>
      </c>
      <c r="CO185">
        <v>15.7</v>
      </c>
      <c r="CP185">
        <v>13.4</v>
      </c>
    </row>
    <row r="186" spans="1:94">
      <c r="A186">
        <v>184</v>
      </c>
      <c r="C186" t="s">
        <v>1008</v>
      </c>
      <c r="D186" t="s">
        <v>1031</v>
      </c>
      <c r="I186" s="402"/>
      <c r="J186" s="402"/>
      <c r="K186" s="402"/>
      <c r="L186" s="402"/>
      <c r="M186" s="402"/>
      <c r="N186" s="402"/>
      <c r="O186" s="402"/>
      <c r="P186" s="402"/>
      <c r="Q186" s="402"/>
      <c r="R186" s="402"/>
      <c r="S186" s="402"/>
      <c r="T186" s="402"/>
      <c r="U186" s="402"/>
      <c r="V186" s="402"/>
      <c r="W186" s="402"/>
      <c r="X186" s="402"/>
      <c r="Y186" s="402"/>
      <c r="Z186" s="402"/>
      <c r="AA186" s="402"/>
      <c r="AB186" s="402"/>
      <c r="AC186" s="402"/>
      <c r="AD186" s="402"/>
      <c r="AE186" s="402"/>
      <c r="AF186" s="402"/>
      <c r="AG186" s="402"/>
      <c r="AH186" s="402"/>
      <c r="AI186" s="402"/>
      <c r="AJ186" s="402"/>
      <c r="AK186" s="402"/>
      <c r="AL186" s="402"/>
      <c r="AM186" s="402"/>
      <c r="AN186" s="402"/>
      <c r="AO186" s="402"/>
      <c r="AP186" s="402"/>
      <c r="AQ186" s="402"/>
      <c r="AR186" s="402"/>
      <c r="AS186" s="402"/>
      <c r="AT186" s="402"/>
      <c r="AU186" s="402"/>
      <c r="AV186" s="402"/>
      <c r="AW186" s="402"/>
      <c r="AX186" s="402"/>
      <c r="AY186" s="402"/>
      <c r="AZ186" s="402"/>
      <c r="BA186" s="402"/>
      <c r="BB186" s="402"/>
      <c r="BC186" s="402"/>
      <c r="BD186" s="402"/>
      <c r="BE186" s="402"/>
      <c r="BF186" s="402"/>
      <c r="BG186" s="402"/>
      <c r="BH186" s="402"/>
      <c r="BI186" s="402"/>
      <c r="BJ186" s="402"/>
      <c r="BK186" s="402"/>
      <c r="BL186" s="402"/>
      <c r="BM186" s="402"/>
      <c r="BN186" s="402"/>
      <c r="BO186" s="402"/>
      <c r="BP186" s="402"/>
      <c r="BQ186" s="402"/>
      <c r="BR186" s="402"/>
      <c r="BS186" s="402"/>
      <c r="BT186" s="402"/>
      <c r="BU186" s="402"/>
      <c r="BV186" s="402"/>
      <c r="BW186" s="402"/>
      <c r="BX186" s="402"/>
      <c r="BY186" s="402"/>
      <c r="BZ186" s="402"/>
      <c r="CA186" s="402"/>
      <c r="CB186" s="402"/>
      <c r="CC186" s="402"/>
      <c r="CD186" s="402"/>
      <c r="CE186" s="402"/>
      <c r="CF186" s="402"/>
      <c r="CG186" s="402"/>
      <c r="CH186" s="402"/>
      <c r="CI186" s="402"/>
      <c r="CJ186" s="402"/>
      <c r="CK186" s="402"/>
      <c r="CL186" s="402"/>
      <c r="CM186" s="402"/>
      <c r="CN186" s="402"/>
      <c r="CO186" s="402"/>
      <c r="CP186" s="402"/>
    </row>
    <row r="187" spans="1:94">
      <c r="A187">
        <v>185</v>
      </c>
      <c r="B187" t="s">
        <v>1036</v>
      </c>
      <c r="C187" t="s">
        <v>1008</v>
      </c>
      <c r="D187" t="s">
        <v>1031</v>
      </c>
      <c r="E187" t="s">
        <v>1037</v>
      </c>
      <c r="F187" t="s">
        <v>2110</v>
      </c>
      <c r="I187" s="402"/>
      <c r="J187" s="402">
        <v>37.3</v>
      </c>
      <c r="K187" s="402"/>
      <c r="L187" s="402">
        <v>44.1</v>
      </c>
      <c r="M187" s="402">
        <v>41.9</v>
      </c>
      <c r="N187" s="402">
        <v>36.3</v>
      </c>
      <c r="O187" s="402">
        <v>31.7</v>
      </c>
      <c r="P187" s="402">
        <v>30.8</v>
      </c>
      <c r="Q187" s="402"/>
      <c r="R187" s="402">
        <v>51.7</v>
      </c>
      <c r="S187" s="402">
        <v>46.3</v>
      </c>
      <c r="T187" s="402">
        <v>40.3</v>
      </c>
      <c r="U187" s="402">
        <v>48.5</v>
      </c>
      <c r="V187" s="402">
        <v>39.1</v>
      </c>
      <c r="W187" s="402">
        <v>36.6</v>
      </c>
      <c r="X187" s="402">
        <v>37.9</v>
      </c>
      <c r="Y187" s="402">
        <v>35.9</v>
      </c>
      <c r="Z187" s="402">
        <v>36.3</v>
      </c>
      <c r="AA187" s="402">
        <v>34.2</v>
      </c>
      <c r="AB187" s="402">
        <v>42</v>
      </c>
      <c r="AC187" s="402">
        <v>30.8</v>
      </c>
      <c r="AD187" s="402">
        <v>31.4</v>
      </c>
      <c r="AE187" s="402">
        <v>31</v>
      </c>
      <c r="AF187" s="402">
        <v>30.2</v>
      </c>
      <c r="AG187" s="402">
        <v>31.9</v>
      </c>
      <c r="AH187" s="402">
        <v>30.1</v>
      </c>
      <c r="AI187" s="402"/>
      <c r="AJ187" s="402">
        <v>52.5</v>
      </c>
      <c r="AK187" s="402">
        <v>50.3</v>
      </c>
      <c r="AL187" s="402">
        <v>51.8</v>
      </c>
      <c r="AM187" s="402">
        <v>47.6</v>
      </c>
      <c r="AN187" s="402">
        <v>42.8</v>
      </c>
      <c r="AO187" s="402">
        <v>46.2</v>
      </c>
      <c r="AP187" s="402">
        <v>45.6</v>
      </c>
      <c r="AQ187" s="402">
        <v>45</v>
      </c>
      <c r="AR187" s="402">
        <v>50.6</v>
      </c>
      <c r="AS187" s="402">
        <v>39.9</v>
      </c>
      <c r="AT187" s="402">
        <v>40.4</v>
      </c>
      <c r="AU187" s="402">
        <v>42.1</v>
      </c>
      <c r="AV187" s="402">
        <v>36.7</v>
      </c>
      <c r="AW187" s="402">
        <v>43.7</v>
      </c>
      <c r="AX187" s="402">
        <v>54.8</v>
      </c>
      <c r="AY187" s="402">
        <v>51.1</v>
      </c>
      <c r="AZ187" s="402">
        <v>44</v>
      </c>
      <c r="BA187" s="402">
        <v>40.2</v>
      </c>
      <c r="BB187" s="402">
        <v>37.7</v>
      </c>
      <c r="BC187" s="402">
        <v>40.8</v>
      </c>
      <c r="BD187" s="402">
        <v>33.5</v>
      </c>
      <c r="BE187" s="402">
        <v>39.7</v>
      </c>
      <c r="BF187" s="402">
        <v>36.5</v>
      </c>
      <c r="BG187" s="402">
        <v>41.9</v>
      </c>
      <c r="BH187" s="402">
        <v>35.9</v>
      </c>
      <c r="BI187" s="402">
        <v>33.7</v>
      </c>
      <c r="BJ187" s="402">
        <v>35.5</v>
      </c>
      <c r="BK187" s="402">
        <v>34.6</v>
      </c>
      <c r="BL187" s="402">
        <v>37.2</v>
      </c>
      <c r="BM187" s="402">
        <v>36.8</v>
      </c>
      <c r="BN187" s="402">
        <v>32.8</v>
      </c>
      <c r="BO187" s="402">
        <v>32.7</v>
      </c>
      <c r="BP187" s="402">
        <v>35.3</v>
      </c>
      <c r="BQ187" s="402">
        <v>45</v>
      </c>
      <c r="BR187" s="402">
        <v>37.1</v>
      </c>
      <c r="BS187" s="402">
        <v>42.3</v>
      </c>
      <c r="BT187" s="402">
        <v>34.3</v>
      </c>
      <c r="BU187" s="402">
        <v>31.9</v>
      </c>
      <c r="BV187" s="402">
        <v>29.8</v>
      </c>
      <c r="BW187" s="402">
        <v>26.9</v>
      </c>
      <c r="BX187" s="402">
        <v>32.3</v>
      </c>
      <c r="BY187" s="402">
        <v>30.3</v>
      </c>
      <c r="BZ187" s="402">
        <v>32.6</v>
      </c>
      <c r="CA187" s="402">
        <v>30</v>
      </c>
      <c r="CB187" s="402">
        <v>29.7</v>
      </c>
      <c r="CC187" s="402">
        <v>30.2</v>
      </c>
      <c r="CD187" s="402">
        <v>31.5</v>
      </c>
      <c r="CE187" s="402">
        <v>31</v>
      </c>
      <c r="CF187" s="402">
        <v>31.5</v>
      </c>
      <c r="CG187" s="402">
        <v>31.8</v>
      </c>
      <c r="CH187" s="402">
        <v>28</v>
      </c>
      <c r="CI187" s="402">
        <v>28.4</v>
      </c>
      <c r="CJ187" s="402">
        <v>34.4</v>
      </c>
      <c r="CK187" s="402">
        <v>39.7</v>
      </c>
      <c r="CL187" s="402">
        <v>35.2</v>
      </c>
      <c r="CM187" s="402">
        <v>30.7</v>
      </c>
      <c r="CN187" s="402">
        <v>30.8</v>
      </c>
      <c r="CO187" s="402">
        <v>29.6</v>
      </c>
      <c r="CP187" s="402">
        <v>30.1</v>
      </c>
    </row>
    <row r="188" spans="1:94">
      <c r="A188">
        <v>186</v>
      </c>
      <c r="B188" t="s">
        <v>1038</v>
      </c>
      <c r="C188" t="s">
        <v>1008</v>
      </c>
      <c r="D188" t="s">
        <v>1031</v>
      </c>
      <c r="E188" t="s">
        <v>1039</v>
      </c>
      <c r="F188" t="s">
        <v>2110</v>
      </c>
      <c r="J188">
        <v>62.7</v>
      </c>
      <c r="L188">
        <v>55.9</v>
      </c>
      <c r="M188">
        <v>58.1</v>
      </c>
      <c r="N188">
        <v>63.7</v>
      </c>
      <c r="O188">
        <v>68.3</v>
      </c>
      <c r="P188">
        <v>69.2</v>
      </c>
      <c r="R188">
        <v>48.3</v>
      </c>
      <c r="S188">
        <v>53.7</v>
      </c>
      <c r="T188">
        <v>59.7</v>
      </c>
      <c r="U188">
        <v>51.5</v>
      </c>
      <c r="V188">
        <v>60.9</v>
      </c>
      <c r="W188">
        <v>63.4</v>
      </c>
      <c r="X188">
        <v>62.1</v>
      </c>
      <c r="Y188">
        <v>64.1</v>
      </c>
      <c r="Z188">
        <v>63.7</v>
      </c>
      <c r="AA188">
        <v>65.8</v>
      </c>
      <c r="AB188">
        <v>58</v>
      </c>
      <c r="AC188">
        <v>69.2</v>
      </c>
      <c r="AD188">
        <v>68.6</v>
      </c>
      <c r="AE188">
        <v>69</v>
      </c>
      <c r="AF188">
        <v>69.8</v>
      </c>
      <c r="AG188">
        <v>68.1</v>
      </c>
      <c r="AH188">
        <v>69.9</v>
      </c>
      <c r="AJ188">
        <v>47.5</v>
      </c>
      <c r="AK188">
        <v>49.7</v>
      </c>
      <c r="AL188">
        <v>48.2</v>
      </c>
      <c r="AM188">
        <v>52.4</v>
      </c>
      <c r="AN188">
        <v>57.2</v>
      </c>
      <c r="AO188">
        <v>53.8</v>
      </c>
      <c r="AP188">
        <v>54.4</v>
      </c>
      <c r="AQ188">
        <v>55</v>
      </c>
      <c r="AR188">
        <v>49.4</v>
      </c>
      <c r="AS188">
        <v>60.1</v>
      </c>
      <c r="AT188">
        <v>59.6</v>
      </c>
      <c r="AU188">
        <v>57.9</v>
      </c>
      <c r="AV188">
        <v>63.3</v>
      </c>
      <c r="AW188">
        <v>56.3</v>
      </c>
      <c r="AX188">
        <v>45.2</v>
      </c>
      <c r="AY188">
        <v>48.9</v>
      </c>
      <c r="AZ188">
        <v>56</v>
      </c>
      <c r="BA188">
        <v>59.8</v>
      </c>
      <c r="BB188">
        <v>62.3</v>
      </c>
      <c r="BC188">
        <v>59.2</v>
      </c>
      <c r="BD188">
        <v>66.5</v>
      </c>
      <c r="BE188">
        <v>60.3</v>
      </c>
      <c r="BF188">
        <v>63.5</v>
      </c>
      <c r="BG188">
        <v>58.1</v>
      </c>
      <c r="BH188">
        <v>64.1</v>
      </c>
      <c r="BI188">
        <v>66.3</v>
      </c>
      <c r="BJ188">
        <v>64.5</v>
      </c>
      <c r="BK188">
        <v>65.4</v>
      </c>
      <c r="BL188">
        <v>62.8</v>
      </c>
      <c r="BM188">
        <v>63.2</v>
      </c>
      <c r="BN188">
        <v>67.2</v>
      </c>
      <c r="BO188">
        <v>67.3</v>
      </c>
      <c r="BP188">
        <v>64.7</v>
      </c>
      <c r="BQ188">
        <v>55</v>
      </c>
      <c r="BR188">
        <v>62.9</v>
      </c>
      <c r="BS188">
        <v>57.7</v>
      </c>
      <c r="BT188">
        <v>65.7</v>
      </c>
      <c r="BU188">
        <v>68.1</v>
      </c>
      <c r="BV188">
        <v>70.2</v>
      </c>
      <c r="BW188">
        <v>73.1</v>
      </c>
      <c r="BX188">
        <v>67.7</v>
      </c>
      <c r="BY188">
        <v>69.7</v>
      </c>
      <c r="BZ188">
        <v>67.4</v>
      </c>
      <c r="CA188">
        <v>70</v>
      </c>
      <c r="CB188">
        <v>70.3</v>
      </c>
      <c r="CC188">
        <v>69.8</v>
      </c>
      <c r="CD188">
        <v>68.5</v>
      </c>
      <c r="CE188">
        <v>69</v>
      </c>
      <c r="CF188">
        <v>68.5</v>
      </c>
      <c r="CG188">
        <v>68.2</v>
      </c>
      <c r="CH188">
        <v>72</v>
      </c>
      <c r="CI188">
        <v>71.6</v>
      </c>
      <c r="CJ188">
        <v>65.6</v>
      </c>
      <c r="CK188">
        <v>60.3</v>
      </c>
      <c r="CL188">
        <v>64.8</v>
      </c>
      <c r="CM188">
        <v>69.3</v>
      </c>
      <c r="CN188">
        <v>69.2</v>
      </c>
      <c r="CO188">
        <v>70.4</v>
      </c>
      <c r="CP188">
        <v>69.9</v>
      </c>
    </row>
    <row r="189" spans="3:3">
      <c r="C189" t="s">
        <v>1008</v>
      </c>
    </row>
    <row r="190" spans="3:94">
      <c r="C190" t="s">
        <v>1041</v>
      </c>
      <c r="D190" t="s">
        <v>1042</v>
      </c>
      <c r="I190" s="402"/>
      <c r="J190" s="402"/>
      <c r="K190" s="402"/>
      <c r="L190" s="402"/>
      <c r="M190" s="402"/>
      <c r="N190" s="402"/>
      <c r="O190" s="402"/>
      <c r="P190" s="402"/>
      <c r="Q190" s="402"/>
      <c r="R190" s="402"/>
      <c r="S190" s="402"/>
      <c r="T190" s="402"/>
      <c r="U190" s="402"/>
      <c r="V190" s="402"/>
      <c r="W190" s="402"/>
      <c r="X190" s="402"/>
      <c r="Y190" s="402"/>
      <c r="Z190" s="402"/>
      <c r="AA190" s="402"/>
      <c r="AB190" s="402"/>
      <c r="AC190" s="402"/>
      <c r="AD190" s="402"/>
      <c r="AE190" s="402"/>
      <c r="AF190" s="402"/>
      <c r="AG190" s="402"/>
      <c r="AH190" s="402"/>
      <c r="AI190" s="402"/>
      <c r="AJ190" s="402"/>
      <c r="AK190" s="402"/>
      <c r="AL190" s="402"/>
      <c r="AM190" s="402"/>
      <c r="AN190" s="402"/>
      <c r="AO190" s="402"/>
      <c r="AP190" s="402"/>
      <c r="AQ190" s="402"/>
      <c r="AR190" s="402"/>
      <c r="AS190" s="402"/>
      <c r="AT190" s="402"/>
      <c r="AU190" s="402"/>
      <c r="AV190" s="402"/>
      <c r="AW190" s="402"/>
      <c r="AX190" s="402"/>
      <c r="AY190" s="402"/>
      <c r="AZ190" s="402"/>
      <c r="BA190" s="402"/>
      <c r="BB190" s="402"/>
      <c r="BC190" s="402"/>
      <c r="BD190" s="402"/>
      <c r="BE190" s="402"/>
      <c r="BF190" s="402"/>
      <c r="BG190" s="402"/>
      <c r="BH190" s="402"/>
      <c r="BI190" s="402"/>
      <c r="BJ190" s="402"/>
      <c r="BK190" s="402"/>
      <c r="BL190" s="402"/>
      <c r="BM190" s="402"/>
      <c r="BN190" s="402"/>
      <c r="BO190" s="402"/>
      <c r="BP190" s="402"/>
      <c r="BQ190" s="402"/>
      <c r="BR190" s="402"/>
      <c r="BS190" s="402"/>
      <c r="BT190" s="402"/>
      <c r="BU190" s="402"/>
      <c r="BV190" s="402"/>
      <c r="BW190" s="402"/>
      <c r="BX190" s="402"/>
      <c r="BY190" s="402"/>
      <c r="BZ190" s="402"/>
      <c r="CA190" s="402"/>
      <c r="CB190" s="402"/>
      <c r="CC190" s="402"/>
      <c r="CD190" s="402"/>
      <c r="CE190" s="402"/>
      <c r="CF190" s="402"/>
      <c r="CG190" s="402"/>
      <c r="CH190" s="402"/>
      <c r="CI190" s="402"/>
      <c r="CJ190" s="402"/>
      <c r="CK190" s="402"/>
      <c r="CL190" s="402"/>
      <c r="CM190" s="402"/>
      <c r="CN190" s="402"/>
      <c r="CO190" s="402"/>
      <c r="CP190" s="402"/>
    </row>
    <row r="191" spans="1:94">
      <c r="A191">
        <v>189</v>
      </c>
      <c r="B191" t="s">
        <v>1040</v>
      </c>
      <c r="C191" t="s">
        <v>1041</v>
      </c>
      <c r="D191" t="s">
        <v>1042</v>
      </c>
      <c r="E191" t="s">
        <v>1043</v>
      </c>
      <c r="F191" t="s">
        <v>2113</v>
      </c>
      <c r="I191" s="402"/>
      <c r="J191" s="402">
        <v>89.2</v>
      </c>
      <c r="K191" s="402"/>
      <c r="L191" s="402">
        <v>91.3</v>
      </c>
      <c r="M191" s="402">
        <v>87.8</v>
      </c>
      <c r="N191" s="402">
        <v>90.1</v>
      </c>
      <c r="O191" s="402">
        <v>89.2</v>
      </c>
      <c r="P191" s="402">
        <v>86.6</v>
      </c>
      <c r="Q191" s="402"/>
      <c r="R191" s="402">
        <v>91.3</v>
      </c>
      <c r="S191" s="402">
        <v>91.7</v>
      </c>
      <c r="T191" s="402">
        <v>91.3</v>
      </c>
      <c r="U191" s="402">
        <v>86.2</v>
      </c>
      <c r="V191" s="402">
        <v>87.8</v>
      </c>
      <c r="W191" s="402">
        <v>88.9</v>
      </c>
      <c r="X191" s="402">
        <v>90.4</v>
      </c>
      <c r="Y191" s="402">
        <v>90.4</v>
      </c>
      <c r="Z191" s="402">
        <v>90.1</v>
      </c>
      <c r="AA191" s="402">
        <v>90.6</v>
      </c>
      <c r="AB191" s="402">
        <v>89.2</v>
      </c>
      <c r="AC191" s="402">
        <v>90.8</v>
      </c>
      <c r="AD191" s="402">
        <v>88.6</v>
      </c>
      <c r="AE191" s="402">
        <v>88.5</v>
      </c>
      <c r="AF191" s="402">
        <v>88.3</v>
      </c>
      <c r="AG191" s="402">
        <v>84.6</v>
      </c>
      <c r="AH191" s="402">
        <v>86.6</v>
      </c>
      <c r="AI191" s="402"/>
      <c r="AJ191" s="402">
        <v>91.3</v>
      </c>
      <c r="AK191" s="402">
        <v>91.3</v>
      </c>
      <c r="AL191" s="402">
        <v>91.3</v>
      </c>
      <c r="AM191" s="402">
        <v>91.6</v>
      </c>
      <c r="AN191" s="402">
        <v>90.5</v>
      </c>
      <c r="AO191" s="402">
        <v>92.7</v>
      </c>
      <c r="AP191" s="402">
        <v>91.6</v>
      </c>
      <c r="AQ191" s="402">
        <v>91.6</v>
      </c>
      <c r="AR191" s="402">
        <v>92.4</v>
      </c>
      <c r="AS191" s="402">
        <v>91.3</v>
      </c>
      <c r="AT191" s="402">
        <v>92.3</v>
      </c>
      <c r="AU191" s="402">
        <v>90.6</v>
      </c>
      <c r="AV191" s="402">
        <v>91.3</v>
      </c>
      <c r="AW191" s="402">
        <v>90.5</v>
      </c>
      <c r="AX191" s="402">
        <v>77.7</v>
      </c>
      <c r="AY191" s="402">
        <v>86.1</v>
      </c>
      <c r="AZ191" s="402">
        <v>85.8</v>
      </c>
      <c r="BA191" s="402">
        <v>89.6</v>
      </c>
      <c r="BB191" s="402">
        <v>87.8</v>
      </c>
      <c r="BC191" s="402">
        <v>87.8</v>
      </c>
      <c r="BD191" s="402">
        <v>87.3</v>
      </c>
      <c r="BE191" s="402">
        <v>87.1</v>
      </c>
      <c r="BF191" s="402">
        <v>89.2</v>
      </c>
      <c r="BG191" s="402">
        <v>91.1</v>
      </c>
      <c r="BH191" s="402">
        <v>90.3</v>
      </c>
      <c r="BI191" s="402">
        <v>90.3</v>
      </c>
      <c r="BJ191" s="402">
        <v>90.4</v>
      </c>
      <c r="BK191" s="402">
        <v>89.3</v>
      </c>
      <c r="BL191" s="402">
        <v>91.7</v>
      </c>
      <c r="BM191" s="402">
        <v>90</v>
      </c>
      <c r="BN191" s="402">
        <v>90</v>
      </c>
      <c r="BO191" s="402">
        <v>91.2</v>
      </c>
      <c r="BP191" s="402">
        <v>90.5</v>
      </c>
      <c r="BQ191" s="402">
        <v>89.1</v>
      </c>
      <c r="BR191" s="402">
        <v>91.2</v>
      </c>
      <c r="BS191" s="402">
        <v>85.4</v>
      </c>
      <c r="BT191" s="402">
        <v>90.8</v>
      </c>
      <c r="BU191" s="402">
        <v>90.8</v>
      </c>
      <c r="BV191" s="402">
        <v>90.8</v>
      </c>
      <c r="BW191" s="402">
        <v>91</v>
      </c>
      <c r="BX191" s="402">
        <v>88.4</v>
      </c>
      <c r="BY191" s="402">
        <v>88.6</v>
      </c>
      <c r="BZ191" s="402">
        <v>88.6</v>
      </c>
      <c r="CA191" s="402">
        <v>88.6</v>
      </c>
      <c r="CB191" s="402">
        <v>88.4</v>
      </c>
      <c r="CC191" s="402">
        <v>85.3</v>
      </c>
      <c r="CD191" s="402">
        <v>88.3</v>
      </c>
      <c r="CE191" s="402">
        <v>88.4</v>
      </c>
      <c r="CF191" s="402">
        <v>88.2</v>
      </c>
      <c r="CG191" s="402">
        <v>88.2</v>
      </c>
      <c r="CH191" s="402">
        <v>88.4</v>
      </c>
      <c r="CI191" s="402">
        <v>84.6</v>
      </c>
      <c r="CJ191" s="402">
        <v>86.4</v>
      </c>
      <c r="CK191" s="402">
        <v>81.5</v>
      </c>
      <c r="CL191" s="402">
        <v>79.7</v>
      </c>
      <c r="CM191" s="402">
        <v>84.6</v>
      </c>
      <c r="CN191" s="402">
        <v>86.6</v>
      </c>
      <c r="CO191" s="402">
        <v>86.6</v>
      </c>
      <c r="CP191" s="402">
        <v>86.6</v>
      </c>
    </row>
    <row r="192" spans="1:94">
      <c r="A192">
        <v>190</v>
      </c>
      <c r="B192" t="s">
        <v>1044</v>
      </c>
      <c r="C192" t="s">
        <v>1041</v>
      </c>
      <c r="D192" t="s">
        <v>1042</v>
      </c>
      <c r="E192" t="s">
        <v>532</v>
      </c>
      <c r="F192" t="s">
        <v>2113</v>
      </c>
      <c r="I192" s="402"/>
      <c r="J192" s="402">
        <v>58.7</v>
      </c>
      <c r="K192" s="402"/>
      <c r="L192" s="402">
        <v>68.4</v>
      </c>
      <c r="M192" s="402">
        <v>56.9</v>
      </c>
      <c r="N192" s="402">
        <v>61.3</v>
      </c>
      <c r="O192" s="402">
        <v>55.8</v>
      </c>
      <c r="P192" s="402">
        <v>50.6</v>
      </c>
      <c r="Q192" s="402"/>
      <c r="R192" s="402">
        <v>68.5</v>
      </c>
      <c r="S192" s="402">
        <v>68.7</v>
      </c>
      <c r="T192" s="402">
        <v>68.5</v>
      </c>
      <c r="U192" s="402">
        <v>57</v>
      </c>
      <c r="V192" s="402">
        <v>56.3</v>
      </c>
      <c r="W192" s="402">
        <v>64.6</v>
      </c>
      <c r="X192" s="402">
        <v>60.4</v>
      </c>
      <c r="Y192" s="402">
        <v>59.8</v>
      </c>
      <c r="Z192" s="402">
        <v>61.5</v>
      </c>
      <c r="AA192" s="402">
        <v>63.9</v>
      </c>
      <c r="AB192" s="402">
        <v>54.1</v>
      </c>
      <c r="AC192" s="402">
        <v>54.9</v>
      </c>
      <c r="AD192" s="402">
        <v>56.1</v>
      </c>
      <c r="AE192" s="402">
        <v>55.8</v>
      </c>
      <c r="AF192" s="402">
        <v>55</v>
      </c>
      <c r="AG192" s="402">
        <v>47.8</v>
      </c>
      <c r="AH192" s="402">
        <v>49</v>
      </c>
      <c r="AI192" s="402"/>
      <c r="AJ192" s="402">
        <v>69</v>
      </c>
      <c r="AK192" s="402">
        <v>69</v>
      </c>
      <c r="AL192" s="402">
        <v>69</v>
      </c>
      <c r="AM192" s="402">
        <v>70.3</v>
      </c>
      <c r="AN192" s="402">
        <v>71.6</v>
      </c>
      <c r="AO192" s="402">
        <v>67.2</v>
      </c>
      <c r="AP192" s="402">
        <v>69.3</v>
      </c>
      <c r="AQ192" s="402">
        <v>69.3</v>
      </c>
      <c r="AR192" s="402">
        <v>69.3</v>
      </c>
      <c r="AS192" s="402">
        <v>70.5</v>
      </c>
      <c r="AT192" s="402">
        <v>69</v>
      </c>
      <c r="AU192" s="402">
        <v>66.8</v>
      </c>
      <c r="AV192" s="402">
        <v>69</v>
      </c>
      <c r="AW192" s="402">
        <v>61.3</v>
      </c>
      <c r="AX192" s="402">
        <v>57.4</v>
      </c>
      <c r="AY192" s="402">
        <v>60.2</v>
      </c>
      <c r="AZ192" s="402">
        <v>51.4</v>
      </c>
      <c r="BA192" s="402">
        <v>63.7</v>
      </c>
      <c r="BB192" s="402">
        <v>57.3</v>
      </c>
      <c r="BC192" s="402">
        <v>45.6</v>
      </c>
      <c r="BD192" s="402">
        <v>65.1</v>
      </c>
      <c r="BE192" s="402">
        <v>65.1</v>
      </c>
      <c r="BF192" s="402">
        <v>65.4</v>
      </c>
      <c r="BG192" s="402">
        <v>61.9</v>
      </c>
      <c r="BH192" s="402">
        <v>34</v>
      </c>
      <c r="BI192" s="402">
        <v>68.8</v>
      </c>
      <c r="BJ192" s="402">
        <v>57.7</v>
      </c>
      <c r="BK192" s="402">
        <v>58.8</v>
      </c>
      <c r="BL192" s="402">
        <v>64.3</v>
      </c>
      <c r="BM192" s="402">
        <v>63.1</v>
      </c>
      <c r="BN192" s="402">
        <v>51.7</v>
      </c>
      <c r="BO192" s="402">
        <v>65.9</v>
      </c>
      <c r="BP192" s="402">
        <v>64.4</v>
      </c>
      <c r="BQ192" s="402">
        <v>56.1</v>
      </c>
      <c r="BR192" s="402">
        <v>54.5</v>
      </c>
      <c r="BS192" s="402">
        <v>45.7</v>
      </c>
      <c r="BT192" s="402">
        <v>57.3</v>
      </c>
      <c r="BU192" s="402">
        <v>62.3</v>
      </c>
      <c r="BV192" s="402">
        <v>62.7</v>
      </c>
      <c r="BW192" s="402">
        <v>35.5</v>
      </c>
      <c r="BX192" s="402">
        <v>59.2</v>
      </c>
      <c r="BY192" s="402">
        <v>56.4</v>
      </c>
      <c r="BZ192" s="402">
        <v>56.5</v>
      </c>
      <c r="CA192" s="402">
        <v>56.5</v>
      </c>
      <c r="CB192" s="402">
        <v>55.5</v>
      </c>
      <c r="CC192" s="402">
        <v>53.6</v>
      </c>
      <c r="CD192" s="402">
        <v>56.2</v>
      </c>
      <c r="CE192" s="402">
        <v>60.2</v>
      </c>
      <c r="CF192" s="402">
        <v>55.4</v>
      </c>
      <c r="CG192" s="402">
        <v>55.5</v>
      </c>
      <c r="CH192" s="402">
        <v>55.4</v>
      </c>
      <c r="CI192" s="402">
        <v>50.2</v>
      </c>
      <c r="CJ192" s="402">
        <v>49</v>
      </c>
      <c r="CK192" s="402">
        <v>44.6</v>
      </c>
      <c r="CL192" s="402">
        <v>34.3</v>
      </c>
      <c r="CM192" s="402">
        <v>49</v>
      </c>
      <c r="CN192" s="402">
        <v>48.9</v>
      </c>
      <c r="CO192" s="402">
        <v>49.4</v>
      </c>
      <c r="CP192" s="402">
        <v>49.4</v>
      </c>
    </row>
    <row r="193" spans="1:94">
      <c r="A193">
        <v>191</v>
      </c>
      <c r="B193" t="s">
        <v>1045</v>
      </c>
      <c r="C193" t="s">
        <v>1041</v>
      </c>
      <c r="D193" t="s">
        <v>1042</v>
      </c>
      <c r="E193" t="s">
        <v>1046</v>
      </c>
      <c r="F193" t="s">
        <v>2113</v>
      </c>
      <c r="I193" s="402"/>
      <c r="J193" s="402">
        <v>51.6</v>
      </c>
      <c r="K193" s="402"/>
      <c r="L193" s="402">
        <v>63.9</v>
      </c>
      <c r="M193" s="402">
        <v>50.7</v>
      </c>
      <c r="N193" s="402">
        <v>54.6</v>
      </c>
      <c r="O193" s="402">
        <v>47.4</v>
      </c>
      <c r="P193" s="402">
        <v>41.7</v>
      </c>
      <c r="Q193" s="402"/>
      <c r="R193" s="402">
        <v>63.9</v>
      </c>
      <c r="S193" s="402">
        <v>64.7</v>
      </c>
      <c r="T193" s="402">
        <v>63.9</v>
      </c>
      <c r="U193" s="402">
        <v>50.7</v>
      </c>
      <c r="V193" s="402">
        <v>50.7</v>
      </c>
      <c r="W193" s="402">
        <v>57.5</v>
      </c>
      <c r="X193" s="402">
        <v>54.6</v>
      </c>
      <c r="Y193" s="402">
        <v>53.1</v>
      </c>
      <c r="Z193" s="402">
        <v>57.9</v>
      </c>
      <c r="AA193" s="402">
        <v>54.6</v>
      </c>
      <c r="AB193" s="402">
        <v>41.5</v>
      </c>
      <c r="AC193" s="402">
        <v>47.4</v>
      </c>
      <c r="AD193" s="402">
        <v>47.7</v>
      </c>
      <c r="AE193" s="402">
        <v>47.4</v>
      </c>
      <c r="AF193" s="402">
        <v>45.6</v>
      </c>
      <c r="AG193" s="402">
        <v>39.5</v>
      </c>
      <c r="AH193" s="402">
        <v>39.1</v>
      </c>
      <c r="AI193" s="402"/>
      <c r="AJ193" s="402">
        <v>64.3</v>
      </c>
      <c r="AK193" s="402">
        <v>64.3</v>
      </c>
      <c r="AL193" s="402">
        <v>64.3</v>
      </c>
      <c r="AM193" s="402">
        <v>66.7</v>
      </c>
      <c r="AN193" s="402">
        <v>70.5</v>
      </c>
      <c r="AO193" s="402">
        <v>61.6</v>
      </c>
      <c r="AP193" s="402">
        <v>65.1</v>
      </c>
      <c r="AQ193" s="402">
        <v>65.1</v>
      </c>
      <c r="AR193" s="402">
        <v>66.3</v>
      </c>
      <c r="AS193" s="402">
        <v>65.9</v>
      </c>
      <c r="AT193" s="402">
        <v>64.3</v>
      </c>
      <c r="AU193" s="402">
        <v>60.5</v>
      </c>
      <c r="AV193" s="402">
        <v>63.9</v>
      </c>
      <c r="AW193" s="402">
        <v>56.4</v>
      </c>
      <c r="AX193" s="402">
        <v>47.4</v>
      </c>
      <c r="AY193" s="402">
        <v>53</v>
      </c>
      <c r="AZ193" s="402">
        <v>43.9</v>
      </c>
      <c r="BA193" s="402">
        <v>61.2</v>
      </c>
      <c r="BB193" s="402">
        <v>51</v>
      </c>
      <c r="BC193" s="402">
        <v>39.2</v>
      </c>
      <c r="BD193" s="402">
        <v>57.8</v>
      </c>
      <c r="BE193" s="402">
        <v>58.6</v>
      </c>
      <c r="BF193" s="402">
        <v>57.8</v>
      </c>
      <c r="BG193" s="402">
        <v>56.2</v>
      </c>
      <c r="BH193" s="402">
        <v>28.2</v>
      </c>
      <c r="BI193" s="402">
        <v>62.3</v>
      </c>
      <c r="BJ193" s="402">
        <v>51.3</v>
      </c>
      <c r="BK193" s="402">
        <v>49.6</v>
      </c>
      <c r="BL193" s="402">
        <v>58.8</v>
      </c>
      <c r="BM193" s="402">
        <v>58.4</v>
      </c>
      <c r="BN193" s="402">
        <v>58.3</v>
      </c>
      <c r="BO193" s="402">
        <v>56.5</v>
      </c>
      <c r="BP193" s="402">
        <v>54.4</v>
      </c>
      <c r="BQ193" s="402">
        <v>47.8</v>
      </c>
      <c r="BR193" s="402">
        <v>41.6</v>
      </c>
      <c r="BS193" s="402">
        <v>38.6</v>
      </c>
      <c r="BT193" s="402">
        <v>47.7</v>
      </c>
      <c r="BU193" s="402">
        <v>55.2</v>
      </c>
      <c r="BV193" s="402">
        <v>55.2</v>
      </c>
      <c r="BW193" s="402">
        <v>30.2</v>
      </c>
      <c r="BX193" s="402">
        <v>50.4</v>
      </c>
      <c r="BY193" s="402">
        <v>47.9</v>
      </c>
      <c r="BZ193" s="402">
        <v>47.9</v>
      </c>
      <c r="CA193" s="402">
        <v>47.9</v>
      </c>
      <c r="CB193" s="402">
        <v>47.7</v>
      </c>
      <c r="CC193" s="402">
        <v>47.5</v>
      </c>
      <c r="CD193" s="402">
        <v>47.7</v>
      </c>
      <c r="CE193" s="402">
        <v>50.4</v>
      </c>
      <c r="CF193" s="402">
        <v>47.2</v>
      </c>
      <c r="CG193" s="402">
        <v>45.9</v>
      </c>
      <c r="CH193" s="402">
        <v>45.9</v>
      </c>
      <c r="CI193" s="402">
        <v>39.8</v>
      </c>
      <c r="CJ193" s="402">
        <v>43</v>
      </c>
      <c r="CK193" s="402">
        <v>37.6</v>
      </c>
      <c r="CL193" s="402">
        <v>25.7</v>
      </c>
      <c r="CM193" s="402">
        <v>39.7</v>
      </c>
      <c r="CN193" s="402">
        <v>38.2</v>
      </c>
      <c r="CO193" s="402">
        <v>39.3</v>
      </c>
      <c r="CP193" s="402">
        <v>38.5</v>
      </c>
    </row>
    <row r="194" spans="1:94">
      <c r="A194">
        <v>192</v>
      </c>
      <c r="B194" t="s">
        <v>1047</v>
      </c>
      <c r="C194" t="s">
        <v>1041</v>
      </c>
      <c r="D194" t="s">
        <v>1042</v>
      </c>
      <c r="E194" t="s">
        <v>1048</v>
      </c>
      <c r="F194" t="s">
        <v>2113</v>
      </c>
      <c r="I194" s="402"/>
      <c r="J194" s="402">
        <v>41.9</v>
      </c>
      <c r="K194" s="402"/>
      <c r="L194" s="402">
        <v>54.5</v>
      </c>
      <c r="M194" s="402">
        <v>46.7</v>
      </c>
      <c r="N194" s="402">
        <v>44.7</v>
      </c>
      <c r="O194" s="402">
        <v>36.1</v>
      </c>
      <c r="P194" s="402">
        <v>31.6</v>
      </c>
      <c r="Q194" s="402"/>
      <c r="R194" s="402">
        <v>55</v>
      </c>
      <c r="S194" s="402">
        <v>54.5</v>
      </c>
      <c r="T194" s="402">
        <v>54.5</v>
      </c>
      <c r="U194" s="402">
        <v>48.7</v>
      </c>
      <c r="V194" s="402">
        <v>46.6</v>
      </c>
      <c r="W194" s="402">
        <v>48</v>
      </c>
      <c r="X194" s="402">
        <v>44.6</v>
      </c>
      <c r="Y194" s="402">
        <v>42.9</v>
      </c>
      <c r="Z194" s="402">
        <v>46.3</v>
      </c>
      <c r="AA194" s="402">
        <v>44.6</v>
      </c>
      <c r="AB194" s="402">
        <v>35.5</v>
      </c>
      <c r="AC194" s="402">
        <v>36</v>
      </c>
      <c r="AD194" s="402">
        <v>35.3</v>
      </c>
      <c r="AE194" s="402">
        <v>36.6</v>
      </c>
      <c r="AF194" s="402">
        <v>32.2</v>
      </c>
      <c r="AG194" s="402">
        <v>31.4</v>
      </c>
      <c r="AH194" s="402">
        <v>29.8</v>
      </c>
      <c r="AI194" s="402"/>
      <c r="AJ194" s="402">
        <v>68.4</v>
      </c>
      <c r="AK194" s="402">
        <v>55.1</v>
      </c>
      <c r="AL194" s="402">
        <v>55.1</v>
      </c>
      <c r="AM194" s="402">
        <v>58</v>
      </c>
      <c r="AN194" s="402">
        <v>65.3</v>
      </c>
      <c r="AO194" s="402">
        <v>46.6</v>
      </c>
      <c r="AP194" s="402">
        <v>58</v>
      </c>
      <c r="AQ194" s="402">
        <v>54.5</v>
      </c>
      <c r="AR194" s="402">
        <v>54.2</v>
      </c>
      <c r="AS194" s="402">
        <v>60.2</v>
      </c>
      <c r="AT194" s="402">
        <v>54.5</v>
      </c>
      <c r="AU194" s="402">
        <v>51.3</v>
      </c>
      <c r="AV194" s="402">
        <v>54.5</v>
      </c>
      <c r="AW194" s="402">
        <v>54.3</v>
      </c>
      <c r="AX194" s="402">
        <v>43.8</v>
      </c>
      <c r="AY194" s="402">
        <v>50.3</v>
      </c>
      <c r="AZ194" s="402">
        <v>48.7</v>
      </c>
      <c r="BA194" s="402">
        <v>47.1</v>
      </c>
      <c r="BB194" s="402">
        <v>46.7</v>
      </c>
      <c r="BC194" s="402">
        <v>44.6</v>
      </c>
      <c r="BD194" s="402">
        <v>48</v>
      </c>
      <c r="BE194" s="402">
        <v>48.1</v>
      </c>
      <c r="BF194" s="402">
        <v>48</v>
      </c>
      <c r="BG194" s="402">
        <v>44.7</v>
      </c>
      <c r="BH194" s="402">
        <v>30.6</v>
      </c>
      <c r="BI194" s="402">
        <v>52.2</v>
      </c>
      <c r="BJ194" s="402">
        <v>41</v>
      </c>
      <c r="BK194" s="402">
        <v>42.9</v>
      </c>
      <c r="BL194" s="402">
        <v>44.2</v>
      </c>
      <c r="BM194" s="402">
        <v>46.5</v>
      </c>
      <c r="BN194" s="402">
        <v>46.4</v>
      </c>
      <c r="BO194" s="402">
        <v>46.7</v>
      </c>
      <c r="BP194" s="402">
        <v>39.8</v>
      </c>
      <c r="BQ194" s="402">
        <v>36.6</v>
      </c>
      <c r="BR194" s="402">
        <v>34.3</v>
      </c>
      <c r="BS194" s="402">
        <v>35.5</v>
      </c>
      <c r="BT194" s="402">
        <v>36.2</v>
      </c>
      <c r="BU194" s="402">
        <v>39.9</v>
      </c>
      <c r="BV194" s="402">
        <v>38.9</v>
      </c>
      <c r="BW194" s="402">
        <v>26.5</v>
      </c>
      <c r="BX194" s="402">
        <v>40.2</v>
      </c>
      <c r="BY194" s="402">
        <v>35.2</v>
      </c>
      <c r="BZ194" s="402">
        <v>34.1</v>
      </c>
      <c r="CA194" s="402">
        <v>33.4</v>
      </c>
      <c r="CB194" s="402">
        <v>36.7</v>
      </c>
      <c r="CC194" s="402">
        <v>36.7</v>
      </c>
      <c r="CD194" s="402">
        <v>37.3</v>
      </c>
      <c r="CE194" s="402">
        <v>36.7</v>
      </c>
      <c r="CF194" s="402">
        <v>37</v>
      </c>
      <c r="CG194" s="402">
        <v>33.9</v>
      </c>
      <c r="CH194" s="402">
        <v>31.3</v>
      </c>
      <c r="CI194" s="402">
        <v>30.5</v>
      </c>
      <c r="CJ194" s="402">
        <v>33.9</v>
      </c>
      <c r="CK194" s="402">
        <v>33.9</v>
      </c>
      <c r="CL194" s="402">
        <v>27.3</v>
      </c>
      <c r="CM194" s="402">
        <v>29.4</v>
      </c>
      <c r="CN194" s="402">
        <v>29.9</v>
      </c>
      <c r="CO194" s="402">
        <v>29.1</v>
      </c>
      <c r="CP194" s="402">
        <v>29.9</v>
      </c>
    </row>
    <row r="195" spans="1:94">
      <c r="A195">
        <v>193</v>
      </c>
      <c r="B195" t="s">
        <v>1049</v>
      </c>
      <c r="C195" t="s">
        <v>1041</v>
      </c>
      <c r="D195" t="s">
        <v>1042</v>
      </c>
      <c r="E195" t="s">
        <v>1050</v>
      </c>
      <c r="F195" t="s">
        <v>2113</v>
      </c>
      <c r="I195" s="402"/>
      <c r="J195" s="402">
        <v>63.1</v>
      </c>
      <c r="K195" s="402"/>
      <c r="L195" s="402">
        <v>66.9</v>
      </c>
      <c r="M195" s="402">
        <v>62.9</v>
      </c>
      <c r="N195" s="402">
        <v>65.8</v>
      </c>
      <c r="O195" s="402">
        <v>61.3</v>
      </c>
      <c r="P195" s="402">
        <v>58.1</v>
      </c>
      <c r="Q195" s="402"/>
      <c r="R195" s="402">
        <v>67</v>
      </c>
      <c r="S195" s="402">
        <v>67</v>
      </c>
      <c r="T195" s="402">
        <v>67.3</v>
      </c>
      <c r="U195" s="402">
        <v>60.5</v>
      </c>
      <c r="V195" s="402">
        <v>63</v>
      </c>
      <c r="W195" s="402">
        <v>68.8</v>
      </c>
      <c r="X195" s="402">
        <v>65.3</v>
      </c>
      <c r="Y195" s="402">
        <v>65.9</v>
      </c>
      <c r="Z195" s="402">
        <v>65.9</v>
      </c>
      <c r="AA195" s="402">
        <v>65.9</v>
      </c>
      <c r="AB195" s="402">
        <v>61.4</v>
      </c>
      <c r="AC195" s="402">
        <v>58.6</v>
      </c>
      <c r="AD195" s="402">
        <v>61.8</v>
      </c>
      <c r="AE195" s="402">
        <v>63.9</v>
      </c>
      <c r="AF195" s="402">
        <v>59.8</v>
      </c>
      <c r="AG195" s="402">
        <v>56.9</v>
      </c>
      <c r="AH195" s="402">
        <v>57.4</v>
      </c>
      <c r="AI195" s="402"/>
      <c r="AJ195" s="402">
        <v>69.3</v>
      </c>
      <c r="AK195" s="402">
        <v>67.4</v>
      </c>
      <c r="AL195" s="402">
        <v>67.4</v>
      </c>
      <c r="AM195" s="402">
        <v>67.4</v>
      </c>
      <c r="AN195" s="402">
        <v>70.5</v>
      </c>
      <c r="AO195" s="402">
        <v>65.8</v>
      </c>
      <c r="AP195" s="402">
        <v>67.4</v>
      </c>
      <c r="AQ195" s="402">
        <v>67.4</v>
      </c>
      <c r="AR195" s="402">
        <v>67.4</v>
      </c>
      <c r="AS195" s="402">
        <v>70</v>
      </c>
      <c r="AT195" s="402">
        <v>67.7</v>
      </c>
      <c r="AU195" s="402">
        <v>67.7</v>
      </c>
      <c r="AV195" s="402">
        <v>67.7</v>
      </c>
      <c r="AW195" s="402">
        <v>62.2</v>
      </c>
      <c r="AX195" s="402">
        <v>57.7</v>
      </c>
      <c r="AY195" s="402">
        <v>59.1</v>
      </c>
      <c r="AZ195" s="402">
        <v>60.9</v>
      </c>
      <c r="BA195" s="402">
        <v>63.4</v>
      </c>
      <c r="BB195" s="402">
        <v>66.1</v>
      </c>
      <c r="BC195" s="402">
        <v>62.2</v>
      </c>
      <c r="BD195" s="402">
        <v>69.2</v>
      </c>
      <c r="BE195" s="402">
        <v>69.2</v>
      </c>
      <c r="BF195" s="402">
        <v>69.2</v>
      </c>
      <c r="BG195" s="402">
        <v>68.2</v>
      </c>
      <c r="BH195" s="402">
        <v>51.7</v>
      </c>
      <c r="BI195" s="402">
        <v>65.6</v>
      </c>
      <c r="BJ195" s="402">
        <v>66.3</v>
      </c>
      <c r="BK195" s="402">
        <v>63.9</v>
      </c>
      <c r="BL195" s="402">
        <v>66.3</v>
      </c>
      <c r="BM195" s="402">
        <v>66.3</v>
      </c>
      <c r="BN195" s="402">
        <v>66.3</v>
      </c>
      <c r="BO195" s="402">
        <v>66.3</v>
      </c>
      <c r="BP195" s="402">
        <v>66.3</v>
      </c>
      <c r="BQ195" s="402">
        <v>61.8</v>
      </c>
      <c r="BR195" s="402">
        <v>61.8</v>
      </c>
      <c r="BS195" s="402">
        <v>59.1</v>
      </c>
      <c r="BT195" s="402">
        <v>61.5</v>
      </c>
      <c r="BU195" s="402">
        <v>63.3</v>
      </c>
      <c r="BV195" s="402">
        <v>60.6</v>
      </c>
      <c r="BW195" s="402">
        <v>47.6</v>
      </c>
      <c r="BX195" s="402">
        <v>62.1</v>
      </c>
      <c r="BY195" s="402">
        <v>62.1</v>
      </c>
      <c r="BZ195" s="402">
        <v>62.2</v>
      </c>
      <c r="CA195" s="402">
        <v>62.1</v>
      </c>
      <c r="CB195" s="402">
        <v>64.9</v>
      </c>
      <c r="CC195" s="402">
        <v>64.2</v>
      </c>
      <c r="CD195" s="402">
        <v>64.6</v>
      </c>
      <c r="CE195" s="402">
        <v>64.2</v>
      </c>
      <c r="CF195" s="402">
        <v>60.6</v>
      </c>
      <c r="CG195" s="402">
        <v>61</v>
      </c>
      <c r="CH195" s="402">
        <v>60.2</v>
      </c>
      <c r="CI195" s="402">
        <v>57.7</v>
      </c>
      <c r="CJ195" s="402">
        <v>59.2</v>
      </c>
      <c r="CK195" s="402">
        <v>44.1</v>
      </c>
      <c r="CL195" s="402">
        <v>47.7</v>
      </c>
      <c r="CM195" s="402">
        <v>59.5</v>
      </c>
      <c r="CN195" s="402">
        <v>57.7</v>
      </c>
      <c r="CO195" s="402">
        <v>56.5</v>
      </c>
      <c r="CP195" s="402">
        <v>57.7</v>
      </c>
    </row>
    <row r="196" spans="1:94">
      <c r="A196">
        <v>194</v>
      </c>
      <c r="B196" t="s">
        <v>1051</v>
      </c>
      <c r="C196" t="s">
        <v>1041</v>
      </c>
      <c r="D196" t="s">
        <v>1042</v>
      </c>
      <c r="E196" t="s">
        <v>1052</v>
      </c>
      <c r="F196" t="s">
        <v>2113</v>
      </c>
      <c r="I196" s="402"/>
      <c r="J196" s="402">
        <v>27.1</v>
      </c>
      <c r="K196" s="402"/>
      <c r="L196" s="402">
        <v>29.6</v>
      </c>
      <c r="M196" s="402">
        <v>28.5</v>
      </c>
      <c r="N196" s="402">
        <v>27.1</v>
      </c>
      <c r="O196" s="402">
        <v>26.2</v>
      </c>
      <c r="P196" s="402">
        <v>25.1</v>
      </c>
      <c r="Q196" s="402"/>
      <c r="R196" s="402">
        <v>29.4</v>
      </c>
      <c r="S196" s="402">
        <v>29.8</v>
      </c>
      <c r="T196" s="402">
        <v>29.4</v>
      </c>
      <c r="U196" s="402">
        <v>29.7</v>
      </c>
      <c r="V196" s="402">
        <v>28.2</v>
      </c>
      <c r="W196" s="402">
        <v>25.4</v>
      </c>
      <c r="X196" s="402">
        <v>26.9</v>
      </c>
      <c r="Y196" s="402">
        <v>26.9</v>
      </c>
      <c r="Z196" s="402">
        <v>26.9</v>
      </c>
      <c r="AA196" s="402">
        <v>32.1</v>
      </c>
      <c r="AB196" s="402">
        <v>35.3</v>
      </c>
      <c r="AC196" s="402">
        <v>25.2</v>
      </c>
      <c r="AD196" s="402">
        <v>25.6</v>
      </c>
      <c r="AE196" s="402">
        <v>23.5</v>
      </c>
      <c r="AF196" s="402">
        <v>26.8</v>
      </c>
      <c r="AG196" s="402">
        <v>24.5</v>
      </c>
      <c r="AH196" s="402">
        <v>22</v>
      </c>
      <c r="AI196" s="402"/>
      <c r="AJ196" s="402">
        <v>29.7</v>
      </c>
      <c r="AK196" s="402">
        <v>29.7</v>
      </c>
      <c r="AL196" s="402">
        <v>29.7</v>
      </c>
      <c r="AM196" s="402">
        <v>30.1</v>
      </c>
      <c r="AN196" s="402">
        <v>32.8</v>
      </c>
      <c r="AO196" s="402">
        <v>29</v>
      </c>
      <c r="AP196" s="402">
        <v>30.1</v>
      </c>
      <c r="AQ196" s="402">
        <v>30.1</v>
      </c>
      <c r="AR196" s="402">
        <v>31.1</v>
      </c>
      <c r="AS196" s="402">
        <v>32.8</v>
      </c>
      <c r="AT196" s="402">
        <v>31.9</v>
      </c>
      <c r="AU196" s="402">
        <v>22.3</v>
      </c>
      <c r="AV196" s="402">
        <v>28.9</v>
      </c>
      <c r="AW196" s="402">
        <v>31.7</v>
      </c>
      <c r="AX196" s="402">
        <v>30</v>
      </c>
      <c r="AY196" s="402">
        <v>33</v>
      </c>
      <c r="AZ196" s="402">
        <v>26.5</v>
      </c>
      <c r="BA196" s="402">
        <v>28.5</v>
      </c>
      <c r="BB196" s="402">
        <v>28.9</v>
      </c>
      <c r="BC196" s="402">
        <v>26.9</v>
      </c>
      <c r="BD196" s="402">
        <v>19.2</v>
      </c>
      <c r="BE196" s="402">
        <v>24.3</v>
      </c>
      <c r="BF196" s="402">
        <v>26.5</v>
      </c>
      <c r="BG196" s="402">
        <v>27.1</v>
      </c>
      <c r="BH196" s="402">
        <v>23.7</v>
      </c>
      <c r="BI196" s="402">
        <v>28.5</v>
      </c>
      <c r="BJ196" s="402">
        <v>27.1</v>
      </c>
      <c r="BK196" s="402">
        <v>26.2</v>
      </c>
      <c r="BL196" s="402">
        <v>27.1</v>
      </c>
      <c r="BM196" s="402">
        <v>27.1</v>
      </c>
      <c r="BN196" s="402">
        <v>21.6</v>
      </c>
      <c r="BO196" s="402">
        <v>34.8</v>
      </c>
      <c r="BP196" s="402">
        <v>31.4</v>
      </c>
      <c r="BQ196" s="402">
        <v>39.8</v>
      </c>
      <c r="BR196" s="402">
        <v>41</v>
      </c>
      <c r="BS196" s="402">
        <v>23.9</v>
      </c>
      <c r="BT196" s="402">
        <v>26</v>
      </c>
      <c r="BU196" s="402">
        <v>26.1</v>
      </c>
      <c r="BV196" s="402">
        <v>29.1</v>
      </c>
      <c r="BW196" s="402">
        <v>16.7</v>
      </c>
      <c r="BX196" s="402">
        <v>25.9</v>
      </c>
      <c r="BY196" s="402">
        <v>25.9</v>
      </c>
      <c r="BZ196" s="402">
        <v>24.9</v>
      </c>
      <c r="CA196" s="402">
        <v>25.9</v>
      </c>
      <c r="CB196" s="402">
        <v>21.7</v>
      </c>
      <c r="CC196" s="402">
        <v>20.8</v>
      </c>
      <c r="CD196" s="402">
        <v>23.7</v>
      </c>
      <c r="CE196" s="402">
        <v>23.7</v>
      </c>
      <c r="CF196" s="402">
        <v>26.9</v>
      </c>
      <c r="CG196" s="402">
        <v>27.1</v>
      </c>
      <c r="CH196" s="402">
        <v>28.4</v>
      </c>
      <c r="CI196" s="402">
        <v>24.7</v>
      </c>
      <c r="CJ196" s="402">
        <v>24.1</v>
      </c>
      <c r="CK196" s="402">
        <v>26.4</v>
      </c>
      <c r="CL196" s="402">
        <v>19.4</v>
      </c>
      <c r="CM196" s="402">
        <v>25.1</v>
      </c>
      <c r="CN196" s="402">
        <v>21.3</v>
      </c>
      <c r="CO196" s="402">
        <v>22.2</v>
      </c>
      <c r="CP196" s="402">
        <v>22.2</v>
      </c>
    </row>
    <row r="197" spans="1:94">
      <c r="A197">
        <v>195</v>
      </c>
      <c r="B197" t="s">
        <v>1053</v>
      </c>
      <c r="C197" t="s">
        <v>1041</v>
      </c>
      <c r="D197" t="s">
        <v>1042</v>
      </c>
      <c r="E197" t="s">
        <v>542</v>
      </c>
      <c r="F197" t="s">
        <v>2113</v>
      </c>
      <c r="I197" s="402"/>
      <c r="J197" s="402">
        <v>36.6</v>
      </c>
      <c r="K197" s="402"/>
      <c r="L197" s="402">
        <v>44</v>
      </c>
      <c r="M197" s="402">
        <v>40.6</v>
      </c>
      <c r="N197" s="402">
        <v>38.8</v>
      </c>
      <c r="O197" s="402">
        <v>32.6</v>
      </c>
      <c r="P197" s="402">
        <v>30.1</v>
      </c>
      <c r="Q197" s="402"/>
      <c r="R197" s="402">
        <v>43.5</v>
      </c>
      <c r="S197" s="402">
        <v>44.8</v>
      </c>
      <c r="T197" s="402">
        <v>43.3</v>
      </c>
      <c r="U197" s="402">
        <v>44.7</v>
      </c>
      <c r="V197" s="402">
        <v>39.4</v>
      </c>
      <c r="W197" s="402">
        <v>37.1</v>
      </c>
      <c r="X197" s="402">
        <v>38.4</v>
      </c>
      <c r="Y197" s="402">
        <v>38.4</v>
      </c>
      <c r="Z197" s="402">
        <v>36.6</v>
      </c>
      <c r="AA197" s="402">
        <v>45.1</v>
      </c>
      <c r="AB197" s="402">
        <v>41.6</v>
      </c>
      <c r="AC197" s="402">
        <v>31.5</v>
      </c>
      <c r="AD197" s="402">
        <v>31</v>
      </c>
      <c r="AE197" s="402">
        <v>31.6</v>
      </c>
      <c r="AF197" s="402">
        <v>33.2</v>
      </c>
      <c r="AG197" s="402">
        <v>29.3</v>
      </c>
      <c r="AH197" s="402">
        <v>25</v>
      </c>
      <c r="AI197" s="402"/>
      <c r="AJ197" s="402">
        <v>52</v>
      </c>
      <c r="AK197" s="402">
        <v>39.6</v>
      </c>
      <c r="AL197" s="402">
        <v>43.9</v>
      </c>
      <c r="AM197" s="402">
        <v>45.2</v>
      </c>
      <c r="AN197" s="402">
        <v>49.5</v>
      </c>
      <c r="AO197" s="402">
        <v>42.2</v>
      </c>
      <c r="AP197" s="402">
        <v>47.5</v>
      </c>
      <c r="AQ197" s="402">
        <v>47</v>
      </c>
      <c r="AR197" s="402">
        <v>45.2</v>
      </c>
      <c r="AS197" s="402">
        <v>46</v>
      </c>
      <c r="AT197" s="402">
        <v>43.6</v>
      </c>
      <c r="AU197" s="402">
        <v>38.1</v>
      </c>
      <c r="AV197" s="402">
        <v>43.5</v>
      </c>
      <c r="AW197" s="402">
        <v>51.5</v>
      </c>
      <c r="AX197" s="402">
        <v>42.5</v>
      </c>
      <c r="AY197" s="402">
        <v>45</v>
      </c>
      <c r="AZ197" s="402">
        <v>45</v>
      </c>
      <c r="BA197" s="402">
        <v>39.7</v>
      </c>
      <c r="BB197" s="402">
        <v>39.7</v>
      </c>
      <c r="BC197" s="402">
        <v>38.2</v>
      </c>
      <c r="BD197" s="402">
        <v>32.1</v>
      </c>
      <c r="BE197" s="402">
        <v>36</v>
      </c>
      <c r="BF197" s="402">
        <v>37.8</v>
      </c>
      <c r="BG197" s="402">
        <v>38.7</v>
      </c>
      <c r="BH197" s="402">
        <v>27.7</v>
      </c>
      <c r="BI197" s="402">
        <v>39.8</v>
      </c>
      <c r="BJ197" s="402">
        <v>40.1</v>
      </c>
      <c r="BK197" s="402">
        <v>38.1</v>
      </c>
      <c r="BL197" s="402">
        <v>38.7</v>
      </c>
      <c r="BM197" s="402">
        <v>36.9</v>
      </c>
      <c r="BN197" s="402">
        <v>36</v>
      </c>
      <c r="BO197" s="402">
        <v>48.5</v>
      </c>
      <c r="BP197" s="402">
        <v>43.6</v>
      </c>
      <c r="BQ197" s="402">
        <v>48.3</v>
      </c>
      <c r="BR197" s="402">
        <v>44.5</v>
      </c>
      <c r="BS197" s="402">
        <v>35.1</v>
      </c>
      <c r="BT197" s="402">
        <v>31.7</v>
      </c>
      <c r="BU197" s="402">
        <v>36.4</v>
      </c>
      <c r="BV197" s="402">
        <v>37</v>
      </c>
      <c r="BW197" s="402">
        <v>17.1</v>
      </c>
      <c r="BX197" s="402">
        <v>35.1</v>
      </c>
      <c r="BY197" s="402">
        <v>31.3</v>
      </c>
      <c r="BZ197" s="402">
        <v>31.3</v>
      </c>
      <c r="CA197" s="402">
        <v>27.6</v>
      </c>
      <c r="CB197" s="402">
        <v>31.9</v>
      </c>
      <c r="CC197" s="402">
        <v>20.8</v>
      </c>
      <c r="CD197" s="402">
        <v>32.8</v>
      </c>
      <c r="CE197" s="402">
        <v>29.6</v>
      </c>
      <c r="CF197" s="402">
        <v>33.5</v>
      </c>
      <c r="CG197" s="402">
        <v>35.3</v>
      </c>
      <c r="CH197" s="402">
        <v>33.5</v>
      </c>
      <c r="CI197" s="402">
        <v>29.5</v>
      </c>
      <c r="CJ197" s="402">
        <v>32.4</v>
      </c>
      <c r="CK197" s="402">
        <v>29.5</v>
      </c>
      <c r="CL197" s="402">
        <v>22.4</v>
      </c>
      <c r="CM197" s="402">
        <v>29.5</v>
      </c>
      <c r="CN197" s="402">
        <v>25.2</v>
      </c>
      <c r="CO197" s="402">
        <v>25.2</v>
      </c>
      <c r="CP197" s="402">
        <v>24.3</v>
      </c>
    </row>
    <row r="198" spans="1:94">
      <c r="A198">
        <v>196</v>
      </c>
      <c r="B198" t="s">
        <v>1054</v>
      </c>
      <c r="C198" t="s">
        <v>1041</v>
      </c>
      <c r="D198" t="s">
        <v>1042</v>
      </c>
      <c r="E198" t="s">
        <v>550</v>
      </c>
      <c r="F198" t="s">
        <v>2113</v>
      </c>
      <c r="I198" s="402"/>
      <c r="J198" s="402">
        <v>48.8</v>
      </c>
      <c r="K198" s="402"/>
      <c r="L198" s="402">
        <v>59.9</v>
      </c>
      <c r="M198" s="402">
        <v>56.7</v>
      </c>
      <c r="N198" s="402">
        <v>52.4</v>
      </c>
      <c r="O198" s="402">
        <v>41.7</v>
      </c>
      <c r="P198" s="402">
        <v>38.8</v>
      </c>
      <c r="Q198" s="402"/>
      <c r="R198" s="402">
        <v>59.6</v>
      </c>
      <c r="S198" s="402">
        <v>61.9</v>
      </c>
      <c r="T198" s="402">
        <v>57.8</v>
      </c>
      <c r="U198" s="402">
        <v>57.5</v>
      </c>
      <c r="V198" s="402">
        <v>56.4</v>
      </c>
      <c r="W198" s="402">
        <v>52.1</v>
      </c>
      <c r="X198" s="402">
        <v>52.1</v>
      </c>
      <c r="Y198" s="402">
        <v>52.1</v>
      </c>
      <c r="Z198" s="402">
        <v>46.8</v>
      </c>
      <c r="AA198" s="402">
        <v>58.7</v>
      </c>
      <c r="AB198" s="402">
        <v>52.1</v>
      </c>
      <c r="AC198" s="402">
        <v>41.5</v>
      </c>
      <c r="AD198" s="402">
        <v>40.5</v>
      </c>
      <c r="AE198" s="402">
        <v>37.7</v>
      </c>
      <c r="AF198" s="402">
        <v>42.1</v>
      </c>
      <c r="AG198" s="402">
        <v>37</v>
      </c>
      <c r="AH198" s="402">
        <v>35.8</v>
      </c>
      <c r="AI198" s="402"/>
      <c r="AJ198" s="402">
        <v>60.5</v>
      </c>
      <c r="AK198" s="402">
        <v>60.1</v>
      </c>
      <c r="AL198" s="402">
        <v>60.1</v>
      </c>
      <c r="AM198" s="402">
        <v>62.5</v>
      </c>
      <c r="AN198" s="402">
        <v>63.7</v>
      </c>
      <c r="AO198" s="402">
        <v>60.6</v>
      </c>
      <c r="AP198" s="402">
        <v>64.1</v>
      </c>
      <c r="AQ198" s="402">
        <v>63.6</v>
      </c>
      <c r="AR198" s="402">
        <v>62.5</v>
      </c>
      <c r="AS198" s="402">
        <v>61.7</v>
      </c>
      <c r="AT198" s="402">
        <v>58.4</v>
      </c>
      <c r="AU198" s="402">
        <v>52.7</v>
      </c>
      <c r="AV198" s="402">
        <v>55.5</v>
      </c>
      <c r="AW198" s="402">
        <v>62.4</v>
      </c>
      <c r="AX198" s="402">
        <v>54.9</v>
      </c>
      <c r="AY198" s="402">
        <v>58</v>
      </c>
      <c r="AZ198" s="402">
        <v>58.5</v>
      </c>
      <c r="BA198" s="402">
        <v>56.9</v>
      </c>
      <c r="BB198" s="402">
        <v>61.1</v>
      </c>
      <c r="BC198" s="402">
        <v>51.1</v>
      </c>
      <c r="BD198" s="402">
        <v>52.6</v>
      </c>
      <c r="BE198" s="402">
        <v>52.6</v>
      </c>
      <c r="BF198" s="402">
        <v>52.6</v>
      </c>
      <c r="BG198" s="402">
        <v>54.3</v>
      </c>
      <c r="BH198" s="402">
        <v>32.9</v>
      </c>
      <c r="BI198" s="402">
        <v>57.7</v>
      </c>
      <c r="BJ198" s="402">
        <v>50.4</v>
      </c>
      <c r="BK198" s="402">
        <v>52.6</v>
      </c>
      <c r="BL198" s="402">
        <v>53.6</v>
      </c>
      <c r="BM198" s="402">
        <v>47.2</v>
      </c>
      <c r="BN198" s="402">
        <v>47.2</v>
      </c>
      <c r="BO198" s="402">
        <v>61.3</v>
      </c>
      <c r="BP198" s="402">
        <v>58.6</v>
      </c>
      <c r="BQ198" s="402">
        <v>61.2</v>
      </c>
      <c r="BR198" s="402">
        <v>52.6</v>
      </c>
      <c r="BS198" s="402">
        <v>51</v>
      </c>
      <c r="BT198" s="402">
        <v>45.3</v>
      </c>
      <c r="BU198" s="402">
        <v>48.5</v>
      </c>
      <c r="BV198" s="402">
        <v>47.2</v>
      </c>
      <c r="BW198" s="402">
        <v>24.3</v>
      </c>
      <c r="BX198" s="402">
        <v>42.1</v>
      </c>
      <c r="BY198" s="402">
        <v>40.8</v>
      </c>
      <c r="BZ198" s="402">
        <v>40.8</v>
      </c>
      <c r="CA198" s="402">
        <v>38.6</v>
      </c>
      <c r="CB198" s="402">
        <v>33.4</v>
      </c>
      <c r="CC198" s="402">
        <v>27</v>
      </c>
      <c r="CD198" s="402">
        <v>38.8</v>
      </c>
      <c r="CE198" s="402">
        <v>38.1</v>
      </c>
      <c r="CF198" s="402">
        <v>45.5</v>
      </c>
      <c r="CG198" s="402">
        <v>45.5</v>
      </c>
      <c r="CH198" s="402">
        <v>41.4</v>
      </c>
      <c r="CI198" s="402">
        <v>37.3</v>
      </c>
      <c r="CJ198" s="402">
        <v>37.3</v>
      </c>
      <c r="CK198" s="402">
        <v>37.3</v>
      </c>
      <c r="CL198" s="402">
        <v>29.1</v>
      </c>
      <c r="CM198" s="402">
        <v>38.1</v>
      </c>
      <c r="CN198" s="402">
        <v>36.2</v>
      </c>
      <c r="CO198" s="402">
        <v>36.2</v>
      </c>
      <c r="CP198" s="402">
        <v>32.9</v>
      </c>
    </row>
    <row r="199" spans="1:94">
      <c r="A199">
        <v>197</v>
      </c>
      <c r="B199" t="s">
        <v>1055</v>
      </c>
      <c r="C199" t="s">
        <v>1041</v>
      </c>
      <c r="D199" t="s">
        <v>1042</v>
      </c>
      <c r="E199" t="s">
        <v>1056</v>
      </c>
      <c r="F199" t="s">
        <v>2113</v>
      </c>
      <c r="I199" s="402"/>
      <c r="J199" s="402">
        <v>46.2</v>
      </c>
      <c r="K199" s="402"/>
      <c r="L199" s="402">
        <v>54.7</v>
      </c>
      <c r="M199" s="402">
        <v>54.4</v>
      </c>
      <c r="N199" s="402">
        <v>48.7</v>
      </c>
      <c r="O199" s="402">
        <v>41.8</v>
      </c>
      <c r="P199" s="402">
        <v>36.5</v>
      </c>
      <c r="Q199" s="402"/>
      <c r="R199" s="402">
        <v>54.5</v>
      </c>
      <c r="S199" s="402">
        <v>56.3</v>
      </c>
      <c r="T199" s="402">
        <v>53.6</v>
      </c>
      <c r="U199" s="402">
        <v>56.2</v>
      </c>
      <c r="V199" s="402">
        <v>54.2</v>
      </c>
      <c r="W199" s="402">
        <v>49.1</v>
      </c>
      <c r="X199" s="402">
        <v>48.6</v>
      </c>
      <c r="Y199" s="402">
        <v>48.6</v>
      </c>
      <c r="Z199" s="402">
        <v>40.4</v>
      </c>
      <c r="AA199" s="402">
        <v>55.1</v>
      </c>
      <c r="AB199" s="402">
        <v>56.7</v>
      </c>
      <c r="AC199" s="402">
        <v>41.6</v>
      </c>
      <c r="AD199" s="402">
        <v>39.1</v>
      </c>
      <c r="AE199" s="402">
        <v>36</v>
      </c>
      <c r="AF199" s="402">
        <v>39.4</v>
      </c>
      <c r="AG199" s="402">
        <v>36.3</v>
      </c>
      <c r="AH199" s="402">
        <v>31.2</v>
      </c>
      <c r="AI199" s="402"/>
      <c r="AJ199" s="402">
        <v>54.7</v>
      </c>
      <c r="AK199" s="402">
        <v>51.9</v>
      </c>
      <c r="AL199" s="402">
        <v>54.7</v>
      </c>
      <c r="AM199" s="402">
        <v>56</v>
      </c>
      <c r="AN199" s="402">
        <v>58.9</v>
      </c>
      <c r="AO199" s="402">
        <v>55.9</v>
      </c>
      <c r="AP199" s="402">
        <v>59.3</v>
      </c>
      <c r="AQ199" s="402">
        <v>56.4</v>
      </c>
      <c r="AR199" s="402">
        <v>57.5</v>
      </c>
      <c r="AS199" s="402">
        <v>58.3</v>
      </c>
      <c r="AT199" s="402">
        <v>54.1</v>
      </c>
      <c r="AU199" s="402">
        <v>45.7</v>
      </c>
      <c r="AV199" s="402">
        <v>51.3</v>
      </c>
      <c r="AW199" s="402">
        <v>57.3</v>
      </c>
      <c r="AX199" s="402">
        <v>56.4</v>
      </c>
      <c r="AY199" s="402">
        <v>56.4</v>
      </c>
      <c r="AZ199" s="402">
        <v>56.4</v>
      </c>
      <c r="BA199" s="402">
        <v>53.5</v>
      </c>
      <c r="BB199" s="402">
        <v>55.7</v>
      </c>
      <c r="BC199" s="402">
        <v>53.9</v>
      </c>
      <c r="BD199" s="402">
        <v>49.3</v>
      </c>
      <c r="BE199" s="402">
        <v>51.2</v>
      </c>
      <c r="BF199" s="402">
        <v>49.3</v>
      </c>
      <c r="BG199" s="402">
        <v>49.5</v>
      </c>
      <c r="BH199" s="402">
        <v>32.1</v>
      </c>
      <c r="BI199" s="402">
        <v>52.1</v>
      </c>
      <c r="BJ199" s="402">
        <v>48.7</v>
      </c>
      <c r="BK199" s="402">
        <v>48.7</v>
      </c>
      <c r="BL199" s="402">
        <v>48.7</v>
      </c>
      <c r="BM199" s="402">
        <v>40.5</v>
      </c>
      <c r="BN199" s="402">
        <v>38.9</v>
      </c>
      <c r="BO199" s="402">
        <v>59.2</v>
      </c>
      <c r="BP199" s="402">
        <v>52</v>
      </c>
      <c r="BQ199" s="402">
        <v>64.3</v>
      </c>
      <c r="BR199" s="402">
        <v>56.8</v>
      </c>
      <c r="BS199" s="402">
        <v>55.8</v>
      </c>
      <c r="BT199" s="402">
        <v>43.7</v>
      </c>
      <c r="BU199" s="402">
        <v>43.8</v>
      </c>
      <c r="BV199" s="402">
        <v>46.3</v>
      </c>
      <c r="BW199" s="402">
        <v>33</v>
      </c>
      <c r="BX199" s="402">
        <v>41.1</v>
      </c>
      <c r="BY199" s="402">
        <v>38</v>
      </c>
      <c r="BZ199" s="402">
        <v>39.2</v>
      </c>
      <c r="CA199" s="402">
        <v>36.5</v>
      </c>
      <c r="CB199" s="402">
        <v>27.5</v>
      </c>
      <c r="CC199" s="402">
        <v>25.7</v>
      </c>
      <c r="CD199" s="402">
        <v>38.3</v>
      </c>
      <c r="CE199" s="402">
        <v>35.6</v>
      </c>
      <c r="CF199" s="402">
        <v>40.8</v>
      </c>
      <c r="CG199" s="402">
        <v>42</v>
      </c>
      <c r="CH199" s="402">
        <v>39.3</v>
      </c>
      <c r="CI199" s="402">
        <v>32.5</v>
      </c>
      <c r="CJ199" s="402">
        <v>44.2</v>
      </c>
      <c r="CK199" s="402">
        <v>36.4</v>
      </c>
      <c r="CL199" s="402">
        <v>29.5</v>
      </c>
      <c r="CM199" s="402">
        <v>35.7</v>
      </c>
      <c r="CN199" s="402">
        <v>32.1</v>
      </c>
      <c r="CO199" s="402">
        <v>31.2</v>
      </c>
      <c r="CP199" s="402">
        <v>28.6</v>
      </c>
    </row>
    <row r="200" spans="1:94">
      <c r="A200">
        <v>198</v>
      </c>
      <c r="B200" t="s">
        <v>1057</v>
      </c>
      <c r="C200" t="s">
        <v>1041</v>
      </c>
      <c r="D200" t="s">
        <v>1042</v>
      </c>
      <c r="E200" t="s">
        <v>1058</v>
      </c>
      <c r="F200" t="s">
        <v>2113</v>
      </c>
      <c r="I200" s="402"/>
      <c r="J200" s="402">
        <v>34.2</v>
      </c>
      <c r="K200" s="402"/>
      <c r="L200" s="402">
        <v>35</v>
      </c>
      <c r="M200" s="402">
        <v>35.3</v>
      </c>
      <c r="N200" s="402">
        <v>34.3</v>
      </c>
      <c r="O200" s="402">
        <v>33.1</v>
      </c>
      <c r="P200" s="402">
        <v>34.3</v>
      </c>
      <c r="Q200" s="402"/>
      <c r="R200" s="402">
        <v>34.8</v>
      </c>
      <c r="S200" s="402">
        <v>36.8</v>
      </c>
      <c r="T200" s="402">
        <v>33.6</v>
      </c>
      <c r="U200" s="402">
        <v>35.1</v>
      </c>
      <c r="V200" s="402">
        <v>35.3</v>
      </c>
      <c r="W200" s="402">
        <v>33.6</v>
      </c>
      <c r="X200" s="402">
        <v>34</v>
      </c>
      <c r="Y200" s="402">
        <v>34.1</v>
      </c>
      <c r="Z200" s="402">
        <v>31.3</v>
      </c>
      <c r="AA200" s="402">
        <v>37.3</v>
      </c>
      <c r="AB200" s="402">
        <v>34.6</v>
      </c>
      <c r="AC200" s="402">
        <v>32.9</v>
      </c>
      <c r="AD200" s="402">
        <v>32.6</v>
      </c>
      <c r="AE200" s="402">
        <v>32</v>
      </c>
      <c r="AF200" s="402">
        <v>35.4</v>
      </c>
      <c r="AG200" s="402">
        <v>34</v>
      </c>
      <c r="AH200" s="402">
        <v>33.9</v>
      </c>
      <c r="AI200" s="402"/>
      <c r="AJ200" s="402">
        <v>44.5</v>
      </c>
      <c r="AK200" s="402">
        <v>34.9</v>
      </c>
      <c r="AL200" s="402">
        <v>33.1</v>
      </c>
      <c r="AM200" s="402">
        <v>36.6</v>
      </c>
      <c r="AN200" s="402">
        <v>35.9</v>
      </c>
      <c r="AO200" s="402">
        <v>37.9</v>
      </c>
      <c r="AP200" s="402">
        <v>37.3</v>
      </c>
      <c r="AQ200" s="402">
        <v>36.9</v>
      </c>
      <c r="AR200" s="402">
        <v>38.9</v>
      </c>
      <c r="AS200" s="402">
        <v>33.7</v>
      </c>
      <c r="AT200" s="402">
        <v>35.9</v>
      </c>
      <c r="AU200" s="402">
        <v>26.5</v>
      </c>
      <c r="AV200" s="402">
        <v>33.7</v>
      </c>
      <c r="AW200" s="402">
        <v>35.2</v>
      </c>
      <c r="AX200" s="402">
        <v>35.2</v>
      </c>
      <c r="AY200" s="402">
        <v>35.2</v>
      </c>
      <c r="AZ200" s="402">
        <v>35.2</v>
      </c>
      <c r="BA200" s="402">
        <v>35.3</v>
      </c>
      <c r="BB200" s="402">
        <v>37.3</v>
      </c>
      <c r="BC200" s="402">
        <v>35.3</v>
      </c>
      <c r="BD200" s="402">
        <v>32.6</v>
      </c>
      <c r="BE200" s="402">
        <v>32.5</v>
      </c>
      <c r="BF200" s="402">
        <v>33.7</v>
      </c>
      <c r="BG200" s="402">
        <v>34.1</v>
      </c>
      <c r="BH200" s="402">
        <v>23.6</v>
      </c>
      <c r="BI200" s="402">
        <v>36.6</v>
      </c>
      <c r="BJ200" s="402">
        <v>33.8</v>
      </c>
      <c r="BK200" s="402">
        <v>37.3</v>
      </c>
      <c r="BL200" s="402">
        <v>34.2</v>
      </c>
      <c r="BM200" s="402">
        <v>31.4</v>
      </c>
      <c r="BN200" s="402">
        <v>31.4</v>
      </c>
      <c r="BO200" s="402">
        <v>38.7</v>
      </c>
      <c r="BP200" s="402">
        <v>37.4</v>
      </c>
      <c r="BQ200" s="402">
        <v>41.3</v>
      </c>
      <c r="BR200" s="402">
        <v>34.7</v>
      </c>
      <c r="BS200" s="402">
        <v>34.7</v>
      </c>
      <c r="BT200" s="402">
        <v>32.9</v>
      </c>
      <c r="BU200" s="402">
        <v>33</v>
      </c>
      <c r="BV200" s="402">
        <v>35.4</v>
      </c>
      <c r="BW200" s="402">
        <v>29.9</v>
      </c>
      <c r="BX200" s="402">
        <v>32.7</v>
      </c>
      <c r="BY200" s="402">
        <v>32.7</v>
      </c>
      <c r="BZ200" s="402">
        <v>32.7</v>
      </c>
      <c r="CA200" s="402">
        <v>32.7</v>
      </c>
      <c r="CB200" s="402">
        <v>24.4</v>
      </c>
      <c r="CC200" s="402">
        <v>30.7</v>
      </c>
      <c r="CD200" s="402">
        <v>32.1</v>
      </c>
      <c r="CE200" s="402">
        <v>32.7</v>
      </c>
      <c r="CF200" s="402">
        <v>35.5</v>
      </c>
      <c r="CG200" s="402">
        <v>35.5</v>
      </c>
      <c r="CH200" s="402">
        <v>36.1</v>
      </c>
      <c r="CI200" s="402">
        <v>34.1</v>
      </c>
      <c r="CJ200" s="402">
        <v>40.1</v>
      </c>
      <c r="CK200" s="402">
        <v>33.9</v>
      </c>
      <c r="CL200" s="402">
        <v>24.4</v>
      </c>
      <c r="CM200" s="402">
        <v>34.1</v>
      </c>
      <c r="CN200" s="402">
        <v>34</v>
      </c>
      <c r="CO200" s="402">
        <v>34</v>
      </c>
      <c r="CP200" s="402">
        <v>31.3</v>
      </c>
    </row>
    <row r="201" spans="1:94">
      <c r="A201">
        <v>199</v>
      </c>
      <c r="B201" t="s">
        <v>1059</v>
      </c>
      <c r="C201" t="s">
        <v>1041</v>
      </c>
      <c r="D201" t="s">
        <v>1042</v>
      </c>
      <c r="E201" t="s">
        <v>1060</v>
      </c>
      <c r="F201" t="s">
        <v>2113</v>
      </c>
      <c r="I201" s="402"/>
      <c r="J201" s="402">
        <v>43.2</v>
      </c>
      <c r="K201" s="402"/>
      <c r="L201" s="402">
        <v>50.2</v>
      </c>
      <c r="M201" s="402">
        <v>38.9</v>
      </c>
      <c r="N201" s="402">
        <v>46.7</v>
      </c>
      <c r="O201" s="402">
        <v>40.4</v>
      </c>
      <c r="P201" s="402">
        <v>37.1</v>
      </c>
      <c r="Q201" s="402"/>
      <c r="R201" s="402">
        <v>49.6</v>
      </c>
      <c r="S201" s="402">
        <v>50.2</v>
      </c>
      <c r="T201" s="402">
        <v>50.5</v>
      </c>
      <c r="U201" s="402">
        <v>37.1</v>
      </c>
      <c r="V201" s="402">
        <v>38.9</v>
      </c>
      <c r="W201" s="402">
        <v>52.8</v>
      </c>
      <c r="X201" s="402">
        <v>45.4</v>
      </c>
      <c r="Y201" s="402">
        <v>46.7</v>
      </c>
      <c r="Z201" s="402">
        <v>51.3</v>
      </c>
      <c r="AA201" s="402">
        <v>43.7</v>
      </c>
      <c r="AB201" s="402">
        <v>29</v>
      </c>
      <c r="AC201" s="402">
        <v>40.4</v>
      </c>
      <c r="AD201" s="402">
        <v>40.4</v>
      </c>
      <c r="AE201" s="402">
        <v>44</v>
      </c>
      <c r="AF201" s="402">
        <v>38.7</v>
      </c>
      <c r="AG201" s="402">
        <v>35.1</v>
      </c>
      <c r="AH201" s="402">
        <v>37.1</v>
      </c>
      <c r="AI201" s="402"/>
      <c r="AJ201" s="402">
        <v>50</v>
      </c>
      <c r="AK201" s="402">
        <v>49.1</v>
      </c>
      <c r="AL201" s="402">
        <v>50</v>
      </c>
      <c r="AM201" s="402">
        <v>53.7</v>
      </c>
      <c r="AN201" s="402">
        <v>53.1</v>
      </c>
      <c r="AO201" s="402">
        <v>48.5</v>
      </c>
      <c r="AP201" s="402">
        <v>50.6</v>
      </c>
      <c r="AQ201" s="402">
        <v>49.6</v>
      </c>
      <c r="AR201" s="402">
        <v>50.6</v>
      </c>
      <c r="AS201" s="402">
        <v>50.9</v>
      </c>
      <c r="AT201" s="402">
        <v>50.9</v>
      </c>
      <c r="AU201" s="402">
        <v>53.2</v>
      </c>
      <c r="AV201" s="402">
        <v>50.9</v>
      </c>
      <c r="AW201" s="402">
        <v>38.1</v>
      </c>
      <c r="AX201" s="402">
        <v>36.3</v>
      </c>
      <c r="AY201" s="402">
        <v>35.9</v>
      </c>
      <c r="AZ201" s="402">
        <v>37</v>
      </c>
      <c r="BA201" s="402">
        <v>42.2</v>
      </c>
      <c r="BB201" s="402">
        <v>39.2</v>
      </c>
      <c r="BC201" s="402">
        <v>38.9</v>
      </c>
      <c r="BD201" s="402">
        <v>53.4</v>
      </c>
      <c r="BE201" s="402">
        <v>53.2</v>
      </c>
      <c r="BF201" s="402">
        <v>53.2</v>
      </c>
      <c r="BG201" s="402">
        <v>46</v>
      </c>
      <c r="BH201" s="402">
        <v>30.8</v>
      </c>
      <c r="BI201" s="402">
        <v>48.3</v>
      </c>
      <c r="BJ201" s="402">
        <v>47.1</v>
      </c>
      <c r="BK201" s="402">
        <v>42.3</v>
      </c>
      <c r="BL201" s="402">
        <v>47.2</v>
      </c>
      <c r="BM201" s="402">
        <v>52.4</v>
      </c>
      <c r="BN201" s="402">
        <v>47.2</v>
      </c>
      <c r="BO201" s="402">
        <v>42.6</v>
      </c>
      <c r="BP201" s="402">
        <v>44.1</v>
      </c>
      <c r="BQ201" s="402">
        <v>37.2</v>
      </c>
      <c r="BR201" s="402">
        <v>24.2</v>
      </c>
      <c r="BS201" s="402">
        <v>29.8</v>
      </c>
      <c r="BT201" s="402">
        <v>42.6</v>
      </c>
      <c r="BU201" s="402">
        <v>44.1</v>
      </c>
      <c r="BV201" s="402">
        <v>45.9</v>
      </c>
      <c r="BW201" s="402">
        <v>28.4</v>
      </c>
      <c r="BX201" s="402">
        <v>44.4</v>
      </c>
      <c r="BY201" s="402">
        <v>38.5</v>
      </c>
      <c r="BZ201" s="402">
        <v>40.5</v>
      </c>
      <c r="CA201" s="402">
        <v>41.7</v>
      </c>
      <c r="CB201" s="402">
        <v>44.4</v>
      </c>
      <c r="CC201" s="402">
        <v>44</v>
      </c>
      <c r="CD201" s="402">
        <v>45.7</v>
      </c>
      <c r="CE201" s="402">
        <v>44.4</v>
      </c>
      <c r="CF201" s="402">
        <v>38.9</v>
      </c>
      <c r="CG201" s="402">
        <v>38.9</v>
      </c>
      <c r="CH201" s="402">
        <v>38.9</v>
      </c>
      <c r="CI201" s="402">
        <v>35.4</v>
      </c>
      <c r="CJ201" s="402">
        <v>37.8</v>
      </c>
      <c r="CK201" s="402">
        <v>31</v>
      </c>
      <c r="CL201" s="402">
        <v>23.3</v>
      </c>
      <c r="CM201" s="402">
        <v>35.8</v>
      </c>
      <c r="CN201" s="402">
        <v>36.8</v>
      </c>
      <c r="CO201" s="402">
        <v>37.4</v>
      </c>
      <c r="CP201" s="402">
        <v>37.4</v>
      </c>
    </row>
    <row r="202" spans="1:94">
      <c r="A202">
        <v>200</v>
      </c>
      <c r="B202" t="s">
        <v>1061</v>
      </c>
      <c r="C202" t="s">
        <v>1041</v>
      </c>
      <c r="D202" t="s">
        <v>1042</v>
      </c>
      <c r="E202" t="s">
        <v>1062</v>
      </c>
      <c r="F202" t="s">
        <v>2113</v>
      </c>
      <c r="J202">
        <v>15.8</v>
      </c>
      <c r="L202">
        <v>21.1</v>
      </c>
      <c r="M202">
        <v>19.2</v>
      </c>
      <c r="N202">
        <v>15.8</v>
      </c>
      <c r="O202">
        <v>13.4</v>
      </c>
      <c r="P202">
        <v>12.2</v>
      </c>
      <c r="R202">
        <v>20.8</v>
      </c>
      <c r="S202">
        <v>21.9</v>
      </c>
      <c r="T202">
        <v>20.2</v>
      </c>
      <c r="U202">
        <v>21.6</v>
      </c>
      <c r="V202">
        <v>18.8</v>
      </c>
      <c r="W202">
        <v>15.1</v>
      </c>
      <c r="X202">
        <v>15.5</v>
      </c>
      <c r="Y202">
        <v>15.5</v>
      </c>
      <c r="Z202">
        <v>13.1</v>
      </c>
      <c r="AA202">
        <v>19.7</v>
      </c>
      <c r="AB202">
        <v>20.9</v>
      </c>
      <c r="AC202">
        <v>12.8</v>
      </c>
      <c r="AD202">
        <v>12.5</v>
      </c>
      <c r="AE202">
        <v>11.3</v>
      </c>
      <c r="AF202">
        <v>13.5</v>
      </c>
      <c r="AG202">
        <v>11.7</v>
      </c>
      <c r="AH202">
        <v>9.7</v>
      </c>
      <c r="AJ202">
        <v>21.7</v>
      </c>
      <c r="AK202">
        <v>21.7</v>
      </c>
      <c r="AL202">
        <v>20.9</v>
      </c>
      <c r="AM202">
        <v>21.7</v>
      </c>
      <c r="AN202">
        <v>24.3</v>
      </c>
      <c r="AO202">
        <v>19.4</v>
      </c>
      <c r="AP202">
        <v>29.4</v>
      </c>
      <c r="AQ202">
        <v>22.1</v>
      </c>
      <c r="AR202">
        <v>24.2</v>
      </c>
      <c r="AS202">
        <v>25.5</v>
      </c>
      <c r="AT202">
        <v>20.4</v>
      </c>
      <c r="AU202">
        <v>14.1</v>
      </c>
      <c r="AV202">
        <v>20.2</v>
      </c>
      <c r="AW202">
        <v>25.7</v>
      </c>
      <c r="AX202">
        <v>21.7</v>
      </c>
      <c r="AY202">
        <v>24.3</v>
      </c>
      <c r="AZ202">
        <v>17.3</v>
      </c>
      <c r="BA202">
        <v>18.9</v>
      </c>
      <c r="BB202">
        <v>18.9</v>
      </c>
      <c r="BC202">
        <v>17</v>
      </c>
      <c r="BD202">
        <v>14.6</v>
      </c>
      <c r="BE202">
        <v>15.2</v>
      </c>
      <c r="BF202">
        <v>15.2</v>
      </c>
      <c r="BG202">
        <v>15.7</v>
      </c>
      <c r="BH202">
        <v>14.2</v>
      </c>
      <c r="BI202">
        <v>16.5</v>
      </c>
      <c r="BJ202">
        <v>15</v>
      </c>
      <c r="BK202">
        <v>15.7</v>
      </c>
      <c r="BL202">
        <v>15.8</v>
      </c>
      <c r="BM202">
        <v>13.1</v>
      </c>
      <c r="BN202">
        <v>13.2</v>
      </c>
      <c r="BO202">
        <v>22.3</v>
      </c>
      <c r="BP202">
        <v>18.3</v>
      </c>
      <c r="BQ202">
        <v>25.4</v>
      </c>
      <c r="BR202">
        <v>24.2</v>
      </c>
      <c r="BS202">
        <v>13.5</v>
      </c>
      <c r="BT202">
        <v>12.9</v>
      </c>
      <c r="BU202">
        <v>13.5</v>
      </c>
      <c r="BV202">
        <v>16.1</v>
      </c>
      <c r="BW202">
        <v>5.6</v>
      </c>
      <c r="BX202">
        <v>13.6</v>
      </c>
      <c r="BY202">
        <v>12.6</v>
      </c>
      <c r="BZ202">
        <v>12</v>
      </c>
      <c r="CA202">
        <v>11.2</v>
      </c>
      <c r="CB202">
        <v>9.9</v>
      </c>
      <c r="CC202">
        <v>6.9</v>
      </c>
      <c r="CD202">
        <v>11.4</v>
      </c>
      <c r="CE202">
        <v>11.4</v>
      </c>
      <c r="CF202">
        <v>14.3</v>
      </c>
      <c r="CG202">
        <v>14.2</v>
      </c>
      <c r="CH202">
        <v>13.6</v>
      </c>
      <c r="CI202">
        <v>11.8</v>
      </c>
      <c r="CJ202">
        <v>11.5</v>
      </c>
      <c r="CK202">
        <v>14.4</v>
      </c>
      <c r="CL202">
        <v>9.7</v>
      </c>
      <c r="CM202">
        <v>11.8</v>
      </c>
      <c r="CN202">
        <v>9.8</v>
      </c>
      <c r="CO202">
        <v>9.8</v>
      </c>
      <c r="CP202">
        <v>9.4</v>
      </c>
    </row>
    <row r="203" spans="3:94">
      <c r="C203" t="s">
        <v>1041</v>
      </c>
      <c r="D203" t="s">
        <v>1063</v>
      </c>
      <c r="I203" s="402"/>
      <c r="J203" s="402"/>
      <c r="K203" s="402"/>
      <c r="L203" s="402"/>
      <c r="M203" s="402"/>
      <c r="N203" s="402"/>
      <c r="O203" s="402"/>
      <c r="P203" s="402"/>
      <c r="Q203" s="402"/>
      <c r="R203" s="402"/>
      <c r="S203" s="402"/>
      <c r="T203" s="402"/>
      <c r="U203" s="402"/>
      <c r="V203" s="402"/>
      <c r="W203" s="402"/>
      <c r="X203" s="402"/>
      <c r="Y203" s="402"/>
      <c r="Z203" s="402"/>
      <c r="AA203" s="402"/>
      <c r="AB203" s="402"/>
      <c r="AC203" s="402"/>
      <c r="AD203" s="402"/>
      <c r="AE203" s="402"/>
      <c r="AF203" s="402"/>
      <c r="AG203" s="402"/>
      <c r="AH203" s="402"/>
      <c r="AI203" s="402"/>
      <c r="AJ203" s="402"/>
      <c r="AK203" s="402"/>
      <c r="AL203" s="402"/>
      <c r="AM203" s="402"/>
      <c r="AN203" s="402"/>
      <c r="AO203" s="402"/>
      <c r="AP203" s="402"/>
      <c r="AQ203" s="402"/>
      <c r="AR203" s="402"/>
      <c r="AS203" s="402"/>
      <c r="AT203" s="402"/>
      <c r="AU203" s="402"/>
      <c r="AV203" s="402"/>
      <c r="AW203" s="402"/>
      <c r="AX203" s="402"/>
      <c r="AY203" s="402"/>
      <c r="AZ203" s="402"/>
      <c r="BA203" s="402"/>
      <c r="BB203" s="402"/>
      <c r="BC203" s="402"/>
      <c r="BD203" s="402"/>
      <c r="BE203" s="402"/>
      <c r="BF203" s="402"/>
      <c r="BG203" s="402"/>
      <c r="BH203" s="402"/>
      <c r="BI203" s="402"/>
      <c r="BJ203" s="402"/>
      <c r="BK203" s="402"/>
      <c r="BL203" s="402"/>
      <c r="BM203" s="402"/>
      <c r="BN203" s="402"/>
      <c r="BO203" s="402"/>
      <c r="BP203" s="402"/>
      <c r="BQ203" s="402"/>
      <c r="BR203" s="402"/>
      <c r="BS203" s="402"/>
      <c r="BT203" s="402"/>
      <c r="BU203" s="402"/>
      <c r="BV203" s="402"/>
      <c r="BW203" s="402"/>
      <c r="BX203" s="402"/>
      <c r="BY203" s="402"/>
      <c r="BZ203" s="402"/>
      <c r="CA203" s="402"/>
      <c r="CB203" s="402"/>
      <c r="CC203" s="402"/>
      <c r="CD203" s="402"/>
      <c r="CE203" s="402"/>
      <c r="CF203" s="402"/>
      <c r="CG203" s="402"/>
      <c r="CH203" s="402"/>
      <c r="CI203" s="402"/>
      <c r="CJ203" s="402"/>
      <c r="CK203" s="402"/>
      <c r="CL203" s="402"/>
      <c r="CM203" s="402"/>
      <c r="CN203" s="402"/>
      <c r="CO203" s="402"/>
      <c r="CP203" s="402"/>
    </row>
    <row r="204" spans="1:94">
      <c r="A204">
        <v>202</v>
      </c>
      <c r="B204" t="s">
        <v>529</v>
      </c>
      <c r="C204" t="s">
        <v>1041</v>
      </c>
      <c r="D204" t="s">
        <v>1063</v>
      </c>
      <c r="E204" t="s">
        <v>1043</v>
      </c>
      <c r="F204" t="s">
        <v>2113</v>
      </c>
      <c r="I204" s="402"/>
      <c r="J204" s="402">
        <v>14.9</v>
      </c>
      <c r="K204" s="402"/>
      <c r="L204" s="402">
        <v>14.4</v>
      </c>
      <c r="M204" s="402">
        <v>16.1</v>
      </c>
      <c r="N204" s="402">
        <v>13.8</v>
      </c>
      <c r="O204" s="402">
        <v>15.4</v>
      </c>
      <c r="P204" s="402">
        <v>15.6</v>
      </c>
      <c r="Q204" s="402"/>
      <c r="R204" s="402">
        <v>11.7</v>
      </c>
      <c r="S204" s="402">
        <v>14.2</v>
      </c>
      <c r="T204" s="402">
        <v>14.2</v>
      </c>
      <c r="U204" s="402">
        <v>16.1</v>
      </c>
      <c r="V204" s="402">
        <v>16</v>
      </c>
      <c r="W204" s="402">
        <v>13.5</v>
      </c>
      <c r="X204" s="402">
        <v>13.7</v>
      </c>
      <c r="Y204" s="402">
        <v>13.7</v>
      </c>
      <c r="Z204" s="402">
        <v>12.9</v>
      </c>
      <c r="AA204" s="402">
        <v>13.7</v>
      </c>
      <c r="AB204" s="402">
        <v>16</v>
      </c>
      <c r="AC204" s="402">
        <v>16.2</v>
      </c>
      <c r="AD204" s="402">
        <v>14.7</v>
      </c>
      <c r="AE204" s="402">
        <v>15.3</v>
      </c>
      <c r="AF204" s="402">
        <v>15.5</v>
      </c>
      <c r="AG204" s="402">
        <v>16.7</v>
      </c>
      <c r="AH204" s="402">
        <v>15.5</v>
      </c>
      <c r="AI204" s="402"/>
      <c r="AJ204" s="402">
        <v>12.4</v>
      </c>
      <c r="AK204" s="402">
        <v>11.5</v>
      </c>
      <c r="AL204" s="402">
        <v>11.4</v>
      </c>
      <c r="AM204" s="402">
        <v>14.1</v>
      </c>
      <c r="AN204" s="402">
        <v>12.6</v>
      </c>
      <c r="AO204" s="402">
        <v>13.6</v>
      </c>
      <c r="AP204" s="402">
        <v>13.5</v>
      </c>
      <c r="AQ204" s="402">
        <v>14.1</v>
      </c>
      <c r="AR204" s="402">
        <v>14.1</v>
      </c>
      <c r="AS204" s="402">
        <v>13.8</v>
      </c>
      <c r="AT204" s="402">
        <v>14.1</v>
      </c>
      <c r="AU204" s="402">
        <v>14.5</v>
      </c>
      <c r="AV204" s="402">
        <v>14.1</v>
      </c>
      <c r="AW204" s="402">
        <v>17.7</v>
      </c>
      <c r="AX204" s="402">
        <v>17.2</v>
      </c>
      <c r="AY204" s="402">
        <v>14.9</v>
      </c>
      <c r="AZ204" s="402">
        <v>16</v>
      </c>
      <c r="BA204" s="402">
        <v>15.4</v>
      </c>
      <c r="BB204" s="402">
        <v>15.7</v>
      </c>
      <c r="BC204" s="402">
        <v>18.1</v>
      </c>
      <c r="BD204" s="402">
        <v>13.3</v>
      </c>
      <c r="BE204" s="402">
        <v>13.3</v>
      </c>
      <c r="BF204" s="402">
        <v>13.3</v>
      </c>
      <c r="BG204" s="402">
        <v>13.5</v>
      </c>
      <c r="BH204" s="402">
        <v>16.6</v>
      </c>
      <c r="BI204" s="402">
        <v>13.5</v>
      </c>
      <c r="BJ204" s="402">
        <v>12.5</v>
      </c>
      <c r="BK204" s="402">
        <v>13.5</v>
      </c>
      <c r="BL204" s="402">
        <v>13.5</v>
      </c>
      <c r="BM204" s="402">
        <v>12.7</v>
      </c>
      <c r="BN204" s="402">
        <v>12.7</v>
      </c>
      <c r="BO204" s="402">
        <v>13.5</v>
      </c>
      <c r="BP204" s="402">
        <v>13.5</v>
      </c>
      <c r="BQ204" s="402">
        <v>15.9</v>
      </c>
      <c r="BR204" s="402">
        <v>15.9</v>
      </c>
      <c r="BS204" s="402">
        <v>17.6</v>
      </c>
      <c r="BT204" s="402">
        <v>16.1</v>
      </c>
      <c r="BU204" s="402">
        <v>14.6</v>
      </c>
      <c r="BV204" s="402">
        <v>13.5</v>
      </c>
      <c r="BW204" s="402">
        <v>22.6</v>
      </c>
      <c r="BX204" s="402">
        <v>14.6</v>
      </c>
      <c r="BY204" s="402">
        <v>14.6</v>
      </c>
      <c r="BZ204" s="402">
        <v>14.6</v>
      </c>
      <c r="CA204" s="402">
        <v>14.4</v>
      </c>
      <c r="CB204" s="402">
        <v>15.1</v>
      </c>
      <c r="CC204" s="402">
        <v>11.1</v>
      </c>
      <c r="CD204" s="402">
        <v>15.1</v>
      </c>
      <c r="CE204" s="402">
        <v>15.9</v>
      </c>
      <c r="CF204" s="402">
        <v>16.3</v>
      </c>
      <c r="CG204" s="402">
        <v>13.9</v>
      </c>
      <c r="CH204" s="402">
        <v>15.3</v>
      </c>
      <c r="CI204" s="402">
        <v>16.4</v>
      </c>
      <c r="CJ204" s="402">
        <v>16.5</v>
      </c>
      <c r="CK204" s="402">
        <v>21.1</v>
      </c>
      <c r="CL204" s="402">
        <v>19.4</v>
      </c>
      <c r="CM204" s="402">
        <v>15.8</v>
      </c>
      <c r="CN204" s="402">
        <v>15.3</v>
      </c>
      <c r="CO204" s="402">
        <v>15.3</v>
      </c>
      <c r="CP204" s="402">
        <v>15.3</v>
      </c>
    </row>
    <row r="205" spans="1:94">
      <c r="A205">
        <v>203</v>
      </c>
      <c r="B205" t="s">
        <v>531</v>
      </c>
      <c r="C205" t="s">
        <v>1041</v>
      </c>
      <c r="D205" t="s">
        <v>1063</v>
      </c>
      <c r="E205" t="s">
        <v>532</v>
      </c>
      <c r="F205" t="s">
        <v>2113</v>
      </c>
      <c r="I205" s="402"/>
      <c r="J205" s="402">
        <v>3.3</v>
      </c>
      <c r="K205" s="402"/>
      <c r="L205" s="402">
        <v>3.3</v>
      </c>
      <c r="M205" s="402">
        <v>3.6</v>
      </c>
      <c r="N205" s="402">
        <v>3.3</v>
      </c>
      <c r="O205" s="402">
        <v>3.2</v>
      </c>
      <c r="P205" s="402">
        <v>3.3</v>
      </c>
      <c r="Q205" s="402"/>
      <c r="R205" s="402">
        <v>2.8</v>
      </c>
      <c r="S205" s="402">
        <v>3.3</v>
      </c>
      <c r="T205" s="402">
        <v>3.6</v>
      </c>
      <c r="U205" s="402">
        <v>4.2</v>
      </c>
      <c r="V205" s="402">
        <v>3.6</v>
      </c>
      <c r="W205" s="402">
        <v>3.3</v>
      </c>
      <c r="X205" s="402">
        <v>3.3</v>
      </c>
      <c r="Y205" s="402">
        <v>3.1</v>
      </c>
      <c r="Z205" s="402">
        <v>3.9</v>
      </c>
      <c r="AA205" s="402">
        <v>3.3</v>
      </c>
      <c r="AB205" s="402">
        <v>3.4</v>
      </c>
      <c r="AC205" s="402">
        <v>2.9</v>
      </c>
      <c r="AD205" s="402">
        <v>3.2</v>
      </c>
      <c r="AE205" s="402">
        <v>2.9</v>
      </c>
      <c r="AF205" s="402">
        <v>3.3</v>
      </c>
      <c r="AG205" s="402">
        <v>3.3</v>
      </c>
      <c r="AH205" s="402">
        <v>3.1</v>
      </c>
      <c r="AI205" s="402"/>
      <c r="AJ205" s="402">
        <v>2.9</v>
      </c>
      <c r="AK205" s="402">
        <v>2.9</v>
      </c>
      <c r="AL205" s="402">
        <v>2.9</v>
      </c>
      <c r="AM205" s="402">
        <v>3.4</v>
      </c>
      <c r="AN205" s="402">
        <v>3.4</v>
      </c>
      <c r="AO205" s="402">
        <v>3.4</v>
      </c>
      <c r="AP205" s="402">
        <v>3.4</v>
      </c>
      <c r="AQ205" s="402">
        <v>3.4</v>
      </c>
      <c r="AR205" s="402">
        <v>3.4</v>
      </c>
      <c r="AS205" s="402">
        <v>3.6</v>
      </c>
      <c r="AT205" s="402">
        <v>3.6</v>
      </c>
      <c r="AU205" s="402">
        <v>3.6</v>
      </c>
      <c r="AV205" s="402">
        <v>3.6</v>
      </c>
      <c r="AW205" s="402">
        <v>4.2</v>
      </c>
      <c r="AX205" s="402">
        <v>6.7</v>
      </c>
      <c r="AY205" s="402">
        <v>4.2</v>
      </c>
      <c r="AZ205" s="402">
        <v>3.5</v>
      </c>
      <c r="BA205" s="402">
        <v>3.6</v>
      </c>
      <c r="BB205" s="402">
        <v>3.6</v>
      </c>
      <c r="BC205" s="402">
        <v>3.4</v>
      </c>
      <c r="BD205" s="402">
        <v>3.3</v>
      </c>
      <c r="BE205" s="402">
        <v>3.3</v>
      </c>
      <c r="BF205" s="402">
        <v>3.3</v>
      </c>
      <c r="BG205" s="402">
        <v>3.3</v>
      </c>
      <c r="BH205" s="402">
        <v>3.3</v>
      </c>
      <c r="BI205" s="402">
        <v>3.3</v>
      </c>
      <c r="BJ205" s="402">
        <v>3.1</v>
      </c>
      <c r="BK205" s="402">
        <v>3.1</v>
      </c>
      <c r="BL205" s="402">
        <v>3.1</v>
      </c>
      <c r="BM205" s="402">
        <v>3.9</v>
      </c>
      <c r="BN205" s="402">
        <v>3.9</v>
      </c>
      <c r="BO205" s="402">
        <v>3.3</v>
      </c>
      <c r="BP205" s="402">
        <v>3.3</v>
      </c>
      <c r="BQ205" s="402">
        <v>3.4</v>
      </c>
      <c r="BR205" s="402">
        <v>3.5</v>
      </c>
      <c r="BS205" s="402">
        <v>3.4</v>
      </c>
      <c r="BT205" s="402">
        <v>2.6</v>
      </c>
      <c r="BU205" s="402">
        <v>3</v>
      </c>
      <c r="BV205" s="402">
        <v>3</v>
      </c>
      <c r="BW205" s="402">
        <v>2.5</v>
      </c>
      <c r="BX205" s="402">
        <v>3.2</v>
      </c>
      <c r="BY205" s="402">
        <v>3.2</v>
      </c>
      <c r="BZ205" s="402">
        <v>3.3</v>
      </c>
      <c r="CA205" s="402">
        <v>3.2</v>
      </c>
      <c r="CB205" s="402">
        <v>2.6</v>
      </c>
      <c r="CC205" s="402">
        <v>2.9</v>
      </c>
      <c r="CD205" s="402">
        <v>2.9</v>
      </c>
      <c r="CE205" s="402">
        <v>2.9</v>
      </c>
      <c r="CF205" s="402">
        <v>3.3</v>
      </c>
      <c r="CG205" s="402">
        <v>3.3</v>
      </c>
      <c r="CH205" s="402">
        <v>3.3</v>
      </c>
      <c r="CI205" s="402">
        <v>3.3</v>
      </c>
      <c r="CJ205" s="402">
        <v>3.3</v>
      </c>
      <c r="CK205" s="402">
        <v>3.4</v>
      </c>
      <c r="CL205" s="402">
        <v>3.3</v>
      </c>
      <c r="CM205" s="402">
        <v>3.3</v>
      </c>
      <c r="CN205" s="402">
        <v>3.1</v>
      </c>
      <c r="CO205" s="402">
        <v>3.1</v>
      </c>
      <c r="CP205" s="402">
        <v>3.1</v>
      </c>
    </row>
    <row r="206" spans="1:94">
      <c r="A206">
        <v>204</v>
      </c>
      <c r="B206" t="s">
        <v>533</v>
      </c>
      <c r="C206" t="s">
        <v>1041</v>
      </c>
      <c r="D206" t="s">
        <v>1063</v>
      </c>
      <c r="E206" t="s">
        <v>1046</v>
      </c>
      <c r="F206" t="s">
        <v>2113</v>
      </c>
      <c r="I206" s="402"/>
      <c r="J206" s="402">
        <v>11.5</v>
      </c>
      <c r="K206" s="402"/>
      <c r="L206" s="402">
        <v>15.7</v>
      </c>
      <c r="M206" s="402">
        <v>13.2</v>
      </c>
      <c r="N206" s="402">
        <v>12.2</v>
      </c>
      <c r="O206" s="402">
        <v>9.3</v>
      </c>
      <c r="P206" s="402">
        <v>8.6</v>
      </c>
      <c r="Q206" s="402"/>
      <c r="R206" s="402">
        <v>15.7</v>
      </c>
      <c r="S206" s="402">
        <v>15.7</v>
      </c>
      <c r="T206" s="402">
        <v>15.7</v>
      </c>
      <c r="U206" s="402">
        <v>16.1</v>
      </c>
      <c r="V206" s="402">
        <v>12.6</v>
      </c>
      <c r="W206" s="402">
        <v>13.9</v>
      </c>
      <c r="X206" s="402">
        <v>12.7</v>
      </c>
      <c r="Y206" s="402">
        <v>11</v>
      </c>
      <c r="Z206" s="402">
        <v>12.2</v>
      </c>
      <c r="AA206" s="402">
        <v>12.2</v>
      </c>
      <c r="AB206" s="402">
        <v>9.3</v>
      </c>
      <c r="AC206" s="402">
        <v>9</v>
      </c>
      <c r="AD206" s="402">
        <v>9.3</v>
      </c>
      <c r="AE206" s="402">
        <v>9.3</v>
      </c>
      <c r="AF206" s="402">
        <v>9.9</v>
      </c>
      <c r="AG206" s="402">
        <v>7.8</v>
      </c>
      <c r="AH206" s="402">
        <v>7.5</v>
      </c>
      <c r="AI206" s="402"/>
      <c r="AJ206" s="402">
        <v>15.8</v>
      </c>
      <c r="AK206" s="402">
        <v>15.8</v>
      </c>
      <c r="AL206" s="402">
        <v>15.8</v>
      </c>
      <c r="AM206" s="402">
        <v>17.3</v>
      </c>
      <c r="AN206" s="402">
        <v>16.2</v>
      </c>
      <c r="AO206" s="402">
        <v>12.9</v>
      </c>
      <c r="AP206" s="402">
        <v>16.3</v>
      </c>
      <c r="AQ206" s="402">
        <v>15.8</v>
      </c>
      <c r="AR206" s="402">
        <v>17.5</v>
      </c>
      <c r="AS206" s="402">
        <v>15.8</v>
      </c>
      <c r="AT206" s="402">
        <v>15.8</v>
      </c>
      <c r="AU206" s="402">
        <v>15.8</v>
      </c>
      <c r="AV206" s="402">
        <v>15.8</v>
      </c>
      <c r="AW206" s="402">
        <v>19.3</v>
      </c>
      <c r="AX206" s="402">
        <v>16.2</v>
      </c>
      <c r="AY206" s="402">
        <v>16.2</v>
      </c>
      <c r="AZ206" s="402">
        <v>14.5</v>
      </c>
      <c r="BA206" s="402">
        <v>13.1</v>
      </c>
      <c r="BB206" s="402">
        <v>12.7</v>
      </c>
      <c r="BC206" s="402">
        <v>11.4</v>
      </c>
      <c r="BD206" s="402">
        <v>15</v>
      </c>
      <c r="BE206" s="402">
        <v>15.1</v>
      </c>
      <c r="BF206" s="402">
        <v>14</v>
      </c>
      <c r="BG206" s="402">
        <v>12.8</v>
      </c>
      <c r="BH206" s="402">
        <v>11</v>
      </c>
      <c r="BI206" s="402">
        <v>13.8</v>
      </c>
      <c r="BJ206" s="402">
        <v>9.7</v>
      </c>
      <c r="BK206" s="402">
        <v>11</v>
      </c>
      <c r="BL206" s="402">
        <v>11.6</v>
      </c>
      <c r="BM206" s="402">
        <v>12.2</v>
      </c>
      <c r="BN206" s="402">
        <v>10</v>
      </c>
      <c r="BO206" s="402">
        <v>12.2</v>
      </c>
      <c r="BP206" s="402">
        <v>12.6</v>
      </c>
      <c r="BQ206" s="402">
        <v>10.9</v>
      </c>
      <c r="BR206" s="402">
        <v>9.3</v>
      </c>
      <c r="BS206" s="402">
        <v>9.2</v>
      </c>
      <c r="BT206" s="402">
        <v>9.1</v>
      </c>
      <c r="BU206" s="402">
        <v>10.6</v>
      </c>
      <c r="BV206" s="402">
        <v>9.1</v>
      </c>
      <c r="BW206" s="402">
        <v>4.7</v>
      </c>
      <c r="BX206" s="402">
        <v>9.3</v>
      </c>
      <c r="BY206" s="402">
        <v>9.3</v>
      </c>
      <c r="BZ206" s="402">
        <v>9.3</v>
      </c>
      <c r="CA206" s="402">
        <v>9</v>
      </c>
      <c r="CB206" s="402">
        <v>7.8</v>
      </c>
      <c r="CC206" s="402">
        <v>9.3</v>
      </c>
      <c r="CD206" s="402">
        <v>9.4</v>
      </c>
      <c r="CE206" s="402">
        <v>9.3</v>
      </c>
      <c r="CF206" s="402">
        <v>15.4</v>
      </c>
      <c r="CG206" s="402">
        <v>9.9</v>
      </c>
      <c r="CH206" s="402">
        <v>9.1</v>
      </c>
      <c r="CI206" s="402">
        <v>7.9</v>
      </c>
      <c r="CJ206" s="402">
        <v>7.6</v>
      </c>
      <c r="CK206" s="402">
        <v>9.2</v>
      </c>
      <c r="CL206" s="402">
        <v>7.5</v>
      </c>
      <c r="CM206" s="402">
        <v>7.9</v>
      </c>
      <c r="CN206" s="402">
        <v>7.6</v>
      </c>
      <c r="CO206" s="402">
        <v>7.6</v>
      </c>
      <c r="CP206" s="402">
        <v>7.2</v>
      </c>
    </row>
    <row r="207" spans="1:94">
      <c r="A207">
        <v>205</v>
      </c>
      <c r="B207" t="s">
        <v>535</v>
      </c>
      <c r="C207" t="s">
        <v>1041</v>
      </c>
      <c r="D207" t="s">
        <v>1063</v>
      </c>
      <c r="E207" t="s">
        <v>1048</v>
      </c>
      <c r="F207" t="s">
        <v>2113</v>
      </c>
      <c r="I207" s="402"/>
      <c r="J207" s="402">
        <v>9.3</v>
      </c>
      <c r="K207" s="402"/>
      <c r="L207" s="402">
        <v>11.8</v>
      </c>
      <c r="M207" s="402">
        <v>11.9</v>
      </c>
      <c r="N207" s="402">
        <v>9.2</v>
      </c>
      <c r="O207" s="402">
        <v>8.3</v>
      </c>
      <c r="P207" s="402">
        <v>7</v>
      </c>
      <c r="Q207" s="402"/>
      <c r="R207" s="402">
        <v>12</v>
      </c>
      <c r="S207" s="402">
        <v>12</v>
      </c>
      <c r="T207" s="402">
        <v>12</v>
      </c>
      <c r="U207" s="402">
        <v>12.1</v>
      </c>
      <c r="V207" s="402">
        <v>12.1</v>
      </c>
      <c r="W207" s="402">
        <v>9.4</v>
      </c>
      <c r="X207" s="402">
        <v>9.9</v>
      </c>
      <c r="Y207" s="402">
        <v>8.3</v>
      </c>
      <c r="Z207" s="402">
        <v>9.3</v>
      </c>
      <c r="AA207" s="402">
        <v>9.3</v>
      </c>
      <c r="AB207" s="402">
        <v>9.4</v>
      </c>
      <c r="AC207" s="402">
        <v>9.2</v>
      </c>
      <c r="AD207" s="402">
        <v>6.9</v>
      </c>
      <c r="AE207" s="402">
        <v>7.6</v>
      </c>
      <c r="AF207" s="402">
        <v>6.8</v>
      </c>
      <c r="AG207" s="402">
        <v>7.2</v>
      </c>
      <c r="AH207" s="402">
        <v>6.6</v>
      </c>
      <c r="AI207" s="402"/>
      <c r="AJ207" s="402">
        <v>11.8</v>
      </c>
      <c r="AK207" s="402">
        <v>11.8</v>
      </c>
      <c r="AL207" s="402">
        <v>11.8</v>
      </c>
      <c r="AM207" s="402">
        <v>13.3</v>
      </c>
      <c r="AN207" s="402">
        <v>12</v>
      </c>
      <c r="AO207" s="402">
        <v>9.2</v>
      </c>
      <c r="AP207" s="402">
        <v>12.4</v>
      </c>
      <c r="AQ207" s="402">
        <v>12.4</v>
      </c>
      <c r="AR207" s="402">
        <v>11.8</v>
      </c>
      <c r="AS207" s="402">
        <v>13.1</v>
      </c>
      <c r="AT207" s="402">
        <v>11.8</v>
      </c>
      <c r="AU207" s="402">
        <v>11.5</v>
      </c>
      <c r="AV207" s="402">
        <v>11.9</v>
      </c>
      <c r="AW207" s="402">
        <v>13.1</v>
      </c>
      <c r="AX207" s="402">
        <v>11.5</v>
      </c>
      <c r="AY207" s="402">
        <v>11.9</v>
      </c>
      <c r="AZ207" s="402">
        <v>11.9</v>
      </c>
      <c r="BA207" s="402">
        <v>11.9</v>
      </c>
      <c r="BB207" s="402">
        <v>11.9</v>
      </c>
      <c r="BC207" s="402">
        <v>14.3</v>
      </c>
      <c r="BD207" s="402">
        <v>9.4</v>
      </c>
      <c r="BE207" s="402">
        <v>9.5</v>
      </c>
      <c r="BF207" s="402">
        <v>9.3</v>
      </c>
      <c r="BG207" s="402">
        <v>9.8</v>
      </c>
      <c r="BH207" s="402">
        <v>8.8</v>
      </c>
      <c r="BI207" s="402">
        <v>11</v>
      </c>
      <c r="BJ207" s="402">
        <v>6.6</v>
      </c>
      <c r="BK207" s="402">
        <v>8.2</v>
      </c>
      <c r="BL207" s="402">
        <v>8.7</v>
      </c>
      <c r="BM207" s="402">
        <v>9.2</v>
      </c>
      <c r="BN207" s="402">
        <v>9.2</v>
      </c>
      <c r="BO207" s="402">
        <v>9.2</v>
      </c>
      <c r="BP207" s="402">
        <v>9.2</v>
      </c>
      <c r="BQ207" s="402">
        <v>9.3</v>
      </c>
      <c r="BR207" s="402">
        <v>9.3</v>
      </c>
      <c r="BS207" s="402">
        <v>9.4</v>
      </c>
      <c r="BT207" s="402">
        <v>9.1</v>
      </c>
      <c r="BU207" s="402">
        <v>9</v>
      </c>
      <c r="BV207" s="402">
        <v>7.6</v>
      </c>
      <c r="BW207" s="402">
        <v>12.9</v>
      </c>
      <c r="BX207" s="402">
        <v>6.9</v>
      </c>
      <c r="BY207" s="402">
        <v>6.9</v>
      </c>
      <c r="BZ207" s="402">
        <v>6.9</v>
      </c>
      <c r="CA207" s="402">
        <v>6.7</v>
      </c>
      <c r="CB207" s="402">
        <v>7.5</v>
      </c>
      <c r="CC207" s="402">
        <v>7.5</v>
      </c>
      <c r="CD207" s="402">
        <v>7.5</v>
      </c>
      <c r="CE207" s="402">
        <v>7.5</v>
      </c>
      <c r="CF207" s="402">
        <v>7.1</v>
      </c>
      <c r="CG207" s="402">
        <v>6.8</v>
      </c>
      <c r="CH207" s="402">
        <v>6</v>
      </c>
      <c r="CI207" s="402">
        <v>6.6</v>
      </c>
      <c r="CJ207" s="402">
        <v>10.2</v>
      </c>
      <c r="CK207" s="402">
        <v>8.1</v>
      </c>
      <c r="CL207" s="402">
        <v>7.1</v>
      </c>
      <c r="CM207" s="402">
        <v>5.9</v>
      </c>
      <c r="CN207" s="402">
        <v>6.5</v>
      </c>
      <c r="CO207" s="402">
        <v>6.3</v>
      </c>
      <c r="CP207" s="402">
        <v>6.5</v>
      </c>
    </row>
    <row r="208" spans="1:94">
      <c r="A208">
        <v>206</v>
      </c>
      <c r="B208" t="s">
        <v>537</v>
      </c>
      <c r="C208" t="s">
        <v>1041</v>
      </c>
      <c r="D208" t="s">
        <v>1063</v>
      </c>
      <c r="E208" t="s">
        <v>1050</v>
      </c>
      <c r="F208" t="s">
        <v>2113</v>
      </c>
      <c r="I208" s="402"/>
      <c r="J208" s="402">
        <v>15.6</v>
      </c>
      <c r="K208" s="402"/>
      <c r="L208" s="402">
        <v>14.8</v>
      </c>
      <c r="M208" s="402">
        <v>17.1</v>
      </c>
      <c r="N208" s="402">
        <v>15.6</v>
      </c>
      <c r="O208" s="402">
        <v>15.6</v>
      </c>
      <c r="P208" s="402">
        <v>15.8</v>
      </c>
      <c r="Q208" s="402"/>
      <c r="R208" s="402">
        <v>14.8</v>
      </c>
      <c r="S208" s="402">
        <v>14.8</v>
      </c>
      <c r="T208" s="402">
        <v>14.3</v>
      </c>
      <c r="U208" s="402">
        <v>17</v>
      </c>
      <c r="V208" s="402">
        <v>17.7</v>
      </c>
      <c r="W208" s="402">
        <v>15.5</v>
      </c>
      <c r="X208" s="402">
        <v>15.9</v>
      </c>
      <c r="Y208" s="402">
        <v>15.1</v>
      </c>
      <c r="Z208" s="402">
        <v>13.4</v>
      </c>
      <c r="AA208" s="402">
        <v>16.6</v>
      </c>
      <c r="AB208" s="402">
        <v>17.9</v>
      </c>
      <c r="AC208" s="402">
        <v>17</v>
      </c>
      <c r="AD208" s="402">
        <v>14.2</v>
      </c>
      <c r="AE208" s="402">
        <v>14.8</v>
      </c>
      <c r="AF208" s="402">
        <v>14.6</v>
      </c>
      <c r="AG208" s="402">
        <v>16.6</v>
      </c>
      <c r="AH208" s="402">
        <v>16.3</v>
      </c>
      <c r="AI208" s="402"/>
      <c r="AJ208" s="402">
        <v>14.6</v>
      </c>
      <c r="AK208" s="402">
        <v>14.6</v>
      </c>
      <c r="AL208" s="402">
        <v>14.6</v>
      </c>
      <c r="AM208" s="402">
        <v>14.6</v>
      </c>
      <c r="AN208" s="402">
        <v>12.4</v>
      </c>
      <c r="AO208" s="402">
        <v>14.4</v>
      </c>
      <c r="AP208" s="402">
        <v>14.6</v>
      </c>
      <c r="AQ208" s="402">
        <v>16.9</v>
      </c>
      <c r="AR208" s="402">
        <v>15.6</v>
      </c>
      <c r="AS208" s="402">
        <v>14.1</v>
      </c>
      <c r="AT208" s="402">
        <v>14.1</v>
      </c>
      <c r="AU208" s="402">
        <v>14.1</v>
      </c>
      <c r="AV208" s="402">
        <v>14.1</v>
      </c>
      <c r="AW208" s="402">
        <v>16.6</v>
      </c>
      <c r="AX208" s="402">
        <v>17.2</v>
      </c>
      <c r="AY208" s="402">
        <v>16.8</v>
      </c>
      <c r="AZ208" s="402">
        <v>16.8</v>
      </c>
      <c r="BA208" s="402">
        <v>15.1</v>
      </c>
      <c r="BB208" s="402">
        <v>17.4</v>
      </c>
      <c r="BC208" s="402">
        <v>20.6</v>
      </c>
      <c r="BD208" s="402">
        <v>15.3</v>
      </c>
      <c r="BE208" s="402">
        <v>15.3</v>
      </c>
      <c r="BF208" s="402">
        <v>15.3</v>
      </c>
      <c r="BG208" s="402">
        <v>15.7</v>
      </c>
      <c r="BH208" s="402">
        <v>16.3</v>
      </c>
      <c r="BI208" s="402">
        <v>15.7</v>
      </c>
      <c r="BJ208" s="402">
        <v>12.6</v>
      </c>
      <c r="BK208" s="402">
        <v>16.9</v>
      </c>
      <c r="BL208" s="402">
        <v>14.9</v>
      </c>
      <c r="BM208" s="402">
        <v>12.8</v>
      </c>
      <c r="BN208" s="402">
        <v>14.3</v>
      </c>
      <c r="BO208" s="402">
        <v>16.9</v>
      </c>
      <c r="BP208" s="402">
        <v>16.4</v>
      </c>
      <c r="BQ208" s="402">
        <v>17.7</v>
      </c>
      <c r="BR208" s="402">
        <v>17.7</v>
      </c>
      <c r="BS208" s="402">
        <v>17.7</v>
      </c>
      <c r="BT208" s="402">
        <v>13.1</v>
      </c>
      <c r="BU208" s="402">
        <v>15</v>
      </c>
      <c r="BV208" s="402">
        <v>14.6</v>
      </c>
      <c r="BW208" s="402">
        <v>25.2</v>
      </c>
      <c r="BX208" s="402">
        <v>14</v>
      </c>
      <c r="BY208" s="402">
        <v>14.4</v>
      </c>
      <c r="BZ208" s="402">
        <v>14</v>
      </c>
      <c r="CA208" s="402">
        <v>12.9</v>
      </c>
      <c r="CB208" s="402">
        <v>12.4</v>
      </c>
      <c r="CC208" s="402">
        <v>14.6</v>
      </c>
      <c r="CD208" s="402">
        <v>14.6</v>
      </c>
      <c r="CE208" s="402">
        <v>14.6</v>
      </c>
      <c r="CF208" s="402">
        <v>16.5</v>
      </c>
      <c r="CG208" s="402">
        <v>13.6</v>
      </c>
      <c r="CH208" s="402">
        <v>13.8</v>
      </c>
      <c r="CI208" s="402">
        <v>13.3</v>
      </c>
      <c r="CJ208" s="402">
        <v>24</v>
      </c>
      <c r="CK208" s="402">
        <v>16.2</v>
      </c>
      <c r="CL208" s="402">
        <v>16.5</v>
      </c>
      <c r="CM208" s="402">
        <v>15.9</v>
      </c>
      <c r="CN208" s="402">
        <v>16.1</v>
      </c>
      <c r="CO208" s="402">
        <v>16.1</v>
      </c>
      <c r="CP208" s="402">
        <v>17.3</v>
      </c>
    </row>
    <row r="209" spans="1:94">
      <c r="A209">
        <v>207</v>
      </c>
      <c r="B209" t="s">
        <v>539</v>
      </c>
      <c r="C209" t="s">
        <v>1041</v>
      </c>
      <c r="D209" t="s">
        <v>1063</v>
      </c>
      <c r="E209" t="s">
        <v>1052</v>
      </c>
      <c r="F209" t="s">
        <v>2113</v>
      </c>
      <c r="I209" s="402"/>
      <c r="J209" s="402">
        <v>4.8</v>
      </c>
      <c r="K209" s="402"/>
      <c r="L209" s="402">
        <v>4.9</v>
      </c>
      <c r="M209" s="402">
        <v>5.8</v>
      </c>
      <c r="N209" s="402">
        <v>4.9</v>
      </c>
      <c r="O209" s="402">
        <v>4.7</v>
      </c>
      <c r="P209" s="402">
        <v>4.5</v>
      </c>
      <c r="Q209" s="402"/>
      <c r="R209" s="402">
        <v>4.9</v>
      </c>
      <c r="S209" s="402">
        <v>4.9</v>
      </c>
      <c r="T209" s="402">
        <v>4.9</v>
      </c>
      <c r="U209" s="402">
        <v>5.8</v>
      </c>
      <c r="V209" s="402">
        <v>5.9</v>
      </c>
      <c r="W209" s="402">
        <v>4.9</v>
      </c>
      <c r="X209" s="402">
        <v>4.9</v>
      </c>
      <c r="Y209" s="402">
        <v>4.6</v>
      </c>
      <c r="Z209" s="402">
        <v>4.9</v>
      </c>
      <c r="AA209" s="402">
        <v>5.5</v>
      </c>
      <c r="AB209" s="402">
        <v>5.9</v>
      </c>
      <c r="AC209" s="402">
        <v>4.7</v>
      </c>
      <c r="AD209" s="402">
        <v>4.7</v>
      </c>
      <c r="AE209" s="402">
        <v>4</v>
      </c>
      <c r="AF209" s="402">
        <v>4.9</v>
      </c>
      <c r="AG209" s="402">
        <v>4.1</v>
      </c>
      <c r="AH209" s="402">
        <v>4.2</v>
      </c>
      <c r="AI209" s="402"/>
      <c r="AJ209" s="402">
        <v>4.9</v>
      </c>
      <c r="AK209" s="402">
        <v>4.3</v>
      </c>
      <c r="AL209" s="402">
        <v>4.9</v>
      </c>
      <c r="AM209" s="402">
        <v>5.6</v>
      </c>
      <c r="AN209" s="402">
        <v>4.9</v>
      </c>
      <c r="AO209" s="402">
        <v>4.8</v>
      </c>
      <c r="AP209" s="402">
        <v>6.1</v>
      </c>
      <c r="AQ209" s="402">
        <v>4.9</v>
      </c>
      <c r="AR209" s="402">
        <v>4.9</v>
      </c>
      <c r="AS209" s="402">
        <v>4.9</v>
      </c>
      <c r="AT209" s="402">
        <v>4.9</v>
      </c>
      <c r="AU209" s="402">
        <v>4.9</v>
      </c>
      <c r="AV209" s="402">
        <v>4.9</v>
      </c>
      <c r="AW209" s="402">
        <v>5.8</v>
      </c>
      <c r="AX209" s="402">
        <v>5.9</v>
      </c>
      <c r="AY209" s="402">
        <v>5.8</v>
      </c>
      <c r="AZ209" s="402">
        <v>5.8</v>
      </c>
      <c r="BA209" s="402">
        <v>5.9</v>
      </c>
      <c r="BB209" s="402">
        <v>6</v>
      </c>
      <c r="BC209" s="402">
        <v>5.9</v>
      </c>
      <c r="BD209" s="402">
        <v>5.4</v>
      </c>
      <c r="BE209" s="402">
        <v>4.9</v>
      </c>
      <c r="BF209" s="402">
        <v>4.9</v>
      </c>
      <c r="BG209" s="402">
        <v>4.9</v>
      </c>
      <c r="BH209" s="402">
        <v>4.9</v>
      </c>
      <c r="BI209" s="402">
        <v>5.1</v>
      </c>
      <c r="BJ209" s="402">
        <v>4</v>
      </c>
      <c r="BK209" s="402">
        <v>4.7</v>
      </c>
      <c r="BL209" s="402">
        <v>4.7</v>
      </c>
      <c r="BM209" s="402">
        <v>4.9</v>
      </c>
      <c r="BN209" s="402">
        <v>4.9</v>
      </c>
      <c r="BO209" s="402">
        <v>5.6</v>
      </c>
      <c r="BP209" s="402">
        <v>5.6</v>
      </c>
      <c r="BQ209" s="402">
        <v>7.9</v>
      </c>
      <c r="BR209" s="402">
        <v>5.9</v>
      </c>
      <c r="BS209" s="402">
        <v>5.9</v>
      </c>
      <c r="BT209" s="402">
        <v>4.3</v>
      </c>
      <c r="BU209" s="402">
        <v>4.8</v>
      </c>
      <c r="BV209" s="402">
        <v>4.8</v>
      </c>
      <c r="BW209" s="402">
        <v>4.8</v>
      </c>
      <c r="BX209" s="402">
        <v>5</v>
      </c>
      <c r="BY209" s="402">
        <v>4.7</v>
      </c>
      <c r="BZ209" s="402">
        <v>3</v>
      </c>
      <c r="CA209" s="402">
        <v>4.7</v>
      </c>
      <c r="CB209" s="402">
        <v>3.6</v>
      </c>
      <c r="CC209" s="402">
        <v>4</v>
      </c>
      <c r="CD209" s="402">
        <v>4</v>
      </c>
      <c r="CE209" s="402">
        <v>4</v>
      </c>
      <c r="CF209" s="402">
        <v>5.8</v>
      </c>
      <c r="CG209" s="402">
        <v>4.9</v>
      </c>
      <c r="CH209" s="402">
        <v>4.9</v>
      </c>
      <c r="CI209" s="402">
        <v>3.9</v>
      </c>
      <c r="CJ209" s="402">
        <v>4.1</v>
      </c>
      <c r="CK209" s="402">
        <v>4.1</v>
      </c>
      <c r="CL209" s="402">
        <v>4.1</v>
      </c>
      <c r="CM209" s="402">
        <v>4.1</v>
      </c>
      <c r="CN209" s="402">
        <v>4.2</v>
      </c>
      <c r="CO209" s="402">
        <v>4</v>
      </c>
      <c r="CP209" s="402">
        <v>4.2</v>
      </c>
    </row>
    <row r="210" spans="1:94">
      <c r="A210">
        <v>208</v>
      </c>
      <c r="B210" t="s">
        <v>541</v>
      </c>
      <c r="C210" t="s">
        <v>1041</v>
      </c>
      <c r="D210" t="s">
        <v>1063</v>
      </c>
      <c r="E210" t="s">
        <v>542</v>
      </c>
      <c r="F210" t="s">
        <v>2113</v>
      </c>
      <c r="I210" s="402"/>
      <c r="J210" s="402">
        <v>4.7</v>
      </c>
      <c r="K210" s="402"/>
      <c r="L210" s="402">
        <v>5</v>
      </c>
      <c r="M210" s="402">
        <v>6.5</v>
      </c>
      <c r="N210" s="402">
        <v>4.6</v>
      </c>
      <c r="O210" s="402">
        <v>3.8</v>
      </c>
      <c r="P210" s="402">
        <v>4.6</v>
      </c>
      <c r="Q210" s="402"/>
      <c r="R210" s="402">
        <v>5</v>
      </c>
      <c r="S210" s="402">
        <v>5.3</v>
      </c>
      <c r="T210" s="402">
        <v>5</v>
      </c>
      <c r="U210" s="402">
        <v>7.4</v>
      </c>
      <c r="V210" s="402">
        <v>6.5</v>
      </c>
      <c r="W210" s="402">
        <v>4.6</v>
      </c>
      <c r="X210" s="402">
        <v>4.7</v>
      </c>
      <c r="Y210" s="402">
        <v>4.3</v>
      </c>
      <c r="Z210" s="402">
        <v>4.4</v>
      </c>
      <c r="AA210" s="402">
        <v>4.6</v>
      </c>
      <c r="AB210" s="402">
        <v>7</v>
      </c>
      <c r="AC210" s="402">
        <v>3.8</v>
      </c>
      <c r="AD210" s="402">
        <v>3.5</v>
      </c>
      <c r="AE210" s="402">
        <v>2.6</v>
      </c>
      <c r="AF210" s="402">
        <v>4.7</v>
      </c>
      <c r="AG210" s="402">
        <v>4.6</v>
      </c>
      <c r="AH210" s="402">
        <v>4.4</v>
      </c>
      <c r="AI210" s="402"/>
      <c r="AJ210" s="402">
        <v>5</v>
      </c>
      <c r="AK210" s="402">
        <v>5</v>
      </c>
      <c r="AL210" s="402">
        <v>5</v>
      </c>
      <c r="AM210" s="402">
        <v>5.4</v>
      </c>
      <c r="AN210" s="402">
        <v>5.4</v>
      </c>
      <c r="AO210" s="402">
        <v>5.3</v>
      </c>
      <c r="AP210" s="402">
        <v>5.7</v>
      </c>
      <c r="AQ210" s="402">
        <v>6.3</v>
      </c>
      <c r="AR210" s="402">
        <v>5.4</v>
      </c>
      <c r="AS210" s="402">
        <v>5</v>
      </c>
      <c r="AT210" s="402">
        <v>5</v>
      </c>
      <c r="AU210" s="402">
        <v>5</v>
      </c>
      <c r="AV210" s="402">
        <v>5</v>
      </c>
      <c r="AW210" s="402">
        <v>7.5</v>
      </c>
      <c r="AX210" s="402">
        <v>9.7</v>
      </c>
      <c r="AY210" s="402">
        <v>7.5</v>
      </c>
      <c r="AZ210" s="402">
        <v>7.5</v>
      </c>
      <c r="BA210" s="402">
        <v>4.8</v>
      </c>
      <c r="BB210" s="402">
        <v>6.6</v>
      </c>
      <c r="BC210" s="402">
        <v>7.2</v>
      </c>
      <c r="BD210" s="402">
        <v>4.6</v>
      </c>
      <c r="BE210" s="402">
        <v>4.6</v>
      </c>
      <c r="BF210" s="402">
        <v>4.6</v>
      </c>
      <c r="BG210" s="402">
        <v>4.8</v>
      </c>
      <c r="BH210" s="402">
        <v>4.8</v>
      </c>
      <c r="BI210" s="402">
        <v>5.1</v>
      </c>
      <c r="BJ210" s="402">
        <v>3.6</v>
      </c>
      <c r="BK210" s="402">
        <v>4.3</v>
      </c>
      <c r="BL210" s="402">
        <v>4.3</v>
      </c>
      <c r="BM210" s="402">
        <v>4.4</v>
      </c>
      <c r="BN210" s="402">
        <v>4.4</v>
      </c>
      <c r="BO210" s="402">
        <v>4.6</v>
      </c>
      <c r="BP210" s="402">
        <v>4.6</v>
      </c>
      <c r="BQ210" s="402">
        <v>7.8</v>
      </c>
      <c r="BR210" s="402">
        <v>7.5</v>
      </c>
      <c r="BS210" s="402">
        <v>6.8</v>
      </c>
      <c r="BT210" s="402">
        <v>4.4</v>
      </c>
      <c r="BU210" s="402">
        <v>3.9</v>
      </c>
      <c r="BV210" s="402">
        <v>3.9</v>
      </c>
      <c r="BW210" s="402">
        <v>2.8</v>
      </c>
      <c r="BX210" s="402">
        <v>3.5</v>
      </c>
      <c r="BY210" s="402">
        <v>3.5</v>
      </c>
      <c r="BZ210" s="402">
        <v>3.4</v>
      </c>
      <c r="CA210" s="402">
        <v>3.2</v>
      </c>
      <c r="CB210" s="402">
        <v>2.4</v>
      </c>
      <c r="CC210" s="402">
        <v>2.6</v>
      </c>
      <c r="CD210" s="402">
        <v>2.6</v>
      </c>
      <c r="CE210" s="402">
        <v>2.6</v>
      </c>
      <c r="CF210" s="402">
        <v>4.7</v>
      </c>
      <c r="CG210" s="402">
        <v>4.7</v>
      </c>
      <c r="CH210" s="402">
        <v>4.7</v>
      </c>
      <c r="CI210" s="402">
        <v>3.5</v>
      </c>
      <c r="CJ210" s="402">
        <v>4.6</v>
      </c>
      <c r="CK210" s="402">
        <v>5.7</v>
      </c>
      <c r="CL210" s="402">
        <v>4.6</v>
      </c>
      <c r="CM210" s="402">
        <v>4.5</v>
      </c>
      <c r="CN210" s="402">
        <v>3.9</v>
      </c>
      <c r="CO210" s="402">
        <v>4.4</v>
      </c>
      <c r="CP210" s="402">
        <v>4.4</v>
      </c>
    </row>
    <row r="211" spans="1:94">
      <c r="A211">
        <v>209</v>
      </c>
      <c r="B211" t="s">
        <v>543</v>
      </c>
      <c r="C211" t="s">
        <v>1041</v>
      </c>
      <c r="D211" t="s">
        <v>1063</v>
      </c>
      <c r="E211" t="s">
        <v>1056</v>
      </c>
      <c r="F211" t="s">
        <v>2113</v>
      </c>
      <c r="I211" s="402"/>
      <c r="J211" s="402">
        <v>12.7</v>
      </c>
      <c r="K211" s="402"/>
      <c r="L211" s="402">
        <v>13.3</v>
      </c>
      <c r="M211" s="402">
        <v>16.9</v>
      </c>
      <c r="N211" s="402">
        <v>11.6</v>
      </c>
      <c r="O211" s="402">
        <v>12.6</v>
      </c>
      <c r="P211" s="402">
        <v>11.8</v>
      </c>
      <c r="Q211" s="402"/>
      <c r="R211" s="402">
        <v>17.8</v>
      </c>
      <c r="S211" s="402">
        <v>13.9</v>
      </c>
      <c r="T211" s="402">
        <v>13.1</v>
      </c>
      <c r="U211" s="402">
        <v>17.7</v>
      </c>
      <c r="V211" s="402">
        <v>17</v>
      </c>
      <c r="W211" s="402">
        <v>11.7</v>
      </c>
      <c r="X211" s="402">
        <v>11.7</v>
      </c>
      <c r="Y211" s="402">
        <v>11.4</v>
      </c>
      <c r="Z211" s="402">
        <v>9.2</v>
      </c>
      <c r="AA211" s="402">
        <v>13.3</v>
      </c>
      <c r="AB211" s="402">
        <v>20.6</v>
      </c>
      <c r="AC211" s="402">
        <v>13.9</v>
      </c>
      <c r="AD211" s="402">
        <v>9.6</v>
      </c>
      <c r="AE211" s="402">
        <v>8.7</v>
      </c>
      <c r="AF211" s="402">
        <v>10.8</v>
      </c>
      <c r="AG211" s="402">
        <v>13.9</v>
      </c>
      <c r="AH211" s="402">
        <v>8.5</v>
      </c>
      <c r="AI211" s="402"/>
      <c r="AJ211" s="402">
        <v>17.6</v>
      </c>
      <c r="AK211" s="402">
        <v>17.6</v>
      </c>
      <c r="AL211" s="402">
        <v>17.6</v>
      </c>
      <c r="AM211" s="402">
        <v>13.5</v>
      </c>
      <c r="AN211" s="402">
        <v>13.8</v>
      </c>
      <c r="AO211" s="402">
        <v>12</v>
      </c>
      <c r="AP211" s="402">
        <v>17.4</v>
      </c>
      <c r="AQ211" s="402">
        <v>14.8</v>
      </c>
      <c r="AR211" s="402">
        <v>16.1</v>
      </c>
      <c r="AS211" s="402">
        <v>13</v>
      </c>
      <c r="AT211" s="402">
        <v>13</v>
      </c>
      <c r="AU211" s="402">
        <v>11.9</v>
      </c>
      <c r="AV211" s="402">
        <v>13</v>
      </c>
      <c r="AW211" s="402">
        <v>16.9</v>
      </c>
      <c r="AX211" s="402">
        <v>26.1</v>
      </c>
      <c r="AY211" s="402">
        <v>17.6</v>
      </c>
      <c r="AZ211" s="402">
        <v>17.4</v>
      </c>
      <c r="BA211" s="402">
        <v>13.4</v>
      </c>
      <c r="BB211" s="402">
        <v>16.8</v>
      </c>
      <c r="BC211" s="402">
        <v>19</v>
      </c>
      <c r="BD211" s="402">
        <v>11.6</v>
      </c>
      <c r="BE211" s="402">
        <v>11.6</v>
      </c>
      <c r="BF211" s="402">
        <v>11</v>
      </c>
      <c r="BG211" s="402">
        <v>11.6</v>
      </c>
      <c r="BH211" s="402">
        <v>10.9</v>
      </c>
      <c r="BI211" s="402">
        <v>11.7</v>
      </c>
      <c r="BJ211" s="402">
        <v>10.1</v>
      </c>
      <c r="BK211" s="402">
        <v>11.3</v>
      </c>
      <c r="BL211" s="402">
        <v>11.3</v>
      </c>
      <c r="BM211" s="402">
        <v>9.1</v>
      </c>
      <c r="BN211" s="402">
        <v>9.1</v>
      </c>
      <c r="BO211" s="402">
        <v>14.6</v>
      </c>
      <c r="BP211" s="402">
        <v>12.8</v>
      </c>
      <c r="BQ211" s="402">
        <v>23.7</v>
      </c>
      <c r="BR211" s="402">
        <v>20.4</v>
      </c>
      <c r="BS211" s="402">
        <v>20.4</v>
      </c>
      <c r="BT211" s="402">
        <v>12.6</v>
      </c>
      <c r="BU211" s="402">
        <v>13</v>
      </c>
      <c r="BV211" s="402">
        <v>12.3</v>
      </c>
      <c r="BW211" s="402">
        <v>19.5</v>
      </c>
      <c r="BX211" s="402">
        <v>9.5</v>
      </c>
      <c r="BY211" s="402">
        <v>9.5</v>
      </c>
      <c r="BZ211" s="402">
        <v>9.5</v>
      </c>
      <c r="CA211" s="402">
        <v>8.3</v>
      </c>
      <c r="CB211" s="402">
        <v>6</v>
      </c>
      <c r="CC211" s="402">
        <v>8.3</v>
      </c>
      <c r="CD211" s="402">
        <v>8.8</v>
      </c>
      <c r="CE211" s="402">
        <v>7.5</v>
      </c>
      <c r="CF211" s="402">
        <v>10.7</v>
      </c>
      <c r="CG211" s="402">
        <v>10.7</v>
      </c>
      <c r="CH211" s="402">
        <v>10.4</v>
      </c>
      <c r="CI211" s="402">
        <v>9.9</v>
      </c>
      <c r="CJ211" s="402">
        <v>21.7</v>
      </c>
      <c r="CK211" s="402">
        <v>15.4</v>
      </c>
      <c r="CL211" s="402">
        <v>13.8</v>
      </c>
      <c r="CM211" s="402">
        <v>11.3</v>
      </c>
      <c r="CN211" s="402">
        <v>8.4</v>
      </c>
      <c r="CO211" s="402">
        <v>8.4</v>
      </c>
      <c r="CP211" s="402">
        <v>8.2</v>
      </c>
    </row>
    <row r="212" spans="1:94">
      <c r="A212">
        <v>210</v>
      </c>
      <c r="B212" t="s">
        <v>545</v>
      </c>
      <c r="C212" t="s">
        <v>1041</v>
      </c>
      <c r="D212" t="s">
        <v>1063</v>
      </c>
      <c r="E212" t="s">
        <v>1058</v>
      </c>
      <c r="F212" t="s">
        <v>2113</v>
      </c>
      <c r="I212" s="402"/>
      <c r="J212" s="402">
        <v>3.3</v>
      </c>
      <c r="K212" s="402"/>
      <c r="L212" s="402">
        <v>2.8</v>
      </c>
      <c r="M212" s="402">
        <v>3.7</v>
      </c>
      <c r="N212" s="402">
        <v>3.3</v>
      </c>
      <c r="O212" s="402">
        <v>3.2</v>
      </c>
      <c r="P212" s="402">
        <v>3.6</v>
      </c>
      <c r="Q212" s="402"/>
      <c r="R212" s="402">
        <v>2.7</v>
      </c>
      <c r="S212" s="402">
        <v>2.8</v>
      </c>
      <c r="T212" s="402">
        <v>2.7</v>
      </c>
      <c r="U212" s="402">
        <v>3.6</v>
      </c>
      <c r="V212" s="402">
        <v>3.6</v>
      </c>
      <c r="W212" s="402">
        <v>2.9</v>
      </c>
      <c r="X212" s="402">
        <v>3.4</v>
      </c>
      <c r="Y212" s="402">
        <v>3.1</v>
      </c>
      <c r="Z212" s="402">
        <v>3.3</v>
      </c>
      <c r="AA212" s="402">
        <v>4.2</v>
      </c>
      <c r="AB212" s="402">
        <v>4.6</v>
      </c>
      <c r="AC212" s="402">
        <v>2.8</v>
      </c>
      <c r="AD212" s="402">
        <v>3.1</v>
      </c>
      <c r="AE212" s="402">
        <v>3.1</v>
      </c>
      <c r="AF212" s="402">
        <v>3.8</v>
      </c>
      <c r="AG212" s="402">
        <v>3.6</v>
      </c>
      <c r="AH212" s="402">
        <v>3.6</v>
      </c>
      <c r="AI212" s="402"/>
      <c r="AJ212" s="402">
        <v>2.7</v>
      </c>
      <c r="AK212" s="402">
        <v>2.7</v>
      </c>
      <c r="AL212" s="402">
        <v>2.7</v>
      </c>
      <c r="AM212" s="402">
        <v>2.8</v>
      </c>
      <c r="AN212" s="402">
        <v>2.2</v>
      </c>
      <c r="AO212" s="402">
        <v>2.7</v>
      </c>
      <c r="AP212" s="402">
        <v>3.1</v>
      </c>
      <c r="AQ212" s="402">
        <v>3</v>
      </c>
      <c r="AR212" s="402">
        <v>3</v>
      </c>
      <c r="AS212" s="402">
        <v>2.7</v>
      </c>
      <c r="AT212" s="402">
        <v>2.7</v>
      </c>
      <c r="AU212" s="402">
        <v>2.6</v>
      </c>
      <c r="AV212" s="402">
        <v>2.6</v>
      </c>
      <c r="AW212" s="402">
        <v>3.6</v>
      </c>
      <c r="AX212" s="402">
        <v>5.1</v>
      </c>
      <c r="AY212" s="402">
        <v>3.6</v>
      </c>
      <c r="AZ212" s="402">
        <v>3.6</v>
      </c>
      <c r="BA212" s="402">
        <v>3.7</v>
      </c>
      <c r="BB212" s="402">
        <v>3.6</v>
      </c>
      <c r="BC212" s="402">
        <v>3.6</v>
      </c>
      <c r="BD212" s="402">
        <v>2.9</v>
      </c>
      <c r="BE212" s="402">
        <v>2.9</v>
      </c>
      <c r="BF212" s="402">
        <v>2.7</v>
      </c>
      <c r="BG212" s="402">
        <v>3.4</v>
      </c>
      <c r="BH212" s="402">
        <v>3.5</v>
      </c>
      <c r="BI212" s="402">
        <v>3.5</v>
      </c>
      <c r="BJ212" s="402">
        <v>3</v>
      </c>
      <c r="BK212" s="402">
        <v>3</v>
      </c>
      <c r="BL212" s="402">
        <v>3</v>
      </c>
      <c r="BM212" s="402">
        <v>3.2</v>
      </c>
      <c r="BN212" s="402">
        <v>3.2</v>
      </c>
      <c r="BO212" s="402">
        <v>4.2</v>
      </c>
      <c r="BP212" s="402">
        <v>4.9</v>
      </c>
      <c r="BQ212" s="402">
        <v>4.6</v>
      </c>
      <c r="BR212" s="402">
        <v>4.8</v>
      </c>
      <c r="BS212" s="402">
        <v>4.6</v>
      </c>
      <c r="BT212" s="402">
        <v>2.8</v>
      </c>
      <c r="BU212" s="402">
        <v>2.8</v>
      </c>
      <c r="BV212" s="402">
        <v>2.8</v>
      </c>
      <c r="BW212" s="402">
        <v>2.6</v>
      </c>
      <c r="BX212" s="402">
        <v>3.1</v>
      </c>
      <c r="BY212" s="402">
        <v>3.1</v>
      </c>
      <c r="BZ212" s="402">
        <v>3.1</v>
      </c>
      <c r="CA212" s="402">
        <v>3.1</v>
      </c>
      <c r="CB212" s="402">
        <v>2.4</v>
      </c>
      <c r="CC212" s="402">
        <v>1.9</v>
      </c>
      <c r="CD212" s="402">
        <v>3</v>
      </c>
      <c r="CE212" s="402">
        <v>3</v>
      </c>
      <c r="CF212" s="402">
        <v>3.8</v>
      </c>
      <c r="CG212" s="402">
        <v>3.8</v>
      </c>
      <c r="CH212" s="402">
        <v>3.8</v>
      </c>
      <c r="CI212" s="402">
        <v>3.6</v>
      </c>
      <c r="CJ212" s="402">
        <v>3.6</v>
      </c>
      <c r="CK212" s="402">
        <v>5.2</v>
      </c>
      <c r="CL212" s="402">
        <v>3.6</v>
      </c>
      <c r="CM212" s="402">
        <v>3.5</v>
      </c>
      <c r="CN212" s="402">
        <v>3.6</v>
      </c>
      <c r="CO212" s="402">
        <v>3.6</v>
      </c>
      <c r="CP212" s="402">
        <v>3.6</v>
      </c>
    </row>
    <row r="213" spans="1:94">
      <c r="A213">
        <v>211</v>
      </c>
      <c r="B213" t="s">
        <v>547</v>
      </c>
      <c r="C213" t="s">
        <v>1041</v>
      </c>
      <c r="D213" t="s">
        <v>1063</v>
      </c>
      <c r="E213" t="s">
        <v>1060</v>
      </c>
      <c r="F213" t="s">
        <v>2113</v>
      </c>
      <c r="I213" s="402"/>
      <c r="J213" s="402">
        <v>1.9</v>
      </c>
      <c r="K213" s="402"/>
      <c r="L213" s="402">
        <v>1.7</v>
      </c>
      <c r="M213" s="402">
        <v>1.9</v>
      </c>
      <c r="N213" s="402">
        <v>1.9</v>
      </c>
      <c r="O213" s="402">
        <v>1.8</v>
      </c>
      <c r="P213" s="402">
        <v>2.4</v>
      </c>
      <c r="Q213" s="402"/>
      <c r="R213" s="402">
        <v>1.6</v>
      </c>
      <c r="S213" s="402">
        <v>1.7</v>
      </c>
      <c r="T213" s="402">
        <v>1.7</v>
      </c>
      <c r="U213" s="402">
        <v>2.3</v>
      </c>
      <c r="V213" s="402">
        <v>1.9</v>
      </c>
      <c r="W213" s="402">
        <v>1.9</v>
      </c>
      <c r="X213" s="402">
        <v>1.9</v>
      </c>
      <c r="Y213" s="402">
        <v>1.9</v>
      </c>
      <c r="Z213" s="402">
        <v>1.9</v>
      </c>
      <c r="AA213" s="402">
        <v>1.9</v>
      </c>
      <c r="AB213" s="402">
        <v>1.8</v>
      </c>
      <c r="AC213" s="402">
        <v>1.6</v>
      </c>
      <c r="AD213" s="402">
        <v>1.8</v>
      </c>
      <c r="AE213" s="402">
        <v>1.8</v>
      </c>
      <c r="AF213" s="402">
        <v>2.4</v>
      </c>
      <c r="AG213" s="402">
        <v>2.4</v>
      </c>
      <c r="AH213" s="402">
        <v>2.4</v>
      </c>
      <c r="AI213" s="402"/>
      <c r="AJ213" s="402">
        <v>1.6</v>
      </c>
      <c r="AK213" s="402">
        <v>1.6</v>
      </c>
      <c r="AL213" s="402">
        <v>1.4</v>
      </c>
      <c r="AM213" s="402">
        <v>1.7</v>
      </c>
      <c r="AN213" s="402">
        <v>1.7</v>
      </c>
      <c r="AO213" s="402">
        <v>1.7</v>
      </c>
      <c r="AP213" s="402">
        <v>1.7</v>
      </c>
      <c r="AQ213" s="402">
        <v>1.6</v>
      </c>
      <c r="AR213" s="402">
        <v>1.7</v>
      </c>
      <c r="AS213" s="402">
        <v>1.7</v>
      </c>
      <c r="AT213" s="402">
        <v>1.7</v>
      </c>
      <c r="AU213" s="402">
        <v>1.7</v>
      </c>
      <c r="AV213" s="402">
        <v>1.2</v>
      </c>
      <c r="AW213" s="402">
        <v>2.3</v>
      </c>
      <c r="AX213" s="402">
        <v>4.2</v>
      </c>
      <c r="AY213" s="402">
        <v>2.3</v>
      </c>
      <c r="AZ213" s="402">
        <v>2.1</v>
      </c>
      <c r="BA213" s="402">
        <v>1.9</v>
      </c>
      <c r="BB213" s="402">
        <v>1.9</v>
      </c>
      <c r="BC213" s="402">
        <v>1.9</v>
      </c>
      <c r="BD213" s="402">
        <v>1.8</v>
      </c>
      <c r="BE213" s="402">
        <v>1.9</v>
      </c>
      <c r="BF213" s="402">
        <v>1.9</v>
      </c>
      <c r="BG213" s="402">
        <v>1.9</v>
      </c>
      <c r="BH213" s="402">
        <v>2.5</v>
      </c>
      <c r="BI213" s="402">
        <v>2</v>
      </c>
      <c r="BJ213" s="402">
        <v>1.8</v>
      </c>
      <c r="BK213" s="402">
        <v>1.9</v>
      </c>
      <c r="BL213" s="402">
        <v>1.9</v>
      </c>
      <c r="BM213" s="402">
        <v>1.9</v>
      </c>
      <c r="BN213" s="402">
        <v>1.8</v>
      </c>
      <c r="BO213" s="402">
        <v>1.9</v>
      </c>
      <c r="BP213" s="402">
        <v>1.9</v>
      </c>
      <c r="BQ213" s="402">
        <v>1.8</v>
      </c>
      <c r="BR213" s="402">
        <v>1.8</v>
      </c>
      <c r="BS213" s="402">
        <v>2.2</v>
      </c>
      <c r="BT213" s="402">
        <v>1.6</v>
      </c>
      <c r="BU213" s="402">
        <v>1.6</v>
      </c>
      <c r="BV213" s="402">
        <v>1.6</v>
      </c>
      <c r="BW213" s="402">
        <v>1.5</v>
      </c>
      <c r="BX213" s="402">
        <v>1.8</v>
      </c>
      <c r="BY213" s="402">
        <v>1.8</v>
      </c>
      <c r="BZ213" s="402">
        <v>1.8</v>
      </c>
      <c r="CA213" s="402">
        <v>1.8</v>
      </c>
      <c r="CB213" s="402">
        <v>1.5</v>
      </c>
      <c r="CC213" s="402">
        <v>1.8</v>
      </c>
      <c r="CD213" s="402">
        <v>1.8</v>
      </c>
      <c r="CE213" s="402">
        <v>1.8</v>
      </c>
      <c r="CF213" s="402">
        <v>2.5</v>
      </c>
      <c r="CG213" s="402">
        <v>2.4</v>
      </c>
      <c r="CH213" s="402">
        <v>2.4</v>
      </c>
      <c r="CI213" s="402">
        <v>2.4</v>
      </c>
      <c r="CJ213" s="402">
        <v>2.4</v>
      </c>
      <c r="CK213" s="402">
        <v>3.3</v>
      </c>
      <c r="CL213" s="402">
        <v>2.4</v>
      </c>
      <c r="CM213" s="402">
        <v>2</v>
      </c>
      <c r="CN213" s="402">
        <v>2.4</v>
      </c>
      <c r="CO213" s="402">
        <v>2.4</v>
      </c>
      <c r="CP213" s="402">
        <v>2.4</v>
      </c>
    </row>
    <row r="214" spans="1:94">
      <c r="A214">
        <v>212</v>
      </c>
      <c r="B214" t="s">
        <v>549</v>
      </c>
      <c r="C214" t="s">
        <v>1041</v>
      </c>
      <c r="D214" t="s">
        <v>1063</v>
      </c>
      <c r="E214" t="s">
        <v>550</v>
      </c>
      <c r="F214" t="s">
        <v>2113</v>
      </c>
      <c r="I214" s="402"/>
      <c r="J214" s="402">
        <v>15.9</v>
      </c>
      <c r="K214" s="402"/>
      <c r="L214" s="402">
        <v>20.9</v>
      </c>
      <c r="M214" s="402">
        <v>22.1</v>
      </c>
      <c r="N214" s="402">
        <v>16.5</v>
      </c>
      <c r="O214" s="402">
        <v>12.6</v>
      </c>
      <c r="P214" s="402">
        <v>12</v>
      </c>
      <c r="Q214" s="402"/>
      <c r="R214" s="402">
        <v>21.7</v>
      </c>
      <c r="S214" s="402">
        <v>21.1</v>
      </c>
      <c r="T214" s="402">
        <v>20.7</v>
      </c>
      <c r="U214" s="402">
        <v>25.2</v>
      </c>
      <c r="V214" s="402">
        <v>21.4</v>
      </c>
      <c r="W214" s="402">
        <v>16.9</v>
      </c>
      <c r="X214" s="402">
        <v>16.3</v>
      </c>
      <c r="Y214" s="402">
        <v>16.1</v>
      </c>
      <c r="Z214" s="402">
        <v>14.5</v>
      </c>
      <c r="AA214" s="402">
        <v>18.5</v>
      </c>
      <c r="AB214" s="402">
        <v>20.2</v>
      </c>
      <c r="AC214" s="402">
        <v>11.9</v>
      </c>
      <c r="AD214" s="402">
        <v>11.4</v>
      </c>
      <c r="AE214" s="402">
        <v>11.5</v>
      </c>
      <c r="AF214" s="402">
        <v>11.8</v>
      </c>
      <c r="AG214" s="402">
        <v>11.8</v>
      </c>
      <c r="AH214" s="402">
        <v>11.5</v>
      </c>
      <c r="AI214" s="402"/>
      <c r="AJ214" s="402">
        <v>22</v>
      </c>
      <c r="AK214" s="402">
        <v>22</v>
      </c>
      <c r="AL214" s="402">
        <v>22</v>
      </c>
      <c r="AM214" s="402">
        <v>21.4</v>
      </c>
      <c r="AN214" s="402">
        <v>21.4</v>
      </c>
      <c r="AO214" s="402">
        <v>19.7</v>
      </c>
      <c r="AP214" s="402">
        <v>23.5</v>
      </c>
      <c r="AQ214" s="402">
        <v>22.2</v>
      </c>
      <c r="AR214" s="402">
        <v>22</v>
      </c>
      <c r="AS214" s="402">
        <v>22</v>
      </c>
      <c r="AT214" s="402">
        <v>20.9</v>
      </c>
      <c r="AU214" s="402">
        <v>18.7</v>
      </c>
      <c r="AV214" s="402">
        <v>20.9</v>
      </c>
      <c r="AW214" s="402">
        <v>25.5</v>
      </c>
      <c r="AX214" s="402">
        <v>25.5</v>
      </c>
      <c r="AY214" s="402">
        <v>25.5</v>
      </c>
      <c r="AZ214" s="402">
        <v>27.3</v>
      </c>
      <c r="BA214" s="402">
        <v>21.7</v>
      </c>
      <c r="BB214" s="402">
        <v>21.7</v>
      </c>
      <c r="BC214" s="402">
        <v>20.4</v>
      </c>
      <c r="BD214" s="402">
        <v>17.1</v>
      </c>
      <c r="BE214" s="402">
        <v>17.5</v>
      </c>
      <c r="BF214" s="402">
        <v>17.1</v>
      </c>
      <c r="BG214" s="402">
        <v>16.5</v>
      </c>
      <c r="BH214" s="402">
        <v>13.3</v>
      </c>
      <c r="BI214" s="402">
        <v>19.3</v>
      </c>
      <c r="BJ214" s="402">
        <v>15.1</v>
      </c>
      <c r="BK214" s="402">
        <v>16.4</v>
      </c>
      <c r="BL214" s="402">
        <v>16.4</v>
      </c>
      <c r="BM214" s="402">
        <v>14.7</v>
      </c>
      <c r="BN214" s="402">
        <v>14.7</v>
      </c>
      <c r="BO214" s="402">
        <v>18.7</v>
      </c>
      <c r="BP214" s="402">
        <v>18.7</v>
      </c>
      <c r="BQ214" s="402">
        <v>21.5</v>
      </c>
      <c r="BR214" s="402">
        <v>20.4</v>
      </c>
      <c r="BS214" s="402">
        <v>20.4</v>
      </c>
      <c r="BT214" s="402">
        <v>14.9</v>
      </c>
      <c r="BU214" s="402">
        <v>13.1</v>
      </c>
      <c r="BV214" s="402">
        <v>13.3</v>
      </c>
      <c r="BW214" s="402">
        <v>5.4</v>
      </c>
      <c r="BX214" s="402">
        <v>11.5</v>
      </c>
      <c r="BY214" s="402">
        <v>11.5</v>
      </c>
      <c r="BZ214" s="402">
        <v>11.5</v>
      </c>
      <c r="CA214" s="402">
        <v>10.2</v>
      </c>
      <c r="CB214" s="402">
        <v>8.4</v>
      </c>
      <c r="CC214" s="402">
        <v>10.1</v>
      </c>
      <c r="CD214" s="402">
        <v>11.6</v>
      </c>
      <c r="CE214" s="402">
        <v>11.6</v>
      </c>
      <c r="CF214" s="402">
        <v>12.7</v>
      </c>
      <c r="CG214" s="402">
        <v>12</v>
      </c>
      <c r="CH214" s="402">
        <v>12</v>
      </c>
      <c r="CI214" s="402">
        <v>11.1</v>
      </c>
      <c r="CJ214" s="402">
        <v>12</v>
      </c>
      <c r="CK214" s="402">
        <v>15.1</v>
      </c>
      <c r="CL214" s="402">
        <v>10.7</v>
      </c>
      <c r="CM214" s="402">
        <v>12</v>
      </c>
      <c r="CN214" s="402">
        <v>11.6</v>
      </c>
      <c r="CO214" s="402">
        <v>11.6</v>
      </c>
      <c r="CP214" s="402">
        <v>11.6</v>
      </c>
    </row>
    <row r="215" spans="1:94">
      <c r="A215">
        <v>213</v>
      </c>
      <c r="B215" t="s">
        <v>551</v>
      </c>
      <c r="C215" t="s">
        <v>1041</v>
      </c>
      <c r="D215" t="s">
        <v>1063</v>
      </c>
      <c r="E215" t="s">
        <v>552</v>
      </c>
      <c r="F215" t="s">
        <v>2113</v>
      </c>
      <c r="I215" s="402"/>
      <c r="J215" s="402">
        <v>3.2</v>
      </c>
      <c r="K215" s="402"/>
      <c r="L215" s="402">
        <v>3.3</v>
      </c>
      <c r="M215" s="402">
        <v>4.2</v>
      </c>
      <c r="N215" s="402">
        <v>3.2</v>
      </c>
      <c r="O215" s="402">
        <v>2.8</v>
      </c>
      <c r="P215" s="402">
        <v>3.2</v>
      </c>
      <c r="Q215" s="402"/>
      <c r="R215" s="402">
        <v>3.3</v>
      </c>
      <c r="S215" s="402">
        <v>3.3</v>
      </c>
      <c r="T215" s="402">
        <v>3.3</v>
      </c>
      <c r="U215" s="402">
        <v>4.3</v>
      </c>
      <c r="V215" s="402">
        <v>4.3</v>
      </c>
      <c r="W215" s="402">
        <v>3.2</v>
      </c>
      <c r="X215" s="402">
        <v>3.2</v>
      </c>
      <c r="Y215" s="402">
        <v>3.2</v>
      </c>
      <c r="Z215" s="402">
        <v>2.8</v>
      </c>
      <c r="AA215" s="402">
        <v>3.5</v>
      </c>
      <c r="AB215" s="402">
        <v>2.8</v>
      </c>
      <c r="AC215" s="402">
        <v>2.5</v>
      </c>
      <c r="AD215" s="402">
        <v>2.8</v>
      </c>
      <c r="AE215" s="402">
        <v>2.9</v>
      </c>
      <c r="AF215" s="402">
        <v>3.2</v>
      </c>
      <c r="AG215" s="402">
        <v>3.2</v>
      </c>
      <c r="AH215" s="402">
        <v>3.2</v>
      </c>
      <c r="AI215" s="402"/>
      <c r="AJ215" s="402">
        <v>6.5</v>
      </c>
      <c r="AK215" s="402">
        <v>4.7</v>
      </c>
      <c r="AL215" s="402">
        <v>3.3</v>
      </c>
      <c r="AM215" s="402">
        <v>3.3</v>
      </c>
      <c r="AN215" s="402">
        <v>3.3</v>
      </c>
      <c r="AO215" s="402">
        <v>3</v>
      </c>
      <c r="AP215" s="402">
        <v>3.3</v>
      </c>
      <c r="AQ215" s="402">
        <v>3.3</v>
      </c>
      <c r="AR215" s="402">
        <v>3.7</v>
      </c>
      <c r="AS215" s="402">
        <v>4.1</v>
      </c>
      <c r="AT215" s="402">
        <v>3.3</v>
      </c>
      <c r="AU215" s="402">
        <v>3.3</v>
      </c>
      <c r="AV215" s="402">
        <v>3.3</v>
      </c>
      <c r="AW215" s="402">
        <v>4.2</v>
      </c>
      <c r="AX215" s="402">
        <v>4.6</v>
      </c>
      <c r="AY215" s="402">
        <v>4.2</v>
      </c>
      <c r="AZ215" s="402">
        <v>4.2</v>
      </c>
      <c r="BA215" s="402">
        <v>5.3</v>
      </c>
      <c r="BB215" s="402">
        <v>4.2</v>
      </c>
      <c r="BC215" s="402">
        <v>4.2</v>
      </c>
      <c r="BD215" s="402">
        <v>3.1</v>
      </c>
      <c r="BE215" s="402">
        <v>3.8</v>
      </c>
      <c r="BF215" s="402">
        <v>2.8</v>
      </c>
      <c r="BG215" s="402">
        <v>3.2</v>
      </c>
      <c r="BH215" s="402">
        <v>3.2</v>
      </c>
      <c r="BI215" s="402">
        <v>3.7</v>
      </c>
      <c r="BJ215" s="402">
        <v>2.6</v>
      </c>
      <c r="BK215" s="402">
        <v>3.2</v>
      </c>
      <c r="BL215" s="402">
        <v>3.8</v>
      </c>
      <c r="BM215" s="402">
        <v>2.7</v>
      </c>
      <c r="BN215" s="402">
        <v>2.8</v>
      </c>
      <c r="BO215" s="402">
        <v>3.5</v>
      </c>
      <c r="BP215" s="402">
        <v>3.6</v>
      </c>
      <c r="BQ215" s="402">
        <v>2.8</v>
      </c>
      <c r="BR215" s="402">
        <v>2.8</v>
      </c>
      <c r="BS215" s="402">
        <v>2.8</v>
      </c>
      <c r="BT215" s="402">
        <v>2.5</v>
      </c>
      <c r="BU215" s="402">
        <v>2.3</v>
      </c>
      <c r="BV215" s="402">
        <v>2.6</v>
      </c>
      <c r="BW215" s="402">
        <v>1.9</v>
      </c>
      <c r="BX215" s="402">
        <v>2.8</v>
      </c>
      <c r="BY215" s="402">
        <v>2.8</v>
      </c>
      <c r="BZ215" s="402">
        <v>2.8</v>
      </c>
      <c r="CA215" s="402">
        <v>2.8</v>
      </c>
      <c r="CB215" s="402">
        <v>2.6</v>
      </c>
      <c r="CC215" s="402">
        <v>1.9</v>
      </c>
      <c r="CD215" s="402">
        <v>3.5</v>
      </c>
      <c r="CE215" s="402">
        <v>2.9</v>
      </c>
      <c r="CF215" s="402">
        <v>3.2</v>
      </c>
      <c r="CG215" s="402">
        <v>3.2</v>
      </c>
      <c r="CH215" s="402">
        <v>3.2</v>
      </c>
      <c r="CI215" s="402">
        <v>3.2</v>
      </c>
      <c r="CJ215" s="402">
        <v>3.2</v>
      </c>
      <c r="CK215" s="402">
        <v>3.2</v>
      </c>
      <c r="CL215" s="402">
        <v>3.2</v>
      </c>
      <c r="CM215" s="402">
        <v>3.2</v>
      </c>
      <c r="CN215" s="402">
        <v>3.2</v>
      </c>
      <c r="CO215" s="402">
        <v>3.2</v>
      </c>
      <c r="CP215" s="402">
        <v>2.9</v>
      </c>
    </row>
    <row r="216" spans="1:94">
      <c r="A216">
        <v>214</v>
      </c>
      <c r="B216" t="s">
        <v>553</v>
      </c>
      <c r="C216" t="s">
        <v>1041</v>
      </c>
      <c r="D216" t="s">
        <v>1063</v>
      </c>
      <c r="E216" t="s">
        <v>554</v>
      </c>
      <c r="F216" t="s">
        <v>2113</v>
      </c>
      <c r="I216" s="402"/>
      <c r="J216" s="402">
        <v>14.5</v>
      </c>
      <c r="K216" s="402"/>
      <c r="L216" s="402">
        <v>19.6</v>
      </c>
      <c r="M216" s="402">
        <v>19.9</v>
      </c>
      <c r="N216" s="402">
        <v>15.1</v>
      </c>
      <c r="O216" s="402">
        <v>11.5</v>
      </c>
      <c r="P216" s="402">
        <v>10.4</v>
      </c>
      <c r="Q216" s="402"/>
      <c r="R216" s="402">
        <v>20</v>
      </c>
      <c r="S216" s="402">
        <v>19.9</v>
      </c>
      <c r="T216" s="402">
        <v>19.3</v>
      </c>
      <c r="U216" s="402">
        <v>22.7</v>
      </c>
      <c r="V216" s="402">
        <v>19.3</v>
      </c>
      <c r="W216" s="402">
        <v>15.5</v>
      </c>
      <c r="X216" s="402">
        <v>14.9</v>
      </c>
      <c r="Y216" s="402">
        <v>14.5</v>
      </c>
      <c r="Z216" s="402">
        <v>13.6</v>
      </c>
      <c r="AA216" s="402">
        <v>17.1</v>
      </c>
      <c r="AB216" s="402">
        <v>19.1</v>
      </c>
      <c r="AC216" s="402">
        <v>10.8</v>
      </c>
      <c r="AD216" s="402">
        <v>10.5</v>
      </c>
      <c r="AE216" s="402">
        <v>10.1</v>
      </c>
      <c r="AF216" s="402">
        <v>10.3</v>
      </c>
      <c r="AG216" s="402">
        <v>10.3</v>
      </c>
      <c r="AH216" s="402">
        <v>9.8</v>
      </c>
      <c r="AI216" s="402"/>
      <c r="AJ216" s="402">
        <v>20.2</v>
      </c>
      <c r="AK216" s="402">
        <v>20.2</v>
      </c>
      <c r="AL216" s="402">
        <v>20.3</v>
      </c>
      <c r="AM216" s="402">
        <v>20.2</v>
      </c>
      <c r="AN216" s="402">
        <v>20.2</v>
      </c>
      <c r="AO216" s="402">
        <v>19.2</v>
      </c>
      <c r="AP216" s="402">
        <v>22.8</v>
      </c>
      <c r="AQ216" s="402">
        <v>20.4</v>
      </c>
      <c r="AR216" s="402">
        <v>20.3</v>
      </c>
      <c r="AS216" s="402">
        <v>19.8</v>
      </c>
      <c r="AT216" s="402">
        <v>19.6</v>
      </c>
      <c r="AU216" s="402">
        <v>17.5</v>
      </c>
      <c r="AV216" s="402">
        <v>19.6</v>
      </c>
      <c r="AW216" s="402">
        <v>23</v>
      </c>
      <c r="AX216" s="402">
        <v>23</v>
      </c>
      <c r="AY216" s="402">
        <v>23</v>
      </c>
      <c r="AZ216" s="402">
        <v>24.5</v>
      </c>
      <c r="BA216" s="402">
        <v>19.6</v>
      </c>
      <c r="BB216" s="402">
        <v>19.6</v>
      </c>
      <c r="BC216" s="402">
        <v>18.6</v>
      </c>
      <c r="BD216" s="402">
        <v>15.7</v>
      </c>
      <c r="BE216" s="402">
        <v>15.7</v>
      </c>
      <c r="BF216" s="402">
        <v>15.7</v>
      </c>
      <c r="BG216" s="402">
        <v>15.1</v>
      </c>
      <c r="BH216" s="402">
        <v>11.2</v>
      </c>
      <c r="BI216" s="402">
        <v>17.9</v>
      </c>
      <c r="BJ216" s="402">
        <v>13.9</v>
      </c>
      <c r="BK216" s="402">
        <v>14.7</v>
      </c>
      <c r="BL216" s="402">
        <v>14.7</v>
      </c>
      <c r="BM216" s="402">
        <v>13.7</v>
      </c>
      <c r="BN216" s="402">
        <v>13.8</v>
      </c>
      <c r="BO216" s="402">
        <v>17.3</v>
      </c>
      <c r="BP216" s="402">
        <v>17.3</v>
      </c>
      <c r="BQ216" s="402">
        <v>20.4</v>
      </c>
      <c r="BR216" s="402">
        <v>19.8</v>
      </c>
      <c r="BS216" s="402">
        <v>19.3</v>
      </c>
      <c r="BT216" s="402">
        <v>13.6</v>
      </c>
      <c r="BU216" s="402">
        <v>12.4</v>
      </c>
      <c r="BV216" s="402">
        <v>11.8</v>
      </c>
      <c r="BW216" s="402">
        <v>4.6</v>
      </c>
      <c r="BX216" s="402">
        <v>10.7</v>
      </c>
      <c r="BY216" s="402">
        <v>10.7</v>
      </c>
      <c r="BZ216" s="402">
        <v>10.7</v>
      </c>
      <c r="CA216" s="402">
        <v>9.3</v>
      </c>
      <c r="CB216" s="402">
        <v>7.7</v>
      </c>
      <c r="CC216" s="402">
        <v>9.6</v>
      </c>
      <c r="CD216" s="402">
        <v>10.2</v>
      </c>
      <c r="CE216" s="402">
        <v>10.2</v>
      </c>
      <c r="CF216" s="402">
        <v>10.8</v>
      </c>
      <c r="CG216" s="402">
        <v>10.4</v>
      </c>
      <c r="CH216" s="402">
        <v>10.4</v>
      </c>
      <c r="CI216" s="402">
        <v>10.3</v>
      </c>
      <c r="CJ216" s="402">
        <v>10.4</v>
      </c>
      <c r="CK216" s="402">
        <v>12.4</v>
      </c>
      <c r="CL216" s="402">
        <v>8.7</v>
      </c>
      <c r="CM216" s="402">
        <v>10.4</v>
      </c>
      <c r="CN216" s="402">
        <v>10</v>
      </c>
      <c r="CO216" s="402">
        <v>10</v>
      </c>
      <c r="CP216" s="402">
        <v>10</v>
      </c>
    </row>
    <row r="217" spans="1:94">
      <c r="A217">
        <v>215</v>
      </c>
      <c r="B217" t="s">
        <v>555</v>
      </c>
      <c r="C217" t="s">
        <v>1041</v>
      </c>
      <c r="D217" t="s">
        <v>1063</v>
      </c>
      <c r="E217" t="s">
        <v>1062</v>
      </c>
      <c r="F217" t="s">
        <v>2113</v>
      </c>
      <c r="I217" s="402"/>
      <c r="J217" s="402">
        <v>3.5</v>
      </c>
      <c r="K217" s="402"/>
      <c r="L217" s="402">
        <v>4</v>
      </c>
      <c r="M217" s="402">
        <v>4.3</v>
      </c>
      <c r="N217" s="402">
        <v>3.4</v>
      </c>
      <c r="O217" s="402">
        <v>3.1</v>
      </c>
      <c r="P217" s="402">
        <v>3.2</v>
      </c>
      <c r="Q217" s="402"/>
      <c r="R217" s="402">
        <v>4</v>
      </c>
      <c r="S217" s="402">
        <v>4</v>
      </c>
      <c r="T217" s="402">
        <v>4.1</v>
      </c>
      <c r="U217" s="402">
        <v>4.7</v>
      </c>
      <c r="V217" s="402">
        <v>4.4</v>
      </c>
      <c r="W217" s="402">
        <v>3</v>
      </c>
      <c r="X217" s="402">
        <v>3.5</v>
      </c>
      <c r="Y217" s="402">
        <v>3.1</v>
      </c>
      <c r="Z217" s="402">
        <v>3.5</v>
      </c>
      <c r="AA217" s="402">
        <v>4.1</v>
      </c>
      <c r="AB217" s="402">
        <v>6</v>
      </c>
      <c r="AC217" s="402">
        <v>3.1</v>
      </c>
      <c r="AD217" s="402">
        <v>2.6</v>
      </c>
      <c r="AE217" s="402">
        <v>1.9</v>
      </c>
      <c r="AF217" s="402">
        <v>3.3</v>
      </c>
      <c r="AG217" s="402">
        <v>3.3</v>
      </c>
      <c r="AH217" s="402">
        <v>3.3</v>
      </c>
      <c r="AI217" s="402"/>
      <c r="AJ217" s="402">
        <v>4.1</v>
      </c>
      <c r="AK217" s="402">
        <v>4.1</v>
      </c>
      <c r="AL217" s="402">
        <v>4.1</v>
      </c>
      <c r="AM217" s="402">
        <v>4.1</v>
      </c>
      <c r="AN217" s="402">
        <v>4.1</v>
      </c>
      <c r="AO217" s="402">
        <v>3.3</v>
      </c>
      <c r="AP217" s="402">
        <v>4.5</v>
      </c>
      <c r="AQ217" s="402">
        <v>4.1</v>
      </c>
      <c r="AR217" s="402">
        <v>4.2</v>
      </c>
      <c r="AS217" s="402">
        <v>5.1</v>
      </c>
      <c r="AT217" s="402">
        <v>4.7</v>
      </c>
      <c r="AU217" s="402">
        <v>2.9</v>
      </c>
      <c r="AV217" s="402">
        <v>4.2</v>
      </c>
      <c r="AW217" s="402">
        <v>4.8</v>
      </c>
      <c r="AX217" s="402">
        <v>4.8</v>
      </c>
      <c r="AY217" s="402">
        <v>4.9</v>
      </c>
      <c r="AZ217" s="402">
        <v>4.8</v>
      </c>
      <c r="BA217" s="402">
        <v>4.4</v>
      </c>
      <c r="BB217" s="402">
        <v>4.4</v>
      </c>
      <c r="BC217" s="402">
        <v>4.4</v>
      </c>
      <c r="BD217" s="402">
        <v>3.1</v>
      </c>
      <c r="BE217" s="402">
        <v>3.1</v>
      </c>
      <c r="BF217" s="402">
        <v>3.1</v>
      </c>
      <c r="BG217" s="402">
        <v>3.5</v>
      </c>
      <c r="BH217" s="402">
        <v>3.5</v>
      </c>
      <c r="BI217" s="402">
        <v>3.6</v>
      </c>
      <c r="BJ217" s="402">
        <v>3.1</v>
      </c>
      <c r="BK217" s="402">
        <v>3.2</v>
      </c>
      <c r="BL217" s="402">
        <v>3.2</v>
      </c>
      <c r="BM217" s="402">
        <v>3.5</v>
      </c>
      <c r="BN217" s="402">
        <v>3.5</v>
      </c>
      <c r="BO217" s="402">
        <v>4.2</v>
      </c>
      <c r="BP217" s="402">
        <v>4.2</v>
      </c>
      <c r="BQ217" s="402">
        <v>6.3</v>
      </c>
      <c r="BR217" s="402">
        <v>6.3</v>
      </c>
      <c r="BS217" s="402">
        <v>6.1</v>
      </c>
      <c r="BT217" s="402">
        <v>3.2</v>
      </c>
      <c r="BU217" s="402">
        <v>3.2</v>
      </c>
      <c r="BV217" s="402">
        <v>3.7</v>
      </c>
      <c r="BW217" s="402">
        <v>1.8</v>
      </c>
      <c r="BX217" s="402">
        <v>2.7</v>
      </c>
      <c r="BY217" s="402">
        <v>2.7</v>
      </c>
      <c r="BZ217" s="402">
        <v>2.7</v>
      </c>
      <c r="CA217" s="402">
        <v>2.6</v>
      </c>
      <c r="CB217" s="402">
        <v>1.9</v>
      </c>
      <c r="CC217" s="402">
        <v>1.9</v>
      </c>
      <c r="CD217" s="402">
        <v>1.9</v>
      </c>
      <c r="CE217" s="402">
        <v>1.9</v>
      </c>
      <c r="CF217" s="402">
        <v>3.6</v>
      </c>
      <c r="CG217" s="402">
        <v>3.3</v>
      </c>
      <c r="CH217" s="402">
        <v>2.7</v>
      </c>
      <c r="CI217" s="402">
        <v>2.5</v>
      </c>
      <c r="CJ217" s="402">
        <v>3.3</v>
      </c>
      <c r="CK217" s="402">
        <v>3.3</v>
      </c>
      <c r="CL217" s="402">
        <v>3.3</v>
      </c>
      <c r="CM217" s="402">
        <v>3.3</v>
      </c>
      <c r="CN217" s="402">
        <v>3.3</v>
      </c>
      <c r="CO217" s="402">
        <v>3.3</v>
      </c>
      <c r="CP217" s="402">
        <v>3.3</v>
      </c>
    </row>
    <row r="218" spans="1:94">
      <c r="A218">
        <v>216</v>
      </c>
      <c r="B218" t="s">
        <v>557</v>
      </c>
      <c r="C218" t="s">
        <v>1041</v>
      </c>
      <c r="D218" t="s">
        <v>1063</v>
      </c>
      <c r="E218" t="s">
        <v>558</v>
      </c>
      <c r="F218" t="s">
        <v>2113</v>
      </c>
      <c r="J218">
        <v>5.7</v>
      </c>
      <c r="L218">
        <v>6.3</v>
      </c>
      <c r="M218">
        <v>8</v>
      </c>
      <c r="N218">
        <v>5.9</v>
      </c>
      <c r="O218">
        <v>5.1</v>
      </c>
      <c r="P218">
        <v>4.9</v>
      </c>
      <c r="R218">
        <v>5.5</v>
      </c>
      <c r="S218">
        <v>6.3</v>
      </c>
      <c r="T218">
        <v>6.3</v>
      </c>
      <c r="U218">
        <v>8</v>
      </c>
      <c r="V218">
        <v>8</v>
      </c>
      <c r="W218">
        <v>5.8</v>
      </c>
      <c r="X218">
        <v>5.8</v>
      </c>
      <c r="Y218">
        <v>5.7</v>
      </c>
      <c r="Z218">
        <v>5.8</v>
      </c>
      <c r="AA218">
        <v>7</v>
      </c>
      <c r="AB218">
        <v>6.7</v>
      </c>
      <c r="AC218">
        <v>4.9</v>
      </c>
      <c r="AD218">
        <v>5.1</v>
      </c>
      <c r="AE218">
        <v>4.4</v>
      </c>
      <c r="AF218">
        <v>4.9</v>
      </c>
      <c r="AG218">
        <v>4.3</v>
      </c>
      <c r="AH218">
        <v>5.3</v>
      </c>
      <c r="AJ218">
        <v>5.4</v>
      </c>
      <c r="AK218">
        <v>4.7</v>
      </c>
      <c r="AL218">
        <v>5.4</v>
      </c>
      <c r="AM218">
        <v>6.4</v>
      </c>
      <c r="AN218">
        <v>5.9</v>
      </c>
      <c r="AO218">
        <v>4.9</v>
      </c>
      <c r="AP218">
        <v>6.3</v>
      </c>
      <c r="AQ218">
        <v>7.3</v>
      </c>
      <c r="AR218">
        <v>6.7</v>
      </c>
      <c r="AS218">
        <v>6.3</v>
      </c>
      <c r="AT218">
        <v>6.4</v>
      </c>
      <c r="AU218">
        <v>6.3</v>
      </c>
      <c r="AV218">
        <v>10.1</v>
      </c>
      <c r="AW218">
        <v>8</v>
      </c>
      <c r="AX218">
        <v>8</v>
      </c>
      <c r="AY218">
        <v>5</v>
      </c>
      <c r="AZ218">
        <v>12</v>
      </c>
      <c r="BA218">
        <v>8</v>
      </c>
      <c r="BB218">
        <v>8.8</v>
      </c>
      <c r="BC218">
        <v>8</v>
      </c>
      <c r="BD218">
        <v>5.8</v>
      </c>
      <c r="BE218">
        <v>5.8</v>
      </c>
      <c r="BF218">
        <v>5.8</v>
      </c>
      <c r="BG218">
        <v>5.8</v>
      </c>
      <c r="BH218">
        <v>5.2</v>
      </c>
      <c r="BI218">
        <v>7</v>
      </c>
      <c r="BJ218">
        <v>5.5</v>
      </c>
      <c r="BK218">
        <v>5.7</v>
      </c>
      <c r="BL218">
        <v>5.7</v>
      </c>
      <c r="BM218">
        <v>5.8</v>
      </c>
      <c r="BN218">
        <v>5.8</v>
      </c>
      <c r="BO218">
        <v>7</v>
      </c>
      <c r="BP218">
        <v>7</v>
      </c>
      <c r="BQ218">
        <v>6.7</v>
      </c>
      <c r="BR218">
        <v>6.7</v>
      </c>
      <c r="BS218">
        <v>6.7</v>
      </c>
      <c r="BT218">
        <v>5.8</v>
      </c>
      <c r="BU218">
        <v>4.9</v>
      </c>
      <c r="BV218">
        <v>5</v>
      </c>
      <c r="BW218">
        <v>2.6</v>
      </c>
      <c r="BX218">
        <v>5</v>
      </c>
      <c r="BY218">
        <v>5</v>
      </c>
      <c r="BZ218">
        <v>5</v>
      </c>
      <c r="CA218">
        <v>5</v>
      </c>
      <c r="CB218">
        <v>4.4</v>
      </c>
      <c r="CC218">
        <v>4.4</v>
      </c>
      <c r="CD218">
        <v>4.4</v>
      </c>
      <c r="CE218">
        <v>3.9</v>
      </c>
      <c r="CF218">
        <v>8.3</v>
      </c>
      <c r="CG218">
        <v>4.1</v>
      </c>
      <c r="CH218">
        <v>4.4</v>
      </c>
      <c r="CI218">
        <v>4.3</v>
      </c>
      <c r="CJ218">
        <v>4.3</v>
      </c>
      <c r="CK218">
        <v>4.3</v>
      </c>
      <c r="CL218">
        <v>3.6</v>
      </c>
      <c r="CM218">
        <v>4.3</v>
      </c>
      <c r="CN218">
        <v>5.8</v>
      </c>
      <c r="CO218">
        <v>4</v>
      </c>
      <c r="CP218">
        <v>7.4</v>
      </c>
    </row>
    <row r="219" spans="3:3">
      <c r="C219" t="s">
        <v>1041</v>
      </c>
    </row>
    <row r="220" spans="3:94">
      <c r="C220" t="s">
        <v>1064</v>
      </c>
      <c r="D220" t="s">
        <v>1065</v>
      </c>
      <c r="I220" s="402"/>
      <c r="J220" s="402"/>
      <c r="K220" s="402"/>
      <c r="L220" s="402"/>
      <c r="M220" s="402"/>
      <c r="N220" s="402"/>
      <c r="O220" s="402"/>
      <c r="P220" s="402"/>
      <c r="Q220" s="402"/>
      <c r="R220" s="402"/>
      <c r="S220" s="402"/>
      <c r="T220" s="402"/>
      <c r="U220" s="402"/>
      <c r="V220" s="402"/>
      <c r="W220" s="402"/>
      <c r="X220" s="402"/>
      <c r="Y220" s="402"/>
      <c r="Z220" s="402"/>
      <c r="AA220" s="402"/>
      <c r="AB220" s="402"/>
      <c r="AC220" s="402"/>
      <c r="AD220" s="402"/>
      <c r="AE220" s="402"/>
      <c r="AF220" s="402"/>
      <c r="AG220" s="402"/>
      <c r="AH220" s="402"/>
      <c r="AI220" s="402"/>
      <c r="AJ220" s="402"/>
      <c r="AK220" s="402"/>
      <c r="AL220" s="402"/>
      <c r="AM220" s="402"/>
      <c r="AN220" s="402"/>
      <c r="AO220" s="402"/>
      <c r="AP220" s="402"/>
      <c r="AQ220" s="402"/>
      <c r="AR220" s="402"/>
      <c r="AS220" s="402"/>
      <c r="AT220" s="402"/>
      <c r="AU220" s="402"/>
      <c r="AV220" s="402"/>
      <c r="AW220" s="402"/>
      <c r="AX220" s="402"/>
      <c r="AY220" s="402"/>
      <c r="AZ220" s="402"/>
      <c r="BA220" s="402"/>
      <c r="BB220" s="402"/>
      <c r="BC220" s="402"/>
      <c r="BD220" s="402"/>
      <c r="BE220" s="402"/>
      <c r="BF220" s="402"/>
      <c r="BG220" s="402"/>
      <c r="BH220" s="402"/>
      <c r="BI220" s="402"/>
      <c r="BJ220" s="402"/>
      <c r="BK220" s="402"/>
      <c r="BL220" s="402"/>
      <c r="BM220" s="402"/>
      <c r="BN220" s="402"/>
      <c r="BO220" s="402"/>
      <c r="BP220" s="402"/>
      <c r="BQ220" s="402"/>
      <c r="BR220" s="402"/>
      <c r="BS220" s="402"/>
      <c r="BT220" s="402"/>
      <c r="BU220" s="402"/>
      <c r="BV220" s="402"/>
      <c r="BW220" s="402"/>
      <c r="BX220" s="402"/>
      <c r="BY220" s="402"/>
      <c r="BZ220" s="402"/>
      <c r="CA220" s="402"/>
      <c r="CB220" s="402"/>
      <c r="CC220" s="402"/>
      <c r="CD220" s="402"/>
      <c r="CE220" s="402"/>
      <c r="CF220" s="402"/>
      <c r="CG220" s="402"/>
      <c r="CH220" s="402"/>
      <c r="CI220" s="402"/>
      <c r="CJ220" s="402"/>
      <c r="CK220" s="402"/>
      <c r="CL220" s="402"/>
      <c r="CM220" s="402"/>
      <c r="CN220" s="402"/>
      <c r="CO220" s="402"/>
      <c r="CP220" s="402"/>
    </row>
    <row r="221" spans="1:94">
      <c r="A221">
        <v>219</v>
      </c>
      <c r="B221" t="s">
        <v>560</v>
      </c>
      <c r="C221" t="s">
        <v>1064</v>
      </c>
      <c r="D221" t="s">
        <v>1065</v>
      </c>
      <c r="E221" t="s">
        <v>1066</v>
      </c>
      <c r="F221" t="s">
        <v>2108</v>
      </c>
      <c r="I221" s="402"/>
      <c r="J221" s="402">
        <v>17.3</v>
      </c>
      <c r="K221" s="402"/>
      <c r="L221" s="402">
        <v>10.3</v>
      </c>
      <c r="M221" s="402">
        <v>12</v>
      </c>
      <c r="N221" s="402">
        <v>15</v>
      </c>
      <c r="O221" s="402">
        <v>24.6</v>
      </c>
      <c r="P221" s="402">
        <v>24.3</v>
      </c>
      <c r="Q221" s="402"/>
      <c r="R221" s="402">
        <v>6.1</v>
      </c>
      <c r="S221" s="402">
        <v>7.4</v>
      </c>
      <c r="T221" s="402">
        <v>13.2</v>
      </c>
      <c r="U221" s="402">
        <v>11.2</v>
      </c>
      <c r="V221" s="402">
        <v>11.9</v>
      </c>
      <c r="W221" s="402">
        <v>15.2</v>
      </c>
      <c r="X221" s="402">
        <v>12.9</v>
      </c>
      <c r="Y221" s="402">
        <v>12.3</v>
      </c>
      <c r="Z221" s="402">
        <v>21.5</v>
      </c>
      <c r="AA221" s="402">
        <v>14.7</v>
      </c>
      <c r="AB221" s="402">
        <v>24.9</v>
      </c>
      <c r="AC221" s="402">
        <v>21</v>
      </c>
      <c r="AD221" s="402">
        <v>21.5</v>
      </c>
      <c r="AE221" s="402">
        <v>38.7</v>
      </c>
      <c r="AF221" s="402">
        <v>25.6</v>
      </c>
      <c r="AG221" s="402">
        <v>20.6</v>
      </c>
      <c r="AH221" s="402">
        <v>31.4</v>
      </c>
      <c r="AI221" s="402"/>
      <c r="AJ221" s="402">
        <v>6.3</v>
      </c>
      <c r="AK221" s="402">
        <v>5.2</v>
      </c>
      <c r="AL221" s="402">
        <v>6</v>
      </c>
      <c r="AM221" s="402">
        <v>7.4</v>
      </c>
      <c r="AN221" s="402">
        <v>7.4</v>
      </c>
      <c r="AO221" s="402">
        <v>7.1</v>
      </c>
      <c r="AP221" s="402">
        <v>7.3</v>
      </c>
      <c r="AQ221" s="402">
        <v>7.2</v>
      </c>
      <c r="AR221" s="402">
        <v>5.1</v>
      </c>
      <c r="AS221" s="402">
        <v>12.9</v>
      </c>
      <c r="AT221" s="402">
        <v>11.4</v>
      </c>
      <c r="AU221" s="402">
        <v>17.3</v>
      </c>
      <c r="AV221" s="402">
        <v>22.6</v>
      </c>
      <c r="AW221" s="402">
        <v>9.3</v>
      </c>
      <c r="AX221" s="402">
        <v>11.4</v>
      </c>
      <c r="AY221" s="402">
        <v>10.9</v>
      </c>
      <c r="AZ221" s="402">
        <v>14.8</v>
      </c>
      <c r="BA221" s="402">
        <v>11.2</v>
      </c>
      <c r="BB221" s="402">
        <v>11.9</v>
      </c>
      <c r="BC221" s="402">
        <v>11.3</v>
      </c>
      <c r="BD221" s="402">
        <v>15.3</v>
      </c>
      <c r="BE221" s="402">
        <v>15.1</v>
      </c>
      <c r="BF221" s="402">
        <v>16.3</v>
      </c>
      <c r="BG221" s="402">
        <v>12.7</v>
      </c>
      <c r="BH221" s="402">
        <v>11.7</v>
      </c>
      <c r="BI221" s="402">
        <v>12.8</v>
      </c>
      <c r="BJ221" s="402">
        <v>12.9</v>
      </c>
      <c r="BK221" s="402">
        <v>11.9</v>
      </c>
      <c r="BL221" s="402">
        <v>10.2</v>
      </c>
      <c r="BM221" s="402">
        <v>21.3</v>
      </c>
      <c r="BN221" s="402">
        <v>40.9</v>
      </c>
      <c r="BO221" s="402">
        <v>14.6</v>
      </c>
      <c r="BP221" s="402">
        <v>13.7</v>
      </c>
      <c r="BQ221" s="402">
        <v>24.3</v>
      </c>
      <c r="BR221" s="402">
        <v>25.6</v>
      </c>
      <c r="BS221" s="402">
        <v>24.8</v>
      </c>
      <c r="BT221" s="402">
        <v>20.8</v>
      </c>
      <c r="BU221" s="402">
        <v>20.5</v>
      </c>
      <c r="BV221" s="402">
        <v>20.8</v>
      </c>
      <c r="BW221" s="402">
        <v>20.8</v>
      </c>
      <c r="BX221" s="402">
        <v>19.5</v>
      </c>
      <c r="BY221" s="402">
        <v>17.8</v>
      </c>
      <c r="BZ221" s="402">
        <v>20.7</v>
      </c>
      <c r="CA221" s="402">
        <v>25.4</v>
      </c>
      <c r="CB221" s="402">
        <v>49</v>
      </c>
      <c r="CC221" s="402">
        <v>50.1</v>
      </c>
      <c r="CD221" s="402">
        <v>33.3</v>
      </c>
      <c r="CE221" s="402">
        <v>38.4</v>
      </c>
      <c r="CF221" s="402">
        <v>25.4</v>
      </c>
      <c r="CG221" s="402">
        <v>25.4</v>
      </c>
      <c r="CH221" s="402">
        <v>25.4</v>
      </c>
      <c r="CI221" s="402">
        <v>20</v>
      </c>
      <c r="CJ221" s="402">
        <v>15.8</v>
      </c>
      <c r="CK221" s="402">
        <v>19.7</v>
      </c>
      <c r="CL221" s="402">
        <v>21.7</v>
      </c>
      <c r="CM221" s="402">
        <v>20.8</v>
      </c>
      <c r="CN221" s="402">
        <v>21.4</v>
      </c>
      <c r="CO221" s="402">
        <v>30.6</v>
      </c>
      <c r="CP221" s="402">
        <v>47.4</v>
      </c>
    </row>
    <row r="222" spans="1:94">
      <c r="A222">
        <v>220</v>
      </c>
      <c r="B222" t="s">
        <v>562</v>
      </c>
      <c r="C222" t="s">
        <v>1064</v>
      </c>
      <c r="D222" t="s">
        <v>1065</v>
      </c>
      <c r="E222" t="s">
        <v>1067</v>
      </c>
      <c r="F222" t="s">
        <v>2108</v>
      </c>
      <c r="I222" s="402"/>
      <c r="J222" s="402">
        <v>32.1</v>
      </c>
      <c r="K222" s="402"/>
      <c r="L222" s="402">
        <v>26.3</v>
      </c>
      <c r="M222" s="402">
        <v>28</v>
      </c>
      <c r="N222" s="402">
        <v>31.8</v>
      </c>
      <c r="O222" s="402">
        <v>36.6</v>
      </c>
      <c r="P222" s="402">
        <v>36.7</v>
      </c>
      <c r="Q222" s="402"/>
      <c r="R222" s="402">
        <v>12.2</v>
      </c>
      <c r="S222" s="402">
        <v>23.3</v>
      </c>
      <c r="T222" s="402">
        <v>30.1</v>
      </c>
      <c r="U222" s="402">
        <v>25.1</v>
      </c>
      <c r="V222" s="402">
        <v>27.9</v>
      </c>
      <c r="W222" s="402">
        <v>31.6</v>
      </c>
      <c r="X222" s="402">
        <v>28.9</v>
      </c>
      <c r="Y222" s="402">
        <v>31.5</v>
      </c>
      <c r="Z222" s="402">
        <v>37.7</v>
      </c>
      <c r="AA222" s="402">
        <v>31.3</v>
      </c>
      <c r="AB222" s="402">
        <v>37.3</v>
      </c>
      <c r="AC222" s="402">
        <v>36.9</v>
      </c>
      <c r="AD222" s="402">
        <v>37.2</v>
      </c>
      <c r="AE222" s="402">
        <v>37.6</v>
      </c>
      <c r="AF222" s="402">
        <v>36.5</v>
      </c>
      <c r="AG222" s="402">
        <v>37.3</v>
      </c>
      <c r="AH222" s="402">
        <v>39.2</v>
      </c>
      <c r="AI222" s="402"/>
      <c r="AJ222" s="402">
        <v>12.7</v>
      </c>
      <c r="AK222" s="402">
        <v>10.5</v>
      </c>
      <c r="AL222" s="402">
        <v>12.1</v>
      </c>
      <c r="AM222" s="402">
        <v>27</v>
      </c>
      <c r="AN222" s="402">
        <v>23.8</v>
      </c>
      <c r="AO222" s="402">
        <v>22.7</v>
      </c>
      <c r="AP222" s="402">
        <v>23.3</v>
      </c>
      <c r="AQ222" s="402">
        <v>19.3</v>
      </c>
      <c r="AR222" s="402">
        <v>20.5</v>
      </c>
      <c r="AS222" s="402">
        <v>29.8</v>
      </c>
      <c r="AT222" s="402">
        <v>30.2</v>
      </c>
      <c r="AU222" s="402">
        <v>34.7</v>
      </c>
      <c r="AV222" s="402">
        <v>29.9</v>
      </c>
      <c r="AW222" s="402">
        <v>24.6</v>
      </c>
      <c r="AX222" s="402">
        <v>26</v>
      </c>
      <c r="AY222" s="402">
        <v>24.8</v>
      </c>
      <c r="AZ222" s="402">
        <v>23.4</v>
      </c>
      <c r="BA222" s="402">
        <v>26.6</v>
      </c>
      <c r="BB222" s="402">
        <v>28.4</v>
      </c>
      <c r="BC222" s="402">
        <v>27.8</v>
      </c>
      <c r="BD222" s="402">
        <v>32.4</v>
      </c>
      <c r="BE222" s="402">
        <v>27</v>
      </c>
      <c r="BF222" s="402">
        <v>33.7</v>
      </c>
      <c r="BG222" s="402">
        <v>26.9</v>
      </c>
      <c r="BH222" s="402">
        <v>28.9</v>
      </c>
      <c r="BI222" s="402">
        <v>29.1</v>
      </c>
      <c r="BJ222" s="402">
        <v>33.1</v>
      </c>
      <c r="BK222" s="402">
        <v>28.4</v>
      </c>
      <c r="BL222" s="402">
        <v>30.8</v>
      </c>
      <c r="BM222" s="402">
        <v>38</v>
      </c>
      <c r="BN222" s="402">
        <v>34.2</v>
      </c>
      <c r="BO222" s="402">
        <v>31.1</v>
      </c>
      <c r="BP222" s="402">
        <v>32</v>
      </c>
      <c r="BQ222" s="402">
        <v>33.5</v>
      </c>
      <c r="BR222" s="402">
        <v>38.8</v>
      </c>
      <c r="BS222" s="402">
        <v>38</v>
      </c>
      <c r="BT222" s="402">
        <v>36.9</v>
      </c>
      <c r="BU222" s="402">
        <v>38.2</v>
      </c>
      <c r="BV222" s="402">
        <v>36.7</v>
      </c>
      <c r="BW222" s="402">
        <v>37.2</v>
      </c>
      <c r="BX222" s="402">
        <v>38.4</v>
      </c>
      <c r="BY222" s="402">
        <v>36.5</v>
      </c>
      <c r="BZ222" s="402">
        <v>36.9</v>
      </c>
      <c r="CA222" s="402">
        <v>37.1</v>
      </c>
      <c r="CB222" s="402">
        <v>36</v>
      </c>
      <c r="CC222" s="402">
        <v>36.3</v>
      </c>
      <c r="CD222" s="402">
        <v>41.2</v>
      </c>
      <c r="CE222" s="402">
        <v>37.9</v>
      </c>
      <c r="CF222" s="402">
        <v>36.8</v>
      </c>
      <c r="CG222" s="402">
        <v>36.7</v>
      </c>
      <c r="CH222" s="402">
        <v>36.8</v>
      </c>
      <c r="CI222" s="402">
        <v>36.8</v>
      </c>
      <c r="CJ222" s="402">
        <v>34.1</v>
      </c>
      <c r="CK222" s="402">
        <v>36.2</v>
      </c>
      <c r="CL222" s="402">
        <v>33.6</v>
      </c>
      <c r="CM222" s="402">
        <v>38.2</v>
      </c>
      <c r="CN222" s="402">
        <v>45.6</v>
      </c>
      <c r="CO222" s="402">
        <v>40.4</v>
      </c>
      <c r="CP222" s="402">
        <v>31.7</v>
      </c>
    </row>
    <row r="223" spans="1:94">
      <c r="A223">
        <v>221</v>
      </c>
      <c r="B223" t="s">
        <v>564</v>
      </c>
      <c r="C223" t="s">
        <v>1064</v>
      </c>
      <c r="D223" t="s">
        <v>1065</v>
      </c>
      <c r="E223" t="s">
        <v>1068</v>
      </c>
      <c r="F223" t="s">
        <v>2108</v>
      </c>
      <c r="I223" s="402"/>
      <c r="J223" s="402">
        <v>21.3</v>
      </c>
      <c r="K223" s="402"/>
      <c r="L223" s="402">
        <v>21.2</v>
      </c>
      <c r="M223" s="402">
        <v>21.5</v>
      </c>
      <c r="N223" s="402">
        <v>22.8</v>
      </c>
      <c r="O223" s="402">
        <v>20.2</v>
      </c>
      <c r="P223" s="402">
        <v>20.4</v>
      </c>
      <c r="Q223" s="402"/>
      <c r="R223" s="402">
        <v>20.4</v>
      </c>
      <c r="S223" s="402">
        <v>20.4</v>
      </c>
      <c r="T223" s="402">
        <v>22.2</v>
      </c>
      <c r="U223" s="402">
        <v>19.9</v>
      </c>
      <c r="V223" s="402">
        <v>22.5</v>
      </c>
      <c r="W223" s="402">
        <v>23.1</v>
      </c>
      <c r="X223" s="402">
        <v>24.4</v>
      </c>
      <c r="Y223" s="402">
        <v>23.1</v>
      </c>
      <c r="Z223" s="402">
        <v>19.4</v>
      </c>
      <c r="AA223" s="402">
        <v>25.8</v>
      </c>
      <c r="AB223" s="402">
        <v>16.9</v>
      </c>
      <c r="AC223" s="402">
        <v>23</v>
      </c>
      <c r="AD223" s="402">
        <v>21.7</v>
      </c>
      <c r="AE223" s="402">
        <v>13</v>
      </c>
      <c r="AF223" s="402">
        <v>20.6</v>
      </c>
      <c r="AG223" s="402">
        <v>21.4</v>
      </c>
      <c r="AH223" s="402">
        <v>17.6</v>
      </c>
      <c r="AI223" s="402"/>
      <c r="AJ223" s="402">
        <v>21</v>
      </c>
      <c r="AK223" s="402">
        <v>17.4</v>
      </c>
      <c r="AL223" s="402">
        <v>20.3</v>
      </c>
      <c r="AM223" s="402">
        <v>23.4</v>
      </c>
      <c r="AN223" s="402">
        <v>20.6</v>
      </c>
      <c r="AO223" s="402">
        <v>19.3</v>
      </c>
      <c r="AP223" s="402">
        <v>20.1</v>
      </c>
      <c r="AQ223" s="402">
        <v>18.3</v>
      </c>
      <c r="AR223" s="402">
        <v>18.2</v>
      </c>
      <c r="AS223" s="402">
        <v>21.7</v>
      </c>
      <c r="AT223" s="402">
        <v>22</v>
      </c>
      <c r="AU223" s="402">
        <v>22.2</v>
      </c>
      <c r="AV223" s="402">
        <v>24</v>
      </c>
      <c r="AW223" s="402">
        <v>17.4</v>
      </c>
      <c r="AX223" s="402">
        <v>25.3</v>
      </c>
      <c r="AY223" s="402">
        <v>19.4</v>
      </c>
      <c r="AZ223" s="402">
        <v>17.1</v>
      </c>
      <c r="BA223" s="402">
        <v>20.6</v>
      </c>
      <c r="BB223" s="402">
        <v>22.8</v>
      </c>
      <c r="BC223" s="402">
        <v>28.6</v>
      </c>
      <c r="BD223" s="402">
        <v>20.4</v>
      </c>
      <c r="BE223" s="402">
        <v>26.4</v>
      </c>
      <c r="BF223" s="402">
        <v>23.1</v>
      </c>
      <c r="BG223" s="402">
        <v>24.1</v>
      </c>
      <c r="BH223" s="402">
        <v>29.2</v>
      </c>
      <c r="BI223" s="402">
        <v>24.3</v>
      </c>
      <c r="BJ223" s="402">
        <v>23.5</v>
      </c>
      <c r="BK223" s="402">
        <v>23.4</v>
      </c>
      <c r="BL223" s="402">
        <v>23</v>
      </c>
      <c r="BM223" s="402">
        <v>19.3</v>
      </c>
      <c r="BN223" s="402">
        <v>10.5</v>
      </c>
      <c r="BO223" s="402">
        <v>25.9</v>
      </c>
      <c r="BP223" s="402">
        <v>27</v>
      </c>
      <c r="BQ223" s="402">
        <v>16.4</v>
      </c>
      <c r="BR223" s="402">
        <v>17.4</v>
      </c>
      <c r="BS223" s="402">
        <v>16.3</v>
      </c>
      <c r="BT223" s="402">
        <v>22.8</v>
      </c>
      <c r="BU223" s="402">
        <v>22.5</v>
      </c>
      <c r="BV223" s="402">
        <v>24.5</v>
      </c>
      <c r="BW223" s="402">
        <v>22.9</v>
      </c>
      <c r="BX223" s="402">
        <v>20.3</v>
      </c>
      <c r="BY223" s="402">
        <v>25.5</v>
      </c>
      <c r="BZ223" s="402">
        <v>21.3</v>
      </c>
      <c r="CA223" s="402">
        <v>21.5</v>
      </c>
      <c r="CB223" s="402">
        <v>8</v>
      </c>
      <c r="CC223" s="402">
        <v>5</v>
      </c>
      <c r="CD223" s="402">
        <v>14.4</v>
      </c>
      <c r="CE223" s="402">
        <v>13</v>
      </c>
      <c r="CF223" s="402">
        <v>20.6</v>
      </c>
      <c r="CG223" s="402">
        <v>20.6</v>
      </c>
      <c r="CH223" s="402">
        <v>20.6</v>
      </c>
      <c r="CI223" s="402">
        <v>20.9</v>
      </c>
      <c r="CJ223" s="402">
        <v>23.4</v>
      </c>
      <c r="CK223" s="402">
        <v>20.5</v>
      </c>
      <c r="CL223" s="402">
        <v>20.9</v>
      </c>
      <c r="CM223" s="402">
        <v>22</v>
      </c>
      <c r="CN223" s="402">
        <v>22.5</v>
      </c>
      <c r="CO223" s="402">
        <v>17.2</v>
      </c>
      <c r="CP223" s="402">
        <v>10.8</v>
      </c>
    </row>
    <row r="224" spans="1:94">
      <c r="A224">
        <v>222</v>
      </c>
      <c r="B224" t="s">
        <v>566</v>
      </c>
      <c r="C224" t="s">
        <v>1064</v>
      </c>
      <c r="D224" t="s">
        <v>1065</v>
      </c>
      <c r="E224" t="s">
        <v>1069</v>
      </c>
      <c r="F224" t="s">
        <v>2108</v>
      </c>
      <c r="I224" s="402"/>
      <c r="J224" s="402">
        <v>13.9</v>
      </c>
      <c r="K224" s="402"/>
      <c r="L224" s="402">
        <v>14.8</v>
      </c>
      <c r="M224" s="402">
        <v>16.7</v>
      </c>
      <c r="N224" s="402">
        <v>16</v>
      </c>
      <c r="O224" s="402">
        <v>11.3</v>
      </c>
      <c r="P224" s="402">
        <v>11.7</v>
      </c>
      <c r="Q224" s="402"/>
      <c r="R224" s="402">
        <v>14</v>
      </c>
      <c r="S224" s="402">
        <v>16.4</v>
      </c>
      <c r="T224" s="402">
        <v>13.6</v>
      </c>
      <c r="U224" s="402">
        <v>14.6</v>
      </c>
      <c r="V224" s="402">
        <v>18</v>
      </c>
      <c r="W224" s="402">
        <v>15.7</v>
      </c>
      <c r="X224" s="402">
        <v>15.9</v>
      </c>
      <c r="Y224" s="402">
        <v>18.5</v>
      </c>
      <c r="Z224" s="402">
        <v>12.8</v>
      </c>
      <c r="AA224" s="402">
        <v>15.6</v>
      </c>
      <c r="AB224" s="402">
        <v>11.4</v>
      </c>
      <c r="AC224" s="402">
        <v>11.3</v>
      </c>
      <c r="AD224" s="402">
        <v>12</v>
      </c>
      <c r="AE224" s="402">
        <v>7.8</v>
      </c>
      <c r="AF224" s="402">
        <v>10.4</v>
      </c>
      <c r="AG224" s="402">
        <v>13</v>
      </c>
      <c r="AH224" s="402">
        <v>8.9</v>
      </c>
      <c r="AI224" s="402"/>
      <c r="AJ224" s="402">
        <v>11.1</v>
      </c>
      <c r="AK224" s="402">
        <v>7.1</v>
      </c>
      <c r="AL224" s="402">
        <v>13.9</v>
      </c>
      <c r="AM224" s="402">
        <v>14.3</v>
      </c>
      <c r="AN224" s="402">
        <v>16.6</v>
      </c>
      <c r="AO224" s="402">
        <v>21.5</v>
      </c>
      <c r="AP224" s="402">
        <v>16.3</v>
      </c>
      <c r="AQ224" s="402">
        <v>15</v>
      </c>
      <c r="AR224" s="402">
        <v>16.3</v>
      </c>
      <c r="AS224" s="402">
        <v>12.5</v>
      </c>
      <c r="AT224" s="402">
        <v>15.6</v>
      </c>
      <c r="AU224" s="402">
        <v>11</v>
      </c>
      <c r="AV224" s="402">
        <v>11</v>
      </c>
      <c r="AW224" s="402">
        <v>14.2</v>
      </c>
      <c r="AX224" s="402">
        <v>12.1</v>
      </c>
      <c r="AY224" s="402">
        <v>14.3</v>
      </c>
      <c r="AZ224" s="402">
        <v>14.9</v>
      </c>
      <c r="BA224" s="402">
        <v>21.5</v>
      </c>
      <c r="BB224" s="402">
        <v>18.2</v>
      </c>
      <c r="BC224" s="402">
        <v>14.1</v>
      </c>
      <c r="BD224" s="402">
        <v>17.1</v>
      </c>
      <c r="BE224" s="402">
        <v>15.8</v>
      </c>
      <c r="BF224" s="402">
        <v>13.6</v>
      </c>
      <c r="BG224" s="402">
        <v>15.7</v>
      </c>
      <c r="BH224" s="402">
        <v>12.5</v>
      </c>
      <c r="BI224" s="402">
        <v>16.3</v>
      </c>
      <c r="BJ224" s="402">
        <v>18.8</v>
      </c>
      <c r="BK224" s="402">
        <v>18.7</v>
      </c>
      <c r="BL224" s="402">
        <v>20.9</v>
      </c>
      <c r="BM224" s="402">
        <v>12.8</v>
      </c>
      <c r="BN224" s="402">
        <v>6.9</v>
      </c>
      <c r="BO224" s="402">
        <v>15.7</v>
      </c>
      <c r="BP224" s="402">
        <v>17.2</v>
      </c>
      <c r="BQ224" s="402">
        <v>11.2</v>
      </c>
      <c r="BR224" s="402">
        <v>8.4</v>
      </c>
      <c r="BS224" s="402">
        <v>11.4</v>
      </c>
      <c r="BT224" s="402">
        <v>11.2</v>
      </c>
      <c r="BU224" s="402">
        <v>11.5</v>
      </c>
      <c r="BV224" s="402">
        <v>9.3</v>
      </c>
      <c r="BW224" s="402">
        <v>11.3</v>
      </c>
      <c r="BX224" s="402">
        <v>12.3</v>
      </c>
      <c r="BY224" s="402">
        <v>11.7</v>
      </c>
      <c r="BZ224" s="402">
        <v>14.2</v>
      </c>
      <c r="CA224" s="402">
        <v>11.9</v>
      </c>
      <c r="CB224" s="402">
        <v>4.2</v>
      </c>
      <c r="CC224" s="402">
        <v>5.7</v>
      </c>
      <c r="CD224" s="402">
        <v>8.1</v>
      </c>
      <c r="CE224" s="402">
        <v>7.8</v>
      </c>
      <c r="CF224" s="402">
        <v>10.4</v>
      </c>
      <c r="CG224" s="402">
        <v>10.4</v>
      </c>
      <c r="CH224" s="402">
        <v>10.4</v>
      </c>
      <c r="CI224" s="402">
        <v>14.7</v>
      </c>
      <c r="CJ224" s="402">
        <v>13.1</v>
      </c>
      <c r="CK224" s="402">
        <v>12.5</v>
      </c>
      <c r="CL224" s="402">
        <v>16.1</v>
      </c>
      <c r="CM224" s="402">
        <v>11.7</v>
      </c>
      <c r="CN224" s="402">
        <v>7.4</v>
      </c>
      <c r="CO224" s="402">
        <v>8.8</v>
      </c>
      <c r="CP224" s="402">
        <v>7.3</v>
      </c>
    </row>
    <row r="225" spans="1:94">
      <c r="A225">
        <v>223</v>
      </c>
      <c r="B225" t="s">
        <v>568</v>
      </c>
      <c r="C225" t="s">
        <v>1064</v>
      </c>
      <c r="D225" t="s">
        <v>1065</v>
      </c>
      <c r="E225" t="s">
        <v>1070</v>
      </c>
      <c r="F225" t="s">
        <v>2108</v>
      </c>
      <c r="I225" s="402"/>
      <c r="J225" s="402">
        <v>6.9</v>
      </c>
      <c r="K225" s="402"/>
      <c r="L225" s="402">
        <v>11.3</v>
      </c>
      <c r="M225" s="402">
        <v>8.2</v>
      </c>
      <c r="N225" s="402">
        <v>6.9</v>
      </c>
      <c r="O225" s="402">
        <v>4.2</v>
      </c>
      <c r="P225" s="402">
        <v>3.5</v>
      </c>
      <c r="Q225" s="402"/>
      <c r="R225" s="402">
        <v>13.8</v>
      </c>
      <c r="S225" s="402">
        <v>13.2</v>
      </c>
      <c r="T225" s="402">
        <v>9.7</v>
      </c>
      <c r="U225" s="402">
        <v>7.8</v>
      </c>
      <c r="V225" s="402">
        <v>8.4</v>
      </c>
      <c r="W225" s="402">
        <v>7</v>
      </c>
      <c r="X225" s="402">
        <v>7.5</v>
      </c>
      <c r="Y225" s="402">
        <v>7.6</v>
      </c>
      <c r="Z225" s="402">
        <v>4.4</v>
      </c>
      <c r="AA225" s="402">
        <v>6.4</v>
      </c>
      <c r="AB225" s="402">
        <v>4.4</v>
      </c>
      <c r="AC225" s="402">
        <v>4.3</v>
      </c>
      <c r="AD225" s="402">
        <v>4.4</v>
      </c>
      <c r="AE225" s="402">
        <v>1.7</v>
      </c>
      <c r="AF225" s="402">
        <v>3.6</v>
      </c>
      <c r="AG225" s="402">
        <v>4</v>
      </c>
      <c r="AH225" s="402">
        <v>1.7</v>
      </c>
      <c r="AI225" s="402"/>
      <c r="AJ225" s="402">
        <v>14.2</v>
      </c>
      <c r="AK225" s="402">
        <v>31</v>
      </c>
      <c r="AL225" s="402">
        <v>13.7</v>
      </c>
      <c r="AM225" s="402">
        <v>13.3</v>
      </c>
      <c r="AN225" s="402">
        <v>12</v>
      </c>
      <c r="AO225" s="402">
        <v>13</v>
      </c>
      <c r="AP225" s="402">
        <v>7.2</v>
      </c>
      <c r="AQ225" s="402">
        <v>18.1</v>
      </c>
      <c r="AR225" s="402">
        <v>13.7</v>
      </c>
      <c r="AS225" s="402">
        <v>9.5</v>
      </c>
      <c r="AT225" s="402">
        <v>9.6</v>
      </c>
      <c r="AU225" s="402">
        <v>8.2</v>
      </c>
      <c r="AV225" s="402">
        <v>7.4</v>
      </c>
      <c r="AW225" s="402">
        <v>7.6</v>
      </c>
      <c r="AX225" s="402">
        <v>8</v>
      </c>
      <c r="AY225" s="402">
        <v>7.5</v>
      </c>
      <c r="AZ225" s="402">
        <v>7.9</v>
      </c>
      <c r="BA225" s="402">
        <v>9.2</v>
      </c>
      <c r="BB225" s="402">
        <v>8.4</v>
      </c>
      <c r="BC225" s="402">
        <v>5.7</v>
      </c>
      <c r="BD225" s="402">
        <v>7.1</v>
      </c>
      <c r="BE225" s="402">
        <v>7</v>
      </c>
      <c r="BF225" s="402">
        <v>7</v>
      </c>
      <c r="BG225" s="402">
        <v>9.8</v>
      </c>
      <c r="BH225" s="402">
        <v>7.4</v>
      </c>
      <c r="BI225" s="402">
        <v>7</v>
      </c>
      <c r="BJ225" s="402">
        <v>7.8</v>
      </c>
      <c r="BK225" s="402">
        <v>7.7</v>
      </c>
      <c r="BL225" s="402">
        <v>8</v>
      </c>
      <c r="BM225" s="402">
        <v>4.4</v>
      </c>
      <c r="BN225" s="402">
        <v>3.7</v>
      </c>
      <c r="BO225" s="402">
        <v>6.5</v>
      </c>
      <c r="BP225" s="402">
        <v>5.2</v>
      </c>
      <c r="BQ225" s="402">
        <v>4.3</v>
      </c>
      <c r="BR225" s="402">
        <v>4.5</v>
      </c>
      <c r="BS225" s="402">
        <v>4.4</v>
      </c>
      <c r="BT225" s="402">
        <v>4.3</v>
      </c>
      <c r="BU225" s="402">
        <v>4.2</v>
      </c>
      <c r="BV225" s="402">
        <v>4.5</v>
      </c>
      <c r="BW225" s="402">
        <v>4.3</v>
      </c>
      <c r="BX225" s="402">
        <v>6.2</v>
      </c>
      <c r="BY225" s="402">
        <v>4.7</v>
      </c>
      <c r="BZ225" s="402">
        <v>4.4</v>
      </c>
      <c r="CA225" s="402">
        <v>2.3</v>
      </c>
      <c r="CB225" s="402">
        <v>1.6</v>
      </c>
      <c r="CC225" s="402">
        <v>1.7</v>
      </c>
      <c r="CD225" s="402">
        <v>1.8</v>
      </c>
      <c r="CE225" s="402">
        <v>1.7</v>
      </c>
      <c r="CF225" s="402">
        <v>3.4</v>
      </c>
      <c r="CG225" s="402">
        <v>3.6</v>
      </c>
      <c r="CH225" s="402">
        <v>3.5</v>
      </c>
      <c r="CI225" s="402">
        <v>3.9</v>
      </c>
      <c r="CJ225" s="402">
        <v>4.9</v>
      </c>
      <c r="CK225" s="402">
        <v>3.9</v>
      </c>
      <c r="CL225" s="402">
        <v>4</v>
      </c>
      <c r="CM225" s="402">
        <v>4.3</v>
      </c>
      <c r="CN225" s="402">
        <v>1.7</v>
      </c>
      <c r="CO225" s="402">
        <v>1.7</v>
      </c>
      <c r="CP225" s="402">
        <v>1.6</v>
      </c>
    </row>
    <row r="226" spans="1:94">
      <c r="A226">
        <v>224</v>
      </c>
      <c r="B226" t="s">
        <v>570</v>
      </c>
      <c r="C226" t="s">
        <v>1064</v>
      </c>
      <c r="D226" t="s">
        <v>1065</v>
      </c>
      <c r="E226" t="s">
        <v>1071</v>
      </c>
      <c r="F226" t="s">
        <v>2108</v>
      </c>
      <c r="J226">
        <v>8.4</v>
      </c>
      <c r="L226">
        <v>16.2</v>
      </c>
      <c r="M226">
        <v>13.6</v>
      </c>
      <c r="N226">
        <v>7.5</v>
      </c>
      <c r="O226">
        <v>3.1</v>
      </c>
      <c r="P226">
        <v>3.3</v>
      </c>
      <c r="R226">
        <v>33.4</v>
      </c>
      <c r="S226">
        <v>19.2</v>
      </c>
      <c r="T226">
        <v>11.2</v>
      </c>
      <c r="U226">
        <v>21.4</v>
      </c>
      <c r="V226">
        <v>11.3</v>
      </c>
      <c r="W226">
        <v>7.4</v>
      </c>
      <c r="X226">
        <v>10.4</v>
      </c>
      <c r="Y226">
        <v>7</v>
      </c>
      <c r="Z226">
        <v>4.2</v>
      </c>
      <c r="AA226">
        <v>6.1</v>
      </c>
      <c r="AB226">
        <v>5.1</v>
      </c>
      <c r="AC226">
        <v>3.4</v>
      </c>
      <c r="AD226">
        <v>3.2</v>
      </c>
      <c r="AE226">
        <v>1.2</v>
      </c>
      <c r="AF226">
        <v>3.3</v>
      </c>
      <c r="AG226">
        <v>3.7</v>
      </c>
      <c r="AH226">
        <v>1.3</v>
      </c>
      <c r="AJ226">
        <v>34.8</v>
      </c>
      <c r="AK226">
        <v>28.8</v>
      </c>
      <c r="AL226">
        <v>34</v>
      </c>
      <c r="AM226">
        <v>14.6</v>
      </c>
      <c r="AN226">
        <v>19.6</v>
      </c>
      <c r="AO226">
        <v>16.3</v>
      </c>
      <c r="AP226">
        <v>25.8</v>
      </c>
      <c r="AQ226">
        <v>22.1</v>
      </c>
      <c r="AR226">
        <v>26.1</v>
      </c>
      <c r="AS226">
        <v>13.7</v>
      </c>
      <c r="AT226">
        <v>11.2</v>
      </c>
      <c r="AU226">
        <v>6.6</v>
      </c>
      <c r="AV226">
        <v>5.1</v>
      </c>
      <c r="AW226">
        <v>26.9</v>
      </c>
      <c r="AX226">
        <v>17.2</v>
      </c>
      <c r="AY226">
        <v>23.1</v>
      </c>
      <c r="AZ226">
        <v>22</v>
      </c>
      <c r="BA226">
        <v>10.8</v>
      </c>
      <c r="BB226">
        <v>10.4</v>
      </c>
      <c r="BC226">
        <v>12.5</v>
      </c>
      <c r="BD226">
        <v>7.6</v>
      </c>
      <c r="BE226">
        <v>8.7</v>
      </c>
      <c r="BF226">
        <v>6.3</v>
      </c>
      <c r="BG226">
        <v>10.8</v>
      </c>
      <c r="BH226">
        <v>10.4</v>
      </c>
      <c r="BI226">
        <v>10.4</v>
      </c>
      <c r="BJ226">
        <v>3.9</v>
      </c>
      <c r="BK226">
        <v>9.9</v>
      </c>
      <c r="BL226">
        <v>7</v>
      </c>
      <c r="BM226">
        <v>4.2</v>
      </c>
      <c r="BN226">
        <v>3.8</v>
      </c>
      <c r="BO226">
        <v>6.2</v>
      </c>
      <c r="BP226">
        <v>4.9</v>
      </c>
      <c r="BQ226">
        <v>10.3</v>
      </c>
      <c r="BR226">
        <v>5.3</v>
      </c>
      <c r="BS226">
        <v>5.2</v>
      </c>
      <c r="BT226">
        <v>4</v>
      </c>
      <c r="BU226">
        <v>3.2</v>
      </c>
      <c r="BV226">
        <v>4.2</v>
      </c>
      <c r="BW226">
        <v>3.5</v>
      </c>
      <c r="BX226">
        <v>3.3</v>
      </c>
      <c r="BY226">
        <v>3.7</v>
      </c>
      <c r="BZ226">
        <v>2.5</v>
      </c>
      <c r="CA226">
        <v>1.7</v>
      </c>
      <c r="CB226">
        <v>1.1</v>
      </c>
      <c r="CC226">
        <v>1.1</v>
      </c>
      <c r="CD226">
        <v>1.2</v>
      </c>
      <c r="CE226">
        <v>1.2</v>
      </c>
      <c r="CF226">
        <v>3.4</v>
      </c>
      <c r="CG226">
        <v>3.4</v>
      </c>
      <c r="CH226">
        <v>3.4</v>
      </c>
      <c r="CI226">
        <v>3.7</v>
      </c>
      <c r="CJ226">
        <v>8.7</v>
      </c>
      <c r="CK226">
        <v>7.2</v>
      </c>
      <c r="CL226">
        <v>3.7</v>
      </c>
      <c r="CM226">
        <v>3</v>
      </c>
      <c r="CN226">
        <v>1.3</v>
      </c>
      <c r="CO226">
        <v>1.3</v>
      </c>
      <c r="CP226">
        <v>1.2</v>
      </c>
    </row>
    <row r="227" spans="1:94">
      <c r="A227">
        <v>225</v>
      </c>
      <c r="C227" t="s">
        <v>1064</v>
      </c>
      <c r="D227" t="s">
        <v>1065</v>
      </c>
      <c r="I227" s="403"/>
      <c r="J227" s="403"/>
      <c r="K227" s="403"/>
      <c r="L227" s="403"/>
      <c r="M227" s="403"/>
      <c r="N227" s="403"/>
      <c r="O227" s="403"/>
      <c r="P227" s="403"/>
      <c r="Q227" s="403"/>
      <c r="R227" s="403"/>
      <c r="S227" s="403"/>
      <c r="T227" s="403"/>
      <c r="U227" s="403"/>
      <c r="V227" s="403"/>
      <c r="W227" s="403"/>
      <c r="X227" s="403"/>
      <c r="Y227" s="403"/>
      <c r="Z227" s="403"/>
      <c r="AA227" s="403"/>
      <c r="AB227" s="403"/>
      <c r="AC227" s="403"/>
      <c r="AD227" s="403"/>
      <c r="AE227" s="403"/>
      <c r="AF227" s="403"/>
      <c r="AG227" s="403"/>
      <c r="AH227" s="403"/>
      <c r="AI227" s="403"/>
      <c r="AJ227" s="403"/>
      <c r="AK227" s="403"/>
      <c r="AL227" s="403"/>
      <c r="AM227" s="403"/>
      <c r="AN227" s="403"/>
      <c r="AO227" s="403"/>
      <c r="AP227" s="403"/>
      <c r="AQ227" s="403"/>
      <c r="AR227" s="403"/>
      <c r="AS227" s="403"/>
      <c r="AT227" s="403"/>
      <c r="AU227" s="403"/>
      <c r="AV227" s="403"/>
      <c r="AW227" s="403"/>
      <c r="AX227" s="403"/>
      <c r="AY227" s="403"/>
      <c r="AZ227" s="403"/>
      <c r="BA227" s="403"/>
      <c r="BB227" s="403"/>
      <c r="BC227" s="403"/>
      <c r="BD227" s="403"/>
      <c r="BE227" s="403"/>
      <c r="BF227" s="403"/>
      <c r="BG227" s="403"/>
      <c r="BH227" s="403"/>
      <c r="BI227" s="403"/>
      <c r="BJ227" s="403"/>
      <c r="BK227" s="403"/>
      <c r="BL227" s="403"/>
      <c r="BM227" s="403"/>
      <c r="BN227" s="403"/>
      <c r="BO227" s="403"/>
      <c r="BP227" s="403"/>
      <c r="BQ227" s="403"/>
      <c r="BR227" s="403"/>
      <c r="BS227" s="403"/>
      <c r="BT227" s="403"/>
      <c r="BU227" s="403"/>
      <c r="BV227" s="403"/>
      <c r="BW227" s="403"/>
      <c r="BX227" s="403"/>
      <c r="BY227" s="403"/>
      <c r="BZ227" s="403"/>
      <c r="CA227" s="403"/>
      <c r="CB227" s="403"/>
      <c r="CC227" s="403"/>
      <c r="CD227" s="403"/>
      <c r="CE227" s="403"/>
      <c r="CF227" s="403"/>
      <c r="CG227" s="403"/>
      <c r="CH227" s="403"/>
      <c r="CI227" s="403"/>
      <c r="CJ227" s="403"/>
      <c r="CK227" s="403"/>
      <c r="CL227" s="403"/>
      <c r="CM227" s="403"/>
      <c r="CN227" s="403"/>
      <c r="CO227" s="403"/>
      <c r="CP227" s="403"/>
    </row>
    <row r="228" spans="1:94">
      <c r="A228">
        <v>226</v>
      </c>
      <c r="B228" t="s">
        <v>1072</v>
      </c>
      <c r="C228" t="s">
        <v>1064</v>
      </c>
      <c r="D228" t="s">
        <v>1065</v>
      </c>
      <c r="E228" t="s">
        <v>1073</v>
      </c>
      <c r="F228" t="s">
        <v>2114</v>
      </c>
      <c r="G228" t="s">
        <v>2115</v>
      </c>
      <c r="H228">
        <v>1000</v>
      </c>
      <c r="J228" s="403">
        <v>40257</v>
      </c>
      <c r="L228" s="403">
        <v>54519</v>
      </c>
      <c r="M228" s="403">
        <v>49451</v>
      </c>
      <c r="N228" s="403">
        <v>43011</v>
      </c>
      <c r="O228" s="403">
        <v>30442</v>
      </c>
      <c r="P228" s="403">
        <v>26456</v>
      </c>
      <c r="R228" s="403">
        <v>73748</v>
      </c>
      <c r="S228" s="403">
        <v>59328</v>
      </c>
      <c r="T228" s="403">
        <v>46656</v>
      </c>
      <c r="U228" s="403">
        <v>53972</v>
      </c>
      <c r="V228" s="403">
        <v>46597</v>
      </c>
      <c r="W228" s="403">
        <v>41463</v>
      </c>
      <c r="X228" s="403">
        <v>47632</v>
      </c>
      <c r="Y228" s="403">
        <v>44869</v>
      </c>
      <c r="Z228" s="403">
        <v>31929</v>
      </c>
      <c r="AA228" s="403">
        <v>43260</v>
      </c>
      <c r="AB228" s="403">
        <v>33083</v>
      </c>
      <c r="AC228" s="403">
        <v>34835</v>
      </c>
      <c r="AD228" s="403">
        <v>32562</v>
      </c>
      <c r="AE228" s="403">
        <v>20723</v>
      </c>
      <c r="AF228" s="403">
        <v>30056</v>
      </c>
      <c r="AG228" s="403">
        <v>28077</v>
      </c>
      <c r="AH228" s="403">
        <v>20394</v>
      </c>
      <c r="AJ228" s="403">
        <v>82152</v>
      </c>
      <c r="AK228" s="403">
        <v>78492</v>
      </c>
      <c r="AL228" s="403">
        <v>72125</v>
      </c>
      <c r="AM228" s="403">
        <v>54636</v>
      </c>
      <c r="AN228" s="403">
        <v>60373</v>
      </c>
      <c r="AO228" s="403">
        <v>56322</v>
      </c>
      <c r="AP228" s="403">
        <v>59839</v>
      </c>
      <c r="AQ228" s="403">
        <v>63038</v>
      </c>
      <c r="AR228" s="403">
        <v>65650</v>
      </c>
      <c r="AS228" s="403">
        <v>53567</v>
      </c>
      <c r="AT228" s="403">
        <v>50046</v>
      </c>
      <c r="AU228" s="403">
        <v>38800</v>
      </c>
      <c r="AV228" s="403">
        <v>38309</v>
      </c>
      <c r="AW228" s="403">
        <v>65909</v>
      </c>
      <c r="AX228" s="403">
        <v>49825</v>
      </c>
      <c r="AY228" s="403">
        <v>62752</v>
      </c>
      <c r="AZ228" s="403">
        <v>44939</v>
      </c>
      <c r="BA228" s="403">
        <v>52164</v>
      </c>
      <c r="BB228" s="403">
        <v>43654</v>
      </c>
      <c r="BC228" s="403">
        <v>45364</v>
      </c>
      <c r="BD228" s="403">
        <v>42863</v>
      </c>
      <c r="BE228" s="403">
        <v>43500</v>
      </c>
      <c r="BF228" s="403">
        <v>39878</v>
      </c>
      <c r="BG228" s="403">
        <v>47689</v>
      </c>
      <c r="BH228" s="403">
        <v>47842</v>
      </c>
      <c r="BI228" s="403">
        <v>47499</v>
      </c>
      <c r="BJ228" s="403">
        <v>39808</v>
      </c>
      <c r="BK228" s="403">
        <v>49414</v>
      </c>
      <c r="BL228" s="403">
        <v>49276</v>
      </c>
      <c r="BM228" s="403">
        <v>33592</v>
      </c>
      <c r="BN228" s="403">
        <v>23704</v>
      </c>
      <c r="BO228" s="403">
        <v>43686</v>
      </c>
      <c r="BP228" s="403">
        <v>42876</v>
      </c>
      <c r="BQ228" s="403">
        <v>31704</v>
      </c>
      <c r="BR228" s="403">
        <v>35134</v>
      </c>
      <c r="BS228" s="403">
        <v>33067</v>
      </c>
      <c r="BT228" s="403">
        <v>34826</v>
      </c>
      <c r="BU228" s="403">
        <v>35106</v>
      </c>
      <c r="BV228" s="403">
        <v>34938</v>
      </c>
      <c r="BW228" s="403">
        <v>33789</v>
      </c>
      <c r="BX228" s="403">
        <v>36776</v>
      </c>
      <c r="BY228" s="403">
        <v>36630</v>
      </c>
      <c r="BZ228" s="403">
        <v>33006</v>
      </c>
      <c r="CA228" s="403">
        <v>26481</v>
      </c>
      <c r="CB228" s="403">
        <v>16702</v>
      </c>
      <c r="CC228" s="403">
        <v>12394</v>
      </c>
      <c r="CD228" s="403">
        <v>26156</v>
      </c>
      <c r="CE228" s="403">
        <v>20513</v>
      </c>
      <c r="CF228" s="403">
        <v>29387</v>
      </c>
      <c r="CG228" s="403">
        <v>32210</v>
      </c>
      <c r="CH228" s="403">
        <v>29001</v>
      </c>
      <c r="CI228" s="403">
        <v>24129</v>
      </c>
      <c r="CJ228" s="403">
        <v>37291</v>
      </c>
      <c r="CK228" s="403">
        <v>30112</v>
      </c>
      <c r="CL228" s="403">
        <v>27881</v>
      </c>
      <c r="CM228" s="403">
        <v>26007</v>
      </c>
      <c r="CN228" s="403">
        <v>23562</v>
      </c>
      <c r="CO228" s="403">
        <v>21073</v>
      </c>
      <c r="CP228" s="403">
        <v>17417</v>
      </c>
    </row>
    <row r="229" spans="3:94">
      <c r="C229" t="s">
        <v>1064</v>
      </c>
      <c r="D229" t="s">
        <v>1075</v>
      </c>
      <c r="I229" s="403"/>
      <c r="J229" s="403"/>
      <c r="K229" s="403"/>
      <c r="L229" s="403"/>
      <c r="M229" s="403"/>
      <c r="N229" s="403"/>
      <c r="O229" s="403"/>
      <c r="P229" s="403"/>
      <c r="Q229" s="403"/>
      <c r="R229" s="403"/>
      <c r="S229" s="403"/>
      <c r="T229" s="403"/>
      <c r="U229" s="403"/>
      <c r="V229" s="403"/>
      <c r="W229" s="403"/>
      <c r="X229" s="403"/>
      <c r="Y229" s="403"/>
      <c r="Z229" s="403"/>
      <c r="AA229" s="403"/>
      <c r="AB229" s="403"/>
      <c r="AC229" s="403"/>
      <c r="AD229" s="403"/>
      <c r="AE229" s="403"/>
      <c r="AF229" s="403"/>
      <c r="AG229" s="403"/>
      <c r="AH229" s="403"/>
      <c r="AI229" s="403"/>
      <c r="AJ229" s="403"/>
      <c r="AK229" s="403"/>
      <c r="AL229" s="403"/>
      <c r="AM229" s="403"/>
      <c r="AN229" s="403"/>
      <c r="AO229" s="403"/>
      <c r="AP229" s="403"/>
      <c r="AQ229" s="403"/>
      <c r="AR229" s="403"/>
      <c r="AS229" s="403"/>
      <c r="AT229" s="403"/>
      <c r="AU229" s="403"/>
      <c r="AV229" s="403"/>
      <c r="AW229" s="403"/>
      <c r="AX229" s="403"/>
      <c r="AY229" s="403"/>
      <c r="AZ229" s="403"/>
      <c r="BA229" s="403"/>
      <c r="BB229" s="403"/>
      <c r="BC229" s="403"/>
      <c r="BD229" s="403"/>
      <c r="BE229" s="403"/>
      <c r="BF229" s="403"/>
      <c r="BG229" s="403"/>
      <c r="BH229" s="403"/>
      <c r="BI229" s="403"/>
      <c r="BJ229" s="403"/>
      <c r="BK229" s="403"/>
      <c r="BL229" s="403"/>
      <c r="BM229" s="403"/>
      <c r="BN229" s="403"/>
      <c r="BO229" s="403"/>
      <c r="BP229" s="403"/>
      <c r="BQ229" s="403"/>
      <c r="BR229" s="403"/>
      <c r="BS229" s="403"/>
      <c r="BT229" s="403"/>
      <c r="BU229" s="403"/>
      <c r="BV229" s="403"/>
      <c r="BW229" s="403"/>
      <c r="BX229" s="403"/>
      <c r="BY229" s="403"/>
      <c r="BZ229" s="403"/>
      <c r="CA229" s="403"/>
      <c r="CB229" s="403"/>
      <c r="CC229" s="403"/>
      <c r="CD229" s="403"/>
      <c r="CE229" s="403"/>
      <c r="CF229" s="403"/>
      <c r="CG229" s="403"/>
      <c r="CH229" s="403"/>
      <c r="CI229" s="403"/>
      <c r="CJ229" s="403"/>
      <c r="CK229" s="403"/>
      <c r="CL229" s="403"/>
      <c r="CM229" s="403"/>
      <c r="CN229" s="403"/>
      <c r="CO229" s="403"/>
      <c r="CP229" s="403"/>
    </row>
    <row r="230" spans="1:94">
      <c r="A230">
        <v>228</v>
      </c>
      <c r="B230" t="s">
        <v>1074</v>
      </c>
      <c r="C230" t="s">
        <v>1064</v>
      </c>
      <c r="D230" t="s">
        <v>1075</v>
      </c>
      <c r="E230" t="s">
        <v>1076</v>
      </c>
      <c r="F230" t="s">
        <v>2114</v>
      </c>
      <c r="G230" t="s">
        <v>2115</v>
      </c>
      <c r="H230">
        <v>1000</v>
      </c>
      <c r="I230" s="403"/>
      <c r="J230" s="403">
        <v>32512</v>
      </c>
      <c r="K230" s="403"/>
      <c r="L230" s="403">
        <v>42616</v>
      </c>
      <c r="M230" s="403">
        <v>38357</v>
      </c>
      <c r="N230" s="403">
        <v>34740</v>
      </c>
      <c r="O230" s="403">
        <v>25592</v>
      </c>
      <c r="P230" s="403">
        <v>22645</v>
      </c>
      <c r="Q230" s="403"/>
      <c r="R230" s="403">
        <v>55035</v>
      </c>
      <c r="S230" s="403">
        <v>45818</v>
      </c>
      <c r="T230" s="403">
        <v>37424</v>
      </c>
      <c r="U230" s="403">
        <v>41245</v>
      </c>
      <c r="V230" s="403">
        <v>36535</v>
      </c>
      <c r="W230" s="403">
        <v>33775</v>
      </c>
      <c r="X230" s="403">
        <v>37911</v>
      </c>
      <c r="Y230" s="403">
        <v>36132</v>
      </c>
      <c r="Z230" s="403">
        <v>27303</v>
      </c>
      <c r="AA230" s="403">
        <v>34461</v>
      </c>
      <c r="AB230" s="403">
        <v>26927</v>
      </c>
      <c r="AC230" s="403">
        <v>28819</v>
      </c>
      <c r="AD230" s="403">
        <v>27298</v>
      </c>
      <c r="AE230" s="403">
        <v>18498</v>
      </c>
      <c r="AF230" s="403">
        <v>25065</v>
      </c>
      <c r="AG230" s="403">
        <v>24049</v>
      </c>
      <c r="AH230" s="403">
        <v>18209</v>
      </c>
      <c r="AI230" s="403"/>
      <c r="AJ230" s="403">
        <v>60156</v>
      </c>
      <c r="AK230" s="403">
        <v>57504</v>
      </c>
      <c r="AL230" s="403">
        <v>54118</v>
      </c>
      <c r="AM230" s="403">
        <v>43057</v>
      </c>
      <c r="AN230" s="403">
        <v>46593</v>
      </c>
      <c r="AO230" s="403">
        <v>43683</v>
      </c>
      <c r="AP230" s="403">
        <v>45586</v>
      </c>
      <c r="AQ230" s="403">
        <v>48189</v>
      </c>
      <c r="AR230" s="403">
        <v>49906</v>
      </c>
      <c r="AS230" s="403">
        <v>41972</v>
      </c>
      <c r="AT230" s="403">
        <v>39766</v>
      </c>
      <c r="AU230" s="403">
        <v>32512</v>
      </c>
      <c r="AV230" s="403">
        <v>31192</v>
      </c>
      <c r="AW230" s="403">
        <v>49711</v>
      </c>
      <c r="AX230" s="403">
        <v>38144</v>
      </c>
      <c r="AY230" s="403">
        <v>47172</v>
      </c>
      <c r="AZ230" s="403">
        <v>35301</v>
      </c>
      <c r="BA230" s="403">
        <v>40530</v>
      </c>
      <c r="BB230" s="403">
        <v>34326</v>
      </c>
      <c r="BC230" s="403">
        <v>35963</v>
      </c>
      <c r="BD230" s="403">
        <v>34801</v>
      </c>
      <c r="BE230" s="403">
        <v>35252</v>
      </c>
      <c r="BF230" s="403">
        <v>32621</v>
      </c>
      <c r="BG230" s="403">
        <v>38106</v>
      </c>
      <c r="BH230" s="403">
        <v>38290</v>
      </c>
      <c r="BI230" s="403">
        <v>37569</v>
      </c>
      <c r="BJ230" s="403">
        <v>32664</v>
      </c>
      <c r="BK230" s="403">
        <v>39194</v>
      </c>
      <c r="BL230" s="403">
        <v>39187</v>
      </c>
      <c r="BM230" s="403">
        <v>28601</v>
      </c>
      <c r="BN230" s="403">
        <v>20888</v>
      </c>
      <c r="BO230" s="403">
        <v>34632</v>
      </c>
      <c r="BP230" s="403">
        <v>34306</v>
      </c>
      <c r="BQ230" s="403">
        <v>25996</v>
      </c>
      <c r="BR230" s="403">
        <v>28890</v>
      </c>
      <c r="BS230" s="403">
        <v>26828</v>
      </c>
      <c r="BT230" s="403">
        <v>28531</v>
      </c>
      <c r="BU230" s="403">
        <v>29056</v>
      </c>
      <c r="BV230" s="403">
        <v>28905</v>
      </c>
      <c r="BW230" s="403">
        <v>28322</v>
      </c>
      <c r="BX230" s="403">
        <v>30243</v>
      </c>
      <c r="BY230" s="403">
        <v>30183</v>
      </c>
      <c r="BZ230" s="403">
        <v>27731</v>
      </c>
      <c r="CA230" s="403">
        <v>22909</v>
      </c>
      <c r="CB230" s="403">
        <v>15533</v>
      </c>
      <c r="CC230" s="403">
        <v>11960</v>
      </c>
      <c r="CD230" s="403">
        <v>22735</v>
      </c>
      <c r="CE230" s="403">
        <v>18285</v>
      </c>
      <c r="CF230" s="403">
        <v>24438</v>
      </c>
      <c r="CG230" s="403">
        <v>26578</v>
      </c>
      <c r="CH230" s="403">
        <v>24469</v>
      </c>
      <c r="CI230" s="403">
        <v>21248</v>
      </c>
      <c r="CJ230" s="403">
        <v>30739</v>
      </c>
      <c r="CK230" s="403">
        <v>25243</v>
      </c>
      <c r="CL230" s="403">
        <v>23882</v>
      </c>
      <c r="CM230" s="403">
        <v>22687</v>
      </c>
      <c r="CN230" s="403">
        <v>20589</v>
      </c>
      <c r="CO230" s="403">
        <v>18843</v>
      </c>
      <c r="CP230" s="403">
        <v>15861</v>
      </c>
    </row>
    <row r="231" spans="1:94">
      <c r="A231">
        <v>229</v>
      </c>
      <c r="B231" t="s">
        <v>1077</v>
      </c>
      <c r="C231" t="s">
        <v>1064</v>
      </c>
      <c r="D231" t="s">
        <v>1075</v>
      </c>
      <c r="E231" t="s">
        <v>1078</v>
      </c>
      <c r="F231" t="s">
        <v>2114</v>
      </c>
      <c r="G231" t="s">
        <v>2115</v>
      </c>
      <c r="H231">
        <v>1000</v>
      </c>
      <c r="J231" s="403">
        <v>17137</v>
      </c>
      <c r="L231" s="403">
        <v>26219</v>
      </c>
      <c r="M231" s="403">
        <v>14578</v>
      </c>
      <c r="N231" s="403">
        <v>20102</v>
      </c>
      <c r="O231" s="403">
        <v>12514</v>
      </c>
      <c r="P231" s="403">
        <v>9057</v>
      </c>
      <c r="R231" s="403">
        <v>33887</v>
      </c>
      <c r="S231" s="403">
        <v>27503</v>
      </c>
      <c r="T231" s="403">
        <v>23827</v>
      </c>
      <c r="U231" s="403">
        <v>12174</v>
      </c>
      <c r="V231" s="403">
        <v>16096</v>
      </c>
      <c r="W231" s="403">
        <v>21264</v>
      </c>
      <c r="X231" s="403">
        <v>21673</v>
      </c>
      <c r="Y231" s="403">
        <v>20432</v>
      </c>
      <c r="Z231" s="403">
        <v>18204</v>
      </c>
      <c r="AA231" s="403">
        <v>16998</v>
      </c>
      <c r="AB231" s="403">
        <v>8723</v>
      </c>
      <c r="AC231" s="403">
        <v>15708</v>
      </c>
      <c r="AD231" s="403">
        <v>13337</v>
      </c>
      <c r="AE231" s="403">
        <v>8641</v>
      </c>
      <c r="AF231" s="403">
        <v>11556</v>
      </c>
      <c r="AG231" s="403">
        <v>8418</v>
      </c>
      <c r="AH231" s="403">
        <v>6878</v>
      </c>
      <c r="AJ231" s="403">
        <v>36719</v>
      </c>
      <c r="AK231" s="403">
        <v>29842</v>
      </c>
      <c r="AL231" s="403">
        <v>34307</v>
      </c>
      <c r="AM231" s="403">
        <v>28604</v>
      </c>
      <c r="AN231" s="403">
        <v>29668</v>
      </c>
      <c r="AO231" s="403">
        <v>24352</v>
      </c>
      <c r="AP231" s="403">
        <v>25011</v>
      </c>
      <c r="AQ231" s="403">
        <v>26892</v>
      </c>
      <c r="AR231" s="403">
        <v>28728</v>
      </c>
      <c r="AS231" s="403">
        <v>26062</v>
      </c>
      <c r="AT231" s="403">
        <v>24772</v>
      </c>
      <c r="AU231" s="403">
        <v>22280</v>
      </c>
      <c r="AV231" s="403">
        <v>19578</v>
      </c>
      <c r="AW231" s="403">
        <v>24185</v>
      </c>
      <c r="AX231" s="403">
        <v>7400</v>
      </c>
      <c r="AY231" s="403">
        <v>14325</v>
      </c>
      <c r="AZ231" s="403">
        <v>9102</v>
      </c>
      <c r="BA231" s="403">
        <v>20387</v>
      </c>
      <c r="BB231" s="403">
        <v>14986</v>
      </c>
      <c r="BC231" s="403">
        <v>11407</v>
      </c>
      <c r="BD231" s="403">
        <v>22069</v>
      </c>
      <c r="BE231" s="403">
        <v>22890</v>
      </c>
      <c r="BF231" s="403">
        <v>20138</v>
      </c>
      <c r="BG231" s="403">
        <v>23132</v>
      </c>
      <c r="BH231" s="403">
        <v>18669</v>
      </c>
      <c r="BI231" s="403">
        <v>21073</v>
      </c>
      <c r="BJ231" s="403">
        <v>19720</v>
      </c>
      <c r="BK231" s="403">
        <v>19349</v>
      </c>
      <c r="BL231" s="403">
        <v>22183</v>
      </c>
      <c r="BM231" s="403">
        <v>19198</v>
      </c>
      <c r="BN231" s="403">
        <v>13284</v>
      </c>
      <c r="BO231" s="403">
        <v>16177</v>
      </c>
      <c r="BP231" s="403">
        <v>17738</v>
      </c>
      <c r="BQ231" s="403">
        <v>8883</v>
      </c>
      <c r="BR231" s="403">
        <v>9711</v>
      </c>
      <c r="BS231" s="403">
        <v>8538</v>
      </c>
      <c r="BT231" s="403">
        <v>15607</v>
      </c>
      <c r="BU231" s="403">
        <v>16834</v>
      </c>
      <c r="BV231" s="403">
        <v>15867</v>
      </c>
      <c r="BW231" s="403">
        <v>12250</v>
      </c>
      <c r="BX231" s="403">
        <v>14426</v>
      </c>
      <c r="BY231" s="403">
        <v>13934</v>
      </c>
      <c r="BZ231" s="403">
        <v>13909</v>
      </c>
      <c r="CA231" s="403">
        <v>11678</v>
      </c>
      <c r="CB231" s="403">
        <v>6439</v>
      </c>
      <c r="CC231" s="403">
        <v>4210</v>
      </c>
      <c r="CD231" s="403">
        <v>11242</v>
      </c>
      <c r="CE231" s="403">
        <v>8933</v>
      </c>
      <c r="CF231" s="403">
        <v>11514</v>
      </c>
      <c r="CG231" s="403">
        <v>12217</v>
      </c>
      <c r="CH231" s="403">
        <v>11081</v>
      </c>
      <c r="CI231" s="403">
        <v>7742</v>
      </c>
      <c r="CJ231" s="403">
        <v>11245</v>
      </c>
      <c r="CK231" s="403">
        <v>8667</v>
      </c>
      <c r="CL231" s="403">
        <v>7082</v>
      </c>
      <c r="CM231" s="403">
        <v>8109</v>
      </c>
      <c r="CN231" s="403">
        <v>7811</v>
      </c>
      <c r="CO231" s="403">
        <v>7039</v>
      </c>
      <c r="CP231" s="403">
        <v>6036</v>
      </c>
    </row>
    <row r="232" spans="3:94">
      <c r="C232" t="s">
        <v>1064</v>
      </c>
      <c r="D232" t="s">
        <v>1080</v>
      </c>
      <c r="I232" s="403"/>
      <c r="J232" s="403"/>
      <c r="K232" s="403"/>
      <c r="L232" s="403"/>
      <c r="M232" s="403"/>
      <c r="N232" s="403"/>
      <c r="O232" s="403"/>
      <c r="P232" s="403"/>
      <c r="Q232" s="403"/>
      <c r="R232" s="403"/>
      <c r="S232" s="403"/>
      <c r="T232" s="403"/>
      <c r="U232" s="403"/>
      <c r="V232" s="403"/>
      <c r="W232" s="403"/>
      <c r="X232" s="403"/>
      <c r="Y232" s="403"/>
      <c r="Z232" s="403"/>
      <c r="AA232" s="403"/>
      <c r="AB232" s="403"/>
      <c r="AC232" s="403"/>
      <c r="AD232" s="403"/>
      <c r="AE232" s="403"/>
      <c r="AF232" s="403"/>
      <c r="AG232" s="403"/>
      <c r="AH232" s="403"/>
      <c r="AI232" s="403"/>
      <c r="AJ232" s="403"/>
      <c r="AK232" s="403"/>
      <c r="AL232" s="403"/>
      <c r="AM232" s="403"/>
      <c r="AN232" s="403"/>
      <c r="AO232" s="403"/>
      <c r="AP232" s="403"/>
      <c r="AQ232" s="403"/>
      <c r="AR232" s="403"/>
      <c r="AS232" s="403"/>
      <c r="AT232" s="403"/>
      <c r="AU232" s="403"/>
      <c r="AV232" s="403"/>
      <c r="AW232" s="403"/>
      <c r="AX232" s="403"/>
      <c r="AY232" s="403"/>
      <c r="AZ232" s="403"/>
      <c r="BA232" s="403"/>
      <c r="BB232" s="403"/>
      <c r="BC232" s="403"/>
      <c r="BD232" s="403"/>
      <c r="BE232" s="403"/>
      <c r="BF232" s="403"/>
      <c r="BG232" s="403"/>
      <c r="BH232" s="403"/>
      <c r="BI232" s="403"/>
      <c r="BJ232" s="403"/>
      <c r="BK232" s="403"/>
      <c r="BL232" s="403"/>
      <c r="BM232" s="403"/>
      <c r="BN232" s="403"/>
      <c r="BO232" s="403"/>
      <c r="BP232" s="403"/>
      <c r="BQ232" s="403"/>
      <c r="BR232" s="403"/>
      <c r="BS232" s="403"/>
      <c r="BT232" s="403"/>
      <c r="BU232" s="403"/>
      <c r="BV232" s="403"/>
      <c r="BW232" s="403"/>
      <c r="BX232" s="403"/>
      <c r="BY232" s="403"/>
      <c r="BZ232" s="403"/>
      <c r="CA232" s="403"/>
      <c r="CB232" s="403"/>
      <c r="CC232" s="403"/>
      <c r="CD232" s="403"/>
      <c r="CE232" s="403"/>
      <c r="CF232" s="403"/>
      <c r="CG232" s="403"/>
      <c r="CH232" s="403"/>
      <c r="CI232" s="403"/>
      <c r="CJ232" s="403"/>
      <c r="CK232" s="403"/>
      <c r="CL232" s="403"/>
      <c r="CM232" s="403"/>
      <c r="CN232" s="403"/>
      <c r="CO232" s="403"/>
      <c r="CP232" s="403"/>
    </row>
    <row r="233" spans="1:94">
      <c r="A233">
        <v>231</v>
      </c>
      <c r="B233" t="s">
        <v>1079</v>
      </c>
      <c r="C233" t="s">
        <v>1064</v>
      </c>
      <c r="D233" t="s">
        <v>1080</v>
      </c>
      <c r="E233" t="s">
        <v>1081</v>
      </c>
      <c r="F233" t="s">
        <v>2114</v>
      </c>
      <c r="G233" t="s">
        <v>2115</v>
      </c>
      <c r="H233">
        <v>1000</v>
      </c>
      <c r="I233" s="403"/>
      <c r="J233" s="403">
        <v>7745</v>
      </c>
      <c r="K233" s="403"/>
      <c r="L233" s="403">
        <v>11903</v>
      </c>
      <c r="M233" s="403">
        <v>11093</v>
      </c>
      <c r="N233" s="403">
        <v>8271</v>
      </c>
      <c r="O233" s="403">
        <v>4850</v>
      </c>
      <c r="P233" s="403">
        <v>3811</v>
      </c>
      <c r="Q233" s="403"/>
      <c r="R233" s="403">
        <v>18713</v>
      </c>
      <c r="S233" s="403">
        <v>13509</v>
      </c>
      <c r="T233" s="403">
        <v>9233</v>
      </c>
      <c r="U233" s="403">
        <v>12727</v>
      </c>
      <c r="V233" s="403">
        <v>10062</v>
      </c>
      <c r="W233" s="403">
        <v>7688</v>
      </c>
      <c r="X233" s="403">
        <v>9721</v>
      </c>
      <c r="Y233" s="403">
        <v>8737</v>
      </c>
      <c r="Z233" s="403">
        <v>4626</v>
      </c>
      <c r="AA233" s="403">
        <v>8800</v>
      </c>
      <c r="AB233" s="403">
        <v>6156</v>
      </c>
      <c r="AC233" s="403">
        <v>6016</v>
      </c>
      <c r="AD233" s="403">
        <v>5264</v>
      </c>
      <c r="AE233" s="403">
        <v>2225</v>
      </c>
      <c r="AF233" s="403">
        <v>4991</v>
      </c>
      <c r="AG233" s="403">
        <v>4028</v>
      </c>
      <c r="AH233" s="403">
        <v>2185</v>
      </c>
      <c r="AI233" s="403"/>
      <c r="AJ233" s="403">
        <v>21996</v>
      </c>
      <c r="AK233" s="403">
        <v>20987</v>
      </c>
      <c r="AL233" s="403">
        <v>18007</v>
      </c>
      <c r="AM233" s="403">
        <v>11579</v>
      </c>
      <c r="AN233" s="403">
        <v>13780</v>
      </c>
      <c r="AO233" s="403">
        <v>12639</v>
      </c>
      <c r="AP233" s="403">
        <v>14252</v>
      </c>
      <c r="AQ233" s="403">
        <v>14849</v>
      </c>
      <c r="AR233" s="403">
        <v>15744</v>
      </c>
      <c r="AS233" s="403">
        <v>11595</v>
      </c>
      <c r="AT233" s="403">
        <v>10280</v>
      </c>
      <c r="AU233" s="403">
        <v>6288</v>
      </c>
      <c r="AV233" s="403">
        <v>7116</v>
      </c>
      <c r="AW233" s="403">
        <v>16198</v>
      </c>
      <c r="AX233" s="403">
        <v>11681</v>
      </c>
      <c r="AY233" s="403">
        <v>15580</v>
      </c>
      <c r="AZ233" s="403">
        <v>9638</v>
      </c>
      <c r="BA233" s="403">
        <v>11634</v>
      </c>
      <c r="BB233" s="403">
        <v>9328</v>
      </c>
      <c r="BC233" s="403">
        <v>9401</v>
      </c>
      <c r="BD233" s="403">
        <v>8062</v>
      </c>
      <c r="BE233" s="403">
        <v>8248</v>
      </c>
      <c r="BF233" s="403">
        <v>7257</v>
      </c>
      <c r="BG233" s="403">
        <v>9584</v>
      </c>
      <c r="BH233" s="403">
        <v>9552</v>
      </c>
      <c r="BI233" s="403">
        <v>9931</v>
      </c>
      <c r="BJ233" s="403">
        <v>7144</v>
      </c>
      <c r="BK233" s="403">
        <v>10220</v>
      </c>
      <c r="BL233" s="403">
        <v>10089</v>
      </c>
      <c r="BM233" s="403">
        <v>4992</v>
      </c>
      <c r="BN233" s="403">
        <v>2816</v>
      </c>
      <c r="BO233" s="403">
        <v>9055</v>
      </c>
      <c r="BP233" s="403">
        <v>8570</v>
      </c>
      <c r="BQ233" s="403">
        <v>5708</v>
      </c>
      <c r="BR233" s="403">
        <v>6245</v>
      </c>
      <c r="BS233" s="403">
        <v>6239</v>
      </c>
      <c r="BT233" s="403">
        <v>6295</v>
      </c>
      <c r="BU233" s="403">
        <v>6051</v>
      </c>
      <c r="BV233" s="403">
        <v>6034</v>
      </c>
      <c r="BW233" s="403">
        <v>5467</v>
      </c>
      <c r="BX233" s="403">
        <v>6533</v>
      </c>
      <c r="BY233" s="403">
        <v>6447</v>
      </c>
      <c r="BZ233" s="403">
        <v>5275</v>
      </c>
      <c r="CA233" s="403">
        <v>3573</v>
      </c>
      <c r="CB233" s="403">
        <v>1169</v>
      </c>
      <c r="CC233" s="403">
        <v>434</v>
      </c>
      <c r="CD233" s="403">
        <v>3420</v>
      </c>
      <c r="CE233" s="403">
        <v>2229</v>
      </c>
      <c r="CF233" s="403">
        <v>4949</v>
      </c>
      <c r="CG233" s="403">
        <v>5631</v>
      </c>
      <c r="CH233" s="403">
        <v>4532</v>
      </c>
      <c r="CI233" s="403">
        <v>2881</v>
      </c>
      <c r="CJ233" s="403">
        <v>6552</v>
      </c>
      <c r="CK233" s="403">
        <v>4869</v>
      </c>
      <c r="CL233" s="403">
        <v>3999</v>
      </c>
      <c r="CM233" s="403">
        <v>3320</v>
      </c>
      <c r="CN233" s="403">
        <v>2974</v>
      </c>
      <c r="CO233" s="403">
        <v>2230</v>
      </c>
      <c r="CP233" s="403">
        <v>1556</v>
      </c>
    </row>
    <row r="234" spans="1:94">
      <c r="A234">
        <v>232</v>
      </c>
      <c r="B234" t="s">
        <v>1082</v>
      </c>
      <c r="C234" t="s">
        <v>1064</v>
      </c>
      <c r="D234" t="s">
        <v>1080</v>
      </c>
      <c r="E234" t="s">
        <v>1083</v>
      </c>
      <c r="F234" t="s">
        <v>2114</v>
      </c>
      <c r="G234" t="s">
        <v>2115</v>
      </c>
      <c r="H234">
        <v>1000</v>
      </c>
      <c r="I234" s="403"/>
      <c r="J234" s="403">
        <v>4650</v>
      </c>
      <c r="K234" s="403"/>
      <c r="L234" s="403">
        <v>3973</v>
      </c>
      <c r="M234" s="403">
        <v>11885</v>
      </c>
      <c r="N234" s="403">
        <v>3306</v>
      </c>
      <c r="O234" s="403">
        <v>3779</v>
      </c>
      <c r="P234" s="403">
        <v>4612</v>
      </c>
      <c r="Q234" s="403"/>
      <c r="R234" s="403">
        <v>5731</v>
      </c>
      <c r="S234" s="403">
        <v>4809</v>
      </c>
      <c r="T234" s="403">
        <v>2789</v>
      </c>
      <c r="U234" s="403">
        <v>17171</v>
      </c>
      <c r="V234" s="403">
        <v>8548</v>
      </c>
      <c r="W234" s="403">
        <v>1784</v>
      </c>
      <c r="X234" s="403">
        <v>3977</v>
      </c>
      <c r="Y234" s="403">
        <v>3653</v>
      </c>
      <c r="Z234" s="403">
        <v>1298</v>
      </c>
      <c r="AA234" s="403">
        <v>5372</v>
      </c>
      <c r="AB234" s="403">
        <v>9614</v>
      </c>
      <c r="AC234" s="403">
        <v>2857</v>
      </c>
      <c r="AD234" s="403">
        <v>3417</v>
      </c>
      <c r="AE234" s="403">
        <v>3184</v>
      </c>
      <c r="AF234" s="403">
        <v>4547</v>
      </c>
      <c r="AG234" s="403">
        <v>5385</v>
      </c>
      <c r="AH234" s="403">
        <v>3798</v>
      </c>
      <c r="AI234" s="403"/>
      <c r="AJ234" s="403">
        <v>5765</v>
      </c>
      <c r="AK234" s="403">
        <v>11950</v>
      </c>
      <c r="AL234" s="403">
        <v>4662</v>
      </c>
      <c r="AM234" s="403">
        <v>2568</v>
      </c>
      <c r="AN234" s="403">
        <v>3474</v>
      </c>
      <c r="AO234" s="403">
        <v>5395</v>
      </c>
      <c r="AP234" s="403">
        <v>7722</v>
      </c>
      <c r="AQ234" s="403">
        <v>6749</v>
      </c>
      <c r="AR234" s="403">
        <v>6215</v>
      </c>
      <c r="AS234" s="403">
        <v>3474</v>
      </c>
      <c r="AT234" s="403">
        <v>3123</v>
      </c>
      <c r="AU234" s="403">
        <v>1015</v>
      </c>
      <c r="AV234" s="403">
        <v>3853</v>
      </c>
      <c r="AW234" s="403">
        <v>10669</v>
      </c>
      <c r="AX234" s="403">
        <v>19656</v>
      </c>
      <c r="AY234" s="403">
        <v>20273</v>
      </c>
      <c r="AZ234" s="403">
        <v>15693</v>
      </c>
      <c r="BA234" s="403">
        <v>6094</v>
      </c>
      <c r="BB234" s="403">
        <v>8888</v>
      </c>
      <c r="BC234" s="403">
        <v>12181</v>
      </c>
      <c r="BD234" s="403">
        <v>1742</v>
      </c>
      <c r="BE234" s="403">
        <v>1289</v>
      </c>
      <c r="BF234" s="403">
        <v>2037</v>
      </c>
      <c r="BG234" s="403">
        <v>3068</v>
      </c>
      <c r="BH234" s="403">
        <v>5856</v>
      </c>
      <c r="BI234" s="403">
        <v>4348</v>
      </c>
      <c r="BJ234" s="403">
        <v>2166</v>
      </c>
      <c r="BK234" s="403">
        <v>6356</v>
      </c>
      <c r="BL234" s="403">
        <v>4048</v>
      </c>
      <c r="BM234" s="403">
        <v>1097</v>
      </c>
      <c r="BN234" s="403">
        <v>2289</v>
      </c>
      <c r="BO234" s="403">
        <v>6495</v>
      </c>
      <c r="BP234" s="403">
        <v>4360</v>
      </c>
      <c r="BQ234" s="403">
        <v>9436</v>
      </c>
      <c r="BR234" s="403">
        <v>9920</v>
      </c>
      <c r="BS234" s="403">
        <v>9606</v>
      </c>
      <c r="BT234" s="403">
        <v>3871</v>
      </c>
      <c r="BU234" s="403">
        <v>2299</v>
      </c>
      <c r="BV234" s="403">
        <v>2673</v>
      </c>
      <c r="BW234" s="403">
        <v>3490</v>
      </c>
      <c r="BX234" s="403">
        <v>4502</v>
      </c>
      <c r="BY234" s="403">
        <v>4302</v>
      </c>
      <c r="BZ234" s="403">
        <v>2884</v>
      </c>
      <c r="CA234" s="403">
        <v>2543</v>
      </c>
      <c r="CB234" s="403">
        <v>3868</v>
      </c>
      <c r="CC234" s="403">
        <v>3629</v>
      </c>
      <c r="CD234" s="403">
        <v>2847</v>
      </c>
      <c r="CE234" s="403">
        <v>3051</v>
      </c>
      <c r="CF234" s="403">
        <v>5227</v>
      </c>
      <c r="CG234" s="403">
        <v>4803</v>
      </c>
      <c r="CH234" s="403">
        <v>3712</v>
      </c>
      <c r="CI234" s="403">
        <v>3751</v>
      </c>
      <c r="CJ234" s="403">
        <v>7404</v>
      </c>
      <c r="CK234" s="403">
        <v>7452</v>
      </c>
      <c r="CL234" s="403">
        <v>6269</v>
      </c>
      <c r="CM234" s="403">
        <v>4148</v>
      </c>
      <c r="CN234" s="403">
        <v>4190</v>
      </c>
      <c r="CO234" s="403">
        <v>3777</v>
      </c>
      <c r="CP234" s="403">
        <v>3524</v>
      </c>
    </row>
    <row r="235" spans="1:94">
      <c r="A235">
        <v>233</v>
      </c>
      <c r="B235" t="s">
        <v>1084</v>
      </c>
      <c r="C235" t="s">
        <v>1064</v>
      </c>
      <c r="D235" t="s">
        <v>1080</v>
      </c>
      <c r="E235" t="s">
        <v>1085</v>
      </c>
      <c r="F235" t="s">
        <v>2114</v>
      </c>
      <c r="G235" t="s">
        <v>2115</v>
      </c>
      <c r="H235">
        <v>1000</v>
      </c>
      <c r="I235" s="403"/>
      <c r="J235" s="403">
        <v>2495</v>
      </c>
      <c r="K235" s="403"/>
      <c r="L235" s="403">
        <v>3474</v>
      </c>
      <c r="M235" s="403">
        <v>2412</v>
      </c>
      <c r="N235" s="403">
        <v>2661</v>
      </c>
      <c r="O235" s="403">
        <v>1954</v>
      </c>
      <c r="P235" s="403">
        <v>1808</v>
      </c>
      <c r="Q235" s="403"/>
      <c r="R235" s="403">
        <v>5044</v>
      </c>
      <c r="S235" s="403">
        <v>3776</v>
      </c>
      <c r="T235" s="403">
        <v>2939</v>
      </c>
      <c r="U235" s="403">
        <v>2428</v>
      </c>
      <c r="V235" s="403">
        <v>2402</v>
      </c>
      <c r="W235" s="403">
        <v>2756</v>
      </c>
      <c r="X235" s="403">
        <v>2884</v>
      </c>
      <c r="Y235" s="403">
        <v>2703</v>
      </c>
      <c r="Z235" s="403">
        <v>2150</v>
      </c>
      <c r="AA235" s="403">
        <v>2488</v>
      </c>
      <c r="AB235" s="403">
        <v>1555</v>
      </c>
      <c r="AC235" s="403">
        <v>2104</v>
      </c>
      <c r="AD235" s="403">
        <v>2257</v>
      </c>
      <c r="AE235" s="403">
        <v>1515</v>
      </c>
      <c r="AF235" s="403">
        <v>1718</v>
      </c>
      <c r="AG235" s="403">
        <v>2095</v>
      </c>
      <c r="AH235" s="403">
        <v>1585</v>
      </c>
      <c r="AI235" s="403"/>
      <c r="AJ235" s="403">
        <v>6331</v>
      </c>
      <c r="AK235" s="403">
        <v>4826</v>
      </c>
      <c r="AL235" s="403">
        <v>4957</v>
      </c>
      <c r="AM235" s="403">
        <v>3716</v>
      </c>
      <c r="AN235" s="403">
        <v>4240</v>
      </c>
      <c r="AO235" s="403">
        <v>3327</v>
      </c>
      <c r="AP235" s="403">
        <v>3414</v>
      </c>
      <c r="AQ235" s="403">
        <v>3840</v>
      </c>
      <c r="AR235" s="403">
        <v>3931</v>
      </c>
      <c r="AS235" s="403">
        <v>3410</v>
      </c>
      <c r="AT235" s="403">
        <v>3013</v>
      </c>
      <c r="AU235" s="403">
        <v>2857</v>
      </c>
      <c r="AV235" s="403">
        <v>1854</v>
      </c>
      <c r="AW235" s="403">
        <v>3589</v>
      </c>
      <c r="AX235" s="403">
        <v>2016</v>
      </c>
      <c r="AY235" s="403">
        <v>2807</v>
      </c>
      <c r="AZ235" s="403">
        <v>1929</v>
      </c>
      <c r="BA235" s="403">
        <v>3052</v>
      </c>
      <c r="BB235" s="403">
        <v>1998</v>
      </c>
      <c r="BC235" s="403">
        <v>2453</v>
      </c>
      <c r="BD235" s="403">
        <v>3328</v>
      </c>
      <c r="BE235" s="403">
        <v>2696</v>
      </c>
      <c r="BF235" s="403">
        <v>2532</v>
      </c>
      <c r="BG235" s="403">
        <v>3015</v>
      </c>
      <c r="BH235" s="403">
        <v>2971</v>
      </c>
      <c r="BI235" s="403">
        <v>2710</v>
      </c>
      <c r="BJ235" s="403">
        <v>2474</v>
      </c>
      <c r="BK235" s="403">
        <v>2890</v>
      </c>
      <c r="BL235" s="403">
        <v>2914</v>
      </c>
      <c r="BM235" s="403">
        <v>2306</v>
      </c>
      <c r="BN235" s="403">
        <v>1380</v>
      </c>
      <c r="BO235" s="403">
        <v>2428</v>
      </c>
      <c r="BP235" s="403">
        <v>2542</v>
      </c>
      <c r="BQ235" s="403">
        <v>1525</v>
      </c>
      <c r="BR235" s="403">
        <v>1760</v>
      </c>
      <c r="BS235" s="403">
        <v>1530</v>
      </c>
      <c r="BT235" s="403">
        <v>1825</v>
      </c>
      <c r="BU235" s="403">
        <v>2121</v>
      </c>
      <c r="BV235" s="403">
        <v>2127</v>
      </c>
      <c r="BW235" s="403">
        <v>2387</v>
      </c>
      <c r="BX235" s="403">
        <v>2579</v>
      </c>
      <c r="BY235" s="403">
        <v>2492</v>
      </c>
      <c r="BZ235" s="403">
        <v>2325</v>
      </c>
      <c r="CA235" s="403">
        <v>1816</v>
      </c>
      <c r="CB235" s="403">
        <v>1331</v>
      </c>
      <c r="CC235" s="403">
        <v>1084</v>
      </c>
      <c r="CD235" s="403">
        <v>1910</v>
      </c>
      <c r="CE235" s="403">
        <v>1345</v>
      </c>
      <c r="CF235" s="403">
        <v>1398</v>
      </c>
      <c r="CG235" s="403">
        <v>1848</v>
      </c>
      <c r="CH235" s="403">
        <v>1914</v>
      </c>
      <c r="CI235" s="403">
        <v>2040</v>
      </c>
      <c r="CJ235" s="403">
        <v>2477</v>
      </c>
      <c r="CK235" s="403">
        <v>1764</v>
      </c>
      <c r="CL235" s="403">
        <v>2043</v>
      </c>
      <c r="CM235" s="403">
        <v>2207</v>
      </c>
      <c r="CN235" s="403">
        <v>1792</v>
      </c>
      <c r="CO235" s="403">
        <v>1749</v>
      </c>
      <c r="CP235" s="403">
        <v>1282</v>
      </c>
    </row>
    <row r="236" spans="1:94">
      <c r="A236">
        <v>234</v>
      </c>
      <c r="B236" t="s">
        <v>1086</v>
      </c>
      <c r="C236" t="s">
        <v>1064</v>
      </c>
      <c r="D236" t="s">
        <v>1080</v>
      </c>
      <c r="E236" t="s">
        <v>1087</v>
      </c>
      <c r="F236" t="s">
        <v>2114</v>
      </c>
      <c r="G236" t="s">
        <v>2115</v>
      </c>
      <c r="H236">
        <v>1000</v>
      </c>
      <c r="I236" s="403"/>
      <c r="J236" s="403">
        <v>5116</v>
      </c>
      <c r="K236" s="403"/>
      <c r="L236" s="403">
        <v>5730</v>
      </c>
      <c r="M236" s="403">
        <v>5168</v>
      </c>
      <c r="N236" s="403">
        <v>5406</v>
      </c>
      <c r="O236" s="403">
        <v>4697</v>
      </c>
      <c r="P236" s="403">
        <v>4457</v>
      </c>
      <c r="Q236" s="403"/>
      <c r="R236" s="403">
        <v>6522</v>
      </c>
      <c r="S236" s="403">
        <v>6069</v>
      </c>
      <c r="T236" s="403">
        <v>5240</v>
      </c>
      <c r="U236" s="403">
        <v>5275</v>
      </c>
      <c r="V236" s="403">
        <v>5100</v>
      </c>
      <c r="W236" s="403">
        <v>5321</v>
      </c>
      <c r="X236" s="403">
        <v>5675</v>
      </c>
      <c r="Y236" s="403">
        <v>5704</v>
      </c>
      <c r="Z236" s="403">
        <v>4340</v>
      </c>
      <c r="AA236" s="403">
        <v>5370</v>
      </c>
      <c r="AB236" s="403">
        <v>4574</v>
      </c>
      <c r="AC236" s="403">
        <v>4971</v>
      </c>
      <c r="AD236" s="403">
        <v>5218</v>
      </c>
      <c r="AE236" s="403">
        <v>3701</v>
      </c>
      <c r="AF236" s="403">
        <v>4210</v>
      </c>
      <c r="AG236" s="403">
        <v>5217</v>
      </c>
      <c r="AH236" s="403">
        <v>3871</v>
      </c>
      <c r="AI236" s="403"/>
      <c r="AJ236" s="403">
        <v>7041</v>
      </c>
      <c r="AK236" s="403">
        <v>6497</v>
      </c>
      <c r="AL236" s="403">
        <v>6476</v>
      </c>
      <c r="AM236" s="403">
        <v>5726</v>
      </c>
      <c r="AN236" s="403">
        <v>5949</v>
      </c>
      <c r="AO236" s="403">
        <v>6232</v>
      </c>
      <c r="AP236" s="403">
        <v>5623</v>
      </c>
      <c r="AQ236" s="403">
        <v>6355</v>
      </c>
      <c r="AR236" s="403">
        <v>6533</v>
      </c>
      <c r="AS236" s="403">
        <v>5650</v>
      </c>
      <c r="AT236" s="403">
        <v>5688</v>
      </c>
      <c r="AU236" s="403">
        <v>4986</v>
      </c>
      <c r="AV236" s="403">
        <v>3798</v>
      </c>
      <c r="AW236" s="403">
        <v>6292</v>
      </c>
      <c r="AX236" s="403">
        <v>4981</v>
      </c>
      <c r="AY236" s="403">
        <v>5547</v>
      </c>
      <c r="AZ236" s="403">
        <v>4785</v>
      </c>
      <c r="BA236" s="403">
        <v>5945</v>
      </c>
      <c r="BB236" s="403">
        <v>4431</v>
      </c>
      <c r="BC236" s="403">
        <v>5631</v>
      </c>
      <c r="BD236" s="403">
        <v>5355</v>
      </c>
      <c r="BE236" s="403">
        <v>5624</v>
      </c>
      <c r="BF236" s="403">
        <v>5161</v>
      </c>
      <c r="BG236" s="403">
        <v>5678</v>
      </c>
      <c r="BH236" s="403">
        <v>6494</v>
      </c>
      <c r="BI236" s="403">
        <v>5396</v>
      </c>
      <c r="BJ236" s="403">
        <v>5386</v>
      </c>
      <c r="BK236" s="403">
        <v>6072</v>
      </c>
      <c r="BL236" s="403">
        <v>5927</v>
      </c>
      <c r="BM236" s="403">
        <v>4588</v>
      </c>
      <c r="BN236" s="403">
        <v>3113</v>
      </c>
      <c r="BO236" s="403">
        <v>5295</v>
      </c>
      <c r="BP236" s="403">
        <v>5437</v>
      </c>
      <c r="BQ236" s="403">
        <v>5147</v>
      </c>
      <c r="BR236" s="403">
        <v>6336</v>
      </c>
      <c r="BS236" s="403">
        <v>4182</v>
      </c>
      <c r="BT236" s="403">
        <v>4256</v>
      </c>
      <c r="BU236" s="403">
        <v>4875</v>
      </c>
      <c r="BV236" s="403">
        <v>4964</v>
      </c>
      <c r="BW236" s="403">
        <v>6289</v>
      </c>
      <c r="BX236" s="403">
        <v>5354</v>
      </c>
      <c r="BY236" s="403">
        <v>5669</v>
      </c>
      <c r="BZ236" s="403">
        <v>5530</v>
      </c>
      <c r="CA236" s="403">
        <v>4531</v>
      </c>
      <c r="CB236" s="403">
        <v>3178</v>
      </c>
      <c r="CC236" s="403">
        <v>2733</v>
      </c>
      <c r="CD236" s="403">
        <v>4549</v>
      </c>
      <c r="CE236" s="403">
        <v>3421</v>
      </c>
      <c r="CF236" s="403">
        <v>3572</v>
      </c>
      <c r="CG236" s="403">
        <v>4478</v>
      </c>
      <c r="CH236" s="403">
        <v>4595</v>
      </c>
      <c r="CI236" s="403">
        <v>5087</v>
      </c>
      <c r="CJ236" s="403">
        <v>5834</v>
      </c>
      <c r="CK236" s="403">
        <v>4578</v>
      </c>
      <c r="CL236" s="403">
        <v>5316</v>
      </c>
      <c r="CM236" s="403">
        <v>5426</v>
      </c>
      <c r="CN236" s="403">
        <v>4233</v>
      </c>
      <c r="CO236" s="403">
        <v>4222</v>
      </c>
      <c r="CP236" s="403">
        <v>3283</v>
      </c>
    </row>
    <row r="237" spans="1:94">
      <c r="A237">
        <v>235</v>
      </c>
      <c r="B237" t="s">
        <v>1088</v>
      </c>
      <c r="C237" t="s">
        <v>1064</v>
      </c>
      <c r="D237" t="s">
        <v>1080</v>
      </c>
      <c r="E237" t="s">
        <v>1089</v>
      </c>
      <c r="F237" t="s">
        <v>2114</v>
      </c>
      <c r="G237" t="s">
        <v>2115</v>
      </c>
      <c r="H237">
        <v>1000</v>
      </c>
      <c r="I237" s="403"/>
      <c r="J237" s="403">
        <v>2370</v>
      </c>
      <c r="K237" s="403"/>
      <c r="L237" s="403">
        <v>2467</v>
      </c>
      <c r="M237" s="403">
        <v>3471</v>
      </c>
      <c r="N237" s="403">
        <v>2465</v>
      </c>
      <c r="O237" s="403">
        <v>1959</v>
      </c>
      <c r="P237" s="403">
        <v>2047</v>
      </c>
      <c r="Q237" s="403"/>
      <c r="R237" s="403">
        <v>3089</v>
      </c>
      <c r="S237" s="403">
        <v>2830</v>
      </c>
      <c r="T237" s="403">
        <v>1968</v>
      </c>
      <c r="U237" s="403">
        <v>3543</v>
      </c>
      <c r="V237" s="403">
        <v>3425</v>
      </c>
      <c r="W237" s="403">
        <v>1861</v>
      </c>
      <c r="X237" s="403">
        <v>2826</v>
      </c>
      <c r="Y237" s="403">
        <v>2793</v>
      </c>
      <c r="Z237" s="403">
        <v>949</v>
      </c>
      <c r="AA237" s="403">
        <v>3308</v>
      </c>
      <c r="AB237" s="403">
        <v>1927</v>
      </c>
      <c r="AC237" s="403">
        <v>2372</v>
      </c>
      <c r="AD237" s="403">
        <v>2270</v>
      </c>
      <c r="AE237" s="403">
        <v>1013</v>
      </c>
      <c r="AF237" s="403">
        <v>2272</v>
      </c>
      <c r="AG237" s="403">
        <v>2268</v>
      </c>
      <c r="AH237" s="403">
        <v>1530</v>
      </c>
      <c r="AI237" s="403"/>
      <c r="AJ237" s="403">
        <v>3532</v>
      </c>
      <c r="AK237" s="403">
        <v>3858</v>
      </c>
      <c r="AL237" s="403">
        <v>2914</v>
      </c>
      <c r="AM237" s="403">
        <v>1868</v>
      </c>
      <c r="AN237" s="403">
        <v>2442</v>
      </c>
      <c r="AO237" s="403">
        <v>3371</v>
      </c>
      <c r="AP237" s="403">
        <v>3075</v>
      </c>
      <c r="AQ237" s="403">
        <v>3483</v>
      </c>
      <c r="AR237" s="403">
        <v>3461</v>
      </c>
      <c r="AS237" s="403">
        <v>2495</v>
      </c>
      <c r="AT237" s="403">
        <v>2452</v>
      </c>
      <c r="AU237" s="403">
        <v>988</v>
      </c>
      <c r="AV237" s="403">
        <v>1561</v>
      </c>
      <c r="AW237" s="403">
        <v>4155</v>
      </c>
      <c r="AX237" s="403">
        <v>3487</v>
      </c>
      <c r="AY237" s="403">
        <v>3672</v>
      </c>
      <c r="AZ237" s="403">
        <v>3102</v>
      </c>
      <c r="BA237" s="403">
        <v>3923</v>
      </c>
      <c r="BB237" s="403">
        <v>3103</v>
      </c>
      <c r="BC237" s="403">
        <v>3506</v>
      </c>
      <c r="BD237" s="403">
        <v>1616</v>
      </c>
      <c r="BE237" s="403">
        <v>1891</v>
      </c>
      <c r="BF237" s="403">
        <v>1956</v>
      </c>
      <c r="BG237" s="403">
        <v>2443</v>
      </c>
      <c r="BH237" s="403">
        <v>3418</v>
      </c>
      <c r="BI237" s="403">
        <v>3050</v>
      </c>
      <c r="BJ237" s="403">
        <v>2217</v>
      </c>
      <c r="BK237" s="403">
        <v>3574</v>
      </c>
      <c r="BL237" s="403">
        <v>3122</v>
      </c>
      <c r="BM237" s="403">
        <v>1019</v>
      </c>
      <c r="BN237" s="403">
        <v>601</v>
      </c>
      <c r="BO237" s="403">
        <v>3352</v>
      </c>
      <c r="BP237" s="403">
        <v>3268</v>
      </c>
      <c r="BQ237" s="403">
        <v>773</v>
      </c>
      <c r="BR237" s="403">
        <v>921</v>
      </c>
      <c r="BS237" s="403">
        <v>2328</v>
      </c>
      <c r="BT237" s="403">
        <v>2205</v>
      </c>
      <c r="BU237" s="403">
        <v>2149</v>
      </c>
      <c r="BV237" s="403">
        <v>2430</v>
      </c>
      <c r="BW237" s="403">
        <v>3066</v>
      </c>
      <c r="BX237" s="403">
        <v>2426</v>
      </c>
      <c r="BY237" s="403">
        <v>2866</v>
      </c>
      <c r="BZ237" s="403">
        <v>2313</v>
      </c>
      <c r="CA237" s="403">
        <v>1708</v>
      </c>
      <c r="CB237" s="403">
        <v>464</v>
      </c>
      <c r="CC237" s="403">
        <v>180</v>
      </c>
      <c r="CD237" s="403">
        <v>1542</v>
      </c>
      <c r="CE237" s="403">
        <v>1076</v>
      </c>
      <c r="CF237" s="403">
        <v>1979</v>
      </c>
      <c r="CG237" s="403">
        <v>2440</v>
      </c>
      <c r="CH237" s="403">
        <v>2416</v>
      </c>
      <c r="CI237" s="403">
        <v>1979</v>
      </c>
      <c r="CJ237" s="403">
        <v>2962</v>
      </c>
      <c r="CK237" s="403">
        <v>2251</v>
      </c>
      <c r="CL237" s="403">
        <v>2511</v>
      </c>
      <c r="CM237" s="403">
        <v>2097</v>
      </c>
      <c r="CN237" s="403">
        <v>1919</v>
      </c>
      <c r="CO237" s="403">
        <v>1524</v>
      </c>
      <c r="CP237" s="403">
        <v>1246</v>
      </c>
    </row>
    <row r="238" spans="1:94">
      <c r="A238">
        <v>236</v>
      </c>
      <c r="B238" t="s">
        <v>1090</v>
      </c>
      <c r="C238" t="s">
        <v>1064</v>
      </c>
      <c r="D238" t="s">
        <v>1080</v>
      </c>
      <c r="E238" t="s">
        <v>1091</v>
      </c>
      <c r="F238" t="s">
        <v>2114</v>
      </c>
      <c r="G238" t="s">
        <v>2115</v>
      </c>
      <c r="H238">
        <v>1000</v>
      </c>
      <c r="J238">
        <v>743</v>
      </c>
      <c r="L238">
        <v>754</v>
      </c>
      <c r="M238">
        <v>844</v>
      </c>
      <c r="N238">
        <v>801</v>
      </c>
      <c r="O238">
        <v>688</v>
      </c>
      <c r="P238">
        <v>664</v>
      </c>
      <c r="R238">
        <v>764</v>
      </c>
      <c r="S238">
        <v>833</v>
      </c>
      <c r="T238">
        <v>660</v>
      </c>
      <c r="U238">
        <v>654</v>
      </c>
      <c r="V238">
        <v>963</v>
      </c>
      <c r="W238">
        <v>789</v>
      </c>
      <c r="X238">
        <v>876</v>
      </c>
      <c r="Y238">
        <v>848</v>
      </c>
      <c r="Z238">
        <v>364</v>
      </c>
      <c r="AA238">
        <v>925</v>
      </c>
      <c r="AB238">
        <v>534</v>
      </c>
      <c r="AC238">
        <v>807</v>
      </c>
      <c r="AD238">
        <v>798</v>
      </c>
      <c r="AE238">
        <v>443</v>
      </c>
      <c r="AF238">
        <v>762</v>
      </c>
      <c r="AG238">
        <v>666</v>
      </c>
      <c r="AH238">
        <v>547</v>
      </c>
      <c r="AJ238">
        <v>767</v>
      </c>
      <c r="AK238">
        <v>532</v>
      </c>
      <c r="AL238">
        <v>803</v>
      </c>
      <c r="AM238">
        <v>576</v>
      </c>
      <c r="AN238">
        <v>819</v>
      </c>
      <c r="AO238" s="403">
        <v>1005</v>
      </c>
      <c r="AP238">
        <v>742</v>
      </c>
      <c r="AQ238">
        <v>870</v>
      </c>
      <c r="AR238" s="403">
        <v>1039</v>
      </c>
      <c r="AS238">
        <v>880</v>
      </c>
      <c r="AT238">
        <v>718</v>
      </c>
      <c r="AU238">
        <v>387</v>
      </c>
      <c r="AV238">
        <v>547</v>
      </c>
      <c r="AW238">
        <v>823</v>
      </c>
      <c r="AX238">
        <v>604</v>
      </c>
      <c r="AY238">
        <v>548</v>
      </c>
      <c r="AZ238">
        <v>690</v>
      </c>
      <c r="BA238" s="403">
        <v>1129</v>
      </c>
      <c r="BB238">
        <v>920</v>
      </c>
      <c r="BC238">
        <v>785</v>
      </c>
      <c r="BD238">
        <v>693</v>
      </c>
      <c r="BE238">
        <v>862</v>
      </c>
      <c r="BF238">
        <v>797</v>
      </c>
      <c r="BG238">
        <v>769</v>
      </c>
      <c r="BH238">
        <v>883</v>
      </c>
      <c r="BI238">
        <v>991</v>
      </c>
      <c r="BJ238">
        <v>701</v>
      </c>
      <c r="BK238">
        <v>952</v>
      </c>
      <c r="BL238">
        <v>994</v>
      </c>
      <c r="BM238">
        <v>392</v>
      </c>
      <c r="BN238">
        <v>221</v>
      </c>
      <c r="BO238">
        <v>886</v>
      </c>
      <c r="BP238">
        <v>961</v>
      </c>
      <c r="BQ238">
        <v>232</v>
      </c>
      <c r="BR238">
        <v>241</v>
      </c>
      <c r="BS238">
        <v>644</v>
      </c>
      <c r="BT238">
        <v>767</v>
      </c>
      <c r="BU238">
        <v>779</v>
      </c>
      <c r="BV238">
        <v>844</v>
      </c>
      <c r="BW238">
        <v>840</v>
      </c>
      <c r="BX238">
        <v>955</v>
      </c>
      <c r="BY238">
        <v>921</v>
      </c>
      <c r="BZ238">
        <v>769</v>
      </c>
      <c r="CA238">
        <v>633</v>
      </c>
      <c r="CB238">
        <v>253</v>
      </c>
      <c r="CC238">
        <v>123</v>
      </c>
      <c r="CD238">
        <v>646</v>
      </c>
      <c r="CE238">
        <v>459</v>
      </c>
      <c r="CF238">
        <v>750</v>
      </c>
      <c r="CG238">
        <v>791</v>
      </c>
      <c r="CH238">
        <v>750</v>
      </c>
      <c r="CI238">
        <v>649</v>
      </c>
      <c r="CJ238">
        <v>816</v>
      </c>
      <c r="CK238">
        <v>532</v>
      </c>
      <c r="CL238">
        <v>660</v>
      </c>
      <c r="CM238">
        <v>701</v>
      </c>
      <c r="CN238">
        <v>644</v>
      </c>
      <c r="CO238">
        <v>531</v>
      </c>
      <c r="CP238">
        <v>490</v>
      </c>
    </row>
    <row r="239" spans="3:94">
      <c r="C239" t="s">
        <v>1064</v>
      </c>
      <c r="D239" t="s">
        <v>1092</v>
      </c>
      <c r="I239" s="402"/>
      <c r="J239" s="402"/>
      <c r="K239" s="402"/>
      <c r="L239" s="402"/>
      <c r="M239" s="402"/>
      <c r="N239" s="402"/>
      <c r="O239" s="402"/>
      <c r="P239" s="402"/>
      <c r="Q239" s="402"/>
      <c r="R239" s="402"/>
      <c r="S239" s="402"/>
      <c r="T239" s="402"/>
      <c r="U239" s="402"/>
      <c r="V239" s="402"/>
      <c r="W239" s="402"/>
      <c r="X239" s="402"/>
      <c r="Y239" s="402"/>
      <c r="Z239" s="402"/>
      <c r="AA239" s="402"/>
      <c r="AB239" s="402"/>
      <c r="AC239" s="402"/>
      <c r="AD239" s="402"/>
      <c r="AE239" s="402"/>
      <c r="AF239" s="402"/>
      <c r="AG239" s="402"/>
      <c r="AH239" s="402"/>
      <c r="AI239" s="402"/>
      <c r="AJ239" s="402"/>
      <c r="AK239" s="402"/>
      <c r="AL239" s="402"/>
      <c r="AM239" s="402"/>
      <c r="AN239" s="402"/>
      <c r="AO239" s="402"/>
      <c r="AP239" s="402"/>
      <c r="AQ239" s="402"/>
      <c r="AR239" s="402"/>
      <c r="AS239" s="402"/>
      <c r="AT239" s="402"/>
      <c r="AU239" s="402"/>
      <c r="AV239" s="402"/>
      <c r="AW239" s="402"/>
      <c r="AX239" s="402"/>
      <c r="AY239" s="402"/>
      <c r="AZ239" s="402"/>
      <c r="BA239" s="402"/>
      <c r="BB239" s="402"/>
      <c r="BC239" s="402"/>
      <c r="BD239" s="402"/>
      <c r="BE239" s="402"/>
      <c r="BF239" s="402"/>
      <c r="BG239" s="402"/>
      <c r="BH239" s="402"/>
      <c r="BI239" s="402"/>
      <c r="BJ239" s="402"/>
      <c r="BK239" s="402"/>
      <c r="BL239" s="402"/>
      <c r="BM239" s="402"/>
      <c r="BN239" s="402"/>
      <c r="BO239" s="402"/>
      <c r="BP239" s="402"/>
      <c r="BQ239" s="402"/>
      <c r="BR239" s="402"/>
      <c r="BS239" s="402"/>
      <c r="BT239" s="402"/>
      <c r="BU239" s="402"/>
      <c r="BV239" s="402"/>
      <c r="BW239" s="402"/>
      <c r="BX239" s="402"/>
      <c r="BY239" s="402"/>
      <c r="BZ239" s="402"/>
      <c r="CA239" s="402"/>
      <c r="CB239" s="402"/>
      <c r="CC239" s="402"/>
      <c r="CD239" s="402"/>
      <c r="CE239" s="402"/>
      <c r="CF239" s="402"/>
      <c r="CG239" s="402"/>
      <c r="CH239" s="402"/>
      <c r="CI239" s="402"/>
      <c r="CJ239" s="402"/>
      <c r="CK239" s="402"/>
      <c r="CL239" s="402"/>
      <c r="CM239" s="402"/>
      <c r="CN239" s="402"/>
      <c r="CO239" s="402"/>
      <c r="CP239" s="402"/>
    </row>
    <row r="240" spans="1:94">
      <c r="A240">
        <v>238</v>
      </c>
      <c r="B240" t="s">
        <v>573</v>
      </c>
      <c r="C240" t="s">
        <v>1064</v>
      </c>
      <c r="D240" t="s">
        <v>1092</v>
      </c>
      <c r="E240" t="s">
        <v>574</v>
      </c>
      <c r="F240" t="s">
        <v>2111</v>
      </c>
      <c r="I240" s="402"/>
      <c r="J240" s="402">
        <v>82.6</v>
      </c>
      <c r="K240" s="402"/>
      <c r="L240" s="402">
        <v>85.8</v>
      </c>
      <c r="M240" s="402">
        <v>81.5</v>
      </c>
      <c r="N240" s="402">
        <v>83.9</v>
      </c>
      <c r="O240" s="402">
        <v>81.9</v>
      </c>
      <c r="P240" s="402">
        <v>79</v>
      </c>
      <c r="Q240" s="402"/>
      <c r="R240" s="402">
        <v>85.9</v>
      </c>
      <c r="S240" s="402">
        <v>86</v>
      </c>
      <c r="T240" s="402">
        <v>86</v>
      </c>
      <c r="U240" s="402">
        <v>78.7</v>
      </c>
      <c r="V240" s="402">
        <v>81.8</v>
      </c>
      <c r="W240" s="402">
        <v>85</v>
      </c>
      <c r="X240" s="402">
        <v>84</v>
      </c>
      <c r="Y240" s="402">
        <v>84</v>
      </c>
      <c r="Z240" s="402">
        <v>85.7</v>
      </c>
      <c r="AA240" s="402">
        <v>84</v>
      </c>
      <c r="AB240" s="402">
        <v>82.1</v>
      </c>
      <c r="AC240" s="402">
        <v>82.1</v>
      </c>
      <c r="AD240" s="402">
        <v>82.1</v>
      </c>
      <c r="AE240" s="402">
        <v>80.3</v>
      </c>
      <c r="AF240" s="402">
        <v>79.6</v>
      </c>
      <c r="AG240" s="402">
        <v>77.9</v>
      </c>
      <c r="AH240" s="402">
        <v>79.1</v>
      </c>
      <c r="AI240" s="402"/>
      <c r="AJ240" s="402">
        <v>86</v>
      </c>
      <c r="AK240" s="402">
        <v>73</v>
      </c>
      <c r="AL240" s="402">
        <v>86</v>
      </c>
      <c r="AM240" s="402">
        <v>86.8</v>
      </c>
      <c r="AN240" s="402">
        <v>87.5</v>
      </c>
      <c r="AO240" s="402">
        <v>86</v>
      </c>
      <c r="AP240" s="402">
        <v>86</v>
      </c>
      <c r="AQ240" s="402">
        <v>85</v>
      </c>
      <c r="AR240" s="402">
        <v>86</v>
      </c>
      <c r="AS240" s="402">
        <v>86</v>
      </c>
      <c r="AT240" s="402">
        <v>86</v>
      </c>
      <c r="AU240" s="402">
        <v>86.2</v>
      </c>
      <c r="AV240" s="402">
        <v>85.1</v>
      </c>
      <c r="AW240" s="402">
        <v>78.6</v>
      </c>
      <c r="AX240" s="402">
        <v>78.5</v>
      </c>
      <c r="AY240" s="402">
        <v>78.8</v>
      </c>
      <c r="AZ240" s="402">
        <v>78.8</v>
      </c>
      <c r="BA240" s="402">
        <v>84.2</v>
      </c>
      <c r="BB240" s="402">
        <v>82.3</v>
      </c>
      <c r="BC240" s="402">
        <v>78.4</v>
      </c>
      <c r="BD240" s="402">
        <v>85.1</v>
      </c>
      <c r="BE240" s="402">
        <v>85.1</v>
      </c>
      <c r="BF240" s="402">
        <v>86.1</v>
      </c>
      <c r="BG240" s="402">
        <v>84.2</v>
      </c>
      <c r="BH240" s="402">
        <v>80.1</v>
      </c>
      <c r="BI240" s="402">
        <v>84.1</v>
      </c>
      <c r="BJ240" s="402">
        <v>84.6</v>
      </c>
      <c r="BK240" s="402">
        <v>82.8</v>
      </c>
      <c r="BL240" s="402">
        <v>84.1</v>
      </c>
      <c r="BM240" s="402">
        <v>86.3</v>
      </c>
      <c r="BN240" s="402">
        <v>85.8</v>
      </c>
      <c r="BO240" s="402">
        <v>83.6</v>
      </c>
      <c r="BP240" s="402">
        <v>84.1</v>
      </c>
      <c r="BQ240" s="402">
        <v>84.3</v>
      </c>
      <c r="BR240" s="402">
        <v>82.5</v>
      </c>
      <c r="BS240" s="402">
        <v>82.1</v>
      </c>
      <c r="BT240" s="402">
        <v>84.7</v>
      </c>
      <c r="BU240" s="402">
        <v>83</v>
      </c>
      <c r="BV240" s="402">
        <v>82.1</v>
      </c>
      <c r="BW240" s="402">
        <v>75.7</v>
      </c>
      <c r="BX240" s="402">
        <v>83.6</v>
      </c>
      <c r="BY240" s="402">
        <v>82.1</v>
      </c>
      <c r="BZ240" s="402">
        <v>81.5</v>
      </c>
      <c r="CA240" s="402">
        <v>81</v>
      </c>
      <c r="CB240" s="402">
        <v>80.3</v>
      </c>
      <c r="CC240" s="402">
        <v>75.8</v>
      </c>
      <c r="CD240" s="402">
        <v>80.4</v>
      </c>
      <c r="CE240" s="402">
        <v>80</v>
      </c>
      <c r="CF240" s="402">
        <v>79.6</v>
      </c>
      <c r="CG240" s="402">
        <v>79.7</v>
      </c>
      <c r="CH240" s="402">
        <v>79.6</v>
      </c>
      <c r="CI240" s="402">
        <v>78</v>
      </c>
      <c r="CJ240" s="402">
        <v>78</v>
      </c>
      <c r="CK240" s="402">
        <v>78</v>
      </c>
      <c r="CL240" s="402">
        <v>78</v>
      </c>
      <c r="CM240" s="402">
        <v>77.1</v>
      </c>
      <c r="CN240" s="402">
        <v>79.2</v>
      </c>
      <c r="CO240" s="402">
        <v>79.2</v>
      </c>
      <c r="CP240" s="402">
        <v>79.2</v>
      </c>
    </row>
    <row r="241" spans="1:94">
      <c r="A241">
        <v>239</v>
      </c>
      <c r="B241" t="s">
        <v>575</v>
      </c>
      <c r="C241" t="s">
        <v>1064</v>
      </c>
      <c r="D241" t="s">
        <v>1092</v>
      </c>
      <c r="E241" t="s">
        <v>576</v>
      </c>
      <c r="F241" t="s">
        <v>2111</v>
      </c>
      <c r="I241" s="402"/>
      <c r="J241" s="402">
        <v>58.4</v>
      </c>
      <c r="K241" s="402"/>
      <c r="L241" s="402">
        <v>66.7</v>
      </c>
      <c r="M241" s="402">
        <v>58.4</v>
      </c>
      <c r="N241" s="402">
        <v>61.8</v>
      </c>
      <c r="O241" s="402">
        <v>54.4</v>
      </c>
      <c r="P241" s="402">
        <v>50.8</v>
      </c>
      <c r="Q241" s="402"/>
      <c r="R241" s="402">
        <v>66.7</v>
      </c>
      <c r="S241" s="402">
        <v>66.7</v>
      </c>
      <c r="T241" s="402">
        <v>66.7</v>
      </c>
      <c r="U241" s="402">
        <v>60.3</v>
      </c>
      <c r="V241" s="402">
        <v>58.5</v>
      </c>
      <c r="W241" s="402">
        <v>61.9</v>
      </c>
      <c r="X241" s="402">
        <v>62.5</v>
      </c>
      <c r="Y241" s="402">
        <v>61.9</v>
      </c>
      <c r="Z241" s="402">
        <v>64.3</v>
      </c>
      <c r="AA241" s="402">
        <v>59.6</v>
      </c>
      <c r="AB241" s="402">
        <v>54</v>
      </c>
      <c r="AC241" s="402">
        <v>54.6</v>
      </c>
      <c r="AD241" s="402">
        <v>54.3</v>
      </c>
      <c r="AE241" s="402">
        <v>53.9</v>
      </c>
      <c r="AF241" s="402">
        <v>51.2</v>
      </c>
      <c r="AG241" s="402">
        <v>50.9</v>
      </c>
      <c r="AH241" s="402">
        <v>49.5</v>
      </c>
      <c r="AI241" s="402"/>
      <c r="AJ241" s="402">
        <v>75.3</v>
      </c>
      <c r="AK241" s="402">
        <v>66.4</v>
      </c>
      <c r="AL241" s="402">
        <v>66.5</v>
      </c>
      <c r="AM241" s="402">
        <v>70.5</v>
      </c>
      <c r="AN241" s="402">
        <v>66.5</v>
      </c>
      <c r="AO241" s="402">
        <v>65.9</v>
      </c>
      <c r="AP241" s="402">
        <v>66.1</v>
      </c>
      <c r="AQ241" s="402">
        <v>64.1</v>
      </c>
      <c r="AR241" s="402">
        <v>67.7</v>
      </c>
      <c r="AS241" s="402">
        <v>66.5</v>
      </c>
      <c r="AT241" s="402">
        <v>66.5</v>
      </c>
      <c r="AU241" s="402">
        <v>71.5</v>
      </c>
      <c r="AV241" s="402">
        <v>62.7</v>
      </c>
      <c r="AW241" s="402">
        <v>62.2</v>
      </c>
      <c r="AX241" s="402">
        <v>60.1</v>
      </c>
      <c r="AY241" s="402">
        <v>61.8</v>
      </c>
      <c r="AZ241" s="402">
        <v>59.6</v>
      </c>
      <c r="BA241" s="402">
        <v>58.7</v>
      </c>
      <c r="BB241" s="402">
        <v>58</v>
      </c>
      <c r="BC241" s="402">
        <v>58</v>
      </c>
      <c r="BD241" s="402">
        <v>61.7</v>
      </c>
      <c r="BE241" s="402">
        <v>62.1</v>
      </c>
      <c r="BF241" s="402">
        <v>61.7</v>
      </c>
      <c r="BG241" s="402">
        <v>64.6</v>
      </c>
      <c r="BH241" s="402">
        <v>61.1</v>
      </c>
      <c r="BI241" s="402">
        <v>62.3</v>
      </c>
      <c r="BJ241" s="402">
        <v>62.1</v>
      </c>
      <c r="BK241" s="402">
        <v>61.7</v>
      </c>
      <c r="BL241" s="402">
        <v>61.7</v>
      </c>
      <c r="BM241" s="402">
        <v>64.6</v>
      </c>
      <c r="BN241" s="402">
        <v>64.1</v>
      </c>
      <c r="BO241" s="402">
        <v>59</v>
      </c>
      <c r="BP241" s="402">
        <v>59.4</v>
      </c>
      <c r="BQ241" s="402">
        <v>57.6</v>
      </c>
      <c r="BR241" s="402">
        <v>48.5</v>
      </c>
      <c r="BS241" s="402">
        <v>53.2</v>
      </c>
      <c r="BT241" s="402">
        <v>54.4</v>
      </c>
      <c r="BU241" s="402">
        <v>55.2</v>
      </c>
      <c r="BV241" s="402">
        <v>54.4</v>
      </c>
      <c r="BW241" s="402">
        <v>54.4</v>
      </c>
      <c r="BX241" s="402">
        <v>54.1</v>
      </c>
      <c r="BY241" s="402">
        <v>54.1</v>
      </c>
      <c r="BZ241" s="402">
        <v>54.1</v>
      </c>
      <c r="CA241" s="402">
        <v>54.1</v>
      </c>
      <c r="CB241" s="402">
        <v>53.9</v>
      </c>
      <c r="CC241" s="402">
        <v>53.7</v>
      </c>
      <c r="CD241" s="402">
        <v>53.7</v>
      </c>
      <c r="CE241" s="402">
        <v>53.7</v>
      </c>
      <c r="CF241" s="402">
        <v>51</v>
      </c>
      <c r="CG241" s="402">
        <v>51</v>
      </c>
      <c r="CH241" s="402">
        <v>51.6</v>
      </c>
      <c r="CI241" s="402">
        <v>50.7</v>
      </c>
      <c r="CJ241" s="402">
        <v>50.7</v>
      </c>
      <c r="CK241" s="402">
        <v>52.6</v>
      </c>
      <c r="CL241" s="402">
        <v>49.2</v>
      </c>
      <c r="CM241" s="402">
        <v>50.2</v>
      </c>
      <c r="CN241" s="402">
        <v>49.4</v>
      </c>
      <c r="CO241" s="402">
        <v>49.3</v>
      </c>
      <c r="CP241" s="402">
        <v>46.1</v>
      </c>
    </row>
    <row r="242" spans="1:94">
      <c r="A242">
        <v>240</v>
      </c>
      <c r="B242" t="s">
        <v>577</v>
      </c>
      <c r="C242" t="s">
        <v>1064</v>
      </c>
      <c r="D242" t="s">
        <v>1092</v>
      </c>
      <c r="E242" t="s">
        <v>578</v>
      </c>
      <c r="F242" t="s">
        <v>2111</v>
      </c>
      <c r="I242" s="402"/>
      <c r="J242" s="402">
        <v>53.4</v>
      </c>
      <c r="K242" s="402"/>
      <c r="L242" s="402">
        <v>59.9</v>
      </c>
      <c r="M242" s="402">
        <v>53.4</v>
      </c>
      <c r="N242" s="402">
        <v>56.4</v>
      </c>
      <c r="O242" s="402">
        <v>51.7</v>
      </c>
      <c r="P242" s="402">
        <v>45.6</v>
      </c>
      <c r="Q242" s="402"/>
      <c r="R242" s="402">
        <v>61.7</v>
      </c>
      <c r="S242" s="402">
        <v>60.2</v>
      </c>
      <c r="T242" s="402">
        <v>60</v>
      </c>
      <c r="U242" s="402">
        <v>51.2</v>
      </c>
      <c r="V242" s="402">
        <v>53.5</v>
      </c>
      <c r="W242" s="402">
        <v>56.1</v>
      </c>
      <c r="X242" s="402">
        <v>57.1</v>
      </c>
      <c r="Y242" s="402">
        <v>57.5</v>
      </c>
      <c r="Z242" s="402">
        <v>58.6</v>
      </c>
      <c r="AA242" s="402">
        <v>54.6</v>
      </c>
      <c r="AB242" s="402">
        <v>50.7</v>
      </c>
      <c r="AC242" s="402">
        <v>52.6</v>
      </c>
      <c r="AD242" s="402">
        <v>51.8</v>
      </c>
      <c r="AE242" s="402">
        <v>49.7</v>
      </c>
      <c r="AF242" s="402">
        <v>47.3</v>
      </c>
      <c r="AG242" s="402">
        <v>44.3</v>
      </c>
      <c r="AH242" s="402">
        <v>44.8</v>
      </c>
      <c r="AI242" s="402"/>
      <c r="AJ242" s="402">
        <v>63.9</v>
      </c>
      <c r="AK242" s="402">
        <v>61.7</v>
      </c>
      <c r="AL242" s="402">
        <v>61.8</v>
      </c>
      <c r="AM242" s="402">
        <v>61.3</v>
      </c>
      <c r="AN242" s="402">
        <v>59.9</v>
      </c>
      <c r="AO242" s="402">
        <v>60.2</v>
      </c>
      <c r="AP242" s="402">
        <v>60.1</v>
      </c>
      <c r="AQ242" s="402">
        <v>60.1</v>
      </c>
      <c r="AR242" s="402">
        <v>61.3</v>
      </c>
      <c r="AS242" s="402">
        <v>59.9</v>
      </c>
      <c r="AT242" s="402">
        <v>60.1</v>
      </c>
      <c r="AU242" s="402">
        <v>59.9</v>
      </c>
      <c r="AV242" s="402">
        <v>56.5</v>
      </c>
      <c r="AW242" s="402">
        <v>54.3</v>
      </c>
      <c r="AX242" s="402">
        <v>47.4</v>
      </c>
      <c r="AY242" s="402">
        <v>51.2</v>
      </c>
      <c r="AZ242" s="402">
        <v>50.9</v>
      </c>
      <c r="BA242" s="402">
        <v>58.2</v>
      </c>
      <c r="BB242" s="402">
        <v>52.9</v>
      </c>
      <c r="BC242" s="402">
        <v>52.4</v>
      </c>
      <c r="BD242" s="402">
        <v>52.8</v>
      </c>
      <c r="BE242" s="402">
        <v>56</v>
      </c>
      <c r="BF242" s="402">
        <v>56</v>
      </c>
      <c r="BG242" s="402">
        <v>60.8</v>
      </c>
      <c r="BH242" s="402">
        <v>54.2</v>
      </c>
      <c r="BI242" s="402">
        <v>57.1</v>
      </c>
      <c r="BJ242" s="402">
        <v>57.5</v>
      </c>
      <c r="BK242" s="402">
        <v>57.5</v>
      </c>
      <c r="BL242" s="402">
        <v>57.5</v>
      </c>
      <c r="BM242" s="402">
        <v>60.2</v>
      </c>
      <c r="BN242" s="402">
        <v>51.5</v>
      </c>
      <c r="BO242" s="402">
        <v>53.2</v>
      </c>
      <c r="BP242" s="402">
        <v>54.5</v>
      </c>
      <c r="BQ242" s="402">
        <v>50.6</v>
      </c>
      <c r="BR242" s="402">
        <v>50.6</v>
      </c>
      <c r="BS242" s="402">
        <v>50.6</v>
      </c>
      <c r="BT242" s="402">
        <v>53.4</v>
      </c>
      <c r="BU242" s="402">
        <v>53.7</v>
      </c>
      <c r="BV242" s="402">
        <v>52.6</v>
      </c>
      <c r="BW242" s="402">
        <v>51.5</v>
      </c>
      <c r="BX242" s="402">
        <v>51</v>
      </c>
      <c r="BY242" s="402">
        <v>53</v>
      </c>
      <c r="BZ242" s="402">
        <v>51.5</v>
      </c>
      <c r="CA242" s="402">
        <v>51.8</v>
      </c>
      <c r="CB242" s="402">
        <v>48.7</v>
      </c>
      <c r="CC242" s="402">
        <v>46.9</v>
      </c>
      <c r="CD242" s="402">
        <v>49.6</v>
      </c>
      <c r="CE242" s="402">
        <v>49</v>
      </c>
      <c r="CF242" s="402">
        <v>47.3</v>
      </c>
      <c r="CG242" s="402">
        <v>48.4</v>
      </c>
      <c r="CH242" s="402">
        <v>47.3</v>
      </c>
      <c r="CI242" s="402">
        <v>42.9</v>
      </c>
      <c r="CJ242" s="402">
        <v>44.2</v>
      </c>
      <c r="CK242" s="402">
        <v>44.2</v>
      </c>
      <c r="CL242" s="402">
        <v>44.2</v>
      </c>
      <c r="CM242" s="402">
        <v>44.2</v>
      </c>
      <c r="CN242" s="402">
        <v>44.8</v>
      </c>
      <c r="CO242" s="402">
        <v>44.8</v>
      </c>
      <c r="CP242" s="402">
        <v>41.9</v>
      </c>
    </row>
    <row r="243" spans="1:94">
      <c r="A243">
        <v>241</v>
      </c>
      <c r="B243" t="s">
        <v>579</v>
      </c>
      <c r="C243" t="s">
        <v>1064</v>
      </c>
      <c r="D243" t="s">
        <v>1092</v>
      </c>
      <c r="E243" t="s">
        <v>580</v>
      </c>
      <c r="F243" t="s">
        <v>2111</v>
      </c>
      <c r="I243" s="402"/>
      <c r="J243" s="402">
        <v>62.4</v>
      </c>
      <c r="K243" s="402"/>
      <c r="L243" s="402">
        <v>71.7</v>
      </c>
      <c r="M243" s="402">
        <v>62.5</v>
      </c>
      <c r="N243" s="402">
        <v>66.2</v>
      </c>
      <c r="O243" s="402">
        <v>58</v>
      </c>
      <c r="P243" s="402">
        <v>53.7</v>
      </c>
      <c r="Q243" s="402"/>
      <c r="R243" s="402">
        <v>71.7</v>
      </c>
      <c r="S243" s="402">
        <v>71.7</v>
      </c>
      <c r="T243" s="402">
        <v>71.7</v>
      </c>
      <c r="U243" s="402">
        <v>62.5</v>
      </c>
      <c r="V243" s="402">
        <v>62.6</v>
      </c>
      <c r="W243" s="402">
        <v>68.4</v>
      </c>
      <c r="X243" s="402">
        <v>66.7</v>
      </c>
      <c r="Y243" s="402">
        <v>66.3</v>
      </c>
      <c r="Z243" s="402">
        <v>67.1</v>
      </c>
      <c r="AA243" s="402">
        <v>64.1</v>
      </c>
      <c r="AB243" s="402">
        <v>52.7</v>
      </c>
      <c r="AC243" s="402">
        <v>59.6</v>
      </c>
      <c r="AD243" s="402">
        <v>58</v>
      </c>
      <c r="AE243" s="402">
        <v>58</v>
      </c>
      <c r="AF243" s="402">
        <v>55.6</v>
      </c>
      <c r="AG243" s="402">
        <v>51.6</v>
      </c>
      <c r="AH243" s="402">
        <v>53.6</v>
      </c>
      <c r="AI243" s="402"/>
      <c r="AJ243" s="402">
        <v>72.3</v>
      </c>
      <c r="AK243" s="402">
        <v>71.7</v>
      </c>
      <c r="AL243" s="402">
        <v>71.7</v>
      </c>
      <c r="AM243" s="402">
        <v>74</v>
      </c>
      <c r="AN243" s="402">
        <v>71.7</v>
      </c>
      <c r="AO243" s="402">
        <v>71.7</v>
      </c>
      <c r="AP243" s="402">
        <v>68.5</v>
      </c>
      <c r="AQ243" s="402">
        <v>69</v>
      </c>
      <c r="AR243" s="402">
        <v>73</v>
      </c>
      <c r="AS243" s="402">
        <v>71.7</v>
      </c>
      <c r="AT243" s="402">
        <v>71.7</v>
      </c>
      <c r="AU243" s="402">
        <v>72.9</v>
      </c>
      <c r="AV243" s="402">
        <v>71.7</v>
      </c>
      <c r="AW243" s="402">
        <v>62.4</v>
      </c>
      <c r="AX243" s="402">
        <v>62.4</v>
      </c>
      <c r="AY243" s="402">
        <v>63.6</v>
      </c>
      <c r="AZ243" s="402">
        <v>60.8</v>
      </c>
      <c r="BA243" s="402">
        <v>67.2</v>
      </c>
      <c r="BB243" s="402">
        <v>62.5</v>
      </c>
      <c r="BC243" s="402">
        <v>60.8</v>
      </c>
      <c r="BD243" s="402">
        <v>68.4</v>
      </c>
      <c r="BE243" s="402">
        <v>68.6</v>
      </c>
      <c r="BF243" s="402">
        <v>68.4</v>
      </c>
      <c r="BG243" s="402">
        <v>71.5</v>
      </c>
      <c r="BH243" s="402">
        <v>61.7</v>
      </c>
      <c r="BI243" s="402">
        <v>66.4</v>
      </c>
      <c r="BJ243" s="402">
        <v>66.2</v>
      </c>
      <c r="BK243" s="402">
        <v>65.1</v>
      </c>
      <c r="BL243" s="402">
        <v>66.8</v>
      </c>
      <c r="BM243" s="402">
        <v>67.1</v>
      </c>
      <c r="BN243" s="402">
        <v>67.1</v>
      </c>
      <c r="BO243" s="402">
        <v>62</v>
      </c>
      <c r="BP243" s="402">
        <v>64.5</v>
      </c>
      <c r="BQ243" s="402">
        <v>52.1</v>
      </c>
      <c r="BR243" s="402">
        <v>49.8</v>
      </c>
      <c r="BS243" s="402">
        <v>52.7</v>
      </c>
      <c r="BT243" s="402">
        <v>59.6</v>
      </c>
      <c r="BU243" s="402">
        <v>61.1</v>
      </c>
      <c r="BV243" s="402">
        <v>61.1</v>
      </c>
      <c r="BW243" s="402">
        <v>51.1</v>
      </c>
      <c r="BX243" s="402">
        <v>57.9</v>
      </c>
      <c r="BY243" s="402">
        <v>57.9</v>
      </c>
      <c r="BZ243" s="402">
        <v>57.3</v>
      </c>
      <c r="CA243" s="402">
        <v>57.8</v>
      </c>
      <c r="CB243" s="402">
        <v>58</v>
      </c>
      <c r="CC243" s="402">
        <v>58</v>
      </c>
      <c r="CD243" s="402">
        <v>56.6</v>
      </c>
      <c r="CE243" s="402">
        <v>58</v>
      </c>
      <c r="CF243" s="402">
        <v>57.4</v>
      </c>
      <c r="CG243" s="402">
        <v>55.6</v>
      </c>
      <c r="CH243" s="402">
        <v>55.6</v>
      </c>
      <c r="CI243" s="402">
        <v>51.6</v>
      </c>
      <c r="CJ243" s="402">
        <v>51.6</v>
      </c>
      <c r="CK243" s="402">
        <v>51.6</v>
      </c>
      <c r="CL243" s="402">
        <v>51.6</v>
      </c>
      <c r="CM243" s="402">
        <v>49.8</v>
      </c>
      <c r="CN243" s="402">
        <v>53.5</v>
      </c>
      <c r="CO243" s="402">
        <v>53.5</v>
      </c>
      <c r="CP243" s="402">
        <v>52.7</v>
      </c>
    </row>
    <row r="244" spans="1:94">
      <c r="A244">
        <v>242</v>
      </c>
      <c r="B244" t="s">
        <v>581</v>
      </c>
      <c r="C244" t="s">
        <v>1064</v>
      </c>
      <c r="D244" t="s">
        <v>1092</v>
      </c>
      <c r="E244" t="s">
        <v>582</v>
      </c>
      <c r="F244" t="s">
        <v>2111</v>
      </c>
      <c r="I244" s="402"/>
      <c r="J244" s="402">
        <v>49.3</v>
      </c>
      <c r="K244" s="402"/>
      <c r="L244" s="402">
        <v>55.3</v>
      </c>
      <c r="M244" s="402">
        <v>50.4</v>
      </c>
      <c r="N244" s="402">
        <v>52.1</v>
      </c>
      <c r="O244" s="402">
        <v>46</v>
      </c>
      <c r="P244" s="402">
        <v>43.4</v>
      </c>
      <c r="Q244" s="402"/>
      <c r="R244" s="402">
        <v>55.3</v>
      </c>
      <c r="S244" s="402">
        <v>57.5</v>
      </c>
      <c r="T244" s="402">
        <v>53.8</v>
      </c>
      <c r="U244" s="402">
        <v>50.4</v>
      </c>
      <c r="V244" s="402">
        <v>50.4</v>
      </c>
      <c r="W244" s="402">
        <v>52</v>
      </c>
      <c r="X244" s="402">
        <v>52.8</v>
      </c>
      <c r="Y244" s="402">
        <v>52</v>
      </c>
      <c r="Z244" s="402">
        <v>52</v>
      </c>
      <c r="AA244" s="402">
        <v>52</v>
      </c>
      <c r="AB244" s="402">
        <v>45.8</v>
      </c>
      <c r="AC244" s="402">
        <v>48.1</v>
      </c>
      <c r="AD244" s="402">
        <v>44.8</v>
      </c>
      <c r="AE244" s="402">
        <v>43.5</v>
      </c>
      <c r="AF244" s="402">
        <v>45</v>
      </c>
      <c r="AG244" s="402">
        <v>42.1</v>
      </c>
      <c r="AH244" s="402">
        <v>42.5</v>
      </c>
      <c r="AI244" s="402"/>
      <c r="AJ244" s="402">
        <v>55.4</v>
      </c>
      <c r="AK244" s="402">
        <v>55.4</v>
      </c>
      <c r="AL244" s="402">
        <v>57</v>
      </c>
      <c r="AM244" s="402">
        <v>57.9</v>
      </c>
      <c r="AN244" s="402">
        <v>57.6</v>
      </c>
      <c r="AO244" s="402">
        <v>57.9</v>
      </c>
      <c r="AP244" s="402">
        <v>57.6</v>
      </c>
      <c r="AQ244" s="402">
        <v>54.6</v>
      </c>
      <c r="AR244" s="402">
        <v>57.6</v>
      </c>
      <c r="AS244" s="402">
        <v>52.3</v>
      </c>
      <c r="AT244" s="402">
        <v>53.9</v>
      </c>
      <c r="AU244" s="402">
        <v>53.9</v>
      </c>
      <c r="AV244" s="402">
        <v>53.9</v>
      </c>
      <c r="AW244" s="402">
        <v>54.1</v>
      </c>
      <c r="AX244" s="402">
        <v>50.5</v>
      </c>
      <c r="AY244" s="402">
        <v>50.5</v>
      </c>
      <c r="AZ244" s="402">
        <v>48.1</v>
      </c>
      <c r="BA244" s="402">
        <v>53.6</v>
      </c>
      <c r="BB244" s="402">
        <v>50.5</v>
      </c>
      <c r="BC244" s="402">
        <v>47.3</v>
      </c>
      <c r="BD244" s="402">
        <v>52.1</v>
      </c>
      <c r="BE244" s="402">
        <v>52.1</v>
      </c>
      <c r="BF244" s="402">
        <v>52.3</v>
      </c>
      <c r="BG244" s="402">
        <v>54.6</v>
      </c>
      <c r="BH244" s="402">
        <v>47.9</v>
      </c>
      <c r="BI244" s="402">
        <v>53.4</v>
      </c>
      <c r="BJ244" s="402">
        <v>52.1</v>
      </c>
      <c r="BK244" s="402">
        <v>52.1</v>
      </c>
      <c r="BL244" s="402">
        <v>52.1</v>
      </c>
      <c r="BM244" s="402">
        <v>52.1</v>
      </c>
      <c r="BN244" s="402">
        <v>52.1</v>
      </c>
      <c r="BO244" s="402">
        <v>52.1</v>
      </c>
      <c r="BP244" s="402">
        <v>53.3</v>
      </c>
      <c r="BQ244" s="402">
        <v>45.9</v>
      </c>
      <c r="BR244" s="402">
        <v>39.5</v>
      </c>
      <c r="BS244" s="402">
        <v>45.9</v>
      </c>
      <c r="BT244" s="402">
        <v>48.2</v>
      </c>
      <c r="BU244" s="402">
        <v>48.2</v>
      </c>
      <c r="BV244" s="402">
        <v>48.3</v>
      </c>
      <c r="BW244" s="402">
        <v>46.8</v>
      </c>
      <c r="BX244" s="402">
        <v>44.9</v>
      </c>
      <c r="BY244" s="402">
        <v>44.9</v>
      </c>
      <c r="BZ244" s="402">
        <v>44.9</v>
      </c>
      <c r="CA244" s="402">
        <v>43.5</v>
      </c>
      <c r="CB244" s="402">
        <v>43.6</v>
      </c>
      <c r="CC244" s="402">
        <v>43.6</v>
      </c>
      <c r="CD244" s="402">
        <v>43.6</v>
      </c>
      <c r="CE244" s="402">
        <v>42.4</v>
      </c>
      <c r="CF244" s="402">
        <v>45</v>
      </c>
      <c r="CG244" s="402">
        <v>45</v>
      </c>
      <c r="CH244" s="402">
        <v>45</v>
      </c>
      <c r="CI244" s="402">
        <v>42.1</v>
      </c>
      <c r="CJ244" s="402">
        <v>41.6</v>
      </c>
      <c r="CK244" s="402">
        <v>43.9</v>
      </c>
      <c r="CL244" s="402">
        <v>42.1</v>
      </c>
      <c r="CM244" s="402">
        <v>41.6</v>
      </c>
      <c r="CN244" s="402">
        <v>42.8</v>
      </c>
      <c r="CO244" s="402">
        <v>41.5</v>
      </c>
      <c r="CP244" s="402">
        <v>42.5</v>
      </c>
    </row>
    <row r="245" spans="1:94">
      <c r="A245">
        <v>243</v>
      </c>
      <c r="B245" t="s">
        <v>583</v>
      </c>
      <c r="C245" t="s">
        <v>1064</v>
      </c>
      <c r="D245" t="s">
        <v>1092</v>
      </c>
      <c r="E245" t="s">
        <v>584</v>
      </c>
      <c r="F245" t="s">
        <v>2116</v>
      </c>
      <c r="I245" s="402"/>
      <c r="J245" s="402">
        <v>36.2</v>
      </c>
      <c r="K245" s="402"/>
      <c r="L245" s="402">
        <v>30.8</v>
      </c>
      <c r="M245" s="402">
        <v>32.2</v>
      </c>
      <c r="N245" s="402">
        <v>35.5</v>
      </c>
      <c r="O245" s="402">
        <v>39</v>
      </c>
      <c r="P245" s="402">
        <v>42.5</v>
      </c>
      <c r="Q245" s="402"/>
      <c r="R245" s="402">
        <v>30.9</v>
      </c>
      <c r="S245" s="402">
        <v>29.5</v>
      </c>
      <c r="T245" s="402">
        <v>30.9</v>
      </c>
      <c r="U245" s="402">
        <v>30.8</v>
      </c>
      <c r="V245" s="402">
        <v>32.3</v>
      </c>
      <c r="W245" s="402">
        <v>35.6</v>
      </c>
      <c r="X245" s="402">
        <v>34.7</v>
      </c>
      <c r="Y245" s="402">
        <v>35.9</v>
      </c>
      <c r="Z245" s="402">
        <v>35.7</v>
      </c>
      <c r="AA245" s="402">
        <v>35.1</v>
      </c>
      <c r="AB245" s="402">
        <v>33.8</v>
      </c>
      <c r="AC245" s="402">
        <v>39.2</v>
      </c>
      <c r="AD245" s="402">
        <v>39.2</v>
      </c>
      <c r="AE245" s="402">
        <v>40.9</v>
      </c>
      <c r="AF245" s="402">
        <v>40.9</v>
      </c>
      <c r="AG245" s="402">
        <v>42.7</v>
      </c>
      <c r="AH245" s="402">
        <v>48.5</v>
      </c>
      <c r="AI245" s="402"/>
      <c r="AJ245" s="402">
        <v>30.8</v>
      </c>
      <c r="AK245" s="402">
        <v>30.8</v>
      </c>
      <c r="AL245" s="402">
        <v>30.8</v>
      </c>
      <c r="AM245" s="402">
        <v>29.3</v>
      </c>
      <c r="AN245" s="402">
        <v>29.3</v>
      </c>
      <c r="AO245" s="402">
        <v>29.3</v>
      </c>
      <c r="AP245" s="402">
        <v>28.6</v>
      </c>
      <c r="AQ245" s="402">
        <v>26.3</v>
      </c>
      <c r="AR245" s="402">
        <v>29.3</v>
      </c>
      <c r="AS245" s="402">
        <v>30.8</v>
      </c>
      <c r="AT245" s="402">
        <v>30.8</v>
      </c>
      <c r="AU245" s="402">
        <v>31.5</v>
      </c>
      <c r="AV245" s="402">
        <v>32.6</v>
      </c>
      <c r="AW245" s="402">
        <v>30.6</v>
      </c>
      <c r="AX245" s="402">
        <v>28.8</v>
      </c>
      <c r="AY245" s="402">
        <v>30.6</v>
      </c>
      <c r="AZ245" s="402">
        <v>30.6</v>
      </c>
      <c r="BA245" s="402">
        <v>32.2</v>
      </c>
      <c r="BB245" s="402">
        <v>32.2</v>
      </c>
      <c r="BC245" s="402">
        <v>32.2</v>
      </c>
      <c r="BD245" s="402">
        <v>31.9</v>
      </c>
      <c r="BE245" s="402">
        <v>35.5</v>
      </c>
      <c r="BF245" s="402">
        <v>35.5</v>
      </c>
      <c r="BG245" s="402">
        <v>34</v>
      </c>
      <c r="BH245" s="402">
        <v>36.7</v>
      </c>
      <c r="BI245" s="402">
        <v>34</v>
      </c>
      <c r="BJ245" s="402">
        <v>39.2</v>
      </c>
      <c r="BK245" s="402">
        <v>35.8</v>
      </c>
      <c r="BL245" s="402">
        <v>35.8</v>
      </c>
      <c r="BM245" s="402">
        <v>35.6</v>
      </c>
      <c r="BN245" s="402">
        <v>38.4</v>
      </c>
      <c r="BO245" s="402">
        <v>33.5</v>
      </c>
      <c r="BP245" s="402">
        <v>35</v>
      </c>
      <c r="BQ245" s="402">
        <v>31.1</v>
      </c>
      <c r="BR245" s="402">
        <v>33.7</v>
      </c>
      <c r="BS245" s="402">
        <v>33.7</v>
      </c>
      <c r="BT245" s="402">
        <v>34.9</v>
      </c>
      <c r="BU245" s="402">
        <v>39.1</v>
      </c>
      <c r="BV245" s="402">
        <v>39.1</v>
      </c>
      <c r="BW245" s="402">
        <v>51.8</v>
      </c>
      <c r="BX245" s="402">
        <v>36.9</v>
      </c>
      <c r="BY245" s="402">
        <v>39.1</v>
      </c>
      <c r="BZ245" s="402">
        <v>39.9</v>
      </c>
      <c r="CA245" s="402">
        <v>39.4</v>
      </c>
      <c r="CB245" s="402">
        <v>42.1</v>
      </c>
      <c r="CC245" s="402">
        <v>40.7</v>
      </c>
      <c r="CD245" s="402">
        <v>40.7</v>
      </c>
      <c r="CE245" s="402">
        <v>41</v>
      </c>
      <c r="CF245" s="402">
        <v>39.2</v>
      </c>
      <c r="CG245" s="402">
        <v>40.7</v>
      </c>
      <c r="CH245" s="402">
        <v>40.7</v>
      </c>
      <c r="CI245" s="402">
        <v>42.6</v>
      </c>
      <c r="CJ245" s="402">
        <v>48.9</v>
      </c>
      <c r="CK245" s="402">
        <v>40.4</v>
      </c>
      <c r="CL245" s="402">
        <v>42.6</v>
      </c>
      <c r="CM245" s="402">
        <v>41.8</v>
      </c>
      <c r="CN245" s="402">
        <v>48.3</v>
      </c>
      <c r="CO245" s="402">
        <v>48.3</v>
      </c>
      <c r="CP245" s="402">
        <v>48.3</v>
      </c>
    </row>
    <row r="246" spans="1:94">
      <c r="A246">
        <v>244</v>
      </c>
      <c r="B246" t="s">
        <v>585</v>
      </c>
      <c r="C246" t="s">
        <v>1064</v>
      </c>
      <c r="D246" t="s">
        <v>1092</v>
      </c>
      <c r="E246" t="s">
        <v>586</v>
      </c>
      <c r="F246" t="s">
        <v>2116</v>
      </c>
      <c r="I246" s="402"/>
      <c r="J246" s="402">
        <v>19</v>
      </c>
      <c r="K246" s="402"/>
      <c r="L246" s="402">
        <v>19</v>
      </c>
      <c r="M246" s="402">
        <v>18.8</v>
      </c>
      <c r="N246" s="402">
        <v>19</v>
      </c>
      <c r="O246" s="402">
        <v>19</v>
      </c>
      <c r="P246" s="402">
        <v>19</v>
      </c>
      <c r="Q246" s="402"/>
      <c r="R246" s="402">
        <v>22.6</v>
      </c>
      <c r="S246" s="402">
        <v>19</v>
      </c>
      <c r="T246" s="402">
        <v>18.9</v>
      </c>
      <c r="U246" s="402">
        <v>18.7</v>
      </c>
      <c r="V246" s="402">
        <v>18.3</v>
      </c>
      <c r="W246" s="402">
        <v>19</v>
      </c>
      <c r="X246" s="402">
        <v>19</v>
      </c>
      <c r="Y246" s="402">
        <v>19</v>
      </c>
      <c r="Z246" s="402">
        <v>17.7</v>
      </c>
      <c r="AA246" s="402">
        <v>19.5</v>
      </c>
      <c r="AB246" s="402">
        <v>19.5</v>
      </c>
      <c r="AC246" s="402">
        <v>19.4</v>
      </c>
      <c r="AD246" s="402">
        <v>18.5</v>
      </c>
      <c r="AE246" s="402">
        <v>18.7</v>
      </c>
      <c r="AF246" s="402">
        <v>19.9</v>
      </c>
      <c r="AG246" s="402">
        <v>19</v>
      </c>
      <c r="AH246" s="402">
        <v>18.1</v>
      </c>
      <c r="AI246" s="402"/>
      <c r="AJ246" s="402">
        <v>22.5</v>
      </c>
      <c r="AK246" s="402">
        <v>18</v>
      </c>
      <c r="AL246" s="402">
        <v>24.8</v>
      </c>
      <c r="AM246" s="402">
        <v>18.9</v>
      </c>
      <c r="AN246" s="402">
        <v>22.4</v>
      </c>
      <c r="AO246" s="402">
        <v>17.6</v>
      </c>
      <c r="AP246" s="402">
        <v>24.8</v>
      </c>
      <c r="AQ246" s="402">
        <v>16.3</v>
      </c>
      <c r="AR246" s="402">
        <v>18.9</v>
      </c>
      <c r="AS246" s="402">
        <v>20.5</v>
      </c>
      <c r="AT246" s="402">
        <v>17.2</v>
      </c>
      <c r="AU246" s="402">
        <v>18.9</v>
      </c>
      <c r="AV246" s="402">
        <v>15.2</v>
      </c>
      <c r="AW246" s="402">
        <v>18.7</v>
      </c>
      <c r="AX246" s="402">
        <v>18.7</v>
      </c>
      <c r="AY246" s="402">
        <v>17.2</v>
      </c>
      <c r="AZ246" s="402">
        <v>18.7</v>
      </c>
      <c r="BA246" s="402">
        <v>18.2</v>
      </c>
      <c r="BB246" s="402">
        <v>17.3</v>
      </c>
      <c r="BC246" s="402">
        <v>18.2</v>
      </c>
      <c r="BD246" s="402">
        <v>18.9</v>
      </c>
      <c r="BE246" s="402">
        <v>18.9</v>
      </c>
      <c r="BF246" s="402">
        <v>18.9</v>
      </c>
      <c r="BG246" s="402">
        <v>18.1</v>
      </c>
      <c r="BH246" s="402">
        <v>27.4</v>
      </c>
      <c r="BI246" s="402">
        <v>18.9</v>
      </c>
      <c r="BJ246" s="402">
        <v>18.9</v>
      </c>
      <c r="BK246" s="402">
        <v>18.9</v>
      </c>
      <c r="BL246" s="402">
        <v>18.9</v>
      </c>
      <c r="BM246" s="402">
        <v>17.3</v>
      </c>
      <c r="BN246" s="402">
        <v>17.7</v>
      </c>
      <c r="BO246" s="402">
        <v>20.3</v>
      </c>
      <c r="BP246" s="402">
        <v>19.5</v>
      </c>
      <c r="BQ246" s="402">
        <v>19.4</v>
      </c>
      <c r="BR246" s="402">
        <v>19.4</v>
      </c>
      <c r="BS246" s="402">
        <v>19.4</v>
      </c>
      <c r="BT246" s="402">
        <v>15.9</v>
      </c>
      <c r="BU246" s="402">
        <v>19.2</v>
      </c>
      <c r="BV246" s="402">
        <v>19.4</v>
      </c>
      <c r="BW246" s="402">
        <v>39.1</v>
      </c>
      <c r="BX246" s="402">
        <v>16.3</v>
      </c>
      <c r="BY246" s="402">
        <v>18.4</v>
      </c>
      <c r="BZ246" s="402">
        <v>18.4</v>
      </c>
      <c r="CA246" s="402">
        <v>17.5</v>
      </c>
      <c r="CB246" s="402">
        <v>14.5</v>
      </c>
      <c r="CC246" s="402">
        <v>18.6</v>
      </c>
      <c r="CD246" s="402">
        <v>18.6</v>
      </c>
      <c r="CE246" s="402">
        <v>18.6</v>
      </c>
      <c r="CF246" s="402">
        <v>19.8</v>
      </c>
      <c r="CG246" s="402">
        <v>20</v>
      </c>
      <c r="CH246" s="402">
        <v>19.8</v>
      </c>
      <c r="CI246" s="402">
        <v>18.9</v>
      </c>
      <c r="CJ246" s="402">
        <v>18.9</v>
      </c>
      <c r="CK246" s="402">
        <v>18.9</v>
      </c>
      <c r="CL246" s="402">
        <v>19.8</v>
      </c>
      <c r="CM246" s="402">
        <v>18.9</v>
      </c>
      <c r="CN246" s="402">
        <v>18.1</v>
      </c>
      <c r="CO246" s="402">
        <v>18.1</v>
      </c>
      <c r="CP246" s="402">
        <v>14.4</v>
      </c>
    </row>
    <row r="247" spans="1:94">
      <c r="A247">
        <v>245</v>
      </c>
      <c r="B247" t="s">
        <v>587</v>
      </c>
      <c r="C247" t="s">
        <v>1064</v>
      </c>
      <c r="D247" t="s">
        <v>1092</v>
      </c>
      <c r="E247" t="s">
        <v>588</v>
      </c>
      <c r="F247" t="s">
        <v>2116</v>
      </c>
      <c r="I247" s="402"/>
      <c r="J247" s="402">
        <v>21.7</v>
      </c>
      <c r="K247" s="402"/>
      <c r="L247" s="402">
        <v>21.9</v>
      </c>
      <c r="M247" s="402">
        <v>28.6</v>
      </c>
      <c r="N247" s="402">
        <v>19.2</v>
      </c>
      <c r="O247" s="402">
        <v>21.2</v>
      </c>
      <c r="P247" s="402">
        <v>23.2</v>
      </c>
      <c r="Q247" s="402"/>
      <c r="R247" s="402">
        <v>33</v>
      </c>
      <c r="S247" s="402">
        <v>21.7</v>
      </c>
      <c r="T247" s="402">
        <v>21.7</v>
      </c>
      <c r="U247" s="402">
        <v>30.9</v>
      </c>
      <c r="V247" s="402">
        <v>28.3</v>
      </c>
      <c r="W247" s="402">
        <v>18.9</v>
      </c>
      <c r="X247" s="402">
        <v>19</v>
      </c>
      <c r="Y247" s="402">
        <v>19</v>
      </c>
      <c r="Z247" s="402">
        <v>13.5</v>
      </c>
      <c r="AA247" s="402">
        <v>21.2</v>
      </c>
      <c r="AB247" s="402">
        <v>28.8</v>
      </c>
      <c r="AC247" s="402">
        <v>20.5</v>
      </c>
      <c r="AD247" s="402">
        <v>20.9</v>
      </c>
      <c r="AE247" s="402">
        <v>18.3</v>
      </c>
      <c r="AF247" s="402">
        <v>22.9</v>
      </c>
      <c r="AG247" s="402">
        <v>24.4</v>
      </c>
      <c r="AH247" s="402">
        <v>22.9</v>
      </c>
      <c r="AI247" s="402"/>
      <c r="AJ247" s="402">
        <v>44.4</v>
      </c>
      <c r="AK247" s="402">
        <v>32.9</v>
      </c>
      <c r="AL247" s="402">
        <v>32.9</v>
      </c>
      <c r="AM247" s="402">
        <v>21.4</v>
      </c>
      <c r="AN247" s="402">
        <v>21.6</v>
      </c>
      <c r="AO247" s="402">
        <v>21.6</v>
      </c>
      <c r="AP247" s="402">
        <v>24.7</v>
      </c>
      <c r="AQ247" s="402">
        <v>22.2</v>
      </c>
      <c r="AR247" s="402">
        <v>21.8</v>
      </c>
      <c r="AS247" s="402">
        <v>21.6</v>
      </c>
      <c r="AT247" s="402">
        <v>21.6</v>
      </c>
      <c r="AU247" s="402">
        <v>21.6</v>
      </c>
      <c r="AV247" s="402">
        <v>21.6</v>
      </c>
      <c r="AW247" s="402">
        <v>30.8</v>
      </c>
      <c r="AX247" s="402">
        <v>38.6</v>
      </c>
      <c r="AY247" s="402">
        <v>30.8</v>
      </c>
      <c r="AZ247" s="402">
        <v>24.6</v>
      </c>
      <c r="BA247" s="402">
        <v>28.2</v>
      </c>
      <c r="BB247" s="402">
        <v>28.2</v>
      </c>
      <c r="BC247" s="402">
        <v>31.5</v>
      </c>
      <c r="BD247" s="402">
        <v>18.6</v>
      </c>
      <c r="BE247" s="402">
        <v>18.9</v>
      </c>
      <c r="BF247" s="402">
        <v>18.9</v>
      </c>
      <c r="BG247" s="402">
        <v>18.9</v>
      </c>
      <c r="BH247" s="402">
        <v>21.9</v>
      </c>
      <c r="BI247" s="402">
        <v>18.9</v>
      </c>
      <c r="BJ247" s="402">
        <v>18.7</v>
      </c>
      <c r="BK247" s="402">
        <v>19.6</v>
      </c>
      <c r="BL247" s="402">
        <v>17.8</v>
      </c>
      <c r="BM247" s="402">
        <v>12.8</v>
      </c>
      <c r="BN247" s="402">
        <v>13.4</v>
      </c>
      <c r="BO247" s="402">
        <v>24.7</v>
      </c>
      <c r="BP247" s="402">
        <v>21.1</v>
      </c>
      <c r="BQ247" s="402">
        <v>32.1</v>
      </c>
      <c r="BR247" s="402">
        <v>28.7</v>
      </c>
      <c r="BS247" s="402">
        <v>28.7</v>
      </c>
      <c r="BT247" s="402">
        <v>19.3</v>
      </c>
      <c r="BU247" s="402">
        <v>20.4</v>
      </c>
      <c r="BV247" s="402">
        <v>17.3</v>
      </c>
      <c r="BW247" s="402">
        <v>28.5</v>
      </c>
      <c r="BX247" s="402">
        <v>19.2</v>
      </c>
      <c r="BY247" s="402">
        <v>20.9</v>
      </c>
      <c r="BZ247" s="402">
        <v>21.6</v>
      </c>
      <c r="CA247" s="402">
        <v>20.5</v>
      </c>
      <c r="CB247" s="402">
        <v>16.5</v>
      </c>
      <c r="CC247" s="402">
        <v>16.7</v>
      </c>
      <c r="CD247" s="402">
        <v>18.2</v>
      </c>
      <c r="CE247" s="402">
        <v>16.6</v>
      </c>
      <c r="CF247" s="402">
        <v>24.4</v>
      </c>
      <c r="CG247" s="402">
        <v>22.8</v>
      </c>
      <c r="CH247" s="402">
        <v>22.8</v>
      </c>
      <c r="CI247" s="402">
        <v>16.3</v>
      </c>
      <c r="CJ247" s="402">
        <v>26.6</v>
      </c>
      <c r="CK247" s="402">
        <v>31.8</v>
      </c>
      <c r="CL247" s="402">
        <v>27.6</v>
      </c>
      <c r="CM247" s="402">
        <v>24.3</v>
      </c>
      <c r="CN247" s="402">
        <v>22.8</v>
      </c>
      <c r="CO247" s="402">
        <v>19</v>
      </c>
      <c r="CP247" s="402">
        <v>23.2</v>
      </c>
    </row>
    <row r="248" spans="1:94">
      <c r="A248">
        <v>246</v>
      </c>
      <c r="B248" t="s">
        <v>589</v>
      </c>
      <c r="C248" t="s">
        <v>1064</v>
      </c>
      <c r="D248" t="s">
        <v>1092</v>
      </c>
      <c r="E248" t="s">
        <v>590</v>
      </c>
      <c r="F248" t="s">
        <v>2116</v>
      </c>
      <c r="I248" s="402"/>
      <c r="J248" s="402">
        <v>80.1</v>
      </c>
      <c r="K248" s="402"/>
      <c r="L248" s="402">
        <v>80.2</v>
      </c>
      <c r="M248" s="402">
        <v>79.3</v>
      </c>
      <c r="N248" s="402">
        <v>80.2</v>
      </c>
      <c r="O248" s="402">
        <v>80.2</v>
      </c>
      <c r="P248" s="402">
        <v>80.2</v>
      </c>
      <c r="Q248" s="402"/>
      <c r="R248" s="402">
        <v>80.4</v>
      </c>
      <c r="S248" s="402">
        <v>80.4</v>
      </c>
      <c r="T248" s="402">
        <v>80.4</v>
      </c>
      <c r="U248" s="402">
        <v>75.1</v>
      </c>
      <c r="V248" s="402">
        <v>79.4</v>
      </c>
      <c r="W248" s="402">
        <v>80.4</v>
      </c>
      <c r="X248" s="402">
        <v>80.4</v>
      </c>
      <c r="Y248" s="402">
        <v>80.4</v>
      </c>
      <c r="Z248" s="402">
        <v>80.4</v>
      </c>
      <c r="AA248" s="402">
        <v>80.4</v>
      </c>
      <c r="AB248" s="402">
        <v>76.4</v>
      </c>
      <c r="AC248" s="402">
        <v>80.7</v>
      </c>
      <c r="AD248" s="402">
        <v>80.4</v>
      </c>
      <c r="AE248" s="402">
        <v>80.5</v>
      </c>
      <c r="AF248" s="402">
        <v>80.4</v>
      </c>
      <c r="AG248" s="402">
        <v>80.4</v>
      </c>
      <c r="AH248" s="402">
        <v>80.4</v>
      </c>
      <c r="AI248" s="402"/>
      <c r="AJ248" s="402">
        <v>80.2</v>
      </c>
      <c r="AK248" s="402">
        <v>80.2</v>
      </c>
      <c r="AL248" s="402">
        <v>80.2</v>
      </c>
      <c r="AM248" s="402">
        <v>80.2</v>
      </c>
      <c r="AN248" s="402">
        <v>81.4</v>
      </c>
      <c r="AO248" s="402">
        <v>82.7</v>
      </c>
      <c r="AP248" s="402">
        <v>72.9</v>
      </c>
      <c r="AQ248" s="402">
        <v>80.2</v>
      </c>
      <c r="AR248" s="402">
        <v>81.1</v>
      </c>
      <c r="AS248" s="402">
        <v>80.2</v>
      </c>
      <c r="AT248" s="402">
        <v>80.2</v>
      </c>
      <c r="AU248" s="402">
        <v>80.2</v>
      </c>
      <c r="AV248" s="402">
        <v>80.2</v>
      </c>
      <c r="AW248" s="402">
        <v>75</v>
      </c>
      <c r="AX248" s="402">
        <v>73.5</v>
      </c>
      <c r="AY248" s="402">
        <v>75</v>
      </c>
      <c r="AZ248" s="402">
        <v>75</v>
      </c>
      <c r="BA248" s="402">
        <v>80.1</v>
      </c>
      <c r="BB248" s="402">
        <v>79.3</v>
      </c>
      <c r="BC248" s="402">
        <v>79.3</v>
      </c>
      <c r="BD248" s="402">
        <v>80.2</v>
      </c>
      <c r="BE248" s="402">
        <v>80.2</v>
      </c>
      <c r="BF248" s="402">
        <v>80.2</v>
      </c>
      <c r="BG248" s="402">
        <v>80.2</v>
      </c>
      <c r="BH248" s="402">
        <v>80.2</v>
      </c>
      <c r="BI248" s="402">
        <v>80.2</v>
      </c>
      <c r="BJ248" s="402">
        <v>80.2</v>
      </c>
      <c r="BK248" s="402">
        <v>82.2</v>
      </c>
      <c r="BL248" s="402">
        <v>80.2</v>
      </c>
      <c r="BM248" s="402">
        <v>80.2</v>
      </c>
      <c r="BN248" s="402">
        <v>80.2</v>
      </c>
      <c r="BO248" s="402">
        <v>80.3</v>
      </c>
      <c r="BP248" s="402">
        <v>80.7</v>
      </c>
      <c r="BQ248" s="402">
        <v>76.3</v>
      </c>
      <c r="BR248" s="402">
        <v>76.3</v>
      </c>
      <c r="BS248" s="402">
        <v>75.1</v>
      </c>
      <c r="BT248" s="402">
        <v>80.6</v>
      </c>
      <c r="BU248" s="402">
        <v>81.5</v>
      </c>
      <c r="BV248" s="402">
        <v>80.6</v>
      </c>
      <c r="BW248" s="402">
        <v>82.3</v>
      </c>
      <c r="BX248" s="402">
        <v>82.3</v>
      </c>
      <c r="BY248" s="402">
        <v>80.2</v>
      </c>
      <c r="BZ248" s="402">
        <v>79.3</v>
      </c>
      <c r="CA248" s="402">
        <v>80.2</v>
      </c>
      <c r="CB248" s="402">
        <v>80.4</v>
      </c>
      <c r="CC248" s="402">
        <v>80.4</v>
      </c>
      <c r="CD248" s="402">
        <v>80.4</v>
      </c>
      <c r="CE248" s="402">
        <v>80.4</v>
      </c>
      <c r="CF248" s="402">
        <v>80.2</v>
      </c>
      <c r="CG248" s="402">
        <v>80.2</v>
      </c>
      <c r="CH248" s="402">
        <v>80.2</v>
      </c>
      <c r="CI248" s="402">
        <v>80.2</v>
      </c>
      <c r="CJ248" s="402">
        <v>80.2</v>
      </c>
      <c r="CK248" s="402">
        <v>78.8</v>
      </c>
      <c r="CL248" s="402">
        <v>80.2</v>
      </c>
      <c r="CM248" s="402">
        <v>80.2</v>
      </c>
      <c r="CN248" s="402">
        <v>80.2</v>
      </c>
      <c r="CO248" s="402">
        <v>80.3</v>
      </c>
      <c r="CP248" s="402">
        <v>80</v>
      </c>
    </row>
    <row r="249" spans="1:94">
      <c r="A249">
        <v>247</v>
      </c>
      <c r="B249" t="s">
        <v>591</v>
      </c>
      <c r="C249" t="s">
        <v>1064</v>
      </c>
      <c r="D249" t="s">
        <v>1092</v>
      </c>
      <c r="E249" t="s">
        <v>592</v>
      </c>
      <c r="F249" t="s">
        <v>2116</v>
      </c>
      <c r="J249">
        <v>28.3</v>
      </c>
      <c r="L249">
        <v>27.9</v>
      </c>
      <c r="M249">
        <v>31.4</v>
      </c>
      <c r="N249">
        <v>26.2</v>
      </c>
      <c r="O249">
        <v>29.9</v>
      </c>
      <c r="P249">
        <v>28.6</v>
      </c>
      <c r="R249">
        <v>27.8</v>
      </c>
      <c r="S249">
        <v>27.8</v>
      </c>
      <c r="T249">
        <v>26.4</v>
      </c>
      <c r="U249">
        <v>31.4</v>
      </c>
      <c r="V249">
        <v>31.7</v>
      </c>
      <c r="W249">
        <v>26.2</v>
      </c>
      <c r="X249">
        <v>26.2</v>
      </c>
      <c r="Y249">
        <v>26.1</v>
      </c>
      <c r="Z249">
        <v>20</v>
      </c>
      <c r="AA249">
        <v>28.2</v>
      </c>
      <c r="AB249">
        <v>43.8</v>
      </c>
      <c r="AC249">
        <v>32.3</v>
      </c>
      <c r="AD249">
        <v>29</v>
      </c>
      <c r="AE249">
        <v>24</v>
      </c>
      <c r="AF249">
        <v>28.5</v>
      </c>
      <c r="AG249">
        <v>29.3</v>
      </c>
      <c r="AH249">
        <v>28.5</v>
      </c>
      <c r="AJ249">
        <v>27.7</v>
      </c>
      <c r="AK249">
        <v>26.3</v>
      </c>
      <c r="AL249">
        <v>27.7</v>
      </c>
      <c r="AM249">
        <v>27.7</v>
      </c>
      <c r="AN249">
        <v>27.7</v>
      </c>
      <c r="AO249">
        <v>27.7</v>
      </c>
      <c r="AP249">
        <v>27.7</v>
      </c>
      <c r="AQ249">
        <v>27.7</v>
      </c>
      <c r="AR249">
        <v>27.7</v>
      </c>
      <c r="AS249">
        <v>26.3</v>
      </c>
      <c r="AT249">
        <v>26.3</v>
      </c>
      <c r="AU249">
        <v>26.2</v>
      </c>
      <c r="AV249">
        <v>25</v>
      </c>
      <c r="AW249">
        <v>30.5</v>
      </c>
      <c r="AX249">
        <v>36.6</v>
      </c>
      <c r="AY249">
        <v>31.2</v>
      </c>
      <c r="AZ249">
        <v>29.2</v>
      </c>
      <c r="BA249">
        <v>31.6</v>
      </c>
      <c r="BB249">
        <v>31.6</v>
      </c>
      <c r="BC249">
        <v>34.7</v>
      </c>
      <c r="BD249">
        <v>26.1</v>
      </c>
      <c r="BE249">
        <v>26.1</v>
      </c>
      <c r="BF249">
        <v>26.1</v>
      </c>
      <c r="BG249">
        <v>26.1</v>
      </c>
      <c r="BH249">
        <v>26.1</v>
      </c>
      <c r="BI249">
        <v>26.1</v>
      </c>
      <c r="BJ249">
        <v>22.6</v>
      </c>
      <c r="BK249">
        <v>26</v>
      </c>
      <c r="BL249">
        <v>26</v>
      </c>
      <c r="BM249">
        <v>19.1</v>
      </c>
      <c r="BN249">
        <v>19.9</v>
      </c>
      <c r="BO249">
        <v>30.7</v>
      </c>
      <c r="BP249">
        <v>28.1</v>
      </c>
      <c r="BQ249">
        <v>51</v>
      </c>
      <c r="BR249">
        <v>43.6</v>
      </c>
      <c r="BS249">
        <v>43.6</v>
      </c>
      <c r="BT249">
        <v>27.3</v>
      </c>
      <c r="BU249">
        <v>32.2</v>
      </c>
      <c r="BV249">
        <v>32.2</v>
      </c>
      <c r="BW249">
        <v>43.7</v>
      </c>
      <c r="BX249">
        <v>26.1</v>
      </c>
      <c r="BY249">
        <v>28.9</v>
      </c>
      <c r="BZ249">
        <v>28.9</v>
      </c>
      <c r="CA249">
        <v>28.9</v>
      </c>
      <c r="CB249">
        <v>23.9</v>
      </c>
      <c r="CC249">
        <v>23.9</v>
      </c>
      <c r="CD249">
        <v>23.9</v>
      </c>
      <c r="CE249">
        <v>23.9</v>
      </c>
      <c r="CF249">
        <v>32.1</v>
      </c>
      <c r="CG249">
        <v>28.4</v>
      </c>
      <c r="CH249">
        <v>25.9</v>
      </c>
      <c r="CI249">
        <v>29.2</v>
      </c>
      <c r="CJ249">
        <v>29.2</v>
      </c>
      <c r="CK249">
        <v>29.2</v>
      </c>
      <c r="CL249">
        <v>36.1</v>
      </c>
      <c r="CM249">
        <v>29.2</v>
      </c>
      <c r="CN249">
        <v>28.4</v>
      </c>
      <c r="CO249">
        <v>28.4</v>
      </c>
      <c r="CP249">
        <v>28.4</v>
      </c>
    </row>
    <row r="250" spans="3:94">
      <c r="C250" t="s">
        <v>1064</v>
      </c>
      <c r="D250" t="s">
        <v>1094</v>
      </c>
      <c r="I250" s="402"/>
      <c r="J250" s="402"/>
      <c r="K250" s="402"/>
      <c r="L250" s="402"/>
      <c r="M250" s="402"/>
      <c r="N250" s="402"/>
      <c r="O250" s="402"/>
      <c r="P250" s="402"/>
      <c r="Q250" s="402"/>
      <c r="R250" s="402"/>
      <c r="S250" s="402"/>
      <c r="T250" s="402"/>
      <c r="U250" s="402"/>
      <c r="V250" s="402"/>
      <c r="W250" s="402"/>
      <c r="X250" s="402"/>
      <c r="Y250" s="402"/>
      <c r="Z250" s="402"/>
      <c r="AA250" s="402"/>
      <c r="AB250" s="402"/>
      <c r="AC250" s="402"/>
      <c r="AD250" s="402"/>
      <c r="AE250" s="402"/>
      <c r="AF250" s="402"/>
      <c r="AG250" s="402"/>
      <c r="AH250" s="402"/>
      <c r="AI250" s="402"/>
      <c r="AJ250" s="402"/>
      <c r="AK250" s="402"/>
      <c r="AL250" s="402"/>
      <c r="AM250" s="402"/>
      <c r="AN250" s="402"/>
      <c r="AO250" s="402"/>
      <c r="AP250" s="402"/>
      <c r="AQ250" s="402"/>
      <c r="AR250" s="402"/>
      <c r="AS250" s="402"/>
      <c r="AT250" s="402"/>
      <c r="AU250" s="402"/>
      <c r="AV250" s="402"/>
      <c r="AW250" s="402"/>
      <c r="AX250" s="402"/>
      <c r="AY250" s="402"/>
      <c r="AZ250" s="402"/>
      <c r="BA250" s="402"/>
      <c r="BB250" s="402"/>
      <c r="BC250" s="402"/>
      <c r="BD250" s="402"/>
      <c r="BE250" s="402"/>
      <c r="BF250" s="402"/>
      <c r="BG250" s="402"/>
      <c r="BH250" s="402"/>
      <c r="BI250" s="402"/>
      <c r="BJ250" s="402"/>
      <c r="BK250" s="402"/>
      <c r="BL250" s="402"/>
      <c r="BM250" s="402"/>
      <c r="BN250" s="402"/>
      <c r="BO250" s="402"/>
      <c r="BP250" s="402"/>
      <c r="BQ250" s="402"/>
      <c r="BR250" s="402"/>
      <c r="BS250" s="402"/>
      <c r="BT250" s="402"/>
      <c r="BU250" s="402"/>
      <c r="BV250" s="402"/>
      <c r="BW250" s="402"/>
      <c r="BX250" s="402"/>
      <c r="BY250" s="402"/>
      <c r="BZ250" s="402"/>
      <c r="CA250" s="402"/>
      <c r="CB250" s="402"/>
      <c r="CC250" s="402"/>
      <c r="CD250" s="402"/>
      <c r="CE250" s="402"/>
      <c r="CF250" s="402"/>
      <c r="CG250" s="402"/>
      <c r="CH250" s="402"/>
      <c r="CI250" s="402"/>
      <c r="CJ250" s="402"/>
      <c r="CK250" s="402"/>
      <c r="CL250" s="402"/>
      <c r="CM250" s="402"/>
      <c r="CN250" s="402"/>
      <c r="CO250" s="402"/>
      <c r="CP250" s="402"/>
    </row>
    <row r="251" spans="1:94">
      <c r="A251">
        <v>249</v>
      </c>
      <c r="B251" t="s">
        <v>1093</v>
      </c>
      <c r="C251" t="s">
        <v>1064</v>
      </c>
      <c r="D251" t="s">
        <v>1094</v>
      </c>
      <c r="E251" t="s">
        <v>1095</v>
      </c>
      <c r="F251" t="s">
        <v>2108</v>
      </c>
      <c r="I251" s="402"/>
      <c r="J251" s="402">
        <v>2.2</v>
      </c>
      <c r="K251" s="402"/>
      <c r="L251" s="402">
        <v>0.6</v>
      </c>
      <c r="M251" s="402">
        <v>1.1</v>
      </c>
      <c r="N251" s="402">
        <v>1.4</v>
      </c>
      <c r="O251" s="402">
        <v>3.1</v>
      </c>
      <c r="P251" s="402">
        <v>5</v>
      </c>
      <c r="Q251" s="402"/>
      <c r="R251" s="402">
        <v>0.6</v>
      </c>
      <c r="S251" s="402">
        <v>0.6</v>
      </c>
      <c r="T251" s="402">
        <v>0.6</v>
      </c>
      <c r="U251" s="402">
        <v>1</v>
      </c>
      <c r="V251" s="402">
        <v>1</v>
      </c>
      <c r="W251" s="402">
        <v>1.3</v>
      </c>
      <c r="X251" s="402">
        <v>1.4</v>
      </c>
      <c r="Y251" s="402">
        <v>1.3</v>
      </c>
      <c r="Z251" s="402">
        <v>1.4</v>
      </c>
      <c r="AA251" s="402">
        <v>1.4</v>
      </c>
      <c r="AB251" s="402">
        <v>2.6</v>
      </c>
      <c r="AC251" s="402">
        <v>2.4</v>
      </c>
      <c r="AD251" s="402">
        <v>3</v>
      </c>
      <c r="AE251" s="402">
        <v>4.9</v>
      </c>
      <c r="AF251" s="402">
        <v>4.4</v>
      </c>
      <c r="AG251" s="402">
        <v>4.8</v>
      </c>
      <c r="AH251" s="402">
        <v>6</v>
      </c>
      <c r="AI251" s="402"/>
      <c r="AJ251" s="402">
        <v>0.6</v>
      </c>
      <c r="AK251" s="402">
        <v>0.6</v>
      </c>
      <c r="AL251" s="402">
        <v>0.6</v>
      </c>
      <c r="AM251" s="402">
        <v>0.6</v>
      </c>
      <c r="AN251" s="402">
        <v>0.6</v>
      </c>
      <c r="AO251" s="402">
        <v>0.6</v>
      </c>
      <c r="AP251" s="402">
        <v>0.6</v>
      </c>
      <c r="AQ251" s="402">
        <v>0.6</v>
      </c>
      <c r="AR251" s="402">
        <v>0.6</v>
      </c>
      <c r="AS251" s="402">
        <v>0.6</v>
      </c>
      <c r="AT251" s="402">
        <v>0.6</v>
      </c>
      <c r="AU251" s="402">
        <v>0.6</v>
      </c>
      <c r="AV251" s="402">
        <v>0.6</v>
      </c>
      <c r="AW251" s="402">
        <v>1</v>
      </c>
      <c r="AX251" s="402">
        <v>1</v>
      </c>
      <c r="AY251" s="402">
        <v>1</v>
      </c>
      <c r="AZ251" s="402">
        <v>1</v>
      </c>
      <c r="BA251" s="402">
        <v>1</v>
      </c>
      <c r="BB251" s="402">
        <v>1</v>
      </c>
      <c r="BC251" s="402">
        <v>1</v>
      </c>
      <c r="BD251" s="402">
        <v>1.2</v>
      </c>
      <c r="BE251" s="402">
        <v>1.2</v>
      </c>
      <c r="BF251" s="402">
        <v>1.2</v>
      </c>
      <c r="BG251" s="402">
        <v>0.9</v>
      </c>
      <c r="BH251" s="402">
        <v>1.4</v>
      </c>
      <c r="BI251" s="402">
        <v>1.4</v>
      </c>
      <c r="BJ251" s="402">
        <v>1.3</v>
      </c>
      <c r="BK251" s="402">
        <v>1.3</v>
      </c>
      <c r="BL251" s="402">
        <v>1.2</v>
      </c>
      <c r="BM251" s="402">
        <v>1.5</v>
      </c>
      <c r="BN251" s="402">
        <v>1.4</v>
      </c>
      <c r="BO251" s="402">
        <v>1.4</v>
      </c>
      <c r="BP251" s="402">
        <v>1.4</v>
      </c>
      <c r="BQ251" s="402">
        <v>2.5</v>
      </c>
      <c r="BR251" s="402">
        <v>2.5</v>
      </c>
      <c r="BS251" s="402">
        <v>2.5</v>
      </c>
      <c r="BT251" s="402">
        <v>2.3</v>
      </c>
      <c r="BU251" s="402">
        <v>2.3</v>
      </c>
      <c r="BV251" s="402">
        <v>2.3</v>
      </c>
      <c r="BW251" s="402">
        <v>2.3</v>
      </c>
      <c r="BX251" s="402">
        <v>3</v>
      </c>
      <c r="BY251" s="402">
        <v>3</v>
      </c>
      <c r="BZ251" s="402">
        <v>3</v>
      </c>
      <c r="CA251" s="402">
        <v>3</v>
      </c>
      <c r="CB251" s="402">
        <v>6.1</v>
      </c>
      <c r="CC251" s="402">
        <v>4.8</v>
      </c>
      <c r="CD251" s="402">
        <v>4.8</v>
      </c>
      <c r="CE251" s="402">
        <v>6.6</v>
      </c>
      <c r="CF251" s="402">
        <v>4.4</v>
      </c>
      <c r="CG251" s="402">
        <v>3.1</v>
      </c>
      <c r="CH251" s="402">
        <v>4.4</v>
      </c>
      <c r="CI251" s="402">
        <v>5.2</v>
      </c>
      <c r="CJ251" s="402">
        <v>4.8</v>
      </c>
      <c r="CK251" s="402">
        <v>4.8</v>
      </c>
      <c r="CL251" s="402">
        <v>4.8</v>
      </c>
      <c r="CM251" s="402">
        <v>4.8</v>
      </c>
      <c r="CN251" s="402">
        <v>5.9</v>
      </c>
      <c r="CO251" s="402">
        <v>6.2</v>
      </c>
      <c r="CP251" s="402">
        <v>5.9</v>
      </c>
    </row>
    <row r="252" spans="1:94">
      <c r="A252">
        <v>250</v>
      </c>
      <c r="B252" t="s">
        <v>1096</v>
      </c>
      <c r="C252" t="s">
        <v>1064</v>
      </c>
      <c r="D252" t="s">
        <v>1094</v>
      </c>
      <c r="E252" t="s">
        <v>1097</v>
      </c>
      <c r="F252" t="s">
        <v>2108</v>
      </c>
      <c r="I252" s="402"/>
      <c r="J252" s="402">
        <v>0.8</v>
      </c>
      <c r="K252" s="402"/>
      <c r="L252" s="402">
        <v>0.3</v>
      </c>
      <c r="M252" s="402">
        <v>0.3</v>
      </c>
      <c r="N252" s="402">
        <v>0.5</v>
      </c>
      <c r="O252" s="402">
        <v>0.8</v>
      </c>
      <c r="P252" s="402">
        <v>2.4</v>
      </c>
      <c r="Q252" s="402"/>
      <c r="R252" s="402">
        <v>0.3</v>
      </c>
      <c r="S252" s="402">
        <v>0.3</v>
      </c>
      <c r="T252" s="402">
        <v>0.3</v>
      </c>
      <c r="U252" s="402">
        <v>0.3</v>
      </c>
      <c r="V252" s="402">
        <v>0.3</v>
      </c>
      <c r="W252" s="402">
        <v>0.5</v>
      </c>
      <c r="X252" s="402">
        <v>0.5</v>
      </c>
      <c r="Y252" s="402">
        <v>0.5</v>
      </c>
      <c r="Z252" s="402">
        <v>0.5</v>
      </c>
      <c r="AA252" s="402">
        <v>0.5</v>
      </c>
      <c r="AB252" s="402">
        <v>0.8</v>
      </c>
      <c r="AC252" s="402">
        <v>0.8</v>
      </c>
      <c r="AD252" s="402">
        <v>0.8</v>
      </c>
      <c r="AE252" s="402">
        <v>0.8</v>
      </c>
      <c r="AF252" s="402">
        <v>1.8</v>
      </c>
      <c r="AG252" s="402">
        <v>2.8</v>
      </c>
      <c r="AH252" s="402">
        <v>2.3</v>
      </c>
      <c r="AI252" s="402"/>
      <c r="AJ252" s="402">
        <v>0.3</v>
      </c>
      <c r="AK252" s="402">
        <v>0.3</v>
      </c>
      <c r="AL252" s="402">
        <v>0.3</v>
      </c>
      <c r="AM252" s="402">
        <v>0.3</v>
      </c>
      <c r="AN252" s="402">
        <v>0.3</v>
      </c>
      <c r="AO252" s="402">
        <v>0.3</v>
      </c>
      <c r="AP252" s="402">
        <v>0.3</v>
      </c>
      <c r="AQ252" s="402">
        <v>0.3</v>
      </c>
      <c r="AR252" s="402">
        <v>0.3</v>
      </c>
      <c r="AS252" s="402">
        <v>0.3</v>
      </c>
      <c r="AT252" s="402">
        <v>0.3</v>
      </c>
      <c r="AU252" s="402">
        <v>0.3</v>
      </c>
      <c r="AV252" s="402">
        <v>0.3</v>
      </c>
      <c r="AW252" s="402">
        <v>0.3</v>
      </c>
      <c r="AX252" s="402">
        <v>0.3</v>
      </c>
      <c r="AY252" s="402">
        <v>0.3</v>
      </c>
      <c r="AZ252" s="402">
        <v>0.3</v>
      </c>
      <c r="BA252" s="402">
        <v>0.3</v>
      </c>
      <c r="BB252" s="402">
        <v>0.3</v>
      </c>
      <c r="BC252" s="402">
        <v>0.3</v>
      </c>
      <c r="BD252" s="402">
        <v>0.5</v>
      </c>
      <c r="BE252" s="402">
        <v>0.5</v>
      </c>
      <c r="BF252" s="402">
        <v>0.5</v>
      </c>
      <c r="BG252" s="402">
        <v>0.5</v>
      </c>
      <c r="BH252" s="402">
        <v>0.5</v>
      </c>
      <c r="BI252" s="402">
        <v>0.5</v>
      </c>
      <c r="BJ252" s="402">
        <v>0.5</v>
      </c>
      <c r="BK252" s="402">
        <v>0.5</v>
      </c>
      <c r="BL252" s="402">
        <v>0.5</v>
      </c>
      <c r="BM252" s="402">
        <v>0.5</v>
      </c>
      <c r="BN252" s="402">
        <v>0.5</v>
      </c>
      <c r="BO252" s="402">
        <v>0.5</v>
      </c>
      <c r="BP252" s="402">
        <v>0.5</v>
      </c>
      <c r="BQ252" s="402">
        <v>0.8</v>
      </c>
      <c r="BR252" s="402">
        <v>0.8</v>
      </c>
      <c r="BS252" s="402">
        <v>0.8</v>
      </c>
      <c r="BT252" s="402">
        <v>1</v>
      </c>
      <c r="BU252" s="402">
        <v>0.8</v>
      </c>
      <c r="BV252" s="402">
        <v>0.8</v>
      </c>
      <c r="BW252" s="402">
        <v>0.8</v>
      </c>
      <c r="BX252" s="402">
        <v>0.8</v>
      </c>
      <c r="BY252" s="402">
        <v>0.5</v>
      </c>
      <c r="BZ252" s="402">
        <v>0.8</v>
      </c>
      <c r="CA252" s="402">
        <v>0.8</v>
      </c>
      <c r="CB252" s="402">
        <v>0.7</v>
      </c>
      <c r="CC252" s="402">
        <v>0.8</v>
      </c>
      <c r="CD252" s="402">
        <v>1</v>
      </c>
      <c r="CE252" s="402">
        <v>0.8</v>
      </c>
      <c r="CF252" s="402">
        <v>1.6</v>
      </c>
      <c r="CG252" s="402">
        <v>1.8</v>
      </c>
      <c r="CH252" s="402">
        <v>1.8</v>
      </c>
      <c r="CI252" s="402">
        <v>2.8</v>
      </c>
      <c r="CJ252" s="402">
        <v>1.6</v>
      </c>
      <c r="CK252" s="402">
        <v>5.6</v>
      </c>
      <c r="CL252" s="402">
        <v>2.1</v>
      </c>
      <c r="CM252" s="402">
        <v>2.7</v>
      </c>
      <c r="CN252" s="402">
        <v>2.2</v>
      </c>
      <c r="CO252" s="402">
        <v>2</v>
      </c>
      <c r="CP252" s="402">
        <v>4.3</v>
      </c>
    </row>
    <row r="253" spans="1:94">
      <c r="A253">
        <v>251</v>
      </c>
      <c r="B253" t="s">
        <v>1098</v>
      </c>
      <c r="C253" t="s">
        <v>1064</v>
      </c>
      <c r="D253" t="s">
        <v>1094</v>
      </c>
      <c r="E253" t="s">
        <v>1099</v>
      </c>
      <c r="F253" t="s">
        <v>2108</v>
      </c>
      <c r="I253" s="402"/>
      <c r="J253" s="402">
        <v>14.8</v>
      </c>
      <c r="K253" s="402"/>
      <c r="L253" s="402">
        <v>11.3</v>
      </c>
      <c r="M253" s="402">
        <v>14.4</v>
      </c>
      <c r="N253" s="402">
        <v>14.8</v>
      </c>
      <c r="O253" s="402">
        <v>16.3</v>
      </c>
      <c r="P253" s="402">
        <v>17.9</v>
      </c>
      <c r="Q253" s="402"/>
      <c r="R253" s="402">
        <v>7.9</v>
      </c>
      <c r="S253" s="402">
        <v>11.1</v>
      </c>
      <c r="T253" s="402">
        <v>11.2</v>
      </c>
      <c r="U253" s="402">
        <v>8.3</v>
      </c>
      <c r="V253" s="402">
        <v>15</v>
      </c>
      <c r="W253" s="402">
        <v>13.2</v>
      </c>
      <c r="X253" s="402">
        <v>14.7</v>
      </c>
      <c r="Y253" s="402">
        <v>17.3</v>
      </c>
      <c r="Z253" s="402">
        <v>13.6</v>
      </c>
      <c r="AA253" s="402">
        <v>14.7</v>
      </c>
      <c r="AB253" s="402">
        <v>13.2</v>
      </c>
      <c r="AC253" s="402">
        <v>16.2</v>
      </c>
      <c r="AD253" s="402">
        <v>19.9</v>
      </c>
      <c r="AE253" s="402">
        <v>12.7</v>
      </c>
      <c r="AF253" s="402">
        <v>17.8</v>
      </c>
      <c r="AG253" s="402">
        <v>18.6</v>
      </c>
      <c r="AH253" s="402">
        <v>17.8</v>
      </c>
      <c r="AI253" s="402"/>
      <c r="AJ253" s="402">
        <v>7.9</v>
      </c>
      <c r="AK253" s="402">
        <v>7.9</v>
      </c>
      <c r="AL253" s="402">
        <v>7.9</v>
      </c>
      <c r="AM253" s="402">
        <v>8.8</v>
      </c>
      <c r="AN253" s="402">
        <v>11.1</v>
      </c>
      <c r="AO253" s="402">
        <v>13</v>
      </c>
      <c r="AP253" s="402">
        <v>8.6</v>
      </c>
      <c r="AQ253" s="402">
        <v>11.1</v>
      </c>
      <c r="AR253" s="402">
        <v>11.1</v>
      </c>
      <c r="AS253" s="402">
        <v>11.3</v>
      </c>
      <c r="AT253" s="402">
        <v>13.6</v>
      </c>
      <c r="AU253" s="402">
        <v>7.9</v>
      </c>
      <c r="AV253" s="402">
        <v>11.3</v>
      </c>
      <c r="AW253" s="402">
        <v>8.3</v>
      </c>
      <c r="AX253" s="402">
        <v>8.3</v>
      </c>
      <c r="AY253" s="402">
        <v>7.4</v>
      </c>
      <c r="AZ253" s="402">
        <v>7.7</v>
      </c>
      <c r="BA253" s="402">
        <v>18.7</v>
      </c>
      <c r="BB253" s="402">
        <v>15</v>
      </c>
      <c r="BC253" s="402">
        <v>13.8</v>
      </c>
      <c r="BD253" s="402">
        <v>12.5</v>
      </c>
      <c r="BE253" s="402">
        <v>13.3</v>
      </c>
      <c r="BF253" s="402">
        <v>13.3</v>
      </c>
      <c r="BG253" s="402">
        <v>14.8</v>
      </c>
      <c r="BH253" s="402">
        <v>14.8</v>
      </c>
      <c r="BI253" s="402">
        <v>14.8</v>
      </c>
      <c r="BJ253" s="402">
        <v>17.4</v>
      </c>
      <c r="BK253" s="402">
        <v>19.9</v>
      </c>
      <c r="BL253" s="402">
        <v>17.4</v>
      </c>
      <c r="BM253" s="402">
        <v>13.6</v>
      </c>
      <c r="BN253" s="402">
        <v>6</v>
      </c>
      <c r="BO253" s="402">
        <v>14.8</v>
      </c>
      <c r="BP253" s="402">
        <v>15</v>
      </c>
      <c r="BQ253" s="402">
        <v>11.5</v>
      </c>
      <c r="BR253" s="402">
        <v>11.7</v>
      </c>
      <c r="BS253" s="402">
        <v>13.2</v>
      </c>
      <c r="BT253" s="402">
        <v>16.3</v>
      </c>
      <c r="BU253" s="402">
        <v>16.3</v>
      </c>
      <c r="BV253" s="402">
        <v>16.3</v>
      </c>
      <c r="BW253" s="402">
        <v>21.2</v>
      </c>
      <c r="BX253" s="402">
        <v>19.9</v>
      </c>
      <c r="BY253" s="402">
        <v>19.9</v>
      </c>
      <c r="BZ253" s="402">
        <v>19.9</v>
      </c>
      <c r="CA253" s="402">
        <v>19.9</v>
      </c>
      <c r="CB253" s="402">
        <v>5.3</v>
      </c>
      <c r="CC253" s="402">
        <v>3.3</v>
      </c>
      <c r="CD253" s="402">
        <v>17.2</v>
      </c>
      <c r="CE253" s="402">
        <v>10.6</v>
      </c>
      <c r="CF253" s="402">
        <v>15.7</v>
      </c>
      <c r="CG253" s="402">
        <v>17.9</v>
      </c>
      <c r="CH253" s="402">
        <v>17.9</v>
      </c>
      <c r="CI253" s="402">
        <v>21.4</v>
      </c>
      <c r="CJ253" s="402">
        <v>18.7</v>
      </c>
      <c r="CK253" s="402">
        <v>11.7</v>
      </c>
      <c r="CL253" s="402">
        <v>18.7</v>
      </c>
      <c r="CM253" s="402">
        <v>18.7</v>
      </c>
      <c r="CN253" s="402">
        <v>23.8</v>
      </c>
      <c r="CO253" s="402">
        <v>17.9</v>
      </c>
      <c r="CP253" s="402">
        <v>7.9</v>
      </c>
    </row>
    <row r="254" spans="1:94">
      <c r="A254">
        <v>252</v>
      </c>
      <c r="B254" t="s">
        <v>1100</v>
      </c>
      <c r="C254" t="s">
        <v>1064</v>
      </c>
      <c r="D254" t="s">
        <v>1094</v>
      </c>
      <c r="E254" t="s">
        <v>1101</v>
      </c>
      <c r="F254" t="s">
        <v>2108</v>
      </c>
      <c r="J254">
        <v>2.5</v>
      </c>
      <c r="L254">
        <v>0.9</v>
      </c>
      <c r="M254">
        <v>2</v>
      </c>
      <c r="N254">
        <v>1.5</v>
      </c>
      <c r="O254">
        <v>3.6</v>
      </c>
      <c r="P254">
        <v>5.5</v>
      </c>
      <c r="R254">
        <v>0.9</v>
      </c>
      <c r="S254">
        <v>0.7</v>
      </c>
      <c r="T254">
        <v>0.9</v>
      </c>
      <c r="U254">
        <v>1.6</v>
      </c>
      <c r="V254">
        <v>2</v>
      </c>
      <c r="W254">
        <v>1.5</v>
      </c>
      <c r="X254">
        <v>1.3</v>
      </c>
      <c r="Y254">
        <v>1.5</v>
      </c>
      <c r="Z254">
        <v>1.4</v>
      </c>
      <c r="AA254">
        <v>1.5</v>
      </c>
      <c r="AB254">
        <v>6.8</v>
      </c>
      <c r="AC254">
        <v>3</v>
      </c>
      <c r="AD254">
        <v>3.7</v>
      </c>
      <c r="AE254">
        <v>3.6</v>
      </c>
      <c r="AF254">
        <v>4.5</v>
      </c>
      <c r="AG254">
        <v>5.4</v>
      </c>
      <c r="AH254">
        <v>7.2</v>
      </c>
      <c r="AJ254">
        <v>0.9</v>
      </c>
      <c r="AK254">
        <v>0.9</v>
      </c>
      <c r="AL254">
        <v>0.9</v>
      </c>
      <c r="AM254">
        <v>0.7</v>
      </c>
      <c r="AN254">
        <v>0.7</v>
      </c>
      <c r="AO254">
        <v>0.7</v>
      </c>
      <c r="AP254">
        <v>0.7</v>
      </c>
      <c r="AQ254">
        <v>0.7</v>
      </c>
      <c r="AR254">
        <v>0.7</v>
      </c>
      <c r="AS254">
        <v>0.9</v>
      </c>
      <c r="AT254">
        <v>1.1</v>
      </c>
      <c r="AU254">
        <v>0.9</v>
      </c>
      <c r="AV254">
        <v>0.9</v>
      </c>
      <c r="AW254">
        <v>1.4</v>
      </c>
      <c r="AX254">
        <v>1.7</v>
      </c>
      <c r="AY254">
        <v>1.7</v>
      </c>
      <c r="AZ254">
        <v>1.9</v>
      </c>
      <c r="BA254">
        <v>2</v>
      </c>
      <c r="BB254">
        <v>2</v>
      </c>
      <c r="BC254">
        <v>2</v>
      </c>
      <c r="BD254">
        <v>1.5</v>
      </c>
      <c r="BE254">
        <v>1.5</v>
      </c>
      <c r="BF254">
        <v>1.5</v>
      </c>
      <c r="BG254">
        <v>1.4</v>
      </c>
      <c r="BH254">
        <v>1.4</v>
      </c>
      <c r="BI254">
        <v>1.3</v>
      </c>
      <c r="BJ254">
        <v>1.5</v>
      </c>
      <c r="BK254">
        <v>1.5</v>
      </c>
      <c r="BL254">
        <v>1.5</v>
      </c>
      <c r="BM254">
        <v>1.5</v>
      </c>
      <c r="BN254">
        <v>1.5</v>
      </c>
      <c r="BO254">
        <v>1.5</v>
      </c>
      <c r="BP254">
        <v>1.9</v>
      </c>
      <c r="BQ254">
        <v>6.9</v>
      </c>
      <c r="BR254">
        <v>6.9</v>
      </c>
      <c r="BS254">
        <v>7.2</v>
      </c>
      <c r="BT254">
        <v>3.1</v>
      </c>
      <c r="BU254">
        <v>3.1</v>
      </c>
      <c r="BV254">
        <v>2.1</v>
      </c>
      <c r="BW254">
        <v>3.1</v>
      </c>
      <c r="BX254">
        <v>2.1</v>
      </c>
      <c r="BY254">
        <v>4.2</v>
      </c>
      <c r="BZ254">
        <v>4.8</v>
      </c>
      <c r="CA254">
        <v>3.8</v>
      </c>
      <c r="CB254">
        <v>3.6</v>
      </c>
      <c r="CC254">
        <v>3.6</v>
      </c>
      <c r="CD254">
        <v>3.6</v>
      </c>
      <c r="CE254">
        <v>3.6</v>
      </c>
      <c r="CF254">
        <v>4.5</v>
      </c>
      <c r="CG254">
        <v>4.5</v>
      </c>
      <c r="CH254">
        <v>3.6</v>
      </c>
      <c r="CI254">
        <v>5.5</v>
      </c>
      <c r="CJ254">
        <v>5.5</v>
      </c>
      <c r="CK254">
        <v>3.7</v>
      </c>
      <c r="CL254">
        <v>6.1</v>
      </c>
      <c r="CM254">
        <v>5.5</v>
      </c>
      <c r="CN254">
        <v>7.3</v>
      </c>
      <c r="CO254">
        <v>7.5</v>
      </c>
      <c r="CP254">
        <v>7.3</v>
      </c>
    </row>
    <row r="255" spans="3:94">
      <c r="C255" t="s">
        <v>1064</v>
      </c>
      <c r="D255" t="s">
        <v>1102</v>
      </c>
      <c r="I255" s="402"/>
      <c r="J255" s="402"/>
      <c r="K255" s="402"/>
      <c r="L255" s="402"/>
      <c r="M255" s="402"/>
      <c r="N255" s="402"/>
      <c r="O255" s="402"/>
      <c r="P255" s="402"/>
      <c r="Q255" s="402"/>
      <c r="R255" s="402"/>
      <c r="S255" s="402"/>
      <c r="T255" s="402"/>
      <c r="U255" s="402"/>
      <c r="V255" s="402"/>
      <c r="W255" s="402"/>
      <c r="X255" s="402"/>
      <c r="Y255" s="402"/>
      <c r="Z255" s="402"/>
      <c r="AA255" s="402"/>
      <c r="AB255" s="402"/>
      <c r="AC255" s="402"/>
      <c r="AD255" s="402"/>
      <c r="AE255" s="402"/>
      <c r="AF255" s="402"/>
      <c r="AG255" s="402"/>
      <c r="AH255" s="402"/>
      <c r="AI255" s="402"/>
      <c r="AJ255" s="402"/>
      <c r="AK255" s="402"/>
      <c r="AL255" s="402"/>
      <c r="AM255" s="402"/>
      <c r="AN255" s="402"/>
      <c r="AO255" s="402"/>
      <c r="AP255" s="402"/>
      <c r="AQ255" s="402"/>
      <c r="AR255" s="402"/>
      <c r="AS255" s="402"/>
      <c r="AT255" s="402"/>
      <c r="AU255" s="402"/>
      <c r="AV255" s="402"/>
      <c r="AW255" s="402"/>
      <c r="AX255" s="402"/>
      <c r="AY255" s="402"/>
      <c r="AZ255" s="402"/>
      <c r="BA255" s="402"/>
      <c r="BB255" s="402"/>
      <c r="BC255" s="402"/>
      <c r="BD255" s="402"/>
      <c r="BE255" s="402"/>
      <c r="BF255" s="402"/>
      <c r="BG255" s="402"/>
      <c r="BH255" s="402"/>
      <c r="BI255" s="402"/>
      <c r="BJ255" s="402"/>
      <c r="BK255" s="402"/>
      <c r="BL255" s="402"/>
      <c r="BM255" s="402"/>
      <c r="BN255" s="402"/>
      <c r="BO255" s="402"/>
      <c r="BP255" s="402"/>
      <c r="BQ255" s="402"/>
      <c r="BR255" s="402"/>
      <c r="BS255" s="402"/>
      <c r="BT255" s="402"/>
      <c r="BU255" s="402"/>
      <c r="BV255" s="402"/>
      <c r="BW255" s="402"/>
      <c r="BX255" s="402"/>
      <c r="BY255" s="402"/>
      <c r="BZ255" s="402"/>
      <c r="CA255" s="402"/>
      <c r="CB255" s="402"/>
      <c r="CC255" s="402"/>
      <c r="CD255" s="402"/>
      <c r="CE255" s="402"/>
      <c r="CF255" s="402"/>
      <c r="CG255" s="402"/>
      <c r="CH255" s="402"/>
      <c r="CI255" s="402"/>
      <c r="CJ255" s="402"/>
      <c r="CK255" s="402"/>
      <c r="CL255" s="402"/>
      <c r="CM255" s="402"/>
      <c r="CN255" s="402"/>
      <c r="CO255" s="402"/>
      <c r="CP255" s="402"/>
    </row>
    <row r="256" spans="1:94">
      <c r="A256">
        <v>254</v>
      </c>
      <c r="B256" t="s">
        <v>594</v>
      </c>
      <c r="C256" t="s">
        <v>1064</v>
      </c>
      <c r="D256" t="s">
        <v>1102</v>
      </c>
      <c r="E256" t="s">
        <v>595</v>
      </c>
      <c r="F256" t="s">
        <v>2109</v>
      </c>
      <c r="I256" s="402"/>
      <c r="J256" s="402">
        <v>10.2</v>
      </c>
      <c r="K256" s="402"/>
      <c r="L256" s="402">
        <v>15.2</v>
      </c>
      <c r="M256" s="402">
        <v>13.4</v>
      </c>
      <c r="N256" s="402">
        <v>11.4</v>
      </c>
      <c r="O256" s="402">
        <v>7.9</v>
      </c>
      <c r="P256" s="402">
        <v>7.6</v>
      </c>
      <c r="Q256" s="402"/>
      <c r="R256" s="402">
        <v>18.6</v>
      </c>
      <c r="S256" s="402">
        <v>16.9</v>
      </c>
      <c r="T256" s="402">
        <v>13.8</v>
      </c>
      <c r="U256" s="402">
        <v>17.2</v>
      </c>
      <c r="V256" s="402">
        <v>12.4</v>
      </c>
      <c r="W256" s="402">
        <v>11.5</v>
      </c>
      <c r="X256" s="402">
        <v>12.6</v>
      </c>
      <c r="Y256" s="402">
        <v>11.5</v>
      </c>
      <c r="Z256" s="402">
        <v>9.8</v>
      </c>
      <c r="AA256" s="402">
        <v>10.8</v>
      </c>
      <c r="AB256" s="402">
        <v>11.9</v>
      </c>
      <c r="AC256" s="402">
        <v>8.8</v>
      </c>
      <c r="AD256" s="402">
        <v>7.5</v>
      </c>
      <c r="AE256" s="402">
        <v>5.7</v>
      </c>
      <c r="AF256" s="402">
        <v>8.5</v>
      </c>
      <c r="AG256" s="402">
        <v>7.6</v>
      </c>
      <c r="AH256" s="402">
        <v>5.8</v>
      </c>
      <c r="AI256" s="402"/>
      <c r="AJ256" s="402">
        <v>17.1</v>
      </c>
      <c r="AK256" s="402">
        <v>18.6</v>
      </c>
      <c r="AL256" s="402">
        <v>18.5</v>
      </c>
      <c r="AM256" s="402">
        <v>16.8</v>
      </c>
      <c r="AN256" s="402">
        <v>17.9</v>
      </c>
      <c r="AO256" s="402">
        <v>16.8</v>
      </c>
      <c r="AP256" s="402">
        <v>16.6</v>
      </c>
      <c r="AQ256" s="402">
        <v>15.9</v>
      </c>
      <c r="AR256" s="402">
        <v>19</v>
      </c>
      <c r="AS256" s="402">
        <v>13.8</v>
      </c>
      <c r="AT256" s="402">
        <v>13.7</v>
      </c>
      <c r="AU256" s="402">
        <v>13</v>
      </c>
      <c r="AV256" s="402">
        <v>12.4</v>
      </c>
      <c r="AW256" s="402">
        <v>14.6</v>
      </c>
      <c r="AX256" s="402">
        <v>21.7</v>
      </c>
      <c r="AY256" s="402">
        <v>20</v>
      </c>
      <c r="AZ256" s="402">
        <v>14.1</v>
      </c>
      <c r="BA256" s="402">
        <v>12.4</v>
      </c>
      <c r="BB256" s="402">
        <v>12.2</v>
      </c>
      <c r="BC256" s="402">
        <v>12</v>
      </c>
      <c r="BD256" s="402">
        <v>11.4</v>
      </c>
      <c r="BE256" s="402">
        <v>11.7</v>
      </c>
      <c r="BF256" s="402">
        <v>10.9</v>
      </c>
      <c r="BG256" s="402">
        <v>13.4</v>
      </c>
      <c r="BH256" s="402">
        <v>12.9</v>
      </c>
      <c r="BI256" s="402">
        <v>12.5</v>
      </c>
      <c r="BJ256" s="402">
        <v>11.1</v>
      </c>
      <c r="BK256" s="402">
        <v>11.6</v>
      </c>
      <c r="BL256" s="402">
        <v>11.4</v>
      </c>
      <c r="BM256" s="402">
        <v>9.8</v>
      </c>
      <c r="BN256" s="402">
        <v>9.8</v>
      </c>
      <c r="BO256" s="402">
        <v>10.6</v>
      </c>
      <c r="BP256" s="402">
        <v>10.7</v>
      </c>
      <c r="BQ256" s="402">
        <v>14.4</v>
      </c>
      <c r="BR256" s="402">
        <v>11</v>
      </c>
      <c r="BS256" s="402">
        <v>11.8</v>
      </c>
      <c r="BT256" s="402">
        <v>8.7</v>
      </c>
      <c r="BU256" s="402">
        <v>9.2</v>
      </c>
      <c r="BV256" s="402">
        <v>8.8</v>
      </c>
      <c r="BW256" s="402">
        <v>8.8</v>
      </c>
      <c r="BX256" s="402">
        <v>7</v>
      </c>
      <c r="BY256" s="402">
        <v>7.3</v>
      </c>
      <c r="BZ256" s="402">
        <v>7.7</v>
      </c>
      <c r="CA256" s="402">
        <v>7.4</v>
      </c>
      <c r="CB256" s="402">
        <v>4.9</v>
      </c>
      <c r="CC256" s="402">
        <v>5.6</v>
      </c>
      <c r="CD256" s="402">
        <v>5.6</v>
      </c>
      <c r="CE256" s="402">
        <v>5.6</v>
      </c>
      <c r="CF256" s="402">
        <v>8.9</v>
      </c>
      <c r="CG256" s="402">
        <v>8.4</v>
      </c>
      <c r="CH256" s="402">
        <v>8.4</v>
      </c>
      <c r="CI256" s="402">
        <v>7.1</v>
      </c>
      <c r="CJ256" s="402">
        <v>7.7</v>
      </c>
      <c r="CK256" s="402">
        <v>9.5</v>
      </c>
      <c r="CL256" s="402">
        <v>8</v>
      </c>
      <c r="CM256" s="402">
        <v>7.6</v>
      </c>
      <c r="CN256" s="402">
        <v>5.8</v>
      </c>
      <c r="CO256" s="402">
        <v>5.8</v>
      </c>
      <c r="CP256" s="402">
        <v>5.8</v>
      </c>
    </row>
    <row r="257" spans="1:94">
      <c r="A257">
        <v>255</v>
      </c>
      <c r="B257" t="s">
        <v>596</v>
      </c>
      <c r="C257" t="s">
        <v>1064</v>
      </c>
      <c r="D257" t="s">
        <v>1102</v>
      </c>
      <c r="E257" t="s">
        <v>597</v>
      </c>
      <c r="F257" t="s">
        <v>2109</v>
      </c>
      <c r="I257" s="402"/>
      <c r="J257" s="402">
        <v>51.5</v>
      </c>
      <c r="K257" s="402"/>
      <c r="L257" s="402">
        <v>56.7</v>
      </c>
      <c r="M257" s="402">
        <v>53</v>
      </c>
      <c r="N257" s="402">
        <v>54.2</v>
      </c>
      <c r="O257" s="402">
        <v>50.8</v>
      </c>
      <c r="P257" s="402">
        <v>46.4</v>
      </c>
      <c r="Q257" s="402"/>
      <c r="R257" s="402">
        <v>57.2</v>
      </c>
      <c r="S257" s="402">
        <v>57</v>
      </c>
      <c r="T257" s="402">
        <v>56.5</v>
      </c>
      <c r="U257" s="402">
        <v>53.5</v>
      </c>
      <c r="V257" s="402">
        <v>52.8</v>
      </c>
      <c r="W257" s="402">
        <v>54</v>
      </c>
      <c r="X257" s="402">
        <v>53</v>
      </c>
      <c r="Y257" s="402">
        <v>54.5</v>
      </c>
      <c r="Z257" s="402">
        <v>56.3</v>
      </c>
      <c r="AA257" s="402">
        <v>55.3</v>
      </c>
      <c r="AB257" s="402">
        <v>50</v>
      </c>
      <c r="AC257" s="402">
        <v>50.8</v>
      </c>
      <c r="AD257" s="402">
        <v>51.4</v>
      </c>
      <c r="AE257" s="402">
        <v>49.4</v>
      </c>
      <c r="AF257" s="402">
        <v>50.6</v>
      </c>
      <c r="AG257" s="402">
        <v>44.1</v>
      </c>
      <c r="AH257" s="402">
        <v>45.7</v>
      </c>
      <c r="AI257" s="402"/>
      <c r="AJ257" s="402">
        <v>64.2</v>
      </c>
      <c r="AK257" s="402">
        <v>57.6</v>
      </c>
      <c r="AL257" s="402">
        <v>57.3</v>
      </c>
      <c r="AM257" s="402">
        <v>57.1</v>
      </c>
      <c r="AN257" s="402">
        <v>56</v>
      </c>
      <c r="AO257" s="402">
        <v>57.2</v>
      </c>
      <c r="AP257" s="402">
        <v>56.4</v>
      </c>
      <c r="AQ257" s="402">
        <v>58.3</v>
      </c>
      <c r="AR257" s="402">
        <v>56.5</v>
      </c>
      <c r="AS257" s="402">
        <v>54.9</v>
      </c>
      <c r="AT257" s="402">
        <v>56.6</v>
      </c>
      <c r="AU257" s="402">
        <v>57.7</v>
      </c>
      <c r="AV257" s="402">
        <v>56.7</v>
      </c>
      <c r="AW257" s="402">
        <v>60</v>
      </c>
      <c r="AX257" s="402">
        <v>50.1</v>
      </c>
      <c r="AY257" s="402">
        <v>51.8</v>
      </c>
      <c r="AZ257" s="402">
        <v>54</v>
      </c>
      <c r="BA257" s="402">
        <v>54</v>
      </c>
      <c r="BB257" s="402">
        <v>54.5</v>
      </c>
      <c r="BC257" s="402">
        <v>45.7</v>
      </c>
      <c r="BD257" s="402">
        <v>52.4</v>
      </c>
      <c r="BE257" s="402">
        <v>55.4</v>
      </c>
      <c r="BF257" s="402">
        <v>53.8</v>
      </c>
      <c r="BG257" s="402">
        <v>53.4</v>
      </c>
      <c r="BH257" s="402">
        <v>48</v>
      </c>
      <c r="BI257" s="402">
        <v>53.1</v>
      </c>
      <c r="BJ257" s="402">
        <v>54.8</v>
      </c>
      <c r="BK257" s="402">
        <v>54.3</v>
      </c>
      <c r="BL257" s="402">
        <v>55.5</v>
      </c>
      <c r="BM257" s="402">
        <v>56.4</v>
      </c>
      <c r="BN257" s="402">
        <v>56.4</v>
      </c>
      <c r="BO257" s="402">
        <v>55.8</v>
      </c>
      <c r="BP257" s="402">
        <v>55.4</v>
      </c>
      <c r="BQ257" s="402">
        <v>49.3</v>
      </c>
      <c r="BR257" s="402">
        <v>49.9</v>
      </c>
      <c r="BS257" s="402">
        <v>50.1</v>
      </c>
      <c r="BT257" s="402">
        <v>50.7</v>
      </c>
      <c r="BU257" s="402">
        <v>52.1</v>
      </c>
      <c r="BV257" s="402">
        <v>51.1</v>
      </c>
      <c r="BW257" s="402">
        <v>48.4</v>
      </c>
      <c r="BX257" s="402">
        <v>51.6</v>
      </c>
      <c r="BY257" s="402">
        <v>55.8</v>
      </c>
      <c r="BZ257" s="402">
        <v>48.5</v>
      </c>
      <c r="CA257" s="402">
        <v>51.5</v>
      </c>
      <c r="CB257" s="402">
        <v>48.5</v>
      </c>
      <c r="CC257" s="402">
        <v>50.9</v>
      </c>
      <c r="CD257" s="402">
        <v>49.2</v>
      </c>
      <c r="CE257" s="402">
        <v>49.5</v>
      </c>
      <c r="CF257" s="402">
        <v>51.2</v>
      </c>
      <c r="CG257" s="402">
        <v>50.6</v>
      </c>
      <c r="CH257" s="402">
        <v>50.8</v>
      </c>
      <c r="CI257" s="402">
        <v>46.7</v>
      </c>
      <c r="CJ257" s="402">
        <v>38.1</v>
      </c>
      <c r="CK257" s="402">
        <v>47.5</v>
      </c>
      <c r="CL257" s="402">
        <v>40.8</v>
      </c>
      <c r="CM257" s="402">
        <v>44.2</v>
      </c>
      <c r="CN257" s="402">
        <v>45.9</v>
      </c>
      <c r="CO257" s="402">
        <v>45.7</v>
      </c>
      <c r="CP257" s="402">
        <v>45.7</v>
      </c>
    </row>
    <row r="258" spans="1:94">
      <c r="A258">
        <v>256</v>
      </c>
      <c r="B258" t="s">
        <v>598</v>
      </c>
      <c r="C258" t="s">
        <v>1064</v>
      </c>
      <c r="D258" t="s">
        <v>1102</v>
      </c>
      <c r="E258" t="s">
        <v>599</v>
      </c>
      <c r="F258" t="s">
        <v>2109</v>
      </c>
      <c r="I258" s="402"/>
      <c r="J258" s="402">
        <v>31.9</v>
      </c>
      <c r="K258" s="402"/>
      <c r="L258" s="402">
        <v>21.4</v>
      </c>
      <c r="M258" s="402">
        <v>26.7</v>
      </c>
      <c r="N258" s="402">
        <v>27.8</v>
      </c>
      <c r="O258" s="402">
        <v>35.4</v>
      </c>
      <c r="P258" s="402">
        <v>39.7</v>
      </c>
      <c r="Q258" s="402"/>
      <c r="R258" s="402">
        <v>17.3</v>
      </c>
      <c r="S258" s="402">
        <v>19.4</v>
      </c>
      <c r="T258" s="402">
        <v>23</v>
      </c>
      <c r="U258" s="402">
        <v>22.2</v>
      </c>
      <c r="V258" s="402">
        <v>27.6</v>
      </c>
      <c r="W258" s="402">
        <v>27.8</v>
      </c>
      <c r="X258" s="402">
        <v>27.8</v>
      </c>
      <c r="Y258" s="402">
        <v>27.8</v>
      </c>
      <c r="Z258" s="402">
        <v>27.8</v>
      </c>
      <c r="AA258" s="402">
        <v>27.3</v>
      </c>
      <c r="AB258" s="402">
        <v>29.4</v>
      </c>
      <c r="AC258" s="402">
        <v>34.5</v>
      </c>
      <c r="AD258" s="402">
        <v>35.5</v>
      </c>
      <c r="AE258" s="402">
        <v>40</v>
      </c>
      <c r="AF258" s="402">
        <v>33.6</v>
      </c>
      <c r="AG258" s="402">
        <v>42.4</v>
      </c>
      <c r="AH258" s="402">
        <v>42.2</v>
      </c>
      <c r="AI258" s="402"/>
      <c r="AJ258" s="402">
        <v>12.4</v>
      </c>
      <c r="AK258" s="402">
        <v>17.4</v>
      </c>
      <c r="AL258" s="402">
        <v>17.3</v>
      </c>
      <c r="AM258" s="402">
        <v>19.4</v>
      </c>
      <c r="AN258" s="402">
        <v>19.3</v>
      </c>
      <c r="AO258" s="402">
        <v>19.4</v>
      </c>
      <c r="AP258" s="402">
        <v>19.1</v>
      </c>
      <c r="AQ258" s="402">
        <v>19.2</v>
      </c>
      <c r="AR258" s="402">
        <v>17.8</v>
      </c>
      <c r="AS258" s="402">
        <v>24.5</v>
      </c>
      <c r="AT258" s="402">
        <v>22.9</v>
      </c>
      <c r="AU258" s="402">
        <v>23.2</v>
      </c>
      <c r="AV258" s="402">
        <v>23</v>
      </c>
      <c r="AW258" s="402">
        <v>18.6</v>
      </c>
      <c r="AX258" s="402">
        <v>21.4</v>
      </c>
      <c r="AY258" s="402">
        <v>21.4</v>
      </c>
      <c r="AZ258" s="402">
        <v>23.5</v>
      </c>
      <c r="BA258" s="402">
        <v>26.5</v>
      </c>
      <c r="BB258" s="402">
        <v>26.2</v>
      </c>
      <c r="BC258" s="402">
        <v>35.1</v>
      </c>
      <c r="BD258" s="402">
        <v>27.6</v>
      </c>
      <c r="BE258" s="402">
        <v>25.9</v>
      </c>
      <c r="BF258" s="402">
        <v>28.7</v>
      </c>
      <c r="BG258" s="402">
        <v>26.3</v>
      </c>
      <c r="BH258" s="402">
        <v>33.2</v>
      </c>
      <c r="BI258" s="402">
        <v>27.8</v>
      </c>
      <c r="BJ258" s="402">
        <v>27.9</v>
      </c>
      <c r="BK258" s="402">
        <v>27.8</v>
      </c>
      <c r="BL258" s="402">
        <v>26.9</v>
      </c>
      <c r="BM258" s="402">
        <v>27.8</v>
      </c>
      <c r="BN258" s="402">
        <v>27.8</v>
      </c>
      <c r="BO258" s="402">
        <v>27</v>
      </c>
      <c r="BP258" s="402">
        <v>27.2</v>
      </c>
      <c r="BQ258" s="402">
        <v>26.2</v>
      </c>
      <c r="BR258" s="402">
        <v>29.2</v>
      </c>
      <c r="BS258" s="402">
        <v>29.4</v>
      </c>
      <c r="BT258" s="402">
        <v>33.9</v>
      </c>
      <c r="BU258" s="402">
        <v>32.7</v>
      </c>
      <c r="BV258" s="402">
        <v>33.8</v>
      </c>
      <c r="BW258" s="402">
        <v>38.3</v>
      </c>
      <c r="BX258" s="402">
        <v>35.6</v>
      </c>
      <c r="BY258" s="402">
        <v>31.5</v>
      </c>
      <c r="BZ258" s="402">
        <v>38.2</v>
      </c>
      <c r="CA258" s="402">
        <v>35.7</v>
      </c>
      <c r="CB258" s="402">
        <v>42.6</v>
      </c>
      <c r="CC258" s="402">
        <v>38.5</v>
      </c>
      <c r="CD258" s="402">
        <v>40.1</v>
      </c>
      <c r="CE258" s="402">
        <v>39.9</v>
      </c>
      <c r="CF258" s="402">
        <v>31.5</v>
      </c>
      <c r="CG258" s="402">
        <v>33.8</v>
      </c>
      <c r="CH258" s="402">
        <v>33.5</v>
      </c>
      <c r="CI258" s="402">
        <v>40.6</v>
      </c>
      <c r="CJ258" s="402">
        <v>48.4</v>
      </c>
      <c r="CK258" s="402">
        <v>37.1</v>
      </c>
      <c r="CL258" s="402">
        <v>45.3</v>
      </c>
      <c r="CM258" s="402">
        <v>42.3</v>
      </c>
      <c r="CN258" s="402">
        <v>42</v>
      </c>
      <c r="CO258" s="402">
        <v>42.8</v>
      </c>
      <c r="CP258" s="402">
        <v>42.2</v>
      </c>
    </row>
    <row r="259" spans="1:94">
      <c r="A259">
        <v>257</v>
      </c>
      <c r="B259" t="s">
        <v>600</v>
      </c>
      <c r="C259" t="s">
        <v>1064</v>
      </c>
      <c r="D259" t="s">
        <v>1102</v>
      </c>
      <c r="E259" t="s">
        <v>601</v>
      </c>
      <c r="F259" t="s">
        <v>2109</v>
      </c>
      <c r="J259">
        <v>6.3</v>
      </c>
      <c r="L259">
        <v>6.7</v>
      </c>
      <c r="M259">
        <v>7</v>
      </c>
      <c r="N259">
        <v>6.6</v>
      </c>
      <c r="O259">
        <v>5.8</v>
      </c>
      <c r="P259">
        <v>6.3</v>
      </c>
      <c r="R259">
        <v>6.8</v>
      </c>
      <c r="S259">
        <v>6.8</v>
      </c>
      <c r="T259">
        <v>6.8</v>
      </c>
      <c r="U259">
        <v>7.1</v>
      </c>
      <c r="V259">
        <v>7.1</v>
      </c>
      <c r="W259">
        <v>6.7</v>
      </c>
      <c r="X259">
        <v>6.6</v>
      </c>
      <c r="Y259">
        <v>6.2</v>
      </c>
      <c r="Z259">
        <v>6.1</v>
      </c>
      <c r="AA259">
        <v>6.6</v>
      </c>
      <c r="AB259">
        <v>8.8</v>
      </c>
      <c r="AC259">
        <v>5.9</v>
      </c>
      <c r="AD259">
        <v>5.6</v>
      </c>
      <c r="AE259">
        <v>5</v>
      </c>
      <c r="AF259">
        <v>7.3</v>
      </c>
      <c r="AG259">
        <v>5.9</v>
      </c>
      <c r="AH259">
        <v>6.2</v>
      </c>
      <c r="AJ259">
        <v>6.3</v>
      </c>
      <c r="AK259">
        <v>6.3</v>
      </c>
      <c r="AL259">
        <v>6.8</v>
      </c>
      <c r="AM259">
        <v>6.8</v>
      </c>
      <c r="AN259">
        <v>6.7</v>
      </c>
      <c r="AO259">
        <v>6.5</v>
      </c>
      <c r="AP259">
        <v>7.9</v>
      </c>
      <c r="AQ259">
        <v>6.7</v>
      </c>
      <c r="AR259">
        <v>6.7</v>
      </c>
      <c r="AS259">
        <v>6.8</v>
      </c>
      <c r="AT259">
        <v>6.8</v>
      </c>
      <c r="AU259">
        <v>6.2</v>
      </c>
      <c r="AV259">
        <v>7.9</v>
      </c>
      <c r="AW259">
        <v>6.8</v>
      </c>
      <c r="AX259">
        <v>6.8</v>
      </c>
      <c r="AY259">
        <v>6.8</v>
      </c>
      <c r="AZ259">
        <v>8.4</v>
      </c>
      <c r="BA259">
        <v>7.1</v>
      </c>
      <c r="BB259">
        <v>7</v>
      </c>
      <c r="BC259">
        <v>7.1</v>
      </c>
      <c r="BD259">
        <v>8.6</v>
      </c>
      <c r="BE259">
        <v>6.9</v>
      </c>
      <c r="BF259">
        <v>6.6</v>
      </c>
      <c r="BG259">
        <v>6.9</v>
      </c>
      <c r="BH259">
        <v>5.9</v>
      </c>
      <c r="BI259">
        <v>6.7</v>
      </c>
      <c r="BJ259">
        <v>6.2</v>
      </c>
      <c r="BK259">
        <v>6.2</v>
      </c>
      <c r="BL259">
        <v>6.2</v>
      </c>
      <c r="BM259">
        <v>6</v>
      </c>
      <c r="BN259">
        <v>6.1</v>
      </c>
      <c r="BO259">
        <v>6.6</v>
      </c>
      <c r="BP259">
        <v>6.6</v>
      </c>
      <c r="BQ259">
        <v>10.1</v>
      </c>
      <c r="BR259">
        <v>9.9</v>
      </c>
      <c r="BS259">
        <v>8.7</v>
      </c>
      <c r="BT259">
        <v>6.7</v>
      </c>
      <c r="BU259">
        <v>6</v>
      </c>
      <c r="BV259">
        <v>6.3</v>
      </c>
      <c r="BW259">
        <v>4.5</v>
      </c>
      <c r="BX259">
        <v>5.8</v>
      </c>
      <c r="BY259">
        <v>5.4</v>
      </c>
      <c r="BZ259">
        <v>5.6</v>
      </c>
      <c r="CA259">
        <v>5.5</v>
      </c>
      <c r="CB259">
        <v>4</v>
      </c>
      <c r="CC259">
        <v>5</v>
      </c>
      <c r="CD259">
        <v>5</v>
      </c>
      <c r="CE259">
        <v>5</v>
      </c>
      <c r="CF259">
        <v>8.4</v>
      </c>
      <c r="CG259">
        <v>7.2</v>
      </c>
      <c r="CH259">
        <v>7.2</v>
      </c>
      <c r="CI259">
        <v>5.5</v>
      </c>
      <c r="CJ259">
        <v>5.9</v>
      </c>
      <c r="CK259">
        <v>5.9</v>
      </c>
      <c r="CL259">
        <v>5.9</v>
      </c>
      <c r="CM259">
        <v>5.9</v>
      </c>
      <c r="CN259">
        <v>6.3</v>
      </c>
      <c r="CO259">
        <v>5.7</v>
      </c>
      <c r="CP259">
        <v>6.3</v>
      </c>
    </row>
    <row r="260" spans="3:94">
      <c r="C260" t="s">
        <v>1064</v>
      </c>
      <c r="D260" t="s">
        <v>1104</v>
      </c>
      <c r="I260" s="402"/>
      <c r="J260" s="402"/>
      <c r="K260" s="402"/>
      <c r="L260" s="402"/>
      <c r="M260" s="402"/>
      <c r="N260" s="402"/>
      <c r="O260" s="402"/>
      <c r="P260" s="402"/>
      <c r="Q260" s="402"/>
      <c r="R260" s="402"/>
      <c r="S260" s="402"/>
      <c r="T260" s="402"/>
      <c r="U260" s="402"/>
      <c r="V260" s="402"/>
      <c r="W260" s="402"/>
      <c r="X260" s="402"/>
      <c r="Y260" s="402"/>
      <c r="Z260" s="402"/>
      <c r="AA260" s="402"/>
      <c r="AB260" s="402"/>
      <c r="AC260" s="402"/>
      <c r="AD260" s="402"/>
      <c r="AE260" s="402"/>
      <c r="AF260" s="402"/>
      <c r="AG260" s="402"/>
      <c r="AH260" s="402"/>
      <c r="AI260" s="402"/>
      <c r="AJ260" s="402"/>
      <c r="AK260" s="402"/>
      <c r="AL260" s="402"/>
      <c r="AM260" s="402"/>
      <c r="AN260" s="402"/>
      <c r="AO260" s="402"/>
      <c r="AP260" s="402"/>
      <c r="AQ260" s="402"/>
      <c r="AR260" s="402"/>
      <c r="AS260" s="402"/>
      <c r="AT260" s="402"/>
      <c r="AU260" s="402"/>
      <c r="AV260" s="402"/>
      <c r="AW260" s="402"/>
      <c r="AX260" s="402"/>
      <c r="AY260" s="402"/>
      <c r="AZ260" s="402"/>
      <c r="BA260" s="402"/>
      <c r="BB260" s="402"/>
      <c r="BC260" s="402"/>
      <c r="BD260" s="402"/>
      <c r="BE260" s="402"/>
      <c r="BF260" s="402"/>
      <c r="BG260" s="402"/>
      <c r="BH260" s="402"/>
      <c r="BI260" s="402"/>
      <c r="BJ260" s="402"/>
      <c r="BK260" s="402"/>
      <c r="BL260" s="402"/>
      <c r="BM260" s="402"/>
      <c r="BN260" s="402"/>
      <c r="BO260" s="402"/>
      <c r="BP260" s="402"/>
      <c r="BQ260" s="402"/>
      <c r="BR260" s="402"/>
      <c r="BS260" s="402"/>
      <c r="BT260" s="402"/>
      <c r="BU260" s="402"/>
      <c r="BV260" s="402"/>
      <c r="BW260" s="402"/>
      <c r="BX260" s="402"/>
      <c r="BY260" s="402"/>
      <c r="BZ260" s="402"/>
      <c r="CA260" s="402"/>
      <c r="CB260" s="402"/>
      <c r="CC260" s="402"/>
      <c r="CD260" s="402"/>
      <c r="CE260" s="402"/>
      <c r="CF260" s="402"/>
      <c r="CG260" s="402"/>
      <c r="CH260" s="402"/>
      <c r="CI260" s="402"/>
      <c r="CJ260" s="402"/>
      <c r="CK260" s="402"/>
      <c r="CL260" s="402"/>
      <c r="CM260" s="402"/>
      <c r="CN260" s="402"/>
      <c r="CO260" s="402"/>
      <c r="CP260" s="402"/>
    </row>
    <row r="261" spans="1:94">
      <c r="A261">
        <v>259</v>
      </c>
      <c r="B261" t="s">
        <v>1103</v>
      </c>
      <c r="C261" t="s">
        <v>1064</v>
      </c>
      <c r="D261" t="s">
        <v>1104</v>
      </c>
      <c r="E261" t="s">
        <v>1105</v>
      </c>
      <c r="F261" t="s">
        <v>2109</v>
      </c>
      <c r="I261" s="402"/>
      <c r="J261" s="402">
        <v>12.1</v>
      </c>
      <c r="K261" s="402"/>
      <c r="L261" s="402">
        <v>15.6</v>
      </c>
      <c r="M261" s="402">
        <v>15.6</v>
      </c>
      <c r="N261" s="402">
        <v>14</v>
      </c>
      <c r="O261" s="402">
        <v>10.4</v>
      </c>
      <c r="P261" s="402">
        <v>9</v>
      </c>
      <c r="Q261" s="402"/>
      <c r="R261" s="402">
        <v>19.3</v>
      </c>
      <c r="S261" s="402">
        <v>18</v>
      </c>
      <c r="T261" s="402">
        <v>13.8</v>
      </c>
      <c r="U261" s="402">
        <v>15.9</v>
      </c>
      <c r="V261" s="402">
        <v>15.8</v>
      </c>
      <c r="W261" s="402">
        <v>14</v>
      </c>
      <c r="X261" s="402">
        <v>15.2</v>
      </c>
      <c r="Y261" s="402">
        <v>14</v>
      </c>
      <c r="Z261" s="402">
        <v>11.1</v>
      </c>
      <c r="AA261" s="402">
        <v>14.3</v>
      </c>
      <c r="AB261" s="402">
        <v>14.2</v>
      </c>
      <c r="AC261" s="402">
        <v>11.2</v>
      </c>
      <c r="AD261" s="402">
        <v>10.5</v>
      </c>
      <c r="AE261" s="402">
        <v>6.7</v>
      </c>
      <c r="AF261" s="402">
        <v>11.1</v>
      </c>
      <c r="AG261" s="402">
        <v>8.8</v>
      </c>
      <c r="AH261" s="402">
        <v>7.6</v>
      </c>
      <c r="AI261" s="402"/>
      <c r="AJ261" s="402">
        <v>19.3</v>
      </c>
      <c r="AK261" s="402">
        <v>19.3</v>
      </c>
      <c r="AL261" s="402">
        <v>19.3</v>
      </c>
      <c r="AM261" s="402">
        <v>15.5</v>
      </c>
      <c r="AN261" s="402">
        <v>17.9</v>
      </c>
      <c r="AO261" s="402">
        <v>18.8</v>
      </c>
      <c r="AP261" s="402">
        <v>17.9</v>
      </c>
      <c r="AQ261" s="402">
        <v>17.6</v>
      </c>
      <c r="AR261" s="402">
        <v>23.8</v>
      </c>
      <c r="AS261" s="402">
        <v>14.4</v>
      </c>
      <c r="AT261" s="402">
        <v>13.8</v>
      </c>
      <c r="AU261" s="402">
        <v>11.3</v>
      </c>
      <c r="AV261" s="402">
        <v>13.8</v>
      </c>
      <c r="AW261" s="402">
        <v>14.3</v>
      </c>
      <c r="AX261" s="402">
        <v>20.6</v>
      </c>
      <c r="AY261" s="402">
        <v>16.2</v>
      </c>
      <c r="AZ261" s="402">
        <v>14.7</v>
      </c>
      <c r="BA261" s="402">
        <v>20.2</v>
      </c>
      <c r="BB261" s="402">
        <v>15.8</v>
      </c>
      <c r="BC261" s="402">
        <v>12</v>
      </c>
      <c r="BD261" s="402">
        <v>14</v>
      </c>
      <c r="BE261" s="402">
        <v>16.1</v>
      </c>
      <c r="BF261" s="402">
        <v>13.2</v>
      </c>
      <c r="BG261" s="402">
        <v>15.1</v>
      </c>
      <c r="BH261" s="402">
        <v>11.4</v>
      </c>
      <c r="BI261" s="402">
        <v>16.8</v>
      </c>
      <c r="BJ261" s="402">
        <v>12.9</v>
      </c>
      <c r="BK261" s="402">
        <v>13.9</v>
      </c>
      <c r="BL261" s="402">
        <v>14</v>
      </c>
      <c r="BM261" s="402">
        <v>11</v>
      </c>
      <c r="BN261" s="402">
        <v>11</v>
      </c>
      <c r="BO261" s="402">
        <v>14.2</v>
      </c>
      <c r="BP261" s="402">
        <v>14.9</v>
      </c>
      <c r="BQ261" s="402">
        <v>14.1</v>
      </c>
      <c r="BR261" s="402">
        <v>14.1</v>
      </c>
      <c r="BS261" s="402">
        <v>14.1</v>
      </c>
      <c r="BT261" s="402">
        <v>11.2</v>
      </c>
      <c r="BU261" s="402">
        <v>11.2</v>
      </c>
      <c r="BV261" s="402">
        <v>11.9</v>
      </c>
      <c r="BW261" s="402">
        <v>11.1</v>
      </c>
      <c r="BX261" s="402">
        <v>10.5</v>
      </c>
      <c r="BY261" s="402">
        <v>13</v>
      </c>
      <c r="BZ261" s="402">
        <v>10.5</v>
      </c>
      <c r="CA261" s="402">
        <v>9.8</v>
      </c>
      <c r="CB261" s="402">
        <v>5</v>
      </c>
      <c r="CC261" s="402">
        <v>6.7</v>
      </c>
      <c r="CD261" s="402">
        <v>6.8</v>
      </c>
      <c r="CE261" s="402">
        <v>6.7</v>
      </c>
      <c r="CF261" s="402">
        <v>11</v>
      </c>
      <c r="CG261" s="402">
        <v>11.1</v>
      </c>
      <c r="CH261" s="402">
        <v>11</v>
      </c>
      <c r="CI261" s="402">
        <v>8.7</v>
      </c>
      <c r="CJ261" s="402">
        <v>8.7</v>
      </c>
      <c r="CK261" s="402">
        <v>7.3</v>
      </c>
      <c r="CL261" s="402">
        <v>8.7</v>
      </c>
      <c r="CM261" s="402">
        <v>8.7</v>
      </c>
      <c r="CN261" s="402">
        <v>7.6</v>
      </c>
      <c r="CO261" s="402">
        <v>7.6</v>
      </c>
      <c r="CP261" s="402">
        <v>6.6</v>
      </c>
    </row>
    <row r="262" spans="1:94">
      <c r="A262">
        <v>260</v>
      </c>
      <c r="B262" t="s">
        <v>1106</v>
      </c>
      <c r="C262" t="s">
        <v>1064</v>
      </c>
      <c r="D262" t="s">
        <v>1104</v>
      </c>
      <c r="E262" t="s">
        <v>1107</v>
      </c>
      <c r="F262" t="s">
        <v>2109</v>
      </c>
      <c r="J262">
        <v>60.4</v>
      </c>
      <c r="L262">
        <v>62.1</v>
      </c>
      <c r="M262">
        <v>71.7</v>
      </c>
      <c r="N262">
        <v>63.1</v>
      </c>
      <c r="O262">
        <v>57.6</v>
      </c>
      <c r="P262">
        <v>55.9</v>
      </c>
      <c r="R262">
        <v>62.6</v>
      </c>
      <c r="S262">
        <v>62.8</v>
      </c>
      <c r="T262">
        <v>61.3</v>
      </c>
      <c r="U262">
        <v>72.3</v>
      </c>
      <c r="V262">
        <v>72.3</v>
      </c>
      <c r="W262">
        <v>62.4</v>
      </c>
      <c r="X262">
        <v>65</v>
      </c>
      <c r="Y262">
        <v>63.6</v>
      </c>
      <c r="Z262">
        <v>52.2</v>
      </c>
      <c r="AA262">
        <v>66.6</v>
      </c>
      <c r="AB262">
        <v>66.7</v>
      </c>
      <c r="AC262">
        <v>62.7</v>
      </c>
      <c r="AD262">
        <v>58</v>
      </c>
      <c r="AE262">
        <v>46.5</v>
      </c>
      <c r="AF262">
        <v>60.3</v>
      </c>
      <c r="AG262">
        <v>56.7</v>
      </c>
      <c r="AH262">
        <v>49.8</v>
      </c>
      <c r="AJ262">
        <v>68.7</v>
      </c>
      <c r="AK262">
        <v>62.5</v>
      </c>
      <c r="AL262">
        <v>62.5</v>
      </c>
      <c r="AM262">
        <v>58.5</v>
      </c>
      <c r="AN262">
        <v>62.6</v>
      </c>
      <c r="AO262">
        <v>67.4</v>
      </c>
      <c r="AP262">
        <v>62.6</v>
      </c>
      <c r="AQ262">
        <v>62.6</v>
      </c>
      <c r="AR262">
        <v>66.8</v>
      </c>
      <c r="AS262">
        <v>61.1</v>
      </c>
      <c r="AT262">
        <v>61.1</v>
      </c>
      <c r="AU262">
        <v>59.1</v>
      </c>
      <c r="AV262">
        <v>61.1</v>
      </c>
      <c r="AW262">
        <v>70.2</v>
      </c>
      <c r="AX262">
        <v>72.6</v>
      </c>
      <c r="AY262">
        <v>74.3</v>
      </c>
      <c r="AZ262">
        <v>72.1</v>
      </c>
      <c r="BA262">
        <v>71.8</v>
      </c>
      <c r="BB262">
        <v>72.8</v>
      </c>
      <c r="BC262">
        <v>72.1</v>
      </c>
      <c r="BD262">
        <v>60.6</v>
      </c>
      <c r="BE262">
        <v>62.2</v>
      </c>
      <c r="BF262">
        <v>62.2</v>
      </c>
      <c r="BG262">
        <v>64.8</v>
      </c>
      <c r="BH262">
        <v>63.4</v>
      </c>
      <c r="BI262">
        <v>67.2</v>
      </c>
      <c r="BJ262">
        <v>62.2</v>
      </c>
      <c r="BK262">
        <v>63.5</v>
      </c>
      <c r="BL262">
        <v>64.1</v>
      </c>
      <c r="BM262">
        <v>52</v>
      </c>
      <c r="BN262">
        <v>52</v>
      </c>
      <c r="BO262">
        <v>66.4</v>
      </c>
      <c r="BP262">
        <v>67.5</v>
      </c>
      <c r="BQ262">
        <v>66.5</v>
      </c>
      <c r="BR262">
        <v>66.5</v>
      </c>
      <c r="BS262">
        <v>66.8</v>
      </c>
      <c r="BT262">
        <v>61.8</v>
      </c>
      <c r="BU262">
        <v>59</v>
      </c>
      <c r="BV262">
        <v>60.1</v>
      </c>
      <c r="BW262">
        <v>75.7</v>
      </c>
      <c r="BX262">
        <v>58.7</v>
      </c>
      <c r="BY262">
        <v>66.1</v>
      </c>
      <c r="BZ262">
        <v>52.7</v>
      </c>
      <c r="CA262">
        <v>54.9</v>
      </c>
      <c r="CB262">
        <v>38.8</v>
      </c>
      <c r="CC262">
        <v>46.3</v>
      </c>
      <c r="CD262">
        <v>48</v>
      </c>
      <c r="CE262">
        <v>46.3</v>
      </c>
      <c r="CF262">
        <v>60.1</v>
      </c>
      <c r="CG262">
        <v>60.1</v>
      </c>
      <c r="CH262">
        <v>60.2</v>
      </c>
      <c r="CI262">
        <v>56.6</v>
      </c>
      <c r="CJ262">
        <v>59.3</v>
      </c>
      <c r="CK262">
        <v>62.7</v>
      </c>
      <c r="CL262">
        <v>57.6</v>
      </c>
      <c r="CM262">
        <v>51.5</v>
      </c>
      <c r="CN262">
        <v>54.5</v>
      </c>
      <c r="CO262">
        <v>48</v>
      </c>
      <c r="CP262">
        <v>46.4</v>
      </c>
    </row>
    <row r="263" spans="3:94">
      <c r="C263" t="s">
        <v>1064</v>
      </c>
      <c r="D263" t="s">
        <v>1108</v>
      </c>
      <c r="I263" s="402"/>
      <c r="J263" s="402"/>
      <c r="K263" s="402"/>
      <c r="L263" s="402"/>
      <c r="M263" s="402"/>
      <c r="N263" s="402"/>
      <c r="O263" s="402"/>
      <c r="P263" s="402"/>
      <c r="Q263" s="402"/>
      <c r="R263" s="402"/>
      <c r="S263" s="402"/>
      <c r="T263" s="402"/>
      <c r="U263" s="402"/>
      <c r="V263" s="402"/>
      <c r="W263" s="402"/>
      <c r="X263" s="402"/>
      <c r="Y263" s="402"/>
      <c r="Z263" s="402"/>
      <c r="AA263" s="402"/>
      <c r="AB263" s="402"/>
      <c r="AC263" s="402"/>
      <c r="AD263" s="402"/>
      <c r="AE263" s="402"/>
      <c r="AF263" s="402"/>
      <c r="AG263" s="402"/>
      <c r="AH263" s="402"/>
      <c r="AI263" s="402"/>
      <c r="AJ263" s="402"/>
      <c r="AK263" s="402"/>
      <c r="AL263" s="402"/>
      <c r="AM263" s="402"/>
      <c r="AN263" s="402"/>
      <c r="AO263" s="402"/>
      <c r="AP263" s="402"/>
      <c r="AQ263" s="402"/>
      <c r="AR263" s="402"/>
      <c r="AS263" s="402"/>
      <c r="AT263" s="402"/>
      <c r="AU263" s="402"/>
      <c r="AV263" s="402"/>
      <c r="AW263" s="402"/>
      <c r="AX263" s="402"/>
      <c r="AY263" s="402"/>
      <c r="AZ263" s="402"/>
      <c r="BA263" s="402"/>
      <c r="BB263" s="402"/>
      <c r="BC263" s="402"/>
      <c r="BD263" s="402"/>
      <c r="BE263" s="402"/>
      <c r="BF263" s="402"/>
      <c r="BG263" s="402"/>
      <c r="BH263" s="402"/>
      <c r="BI263" s="402"/>
      <c r="BJ263" s="402"/>
      <c r="BK263" s="402"/>
      <c r="BL263" s="402"/>
      <c r="BM263" s="402"/>
      <c r="BN263" s="402"/>
      <c r="BO263" s="402"/>
      <c r="BP263" s="402"/>
      <c r="BQ263" s="402"/>
      <c r="BR263" s="402"/>
      <c r="BS263" s="402"/>
      <c r="BT263" s="402"/>
      <c r="BU263" s="402"/>
      <c r="BV263" s="402"/>
      <c r="BW263" s="402"/>
      <c r="BX263" s="402"/>
      <c r="BY263" s="402"/>
      <c r="BZ263" s="402"/>
      <c r="CA263" s="402"/>
      <c r="CB263" s="402"/>
      <c r="CC263" s="402"/>
      <c r="CD263" s="402"/>
      <c r="CE263" s="402"/>
      <c r="CF263" s="402"/>
      <c r="CG263" s="402"/>
      <c r="CH263" s="402"/>
      <c r="CI263" s="402"/>
      <c r="CJ263" s="402"/>
      <c r="CK263" s="402"/>
      <c r="CL263" s="402"/>
      <c r="CM263" s="402"/>
      <c r="CN263" s="402"/>
      <c r="CO263" s="402"/>
      <c r="CP263" s="402"/>
    </row>
    <row r="264" spans="1:94">
      <c r="A264">
        <v>262</v>
      </c>
      <c r="B264" t="s">
        <v>633</v>
      </c>
      <c r="C264" t="s">
        <v>1064</v>
      </c>
      <c r="D264" t="s">
        <v>1108</v>
      </c>
      <c r="E264" t="s">
        <v>1109</v>
      </c>
      <c r="F264" t="s">
        <v>2109</v>
      </c>
      <c r="I264" s="402"/>
      <c r="J264" s="402">
        <v>48.6</v>
      </c>
      <c r="K264" s="402"/>
      <c r="L264" s="402">
        <v>66.7</v>
      </c>
      <c r="M264" s="402">
        <v>58.3</v>
      </c>
      <c r="N264" s="402">
        <v>56.6</v>
      </c>
      <c r="O264" s="402">
        <v>41</v>
      </c>
      <c r="P264" s="402">
        <v>36.4</v>
      </c>
      <c r="Q264" s="402"/>
      <c r="R264" s="402">
        <v>68.8</v>
      </c>
      <c r="S264" s="402">
        <v>69.8</v>
      </c>
      <c r="T264" s="402">
        <v>64</v>
      </c>
      <c r="U264" s="402">
        <v>63.3</v>
      </c>
      <c r="V264" s="402">
        <v>57.1</v>
      </c>
      <c r="W264" s="402">
        <v>58.2</v>
      </c>
      <c r="X264" s="402">
        <v>57.2</v>
      </c>
      <c r="Y264" s="402">
        <v>56.6</v>
      </c>
      <c r="Z264" s="402">
        <v>56.6</v>
      </c>
      <c r="AA264" s="402">
        <v>56.5</v>
      </c>
      <c r="AB264" s="402">
        <v>41.1</v>
      </c>
      <c r="AC264" s="402">
        <v>45.4</v>
      </c>
      <c r="AD264" s="402">
        <v>41</v>
      </c>
      <c r="AE264" s="402">
        <v>33.3</v>
      </c>
      <c r="AF264" s="402">
        <v>43.8</v>
      </c>
      <c r="AG264" s="402">
        <v>35.2</v>
      </c>
      <c r="AH264" s="402">
        <v>30.9</v>
      </c>
      <c r="AI264" s="402"/>
      <c r="AJ264" s="402">
        <v>68.8</v>
      </c>
      <c r="AK264" s="402">
        <v>69.9</v>
      </c>
      <c r="AL264" s="402">
        <v>68.8</v>
      </c>
      <c r="AM264" s="402">
        <v>69.9</v>
      </c>
      <c r="AN264" s="402">
        <v>69.8</v>
      </c>
      <c r="AO264" s="402">
        <v>69.6</v>
      </c>
      <c r="AP264" s="402">
        <v>69.8</v>
      </c>
      <c r="AQ264" s="402">
        <v>69.8</v>
      </c>
      <c r="AR264" s="402">
        <v>71.8</v>
      </c>
      <c r="AS264" s="402">
        <v>63.4</v>
      </c>
      <c r="AT264" s="402">
        <v>63.1</v>
      </c>
      <c r="AU264" s="402">
        <v>65.3</v>
      </c>
      <c r="AV264" s="402">
        <v>63.9</v>
      </c>
      <c r="AW264" s="402">
        <v>63.2</v>
      </c>
      <c r="AX264" s="402">
        <v>64.7</v>
      </c>
      <c r="AY264" s="402">
        <v>63.2</v>
      </c>
      <c r="AZ264" s="402">
        <v>63.2</v>
      </c>
      <c r="BA264" s="402">
        <v>63.1</v>
      </c>
      <c r="BB264" s="402">
        <v>57.6</v>
      </c>
      <c r="BC264" s="402">
        <v>44.8</v>
      </c>
      <c r="BD264" s="402">
        <v>58.2</v>
      </c>
      <c r="BE264" s="402">
        <v>67.2</v>
      </c>
      <c r="BF264" s="402">
        <v>57.4</v>
      </c>
      <c r="BG264" s="402">
        <v>64.5</v>
      </c>
      <c r="BH264" s="402">
        <v>46.6</v>
      </c>
      <c r="BI264" s="402">
        <v>57.2</v>
      </c>
      <c r="BJ264" s="402">
        <v>55.1</v>
      </c>
      <c r="BK264" s="402">
        <v>56.7</v>
      </c>
      <c r="BL264" s="402">
        <v>56.5</v>
      </c>
      <c r="BM264" s="402">
        <v>56.5</v>
      </c>
      <c r="BN264" s="402">
        <v>61.3</v>
      </c>
      <c r="BO264" s="402">
        <v>56.4</v>
      </c>
      <c r="BP264" s="402">
        <v>56.4</v>
      </c>
      <c r="BQ264" s="402">
        <v>38.9</v>
      </c>
      <c r="BR264" s="402">
        <v>38.7</v>
      </c>
      <c r="BS264" s="402">
        <v>45.2</v>
      </c>
      <c r="BT264" s="402">
        <v>48.4</v>
      </c>
      <c r="BU264" s="402">
        <v>48</v>
      </c>
      <c r="BV264" s="402">
        <v>46.1</v>
      </c>
      <c r="BW264" s="402">
        <v>39.2</v>
      </c>
      <c r="BX264" s="402">
        <v>39.2</v>
      </c>
      <c r="BY264" s="402">
        <v>46.4</v>
      </c>
      <c r="BZ264" s="402">
        <v>41</v>
      </c>
      <c r="CA264" s="402">
        <v>40</v>
      </c>
      <c r="CB264" s="402">
        <v>27.3</v>
      </c>
      <c r="CC264" s="402">
        <v>33.2</v>
      </c>
      <c r="CD264" s="402">
        <v>34.9</v>
      </c>
      <c r="CE264" s="402">
        <v>32.4</v>
      </c>
      <c r="CF264" s="402">
        <v>44.4</v>
      </c>
      <c r="CG264" s="402">
        <v>45.4</v>
      </c>
      <c r="CH264" s="402">
        <v>43.4</v>
      </c>
      <c r="CI264" s="402">
        <v>36.6</v>
      </c>
      <c r="CJ264" s="402">
        <v>34.4</v>
      </c>
      <c r="CK264" s="402">
        <v>37.2</v>
      </c>
      <c r="CL264" s="402">
        <v>31.5</v>
      </c>
      <c r="CM264" s="402">
        <v>33.3</v>
      </c>
      <c r="CN264" s="402">
        <v>31.7</v>
      </c>
      <c r="CO264" s="402">
        <v>30.9</v>
      </c>
      <c r="CP264" s="402">
        <v>28.8</v>
      </c>
    </row>
    <row r="265" spans="1:94">
      <c r="A265">
        <v>263</v>
      </c>
      <c r="B265" t="s">
        <v>635</v>
      </c>
      <c r="C265" t="s">
        <v>1064</v>
      </c>
      <c r="D265" t="s">
        <v>1108</v>
      </c>
      <c r="E265" t="s">
        <v>1110</v>
      </c>
      <c r="F265" t="s">
        <v>2109</v>
      </c>
      <c r="I265" s="402"/>
      <c r="J265" s="402">
        <v>18.9</v>
      </c>
      <c r="K265" s="402"/>
      <c r="L265" s="402">
        <v>31.4</v>
      </c>
      <c r="M265" s="402">
        <v>27.2</v>
      </c>
      <c r="N265" s="402">
        <v>22.9</v>
      </c>
      <c r="O265" s="402">
        <v>13.1</v>
      </c>
      <c r="P265" s="402">
        <v>12</v>
      </c>
      <c r="Q265" s="402"/>
      <c r="R265" s="402">
        <v>42.3</v>
      </c>
      <c r="S265" s="402">
        <v>34.9</v>
      </c>
      <c r="T265" s="402">
        <v>27.2</v>
      </c>
      <c r="U265" s="402">
        <v>33</v>
      </c>
      <c r="V265" s="402">
        <v>25.4</v>
      </c>
      <c r="W265" s="402">
        <v>25.1</v>
      </c>
      <c r="X265" s="402">
        <v>24.8</v>
      </c>
      <c r="Y265" s="402">
        <v>22.3</v>
      </c>
      <c r="Z265" s="402">
        <v>21.6</v>
      </c>
      <c r="AA265" s="402">
        <v>21.8</v>
      </c>
      <c r="AB265" s="402">
        <v>16.9</v>
      </c>
      <c r="AC265" s="402">
        <v>14.7</v>
      </c>
      <c r="AD265" s="402">
        <v>12.3</v>
      </c>
      <c r="AE265" s="402">
        <v>9.7</v>
      </c>
      <c r="AF265" s="402">
        <v>14.5</v>
      </c>
      <c r="AG265" s="402">
        <v>11.7</v>
      </c>
      <c r="AH265" s="402">
        <v>9.5</v>
      </c>
      <c r="AI265" s="402"/>
      <c r="AJ265" s="402">
        <v>62.8</v>
      </c>
      <c r="AK265" s="402">
        <v>42.3</v>
      </c>
      <c r="AL265" s="402">
        <v>42.3</v>
      </c>
      <c r="AM265" s="402">
        <v>34.9</v>
      </c>
      <c r="AN265" s="402">
        <v>37.4</v>
      </c>
      <c r="AO265" s="402">
        <v>34.9</v>
      </c>
      <c r="AP265" s="402">
        <v>34.9</v>
      </c>
      <c r="AQ265" s="402">
        <v>32.1</v>
      </c>
      <c r="AR265" s="402">
        <v>39.9</v>
      </c>
      <c r="AS265" s="402">
        <v>27.2</v>
      </c>
      <c r="AT265" s="402">
        <v>27.1</v>
      </c>
      <c r="AU265" s="402">
        <v>26.7</v>
      </c>
      <c r="AV265" s="402">
        <v>27.2</v>
      </c>
      <c r="AW265" s="402">
        <v>29.7</v>
      </c>
      <c r="AX265" s="402">
        <v>37</v>
      </c>
      <c r="AY265" s="402">
        <v>37.7</v>
      </c>
      <c r="AZ265" s="402">
        <v>33</v>
      </c>
      <c r="BA265" s="402">
        <v>29</v>
      </c>
      <c r="BB265" s="402">
        <v>25.4</v>
      </c>
      <c r="BC265" s="402">
        <v>19.6</v>
      </c>
      <c r="BD265" s="402">
        <v>28</v>
      </c>
      <c r="BE265" s="402">
        <v>33.1</v>
      </c>
      <c r="BF265" s="402">
        <v>23.4</v>
      </c>
      <c r="BG265" s="402">
        <v>28.3</v>
      </c>
      <c r="BH265" s="402">
        <v>20.4</v>
      </c>
      <c r="BI265" s="402">
        <v>24.8</v>
      </c>
      <c r="BJ265" s="402">
        <v>20</v>
      </c>
      <c r="BK265" s="402">
        <v>24.4</v>
      </c>
      <c r="BL265" s="402">
        <v>22.3</v>
      </c>
      <c r="BM265" s="402">
        <v>20.5</v>
      </c>
      <c r="BN265" s="402">
        <v>28.1</v>
      </c>
      <c r="BO265" s="402">
        <v>21.2</v>
      </c>
      <c r="BP265" s="402">
        <v>21.8</v>
      </c>
      <c r="BQ265" s="402">
        <v>16.9</v>
      </c>
      <c r="BR265" s="402">
        <v>12.1</v>
      </c>
      <c r="BS265" s="402">
        <v>19.4</v>
      </c>
      <c r="BT265" s="402">
        <v>18.7</v>
      </c>
      <c r="BU265" s="402">
        <v>15.7</v>
      </c>
      <c r="BV265" s="402">
        <v>15.7</v>
      </c>
      <c r="BW265" s="402">
        <v>9.9</v>
      </c>
      <c r="BX265" s="402">
        <v>12.3</v>
      </c>
      <c r="BY265" s="402">
        <v>12.5</v>
      </c>
      <c r="BZ265" s="402">
        <v>12.3</v>
      </c>
      <c r="CA265" s="402">
        <v>10.9</v>
      </c>
      <c r="CB265" s="402">
        <v>8.3</v>
      </c>
      <c r="CC265" s="402">
        <v>9.7</v>
      </c>
      <c r="CD265" s="402">
        <v>9.7</v>
      </c>
      <c r="CE265" s="402">
        <v>9.7</v>
      </c>
      <c r="CF265" s="402">
        <v>18.1</v>
      </c>
      <c r="CG265" s="402">
        <v>15.1</v>
      </c>
      <c r="CH265" s="402">
        <v>12.9</v>
      </c>
      <c r="CI265" s="402">
        <v>11.1</v>
      </c>
      <c r="CJ265" s="402">
        <v>11.7</v>
      </c>
      <c r="CK265" s="402">
        <v>14.2</v>
      </c>
      <c r="CL265" s="402">
        <v>11.7</v>
      </c>
      <c r="CM265" s="402">
        <v>10.4</v>
      </c>
      <c r="CN265" s="402">
        <v>9.5</v>
      </c>
      <c r="CO265" s="402">
        <v>9.2</v>
      </c>
      <c r="CP265" s="402">
        <v>9.3</v>
      </c>
    </row>
    <row r="266" spans="1:94">
      <c r="A266">
        <v>264</v>
      </c>
      <c r="B266" t="s">
        <v>637</v>
      </c>
      <c r="C266" t="s">
        <v>1064</v>
      </c>
      <c r="D266" t="s">
        <v>1108</v>
      </c>
      <c r="E266" t="s">
        <v>1111</v>
      </c>
      <c r="F266" t="s">
        <v>2109</v>
      </c>
      <c r="I266" s="402"/>
      <c r="J266" s="402">
        <v>11.3</v>
      </c>
      <c r="K266" s="402"/>
      <c r="L266" s="402">
        <v>21.5</v>
      </c>
      <c r="M266" s="402">
        <v>15.7</v>
      </c>
      <c r="N266" s="402">
        <v>12.5</v>
      </c>
      <c r="O266" s="402">
        <v>8.2</v>
      </c>
      <c r="P266" s="402">
        <v>6.8</v>
      </c>
      <c r="Q266" s="402"/>
      <c r="R266" s="402">
        <v>30.4</v>
      </c>
      <c r="S266" s="402">
        <v>25.2</v>
      </c>
      <c r="T266" s="402">
        <v>17.7</v>
      </c>
      <c r="U266" s="402">
        <v>21.1</v>
      </c>
      <c r="V266" s="402">
        <v>14.1</v>
      </c>
      <c r="W266" s="402">
        <v>13.4</v>
      </c>
      <c r="X266" s="402">
        <v>15</v>
      </c>
      <c r="Y266" s="402">
        <v>12.4</v>
      </c>
      <c r="Z266" s="402">
        <v>11</v>
      </c>
      <c r="AA266" s="402">
        <v>11.5</v>
      </c>
      <c r="AB266" s="402">
        <v>8.2</v>
      </c>
      <c r="AC266" s="402">
        <v>10.4</v>
      </c>
      <c r="AD266" s="402">
        <v>8.2</v>
      </c>
      <c r="AE266" s="402">
        <v>4.4</v>
      </c>
      <c r="AF266" s="402">
        <v>7.7</v>
      </c>
      <c r="AG266" s="402">
        <v>6.8</v>
      </c>
      <c r="AH266" s="402">
        <v>4.7</v>
      </c>
      <c r="AI266" s="402"/>
      <c r="AJ266" s="402">
        <v>43.7</v>
      </c>
      <c r="AK266" s="402">
        <v>29.9</v>
      </c>
      <c r="AL266" s="402">
        <v>29.9</v>
      </c>
      <c r="AM266" s="402">
        <v>24.8</v>
      </c>
      <c r="AN266" s="402">
        <v>26.9</v>
      </c>
      <c r="AO266" s="402">
        <v>23.8</v>
      </c>
      <c r="AP266" s="402">
        <v>24.7</v>
      </c>
      <c r="AQ266" s="402">
        <v>24.3</v>
      </c>
      <c r="AR266" s="402">
        <v>29.6</v>
      </c>
      <c r="AS266" s="402">
        <v>17.5</v>
      </c>
      <c r="AT266" s="402">
        <v>16.3</v>
      </c>
      <c r="AU266" s="402">
        <v>17.4</v>
      </c>
      <c r="AV266" s="402">
        <v>16.8</v>
      </c>
      <c r="AW266" s="402">
        <v>21.4</v>
      </c>
      <c r="AX266" s="402">
        <v>23.6</v>
      </c>
      <c r="AY266" s="402">
        <v>20.8</v>
      </c>
      <c r="AZ266" s="402">
        <v>17.7</v>
      </c>
      <c r="BA266" s="402">
        <v>16.9</v>
      </c>
      <c r="BB266" s="402">
        <v>13.5</v>
      </c>
      <c r="BC266" s="402">
        <v>10.9</v>
      </c>
      <c r="BD266" s="402">
        <v>16.8</v>
      </c>
      <c r="BE266" s="402">
        <v>17</v>
      </c>
      <c r="BF266" s="402">
        <v>12.1</v>
      </c>
      <c r="BG266" s="402">
        <v>17</v>
      </c>
      <c r="BH266" s="402">
        <v>14.8</v>
      </c>
      <c r="BI266" s="402">
        <v>14.6</v>
      </c>
      <c r="BJ266" s="402">
        <v>10.3</v>
      </c>
      <c r="BK266" s="402">
        <v>12.4</v>
      </c>
      <c r="BL266" s="402">
        <v>12.9</v>
      </c>
      <c r="BM266" s="402">
        <v>10.5</v>
      </c>
      <c r="BN266" s="402">
        <v>11.4</v>
      </c>
      <c r="BO266" s="402">
        <v>11.3</v>
      </c>
      <c r="BP266" s="402">
        <v>11.3</v>
      </c>
      <c r="BQ266" s="402">
        <v>8.1</v>
      </c>
      <c r="BR266" s="402">
        <v>6.7</v>
      </c>
      <c r="BS266" s="402">
        <v>8.7</v>
      </c>
      <c r="BT266" s="402">
        <v>10</v>
      </c>
      <c r="BU266" s="402">
        <v>8.6</v>
      </c>
      <c r="BV266" s="402">
        <v>8.1</v>
      </c>
      <c r="BW266" s="402">
        <v>18.4</v>
      </c>
      <c r="BX266" s="402">
        <v>6.4</v>
      </c>
      <c r="BY266" s="402">
        <v>14.3</v>
      </c>
      <c r="BZ266" s="402">
        <v>6.8</v>
      </c>
      <c r="CA266" s="402">
        <v>6.2</v>
      </c>
      <c r="CB266" s="402">
        <v>3.8</v>
      </c>
      <c r="CC266" s="402">
        <v>5.5</v>
      </c>
      <c r="CD266" s="402">
        <v>4.3</v>
      </c>
      <c r="CE266" s="402">
        <v>4.3</v>
      </c>
      <c r="CF266" s="402">
        <v>7.5</v>
      </c>
      <c r="CG266" s="402">
        <v>8.4</v>
      </c>
      <c r="CH266" s="402">
        <v>7.6</v>
      </c>
      <c r="CI266" s="402">
        <v>9.1</v>
      </c>
      <c r="CJ266" s="402">
        <v>6.2</v>
      </c>
      <c r="CK266" s="402">
        <v>8.8</v>
      </c>
      <c r="CL266" s="402">
        <v>6.7</v>
      </c>
      <c r="CM266" s="402">
        <v>4.2</v>
      </c>
      <c r="CN266" s="402">
        <v>4.6</v>
      </c>
      <c r="CO266" s="402">
        <v>4.5</v>
      </c>
      <c r="CP266" s="402">
        <v>4.4</v>
      </c>
    </row>
    <row r="267" spans="1:94">
      <c r="A267">
        <v>265</v>
      </c>
      <c r="B267" t="s">
        <v>639</v>
      </c>
      <c r="C267" t="s">
        <v>1064</v>
      </c>
      <c r="D267" t="s">
        <v>1108</v>
      </c>
      <c r="E267" t="s">
        <v>640</v>
      </c>
      <c r="F267" t="s">
        <v>2109</v>
      </c>
      <c r="I267" s="402"/>
      <c r="J267" s="402">
        <v>17.8</v>
      </c>
      <c r="K267" s="402"/>
      <c r="L267" s="402">
        <v>31.5</v>
      </c>
      <c r="M267" s="402">
        <v>25.6</v>
      </c>
      <c r="N267" s="402">
        <v>19.6</v>
      </c>
      <c r="O267" s="402">
        <v>13.1</v>
      </c>
      <c r="P267" s="402">
        <v>11.1</v>
      </c>
      <c r="Q267" s="402"/>
      <c r="R267" s="402">
        <v>42.2</v>
      </c>
      <c r="S267" s="402">
        <v>35.4</v>
      </c>
      <c r="T267" s="402">
        <v>27.3</v>
      </c>
      <c r="U267" s="402">
        <v>32.9</v>
      </c>
      <c r="V267" s="402">
        <v>23.2</v>
      </c>
      <c r="W267" s="402">
        <v>20.3</v>
      </c>
      <c r="X267" s="402">
        <v>23.1</v>
      </c>
      <c r="Y267" s="402">
        <v>19.1</v>
      </c>
      <c r="Z267" s="402">
        <v>18.1</v>
      </c>
      <c r="AA267" s="402">
        <v>18.7</v>
      </c>
      <c r="AB267" s="402">
        <v>15.5</v>
      </c>
      <c r="AC267" s="402">
        <v>16</v>
      </c>
      <c r="AD267" s="402">
        <v>13</v>
      </c>
      <c r="AE267" s="402">
        <v>7.1</v>
      </c>
      <c r="AF267" s="402">
        <v>13.3</v>
      </c>
      <c r="AG267" s="402">
        <v>11.1</v>
      </c>
      <c r="AH267" s="402">
        <v>8.1</v>
      </c>
      <c r="AI267" s="402"/>
      <c r="AJ267" s="402">
        <v>47.9</v>
      </c>
      <c r="AK267" s="402">
        <v>42</v>
      </c>
      <c r="AL267" s="402">
        <v>42</v>
      </c>
      <c r="AM267" s="402">
        <v>35.2</v>
      </c>
      <c r="AN267" s="402">
        <v>35.3</v>
      </c>
      <c r="AO267" s="402">
        <v>34.3</v>
      </c>
      <c r="AP267" s="402">
        <v>35.2</v>
      </c>
      <c r="AQ267" s="402">
        <v>34</v>
      </c>
      <c r="AR267" s="402">
        <v>41.8</v>
      </c>
      <c r="AS267" s="402">
        <v>28.3</v>
      </c>
      <c r="AT267" s="402">
        <v>25</v>
      </c>
      <c r="AU267" s="402">
        <v>27.1</v>
      </c>
      <c r="AV267" s="402">
        <v>27.1</v>
      </c>
      <c r="AW267" s="402">
        <v>32.7</v>
      </c>
      <c r="AX267" s="402">
        <v>36.7</v>
      </c>
      <c r="AY267" s="402">
        <v>33.7</v>
      </c>
      <c r="AZ267" s="402">
        <v>29.4</v>
      </c>
      <c r="BA267" s="402">
        <v>24.3</v>
      </c>
      <c r="BB267" s="402">
        <v>23.1</v>
      </c>
      <c r="BC267" s="402">
        <v>18.5</v>
      </c>
      <c r="BD267" s="402">
        <v>24</v>
      </c>
      <c r="BE267" s="402">
        <v>25.3</v>
      </c>
      <c r="BF267" s="402">
        <v>18.9</v>
      </c>
      <c r="BG267" s="402">
        <v>27.3</v>
      </c>
      <c r="BH267" s="402">
        <v>22</v>
      </c>
      <c r="BI267" s="402">
        <v>22.1</v>
      </c>
      <c r="BJ267" s="402">
        <v>16.6</v>
      </c>
      <c r="BK267" s="402">
        <v>19.4</v>
      </c>
      <c r="BL267" s="402">
        <v>19.8</v>
      </c>
      <c r="BM267" s="402">
        <v>17.4</v>
      </c>
      <c r="BN267" s="402">
        <v>20.9</v>
      </c>
      <c r="BO267" s="402">
        <v>18.6</v>
      </c>
      <c r="BP267" s="402">
        <v>18.6</v>
      </c>
      <c r="BQ267" s="402">
        <v>15.4</v>
      </c>
      <c r="BR267" s="402">
        <v>14</v>
      </c>
      <c r="BS267" s="402">
        <v>16.2</v>
      </c>
      <c r="BT267" s="402">
        <v>15.9</v>
      </c>
      <c r="BU267" s="402">
        <v>14.1</v>
      </c>
      <c r="BV267" s="402">
        <v>13</v>
      </c>
      <c r="BW267" s="402">
        <v>24.9</v>
      </c>
      <c r="BX267" s="402">
        <v>10.6</v>
      </c>
      <c r="BY267" s="402">
        <v>21.1</v>
      </c>
      <c r="BZ267" s="402">
        <v>10.3</v>
      </c>
      <c r="CA267" s="402">
        <v>11.1</v>
      </c>
      <c r="CB267" s="402">
        <v>6.3</v>
      </c>
      <c r="CC267" s="402">
        <v>10.3</v>
      </c>
      <c r="CD267" s="402">
        <v>6.8</v>
      </c>
      <c r="CE267" s="402">
        <v>7.1</v>
      </c>
      <c r="CF267" s="402">
        <v>13.2</v>
      </c>
      <c r="CG267" s="402">
        <v>13.2</v>
      </c>
      <c r="CH267" s="402">
        <v>13.2</v>
      </c>
      <c r="CI267" s="402">
        <v>13</v>
      </c>
      <c r="CJ267" s="402">
        <v>10.9</v>
      </c>
      <c r="CK267" s="402">
        <v>13.7</v>
      </c>
      <c r="CL267" s="402">
        <v>11</v>
      </c>
      <c r="CM267" s="402">
        <v>7.2</v>
      </c>
      <c r="CN267" s="402">
        <v>8.7</v>
      </c>
      <c r="CO267" s="402">
        <v>7.4</v>
      </c>
      <c r="CP267" s="402">
        <v>7.6</v>
      </c>
    </row>
    <row r="268" spans="1:94">
      <c r="A268">
        <v>266</v>
      </c>
      <c r="B268" t="s">
        <v>641</v>
      </c>
      <c r="C268" t="s">
        <v>1064</v>
      </c>
      <c r="D268" t="s">
        <v>1108</v>
      </c>
      <c r="E268" t="s">
        <v>1112</v>
      </c>
      <c r="F268" t="s">
        <v>2109</v>
      </c>
      <c r="I268" s="402"/>
      <c r="J268" s="402">
        <v>8.4</v>
      </c>
      <c r="K268" s="402"/>
      <c r="L268" s="402">
        <v>8.1</v>
      </c>
      <c r="M268" s="402">
        <v>10.8</v>
      </c>
      <c r="N268" s="402">
        <v>9.1</v>
      </c>
      <c r="O268" s="402">
        <v>7.6</v>
      </c>
      <c r="P268" s="402">
        <v>7.9</v>
      </c>
      <c r="Q268" s="402"/>
      <c r="R268" s="402">
        <v>8.9</v>
      </c>
      <c r="S268" s="402">
        <v>8.2</v>
      </c>
      <c r="T268" s="402">
        <v>7.6</v>
      </c>
      <c r="U268" s="402">
        <v>11.9</v>
      </c>
      <c r="V268" s="402">
        <v>10.8</v>
      </c>
      <c r="W268" s="402">
        <v>9.2</v>
      </c>
      <c r="X268" s="402">
        <v>9.3</v>
      </c>
      <c r="Y268" s="402">
        <v>9.2</v>
      </c>
      <c r="Z268" s="402">
        <v>8.1</v>
      </c>
      <c r="AA268" s="402">
        <v>9.8</v>
      </c>
      <c r="AB268" s="402">
        <v>9.5</v>
      </c>
      <c r="AC268" s="402">
        <v>8.2</v>
      </c>
      <c r="AD268" s="402">
        <v>7.6</v>
      </c>
      <c r="AE268" s="402">
        <v>5.8</v>
      </c>
      <c r="AF268" s="402">
        <v>9.3</v>
      </c>
      <c r="AG268" s="402">
        <v>7.6</v>
      </c>
      <c r="AH268" s="402">
        <v>7.1</v>
      </c>
      <c r="AI268" s="402"/>
      <c r="AJ268" s="402">
        <v>16.8</v>
      </c>
      <c r="AK268" s="402">
        <v>15.3</v>
      </c>
      <c r="AL268" s="402">
        <v>8.9</v>
      </c>
      <c r="AM268" s="402">
        <v>6.5</v>
      </c>
      <c r="AN268" s="402">
        <v>8.2</v>
      </c>
      <c r="AO268" s="402">
        <v>10</v>
      </c>
      <c r="AP268" s="402">
        <v>8.4</v>
      </c>
      <c r="AQ268" s="402">
        <v>7.5</v>
      </c>
      <c r="AR268" s="402">
        <v>9.2</v>
      </c>
      <c r="AS268" s="402">
        <v>7.7</v>
      </c>
      <c r="AT268" s="402">
        <v>7.7</v>
      </c>
      <c r="AU268" s="402">
        <v>6.4</v>
      </c>
      <c r="AV268" s="402">
        <v>7.7</v>
      </c>
      <c r="AW268" s="402">
        <v>8.5</v>
      </c>
      <c r="AX268" s="402">
        <v>14.3</v>
      </c>
      <c r="AY268" s="402">
        <v>12.8</v>
      </c>
      <c r="AZ268" s="402">
        <v>11.9</v>
      </c>
      <c r="BA268" s="402">
        <v>10.9</v>
      </c>
      <c r="BB268" s="402">
        <v>10.9</v>
      </c>
      <c r="BC268" s="402">
        <v>9.3</v>
      </c>
      <c r="BD268" s="402">
        <v>9.5</v>
      </c>
      <c r="BE268" s="402">
        <v>9.2</v>
      </c>
      <c r="BF268" s="402">
        <v>9.2</v>
      </c>
      <c r="BG268" s="402">
        <v>9.3</v>
      </c>
      <c r="BH268" s="402">
        <v>9.3</v>
      </c>
      <c r="BI268" s="402">
        <v>9.3</v>
      </c>
      <c r="BJ268" s="402">
        <v>9.2</v>
      </c>
      <c r="BK268" s="402">
        <v>9.2</v>
      </c>
      <c r="BL268" s="402">
        <v>9.4</v>
      </c>
      <c r="BM268" s="402">
        <v>8</v>
      </c>
      <c r="BN268" s="402">
        <v>8.1</v>
      </c>
      <c r="BO268" s="402">
        <v>9.8</v>
      </c>
      <c r="BP268" s="402">
        <v>10.2</v>
      </c>
      <c r="BQ268" s="402">
        <v>9.5</v>
      </c>
      <c r="BR268" s="402">
        <v>7.5</v>
      </c>
      <c r="BS268" s="402">
        <v>11.2</v>
      </c>
      <c r="BT268" s="402">
        <v>8.9</v>
      </c>
      <c r="BU268" s="402">
        <v>8.7</v>
      </c>
      <c r="BV268" s="402">
        <v>8.7</v>
      </c>
      <c r="BW268" s="402">
        <v>6.4</v>
      </c>
      <c r="BX268" s="402">
        <v>6.5</v>
      </c>
      <c r="BY268" s="402">
        <v>7.8</v>
      </c>
      <c r="BZ268" s="402">
        <v>7.6</v>
      </c>
      <c r="CA268" s="402">
        <v>7.6</v>
      </c>
      <c r="CB268" s="402">
        <v>4.7</v>
      </c>
      <c r="CC268" s="402">
        <v>5.8</v>
      </c>
      <c r="CD268" s="402">
        <v>5.8</v>
      </c>
      <c r="CE268" s="402">
        <v>5.3</v>
      </c>
      <c r="CF268" s="402">
        <v>10.5</v>
      </c>
      <c r="CG268" s="402">
        <v>9.3</v>
      </c>
      <c r="CH268" s="402">
        <v>9.3</v>
      </c>
      <c r="CI268" s="402">
        <v>7.6</v>
      </c>
      <c r="CJ268" s="402">
        <v>7.3</v>
      </c>
      <c r="CK268" s="402">
        <v>7.6</v>
      </c>
      <c r="CL268" s="402">
        <v>7.6</v>
      </c>
      <c r="CM268" s="402">
        <v>7.6</v>
      </c>
      <c r="CN268" s="402">
        <v>7.2</v>
      </c>
      <c r="CO268" s="402">
        <v>7</v>
      </c>
      <c r="CP268" s="402">
        <v>6.9</v>
      </c>
    </row>
    <row r="269" spans="1:94">
      <c r="A269">
        <v>267</v>
      </c>
      <c r="B269" t="s">
        <v>643</v>
      </c>
      <c r="C269" t="s">
        <v>1064</v>
      </c>
      <c r="D269" t="s">
        <v>1108</v>
      </c>
      <c r="E269" t="s">
        <v>1113</v>
      </c>
      <c r="F269" t="s">
        <v>2109</v>
      </c>
      <c r="J269">
        <v>32.9</v>
      </c>
      <c r="L269">
        <v>52.7</v>
      </c>
      <c r="M269">
        <v>39.3</v>
      </c>
      <c r="N269">
        <v>39.4</v>
      </c>
      <c r="O269">
        <v>26.6</v>
      </c>
      <c r="P269">
        <v>21.4</v>
      </c>
      <c r="R269">
        <v>54.5</v>
      </c>
      <c r="S269">
        <v>55.5</v>
      </c>
      <c r="T269">
        <v>50.3</v>
      </c>
      <c r="U269">
        <v>43.3</v>
      </c>
      <c r="V269">
        <v>38.6</v>
      </c>
      <c r="W269">
        <v>42</v>
      </c>
      <c r="X269">
        <v>40.7</v>
      </c>
      <c r="Y269">
        <v>38.8</v>
      </c>
      <c r="Z269">
        <v>41.9</v>
      </c>
      <c r="AA269">
        <v>36.8</v>
      </c>
      <c r="AB269">
        <v>25.5</v>
      </c>
      <c r="AC269">
        <v>29.8</v>
      </c>
      <c r="AD269">
        <v>26.5</v>
      </c>
      <c r="AE269">
        <v>21.3</v>
      </c>
      <c r="AF269">
        <v>26.1</v>
      </c>
      <c r="AG269">
        <v>21</v>
      </c>
      <c r="AH269">
        <v>17.2</v>
      </c>
      <c r="AJ269">
        <v>54.4</v>
      </c>
      <c r="AK269">
        <v>54.4</v>
      </c>
      <c r="AL269">
        <v>55.2</v>
      </c>
      <c r="AM269">
        <v>58.3</v>
      </c>
      <c r="AN269">
        <v>58.1</v>
      </c>
      <c r="AO269">
        <v>53</v>
      </c>
      <c r="AP269">
        <v>53.3</v>
      </c>
      <c r="AQ269">
        <v>55.4</v>
      </c>
      <c r="AR269">
        <v>55.7</v>
      </c>
      <c r="AS269">
        <v>50.1</v>
      </c>
      <c r="AT269">
        <v>48.5</v>
      </c>
      <c r="AU269">
        <v>54.7</v>
      </c>
      <c r="AV269">
        <v>46.8</v>
      </c>
      <c r="AW269">
        <v>46.4</v>
      </c>
      <c r="AX269">
        <v>43.3</v>
      </c>
      <c r="AY269">
        <v>44.4</v>
      </c>
      <c r="AZ269">
        <v>42.3</v>
      </c>
      <c r="BA269">
        <v>43</v>
      </c>
      <c r="BB269">
        <v>38.5</v>
      </c>
      <c r="BC269">
        <v>29.2</v>
      </c>
      <c r="BD269">
        <v>41.9</v>
      </c>
      <c r="BE269">
        <v>50.8</v>
      </c>
      <c r="BF269">
        <v>41.3</v>
      </c>
      <c r="BG269">
        <v>48</v>
      </c>
      <c r="BH269">
        <v>30.8</v>
      </c>
      <c r="BI269">
        <v>40.6</v>
      </c>
      <c r="BJ269">
        <v>37.7</v>
      </c>
      <c r="BK269">
        <v>38.8</v>
      </c>
      <c r="BL269">
        <v>39</v>
      </c>
      <c r="BM269">
        <v>41.8</v>
      </c>
      <c r="BN269">
        <v>44.7</v>
      </c>
      <c r="BO269">
        <v>35.8</v>
      </c>
      <c r="BP269">
        <v>36.7</v>
      </c>
      <c r="BQ269">
        <v>22.4</v>
      </c>
      <c r="BR269">
        <v>25.5</v>
      </c>
      <c r="BS269">
        <v>25.5</v>
      </c>
      <c r="BT269">
        <v>32</v>
      </c>
      <c r="BU269">
        <v>31.2</v>
      </c>
      <c r="BV269">
        <v>29.8</v>
      </c>
      <c r="BW269">
        <v>29.4</v>
      </c>
      <c r="BX269">
        <v>26.4</v>
      </c>
      <c r="BY269">
        <v>31.2</v>
      </c>
      <c r="BZ269">
        <v>26</v>
      </c>
      <c r="CA269">
        <v>25.5</v>
      </c>
      <c r="CB269">
        <v>18</v>
      </c>
      <c r="CC269">
        <v>21.4</v>
      </c>
      <c r="CD269">
        <v>21.2</v>
      </c>
      <c r="CE269">
        <v>21.1</v>
      </c>
      <c r="CF269">
        <v>26.1</v>
      </c>
      <c r="CG269">
        <v>27.5</v>
      </c>
      <c r="CH269">
        <v>26.1</v>
      </c>
      <c r="CI269">
        <v>22.7</v>
      </c>
      <c r="CJ269">
        <v>20.4</v>
      </c>
      <c r="CK269">
        <v>23.3</v>
      </c>
      <c r="CL269">
        <v>18.8</v>
      </c>
      <c r="CM269">
        <v>17.8</v>
      </c>
      <c r="CN269">
        <v>17.4</v>
      </c>
      <c r="CO269">
        <v>17.1</v>
      </c>
      <c r="CP269">
        <v>15.9</v>
      </c>
    </row>
    <row r="270" spans="3:94">
      <c r="C270" t="s">
        <v>1064</v>
      </c>
      <c r="D270" t="s">
        <v>1114</v>
      </c>
      <c r="I270" s="402"/>
      <c r="J270" s="402"/>
      <c r="K270" s="402"/>
      <c r="L270" s="402"/>
      <c r="M270" s="402"/>
      <c r="N270" s="402"/>
      <c r="O270" s="402"/>
      <c r="P270" s="402"/>
      <c r="Q270" s="402"/>
      <c r="R270" s="402"/>
      <c r="S270" s="402"/>
      <c r="T270" s="402"/>
      <c r="U270" s="402"/>
      <c r="V270" s="402"/>
      <c r="W270" s="402"/>
      <c r="X270" s="402"/>
      <c r="Y270" s="402"/>
      <c r="Z270" s="402"/>
      <c r="AA270" s="402"/>
      <c r="AB270" s="402"/>
      <c r="AC270" s="402"/>
      <c r="AD270" s="402"/>
      <c r="AE270" s="402"/>
      <c r="AF270" s="402"/>
      <c r="AG270" s="402"/>
      <c r="AH270" s="402"/>
      <c r="AI270" s="402"/>
      <c r="AJ270" s="402"/>
      <c r="AK270" s="402"/>
      <c r="AL270" s="402"/>
      <c r="AM270" s="402"/>
      <c r="AN270" s="402"/>
      <c r="AO270" s="402"/>
      <c r="AP270" s="402"/>
      <c r="AQ270" s="402"/>
      <c r="AR270" s="402"/>
      <c r="AS270" s="402"/>
      <c r="AT270" s="402"/>
      <c r="AU270" s="402"/>
      <c r="AV270" s="402"/>
      <c r="AW270" s="402"/>
      <c r="AX270" s="402"/>
      <c r="AY270" s="402"/>
      <c r="AZ270" s="402"/>
      <c r="BA270" s="402"/>
      <c r="BB270" s="402"/>
      <c r="BC270" s="402"/>
      <c r="BD270" s="402"/>
      <c r="BE270" s="402"/>
      <c r="BF270" s="402"/>
      <c r="BG270" s="402"/>
      <c r="BH270" s="402"/>
      <c r="BI270" s="402"/>
      <c r="BJ270" s="402"/>
      <c r="BK270" s="402"/>
      <c r="BL270" s="402"/>
      <c r="BM270" s="402"/>
      <c r="BN270" s="402"/>
      <c r="BO270" s="402"/>
      <c r="BP270" s="402"/>
      <c r="BQ270" s="402"/>
      <c r="BR270" s="402"/>
      <c r="BS270" s="402"/>
      <c r="BT270" s="402"/>
      <c r="BU270" s="402"/>
      <c r="BV270" s="402"/>
      <c r="BW270" s="402"/>
      <c r="BX270" s="402"/>
      <c r="BY270" s="402"/>
      <c r="BZ270" s="402"/>
      <c r="CA270" s="402"/>
      <c r="CB270" s="402"/>
      <c r="CC270" s="402"/>
      <c r="CD270" s="402"/>
      <c r="CE270" s="402"/>
      <c r="CF270" s="402"/>
      <c r="CG270" s="402"/>
      <c r="CH270" s="402"/>
      <c r="CI270" s="402"/>
      <c r="CJ270" s="402"/>
      <c r="CK270" s="402"/>
      <c r="CL270" s="402"/>
      <c r="CM270" s="402"/>
      <c r="CN270" s="402"/>
      <c r="CO270" s="402"/>
      <c r="CP270" s="402"/>
    </row>
    <row r="271" spans="1:94">
      <c r="A271">
        <v>269</v>
      </c>
      <c r="B271" t="s">
        <v>646</v>
      </c>
      <c r="C271" t="s">
        <v>1064</v>
      </c>
      <c r="D271" t="s">
        <v>1114</v>
      </c>
      <c r="E271" t="s">
        <v>647</v>
      </c>
      <c r="F271" t="s">
        <v>2109</v>
      </c>
      <c r="I271" s="402"/>
      <c r="J271" s="402">
        <v>90.2</v>
      </c>
      <c r="K271" s="402"/>
      <c r="L271" s="402">
        <v>89.4</v>
      </c>
      <c r="M271" s="402">
        <v>90.4</v>
      </c>
      <c r="N271" s="402">
        <v>90.5</v>
      </c>
      <c r="O271" s="402">
        <v>90.5</v>
      </c>
      <c r="P271" s="402">
        <v>90.1</v>
      </c>
      <c r="Q271" s="402"/>
      <c r="R271" s="402">
        <v>84.9</v>
      </c>
      <c r="S271" s="402">
        <v>89.1</v>
      </c>
      <c r="T271" s="402">
        <v>89.9</v>
      </c>
      <c r="U271" s="402">
        <v>90.3</v>
      </c>
      <c r="V271" s="402">
        <v>90.4</v>
      </c>
      <c r="W271" s="402">
        <v>90.5</v>
      </c>
      <c r="X271" s="402">
        <v>90.4</v>
      </c>
      <c r="Y271" s="402">
        <v>90.4</v>
      </c>
      <c r="Z271" s="402">
        <v>91</v>
      </c>
      <c r="AA271" s="402">
        <v>90.9</v>
      </c>
      <c r="AB271" s="402">
        <v>87.3</v>
      </c>
      <c r="AC271" s="402">
        <v>90.4</v>
      </c>
      <c r="AD271" s="402">
        <v>90.5</v>
      </c>
      <c r="AE271" s="402">
        <v>91.5</v>
      </c>
      <c r="AF271" s="402">
        <v>90.5</v>
      </c>
      <c r="AG271" s="402">
        <v>89.6</v>
      </c>
      <c r="AH271" s="402">
        <v>90.7</v>
      </c>
      <c r="AI271" s="402"/>
      <c r="AJ271" s="402">
        <v>84.9</v>
      </c>
      <c r="AK271" s="402">
        <v>84.9</v>
      </c>
      <c r="AL271" s="402">
        <v>84.9</v>
      </c>
      <c r="AM271" s="402">
        <v>89.1</v>
      </c>
      <c r="AN271" s="402">
        <v>88.9</v>
      </c>
      <c r="AO271" s="402">
        <v>88.8</v>
      </c>
      <c r="AP271" s="402">
        <v>89.2</v>
      </c>
      <c r="AQ271" s="402">
        <v>89.1</v>
      </c>
      <c r="AR271" s="402">
        <v>88.5</v>
      </c>
      <c r="AS271" s="402">
        <v>89.9</v>
      </c>
      <c r="AT271" s="402">
        <v>89.9</v>
      </c>
      <c r="AU271" s="402">
        <v>90.4</v>
      </c>
      <c r="AV271" s="402">
        <v>91.4</v>
      </c>
      <c r="AW271" s="402">
        <v>90.4</v>
      </c>
      <c r="AX271" s="402">
        <v>90.2</v>
      </c>
      <c r="AY271" s="402">
        <v>90.4</v>
      </c>
      <c r="AZ271" s="402">
        <v>90.4</v>
      </c>
      <c r="BA271" s="402">
        <v>89.9</v>
      </c>
      <c r="BB271" s="402">
        <v>91</v>
      </c>
      <c r="BC271" s="402">
        <v>90.4</v>
      </c>
      <c r="BD271" s="402">
        <v>88.4</v>
      </c>
      <c r="BE271" s="402">
        <v>90.5</v>
      </c>
      <c r="BF271" s="402">
        <v>91.6</v>
      </c>
      <c r="BG271" s="402">
        <v>90.3</v>
      </c>
      <c r="BH271" s="402">
        <v>86.8</v>
      </c>
      <c r="BI271" s="402">
        <v>91.3</v>
      </c>
      <c r="BJ271" s="402">
        <v>90.4</v>
      </c>
      <c r="BK271" s="402">
        <v>90.4</v>
      </c>
      <c r="BL271" s="402">
        <v>89.7</v>
      </c>
      <c r="BM271" s="402">
        <v>91</v>
      </c>
      <c r="BN271" s="402">
        <v>91</v>
      </c>
      <c r="BO271" s="402">
        <v>91</v>
      </c>
      <c r="BP271" s="402">
        <v>90.9</v>
      </c>
      <c r="BQ271" s="402">
        <v>79.7</v>
      </c>
      <c r="BR271" s="402">
        <v>87.3</v>
      </c>
      <c r="BS271" s="402">
        <v>89.1</v>
      </c>
      <c r="BT271" s="402">
        <v>91.3</v>
      </c>
      <c r="BU271" s="402">
        <v>91.1</v>
      </c>
      <c r="BV271" s="402">
        <v>90.5</v>
      </c>
      <c r="BW271" s="402">
        <v>89.3</v>
      </c>
      <c r="BX271" s="402">
        <v>91.3</v>
      </c>
      <c r="BY271" s="402">
        <v>90.8</v>
      </c>
      <c r="BZ271" s="402">
        <v>89.6</v>
      </c>
      <c r="CA271" s="402">
        <v>90.5</v>
      </c>
      <c r="CB271" s="402">
        <v>91.5</v>
      </c>
      <c r="CC271" s="402">
        <v>91.5</v>
      </c>
      <c r="CD271" s="402">
        <v>91.5</v>
      </c>
      <c r="CE271" s="402">
        <v>91.7</v>
      </c>
      <c r="CF271" s="402">
        <v>91.4</v>
      </c>
      <c r="CG271" s="402">
        <v>90.5</v>
      </c>
      <c r="CH271" s="402">
        <v>90.5</v>
      </c>
      <c r="CI271" s="402">
        <v>89.7</v>
      </c>
      <c r="CJ271" s="402">
        <v>89.6</v>
      </c>
      <c r="CK271" s="402">
        <v>88.4</v>
      </c>
      <c r="CL271" s="402">
        <v>89.6</v>
      </c>
      <c r="CM271" s="402">
        <v>89.2</v>
      </c>
      <c r="CN271" s="402">
        <v>90.8</v>
      </c>
      <c r="CO271" s="402">
        <v>90.7</v>
      </c>
      <c r="CP271" s="402">
        <v>91</v>
      </c>
    </row>
    <row r="272" spans="1:94">
      <c r="A272">
        <v>270</v>
      </c>
      <c r="B272" t="s">
        <v>648</v>
      </c>
      <c r="C272" t="s">
        <v>1064</v>
      </c>
      <c r="D272" t="s">
        <v>1114</v>
      </c>
      <c r="E272" t="s">
        <v>649</v>
      </c>
      <c r="F272" t="s">
        <v>2109</v>
      </c>
      <c r="I272" s="402"/>
      <c r="J272" s="402">
        <v>54</v>
      </c>
      <c r="K272" s="402"/>
      <c r="L272" s="402">
        <v>68.4</v>
      </c>
      <c r="M272" s="402">
        <v>59</v>
      </c>
      <c r="N272" s="402">
        <v>60.5</v>
      </c>
      <c r="O272" s="402">
        <v>48.9</v>
      </c>
      <c r="P272" s="402">
        <v>44</v>
      </c>
      <c r="Q272" s="402"/>
      <c r="R272" s="402">
        <v>68.4</v>
      </c>
      <c r="S272" s="402">
        <v>68.6</v>
      </c>
      <c r="T272" s="402">
        <v>68.4</v>
      </c>
      <c r="U272" s="402">
        <v>62.9</v>
      </c>
      <c r="V272" s="402">
        <v>58.4</v>
      </c>
      <c r="W272" s="402">
        <v>64.7</v>
      </c>
      <c r="X272" s="402">
        <v>60.5</v>
      </c>
      <c r="Y272" s="402">
        <v>58.9</v>
      </c>
      <c r="Z272" s="402">
        <v>62</v>
      </c>
      <c r="AA272" s="402">
        <v>60.6</v>
      </c>
      <c r="AB272" s="402">
        <v>50.7</v>
      </c>
      <c r="AC272" s="402">
        <v>49.5</v>
      </c>
      <c r="AD272" s="402">
        <v>48.9</v>
      </c>
      <c r="AE272" s="402">
        <v>45.4</v>
      </c>
      <c r="AF272" s="402">
        <v>51</v>
      </c>
      <c r="AG272" s="402">
        <v>40.2</v>
      </c>
      <c r="AH272" s="402">
        <v>42.7</v>
      </c>
      <c r="AI272" s="402"/>
      <c r="AJ272" s="402">
        <v>68.6</v>
      </c>
      <c r="AK272" s="402">
        <v>68.6</v>
      </c>
      <c r="AL272" s="402">
        <v>68.6</v>
      </c>
      <c r="AM272" s="402">
        <v>68.8</v>
      </c>
      <c r="AN272" s="402">
        <v>70.1</v>
      </c>
      <c r="AO272" s="402">
        <v>68.7</v>
      </c>
      <c r="AP272" s="402">
        <v>68.8</v>
      </c>
      <c r="AQ272" s="402">
        <v>68.8</v>
      </c>
      <c r="AR272" s="402">
        <v>69.3</v>
      </c>
      <c r="AS272" s="402">
        <v>68.8</v>
      </c>
      <c r="AT272" s="402">
        <v>67</v>
      </c>
      <c r="AU272" s="402">
        <v>72.1</v>
      </c>
      <c r="AV272" s="402">
        <v>67.2</v>
      </c>
      <c r="AW272" s="402">
        <v>64.5</v>
      </c>
      <c r="AX272" s="402">
        <v>63.1</v>
      </c>
      <c r="AY272" s="402">
        <v>65.6</v>
      </c>
      <c r="AZ272" s="402">
        <v>62.4</v>
      </c>
      <c r="BA272" s="402">
        <v>60.3</v>
      </c>
      <c r="BB272" s="402">
        <v>60.9</v>
      </c>
      <c r="BC272" s="402">
        <v>47.6</v>
      </c>
      <c r="BD272" s="402">
        <v>64.9</v>
      </c>
      <c r="BE272" s="402">
        <v>66.8</v>
      </c>
      <c r="BF272" s="402">
        <v>64.9</v>
      </c>
      <c r="BG272" s="402">
        <v>62.9</v>
      </c>
      <c r="BH272" s="402">
        <v>45.2</v>
      </c>
      <c r="BI272" s="402">
        <v>61.9</v>
      </c>
      <c r="BJ272" s="402">
        <v>57.5</v>
      </c>
      <c r="BK272" s="402">
        <v>59.3</v>
      </c>
      <c r="BL272" s="402">
        <v>59.1</v>
      </c>
      <c r="BM272" s="402">
        <v>62.3</v>
      </c>
      <c r="BN272" s="402">
        <v>62.2</v>
      </c>
      <c r="BO272" s="402">
        <v>61.2</v>
      </c>
      <c r="BP272" s="402">
        <v>60.8</v>
      </c>
      <c r="BQ272" s="402">
        <v>51</v>
      </c>
      <c r="BR272" s="402">
        <v>56.2</v>
      </c>
      <c r="BS272" s="402">
        <v>50.6</v>
      </c>
      <c r="BT272" s="402">
        <v>49.8</v>
      </c>
      <c r="BU272" s="402">
        <v>55.8</v>
      </c>
      <c r="BV272" s="402">
        <v>51.6</v>
      </c>
      <c r="BW272" s="402">
        <v>38.4</v>
      </c>
      <c r="BX272" s="402">
        <v>54.4</v>
      </c>
      <c r="BY272" s="402">
        <v>52</v>
      </c>
      <c r="BZ272" s="402">
        <v>46.6</v>
      </c>
      <c r="CA272" s="402">
        <v>45.5</v>
      </c>
      <c r="CB272" s="402">
        <v>48</v>
      </c>
      <c r="CC272" s="402">
        <v>50.8</v>
      </c>
      <c r="CD272" s="402">
        <v>44</v>
      </c>
      <c r="CE272" s="402">
        <v>43.6</v>
      </c>
      <c r="CF272" s="402">
        <v>51.1</v>
      </c>
      <c r="CG272" s="402">
        <v>51.5</v>
      </c>
      <c r="CH272" s="402">
        <v>51.2</v>
      </c>
      <c r="CI272" s="402">
        <v>43.8</v>
      </c>
      <c r="CJ272" s="402">
        <v>34.6</v>
      </c>
      <c r="CK272" s="402">
        <v>42.2</v>
      </c>
      <c r="CL272" s="402">
        <v>34.2</v>
      </c>
      <c r="CM272" s="402">
        <v>40.3</v>
      </c>
      <c r="CN272" s="402">
        <v>43.2</v>
      </c>
      <c r="CO272" s="402">
        <v>42.8</v>
      </c>
      <c r="CP272" s="402">
        <v>41.8</v>
      </c>
    </row>
    <row r="273" spans="1:94">
      <c r="A273">
        <v>271</v>
      </c>
      <c r="B273" t="s">
        <v>650</v>
      </c>
      <c r="C273" t="s">
        <v>1064</v>
      </c>
      <c r="D273" t="s">
        <v>1114</v>
      </c>
      <c r="E273" t="s">
        <v>651</v>
      </c>
      <c r="F273" t="s">
        <v>2109</v>
      </c>
      <c r="I273" s="402"/>
      <c r="J273" s="402">
        <v>82.4</v>
      </c>
      <c r="K273" s="402"/>
      <c r="L273" s="402">
        <v>89.1</v>
      </c>
      <c r="M273" s="402">
        <v>82</v>
      </c>
      <c r="N273" s="402">
        <v>88.7</v>
      </c>
      <c r="O273" s="402">
        <v>81.9</v>
      </c>
      <c r="P273" s="402">
        <v>73.6</v>
      </c>
      <c r="Q273" s="402"/>
      <c r="R273" s="402">
        <v>86.8</v>
      </c>
      <c r="S273" s="402">
        <v>89</v>
      </c>
      <c r="T273" s="402">
        <v>89.8</v>
      </c>
      <c r="U273" s="402">
        <v>81.9</v>
      </c>
      <c r="V273" s="402">
        <v>81.9</v>
      </c>
      <c r="W273" s="402">
        <v>90.3</v>
      </c>
      <c r="X273" s="402">
        <v>87.7</v>
      </c>
      <c r="Y273" s="402">
        <v>88.6</v>
      </c>
      <c r="Z273" s="402">
        <v>91.8</v>
      </c>
      <c r="AA273" s="402">
        <v>88.4</v>
      </c>
      <c r="AB273" s="402">
        <v>71.3</v>
      </c>
      <c r="AC273" s="402">
        <v>81.5</v>
      </c>
      <c r="AD273" s="402">
        <v>84.9</v>
      </c>
      <c r="AE273" s="402">
        <v>81.4</v>
      </c>
      <c r="AF273" s="402">
        <v>80.3</v>
      </c>
      <c r="AG273" s="402">
        <v>69.5</v>
      </c>
      <c r="AH273" s="402">
        <v>72.5</v>
      </c>
      <c r="AI273" s="402"/>
      <c r="AJ273" s="402">
        <v>87.1</v>
      </c>
      <c r="AK273" s="402">
        <v>87.1</v>
      </c>
      <c r="AL273" s="402">
        <v>87.1</v>
      </c>
      <c r="AM273" s="402">
        <v>89.3</v>
      </c>
      <c r="AN273" s="402">
        <v>89.3</v>
      </c>
      <c r="AO273" s="402">
        <v>89.3</v>
      </c>
      <c r="AP273" s="402">
        <v>87.2</v>
      </c>
      <c r="AQ273" s="402">
        <v>89.3</v>
      </c>
      <c r="AR273" s="402">
        <v>89.3</v>
      </c>
      <c r="AS273" s="402">
        <v>90.1</v>
      </c>
      <c r="AT273" s="402">
        <v>90.1</v>
      </c>
      <c r="AU273" s="402">
        <v>91.9</v>
      </c>
      <c r="AV273" s="402">
        <v>90.1</v>
      </c>
      <c r="AW273" s="402">
        <v>85.4</v>
      </c>
      <c r="AX273" s="402">
        <v>81.9</v>
      </c>
      <c r="AY273" s="402">
        <v>82.1</v>
      </c>
      <c r="AZ273" s="402">
        <v>80</v>
      </c>
      <c r="BA273" s="402">
        <v>88</v>
      </c>
      <c r="BB273" s="402">
        <v>85.1</v>
      </c>
      <c r="BC273" s="402">
        <v>67</v>
      </c>
      <c r="BD273" s="402">
        <v>90.3</v>
      </c>
      <c r="BE273" s="402">
        <v>90.5</v>
      </c>
      <c r="BF273" s="402">
        <v>91</v>
      </c>
      <c r="BG273" s="402">
        <v>88.8</v>
      </c>
      <c r="BH273" s="402">
        <v>73.5</v>
      </c>
      <c r="BI273" s="402">
        <v>90.6</v>
      </c>
      <c r="BJ273" s="402">
        <v>90.4</v>
      </c>
      <c r="BK273" s="402">
        <v>85.4</v>
      </c>
      <c r="BL273" s="402">
        <v>88.9</v>
      </c>
      <c r="BM273" s="402">
        <v>92.4</v>
      </c>
      <c r="BN273" s="402">
        <v>91.3</v>
      </c>
      <c r="BO273" s="402">
        <v>88.4</v>
      </c>
      <c r="BP273" s="402">
        <v>88.6</v>
      </c>
      <c r="BQ273" s="402">
        <v>68.1</v>
      </c>
      <c r="BR273" s="402">
        <v>74.5</v>
      </c>
      <c r="BS273" s="402">
        <v>71.5</v>
      </c>
      <c r="BT273" s="402">
        <v>81.7</v>
      </c>
      <c r="BU273" s="402">
        <v>88.2</v>
      </c>
      <c r="BV273" s="402">
        <v>87</v>
      </c>
      <c r="BW273" s="402">
        <v>62</v>
      </c>
      <c r="BX273" s="402">
        <v>87.6</v>
      </c>
      <c r="BY273" s="402">
        <v>85.4</v>
      </c>
      <c r="BZ273" s="402">
        <v>85.1</v>
      </c>
      <c r="CA273" s="402">
        <v>84.4</v>
      </c>
      <c r="CB273" s="402">
        <v>81.3</v>
      </c>
      <c r="CC273" s="402">
        <v>81.6</v>
      </c>
      <c r="CD273" s="402">
        <v>83.5</v>
      </c>
      <c r="CE273" s="402">
        <v>77.9</v>
      </c>
      <c r="CF273" s="402">
        <v>80.5</v>
      </c>
      <c r="CG273" s="402">
        <v>80.7</v>
      </c>
      <c r="CH273" s="402">
        <v>80.5</v>
      </c>
      <c r="CI273" s="402">
        <v>77.4</v>
      </c>
      <c r="CJ273" s="402">
        <v>62.7</v>
      </c>
      <c r="CK273" s="402">
        <v>62.8</v>
      </c>
      <c r="CL273" s="402">
        <v>57.7</v>
      </c>
      <c r="CM273" s="402">
        <v>74.2</v>
      </c>
      <c r="CN273" s="402">
        <v>73.6</v>
      </c>
      <c r="CO273" s="402">
        <v>75.6</v>
      </c>
      <c r="CP273" s="402">
        <v>66.6</v>
      </c>
    </row>
    <row r="274" spans="1:94">
      <c r="A274">
        <v>272</v>
      </c>
      <c r="B274" t="s">
        <v>652</v>
      </c>
      <c r="C274" t="s">
        <v>1064</v>
      </c>
      <c r="D274" t="s">
        <v>1114</v>
      </c>
      <c r="E274" t="s">
        <v>653</v>
      </c>
      <c r="F274" t="s">
        <v>2109</v>
      </c>
      <c r="I274" s="402"/>
      <c r="J274" s="402">
        <v>60.3</v>
      </c>
      <c r="K274" s="402"/>
      <c r="L274" s="402">
        <v>64.6</v>
      </c>
      <c r="M274" s="402">
        <v>66.2</v>
      </c>
      <c r="N274" s="402">
        <v>65.1</v>
      </c>
      <c r="O274" s="402">
        <v>58.1</v>
      </c>
      <c r="P274" s="402">
        <v>54.1</v>
      </c>
      <c r="Q274" s="402"/>
      <c r="R274" s="402">
        <v>64.6</v>
      </c>
      <c r="S274" s="402">
        <v>67.2</v>
      </c>
      <c r="T274" s="402">
        <v>62.8</v>
      </c>
      <c r="U274" s="402">
        <v>67.1</v>
      </c>
      <c r="V274" s="402">
        <v>66.3</v>
      </c>
      <c r="W274" s="402">
        <v>64.6</v>
      </c>
      <c r="X274" s="402">
        <v>65.1</v>
      </c>
      <c r="Y274" s="402">
        <v>66</v>
      </c>
      <c r="Z274" s="402">
        <v>58.1</v>
      </c>
      <c r="AA274" s="402">
        <v>68.5</v>
      </c>
      <c r="AB274" s="402">
        <v>50.9</v>
      </c>
      <c r="AC274" s="402">
        <v>60.7</v>
      </c>
      <c r="AD274" s="402">
        <v>60.6</v>
      </c>
      <c r="AE274" s="402">
        <v>52.1</v>
      </c>
      <c r="AF274" s="402">
        <v>61</v>
      </c>
      <c r="AG274" s="402">
        <v>52.1</v>
      </c>
      <c r="AH274" s="402">
        <v>50.1</v>
      </c>
      <c r="AI274" s="402"/>
      <c r="AJ274" s="402">
        <v>64.6</v>
      </c>
      <c r="AK274" s="402">
        <v>65</v>
      </c>
      <c r="AL274" s="402">
        <v>64.6</v>
      </c>
      <c r="AM274" s="402">
        <v>64.8</v>
      </c>
      <c r="AN274" s="402">
        <v>67.1</v>
      </c>
      <c r="AO274" s="402">
        <v>72</v>
      </c>
      <c r="AP274" s="402">
        <v>67</v>
      </c>
      <c r="AQ274" s="402">
        <v>66.9</v>
      </c>
      <c r="AR274" s="402">
        <v>69.5</v>
      </c>
      <c r="AS274" s="402">
        <v>62.7</v>
      </c>
      <c r="AT274" s="402">
        <v>63.8</v>
      </c>
      <c r="AU274" s="402">
        <v>57.5</v>
      </c>
      <c r="AV274" s="402">
        <v>63.5</v>
      </c>
      <c r="AW274" s="402">
        <v>67</v>
      </c>
      <c r="AX274" s="402">
        <v>70.4</v>
      </c>
      <c r="AY274" s="402">
        <v>67.7</v>
      </c>
      <c r="AZ274" s="402">
        <v>66.5</v>
      </c>
      <c r="BA274" s="402">
        <v>72.2</v>
      </c>
      <c r="BB274" s="402">
        <v>68.5</v>
      </c>
      <c r="BC274" s="402">
        <v>53.8</v>
      </c>
      <c r="BD274" s="402">
        <v>63.4</v>
      </c>
      <c r="BE274" s="402">
        <v>64.5</v>
      </c>
      <c r="BF274" s="402">
        <v>64.5</v>
      </c>
      <c r="BG274" s="402">
        <v>65.9</v>
      </c>
      <c r="BH274" s="402">
        <v>56.6</v>
      </c>
      <c r="BI274" s="402">
        <v>67.1</v>
      </c>
      <c r="BJ274" s="402">
        <v>65.8</v>
      </c>
      <c r="BK274" s="402">
        <v>66.2</v>
      </c>
      <c r="BL274" s="402">
        <v>67.3</v>
      </c>
      <c r="BM274" s="402">
        <v>57.9</v>
      </c>
      <c r="BN274" s="402">
        <v>58</v>
      </c>
      <c r="BO274" s="402">
        <v>68.5</v>
      </c>
      <c r="BP274" s="402">
        <v>68.5</v>
      </c>
      <c r="BQ274" s="402">
        <v>39.8</v>
      </c>
      <c r="BR274" s="402">
        <v>45.1</v>
      </c>
      <c r="BS274" s="402">
        <v>56.3</v>
      </c>
      <c r="BT274" s="402">
        <v>60.6</v>
      </c>
      <c r="BU274" s="402">
        <v>64.2</v>
      </c>
      <c r="BV274" s="402">
        <v>64.1</v>
      </c>
      <c r="BW274" s="402">
        <v>51.2</v>
      </c>
      <c r="BX274" s="402">
        <v>59.5</v>
      </c>
      <c r="BY274" s="402">
        <v>66.4</v>
      </c>
      <c r="BZ274" s="402">
        <v>60.5</v>
      </c>
      <c r="CA274" s="402">
        <v>59.4</v>
      </c>
      <c r="CB274" s="402">
        <v>42.6</v>
      </c>
      <c r="CC274" s="402">
        <v>51.6</v>
      </c>
      <c r="CD274" s="402">
        <v>56.1</v>
      </c>
      <c r="CE274" s="402">
        <v>50.8</v>
      </c>
      <c r="CF274" s="402">
        <v>61</v>
      </c>
      <c r="CG274" s="402">
        <v>63.4</v>
      </c>
      <c r="CH274" s="402">
        <v>61</v>
      </c>
      <c r="CI274" s="402">
        <v>59.4</v>
      </c>
      <c r="CJ274" s="402">
        <v>47.5</v>
      </c>
      <c r="CK274" s="402">
        <v>49.4</v>
      </c>
      <c r="CL274" s="402">
        <v>45.9</v>
      </c>
      <c r="CM274" s="402">
        <v>51.8</v>
      </c>
      <c r="CN274" s="402">
        <v>50.7</v>
      </c>
      <c r="CO274" s="402">
        <v>50.5</v>
      </c>
      <c r="CP274" s="402">
        <v>46.3</v>
      </c>
    </row>
    <row r="275" spans="1:94">
      <c r="A275">
        <v>273</v>
      </c>
      <c r="B275" t="s">
        <v>654</v>
      </c>
      <c r="C275" t="s">
        <v>1064</v>
      </c>
      <c r="D275" t="s">
        <v>1114</v>
      </c>
      <c r="E275" t="s">
        <v>655</v>
      </c>
      <c r="F275" t="s">
        <v>2109</v>
      </c>
      <c r="I275" s="402"/>
      <c r="J275" s="402">
        <v>41.1</v>
      </c>
      <c r="K275" s="402"/>
      <c r="L275" s="402">
        <v>52.1</v>
      </c>
      <c r="M275" s="402">
        <v>45.5</v>
      </c>
      <c r="N275" s="402">
        <v>46.2</v>
      </c>
      <c r="O275" s="402">
        <v>37.2</v>
      </c>
      <c r="P275" s="402">
        <v>33.2</v>
      </c>
      <c r="Q275" s="402"/>
      <c r="R275" s="402">
        <v>52.1</v>
      </c>
      <c r="S275" s="402">
        <v>52.7</v>
      </c>
      <c r="T275" s="402">
        <v>52.1</v>
      </c>
      <c r="U275" s="402">
        <v>47.2</v>
      </c>
      <c r="V275" s="402">
        <v>45.6</v>
      </c>
      <c r="W275" s="402">
        <v>49.7</v>
      </c>
      <c r="X275" s="402">
        <v>46.3</v>
      </c>
      <c r="Y275" s="402">
        <v>45.2</v>
      </c>
      <c r="Z275" s="402">
        <v>46.3</v>
      </c>
      <c r="AA275" s="402">
        <v>46.3</v>
      </c>
      <c r="AB275" s="402">
        <v>40.5</v>
      </c>
      <c r="AC275" s="402">
        <v>37.6</v>
      </c>
      <c r="AD275" s="402">
        <v>37.4</v>
      </c>
      <c r="AE275" s="402">
        <v>32.8</v>
      </c>
      <c r="AF275" s="402">
        <v>39.3</v>
      </c>
      <c r="AG275" s="402">
        <v>30.5</v>
      </c>
      <c r="AH275" s="402">
        <v>31.2</v>
      </c>
      <c r="AI275" s="402"/>
      <c r="AJ275" s="402">
        <v>52.2</v>
      </c>
      <c r="AK275" s="402">
        <v>52.2</v>
      </c>
      <c r="AL275" s="402">
        <v>52.2</v>
      </c>
      <c r="AM275" s="402">
        <v>52.8</v>
      </c>
      <c r="AN275" s="402">
        <v>52.8</v>
      </c>
      <c r="AO275" s="402">
        <v>52.8</v>
      </c>
      <c r="AP275" s="402">
        <v>52.8</v>
      </c>
      <c r="AQ275" s="402">
        <v>52.8</v>
      </c>
      <c r="AR275" s="402">
        <v>53.4</v>
      </c>
      <c r="AS275" s="402">
        <v>53.2</v>
      </c>
      <c r="AT275" s="402">
        <v>50</v>
      </c>
      <c r="AU275" s="402">
        <v>53.8</v>
      </c>
      <c r="AV275" s="402">
        <v>51</v>
      </c>
      <c r="AW275" s="402">
        <v>47.3</v>
      </c>
      <c r="AX275" s="402">
        <v>47.6</v>
      </c>
      <c r="AY275" s="402">
        <v>48.6</v>
      </c>
      <c r="AZ275" s="402">
        <v>47</v>
      </c>
      <c r="BA275" s="402">
        <v>48.7</v>
      </c>
      <c r="BB275" s="402">
        <v>47.3</v>
      </c>
      <c r="BC275" s="402">
        <v>35.8</v>
      </c>
      <c r="BD275" s="402">
        <v>50.9</v>
      </c>
      <c r="BE275" s="402">
        <v>52.8</v>
      </c>
      <c r="BF275" s="402">
        <v>49.8</v>
      </c>
      <c r="BG275" s="402">
        <v>47.2</v>
      </c>
      <c r="BH275" s="402">
        <v>36.1</v>
      </c>
      <c r="BI275" s="402">
        <v>48</v>
      </c>
      <c r="BJ275" s="402">
        <v>43.1</v>
      </c>
      <c r="BK275" s="402">
        <v>47.6</v>
      </c>
      <c r="BL275" s="402">
        <v>45.2</v>
      </c>
      <c r="BM275" s="402">
        <v>46.3</v>
      </c>
      <c r="BN275" s="402">
        <v>46.3</v>
      </c>
      <c r="BO275" s="402">
        <v>46.7</v>
      </c>
      <c r="BP275" s="402">
        <v>46.4</v>
      </c>
      <c r="BQ275" s="402">
        <v>43.3</v>
      </c>
      <c r="BR275" s="402">
        <v>41.7</v>
      </c>
      <c r="BS275" s="402">
        <v>40.4</v>
      </c>
      <c r="BT275" s="402">
        <v>37.7</v>
      </c>
      <c r="BU275" s="402">
        <v>41.1</v>
      </c>
      <c r="BV275" s="402">
        <v>38.4</v>
      </c>
      <c r="BW275" s="402">
        <v>32.6</v>
      </c>
      <c r="BX275" s="402">
        <v>40.6</v>
      </c>
      <c r="BY275" s="402">
        <v>41.4</v>
      </c>
      <c r="BZ275" s="402">
        <v>36</v>
      </c>
      <c r="CA275" s="402">
        <v>34.6</v>
      </c>
      <c r="CB275" s="402">
        <v>32.9</v>
      </c>
      <c r="CC275" s="402">
        <v>37</v>
      </c>
      <c r="CD275" s="402">
        <v>32.8</v>
      </c>
      <c r="CE275" s="402">
        <v>30.8</v>
      </c>
      <c r="CF275" s="402">
        <v>39.4</v>
      </c>
      <c r="CG275" s="402">
        <v>39.4</v>
      </c>
      <c r="CH275" s="402">
        <v>39.6</v>
      </c>
      <c r="CI275" s="402">
        <v>33.6</v>
      </c>
      <c r="CJ275" s="402">
        <v>25.9</v>
      </c>
      <c r="CK275" s="402">
        <v>30.5</v>
      </c>
      <c r="CL275" s="402">
        <v>27.4</v>
      </c>
      <c r="CM275" s="402">
        <v>30.5</v>
      </c>
      <c r="CN275" s="402">
        <v>31.8</v>
      </c>
      <c r="CO275" s="402">
        <v>31.3</v>
      </c>
      <c r="CP275" s="402">
        <v>29.7</v>
      </c>
    </row>
    <row r="276" spans="1:94">
      <c r="A276">
        <v>274</v>
      </c>
      <c r="B276" t="s">
        <v>656</v>
      </c>
      <c r="C276" t="s">
        <v>1064</v>
      </c>
      <c r="D276" t="s">
        <v>1114</v>
      </c>
      <c r="E276" t="s">
        <v>657</v>
      </c>
      <c r="F276" t="s">
        <v>2109</v>
      </c>
      <c r="I276" s="402"/>
      <c r="J276" s="402">
        <v>25.8</v>
      </c>
      <c r="K276" s="402"/>
      <c r="L276" s="402">
        <v>34.9</v>
      </c>
      <c r="M276" s="402">
        <v>27.2</v>
      </c>
      <c r="N276" s="402">
        <v>29.6</v>
      </c>
      <c r="O276" s="402">
        <v>23.3</v>
      </c>
      <c r="P276" s="402">
        <v>19.6</v>
      </c>
      <c r="Q276" s="402"/>
      <c r="R276" s="402">
        <v>35.4</v>
      </c>
      <c r="S276" s="402">
        <v>35.7</v>
      </c>
      <c r="T276" s="402">
        <v>34.5</v>
      </c>
      <c r="U276" s="402">
        <v>28.5</v>
      </c>
      <c r="V276" s="402">
        <v>27.1</v>
      </c>
      <c r="W276" s="402">
        <v>32.5</v>
      </c>
      <c r="X276" s="402">
        <v>29.5</v>
      </c>
      <c r="Y276" s="402">
        <v>28.9</v>
      </c>
      <c r="Z276" s="402">
        <v>30.9</v>
      </c>
      <c r="AA276" s="402">
        <v>29.5</v>
      </c>
      <c r="AB276" s="402">
        <v>23.2</v>
      </c>
      <c r="AC276" s="402">
        <v>24.3</v>
      </c>
      <c r="AD276" s="402">
        <v>23.2</v>
      </c>
      <c r="AE276" s="402">
        <v>20.9</v>
      </c>
      <c r="AF276" s="402">
        <v>24.3</v>
      </c>
      <c r="AG276" s="402">
        <v>17.4</v>
      </c>
      <c r="AH276" s="402">
        <v>17.9</v>
      </c>
      <c r="AI276" s="402"/>
      <c r="AJ276" s="402">
        <v>35.5</v>
      </c>
      <c r="AK276" s="402">
        <v>35.5</v>
      </c>
      <c r="AL276" s="402">
        <v>35.8</v>
      </c>
      <c r="AM276" s="402">
        <v>35.8</v>
      </c>
      <c r="AN276" s="402">
        <v>35.8</v>
      </c>
      <c r="AO276" s="402">
        <v>35.8</v>
      </c>
      <c r="AP276" s="402">
        <v>35.8</v>
      </c>
      <c r="AQ276" s="402">
        <v>36.2</v>
      </c>
      <c r="AR276" s="402">
        <v>35.8</v>
      </c>
      <c r="AS276" s="402">
        <v>34.6</v>
      </c>
      <c r="AT276" s="402">
        <v>33</v>
      </c>
      <c r="AU276" s="402">
        <v>37.1</v>
      </c>
      <c r="AV276" s="402">
        <v>31.6</v>
      </c>
      <c r="AW276" s="402">
        <v>28.5</v>
      </c>
      <c r="AX276" s="402">
        <v>28.9</v>
      </c>
      <c r="AY276" s="402">
        <v>31.4</v>
      </c>
      <c r="AZ276" s="402">
        <v>28.5</v>
      </c>
      <c r="BA276" s="402">
        <v>30.4</v>
      </c>
      <c r="BB276" s="402">
        <v>27.1</v>
      </c>
      <c r="BC276" s="402">
        <v>21.3</v>
      </c>
      <c r="BD276" s="402">
        <v>32.5</v>
      </c>
      <c r="BE276" s="402">
        <v>33.3</v>
      </c>
      <c r="BF276" s="402">
        <v>32.5</v>
      </c>
      <c r="BG276" s="402">
        <v>31.5</v>
      </c>
      <c r="BH276" s="402">
        <v>22</v>
      </c>
      <c r="BI276" s="402">
        <v>29.6</v>
      </c>
      <c r="BJ276" s="402">
        <v>28.3</v>
      </c>
      <c r="BK276" s="402">
        <v>28.9</v>
      </c>
      <c r="BL276" s="402">
        <v>28.9</v>
      </c>
      <c r="BM276" s="402">
        <v>31</v>
      </c>
      <c r="BN276" s="402">
        <v>31</v>
      </c>
      <c r="BO276" s="402">
        <v>29.6</v>
      </c>
      <c r="BP276" s="402">
        <v>29</v>
      </c>
      <c r="BQ276" s="402">
        <v>24</v>
      </c>
      <c r="BR276" s="402">
        <v>25.2</v>
      </c>
      <c r="BS276" s="402">
        <v>21.6</v>
      </c>
      <c r="BT276" s="402">
        <v>24.3</v>
      </c>
      <c r="BU276" s="402">
        <v>26.2</v>
      </c>
      <c r="BV276" s="402">
        <v>24.3</v>
      </c>
      <c r="BW276" s="402">
        <v>24.3</v>
      </c>
      <c r="BX276" s="402">
        <v>23.3</v>
      </c>
      <c r="BY276" s="402">
        <v>27.2</v>
      </c>
      <c r="BZ276" s="402">
        <v>20.9</v>
      </c>
      <c r="CA276" s="402">
        <v>21.9</v>
      </c>
      <c r="CB276" s="402">
        <v>22.1</v>
      </c>
      <c r="CC276" s="402">
        <v>25.1</v>
      </c>
      <c r="CD276" s="402">
        <v>19.8</v>
      </c>
      <c r="CE276" s="402">
        <v>19.7</v>
      </c>
      <c r="CF276" s="402">
        <v>23.5</v>
      </c>
      <c r="CG276" s="402">
        <v>24.7</v>
      </c>
      <c r="CH276" s="402">
        <v>25</v>
      </c>
      <c r="CI276" s="402">
        <v>21.3</v>
      </c>
      <c r="CJ276" s="402">
        <v>13.9</v>
      </c>
      <c r="CK276" s="402">
        <v>17.4</v>
      </c>
      <c r="CL276" s="402">
        <v>15.3</v>
      </c>
      <c r="CM276" s="402">
        <v>16.3</v>
      </c>
      <c r="CN276" s="402">
        <v>18</v>
      </c>
      <c r="CO276" s="402">
        <v>18</v>
      </c>
      <c r="CP276" s="402">
        <v>18</v>
      </c>
    </row>
    <row r="277" spans="1:94">
      <c r="A277">
        <v>275</v>
      </c>
      <c r="B277" t="s">
        <v>658</v>
      </c>
      <c r="C277" t="s">
        <v>1064</v>
      </c>
      <c r="D277" t="s">
        <v>1114</v>
      </c>
      <c r="E277" t="s">
        <v>659</v>
      </c>
      <c r="F277" t="s">
        <v>2109</v>
      </c>
      <c r="I277" s="402"/>
      <c r="J277" s="402">
        <v>8.7</v>
      </c>
      <c r="K277" s="402"/>
      <c r="L277" s="402">
        <v>17</v>
      </c>
      <c r="M277" s="402">
        <v>12.8</v>
      </c>
      <c r="N277" s="402">
        <v>10</v>
      </c>
      <c r="O277" s="402">
        <v>5.6</v>
      </c>
      <c r="P277" s="402">
        <v>4.8</v>
      </c>
      <c r="Q277" s="402"/>
      <c r="R277" s="402">
        <v>22.4</v>
      </c>
      <c r="S277" s="402">
        <v>19.8</v>
      </c>
      <c r="T277" s="402">
        <v>14.7</v>
      </c>
      <c r="U277" s="402">
        <v>17.6</v>
      </c>
      <c r="V277" s="402">
        <v>11.5</v>
      </c>
      <c r="W277" s="402">
        <v>10.8</v>
      </c>
      <c r="X277" s="402">
        <v>10.4</v>
      </c>
      <c r="Y277" s="402">
        <v>9.5</v>
      </c>
      <c r="Z277" s="402">
        <v>9.7</v>
      </c>
      <c r="AA277" s="402">
        <v>9.4</v>
      </c>
      <c r="AB277" s="402">
        <v>7.3</v>
      </c>
      <c r="AC277" s="402">
        <v>6.4</v>
      </c>
      <c r="AD277" s="402">
        <v>5.5</v>
      </c>
      <c r="AE277" s="402">
        <v>3.7</v>
      </c>
      <c r="AF277" s="402">
        <v>5.3</v>
      </c>
      <c r="AG277" s="402">
        <v>4.8</v>
      </c>
      <c r="AH277" s="402">
        <v>3.6</v>
      </c>
      <c r="AI277" s="402"/>
      <c r="AJ277" s="402">
        <v>22.1</v>
      </c>
      <c r="AK277" s="402">
        <v>22.1</v>
      </c>
      <c r="AL277" s="402">
        <v>22.4</v>
      </c>
      <c r="AM277" s="402">
        <v>22.3</v>
      </c>
      <c r="AN277" s="402">
        <v>22.2</v>
      </c>
      <c r="AO277" s="402">
        <v>17</v>
      </c>
      <c r="AP277" s="402">
        <v>19.6</v>
      </c>
      <c r="AQ277" s="402">
        <v>19.6</v>
      </c>
      <c r="AR277" s="402">
        <v>19.6</v>
      </c>
      <c r="AS277" s="402">
        <v>14.5</v>
      </c>
      <c r="AT277" s="402">
        <v>14.5</v>
      </c>
      <c r="AU277" s="402">
        <v>14.4</v>
      </c>
      <c r="AV277" s="402">
        <v>14.5</v>
      </c>
      <c r="AW277" s="402">
        <v>17.4</v>
      </c>
      <c r="AX277" s="402">
        <v>22</v>
      </c>
      <c r="AY277" s="402">
        <v>17.8</v>
      </c>
      <c r="AZ277" s="402">
        <v>14.9</v>
      </c>
      <c r="BA277" s="402">
        <v>11.4</v>
      </c>
      <c r="BB277" s="402">
        <v>11.4</v>
      </c>
      <c r="BC277" s="402">
        <v>10.3</v>
      </c>
      <c r="BD277" s="402">
        <v>12.4</v>
      </c>
      <c r="BE277" s="402">
        <v>12.9</v>
      </c>
      <c r="BF277" s="402">
        <v>10.7</v>
      </c>
      <c r="BG277" s="402">
        <v>11.2</v>
      </c>
      <c r="BH277" s="402">
        <v>10.3</v>
      </c>
      <c r="BI277" s="402">
        <v>10.3</v>
      </c>
      <c r="BJ277" s="402">
        <v>9.1</v>
      </c>
      <c r="BK277" s="402">
        <v>9.4</v>
      </c>
      <c r="BL277" s="402">
        <v>9.4</v>
      </c>
      <c r="BM277" s="402">
        <v>9.4</v>
      </c>
      <c r="BN277" s="402">
        <v>9.6</v>
      </c>
      <c r="BO277" s="402">
        <v>9.3</v>
      </c>
      <c r="BP277" s="402">
        <v>9.3</v>
      </c>
      <c r="BQ277" s="402">
        <v>7.2</v>
      </c>
      <c r="BR277" s="402">
        <v>7.2</v>
      </c>
      <c r="BS277" s="402">
        <v>8.3</v>
      </c>
      <c r="BT277" s="402">
        <v>6.5</v>
      </c>
      <c r="BU277" s="402">
        <v>6.3</v>
      </c>
      <c r="BV277" s="402">
        <v>6.3</v>
      </c>
      <c r="BW277" s="402">
        <v>6.7</v>
      </c>
      <c r="BX277" s="402">
        <v>4.8</v>
      </c>
      <c r="BY277" s="402">
        <v>6.8</v>
      </c>
      <c r="BZ277" s="402">
        <v>5.5</v>
      </c>
      <c r="CA277" s="402">
        <v>4.6</v>
      </c>
      <c r="CB277" s="402">
        <v>3.7</v>
      </c>
      <c r="CC277" s="402">
        <v>5.3</v>
      </c>
      <c r="CD277" s="402">
        <v>3.6</v>
      </c>
      <c r="CE277" s="402">
        <v>3.7</v>
      </c>
      <c r="CF277" s="402">
        <v>5.3</v>
      </c>
      <c r="CG277" s="402">
        <v>5.5</v>
      </c>
      <c r="CH277" s="402">
        <v>5.3</v>
      </c>
      <c r="CI277" s="402">
        <v>3.9</v>
      </c>
      <c r="CJ277" s="402">
        <v>4.8</v>
      </c>
      <c r="CK277" s="402">
        <v>7</v>
      </c>
      <c r="CL277" s="402">
        <v>6.2</v>
      </c>
      <c r="CM277" s="402">
        <v>3.9</v>
      </c>
      <c r="CN277" s="402">
        <v>3.6</v>
      </c>
      <c r="CO277" s="402">
        <v>3.6</v>
      </c>
      <c r="CP277" s="402">
        <v>3.5</v>
      </c>
    </row>
    <row r="278" spans="1:94">
      <c r="A278">
        <v>276</v>
      </c>
      <c r="B278" t="s">
        <v>660</v>
      </c>
      <c r="C278" t="s">
        <v>1064</v>
      </c>
      <c r="D278" t="s">
        <v>1114</v>
      </c>
      <c r="E278" t="s">
        <v>661</v>
      </c>
      <c r="F278" t="s">
        <v>2109</v>
      </c>
      <c r="I278" s="402"/>
      <c r="J278" s="402">
        <v>1.1</v>
      </c>
      <c r="K278" s="402"/>
      <c r="L278" s="402">
        <v>2</v>
      </c>
      <c r="M278" s="402">
        <v>1.6</v>
      </c>
      <c r="N278" s="402">
        <v>1</v>
      </c>
      <c r="O278" s="402">
        <v>0.9</v>
      </c>
      <c r="P278" s="402">
        <v>0.9</v>
      </c>
      <c r="Q278" s="402"/>
      <c r="R278" s="402">
        <v>5.6</v>
      </c>
      <c r="S278" s="402">
        <v>2.3</v>
      </c>
      <c r="T278" s="402">
        <v>1.6</v>
      </c>
      <c r="U278" s="402">
        <v>2.4</v>
      </c>
      <c r="V278" s="402">
        <v>1.5</v>
      </c>
      <c r="W278" s="402">
        <v>1</v>
      </c>
      <c r="X278" s="402">
        <v>1.4</v>
      </c>
      <c r="Y278" s="402">
        <v>0.9</v>
      </c>
      <c r="Z278" s="402">
        <v>1</v>
      </c>
      <c r="AA278" s="402">
        <v>0.9</v>
      </c>
      <c r="AB278" s="402">
        <v>0.9</v>
      </c>
      <c r="AC278" s="402">
        <v>1.1</v>
      </c>
      <c r="AD278" s="402">
        <v>0.9</v>
      </c>
      <c r="AE278" s="402">
        <v>0.6</v>
      </c>
      <c r="AF278" s="402">
        <v>0.9</v>
      </c>
      <c r="AG278" s="402">
        <v>0.9</v>
      </c>
      <c r="AH278" s="402">
        <v>0.5</v>
      </c>
      <c r="AI278" s="402"/>
      <c r="AJ278" s="402">
        <v>6.9</v>
      </c>
      <c r="AK278" s="402">
        <v>5.4</v>
      </c>
      <c r="AL278" s="402">
        <v>5.4</v>
      </c>
      <c r="AM278" s="402">
        <v>2.3</v>
      </c>
      <c r="AN278" s="402">
        <v>3.5</v>
      </c>
      <c r="AO278" s="402">
        <v>2.1</v>
      </c>
      <c r="AP278" s="402">
        <v>2.3</v>
      </c>
      <c r="AQ278" s="402">
        <v>2.5</v>
      </c>
      <c r="AR278" s="402">
        <v>2.3</v>
      </c>
      <c r="AS278" s="402">
        <v>1.7</v>
      </c>
      <c r="AT278" s="402">
        <v>1.5</v>
      </c>
      <c r="AU278" s="402">
        <v>1.4</v>
      </c>
      <c r="AV278" s="402">
        <v>1.6</v>
      </c>
      <c r="AW278" s="402">
        <v>2.3</v>
      </c>
      <c r="AX278" s="402">
        <v>2.5</v>
      </c>
      <c r="AY278" s="402">
        <v>3.1</v>
      </c>
      <c r="AZ278" s="402">
        <v>2.3</v>
      </c>
      <c r="BA278" s="402">
        <v>1.5</v>
      </c>
      <c r="BB278" s="402">
        <v>1.5</v>
      </c>
      <c r="BC278" s="402">
        <v>1.5</v>
      </c>
      <c r="BD278" s="402">
        <v>1</v>
      </c>
      <c r="BE278" s="402">
        <v>1</v>
      </c>
      <c r="BF278" s="402">
        <v>0.8</v>
      </c>
      <c r="BG278" s="402">
        <v>1.5</v>
      </c>
      <c r="BH278" s="402">
        <v>1.4</v>
      </c>
      <c r="BI278" s="402">
        <v>1.4</v>
      </c>
      <c r="BJ278" s="402">
        <v>0.8</v>
      </c>
      <c r="BK278" s="402">
        <v>0.8</v>
      </c>
      <c r="BL278" s="402">
        <v>0.8</v>
      </c>
      <c r="BM278" s="402">
        <v>1</v>
      </c>
      <c r="BN278" s="402">
        <v>1</v>
      </c>
      <c r="BO278" s="402">
        <v>0.9</v>
      </c>
      <c r="BP278" s="402">
        <v>0.9</v>
      </c>
      <c r="BQ278" s="402">
        <v>0.9</v>
      </c>
      <c r="BR278" s="402">
        <v>0.8</v>
      </c>
      <c r="BS278" s="402">
        <v>0.9</v>
      </c>
      <c r="BT278" s="402">
        <v>0.9</v>
      </c>
      <c r="BU278" s="402">
        <v>0.6</v>
      </c>
      <c r="BV278" s="402">
        <v>0.5</v>
      </c>
      <c r="BW278" s="402">
        <v>3.5</v>
      </c>
      <c r="BX278" s="402">
        <v>0.8</v>
      </c>
      <c r="BY278" s="402">
        <v>1.1</v>
      </c>
      <c r="BZ278" s="402">
        <v>0.6</v>
      </c>
      <c r="CA278" s="402">
        <v>0.8</v>
      </c>
      <c r="CB278" s="402">
        <v>0.6</v>
      </c>
      <c r="CC278" s="402">
        <v>0.8</v>
      </c>
      <c r="CD278" s="402">
        <v>0.3</v>
      </c>
      <c r="CE278" s="402">
        <v>0.6</v>
      </c>
      <c r="CF278" s="402">
        <v>0.8</v>
      </c>
      <c r="CG278" s="402">
        <v>0.8</v>
      </c>
      <c r="CH278" s="402">
        <v>0.9</v>
      </c>
      <c r="CI278" s="402">
        <v>1.5</v>
      </c>
      <c r="CJ278" s="402">
        <v>0.9</v>
      </c>
      <c r="CK278" s="402">
        <v>0.9</v>
      </c>
      <c r="CL278" s="402">
        <v>1.1</v>
      </c>
      <c r="CM278" s="402">
        <v>0.4</v>
      </c>
      <c r="CN278" s="402">
        <v>0.4</v>
      </c>
      <c r="CO278" s="402">
        <v>0.4</v>
      </c>
      <c r="CP278" s="402">
        <v>0.4</v>
      </c>
    </row>
    <row r="279" spans="1:94">
      <c r="A279">
        <v>277</v>
      </c>
      <c r="B279" t="s">
        <v>662</v>
      </c>
      <c r="C279" t="s">
        <v>1064</v>
      </c>
      <c r="D279" t="s">
        <v>1114</v>
      </c>
      <c r="E279" t="s">
        <v>663</v>
      </c>
      <c r="F279" t="s">
        <v>2109</v>
      </c>
      <c r="I279" s="402"/>
      <c r="J279" s="402">
        <v>7.7</v>
      </c>
      <c r="K279" s="402"/>
      <c r="L279" s="402">
        <v>15.6</v>
      </c>
      <c r="M279" s="402">
        <v>9.9</v>
      </c>
      <c r="N279" s="402">
        <v>9.4</v>
      </c>
      <c r="O279" s="402">
        <v>4.9</v>
      </c>
      <c r="P279" s="402">
        <v>4</v>
      </c>
      <c r="Q279" s="402"/>
      <c r="R279" s="402">
        <v>24.7</v>
      </c>
      <c r="S279" s="402">
        <v>17.3</v>
      </c>
      <c r="T279" s="402">
        <v>13.8</v>
      </c>
      <c r="U279" s="402">
        <v>11.8</v>
      </c>
      <c r="V279" s="402">
        <v>9.7</v>
      </c>
      <c r="W279" s="402">
        <v>11.6</v>
      </c>
      <c r="X279" s="402">
        <v>9.4</v>
      </c>
      <c r="Y279" s="402">
        <v>8.8</v>
      </c>
      <c r="Z279" s="402">
        <v>8.9</v>
      </c>
      <c r="AA279" s="402">
        <v>8.4</v>
      </c>
      <c r="AB279" s="402">
        <v>5.5</v>
      </c>
      <c r="AC279" s="402">
        <v>5.4</v>
      </c>
      <c r="AD279" s="402">
        <v>4.8</v>
      </c>
      <c r="AE279" s="402">
        <v>3.6</v>
      </c>
      <c r="AF279" s="402">
        <v>4.7</v>
      </c>
      <c r="AG279" s="402">
        <v>4</v>
      </c>
      <c r="AH279" s="402">
        <v>3.2</v>
      </c>
      <c r="AI279" s="402"/>
      <c r="AJ279" s="402">
        <v>24.8</v>
      </c>
      <c r="AK279" s="402">
        <v>26.6</v>
      </c>
      <c r="AL279" s="402">
        <v>24.8</v>
      </c>
      <c r="AM279" s="402">
        <v>18.7</v>
      </c>
      <c r="AN279" s="402">
        <v>20.2</v>
      </c>
      <c r="AO279" s="402">
        <v>14.9</v>
      </c>
      <c r="AP279" s="402">
        <v>17.3</v>
      </c>
      <c r="AQ279" s="402">
        <v>16.3</v>
      </c>
      <c r="AR279" s="402">
        <v>19.5</v>
      </c>
      <c r="AS279" s="402">
        <v>13.8</v>
      </c>
      <c r="AT279" s="402">
        <v>12.9</v>
      </c>
      <c r="AU279" s="402">
        <v>13.8</v>
      </c>
      <c r="AV279" s="402">
        <v>13.8</v>
      </c>
      <c r="AW279" s="402">
        <v>11.9</v>
      </c>
      <c r="AX279" s="402">
        <v>13.2</v>
      </c>
      <c r="AY279" s="402">
        <v>14</v>
      </c>
      <c r="AZ279" s="402">
        <v>11</v>
      </c>
      <c r="BA279" s="402">
        <v>11.8</v>
      </c>
      <c r="BB279" s="402">
        <v>8.7</v>
      </c>
      <c r="BC279" s="402">
        <v>9</v>
      </c>
      <c r="BD279" s="402">
        <v>14.2</v>
      </c>
      <c r="BE279" s="402">
        <v>13.9</v>
      </c>
      <c r="BF279" s="402">
        <v>11.1</v>
      </c>
      <c r="BG279" s="402">
        <v>11.7</v>
      </c>
      <c r="BH279" s="402">
        <v>9</v>
      </c>
      <c r="BI279" s="402">
        <v>8.8</v>
      </c>
      <c r="BJ279" s="402">
        <v>7.8</v>
      </c>
      <c r="BK279" s="402">
        <v>8.9</v>
      </c>
      <c r="BL279" s="402">
        <v>8.9</v>
      </c>
      <c r="BM279" s="402">
        <v>8.3</v>
      </c>
      <c r="BN279" s="402">
        <v>11.3</v>
      </c>
      <c r="BO279" s="402">
        <v>8.4</v>
      </c>
      <c r="BP279" s="402">
        <v>8.4</v>
      </c>
      <c r="BQ279" s="402">
        <v>5.5</v>
      </c>
      <c r="BR279" s="402">
        <v>5.5</v>
      </c>
      <c r="BS279" s="402">
        <v>5.7</v>
      </c>
      <c r="BT279" s="402">
        <v>5.8</v>
      </c>
      <c r="BU279" s="402">
        <v>5.4</v>
      </c>
      <c r="BV279" s="402">
        <v>5.4</v>
      </c>
      <c r="BW279" s="402">
        <v>5.4</v>
      </c>
      <c r="BX279" s="402">
        <v>4.8</v>
      </c>
      <c r="BY279" s="402">
        <v>5.1</v>
      </c>
      <c r="BZ279" s="402">
        <v>4.7</v>
      </c>
      <c r="CA279" s="402">
        <v>4.4</v>
      </c>
      <c r="CB279" s="402">
        <v>3.5</v>
      </c>
      <c r="CC279" s="402">
        <v>3.6</v>
      </c>
      <c r="CD279" s="402">
        <v>3.6</v>
      </c>
      <c r="CE279" s="402">
        <v>3.6</v>
      </c>
      <c r="CF279" s="402">
        <v>4.7</v>
      </c>
      <c r="CG279" s="402">
        <v>4.8</v>
      </c>
      <c r="CH279" s="402">
        <v>4.7</v>
      </c>
      <c r="CI279" s="402">
        <v>4</v>
      </c>
      <c r="CJ279" s="402">
        <v>4</v>
      </c>
      <c r="CK279" s="402">
        <v>4.4</v>
      </c>
      <c r="CL279" s="402">
        <v>3.9</v>
      </c>
      <c r="CM279" s="402">
        <v>3.3</v>
      </c>
      <c r="CN279" s="402">
        <v>3.2</v>
      </c>
      <c r="CO279" s="402">
        <v>3.2</v>
      </c>
      <c r="CP279" s="402">
        <v>3.2</v>
      </c>
    </row>
    <row r="280" spans="1:94">
      <c r="A280">
        <v>278</v>
      </c>
      <c r="B280" t="s">
        <v>664</v>
      </c>
      <c r="C280" t="s">
        <v>1064</v>
      </c>
      <c r="D280" t="s">
        <v>1114</v>
      </c>
      <c r="E280" t="s">
        <v>665</v>
      </c>
      <c r="F280" t="s">
        <v>2109</v>
      </c>
      <c r="I280" s="402"/>
      <c r="J280" s="402">
        <v>2.3</v>
      </c>
      <c r="K280" s="402"/>
      <c r="L280" s="402">
        <v>3.8</v>
      </c>
      <c r="M280" s="402">
        <v>2.6</v>
      </c>
      <c r="N280" s="402">
        <v>2.6</v>
      </c>
      <c r="O280" s="402">
        <v>1.9</v>
      </c>
      <c r="P280" s="402">
        <v>1.5</v>
      </c>
      <c r="Q280" s="402"/>
      <c r="R280" s="402">
        <v>5.5</v>
      </c>
      <c r="S280" s="402">
        <v>3.9</v>
      </c>
      <c r="T280" s="402">
        <v>3.8</v>
      </c>
      <c r="U280" s="402">
        <v>3.5</v>
      </c>
      <c r="V280" s="402">
        <v>2.6</v>
      </c>
      <c r="W280" s="402">
        <v>2.8</v>
      </c>
      <c r="X280" s="402">
        <v>2.7</v>
      </c>
      <c r="Y280" s="402">
        <v>2.5</v>
      </c>
      <c r="Z280" s="402">
        <v>3</v>
      </c>
      <c r="AA280" s="402">
        <v>2.4</v>
      </c>
      <c r="AB280" s="402">
        <v>1.9</v>
      </c>
      <c r="AC280" s="402">
        <v>2.1</v>
      </c>
      <c r="AD280" s="402">
        <v>1.9</v>
      </c>
      <c r="AE280" s="402">
        <v>1.3</v>
      </c>
      <c r="AF280" s="402">
        <v>1.6</v>
      </c>
      <c r="AG280" s="402">
        <v>1.6</v>
      </c>
      <c r="AH280" s="402">
        <v>1.2</v>
      </c>
      <c r="AI280" s="402"/>
      <c r="AJ280" s="402">
        <v>5.4</v>
      </c>
      <c r="AK280" s="402">
        <v>5.4</v>
      </c>
      <c r="AL280" s="402">
        <v>5.6</v>
      </c>
      <c r="AM280" s="402">
        <v>3.9</v>
      </c>
      <c r="AN280" s="402">
        <v>4.4</v>
      </c>
      <c r="AO280" s="402">
        <v>3.1</v>
      </c>
      <c r="AP280" s="402">
        <v>3.8</v>
      </c>
      <c r="AQ280" s="402">
        <v>4.8</v>
      </c>
      <c r="AR280" s="402">
        <v>3.8</v>
      </c>
      <c r="AS280" s="402">
        <v>3.7</v>
      </c>
      <c r="AT280" s="402">
        <v>3.7</v>
      </c>
      <c r="AU280" s="402">
        <v>3.7</v>
      </c>
      <c r="AV280" s="402">
        <v>3.5</v>
      </c>
      <c r="AW280" s="402">
        <v>3</v>
      </c>
      <c r="AX280" s="402">
        <v>3.6</v>
      </c>
      <c r="AY280" s="402">
        <v>5.5</v>
      </c>
      <c r="AZ280" s="402">
        <v>3.4</v>
      </c>
      <c r="BA280" s="402">
        <v>2.3</v>
      </c>
      <c r="BB280" s="402">
        <v>2.5</v>
      </c>
      <c r="BC280" s="402">
        <v>2.5</v>
      </c>
      <c r="BD280" s="402">
        <v>2.8</v>
      </c>
      <c r="BE280" s="402">
        <v>4</v>
      </c>
      <c r="BF280" s="402">
        <v>2.8</v>
      </c>
      <c r="BG280" s="402">
        <v>2.7</v>
      </c>
      <c r="BH280" s="402">
        <v>3.8</v>
      </c>
      <c r="BI280" s="402">
        <v>2.2</v>
      </c>
      <c r="BJ280" s="402">
        <v>2.4</v>
      </c>
      <c r="BK280" s="402">
        <v>2.5</v>
      </c>
      <c r="BL280" s="402">
        <v>2</v>
      </c>
      <c r="BM280" s="402">
        <v>3</v>
      </c>
      <c r="BN280" s="402">
        <v>2.9</v>
      </c>
      <c r="BO280" s="402">
        <v>2.3</v>
      </c>
      <c r="BP280" s="402">
        <v>2.3</v>
      </c>
      <c r="BQ280" s="402">
        <v>1.9</v>
      </c>
      <c r="BR280" s="402">
        <v>1.9</v>
      </c>
      <c r="BS280" s="402">
        <v>1.9</v>
      </c>
      <c r="BT280" s="402">
        <v>2.1</v>
      </c>
      <c r="BU280" s="402">
        <v>1.9</v>
      </c>
      <c r="BV280" s="402">
        <v>1.8</v>
      </c>
      <c r="BW280" s="402">
        <v>4.1</v>
      </c>
      <c r="BX280" s="402">
        <v>1.5</v>
      </c>
      <c r="BY280" s="402">
        <v>2.8</v>
      </c>
      <c r="BZ280" s="402">
        <v>1.4</v>
      </c>
      <c r="CA280" s="402">
        <v>1.9</v>
      </c>
      <c r="CB280" s="402">
        <v>1.3</v>
      </c>
      <c r="CC280" s="402">
        <v>1.3</v>
      </c>
      <c r="CD280" s="402">
        <v>1.2</v>
      </c>
      <c r="CE280" s="402">
        <v>1.3</v>
      </c>
      <c r="CF280" s="402">
        <v>1.4</v>
      </c>
      <c r="CG280" s="402">
        <v>1.6</v>
      </c>
      <c r="CH280" s="402">
        <v>1.5</v>
      </c>
      <c r="CI280" s="402">
        <v>2.5</v>
      </c>
      <c r="CJ280" s="402">
        <v>1.4</v>
      </c>
      <c r="CK280" s="402">
        <v>1.5</v>
      </c>
      <c r="CL280" s="402">
        <v>1.5</v>
      </c>
      <c r="CM280" s="402">
        <v>1</v>
      </c>
      <c r="CN280" s="402">
        <v>1.2</v>
      </c>
      <c r="CO280" s="402">
        <v>1</v>
      </c>
      <c r="CP280" s="402">
        <v>1.2</v>
      </c>
    </row>
    <row r="281" spans="1:94">
      <c r="A281">
        <v>279</v>
      </c>
      <c r="B281" t="s">
        <v>666</v>
      </c>
      <c r="C281" t="s">
        <v>1064</v>
      </c>
      <c r="D281" t="s">
        <v>1114</v>
      </c>
      <c r="E281" t="s">
        <v>667</v>
      </c>
      <c r="F281" t="s">
        <v>2109</v>
      </c>
      <c r="I281" s="402"/>
      <c r="J281" s="402">
        <v>15.4</v>
      </c>
      <c r="K281" s="402"/>
      <c r="L281" s="402">
        <v>28.3</v>
      </c>
      <c r="M281" s="402">
        <v>15.7</v>
      </c>
      <c r="N281" s="402">
        <v>20.1</v>
      </c>
      <c r="O281" s="402">
        <v>11.7</v>
      </c>
      <c r="P281" s="402">
        <v>8</v>
      </c>
      <c r="Q281" s="402"/>
      <c r="R281" s="402">
        <v>28.4</v>
      </c>
      <c r="S281" s="402">
        <v>28.9</v>
      </c>
      <c r="T281" s="402">
        <v>28.4</v>
      </c>
      <c r="U281" s="402">
        <v>15.4</v>
      </c>
      <c r="V281" s="402">
        <v>15.8</v>
      </c>
      <c r="W281" s="402">
        <v>24.6</v>
      </c>
      <c r="X281" s="402">
        <v>20.1</v>
      </c>
      <c r="Y281" s="402">
        <v>19.3</v>
      </c>
      <c r="Z281" s="402">
        <v>22.6</v>
      </c>
      <c r="AA281" s="402">
        <v>18.1</v>
      </c>
      <c r="AB281" s="402">
        <v>8.5</v>
      </c>
      <c r="AC281" s="402">
        <v>11.7</v>
      </c>
      <c r="AD281" s="402">
        <v>11.7</v>
      </c>
      <c r="AE281" s="402">
        <v>11.7</v>
      </c>
      <c r="AF281" s="402">
        <v>8.6</v>
      </c>
      <c r="AG281" s="402">
        <v>7</v>
      </c>
      <c r="AH281" s="402">
        <v>8</v>
      </c>
      <c r="AI281" s="402"/>
      <c r="AJ281" s="402">
        <v>28.5</v>
      </c>
      <c r="AK281" s="402">
        <v>28.5</v>
      </c>
      <c r="AL281" s="402">
        <v>28.5</v>
      </c>
      <c r="AM281" s="402">
        <v>33.5</v>
      </c>
      <c r="AN281" s="402">
        <v>32.6</v>
      </c>
      <c r="AO281" s="402">
        <v>25.1</v>
      </c>
      <c r="AP281" s="402">
        <v>26.4</v>
      </c>
      <c r="AQ281" s="402">
        <v>28.9</v>
      </c>
      <c r="AR281" s="402">
        <v>28.9</v>
      </c>
      <c r="AS281" s="402">
        <v>28.5</v>
      </c>
      <c r="AT281" s="402">
        <v>26.3</v>
      </c>
      <c r="AU281" s="402">
        <v>33.7</v>
      </c>
      <c r="AV281" s="402">
        <v>24.8</v>
      </c>
      <c r="AW281" s="402">
        <v>18.3</v>
      </c>
      <c r="AX281" s="402">
        <v>12.4</v>
      </c>
      <c r="AY281" s="402">
        <v>15</v>
      </c>
      <c r="AZ281" s="402">
        <v>15.4</v>
      </c>
      <c r="BA281" s="402">
        <v>18.5</v>
      </c>
      <c r="BB281" s="402">
        <v>15.9</v>
      </c>
      <c r="BC281" s="402">
        <v>10.9</v>
      </c>
      <c r="BD281" s="402">
        <v>26.4</v>
      </c>
      <c r="BE281" s="402">
        <v>25.7</v>
      </c>
      <c r="BF281" s="402">
        <v>24.6</v>
      </c>
      <c r="BG281" s="402">
        <v>24.1</v>
      </c>
      <c r="BH281" s="402">
        <v>10.9</v>
      </c>
      <c r="BI281" s="402">
        <v>20.2</v>
      </c>
      <c r="BJ281" s="402">
        <v>18.2</v>
      </c>
      <c r="BK281" s="402">
        <v>19.3</v>
      </c>
      <c r="BL281" s="402">
        <v>19.4</v>
      </c>
      <c r="BM281" s="402">
        <v>22.7</v>
      </c>
      <c r="BN281" s="402">
        <v>22.7</v>
      </c>
      <c r="BO281" s="402">
        <v>17.8</v>
      </c>
      <c r="BP281" s="402">
        <v>18.2</v>
      </c>
      <c r="BQ281" s="402">
        <v>8.5</v>
      </c>
      <c r="BR281" s="402">
        <v>8.5</v>
      </c>
      <c r="BS281" s="402">
        <v>8.3</v>
      </c>
      <c r="BT281" s="402">
        <v>14.4</v>
      </c>
      <c r="BU281" s="402">
        <v>14.2</v>
      </c>
      <c r="BV281" s="402">
        <v>13</v>
      </c>
      <c r="BW281" s="402">
        <v>5</v>
      </c>
      <c r="BX281" s="402">
        <v>16.5</v>
      </c>
      <c r="BY281" s="402">
        <v>11.7</v>
      </c>
      <c r="BZ281" s="402">
        <v>10.4</v>
      </c>
      <c r="CA281" s="402">
        <v>10.2</v>
      </c>
      <c r="CB281" s="402">
        <v>15.1</v>
      </c>
      <c r="CC281" s="402">
        <v>12</v>
      </c>
      <c r="CD281" s="402">
        <v>10.7</v>
      </c>
      <c r="CE281" s="402">
        <v>11</v>
      </c>
      <c r="CF281" s="402">
        <v>8.6</v>
      </c>
      <c r="CG281" s="402">
        <v>9.5</v>
      </c>
      <c r="CH281" s="402">
        <v>8.6</v>
      </c>
      <c r="CI281" s="402">
        <v>7</v>
      </c>
      <c r="CJ281" s="402">
        <v>7</v>
      </c>
      <c r="CK281" s="402">
        <v>7.2</v>
      </c>
      <c r="CL281" s="402">
        <v>5.3</v>
      </c>
      <c r="CM281" s="402">
        <v>7</v>
      </c>
      <c r="CN281" s="402">
        <v>8</v>
      </c>
      <c r="CO281" s="402">
        <v>8</v>
      </c>
      <c r="CP281" s="402">
        <v>8</v>
      </c>
    </row>
    <row r="282" spans="1:94">
      <c r="A282">
        <v>280</v>
      </c>
      <c r="B282" t="s">
        <v>668</v>
      </c>
      <c r="C282" t="s">
        <v>1064</v>
      </c>
      <c r="D282" t="s">
        <v>1114</v>
      </c>
      <c r="E282" t="s">
        <v>669</v>
      </c>
      <c r="F282" t="s">
        <v>2109</v>
      </c>
      <c r="I282" s="402"/>
      <c r="J282" s="402">
        <v>17.9</v>
      </c>
      <c r="K282" s="402"/>
      <c r="L282" s="402">
        <v>31.8</v>
      </c>
      <c r="M282" s="402">
        <v>23.4</v>
      </c>
      <c r="N282" s="402">
        <v>20.7</v>
      </c>
      <c r="O282" s="402">
        <v>12.9</v>
      </c>
      <c r="P282" s="402">
        <v>10.8</v>
      </c>
      <c r="Q282" s="402"/>
      <c r="R282" s="402">
        <v>43</v>
      </c>
      <c r="S282" s="402">
        <v>34.9</v>
      </c>
      <c r="T282" s="402">
        <v>28.7</v>
      </c>
      <c r="U282" s="402">
        <v>29.8</v>
      </c>
      <c r="V282" s="402">
        <v>21.7</v>
      </c>
      <c r="W282" s="402">
        <v>22.7</v>
      </c>
      <c r="X282" s="402">
        <v>21.5</v>
      </c>
      <c r="Y282" s="402">
        <v>19.7</v>
      </c>
      <c r="Z282" s="402">
        <v>20.6</v>
      </c>
      <c r="AA282" s="402">
        <v>19.1</v>
      </c>
      <c r="AB282" s="402">
        <v>14.8</v>
      </c>
      <c r="AC282" s="402">
        <v>15.4</v>
      </c>
      <c r="AD282" s="402">
        <v>12.9</v>
      </c>
      <c r="AE282" s="402">
        <v>8.4</v>
      </c>
      <c r="AF282" s="402">
        <v>13.1</v>
      </c>
      <c r="AG282" s="402">
        <v>10.9</v>
      </c>
      <c r="AH282" s="402">
        <v>8.1</v>
      </c>
      <c r="AI282" s="402"/>
      <c r="AJ282" s="402">
        <v>42.8</v>
      </c>
      <c r="AK282" s="402">
        <v>42.8</v>
      </c>
      <c r="AL282" s="402">
        <v>42.8</v>
      </c>
      <c r="AM282" s="402">
        <v>36.2</v>
      </c>
      <c r="AN282" s="402">
        <v>40</v>
      </c>
      <c r="AO282" s="402">
        <v>30.9</v>
      </c>
      <c r="AP282" s="402">
        <v>34.7</v>
      </c>
      <c r="AQ282" s="402">
        <v>33.8</v>
      </c>
      <c r="AR282" s="402">
        <v>37.3</v>
      </c>
      <c r="AS282" s="402">
        <v>28.5</v>
      </c>
      <c r="AT282" s="402">
        <v>28</v>
      </c>
      <c r="AU282" s="402">
        <v>28.5</v>
      </c>
      <c r="AV282" s="402">
        <v>26.9</v>
      </c>
      <c r="AW282" s="402">
        <v>28.7</v>
      </c>
      <c r="AX282" s="402">
        <v>33.6</v>
      </c>
      <c r="AY282" s="402">
        <v>37.1</v>
      </c>
      <c r="AZ282" s="402">
        <v>26.3</v>
      </c>
      <c r="BA282" s="402">
        <v>22.8</v>
      </c>
      <c r="BB282" s="402">
        <v>21.5</v>
      </c>
      <c r="BC282" s="402">
        <v>18.3</v>
      </c>
      <c r="BD282" s="402">
        <v>26</v>
      </c>
      <c r="BE282" s="402">
        <v>28.9</v>
      </c>
      <c r="BF282" s="402">
        <v>21.2</v>
      </c>
      <c r="BG282" s="402">
        <v>24.6</v>
      </c>
      <c r="BH282" s="402">
        <v>21.4</v>
      </c>
      <c r="BI282" s="402">
        <v>20.6</v>
      </c>
      <c r="BJ282" s="402">
        <v>18.3</v>
      </c>
      <c r="BK282" s="402">
        <v>20.4</v>
      </c>
      <c r="BL282" s="402">
        <v>19.6</v>
      </c>
      <c r="BM282" s="402">
        <v>20</v>
      </c>
      <c r="BN282" s="402">
        <v>21.8</v>
      </c>
      <c r="BO282" s="402">
        <v>19</v>
      </c>
      <c r="BP282" s="402">
        <v>19</v>
      </c>
      <c r="BQ282" s="402">
        <v>14.7</v>
      </c>
      <c r="BR282" s="402">
        <v>14.7</v>
      </c>
      <c r="BS282" s="402">
        <v>16.2</v>
      </c>
      <c r="BT282" s="402">
        <v>15.3</v>
      </c>
      <c r="BU282" s="402">
        <v>14.7</v>
      </c>
      <c r="BV282" s="402">
        <v>14.3</v>
      </c>
      <c r="BW282" s="402">
        <v>21</v>
      </c>
      <c r="BX282" s="402">
        <v>10.9</v>
      </c>
      <c r="BY282" s="402">
        <v>17.7</v>
      </c>
      <c r="BZ282" s="402">
        <v>10.6</v>
      </c>
      <c r="CA282" s="402">
        <v>11.9</v>
      </c>
      <c r="CB282" s="402">
        <v>7.2</v>
      </c>
      <c r="CC282" s="402">
        <v>10.4</v>
      </c>
      <c r="CD282" s="402">
        <v>8.3</v>
      </c>
      <c r="CE282" s="402">
        <v>8.4</v>
      </c>
      <c r="CF282" s="402">
        <v>13</v>
      </c>
      <c r="CG282" s="402">
        <v>13.6</v>
      </c>
      <c r="CH282" s="402">
        <v>13</v>
      </c>
      <c r="CI282" s="402">
        <v>11.3</v>
      </c>
      <c r="CJ282" s="402">
        <v>10.8</v>
      </c>
      <c r="CK282" s="402">
        <v>12.2</v>
      </c>
      <c r="CL282" s="402">
        <v>10.8</v>
      </c>
      <c r="CM282" s="402">
        <v>7.5</v>
      </c>
      <c r="CN282" s="402">
        <v>8.1</v>
      </c>
      <c r="CO282" s="402">
        <v>8.1</v>
      </c>
      <c r="CP282" s="402">
        <v>8.1</v>
      </c>
    </row>
    <row r="283" spans="1:94">
      <c r="A283">
        <v>281</v>
      </c>
      <c r="B283" t="s">
        <v>670</v>
      </c>
      <c r="C283" t="s">
        <v>1064</v>
      </c>
      <c r="D283" t="s">
        <v>1114</v>
      </c>
      <c r="E283" t="s">
        <v>671</v>
      </c>
      <c r="F283" t="s">
        <v>2109</v>
      </c>
      <c r="I283" s="402"/>
      <c r="J283" s="402">
        <v>5</v>
      </c>
      <c r="K283" s="402"/>
      <c r="L283" s="402">
        <v>10.8</v>
      </c>
      <c r="M283" s="402">
        <v>7.5</v>
      </c>
      <c r="N283" s="402">
        <v>5.5</v>
      </c>
      <c r="O283" s="402">
        <v>3.1</v>
      </c>
      <c r="P283" s="402">
        <v>2.5</v>
      </c>
      <c r="Q283" s="402"/>
      <c r="R283" s="402">
        <v>21.5</v>
      </c>
      <c r="S283" s="402">
        <v>12.7</v>
      </c>
      <c r="T283" s="402">
        <v>9</v>
      </c>
      <c r="U283" s="402">
        <v>11.9</v>
      </c>
      <c r="V283" s="402">
        <v>6.3</v>
      </c>
      <c r="W283" s="402">
        <v>6.6</v>
      </c>
      <c r="X283" s="402">
        <v>6.3</v>
      </c>
      <c r="Y283" s="402">
        <v>4.6</v>
      </c>
      <c r="Z283" s="402">
        <v>5.6</v>
      </c>
      <c r="AA283" s="402">
        <v>4.4</v>
      </c>
      <c r="AB283" s="402">
        <v>3.4</v>
      </c>
      <c r="AC283" s="402">
        <v>3.3</v>
      </c>
      <c r="AD283" s="402">
        <v>3.1</v>
      </c>
      <c r="AE283" s="402">
        <v>2.4</v>
      </c>
      <c r="AF283" s="402">
        <v>2.5</v>
      </c>
      <c r="AG283" s="402">
        <v>2.5</v>
      </c>
      <c r="AH283" s="402">
        <v>1.8</v>
      </c>
      <c r="AI283" s="402"/>
      <c r="AJ283" s="402">
        <v>21.2</v>
      </c>
      <c r="AK283" s="402">
        <v>21.6</v>
      </c>
      <c r="AL283" s="402">
        <v>21.2</v>
      </c>
      <c r="AM283" s="402">
        <v>13</v>
      </c>
      <c r="AN283" s="402">
        <v>15.1</v>
      </c>
      <c r="AO283" s="402">
        <v>10.4</v>
      </c>
      <c r="AP283" s="402">
        <v>12.5</v>
      </c>
      <c r="AQ283" s="402">
        <v>12.5</v>
      </c>
      <c r="AR283" s="402">
        <v>14.1</v>
      </c>
      <c r="AS283" s="402">
        <v>8.9</v>
      </c>
      <c r="AT283" s="402">
        <v>8</v>
      </c>
      <c r="AU283" s="402">
        <v>8.9</v>
      </c>
      <c r="AV283" s="402">
        <v>8.9</v>
      </c>
      <c r="AW283" s="402">
        <v>11.7</v>
      </c>
      <c r="AX283" s="402">
        <v>14</v>
      </c>
      <c r="AY283" s="402">
        <v>17.7</v>
      </c>
      <c r="AZ283" s="402">
        <v>8.6</v>
      </c>
      <c r="BA283" s="402">
        <v>6.2</v>
      </c>
      <c r="BB283" s="402">
        <v>6.1</v>
      </c>
      <c r="BC283" s="402">
        <v>6.2</v>
      </c>
      <c r="BD283" s="402">
        <v>6.5</v>
      </c>
      <c r="BE283" s="402">
        <v>8.8</v>
      </c>
      <c r="BF283" s="402">
        <v>6.5</v>
      </c>
      <c r="BG283" s="402">
        <v>7.5</v>
      </c>
      <c r="BH283" s="402">
        <v>6.2</v>
      </c>
      <c r="BI283" s="402">
        <v>6.1</v>
      </c>
      <c r="BJ283" s="402">
        <v>4.3</v>
      </c>
      <c r="BK283" s="402">
        <v>4.6</v>
      </c>
      <c r="BL283" s="402">
        <v>4.6</v>
      </c>
      <c r="BM283" s="402">
        <v>5.5</v>
      </c>
      <c r="BN283" s="402">
        <v>5.5</v>
      </c>
      <c r="BO283" s="402">
        <v>4.3</v>
      </c>
      <c r="BP283" s="402">
        <v>4.3</v>
      </c>
      <c r="BQ283" s="402">
        <v>3.3</v>
      </c>
      <c r="BR283" s="402">
        <v>3.3</v>
      </c>
      <c r="BS283" s="402">
        <v>4</v>
      </c>
      <c r="BT283" s="402">
        <v>3.2</v>
      </c>
      <c r="BU283" s="402">
        <v>3.2</v>
      </c>
      <c r="BV283" s="402">
        <v>2.5</v>
      </c>
      <c r="BW283" s="402">
        <v>5.8</v>
      </c>
      <c r="BX283" s="402">
        <v>2.8</v>
      </c>
      <c r="BY283" s="402">
        <v>3.7</v>
      </c>
      <c r="BZ283" s="402">
        <v>2.7</v>
      </c>
      <c r="CA283" s="402">
        <v>2.9</v>
      </c>
      <c r="CB283" s="402">
        <v>2.3</v>
      </c>
      <c r="CC283" s="402">
        <v>4.1</v>
      </c>
      <c r="CD283" s="402">
        <v>1.6</v>
      </c>
      <c r="CE283" s="402">
        <v>2.3</v>
      </c>
      <c r="CF283" s="402">
        <v>2.5</v>
      </c>
      <c r="CG283" s="402">
        <v>2.7</v>
      </c>
      <c r="CH283" s="402">
        <v>2.5</v>
      </c>
      <c r="CI283" s="402">
        <v>2.5</v>
      </c>
      <c r="CJ283" s="402">
        <v>2.5</v>
      </c>
      <c r="CK283" s="402">
        <v>2.5</v>
      </c>
      <c r="CL283" s="402">
        <v>2.9</v>
      </c>
      <c r="CM283" s="402">
        <v>1.9</v>
      </c>
      <c r="CN283" s="402">
        <v>1.8</v>
      </c>
      <c r="CO283" s="402">
        <v>1.8</v>
      </c>
      <c r="CP283" s="402">
        <v>1.8</v>
      </c>
    </row>
    <row r="284" spans="1:94">
      <c r="A284">
        <v>282</v>
      </c>
      <c r="B284" t="s">
        <v>672</v>
      </c>
      <c r="C284" t="s">
        <v>1064</v>
      </c>
      <c r="D284" t="s">
        <v>1114</v>
      </c>
      <c r="E284" t="s">
        <v>673</v>
      </c>
      <c r="F284" t="s">
        <v>2109</v>
      </c>
      <c r="I284" s="402"/>
      <c r="J284" s="402">
        <v>13.3</v>
      </c>
      <c r="K284" s="402"/>
      <c r="L284" s="402">
        <v>12</v>
      </c>
      <c r="M284" s="402">
        <v>13</v>
      </c>
      <c r="N284" s="402">
        <v>13.7</v>
      </c>
      <c r="O284" s="402">
        <v>13.4</v>
      </c>
      <c r="P284" s="402">
        <v>14</v>
      </c>
      <c r="Q284" s="402"/>
      <c r="R284" s="402">
        <v>9</v>
      </c>
      <c r="S284" s="402">
        <v>11.6</v>
      </c>
      <c r="T284" s="402">
        <v>12.1</v>
      </c>
      <c r="U284" s="402">
        <v>12.6</v>
      </c>
      <c r="V284" s="402">
        <v>13.3</v>
      </c>
      <c r="W284" s="402">
        <v>13.5</v>
      </c>
      <c r="X284" s="402">
        <v>13.7</v>
      </c>
      <c r="Y284" s="402">
        <v>13.6</v>
      </c>
      <c r="Z284" s="402">
        <v>13.6</v>
      </c>
      <c r="AA284" s="402">
        <v>14.1</v>
      </c>
      <c r="AB284" s="402">
        <v>13</v>
      </c>
      <c r="AC284" s="402">
        <v>13.1</v>
      </c>
      <c r="AD284" s="402">
        <v>13.5</v>
      </c>
      <c r="AE284" s="402">
        <v>14</v>
      </c>
      <c r="AF284" s="402">
        <v>15.8</v>
      </c>
      <c r="AG284" s="402">
        <v>12.2</v>
      </c>
      <c r="AH284" s="402">
        <v>15.2</v>
      </c>
      <c r="AI284" s="402"/>
      <c r="AJ284" s="402">
        <v>8</v>
      </c>
      <c r="AK284" s="402">
        <v>9</v>
      </c>
      <c r="AL284" s="402">
        <v>9</v>
      </c>
      <c r="AM284" s="402">
        <v>11.3</v>
      </c>
      <c r="AN284" s="402">
        <v>11.8</v>
      </c>
      <c r="AO284" s="402">
        <v>12</v>
      </c>
      <c r="AP284" s="402">
        <v>11.8</v>
      </c>
      <c r="AQ284" s="402">
        <v>11.1</v>
      </c>
      <c r="AR284" s="402">
        <v>11.3</v>
      </c>
      <c r="AS284" s="402">
        <v>13</v>
      </c>
      <c r="AT284" s="402">
        <v>11.7</v>
      </c>
      <c r="AU284" s="402">
        <v>12.5</v>
      </c>
      <c r="AV284" s="402">
        <v>12.1</v>
      </c>
      <c r="AW284" s="402">
        <v>12.9</v>
      </c>
      <c r="AX284" s="402">
        <v>12.4</v>
      </c>
      <c r="AY284" s="402">
        <v>11.8</v>
      </c>
      <c r="AZ284" s="402">
        <v>13</v>
      </c>
      <c r="BA284" s="402">
        <v>13.6</v>
      </c>
      <c r="BB284" s="402">
        <v>14</v>
      </c>
      <c r="BC284" s="402">
        <v>11.5</v>
      </c>
      <c r="BD284" s="402">
        <v>13.3</v>
      </c>
      <c r="BE284" s="402">
        <v>13.3</v>
      </c>
      <c r="BF284" s="402">
        <v>13.6</v>
      </c>
      <c r="BG284" s="402">
        <v>13.4</v>
      </c>
      <c r="BH284" s="402">
        <v>9.2</v>
      </c>
      <c r="BI284" s="402">
        <v>14.4</v>
      </c>
      <c r="BJ284" s="402">
        <v>13.7</v>
      </c>
      <c r="BK284" s="402">
        <v>13.6</v>
      </c>
      <c r="BL284" s="402">
        <v>13.7</v>
      </c>
      <c r="BM284" s="402">
        <v>13.6</v>
      </c>
      <c r="BN284" s="402">
        <v>13.6</v>
      </c>
      <c r="BO284" s="402">
        <v>14.1</v>
      </c>
      <c r="BP284" s="402">
        <v>14.7</v>
      </c>
      <c r="BQ284" s="402">
        <v>13.1</v>
      </c>
      <c r="BR284" s="402">
        <v>13.6</v>
      </c>
      <c r="BS284" s="402">
        <v>13</v>
      </c>
      <c r="BT284" s="402">
        <v>13.5</v>
      </c>
      <c r="BU284" s="402">
        <v>15</v>
      </c>
      <c r="BV284" s="402">
        <v>14.7</v>
      </c>
      <c r="BW284" s="402">
        <v>6.2</v>
      </c>
      <c r="BX284" s="402">
        <v>17.6</v>
      </c>
      <c r="BY284" s="402">
        <v>13.2</v>
      </c>
      <c r="BZ284" s="402">
        <v>13.5</v>
      </c>
      <c r="CA284" s="402">
        <v>12.9</v>
      </c>
      <c r="CB284" s="402">
        <v>15</v>
      </c>
      <c r="CC284" s="402">
        <v>14.3</v>
      </c>
      <c r="CD284" s="402">
        <v>14.5</v>
      </c>
      <c r="CE284" s="402">
        <v>13.6</v>
      </c>
      <c r="CF284" s="402">
        <v>16</v>
      </c>
      <c r="CG284" s="402">
        <v>15.9</v>
      </c>
      <c r="CH284" s="402">
        <v>15.7</v>
      </c>
      <c r="CI284" s="402">
        <v>12.8</v>
      </c>
      <c r="CJ284" s="402">
        <v>8.9</v>
      </c>
      <c r="CK284" s="402">
        <v>12.6</v>
      </c>
      <c r="CL284" s="402">
        <v>10.5</v>
      </c>
      <c r="CM284" s="402">
        <v>13.6</v>
      </c>
      <c r="CN284" s="402">
        <v>15.4</v>
      </c>
      <c r="CO284" s="402">
        <v>15.3</v>
      </c>
      <c r="CP284" s="402">
        <v>14.9</v>
      </c>
    </row>
    <row r="285" spans="1:94">
      <c r="A285">
        <v>283</v>
      </c>
      <c r="B285" t="s">
        <v>674</v>
      </c>
      <c r="C285" t="s">
        <v>1064</v>
      </c>
      <c r="D285" t="s">
        <v>1114</v>
      </c>
      <c r="E285" t="s">
        <v>675</v>
      </c>
      <c r="F285" t="s">
        <v>2109</v>
      </c>
      <c r="I285" s="402"/>
      <c r="J285" s="402">
        <v>10.5</v>
      </c>
      <c r="K285" s="402"/>
      <c r="L285" s="402">
        <v>10.3</v>
      </c>
      <c r="M285" s="402">
        <v>10.6</v>
      </c>
      <c r="N285" s="402">
        <v>11.2</v>
      </c>
      <c r="O285" s="402">
        <v>10.9</v>
      </c>
      <c r="P285" s="402">
        <v>9.8</v>
      </c>
      <c r="Q285" s="402"/>
      <c r="R285" s="402">
        <v>7.9</v>
      </c>
      <c r="S285" s="402">
        <v>10</v>
      </c>
      <c r="T285" s="402">
        <v>11</v>
      </c>
      <c r="U285" s="402">
        <v>10.2</v>
      </c>
      <c r="V285" s="402">
        <v>10.7</v>
      </c>
      <c r="W285" s="402">
        <v>11</v>
      </c>
      <c r="X285" s="402">
        <v>11.1</v>
      </c>
      <c r="Y285" s="402">
        <v>11</v>
      </c>
      <c r="Z285" s="402">
        <v>11</v>
      </c>
      <c r="AA285" s="402">
        <v>11.9</v>
      </c>
      <c r="AB285" s="402">
        <v>12.3</v>
      </c>
      <c r="AC285" s="402">
        <v>10.6</v>
      </c>
      <c r="AD285" s="402">
        <v>10.8</v>
      </c>
      <c r="AE285" s="402">
        <v>11.1</v>
      </c>
      <c r="AF285" s="402">
        <v>11</v>
      </c>
      <c r="AG285" s="402">
        <v>8.6</v>
      </c>
      <c r="AH285" s="402">
        <v>10</v>
      </c>
      <c r="AI285" s="402"/>
      <c r="AJ285" s="402">
        <v>7.1</v>
      </c>
      <c r="AK285" s="402">
        <v>8</v>
      </c>
      <c r="AL285" s="402">
        <v>8</v>
      </c>
      <c r="AM285" s="402">
        <v>9.3</v>
      </c>
      <c r="AN285" s="402">
        <v>10.6</v>
      </c>
      <c r="AO285" s="402">
        <v>10.4</v>
      </c>
      <c r="AP285" s="402">
        <v>9.3</v>
      </c>
      <c r="AQ285" s="402">
        <v>10.3</v>
      </c>
      <c r="AR285" s="402">
        <v>9.9</v>
      </c>
      <c r="AS285" s="402">
        <v>11.2</v>
      </c>
      <c r="AT285" s="402">
        <v>11</v>
      </c>
      <c r="AU285" s="402">
        <v>11</v>
      </c>
      <c r="AV285" s="402">
        <v>11.6</v>
      </c>
      <c r="AW285" s="402">
        <v>10.5</v>
      </c>
      <c r="AX285" s="402">
        <v>9</v>
      </c>
      <c r="AY285" s="402">
        <v>9.5</v>
      </c>
      <c r="AZ285" s="402">
        <v>10.6</v>
      </c>
      <c r="BA285" s="402">
        <v>11.8</v>
      </c>
      <c r="BB285" s="402">
        <v>11.9</v>
      </c>
      <c r="BC285" s="402">
        <v>7.6</v>
      </c>
      <c r="BD285" s="402">
        <v>10.8</v>
      </c>
      <c r="BE285" s="402">
        <v>10.8</v>
      </c>
      <c r="BF285" s="402">
        <v>11.1</v>
      </c>
      <c r="BG285" s="402">
        <v>10.9</v>
      </c>
      <c r="BH285" s="402">
        <v>8.9</v>
      </c>
      <c r="BI285" s="402">
        <v>11.7</v>
      </c>
      <c r="BJ285" s="402">
        <v>11.2</v>
      </c>
      <c r="BK285" s="402">
        <v>11.1</v>
      </c>
      <c r="BL285" s="402">
        <v>11.1</v>
      </c>
      <c r="BM285" s="402">
        <v>11.1</v>
      </c>
      <c r="BN285" s="402">
        <v>11.1</v>
      </c>
      <c r="BO285" s="402">
        <v>12.5</v>
      </c>
      <c r="BP285" s="402">
        <v>11.8</v>
      </c>
      <c r="BQ285" s="402">
        <v>12.8</v>
      </c>
      <c r="BR285" s="402">
        <v>15.1</v>
      </c>
      <c r="BS285" s="402">
        <v>12.1</v>
      </c>
      <c r="BT285" s="402">
        <v>11</v>
      </c>
      <c r="BU285" s="402">
        <v>12.8</v>
      </c>
      <c r="BV285" s="402">
        <v>10.8</v>
      </c>
      <c r="BW285" s="402">
        <v>6.7</v>
      </c>
      <c r="BX285" s="402">
        <v>12</v>
      </c>
      <c r="BY285" s="402">
        <v>10.7</v>
      </c>
      <c r="BZ285" s="402">
        <v>10.9</v>
      </c>
      <c r="CA285" s="402">
        <v>9.7</v>
      </c>
      <c r="CB285" s="402">
        <v>11.6</v>
      </c>
      <c r="CC285" s="402">
        <v>13.9</v>
      </c>
      <c r="CD285" s="402">
        <v>10.2</v>
      </c>
      <c r="CE285" s="402">
        <v>10.8</v>
      </c>
      <c r="CF285" s="402">
        <v>11.3</v>
      </c>
      <c r="CG285" s="402">
        <v>11.2</v>
      </c>
      <c r="CH285" s="402">
        <v>11</v>
      </c>
      <c r="CI285" s="402">
        <v>8.9</v>
      </c>
      <c r="CJ285" s="402">
        <v>8.4</v>
      </c>
      <c r="CK285" s="402">
        <v>9</v>
      </c>
      <c r="CL285" s="402">
        <v>6.8</v>
      </c>
      <c r="CM285" s="402">
        <v>9</v>
      </c>
      <c r="CN285" s="402">
        <v>10.2</v>
      </c>
      <c r="CO285" s="402">
        <v>10.1</v>
      </c>
      <c r="CP285" s="402">
        <v>9.9</v>
      </c>
    </row>
    <row r="286" spans="1:94">
      <c r="A286">
        <v>284</v>
      </c>
      <c r="B286" t="s">
        <v>676</v>
      </c>
      <c r="C286" t="s">
        <v>1064</v>
      </c>
      <c r="D286" t="s">
        <v>1114</v>
      </c>
      <c r="E286" t="s">
        <v>677</v>
      </c>
      <c r="F286" t="s">
        <v>2109</v>
      </c>
      <c r="I286" s="402"/>
      <c r="J286" s="402">
        <v>12.2</v>
      </c>
      <c r="K286" s="402"/>
      <c r="L286" s="402">
        <v>14.1</v>
      </c>
      <c r="M286" s="402">
        <v>12.7</v>
      </c>
      <c r="N286" s="402">
        <v>13.6</v>
      </c>
      <c r="O286" s="402">
        <v>12</v>
      </c>
      <c r="P286" s="402">
        <v>10.1</v>
      </c>
      <c r="Q286" s="402"/>
      <c r="R286" s="402">
        <v>13.2</v>
      </c>
      <c r="S286" s="402">
        <v>13.9</v>
      </c>
      <c r="T286" s="402">
        <v>14.4</v>
      </c>
      <c r="U286" s="402">
        <v>13.2</v>
      </c>
      <c r="V286" s="402">
        <v>12.8</v>
      </c>
      <c r="W286" s="402">
        <v>14.4</v>
      </c>
      <c r="X286" s="402">
        <v>13.1</v>
      </c>
      <c r="Y286" s="402">
        <v>13.5</v>
      </c>
      <c r="Z286" s="402">
        <v>13.5</v>
      </c>
      <c r="AA286" s="402">
        <v>14.9</v>
      </c>
      <c r="AB286" s="402">
        <v>12.3</v>
      </c>
      <c r="AC286" s="402">
        <v>13</v>
      </c>
      <c r="AD286" s="402">
        <v>12</v>
      </c>
      <c r="AE286" s="402">
        <v>9.4</v>
      </c>
      <c r="AF286" s="402">
        <v>11.9</v>
      </c>
      <c r="AG286" s="402">
        <v>9.7</v>
      </c>
      <c r="AH286" s="402">
        <v>8.8</v>
      </c>
      <c r="AI286" s="402"/>
      <c r="AJ286" s="402">
        <v>11.6</v>
      </c>
      <c r="AK286" s="402">
        <v>13.2</v>
      </c>
      <c r="AL286" s="402">
        <v>13.2</v>
      </c>
      <c r="AM286" s="402">
        <v>13.7</v>
      </c>
      <c r="AN286" s="402">
        <v>14.1</v>
      </c>
      <c r="AO286" s="402">
        <v>14.9</v>
      </c>
      <c r="AP286" s="402">
        <v>14.1</v>
      </c>
      <c r="AQ286" s="402">
        <v>13.9</v>
      </c>
      <c r="AR286" s="402">
        <v>13.5</v>
      </c>
      <c r="AS286" s="402">
        <v>14.1</v>
      </c>
      <c r="AT286" s="402">
        <v>14.7</v>
      </c>
      <c r="AU286" s="402">
        <v>14.2</v>
      </c>
      <c r="AV286" s="402">
        <v>14.8</v>
      </c>
      <c r="AW286" s="402">
        <v>13.4</v>
      </c>
      <c r="AX286" s="402">
        <v>14.2</v>
      </c>
      <c r="AY286" s="402">
        <v>12.3</v>
      </c>
      <c r="AZ286" s="402">
        <v>13.5</v>
      </c>
      <c r="BA286" s="402">
        <v>12.5</v>
      </c>
      <c r="BB286" s="402">
        <v>13.4</v>
      </c>
      <c r="BC286" s="402">
        <v>10.2</v>
      </c>
      <c r="BD286" s="402">
        <v>15.5</v>
      </c>
      <c r="BE286" s="402">
        <v>15.6</v>
      </c>
      <c r="BF286" s="402">
        <v>14.3</v>
      </c>
      <c r="BG286" s="402">
        <v>12.8</v>
      </c>
      <c r="BH286" s="402">
        <v>10.1</v>
      </c>
      <c r="BI286" s="402">
        <v>13</v>
      </c>
      <c r="BJ286" s="402">
        <v>12.8</v>
      </c>
      <c r="BK286" s="402">
        <v>13.4</v>
      </c>
      <c r="BL286" s="402">
        <v>13.4</v>
      </c>
      <c r="BM286" s="402">
        <v>13.5</v>
      </c>
      <c r="BN286" s="402">
        <v>13.4</v>
      </c>
      <c r="BO286" s="402">
        <v>14.8</v>
      </c>
      <c r="BP286" s="402">
        <v>14.7</v>
      </c>
      <c r="BQ286" s="402">
        <v>12.5</v>
      </c>
      <c r="BR286" s="402">
        <v>14</v>
      </c>
      <c r="BS286" s="402">
        <v>12.2</v>
      </c>
      <c r="BT286" s="402">
        <v>12.2</v>
      </c>
      <c r="BU286" s="402">
        <v>13.4</v>
      </c>
      <c r="BV286" s="402">
        <v>12.5</v>
      </c>
      <c r="BW286" s="402">
        <v>15.5</v>
      </c>
      <c r="BX286" s="402">
        <v>11</v>
      </c>
      <c r="BY286" s="402">
        <v>15.1</v>
      </c>
      <c r="BZ286" s="402">
        <v>11.2</v>
      </c>
      <c r="CA286" s="402">
        <v>11.3</v>
      </c>
      <c r="CB286" s="402">
        <v>9.3</v>
      </c>
      <c r="CC286" s="402">
        <v>9.6</v>
      </c>
      <c r="CD286" s="402">
        <v>9.6</v>
      </c>
      <c r="CE286" s="402">
        <v>8.6</v>
      </c>
      <c r="CF286" s="402">
        <v>11.3</v>
      </c>
      <c r="CG286" s="402">
        <v>12.1</v>
      </c>
      <c r="CH286" s="402">
        <v>12.2</v>
      </c>
      <c r="CI286" s="402">
        <v>12.4</v>
      </c>
      <c r="CJ286" s="402">
        <v>7.7</v>
      </c>
      <c r="CK286" s="402">
        <v>10.2</v>
      </c>
      <c r="CL286" s="402">
        <v>7.7</v>
      </c>
      <c r="CM286" s="402">
        <v>8.3</v>
      </c>
      <c r="CN286" s="402">
        <v>8.8</v>
      </c>
      <c r="CO286" s="402">
        <v>8.8</v>
      </c>
      <c r="CP286" s="402">
        <v>8.5</v>
      </c>
    </row>
    <row r="287" spans="1:94">
      <c r="A287">
        <v>285</v>
      </c>
      <c r="B287" t="s">
        <v>678</v>
      </c>
      <c r="C287" t="s">
        <v>1064</v>
      </c>
      <c r="D287" t="s">
        <v>1114</v>
      </c>
      <c r="E287" t="s">
        <v>679</v>
      </c>
      <c r="F287" t="s">
        <v>2109</v>
      </c>
      <c r="J287">
        <v>17.9</v>
      </c>
      <c r="L287">
        <v>32</v>
      </c>
      <c r="M287">
        <v>22.8</v>
      </c>
      <c r="N287">
        <v>22</v>
      </c>
      <c r="O287">
        <v>12.6</v>
      </c>
      <c r="P287">
        <v>10.2</v>
      </c>
      <c r="R287">
        <v>38.2</v>
      </c>
      <c r="S287">
        <v>33</v>
      </c>
      <c r="T287">
        <v>31</v>
      </c>
      <c r="U287">
        <v>27</v>
      </c>
      <c r="V287">
        <v>21.6</v>
      </c>
      <c r="W287">
        <v>25.8</v>
      </c>
      <c r="X287">
        <v>22.7</v>
      </c>
      <c r="Y287">
        <v>20.8</v>
      </c>
      <c r="Z287">
        <v>23.9</v>
      </c>
      <c r="AA287">
        <v>19.7</v>
      </c>
      <c r="AB287">
        <v>13.2</v>
      </c>
      <c r="AC287">
        <v>12.7</v>
      </c>
      <c r="AD287">
        <v>12.6</v>
      </c>
      <c r="AE287">
        <v>10.9</v>
      </c>
      <c r="AF287">
        <v>12.3</v>
      </c>
      <c r="AG287">
        <v>9.6</v>
      </c>
      <c r="AH287">
        <v>8.6</v>
      </c>
      <c r="AJ287">
        <v>42</v>
      </c>
      <c r="AK287">
        <v>38.4</v>
      </c>
      <c r="AL287">
        <v>38.4</v>
      </c>
      <c r="AM287">
        <v>34.5</v>
      </c>
      <c r="AN287">
        <v>33.6</v>
      </c>
      <c r="AO287">
        <v>31.4</v>
      </c>
      <c r="AP287">
        <v>33.6</v>
      </c>
      <c r="AQ287">
        <v>33.5</v>
      </c>
      <c r="AR287">
        <v>34.5</v>
      </c>
      <c r="AS287">
        <v>30.5</v>
      </c>
      <c r="AT287">
        <v>29.6</v>
      </c>
      <c r="AU287">
        <v>34.4</v>
      </c>
      <c r="AV287">
        <v>28.7</v>
      </c>
      <c r="AW287">
        <v>27.7</v>
      </c>
      <c r="AX287">
        <v>27.5</v>
      </c>
      <c r="AY287">
        <v>32</v>
      </c>
      <c r="AZ287">
        <v>25.3</v>
      </c>
      <c r="BA287">
        <v>22.5</v>
      </c>
      <c r="BB287">
        <v>21.7</v>
      </c>
      <c r="BC287">
        <v>18.2</v>
      </c>
      <c r="BD287">
        <v>25.3</v>
      </c>
      <c r="BE287">
        <v>27.1</v>
      </c>
      <c r="BF287">
        <v>25.9</v>
      </c>
      <c r="BG287">
        <v>25.8</v>
      </c>
      <c r="BH287">
        <v>17</v>
      </c>
      <c r="BI287">
        <v>22.8</v>
      </c>
      <c r="BJ287">
        <v>19.8</v>
      </c>
      <c r="BK287">
        <v>21.2</v>
      </c>
      <c r="BL287">
        <v>20.8</v>
      </c>
      <c r="BM287">
        <v>24.1</v>
      </c>
      <c r="BN287">
        <v>24</v>
      </c>
      <c r="BO287">
        <v>19.8</v>
      </c>
      <c r="BP287">
        <v>19.5</v>
      </c>
      <c r="BQ287">
        <v>12.6</v>
      </c>
      <c r="BR287">
        <v>13.5</v>
      </c>
      <c r="BS287">
        <v>13.2</v>
      </c>
      <c r="BT287">
        <v>13.1</v>
      </c>
      <c r="BU287">
        <v>14.5</v>
      </c>
      <c r="BV287">
        <v>13.6</v>
      </c>
      <c r="BW287">
        <v>10</v>
      </c>
      <c r="BX287">
        <v>13.8</v>
      </c>
      <c r="BY287">
        <v>13</v>
      </c>
      <c r="BZ287">
        <v>11.1</v>
      </c>
      <c r="CA287">
        <v>11.5</v>
      </c>
      <c r="CB287">
        <v>12</v>
      </c>
      <c r="CC287">
        <v>13.1</v>
      </c>
      <c r="CD287">
        <v>9.7</v>
      </c>
      <c r="CE287">
        <v>10.6</v>
      </c>
      <c r="CF287">
        <v>12.5</v>
      </c>
      <c r="CG287">
        <v>12.4</v>
      </c>
      <c r="CH287">
        <v>12.2</v>
      </c>
      <c r="CI287">
        <v>9.8</v>
      </c>
      <c r="CJ287">
        <v>9.6</v>
      </c>
      <c r="CK287">
        <v>10.4</v>
      </c>
      <c r="CL287">
        <v>9.2</v>
      </c>
      <c r="CM287">
        <v>9.4</v>
      </c>
      <c r="CN287">
        <v>8.7</v>
      </c>
      <c r="CO287">
        <v>8.5</v>
      </c>
      <c r="CP287">
        <v>8.5</v>
      </c>
    </row>
    <row r="288" spans="3:94">
      <c r="C288" t="s">
        <v>1064</v>
      </c>
      <c r="D288" t="s">
        <v>1116</v>
      </c>
      <c r="I288" s="402"/>
      <c r="J288" s="402"/>
      <c r="K288" s="402"/>
      <c r="L288" s="402"/>
      <c r="M288" s="402"/>
      <c r="N288" s="402"/>
      <c r="O288" s="402"/>
      <c r="P288" s="402"/>
      <c r="Q288" s="402"/>
      <c r="R288" s="402"/>
      <c r="S288" s="402"/>
      <c r="T288" s="402"/>
      <c r="U288" s="402"/>
      <c r="V288" s="402"/>
      <c r="W288" s="402"/>
      <c r="X288" s="402"/>
      <c r="Y288" s="402"/>
      <c r="Z288" s="402"/>
      <c r="AA288" s="402"/>
      <c r="AB288" s="402"/>
      <c r="AC288" s="402"/>
      <c r="AD288" s="402"/>
      <c r="AE288" s="402"/>
      <c r="AF288" s="402"/>
      <c r="AG288" s="402"/>
      <c r="AH288" s="402"/>
      <c r="AI288" s="402"/>
      <c r="AJ288" s="402"/>
      <c r="AK288" s="402"/>
      <c r="AL288" s="402"/>
      <c r="AM288" s="402"/>
      <c r="AN288" s="402"/>
      <c r="AO288" s="402"/>
      <c r="AP288" s="402"/>
      <c r="AQ288" s="402"/>
      <c r="AR288" s="402"/>
      <c r="AS288" s="402"/>
      <c r="AT288" s="402"/>
      <c r="AU288" s="402"/>
      <c r="AV288" s="402"/>
      <c r="AW288" s="402"/>
      <c r="AX288" s="402"/>
      <c r="AY288" s="402"/>
      <c r="AZ288" s="402"/>
      <c r="BA288" s="402"/>
      <c r="BB288" s="402"/>
      <c r="BC288" s="402"/>
      <c r="BD288" s="402"/>
      <c r="BE288" s="402"/>
      <c r="BF288" s="402"/>
      <c r="BG288" s="402"/>
      <c r="BH288" s="402"/>
      <c r="BI288" s="402"/>
      <c r="BJ288" s="402"/>
      <c r="BK288" s="402"/>
      <c r="BL288" s="402"/>
      <c r="BM288" s="402"/>
      <c r="BN288" s="402"/>
      <c r="BO288" s="402"/>
      <c r="BP288" s="402"/>
      <c r="BQ288" s="402"/>
      <c r="BR288" s="402"/>
      <c r="BS288" s="402"/>
      <c r="BT288" s="402"/>
      <c r="BU288" s="402"/>
      <c r="BV288" s="402"/>
      <c r="BW288" s="402"/>
      <c r="BX288" s="402"/>
      <c r="BY288" s="402"/>
      <c r="BZ288" s="402"/>
      <c r="CA288" s="402"/>
      <c r="CB288" s="402"/>
      <c r="CC288" s="402"/>
      <c r="CD288" s="402"/>
      <c r="CE288" s="402"/>
      <c r="CF288" s="402"/>
      <c r="CG288" s="402"/>
      <c r="CH288" s="402"/>
      <c r="CI288" s="402"/>
      <c r="CJ288" s="402"/>
      <c r="CK288" s="402"/>
      <c r="CL288" s="402"/>
      <c r="CM288" s="402"/>
      <c r="CN288" s="402"/>
      <c r="CO288" s="402"/>
      <c r="CP288" s="402"/>
    </row>
    <row r="289" spans="1:94">
      <c r="A289">
        <v>287</v>
      </c>
      <c r="B289" t="s">
        <v>1115</v>
      </c>
      <c r="C289" t="s">
        <v>1064</v>
      </c>
      <c r="D289" t="s">
        <v>1116</v>
      </c>
      <c r="E289" t="s">
        <v>1117</v>
      </c>
      <c r="F289" t="s">
        <v>2109</v>
      </c>
      <c r="I289" s="402"/>
      <c r="J289" s="402">
        <v>11.9</v>
      </c>
      <c r="K289" s="402"/>
      <c r="L289" s="402">
        <v>13.6</v>
      </c>
      <c r="M289" s="402">
        <v>13.5</v>
      </c>
      <c r="N289" s="402">
        <v>14.2</v>
      </c>
      <c r="O289" s="402">
        <v>10.6</v>
      </c>
      <c r="P289" s="402">
        <v>9.7</v>
      </c>
      <c r="Q289" s="402"/>
      <c r="R289" s="402">
        <v>13.7</v>
      </c>
      <c r="S289" s="402">
        <v>14.5</v>
      </c>
      <c r="T289" s="402">
        <v>13.3</v>
      </c>
      <c r="U289" s="402">
        <v>12.2</v>
      </c>
      <c r="V289" s="402">
        <v>14.5</v>
      </c>
      <c r="W289" s="402">
        <v>14.3</v>
      </c>
      <c r="X289" s="402">
        <v>15.1</v>
      </c>
      <c r="Y289" s="402">
        <v>14.2</v>
      </c>
      <c r="Z289" s="402">
        <v>12.7</v>
      </c>
      <c r="AA289" s="402">
        <v>14.2</v>
      </c>
      <c r="AB289" s="402">
        <v>10.3</v>
      </c>
      <c r="AC289" s="402">
        <v>11.6</v>
      </c>
      <c r="AD289" s="402">
        <v>10.6</v>
      </c>
      <c r="AE289" s="402">
        <v>8.5</v>
      </c>
      <c r="AF289" s="402">
        <v>11.9</v>
      </c>
      <c r="AG289" s="402">
        <v>9.3</v>
      </c>
      <c r="AH289" s="402">
        <v>8.1</v>
      </c>
      <c r="AI289" s="402"/>
      <c r="AJ289" s="402">
        <v>13.7</v>
      </c>
      <c r="AK289" s="402">
        <v>13.7</v>
      </c>
      <c r="AL289" s="402">
        <v>13.7</v>
      </c>
      <c r="AM289" s="402">
        <v>13.4</v>
      </c>
      <c r="AN289" s="402">
        <v>14.5</v>
      </c>
      <c r="AO289" s="402">
        <v>19.5</v>
      </c>
      <c r="AP289" s="402">
        <v>11.1</v>
      </c>
      <c r="AQ289" s="402">
        <v>12</v>
      </c>
      <c r="AR289" s="402">
        <v>16.8</v>
      </c>
      <c r="AS289" s="402">
        <v>13.3</v>
      </c>
      <c r="AT289" s="402">
        <v>13.3</v>
      </c>
      <c r="AU289" s="402">
        <v>11.4</v>
      </c>
      <c r="AV289" s="402">
        <v>13.5</v>
      </c>
      <c r="AW289" s="402">
        <v>8.8</v>
      </c>
      <c r="AX289" s="402">
        <v>12.2</v>
      </c>
      <c r="AY289" s="402">
        <v>13</v>
      </c>
      <c r="AZ289" s="402">
        <v>12.2</v>
      </c>
      <c r="BA289" s="402">
        <v>20</v>
      </c>
      <c r="BB289" s="402">
        <v>14.5</v>
      </c>
      <c r="BC289" s="402">
        <v>10.9</v>
      </c>
      <c r="BD289" s="402">
        <v>14.9</v>
      </c>
      <c r="BE289" s="402">
        <v>14.4</v>
      </c>
      <c r="BF289" s="402">
        <v>14.3</v>
      </c>
      <c r="BG289" s="402">
        <v>16.1</v>
      </c>
      <c r="BH289" s="402">
        <v>11.9</v>
      </c>
      <c r="BI289" s="402">
        <v>15.6</v>
      </c>
      <c r="BJ289" s="402">
        <v>14</v>
      </c>
      <c r="BK289" s="402">
        <v>14.2</v>
      </c>
      <c r="BL289" s="402">
        <v>14.6</v>
      </c>
      <c r="BM289" s="402">
        <v>12.5</v>
      </c>
      <c r="BN289" s="402">
        <v>12.7</v>
      </c>
      <c r="BO289" s="402">
        <v>13.8</v>
      </c>
      <c r="BP289" s="402">
        <v>15.3</v>
      </c>
      <c r="BQ289" s="402">
        <v>9.7</v>
      </c>
      <c r="BR289" s="402">
        <v>9.7</v>
      </c>
      <c r="BS289" s="402">
        <v>10.3</v>
      </c>
      <c r="BT289" s="402">
        <v>12.9</v>
      </c>
      <c r="BU289" s="402">
        <v>12.7</v>
      </c>
      <c r="BV289" s="402">
        <v>14</v>
      </c>
      <c r="BW289" s="402">
        <v>5.8</v>
      </c>
      <c r="BX289" s="402">
        <v>10.6</v>
      </c>
      <c r="BY289" s="402">
        <v>10.6</v>
      </c>
      <c r="BZ289" s="402">
        <v>10.6</v>
      </c>
      <c r="CA289" s="402">
        <v>10.9</v>
      </c>
      <c r="CB289" s="402">
        <v>6.1</v>
      </c>
      <c r="CC289" s="402">
        <v>6.4</v>
      </c>
      <c r="CD289" s="402">
        <v>9.7</v>
      </c>
      <c r="CE289" s="402">
        <v>8</v>
      </c>
      <c r="CF289" s="402">
        <v>11.9</v>
      </c>
      <c r="CG289" s="402">
        <v>12.7</v>
      </c>
      <c r="CH289" s="402">
        <v>11.9</v>
      </c>
      <c r="CI289" s="402">
        <v>9.5</v>
      </c>
      <c r="CJ289" s="402">
        <v>7.2</v>
      </c>
      <c r="CK289" s="402">
        <v>9</v>
      </c>
      <c r="CL289" s="402">
        <v>9.3</v>
      </c>
      <c r="CM289" s="402">
        <v>9.3</v>
      </c>
      <c r="CN289" s="402">
        <v>8.1</v>
      </c>
      <c r="CO289" s="402">
        <v>8.1</v>
      </c>
      <c r="CP289" s="402">
        <v>6.8</v>
      </c>
    </row>
    <row r="290" spans="1:94">
      <c r="A290">
        <v>288</v>
      </c>
      <c r="B290" t="s">
        <v>1118</v>
      </c>
      <c r="C290" t="s">
        <v>1064</v>
      </c>
      <c r="D290" t="s">
        <v>1116</v>
      </c>
      <c r="E290" t="s">
        <v>1119</v>
      </c>
      <c r="F290" t="s">
        <v>2109</v>
      </c>
      <c r="I290" s="402"/>
      <c r="J290" s="402">
        <v>6.6</v>
      </c>
      <c r="K290" s="402"/>
      <c r="L290" s="402">
        <v>6.9</v>
      </c>
      <c r="M290" s="402">
        <v>7.1</v>
      </c>
      <c r="N290" s="402">
        <v>7.6</v>
      </c>
      <c r="O290" s="402">
        <v>6</v>
      </c>
      <c r="P290" s="402">
        <v>6</v>
      </c>
      <c r="Q290" s="402"/>
      <c r="R290" s="402">
        <v>7</v>
      </c>
      <c r="S290" s="402">
        <v>7</v>
      </c>
      <c r="T290" s="402">
        <v>6.7</v>
      </c>
      <c r="U290" s="402">
        <v>6.6</v>
      </c>
      <c r="V290" s="402">
        <v>7.7</v>
      </c>
      <c r="W290" s="402">
        <v>7.5</v>
      </c>
      <c r="X290" s="402">
        <v>7.7</v>
      </c>
      <c r="Y290" s="402">
        <v>7.7</v>
      </c>
      <c r="Z290" s="402">
        <v>7.6</v>
      </c>
      <c r="AA290" s="402">
        <v>8.1</v>
      </c>
      <c r="AB290" s="402">
        <v>5.9</v>
      </c>
      <c r="AC290" s="402">
        <v>6.4</v>
      </c>
      <c r="AD290" s="402">
        <v>6.1</v>
      </c>
      <c r="AE290" s="402">
        <v>4.8</v>
      </c>
      <c r="AF290" s="402">
        <v>7.2</v>
      </c>
      <c r="AG290" s="402">
        <v>5.9</v>
      </c>
      <c r="AH290" s="402">
        <v>5.1</v>
      </c>
      <c r="AI290" s="402"/>
      <c r="AJ290" s="402">
        <v>7</v>
      </c>
      <c r="AK290" s="402">
        <v>7</v>
      </c>
      <c r="AL290" s="402">
        <v>7</v>
      </c>
      <c r="AM290" s="402">
        <v>6.5</v>
      </c>
      <c r="AN290" s="402">
        <v>6.9</v>
      </c>
      <c r="AO290" s="402">
        <v>8.9</v>
      </c>
      <c r="AP290" s="402">
        <v>6.3</v>
      </c>
      <c r="AQ290" s="402">
        <v>6.3</v>
      </c>
      <c r="AR290" s="402">
        <v>7.7</v>
      </c>
      <c r="AS290" s="402">
        <v>6.8</v>
      </c>
      <c r="AT290" s="402">
        <v>6.8</v>
      </c>
      <c r="AU290" s="402">
        <v>6.4</v>
      </c>
      <c r="AV290" s="402">
        <v>6.8</v>
      </c>
      <c r="AW290" s="402">
        <v>4.6</v>
      </c>
      <c r="AX290" s="402">
        <v>6.7</v>
      </c>
      <c r="AY290" s="402">
        <v>6.4</v>
      </c>
      <c r="AZ290" s="402">
        <v>6.7</v>
      </c>
      <c r="BA290" s="402">
        <v>9.9</v>
      </c>
      <c r="BB290" s="402">
        <v>7.9</v>
      </c>
      <c r="BC290" s="402">
        <v>5.6</v>
      </c>
      <c r="BD290" s="402">
        <v>7.8</v>
      </c>
      <c r="BE290" s="402">
        <v>7.5</v>
      </c>
      <c r="BF290" s="402">
        <v>7.3</v>
      </c>
      <c r="BG290" s="402">
        <v>8.8</v>
      </c>
      <c r="BH290" s="402">
        <v>6.7</v>
      </c>
      <c r="BI290" s="402">
        <v>7.8</v>
      </c>
      <c r="BJ290" s="402">
        <v>7.8</v>
      </c>
      <c r="BK290" s="402">
        <v>7.8</v>
      </c>
      <c r="BL290" s="402">
        <v>8.1</v>
      </c>
      <c r="BM290" s="402">
        <v>7.7</v>
      </c>
      <c r="BN290" s="402">
        <v>7.7</v>
      </c>
      <c r="BO290" s="402">
        <v>8.1</v>
      </c>
      <c r="BP290" s="402">
        <v>8.5</v>
      </c>
      <c r="BQ290" s="402">
        <v>5.4</v>
      </c>
      <c r="BR290" s="402">
        <v>5.9</v>
      </c>
      <c r="BS290" s="402">
        <v>5.9</v>
      </c>
      <c r="BT290" s="402">
        <v>6.8</v>
      </c>
      <c r="BU290" s="402">
        <v>6.6</v>
      </c>
      <c r="BV290" s="402">
        <v>8.1</v>
      </c>
      <c r="BW290" s="402">
        <v>3.6</v>
      </c>
      <c r="BX290" s="402">
        <v>6.1</v>
      </c>
      <c r="BY290" s="402">
        <v>6.1</v>
      </c>
      <c r="BZ290" s="402">
        <v>6.1</v>
      </c>
      <c r="CA290" s="402">
        <v>6.2</v>
      </c>
      <c r="CB290" s="402">
        <v>3.9</v>
      </c>
      <c r="CC290" s="402">
        <v>3.9</v>
      </c>
      <c r="CD290" s="402">
        <v>5.4</v>
      </c>
      <c r="CE290" s="402">
        <v>4.4</v>
      </c>
      <c r="CF290" s="402">
        <v>7.2</v>
      </c>
      <c r="CG290" s="402">
        <v>7.4</v>
      </c>
      <c r="CH290" s="402">
        <v>7.2</v>
      </c>
      <c r="CI290" s="402">
        <v>5.9</v>
      </c>
      <c r="CJ290" s="402">
        <v>4.2</v>
      </c>
      <c r="CK290" s="402">
        <v>5.9</v>
      </c>
      <c r="CL290" s="402">
        <v>5.9</v>
      </c>
      <c r="CM290" s="402">
        <v>6</v>
      </c>
      <c r="CN290" s="402">
        <v>5.1</v>
      </c>
      <c r="CO290" s="402">
        <v>5.1</v>
      </c>
      <c r="CP290" s="402">
        <v>4.8</v>
      </c>
    </row>
    <row r="291" spans="1:94">
      <c r="A291">
        <v>289</v>
      </c>
      <c r="B291" t="s">
        <v>1120</v>
      </c>
      <c r="C291" t="s">
        <v>1064</v>
      </c>
      <c r="D291" t="s">
        <v>1116</v>
      </c>
      <c r="E291" t="s">
        <v>1121</v>
      </c>
      <c r="F291" t="s">
        <v>2109</v>
      </c>
      <c r="I291" s="402"/>
      <c r="J291" s="402">
        <v>2.5</v>
      </c>
      <c r="K291" s="402"/>
      <c r="L291" s="402">
        <v>2.8</v>
      </c>
      <c r="M291" s="402">
        <v>3.6</v>
      </c>
      <c r="N291" s="402">
        <v>2.8</v>
      </c>
      <c r="O291" s="402">
        <v>2.1</v>
      </c>
      <c r="P291" s="402">
        <v>2</v>
      </c>
      <c r="Q291" s="402"/>
      <c r="R291" s="402">
        <v>2.9</v>
      </c>
      <c r="S291" s="402">
        <v>3</v>
      </c>
      <c r="T291" s="402">
        <v>2.4</v>
      </c>
      <c r="U291" s="402">
        <v>3.7</v>
      </c>
      <c r="V291" s="402">
        <v>3.7</v>
      </c>
      <c r="W291" s="402">
        <v>2.9</v>
      </c>
      <c r="X291" s="402">
        <v>2.9</v>
      </c>
      <c r="Y291" s="402">
        <v>2.9</v>
      </c>
      <c r="Z291" s="402">
        <v>2.3</v>
      </c>
      <c r="AA291" s="402">
        <v>2.8</v>
      </c>
      <c r="AB291" s="402">
        <v>2.3</v>
      </c>
      <c r="AC291" s="402">
        <v>2.3</v>
      </c>
      <c r="AD291" s="402">
        <v>2.2</v>
      </c>
      <c r="AE291" s="402">
        <v>1.5</v>
      </c>
      <c r="AF291" s="402">
        <v>2.2</v>
      </c>
      <c r="AG291" s="402">
        <v>2.1</v>
      </c>
      <c r="AH291" s="402">
        <v>1.8</v>
      </c>
      <c r="AI291" s="402"/>
      <c r="AJ291" s="402">
        <v>2.8</v>
      </c>
      <c r="AK291" s="402">
        <v>2.8</v>
      </c>
      <c r="AL291" s="402">
        <v>2.8</v>
      </c>
      <c r="AM291" s="402">
        <v>3</v>
      </c>
      <c r="AN291" s="402">
        <v>3</v>
      </c>
      <c r="AO291" s="402">
        <v>3.8</v>
      </c>
      <c r="AP291" s="402">
        <v>3</v>
      </c>
      <c r="AQ291" s="402">
        <v>2.9</v>
      </c>
      <c r="AR291" s="402">
        <v>3.3</v>
      </c>
      <c r="AS291" s="402">
        <v>2.4</v>
      </c>
      <c r="AT291" s="402">
        <v>2.4</v>
      </c>
      <c r="AU291" s="402">
        <v>2.4</v>
      </c>
      <c r="AV291" s="402">
        <v>2.4</v>
      </c>
      <c r="AW291" s="402">
        <v>3</v>
      </c>
      <c r="AX291" s="402">
        <v>4.1</v>
      </c>
      <c r="AY291" s="402">
        <v>5.2</v>
      </c>
      <c r="AZ291" s="402">
        <v>3.6</v>
      </c>
      <c r="BA291" s="402">
        <v>5.1</v>
      </c>
      <c r="BB291" s="402">
        <v>3.6</v>
      </c>
      <c r="BC291" s="402">
        <v>3.6</v>
      </c>
      <c r="BD291" s="402">
        <v>3.4</v>
      </c>
      <c r="BE291" s="402">
        <v>2.8</v>
      </c>
      <c r="BF291" s="402">
        <v>2.7</v>
      </c>
      <c r="BG291" s="402">
        <v>2.8</v>
      </c>
      <c r="BH291" s="402">
        <v>2.8</v>
      </c>
      <c r="BI291" s="402">
        <v>3</v>
      </c>
      <c r="BJ291" s="402">
        <v>2.8</v>
      </c>
      <c r="BK291" s="402">
        <v>2.8</v>
      </c>
      <c r="BL291" s="402">
        <v>2.8</v>
      </c>
      <c r="BM291" s="402">
        <v>2.3</v>
      </c>
      <c r="BN291" s="402">
        <v>2.3</v>
      </c>
      <c r="BO291" s="402">
        <v>2.6</v>
      </c>
      <c r="BP291" s="402">
        <v>2.8</v>
      </c>
      <c r="BQ291" s="402">
        <v>2.3</v>
      </c>
      <c r="BR291" s="402">
        <v>2.3</v>
      </c>
      <c r="BS291" s="402">
        <v>2.5</v>
      </c>
      <c r="BT291" s="402">
        <v>2.4</v>
      </c>
      <c r="BU291" s="402">
        <v>2.5</v>
      </c>
      <c r="BV291" s="402">
        <v>2.5</v>
      </c>
      <c r="BW291" s="402">
        <v>1.7</v>
      </c>
      <c r="BX291" s="402">
        <v>1.8</v>
      </c>
      <c r="BY291" s="402">
        <v>2.3</v>
      </c>
      <c r="BZ291" s="402">
        <v>2.2</v>
      </c>
      <c r="CA291" s="402">
        <v>2.2</v>
      </c>
      <c r="CB291" s="402">
        <v>1.3</v>
      </c>
      <c r="CC291" s="402">
        <v>1.4</v>
      </c>
      <c r="CD291" s="402">
        <v>1.4</v>
      </c>
      <c r="CE291" s="402">
        <v>1.2</v>
      </c>
      <c r="CF291" s="402">
        <v>2.2</v>
      </c>
      <c r="CG291" s="402">
        <v>2.6</v>
      </c>
      <c r="CH291" s="402">
        <v>2.2</v>
      </c>
      <c r="CI291" s="402">
        <v>2.1</v>
      </c>
      <c r="CJ291" s="402">
        <v>1.9</v>
      </c>
      <c r="CK291" s="402">
        <v>2.1</v>
      </c>
      <c r="CL291" s="402">
        <v>2.1</v>
      </c>
      <c r="CM291" s="402">
        <v>2.1</v>
      </c>
      <c r="CN291" s="402">
        <v>1.8</v>
      </c>
      <c r="CO291" s="402">
        <v>1.8</v>
      </c>
      <c r="CP291" s="402">
        <v>1.6</v>
      </c>
    </row>
    <row r="292" spans="1:94">
      <c r="A292">
        <v>290</v>
      </c>
      <c r="B292" t="s">
        <v>1122</v>
      </c>
      <c r="C292" t="s">
        <v>1064</v>
      </c>
      <c r="D292" t="s">
        <v>1116</v>
      </c>
      <c r="E292" t="s">
        <v>1123</v>
      </c>
      <c r="F292" t="s">
        <v>2109</v>
      </c>
      <c r="J292">
        <v>1.1</v>
      </c>
      <c r="L292">
        <v>1.4</v>
      </c>
      <c r="M292">
        <v>1.4</v>
      </c>
      <c r="N292">
        <v>1.4</v>
      </c>
      <c r="O292">
        <v>0.9</v>
      </c>
      <c r="P292">
        <v>0.7</v>
      </c>
      <c r="R292">
        <v>1.4</v>
      </c>
      <c r="S292">
        <v>1.5</v>
      </c>
      <c r="T292">
        <v>1.4</v>
      </c>
      <c r="U292">
        <v>1.4</v>
      </c>
      <c r="V292">
        <v>1.5</v>
      </c>
      <c r="W292">
        <v>1.3</v>
      </c>
      <c r="X292">
        <v>1.5</v>
      </c>
      <c r="Y292">
        <v>1.5</v>
      </c>
      <c r="Z292">
        <v>1.3</v>
      </c>
      <c r="AA292">
        <v>1.3</v>
      </c>
      <c r="AB292">
        <v>0.8</v>
      </c>
      <c r="AC292">
        <v>0.9</v>
      </c>
      <c r="AD292">
        <v>0.8</v>
      </c>
      <c r="AE292">
        <v>0.7</v>
      </c>
      <c r="AF292">
        <v>0.7</v>
      </c>
      <c r="AG292">
        <v>0.7</v>
      </c>
      <c r="AH292">
        <v>0.6</v>
      </c>
      <c r="AJ292">
        <v>1.3</v>
      </c>
      <c r="AK292">
        <v>1.3</v>
      </c>
      <c r="AL292">
        <v>1.3</v>
      </c>
      <c r="AM292">
        <v>1.5</v>
      </c>
      <c r="AN292">
        <v>1.5</v>
      </c>
      <c r="AO292">
        <v>1.7</v>
      </c>
      <c r="AP292">
        <v>1.3</v>
      </c>
      <c r="AQ292">
        <v>1.5</v>
      </c>
      <c r="AR292">
        <v>1.6</v>
      </c>
      <c r="AS292">
        <v>1.4</v>
      </c>
      <c r="AT292">
        <v>1.3</v>
      </c>
      <c r="AU292">
        <v>1.2</v>
      </c>
      <c r="AV292">
        <v>1.3</v>
      </c>
      <c r="AW292">
        <v>1.4</v>
      </c>
      <c r="AX292">
        <v>1.4</v>
      </c>
      <c r="AY292">
        <v>1.4</v>
      </c>
      <c r="AZ292">
        <v>1.4</v>
      </c>
      <c r="BA292">
        <v>2.4</v>
      </c>
      <c r="BB292">
        <v>1.5</v>
      </c>
      <c r="BC292">
        <v>1.4</v>
      </c>
      <c r="BD292">
        <v>1.3</v>
      </c>
      <c r="BE292">
        <v>1.3</v>
      </c>
      <c r="BF292">
        <v>1.3</v>
      </c>
      <c r="BG292">
        <v>2.2</v>
      </c>
      <c r="BH292">
        <v>1.5</v>
      </c>
      <c r="BI292">
        <v>1.4</v>
      </c>
      <c r="BJ292">
        <v>1.4</v>
      </c>
      <c r="BK292">
        <v>1.4</v>
      </c>
      <c r="BL292">
        <v>1.5</v>
      </c>
      <c r="BM292">
        <v>1.3</v>
      </c>
      <c r="BN292">
        <v>1.3</v>
      </c>
      <c r="BO292">
        <v>1.2</v>
      </c>
      <c r="BP292">
        <v>1.3</v>
      </c>
      <c r="BQ292">
        <v>0.8</v>
      </c>
      <c r="BR292">
        <v>0.8</v>
      </c>
      <c r="BS292">
        <v>0.8</v>
      </c>
      <c r="BT292">
        <v>1</v>
      </c>
      <c r="BU292">
        <v>1.2</v>
      </c>
      <c r="BV292">
        <v>0.9</v>
      </c>
      <c r="BW292">
        <v>0.8</v>
      </c>
      <c r="BX292">
        <v>0.7</v>
      </c>
      <c r="BY292">
        <v>0.8</v>
      </c>
      <c r="BZ292">
        <v>0.8</v>
      </c>
      <c r="CA292">
        <v>0.8</v>
      </c>
      <c r="CB292">
        <v>0.7</v>
      </c>
      <c r="CC292">
        <v>0.7</v>
      </c>
      <c r="CD292">
        <v>0.7</v>
      </c>
      <c r="CE292">
        <v>0.7</v>
      </c>
      <c r="CF292">
        <v>0.7</v>
      </c>
      <c r="CG292">
        <v>0.7</v>
      </c>
      <c r="CH292">
        <v>0.7</v>
      </c>
      <c r="CI292">
        <v>0.7</v>
      </c>
      <c r="CJ292">
        <v>0.7</v>
      </c>
      <c r="CK292">
        <v>0.7</v>
      </c>
      <c r="CL292">
        <v>0.7</v>
      </c>
      <c r="CM292">
        <v>0.7</v>
      </c>
      <c r="CN292">
        <v>0.6</v>
      </c>
      <c r="CO292">
        <v>0.6</v>
      </c>
      <c r="CP292">
        <v>0.5</v>
      </c>
    </row>
    <row r="293" spans="3:94">
      <c r="C293" t="s">
        <v>1064</v>
      </c>
      <c r="D293" t="s">
        <v>1124</v>
      </c>
      <c r="I293" s="402"/>
      <c r="J293" s="402"/>
      <c r="K293" s="402"/>
      <c r="L293" s="402"/>
      <c r="M293" s="402"/>
      <c r="N293" s="402"/>
      <c r="O293" s="402"/>
      <c r="P293" s="402"/>
      <c r="Q293" s="402"/>
      <c r="R293" s="402"/>
      <c r="S293" s="402"/>
      <c r="T293" s="402"/>
      <c r="U293" s="402"/>
      <c r="V293" s="402"/>
      <c r="W293" s="402"/>
      <c r="X293" s="402"/>
      <c r="Y293" s="402"/>
      <c r="Z293" s="402"/>
      <c r="AA293" s="402"/>
      <c r="AB293" s="402"/>
      <c r="AC293" s="402"/>
      <c r="AD293" s="402"/>
      <c r="AE293" s="402"/>
      <c r="AF293" s="402"/>
      <c r="AG293" s="402"/>
      <c r="AH293" s="402"/>
      <c r="AI293" s="402"/>
      <c r="AJ293" s="402"/>
      <c r="AK293" s="402"/>
      <c r="AL293" s="402"/>
      <c r="AM293" s="402"/>
      <c r="AN293" s="402"/>
      <c r="AO293" s="402"/>
      <c r="AP293" s="402"/>
      <c r="AQ293" s="402"/>
      <c r="AR293" s="402"/>
      <c r="AS293" s="402"/>
      <c r="AT293" s="402"/>
      <c r="AU293" s="402"/>
      <c r="AV293" s="402"/>
      <c r="AW293" s="402"/>
      <c r="AX293" s="402"/>
      <c r="AY293" s="402"/>
      <c r="AZ293" s="402"/>
      <c r="BA293" s="402"/>
      <c r="BB293" s="402"/>
      <c r="BC293" s="402"/>
      <c r="BD293" s="402"/>
      <c r="BE293" s="402"/>
      <c r="BF293" s="402"/>
      <c r="BG293" s="402"/>
      <c r="BH293" s="402"/>
      <c r="BI293" s="402"/>
      <c r="BJ293" s="402"/>
      <c r="BK293" s="402"/>
      <c r="BL293" s="402"/>
      <c r="BM293" s="402"/>
      <c r="BN293" s="402"/>
      <c r="BO293" s="402"/>
      <c r="BP293" s="402"/>
      <c r="BQ293" s="402"/>
      <c r="BR293" s="402"/>
      <c r="BS293" s="402"/>
      <c r="BT293" s="402"/>
      <c r="BU293" s="402"/>
      <c r="BV293" s="402"/>
      <c r="BW293" s="402"/>
      <c r="BX293" s="402"/>
      <c r="BY293" s="402"/>
      <c r="BZ293" s="402"/>
      <c r="CA293" s="402"/>
      <c r="CB293" s="402"/>
      <c r="CC293" s="402"/>
      <c r="CD293" s="402"/>
      <c r="CE293" s="402"/>
      <c r="CF293" s="402"/>
      <c r="CG293" s="402"/>
      <c r="CH293" s="402"/>
      <c r="CI293" s="402"/>
      <c r="CJ293" s="402"/>
      <c r="CK293" s="402"/>
      <c r="CL293" s="402"/>
      <c r="CM293" s="402"/>
      <c r="CN293" s="402"/>
      <c r="CO293" s="402"/>
      <c r="CP293" s="402"/>
    </row>
    <row r="294" spans="1:94">
      <c r="A294">
        <v>292</v>
      </c>
      <c r="B294" t="s">
        <v>680</v>
      </c>
      <c r="C294" t="s">
        <v>1064</v>
      </c>
      <c r="D294" t="s">
        <v>1124</v>
      </c>
      <c r="E294" t="s">
        <v>681</v>
      </c>
      <c r="F294" t="s">
        <v>2110</v>
      </c>
      <c r="I294" s="402"/>
      <c r="J294" s="402">
        <v>4.3</v>
      </c>
      <c r="K294" s="402"/>
      <c r="L294" s="402">
        <v>5.6</v>
      </c>
      <c r="M294" s="402">
        <v>6.7</v>
      </c>
      <c r="N294" s="402">
        <v>4.3</v>
      </c>
      <c r="O294" s="402">
        <v>3.1</v>
      </c>
      <c r="P294" s="402">
        <v>2.8</v>
      </c>
      <c r="Q294" s="402"/>
      <c r="R294" s="402">
        <v>8.9</v>
      </c>
      <c r="S294" s="402">
        <v>5.9</v>
      </c>
      <c r="T294" s="402">
        <v>4.9</v>
      </c>
      <c r="U294" s="402">
        <v>8.7</v>
      </c>
      <c r="V294" s="402">
        <v>5.5</v>
      </c>
      <c r="W294" s="402">
        <v>4.1</v>
      </c>
      <c r="X294" s="402">
        <v>5.1</v>
      </c>
      <c r="Y294" s="402">
        <v>4.1</v>
      </c>
      <c r="Z294" s="402">
        <v>3.8</v>
      </c>
      <c r="AA294" s="402">
        <v>4.4</v>
      </c>
      <c r="AB294" s="402">
        <v>5</v>
      </c>
      <c r="AC294" s="402">
        <v>3.6</v>
      </c>
      <c r="AD294" s="402">
        <v>2.9</v>
      </c>
      <c r="AE294" s="402">
        <v>2</v>
      </c>
      <c r="AF294" s="402">
        <v>3.3</v>
      </c>
      <c r="AG294" s="402">
        <v>3.1</v>
      </c>
      <c r="AH294" s="402">
        <v>2</v>
      </c>
      <c r="AI294" s="402"/>
      <c r="AJ294" s="402">
        <v>12.1</v>
      </c>
      <c r="AK294" s="402">
        <v>13.2</v>
      </c>
      <c r="AL294" s="402">
        <v>7.9</v>
      </c>
      <c r="AM294" s="402">
        <v>5.8</v>
      </c>
      <c r="AN294" s="402">
        <v>6.6</v>
      </c>
      <c r="AO294" s="402">
        <v>4.7</v>
      </c>
      <c r="AP294" s="402">
        <v>7.5</v>
      </c>
      <c r="AQ294" s="402">
        <v>6.2</v>
      </c>
      <c r="AR294" s="402">
        <v>5.5</v>
      </c>
      <c r="AS294" s="402">
        <v>5.4</v>
      </c>
      <c r="AT294" s="402">
        <v>4.4</v>
      </c>
      <c r="AU294" s="402">
        <v>4.9</v>
      </c>
      <c r="AV294" s="402">
        <v>5.2</v>
      </c>
      <c r="AW294" s="402">
        <v>8</v>
      </c>
      <c r="AX294" s="402">
        <v>8.5</v>
      </c>
      <c r="AY294" s="402">
        <v>11.1</v>
      </c>
      <c r="AZ294" s="402">
        <v>7.8</v>
      </c>
      <c r="BA294" s="402">
        <v>4.5</v>
      </c>
      <c r="BB294" s="402">
        <v>5.6</v>
      </c>
      <c r="BC294" s="402">
        <v>6.7</v>
      </c>
      <c r="BD294" s="402">
        <v>5.4</v>
      </c>
      <c r="BE294" s="402">
        <v>4</v>
      </c>
      <c r="BF294" s="402">
        <v>3.6</v>
      </c>
      <c r="BG294" s="402">
        <v>4.7</v>
      </c>
      <c r="BH294" s="402">
        <v>7.3</v>
      </c>
      <c r="BI294" s="402">
        <v>4.6</v>
      </c>
      <c r="BJ294" s="402">
        <v>3.3</v>
      </c>
      <c r="BK294" s="402">
        <v>5.5</v>
      </c>
      <c r="BL294" s="402">
        <v>4.3</v>
      </c>
      <c r="BM294" s="402">
        <v>3.7</v>
      </c>
      <c r="BN294" s="402">
        <v>4</v>
      </c>
      <c r="BO294" s="402">
        <v>4.9</v>
      </c>
      <c r="BP294" s="402">
        <v>3.9</v>
      </c>
      <c r="BQ294" s="402">
        <v>4.8</v>
      </c>
      <c r="BR294" s="402">
        <v>5.2</v>
      </c>
      <c r="BS294" s="402">
        <v>5</v>
      </c>
      <c r="BT294" s="402">
        <v>3.7</v>
      </c>
      <c r="BU294" s="402">
        <v>3</v>
      </c>
      <c r="BV294" s="402">
        <v>2.9</v>
      </c>
      <c r="BW294" s="402">
        <v>6.1</v>
      </c>
      <c r="BX294" s="402">
        <v>3.3</v>
      </c>
      <c r="BY294" s="402">
        <v>3.8</v>
      </c>
      <c r="BZ294" s="402">
        <v>2.7</v>
      </c>
      <c r="CA294" s="402">
        <v>2.1</v>
      </c>
      <c r="CB294" s="402">
        <v>1.9</v>
      </c>
      <c r="CC294" s="402">
        <v>1.8</v>
      </c>
      <c r="CD294" s="402">
        <v>2</v>
      </c>
      <c r="CE294" s="402">
        <v>2</v>
      </c>
      <c r="CF294" s="402">
        <v>3.6</v>
      </c>
      <c r="CG294" s="402">
        <v>3.6</v>
      </c>
      <c r="CH294" s="402">
        <v>2.8</v>
      </c>
      <c r="CI294" s="402">
        <v>1.9</v>
      </c>
      <c r="CJ294" s="402">
        <v>4.8</v>
      </c>
      <c r="CK294" s="402">
        <v>4.6</v>
      </c>
      <c r="CL294" s="402">
        <v>4.3</v>
      </c>
      <c r="CM294" s="402">
        <v>1.9</v>
      </c>
      <c r="CN294" s="402">
        <v>2.3</v>
      </c>
      <c r="CO294" s="402">
        <v>1.8</v>
      </c>
      <c r="CP294" s="402">
        <v>1.9</v>
      </c>
    </row>
    <row r="295" spans="1:94">
      <c r="A295">
        <v>293</v>
      </c>
      <c r="B295" t="s">
        <v>682</v>
      </c>
      <c r="C295" t="s">
        <v>1064</v>
      </c>
      <c r="D295" t="s">
        <v>1124</v>
      </c>
      <c r="E295" t="s">
        <v>683</v>
      </c>
      <c r="F295" t="s">
        <v>2110</v>
      </c>
      <c r="I295" s="402"/>
      <c r="J295" s="402">
        <v>4.2</v>
      </c>
      <c r="K295" s="402"/>
      <c r="L295" s="402">
        <v>6</v>
      </c>
      <c r="M295" s="402">
        <v>7</v>
      </c>
      <c r="N295" s="402">
        <v>4</v>
      </c>
      <c r="O295" s="402">
        <v>2.7</v>
      </c>
      <c r="P295" s="402">
        <v>2.6</v>
      </c>
      <c r="Q295" s="402"/>
      <c r="R295" s="402">
        <v>10.5</v>
      </c>
      <c r="S295" s="402">
        <v>7</v>
      </c>
      <c r="T295" s="402">
        <v>4.3</v>
      </c>
      <c r="U295" s="402">
        <v>7.4</v>
      </c>
      <c r="V295" s="402">
        <v>6.8</v>
      </c>
      <c r="W295" s="402">
        <v>3.2</v>
      </c>
      <c r="X295" s="402">
        <v>4.9</v>
      </c>
      <c r="Y295" s="402">
        <v>4.1</v>
      </c>
      <c r="Z295" s="402">
        <v>2.3</v>
      </c>
      <c r="AA295" s="402">
        <v>5.1</v>
      </c>
      <c r="AB295" s="402">
        <v>4.7</v>
      </c>
      <c r="AC295" s="402">
        <v>2.8</v>
      </c>
      <c r="AD295" s="402">
        <v>2.9</v>
      </c>
      <c r="AE295" s="402">
        <v>1.5</v>
      </c>
      <c r="AF295" s="402">
        <v>3</v>
      </c>
      <c r="AG295" s="402">
        <v>2.9</v>
      </c>
      <c r="AH295" s="402">
        <v>1.9</v>
      </c>
      <c r="AI295" s="402"/>
      <c r="AJ295" s="402">
        <v>14.6</v>
      </c>
      <c r="AK295" s="402">
        <v>11.9</v>
      </c>
      <c r="AL295" s="402">
        <v>9.8</v>
      </c>
      <c r="AM295" s="402">
        <v>5.4</v>
      </c>
      <c r="AN295" s="402">
        <v>6.4</v>
      </c>
      <c r="AO295" s="402">
        <v>7.2</v>
      </c>
      <c r="AP295" s="402">
        <v>7.8</v>
      </c>
      <c r="AQ295" s="402">
        <v>7.5</v>
      </c>
      <c r="AR295" s="402">
        <v>8.8</v>
      </c>
      <c r="AS295" s="402">
        <v>5.5</v>
      </c>
      <c r="AT295" s="402">
        <v>4.1</v>
      </c>
      <c r="AU295" s="402">
        <v>3</v>
      </c>
      <c r="AV295" s="402">
        <v>3.8</v>
      </c>
      <c r="AW295" s="402">
        <v>7.9</v>
      </c>
      <c r="AX295" s="402">
        <v>9.3</v>
      </c>
      <c r="AY295" s="402">
        <v>7.5</v>
      </c>
      <c r="AZ295" s="402">
        <v>4.2</v>
      </c>
      <c r="BA295" s="402">
        <v>7.7</v>
      </c>
      <c r="BB295" s="402">
        <v>6.8</v>
      </c>
      <c r="BC295" s="402">
        <v>5.2</v>
      </c>
      <c r="BD295" s="402">
        <v>3</v>
      </c>
      <c r="BE295" s="402">
        <v>3.5</v>
      </c>
      <c r="BF295" s="402">
        <v>3.3</v>
      </c>
      <c r="BG295" s="402">
        <v>4.8</v>
      </c>
      <c r="BH295" s="402">
        <v>5.1</v>
      </c>
      <c r="BI295" s="402">
        <v>4.9</v>
      </c>
      <c r="BJ295" s="402">
        <v>2.9</v>
      </c>
      <c r="BK295" s="402">
        <v>5.1</v>
      </c>
      <c r="BL295" s="402">
        <v>5</v>
      </c>
      <c r="BM295" s="402">
        <v>2.4</v>
      </c>
      <c r="BN295" s="402">
        <v>2.2</v>
      </c>
      <c r="BO295" s="402">
        <v>5.1</v>
      </c>
      <c r="BP295" s="402">
        <v>5</v>
      </c>
      <c r="BQ295" s="402">
        <v>3.4</v>
      </c>
      <c r="BR295" s="402">
        <v>3.2</v>
      </c>
      <c r="BS295" s="402">
        <v>5.4</v>
      </c>
      <c r="BT295" s="402">
        <v>3.7</v>
      </c>
      <c r="BU295" s="402">
        <v>2.6</v>
      </c>
      <c r="BV295" s="402">
        <v>2.6</v>
      </c>
      <c r="BW295" s="402">
        <v>2.8</v>
      </c>
      <c r="BX295" s="402">
        <v>3.7</v>
      </c>
      <c r="BY295" s="402">
        <v>3.9</v>
      </c>
      <c r="BZ295" s="402">
        <v>2.7</v>
      </c>
      <c r="CA295" s="402">
        <v>1.7</v>
      </c>
      <c r="CB295" s="402">
        <v>1</v>
      </c>
      <c r="CC295" s="402">
        <v>0.7</v>
      </c>
      <c r="CD295" s="402">
        <v>1.9</v>
      </c>
      <c r="CE295" s="402">
        <v>1.7</v>
      </c>
      <c r="CF295" s="402">
        <v>3.4</v>
      </c>
      <c r="CG295" s="402">
        <v>3.4</v>
      </c>
      <c r="CH295" s="402">
        <v>2.3</v>
      </c>
      <c r="CI295" s="402">
        <v>1.6</v>
      </c>
      <c r="CJ295" s="402">
        <v>4.3</v>
      </c>
      <c r="CK295" s="402">
        <v>4.2</v>
      </c>
      <c r="CL295" s="402">
        <v>4.1</v>
      </c>
      <c r="CM295" s="402">
        <v>2</v>
      </c>
      <c r="CN295" s="402">
        <v>2.5</v>
      </c>
      <c r="CO295" s="402">
        <v>1.5</v>
      </c>
      <c r="CP295" s="402">
        <v>1.8</v>
      </c>
    </row>
    <row r="296" spans="1:94">
      <c r="A296">
        <v>294</v>
      </c>
      <c r="B296" t="s">
        <v>684</v>
      </c>
      <c r="C296" t="s">
        <v>1064</v>
      </c>
      <c r="D296" t="s">
        <v>1124</v>
      </c>
      <c r="E296" t="s">
        <v>685</v>
      </c>
      <c r="F296" t="s">
        <v>2109</v>
      </c>
      <c r="I296" s="402"/>
      <c r="J296" s="402">
        <v>33.2</v>
      </c>
      <c r="K296" s="402"/>
      <c r="L296" s="402">
        <v>34.9</v>
      </c>
      <c r="M296" s="402">
        <v>32.5</v>
      </c>
      <c r="N296" s="402">
        <v>36.1</v>
      </c>
      <c r="O296" s="402">
        <v>34.1</v>
      </c>
      <c r="P296" s="402">
        <v>28.3</v>
      </c>
      <c r="Q296" s="402"/>
      <c r="R296" s="402">
        <v>34.9</v>
      </c>
      <c r="S296" s="402">
        <v>36.5</v>
      </c>
      <c r="T296" s="402">
        <v>34</v>
      </c>
      <c r="U296" s="402">
        <v>32.5</v>
      </c>
      <c r="V296" s="402">
        <v>32.6</v>
      </c>
      <c r="W296" s="402">
        <v>34.3</v>
      </c>
      <c r="X296" s="402">
        <v>37</v>
      </c>
      <c r="Y296" s="402">
        <v>37.8</v>
      </c>
      <c r="Z296" s="402">
        <v>34.2</v>
      </c>
      <c r="AA296" s="402">
        <v>36.2</v>
      </c>
      <c r="AB296" s="402">
        <v>26.4</v>
      </c>
      <c r="AC296" s="402">
        <v>34.6</v>
      </c>
      <c r="AD296" s="402">
        <v>36.1</v>
      </c>
      <c r="AE296" s="402">
        <v>31.9</v>
      </c>
      <c r="AF296" s="402">
        <v>29.5</v>
      </c>
      <c r="AG296" s="402">
        <v>28.3</v>
      </c>
      <c r="AH296" s="402">
        <v>26.9</v>
      </c>
      <c r="AI296" s="402"/>
      <c r="AJ296" s="402">
        <v>34.8</v>
      </c>
      <c r="AK296" s="402">
        <v>35.7</v>
      </c>
      <c r="AL296" s="402">
        <v>34.8</v>
      </c>
      <c r="AM296" s="402">
        <v>34.8</v>
      </c>
      <c r="AN296" s="402">
        <v>35</v>
      </c>
      <c r="AO296" s="402">
        <v>41.1</v>
      </c>
      <c r="AP296" s="402">
        <v>33.2</v>
      </c>
      <c r="AQ296" s="402">
        <v>36</v>
      </c>
      <c r="AR296" s="402">
        <v>40.6</v>
      </c>
      <c r="AS296" s="402">
        <v>33.9</v>
      </c>
      <c r="AT296" s="402">
        <v>34.5</v>
      </c>
      <c r="AU296" s="402">
        <v>30.6</v>
      </c>
      <c r="AV296" s="402">
        <v>33.9</v>
      </c>
      <c r="AW296" s="402">
        <v>32.1</v>
      </c>
      <c r="AX296" s="402">
        <v>34.7</v>
      </c>
      <c r="AY296" s="402">
        <v>32.4</v>
      </c>
      <c r="AZ296" s="402">
        <v>27.1</v>
      </c>
      <c r="BA296" s="402">
        <v>41.4</v>
      </c>
      <c r="BB296" s="402">
        <v>31.2</v>
      </c>
      <c r="BC296" s="402">
        <v>26.3</v>
      </c>
      <c r="BD296" s="402">
        <v>34.2</v>
      </c>
      <c r="BE296" s="402">
        <v>34.1</v>
      </c>
      <c r="BF296" s="402">
        <v>34.2</v>
      </c>
      <c r="BG296" s="402">
        <v>36.9</v>
      </c>
      <c r="BH296" s="402">
        <v>35.3</v>
      </c>
      <c r="BI296" s="402">
        <v>37.8</v>
      </c>
      <c r="BJ296" s="402">
        <v>37.7</v>
      </c>
      <c r="BK296" s="402">
        <v>38.1</v>
      </c>
      <c r="BL296" s="402">
        <v>37.9</v>
      </c>
      <c r="BM296" s="402">
        <v>33.7</v>
      </c>
      <c r="BN296" s="402">
        <v>34.1</v>
      </c>
      <c r="BO296" s="402">
        <v>36.1</v>
      </c>
      <c r="BP296" s="402">
        <v>36.5</v>
      </c>
      <c r="BQ296" s="402">
        <v>26.3</v>
      </c>
      <c r="BR296" s="402">
        <v>21.7</v>
      </c>
      <c r="BS296" s="402">
        <v>26.3</v>
      </c>
      <c r="BT296" s="402">
        <v>33.7</v>
      </c>
      <c r="BU296" s="402">
        <v>35.5</v>
      </c>
      <c r="BV296" s="402">
        <v>34.9</v>
      </c>
      <c r="BW296" s="402">
        <v>34.4</v>
      </c>
      <c r="BX296" s="402">
        <v>33.8</v>
      </c>
      <c r="BY296" s="402">
        <v>42.4</v>
      </c>
      <c r="BZ296" s="402">
        <v>34.8</v>
      </c>
      <c r="CA296" s="402">
        <v>36</v>
      </c>
      <c r="CB296" s="402">
        <v>30.4</v>
      </c>
      <c r="CC296" s="402">
        <v>35.5</v>
      </c>
      <c r="CD296" s="402">
        <v>32</v>
      </c>
      <c r="CE296" s="402">
        <v>28.9</v>
      </c>
      <c r="CF296" s="402">
        <v>27.1</v>
      </c>
      <c r="CG296" s="402">
        <v>30.5</v>
      </c>
      <c r="CH296" s="402">
        <v>30.3</v>
      </c>
      <c r="CI296" s="402">
        <v>35.8</v>
      </c>
      <c r="CJ296" s="402">
        <v>25.1</v>
      </c>
      <c r="CK296" s="402">
        <v>23.4</v>
      </c>
      <c r="CL296" s="402">
        <v>23.6</v>
      </c>
      <c r="CM296" s="402">
        <v>26.7</v>
      </c>
      <c r="CN296" s="402">
        <v>26.5</v>
      </c>
      <c r="CO296" s="402">
        <v>28.1</v>
      </c>
      <c r="CP296" s="402">
        <v>25</v>
      </c>
    </row>
    <row r="297" spans="1:94">
      <c r="A297">
        <v>295</v>
      </c>
      <c r="B297" t="s">
        <v>686</v>
      </c>
      <c r="C297" t="s">
        <v>1064</v>
      </c>
      <c r="D297" t="s">
        <v>1124</v>
      </c>
      <c r="E297" t="s">
        <v>687</v>
      </c>
      <c r="F297" t="s">
        <v>2109</v>
      </c>
      <c r="I297" s="402"/>
      <c r="J297" s="402">
        <v>23.6</v>
      </c>
      <c r="K297" s="402"/>
      <c r="L297" s="402">
        <v>23.8</v>
      </c>
      <c r="M297" s="402">
        <v>20.7</v>
      </c>
      <c r="N297" s="402">
        <v>24.2</v>
      </c>
      <c r="O297" s="402">
        <v>25.3</v>
      </c>
      <c r="P297" s="402">
        <v>21.8</v>
      </c>
      <c r="Q297" s="402"/>
      <c r="R297" s="402">
        <v>23.8</v>
      </c>
      <c r="S297" s="402">
        <v>23.8</v>
      </c>
      <c r="T297" s="402">
        <v>23.8</v>
      </c>
      <c r="U297" s="402">
        <v>18.7</v>
      </c>
      <c r="V297" s="402">
        <v>20.7</v>
      </c>
      <c r="W297" s="402">
        <v>24</v>
      </c>
      <c r="X297" s="402">
        <v>24.4</v>
      </c>
      <c r="Y297" s="402">
        <v>25</v>
      </c>
      <c r="Z297" s="402">
        <v>24.1</v>
      </c>
      <c r="AA297" s="402">
        <v>23.8</v>
      </c>
      <c r="AB297" s="402">
        <v>17.9</v>
      </c>
      <c r="AC297" s="402">
        <v>25.2</v>
      </c>
      <c r="AD297" s="402">
        <v>27.4</v>
      </c>
      <c r="AE297" s="402">
        <v>25.2</v>
      </c>
      <c r="AF297" s="402">
        <v>21.7</v>
      </c>
      <c r="AG297" s="402">
        <v>21.7</v>
      </c>
      <c r="AH297" s="402">
        <v>21.7</v>
      </c>
      <c r="AI297" s="402"/>
      <c r="AJ297" s="402">
        <v>23.7</v>
      </c>
      <c r="AK297" s="402">
        <v>23.7</v>
      </c>
      <c r="AL297" s="402">
        <v>23.7</v>
      </c>
      <c r="AM297" s="402">
        <v>23.1</v>
      </c>
      <c r="AN297" s="402">
        <v>22.9</v>
      </c>
      <c r="AO297" s="402">
        <v>26</v>
      </c>
      <c r="AP297" s="402">
        <v>22.7</v>
      </c>
      <c r="AQ297" s="402">
        <v>22.7</v>
      </c>
      <c r="AR297" s="402">
        <v>24.9</v>
      </c>
      <c r="AS297" s="402">
        <v>23.7</v>
      </c>
      <c r="AT297" s="402">
        <v>23.7</v>
      </c>
      <c r="AU297" s="402">
        <v>21.7</v>
      </c>
      <c r="AV297" s="402">
        <v>23.7</v>
      </c>
      <c r="AW297" s="402">
        <v>18.6</v>
      </c>
      <c r="AX297" s="402">
        <v>18.6</v>
      </c>
      <c r="AY297" s="402">
        <v>18.6</v>
      </c>
      <c r="AZ297" s="402">
        <v>15.9</v>
      </c>
      <c r="BA297" s="402">
        <v>26</v>
      </c>
      <c r="BB297" s="402">
        <v>20.6</v>
      </c>
      <c r="BC297" s="402">
        <v>18.4</v>
      </c>
      <c r="BD297" s="402">
        <v>23.9</v>
      </c>
      <c r="BE297" s="402">
        <v>23.6</v>
      </c>
      <c r="BF297" s="402">
        <v>23.9</v>
      </c>
      <c r="BG297" s="402">
        <v>24.3</v>
      </c>
      <c r="BH297" s="402">
        <v>24.3</v>
      </c>
      <c r="BI297" s="402">
        <v>24.8</v>
      </c>
      <c r="BJ297" s="402">
        <v>25</v>
      </c>
      <c r="BK297" s="402">
        <v>25.6</v>
      </c>
      <c r="BL297" s="402">
        <v>25</v>
      </c>
      <c r="BM297" s="402">
        <v>23.9</v>
      </c>
      <c r="BN297" s="402">
        <v>24.1</v>
      </c>
      <c r="BO297" s="402">
        <v>22.7</v>
      </c>
      <c r="BP297" s="402">
        <v>23.7</v>
      </c>
      <c r="BQ297" s="402">
        <v>16.5</v>
      </c>
      <c r="BR297" s="402">
        <v>15.9</v>
      </c>
      <c r="BS297" s="402">
        <v>17.9</v>
      </c>
      <c r="BT297" s="402">
        <v>23.9</v>
      </c>
      <c r="BU297" s="402">
        <v>25.1</v>
      </c>
      <c r="BV297" s="402">
        <v>24.7</v>
      </c>
      <c r="BW297" s="402">
        <v>27.8</v>
      </c>
      <c r="BX297" s="402">
        <v>25.9</v>
      </c>
      <c r="BY297" s="402">
        <v>33.5</v>
      </c>
      <c r="BZ297" s="402">
        <v>24.6</v>
      </c>
      <c r="CA297" s="402">
        <v>27.3</v>
      </c>
      <c r="CB297" s="402">
        <v>25.1</v>
      </c>
      <c r="CC297" s="402">
        <v>30</v>
      </c>
      <c r="CD297" s="402">
        <v>25.1</v>
      </c>
      <c r="CE297" s="402">
        <v>23.5</v>
      </c>
      <c r="CF297" s="402">
        <v>18.5</v>
      </c>
      <c r="CG297" s="402">
        <v>21.8</v>
      </c>
      <c r="CH297" s="402">
        <v>21.6</v>
      </c>
      <c r="CI297" s="402">
        <v>29</v>
      </c>
      <c r="CJ297" s="402">
        <v>19.4</v>
      </c>
      <c r="CK297" s="402">
        <v>16.6</v>
      </c>
      <c r="CL297" s="402">
        <v>18.5</v>
      </c>
      <c r="CM297" s="402">
        <v>20.1</v>
      </c>
      <c r="CN297" s="402">
        <v>21.2</v>
      </c>
      <c r="CO297" s="402">
        <v>22.7</v>
      </c>
      <c r="CP297" s="402">
        <v>20.8</v>
      </c>
    </row>
    <row r="298" spans="1:94">
      <c r="A298">
        <v>296</v>
      </c>
      <c r="B298" t="s">
        <v>688</v>
      </c>
      <c r="C298" t="s">
        <v>1064</v>
      </c>
      <c r="D298" t="s">
        <v>1124</v>
      </c>
      <c r="E298" t="s">
        <v>689</v>
      </c>
      <c r="F298" t="s">
        <v>2109</v>
      </c>
      <c r="J298">
        <v>17.8</v>
      </c>
      <c r="L298">
        <v>22.8</v>
      </c>
      <c r="M298">
        <v>24.8</v>
      </c>
      <c r="N298">
        <v>19.2</v>
      </c>
      <c r="O298">
        <v>15.1</v>
      </c>
      <c r="P298">
        <v>14.4</v>
      </c>
      <c r="R298">
        <v>28.2</v>
      </c>
      <c r="S298">
        <v>24.7</v>
      </c>
      <c r="T298">
        <v>21.2</v>
      </c>
      <c r="U298">
        <v>27.6</v>
      </c>
      <c r="V298">
        <v>24.4</v>
      </c>
      <c r="W298">
        <v>20.3</v>
      </c>
      <c r="X298">
        <v>20</v>
      </c>
      <c r="Y298">
        <v>18.8</v>
      </c>
      <c r="Z298">
        <v>13.9</v>
      </c>
      <c r="AA298">
        <v>21.3</v>
      </c>
      <c r="AB298">
        <v>18.9</v>
      </c>
      <c r="AC298">
        <v>16.6</v>
      </c>
      <c r="AD298">
        <v>15.2</v>
      </c>
      <c r="AE298">
        <v>10.3</v>
      </c>
      <c r="AF298">
        <v>17.6</v>
      </c>
      <c r="AG298">
        <v>14.4</v>
      </c>
      <c r="AH298">
        <v>11.4</v>
      </c>
      <c r="AJ298">
        <v>28.1</v>
      </c>
      <c r="AK298">
        <v>31.4</v>
      </c>
      <c r="AL298">
        <v>28.1</v>
      </c>
      <c r="AM298">
        <v>22.7</v>
      </c>
      <c r="AN298">
        <v>24.6</v>
      </c>
      <c r="AO298">
        <v>24.6</v>
      </c>
      <c r="AP298">
        <v>26.2</v>
      </c>
      <c r="AQ298">
        <v>24.9</v>
      </c>
      <c r="AR298">
        <v>27.5</v>
      </c>
      <c r="AS298">
        <v>21.8</v>
      </c>
      <c r="AT298">
        <v>21.5</v>
      </c>
      <c r="AU298">
        <v>16.9</v>
      </c>
      <c r="AV298">
        <v>20.6</v>
      </c>
      <c r="AW298">
        <v>29.1</v>
      </c>
      <c r="AX298">
        <v>28.1</v>
      </c>
      <c r="AY298">
        <v>27.5</v>
      </c>
      <c r="AZ298">
        <v>27.2</v>
      </c>
      <c r="BA298">
        <v>24.4</v>
      </c>
      <c r="BB298">
        <v>24.4</v>
      </c>
      <c r="BC298">
        <v>23.2</v>
      </c>
      <c r="BD298">
        <v>22.4</v>
      </c>
      <c r="BE298">
        <v>24.1</v>
      </c>
      <c r="BF298">
        <v>19.5</v>
      </c>
      <c r="BG298">
        <v>20</v>
      </c>
      <c r="BH298">
        <v>19.9</v>
      </c>
      <c r="BI298">
        <v>20.3</v>
      </c>
      <c r="BJ298">
        <v>16.6</v>
      </c>
      <c r="BK298">
        <v>20.3</v>
      </c>
      <c r="BL298">
        <v>18.7</v>
      </c>
      <c r="BM298">
        <v>13.8</v>
      </c>
      <c r="BN298">
        <v>13.8</v>
      </c>
      <c r="BO298">
        <v>21.9</v>
      </c>
      <c r="BP298">
        <v>21.2</v>
      </c>
      <c r="BQ298">
        <v>19.7</v>
      </c>
      <c r="BR298">
        <v>18.5</v>
      </c>
      <c r="BS298">
        <v>18.8</v>
      </c>
      <c r="BT298">
        <v>14.6</v>
      </c>
      <c r="BU298">
        <v>15.2</v>
      </c>
      <c r="BV298">
        <v>15.9</v>
      </c>
      <c r="BW298">
        <v>23.6</v>
      </c>
      <c r="BX298">
        <v>14.2</v>
      </c>
      <c r="BY298">
        <v>22</v>
      </c>
      <c r="BZ298">
        <v>13.8</v>
      </c>
      <c r="CA298">
        <v>12.9</v>
      </c>
      <c r="CB298">
        <v>8.8</v>
      </c>
      <c r="CC298">
        <v>10.3</v>
      </c>
      <c r="CD298">
        <v>10.3</v>
      </c>
      <c r="CE298">
        <v>10.3</v>
      </c>
      <c r="CF298">
        <v>16.7</v>
      </c>
      <c r="CG298">
        <v>18.6</v>
      </c>
      <c r="CH298">
        <v>17.6</v>
      </c>
      <c r="CI298">
        <v>14.7</v>
      </c>
      <c r="CJ298">
        <v>13.8</v>
      </c>
      <c r="CK298">
        <v>15.3</v>
      </c>
      <c r="CL298">
        <v>14.3</v>
      </c>
      <c r="CM298">
        <v>12.1</v>
      </c>
      <c r="CN298">
        <v>11.7</v>
      </c>
      <c r="CO298">
        <v>10.5</v>
      </c>
      <c r="CP298">
        <v>11.3</v>
      </c>
    </row>
    <row r="299" spans="3:3">
      <c r="C299" t="s">
        <v>1064</v>
      </c>
    </row>
    <row r="300" spans="3:94">
      <c r="C300" t="s">
        <v>1126</v>
      </c>
      <c r="D300" t="s">
        <v>1127</v>
      </c>
      <c r="I300" s="402"/>
      <c r="J300" s="402"/>
      <c r="K300" s="402"/>
      <c r="L300" s="402"/>
      <c r="M300" s="402"/>
      <c r="N300" s="402"/>
      <c r="O300" s="402"/>
      <c r="P300" s="402"/>
      <c r="Q300" s="402"/>
      <c r="R300" s="402"/>
      <c r="S300" s="402"/>
      <c r="T300" s="402"/>
      <c r="U300" s="402"/>
      <c r="V300" s="402"/>
      <c r="W300" s="402"/>
      <c r="X300" s="402"/>
      <c r="Y300" s="402"/>
      <c r="Z300" s="402"/>
      <c r="AA300" s="402"/>
      <c r="AB300" s="402"/>
      <c r="AC300" s="402"/>
      <c r="AD300" s="402"/>
      <c r="AE300" s="402"/>
      <c r="AF300" s="402"/>
      <c r="AG300" s="402"/>
      <c r="AH300" s="402"/>
      <c r="AI300" s="402"/>
      <c r="AJ300" s="402"/>
      <c r="AK300" s="402"/>
      <c r="AL300" s="402"/>
      <c r="AM300" s="402"/>
      <c r="AN300" s="402"/>
      <c r="AO300" s="402"/>
      <c r="AP300" s="402"/>
      <c r="AQ300" s="402"/>
      <c r="AR300" s="402"/>
      <c r="AS300" s="402"/>
      <c r="AT300" s="402"/>
      <c r="AU300" s="402"/>
      <c r="AV300" s="402"/>
      <c r="AW300" s="402"/>
      <c r="AX300" s="402"/>
      <c r="AY300" s="402"/>
      <c r="AZ300" s="402"/>
      <c r="BA300" s="402"/>
      <c r="BB300" s="402"/>
      <c r="BC300" s="402"/>
      <c r="BD300" s="402"/>
      <c r="BE300" s="402"/>
      <c r="BF300" s="402"/>
      <c r="BG300" s="402"/>
      <c r="BH300" s="402"/>
      <c r="BI300" s="402"/>
      <c r="BJ300" s="402"/>
      <c r="BK300" s="402"/>
      <c r="BL300" s="402"/>
      <c r="BM300" s="402"/>
      <c r="BN300" s="402"/>
      <c r="BO300" s="402"/>
      <c r="BP300" s="402"/>
      <c r="BQ300" s="402"/>
      <c r="BR300" s="402"/>
      <c r="BS300" s="402"/>
      <c r="BT300" s="402"/>
      <c r="BU300" s="402"/>
      <c r="BV300" s="402"/>
      <c r="BW300" s="402"/>
      <c r="BX300" s="402"/>
      <c r="BY300" s="402"/>
      <c r="BZ300" s="402"/>
      <c r="CA300" s="402"/>
      <c r="CB300" s="402"/>
      <c r="CC300" s="402"/>
      <c r="CD300" s="402"/>
      <c r="CE300" s="402"/>
      <c r="CF300" s="402"/>
      <c r="CG300" s="402"/>
      <c r="CH300" s="402"/>
      <c r="CI300" s="402"/>
      <c r="CJ300" s="402"/>
      <c r="CK300" s="402"/>
      <c r="CL300" s="402"/>
      <c r="CM300" s="402"/>
      <c r="CN300" s="402"/>
      <c r="CO300" s="402"/>
      <c r="CP300" s="402"/>
    </row>
    <row r="301" spans="1:94">
      <c r="A301">
        <v>299</v>
      </c>
      <c r="B301" t="s">
        <v>1125</v>
      </c>
      <c r="C301" t="s">
        <v>1126</v>
      </c>
      <c r="D301" t="s">
        <v>1127</v>
      </c>
      <c r="E301" t="s">
        <v>1128</v>
      </c>
      <c r="F301" t="s">
        <v>2109</v>
      </c>
      <c r="I301" s="402"/>
      <c r="J301" s="402">
        <v>39.3</v>
      </c>
      <c r="K301" s="402"/>
      <c r="L301" s="402">
        <v>36.5</v>
      </c>
      <c r="M301" s="402">
        <v>37.9</v>
      </c>
      <c r="N301" s="402">
        <v>36.8</v>
      </c>
      <c r="O301" s="402">
        <v>41.5</v>
      </c>
      <c r="P301" s="402">
        <v>42.5</v>
      </c>
      <c r="Q301" s="402"/>
      <c r="R301" s="402">
        <v>35.4</v>
      </c>
      <c r="S301" s="402">
        <v>35.1</v>
      </c>
      <c r="T301" s="402">
        <v>37.2</v>
      </c>
      <c r="U301" s="402">
        <v>36.7</v>
      </c>
      <c r="V301" s="402">
        <v>37.7</v>
      </c>
      <c r="W301" s="402">
        <v>36.5</v>
      </c>
      <c r="X301" s="402">
        <v>36.5</v>
      </c>
      <c r="Y301" s="402">
        <v>37.4</v>
      </c>
      <c r="Z301" s="402">
        <v>40.5</v>
      </c>
      <c r="AA301" s="402">
        <v>36.6</v>
      </c>
      <c r="AB301" s="402">
        <v>44.3</v>
      </c>
      <c r="AC301" s="402">
        <v>41.2</v>
      </c>
      <c r="AD301" s="402">
        <v>40.3</v>
      </c>
      <c r="AE301" s="402">
        <v>42.7</v>
      </c>
      <c r="AF301" s="402">
        <v>43</v>
      </c>
      <c r="AG301" s="402">
        <v>43.6</v>
      </c>
      <c r="AH301" s="402">
        <v>40.8</v>
      </c>
      <c r="AI301" s="402"/>
      <c r="AJ301" s="402">
        <v>35.5</v>
      </c>
      <c r="AK301" s="402">
        <v>45.3</v>
      </c>
      <c r="AL301" s="402">
        <v>35.1</v>
      </c>
      <c r="AM301" s="402">
        <v>35.5</v>
      </c>
      <c r="AN301" s="402">
        <v>33.9</v>
      </c>
      <c r="AO301" s="402">
        <v>35.2</v>
      </c>
      <c r="AP301" s="402">
        <v>39.3</v>
      </c>
      <c r="AQ301" s="402">
        <v>36.2</v>
      </c>
      <c r="AR301" s="402">
        <v>32.1</v>
      </c>
      <c r="AS301" s="402">
        <v>37.3</v>
      </c>
      <c r="AT301" s="402">
        <v>37.1</v>
      </c>
      <c r="AU301" s="402">
        <v>38.8</v>
      </c>
      <c r="AV301" s="402">
        <v>37.5</v>
      </c>
      <c r="AW301" s="402">
        <v>30.7</v>
      </c>
      <c r="AX301" s="402">
        <v>36.4</v>
      </c>
      <c r="AY301" s="402">
        <v>36.6</v>
      </c>
      <c r="AZ301" s="402">
        <v>37.1</v>
      </c>
      <c r="BA301" s="402">
        <v>36.5</v>
      </c>
      <c r="BB301" s="402">
        <v>38.7</v>
      </c>
      <c r="BC301" s="402">
        <v>35.5</v>
      </c>
      <c r="BD301" s="402">
        <v>38.3</v>
      </c>
      <c r="BE301" s="402">
        <v>35.5</v>
      </c>
      <c r="BF301" s="402">
        <v>36.6</v>
      </c>
      <c r="BG301" s="402">
        <v>36.6</v>
      </c>
      <c r="BH301" s="402">
        <v>40.3</v>
      </c>
      <c r="BI301" s="402">
        <v>36.6</v>
      </c>
      <c r="BJ301" s="402">
        <v>38.4</v>
      </c>
      <c r="BK301" s="402">
        <v>40</v>
      </c>
      <c r="BL301" s="402">
        <v>36.3</v>
      </c>
      <c r="BM301" s="402">
        <v>41</v>
      </c>
      <c r="BN301" s="402">
        <v>40.6</v>
      </c>
      <c r="BO301" s="402">
        <v>36.7</v>
      </c>
      <c r="BP301" s="402">
        <v>36.8</v>
      </c>
      <c r="BQ301" s="402">
        <v>48.8</v>
      </c>
      <c r="BR301" s="402">
        <v>47.2</v>
      </c>
      <c r="BS301" s="402">
        <v>40.2</v>
      </c>
      <c r="BT301" s="402">
        <v>39.7</v>
      </c>
      <c r="BU301" s="402">
        <v>41.9</v>
      </c>
      <c r="BV301" s="402">
        <v>40.1</v>
      </c>
      <c r="BW301" s="402">
        <v>40.5</v>
      </c>
      <c r="BX301" s="402">
        <v>41.5</v>
      </c>
      <c r="BY301" s="402">
        <v>40.2</v>
      </c>
      <c r="BZ301" s="402">
        <v>40.4</v>
      </c>
      <c r="CA301" s="402">
        <v>37.1</v>
      </c>
      <c r="CB301" s="402">
        <v>45.6</v>
      </c>
      <c r="CC301" s="402">
        <v>42.7</v>
      </c>
      <c r="CD301" s="402">
        <v>44.2</v>
      </c>
      <c r="CE301" s="402">
        <v>42.7</v>
      </c>
      <c r="CF301" s="402">
        <v>40.3</v>
      </c>
      <c r="CG301" s="402">
        <v>42.1</v>
      </c>
      <c r="CH301" s="402">
        <v>43.1</v>
      </c>
      <c r="CI301" s="402">
        <v>40.9</v>
      </c>
      <c r="CJ301" s="402">
        <v>43.7</v>
      </c>
      <c r="CK301" s="402">
        <v>47.3</v>
      </c>
      <c r="CL301" s="402">
        <v>43.7</v>
      </c>
      <c r="CM301" s="402">
        <v>45.8</v>
      </c>
      <c r="CN301" s="402">
        <v>40.9</v>
      </c>
      <c r="CO301" s="402">
        <v>41.5</v>
      </c>
      <c r="CP301" s="402">
        <v>41.5</v>
      </c>
    </row>
    <row r="302" spans="1:94">
      <c r="A302">
        <v>300</v>
      </c>
      <c r="B302" t="s">
        <v>1129</v>
      </c>
      <c r="C302" t="s">
        <v>1126</v>
      </c>
      <c r="D302" t="s">
        <v>1127</v>
      </c>
      <c r="E302" t="s">
        <v>1130</v>
      </c>
      <c r="F302" t="s">
        <v>2109</v>
      </c>
      <c r="I302" s="402"/>
      <c r="J302" s="402">
        <v>37.4</v>
      </c>
      <c r="K302" s="402"/>
      <c r="L302" s="402">
        <v>40.9</v>
      </c>
      <c r="M302" s="402">
        <v>38.8</v>
      </c>
      <c r="N302" s="402">
        <v>40.9</v>
      </c>
      <c r="O302" s="402">
        <v>35.3</v>
      </c>
      <c r="P302" s="402">
        <v>33.3</v>
      </c>
      <c r="Q302" s="402"/>
      <c r="R302" s="402">
        <v>36.6</v>
      </c>
      <c r="S302" s="402">
        <v>43.5</v>
      </c>
      <c r="T302" s="402">
        <v>41.8</v>
      </c>
      <c r="U302" s="402">
        <v>39.7</v>
      </c>
      <c r="V302" s="402">
        <v>37.9</v>
      </c>
      <c r="W302" s="402">
        <v>41.1</v>
      </c>
      <c r="X302" s="402">
        <v>41.8</v>
      </c>
      <c r="Y302" s="402">
        <v>39.7</v>
      </c>
      <c r="Z302" s="402">
        <v>36.6</v>
      </c>
      <c r="AA302" s="402">
        <v>41</v>
      </c>
      <c r="AB302" s="402">
        <v>34</v>
      </c>
      <c r="AC302" s="402">
        <v>35.4</v>
      </c>
      <c r="AD302" s="402">
        <v>35.1</v>
      </c>
      <c r="AE302" s="402">
        <v>33.9</v>
      </c>
      <c r="AF302" s="402">
        <v>34.4</v>
      </c>
      <c r="AG302" s="402">
        <v>31.4</v>
      </c>
      <c r="AH302" s="402">
        <v>34.9</v>
      </c>
      <c r="AI302" s="402"/>
      <c r="AJ302" s="402">
        <v>36.4</v>
      </c>
      <c r="AK302" s="402">
        <v>30.8</v>
      </c>
      <c r="AL302" s="402">
        <v>36.1</v>
      </c>
      <c r="AM302" s="402">
        <v>43</v>
      </c>
      <c r="AN302" s="402">
        <v>42</v>
      </c>
      <c r="AO302" s="402">
        <v>43.3</v>
      </c>
      <c r="AP302" s="402">
        <v>40.9</v>
      </c>
      <c r="AQ302" s="402">
        <v>41.7</v>
      </c>
      <c r="AR302" s="402">
        <v>48</v>
      </c>
      <c r="AS302" s="402">
        <v>41.6</v>
      </c>
      <c r="AT302" s="402">
        <v>41.5</v>
      </c>
      <c r="AU302" s="402">
        <v>43.5</v>
      </c>
      <c r="AV302" s="402">
        <v>41.2</v>
      </c>
      <c r="AW302" s="402">
        <v>42.1</v>
      </c>
      <c r="AX302" s="402">
        <v>41.6</v>
      </c>
      <c r="AY302" s="402">
        <v>35.6</v>
      </c>
      <c r="AZ302" s="402">
        <v>39.1</v>
      </c>
      <c r="BA302" s="402">
        <v>38.2</v>
      </c>
      <c r="BB302" s="402">
        <v>37.1</v>
      </c>
      <c r="BC302" s="402">
        <v>38.2</v>
      </c>
      <c r="BD302" s="402">
        <v>42.3</v>
      </c>
      <c r="BE302" s="402">
        <v>42.7</v>
      </c>
      <c r="BF302" s="402">
        <v>40.9</v>
      </c>
      <c r="BG302" s="402">
        <v>41.6</v>
      </c>
      <c r="BH302" s="402">
        <v>37.4</v>
      </c>
      <c r="BI302" s="402">
        <v>41.6</v>
      </c>
      <c r="BJ302" s="402">
        <v>37.8</v>
      </c>
      <c r="BK302" s="402">
        <v>36.5</v>
      </c>
      <c r="BL302" s="402">
        <v>41.6</v>
      </c>
      <c r="BM302" s="402">
        <v>36.8</v>
      </c>
      <c r="BN302" s="402">
        <v>36.4</v>
      </c>
      <c r="BO302" s="402">
        <v>40.8</v>
      </c>
      <c r="BP302" s="402">
        <v>40.9</v>
      </c>
      <c r="BQ302" s="402">
        <v>33.1</v>
      </c>
      <c r="BR302" s="402">
        <v>34.8</v>
      </c>
      <c r="BS302" s="402">
        <v>35.8</v>
      </c>
      <c r="BT302" s="402">
        <v>39.2</v>
      </c>
      <c r="BU302" s="402">
        <v>35.7</v>
      </c>
      <c r="BV302" s="402">
        <v>36.1</v>
      </c>
      <c r="BW302" s="402">
        <v>34.5</v>
      </c>
      <c r="BX302" s="402">
        <v>35.9</v>
      </c>
      <c r="BY302" s="402">
        <v>34.8</v>
      </c>
      <c r="BZ302" s="402">
        <v>34.9</v>
      </c>
      <c r="CA302" s="402">
        <v>37.2</v>
      </c>
      <c r="CB302" s="402">
        <v>29</v>
      </c>
      <c r="CC302" s="402">
        <v>33.7</v>
      </c>
      <c r="CD302" s="402">
        <v>34.9</v>
      </c>
      <c r="CE302" s="402">
        <v>33.7</v>
      </c>
      <c r="CF302" s="402">
        <v>36.5</v>
      </c>
      <c r="CG302" s="402">
        <v>34.4</v>
      </c>
      <c r="CH302" s="402">
        <v>34.2</v>
      </c>
      <c r="CI302" s="402">
        <v>32.2</v>
      </c>
      <c r="CJ302" s="402">
        <v>31.3</v>
      </c>
      <c r="CK302" s="402">
        <v>30.7</v>
      </c>
      <c r="CL302" s="402">
        <v>31.3</v>
      </c>
      <c r="CM302" s="402">
        <v>32.2</v>
      </c>
      <c r="CN302" s="402">
        <v>34.7</v>
      </c>
      <c r="CO302" s="402">
        <v>35.3</v>
      </c>
      <c r="CP302" s="402">
        <v>33.7</v>
      </c>
    </row>
    <row r="303" spans="1:94">
      <c r="A303">
        <v>301</v>
      </c>
      <c r="B303" t="s">
        <v>1131</v>
      </c>
      <c r="C303" t="s">
        <v>1126</v>
      </c>
      <c r="D303" t="s">
        <v>1127</v>
      </c>
      <c r="E303" t="s">
        <v>1132</v>
      </c>
      <c r="F303" t="s">
        <v>2109</v>
      </c>
      <c r="I303" s="402"/>
      <c r="J303" s="402">
        <v>12.4</v>
      </c>
      <c r="K303" s="402"/>
      <c r="L303" s="402">
        <v>12.1</v>
      </c>
      <c r="M303" s="402">
        <v>13</v>
      </c>
      <c r="N303" s="402">
        <v>11.5</v>
      </c>
      <c r="O303" s="402">
        <v>12</v>
      </c>
      <c r="P303" s="402">
        <v>13.1</v>
      </c>
      <c r="Q303" s="402"/>
      <c r="R303" s="402">
        <v>18.7</v>
      </c>
      <c r="S303" s="402">
        <v>11.9</v>
      </c>
      <c r="T303" s="402">
        <v>9.5</v>
      </c>
      <c r="U303" s="402">
        <v>12.7</v>
      </c>
      <c r="V303" s="402">
        <v>13.7</v>
      </c>
      <c r="W303" s="402">
        <v>11.7</v>
      </c>
      <c r="X303" s="402">
        <v>11.3</v>
      </c>
      <c r="Y303" s="402">
        <v>12</v>
      </c>
      <c r="Z303" s="402">
        <v>11.6</v>
      </c>
      <c r="AA303" s="402">
        <v>11.7</v>
      </c>
      <c r="AB303" s="402">
        <v>11.3</v>
      </c>
      <c r="AC303" s="402">
        <v>12.2</v>
      </c>
      <c r="AD303" s="402">
        <v>12.9</v>
      </c>
      <c r="AE303" s="402">
        <v>11.8</v>
      </c>
      <c r="AF303" s="402">
        <v>12.1</v>
      </c>
      <c r="AG303" s="402">
        <v>13.8</v>
      </c>
      <c r="AH303" s="402">
        <v>12.6</v>
      </c>
      <c r="AI303" s="402"/>
      <c r="AJ303" s="402">
        <v>18.7</v>
      </c>
      <c r="AK303" s="402">
        <v>15.8</v>
      </c>
      <c r="AL303" s="402">
        <v>19.4</v>
      </c>
      <c r="AM303" s="402">
        <v>12</v>
      </c>
      <c r="AN303" s="402">
        <v>14</v>
      </c>
      <c r="AO303" s="402">
        <v>12</v>
      </c>
      <c r="AP303" s="402">
        <v>11.1</v>
      </c>
      <c r="AQ303" s="402">
        <v>12.3</v>
      </c>
      <c r="AR303" s="402">
        <v>10.9</v>
      </c>
      <c r="AS303" s="402">
        <v>9.5</v>
      </c>
      <c r="AT303" s="402">
        <v>9.7</v>
      </c>
      <c r="AU303" s="402">
        <v>8.3</v>
      </c>
      <c r="AV303" s="402">
        <v>9.9</v>
      </c>
      <c r="AW303" s="402">
        <v>14.2</v>
      </c>
      <c r="AX303" s="402">
        <v>11.9</v>
      </c>
      <c r="AY303" s="402">
        <v>16.1</v>
      </c>
      <c r="AZ303" s="402">
        <v>12.8</v>
      </c>
      <c r="BA303" s="402">
        <v>14.9</v>
      </c>
      <c r="BB303" s="402">
        <v>13.5</v>
      </c>
      <c r="BC303" s="402">
        <v>14.7</v>
      </c>
      <c r="BD303" s="402">
        <v>10.1</v>
      </c>
      <c r="BE303" s="402">
        <v>11.4</v>
      </c>
      <c r="BF303" s="402">
        <v>11.8</v>
      </c>
      <c r="BG303" s="402">
        <v>11.4</v>
      </c>
      <c r="BH303" s="402">
        <v>9.7</v>
      </c>
      <c r="BI303" s="402">
        <v>11.4</v>
      </c>
      <c r="BJ303" s="402">
        <v>12.4</v>
      </c>
      <c r="BK303" s="402">
        <v>12.8</v>
      </c>
      <c r="BL303" s="402">
        <v>10.7</v>
      </c>
      <c r="BM303" s="402">
        <v>11.3</v>
      </c>
      <c r="BN303" s="402">
        <v>11.6</v>
      </c>
      <c r="BO303" s="402">
        <v>11.8</v>
      </c>
      <c r="BP303" s="402">
        <v>11.8</v>
      </c>
      <c r="BQ303" s="402">
        <v>9.7</v>
      </c>
      <c r="BR303" s="402">
        <v>6.7</v>
      </c>
      <c r="BS303" s="402">
        <v>12.1</v>
      </c>
      <c r="BT303" s="402">
        <v>11</v>
      </c>
      <c r="BU303" s="402">
        <v>12.4</v>
      </c>
      <c r="BV303" s="402">
        <v>12.6</v>
      </c>
      <c r="BW303" s="402">
        <v>13.1</v>
      </c>
      <c r="BX303" s="402">
        <v>11</v>
      </c>
      <c r="BY303" s="402">
        <v>13.6</v>
      </c>
      <c r="BZ303" s="402">
        <v>13</v>
      </c>
      <c r="CA303" s="402">
        <v>13.8</v>
      </c>
      <c r="CB303" s="402">
        <v>12.7</v>
      </c>
      <c r="CC303" s="402">
        <v>11.8</v>
      </c>
      <c r="CD303" s="402">
        <v>10.3</v>
      </c>
      <c r="CE303" s="402">
        <v>11.8</v>
      </c>
      <c r="CF303" s="402">
        <v>13.4</v>
      </c>
      <c r="CG303" s="402">
        <v>11.9</v>
      </c>
      <c r="CH303" s="402">
        <v>12.2</v>
      </c>
      <c r="CI303" s="402">
        <v>15.5</v>
      </c>
      <c r="CJ303" s="402">
        <v>13.8</v>
      </c>
      <c r="CK303" s="402">
        <v>12.2</v>
      </c>
      <c r="CL303" s="402">
        <v>13.8</v>
      </c>
      <c r="CM303" s="402">
        <v>12</v>
      </c>
      <c r="CN303" s="402">
        <v>12.7</v>
      </c>
      <c r="CO303" s="402">
        <v>11.6</v>
      </c>
      <c r="CP303" s="402">
        <v>12.9</v>
      </c>
    </row>
    <row r="304" spans="1:94">
      <c r="A304">
        <v>302</v>
      </c>
      <c r="B304" t="s">
        <v>1133</v>
      </c>
      <c r="C304" t="s">
        <v>1126</v>
      </c>
      <c r="D304" t="s">
        <v>1127</v>
      </c>
      <c r="E304" t="s">
        <v>1134</v>
      </c>
      <c r="F304" t="s">
        <v>2109</v>
      </c>
      <c r="I304" s="402"/>
      <c r="J304" s="402">
        <v>5.3</v>
      </c>
      <c r="K304" s="402"/>
      <c r="L304" s="402">
        <v>4.8</v>
      </c>
      <c r="M304" s="402">
        <v>4.5</v>
      </c>
      <c r="N304" s="402">
        <v>5.2</v>
      </c>
      <c r="O304" s="402">
        <v>5.7</v>
      </c>
      <c r="P304" s="402">
        <v>5.6</v>
      </c>
      <c r="Q304" s="402"/>
      <c r="R304" s="402">
        <v>4.3</v>
      </c>
      <c r="S304" s="402">
        <v>4.4</v>
      </c>
      <c r="T304" s="402">
        <v>5.4</v>
      </c>
      <c r="U304" s="402">
        <v>4.8</v>
      </c>
      <c r="V304" s="402">
        <v>4.6</v>
      </c>
      <c r="W304" s="402">
        <v>5.2</v>
      </c>
      <c r="X304" s="402">
        <v>5</v>
      </c>
      <c r="Y304" s="402">
        <v>5.3</v>
      </c>
      <c r="Z304" s="402">
        <v>5.1</v>
      </c>
      <c r="AA304" s="402">
        <v>5.2</v>
      </c>
      <c r="AB304" s="402">
        <v>5.2</v>
      </c>
      <c r="AC304" s="402">
        <v>5.7</v>
      </c>
      <c r="AD304" s="402">
        <v>5.6</v>
      </c>
      <c r="AE304" s="402">
        <v>6.7</v>
      </c>
      <c r="AF304" s="402">
        <v>5.4</v>
      </c>
      <c r="AG304" s="402">
        <v>5.4</v>
      </c>
      <c r="AH304" s="402">
        <v>5.7</v>
      </c>
      <c r="AI304" s="402"/>
      <c r="AJ304" s="402">
        <v>4.4</v>
      </c>
      <c r="AK304" s="402">
        <v>3.7</v>
      </c>
      <c r="AL304" s="402">
        <v>4.3</v>
      </c>
      <c r="AM304" s="402">
        <v>4.3</v>
      </c>
      <c r="AN304" s="402">
        <v>5.1</v>
      </c>
      <c r="AO304" s="402">
        <v>4.3</v>
      </c>
      <c r="AP304" s="402">
        <v>4.1</v>
      </c>
      <c r="AQ304" s="402">
        <v>4.6</v>
      </c>
      <c r="AR304" s="402">
        <v>4.1</v>
      </c>
      <c r="AS304" s="402">
        <v>5.5</v>
      </c>
      <c r="AT304" s="402">
        <v>5.6</v>
      </c>
      <c r="AU304" s="402">
        <v>5.4</v>
      </c>
      <c r="AV304" s="402">
        <v>5.4</v>
      </c>
      <c r="AW304" s="402">
        <v>5.8</v>
      </c>
      <c r="AX304" s="402">
        <v>4.4</v>
      </c>
      <c r="AY304" s="402">
        <v>5.1</v>
      </c>
      <c r="AZ304" s="402">
        <v>5</v>
      </c>
      <c r="BA304" s="402">
        <v>5.1</v>
      </c>
      <c r="BB304" s="402">
        <v>4.6</v>
      </c>
      <c r="BC304" s="402">
        <v>5.1</v>
      </c>
      <c r="BD304" s="402">
        <v>4.5</v>
      </c>
      <c r="BE304" s="402">
        <v>5.1</v>
      </c>
      <c r="BF304" s="402">
        <v>5.2</v>
      </c>
      <c r="BG304" s="402">
        <v>5.1</v>
      </c>
      <c r="BH304" s="402">
        <v>4.3</v>
      </c>
      <c r="BI304" s="402">
        <v>5.1</v>
      </c>
      <c r="BJ304" s="402">
        <v>5.5</v>
      </c>
      <c r="BK304" s="402">
        <v>5.9</v>
      </c>
      <c r="BL304" s="402">
        <v>5.5</v>
      </c>
      <c r="BM304" s="402">
        <v>4.6</v>
      </c>
      <c r="BN304" s="402">
        <v>5.2</v>
      </c>
      <c r="BO304" s="402">
        <v>5.2</v>
      </c>
      <c r="BP304" s="402">
        <v>5.3</v>
      </c>
      <c r="BQ304" s="402">
        <v>5.1</v>
      </c>
      <c r="BR304" s="402">
        <v>5.4</v>
      </c>
      <c r="BS304" s="402">
        <v>5.6</v>
      </c>
      <c r="BT304" s="402">
        <v>5.2</v>
      </c>
      <c r="BU304" s="402">
        <v>4.5</v>
      </c>
      <c r="BV304" s="402">
        <v>5.6</v>
      </c>
      <c r="BW304" s="402">
        <v>6.4</v>
      </c>
      <c r="BX304" s="402">
        <v>5.7</v>
      </c>
      <c r="BY304" s="402">
        <v>5.7</v>
      </c>
      <c r="BZ304" s="402">
        <v>5.7</v>
      </c>
      <c r="CA304" s="402">
        <v>5.6</v>
      </c>
      <c r="CB304" s="402">
        <v>7.3</v>
      </c>
      <c r="CC304" s="402">
        <v>6.8</v>
      </c>
      <c r="CD304" s="402">
        <v>5.4</v>
      </c>
      <c r="CE304" s="402">
        <v>6.8</v>
      </c>
      <c r="CF304" s="402">
        <v>5.1</v>
      </c>
      <c r="CG304" s="402">
        <v>5.3</v>
      </c>
      <c r="CH304" s="402">
        <v>5.4</v>
      </c>
      <c r="CI304" s="402">
        <v>4.9</v>
      </c>
      <c r="CJ304" s="402">
        <v>5.5</v>
      </c>
      <c r="CK304" s="402">
        <v>4.8</v>
      </c>
      <c r="CL304" s="402">
        <v>5.5</v>
      </c>
      <c r="CM304" s="402">
        <v>5.7</v>
      </c>
      <c r="CN304" s="402">
        <v>5.7</v>
      </c>
      <c r="CO304" s="402">
        <v>5.6</v>
      </c>
      <c r="CP304" s="402">
        <v>5.8</v>
      </c>
    </row>
    <row r="305" spans="1:94">
      <c r="A305">
        <v>303</v>
      </c>
      <c r="B305" t="s">
        <v>1135</v>
      </c>
      <c r="C305" t="s">
        <v>1126</v>
      </c>
      <c r="D305" t="s">
        <v>1127</v>
      </c>
      <c r="E305" t="s">
        <v>1136</v>
      </c>
      <c r="F305" t="s">
        <v>2109</v>
      </c>
      <c r="J305">
        <v>5.7</v>
      </c>
      <c r="L305">
        <v>5.7</v>
      </c>
      <c r="M305">
        <v>5.9</v>
      </c>
      <c r="N305">
        <v>5.6</v>
      </c>
      <c r="O305">
        <v>5.5</v>
      </c>
      <c r="P305">
        <v>5.6</v>
      </c>
      <c r="R305">
        <v>5.1</v>
      </c>
      <c r="S305">
        <v>5.2</v>
      </c>
      <c r="T305">
        <v>6</v>
      </c>
      <c r="U305">
        <v>6</v>
      </c>
      <c r="V305">
        <v>6.1</v>
      </c>
      <c r="W305">
        <v>5.5</v>
      </c>
      <c r="X305">
        <v>5.4</v>
      </c>
      <c r="Y305">
        <v>5.7</v>
      </c>
      <c r="Z305">
        <v>6.2</v>
      </c>
      <c r="AA305">
        <v>5.5</v>
      </c>
      <c r="AB305">
        <v>5.2</v>
      </c>
      <c r="AC305">
        <v>5.5</v>
      </c>
      <c r="AD305">
        <v>6</v>
      </c>
      <c r="AE305">
        <v>5</v>
      </c>
      <c r="AF305">
        <v>5.1</v>
      </c>
      <c r="AG305">
        <v>5.8</v>
      </c>
      <c r="AH305">
        <v>6</v>
      </c>
      <c r="AJ305">
        <v>5.1</v>
      </c>
      <c r="AK305">
        <v>4.3</v>
      </c>
      <c r="AL305">
        <v>5</v>
      </c>
      <c r="AM305">
        <v>5.2</v>
      </c>
      <c r="AN305">
        <v>5</v>
      </c>
      <c r="AO305">
        <v>5.2</v>
      </c>
      <c r="AP305">
        <v>4.6</v>
      </c>
      <c r="AQ305">
        <v>5.3</v>
      </c>
      <c r="AR305">
        <v>4.8</v>
      </c>
      <c r="AS305">
        <v>6</v>
      </c>
      <c r="AT305">
        <v>6.1</v>
      </c>
      <c r="AU305">
        <v>4</v>
      </c>
      <c r="AV305">
        <v>6</v>
      </c>
      <c r="AW305">
        <v>7.2</v>
      </c>
      <c r="AX305">
        <v>5.9</v>
      </c>
      <c r="AY305">
        <v>6.5</v>
      </c>
      <c r="AZ305">
        <v>6</v>
      </c>
      <c r="BA305">
        <v>5.3</v>
      </c>
      <c r="BB305">
        <v>6</v>
      </c>
      <c r="BC305">
        <v>6.5</v>
      </c>
      <c r="BD305">
        <v>4.8</v>
      </c>
      <c r="BE305">
        <v>5.4</v>
      </c>
      <c r="BF305">
        <v>5.5</v>
      </c>
      <c r="BG305">
        <v>5.4</v>
      </c>
      <c r="BH305">
        <v>8.3</v>
      </c>
      <c r="BI305">
        <v>5.4</v>
      </c>
      <c r="BJ305">
        <v>5.9</v>
      </c>
      <c r="BK305">
        <v>4.7</v>
      </c>
      <c r="BL305">
        <v>5.8</v>
      </c>
      <c r="BM305">
        <v>6.3</v>
      </c>
      <c r="BN305">
        <v>6.2</v>
      </c>
      <c r="BO305">
        <v>5.6</v>
      </c>
      <c r="BP305">
        <v>5.2</v>
      </c>
      <c r="BQ305">
        <v>3.4</v>
      </c>
      <c r="BR305">
        <v>5.8</v>
      </c>
      <c r="BS305">
        <v>6.3</v>
      </c>
      <c r="BT305">
        <v>5</v>
      </c>
      <c r="BU305">
        <v>5.4</v>
      </c>
      <c r="BV305">
        <v>5.7</v>
      </c>
      <c r="BW305">
        <v>5.4</v>
      </c>
      <c r="BX305">
        <v>5.9</v>
      </c>
      <c r="BY305">
        <v>5.7</v>
      </c>
      <c r="BZ305">
        <v>6</v>
      </c>
      <c r="CA305">
        <v>6.4</v>
      </c>
      <c r="CB305">
        <v>5.4</v>
      </c>
      <c r="CC305">
        <v>5</v>
      </c>
      <c r="CD305">
        <v>5.2</v>
      </c>
      <c r="CE305">
        <v>5</v>
      </c>
      <c r="CF305">
        <v>4.7</v>
      </c>
      <c r="CG305">
        <v>6.2</v>
      </c>
      <c r="CH305">
        <v>5.1</v>
      </c>
      <c r="CI305">
        <v>6.5</v>
      </c>
      <c r="CJ305">
        <v>5.8</v>
      </c>
      <c r="CK305">
        <v>5.1</v>
      </c>
      <c r="CL305">
        <v>5.8</v>
      </c>
      <c r="CM305">
        <v>4.4</v>
      </c>
      <c r="CN305">
        <v>6</v>
      </c>
      <c r="CO305">
        <v>5.9</v>
      </c>
      <c r="CP305">
        <v>6.1</v>
      </c>
    </row>
    <row r="306" spans="3:94">
      <c r="C306" t="s">
        <v>1126</v>
      </c>
      <c r="D306" t="s">
        <v>1138</v>
      </c>
      <c r="I306" s="402"/>
      <c r="J306" s="402"/>
      <c r="K306" s="402"/>
      <c r="L306" s="402"/>
      <c r="M306" s="402"/>
      <c r="N306" s="402"/>
      <c r="O306" s="402"/>
      <c r="P306" s="402"/>
      <c r="Q306" s="402"/>
      <c r="R306" s="402"/>
      <c r="S306" s="402"/>
      <c r="T306" s="402"/>
      <c r="U306" s="402"/>
      <c r="V306" s="402"/>
      <c r="W306" s="402"/>
      <c r="X306" s="402"/>
      <c r="Y306" s="402"/>
      <c r="Z306" s="402"/>
      <c r="AA306" s="402"/>
      <c r="AB306" s="402"/>
      <c r="AC306" s="402"/>
      <c r="AD306" s="402"/>
      <c r="AE306" s="402"/>
      <c r="AF306" s="402"/>
      <c r="AG306" s="402"/>
      <c r="AH306" s="402"/>
      <c r="AI306" s="402"/>
      <c r="AJ306" s="402"/>
      <c r="AK306" s="402"/>
      <c r="AL306" s="402"/>
      <c r="AM306" s="402"/>
      <c r="AN306" s="402"/>
      <c r="AO306" s="402"/>
      <c r="AP306" s="402"/>
      <c r="AQ306" s="402"/>
      <c r="AR306" s="402"/>
      <c r="AS306" s="402"/>
      <c r="AT306" s="402"/>
      <c r="AU306" s="402"/>
      <c r="AV306" s="402"/>
      <c r="AW306" s="402"/>
      <c r="AX306" s="402"/>
      <c r="AY306" s="402"/>
      <c r="AZ306" s="402"/>
      <c r="BA306" s="402"/>
      <c r="BB306" s="402"/>
      <c r="BC306" s="402"/>
      <c r="BD306" s="402"/>
      <c r="BE306" s="402"/>
      <c r="BF306" s="402"/>
      <c r="BG306" s="402"/>
      <c r="BH306" s="402"/>
      <c r="BI306" s="402"/>
      <c r="BJ306" s="402"/>
      <c r="BK306" s="402"/>
      <c r="BL306" s="402"/>
      <c r="BM306" s="402"/>
      <c r="BN306" s="402"/>
      <c r="BO306" s="402"/>
      <c r="BP306" s="402"/>
      <c r="BQ306" s="402"/>
      <c r="BR306" s="402"/>
      <c r="BS306" s="402"/>
      <c r="BT306" s="402"/>
      <c r="BU306" s="402"/>
      <c r="BV306" s="402"/>
      <c r="BW306" s="402"/>
      <c r="BX306" s="402"/>
      <c r="BY306" s="402"/>
      <c r="BZ306" s="402"/>
      <c r="CA306" s="402"/>
      <c r="CB306" s="402"/>
      <c r="CC306" s="402"/>
      <c r="CD306" s="402"/>
      <c r="CE306" s="402"/>
      <c r="CF306" s="402"/>
      <c r="CG306" s="402"/>
      <c r="CH306" s="402"/>
      <c r="CI306" s="402"/>
      <c r="CJ306" s="402"/>
      <c r="CK306" s="402"/>
      <c r="CL306" s="402"/>
      <c r="CM306" s="402"/>
      <c r="CN306" s="402"/>
      <c r="CO306" s="402"/>
      <c r="CP306" s="402"/>
    </row>
    <row r="307" spans="1:94">
      <c r="A307">
        <v>305</v>
      </c>
      <c r="B307" t="s">
        <v>1137</v>
      </c>
      <c r="C307" t="s">
        <v>1126</v>
      </c>
      <c r="D307" t="s">
        <v>1138</v>
      </c>
      <c r="E307" t="s">
        <v>1128</v>
      </c>
      <c r="F307" t="s">
        <v>2109</v>
      </c>
      <c r="I307" s="402"/>
      <c r="J307" s="402">
        <v>14.8</v>
      </c>
      <c r="K307" s="402"/>
      <c r="L307" s="402">
        <v>12.7</v>
      </c>
      <c r="M307" s="402">
        <v>14.8</v>
      </c>
      <c r="N307" s="402">
        <v>13.7</v>
      </c>
      <c r="O307" s="402">
        <v>15.7</v>
      </c>
      <c r="P307" s="402">
        <v>16.6</v>
      </c>
      <c r="Q307" s="402"/>
      <c r="R307" s="402">
        <v>12.7</v>
      </c>
      <c r="S307" s="402">
        <v>12.4</v>
      </c>
      <c r="T307" s="402">
        <v>12.8</v>
      </c>
      <c r="U307" s="402">
        <v>16.2</v>
      </c>
      <c r="V307" s="402">
        <v>14.7</v>
      </c>
      <c r="W307" s="402">
        <v>13.3</v>
      </c>
      <c r="X307" s="402">
        <v>13.6</v>
      </c>
      <c r="Y307" s="402">
        <v>13.1</v>
      </c>
      <c r="Z307" s="402">
        <v>15.2</v>
      </c>
      <c r="AA307" s="402">
        <v>13.9</v>
      </c>
      <c r="AB307" s="402">
        <v>18.7</v>
      </c>
      <c r="AC307" s="402">
        <v>14.7</v>
      </c>
      <c r="AD307" s="402">
        <v>15.3</v>
      </c>
      <c r="AE307" s="402">
        <v>17.3</v>
      </c>
      <c r="AF307" s="402">
        <v>16.1</v>
      </c>
      <c r="AG307" s="402">
        <v>16.2</v>
      </c>
      <c r="AH307" s="402">
        <v>17.6</v>
      </c>
      <c r="AI307" s="402"/>
      <c r="AJ307" s="402">
        <v>12.8</v>
      </c>
      <c r="AK307" s="402">
        <v>18.9</v>
      </c>
      <c r="AL307" s="402">
        <v>12.8</v>
      </c>
      <c r="AM307" s="402">
        <v>12.4</v>
      </c>
      <c r="AN307" s="402">
        <v>12.4</v>
      </c>
      <c r="AO307" s="402">
        <v>12.5</v>
      </c>
      <c r="AP307" s="402">
        <v>13.1</v>
      </c>
      <c r="AQ307" s="402">
        <v>12.2</v>
      </c>
      <c r="AR307" s="402">
        <v>11.2</v>
      </c>
      <c r="AS307" s="402">
        <v>13</v>
      </c>
      <c r="AT307" s="402">
        <v>12.8</v>
      </c>
      <c r="AU307" s="402">
        <v>12.9</v>
      </c>
      <c r="AV307" s="402">
        <v>12.9</v>
      </c>
      <c r="AW307" s="402">
        <v>13.3</v>
      </c>
      <c r="AX307" s="402">
        <v>18.3</v>
      </c>
      <c r="AY307" s="402">
        <v>19.7</v>
      </c>
      <c r="AZ307" s="402">
        <v>17.7</v>
      </c>
      <c r="BA307" s="402">
        <v>12.9</v>
      </c>
      <c r="BB307" s="402">
        <v>14.4</v>
      </c>
      <c r="BC307" s="402">
        <v>15.2</v>
      </c>
      <c r="BD307" s="402">
        <v>13</v>
      </c>
      <c r="BE307" s="402">
        <v>12.7</v>
      </c>
      <c r="BF307" s="402">
        <v>13.3</v>
      </c>
      <c r="BG307" s="402">
        <v>14</v>
      </c>
      <c r="BH307" s="402">
        <v>15.2</v>
      </c>
      <c r="BI307" s="402">
        <v>13.3</v>
      </c>
      <c r="BJ307" s="402">
        <v>13.1</v>
      </c>
      <c r="BK307" s="402">
        <v>13.3</v>
      </c>
      <c r="BL307" s="402">
        <v>13.2</v>
      </c>
      <c r="BM307" s="402">
        <v>15.3</v>
      </c>
      <c r="BN307" s="402">
        <v>15</v>
      </c>
      <c r="BO307" s="402">
        <v>14.2</v>
      </c>
      <c r="BP307" s="402">
        <v>13.4</v>
      </c>
      <c r="BQ307" s="402">
        <v>22.3</v>
      </c>
      <c r="BR307" s="402">
        <v>18.2</v>
      </c>
      <c r="BS307" s="402">
        <v>18.6</v>
      </c>
      <c r="BT307" s="402">
        <v>14</v>
      </c>
      <c r="BU307" s="402">
        <v>15</v>
      </c>
      <c r="BV307" s="402">
        <v>14.5</v>
      </c>
      <c r="BW307" s="402">
        <v>14.1</v>
      </c>
      <c r="BX307" s="402">
        <v>14.6</v>
      </c>
      <c r="BY307" s="402">
        <v>14.3</v>
      </c>
      <c r="BZ307" s="402">
        <v>16</v>
      </c>
      <c r="CA307" s="402">
        <v>15.5</v>
      </c>
      <c r="CB307" s="402">
        <v>18.2</v>
      </c>
      <c r="CC307" s="402">
        <v>16.1</v>
      </c>
      <c r="CD307" s="402">
        <v>16</v>
      </c>
      <c r="CE307" s="402">
        <v>18.9</v>
      </c>
      <c r="CF307" s="402">
        <v>17</v>
      </c>
      <c r="CG307" s="402">
        <v>16.4</v>
      </c>
      <c r="CH307" s="402">
        <v>15.9</v>
      </c>
      <c r="CI307" s="402">
        <v>15.5</v>
      </c>
      <c r="CJ307" s="402">
        <v>15.6</v>
      </c>
      <c r="CK307" s="402">
        <v>20.2</v>
      </c>
      <c r="CL307" s="402">
        <v>16.2</v>
      </c>
      <c r="CM307" s="402">
        <v>15.6</v>
      </c>
      <c r="CN307" s="402">
        <v>17.3</v>
      </c>
      <c r="CO307" s="402">
        <v>17.4</v>
      </c>
      <c r="CP307" s="402">
        <v>20.1</v>
      </c>
    </row>
    <row r="308" spans="1:94">
      <c r="A308">
        <v>306</v>
      </c>
      <c r="B308" t="s">
        <v>1139</v>
      </c>
      <c r="C308" t="s">
        <v>1126</v>
      </c>
      <c r="D308" t="s">
        <v>1138</v>
      </c>
      <c r="E308" t="s">
        <v>1130</v>
      </c>
      <c r="F308" t="s">
        <v>2109</v>
      </c>
      <c r="I308" s="402"/>
      <c r="J308" s="402">
        <v>38.4</v>
      </c>
      <c r="K308" s="402"/>
      <c r="L308" s="402">
        <v>40.3</v>
      </c>
      <c r="M308" s="402">
        <v>41.6</v>
      </c>
      <c r="N308" s="402">
        <v>39.6</v>
      </c>
      <c r="O308" s="402">
        <v>36.2</v>
      </c>
      <c r="P308" s="402">
        <v>36.8</v>
      </c>
      <c r="Q308" s="402"/>
      <c r="R308" s="402">
        <v>40.3</v>
      </c>
      <c r="S308" s="402">
        <v>41.7</v>
      </c>
      <c r="T308" s="402">
        <v>38.9</v>
      </c>
      <c r="U308" s="402">
        <v>43</v>
      </c>
      <c r="V308" s="402">
        <v>41.8</v>
      </c>
      <c r="W308" s="402">
        <v>39.1</v>
      </c>
      <c r="X308" s="402">
        <v>40.1</v>
      </c>
      <c r="Y308" s="402">
        <v>39.7</v>
      </c>
      <c r="Z308" s="402">
        <v>34.3</v>
      </c>
      <c r="AA308" s="402">
        <v>41.1</v>
      </c>
      <c r="AB308" s="402">
        <v>41.7</v>
      </c>
      <c r="AC308" s="402">
        <v>37.6</v>
      </c>
      <c r="AD308" s="402">
        <v>35.4</v>
      </c>
      <c r="AE308" s="402">
        <v>33.1</v>
      </c>
      <c r="AF308" s="402">
        <v>38.5</v>
      </c>
      <c r="AG308" s="402">
        <v>36.5</v>
      </c>
      <c r="AH308" s="402">
        <v>34.9</v>
      </c>
      <c r="AI308" s="402"/>
      <c r="AJ308" s="402">
        <v>40.3</v>
      </c>
      <c r="AK308" s="402">
        <v>40.9</v>
      </c>
      <c r="AL308" s="402">
        <v>40.3</v>
      </c>
      <c r="AM308" s="402">
        <v>41</v>
      </c>
      <c r="AN308" s="402">
        <v>41.7</v>
      </c>
      <c r="AO308" s="402">
        <v>42.1</v>
      </c>
      <c r="AP308" s="402">
        <v>42</v>
      </c>
      <c r="AQ308" s="402">
        <v>40.6</v>
      </c>
      <c r="AR308" s="402">
        <v>44.1</v>
      </c>
      <c r="AS308" s="402">
        <v>39.2</v>
      </c>
      <c r="AT308" s="402">
        <v>38.9</v>
      </c>
      <c r="AU308" s="402">
        <v>35.9</v>
      </c>
      <c r="AV308" s="402">
        <v>38.9</v>
      </c>
      <c r="AW308" s="402">
        <v>41.9</v>
      </c>
      <c r="AX308" s="402">
        <v>44.2</v>
      </c>
      <c r="AY308" s="402">
        <v>41</v>
      </c>
      <c r="AZ308" s="402">
        <v>42.6</v>
      </c>
      <c r="BA308" s="402">
        <v>42.8</v>
      </c>
      <c r="BB308" s="402">
        <v>43</v>
      </c>
      <c r="BC308" s="402">
        <v>37.6</v>
      </c>
      <c r="BD308" s="402">
        <v>39.6</v>
      </c>
      <c r="BE308" s="402">
        <v>40.6</v>
      </c>
      <c r="BF308" s="402">
        <v>39</v>
      </c>
      <c r="BG308" s="402">
        <v>41.5</v>
      </c>
      <c r="BH308" s="402">
        <v>35.5</v>
      </c>
      <c r="BI308" s="402">
        <v>40.4</v>
      </c>
      <c r="BJ308" s="402">
        <v>39.7</v>
      </c>
      <c r="BK308" s="402">
        <v>39.6</v>
      </c>
      <c r="BL308" s="402">
        <v>39.9</v>
      </c>
      <c r="BM308" s="402">
        <v>34.1</v>
      </c>
      <c r="BN308" s="402">
        <v>33.8</v>
      </c>
      <c r="BO308" s="402">
        <v>41.8</v>
      </c>
      <c r="BP308" s="402">
        <v>40.6</v>
      </c>
      <c r="BQ308" s="402">
        <v>40.5</v>
      </c>
      <c r="BR308" s="402">
        <v>43.7</v>
      </c>
      <c r="BS308" s="402">
        <v>42.4</v>
      </c>
      <c r="BT308" s="402">
        <v>39.8</v>
      </c>
      <c r="BU308" s="402">
        <v>39.3</v>
      </c>
      <c r="BV308" s="402">
        <v>37.4</v>
      </c>
      <c r="BW308" s="402">
        <v>33.3</v>
      </c>
      <c r="BX308" s="402">
        <v>34.6</v>
      </c>
      <c r="BY308" s="402">
        <v>34.1</v>
      </c>
      <c r="BZ308" s="402">
        <v>36.8</v>
      </c>
      <c r="CA308" s="402">
        <v>34.9</v>
      </c>
      <c r="CB308" s="402">
        <v>28.4</v>
      </c>
      <c r="CC308" s="402">
        <v>34.3</v>
      </c>
      <c r="CD308" s="402">
        <v>34.7</v>
      </c>
      <c r="CE308" s="402">
        <v>33</v>
      </c>
      <c r="CF308" s="402">
        <v>38.3</v>
      </c>
      <c r="CG308" s="402">
        <v>38.6</v>
      </c>
      <c r="CH308" s="402">
        <v>38.1</v>
      </c>
      <c r="CI308" s="402">
        <v>35.3</v>
      </c>
      <c r="CJ308" s="402">
        <v>37.5</v>
      </c>
      <c r="CK308" s="402">
        <v>39.4</v>
      </c>
      <c r="CL308" s="402">
        <v>37.3</v>
      </c>
      <c r="CM308" s="402">
        <v>36.8</v>
      </c>
      <c r="CN308" s="402">
        <v>35</v>
      </c>
      <c r="CO308" s="402">
        <v>34.6</v>
      </c>
      <c r="CP308" s="402">
        <v>34.7</v>
      </c>
    </row>
    <row r="309" spans="1:94">
      <c r="A309">
        <v>307</v>
      </c>
      <c r="B309" t="s">
        <v>1140</v>
      </c>
      <c r="C309" t="s">
        <v>1126</v>
      </c>
      <c r="D309" t="s">
        <v>1138</v>
      </c>
      <c r="E309" t="s">
        <v>1132</v>
      </c>
      <c r="F309" t="s">
        <v>2109</v>
      </c>
      <c r="I309" s="402"/>
      <c r="J309" s="402">
        <v>20.3</v>
      </c>
      <c r="K309" s="402"/>
      <c r="L309" s="402">
        <v>22.9</v>
      </c>
      <c r="M309" s="402">
        <v>19.3</v>
      </c>
      <c r="N309" s="402">
        <v>20.8</v>
      </c>
      <c r="O309" s="402">
        <v>19.5</v>
      </c>
      <c r="P309" s="402">
        <v>19.1</v>
      </c>
      <c r="Q309" s="402"/>
      <c r="R309" s="402">
        <v>23</v>
      </c>
      <c r="S309" s="402">
        <v>22.3</v>
      </c>
      <c r="T309" s="402">
        <v>23.4</v>
      </c>
      <c r="U309" s="402">
        <v>19.3</v>
      </c>
      <c r="V309" s="402">
        <v>19.1</v>
      </c>
      <c r="W309" s="402">
        <v>22.4</v>
      </c>
      <c r="X309" s="402">
        <v>20.7</v>
      </c>
      <c r="Y309" s="402">
        <v>20.6</v>
      </c>
      <c r="Z309" s="402">
        <v>25.3</v>
      </c>
      <c r="AA309" s="402">
        <v>18.8</v>
      </c>
      <c r="AB309" s="402">
        <v>16.6</v>
      </c>
      <c r="AC309" s="402">
        <v>18.4</v>
      </c>
      <c r="AD309" s="402">
        <v>19.7</v>
      </c>
      <c r="AE309" s="402">
        <v>21.2</v>
      </c>
      <c r="AF309" s="402">
        <v>17.2</v>
      </c>
      <c r="AG309" s="402">
        <v>20.2</v>
      </c>
      <c r="AH309" s="402">
        <v>19.7</v>
      </c>
      <c r="AI309" s="402"/>
      <c r="AJ309" s="402">
        <v>23</v>
      </c>
      <c r="AK309" s="402">
        <v>20.2</v>
      </c>
      <c r="AL309" s="402">
        <v>23</v>
      </c>
      <c r="AM309" s="402">
        <v>23.6</v>
      </c>
      <c r="AN309" s="402">
        <v>22.3</v>
      </c>
      <c r="AO309" s="402">
        <v>20.7</v>
      </c>
      <c r="AP309" s="402">
        <v>22.8</v>
      </c>
      <c r="AQ309" s="402">
        <v>23.7</v>
      </c>
      <c r="AR309" s="402">
        <v>20.7</v>
      </c>
      <c r="AS309" s="402">
        <v>23.7</v>
      </c>
      <c r="AT309" s="402">
        <v>22.9</v>
      </c>
      <c r="AU309" s="402">
        <v>26.4</v>
      </c>
      <c r="AV309" s="402">
        <v>23.5</v>
      </c>
      <c r="AW309" s="402">
        <v>24</v>
      </c>
      <c r="AX309" s="402">
        <v>16.1</v>
      </c>
      <c r="AY309" s="402">
        <v>18.6</v>
      </c>
      <c r="AZ309" s="402">
        <v>17.3</v>
      </c>
      <c r="BA309" s="402">
        <v>19.9</v>
      </c>
      <c r="BB309" s="402">
        <v>18.1</v>
      </c>
      <c r="BC309" s="402">
        <v>22.8</v>
      </c>
      <c r="BD309" s="402">
        <v>23</v>
      </c>
      <c r="BE309" s="402">
        <v>21.4</v>
      </c>
      <c r="BF309" s="402">
        <v>22.4</v>
      </c>
      <c r="BG309" s="402">
        <v>20.1</v>
      </c>
      <c r="BH309" s="402">
        <v>24.2</v>
      </c>
      <c r="BI309" s="402">
        <v>20.1</v>
      </c>
      <c r="BJ309" s="402">
        <v>19.6</v>
      </c>
      <c r="BK309" s="402">
        <v>21.5</v>
      </c>
      <c r="BL309" s="402">
        <v>20.5</v>
      </c>
      <c r="BM309" s="402">
        <v>25.6</v>
      </c>
      <c r="BN309" s="402">
        <v>24.9</v>
      </c>
      <c r="BO309" s="402">
        <v>19.1</v>
      </c>
      <c r="BP309" s="402">
        <v>17.8</v>
      </c>
      <c r="BQ309" s="402">
        <v>15</v>
      </c>
      <c r="BR309" s="402">
        <v>17.4</v>
      </c>
      <c r="BS309" s="402">
        <v>16.5</v>
      </c>
      <c r="BT309" s="402">
        <v>20</v>
      </c>
      <c r="BU309" s="402">
        <v>17.1</v>
      </c>
      <c r="BV309" s="402">
        <v>20</v>
      </c>
      <c r="BW309" s="402">
        <v>16.1</v>
      </c>
      <c r="BX309" s="402">
        <v>22.1</v>
      </c>
      <c r="BY309" s="402">
        <v>18.6</v>
      </c>
      <c r="BZ309" s="402">
        <v>20.5</v>
      </c>
      <c r="CA309" s="402">
        <v>19.8</v>
      </c>
      <c r="CB309" s="402">
        <v>24.8</v>
      </c>
      <c r="CC309" s="402">
        <v>19.5</v>
      </c>
      <c r="CD309" s="402">
        <v>20.4</v>
      </c>
      <c r="CE309" s="402">
        <v>19.6</v>
      </c>
      <c r="CF309" s="402">
        <v>17</v>
      </c>
      <c r="CG309" s="402">
        <v>17.1</v>
      </c>
      <c r="CH309" s="402">
        <v>17.1</v>
      </c>
      <c r="CI309" s="402">
        <v>18</v>
      </c>
      <c r="CJ309" s="402">
        <v>25.1</v>
      </c>
      <c r="CK309" s="402">
        <v>18</v>
      </c>
      <c r="CL309" s="402">
        <v>21.9</v>
      </c>
      <c r="CM309" s="402">
        <v>19.3</v>
      </c>
      <c r="CN309" s="402">
        <v>19.3</v>
      </c>
      <c r="CO309" s="402">
        <v>20.6</v>
      </c>
      <c r="CP309" s="402">
        <v>18</v>
      </c>
    </row>
    <row r="310" spans="1:94">
      <c r="A310">
        <v>308</v>
      </c>
      <c r="B310" t="s">
        <v>1141</v>
      </c>
      <c r="C310" t="s">
        <v>1126</v>
      </c>
      <c r="D310" t="s">
        <v>1138</v>
      </c>
      <c r="E310" t="s">
        <v>1134</v>
      </c>
      <c r="F310" t="s">
        <v>2109</v>
      </c>
      <c r="I310" s="402"/>
      <c r="J310" s="402">
        <v>8.8</v>
      </c>
      <c r="K310" s="402"/>
      <c r="L310" s="402">
        <v>6.6</v>
      </c>
      <c r="M310" s="402">
        <v>6.7</v>
      </c>
      <c r="N310" s="402">
        <v>7.6</v>
      </c>
      <c r="O310" s="402">
        <v>11.1</v>
      </c>
      <c r="P310" s="402">
        <v>10</v>
      </c>
      <c r="Q310" s="402"/>
      <c r="R310" s="402">
        <v>6.5</v>
      </c>
      <c r="S310" s="402">
        <v>6</v>
      </c>
      <c r="T310" s="402">
        <v>7.2</v>
      </c>
      <c r="U310" s="402">
        <v>6.4</v>
      </c>
      <c r="V310" s="402">
        <v>6.5</v>
      </c>
      <c r="W310" s="402">
        <v>7.4</v>
      </c>
      <c r="X310" s="402">
        <v>7.4</v>
      </c>
      <c r="Y310" s="402">
        <v>7.4</v>
      </c>
      <c r="Z310" s="402">
        <v>9.7</v>
      </c>
      <c r="AA310" s="402">
        <v>7.3</v>
      </c>
      <c r="AB310" s="402">
        <v>6.3</v>
      </c>
      <c r="AC310" s="402">
        <v>10.2</v>
      </c>
      <c r="AD310" s="402">
        <v>12.3</v>
      </c>
      <c r="AE310" s="402">
        <v>12.6</v>
      </c>
      <c r="AF310" s="402">
        <v>9.8</v>
      </c>
      <c r="AG310" s="402">
        <v>9.6</v>
      </c>
      <c r="AH310" s="402">
        <v>11.1</v>
      </c>
      <c r="AI310" s="402"/>
      <c r="AJ310" s="402">
        <v>6.4</v>
      </c>
      <c r="AK310" s="402">
        <v>6.5</v>
      </c>
      <c r="AL310" s="402">
        <v>6.4</v>
      </c>
      <c r="AM310" s="402">
        <v>6.3</v>
      </c>
      <c r="AN310" s="402">
        <v>6</v>
      </c>
      <c r="AO310" s="402">
        <v>5.6</v>
      </c>
      <c r="AP310" s="402">
        <v>4.9</v>
      </c>
      <c r="AQ310" s="402">
        <v>6.4</v>
      </c>
      <c r="AR310" s="402">
        <v>4.8</v>
      </c>
      <c r="AS310" s="402">
        <v>7.2</v>
      </c>
      <c r="AT310" s="402">
        <v>7.1</v>
      </c>
      <c r="AU310" s="402">
        <v>8.4</v>
      </c>
      <c r="AV310" s="402">
        <v>7.2</v>
      </c>
      <c r="AW310" s="402">
        <v>6.1</v>
      </c>
      <c r="AX310" s="402">
        <v>6.3</v>
      </c>
      <c r="AY310" s="402">
        <v>6.1</v>
      </c>
      <c r="AZ310" s="402">
        <v>6</v>
      </c>
      <c r="BA310" s="402">
        <v>5.3</v>
      </c>
      <c r="BB310" s="402">
        <v>6.7</v>
      </c>
      <c r="BC310" s="402">
        <v>7.6</v>
      </c>
      <c r="BD310" s="402">
        <v>7.1</v>
      </c>
      <c r="BE310" s="402">
        <v>7</v>
      </c>
      <c r="BF310" s="402">
        <v>7.6</v>
      </c>
      <c r="BG310" s="402">
        <v>7</v>
      </c>
      <c r="BH310" s="402">
        <v>7.6</v>
      </c>
      <c r="BI310" s="402">
        <v>7.2</v>
      </c>
      <c r="BJ310" s="402">
        <v>7.4</v>
      </c>
      <c r="BK310" s="402">
        <v>6.8</v>
      </c>
      <c r="BL310" s="402">
        <v>7.3</v>
      </c>
      <c r="BM310" s="402">
        <v>9.6</v>
      </c>
      <c r="BN310" s="402">
        <v>11.1</v>
      </c>
      <c r="BO310" s="402">
        <v>7.1</v>
      </c>
      <c r="BP310" s="402">
        <v>6.9</v>
      </c>
      <c r="BQ310" s="402">
        <v>6.1</v>
      </c>
      <c r="BR310" s="402">
        <v>6.6</v>
      </c>
      <c r="BS310" s="402">
        <v>6</v>
      </c>
      <c r="BT310" s="402">
        <v>7.9</v>
      </c>
      <c r="BU310" s="402">
        <v>8.8</v>
      </c>
      <c r="BV310" s="402">
        <v>7.6</v>
      </c>
      <c r="BW310" s="402">
        <v>20.4</v>
      </c>
      <c r="BX310" s="402">
        <v>11.8</v>
      </c>
      <c r="BY310" s="402">
        <v>16.8</v>
      </c>
      <c r="BZ310" s="402">
        <v>8.7</v>
      </c>
      <c r="CA310" s="402">
        <v>12.2</v>
      </c>
      <c r="CB310" s="402">
        <v>17.8</v>
      </c>
      <c r="CC310" s="402">
        <v>16.6</v>
      </c>
      <c r="CD310" s="402">
        <v>11</v>
      </c>
      <c r="CE310" s="402">
        <v>13.4</v>
      </c>
      <c r="CF310" s="402">
        <v>9.4</v>
      </c>
      <c r="CG310" s="402">
        <v>9.6</v>
      </c>
      <c r="CH310" s="402">
        <v>10.6</v>
      </c>
      <c r="CI310" s="402">
        <v>12.8</v>
      </c>
      <c r="CJ310" s="402">
        <v>6.1</v>
      </c>
      <c r="CK310" s="402">
        <v>8.5</v>
      </c>
      <c r="CL310" s="402">
        <v>10.1</v>
      </c>
      <c r="CM310" s="402">
        <v>8.6</v>
      </c>
      <c r="CN310" s="402">
        <v>12.1</v>
      </c>
      <c r="CO310" s="402">
        <v>10.8</v>
      </c>
      <c r="CP310" s="402">
        <v>11.5</v>
      </c>
    </row>
    <row r="311" spans="1:94">
      <c r="A311">
        <v>309</v>
      </c>
      <c r="B311" t="s">
        <v>1142</v>
      </c>
      <c r="C311" t="s">
        <v>1126</v>
      </c>
      <c r="D311" t="s">
        <v>1138</v>
      </c>
      <c r="E311" t="s">
        <v>1136</v>
      </c>
      <c r="F311" t="s">
        <v>2109</v>
      </c>
      <c r="J311">
        <v>17.7</v>
      </c>
      <c r="L311">
        <v>17.5</v>
      </c>
      <c r="M311">
        <v>17.6</v>
      </c>
      <c r="N311">
        <v>18.3</v>
      </c>
      <c r="O311">
        <v>17.6</v>
      </c>
      <c r="P311">
        <v>17.6</v>
      </c>
      <c r="R311">
        <v>17.6</v>
      </c>
      <c r="S311">
        <v>17.5</v>
      </c>
      <c r="T311">
        <v>17.6</v>
      </c>
      <c r="U311">
        <v>15.1</v>
      </c>
      <c r="V311">
        <v>18</v>
      </c>
      <c r="W311">
        <v>17.8</v>
      </c>
      <c r="X311">
        <v>18.3</v>
      </c>
      <c r="Y311">
        <v>19.2</v>
      </c>
      <c r="Z311">
        <v>15.5</v>
      </c>
      <c r="AA311">
        <v>18.9</v>
      </c>
      <c r="AB311">
        <v>16.6</v>
      </c>
      <c r="AC311">
        <v>19.2</v>
      </c>
      <c r="AD311">
        <v>17.3</v>
      </c>
      <c r="AE311">
        <v>15.8</v>
      </c>
      <c r="AF311">
        <v>18.5</v>
      </c>
      <c r="AG311">
        <v>17.5</v>
      </c>
      <c r="AH311">
        <v>16.6</v>
      </c>
      <c r="AJ311">
        <v>17.5</v>
      </c>
      <c r="AK311">
        <v>13.6</v>
      </c>
      <c r="AL311">
        <v>17.5</v>
      </c>
      <c r="AM311">
        <v>16.8</v>
      </c>
      <c r="AN311">
        <v>17.5</v>
      </c>
      <c r="AO311">
        <v>19.1</v>
      </c>
      <c r="AP311">
        <v>17.3</v>
      </c>
      <c r="AQ311">
        <v>17.2</v>
      </c>
      <c r="AR311">
        <v>19.2</v>
      </c>
      <c r="AS311">
        <v>16.9</v>
      </c>
      <c r="AT311">
        <v>18.2</v>
      </c>
      <c r="AU311">
        <v>16.3</v>
      </c>
      <c r="AV311">
        <v>17.6</v>
      </c>
      <c r="AW311">
        <v>14.7</v>
      </c>
      <c r="AX311">
        <v>15.1</v>
      </c>
      <c r="AY311">
        <v>14.6</v>
      </c>
      <c r="AZ311">
        <v>16.5</v>
      </c>
      <c r="BA311">
        <v>19.1</v>
      </c>
      <c r="BB311">
        <v>17.9</v>
      </c>
      <c r="BC311">
        <v>16.9</v>
      </c>
      <c r="BD311">
        <v>17.3</v>
      </c>
      <c r="BE311">
        <v>18.3</v>
      </c>
      <c r="BF311">
        <v>17.7</v>
      </c>
      <c r="BG311">
        <v>17.5</v>
      </c>
      <c r="BH311">
        <v>17.5</v>
      </c>
      <c r="BI311">
        <v>19.1</v>
      </c>
      <c r="BJ311">
        <v>20.2</v>
      </c>
      <c r="BK311">
        <v>18.8</v>
      </c>
      <c r="BL311">
        <v>19.1</v>
      </c>
      <c r="BM311">
        <v>15.5</v>
      </c>
      <c r="BN311">
        <v>15.2</v>
      </c>
      <c r="BO311">
        <v>17.8</v>
      </c>
      <c r="BP311">
        <v>21.2</v>
      </c>
      <c r="BQ311">
        <v>16.2</v>
      </c>
      <c r="BR311">
        <v>14.2</v>
      </c>
      <c r="BS311">
        <v>16.5</v>
      </c>
      <c r="BT311">
        <v>18.3</v>
      </c>
      <c r="BU311">
        <v>19.8</v>
      </c>
      <c r="BV311">
        <v>20.4</v>
      </c>
      <c r="BW311">
        <v>16.1</v>
      </c>
      <c r="BX311">
        <v>16.9</v>
      </c>
      <c r="BY311">
        <v>16.3</v>
      </c>
      <c r="BZ311">
        <v>18</v>
      </c>
      <c r="CA311">
        <v>17.6</v>
      </c>
      <c r="CB311">
        <v>10.7</v>
      </c>
      <c r="CC311">
        <v>13.4</v>
      </c>
      <c r="CD311">
        <v>17.9</v>
      </c>
      <c r="CE311">
        <v>15.2</v>
      </c>
      <c r="CF311">
        <v>18.3</v>
      </c>
      <c r="CG311">
        <v>18.4</v>
      </c>
      <c r="CH311">
        <v>18.3</v>
      </c>
      <c r="CI311">
        <v>18.3</v>
      </c>
      <c r="CJ311">
        <v>15.7</v>
      </c>
      <c r="CK311">
        <v>13.9</v>
      </c>
      <c r="CL311">
        <v>14.6</v>
      </c>
      <c r="CM311">
        <v>19.8</v>
      </c>
      <c r="CN311">
        <v>16.3</v>
      </c>
      <c r="CO311">
        <v>16.7</v>
      </c>
      <c r="CP311">
        <v>15.7</v>
      </c>
    </row>
    <row r="312" spans="3:94">
      <c r="C312" t="s">
        <v>1126</v>
      </c>
      <c r="D312" t="s">
        <v>1144</v>
      </c>
      <c r="I312" s="402"/>
      <c r="J312" s="402"/>
      <c r="K312" s="402"/>
      <c r="L312" s="402"/>
      <c r="M312" s="402"/>
      <c r="N312" s="402"/>
      <c r="O312" s="402"/>
      <c r="P312" s="402"/>
      <c r="Q312" s="402"/>
      <c r="R312" s="402"/>
      <c r="S312" s="402"/>
      <c r="T312" s="402"/>
      <c r="U312" s="402"/>
      <c r="V312" s="402"/>
      <c r="W312" s="402"/>
      <c r="X312" s="402"/>
      <c r="Y312" s="402"/>
      <c r="Z312" s="402"/>
      <c r="AA312" s="402"/>
      <c r="AB312" s="402"/>
      <c r="AC312" s="402"/>
      <c r="AD312" s="402"/>
      <c r="AE312" s="402"/>
      <c r="AF312" s="402"/>
      <c r="AG312" s="402"/>
      <c r="AH312" s="402"/>
      <c r="AI312" s="402"/>
      <c r="AJ312" s="402"/>
      <c r="AK312" s="402"/>
      <c r="AL312" s="402"/>
      <c r="AM312" s="402"/>
      <c r="AN312" s="402"/>
      <c r="AO312" s="402"/>
      <c r="AP312" s="402"/>
      <c r="AQ312" s="402"/>
      <c r="AR312" s="402"/>
      <c r="AS312" s="402"/>
      <c r="AT312" s="402"/>
      <c r="AU312" s="402"/>
      <c r="AV312" s="402"/>
      <c r="AW312" s="402"/>
      <c r="AX312" s="402"/>
      <c r="AY312" s="402"/>
      <c r="AZ312" s="402"/>
      <c r="BA312" s="402"/>
      <c r="BB312" s="402"/>
      <c r="BC312" s="402"/>
      <c r="BD312" s="402"/>
      <c r="BE312" s="402"/>
      <c r="BF312" s="402"/>
      <c r="BG312" s="402"/>
      <c r="BH312" s="402"/>
      <c r="BI312" s="402"/>
      <c r="BJ312" s="402"/>
      <c r="BK312" s="402"/>
      <c r="BL312" s="402"/>
      <c r="BM312" s="402"/>
      <c r="BN312" s="402"/>
      <c r="BO312" s="402"/>
      <c r="BP312" s="402"/>
      <c r="BQ312" s="402"/>
      <c r="BR312" s="402"/>
      <c r="BS312" s="402"/>
      <c r="BT312" s="402"/>
      <c r="BU312" s="402"/>
      <c r="BV312" s="402"/>
      <c r="BW312" s="402"/>
      <c r="BX312" s="402"/>
      <c r="BY312" s="402"/>
      <c r="BZ312" s="402"/>
      <c r="CA312" s="402"/>
      <c r="CB312" s="402"/>
      <c r="CC312" s="402"/>
      <c r="CD312" s="402"/>
      <c r="CE312" s="402"/>
      <c r="CF312" s="402"/>
      <c r="CG312" s="402"/>
      <c r="CH312" s="402"/>
      <c r="CI312" s="402"/>
      <c r="CJ312" s="402"/>
      <c r="CK312" s="402"/>
      <c r="CL312" s="402"/>
      <c r="CM312" s="402"/>
      <c r="CN312" s="402"/>
      <c r="CO312" s="402"/>
      <c r="CP312" s="402"/>
    </row>
    <row r="313" spans="1:94">
      <c r="A313">
        <v>311</v>
      </c>
      <c r="B313" t="s">
        <v>1143</v>
      </c>
      <c r="C313" t="s">
        <v>1126</v>
      </c>
      <c r="D313" t="s">
        <v>1144</v>
      </c>
      <c r="E313" t="s">
        <v>1128</v>
      </c>
      <c r="F313" t="s">
        <v>2109</v>
      </c>
      <c r="I313" s="402"/>
      <c r="J313" s="402">
        <v>61.7</v>
      </c>
      <c r="K313" s="402"/>
      <c r="L313" s="402">
        <v>57.4</v>
      </c>
      <c r="M313" s="402">
        <v>55.6</v>
      </c>
      <c r="N313" s="402">
        <v>64.6</v>
      </c>
      <c r="O313" s="402">
        <v>62.8</v>
      </c>
      <c r="P313" s="402">
        <v>62.4</v>
      </c>
      <c r="Q313" s="402"/>
      <c r="R313" s="402">
        <v>56.2</v>
      </c>
      <c r="S313" s="402">
        <v>55.7</v>
      </c>
      <c r="T313" s="402">
        <v>58.9</v>
      </c>
      <c r="U313" s="402">
        <v>55</v>
      </c>
      <c r="V313" s="402">
        <v>55.5</v>
      </c>
      <c r="W313" s="402">
        <v>62.4</v>
      </c>
      <c r="X313" s="402">
        <v>63.5</v>
      </c>
      <c r="Y313" s="402">
        <v>65.8</v>
      </c>
      <c r="Z313" s="402">
        <v>63.2</v>
      </c>
      <c r="AA313" s="402">
        <v>65.2</v>
      </c>
      <c r="AB313" s="402">
        <v>58.4</v>
      </c>
      <c r="AC313" s="402">
        <v>62</v>
      </c>
      <c r="AD313" s="402">
        <v>63.5</v>
      </c>
      <c r="AE313" s="402">
        <v>66</v>
      </c>
      <c r="AF313" s="402">
        <v>65.4</v>
      </c>
      <c r="AG313" s="402">
        <v>62.5</v>
      </c>
      <c r="AH313" s="402">
        <v>61.4</v>
      </c>
      <c r="AI313" s="402"/>
      <c r="AJ313" s="402">
        <v>56.5</v>
      </c>
      <c r="AK313" s="402">
        <v>61.6</v>
      </c>
      <c r="AL313" s="402">
        <v>55.7</v>
      </c>
      <c r="AM313" s="402">
        <v>54.7</v>
      </c>
      <c r="AN313" s="402">
        <v>49.1</v>
      </c>
      <c r="AO313" s="402">
        <v>62.3</v>
      </c>
      <c r="AP313" s="402">
        <v>51</v>
      </c>
      <c r="AQ313" s="402">
        <v>55.7</v>
      </c>
      <c r="AR313" s="402">
        <v>52</v>
      </c>
      <c r="AS313" s="402">
        <v>58.7</v>
      </c>
      <c r="AT313" s="402">
        <v>62.7</v>
      </c>
      <c r="AU313" s="402">
        <v>54.4</v>
      </c>
      <c r="AV313" s="402">
        <v>59.4</v>
      </c>
      <c r="AW313" s="402">
        <v>53.6</v>
      </c>
      <c r="AX313" s="402">
        <v>55.2</v>
      </c>
      <c r="AY313" s="402">
        <v>59.6</v>
      </c>
      <c r="AZ313" s="402">
        <v>52.5</v>
      </c>
      <c r="BA313" s="402">
        <v>56.3</v>
      </c>
      <c r="BB313" s="402">
        <v>55</v>
      </c>
      <c r="BC313" s="402">
        <v>54.6</v>
      </c>
      <c r="BD313" s="402">
        <v>64.4</v>
      </c>
      <c r="BE313" s="402">
        <v>62.7</v>
      </c>
      <c r="BF313" s="402">
        <v>62.5</v>
      </c>
      <c r="BG313" s="402">
        <v>64.9</v>
      </c>
      <c r="BH313" s="402">
        <v>59</v>
      </c>
      <c r="BI313" s="402">
        <v>62.6</v>
      </c>
      <c r="BJ313" s="402">
        <v>67.1</v>
      </c>
      <c r="BK313" s="402">
        <v>65.6</v>
      </c>
      <c r="BL313" s="402">
        <v>66.3</v>
      </c>
      <c r="BM313" s="402">
        <v>64.2</v>
      </c>
      <c r="BN313" s="402">
        <v>60.6</v>
      </c>
      <c r="BO313" s="402">
        <v>65.2</v>
      </c>
      <c r="BP313" s="402">
        <v>66.6</v>
      </c>
      <c r="BQ313" s="402">
        <v>54.6</v>
      </c>
      <c r="BR313" s="402">
        <v>59.1</v>
      </c>
      <c r="BS313" s="402">
        <v>59.3</v>
      </c>
      <c r="BT313" s="402">
        <v>60.6</v>
      </c>
      <c r="BU313" s="402">
        <v>69.1</v>
      </c>
      <c r="BV313" s="402">
        <v>64.6</v>
      </c>
      <c r="BW313" s="402">
        <v>41.2</v>
      </c>
      <c r="BX313" s="402">
        <v>61.2</v>
      </c>
      <c r="BY313" s="402">
        <v>52.9</v>
      </c>
      <c r="BZ313" s="402">
        <v>72.6</v>
      </c>
      <c r="CA313" s="402">
        <v>64.8</v>
      </c>
      <c r="CB313" s="402">
        <v>48.6</v>
      </c>
      <c r="CC313" s="402">
        <v>52</v>
      </c>
      <c r="CD313" s="402">
        <v>72</v>
      </c>
      <c r="CE313" s="402">
        <v>67.1</v>
      </c>
      <c r="CF313" s="402">
        <v>63.7</v>
      </c>
      <c r="CG313" s="402">
        <v>65.1</v>
      </c>
      <c r="CH313" s="402">
        <v>65.7</v>
      </c>
      <c r="CI313" s="402">
        <v>61.1</v>
      </c>
      <c r="CJ313" s="402">
        <v>64.6</v>
      </c>
      <c r="CK313" s="402">
        <v>59.9</v>
      </c>
      <c r="CL313" s="402">
        <v>57</v>
      </c>
      <c r="CM313" s="402">
        <v>66.8</v>
      </c>
      <c r="CN313" s="402">
        <v>61.8</v>
      </c>
      <c r="CO313" s="402">
        <v>66.1</v>
      </c>
      <c r="CP313" s="402">
        <v>57.4</v>
      </c>
    </row>
    <row r="314" spans="1:94">
      <c r="A314">
        <v>312</v>
      </c>
      <c r="B314" t="s">
        <v>1145</v>
      </c>
      <c r="C314" t="s">
        <v>1126</v>
      </c>
      <c r="D314" t="s">
        <v>1144</v>
      </c>
      <c r="E314" t="s">
        <v>1130</v>
      </c>
      <c r="F314" t="s">
        <v>2109</v>
      </c>
      <c r="I314" s="402"/>
      <c r="J314" s="402">
        <v>9.9</v>
      </c>
      <c r="K314" s="402"/>
      <c r="L314" s="402">
        <v>12.7</v>
      </c>
      <c r="M314" s="402">
        <v>10</v>
      </c>
      <c r="N314" s="402">
        <v>9.9</v>
      </c>
      <c r="O314" s="402">
        <v>8.5</v>
      </c>
      <c r="P314" s="402">
        <v>9</v>
      </c>
      <c r="Q314" s="402"/>
      <c r="R314" s="402">
        <v>12.4</v>
      </c>
      <c r="S314" s="402">
        <v>13.6</v>
      </c>
      <c r="T314" s="402">
        <v>11.8</v>
      </c>
      <c r="U314" s="402">
        <v>9.4</v>
      </c>
      <c r="V314" s="402">
        <v>10.6</v>
      </c>
      <c r="W314" s="402">
        <v>10.3</v>
      </c>
      <c r="X314" s="402">
        <v>10.1</v>
      </c>
      <c r="Y314" s="402">
        <v>9.8</v>
      </c>
      <c r="Z314" s="402">
        <v>10.3</v>
      </c>
      <c r="AA314" s="402">
        <v>9.2</v>
      </c>
      <c r="AB314" s="402">
        <v>11</v>
      </c>
      <c r="AC314" s="402">
        <v>8.3</v>
      </c>
      <c r="AD314" s="402">
        <v>8.1</v>
      </c>
      <c r="AE314" s="402">
        <v>8.6</v>
      </c>
      <c r="AF314" s="402">
        <v>8.1</v>
      </c>
      <c r="AG314" s="402">
        <v>9</v>
      </c>
      <c r="AH314" s="402">
        <v>9.9</v>
      </c>
      <c r="AI314" s="402"/>
      <c r="AJ314" s="402">
        <v>12.4</v>
      </c>
      <c r="AK314" s="402">
        <v>12</v>
      </c>
      <c r="AL314" s="402">
        <v>12.3</v>
      </c>
      <c r="AM314" s="402">
        <v>14.6</v>
      </c>
      <c r="AN314" s="402">
        <v>15.7</v>
      </c>
      <c r="AO314" s="402">
        <v>11.5</v>
      </c>
      <c r="AP314" s="402">
        <v>14.7</v>
      </c>
      <c r="AQ314" s="402">
        <v>13.5</v>
      </c>
      <c r="AR314" s="402">
        <v>16.3</v>
      </c>
      <c r="AS314" s="402">
        <v>11.9</v>
      </c>
      <c r="AT314" s="402">
        <v>10.7</v>
      </c>
      <c r="AU314" s="402">
        <v>13.2</v>
      </c>
      <c r="AV314" s="402">
        <v>11</v>
      </c>
      <c r="AW314" s="402">
        <v>9.1</v>
      </c>
      <c r="AX314" s="402">
        <v>9.5</v>
      </c>
      <c r="AY314" s="402">
        <v>8.8</v>
      </c>
      <c r="AZ314" s="402">
        <v>9</v>
      </c>
      <c r="BA314" s="402">
        <v>10.2</v>
      </c>
      <c r="BB314" s="402">
        <v>10.7</v>
      </c>
      <c r="BC314" s="402">
        <v>11.3</v>
      </c>
      <c r="BD314" s="402">
        <v>7.9</v>
      </c>
      <c r="BE314" s="402">
        <v>10.3</v>
      </c>
      <c r="BF314" s="402">
        <v>10.3</v>
      </c>
      <c r="BG314" s="402">
        <v>10</v>
      </c>
      <c r="BH314" s="402">
        <v>11.3</v>
      </c>
      <c r="BI314" s="402">
        <v>9.6</v>
      </c>
      <c r="BJ314" s="402">
        <v>10</v>
      </c>
      <c r="BK314" s="402">
        <v>9.8</v>
      </c>
      <c r="BL314" s="402">
        <v>9.8</v>
      </c>
      <c r="BM314" s="402">
        <v>9.9</v>
      </c>
      <c r="BN314" s="402">
        <v>11</v>
      </c>
      <c r="BO314" s="402">
        <v>9.2</v>
      </c>
      <c r="BP314" s="402">
        <v>9.4</v>
      </c>
      <c r="BQ314" s="402">
        <v>13</v>
      </c>
      <c r="BR314" s="402">
        <v>10.9</v>
      </c>
      <c r="BS314" s="402">
        <v>10.2</v>
      </c>
      <c r="BT314" s="402">
        <v>9.3</v>
      </c>
      <c r="BU314" s="402">
        <v>7.4</v>
      </c>
      <c r="BV314" s="402">
        <v>8.9</v>
      </c>
      <c r="BW314" s="402">
        <v>8.8</v>
      </c>
      <c r="BX314" s="402">
        <v>9</v>
      </c>
      <c r="BY314" s="402">
        <v>8.7</v>
      </c>
      <c r="BZ314" s="402">
        <v>6.8</v>
      </c>
      <c r="CA314" s="402">
        <v>7.3</v>
      </c>
      <c r="CB314" s="402">
        <v>13.7</v>
      </c>
      <c r="CC314" s="402">
        <v>10.8</v>
      </c>
      <c r="CD314" s="402">
        <v>7.3</v>
      </c>
      <c r="CE314" s="402">
        <v>9</v>
      </c>
      <c r="CF314" s="402">
        <v>8.8</v>
      </c>
      <c r="CG314" s="402">
        <v>8.4</v>
      </c>
      <c r="CH314" s="402">
        <v>7.6</v>
      </c>
      <c r="CI314" s="402">
        <v>8.1</v>
      </c>
      <c r="CJ314" s="402">
        <v>9.4</v>
      </c>
      <c r="CK314" s="402">
        <v>9.7</v>
      </c>
      <c r="CL314" s="402">
        <v>10.4</v>
      </c>
      <c r="CM314" s="402">
        <v>9.6</v>
      </c>
      <c r="CN314" s="402">
        <v>9.9</v>
      </c>
      <c r="CO314" s="402">
        <v>9.2</v>
      </c>
      <c r="CP314" s="402">
        <v>12.5</v>
      </c>
    </row>
    <row r="315" spans="1:94">
      <c r="A315">
        <v>313</v>
      </c>
      <c r="B315" t="s">
        <v>1146</v>
      </c>
      <c r="C315" t="s">
        <v>1126</v>
      </c>
      <c r="D315" t="s">
        <v>1144</v>
      </c>
      <c r="E315" t="s">
        <v>1132</v>
      </c>
      <c r="F315" t="s">
        <v>2109</v>
      </c>
      <c r="I315" s="402"/>
      <c r="J315" s="402">
        <v>18.5</v>
      </c>
      <c r="K315" s="402"/>
      <c r="L315" s="402">
        <v>20.1</v>
      </c>
      <c r="M315" s="402">
        <v>22.6</v>
      </c>
      <c r="N315" s="402">
        <v>17.3</v>
      </c>
      <c r="O315" s="402">
        <v>18.2</v>
      </c>
      <c r="P315" s="402">
        <v>17.6</v>
      </c>
      <c r="Q315" s="402"/>
      <c r="R315" s="402">
        <v>19.9</v>
      </c>
      <c r="S315" s="402">
        <v>21.4</v>
      </c>
      <c r="T315" s="402">
        <v>19.1</v>
      </c>
      <c r="U315" s="402">
        <v>23.5</v>
      </c>
      <c r="V315" s="402">
        <v>22.3</v>
      </c>
      <c r="W315" s="402">
        <v>18.2</v>
      </c>
      <c r="X315" s="402">
        <v>18.6</v>
      </c>
      <c r="Y315" s="402">
        <v>16.6</v>
      </c>
      <c r="Z315" s="402">
        <v>17.4</v>
      </c>
      <c r="AA315" s="402">
        <v>17.5</v>
      </c>
      <c r="AB315" s="402">
        <v>18.5</v>
      </c>
      <c r="AC315" s="402">
        <v>18</v>
      </c>
      <c r="AD315" s="402">
        <v>18.6</v>
      </c>
      <c r="AE315" s="402">
        <v>15.2</v>
      </c>
      <c r="AF315" s="402">
        <v>17</v>
      </c>
      <c r="AG315" s="402">
        <v>17.9</v>
      </c>
      <c r="AH315" s="402">
        <v>16.3</v>
      </c>
      <c r="AI315" s="402"/>
      <c r="AJ315" s="402">
        <v>19.8</v>
      </c>
      <c r="AK315" s="402">
        <v>14.1</v>
      </c>
      <c r="AL315" s="402">
        <v>19.6</v>
      </c>
      <c r="AM315" s="402">
        <v>20.7</v>
      </c>
      <c r="AN315" s="402">
        <v>24.7</v>
      </c>
      <c r="AO315" s="402">
        <v>18.9</v>
      </c>
      <c r="AP315" s="402">
        <v>24.1</v>
      </c>
      <c r="AQ315" s="402">
        <v>21.2</v>
      </c>
      <c r="AR315" s="402">
        <v>21.9</v>
      </c>
      <c r="AS315" s="402">
        <v>19.2</v>
      </c>
      <c r="AT315" s="402">
        <v>17.3</v>
      </c>
      <c r="AU315" s="402">
        <v>21.2</v>
      </c>
      <c r="AV315" s="402">
        <v>19.7</v>
      </c>
      <c r="AW315" s="402">
        <v>25.6</v>
      </c>
      <c r="AX315" s="402">
        <v>23.4</v>
      </c>
      <c r="AY315" s="402">
        <v>19.1</v>
      </c>
      <c r="AZ315" s="402">
        <v>25.3</v>
      </c>
      <c r="BA315" s="402">
        <v>23.4</v>
      </c>
      <c r="BB315" s="402">
        <v>22.3</v>
      </c>
      <c r="BC315" s="402">
        <v>23.2</v>
      </c>
      <c r="BD315" s="402">
        <v>18.6</v>
      </c>
      <c r="BE315" s="402">
        <v>18.1</v>
      </c>
      <c r="BF315" s="402">
        <v>18.1</v>
      </c>
      <c r="BG315" s="402">
        <v>17.8</v>
      </c>
      <c r="BH315" s="402">
        <v>21.9</v>
      </c>
      <c r="BI315" s="402">
        <v>19.6</v>
      </c>
      <c r="BJ315" s="402">
        <v>15.1</v>
      </c>
      <c r="BK315" s="402">
        <v>17</v>
      </c>
      <c r="BL315" s="402">
        <v>16.2</v>
      </c>
      <c r="BM315" s="402">
        <v>17.1</v>
      </c>
      <c r="BN315" s="402">
        <v>18.6</v>
      </c>
      <c r="BO315" s="402">
        <v>17.5</v>
      </c>
      <c r="BP315" s="402">
        <v>16.5</v>
      </c>
      <c r="BQ315" s="402">
        <v>17.7</v>
      </c>
      <c r="BR315" s="402">
        <v>18.5</v>
      </c>
      <c r="BS315" s="402">
        <v>17.1</v>
      </c>
      <c r="BT315" s="402">
        <v>18.3</v>
      </c>
      <c r="BU315" s="402">
        <v>14.8</v>
      </c>
      <c r="BV315" s="402">
        <v>16.5</v>
      </c>
      <c r="BW315" s="402">
        <v>28.5</v>
      </c>
      <c r="BX315" s="402">
        <v>20.5</v>
      </c>
      <c r="BY315" s="402">
        <v>25</v>
      </c>
      <c r="BZ315" s="402">
        <v>13.1</v>
      </c>
      <c r="CA315" s="402">
        <v>18.1</v>
      </c>
      <c r="CB315" s="402">
        <v>21.4</v>
      </c>
      <c r="CC315" s="402">
        <v>19.7</v>
      </c>
      <c r="CD315" s="402">
        <v>12.9</v>
      </c>
      <c r="CE315" s="402">
        <v>14</v>
      </c>
      <c r="CF315" s="402">
        <v>18.1</v>
      </c>
      <c r="CG315" s="402">
        <v>16.9</v>
      </c>
      <c r="CH315" s="402">
        <v>16.7</v>
      </c>
      <c r="CI315" s="402">
        <v>18.6</v>
      </c>
      <c r="CJ315" s="402">
        <v>18</v>
      </c>
      <c r="CK315" s="402">
        <v>19.2</v>
      </c>
      <c r="CL315" s="402">
        <v>20.6</v>
      </c>
      <c r="CM315" s="402">
        <v>13.6</v>
      </c>
      <c r="CN315" s="402">
        <v>16.2</v>
      </c>
      <c r="CO315" s="402">
        <v>15.1</v>
      </c>
      <c r="CP315" s="402">
        <v>14.7</v>
      </c>
    </row>
    <row r="316" spans="1:94">
      <c r="A316">
        <v>314</v>
      </c>
      <c r="B316" t="s">
        <v>1147</v>
      </c>
      <c r="C316" t="s">
        <v>1126</v>
      </c>
      <c r="D316" t="s">
        <v>1144</v>
      </c>
      <c r="E316" t="s">
        <v>1134</v>
      </c>
      <c r="F316" t="s">
        <v>2109</v>
      </c>
      <c r="I316" s="402"/>
      <c r="J316" s="402">
        <v>5.9</v>
      </c>
      <c r="K316" s="402"/>
      <c r="L316" s="402">
        <v>5.6</v>
      </c>
      <c r="M316" s="402">
        <v>5.9</v>
      </c>
      <c r="N316" s="402">
        <v>4.6</v>
      </c>
      <c r="O316" s="402">
        <v>6.7</v>
      </c>
      <c r="P316" s="402">
        <v>7.6</v>
      </c>
      <c r="Q316" s="402"/>
      <c r="R316" s="402">
        <v>7.4</v>
      </c>
      <c r="S316" s="402">
        <v>5.3</v>
      </c>
      <c r="T316" s="402">
        <v>5.8</v>
      </c>
      <c r="U316" s="402">
        <v>6.1</v>
      </c>
      <c r="V316" s="402">
        <v>5.9</v>
      </c>
      <c r="W316" s="402">
        <v>5.3</v>
      </c>
      <c r="X316" s="402">
        <v>4.2</v>
      </c>
      <c r="Y316" s="402">
        <v>4.3</v>
      </c>
      <c r="Z316" s="402">
        <v>5.7</v>
      </c>
      <c r="AA316" s="402">
        <v>4.3</v>
      </c>
      <c r="AB316" s="402">
        <v>6.8</v>
      </c>
      <c r="AC316" s="402">
        <v>7.7</v>
      </c>
      <c r="AD316" s="402">
        <v>6.5</v>
      </c>
      <c r="AE316" s="402">
        <v>6.2</v>
      </c>
      <c r="AF316" s="402">
        <v>6.6</v>
      </c>
      <c r="AG316" s="402">
        <v>7.6</v>
      </c>
      <c r="AH316" s="402">
        <v>8.2</v>
      </c>
      <c r="AI316" s="402"/>
      <c r="AJ316" s="402">
        <v>7.2</v>
      </c>
      <c r="AK316" s="402">
        <v>7.9</v>
      </c>
      <c r="AL316" s="402">
        <v>8.2</v>
      </c>
      <c r="AM316" s="402">
        <v>5.7</v>
      </c>
      <c r="AN316" s="402">
        <v>6</v>
      </c>
      <c r="AO316" s="402">
        <v>4.3</v>
      </c>
      <c r="AP316" s="402">
        <v>5.9</v>
      </c>
      <c r="AQ316" s="402">
        <v>5.2</v>
      </c>
      <c r="AR316" s="402">
        <v>6</v>
      </c>
      <c r="AS316" s="402">
        <v>5.7</v>
      </c>
      <c r="AT316" s="402">
        <v>5.2</v>
      </c>
      <c r="AU316" s="402">
        <v>6.5</v>
      </c>
      <c r="AV316" s="402">
        <v>6.1</v>
      </c>
      <c r="AW316" s="402">
        <v>5.7</v>
      </c>
      <c r="AX316" s="402">
        <v>5.9</v>
      </c>
      <c r="AY316" s="402">
        <v>6</v>
      </c>
      <c r="AZ316" s="402">
        <v>6.5</v>
      </c>
      <c r="BA316" s="402">
        <v>4.8</v>
      </c>
      <c r="BB316" s="402">
        <v>6.1</v>
      </c>
      <c r="BC316" s="402">
        <v>5.4</v>
      </c>
      <c r="BD316" s="402">
        <v>5.3</v>
      </c>
      <c r="BE316" s="402">
        <v>5.1</v>
      </c>
      <c r="BF316" s="402">
        <v>5.1</v>
      </c>
      <c r="BG316" s="402">
        <v>3.9</v>
      </c>
      <c r="BH316" s="402">
        <v>3.8</v>
      </c>
      <c r="BI316" s="402">
        <v>3.9</v>
      </c>
      <c r="BJ316" s="402">
        <v>4.3</v>
      </c>
      <c r="BK316" s="402">
        <v>4.2</v>
      </c>
      <c r="BL316" s="402">
        <v>4.1</v>
      </c>
      <c r="BM316" s="402">
        <v>5.5</v>
      </c>
      <c r="BN316" s="402">
        <v>6</v>
      </c>
      <c r="BO316" s="402">
        <v>4.2</v>
      </c>
      <c r="BP316" s="402">
        <v>3.9</v>
      </c>
      <c r="BQ316" s="402">
        <v>7.6</v>
      </c>
      <c r="BR316" s="402">
        <v>4.8</v>
      </c>
      <c r="BS316" s="402">
        <v>6.2</v>
      </c>
      <c r="BT316" s="402">
        <v>7.7</v>
      </c>
      <c r="BU316" s="402">
        <v>4.9</v>
      </c>
      <c r="BV316" s="402">
        <v>6.1</v>
      </c>
      <c r="BW316" s="402">
        <v>17.6</v>
      </c>
      <c r="BX316" s="402">
        <v>5.7</v>
      </c>
      <c r="BY316" s="402">
        <v>10.7</v>
      </c>
      <c r="BZ316" s="402">
        <v>4.3</v>
      </c>
      <c r="CA316" s="402">
        <v>6.4</v>
      </c>
      <c r="CB316" s="402">
        <v>10.3</v>
      </c>
      <c r="CC316" s="402">
        <v>12.2</v>
      </c>
      <c r="CD316" s="402">
        <v>4.6</v>
      </c>
      <c r="CE316" s="402">
        <v>6.4</v>
      </c>
      <c r="CF316" s="402">
        <v>6.2</v>
      </c>
      <c r="CG316" s="402">
        <v>6.2</v>
      </c>
      <c r="CH316" s="402">
        <v>7.3</v>
      </c>
      <c r="CI316" s="402">
        <v>9.5</v>
      </c>
      <c r="CJ316" s="402">
        <v>4.8</v>
      </c>
      <c r="CK316" s="402">
        <v>8</v>
      </c>
      <c r="CL316" s="402">
        <v>8.5</v>
      </c>
      <c r="CM316" s="402">
        <v>6.9</v>
      </c>
      <c r="CN316" s="402">
        <v>8</v>
      </c>
      <c r="CO316" s="402">
        <v>5.7</v>
      </c>
      <c r="CP316" s="402">
        <v>10.1</v>
      </c>
    </row>
    <row r="317" spans="1:94">
      <c r="A317">
        <v>315</v>
      </c>
      <c r="B317" t="s">
        <v>1148</v>
      </c>
      <c r="C317" t="s">
        <v>1126</v>
      </c>
      <c r="D317" t="s">
        <v>1144</v>
      </c>
      <c r="E317" t="s">
        <v>1136</v>
      </c>
      <c r="F317" t="s">
        <v>2109</v>
      </c>
      <c r="I317" s="402"/>
      <c r="J317" s="402">
        <v>0.9</v>
      </c>
      <c r="K317" s="402"/>
      <c r="L317" s="402">
        <v>1.2</v>
      </c>
      <c r="M317" s="402">
        <v>1</v>
      </c>
      <c r="N317" s="402">
        <v>0.7</v>
      </c>
      <c r="O317" s="402">
        <v>1</v>
      </c>
      <c r="P317" s="402">
        <v>0.8</v>
      </c>
      <c r="Q317" s="402"/>
      <c r="R317" s="402">
        <v>1.2</v>
      </c>
      <c r="S317" s="402">
        <v>1</v>
      </c>
      <c r="T317" s="402">
        <v>1.2</v>
      </c>
      <c r="U317" s="402">
        <v>1</v>
      </c>
      <c r="V317" s="402">
        <v>0.9</v>
      </c>
      <c r="W317" s="402">
        <v>0.7</v>
      </c>
      <c r="X317" s="402">
        <v>0.8</v>
      </c>
      <c r="Y317" s="402">
        <v>0.6</v>
      </c>
      <c r="Z317" s="402">
        <v>0.9</v>
      </c>
      <c r="AA317" s="402">
        <v>0.6</v>
      </c>
      <c r="AB317" s="402">
        <v>1.4</v>
      </c>
      <c r="AC317" s="402">
        <v>1.2</v>
      </c>
      <c r="AD317" s="402">
        <v>0.9</v>
      </c>
      <c r="AE317" s="402">
        <v>1.2</v>
      </c>
      <c r="AF317" s="402">
        <v>0.6</v>
      </c>
      <c r="AG317" s="402">
        <v>0.8</v>
      </c>
      <c r="AH317" s="402">
        <v>1.1</v>
      </c>
      <c r="AI317" s="402"/>
      <c r="AJ317" s="402">
        <v>1.2</v>
      </c>
      <c r="AK317" s="402">
        <v>1.3</v>
      </c>
      <c r="AL317" s="402">
        <v>1.3</v>
      </c>
      <c r="AM317" s="402">
        <v>1.1</v>
      </c>
      <c r="AN317" s="402">
        <v>1.2</v>
      </c>
      <c r="AO317" s="402">
        <v>0.7</v>
      </c>
      <c r="AP317" s="402">
        <v>1.1</v>
      </c>
      <c r="AQ317" s="402">
        <v>1.5</v>
      </c>
      <c r="AR317" s="402">
        <v>1.2</v>
      </c>
      <c r="AS317" s="402">
        <v>1.2</v>
      </c>
      <c r="AT317" s="402">
        <v>1.1</v>
      </c>
      <c r="AU317" s="402">
        <v>1.1</v>
      </c>
      <c r="AV317" s="402">
        <v>1.3</v>
      </c>
      <c r="AW317" s="402">
        <v>1</v>
      </c>
      <c r="AX317" s="402">
        <v>1</v>
      </c>
      <c r="AY317" s="402">
        <v>1.1</v>
      </c>
      <c r="AZ317" s="402">
        <v>1.1</v>
      </c>
      <c r="BA317" s="402">
        <v>0.6</v>
      </c>
      <c r="BB317" s="402">
        <v>1</v>
      </c>
      <c r="BC317" s="402">
        <v>1.3</v>
      </c>
      <c r="BD317" s="402">
        <v>0.7</v>
      </c>
      <c r="BE317" s="402">
        <v>0.6</v>
      </c>
      <c r="BF317" s="402">
        <v>0.8</v>
      </c>
      <c r="BG317" s="402">
        <v>0.8</v>
      </c>
      <c r="BH317" s="402">
        <v>0.9</v>
      </c>
      <c r="BI317" s="402">
        <v>0.8</v>
      </c>
      <c r="BJ317" s="402">
        <v>0.6</v>
      </c>
      <c r="BK317" s="402">
        <v>0.6</v>
      </c>
      <c r="BL317" s="402">
        <v>0.6</v>
      </c>
      <c r="BM317" s="402">
        <v>0.9</v>
      </c>
      <c r="BN317" s="402">
        <v>1</v>
      </c>
      <c r="BO317" s="402">
        <v>0.6</v>
      </c>
      <c r="BP317" s="402">
        <v>0.6</v>
      </c>
      <c r="BQ317" s="402">
        <v>1.9</v>
      </c>
      <c r="BR317" s="402">
        <v>1.8</v>
      </c>
      <c r="BS317" s="402">
        <v>1.7</v>
      </c>
      <c r="BT317" s="402">
        <v>1.2</v>
      </c>
      <c r="BU317" s="402">
        <v>1</v>
      </c>
      <c r="BV317" s="402">
        <v>1.3</v>
      </c>
      <c r="BW317" s="402">
        <v>1.3</v>
      </c>
      <c r="BX317" s="402">
        <v>1</v>
      </c>
      <c r="BY317" s="402">
        <v>0.8</v>
      </c>
      <c r="BZ317" s="402">
        <v>0.8</v>
      </c>
      <c r="CA317" s="402">
        <v>0.9</v>
      </c>
      <c r="CB317" s="402">
        <v>2</v>
      </c>
      <c r="CC317" s="402">
        <v>1.5</v>
      </c>
      <c r="CD317" s="402">
        <v>0.8</v>
      </c>
      <c r="CE317" s="402">
        <v>1.2</v>
      </c>
      <c r="CF317" s="402">
        <v>0.6</v>
      </c>
      <c r="CG317" s="402">
        <v>0.7</v>
      </c>
      <c r="CH317" s="402">
        <v>0.5</v>
      </c>
      <c r="CI317" s="402">
        <v>0.7</v>
      </c>
      <c r="CJ317" s="402">
        <v>0.8</v>
      </c>
      <c r="CK317" s="402">
        <v>0.8</v>
      </c>
      <c r="CL317" s="402">
        <v>0.9</v>
      </c>
      <c r="CM317" s="402">
        <v>0.8</v>
      </c>
      <c r="CN317" s="402">
        <v>0.9</v>
      </c>
      <c r="CO317" s="402">
        <v>1</v>
      </c>
      <c r="CP317" s="402">
        <v>1.3</v>
      </c>
    </row>
    <row r="318" spans="1:94">
      <c r="A318">
        <v>316</v>
      </c>
      <c r="B318" t="s">
        <v>1149</v>
      </c>
      <c r="C318" t="s">
        <v>1126</v>
      </c>
      <c r="D318" t="s">
        <v>1144</v>
      </c>
      <c r="E318" t="s">
        <v>1150</v>
      </c>
      <c r="F318" t="s">
        <v>2109</v>
      </c>
      <c r="J318">
        <v>3</v>
      </c>
      <c r="L318">
        <v>2.9</v>
      </c>
      <c r="M318">
        <v>4.8</v>
      </c>
      <c r="N318">
        <v>2.9</v>
      </c>
      <c r="O318">
        <v>2.9</v>
      </c>
      <c r="P318">
        <v>2.5</v>
      </c>
      <c r="R318">
        <v>2.9</v>
      </c>
      <c r="S318">
        <v>2.9</v>
      </c>
      <c r="T318">
        <v>3.2</v>
      </c>
      <c r="U318">
        <v>5.1</v>
      </c>
      <c r="V318">
        <v>4.8</v>
      </c>
      <c r="W318">
        <v>3.1</v>
      </c>
      <c r="X318">
        <v>2.8</v>
      </c>
      <c r="Y318">
        <v>2.9</v>
      </c>
      <c r="Z318">
        <v>2.5</v>
      </c>
      <c r="AA318">
        <v>3.2</v>
      </c>
      <c r="AB318">
        <v>4</v>
      </c>
      <c r="AC318">
        <v>2.9</v>
      </c>
      <c r="AD318">
        <v>2.4</v>
      </c>
      <c r="AE318">
        <v>2.9</v>
      </c>
      <c r="AF318">
        <v>2.3</v>
      </c>
      <c r="AG318">
        <v>2.3</v>
      </c>
      <c r="AH318">
        <v>3.1</v>
      </c>
      <c r="AJ318">
        <v>2.9</v>
      </c>
      <c r="AK318">
        <v>3.2</v>
      </c>
      <c r="AL318">
        <v>2.9</v>
      </c>
      <c r="AM318">
        <v>3.1</v>
      </c>
      <c r="AN318">
        <v>3.3</v>
      </c>
      <c r="AO318">
        <v>2.4</v>
      </c>
      <c r="AP318">
        <v>3.3</v>
      </c>
      <c r="AQ318">
        <v>2.9</v>
      </c>
      <c r="AR318">
        <v>2.6</v>
      </c>
      <c r="AS318">
        <v>3.2</v>
      </c>
      <c r="AT318">
        <v>3</v>
      </c>
      <c r="AU318">
        <v>3.6</v>
      </c>
      <c r="AV318">
        <v>2.6</v>
      </c>
      <c r="AW318">
        <v>4.9</v>
      </c>
      <c r="AX318">
        <v>5.1</v>
      </c>
      <c r="AY318">
        <v>5.5</v>
      </c>
      <c r="AZ318">
        <v>5.6</v>
      </c>
      <c r="BA318">
        <v>4.7</v>
      </c>
      <c r="BB318">
        <v>4.8</v>
      </c>
      <c r="BC318">
        <v>4</v>
      </c>
      <c r="BD318">
        <v>3.2</v>
      </c>
      <c r="BE318">
        <v>3.1</v>
      </c>
      <c r="BF318">
        <v>3.1</v>
      </c>
      <c r="BG318">
        <v>2.5</v>
      </c>
      <c r="BH318">
        <v>3.1</v>
      </c>
      <c r="BI318">
        <v>3.6</v>
      </c>
      <c r="BJ318">
        <v>2.9</v>
      </c>
      <c r="BK318">
        <v>2.8</v>
      </c>
      <c r="BL318">
        <v>2.9</v>
      </c>
      <c r="BM318">
        <v>2.4</v>
      </c>
      <c r="BN318">
        <v>2.6</v>
      </c>
      <c r="BO318">
        <v>3.2</v>
      </c>
      <c r="BP318">
        <v>3</v>
      </c>
      <c r="BQ318">
        <v>5.2</v>
      </c>
      <c r="BR318">
        <v>5</v>
      </c>
      <c r="BS318">
        <v>5.4</v>
      </c>
      <c r="BT318">
        <v>2.9</v>
      </c>
      <c r="BU318">
        <v>2.8</v>
      </c>
      <c r="BV318">
        <v>2.6</v>
      </c>
      <c r="BW318">
        <v>2.6</v>
      </c>
      <c r="BX318">
        <v>2.7</v>
      </c>
      <c r="BY318">
        <v>2</v>
      </c>
      <c r="BZ318">
        <v>2.3</v>
      </c>
      <c r="CA318">
        <v>2.5</v>
      </c>
      <c r="CB318">
        <v>4</v>
      </c>
      <c r="CC318">
        <v>3.7</v>
      </c>
      <c r="CD318">
        <v>2.4</v>
      </c>
      <c r="CE318">
        <v>2.3</v>
      </c>
      <c r="CF318">
        <v>2.5</v>
      </c>
      <c r="CG318">
        <v>2.7</v>
      </c>
      <c r="CH318">
        <v>2.2</v>
      </c>
      <c r="CI318">
        <v>2</v>
      </c>
      <c r="CJ318">
        <v>2.4</v>
      </c>
      <c r="CK318">
        <v>2.4</v>
      </c>
      <c r="CL318">
        <v>2.6</v>
      </c>
      <c r="CM318">
        <v>2.3</v>
      </c>
      <c r="CN318">
        <v>3.1</v>
      </c>
      <c r="CO318">
        <v>2.9</v>
      </c>
      <c r="CP318">
        <v>4</v>
      </c>
    </row>
    <row r="319" spans="3:94">
      <c r="C319" t="s">
        <v>1126</v>
      </c>
      <c r="D319" t="s">
        <v>1152</v>
      </c>
      <c r="I319" s="402"/>
      <c r="J319" s="402"/>
      <c r="K319" s="402"/>
      <c r="L319" s="402"/>
      <c r="M319" s="402"/>
      <c r="N319" s="402"/>
      <c r="O319" s="402"/>
      <c r="P319" s="402"/>
      <c r="Q319" s="402"/>
      <c r="R319" s="402"/>
      <c r="S319" s="402"/>
      <c r="T319" s="402"/>
      <c r="U319" s="402"/>
      <c r="V319" s="402"/>
      <c r="W319" s="402"/>
      <c r="X319" s="402"/>
      <c r="Y319" s="402"/>
      <c r="Z319" s="402"/>
      <c r="AA319" s="402"/>
      <c r="AB319" s="402"/>
      <c r="AC319" s="402"/>
      <c r="AD319" s="402"/>
      <c r="AE319" s="402"/>
      <c r="AF319" s="402"/>
      <c r="AG319" s="402"/>
      <c r="AH319" s="402"/>
      <c r="AI319" s="402"/>
      <c r="AJ319" s="402"/>
      <c r="AK319" s="402"/>
      <c r="AL319" s="402"/>
      <c r="AM319" s="402"/>
      <c r="AN319" s="402"/>
      <c r="AO319" s="402"/>
      <c r="AP319" s="402"/>
      <c r="AQ319" s="402"/>
      <c r="AR319" s="402"/>
      <c r="AS319" s="402"/>
      <c r="AT319" s="402"/>
      <c r="AU319" s="402"/>
      <c r="AV319" s="402"/>
      <c r="AW319" s="402"/>
      <c r="AX319" s="402"/>
      <c r="AY319" s="402"/>
      <c r="AZ319" s="402"/>
      <c r="BA319" s="402"/>
      <c r="BB319" s="402"/>
      <c r="BC319" s="402"/>
      <c r="BD319" s="402"/>
      <c r="BE319" s="402"/>
      <c r="BF319" s="402"/>
      <c r="BG319" s="402"/>
      <c r="BH319" s="402"/>
      <c r="BI319" s="402"/>
      <c r="BJ319" s="402"/>
      <c r="BK319" s="402"/>
      <c r="BL319" s="402"/>
      <c r="BM319" s="402"/>
      <c r="BN319" s="402"/>
      <c r="BO319" s="402"/>
      <c r="BP319" s="402"/>
      <c r="BQ319" s="402"/>
      <c r="BR319" s="402"/>
      <c r="BS319" s="402"/>
      <c r="BT319" s="402"/>
      <c r="BU319" s="402"/>
      <c r="BV319" s="402"/>
      <c r="BW319" s="402"/>
      <c r="BX319" s="402"/>
      <c r="BY319" s="402"/>
      <c r="BZ319" s="402"/>
      <c r="CA319" s="402"/>
      <c r="CB319" s="402"/>
      <c r="CC319" s="402"/>
      <c r="CD319" s="402"/>
      <c r="CE319" s="402"/>
      <c r="CF319" s="402"/>
      <c r="CG319" s="402"/>
      <c r="CH319" s="402"/>
      <c r="CI319" s="402"/>
      <c r="CJ319" s="402"/>
      <c r="CK319" s="402"/>
      <c r="CL319" s="402"/>
      <c r="CM319" s="402"/>
      <c r="CN319" s="402"/>
      <c r="CO319" s="402"/>
      <c r="CP319" s="402"/>
    </row>
    <row r="320" spans="1:94">
      <c r="A320">
        <v>318</v>
      </c>
      <c r="B320" t="s">
        <v>1151</v>
      </c>
      <c r="C320" t="s">
        <v>1126</v>
      </c>
      <c r="D320" t="s">
        <v>1152</v>
      </c>
      <c r="E320" t="s">
        <v>1153</v>
      </c>
      <c r="F320" t="s">
        <v>2109</v>
      </c>
      <c r="I320" s="402"/>
      <c r="J320" s="402">
        <v>58.1</v>
      </c>
      <c r="K320" s="402"/>
      <c r="L320" s="402">
        <v>55.9</v>
      </c>
      <c r="M320" s="402">
        <v>55.2</v>
      </c>
      <c r="N320" s="402">
        <v>56.8</v>
      </c>
      <c r="O320" s="402">
        <v>60</v>
      </c>
      <c r="P320" s="402">
        <v>59.6</v>
      </c>
      <c r="Q320" s="402"/>
      <c r="R320" s="402">
        <v>55.7</v>
      </c>
      <c r="S320" s="402">
        <v>55.4</v>
      </c>
      <c r="T320" s="402">
        <v>56.9</v>
      </c>
      <c r="U320" s="402">
        <v>52.7</v>
      </c>
      <c r="V320" s="402">
        <v>55.1</v>
      </c>
      <c r="W320" s="402">
        <v>56.8</v>
      </c>
      <c r="X320" s="402">
        <v>56.6</v>
      </c>
      <c r="Y320" s="402">
        <v>56.6</v>
      </c>
      <c r="Z320" s="402">
        <v>58.2</v>
      </c>
      <c r="AA320" s="402">
        <v>56.6</v>
      </c>
      <c r="AB320" s="402">
        <v>57.9</v>
      </c>
      <c r="AC320" s="402">
        <v>59.9</v>
      </c>
      <c r="AD320" s="402">
        <v>59.8</v>
      </c>
      <c r="AE320" s="402">
        <v>61.2</v>
      </c>
      <c r="AF320" s="402">
        <v>59.4</v>
      </c>
      <c r="AG320" s="402">
        <v>59.4</v>
      </c>
      <c r="AH320" s="402">
        <v>60.4</v>
      </c>
      <c r="AI320" s="402"/>
      <c r="AJ320" s="402">
        <v>55.1</v>
      </c>
      <c r="AK320" s="402">
        <v>59.4</v>
      </c>
      <c r="AL320" s="402">
        <v>55</v>
      </c>
      <c r="AM320" s="402">
        <v>57.3</v>
      </c>
      <c r="AN320" s="402">
        <v>54.7</v>
      </c>
      <c r="AO320" s="402">
        <v>53.3</v>
      </c>
      <c r="AP320" s="402">
        <v>55.4</v>
      </c>
      <c r="AQ320" s="402">
        <v>55.9</v>
      </c>
      <c r="AR320" s="402">
        <v>53.3</v>
      </c>
      <c r="AS320" s="402">
        <v>56.9</v>
      </c>
      <c r="AT320" s="402">
        <v>56.9</v>
      </c>
      <c r="AU320" s="402">
        <v>58.8</v>
      </c>
      <c r="AV320" s="402">
        <v>58.3</v>
      </c>
      <c r="AW320" s="402">
        <v>50.7</v>
      </c>
      <c r="AX320" s="402">
        <v>53.1</v>
      </c>
      <c r="AY320" s="402">
        <v>52.7</v>
      </c>
      <c r="AZ320" s="402">
        <v>52.7</v>
      </c>
      <c r="BA320" s="402">
        <v>52.7</v>
      </c>
      <c r="BB320" s="402">
        <v>55.1</v>
      </c>
      <c r="BC320" s="402">
        <v>58.7</v>
      </c>
      <c r="BD320" s="402">
        <v>56.8</v>
      </c>
      <c r="BE320" s="402">
        <v>56.8</v>
      </c>
      <c r="BF320" s="402">
        <v>57.6</v>
      </c>
      <c r="BG320" s="402">
        <v>56.2</v>
      </c>
      <c r="BH320" s="402">
        <v>58.4</v>
      </c>
      <c r="BI320" s="402">
        <v>56.6</v>
      </c>
      <c r="BJ320" s="402">
        <v>56.6</v>
      </c>
      <c r="BK320" s="402">
        <v>58</v>
      </c>
      <c r="BL320" s="402">
        <v>53.9</v>
      </c>
      <c r="BM320" s="402">
        <v>58.2</v>
      </c>
      <c r="BN320" s="402">
        <v>60.4</v>
      </c>
      <c r="BO320" s="402">
        <v>56.6</v>
      </c>
      <c r="BP320" s="402">
        <v>56.6</v>
      </c>
      <c r="BQ320" s="402">
        <v>53.6</v>
      </c>
      <c r="BR320" s="402">
        <v>57.8</v>
      </c>
      <c r="BS320" s="402">
        <v>58.1</v>
      </c>
      <c r="BT320" s="402">
        <v>60</v>
      </c>
      <c r="BU320" s="402">
        <v>57</v>
      </c>
      <c r="BV320" s="402">
        <v>58.3</v>
      </c>
      <c r="BW320" s="402">
        <v>69</v>
      </c>
      <c r="BX320" s="402">
        <v>60.1</v>
      </c>
      <c r="BY320" s="402">
        <v>59.8</v>
      </c>
      <c r="BZ320" s="402">
        <v>59.8</v>
      </c>
      <c r="CA320" s="402">
        <v>59.4</v>
      </c>
      <c r="CB320" s="402">
        <v>62.8</v>
      </c>
      <c r="CC320" s="402">
        <v>62.4</v>
      </c>
      <c r="CD320" s="402">
        <v>60.5</v>
      </c>
      <c r="CE320" s="402">
        <v>61.6</v>
      </c>
      <c r="CF320" s="402">
        <v>59.9</v>
      </c>
      <c r="CG320" s="402">
        <v>59.4</v>
      </c>
      <c r="CH320" s="402">
        <v>59.4</v>
      </c>
      <c r="CI320" s="402">
        <v>59.9</v>
      </c>
      <c r="CJ320" s="402">
        <v>59.4</v>
      </c>
      <c r="CK320" s="402">
        <v>55.2</v>
      </c>
      <c r="CL320" s="402">
        <v>59.4</v>
      </c>
      <c r="CM320" s="402">
        <v>59</v>
      </c>
      <c r="CN320" s="402">
        <v>60.4</v>
      </c>
      <c r="CO320" s="402">
        <v>58.2</v>
      </c>
      <c r="CP320" s="402">
        <v>63.4</v>
      </c>
    </row>
    <row r="321" spans="1:94">
      <c r="A321">
        <v>319</v>
      </c>
      <c r="B321" t="s">
        <v>1154</v>
      </c>
      <c r="C321" t="s">
        <v>1126</v>
      </c>
      <c r="D321" t="s">
        <v>1152</v>
      </c>
      <c r="E321" t="s">
        <v>1130</v>
      </c>
      <c r="F321" t="s">
        <v>2109</v>
      </c>
      <c r="I321" s="402"/>
      <c r="J321" s="402">
        <v>56.8</v>
      </c>
      <c r="K321" s="402"/>
      <c r="L321" s="402">
        <v>65.1</v>
      </c>
      <c r="M321" s="402">
        <v>69.8</v>
      </c>
      <c r="N321" s="402">
        <v>61.5</v>
      </c>
      <c r="O321" s="402">
        <v>51.1</v>
      </c>
      <c r="P321" s="402">
        <v>50</v>
      </c>
      <c r="Q321" s="402"/>
      <c r="R321" s="402">
        <v>67</v>
      </c>
      <c r="S321" s="402">
        <v>69.4</v>
      </c>
      <c r="T321" s="402">
        <v>61.5</v>
      </c>
      <c r="U321" s="402">
        <v>76</v>
      </c>
      <c r="V321" s="402">
        <v>68.3</v>
      </c>
      <c r="W321" s="402">
        <v>62.4</v>
      </c>
      <c r="X321" s="402">
        <v>63.5</v>
      </c>
      <c r="Y321" s="402">
        <v>61.5</v>
      </c>
      <c r="Z321" s="402">
        <v>49.8</v>
      </c>
      <c r="AA321" s="402">
        <v>65.1</v>
      </c>
      <c r="AB321" s="402">
        <v>63.3</v>
      </c>
      <c r="AC321" s="402">
        <v>53.3</v>
      </c>
      <c r="AD321" s="402">
        <v>51.4</v>
      </c>
      <c r="AE321" s="402">
        <v>41.4</v>
      </c>
      <c r="AF321" s="402">
        <v>56.7</v>
      </c>
      <c r="AG321" s="402">
        <v>48.7</v>
      </c>
      <c r="AH321" s="402">
        <v>45.3</v>
      </c>
      <c r="AI321" s="402"/>
      <c r="AJ321" s="402">
        <v>67.2</v>
      </c>
      <c r="AK321" s="402">
        <v>67.2</v>
      </c>
      <c r="AL321" s="402">
        <v>67.9</v>
      </c>
      <c r="AM321" s="402">
        <v>65.2</v>
      </c>
      <c r="AN321" s="402">
        <v>69.6</v>
      </c>
      <c r="AO321" s="402">
        <v>70.9</v>
      </c>
      <c r="AP321" s="402">
        <v>70.8</v>
      </c>
      <c r="AQ321" s="402">
        <v>69.6</v>
      </c>
      <c r="AR321" s="402">
        <v>73.7</v>
      </c>
      <c r="AS321" s="402">
        <v>62.3</v>
      </c>
      <c r="AT321" s="402">
        <v>61.7</v>
      </c>
      <c r="AU321" s="402">
        <v>55.1</v>
      </c>
      <c r="AV321" s="402">
        <v>63.9</v>
      </c>
      <c r="AW321" s="402">
        <v>76.2</v>
      </c>
      <c r="AX321" s="402">
        <v>76.2</v>
      </c>
      <c r="AY321" s="402">
        <v>76.4</v>
      </c>
      <c r="AZ321" s="402">
        <v>76.2</v>
      </c>
      <c r="BA321" s="402">
        <v>71</v>
      </c>
      <c r="BB321" s="402">
        <v>69.8</v>
      </c>
      <c r="BC321" s="402">
        <v>58.4</v>
      </c>
      <c r="BD321" s="402">
        <v>67.7</v>
      </c>
      <c r="BE321" s="402">
        <v>66.6</v>
      </c>
      <c r="BF321" s="402">
        <v>61.6</v>
      </c>
      <c r="BG321" s="402">
        <v>66.5</v>
      </c>
      <c r="BH321" s="402">
        <v>53.3</v>
      </c>
      <c r="BI321" s="402">
        <v>65.9</v>
      </c>
      <c r="BJ321" s="402">
        <v>60.4</v>
      </c>
      <c r="BK321" s="402">
        <v>62</v>
      </c>
      <c r="BL321" s="402">
        <v>61.7</v>
      </c>
      <c r="BM321" s="402">
        <v>49.8</v>
      </c>
      <c r="BN321" s="402">
        <v>49.9</v>
      </c>
      <c r="BO321" s="402">
        <v>65.3</v>
      </c>
      <c r="BP321" s="402">
        <v>65.3</v>
      </c>
      <c r="BQ321" s="402">
        <v>65.1</v>
      </c>
      <c r="BR321" s="402">
        <v>63.5</v>
      </c>
      <c r="BS321" s="402">
        <v>63.5</v>
      </c>
      <c r="BT321" s="402">
        <v>56.2</v>
      </c>
      <c r="BU321" s="402">
        <v>57.2</v>
      </c>
      <c r="BV321" s="402">
        <v>58.2</v>
      </c>
      <c r="BW321" s="402">
        <v>40.3</v>
      </c>
      <c r="BX321" s="402">
        <v>51.6</v>
      </c>
      <c r="BY321" s="402">
        <v>53.5</v>
      </c>
      <c r="BZ321" s="402">
        <v>51.6</v>
      </c>
      <c r="CA321" s="402">
        <v>50.8</v>
      </c>
      <c r="CB321" s="402">
        <v>31</v>
      </c>
      <c r="CC321" s="402">
        <v>35.4</v>
      </c>
      <c r="CD321" s="402">
        <v>46.2</v>
      </c>
      <c r="CE321" s="402">
        <v>41.5</v>
      </c>
      <c r="CF321" s="402">
        <v>58.1</v>
      </c>
      <c r="CG321" s="402">
        <v>57.5</v>
      </c>
      <c r="CH321" s="402">
        <v>56.7</v>
      </c>
      <c r="CI321" s="402">
        <v>48.9</v>
      </c>
      <c r="CJ321" s="402">
        <v>44.6</v>
      </c>
      <c r="CK321" s="402">
        <v>52.8</v>
      </c>
      <c r="CL321" s="402">
        <v>47</v>
      </c>
      <c r="CM321" s="402">
        <v>49.8</v>
      </c>
      <c r="CN321" s="402">
        <v>48.6</v>
      </c>
      <c r="CO321" s="402">
        <v>45.5</v>
      </c>
      <c r="CP321" s="402">
        <v>41</v>
      </c>
    </row>
    <row r="322" spans="1:94">
      <c r="A322">
        <v>320</v>
      </c>
      <c r="B322" t="s">
        <v>1155</v>
      </c>
      <c r="C322" t="s">
        <v>1126</v>
      </c>
      <c r="D322" t="s">
        <v>1152</v>
      </c>
      <c r="E322" t="s">
        <v>1156</v>
      </c>
      <c r="F322" t="s">
        <v>2109</v>
      </c>
      <c r="I322" s="402"/>
      <c r="J322" s="402">
        <v>37.9</v>
      </c>
      <c r="K322" s="402"/>
      <c r="L322" s="402">
        <v>37.5</v>
      </c>
      <c r="M322" s="402">
        <v>47.7</v>
      </c>
      <c r="N322" s="402">
        <v>39.1</v>
      </c>
      <c r="O322" s="402">
        <v>35.8</v>
      </c>
      <c r="P322" s="402">
        <v>36</v>
      </c>
      <c r="Q322" s="402"/>
      <c r="R322" s="402">
        <v>37.8</v>
      </c>
      <c r="S322" s="402">
        <v>39.6</v>
      </c>
      <c r="T322" s="402">
        <v>34.8</v>
      </c>
      <c r="U322" s="402">
        <v>51.6</v>
      </c>
      <c r="V322" s="402">
        <v>47.7</v>
      </c>
      <c r="W322" s="402">
        <v>35.2</v>
      </c>
      <c r="X322" s="402">
        <v>41.4</v>
      </c>
      <c r="Y322" s="402">
        <v>39.5</v>
      </c>
      <c r="Z322" s="402">
        <v>26.2</v>
      </c>
      <c r="AA322" s="402">
        <v>44.8</v>
      </c>
      <c r="AB322" s="402">
        <v>50.3</v>
      </c>
      <c r="AC322" s="402">
        <v>37.5</v>
      </c>
      <c r="AD322" s="402">
        <v>36.2</v>
      </c>
      <c r="AE322" s="402">
        <v>26.7</v>
      </c>
      <c r="AF322" s="402">
        <v>39.7</v>
      </c>
      <c r="AG322" s="402">
        <v>36.2</v>
      </c>
      <c r="AH322" s="402">
        <v>33.1</v>
      </c>
      <c r="AI322" s="402"/>
      <c r="AJ322" s="402">
        <v>37.8</v>
      </c>
      <c r="AK322" s="402">
        <v>42.6</v>
      </c>
      <c r="AL322" s="402">
        <v>37.8</v>
      </c>
      <c r="AM322" s="402">
        <v>34.6</v>
      </c>
      <c r="AN322" s="402">
        <v>39.6</v>
      </c>
      <c r="AO322" s="402">
        <v>45.7</v>
      </c>
      <c r="AP322" s="402">
        <v>39.6</v>
      </c>
      <c r="AQ322" s="402">
        <v>38.4</v>
      </c>
      <c r="AR322" s="402">
        <v>43.5</v>
      </c>
      <c r="AS322" s="402">
        <v>34.8</v>
      </c>
      <c r="AT322" s="402">
        <v>36.4</v>
      </c>
      <c r="AU322" s="402">
        <v>25.9</v>
      </c>
      <c r="AV322" s="402">
        <v>36</v>
      </c>
      <c r="AW322" s="402">
        <v>51.7</v>
      </c>
      <c r="AX322" s="402">
        <v>56.3</v>
      </c>
      <c r="AY322" s="402">
        <v>50.5</v>
      </c>
      <c r="AZ322" s="402">
        <v>51.7</v>
      </c>
      <c r="BA322" s="402">
        <v>48.8</v>
      </c>
      <c r="BB322" s="402">
        <v>47.8</v>
      </c>
      <c r="BC322" s="402">
        <v>43.4</v>
      </c>
      <c r="BD322" s="402">
        <v>35.2</v>
      </c>
      <c r="BE322" s="402">
        <v>35.2</v>
      </c>
      <c r="BF322" s="402">
        <v>34.3</v>
      </c>
      <c r="BG322" s="402">
        <v>40.7</v>
      </c>
      <c r="BH322" s="402">
        <v>40.8</v>
      </c>
      <c r="BI322" s="402">
        <v>44.7</v>
      </c>
      <c r="BJ322" s="402">
        <v>38.9</v>
      </c>
      <c r="BK322" s="402">
        <v>42.5</v>
      </c>
      <c r="BL322" s="402">
        <v>39.5</v>
      </c>
      <c r="BM322" s="402">
        <v>26.2</v>
      </c>
      <c r="BN322" s="402">
        <v>26.2</v>
      </c>
      <c r="BO322" s="402">
        <v>44.8</v>
      </c>
      <c r="BP322" s="402">
        <v>46</v>
      </c>
      <c r="BQ322" s="402">
        <v>54.2</v>
      </c>
      <c r="BR322" s="402">
        <v>50.3</v>
      </c>
      <c r="BS322" s="402">
        <v>50.3</v>
      </c>
      <c r="BT322" s="402">
        <v>38.3</v>
      </c>
      <c r="BU322" s="402">
        <v>37.9</v>
      </c>
      <c r="BV322" s="402">
        <v>39</v>
      </c>
      <c r="BW322" s="402">
        <v>34.3</v>
      </c>
      <c r="BX322" s="402">
        <v>36.2</v>
      </c>
      <c r="BY322" s="402">
        <v>39.2</v>
      </c>
      <c r="BZ322" s="402">
        <v>35.3</v>
      </c>
      <c r="CA322" s="402">
        <v>36.2</v>
      </c>
      <c r="CB322" s="402">
        <v>17.9</v>
      </c>
      <c r="CC322" s="402">
        <v>20.9</v>
      </c>
      <c r="CD322" s="402">
        <v>31.6</v>
      </c>
      <c r="CE322" s="402">
        <v>25.4</v>
      </c>
      <c r="CF322" s="402">
        <v>39.7</v>
      </c>
      <c r="CG322" s="402">
        <v>39.7</v>
      </c>
      <c r="CH322" s="402">
        <v>39.7</v>
      </c>
      <c r="CI322" s="402">
        <v>36.2</v>
      </c>
      <c r="CJ322" s="402">
        <v>35.1</v>
      </c>
      <c r="CK322" s="402">
        <v>36.2</v>
      </c>
      <c r="CL322" s="402">
        <v>34.6</v>
      </c>
      <c r="CM322" s="402">
        <v>36.6</v>
      </c>
      <c r="CN322" s="402">
        <v>35</v>
      </c>
      <c r="CO322" s="402">
        <v>33.1</v>
      </c>
      <c r="CP322" s="402">
        <v>29</v>
      </c>
    </row>
    <row r="323" spans="1:94">
      <c r="A323">
        <v>321</v>
      </c>
      <c r="B323" t="s">
        <v>1157</v>
      </c>
      <c r="C323" t="s">
        <v>1126</v>
      </c>
      <c r="D323" t="s">
        <v>1152</v>
      </c>
      <c r="E323" t="s">
        <v>1158</v>
      </c>
      <c r="F323" t="s">
        <v>2109</v>
      </c>
      <c r="I323" s="402"/>
      <c r="J323" s="402">
        <v>37</v>
      </c>
      <c r="K323" s="402"/>
      <c r="L323" s="402">
        <v>49.4</v>
      </c>
      <c r="M323" s="402">
        <v>48.9</v>
      </c>
      <c r="N323" s="402">
        <v>42.6</v>
      </c>
      <c r="O323" s="402">
        <v>30.6</v>
      </c>
      <c r="P323" s="402">
        <v>28.5</v>
      </c>
      <c r="Q323" s="402"/>
      <c r="R323" s="402">
        <v>53</v>
      </c>
      <c r="S323" s="402">
        <v>52.8</v>
      </c>
      <c r="T323" s="402">
        <v>46.2</v>
      </c>
      <c r="U323" s="402">
        <v>55.9</v>
      </c>
      <c r="V323" s="402">
        <v>46.7</v>
      </c>
      <c r="W323" s="402">
        <v>46.3</v>
      </c>
      <c r="X323" s="402">
        <v>43.2</v>
      </c>
      <c r="Y323" s="402">
        <v>42</v>
      </c>
      <c r="Z323" s="402">
        <v>36.5</v>
      </c>
      <c r="AA323" s="402">
        <v>43.5</v>
      </c>
      <c r="AB323" s="402">
        <v>40.9</v>
      </c>
      <c r="AC323" s="402">
        <v>31.3</v>
      </c>
      <c r="AD323" s="402">
        <v>30.5</v>
      </c>
      <c r="AE323" s="402">
        <v>24.9</v>
      </c>
      <c r="AF323" s="402">
        <v>33.6</v>
      </c>
      <c r="AG323" s="402">
        <v>27.4</v>
      </c>
      <c r="AH323" s="402">
        <v>24.8</v>
      </c>
      <c r="AI323" s="402"/>
      <c r="AJ323" s="402">
        <v>53.2</v>
      </c>
      <c r="AK323" s="402">
        <v>50.3</v>
      </c>
      <c r="AL323" s="402">
        <v>54.7</v>
      </c>
      <c r="AM323" s="402">
        <v>51</v>
      </c>
      <c r="AN323" s="402">
        <v>53.7</v>
      </c>
      <c r="AO323" s="402">
        <v>52.9</v>
      </c>
      <c r="AP323" s="402">
        <v>55.3</v>
      </c>
      <c r="AQ323" s="402">
        <v>52.9</v>
      </c>
      <c r="AR323" s="402">
        <v>56.5</v>
      </c>
      <c r="AS323" s="402">
        <v>46.5</v>
      </c>
      <c r="AT323" s="402">
        <v>46.2</v>
      </c>
      <c r="AU323" s="402">
        <v>43.5</v>
      </c>
      <c r="AV323" s="402">
        <v>48.7</v>
      </c>
      <c r="AW323" s="402">
        <v>56.1</v>
      </c>
      <c r="AX323" s="402">
        <v>56.1</v>
      </c>
      <c r="AY323" s="402">
        <v>56.1</v>
      </c>
      <c r="AZ323" s="402">
        <v>56.1</v>
      </c>
      <c r="BA323" s="402">
        <v>49.5</v>
      </c>
      <c r="BB323" s="402">
        <v>48.4</v>
      </c>
      <c r="BC323" s="402">
        <v>36.4</v>
      </c>
      <c r="BD323" s="402">
        <v>50.5</v>
      </c>
      <c r="BE323" s="402">
        <v>51.2</v>
      </c>
      <c r="BF323" s="402">
        <v>45.4</v>
      </c>
      <c r="BG323" s="402">
        <v>47.8</v>
      </c>
      <c r="BH323" s="402">
        <v>32.7</v>
      </c>
      <c r="BI323" s="402">
        <v>44.2</v>
      </c>
      <c r="BJ323" s="402">
        <v>40.2</v>
      </c>
      <c r="BK323" s="402">
        <v>43.6</v>
      </c>
      <c r="BL323" s="402">
        <v>42.1</v>
      </c>
      <c r="BM323" s="402">
        <v>36.5</v>
      </c>
      <c r="BN323" s="402">
        <v>36.6</v>
      </c>
      <c r="BO323" s="402">
        <v>45.1</v>
      </c>
      <c r="BP323" s="402">
        <v>43.3</v>
      </c>
      <c r="BQ323" s="402">
        <v>44</v>
      </c>
      <c r="BR323" s="402">
        <v>41</v>
      </c>
      <c r="BS323" s="402">
        <v>41</v>
      </c>
      <c r="BT323" s="402">
        <v>35.2</v>
      </c>
      <c r="BU323" s="402">
        <v>36.4</v>
      </c>
      <c r="BV323" s="402">
        <v>36.5</v>
      </c>
      <c r="BW323" s="402">
        <v>15.4</v>
      </c>
      <c r="BX323" s="402">
        <v>30.6</v>
      </c>
      <c r="BY323" s="402">
        <v>30.6</v>
      </c>
      <c r="BZ323" s="402">
        <v>31.6</v>
      </c>
      <c r="CA323" s="402">
        <v>28.8</v>
      </c>
      <c r="CB323" s="402">
        <v>19.4</v>
      </c>
      <c r="CC323" s="402">
        <v>23.8</v>
      </c>
      <c r="CD323" s="402">
        <v>26.4</v>
      </c>
      <c r="CE323" s="402">
        <v>24.9</v>
      </c>
      <c r="CF323" s="402">
        <v>36.3</v>
      </c>
      <c r="CG323" s="402">
        <v>35.2</v>
      </c>
      <c r="CH323" s="402">
        <v>32.2</v>
      </c>
      <c r="CI323" s="402">
        <v>24.7</v>
      </c>
      <c r="CJ323" s="402">
        <v>24.6</v>
      </c>
      <c r="CK323" s="402">
        <v>34</v>
      </c>
      <c r="CL323" s="402">
        <v>27.5</v>
      </c>
      <c r="CM323" s="402">
        <v>27.5</v>
      </c>
      <c r="CN323" s="402">
        <v>26</v>
      </c>
      <c r="CO323" s="402">
        <v>24.4</v>
      </c>
      <c r="CP323" s="402">
        <v>23.9</v>
      </c>
    </row>
    <row r="324" spans="1:94">
      <c r="A324">
        <v>322</v>
      </c>
      <c r="B324" t="s">
        <v>1159</v>
      </c>
      <c r="C324" t="s">
        <v>1126</v>
      </c>
      <c r="D324" t="s">
        <v>1152</v>
      </c>
      <c r="E324" t="s">
        <v>1132</v>
      </c>
      <c r="F324" t="s">
        <v>2109</v>
      </c>
      <c r="I324" s="402"/>
      <c r="J324" s="402">
        <v>7</v>
      </c>
      <c r="K324" s="402"/>
      <c r="L324" s="402">
        <v>7.7</v>
      </c>
      <c r="M324" s="402">
        <v>9.7</v>
      </c>
      <c r="N324" s="402">
        <v>7.3</v>
      </c>
      <c r="O324" s="402">
        <v>6.2</v>
      </c>
      <c r="P324" s="402">
        <v>6.3</v>
      </c>
      <c r="Q324" s="402"/>
      <c r="R324" s="402">
        <v>10.2</v>
      </c>
      <c r="S324" s="402">
        <v>8.1</v>
      </c>
      <c r="T324" s="402">
        <v>7.3</v>
      </c>
      <c r="U324" s="402">
        <v>11.2</v>
      </c>
      <c r="V324" s="402">
        <v>9.8</v>
      </c>
      <c r="W324" s="402">
        <v>7.3</v>
      </c>
      <c r="X324" s="402">
        <v>7.4</v>
      </c>
      <c r="Y324" s="402">
        <v>7.2</v>
      </c>
      <c r="Z324" s="402">
        <v>5.7</v>
      </c>
      <c r="AA324" s="402">
        <v>7.3</v>
      </c>
      <c r="AB324" s="402">
        <v>10.6</v>
      </c>
      <c r="AC324" s="402">
        <v>6.1</v>
      </c>
      <c r="AD324" s="402">
        <v>6.2</v>
      </c>
      <c r="AE324" s="402">
        <v>4.8</v>
      </c>
      <c r="AF324" s="402">
        <v>6.5</v>
      </c>
      <c r="AG324" s="402">
        <v>6.3</v>
      </c>
      <c r="AH324" s="402">
        <v>5.7</v>
      </c>
      <c r="AI324" s="402"/>
      <c r="AJ324" s="402">
        <v>10.3</v>
      </c>
      <c r="AK324" s="402">
        <v>14.6</v>
      </c>
      <c r="AL324" s="402">
        <v>10.2</v>
      </c>
      <c r="AM324" s="402">
        <v>7.8</v>
      </c>
      <c r="AN324" s="402">
        <v>8.2</v>
      </c>
      <c r="AO324" s="402">
        <v>8.2</v>
      </c>
      <c r="AP324" s="402">
        <v>9.8</v>
      </c>
      <c r="AQ324" s="402">
        <v>8.2</v>
      </c>
      <c r="AR324" s="402">
        <v>9</v>
      </c>
      <c r="AS324" s="402">
        <v>7.4</v>
      </c>
      <c r="AT324" s="402">
        <v>7.4</v>
      </c>
      <c r="AU324" s="402">
        <v>6</v>
      </c>
      <c r="AV324" s="402">
        <v>7.5</v>
      </c>
      <c r="AW324" s="402">
        <v>11.2</v>
      </c>
      <c r="AX324" s="402">
        <v>12.5</v>
      </c>
      <c r="AY324" s="402">
        <v>12.6</v>
      </c>
      <c r="AZ324" s="402">
        <v>11.2</v>
      </c>
      <c r="BA324" s="402">
        <v>9.5</v>
      </c>
      <c r="BB324" s="402">
        <v>9.8</v>
      </c>
      <c r="BC324" s="402">
        <v>9.8</v>
      </c>
      <c r="BD324" s="402">
        <v>8.6</v>
      </c>
      <c r="BE324" s="402">
        <v>7.6</v>
      </c>
      <c r="BF324" s="402">
        <v>6.9</v>
      </c>
      <c r="BG324" s="402">
        <v>7.4</v>
      </c>
      <c r="BH324" s="402">
        <v>7.6</v>
      </c>
      <c r="BI324" s="402">
        <v>7.4</v>
      </c>
      <c r="BJ324" s="402">
        <v>6.6</v>
      </c>
      <c r="BK324" s="402">
        <v>9</v>
      </c>
      <c r="BL324" s="402">
        <v>6.4</v>
      </c>
      <c r="BM324" s="402">
        <v>5.7</v>
      </c>
      <c r="BN324" s="402">
        <v>5.7</v>
      </c>
      <c r="BO324" s="402">
        <v>7.4</v>
      </c>
      <c r="BP324" s="402">
        <v>7.4</v>
      </c>
      <c r="BQ324" s="402">
        <v>10.7</v>
      </c>
      <c r="BR324" s="402">
        <v>10.7</v>
      </c>
      <c r="BS324" s="402">
        <v>10.7</v>
      </c>
      <c r="BT324" s="402">
        <v>6.2</v>
      </c>
      <c r="BU324" s="402">
        <v>6.2</v>
      </c>
      <c r="BV324" s="402">
        <v>6.2</v>
      </c>
      <c r="BW324" s="402">
        <v>5.9</v>
      </c>
      <c r="BX324" s="402">
        <v>6.2</v>
      </c>
      <c r="BY324" s="402">
        <v>6.2</v>
      </c>
      <c r="BZ324" s="402">
        <v>6.2</v>
      </c>
      <c r="CA324" s="402">
        <v>5.6</v>
      </c>
      <c r="CB324" s="402">
        <v>4.4</v>
      </c>
      <c r="CC324" s="402">
        <v>4.9</v>
      </c>
      <c r="CD324" s="402">
        <v>4.9</v>
      </c>
      <c r="CE324" s="402">
        <v>4.9</v>
      </c>
      <c r="CF324" s="402">
        <v>7.4</v>
      </c>
      <c r="CG324" s="402">
        <v>6.5</v>
      </c>
      <c r="CH324" s="402">
        <v>6.5</v>
      </c>
      <c r="CI324" s="402">
        <v>5.5</v>
      </c>
      <c r="CJ324" s="402">
        <v>6.3</v>
      </c>
      <c r="CK324" s="402">
        <v>6.3</v>
      </c>
      <c r="CL324" s="402">
        <v>6.3</v>
      </c>
      <c r="CM324" s="402">
        <v>6.3</v>
      </c>
      <c r="CN324" s="402">
        <v>5.7</v>
      </c>
      <c r="CO324" s="402">
        <v>5.5</v>
      </c>
      <c r="CP324" s="402">
        <v>5.7</v>
      </c>
    </row>
    <row r="325" spans="1:94">
      <c r="A325">
        <v>323</v>
      </c>
      <c r="B325" t="s">
        <v>1160</v>
      </c>
      <c r="C325" t="s">
        <v>1126</v>
      </c>
      <c r="D325" t="s">
        <v>1152</v>
      </c>
      <c r="E325" t="s">
        <v>1134</v>
      </c>
      <c r="F325" t="s">
        <v>2109</v>
      </c>
      <c r="J325">
        <v>25.1</v>
      </c>
      <c r="L325">
        <v>25.3</v>
      </c>
      <c r="M325">
        <v>18.1</v>
      </c>
      <c r="N325">
        <v>24.6</v>
      </c>
      <c r="O325">
        <v>27.8</v>
      </c>
      <c r="P325">
        <v>24.8</v>
      </c>
      <c r="R325">
        <v>23.7</v>
      </c>
      <c r="S325">
        <v>24.4</v>
      </c>
      <c r="T325">
        <v>26.9</v>
      </c>
      <c r="U325">
        <v>14.2</v>
      </c>
      <c r="V325">
        <v>18.9</v>
      </c>
      <c r="W325">
        <v>27.7</v>
      </c>
      <c r="X325">
        <v>22.2</v>
      </c>
      <c r="Y325">
        <v>24.7</v>
      </c>
      <c r="Z325">
        <v>30.2</v>
      </c>
      <c r="AA325">
        <v>21.9</v>
      </c>
      <c r="AB325">
        <v>15.9</v>
      </c>
      <c r="AC325">
        <v>26.5</v>
      </c>
      <c r="AD325">
        <v>29.8</v>
      </c>
      <c r="AE325">
        <v>30.7</v>
      </c>
      <c r="AF325">
        <v>24.6</v>
      </c>
      <c r="AG325">
        <v>24.4</v>
      </c>
      <c r="AH325">
        <v>25.8</v>
      </c>
      <c r="AJ325">
        <v>23.7</v>
      </c>
      <c r="AK325">
        <v>12.7</v>
      </c>
      <c r="AL325">
        <v>23.7</v>
      </c>
      <c r="AM325">
        <v>27.3</v>
      </c>
      <c r="AN325">
        <v>24.3</v>
      </c>
      <c r="AO325">
        <v>21.4</v>
      </c>
      <c r="AP325">
        <v>21.3</v>
      </c>
      <c r="AQ325">
        <v>25.8</v>
      </c>
      <c r="AR325">
        <v>21.5</v>
      </c>
      <c r="AS325">
        <v>26.2</v>
      </c>
      <c r="AT325">
        <v>26.3</v>
      </c>
      <c r="AU325">
        <v>32.5</v>
      </c>
      <c r="AV325">
        <v>26.7</v>
      </c>
      <c r="AW325">
        <v>14.2</v>
      </c>
      <c r="AX325">
        <v>14.2</v>
      </c>
      <c r="AY325">
        <v>13.9</v>
      </c>
      <c r="AZ325">
        <v>14.2</v>
      </c>
      <c r="BA325">
        <v>20.7</v>
      </c>
      <c r="BB325">
        <v>19.8</v>
      </c>
      <c r="BC325">
        <v>16</v>
      </c>
      <c r="BD325">
        <v>24.3</v>
      </c>
      <c r="BE325">
        <v>27.7</v>
      </c>
      <c r="BF325">
        <v>29.3</v>
      </c>
      <c r="BG325">
        <v>22.8</v>
      </c>
      <c r="BH325">
        <v>15.2</v>
      </c>
      <c r="BI325">
        <v>22.1</v>
      </c>
      <c r="BJ325">
        <v>24.7</v>
      </c>
      <c r="BK325">
        <v>25</v>
      </c>
      <c r="BL325">
        <v>24.7</v>
      </c>
      <c r="BM325">
        <v>30.1</v>
      </c>
      <c r="BN325">
        <v>30.1</v>
      </c>
      <c r="BO325">
        <v>21.8</v>
      </c>
      <c r="BP325">
        <v>21.8</v>
      </c>
      <c r="BQ325">
        <v>12.8</v>
      </c>
      <c r="BR325">
        <v>17.3</v>
      </c>
      <c r="BS325">
        <v>15.9</v>
      </c>
      <c r="BT325">
        <v>26.4</v>
      </c>
      <c r="BU325">
        <v>26.4</v>
      </c>
      <c r="BV325">
        <v>26.4</v>
      </c>
      <c r="BW325">
        <v>26.4</v>
      </c>
      <c r="BX325">
        <v>30.3</v>
      </c>
      <c r="BY325">
        <v>33.2</v>
      </c>
      <c r="BZ325">
        <v>24.5</v>
      </c>
      <c r="CA325">
        <v>31.2</v>
      </c>
      <c r="CB325">
        <v>37.8</v>
      </c>
      <c r="CC325">
        <v>32.6</v>
      </c>
      <c r="CD325">
        <v>29.7</v>
      </c>
      <c r="CE325">
        <v>29.6</v>
      </c>
      <c r="CF325">
        <v>24.6</v>
      </c>
      <c r="CG325">
        <v>24.6</v>
      </c>
      <c r="CH325">
        <v>24.6</v>
      </c>
      <c r="CI325">
        <v>30.8</v>
      </c>
      <c r="CJ325">
        <v>15.3</v>
      </c>
      <c r="CK325">
        <v>22.8</v>
      </c>
      <c r="CL325">
        <v>24.3</v>
      </c>
      <c r="CM325">
        <v>23.5</v>
      </c>
      <c r="CN325">
        <v>29.3</v>
      </c>
      <c r="CO325">
        <v>23.9</v>
      </c>
      <c r="CP325">
        <v>25.8</v>
      </c>
    </row>
    <row r="326" spans="3:94">
      <c r="C326" t="s">
        <v>1126</v>
      </c>
      <c r="D326" t="s">
        <v>1162</v>
      </c>
      <c r="I326" s="402"/>
      <c r="J326" s="402"/>
      <c r="K326" s="402"/>
      <c r="L326" s="402"/>
      <c r="M326" s="402"/>
      <c r="N326" s="402"/>
      <c r="O326" s="402"/>
      <c r="P326" s="402"/>
      <c r="Q326" s="402"/>
      <c r="R326" s="402"/>
      <c r="S326" s="402"/>
      <c r="T326" s="402"/>
      <c r="U326" s="402"/>
      <c r="V326" s="402"/>
      <c r="W326" s="402"/>
      <c r="X326" s="402"/>
      <c r="Y326" s="402"/>
      <c r="Z326" s="402"/>
      <c r="AA326" s="402"/>
      <c r="AB326" s="402"/>
      <c r="AC326" s="402"/>
      <c r="AD326" s="402"/>
      <c r="AE326" s="402"/>
      <c r="AF326" s="402"/>
      <c r="AG326" s="402"/>
      <c r="AH326" s="402"/>
      <c r="AI326" s="402"/>
      <c r="AJ326" s="402"/>
      <c r="AK326" s="402"/>
      <c r="AL326" s="402"/>
      <c r="AM326" s="402"/>
      <c r="AN326" s="402"/>
      <c r="AO326" s="402"/>
      <c r="AP326" s="402"/>
      <c r="AQ326" s="402"/>
      <c r="AR326" s="402"/>
      <c r="AS326" s="402"/>
      <c r="AT326" s="402"/>
      <c r="AU326" s="402"/>
      <c r="AV326" s="402"/>
      <c r="AW326" s="402"/>
      <c r="AX326" s="402"/>
      <c r="AY326" s="402"/>
      <c r="AZ326" s="402"/>
      <c r="BA326" s="402"/>
      <c r="BB326" s="402"/>
      <c r="BC326" s="402"/>
      <c r="BD326" s="402"/>
      <c r="BE326" s="402"/>
      <c r="BF326" s="402"/>
      <c r="BG326" s="402"/>
      <c r="BH326" s="402"/>
      <c r="BI326" s="402"/>
      <c r="BJ326" s="402"/>
      <c r="BK326" s="402"/>
      <c r="BL326" s="402"/>
      <c r="BM326" s="402"/>
      <c r="BN326" s="402"/>
      <c r="BO326" s="402"/>
      <c r="BP326" s="402"/>
      <c r="BQ326" s="402"/>
      <c r="BR326" s="402"/>
      <c r="BS326" s="402"/>
      <c r="BT326" s="402"/>
      <c r="BU326" s="402"/>
      <c r="BV326" s="402"/>
      <c r="BW326" s="402"/>
      <c r="BX326" s="402"/>
      <c r="BY326" s="402"/>
      <c r="BZ326" s="402"/>
      <c r="CA326" s="402"/>
      <c r="CB326" s="402"/>
      <c r="CC326" s="402"/>
      <c r="CD326" s="402"/>
      <c r="CE326" s="402"/>
      <c r="CF326" s="402"/>
      <c r="CG326" s="402"/>
      <c r="CH326" s="402"/>
      <c r="CI326" s="402"/>
      <c r="CJ326" s="402"/>
      <c r="CK326" s="402"/>
      <c r="CL326" s="402"/>
      <c r="CM326" s="402"/>
      <c r="CN326" s="402"/>
      <c r="CO326" s="402"/>
      <c r="CP326" s="402"/>
    </row>
    <row r="327" spans="1:94">
      <c r="A327">
        <v>325</v>
      </c>
      <c r="B327" t="s">
        <v>1161</v>
      </c>
      <c r="C327" t="s">
        <v>1126</v>
      </c>
      <c r="D327" t="s">
        <v>1162</v>
      </c>
      <c r="E327" t="s">
        <v>1153</v>
      </c>
      <c r="F327" t="s">
        <v>2109</v>
      </c>
      <c r="I327" s="402"/>
      <c r="J327" s="402">
        <v>17.7</v>
      </c>
      <c r="K327" s="402"/>
      <c r="L327" s="402">
        <v>18.7</v>
      </c>
      <c r="M327" s="402">
        <v>14.9</v>
      </c>
      <c r="N327" s="402">
        <v>18.5</v>
      </c>
      <c r="O327" s="402">
        <v>18.2</v>
      </c>
      <c r="P327" s="402">
        <v>16.7</v>
      </c>
      <c r="Q327" s="402"/>
      <c r="R327" s="402">
        <v>18.3</v>
      </c>
      <c r="S327" s="402">
        <v>17.6</v>
      </c>
      <c r="T327" s="402">
        <v>20.3</v>
      </c>
      <c r="U327" s="402">
        <v>14.7</v>
      </c>
      <c r="V327" s="402">
        <v>14.8</v>
      </c>
      <c r="W327" s="402">
        <v>19.1</v>
      </c>
      <c r="X327" s="402">
        <v>17.6</v>
      </c>
      <c r="Y327" s="402">
        <v>18.3</v>
      </c>
      <c r="Z327" s="402">
        <v>21.1</v>
      </c>
      <c r="AA327" s="402">
        <v>18.3</v>
      </c>
      <c r="AB327" s="402">
        <v>14.5</v>
      </c>
      <c r="AC327" s="402">
        <v>18.8</v>
      </c>
      <c r="AD327" s="402">
        <v>18.7</v>
      </c>
      <c r="AE327" s="402">
        <v>18</v>
      </c>
      <c r="AF327" s="402">
        <v>18.7</v>
      </c>
      <c r="AG327" s="402">
        <v>15.5</v>
      </c>
      <c r="AH327" s="402">
        <v>16.5</v>
      </c>
      <c r="AI327" s="402"/>
      <c r="AJ327" s="402">
        <v>18.2</v>
      </c>
      <c r="AK327" s="402">
        <v>20.6</v>
      </c>
      <c r="AL327" s="402">
        <v>16.8</v>
      </c>
      <c r="AM327" s="402">
        <v>18.6</v>
      </c>
      <c r="AN327" s="402">
        <v>15</v>
      </c>
      <c r="AO327" s="402">
        <v>16.3</v>
      </c>
      <c r="AP327" s="402">
        <v>17.5</v>
      </c>
      <c r="AQ327" s="402">
        <v>19</v>
      </c>
      <c r="AR327" s="402">
        <v>16.3</v>
      </c>
      <c r="AS327" s="402">
        <v>19.9</v>
      </c>
      <c r="AT327" s="402">
        <v>19.7</v>
      </c>
      <c r="AU327" s="402">
        <v>24.7</v>
      </c>
      <c r="AV327" s="402">
        <v>20.2</v>
      </c>
      <c r="AW327" s="402">
        <v>14.6</v>
      </c>
      <c r="AX327" s="402">
        <v>14.6</v>
      </c>
      <c r="AY327" s="402">
        <v>14.6</v>
      </c>
      <c r="AZ327" s="402">
        <v>13.7</v>
      </c>
      <c r="BA327" s="402">
        <v>14.7</v>
      </c>
      <c r="BB327" s="402">
        <v>15.5</v>
      </c>
      <c r="BC327" s="402">
        <v>12.6</v>
      </c>
      <c r="BD327" s="402">
        <v>17.9</v>
      </c>
      <c r="BE327" s="402">
        <v>19</v>
      </c>
      <c r="BF327" s="402">
        <v>19.7</v>
      </c>
      <c r="BG327" s="402">
        <v>17.5</v>
      </c>
      <c r="BH327" s="402">
        <v>15.7</v>
      </c>
      <c r="BI327" s="402">
        <v>17.5</v>
      </c>
      <c r="BJ327" s="402">
        <v>17.7</v>
      </c>
      <c r="BK327" s="402">
        <v>19.9</v>
      </c>
      <c r="BL327" s="402">
        <v>18.2</v>
      </c>
      <c r="BM327" s="402">
        <v>21.4</v>
      </c>
      <c r="BN327" s="402">
        <v>19.7</v>
      </c>
      <c r="BO327" s="402">
        <v>18.2</v>
      </c>
      <c r="BP327" s="402">
        <v>17.8</v>
      </c>
      <c r="BQ327" s="402">
        <v>14.4</v>
      </c>
      <c r="BR327" s="402">
        <v>16.8</v>
      </c>
      <c r="BS327" s="402">
        <v>12.4</v>
      </c>
      <c r="BT327" s="402">
        <v>18.1</v>
      </c>
      <c r="BU327" s="402">
        <v>18.7</v>
      </c>
      <c r="BV327" s="402">
        <v>18</v>
      </c>
      <c r="BW327" s="402">
        <v>21.6</v>
      </c>
      <c r="BX327" s="402">
        <v>19.1</v>
      </c>
      <c r="BY327" s="402">
        <v>22.6</v>
      </c>
      <c r="BZ327" s="402">
        <v>16.2</v>
      </c>
      <c r="CA327" s="402">
        <v>17.9</v>
      </c>
      <c r="CB327" s="402">
        <v>20.6</v>
      </c>
      <c r="CC327" s="402">
        <v>22.2</v>
      </c>
      <c r="CD327" s="402">
        <v>16.4</v>
      </c>
      <c r="CE327" s="402">
        <v>16.4</v>
      </c>
      <c r="CF327" s="402">
        <v>17.5</v>
      </c>
      <c r="CG327" s="402">
        <v>18.6</v>
      </c>
      <c r="CH327" s="402">
        <v>19.9</v>
      </c>
      <c r="CI327" s="402">
        <v>20.8</v>
      </c>
      <c r="CJ327" s="402">
        <v>11.1</v>
      </c>
      <c r="CK327" s="402">
        <v>14.2</v>
      </c>
      <c r="CL327" s="402">
        <v>12.4</v>
      </c>
      <c r="CM327" s="402">
        <v>14.5</v>
      </c>
      <c r="CN327" s="402">
        <v>16.4</v>
      </c>
      <c r="CO327" s="402">
        <v>16.4</v>
      </c>
      <c r="CP327" s="402">
        <v>17</v>
      </c>
    </row>
    <row r="328" spans="1:94">
      <c r="A328">
        <v>326</v>
      </c>
      <c r="B328" t="s">
        <v>1163</v>
      </c>
      <c r="C328" t="s">
        <v>1126</v>
      </c>
      <c r="D328" t="s">
        <v>1162</v>
      </c>
      <c r="E328" t="s">
        <v>1130</v>
      </c>
      <c r="F328" t="s">
        <v>2109</v>
      </c>
      <c r="I328" s="402"/>
      <c r="J328" s="402">
        <v>32.2</v>
      </c>
      <c r="K328" s="402"/>
      <c r="L328" s="402">
        <v>42.4</v>
      </c>
      <c r="M328" s="402">
        <v>43.1</v>
      </c>
      <c r="N328" s="402">
        <v>36.3</v>
      </c>
      <c r="O328" s="402">
        <v>26.8</v>
      </c>
      <c r="P328" s="402">
        <v>25.4</v>
      </c>
      <c r="Q328" s="402"/>
      <c r="R328" s="402">
        <v>45.5</v>
      </c>
      <c r="S328" s="402">
        <v>45.1</v>
      </c>
      <c r="T328" s="402">
        <v>40.2</v>
      </c>
      <c r="U328" s="402">
        <v>46.5</v>
      </c>
      <c r="V328" s="402">
        <v>42.7</v>
      </c>
      <c r="W328" s="402">
        <v>37.5</v>
      </c>
      <c r="X328" s="402">
        <v>37.4</v>
      </c>
      <c r="Y328" s="402">
        <v>34.9</v>
      </c>
      <c r="Z328" s="402">
        <v>31.4</v>
      </c>
      <c r="AA328" s="402">
        <v>39.9</v>
      </c>
      <c r="AB328" s="402">
        <v>36.5</v>
      </c>
      <c r="AC328" s="402">
        <v>28</v>
      </c>
      <c r="AD328" s="402">
        <v>26.8</v>
      </c>
      <c r="AE328" s="402">
        <v>19.9</v>
      </c>
      <c r="AF328" s="402">
        <v>31.5</v>
      </c>
      <c r="AG328" s="402">
        <v>23.6</v>
      </c>
      <c r="AH328" s="402">
        <v>22</v>
      </c>
      <c r="AI328" s="402"/>
      <c r="AJ328" s="402">
        <v>45.7</v>
      </c>
      <c r="AK328" s="402">
        <v>46.9</v>
      </c>
      <c r="AL328" s="402">
        <v>45.7</v>
      </c>
      <c r="AM328" s="402">
        <v>42.1</v>
      </c>
      <c r="AN328" s="402">
        <v>46.4</v>
      </c>
      <c r="AO328" s="402">
        <v>46.3</v>
      </c>
      <c r="AP328" s="402">
        <v>45.3</v>
      </c>
      <c r="AQ328" s="402">
        <v>44.4</v>
      </c>
      <c r="AR328" s="402">
        <v>51.1</v>
      </c>
      <c r="AS328" s="402">
        <v>41.2</v>
      </c>
      <c r="AT328" s="402">
        <v>39.9</v>
      </c>
      <c r="AU328" s="402">
        <v>38.2</v>
      </c>
      <c r="AV328" s="402">
        <v>40.3</v>
      </c>
      <c r="AW328" s="402">
        <v>46.6</v>
      </c>
      <c r="AX328" s="402">
        <v>46.6</v>
      </c>
      <c r="AY328" s="402">
        <v>49.2</v>
      </c>
      <c r="AZ328" s="402">
        <v>46.6</v>
      </c>
      <c r="BA328" s="402">
        <v>44.1</v>
      </c>
      <c r="BB328" s="402">
        <v>44.4</v>
      </c>
      <c r="BC328" s="402">
        <v>33.6</v>
      </c>
      <c r="BD328" s="402">
        <v>45.2</v>
      </c>
      <c r="BE328" s="402">
        <v>41</v>
      </c>
      <c r="BF328" s="402">
        <v>36.2</v>
      </c>
      <c r="BG328" s="402">
        <v>40.5</v>
      </c>
      <c r="BH328" s="402">
        <v>27.2</v>
      </c>
      <c r="BI328" s="402">
        <v>39.4</v>
      </c>
      <c r="BJ328" s="402">
        <v>32.4</v>
      </c>
      <c r="BK328" s="402">
        <v>35.7</v>
      </c>
      <c r="BL328" s="402">
        <v>35.4</v>
      </c>
      <c r="BM328" s="402">
        <v>31</v>
      </c>
      <c r="BN328" s="402">
        <v>32.4</v>
      </c>
      <c r="BO328" s="402">
        <v>40.9</v>
      </c>
      <c r="BP328" s="402">
        <v>40.1</v>
      </c>
      <c r="BQ328" s="402">
        <v>36.7</v>
      </c>
      <c r="BR328" s="402">
        <v>37.8</v>
      </c>
      <c r="BS328" s="402">
        <v>36.7</v>
      </c>
      <c r="BT328" s="402">
        <v>28.8</v>
      </c>
      <c r="BU328" s="402">
        <v>29.8</v>
      </c>
      <c r="BV328" s="402">
        <v>29</v>
      </c>
      <c r="BW328" s="402">
        <v>24.2</v>
      </c>
      <c r="BX328" s="402">
        <v>27.6</v>
      </c>
      <c r="BY328" s="402">
        <v>31.7</v>
      </c>
      <c r="BZ328" s="402">
        <v>25.3</v>
      </c>
      <c r="CA328" s="402">
        <v>23.8</v>
      </c>
      <c r="CB328" s="402">
        <v>16.4</v>
      </c>
      <c r="CC328" s="402">
        <v>22</v>
      </c>
      <c r="CD328" s="402">
        <v>20.2</v>
      </c>
      <c r="CE328" s="402">
        <v>19.1</v>
      </c>
      <c r="CF328" s="402">
        <v>31.6</v>
      </c>
      <c r="CG328" s="402">
        <v>33.2</v>
      </c>
      <c r="CH328" s="402">
        <v>31.6</v>
      </c>
      <c r="CI328" s="402">
        <v>23.7</v>
      </c>
      <c r="CJ328" s="402">
        <v>20.5</v>
      </c>
      <c r="CK328" s="402">
        <v>28</v>
      </c>
      <c r="CL328" s="402">
        <v>21.6</v>
      </c>
      <c r="CM328" s="402">
        <v>23.5</v>
      </c>
      <c r="CN328" s="402">
        <v>23.7</v>
      </c>
      <c r="CO328" s="402">
        <v>21.6</v>
      </c>
      <c r="CP328" s="402">
        <v>20.5</v>
      </c>
    </row>
    <row r="329" spans="1:94">
      <c r="A329">
        <v>327</v>
      </c>
      <c r="B329" t="s">
        <v>1164</v>
      </c>
      <c r="C329" t="s">
        <v>1126</v>
      </c>
      <c r="D329" t="s">
        <v>1162</v>
      </c>
      <c r="E329" t="s">
        <v>1156</v>
      </c>
      <c r="F329" t="s">
        <v>2109</v>
      </c>
      <c r="I329" s="402"/>
      <c r="J329" s="402">
        <v>18.8</v>
      </c>
      <c r="K329" s="402"/>
      <c r="L329" s="402">
        <v>21.3</v>
      </c>
      <c r="M329" s="402">
        <v>25.3</v>
      </c>
      <c r="N329" s="402">
        <v>20.1</v>
      </c>
      <c r="O329" s="402">
        <v>16.7</v>
      </c>
      <c r="P329" s="402">
        <v>16.5</v>
      </c>
      <c r="Q329" s="402"/>
      <c r="R329" s="402">
        <v>21.5</v>
      </c>
      <c r="S329" s="402">
        <v>22.4</v>
      </c>
      <c r="T329" s="402">
        <v>19.6</v>
      </c>
      <c r="U329" s="402">
        <v>27.2</v>
      </c>
      <c r="V329" s="402">
        <v>25.5</v>
      </c>
      <c r="W329" s="402">
        <v>19.5</v>
      </c>
      <c r="X329" s="402">
        <v>20.3</v>
      </c>
      <c r="Y329" s="402">
        <v>19.6</v>
      </c>
      <c r="Z329" s="402">
        <v>15.3</v>
      </c>
      <c r="AA329" s="402">
        <v>24.1</v>
      </c>
      <c r="AB329" s="402">
        <v>26.3</v>
      </c>
      <c r="AC329" s="402">
        <v>17.6</v>
      </c>
      <c r="AD329" s="402">
        <v>16.8</v>
      </c>
      <c r="AE329" s="402">
        <v>11.4</v>
      </c>
      <c r="AF329" s="402">
        <v>20</v>
      </c>
      <c r="AG329" s="402">
        <v>16.3</v>
      </c>
      <c r="AH329" s="402">
        <v>13.8</v>
      </c>
      <c r="AI329" s="402"/>
      <c r="AJ329" s="402">
        <v>21.6</v>
      </c>
      <c r="AK329" s="402">
        <v>28</v>
      </c>
      <c r="AL329" s="402">
        <v>21.6</v>
      </c>
      <c r="AM329" s="402">
        <v>19.1</v>
      </c>
      <c r="AN329" s="402">
        <v>22.5</v>
      </c>
      <c r="AO329" s="402">
        <v>26.9</v>
      </c>
      <c r="AP329" s="402">
        <v>22.5</v>
      </c>
      <c r="AQ329" s="402">
        <v>21</v>
      </c>
      <c r="AR329" s="402">
        <v>25.6</v>
      </c>
      <c r="AS329" s="402">
        <v>19.7</v>
      </c>
      <c r="AT329" s="402">
        <v>19.7</v>
      </c>
      <c r="AU329" s="402">
        <v>17.3</v>
      </c>
      <c r="AV329" s="402">
        <v>19.7</v>
      </c>
      <c r="AW329" s="402">
        <v>25</v>
      </c>
      <c r="AX329" s="402">
        <v>32.1</v>
      </c>
      <c r="AY329" s="402">
        <v>27.4</v>
      </c>
      <c r="AZ329" s="402">
        <v>27.4</v>
      </c>
      <c r="BA329" s="402">
        <v>25.7</v>
      </c>
      <c r="BB329" s="402">
        <v>26.7</v>
      </c>
      <c r="BC329" s="402">
        <v>20.5</v>
      </c>
      <c r="BD329" s="402">
        <v>19.6</v>
      </c>
      <c r="BE329" s="402">
        <v>19.6</v>
      </c>
      <c r="BF329" s="402">
        <v>19</v>
      </c>
      <c r="BG329" s="402">
        <v>20.4</v>
      </c>
      <c r="BH329" s="402">
        <v>17.9</v>
      </c>
      <c r="BI329" s="402">
        <v>20.5</v>
      </c>
      <c r="BJ329" s="402">
        <v>19.1</v>
      </c>
      <c r="BK329" s="402">
        <v>21.3</v>
      </c>
      <c r="BL329" s="402">
        <v>19</v>
      </c>
      <c r="BM329" s="402">
        <v>15</v>
      </c>
      <c r="BN329" s="402">
        <v>15.4</v>
      </c>
      <c r="BO329" s="402">
        <v>24.2</v>
      </c>
      <c r="BP329" s="402">
        <v>24.5</v>
      </c>
      <c r="BQ329" s="402">
        <v>28.7</v>
      </c>
      <c r="BR329" s="402">
        <v>26.5</v>
      </c>
      <c r="BS329" s="402">
        <v>26.5</v>
      </c>
      <c r="BT329" s="402">
        <v>17.7</v>
      </c>
      <c r="BU329" s="402">
        <v>17.9</v>
      </c>
      <c r="BV329" s="402">
        <v>18</v>
      </c>
      <c r="BW329" s="402">
        <v>17.4</v>
      </c>
      <c r="BX329" s="402">
        <v>16.9</v>
      </c>
      <c r="BY329" s="402">
        <v>17.9</v>
      </c>
      <c r="BZ329" s="402">
        <v>16.5</v>
      </c>
      <c r="CA329" s="402">
        <v>15.8</v>
      </c>
      <c r="CB329" s="402">
        <v>7.8</v>
      </c>
      <c r="CC329" s="402">
        <v>11.4</v>
      </c>
      <c r="CD329" s="402">
        <v>12.7</v>
      </c>
      <c r="CE329" s="402">
        <v>10.6</v>
      </c>
      <c r="CF329" s="402">
        <v>20.1</v>
      </c>
      <c r="CG329" s="402">
        <v>20.1</v>
      </c>
      <c r="CH329" s="402">
        <v>20.1</v>
      </c>
      <c r="CI329" s="402">
        <v>16.4</v>
      </c>
      <c r="CJ329" s="402">
        <v>14.6</v>
      </c>
      <c r="CK329" s="402">
        <v>16.6</v>
      </c>
      <c r="CL329" s="402">
        <v>16.4</v>
      </c>
      <c r="CM329" s="402">
        <v>16.4</v>
      </c>
      <c r="CN329" s="402">
        <v>14.4</v>
      </c>
      <c r="CO329" s="402">
        <v>13.9</v>
      </c>
      <c r="CP329" s="402">
        <v>12.7</v>
      </c>
    </row>
    <row r="330" spans="1:94">
      <c r="A330">
        <v>328</v>
      </c>
      <c r="B330" t="s">
        <v>1165</v>
      </c>
      <c r="C330" t="s">
        <v>1126</v>
      </c>
      <c r="D330" t="s">
        <v>1162</v>
      </c>
      <c r="E330" t="s">
        <v>1158</v>
      </c>
      <c r="F330" t="s">
        <v>2109</v>
      </c>
      <c r="I330" s="402"/>
      <c r="J330" s="402">
        <v>18.8</v>
      </c>
      <c r="K330" s="402"/>
      <c r="L330" s="402">
        <v>27.4</v>
      </c>
      <c r="M330" s="402">
        <v>26.2</v>
      </c>
      <c r="N330" s="402">
        <v>21.8</v>
      </c>
      <c r="O330" s="402">
        <v>15</v>
      </c>
      <c r="P330" s="402">
        <v>13.5</v>
      </c>
      <c r="Q330" s="402"/>
      <c r="R330" s="402">
        <v>29.6</v>
      </c>
      <c r="S330" s="402">
        <v>29.2</v>
      </c>
      <c r="T330" s="402">
        <v>26.1</v>
      </c>
      <c r="U330" s="402">
        <v>28.8</v>
      </c>
      <c r="V330" s="402">
        <v>25.9</v>
      </c>
      <c r="W330" s="402">
        <v>23.9</v>
      </c>
      <c r="X330" s="402">
        <v>22.6</v>
      </c>
      <c r="Y330" s="402">
        <v>20.5</v>
      </c>
      <c r="Z330" s="402">
        <v>20.2</v>
      </c>
      <c r="AA330" s="402">
        <v>22.9</v>
      </c>
      <c r="AB330" s="402">
        <v>17.4</v>
      </c>
      <c r="AC330" s="402">
        <v>15.7</v>
      </c>
      <c r="AD330" s="402">
        <v>15</v>
      </c>
      <c r="AE330" s="402">
        <v>11.5</v>
      </c>
      <c r="AF330" s="402">
        <v>17.2</v>
      </c>
      <c r="AG330" s="402">
        <v>12.3</v>
      </c>
      <c r="AH330" s="402">
        <v>11.4</v>
      </c>
      <c r="AI330" s="402"/>
      <c r="AJ330" s="402">
        <v>29.5</v>
      </c>
      <c r="AK330" s="402">
        <v>29.5</v>
      </c>
      <c r="AL330" s="402">
        <v>30.4</v>
      </c>
      <c r="AM330" s="402">
        <v>29.2</v>
      </c>
      <c r="AN330" s="402">
        <v>30.3</v>
      </c>
      <c r="AO330" s="402">
        <v>29.2</v>
      </c>
      <c r="AP330" s="402">
        <v>29.2</v>
      </c>
      <c r="AQ330" s="402">
        <v>29.2</v>
      </c>
      <c r="AR330" s="402">
        <v>32.1</v>
      </c>
      <c r="AS330" s="402">
        <v>26</v>
      </c>
      <c r="AT330" s="402">
        <v>25.6</v>
      </c>
      <c r="AU330" s="402">
        <v>25.7</v>
      </c>
      <c r="AV330" s="402">
        <v>26</v>
      </c>
      <c r="AW330" s="402">
        <v>32.2</v>
      </c>
      <c r="AX330" s="402">
        <v>28.7</v>
      </c>
      <c r="AY330" s="402">
        <v>29.1</v>
      </c>
      <c r="AZ330" s="402">
        <v>28.7</v>
      </c>
      <c r="BA330" s="402">
        <v>26</v>
      </c>
      <c r="BB330" s="402">
        <v>26.4</v>
      </c>
      <c r="BC330" s="402">
        <v>20.5</v>
      </c>
      <c r="BD330" s="402">
        <v>30.2</v>
      </c>
      <c r="BE330" s="402">
        <v>26.2</v>
      </c>
      <c r="BF330" s="402">
        <v>22.6</v>
      </c>
      <c r="BG330" s="402">
        <v>24.5</v>
      </c>
      <c r="BH330" s="402">
        <v>15.6</v>
      </c>
      <c r="BI330" s="402">
        <v>23.7</v>
      </c>
      <c r="BJ330" s="402">
        <v>18.4</v>
      </c>
      <c r="BK330" s="402">
        <v>20.4</v>
      </c>
      <c r="BL330" s="402">
        <v>21.2</v>
      </c>
      <c r="BM330" s="402">
        <v>19.7</v>
      </c>
      <c r="BN330" s="402">
        <v>20.2</v>
      </c>
      <c r="BO330" s="402">
        <v>24.5</v>
      </c>
      <c r="BP330" s="402">
        <v>22.2</v>
      </c>
      <c r="BQ330" s="402">
        <v>17.4</v>
      </c>
      <c r="BR330" s="402">
        <v>22.2</v>
      </c>
      <c r="BS330" s="402">
        <v>17.4</v>
      </c>
      <c r="BT330" s="402">
        <v>15.7</v>
      </c>
      <c r="BU330" s="402">
        <v>15.7</v>
      </c>
      <c r="BV330" s="402">
        <v>15.7</v>
      </c>
      <c r="BW330" s="402">
        <v>15.7</v>
      </c>
      <c r="BX330" s="402">
        <v>15.5</v>
      </c>
      <c r="BY330" s="402">
        <v>20.5</v>
      </c>
      <c r="BZ330" s="402">
        <v>13</v>
      </c>
      <c r="CA330" s="402">
        <v>12.1</v>
      </c>
      <c r="CB330" s="402">
        <v>10.8</v>
      </c>
      <c r="CC330" s="402">
        <v>14.7</v>
      </c>
      <c r="CD330" s="402">
        <v>11.5</v>
      </c>
      <c r="CE330" s="402">
        <v>11.5</v>
      </c>
      <c r="CF330" s="402">
        <v>17.2</v>
      </c>
      <c r="CG330" s="402">
        <v>19.5</v>
      </c>
      <c r="CH330" s="402">
        <v>17.2</v>
      </c>
      <c r="CI330" s="402">
        <v>12.9</v>
      </c>
      <c r="CJ330" s="402">
        <v>10.4</v>
      </c>
      <c r="CK330" s="402">
        <v>14.8</v>
      </c>
      <c r="CL330" s="402">
        <v>11.7</v>
      </c>
      <c r="CM330" s="402">
        <v>10.7</v>
      </c>
      <c r="CN330" s="402">
        <v>11.8</v>
      </c>
      <c r="CO330" s="402">
        <v>10.7</v>
      </c>
      <c r="CP330" s="402">
        <v>11.3</v>
      </c>
    </row>
    <row r="331" spans="1:94">
      <c r="A331">
        <v>329</v>
      </c>
      <c r="B331" t="s">
        <v>1166</v>
      </c>
      <c r="C331" t="s">
        <v>1126</v>
      </c>
      <c r="D331" t="s">
        <v>1162</v>
      </c>
      <c r="E331" t="s">
        <v>1132</v>
      </c>
      <c r="F331" t="s">
        <v>2109</v>
      </c>
      <c r="I331" s="402"/>
      <c r="J331" s="402">
        <v>8.1</v>
      </c>
      <c r="K331" s="402"/>
      <c r="L331" s="402">
        <v>8.6</v>
      </c>
      <c r="M331" s="402">
        <v>9.3</v>
      </c>
      <c r="N331" s="402">
        <v>8</v>
      </c>
      <c r="O331" s="402">
        <v>8.1</v>
      </c>
      <c r="P331" s="402">
        <v>7.3</v>
      </c>
      <c r="Q331" s="402"/>
      <c r="R331" s="402">
        <v>10.5</v>
      </c>
      <c r="S331" s="402">
        <v>8.7</v>
      </c>
      <c r="T331" s="402">
        <v>8.7</v>
      </c>
      <c r="U331" s="402">
        <v>10.9</v>
      </c>
      <c r="V331" s="402">
        <v>9.3</v>
      </c>
      <c r="W331" s="402">
        <v>8.1</v>
      </c>
      <c r="X331" s="402">
        <v>8.1</v>
      </c>
      <c r="Y331" s="402">
        <v>6.9</v>
      </c>
      <c r="Z331" s="402">
        <v>8.1</v>
      </c>
      <c r="AA331" s="402">
        <v>8.7</v>
      </c>
      <c r="AB331" s="402">
        <v>9.3</v>
      </c>
      <c r="AC331" s="402">
        <v>8.2</v>
      </c>
      <c r="AD331" s="402">
        <v>7.8</v>
      </c>
      <c r="AE331" s="402">
        <v>8.2</v>
      </c>
      <c r="AF331" s="402">
        <v>8.5</v>
      </c>
      <c r="AG331" s="402">
        <v>6.1</v>
      </c>
      <c r="AH331" s="402">
        <v>7.4</v>
      </c>
      <c r="AI331" s="402"/>
      <c r="AJ331" s="402">
        <v>10.5</v>
      </c>
      <c r="AK331" s="402">
        <v>19.3</v>
      </c>
      <c r="AL331" s="402">
        <v>10.5</v>
      </c>
      <c r="AM331" s="402">
        <v>8.7</v>
      </c>
      <c r="AN331" s="402">
        <v>8.7</v>
      </c>
      <c r="AO331" s="402">
        <v>8.5</v>
      </c>
      <c r="AP331" s="402">
        <v>8.7</v>
      </c>
      <c r="AQ331" s="402">
        <v>8.7</v>
      </c>
      <c r="AR331" s="402">
        <v>8.7</v>
      </c>
      <c r="AS331" s="402">
        <v>8.7</v>
      </c>
      <c r="AT331" s="402">
        <v>8.6</v>
      </c>
      <c r="AU331" s="402">
        <v>8.7</v>
      </c>
      <c r="AV331" s="402">
        <v>12.3</v>
      </c>
      <c r="AW331" s="402">
        <v>10.8</v>
      </c>
      <c r="AX331" s="402">
        <v>11.8</v>
      </c>
      <c r="AY331" s="402">
        <v>15.4</v>
      </c>
      <c r="AZ331" s="402">
        <v>9.5</v>
      </c>
      <c r="BA331" s="402">
        <v>7.5</v>
      </c>
      <c r="BB331" s="402">
        <v>9.4</v>
      </c>
      <c r="BC331" s="402">
        <v>9.3</v>
      </c>
      <c r="BD331" s="402">
        <v>8.6</v>
      </c>
      <c r="BE331" s="402">
        <v>8.1</v>
      </c>
      <c r="BF331" s="402">
        <v>8.1</v>
      </c>
      <c r="BG331" s="402">
        <v>8.1</v>
      </c>
      <c r="BH331" s="402">
        <v>8.2</v>
      </c>
      <c r="BI331" s="402">
        <v>8.1</v>
      </c>
      <c r="BJ331" s="402">
        <v>6.8</v>
      </c>
      <c r="BK331" s="402">
        <v>6.8</v>
      </c>
      <c r="BL331" s="402">
        <v>6.8</v>
      </c>
      <c r="BM331" s="402">
        <v>8.1</v>
      </c>
      <c r="BN331" s="402">
        <v>9.3</v>
      </c>
      <c r="BO331" s="402">
        <v>8.9</v>
      </c>
      <c r="BP331" s="402">
        <v>8.6</v>
      </c>
      <c r="BQ331" s="402">
        <v>9.2</v>
      </c>
      <c r="BR331" s="402">
        <v>9.2</v>
      </c>
      <c r="BS331" s="402">
        <v>9.2</v>
      </c>
      <c r="BT331" s="402">
        <v>8.1</v>
      </c>
      <c r="BU331" s="402">
        <v>9.3</v>
      </c>
      <c r="BV331" s="402">
        <v>7.7</v>
      </c>
      <c r="BW331" s="402">
        <v>6.9</v>
      </c>
      <c r="BX331" s="402">
        <v>8.6</v>
      </c>
      <c r="BY331" s="402">
        <v>7.7</v>
      </c>
      <c r="BZ331" s="402">
        <v>7.7</v>
      </c>
      <c r="CA331" s="402">
        <v>6.7</v>
      </c>
      <c r="CB331" s="402">
        <v>8.5</v>
      </c>
      <c r="CC331" s="402">
        <v>12.8</v>
      </c>
      <c r="CD331" s="402">
        <v>7</v>
      </c>
      <c r="CE331" s="402">
        <v>8.1</v>
      </c>
      <c r="CF331" s="402">
        <v>7.6</v>
      </c>
      <c r="CG331" s="402">
        <v>9.5</v>
      </c>
      <c r="CH331" s="402">
        <v>8.6</v>
      </c>
      <c r="CI331" s="402">
        <v>6.1</v>
      </c>
      <c r="CJ331" s="402">
        <v>5.3</v>
      </c>
      <c r="CK331" s="402">
        <v>6.1</v>
      </c>
      <c r="CL331" s="402">
        <v>6.1</v>
      </c>
      <c r="CM331" s="402">
        <v>6.1</v>
      </c>
      <c r="CN331" s="402">
        <v>7.4</v>
      </c>
      <c r="CO331" s="402">
        <v>7.4</v>
      </c>
      <c r="CP331" s="402">
        <v>7.7</v>
      </c>
    </row>
    <row r="332" spans="1:94">
      <c r="A332">
        <v>330</v>
      </c>
      <c r="B332" t="s">
        <v>1167</v>
      </c>
      <c r="C332" t="s">
        <v>1126</v>
      </c>
      <c r="D332" t="s">
        <v>1162</v>
      </c>
      <c r="E332" t="s">
        <v>1134</v>
      </c>
      <c r="F332" t="s">
        <v>2109</v>
      </c>
      <c r="J332">
        <v>10</v>
      </c>
      <c r="L332">
        <v>13</v>
      </c>
      <c r="M332">
        <v>8.7</v>
      </c>
      <c r="N332">
        <v>10.6</v>
      </c>
      <c r="O332">
        <v>9.7</v>
      </c>
      <c r="P332">
        <v>8.3</v>
      </c>
      <c r="R332">
        <v>12.6</v>
      </c>
      <c r="S332">
        <v>13</v>
      </c>
      <c r="T332">
        <v>13.7</v>
      </c>
      <c r="U332">
        <v>8.4</v>
      </c>
      <c r="V332">
        <v>8.6</v>
      </c>
      <c r="W332">
        <v>11.7</v>
      </c>
      <c r="X332">
        <v>9.8</v>
      </c>
      <c r="Y332">
        <v>10.6</v>
      </c>
      <c r="Z332">
        <v>12.5</v>
      </c>
      <c r="AA332">
        <v>10.3</v>
      </c>
      <c r="AB332">
        <v>5.6</v>
      </c>
      <c r="AC332">
        <v>9.8</v>
      </c>
      <c r="AD332">
        <v>10.5</v>
      </c>
      <c r="AE332">
        <v>9.7</v>
      </c>
      <c r="AF332">
        <v>9</v>
      </c>
      <c r="AG332">
        <v>7.7</v>
      </c>
      <c r="AH332">
        <v>8.2</v>
      </c>
      <c r="AJ332">
        <v>12.5</v>
      </c>
      <c r="AK332">
        <v>12.5</v>
      </c>
      <c r="AL332">
        <v>12.5</v>
      </c>
      <c r="AM332">
        <v>14</v>
      </c>
      <c r="AN332">
        <v>12.8</v>
      </c>
      <c r="AO332">
        <v>9.6</v>
      </c>
      <c r="AP332">
        <v>12.9</v>
      </c>
      <c r="AQ332">
        <v>16</v>
      </c>
      <c r="AR332">
        <v>11.8</v>
      </c>
      <c r="AS332">
        <v>13.2</v>
      </c>
      <c r="AT332">
        <v>13.6</v>
      </c>
      <c r="AU332">
        <v>17.4</v>
      </c>
      <c r="AV332">
        <v>13</v>
      </c>
      <c r="AW332">
        <v>10.1</v>
      </c>
      <c r="AX332">
        <v>5.8</v>
      </c>
      <c r="AY332">
        <v>8.3</v>
      </c>
      <c r="AZ332">
        <v>8.1</v>
      </c>
      <c r="BA332">
        <v>8.6</v>
      </c>
      <c r="BB332">
        <v>8.6</v>
      </c>
      <c r="BC332">
        <v>7.8</v>
      </c>
      <c r="BD332">
        <v>11.6</v>
      </c>
      <c r="BE332">
        <v>11.6</v>
      </c>
      <c r="BF332">
        <v>11.8</v>
      </c>
      <c r="BG332">
        <v>9.7</v>
      </c>
      <c r="BH332">
        <v>6.6</v>
      </c>
      <c r="BI332">
        <v>9.7</v>
      </c>
      <c r="BJ332">
        <v>9.9</v>
      </c>
      <c r="BK332">
        <v>13.4</v>
      </c>
      <c r="BL332">
        <v>10.5</v>
      </c>
      <c r="BM332">
        <v>12.4</v>
      </c>
      <c r="BN332">
        <v>14.3</v>
      </c>
      <c r="BO332">
        <v>10.3</v>
      </c>
      <c r="BP332">
        <v>9</v>
      </c>
      <c r="BQ332">
        <v>5.5</v>
      </c>
      <c r="BR332">
        <v>6.8</v>
      </c>
      <c r="BS332">
        <v>4.9</v>
      </c>
      <c r="BT332">
        <v>9.3</v>
      </c>
      <c r="BU332">
        <v>9.5</v>
      </c>
      <c r="BV332">
        <v>9.1</v>
      </c>
      <c r="BW332">
        <v>13.5</v>
      </c>
      <c r="BX332">
        <v>11</v>
      </c>
      <c r="BY332">
        <v>14.1</v>
      </c>
      <c r="BZ332">
        <v>7.7</v>
      </c>
      <c r="CA332">
        <v>10.2</v>
      </c>
      <c r="CB332">
        <v>14</v>
      </c>
      <c r="CC332">
        <v>13</v>
      </c>
      <c r="CD332">
        <v>8</v>
      </c>
      <c r="CE332">
        <v>9.4</v>
      </c>
      <c r="CF332">
        <v>8.4</v>
      </c>
      <c r="CG332">
        <v>8.9</v>
      </c>
      <c r="CH332">
        <v>9.3</v>
      </c>
      <c r="CI332">
        <v>11.9</v>
      </c>
      <c r="CJ332">
        <v>5.4</v>
      </c>
      <c r="CK332">
        <v>5.6</v>
      </c>
      <c r="CL332">
        <v>5.2</v>
      </c>
      <c r="CM332">
        <v>6.9</v>
      </c>
      <c r="CN332">
        <v>8.5</v>
      </c>
      <c r="CO332">
        <v>6.9</v>
      </c>
      <c r="CP332">
        <v>8.2</v>
      </c>
    </row>
    <row r="333" spans="3:94">
      <c r="C333" t="s">
        <v>1126</v>
      </c>
      <c r="D333" t="s">
        <v>1169</v>
      </c>
      <c r="I333" s="402"/>
      <c r="J333" s="402"/>
      <c r="K333" s="402"/>
      <c r="L333" s="402"/>
      <c r="M333" s="402"/>
      <c r="N333" s="402"/>
      <c r="O333" s="402"/>
      <c r="P333" s="402"/>
      <c r="Q333" s="402"/>
      <c r="R333" s="402"/>
      <c r="S333" s="402"/>
      <c r="T333" s="402"/>
      <c r="U333" s="402"/>
      <c r="V333" s="402"/>
      <c r="W333" s="402"/>
      <c r="X333" s="402"/>
      <c r="Y333" s="402"/>
      <c r="Z333" s="402"/>
      <c r="AA333" s="402"/>
      <c r="AB333" s="402"/>
      <c r="AC333" s="402"/>
      <c r="AD333" s="402"/>
      <c r="AE333" s="402"/>
      <c r="AF333" s="402"/>
      <c r="AG333" s="402"/>
      <c r="AH333" s="402"/>
      <c r="AI333" s="402"/>
      <c r="AJ333" s="402"/>
      <c r="AK333" s="402"/>
      <c r="AL333" s="402"/>
      <c r="AM333" s="402"/>
      <c r="AN333" s="402"/>
      <c r="AO333" s="402"/>
      <c r="AP333" s="402"/>
      <c r="AQ333" s="402"/>
      <c r="AR333" s="402"/>
      <c r="AS333" s="402"/>
      <c r="AT333" s="402"/>
      <c r="AU333" s="402"/>
      <c r="AV333" s="402"/>
      <c r="AW333" s="402"/>
      <c r="AX333" s="402"/>
      <c r="AY333" s="402"/>
      <c r="AZ333" s="402"/>
      <c r="BA333" s="402"/>
      <c r="BB333" s="402"/>
      <c r="BC333" s="402"/>
      <c r="BD333" s="402"/>
      <c r="BE333" s="402"/>
      <c r="BF333" s="402"/>
      <c r="BG333" s="402"/>
      <c r="BH333" s="402"/>
      <c r="BI333" s="402"/>
      <c r="BJ333" s="402"/>
      <c r="BK333" s="402"/>
      <c r="BL333" s="402"/>
      <c r="BM333" s="402"/>
      <c r="BN333" s="402"/>
      <c r="BO333" s="402"/>
      <c r="BP333" s="402"/>
      <c r="BQ333" s="402"/>
      <c r="BR333" s="402"/>
      <c r="BS333" s="402"/>
      <c r="BT333" s="402"/>
      <c r="BU333" s="402"/>
      <c r="BV333" s="402"/>
      <c r="BW333" s="402"/>
      <c r="BX333" s="402"/>
      <c r="BY333" s="402"/>
      <c r="BZ333" s="402"/>
      <c r="CA333" s="402"/>
      <c r="CB333" s="402"/>
      <c r="CC333" s="402"/>
      <c r="CD333" s="402"/>
      <c r="CE333" s="402"/>
      <c r="CF333" s="402"/>
      <c r="CG333" s="402"/>
      <c r="CH333" s="402"/>
      <c r="CI333" s="402"/>
      <c r="CJ333" s="402"/>
      <c r="CK333" s="402"/>
      <c r="CL333" s="402"/>
      <c r="CM333" s="402"/>
      <c r="CN333" s="402"/>
      <c r="CO333" s="402"/>
      <c r="CP333" s="402"/>
    </row>
    <row r="334" spans="1:94">
      <c r="A334">
        <v>332</v>
      </c>
      <c r="B334" t="s">
        <v>1168</v>
      </c>
      <c r="C334" t="s">
        <v>1126</v>
      </c>
      <c r="D334" t="s">
        <v>1169</v>
      </c>
      <c r="E334" t="s">
        <v>1153</v>
      </c>
      <c r="F334" t="s">
        <v>2109</v>
      </c>
      <c r="I334" s="402"/>
      <c r="J334" s="402">
        <v>3.5</v>
      </c>
      <c r="K334" s="402"/>
      <c r="L334" s="402">
        <v>3</v>
      </c>
      <c r="M334" s="402">
        <v>3.2</v>
      </c>
      <c r="N334" s="402">
        <v>3.4</v>
      </c>
      <c r="O334" s="402">
        <v>3.8</v>
      </c>
      <c r="P334" s="402">
        <v>3.7</v>
      </c>
      <c r="Q334" s="402"/>
      <c r="R334" s="402">
        <v>3</v>
      </c>
      <c r="S334" s="402">
        <v>3</v>
      </c>
      <c r="T334" s="402">
        <v>3</v>
      </c>
      <c r="U334" s="402">
        <v>3.8</v>
      </c>
      <c r="V334" s="402">
        <v>3.1</v>
      </c>
      <c r="W334" s="402">
        <v>3.4</v>
      </c>
      <c r="X334" s="402">
        <v>3.4</v>
      </c>
      <c r="Y334" s="402">
        <v>3.4</v>
      </c>
      <c r="Z334" s="402">
        <v>3.4</v>
      </c>
      <c r="AA334" s="402">
        <v>3.4</v>
      </c>
      <c r="AB334" s="402">
        <v>3.7</v>
      </c>
      <c r="AC334" s="402">
        <v>3.7</v>
      </c>
      <c r="AD334" s="402">
        <v>3.7</v>
      </c>
      <c r="AE334" s="402">
        <v>3.7</v>
      </c>
      <c r="AF334" s="402">
        <v>4</v>
      </c>
      <c r="AG334" s="402">
        <v>3.6</v>
      </c>
      <c r="AH334" s="402">
        <v>3.6</v>
      </c>
      <c r="AI334" s="402"/>
      <c r="AJ334" s="402">
        <v>3</v>
      </c>
      <c r="AK334" s="402">
        <v>3</v>
      </c>
      <c r="AL334" s="402">
        <v>3</v>
      </c>
      <c r="AM334" s="402">
        <v>3</v>
      </c>
      <c r="AN334" s="402">
        <v>2.2</v>
      </c>
      <c r="AO334" s="402">
        <v>3</v>
      </c>
      <c r="AP334" s="402">
        <v>3</v>
      </c>
      <c r="AQ334" s="402">
        <v>3</v>
      </c>
      <c r="AR334" s="402">
        <v>2.9</v>
      </c>
      <c r="AS334" s="402">
        <v>3</v>
      </c>
      <c r="AT334" s="402">
        <v>3</v>
      </c>
      <c r="AU334" s="402">
        <v>3.1</v>
      </c>
      <c r="AV334" s="402">
        <v>3</v>
      </c>
      <c r="AW334" s="402">
        <v>3.8</v>
      </c>
      <c r="AX334" s="402">
        <v>3.8</v>
      </c>
      <c r="AY334" s="402">
        <v>4.7</v>
      </c>
      <c r="AZ334" s="402">
        <v>3.8</v>
      </c>
      <c r="BA334" s="402">
        <v>2.9</v>
      </c>
      <c r="BB334" s="402">
        <v>3.1</v>
      </c>
      <c r="BC334" s="402">
        <v>3.1</v>
      </c>
      <c r="BD334" s="402">
        <v>3.4</v>
      </c>
      <c r="BE334" s="402">
        <v>3.4</v>
      </c>
      <c r="BF334" s="402">
        <v>3.4</v>
      </c>
      <c r="BG334" s="402">
        <v>3.5</v>
      </c>
      <c r="BH334" s="402">
        <v>3.7</v>
      </c>
      <c r="BI334" s="402">
        <v>3.4</v>
      </c>
      <c r="BJ334" s="402">
        <v>3.6</v>
      </c>
      <c r="BK334" s="402">
        <v>3.4</v>
      </c>
      <c r="BL334" s="402">
        <v>3</v>
      </c>
      <c r="BM334" s="402">
        <v>3.4</v>
      </c>
      <c r="BN334" s="402">
        <v>3.4</v>
      </c>
      <c r="BO334" s="402">
        <v>3.4</v>
      </c>
      <c r="BP334" s="402">
        <v>3.4</v>
      </c>
      <c r="BQ334" s="402">
        <v>3.7</v>
      </c>
      <c r="BR334" s="402">
        <v>3.7</v>
      </c>
      <c r="BS334" s="402">
        <v>3.7</v>
      </c>
      <c r="BT334" s="402">
        <v>3.1</v>
      </c>
      <c r="BU334" s="402">
        <v>3.7</v>
      </c>
      <c r="BV334" s="402">
        <v>3.7</v>
      </c>
      <c r="BW334" s="402">
        <v>4.6</v>
      </c>
      <c r="BX334" s="402">
        <v>2.9</v>
      </c>
      <c r="BY334" s="402">
        <v>4</v>
      </c>
      <c r="BZ334" s="402">
        <v>4</v>
      </c>
      <c r="CA334" s="402">
        <v>3.7</v>
      </c>
      <c r="CB334" s="402">
        <v>3.7</v>
      </c>
      <c r="CC334" s="402">
        <v>3.7</v>
      </c>
      <c r="CD334" s="402">
        <v>3.7</v>
      </c>
      <c r="CE334" s="402">
        <v>3.3</v>
      </c>
      <c r="CF334" s="402">
        <v>3.6</v>
      </c>
      <c r="CG334" s="402">
        <v>4</v>
      </c>
      <c r="CH334" s="402">
        <v>4.7</v>
      </c>
      <c r="CI334" s="402">
        <v>3.9</v>
      </c>
      <c r="CJ334" s="402">
        <v>3.1</v>
      </c>
      <c r="CK334" s="402">
        <v>3.6</v>
      </c>
      <c r="CL334" s="402">
        <v>3.6</v>
      </c>
      <c r="CM334" s="402">
        <v>3.7</v>
      </c>
      <c r="CN334" s="402">
        <v>3.4</v>
      </c>
      <c r="CO334" s="402">
        <v>3.6</v>
      </c>
      <c r="CP334" s="402">
        <v>3.5</v>
      </c>
    </row>
    <row r="335" spans="1:94">
      <c r="A335">
        <v>333</v>
      </c>
      <c r="B335" t="s">
        <v>1170</v>
      </c>
      <c r="C335" t="s">
        <v>1126</v>
      </c>
      <c r="D335" t="s">
        <v>1169</v>
      </c>
      <c r="E335" t="s">
        <v>1130</v>
      </c>
      <c r="F335" t="s">
        <v>2109</v>
      </c>
      <c r="I335" s="402"/>
      <c r="J335" s="402">
        <v>36</v>
      </c>
      <c r="K335" s="402"/>
      <c r="L335" s="402">
        <v>40.6</v>
      </c>
      <c r="M335" s="402">
        <v>45.1</v>
      </c>
      <c r="N335" s="402">
        <v>39.2</v>
      </c>
      <c r="O335" s="402">
        <v>32.4</v>
      </c>
      <c r="P335" s="402">
        <v>31.6</v>
      </c>
      <c r="Q335" s="402"/>
      <c r="R335" s="402">
        <v>42.8</v>
      </c>
      <c r="S335" s="402">
        <v>43.6</v>
      </c>
      <c r="T335" s="402">
        <v>38.1</v>
      </c>
      <c r="U335" s="402">
        <v>50</v>
      </c>
      <c r="V335" s="402">
        <v>43.9</v>
      </c>
      <c r="W335" s="402">
        <v>39.2</v>
      </c>
      <c r="X335" s="402">
        <v>40.6</v>
      </c>
      <c r="Y335" s="402">
        <v>39.2</v>
      </c>
      <c r="Z335" s="402">
        <v>31</v>
      </c>
      <c r="AA335" s="402">
        <v>42.8</v>
      </c>
      <c r="AB335" s="402">
        <v>43.6</v>
      </c>
      <c r="AC335" s="402">
        <v>33.2</v>
      </c>
      <c r="AD335" s="402">
        <v>32.3</v>
      </c>
      <c r="AE335" s="402">
        <v>25.8</v>
      </c>
      <c r="AF335" s="402">
        <v>36.7</v>
      </c>
      <c r="AG335" s="402">
        <v>30.2</v>
      </c>
      <c r="AH335" s="402">
        <v>28.2</v>
      </c>
      <c r="AI335" s="402"/>
      <c r="AJ335" s="402">
        <v>43.1</v>
      </c>
      <c r="AK335" s="402">
        <v>43</v>
      </c>
      <c r="AL335" s="402">
        <v>43.9</v>
      </c>
      <c r="AM335" s="402">
        <v>39</v>
      </c>
      <c r="AN335" s="402">
        <v>43.9</v>
      </c>
      <c r="AO335" s="402">
        <v>47</v>
      </c>
      <c r="AP335" s="402">
        <v>43.9</v>
      </c>
      <c r="AQ335" s="402">
        <v>42.5</v>
      </c>
      <c r="AR335" s="402">
        <v>49.7</v>
      </c>
      <c r="AS335" s="402">
        <v>38.3</v>
      </c>
      <c r="AT335" s="402">
        <v>38.3</v>
      </c>
      <c r="AU335" s="402">
        <v>33.1</v>
      </c>
      <c r="AV335" s="402">
        <v>39.8</v>
      </c>
      <c r="AW335" s="402">
        <v>50.3</v>
      </c>
      <c r="AX335" s="402">
        <v>50.7</v>
      </c>
      <c r="AY335" s="402">
        <v>47</v>
      </c>
      <c r="AZ335" s="402">
        <v>51.6</v>
      </c>
      <c r="BA335" s="402">
        <v>46.6</v>
      </c>
      <c r="BB335" s="402">
        <v>45.1</v>
      </c>
      <c r="BC335" s="402">
        <v>34.6</v>
      </c>
      <c r="BD335" s="402">
        <v>42.4</v>
      </c>
      <c r="BE335" s="402">
        <v>42.6</v>
      </c>
      <c r="BF335" s="402">
        <v>38.7</v>
      </c>
      <c r="BG335" s="402">
        <v>41.4</v>
      </c>
      <c r="BH335" s="402">
        <v>32.1</v>
      </c>
      <c r="BI335" s="402">
        <v>44</v>
      </c>
      <c r="BJ335" s="402">
        <v>38.7</v>
      </c>
      <c r="BK335" s="402">
        <v>39.5</v>
      </c>
      <c r="BL335" s="402">
        <v>39.4</v>
      </c>
      <c r="BM335" s="402">
        <v>30.8</v>
      </c>
      <c r="BN335" s="402">
        <v>31.1</v>
      </c>
      <c r="BO335" s="402">
        <v>43.1</v>
      </c>
      <c r="BP335" s="402">
        <v>43.3</v>
      </c>
      <c r="BQ335" s="402">
        <v>47.8</v>
      </c>
      <c r="BR335" s="402">
        <v>45.2</v>
      </c>
      <c r="BS335" s="402">
        <v>43.2</v>
      </c>
      <c r="BT335" s="402">
        <v>34.7</v>
      </c>
      <c r="BU335" s="402">
        <v>37.3</v>
      </c>
      <c r="BV335" s="402">
        <v>38.6</v>
      </c>
      <c r="BW335" s="402">
        <v>20</v>
      </c>
      <c r="BX335" s="402">
        <v>32.5</v>
      </c>
      <c r="BY335" s="402">
        <v>32.5</v>
      </c>
      <c r="BZ335" s="402">
        <v>32.5</v>
      </c>
      <c r="CA335" s="402">
        <v>32.2</v>
      </c>
      <c r="CB335" s="402">
        <v>18.1</v>
      </c>
      <c r="CC335" s="402">
        <v>21.4</v>
      </c>
      <c r="CD335" s="402">
        <v>29.8</v>
      </c>
      <c r="CE335" s="402">
        <v>25</v>
      </c>
      <c r="CF335" s="402">
        <v>37.5</v>
      </c>
      <c r="CG335" s="402">
        <v>36.9</v>
      </c>
      <c r="CH335" s="402">
        <v>36.9</v>
      </c>
      <c r="CI335" s="402">
        <v>30.4</v>
      </c>
      <c r="CJ335" s="402">
        <v>27</v>
      </c>
      <c r="CK335" s="402">
        <v>30.4</v>
      </c>
      <c r="CL335" s="402">
        <v>27.4</v>
      </c>
      <c r="CM335" s="402">
        <v>33.4</v>
      </c>
      <c r="CN335" s="402">
        <v>30.2</v>
      </c>
      <c r="CO335" s="402">
        <v>28.4</v>
      </c>
      <c r="CP335" s="402">
        <v>24.1</v>
      </c>
    </row>
    <row r="336" spans="1:94">
      <c r="A336">
        <v>334</v>
      </c>
      <c r="B336" t="s">
        <v>1171</v>
      </c>
      <c r="C336" t="s">
        <v>1126</v>
      </c>
      <c r="D336" t="s">
        <v>1169</v>
      </c>
      <c r="E336" t="s">
        <v>1156</v>
      </c>
      <c r="F336" t="s">
        <v>2109</v>
      </c>
      <c r="I336" s="402"/>
      <c r="J336" s="402">
        <v>24.6</v>
      </c>
      <c r="K336" s="402"/>
      <c r="L336" s="402">
        <v>24.4</v>
      </c>
      <c r="M336" s="402">
        <v>30.9</v>
      </c>
      <c r="N336" s="402">
        <v>26</v>
      </c>
      <c r="O336" s="402">
        <v>23.1</v>
      </c>
      <c r="P336" s="402">
        <v>23.1</v>
      </c>
      <c r="Q336" s="402"/>
      <c r="R336" s="402">
        <v>24.6</v>
      </c>
      <c r="S336" s="402">
        <v>25.7</v>
      </c>
      <c r="T336" s="402">
        <v>22.5</v>
      </c>
      <c r="U336" s="402">
        <v>33.6</v>
      </c>
      <c r="V336" s="402">
        <v>31.3</v>
      </c>
      <c r="W336" s="402">
        <v>23.5</v>
      </c>
      <c r="X336" s="402">
        <v>26.9</v>
      </c>
      <c r="Y336" s="402">
        <v>26.3</v>
      </c>
      <c r="Z336" s="402">
        <v>17.9</v>
      </c>
      <c r="AA336" s="402">
        <v>29.8</v>
      </c>
      <c r="AB336" s="402">
        <v>33.6</v>
      </c>
      <c r="AC336" s="402">
        <v>23.3</v>
      </c>
      <c r="AD336" s="402">
        <v>23.3</v>
      </c>
      <c r="AE336" s="402">
        <v>17.8</v>
      </c>
      <c r="AF336" s="402">
        <v>26.3</v>
      </c>
      <c r="AG336" s="402">
        <v>22.7</v>
      </c>
      <c r="AH336" s="402">
        <v>21.3</v>
      </c>
      <c r="AI336" s="402"/>
      <c r="AJ336" s="402">
        <v>24.8</v>
      </c>
      <c r="AK336" s="402">
        <v>24.8</v>
      </c>
      <c r="AL336" s="402">
        <v>24.8</v>
      </c>
      <c r="AM336" s="402">
        <v>21.6</v>
      </c>
      <c r="AN336" s="402">
        <v>25.9</v>
      </c>
      <c r="AO336" s="402">
        <v>31.3</v>
      </c>
      <c r="AP336" s="402">
        <v>25.9</v>
      </c>
      <c r="AQ336" s="402">
        <v>24.6</v>
      </c>
      <c r="AR336" s="402">
        <v>28.6</v>
      </c>
      <c r="AS336" s="402">
        <v>22.6</v>
      </c>
      <c r="AT336" s="402">
        <v>23</v>
      </c>
      <c r="AU336" s="402">
        <v>17.6</v>
      </c>
      <c r="AV336" s="402">
        <v>23.2</v>
      </c>
      <c r="AW336" s="402">
        <v>33.8</v>
      </c>
      <c r="AX336" s="402">
        <v>35.6</v>
      </c>
      <c r="AY336" s="402">
        <v>28.4</v>
      </c>
      <c r="AZ336" s="402">
        <v>35.1</v>
      </c>
      <c r="BA336" s="402">
        <v>32.3</v>
      </c>
      <c r="BB336" s="402">
        <v>31.4</v>
      </c>
      <c r="BC336" s="402">
        <v>25.9</v>
      </c>
      <c r="BD336" s="402">
        <v>23.7</v>
      </c>
      <c r="BE336" s="402">
        <v>24.2</v>
      </c>
      <c r="BF336" s="402">
        <v>23</v>
      </c>
      <c r="BG336" s="402">
        <v>27</v>
      </c>
      <c r="BH336" s="402">
        <v>23.1</v>
      </c>
      <c r="BI336" s="402">
        <v>30</v>
      </c>
      <c r="BJ336" s="402">
        <v>25.9</v>
      </c>
      <c r="BK336" s="402">
        <v>27.2</v>
      </c>
      <c r="BL336" s="402">
        <v>26.4</v>
      </c>
      <c r="BM336" s="402">
        <v>18</v>
      </c>
      <c r="BN336" s="402">
        <v>18</v>
      </c>
      <c r="BO336" s="402">
        <v>30</v>
      </c>
      <c r="BP336" s="402">
        <v>31.9</v>
      </c>
      <c r="BQ336" s="402">
        <v>36.6</v>
      </c>
      <c r="BR336" s="402">
        <v>33.8</v>
      </c>
      <c r="BS336" s="402">
        <v>33.8</v>
      </c>
      <c r="BT336" s="402">
        <v>23.4</v>
      </c>
      <c r="BU336" s="402">
        <v>25.2</v>
      </c>
      <c r="BV336" s="402">
        <v>27.2</v>
      </c>
      <c r="BW336" s="402">
        <v>15.1</v>
      </c>
      <c r="BX336" s="402">
        <v>23.4</v>
      </c>
      <c r="BY336" s="402">
        <v>23.4</v>
      </c>
      <c r="BZ336" s="402">
        <v>23.4</v>
      </c>
      <c r="CA336" s="402">
        <v>23.4</v>
      </c>
      <c r="CB336" s="402">
        <v>10.8</v>
      </c>
      <c r="CC336" s="402">
        <v>12.4</v>
      </c>
      <c r="CD336" s="402">
        <v>21.9</v>
      </c>
      <c r="CE336" s="402">
        <v>16.6</v>
      </c>
      <c r="CF336" s="402">
        <v>26.5</v>
      </c>
      <c r="CG336" s="402">
        <v>26.4</v>
      </c>
      <c r="CH336" s="402">
        <v>26.6</v>
      </c>
      <c r="CI336" s="402">
        <v>22.9</v>
      </c>
      <c r="CJ336" s="402">
        <v>20.8</v>
      </c>
      <c r="CK336" s="402">
        <v>21.6</v>
      </c>
      <c r="CL336" s="402">
        <v>20.8</v>
      </c>
      <c r="CM336" s="402">
        <v>25.2</v>
      </c>
      <c r="CN336" s="402">
        <v>22.5</v>
      </c>
      <c r="CO336" s="402">
        <v>22</v>
      </c>
      <c r="CP336" s="402">
        <v>17.2</v>
      </c>
    </row>
    <row r="337" spans="1:94">
      <c r="A337">
        <v>335</v>
      </c>
      <c r="B337" t="s">
        <v>1172</v>
      </c>
      <c r="C337" t="s">
        <v>1126</v>
      </c>
      <c r="D337" t="s">
        <v>1169</v>
      </c>
      <c r="E337" t="s">
        <v>1158</v>
      </c>
      <c r="F337" t="s">
        <v>2109</v>
      </c>
      <c r="I337" s="402"/>
      <c r="J337" s="402">
        <v>14.6</v>
      </c>
      <c r="K337" s="402"/>
      <c r="L337" s="402">
        <v>20</v>
      </c>
      <c r="M337" s="402">
        <v>18.5</v>
      </c>
      <c r="N337" s="402">
        <v>16.6</v>
      </c>
      <c r="O337" s="402">
        <v>12.3</v>
      </c>
      <c r="P337" s="402">
        <v>11.2</v>
      </c>
      <c r="Q337" s="402"/>
      <c r="R337" s="402">
        <v>21.7</v>
      </c>
      <c r="S337" s="402">
        <v>21.2</v>
      </c>
      <c r="T337" s="402">
        <v>18.9</v>
      </c>
      <c r="U337" s="402">
        <v>21.5</v>
      </c>
      <c r="V337" s="402">
        <v>17.9</v>
      </c>
      <c r="W337" s="402">
        <v>19.2</v>
      </c>
      <c r="X337" s="402">
        <v>16.9</v>
      </c>
      <c r="Y337" s="402">
        <v>15.6</v>
      </c>
      <c r="Z337" s="402">
        <v>15.8</v>
      </c>
      <c r="AA337" s="402">
        <v>16.6</v>
      </c>
      <c r="AB337" s="402">
        <v>15.1</v>
      </c>
      <c r="AC337" s="402">
        <v>12.8</v>
      </c>
      <c r="AD337" s="402">
        <v>12</v>
      </c>
      <c r="AE337" s="402">
        <v>10.2</v>
      </c>
      <c r="AF337" s="402">
        <v>13.5</v>
      </c>
      <c r="AG337" s="402">
        <v>10.4</v>
      </c>
      <c r="AH337" s="402">
        <v>9.7</v>
      </c>
      <c r="AI337" s="402"/>
      <c r="AJ337" s="402">
        <v>22.4</v>
      </c>
      <c r="AK337" s="402">
        <v>20.8</v>
      </c>
      <c r="AL337" s="402">
        <v>22.3</v>
      </c>
      <c r="AM337" s="402">
        <v>20.1</v>
      </c>
      <c r="AN337" s="402">
        <v>21.8</v>
      </c>
      <c r="AO337" s="402">
        <v>21.3</v>
      </c>
      <c r="AP337" s="402">
        <v>21.3</v>
      </c>
      <c r="AQ337" s="402">
        <v>21.1</v>
      </c>
      <c r="AR337" s="402">
        <v>24.8</v>
      </c>
      <c r="AS337" s="402">
        <v>19</v>
      </c>
      <c r="AT337" s="402">
        <v>18.9</v>
      </c>
      <c r="AU337" s="402">
        <v>17.7</v>
      </c>
      <c r="AV337" s="402">
        <v>20</v>
      </c>
      <c r="AW337" s="402">
        <v>21.6</v>
      </c>
      <c r="AX337" s="402">
        <v>21.6</v>
      </c>
      <c r="AY337" s="402">
        <v>21.9</v>
      </c>
      <c r="AZ337" s="402">
        <v>21.9</v>
      </c>
      <c r="BA337" s="402">
        <v>19</v>
      </c>
      <c r="BB337" s="402">
        <v>18.2</v>
      </c>
      <c r="BC337" s="402">
        <v>12.6</v>
      </c>
      <c r="BD337" s="402">
        <v>22.3</v>
      </c>
      <c r="BE337" s="402">
        <v>21.7</v>
      </c>
      <c r="BF337" s="402">
        <v>18.7</v>
      </c>
      <c r="BG337" s="402">
        <v>18.9</v>
      </c>
      <c r="BH337" s="402">
        <v>12.7</v>
      </c>
      <c r="BI337" s="402">
        <v>17.3</v>
      </c>
      <c r="BJ337" s="402">
        <v>15.6</v>
      </c>
      <c r="BK337" s="402">
        <v>15.6</v>
      </c>
      <c r="BL337" s="402">
        <v>15.6</v>
      </c>
      <c r="BM337" s="402">
        <v>15.5</v>
      </c>
      <c r="BN337" s="402">
        <v>16.9</v>
      </c>
      <c r="BO337" s="402">
        <v>17.3</v>
      </c>
      <c r="BP337" s="402">
        <v>16.6</v>
      </c>
      <c r="BQ337" s="402">
        <v>16.2</v>
      </c>
      <c r="BR337" s="402">
        <v>15.2</v>
      </c>
      <c r="BS337" s="402">
        <v>15.2</v>
      </c>
      <c r="BT337" s="402">
        <v>13.9</v>
      </c>
      <c r="BU337" s="402">
        <v>14.6</v>
      </c>
      <c r="BV337" s="402">
        <v>15.4</v>
      </c>
      <c r="BW337" s="402">
        <v>6.2</v>
      </c>
      <c r="BX337" s="402">
        <v>12</v>
      </c>
      <c r="BY337" s="402">
        <v>11.6</v>
      </c>
      <c r="BZ337" s="402">
        <v>12.1</v>
      </c>
      <c r="CA337" s="402">
        <v>11.8</v>
      </c>
      <c r="CB337" s="402">
        <v>8.9</v>
      </c>
      <c r="CC337" s="402">
        <v>10.2</v>
      </c>
      <c r="CD337" s="402">
        <v>10.2</v>
      </c>
      <c r="CE337" s="402">
        <v>10.2</v>
      </c>
      <c r="CF337" s="402">
        <v>14.6</v>
      </c>
      <c r="CG337" s="402">
        <v>14</v>
      </c>
      <c r="CH337" s="402">
        <v>13.2</v>
      </c>
      <c r="CI337" s="402">
        <v>9.2</v>
      </c>
      <c r="CJ337" s="402">
        <v>9.4</v>
      </c>
      <c r="CK337" s="402">
        <v>13</v>
      </c>
      <c r="CL337" s="402">
        <v>10.5</v>
      </c>
      <c r="CM337" s="402">
        <v>10.5</v>
      </c>
      <c r="CN337" s="402">
        <v>9.7</v>
      </c>
      <c r="CO337" s="402">
        <v>9.7</v>
      </c>
      <c r="CP337" s="402">
        <v>9.2</v>
      </c>
    </row>
    <row r="338" spans="1:94">
      <c r="A338">
        <v>336</v>
      </c>
      <c r="B338" t="s">
        <v>1173</v>
      </c>
      <c r="C338" t="s">
        <v>1126</v>
      </c>
      <c r="D338" t="s">
        <v>1169</v>
      </c>
      <c r="E338" t="s">
        <v>1132</v>
      </c>
      <c r="F338" t="s">
        <v>2109</v>
      </c>
      <c r="J338">
        <v>1.3</v>
      </c>
      <c r="L338">
        <v>1.3</v>
      </c>
      <c r="M338">
        <v>1.7</v>
      </c>
      <c r="N338">
        <v>1.3</v>
      </c>
      <c r="O338">
        <v>1.1</v>
      </c>
      <c r="P338">
        <v>1.3</v>
      </c>
      <c r="R338">
        <v>1.3</v>
      </c>
      <c r="S338">
        <v>1.3</v>
      </c>
      <c r="T338">
        <v>1.3</v>
      </c>
      <c r="U338">
        <v>2.3</v>
      </c>
      <c r="V338">
        <v>1.7</v>
      </c>
      <c r="W338">
        <v>1.3</v>
      </c>
      <c r="X338">
        <v>1.3</v>
      </c>
      <c r="Y338">
        <v>1.3</v>
      </c>
      <c r="Z338">
        <v>1.1</v>
      </c>
      <c r="AA338">
        <v>1.3</v>
      </c>
      <c r="AB338">
        <v>2.1</v>
      </c>
      <c r="AC338">
        <v>1.1</v>
      </c>
      <c r="AD338">
        <v>1.1</v>
      </c>
      <c r="AE338">
        <v>0.8</v>
      </c>
      <c r="AF338">
        <v>1.3</v>
      </c>
      <c r="AG338">
        <v>1.3</v>
      </c>
      <c r="AH338">
        <v>1.1</v>
      </c>
      <c r="AJ338">
        <v>1.3</v>
      </c>
      <c r="AK338">
        <v>1.3</v>
      </c>
      <c r="AL338">
        <v>1.4</v>
      </c>
      <c r="AM338">
        <v>1.3</v>
      </c>
      <c r="AN338">
        <v>1.3</v>
      </c>
      <c r="AO338">
        <v>1.3</v>
      </c>
      <c r="AP338">
        <v>1.3</v>
      </c>
      <c r="AQ338">
        <v>1.3</v>
      </c>
      <c r="AR338">
        <v>1.3</v>
      </c>
      <c r="AS338">
        <v>1.3</v>
      </c>
      <c r="AT338">
        <v>1.3</v>
      </c>
      <c r="AU338">
        <v>1.3</v>
      </c>
      <c r="AV338">
        <v>1.3</v>
      </c>
      <c r="AW338">
        <v>2.3</v>
      </c>
      <c r="AX338">
        <v>2.3</v>
      </c>
      <c r="AY338">
        <v>2.6</v>
      </c>
      <c r="AZ338">
        <v>2.3</v>
      </c>
      <c r="BA338">
        <v>1.7</v>
      </c>
      <c r="BB338">
        <v>1.7</v>
      </c>
      <c r="BC338">
        <v>1.7</v>
      </c>
      <c r="BD338">
        <v>1.3</v>
      </c>
      <c r="BE338">
        <v>1.3</v>
      </c>
      <c r="BF338">
        <v>1.1</v>
      </c>
      <c r="BG338">
        <v>1.3</v>
      </c>
      <c r="BH338">
        <v>2.2</v>
      </c>
      <c r="BI338">
        <v>1.2</v>
      </c>
      <c r="BJ338">
        <v>1.3</v>
      </c>
      <c r="BK338">
        <v>1.5</v>
      </c>
      <c r="BL338">
        <v>1.3</v>
      </c>
      <c r="BM338">
        <v>1.1</v>
      </c>
      <c r="BN338">
        <v>1.1</v>
      </c>
      <c r="BO338">
        <v>1.3</v>
      </c>
      <c r="BP338">
        <v>1.3</v>
      </c>
      <c r="BQ338">
        <v>2.1</v>
      </c>
      <c r="BR338">
        <v>2.1</v>
      </c>
      <c r="BS338">
        <v>2.1</v>
      </c>
      <c r="BT338">
        <v>1.1</v>
      </c>
      <c r="BU338">
        <v>1.1</v>
      </c>
      <c r="BV338">
        <v>1.1</v>
      </c>
      <c r="BW338">
        <v>1.1</v>
      </c>
      <c r="BX338">
        <v>1</v>
      </c>
      <c r="BY338">
        <v>1.1</v>
      </c>
      <c r="BZ338">
        <v>1.1</v>
      </c>
      <c r="CA338">
        <v>1</v>
      </c>
      <c r="CB338">
        <v>0.6</v>
      </c>
      <c r="CC338">
        <v>0.9</v>
      </c>
      <c r="CD338">
        <v>0.9</v>
      </c>
      <c r="CE338">
        <v>0.9</v>
      </c>
      <c r="CF338">
        <v>1.3</v>
      </c>
      <c r="CG338">
        <v>1.3</v>
      </c>
      <c r="CH338">
        <v>1.3</v>
      </c>
      <c r="CI338">
        <v>1.2</v>
      </c>
      <c r="CJ338">
        <v>1.3</v>
      </c>
      <c r="CK338">
        <v>1.3</v>
      </c>
      <c r="CL338">
        <v>1.3</v>
      </c>
      <c r="CM338">
        <v>1.3</v>
      </c>
      <c r="CN338">
        <v>1.2</v>
      </c>
      <c r="CO338">
        <v>1.2</v>
      </c>
      <c r="CP338">
        <v>1</v>
      </c>
    </row>
    <row r="339" spans="3:94">
      <c r="C339" t="s">
        <v>1126</v>
      </c>
      <c r="D339" t="s">
        <v>1174</v>
      </c>
      <c r="I339" s="404"/>
      <c r="J339" s="404"/>
      <c r="K339" s="404"/>
      <c r="L339" s="404"/>
      <c r="M339" s="404"/>
      <c r="N339" s="404"/>
      <c r="O339" s="404"/>
      <c r="P339" s="404"/>
      <c r="Q339" s="404"/>
      <c r="R339" s="404"/>
      <c r="S339" s="404"/>
      <c r="T339" s="404"/>
      <c r="U339" s="404"/>
      <c r="V339" s="404"/>
      <c r="W339" s="404"/>
      <c r="X339" s="404"/>
      <c r="Y339" s="404"/>
      <c r="Z339" s="404"/>
      <c r="AA339" s="404"/>
      <c r="AB339" s="404"/>
      <c r="AC339" s="404"/>
      <c r="AD339" s="404"/>
      <c r="AE339" s="404"/>
      <c r="AF339" s="404"/>
      <c r="AG339" s="404"/>
      <c r="AH339" s="404"/>
      <c r="AI339" s="404"/>
      <c r="AJ339" s="404"/>
      <c r="AK339" s="404"/>
      <c r="AL339" s="404"/>
      <c r="AM339" s="404"/>
      <c r="AN339" s="404"/>
      <c r="AO339" s="404"/>
      <c r="AP339" s="404"/>
      <c r="AQ339" s="404"/>
      <c r="AR339" s="404"/>
      <c r="AS339" s="404"/>
      <c r="AT339" s="404"/>
      <c r="AU339" s="404"/>
      <c r="AV339" s="404"/>
      <c r="AW339" s="404"/>
      <c r="AX339" s="404"/>
      <c r="AY339" s="404"/>
      <c r="AZ339" s="404"/>
      <c r="BA339" s="404"/>
      <c r="BB339" s="404"/>
      <c r="BC339" s="404"/>
      <c r="BD339" s="404"/>
      <c r="BE339" s="404"/>
      <c r="BF339" s="404"/>
      <c r="BG339" s="404"/>
      <c r="BH339" s="404"/>
      <c r="BI339" s="404"/>
      <c r="BJ339" s="404"/>
      <c r="BK339" s="404"/>
      <c r="BL339" s="404"/>
      <c r="BM339" s="404"/>
      <c r="BN339" s="404"/>
      <c r="BO339" s="404"/>
      <c r="BP339" s="404"/>
      <c r="BQ339" s="404"/>
      <c r="BR339" s="404"/>
      <c r="BS339" s="404"/>
      <c r="BT339" s="404"/>
      <c r="BU339" s="404"/>
      <c r="BV339" s="404"/>
      <c r="BW339" s="404"/>
      <c r="BX339" s="404"/>
      <c r="BY339" s="404"/>
      <c r="BZ339" s="404"/>
      <c r="CA339" s="404"/>
      <c r="CB339" s="404"/>
      <c r="CC339" s="404"/>
      <c r="CD339" s="404"/>
      <c r="CE339" s="404"/>
      <c r="CF339" s="404"/>
      <c r="CG339" s="404"/>
      <c r="CH339" s="404"/>
      <c r="CI339" s="404"/>
      <c r="CJ339" s="404"/>
      <c r="CK339" s="404"/>
      <c r="CL339" s="404"/>
      <c r="CM339" s="404"/>
      <c r="CN339" s="404"/>
      <c r="CO339" s="404"/>
      <c r="CP339" s="404"/>
    </row>
    <row r="340" spans="1:94">
      <c r="A340">
        <v>338</v>
      </c>
      <c r="B340" t="s">
        <v>603</v>
      </c>
      <c r="C340" t="s">
        <v>1126</v>
      </c>
      <c r="D340" t="s">
        <v>1174</v>
      </c>
      <c r="E340" t="s">
        <v>1175</v>
      </c>
      <c r="F340" t="s">
        <v>2117</v>
      </c>
      <c r="G340" t="s">
        <v>2118</v>
      </c>
      <c r="H340">
        <v>1</v>
      </c>
      <c r="I340" s="404"/>
      <c r="J340" s="404">
        <v>467.1</v>
      </c>
      <c r="K340" s="404"/>
      <c r="L340" s="404">
        <v>625.4</v>
      </c>
      <c r="M340" s="404">
        <v>572.4</v>
      </c>
      <c r="N340" s="404">
        <v>470.1</v>
      </c>
      <c r="O340" s="404">
        <v>361.6</v>
      </c>
      <c r="P340" s="404">
        <v>333.5</v>
      </c>
      <c r="Q340" s="404"/>
      <c r="R340" s="404">
        <v>1008.4</v>
      </c>
      <c r="S340" s="404">
        <v>685.8</v>
      </c>
      <c r="T340" s="404">
        <v>516.4</v>
      </c>
      <c r="U340" s="404">
        <v>665.5</v>
      </c>
      <c r="V340" s="404">
        <v>526.4</v>
      </c>
      <c r="W340" s="404">
        <v>487</v>
      </c>
      <c r="X340" s="404">
        <v>516.4</v>
      </c>
      <c r="Y340" s="404">
        <v>469.5</v>
      </c>
      <c r="Z340" s="404">
        <v>353.9</v>
      </c>
      <c r="AA340" s="404">
        <v>462</v>
      </c>
      <c r="AB340" s="404">
        <v>473</v>
      </c>
      <c r="AC340" s="404">
        <v>387.2</v>
      </c>
      <c r="AD340" s="404">
        <v>385.5</v>
      </c>
      <c r="AE340" s="404">
        <v>265</v>
      </c>
      <c r="AF340" s="404">
        <v>338.9</v>
      </c>
      <c r="AG340" s="404">
        <v>371.2</v>
      </c>
      <c r="AH340" s="404">
        <v>278.4</v>
      </c>
      <c r="AI340" s="404"/>
      <c r="AJ340" s="404">
        <v>1709.6</v>
      </c>
      <c r="AK340" s="404">
        <v>1236</v>
      </c>
      <c r="AL340" s="404">
        <v>949.5</v>
      </c>
      <c r="AM340" s="404">
        <v>617.7</v>
      </c>
      <c r="AN340" s="404">
        <v>795.5</v>
      </c>
      <c r="AO340" s="404">
        <v>615</v>
      </c>
      <c r="AP340" s="404">
        <v>718.7</v>
      </c>
      <c r="AQ340" s="404">
        <v>699.3</v>
      </c>
      <c r="AR340" s="404">
        <v>714.3</v>
      </c>
      <c r="AS340" s="404">
        <v>599.9</v>
      </c>
      <c r="AT340" s="404">
        <v>516.8</v>
      </c>
      <c r="AU340" s="404">
        <v>446.3</v>
      </c>
      <c r="AV340" s="404">
        <v>465.4</v>
      </c>
      <c r="AW340" s="404">
        <v>831.6</v>
      </c>
      <c r="AX340" s="404">
        <v>615.9</v>
      </c>
      <c r="AY340" s="404">
        <v>667.5</v>
      </c>
      <c r="AZ340" s="404">
        <v>529.1</v>
      </c>
      <c r="BA340" s="404">
        <v>574.8</v>
      </c>
      <c r="BB340" s="404">
        <v>492.1</v>
      </c>
      <c r="BC340" s="404">
        <v>530.3</v>
      </c>
      <c r="BD340" s="404">
        <v>535.2</v>
      </c>
      <c r="BE340" s="404">
        <v>518.5</v>
      </c>
      <c r="BF340" s="404">
        <v>451.8</v>
      </c>
      <c r="BG340" s="404">
        <v>532.1</v>
      </c>
      <c r="BH340" s="404">
        <v>512.2</v>
      </c>
      <c r="BI340" s="404">
        <v>500</v>
      </c>
      <c r="BJ340" s="404">
        <v>424</v>
      </c>
      <c r="BK340" s="404">
        <v>523.4</v>
      </c>
      <c r="BL340" s="404">
        <v>498.7</v>
      </c>
      <c r="BM340" s="404">
        <v>370.4</v>
      </c>
      <c r="BN340" s="404">
        <v>273.4</v>
      </c>
      <c r="BO340" s="404">
        <v>452.5</v>
      </c>
      <c r="BP340" s="404">
        <v>471.2</v>
      </c>
      <c r="BQ340" s="404">
        <v>556.9</v>
      </c>
      <c r="BR340" s="404">
        <v>587.7</v>
      </c>
      <c r="BS340" s="404">
        <v>420.9</v>
      </c>
      <c r="BT340" s="404">
        <v>411.2</v>
      </c>
      <c r="BU340" s="404">
        <v>381.7</v>
      </c>
      <c r="BV340" s="404">
        <v>400.6</v>
      </c>
      <c r="BW340" s="404">
        <v>343</v>
      </c>
      <c r="BX340" s="404">
        <v>422.4</v>
      </c>
      <c r="BY340" s="404">
        <v>437.2</v>
      </c>
      <c r="BZ340" s="404">
        <v>381.2</v>
      </c>
      <c r="CA340" s="404">
        <v>317.2</v>
      </c>
      <c r="CB340" s="404">
        <v>237.4</v>
      </c>
      <c r="CC340" s="404">
        <v>181.7</v>
      </c>
      <c r="CD340" s="404">
        <v>322</v>
      </c>
      <c r="CE340" s="404">
        <v>248.7</v>
      </c>
      <c r="CF340" s="404">
        <v>345.6</v>
      </c>
      <c r="CG340" s="404">
        <v>357.8</v>
      </c>
      <c r="CH340" s="404">
        <v>320.2</v>
      </c>
      <c r="CI340" s="404">
        <v>330.3</v>
      </c>
      <c r="CJ340" s="404">
        <v>421.3</v>
      </c>
      <c r="CK340" s="404">
        <v>413.6</v>
      </c>
      <c r="CL340" s="404">
        <v>386.5</v>
      </c>
      <c r="CM340" s="404">
        <v>358.4</v>
      </c>
      <c r="CN340" s="404">
        <v>322.9</v>
      </c>
      <c r="CO340" s="404">
        <v>284</v>
      </c>
      <c r="CP340" s="404">
        <v>237.5</v>
      </c>
    </row>
    <row r="341" spans="1:94">
      <c r="A341">
        <v>339</v>
      </c>
      <c r="B341" t="s">
        <v>605</v>
      </c>
      <c r="C341" t="s">
        <v>1126</v>
      </c>
      <c r="D341" t="s">
        <v>1174</v>
      </c>
      <c r="E341" t="s">
        <v>1176</v>
      </c>
      <c r="F341" t="s">
        <v>2117</v>
      </c>
      <c r="G341" t="s">
        <v>2118</v>
      </c>
      <c r="H341">
        <v>1</v>
      </c>
      <c r="I341" s="404"/>
      <c r="J341" s="404">
        <v>58.6</v>
      </c>
      <c r="K341" s="404"/>
      <c r="L341" s="404">
        <v>71</v>
      </c>
      <c r="M341" s="404">
        <v>61.2</v>
      </c>
      <c r="N341" s="404">
        <v>60.7</v>
      </c>
      <c r="O341" s="404">
        <v>50.1</v>
      </c>
      <c r="P341" s="404">
        <v>48.2</v>
      </c>
      <c r="Q341" s="404"/>
      <c r="R341" s="404">
        <v>87.8</v>
      </c>
      <c r="S341" s="404">
        <v>76.5</v>
      </c>
      <c r="T341" s="404">
        <v>62.9</v>
      </c>
      <c r="U341" s="404">
        <v>63.1</v>
      </c>
      <c r="V341" s="404">
        <v>60.2</v>
      </c>
      <c r="W341" s="404">
        <v>62</v>
      </c>
      <c r="X341" s="404">
        <v>64.7</v>
      </c>
      <c r="Y341" s="404">
        <v>63</v>
      </c>
      <c r="Z341" s="404">
        <v>49.4</v>
      </c>
      <c r="AA341" s="404">
        <v>56.9</v>
      </c>
      <c r="AB341" s="404">
        <v>45.3</v>
      </c>
      <c r="AC341" s="404">
        <v>53.3</v>
      </c>
      <c r="AD341" s="404">
        <v>55.1</v>
      </c>
      <c r="AE341" s="404">
        <v>41.1</v>
      </c>
      <c r="AF341" s="404">
        <v>44.6</v>
      </c>
      <c r="AG341" s="404">
        <v>55</v>
      </c>
      <c r="AH341" s="404">
        <v>43.2</v>
      </c>
      <c r="AI341" s="404"/>
      <c r="AJ341" s="404">
        <v>105.6</v>
      </c>
      <c r="AK341" s="404">
        <v>98.6</v>
      </c>
      <c r="AL341" s="404">
        <v>85.7</v>
      </c>
      <c r="AM341" s="404">
        <v>70.1</v>
      </c>
      <c r="AN341" s="404">
        <v>81</v>
      </c>
      <c r="AO341" s="404">
        <v>73.7</v>
      </c>
      <c r="AP341" s="404">
        <v>75.3</v>
      </c>
      <c r="AQ341" s="404">
        <v>80.2</v>
      </c>
      <c r="AR341" s="404">
        <v>80.9</v>
      </c>
      <c r="AS341" s="404">
        <v>68.7</v>
      </c>
      <c r="AT341" s="404">
        <v>66.8</v>
      </c>
      <c r="AU341" s="404">
        <v>57.3</v>
      </c>
      <c r="AV341" s="404">
        <v>49.5</v>
      </c>
      <c r="AW341" s="404">
        <v>85.8</v>
      </c>
      <c r="AX341" s="404">
        <v>49.4</v>
      </c>
      <c r="AY341" s="404">
        <v>63.1</v>
      </c>
      <c r="AZ341" s="404">
        <v>52.6</v>
      </c>
      <c r="BA341" s="404">
        <v>68.4</v>
      </c>
      <c r="BB341" s="404">
        <v>52.5</v>
      </c>
      <c r="BC341" s="404">
        <v>66.2</v>
      </c>
      <c r="BD341" s="404">
        <v>64.6</v>
      </c>
      <c r="BE341" s="404">
        <v>66.9</v>
      </c>
      <c r="BF341" s="404">
        <v>58.9</v>
      </c>
      <c r="BG341" s="404">
        <v>68</v>
      </c>
      <c r="BH341" s="404">
        <v>67.4</v>
      </c>
      <c r="BI341" s="404">
        <v>59.8</v>
      </c>
      <c r="BJ341" s="404">
        <v>58</v>
      </c>
      <c r="BK341" s="404">
        <v>66.7</v>
      </c>
      <c r="BL341" s="404">
        <v>67.5</v>
      </c>
      <c r="BM341" s="404">
        <v>52</v>
      </c>
      <c r="BN341" s="404">
        <v>36.9</v>
      </c>
      <c r="BO341" s="404">
        <v>55.2</v>
      </c>
      <c r="BP341" s="404">
        <v>58.7</v>
      </c>
      <c r="BQ341" s="404">
        <v>46.2</v>
      </c>
      <c r="BR341" s="404">
        <v>50.9</v>
      </c>
      <c r="BS341" s="404">
        <v>43.4</v>
      </c>
      <c r="BT341" s="404">
        <v>50.5</v>
      </c>
      <c r="BU341" s="404">
        <v>51.4</v>
      </c>
      <c r="BV341" s="404">
        <v>53.5</v>
      </c>
      <c r="BW341" s="404">
        <v>60.3</v>
      </c>
      <c r="BX341" s="404">
        <v>58.5</v>
      </c>
      <c r="BY341" s="404">
        <v>59.8</v>
      </c>
      <c r="BZ341" s="404">
        <v>55.7</v>
      </c>
      <c r="CA341" s="404">
        <v>47.9</v>
      </c>
      <c r="CB341" s="404">
        <v>37.4</v>
      </c>
      <c r="CC341" s="404">
        <v>31.9</v>
      </c>
      <c r="CD341" s="404">
        <v>48.9</v>
      </c>
      <c r="CE341" s="404">
        <v>37</v>
      </c>
      <c r="CF341" s="404">
        <v>41.5</v>
      </c>
      <c r="CG341" s="404">
        <v>45.4</v>
      </c>
      <c r="CH341" s="404">
        <v>46.7</v>
      </c>
      <c r="CI341" s="404">
        <v>53.4</v>
      </c>
      <c r="CJ341" s="404">
        <v>62.4</v>
      </c>
      <c r="CK341" s="404">
        <v>48.8</v>
      </c>
      <c r="CL341" s="404">
        <v>53.9</v>
      </c>
      <c r="CM341" s="404">
        <v>56.4</v>
      </c>
      <c r="CN341" s="404">
        <v>47</v>
      </c>
      <c r="CO341" s="404">
        <v>46.6</v>
      </c>
      <c r="CP341" s="404">
        <v>36.3</v>
      </c>
    </row>
    <row r="342" spans="1:94">
      <c r="A342">
        <v>340</v>
      </c>
      <c r="B342" t="s">
        <v>607</v>
      </c>
      <c r="C342" t="s">
        <v>1126</v>
      </c>
      <c r="D342" t="s">
        <v>1174</v>
      </c>
      <c r="E342" t="s">
        <v>1177</v>
      </c>
      <c r="F342" t="s">
        <v>2117</v>
      </c>
      <c r="G342" t="s">
        <v>2118</v>
      </c>
      <c r="H342">
        <v>1</v>
      </c>
      <c r="I342" s="404"/>
      <c r="J342" s="404">
        <v>8.1</v>
      </c>
      <c r="K342" s="404"/>
      <c r="L342" s="404">
        <v>11.6</v>
      </c>
      <c r="M342" s="404">
        <v>8.5</v>
      </c>
      <c r="N342" s="404">
        <v>8.5</v>
      </c>
      <c r="O342" s="404">
        <v>6.1</v>
      </c>
      <c r="P342" s="404">
        <v>5.1</v>
      </c>
      <c r="Q342" s="404"/>
      <c r="R342" s="404">
        <v>14.2</v>
      </c>
      <c r="S342" s="404">
        <v>12.7</v>
      </c>
      <c r="T342" s="404">
        <v>10</v>
      </c>
      <c r="U342" s="404">
        <v>10.5</v>
      </c>
      <c r="V342" s="404">
        <v>7.5</v>
      </c>
      <c r="W342" s="404">
        <v>10.1</v>
      </c>
      <c r="X342" s="404">
        <v>9</v>
      </c>
      <c r="Y342" s="404">
        <v>8.3</v>
      </c>
      <c r="Z342" s="404">
        <v>6.3</v>
      </c>
      <c r="AA342" s="404">
        <v>7.6</v>
      </c>
      <c r="AB342" s="404">
        <v>5.2</v>
      </c>
      <c r="AC342" s="404">
        <v>6.4</v>
      </c>
      <c r="AD342" s="404">
        <v>6.9</v>
      </c>
      <c r="AE342" s="404">
        <v>5.1</v>
      </c>
      <c r="AF342" s="404">
        <v>5.7</v>
      </c>
      <c r="AG342" s="404">
        <v>4.9</v>
      </c>
      <c r="AH342" s="404">
        <v>4.7</v>
      </c>
      <c r="AI342" s="404"/>
      <c r="AJ342" s="404">
        <v>12.7</v>
      </c>
      <c r="AK342" s="404">
        <v>22</v>
      </c>
      <c r="AL342" s="404">
        <v>13.5</v>
      </c>
      <c r="AM342" s="404">
        <v>11.7</v>
      </c>
      <c r="AN342" s="404">
        <v>15.2</v>
      </c>
      <c r="AO342" s="404">
        <v>11.7</v>
      </c>
      <c r="AP342" s="404">
        <v>13.1</v>
      </c>
      <c r="AQ342" s="404">
        <v>12.7</v>
      </c>
      <c r="AR342" s="404">
        <v>12.1</v>
      </c>
      <c r="AS342" s="404">
        <v>12.2</v>
      </c>
      <c r="AT342" s="404">
        <v>10.7</v>
      </c>
      <c r="AU342" s="404">
        <v>8.1</v>
      </c>
      <c r="AV342" s="404">
        <v>6.7</v>
      </c>
      <c r="AW342" s="404">
        <v>12.8</v>
      </c>
      <c r="AX342" s="404">
        <v>9.2</v>
      </c>
      <c r="AY342" s="404">
        <v>11</v>
      </c>
      <c r="AZ342" s="404">
        <v>9</v>
      </c>
      <c r="BA342" s="404">
        <v>8.8</v>
      </c>
      <c r="BB342" s="404">
        <v>6.9</v>
      </c>
      <c r="BC342" s="404">
        <v>7</v>
      </c>
      <c r="BD342" s="404">
        <v>11.7</v>
      </c>
      <c r="BE342" s="404">
        <v>10.6</v>
      </c>
      <c r="BF342" s="404">
        <v>9.2</v>
      </c>
      <c r="BG342" s="404">
        <v>9.8</v>
      </c>
      <c r="BH342" s="404">
        <v>5.7</v>
      </c>
      <c r="BI342" s="404">
        <v>9.4</v>
      </c>
      <c r="BJ342" s="404">
        <v>7.6</v>
      </c>
      <c r="BK342" s="404">
        <v>7.1</v>
      </c>
      <c r="BL342" s="404">
        <v>10.1</v>
      </c>
      <c r="BM342" s="404">
        <v>6.5</v>
      </c>
      <c r="BN342" s="404">
        <v>5.1</v>
      </c>
      <c r="BO342" s="404">
        <v>6.7</v>
      </c>
      <c r="BP342" s="404">
        <v>8.4</v>
      </c>
      <c r="BQ342" s="404">
        <v>6.1</v>
      </c>
      <c r="BR342" s="404">
        <v>7.2</v>
      </c>
      <c r="BS342" s="404">
        <v>4.4</v>
      </c>
      <c r="BT342" s="404">
        <v>7.2</v>
      </c>
      <c r="BU342" s="404">
        <v>7</v>
      </c>
      <c r="BV342" s="404">
        <v>7</v>
      </c>
      <c r="BW342" s="404">
        <v>2.7</v>
      </c>
      <c r="BX342" s="404">
        <v>8.5</v>
      </c>
      <c r="BY342" s="404">
        <v>6.2</v>
      </c>
      <c r="BZ342" s="404">
        <v>6.7</v>
      </c>
      <c r="CA342" s="404">
        <v>6.2</v>
      </c>
      <c r="CB342" s="404">
        <v>4.7</v>
      </c>
      <c r="CC342" s="404">
        <v>3.2</v>
      </c>
      <c r="CD342" s="404">
        <v>6.2</v>
      </c>
      <c r="CE342" s="404">
        <v>4.7</v>
      </c>
      <c r="CF342" s="404">
        <v>6</v>
      </c>
      <c r="CG342" s="404">
        <v>5.5</v>
      </c>
      <c r="CH342" s="404">
        <v>5.7</v>
      </c>
      <c r="CI342" s="404">
        <v>5.2</v>
      </c>
      <c r="CJ342" s="404">
        <v>5.4</v>
      </c>
      <c r="CK342" s="404">
        <v>3.9</v>
      </c>
      <c r="CL342" s="404">
        <v>3.2</v>
      </c>
      <c r="CM342" s="404">
        <v>5.6</v>
      </c>
      <c r="CN342" s="404">
        <v>4.4</v>
      </c>
      <c r="CO342" s="404">
        <v>5.2</v>
      </c>
      <c r="CP342" s="404">
        <v>4.3</v>
      </c>
    </row>
    <row r="343" spans="1:94">
      <c r="A343">
        <v>341</v>
      </c>
      <c r="B343" t="s">
        <v>609</v>
      </c>
      <c r="C343" t="s">
        <v>1126</v>
      </c>
      <c r="D343" t="s">
        <v>1174</v>
      </c>
      <c r="E343" t="s">
        <v>1178</v>
      </c>
      <c r="F343" t="s">
        <v>2117</v>
      </c>
      <c r="G343" t="s">
        <v>2118</v>
      </c>
      <c r="H343">
        <v>1</v>
      </c>
      <c r="I343" s="404"/>
      <c r="J343" s="404">
        <v>3.9</v>
      </c>
      <c r="K343" s="404"/>
      <c r="L343" s="404">
        <v>2</v>
      </c>
      <c r="M343" s="404">
        <v>2.6</v>
      </c>
      <c r="N343" s="404">
        <v>3.4</v>
      </c>
      <c r="O343" s="404">
        <v>5.3</v>
      </c>
      <c r="P343" s="404">
        <v>6.3</v>
      </c>
      <c r="Q343" s="404"/>
      <c r="R343" s="404">
        <v>1</v>
      </c>
      <c r="S343" s="404">
        <v>2</v>
      </c>
      <c r="T343" s="404">
        <v>2.2</v>
      </c>
      <c r="U343" s="404">
        <v>2.6</v>
      </c>
      <c r="V343" s="404">
        <v>2.6</v>
      </c>
      <c r="W343" s="404">
        <v>3.2</v>
      </c>
      <c r="X343" s="404">
        <v>3.1</v>
      </c>
      <c r="Y343" s="404">
        <v>3.8</v>
      </c>
      <c r="Z343" s="404">
        <v>2.8</v>
      </c>
      <c r="AA343" s="404">
        <v>3.6</v>
      </c>
      <c r="AB343" s="404">
        <v>3.6</v>
      </c>
      <c r="AC343" s="404">
        <v>4.5</v>
      </c>
      <c r="AD343" s="404">
        <v>6.3</v>
      </c>
      <c r="AE343" s="404">
        <v>5.3</v>
      </c>
      <c r="AF343" s="404">
        <v>5.6</v>
      </c>
      <c r="AG343" s="404">
        <v>6.7</v>
      </c>
      <c r="AH343" s="404">
        <v>6.6</v>
      </c>
      <c r="AI343" s="404"/>
      <c r="AJ343" s="404">
        <v>0.7</v>
      </c>
      <c r="AK343" s="404">
        <v>0.4</v>
      </c>
      <c r="AL343" s="404">
        <v>1.1</v>
      </c>
      <c r="AM343" s="404">
        <v>1.8</v>
      </c>
      <c r="AN343" s="404">
        <v>1.8</v>
      </c>
      <c r="AO343" s="404">
        <v>2.4</v>
      </c>
      <c r="AP343" s="404">
        <v>1.9</v>
      </c>
      <c r="AQ343" s="404">
        <v>2.2</v>
      </c>
      <c r="AR343" s="404">
        <v>1.8</v>
      </c>
      <c r="AS343" s="404">
        <v>2</v>
      </c>
      <c r="AT343" s="404">
        <v>2.2</v>
      </c>
      <c r="AU343" s="404">
        <v>2.2</v>
      </c>
      <c r="AV343" s="404">
        <v>2.5</v>
      </c>
      <c r="AW343" s="404">
        <v>1.7</v>
      </c>
      <c r="AX343" s="404">
        <v>3.1</v>
      </c>
      <c r="AY343" s="404">
        <v>2.2</v>
      </c>
      <c r="AZ343" s="404">
        <v>3.5</v>
      </c>
      <c r="BA343" s="404">
        <v>2.8</v>
      </c>
      <c r="BB343" s="404">
        <v>2.7</v>
      </c>
      <c r="BC343" s="404">
        <v>2</v>
      </c>
      <c r="BD343" s="404">
        <v>2.6</v>
      </c>
      <c r="BE343" s="404">
        <v>2.6</v>
      </c>
      <c r="BF343" s="404">
        <v>3.7</v>
      </c>
      <c r="BG343" s="404">
        <v>2.5</v>
      </c>
      <c r="BH343" s="404">
        <v>2.9</v>
      </c>
      <c r="BI343" s="404">
        <v>3.9</v>
      </c>
      <c r="BJ343" s="404">
        <v>4</v>
      </c>
      <c r="BK343" s="404">
        <v>3.4</v>
      </c>
      <c r="BL343" s="404">
        <v>3.6</v>
      </c>
      <c r="BM343" s="404">
        <v>3</v>
      </c>
      <c r="BN343" s="404">
        <v>2</v>
      </c>
      <c r="BO343" s="404">
        <v>3.3</v>
      </c>
      <c r="BP343" s="404">
        <v>4</v>
      </c>
      <c r="BQ343" s="404">
        <v>2</v>
      </c>
      <c r="BR343" s="404">
        <v>3.2</v>
      </c>
      <c r="BS343" s="404">
        <v>4.1</v>
      </c>
      <c r="BT343" s="404">
        <v>4.4</v>
      </c>
      <c r="BU343" s="404">
        <v>4.9</v>
      </c>
      <c r="BV343" s="404">
        <v>4.4</v>
      </c>
      <c r="BW343" s="404">
        <v>3.9</v>
      </c>
      <c r="BX343" s="404">
        <v>5.3</v>
      </c>
      <c r="BY343" s="404">
        <v>6.5</v>
      </c>
      <c r="BZ343" s="404">
        <v>7.9</v>
      </c>
      <c r="CA343" s="404">
        <v>5.4</v>
      </c>
      <c r="CB343" s="404">
        <v>3.7</v>
      </c>
      <c r="CC343" s="404">
        <v>4.2</v>
      </c>
      <c r="CD343" s="404">
        <v>6.2</v>
      </c>
      <c r="CE343" s="404">
        <v>5.7</v>
      </c>
      <c r="CF343" s="404">
        <v>5.4</v>
      </c>
      <c r="CG343" s="404">
        <v>4.4</v>
      </c>
      <c r="CH343" s="404">
        <v>6.5</v>
      </c>
      <c r="CI343" s="404">
        <v>8</v>
      </c>
      <c r="CJ343" s="404">
        <v>4.5</v>
      </c>
      <c r="CK343" s="404">
        <v>2.6</v>
      </c>
      <c r="CL343" s="404">
        <v>5.7</v>
      </c>
      <c r="CM343" s="404">
        <v>9.1</v>
      </c>
      <c r="CN343" s="404">
        <v>6.4</v>
      </c>
      <c r="CO343" s="404">
        <v>6.8</v>
      </c>
      <c r="CP343" s="404">
        <v>6.6</v>
      </c>
    </row>
    <row r="344" spans="1:94">
      <c r="A344">
        <v>342</v>
      </c>
      <c r="B344" t="s">
        <v>611</v>
      </c>
      <c r="C344" t="s">
        <v>1126</v>
      </c>
      <c r="D344" t="s">
        <v>1174</v>
      </c>
      <c r="E344" t="s">
        <v>1179</v>
      </c>
      <c r="F344" t="s">
        <v>2117</v>
      </c>
      <c r="G344" t="s">
        <v>2118</v>
      </c>
      <c r="H344">
        <v>1</v>
      </c>
      <c r="I344" s="404"/>
      <c r="J344" s="404">
        <v>23.6</v>
      </c>
      <c r="K344" s="404"/>
      <c r="L344" s="404">
        <v>31.4</v>
      </c>
      <c r="M344" s="404">
        <v>26.9</v>
      </c>
      <c r="N344" s="404">
        <v>24.3</v>
      </c>
      <c r="O344" s="404">
        <v>18.8</v>
      </c>
      <c r="P344" s="404">
        <v>16.4</v>
      </c>
      <c r="Q344" s="404"/>
      <c r="R344" s="404">
        <v>57</v>
      </c>
      <c r="S344" s="404">
        <v>33.8</v>
      </c>
      <c r="T344" s="404">
        <v>26</v>
      </c>
      <c r="U344" s="404">
        <v>30.1</v>
      </c>
      <c r="V344" s="404">
        <v>25.3</v>
      </c>
      <c r="W344" s="404">
        <v>23</v>
      </c>
      <c r="X344" s="404">
        <v>27.7</v>
      </c>
      <c r="Y344" s="404">
        <v>25.4</v>
      </c>
      <c r="Z344" s="404">
        <v>16.7</v>
      </c>
      <c r="AA344" s="404">
        <v>24.1</v>
      </c>
      <c r="AB344" s="404">
        <v>21</v>
      </c>
      <c r="AC344" s="404">
        <v>21.2</v>
      </c>
      <c r="AD344" s="404">
        <v>21.6</v>
      </c>
      <c r="AE344" s="404">
        <v>11.3</v>
      </c>
      <c r="AF344" s="404">
        <v>15.3</v>
      </c>
      <c r="AG344" s="404">
        <v>20</v>
      </c>
      <c r="AH344" s="404">
        <v>12.9</v>
      </c>
      <c r="AI344" s="404"/>
      <c r="AJ344" s="404">
        <v>97.8</v>
      </c>
      <c r="AK344" s="404">
        <v>111.8</v>
      </c>
      <c r="AL344" s="404">
        <v>49.4</v>
      </c>
      <c r="AM344" s="404">
        <v>27.1</v>
      </c>
      <c r="AN344" s="404">
        <v>33</v>
      </c>
      <c r="AO344" s="404">
        <v>38.7</v>
      </c>
      <c r="AP344" s="404">
        <v>35.8</v>
      </c>
      <c r="AQ344" s="404">
        <v>34</v>
      </c>
      <c r="AR344" s="404">
        <v>36.7</v>
      </c>
      <c r="AS344" s="404">
        <v>29</v>
      </c>
      <c r="AT344" s="404">
        <v>29.3</v>
      </c>
      <c r="AU344" s="404">
        <v>21</v>
      </c>
      <c r="AV344" s="404">
        <v>20.3</v>
      </c>
      <c r="AW344" s="404">
        <v>39.6</v>
      </c>
      <c r="AX344" s="404">
        <v>25.7</v>
      </c>
      <c r="AY344" s="404">
        <v>31.7</v>
      </c>
      <c r="AZ344" s="404">
        <v>22.9</v>
      </c>
      <c r="BA344" s="404">
        <v>29.9</v>
      </c>
      <c r="BB344" s="404">
        <v>21.6</v>
      </c>
      <c r="BC344" s="404">
        <v>26.8</v>
      </c>
      <c r="BD344" s="404">
        <v>24</v>
      </c>
      <c r="BE344" s="404">
        <v>24.5</v>
      </c>
      <c r="BF344" s="404">
        <v>22</v>
      </c>
      <c r="BG344" s="404">
        <v>26.5</v>
      </c>
      <c r="BH344" s="404">
        <v>37.1</v>
      </c>
      <c r="BI344" s="404">
        <v>25.2</v>
      </c>
      <c r="BJ344" s="404">
        <v>21.8</v>
      </c>
      <c r="BK344" s="404">
        <v>29.4</v>
      </c>
      <c r="BL344" s="404">
        <v>28</v>
      </c>
      <c r="BM344" s="404">
        <v>18.3</v>
      </c>
      <c r="BN344" s="404">
        <v>8.7</v>
      </c>
      <c r="BO344" s="404">
        <v>22.1</v>
      </c>
      <c r="BP344" s="404">
        <v>26</v>
      </c>
      <c r="BQ344" s="404">
        <v>21.8</v>
      </c>
      <c r="BR344" s="404">
        <v>18.8</v>
      </c>
      <c r="BS344" s="404">
        <v>21.6</v>
      </c>
      <c r="BT344" s="404">
        <v>20.5</v>
      </c>
      <c r="BU344" s="404">
        <v>18.7</v>
      </c>
      <c r="BV344" s="404">
        <v>21.9</v>
      </c>
      <c r="BW344" s="404">
        <v>26.8</v>
      </c>
      <c r="BX344" s="404">
        <v>21</v>
      </c>
      <c r="BY344" s="404">
        <v>26.1</v>
      </c>
      <c r="BZ344" s="404">
        <v>23.4</v>
      </c>
      <c r="CA344" s="404">
        <v>16.8</v>
      </c>
      <c r="CB344" s="404">
        <v>10.7</v>
      </c>
      <c r="CC344" s="404">
        <v>6.2</v>
      </c>
      <c r="CD344" s="404">
        <v>14.3</v>
      </c>
      <c r="CE344" s="404">
        <v>10.3</v>
      </c>
      <c r="CF344" s="404">
        <v>15.1</v>
      </c>
      <c r="CG344" s="404">
        <v>17.1</v>
      </c>
      <c r="CH344" s="404">
        <v>14.3</v>
      </c>
      <c r="CI344" s="404">
        <v>17.8</v>
      </c>
      <c r="CJ344" s="404">
        <v>22.8</v>
      </c>
      <c r="CK344" s="404">
        <v>18.6</v>
      </c>
      <c r="CL344" s="404">
        <v>24.1</v>
      </c>
      <c r="CM344" s="404">
        <v>19.8</v>
      </c>
      <c r="CN344" s="404">
        <v>15.5</v>
      </c>
      <c r="CO344" s="404">
        <v>13.5</v>
      </c>
      <c r="CP344" s="404">
        <v>10.1</v>
      </c>
    </row>
    <row r="345" spans="1:94">
      <c r="A345">
        <v>343</v>
      </c>
      <c r="B345" t="s">
        <v>613</v>
      </c>
      <c r="C345" t="s">
        <v>1126</v>
      </c>
      <c r="D345" t="s">
        <v>1174</v>
      </c>
      <c r="E345" t="s">
        <v>1180</v>
      </c>
      <c r="F345" t="s">
        <v>2117</v>
      </c>
      <c r="G345" t="s">
        <v>2118</v>
      </c>
      <c r="H345">
        <v>1</v>
      </c>
      <c r="I345" s="404"/>
      <c r="J345" s="404">
        <v>74.1</v>
      </c>
      <c r="K345" s="404"/>
      <c r="L345" s="404">
        <v>68.7</v>
      </c>
      <c r="M345" s="404">
        <v>122.3</v>
      </c>
      <c r="N345" s="404">
        <v>62.9</v>
      </c>
      <c r="O345" s="404">
        <v>69.1</v>
      </c>
      <c r="P345" s="404">
        <v>81.6</v>
      </c>
      <c r="Q345" s="404"/>
      <c r="R345" s="404">
        <v>104.9</v>
      </c>
      <c r="S345" s="404">
        <v>71.7</v>
      </c>
      <c r="T345" s="404">
        <v>61.5</v>
      </c>
      <c r="U345" s="404">
        <v>166</v>
      </c>
      <c r="V345" s="404">
        <v>100.7</v>
      </c>
      <c r="W345" s="404">
        <v>64.3</v>
      </c>
      <c r="X345" s="404">
        <v>65.8</v>
      </c>
      <c r="Y345" s="404">
        <v>58.4</v>
      </c>
      <c r="Z345" s="404">
        <v>54</v>
      </c>
      <c r="AA345" s="404">
        <v>71.4</v>
      </c>
      <c r="AB345" s="404">
        <v>144.2</v>
      </c>
      <c r="AC345" s="404">
        <v>64.3</v>
      </c>
      <c r="AD345" s="404">
        <v>64.7</v>
      </c>
      <c r="AE345" s="404">
        <v>58.8</v>
      </c>
      <c r="AF345" s="404">
        <v>77.2</v>
      </c>
      <c r="AG345" s="404">
        <v>94.1</v>
      </c>
      <c r="AH345" s="404">
        <v>69.9</v>
      </c>
      <c r="AI345" s="404"/>
      <c r="AJ345" s="404">
        <v>231.9</v>
      </c>
      <c r="AK345" s="404">
        <v>114.3</v>
      </c>
      <c r="AL345" s="404">
        <v>97.4</v>
      </c>
      <c r="AM345" s="404">
        <v>60.1</v>
      </c>
      <c r="AN345" s="404">
        <v>85.8</v>
      </c>
      <c r="AO345" s="404">
        <v>55.3</v>
      </c>
      <c r="AP345" s="404">
        <v>114.5</v>
      </c>
      <c r="AQ345" s="404">
        <v>81.4</v>
      </c>
      <c r="AR345" s="404">
        <v>62.6</v>
      </c>
      <c r="AS345" s="404">
        <v>68.3</v>
      </c>
      <c r="AT345" s="404">
        <v>54.9</v>
      </c>
      <c r="AU345" s="404">
        <v>52.3</v>
      </c>
      <c r="AV345" s="404">
        <v>85.7</v>
      </c>
      <c r="AW345" s="404">
        <v>154.1</v>
      </c>
      <c r="AX345" s="404">
        <v>197</v>
      </c>
      <c r="AY345" s="404">
        <v>163.4</v>
      </c>
      <c r="AZ345" s="404">
        <v>146.4</v>
      </c>
      <c r="BA345" s="404">
        <v>66.3</v>
      </c>
      <c r="BB345" s="404">
        <v>118.4</v>
      </c>
      <c r="BC345" s="404">
        <v>115.5</v>
      </c>
      <c r="BD345" s="404">
        <v>83.1</v>
      </c>
      <c r="BE345" s="404">
        <v>57.5</v>
      </c>
      <c r="BF345" s="404">
        <v>57.8</v>
      </c>
      <c r="BG345" s="404">
        <v>54</v>
      </c>
      <c r="BH345" s="404">
        <v>94.2</v>
      </c>
      <c r="BI345" s="404">
        <v>67.8</v>
      </c>
      <c r="BJ345" s="404">
        <v>53</v>
      </c>
      <c r="BK345" s="404">
        <v>76.3</v>
      </c>
      <c r="BL345" s="404">
        <v>54.5</v>
      </c>
      <c r="BM345" s="404">
        <v>50</v>
      </c>
      <c r="BN345" s="404">
        <v>73.6</v>
      </c>
      <c r="BO345" s="404">
        <v>80.2</v>
      </c>
      <c r="BP345" s="404">
        <v>63</v>
      </c>
      <c r="BQ345" s="404">
        <v>149</v>
      </c>
      <c r="BR345" s="404">
        <v>183</v>
      </c>
      <c r="BS345" s="404">
        <v>131.2</v>
      </c>
      <c r="BT345" s="404">
        <v>77</v>
      </c>
      <c r="BU345" s="404">
        <v>59.6</v>
      </c>
      <c r="BV345" s="404">
        <v>59.9</v>
      </c>
      <c r="BW345" s="404">
        <v>77.3</v>
      </c>
      <c r="BX345" s="404">
        <v>66.6</v>
      </c>
      <c r="BY345" s="404">
        <v>74.4</v>
      </c>
      <c r="BZ345" s="404">
        <v>62.6</v>
      </c>
      <c r="CA345" s="404">
        <v>57.6</v>
      </c>
      <c r="CB345" s="404">
        <v>59.8</v>
      </c>
      <c r="CC345" s="404">
        <v>57.2</v>
      </c>
      <c r="CD345" s="404">
        <v>59</v>
      </c>
      <c r="CE345" s="404">
        <v>58.8</v>
      </c>
      <c r="CF345" s="404">
        <v>85.9</v>
      </c>
      <c r="CG345" s="404">
        <v>76.8</v>
      </c>
      <c r="CH345" s="404">
        <v>70.6</v>
      </c>
      <c r="CI345" s="404">
        <v>71.1</v>
      </c>
      <c r="CJ345" s="404">
        <v>109</v>
      </c>
      <c r="CK345" s="404">
        <v>141.2</v>
      </c>
      <c r="CL345" s="404">
        <v>116.5</v>
      </c>
      <c r="CM345" s="404">
        <v>76</v>
      </c>
      <c r="CN345" s="404">
        <v>77.8</v>
      </c>
      <c r="CO345" s="404">
        <v>68</v>
      </c>
      <c r="CP345" s="404">
        <v>66</v>
      </c>
    </row>
    <row r="346" spans="1:94">
      <c r="A346">
        <v>344</v>
      </c>
      <c r="B346" t="s">
        <v>615</v>
      </c>
      <c r="C346" t="s">
        <v>1126</v>
      </c>
      <c r="D346" t="s">
        <v>1174</v>
      </c>
      <c r="E346" t="s">
        <v>1181</v>
      </c>
      <c r="F346" t="s">
        <v>2117</v>
      </c>
      <c r="G346" t="s">
        <v>2118</v>
      </c>
      <c r="H346">
        <v>1</v>
      </c>
      <c r="I346" s="404"/>
      <c r="J346" s="404">
        <v>36.5</v>
      </c>
      <c r="K346" s="404"/>
      <c r="L346" s="404">
        <v>57</v>
      </c>
      <c r="M346" s="404">
        <v>38.1</v>
      </c>
      <c r="N346" s="404">
        <v>37.9</v>
      </c>
      <c r="O346" s="404">
        <v>24.7</v>
      </c>
      <c r="P346" s="404">
        <v>21.3</v>
      </c>
      <c r="Q346" s="404"/>
      <c r="R346" s="404">
        <v>100.2</v>
      </c>
      <c r="S346" s="404">
        <v>62.4</v>
      </c>
      <c r="T346" s="404">
        <v>46.3</v>
      </c>
      <c r="U346" s="404">
        <v>39.7</v>
      </c>
      <c r="V346" s="404">
        <v>37.2</v>
      </c>
      <c r="W346" s="404">
        <v>39.6</v>
      </c>
      <c r="X346" s="404">
        <v>42.1</v>
      </c>
      <c r="Y346" s="404">
        <v>36.2</v>
      </c>
      <c r="Z346" s="404">
        <v>33.9</v>
      </c>
      <c r="AA346" s="404">
        <v>35.9</v>
      </c>
      <c r="AB346" s="404">
        <v>17.9</v>
      </c>
      <c r="AC346" s="404">
        <v>28</v>
      </c>
      <c r="AD346" s="404">
        <v>27.5</v>
      </c>
      <c r="AE346" s="404">
        <v>18.9</v>
      </c>
      <c r="AF346" s="404">
        <v>23.9</v>
      </c>
      <c r="AG346" s="404">
        <v>21.4</v>
      </c>
      <c r="AH346" s="404">
        <v>18.3</v>
      </c>
      <c r="AI346" s="404"/>
      <c r="AJ346" s="404">
        <v>178.9</v>
      </c>
      <c r="AK346" s="404">
        <v>128.2</v>
      </c>
      <c r="AL346" s="404">
        <v>93.3</v>
      </c>
      <c r="AM346" s="404">
        <v>57.1</v>
      </c>
      <c r="AN346" s="404">
        <v>74.9</v>
      </c>
      <c r="AO346" s="404">
        <v>49.8</v>
      </c>
      <c r="AP346" s="404">
        <v>53.1</v>
      </c>
      <c r="AQ346" s="404">
        <v>72.6</v>
      </c>
      <c r="AR346" s="404">
        <v>66.4</v>
      </c>
      <c r="AS346" s="404">
        <v>49.4</v>
      </c>
      <c r="AT346" s="404">
        <v>46.2</v>
      </c>
      <c r="AU346" s="404">
        <v>42.2</v>
      </c>
      <c r="AV346" s="404">
        <v>48.2</v>
      </c>
      <c r="AW346" s="404">
        <v>61.7</v>
      </c>
      <c r="AX346" s="404">
        <v>30.6</v>
      </c>
      <c r="AY346" s="404">
        <v>38.6</v>
      </c>
      <c r="AZ346" s="404">
        <v>25.5</v>
      </c>
      <c r="BA346" s="404">
        <v>46.9</v>
      </c>
      <c r="BB346" s="404">
        <v>29.9</v>
      </c>
      <c r="BC346" s="404">
        <v>39.3</v>
      </c>
      <c r="BD346" s="404">
        <v>46.6</v>
      </c>
      <c r="BE346" s="404">
        <v>40</v>
      </c>
      <c r="BF346" s="404">
        <v>36.2</v>
      </c>
      <c r="BG346" s="404">
        <v>45.9</v>
      </c>
      <c r="BH346" s="404">
        <v>35.4</v>
      </c>
      <c r="BI346" s="404">
        <v>40.5</v>
      </c>
      <c r="BJ346" s="404">
        <v>35.2</v>
      </c>
      <c r="BK346" s="404">
        <v>35.7</v>
      </c>
      <c r="BL346" s="404">
        <v>38</v>
      </c>
      <c r="BM346" s="404">
        <v>36.3</v>
      </c>
      <c r="BN346" s="404">
        <v>21.9</v>
      </c>
      <c r="BO346" s="404">
        <v>33.5</v>
      </c>
      <c r="BP346" s="404">
        <v>38.2</v>
      </c>
      <c r="BQ346" s="404">
        <v>19.3</v>
      </c>
      <c r="BR346" s="404">
        <v>10.9</v>
      </c>
      <c r="BS346" s="404">
        <v>19.7</v>
      </c>
      <c r="BT346" s="404">
        <v>22.6</v>
      </c>
      <c r="BU346" s="404">
        <v>30.5</v>
      </c>
      <c r="BV346" s="404">
        <v>31.1</v>
      </c>
      <c r="BW346" s="404">
        <v>18.1</v>
      </c>
      <c r="BX346" s="404">
        <v>32.1</v>
      </c>
      <c r="BY346" s="404">
        <v>29.4</v>
      </c>
      <c r="BZ346" s="404">
        <v>26.2</v>
      </c>
      <c r="CA346" s="404">
        <v>23.4</v>
      </c>
      <c r="CB346" s="404">
        <v>19.5</v>
      </c>
      <c r="CC346" s="404">
        <v>11.4</v>
      </c>
      <c r="CD346" s="404">
        <v>23.4</v>
      </c>
      <c r="CE346" s="404">
        <v>16.5</v>
      </c>
      <c r="CF346" s="404">
        <v>23.1</v>
      </c>
      <c r="CG346" s="404">
        <v>25.8</v>
      </c>
      <c r="CH346" s="404">
        <v>23.2</v>
      </c>
      <c r="CI346" s="404">
        <v>19.7</v>
      </c>
      <c r="CJ346" s="404">
        <v>23.1</v>
      </c>
      <c r="CK346" s="404">
        <v>21.8</v>
      </c>
      <c r="CL346" s="404">
        <v>16.7</v>
      </c>
      <c r="CM346" s="404">
        <v>24</v>
      </c>
      <c r="CN346" s="404">
        <v>24</v>
      </c>
      <c r="CO346" s="404">
        <v>16.3</v>
      </c>
      <c r="CP346" s="404">
        <v>16.2</v>
      </c>
    </row>
    <row r="347" spans="1:94">
      <c r="A347">
        <v>345</v>
      </c>
      <c r="B347" t="s">
        <v>617</v>
      </c>
      <c r="C347" t="s">
        <v>1126</v>
      </c>
      <c r="D347" t="s">
        <v>1174</v>
      </c>
      <c r="E347" t="s">
        <v>1182</v>
      </c>
      <c r="F347" t="s">
        <v>2117</v>
      </c>
      <c r="G347" t="s">
        <v>2118</v>
      </c>
      <c r="H347">
        <v>1</v>
      </c>
      <c r="I347" s="404"/>
      <c r="J347" s="404">
        <v>7.1</v>
      </c>
      <c r="K347" s="404"/>
      <c r="L347" s="404">
        <v>11.8</v>
      </c>
      <c r="M347" s="404">
        <v>8.2</v>
      </c>
      <c r="N347" s="404">
        <v>7.5</v>
      </c>
      <c r="O347" s="404">
        <v>4</v>
      </c>
      <c r="P347" s="404">
        <v>3.5</v>
      </c>
      <c r="Q347" s="404"/>
      <c r="R347" s="404">
        <v>17.1</v>
      </c>
      <c r="S347" s="404">
        <v>13.5</v>
      </c>
      <c r="T347" s="404">
        <v>9.4</v>
      </c>
      <c r="U347" s="404">
        <v>9.5</v>
      </c>
      <c r="V347" s="404">
        <v>7.5</v>
      </c>
      <c r="W347" s="404">
        <v>7.8</v>
      </c>
      <c r="X347" s="404">
        <v>9.1</v>
      </c>
      <c r="Y347" s="404">
        <v>6.8</v>
      </c>
      <c r="Z347" s="404">
        <v>7.8</v>
      </c>
      <c r="AA347" s="404">
        <v>5.8</v>
      </c>
      <c r="AB347" s="404">
        <v>2.8</v>
      </c>
      <c r="AC347" s="404">
        <v>4.4</v>
      </c>
      <c r="AD347" s="404">
        <v>4.5</v>
      </c>
      <c r="AE347" s="404">
        <v>3.1</v>
      </c>
      <c r="AF347" s="404">
        <v>3.7</v>
      </c>
      <c r="AG347" s="404">
        <v>3.9</v>
      </c>
      <c r="AH347" s="404">
        <v>2.6</v>
      </c>
      <c r="AI347" s="404"/>
      <c r="AJ347" s="404">
        <v>34.9</v>
      </c>
      <c r="AK347" s="404">
        <v>9.9</v>
      </c>
      <c r="AL347" s="404">
        <v>17</v>
      </c>
      <c r="AM347" s="404">
        <v>12.5</v>
      </c>
      <c r="AN347" s="404">
        <v>17.6</v>
      </c>
      <c r="AO347" s="404">
        <v>10.8</v>
      </c>
      <c r="AP347" s="404">
        <v>10.5</v>
      </c>
      <c r="AQ347" s="404">
        <v>13.3</v>
      </c>
      <c r="AR347" s="404">
        <v>14.8</v>
      </c>
      <c r="AS347" s="404">
        <v>11.9</v>
      </c>
      <c r="AT347" s="404">
        <v>8.2</v>
      </c>
      <c r="AU347" s="404">
        <v>8.8</v>
      </c>
      <c r="AV347" s="404">
        <v>7.8</v>
      </c>
      <c r="AW347" s="404">
        <v>16.3</v>
      </c>
      <c r="AX347" s="404">
        <v>7.5</v>
      </c>
      <c r="AY347" s="404">
        <v>6</v>
      </c>
      <c r="AZ347" s="404">
        <v>6.4</v>
      </c>
      <c r="BA347" s="404">
        <v>8.6</v>
      </c>
      <c r="BB347" s="404">
        <v>6.5</v>
      </c>
      <c r="BC347" s="404">
        <v>8.2</v>
      </c>
      <c r="BD347" s="404">
        <v>7.7</v>
      </c>
      <c r="BE347" s="404">
        <v>8.4</v>
      </c>
      <c r="BF347" s="404">
        <v>7.7</v>
      </c>
      <c r="BG347" s="404">
        <v>12</v>
      </c>
      <c r="BH347" s="404">
        <v>5.4</v>
      </c>
      <c r="BI347" s="404">
        <v>7.2</v>
      </c>
      <c r="BJ347" s="404">
        <v>6</v>
      </c>
      <c r="BK347" s="404">
        <v>7.1</v>
      </c>
      <c r="BL347" s="404">
        <v>7.7</v>
      </c>
      <c r="BM347" s="404">
        <v>7.5</v>
      </c>
      <c r="BN347" s="404">
        <v>9.1</v>
      </c>
      <c r="BO347" s="404">
        <v>5.7</v>
      </c>
      <c r="BP347" s="404">
        <v>5.9</v>
      </c>
      <c r="BQ347" s="404">
        <v>3.3</v>
      </c>
      <c r="BR347" s="404">
        <v>2.6</v>
      </c>
      <c r="BS347" s="404">
        <v>2.7</v>
      </c>
      <c r="BT347" s="404">
        <v>5.7</v>
      </c>
      <c r="BU347" s="404">
        <v>4</v>
      </c>
      <c r="BV347" s="404">
        <v>5.2</v>
      </c>
      <c r="BW347" s="404">
        <v>2.2</v>
      </c>
      <c r="BX347" s="404">
        <v>5.6</v>
      </c>
      <c r="BY347" s="404">
        <v>5.4</v>
      </c>
      <c r="BZ347" s="404">
        <v>3.5</v>
      </c>
      <c r="CA347" s="404">
        <v>3.7</v>
      </c>
      <c r="CB347" s="404">
        <v>2.3</v>
      </c>
      <c r="CC347" s="404">
        <v>3.2</v>
      </c>
      <c r="CD347" s="404">
        <v>3.4</v>
      </c>
      <c r="CE347" s="404">
        <v>3.1</v>
      </c>
      <c r="CF347" s="404">
        <v>3.1</v>
      </c>
      <c r="CG347" s="404">
        <v>6.1</v>
      </c>
      <c r="CH347" s="404">
        <v>2.5</v>
      </c>
      <c r="CI347" s="404">
        <v>4</v>
      </c>
      <c r="CJ347" s="404">
        <v>5.1</v>
      </c>
      <c r="CK347" s="404">
        <v>5.2</v>
      </c>
      <c r="CL347" s="404">
        <v>3.7</v>
      </c>
      <c r="CM347" s="404">
        <v>2.8</v>
      </c>
      <c r="CN347" s="404">
        <v>3</v>
      </c>
      <c r="CO347" s="404">
        <v>2.2</v>
      </c>
      <c r="CP347" s="404">
        <v>2.6</v>
      </c>
    </row>
    <row r="348" spans="1:94">
      <c r="A348">
        <v>346</v>
      </c>
      <c r="B348" t="s">
        <v>619</v>
      </c>
      <c r="C348" t="s">
        <v>1126</v>
      </c>
      <c r="D348" t="s">
        <v>1174</v>
      </c>
      <c r="E348" t="s">
        <v>1183</v>
      </c>
      <c r="F348" t="s">
        <v>2117</v>
      </c>
      <c r="G348" t="s">
        <v>2118</v>
      </c>
      <c r="H348">
        <v>1</v>
      </c>
      <c r="I348" s="404"/>
      <c r="J348" s="404">
        <v>75.1</v>
      </c>
      <c r="K348" s="404"/>
      <c r="L348" s="404">
        <v>109.5</v>
      </c>
      <c r="M348" s="404">
        <v>85.4</v>
      </c>
      <c r="N348" s="404">
        <v>82</v>
      </c>
      <c r="O348" s="404">
        <v>52.7</v>
      </c>
      <c r="P348" s="404">
        <v>41.7</v>
      </c>
      <c r="Q348" s="404"/>
      <c r="R348" s="404">
        <v>153.7</v>
      </c>
      <c r="S348" s="404">
        <v>123.8</v>
      </c>
      <c r="T348" s="404">
        <v>88.3</v>
      </c>
      <c r="U348" s="404">
        <v>79.6</v>
      </c>
      <c r="V348" s="404">
        <v>88.3</v>
      </c>
      <c r="W348" s="404">
        <v>93.4</v>
      </c>
      <c r="X348" s="404">
        <v>89.5</v>
      </c>
      <c r="Y348" s="404">
        <v>80.8</v>
      </c>
      <c r="Z348" s="404">
        <v>49.2</v>
      </c>
      <c r="AA348" s="404">
        <v>80.6</v>
      </c>
      <c r="AB348" s="404">
        <v>54.4</v>
      </c>
      <c r="AC348" s="404">
        <v>60</v>
      </c>
      <c r="AD348" s="404">
        <v>60.1</v>
      </c>
      <c r="AE348" s="404">
        <v>33.4</v>
      </c>
      <c r="AF348" s="404">
        <v>46.6</v>
      </c>
      <c r="AG348" s="404">
        <v>45.1</v>
      </c>
      <c r="AH348" s="404">
        <v>32.2</v>
      </c>
      <c r="AI348" s="404"/>
      <c r="AJ348" s="404">
        <v>235.4</v>
      </c>
      <c r="AK348" s="404">
        <v>102.3</v>
      </c>
      <c r="AL348" s="404">
        <v>154.8</v>
      </c>
      <c r="AM348" s="404">
        <v>119</v>
      </c>
      <c r="AN348" s="404">
        <v>151.1</v>
      </c>
      <c r="AO348" s="404">
        <v>116</v>
      </c>
      <c r="AP348" s="404">
        <v>98.1</v>
      </c>
      <c r="AQ348" s="404">
        <v>109.6</v>
      </c>
      <c r="AR348" s="404">
        <v>134</v>
      </c>
      <c r="AS348" s="404">
        <v>108.8</v>
      </c>
      <c r="AT348" s="404">
        <v>86.6</v>
      </c>
      <c r="AU348" s="404">
        <v>76.1</v>
      </c>
      <c r="AV348" s="404">
        <v>69.4</v>
      </c>
      <c r="AW348" s="404">
        <v>94.7</v>
      </c>
      <c r="AX348" s="404">
        <v>68.5</v>
      </c>
      <c r="AY348" s="404">
        <v>84.3</v>
      </c>
      <c r="AZ348" s="404">
        <v>71.4</v>
      </c>
      <c r="BA348" s="404">
        <v>117</v>
      </c>
      <c r="BB348" s="404">
        <v>76.3</v>
      </c>
      <c r="BC348" s="404">
        <v>68.4</v>
      </c>
      <c r="BD348" s="404">
        <v>106.2</v>
      </c>
      <c r="BE348" s="404">
        <v>103</v>
      </c>
      <c r="BF348" s="404">
        <v>83.5</v>
      </c>
      <c r="BG348" s="404">
        <v>95.4</v>
      </c>
      <c r="BH348" s="404">
        <v>72.9</v>
      </c>
      <c r="BI348" s="404">
        <v>89.4</v>
      </c>
      <c r="BJ348" s="404">
        <v>72.2</v>
      </c>
      <c r="BK348" s="404">
        <v>81.7</v>
      </c>
      <c r="BL348" s="404">
        <v>92.5</v>
      </c>
      <c r="BM348" s="404">
        <v>54.6</v>
      </c>
      <c r="BN348" s="404">
        <v>22.8</v>
      </c>
      <c r="BO348" s="404">
        <v>75.8</v>
      </c>
      <c r="BP348" s="404">
        <v>85.3</v>
      </c>
      <c r="BQ348" s="404">
        <v>63</v>
      </c>
      <c r="BR348" s="404">
        <v>53.4</v>
      </c>
      <c r="BS348" s="404">
        <v>53</v>
      </c>
      <c r="BT348" s="404">
        <v>63.5</v>
      </c>
      <c r="BU348" s="404">
        <v>61.9</v>
      </c>
      <c r="BV348" s="404">
        <v>61.7</v>
      </c>
      <c r="BW348" s="404">
        <v>47.2</v>
      </c>
      <c r="BX348" s="404">
        <v>68</v>
      </c>
      <c r="BY348" s="404">
        <v>69.1</v>
      </c>
      <c r="BZ348" s="404">
        <v>59.5</v>
      </c>
      <c r="CA348" s="404">
        <v>46.6</v>
      </c>
      <c r="CB348" s="404">
        <v>26.1</v>
      </c>
      <c r="CC348" s="404">
        <v>14.9</v>
      </c>
      <c r="CD348" s="404">
        <v>46.8</v>
      </c>
      <c r="CE348" s="404">
        <v>29.2</v>
      </c>
      <c r="CF348" s="404">
        <v>48.5</v>
      </c>
      <c r="CG348" s="404">
        <v>51</v>
      </c>
      <c r="CH348" s="404">
        <v>42.1</v>
      </c>
      <c r="CI348" s="404">
        <v>41.9</v>
      </c>
      <c r="CJ348" s="404">
        <v>49.7</v>
      </c>
      <c r="CK348" s="404">
        <v>39.9</v>
      </c>
      <c r="CL348" s="404">
        <v>50.3</v>
      </c>
      <c r="CM348" s="404">
        <v>46.2</v>
      </c>
      <c r="CN348" s="404">
        <v>40.7</v>
      </c>
      <c r="CO348" s="404">
        <v>31.3</v>
      </c>
      <c r="CP348" s="404">
        <v>26.5</v>
      </c>
    </row>
    <row r="349" spans="1:94">
      <c r="A349">
        <v>347</v>
      </c>
      <c r="B349" t="s">
        <v>621</v>
      </c>
      <c r="C349" t="s">
        <v>1126</v>
      </c>
      <c r="D349" t="s">
        <v>1174</v>
      </c>
      <c r="E349" t="s">
        <v>1184</v>
      </c>
      <c r="F349" t="s">
        <v>2117</v>
      </c>
      <c r="G349" t="s">
        <v>2118</v>
      </c>
      <c r="H349">
        <v>1</v>
      </c>
      <c r="I349" s="404"/>
      <c r="J349" s="404">
        <v>16.5</v>
      </c>
      <c r="K349" s="404"/>
      <c r="L349" s="404">
        <v>18</v>
      </c>
      <c r="M349" s="404">
        <v>18.2</v>
      </c>
      <c r="N349" s="404">
        <v>17.1</v>
      </c>
      <c r="O349" s="404">
        <v>14.9</v>
      </c>
      <c r="P349" s="404">
        <v>14.7</v>
      </c>
      <c r="Q349" s="404"/>
      <c r="R349" s="404">
        <v>21.3</v>
      </c>
      <c r="S349" s="404">
        <v>19.4</v>
      </c>
      <c r="T349" s="404">
        <v>16</v>
      </c>
      <c r="U349" s="404">
        <v>17.6</v>
      </c>
      <c r="V349" s="404">
        <v>18.5</v>
      </c>
      <c r="W349" s="404">
        <v>16.3</v>
      </c>
      <c r="X349" s="404">
        <v>18</v>
      </c>
      <c r="Y349" s="404">
        <v>18.2</v>
      </c>
      <c r="Z349" s="404">
        <v>13</v>
      </c>
      <c r="AA349" s="404">
        <v>17.7</v>
      </c>
      <c r="AB349" s="404">
        <v>15.6</v>
      </c>
      <c r="AC349" s="404">
        <v>15.9</v>
      </c>
      <c r="AD349" s="404">
        <v>16.5</v>
      </c>
      <c r="AE349" s="404">
        <v>11.5</v>
      </c>
      <c r="AF349" s="404">
        <v>14.2</v>
      </c>
      <c r="AG349" s="404">
        <v>16.5</v>
      </c>
      <c r="AH349" s="404">
        <v>12.8</v>
      </c>
      <c r="AI349" s="404"/>
      <c r="AJ349" s="404">
        <v>43.6</v>
      </c>
      <c r="AK349" s="404">
        <v>20.1</v>
      </c>
      <c r="AL349" s="404">
        <v>20.3</v>
      </c>
      <c r="AM349" s="404">
        <v>17.4</v>
      </c>
      <c r="AN349" s="404">
        <v>19.4</v>
      </c>
      <c r="AO349" s="404">
        <v>21.1</v>
      </c>
      <c r="AP349" s="404">
        <v>18.1</v>
      </c>
      <c r="AQ349" s="404">
        <v>19.7</v>
      </c>
      <c r="AR349" s="404">
        <v>20</v>
      </c>
      <c r="AS349" s="404">
        <v>17.7</v>
      </c>
      <c r="AT349" s="404">
        <v>16.9</v>
      </c>
      <c r="AU349" s="404">
        <v>13.9</v>
      </c>
      <c r="AV349" s="404">
        <v>14.2</v>
      </c>
      <c r="AW349" s="404">
        <v>21.4</v>
      </c>
      <c r="AX349" s="404">
        <v>16.3</v>
      </c>
      <c r="AY349" s="404">
        <v>16.2</v>
      </c>
      <c r="AZ349" s="404">
        <v>15.7</v>
      </c>
      <c r="BA349" s="404">
        <v>19.8</v>
      </c>
      <c r="BB349" s="404">
        <v>17</v>
      </c>
      <c r="BC349" s="404">
        <v>19.9</v>
      </c>
      <c r="BD349" s="404">
        <v>16.6</v>
      </c>
      <c r="BE349" s="404">
        <v>16</v>
      </c>
      <c r="BF349" s="404">
        <v>16.4</v>
      </c>
      <c r="BG349" s="404">
        <v>18.2</v>
      </c>
      <c r="BH349" s="404">
        <v>19.2</v>
      </c>
      <c r="BI349" s="404">
        <v>17.2</v>
      </c>
      <c r="BJ349" s="404">
        <v>16.7</v>
      </c>
      <c r="BK349" s="404">
        <v>20.1</v>
      </c>
      <c r="BL349" s="404">
        <v>19.1</v>
      </c>
      <c r="BM349" s="404">
        <v>13.5</v>
      </c>
      <c r="BN349" s="404">
        <v>10.4</v>
      </c>
      <c r="BO349" s="404">
        <v>17.4</v>
      </c>
      <c r="BP349" s="404">
        <v>18</v>
      </c>
      <c r="BQ349" s="404">
        <v>13.5</v>
      </c>
      <c r="BR349" s="404">
        <v>18.4</v>
      </c>
      <c r="BS349" s="404">
        <v>15.2</v>
      </c>
      <c r="BT349" s="404">
        <v>16.6</v>
      </c>
      <c r="BU349" s="404">
        <v>15.2</v>
      </c>
      <c r="BV349" s="404">
        <v>16.1</v>
      </c>
      <c r="BW349" s="404">
        <v>16.6</v>
      </c>
      <c r="BX349" s="404">
        <v>16.9</v>
      </c>
      <c r="BY349" s="404">
        <v>18.5</v>
      </c>
      <c r="BZ349" s="404">
        <v>16.7</v>
      </c>
      <c r="CA349" s="404">
        <v>14.2</v>
      </c>
      <c r="CB349" s="404">
        <v>10</v>
      </c>
      <c r="CC349" s="404">
        <v>7.2</v>
      </c>
      <c r="CD349" s="404">
        <v>13.9</v>
      </c>
      <c r="CE349" s="404">
        <v>11.5</v>
      </c>
      <c r="CF349" s="404">
        <v>13.8</v>
      </c>
      <c r="CG349" s="404">
        <v>14.6</v>
      </c>
      <c r="CH349" s="404">
        <v>14.3</v>
      </c>
      <c r="CI349" s="404">
        <v>15.2</v>
      </c>
      <c r="CJ349" s="404">
        <v>17.4</v>
      </c>
      <c r="CK349" s="404">
        <v>18.3</v>
      </c>
      <c r="CL349" s="404">
        <v>16.6</v>
      </c>
      <c r="CM349" s="404">
        <v>16.3</v>
      </c>
      <c r="CN349" s="404">
        <v>15.2</v>
      </c>
      <c r="CO349" s="404">
        <v>12.9</v>
      </c>
      <c r="CP349" s="404">
        <v>10.7</v>
      </c>
    </row>
    <row r="350" spans="1:94">
      <c r="A350">
        <v>348</v>
      </c>
      <c r="B350" t="s">
        <v>623</v>
      </c>
      <c r="C350" t="s">
        <v>1126</v>
      </c>
      <c r="D350" t="s">
        <v>1174</v>
      </c>
      <c r="E350" t="s">
        <v>1185</v>
      </c>
      <c r="F350" t="s">
        <v>2117</v>
      </c>
      <c r="G350" t="s">
        <v>2118</v>
      </c>
      <c r="H350">
        <v>1</v>
      </c>
      <c r="I350" s="404"/>
      <c r="J350" s="404">
        <v>69.9</v>
      </c>
      <c r="K350" s="404"/>
      <c r="L350" s="404">
        <v>109.3</v>
      </c>
      <c r="M350" s="404">
        <v>70.7</v>
      </c>
      <c r="N350" s="404">
        <v>73.5</v>
      </c>
      <c r="O350" s="404">
        <v>49</v>
      </c>
      <c r="P350" s="404">
        <v>37.7</v>
      </c>
      <c r="Q350" s="404"/>
      <c r="R350" s="404">
        <v>183</v>
      </c>
      <c r="S350" s="404">
        <v>120.5</v>
      </c>
      <c r="T350" s="404">
        <v>88.9</v>
      </c>
      <c r="U350" s="404">
        <v>74</v>
      </c>
      <c r="V350" s="404">
        <v>69.1</v>
      </c>
      <c r="W350" s="404">
        <v>74.6</v>
      </c>
      <c r="X350" s="404">
        <v>84.8</v>
      </c>
      <c r="Y350" s="404">
        <v>72.5</v>
      </c>
      <c r="Z350" s="404">
        <v>56.9</v>
      </c>
      <c r="AA350" s="404">
        <v>69</v>
      </c>
      <c r="AB350" s="404">
        <v>41.1</v>
      </c>
      <c r="AC350" s="404">
        <v>56.2</v>
      </c>
      <c r="AD350" s="404">
        <v>54</v>
      </c>
      <c r="AE350" s="404">
        <v>35.5</v>
      </c>
      <c r="AF350" s="404">
        <v>40.2</v>
      </c>
      <c r="AG350" s="404">
        <v>38.9</v>
      </c>
      <c r="AH350" s="404">
        <v>33.5</v>
      </c>
      <c r="AI350" s="404"/>
      <c r="AJ350" s="404">
        <v>237.2</v>
      </c>
      <c r="AK350" s="404">
        <v>211.6</v>
      </c>
      <c r="AL350" s="404">
        <v>177.3</v>
      </c>
      <c r="AM350" s="404">
        <v>111.5</v>
      </c>
      <c r="AN350" s="404">
        <v>139.5</v>
      </c>
      <c r="AO350" s="404">
        <v>111</v>
      </c>
      <c r="AP350" s="404">
        <v>121.4</v>
      </c>
      <c r="AQ350" s="404">
        <v>109.9</v>
      </c>
      <c r="AR350" s="404">
        <v>133</v>
      </c>
      <c r="AS350" s="404">
        <v>109.6</v>
      </c>
      <c r="AT350" s="404">
        <v>86.1</v>
      </c>
      <c r="AU350" s="404">
        <v>79.3</v>
      </c>
      <c r="AV350" s="404">
        <v>66.4</v>
      </c>
      <c r="AW350" s="404">
        <v>112.6</v>
      </c>
      <c r="AX350" s="404">
        <v>55.9</v>
      </c>
      <c r="AY350" s="404">
        <v>72.1</v>
      </c>
      <c r="AZ350" s="404">
        <v>51.7</v>
      </c>
      <c r="BA350" s="404">
        <v>90.6</v>
      </c>
      <c r="BB350" s="404">
        <v>61.5</v>
      </c>
      <c r="BC350" s="404">
        <v>50.1</v>
      </c>
      <c r="BD350" s="404">
        <v>77.3</v>
      </c>
      <c r="BE350" s="404">
        <v>86.3</v>
      </c>
      <c r="BF350" s="404">
        <v>68.9</v>
      </c>
      <c r="BG350" s="404">
        <v>96.8</v>
      </c>
      <c r="BH350" s="404">
        <v>66.9</v>
      </c>
      <c r="BI350" s="404">
        <v>78.3</v>
      </c>
      <c r="BJ350" s="404">
        <v>65.4</v>
      </c>
      <c r="BK350" s="404">
        <v>78</v>
      </c>
      <c r="BL350" s="404">
        <v>79.1</v>
      </c>
      <c r="BM350" s="404">
        <v>62</v>
      </c>
      <c r="BN350" s="404">
        <v>32.2</v>
      </c>
      <c r="BO350" s="404">
        <v>63</v>
      </c>
      <c r="BP350" s="404">
        <v>74.8</v>
      </c>
      <c r="BQ350" s="404">
        <v>71.1</v>
      </c>
      <c r="BR350" s="404">
        <v>48</v>
      </c>
      <c r="BS350" s="404">
        <v>33</v>
      </c>
      <c r="BT350" s="404">
        <v>63.3</v>
      </c>
      <c r="BU350" s="404">
        <v>58.2</v>
      </c>
      <c r="BV350" s="404">
        <v>61.6</v>
      </c>
      <c r="BW350" s="404">
        <v>30</v>
      </c>
      <c r="BX350" s="404">
        <v>60.1</v>
      </c>
      <c r="BY350" s="404">
        <v>64.4</v>
      </c>
      <c r="BZ350" s="404">
        <v>53.3</v>
      </c>
      <c r="CA350" s="404">
        <v>41.2</v>
      </c>
      <c r="CB350" s="404">
        <v>33.9</v>
      </c>
      <c r="CC350" s="404">
        <v>18.1</v>
      </c>
      <c r="CD350" s="404">
        <v>46.4</v>
      </c>
      <c r="CE350" s="404">
        <v>31.3</v>
      </c>
      <c r="CF350" s="404">
        <v>39.7</v>
      </c>
      <c r="CG350" s="404">
        <v>43.6</v>
      </c>
      <c r="CH350" s="404">
        <v>38.3</v>
      </c>
      <c r="CI350" s="404">
        <v>42.1</v>
      </c>
      <c r="CJ350" s="404">
        <v>34.4</v>
      </c>
      <c r="CK350" s="404">
        <v>36.9</v>
      </c>
      <c r="CL350" s="404">
        <v>28</v>
      </c>
      <c r="CM350" s="404">
        <v>43.9</v>
      </c>
      <c r="CN350" s="404">
        <v>38</v>
      </c>
      <c r="CO350" s="404">
        <v>37.3</v>
      </c>
      <c r="CP350" s="404">
        <v>25.4</v>
      </c>
    </row>
    <row r="351" spans="1:94">
      <c r="A351">
        <v>349</v>
      </c>
      <c r="B351" t="s">
        <v>625</v>
      </c>
      <c r="C351" t="s">
        <v>1126</v>
      </c>
      <c r="D351" t="s">
        <v>1174</v>
      </c>
      <c r="E351" t="s">
        <v>1186</v>
      </c>
      <c r="F351" t="s">
        <v>2117</v>
      </c>
      <c r="G351" t="s">
        <v>2118</v>
      </c>
      <c r="H351">
        <v>1</v>
      </c>
      <c r="I351" s="404"/>
      <c r="J351" s="404">
        <v>7.3</v>
      </c>
      <c r="K351" s="404"/>
      <c r="L351" s="404">
        <v>12.9</v>
      </c>
      <c r="M351" s="404">
        <v>14.8</v>
      </c>
      <c r="N351" s="404">
        <v>3.9</v>
      </c>
      <c r="O351" s="404">
        <v>5.4</v>
      </c>
      <c r="P351" s="404">
        <v>3.9</v>
      </c>
      <c r="Q351" s="404"/>
      <c r="R351" s="404">
        <v>66.9</v>
      </c>
      <c r="S351" s="404">
        <v>14.5</v>
      </c>
      <c r="T351" s="404">
        <v>5.7</v>
      </c>
      <c r="U351" s="404">
        <v>30.3</v>
      </c>
      <c r="V351" s="404">
        <v>7.2</v>
      </c>
      <c r="W351" s="404">
        <v>5.6</v>
      </c>
      <c r="X351" s="404">
        <v>5.6</v>
      </c>
      <c r="Y351" s="404">
        <v>3.1</v>
      </c>
      <c r="Z351" s="404">
        <v>1.1</v>
      </c>
      <c r="AA351" s="404">
        <v>2.7</v>
      </c>
      <c r="AB351" s="404">
        <v>47.9</v>
      </c>
      <c r="AC351" s="404">
        <v>3.2</v>
      </c>
      <c r="AD351" s="404">
        <v>1.7</v>
      </c>
      <c r="AE351" s="404">
        <v>0.6</v>
      </c>
      <c r="AF351" s="404">
        <v>4.2</v>
      </c>
      <c r="AG351" s="404">
        <v>6</v>
      </c>
      <c r="AH351" s="404">
        <v>0.8</v>
      </c>
      <c r="AI351" s="404"/>
      <c r="AJ351" s="404">
        <v>237.8</v>
      </c>
      <c r="AK351" s="404">
        <v>186.7</v>
      </c>
      <c r="AL351" s="404">
        <v>46</v>
      </c>
      <c r="AM351" s="404">
        <v>9.4</v>
      </c>
      <c r="AN351" s="404">
        <v>28.8</v>
      </c>
      <c r="AO351" s="404">
        <v>3.7</v>
      </c>
      <c r="AP351" s="404">
        <v>22.3</v>
      </c>
      <c r="AQ351" s="404">
        <v>15.6</v>
      </c>
      <c r="AR351" s="404">
        <v>13.8</v>
      </c>
      <c r="AS351" s="404">
        <v>8.1</v>
      </c>
      <c r="AT351" s="404">
        <v>4.5</v>
      </c>
      <c r="AU351" s="404">
        <v>1.8</v>
      </c>
      <c r="AV351" s="404">
        <v>12.6</v>
      </c>
      <c r="AW351" s="404">
        <v>46.9</v>
      </c>
      <c r="AX351" s="404">
        <v>25.5</v>
      </c>
      <c r="AY351" s="404">
        <v>35.2</v>
      </c>
      <c r="AZ351" s="404">
        <v>13.3</v>
      </c>
      <c r="BA351" s="404">
        <v>6.2</v>
      </c>
      <c r="BB351" s="404">
        <v>6.6</v>
      </c>
      <c r="BC351" s="404">
        <v>10.4</v>
      </c>
      <c r="BD351" s="404">
        <v>3.9</v>
      </c>
      <c r="BE351" s="404">
        <v>12</v>
      </c>
      <c r="BF351" s="404">
        <v>4.1</v>
      </c>
      <c r="BG351" s="404">
        <v>3.4</v>
      </c>
      <c r="BH351" s="404">
        <v>20.4</v>
      </c>
      <c r="BI351" s="404">
        <v>2.1</v>
      </c>
      <c r="BJ351" s="404">
        <v>1.9</v>
      </c>
      <c r="BK351" s="404">
        <v>7.7</v>
      </c>
      <c r="BL351" s="404">
        <v>1.9</v>
      </c>
      <c r="BM351" s="404">
        <v>1.3</v>
      </c>
      <c r="BN351" s="404">
        <v>0.2</v>
      </c>
      <c r="BO351" s="404">
        <v>1.9</v>
      </c>
      <c r="BP351" s="404">
        <v>3.6</v>
      </c>
      <c r="BQ351" s="404">
        <v>63.7</v>
      </c>
      <c r="BR351" s="404">
        <v>115.8</v>
      </c>
      <c r="BS351" s="404">
        <v>23.8</v>
      </c>
      <c r="BT351" s="404">
        <v>4.8</v>
      </c>
      <c r="BU351" s="404">
        <v>1.9</v>
      </c>
      <c r="BV351" s="404">
        <v>4.6</v>
      </c>
      <c r="BW351" s="404">
        <v>1.4</v>
      </c>
      <c r="BX351" s="404">
        <v>3.8</v>
      </c>
      <c r="BY351" s="404">
        <v>0.6</v>
      </c>
      <c r="BZ351" s="404">
        <v>1.2</v>
      </c>
      <c r="CA351" s="404">
        <v>1.3</v>
      </c>
      <c r="CB351" s="404">
        <v>0.2</v>
      </c>
      <c r="CC351" s="404">
        <v>0.1</v>
      </c>
      <c r="CD351" s="404">
        <v>0.6</v>
      </c>
      <c r="CE351" s="404">
        <v>1.1</v>
      </c>
      <c r="CF351" s="404">
        <v>3.5</v>
      </c>
      <c r="CG351" s="404">
        <v>8.1</v>
      </c>
      <c r="CH351" s="404">
        <v>2</v>
      </c>
      <c r="CI351" s="404">
        <v>1</v>
      </c>
      <c r="CJ351" s="404">
        <v>21.2</v>
      </c>
      <c r="CK351" s="404">
        <v>8</v>
      </c>
      <c r="CL351" s="404">
        <v>7.5</v>
      </c>
      <c r="CM351" s="404">
        <v>1.7</v>
      </c>
      <c r="CN351" s="404">
        <v>1.1</v>
      </c>
      <c r="CO351" s="404">
        <v>0.7</v>
      </c>
      <c r="CP351" s="404">
        <v>0.6</v>
      </c>
    </row>
    <row r="352" spans="1:94">
      <c r="A352">
        <v>350</v>
      </c>
      <c r="B352" t="s">
        <v>627</v>
      </c>
      <c r="C352" t="s">
        <v>1126</v>
      </c>
      <c r="D352" t="s">
        <v>1174</v>
      </c>
      <c r="E352" t="s">
        <v>1187</v>
      </c>
      <c r="F352" t="s">
        <v>2117</v>
      </c>
      <c r="G352" t="s">
        <v>2118</v>
      </c>
      <c r="H352">
        <v>1</v>
      </c>
      <c r="I352" s="404"/>
      <c r="J352" s="404">
        <v>45.4</v>
      </c>
      <c r="K352" s="404"/>
      <c r="L352" s="404">
        <v>63</v>
      </c>
      <c r="M352" s="404">
        <v>66.8</v>
      </c>
      <c r="N352" s="404">
        <v>45.3</v>
      </c>
      <c r="O352" s="404">
        <v>32.2</v>
      </c>
      <c r="P352" s="404">
        <v>28.2</v>
      </c>
      <c r="Q352" s="404"/>
      <c r="R352" s="404">
        <v>104.4</v>
      </c>
      <c r="S352" s="404">
        <v>68.8</v>
      </c>
      <c r="T352" s="404">
        <v>52</v>
      </c>
      <c r="U352" s="404">
        <v>89.5</v>
      </c>
      <c r="V352" s="404">
        <v>55.6</v>
      </c>
      <c r="W352" s="404">
        <v>44.3</v>
      </c>
      <c r="X352" s="404">
        <v>49.3</v>
      </c>
      <c r="Y352" s="404">
        <v>47.5</v>
      </c>
      <c r="Z352" s="404">
        <v>32.2</v>
      </c>
      <c r="AA352" s="404">
        <v>45.9</v>
      </c>
      <c r="AB352" s="404">
        <v>45.7</v>
      </c>
      <c r="AC352" s="404">
        <v>36.3</v>
      </c>
      <c r="AD352" s="404">
        <v>34.5</v>
      </c>
      <c r="AE352" s="404">
        <v>20.1</v>
      </c>
      <c r="AF352" s="404">
        <v>30.5</v>
      </c>
      <c r="AG352" s="404">
        <v>31.7</v>
      </c>
      <c r="AH352" s="404">
        <v>21.4</v>
      </c>
      <c r="AI352" s="404"/>
      <c r="AJ352" s="404">
        <v>171.2</v>
      </c>
      <c r="AK352" s="404">
        <v>134.1</v>
      </c>
      <c r="AL352" s="404">
        <v>98</v>
      </c>
      <c r="AM352" s="404">
        <v>59.8</v>
      </c>
      <c r="AN352" s="404">
        <v>75.5</v>
      </c>
      <c r="AO352" s="404">
        <v>64.2</v>
      </c>
      <c r="AP352" s="404">
        <v>88.2</v>
      </c>
      <c r="AQ352" s="404">
        <v>71.4</v>
      </c>
      <c r="AR352" s="404">
        <v>67.7</v>
      </c>
      <c r="AS352" s="404">
        <v>60.2</v>
      </c>
      <c r="AT352" s="404">
        <v>55.5</v>
      </c>
      <c r="AU352" s="404">
        <v>41.3</v>
      </c>
      <c r="AV352" s="404">
        <v>45.7</v>
      </c>
      <c r="AW352" s="404">
        <v>109.5</v>
      </c>
      <c r="AX352" s="404">
        <v>87.5</v>
      </c>
      <c r="AY352" s="404">
        <v>76.5</v>
      </c>
      <c r="AZ352" s="404">
        <v>78.2</v>
      </c>
      <c r="BA352" s="404">
        <v>56.8</v>
      </c>
      <c r="BB352" s="404">
        <v>51</v>
      </c>
      <c r="BC352" s="404">
        <v>66</v>
      </c>
      <c r="BD352" s="404">
        <v>45.5</v>
      </c>
      <c r="BE352" s="404">
        <v>44.3</v>
      </c>
      <c r="BF352" s="404">
        <v>43.7</v>
      </c>
      <c r="BG352" s="404">
        <v>48.9</v>
      </c>
      <c r="BH352" s="404">
        <v>42.7</v>
      </c>
      <c r="BI352" s="404">
        <v>52.4</v>
      </c>
      <c r="BJ352" s="404">
        <v>42.3</v>
      </c>
      <c r="BK352" s="404">
        <v>52.3</v>
      </c>
      <c r="BL352" s="404">
        <v>51.6</v>
      </c>
      <c r="BM352" s="404">
        <v>34.3</v>
      </c>
      <c r="BN352" s="404">
        <v>22.4</v>
      </c>
      <c r="BO352" s="404">
        <v>46.3</v>
      </c>
      <c r="BP352" s="404">
        <v>45.6</v>
      </c>
      <c r="BQ352" s="404">
        <v>59.6</v>
      </c>
      <c r="BR352" s="404">
        <v>52.4</v>
      </c>
      <c r="BS352" s="404">
        <v>40.8</v>
      </c>
      <c r="BT352" s="404">
        <v>37</v>
      </c>
      <c r="BU352" s="404">
        <v>36.4</v>
      </c>
      <c r="BV352" s="404">
        <v>39.6</v>
      </c>
      <c r="BW352" s="404">
        <v>25.9</v>
      </c>
      <c r="BX352" s="404">
        <v>38.9</v>
      </c>
      <c r="BY352" s="404">
        <v>39.9</v>
      </c>
      <c r="BZ352" s="404">
        <v>33.4</v>
      </c>
      <c r="CA352" s="404">
        <v>27.6</v>
      </c>
      <c r="CB352" s="404">
        <v>15.3</v>
      </c>
      <c r="CC352" s="404">
        <v>13.2</v>
      </c>
      <c r="CD352" s="404">
        <v>25.8</v>
      </c>
      <c r="CE352" s="404">
        <v>18.5</v>
      </c>
      <c r="CF352" s="404">
        <v>31.6</v>
      </c>
      <c r="CG352" s="404">
        <v>31.9</v>
      </c>
      <c r="CH352" s="404">
        <v>28.6</v>
      </c>
      <c r="CI352" s="404">
        <v>26.3</v>
      </c>
      <c r="CJ352" s="404">
        <v>34.7</v>
      </c>
      <c r="CK352" s="404">
        <v>43.3</v>
      </c>
      <c r="CL352" s="404">
        <v>31.1</v>
      </c>
      <c r="CM352" s="404">
        <v>30</v>
      </c>
      <c r="CN352" s="404">
        <v>23.9</v>
      </c>
      <c r="CO352" s="404">
        <v>23.1</v>
      </c>
      <c r="CP352" s="404">
        <v>17.3</v>
      </c>
    </row>
    <row r="353" spans="1:94">
      <c r="A353">
        <v>351</v>
      </c>
      <c r="B353" t="s">
        <v>629</v>
      </c>
      <c r="C353" t="s">
        <v>1126</v>
      </c>
      <c r="D353" t="s">
        <v>1174</v>
      </c>
      <c r="E353" t="s">
        <v>1188</v>
      </c>
      <c r="F353" t="s">
        <v>2117</v>
      </c>
      <c r="G353" t="s">
        <v>2118</v>
      </c>
      <c r="H353">
        <v>1</v>
      </c>
      <c r="I353" s="404"/>
      <c r="J353" s="404">
        <v>41</v>
      </c>
      <c r="K353" s="404"/>
      <c r="L353" s="404">
        <v>59.2</v>
      </c>
      <c r="M353" s="404">
        <v>48.7</v>
      </c>
      <c r="N353" s="404">
        <v>43</v>
      </c>
      <c r="O353" s="404">
        <v>29.2</v>
      </c>
      <c r="P353" s="404">
        <v>24.8</v>
      </c>
      <c r="Q353" s="404"/>
      <c r="R353" s="404">
        <v>96.8</v>
      </c>
      <c r="S353" s="404">
        <v>66.2</v>
      </c>
      <c r="T353" s="404">
        <v>47.2</v>
      </c>
      <c r="U353" s="404">
        <v>52.9</v>
      </c>
      <c r="V353" s="404">
        <v>46.6</v>
      </c>
      <c r="W353" s="404">
        <v>42.7</v>
      </c>
      <c r="X353" s="404">
        <v>47.8</v>
      </c>
      <c r="Y353" s="404">
        <v>45.5</v>
      </c>
      <c r="Z353" s="404">
        <v>30.6</v>
      </c>
      <c r="AA353" s="404">
        <v>40.6</v>
      </c>
      <c r="AB353" s="404">
        <v>28.3</v>
      </c>
      <c r="AC353" s="404">
        <v>33.2</v>
      </c>
      <c r="AD353" s="404">
        <v>32.2</v>
      </c>
      <c r="AE353" s="404">
        <v>20.5</v>
      </c>
      <c r="AF353" s="404">
        <v>27.1</v>
      </c>
      <c r="AG353" s="404">
        <v>26.9</v>
      </c>
      <c r="AH353" s="404">
        <v>19.8</v>
      </c>
      <c r="AI353" s="404"/>
      <c r="AJ353" s="404">
        <v>122</v>
      </c>
      <c r="AK353" s="404">
        <v>96</v>
      </c>
      <c r="AL353" s="404">
        <v>95.6</v>
      </c>
      <c r="AM353" s="404">
        <v>60.1</v>
      </c>
      <c r="AN353" s="404">
        <v>71.8</v>
      </c>
      <c r="AO353" s="404">
        <v>56.7</v>
      </c>
      <c r="AP353" s="404">
        <v>66.3</v>
      </c>
      <c r="AQ353" s="404">
        <v>76.8</v>
      </c>
      <c r="AR353" s="404">
        <v>70.4</v>
      </c>
      <c r="AS353" s="404">
        <v>53.9</v>
      </c>
      <c r="AT353" s="404">
        <v>49</v>
      </c>
      <c r="AU353" s="404">
        <v>42.1</v>
      </c>
      <c r="AV353" s="404">
        <v>36.4</v>
      </c>
      <c r="AW353" s="404">
        <v>74.6</v>
      </c>
      <c r="AX353" s="404">
        <v>39.7</v>
      </c>
      <c r="AY353" s="404">
        <v>67.2</v>
      </c>
      <c r="AZ353" s="404">
        <v>32.5</v>
      </c>
      <c r="BA353" s="404">
        <v>52.7</v>
      </c>
      <c r="BB353" s="404">
        <v>41</v>
      </c>
      <c r="BC353" s="404">
        <v>50.5</v>
      </c>
      <c r="BD353" s="404">
        <v>45.4</v>
      </c>
      <c r="BE353" s="404">
        <v>46.5</v>
      </c>
      <c r="BF353" s="404">
        <v>39.9</v>
      </c>
      <c r="BG353" s="404">
        <v>50.6</v>
      </c>
      <c r="BH353" s="404">
        <v>42</v>
      </c>
      <c r="BI353" s="404">
        <v>46.8</v>
      </c>
      <c r="BJ353" s="404">
        <v>39.9</v>
      </c>
      <c r="BK353" s="404">
        <v>57.9</v>
      </c>
      <c r="BL353" s="404">
        <v>45.3</v>
      </c>
      <c r="BM353" s="404">
        <v>31.1</v>
      </c>
      <c r="BN353" s="404">
        <v>28.2</v>
      </c>
      <c r="BO353" s="404">
        <v>41.5</v>
      </c>
      <c r="BP353" s="404">
        <v>39.8</v>
      </c>
      <c r="BQ353" s="404">
        <v>38.4</v>
      </c>
      <c r="BR353" s="404">
        <v>23.1</v>
      </c>
      <c r="BS353" s="404">
        <v>28</v>
      </c>
      <c r="BT353" s="404">
        <v>38</v>
      </c>
      <c r="BU353" s="404">
        <v>31.9</v>
      </c>
      <c r="BV353" s="404">
        <v>33.9</v>
      </c>
      <c r="BW353" s="404">
        <v>30.7</v>
      </c>
      <c r="BX353" s="404">
        <v>37.1</v>
      </c>
      <c r="BY353" s="404">
        <v>37.1</v>
      </c>
      <c r="BZ353" s="404">
        <v>31.1</v>
      </c>
      <c r="CA353" s="404">
        <v>25.3</v>
      </c>
      <c r="CB353" s="404">
        <v>13.7</v>
      </c>
      <c r="CC353" s="404">
        <v>10.8</v>
      </c>
      <c r="CD353" s="404">
        <v>27.1</v>
      </c>
      <c r="CE353" s="404">
        <v>21.1</v>
      </c>
      <c r="CF353" s="404">
        <v>28.7</v>
      </c>
      <c r="CG353" s="404">
        <v>27.6</v>
      </c>
      <c r="CH353" s="404">
        <v>25.4</v>
      </c>
      <c r="CI353" s="404">
        <v>24.7</v>
      </c>
      <c r="CJ353" s="404">
        <v>31.5</v>
      </c>
      <c r="CK353" s="404">
        <v>24.9</v>
      </c>
      <c r="CL353" s="404">
        <v>29.3</v>
      </c>
      <c r="CM353" s="404">
        <v>26.6</v>
      </c>
      <c r="CN353" s="404">
        <v>25.9</v>
      </c>
      <c r="CO353" s="404">
        <v>20</v>
      </c>
      <c r="CP353" s="404">
        <v>14.8</v>
      </c>
    </row>
    <row r="354" spans="1:94">
      <c r="A354">
        <v>352</v>
      </c>
      <c r="B354" t="s">
        <v>631</v>
      </c>
      <c r="C354" t="s">
        <v>1126</v>
      </c>
      <c r="D354" t="s">
        <v>1174</v>
      </c>
      <c r="E354" t="s">
        <v>632</v>
      </c>
      <c r="F354" t="s">
        <v>2117</v>
      </c>
      <c r="G354" t="s">
        <v>2118</v>
      </c>
      <c r="H354">
        <v>1</v>
      </c>
      <c r="J354">
        <v>17.6</v>
      </c>
      <c r="L354">
        <v>26.3</v>
      </c>
      <c r="M354">
        <v>25.3</v>
      </c>
      <c r="N354">
        <v>18.3</v>
      </c>
      <c r="O354">
        <v>11.3</v>
      </c>
      <c r="P354">
        <v>8.7</v>
      </c>
      <c r="R354">
        <v>57.8</v>
      </c>
      <c r="S354">
        <v>29.5</v>
      </c>
      <c r="T354">
        <v>19.4</v>
      </c>
      <c r="U354">
        <v>31.7</v>
      </c>
      <c r="V354">
        <v>22.1</v>
      </c>
      <c r="W354">
        <v>20.2</v>
      </c>
      <c r="X354">
        <v>21.1</v>
      </c>
      <c r="Y354">
        <v>18</v>
      </c>
      <c r="Z354">
        <v>10.6</v>
      </c>
      <c r="AA354">
        <v>17.5</v>
      </c>
      <c r="AB354">
        <v>14</v>
      </c>
      <c r="AC354">
        <v>13.3</v>
      </c>
      <c r="AD354">
        <v>12.7</v>
      </c>
      <c r="AE354">
        <v>6.2</v>
      </c>
      <c r="AF354">
        <v>9.5</v>
      </c>
      <c r="AG354">
        <v>10.2</v>
      </c>
      <c r="AH354">
        <v>6.1</v>
      </c>
      <c r="AJ354">
        <v>74.4</v>
      </c>
      <c r="AK354">
        <v>169.8</v>
      </c>
      <c r="AL354">
        <v>45.6</v>
      </c>
      <c r="AM354">
        <v>25.4</v>
      </c>
      <c r="AN354">
        <v>33.1</v>
      </c>
      <c r="AO354">
        <v>29.1</v>
      </c>
      <c r="AP354">
        <v>31.2</v>
      </c>
      <c r="AQ354">
        <v>29.7</v>
      </c>
      <c r="AR354">
        <v>30.8</v>
      </c>
      <c r="AS354">
        <v>26.3</v>
      </c>
      <c r="AT354">
        <v>20.3</v>
      </c>
      <c r="AU354">
        <v>14.1</v>
      </c>
      <c r="AV354">
        <v>12</v>
      </c>
      <c r="AW354">
        <v>38.1</v>
      </c>
      <c r="AX354">
        <v>31.7</v>
      </c>
      <c r="AY354">
        <v>31.5</v>
      </c>
      <c r="AZ354">
        <v>24.6</v>
      </c>
      <c r="BA354">
        <v>27.2</v>
      </c>
      <c r="BB354">
        <v>18.8</v>
      </c>
      <c r="BC354">
        <v>21.7</v>
      </c>
      <c r="BD354">
        <v>20.3</v>
      </c>
      <c r="BE354">
        <v>23.1</v>
      </c>
      <c r="BF354">
        <v>19.1</v>
      </c>
      <c r="BG354">
        <v>22.9</v>
      </c>
      <c r="BH354">
        <v>18</v>
      </c>
      <c r="BI354">
        <v>20.2</v>
      </c>
      <c r="BJ354">
        <v>13.4</v>
      </c>
      <c r="BK354">
        <v>20.4</v>
      </c>
      <c r="BL354">
        <v>23</v>
      </c>
      <c r="BM354">
        <v>10.7</v>
      </c>
      <c r="BN354">
        <v>10.3</v>
      </c>
      <c r="BO354">
        <v>16.3</v>
      </c>
      <c r="BP354">
        <v>18.7</v>
      </c>
      <c r="BQ354">
        <v>34.1</v>
      </c>
      <c r="BR354">
        <v>14.4</v>
      </c>
      <c r="BS354">
        <v>9.9</v>
      </c>
      <c r="BT354">
        <v>14</v>
      </c>
      <c r="BU354">
        <v>13.8</v>
      </c>
      <c r="BV354">
        <v>14.8</v>
      </c>
      <c r="BW354">
        <v>7.3</v>
      </c>
      <c r="BX354">
        <v>16.9</v>
      </c>
      <c r="BY354">
        <v>15.1</v>
      </c>
      <c r="BZ354">
        <v>11.1</v>
      </c>
      <c r="CA354">
        <v>8.8</v>
      </c>
      <c r="CB354">
        <v>4.7</v>
      </c>
      <c r="CC354">
        <v>2.7</v>
      </c>
      <c r="CD354">
        <v>7.4</v>
      </c>
      <c r="CE354">
        <v>7.8</v>
      </c>
      <c r="CF354">
        <v>8.8</v>
      </c>
      <c r="CG354">
        <v>13.2</v>
      </c>
      <c r="CH354">
        <v>7.5</v>
      </c>
      <c r="CI354">
        <v>7.1</v>
      </c>
      <c r="CJ354">
        <v>12.1</v>
      </c>
      <c r="CK354">
        <v>13.1</v>
      </c>
      <c r="CL354">
        <v>12.9</v>
      </c>
      <c r="CM354">
        <v>9.6</v>
      </c>
      <c r="CN354">
        <v>8.4</v>
      </c>
      <c r="CO354">
        <v>6.2</v>
      </c>
      <c r="CP354">
        <v>4.1</v>
      </c>
    </row>
    <row r="355" spans="3:3">
      <c r="C355" t="s">
        <v>1126</v>
      </c>
    </row>
    <row r="356" spans="3:94">
      <c r="C356" t="s">
        <v>1190</v>
      </c>
      <c r="D356" t="s">
        <v>1191</v>
      </c>
      <c r="I356" s="402"/>
      <c r="J356" s="402"/>
      <c r="K356" s="402"/>
      <c r="L356" s="402"/>
      <c r="M356" s="402"/>
      <c r="N356" s="402"/>
      <c r="O356" s="402"/>
      <c r="P356" s="402"/>
      <c r="Q356" s="402"/>
      <c r="R356" s="402"/>
      <c r="S356" s="402"/>
      <c r="T356" s="402"/>
      <c r="U356" s="402"/>
      <c r="V356" s="402"/>
      <c r="W356" s="402"/>
      <c r="X356" s="402"/>
      <c r="Y356" s="402"/>
      <c r="Z356" s="402"/>
      <c r="AA356" s="402"/>
      <c r="AB356" s="402"/>
      <c r="AC356" s="402"/>
      <c r="AD356" s="402"/>
      <c r="AE356" s="402"/>
      <c r="AF356" s="402"/>
      <c r="AG356" s="402"/>
      <c r="AH356" s="402"/>
      <c r="AI356" s="402"/>
      <c r="AJ356" s="402"/>
      <c r="AK356" s="402"/>
      <c r="AL356" s="402"/>
      <c r="AM356" s="402"/>
      <c r="AN356" s="402"/>
      <c r="AO356" s="402"/>
      <c r="AP356" s="402"/>
      <c r="AQ356" s="402"/>
      <c r="AR356" s="402"/>
      <c r="AS356" s="402"/>
      <c r="AT356" s="402"/>
      <c r="AU356" s="402"/>
      <c r="AV356" s="402"/>
      <c r="AW356" s="402"/>
      <c r="AX356" s="402"/>
      <c r="AY356" s="402"/>
      <c r="AZ356" s="402"/>
      <c r="BA356" s="402"/>
      <c r="BB356" s="402"/>
      <c r="BC356" s="402"/>
      <c r="BD356" s="402"/>
      <c r="BE356" s="402"/>
      <c r="BF356" s="402"/>
      <c r="BG356" s="402"/>
      <c r="BH356" s="402"/>
      <c r="BI356" s="402"/>
      <c r="BJ356" s="402"/>
      <c r="BK356" s="402"/>
      <c r="BL356" s="402"/>
      <c r="BM356" s="402"/>
      <c r="BN356" s="402"/>
      <c r="BO356" s="402"/>
      <c r="BP356" s="402"/>
      <c r="BQ356" s="402"/>
      <c r="BR356" s="402"/>
      <c r="BS356" s="402"/>
      <c r="BT356" s="402"/>
      <c r="BU356" s="402"/>
      <c r="BV356" s="402"/>
      <c r="BW356" s="402"/>
      <c r="BX356" s="402"/>
      <c r="BY356" s="402"/>
      <c r="BZ356" s="402"/>
      <c r="CA356" s="402"/>
      <c r="CB356" s="402"/>
      <c r="CC356" s="402"/>
      <c r="CD356" s="402"/>
      <c r="CE356" s="402"/>
      <c r="CF356" s="402"/>
      <c r="CG356" s="402"/>
      <c r="CH356" s="402"/>
      <c r="CI356" s="402"/>
      <c r="CJ356" s="402"/>
      <c r="CK356" s="402"/>
      <c r="CL356" s="402"/>
      <c r="CM356" s="402"/>
      <c r="CN356" s="402"/>
      <c r="CO356" s="402"/>
      <c r="CP356" s="402"/>
    </row>
    <row r="357" spans="1:94">
      <c r="A357">
        <v>355</v>
      </c>
      <c r="B357" t="s">
        <v>1189</v>
      </c>
      <c r="C357" t="s">
        <v>1190</v>
      </c>
      <c r="D357" t="s">
        <v>1191</v>
      </c>
      <c r="E357" t="s">
        <v>1192</v>
      </c>
      <c r="F357" t="s">
        <v>2109</v>
      </c>
      <c r="I357" s="402"/>
      <c r="J357" s="402">
        <v>89.1</v>
      </c>
      <c r="K357" s="402"/>
      <c r="L357" s="402">
        <v>93.1</v>
      </c>
      <c r="M357" s="402">
        <v>95.9</v>
      </c>
      <c r="N357" s="402">
        <v>91.2</v>
      </c>
      <c r="O357" s="402">
        <v>85.3</v>
      </c>
      <c r="P357" s="402">
        <v>86.8</v>
      </c>
      <c r="Q357" s="402"/>
      <c r="R357" s="402">
        <v>97.2</v>
      </c>
      <c r="S357" s="402">
        <v>95.6</v>
      </c>
      <c r="T357" s="402">
        <v>90.8</v>
      </c>
      <c r="U357" s="402">
        <v>96.9</v>
      </c>
      <c r="V357" s="402">
        <v>96</v>
      </c>
      <c r="W357" s="402">
        <v>90.9</v>
      </c>
      <c r="X357" s="402">
        <v>93.2</v>
      </c>
      <c r="Y357" s="402">
        <v>91.5</v>
      </c>
      <c r="Z357" s="402">
        <v>83.1</v>
      </c>
      <c r="AA357" s="402">
        <v>93.5</v>
      </c>
      <c r="AB357" s="402">
        <v>95.1</v>
      </c>
      <c r="AC357" s="402">
        <v>89.6</v>
      </c>
      <c r="AD357" s="402">
        <v>85.5</v>
      </c>
      <c r="AE357" s="402">
        <v>74.8</v>
      </c>
      <c r="AF357" s="402">
        <v>89.6</v>
      </c>
      <c r="AG357" s="402">
        <v>87.6</v>
      </c>
      <c r="AH357" s="402">
        <v>82.4</v>
      </c>
      <c r="AI357" s="402"/>
      <c r="AJ357" s="402">
        <v>97.2</v>
      </c>
      <c r="AK357" s="402">
        <v>97.2</v>
      </c>
      <c r="AL357" s="402">
        <v>97.2</v>
      </c>
      <c r="AM357" s="402">
        <v>93.4</v>
      </c>
      <c r="AN357" s="402">
        <v>95.6</v>
      </c>
      <c r="AO357" s="402">
        <v>97.3</v>
      </c>
      <c r="AP357" s="402">
        <v>95.6</v>
      </c>
      <c r="AQ357" s="402">
        <v>95.6</v>
      </c>
      <c r="AR357" s="402">
        <v>97.5</v>
      </c>
      <c r="AS357" s="402">
        <v>91.5</v>
      </c>
      <c r="AT357" s="402">
        <v>91.7</v>
      </c>
      <c r="AU357" s="402">
        <v>86.5</v>
      </c>
      <c r="AV357" s="402">
        <v>90.4</v>
      </c>
      <c r="AW357" s="402">
        <v>96.9</v>
      </c>
      <c r="AX357" s="402">
        <v>97.4</v>
      </c>
      <c r="AY357" s="402">
        <v>96.9</v>
      </c>
      <c r="AZ357" s="402">
        <v>97</v>
      </c>
      <c r="BA357" s="402">
        <v>96.2</v>
      </c>
      <c r="BB357" s="402">
        <v>96</v>
      </c>
      <c r="BC357" s="402">
        <v>95.6</v>
      </c>
      <c r="BD357" s="402">
        <v>93.7</v>
      </c>
      <c r="BE357" s="402">
        <v>93.9</v>
      </c>
      <c r="BF357" s="402">
        <v>89.1</v>
      </c>
      <c r="BG357" s="402">
        <v>93.9</v>
      </c>
      <c r="BH357" s="402">
        <v>92.9</v>
      </c>
      <c r="BI357" s="402">
        <v>93.1</v>
      </c>
      <c r="BJ357" s="402">
        <v>90.4</v>
      </c>
      <c r="BK357" s="402">
        <v>92.6</v>
      </c>
      <c r="BL357" s="402">
        <v>92.6</v>
      </c>
      <c r="BM357" s="402">
        <v>82.7</v>
      </c>
      <c r="BN357" s="402">
        <v>83</v>
      </c>
      <c r="BO357" s="402">
        <v>93.5</v>
      </c>
      <c r="BP357" s="402">
        <v>93.7</v>
      </c>
      <c r="BQ357" s="402">
        <v>97.8</v>
      </c>
      <c r="BR357" s="402">
        <v>95.1</v>
      </c>
      <c r="BS357" s="402">
        <v>95.1</v>
      </c>
      <c r="BT357" s="402">
        <v>89.5</v>
      </c>
      <c r="BU357" s="402">
        <v>88.4</v>
      </c>
      <c r="BV357" s="402">
        <v>89.5</v>
      </c>
      <c r="BW357" s="402">
        <v>92.5</v>
      </c>
      <c r="BX357" s="402">
        <v>84.5</v>
      </c>
      <c r="BY357" s="402">
        <v>89.5</v>
      </c>
      <c r="BZ357" s="402">
        <v>85.7</v>
      </c>
      <c r="CA357" s="402">
        <v>83.5</v>
      </c>
      <c r="CB357" s="402">
        <v>61.8</v>
      </c>
      <c r="CC357" s="402">
        <v>70.9</v>
      </c>
      <c r="CD357" s="402">
        <v>78.1</v>
      </c>
      <c r="CE357" s="402">
        <v>75.3</v>
      </c>
      <c r="CF357" s="402">
        <v>89.5</v>
      </c>
      <c r="CG357" s="402">
        <v>90.9</v>
      </c>
      <c r="CH357" s="402">
        <v>89.4</v>
      </c>
      <c r="CI357" s="402">
        <v>87.3</v>
      </c>
      <c r="CJ357" s="402">
        <v>88.4</v>
      </c>
      <c r="CK357" s="402">
        <v>88</v>
      </c>
      <c r="CL357" s="402">
        <v>88.2</v>
      </c>
      <c r="CM357" s="402">
        <v>87.6</v>
      </c>
      <c r="CN357" s="402">
        <v>85.6</v>
      </c>
      <c r="CO357" s="402">
        <v>81.7</v>
      </c>
      <c r="CP357" s="402">
        <v>79.2</v>
      </c>
    </row>
    <row r="358" spans="1:94">
      <c r="A358">
        <v>356</v>
      </c>
      <c r="B358" t="s">
        <v>1193</v>
      </c>
      <c r="C358" t="s">
        <v>1190</v>
      </c>
      <c r="D358" t="s">
        <v>1191</v>
      </c>
      <c r="E358" t="s">
        <v>1194</v>
      </c>
      <c r="F358" t="s">
        <v>2109</v>
      </c>
      <c r="J358">
        <v>9.4</v>
      </c>
      <c r="L358">
        <v>5.8</v>
      </c>
      <c r="M358">
        <v>3.4</v>
      </c>
      <c r="N358">
        <v>7.7</v>
      </c>
      <c r="O358">
        <v>12.8</v>
      </c>
      <c r="P358">
        <v>11.3</v>
      </c>
      <c r="R358">
        <v>1.7</v>
      </c>
      <c r="S358">
        <v>3.6</v>
      </c>
      <c r="T358">
        <v>7.9</v>
      </c>
      <c r="U358">
        <v>2.5</v>
      </c>
      <c r="V358">
        <v>3.4</v>
      </c>
      <c r="W358">
        <v>7.6</v>
      </c>
      <c r="X358">
        <v>6.1</v>
      </c>
      <c r="Y358">
        <v>7.6</v>
      </c>
      <c r="Z358">
        <v>14.2</v>
      </c>
      <c r="AA358">
        <v>5.7</v>
      </c>
      <c r="AB358">
        <v>4.2</v>
      </c>
      <c r="AC358">
        <v>8.7</v>
      </c>
      <c r="AD358">
        <v>12.7</v>
      </c>
      <c r="AE358">
        <v>22.3</v>
      </c>
      <c r="AF358">
        <v>8.6</v>
      </c>
      <c r="AG358">
        <v>10.5</v>
      </c>
      <c r="AH358">
        <v>15.3</v>
      </c>
      <c r="AJ358">
        <v>1.7</v>
      </c>
      <c r="AK358">
        <v>1.7</v>
      </c>
      <c r="AL358">
        <v>1.7</v>
      </c>
      <c r="AM358">
        <v>5.3</v>
      </c>
      <c r="AN358">
        <v>3.6</v>
      </c>
      <c r="AO358">
        <v>2.3</v>
      </c>
      <c r="AP358">
        <v>3.6</v>
      </c>
      <c r="AQ358">
        <v>3.6</v>
      </c>
      <c r="AR358">
        <v>2.1</v>
      </c>
      <c r="AS358">
        <v>7.3</v>
      </c>
      <c r="AT358">
        <v>7.2</v>
      </c>
      <c r="AU358">
        <v>11.6</v>
      </c>
      <c r="AV358">
        <v>8.3</v>
      </c>
      <c r="AW358">
        <v>2.5</v>
      </c>
      <c r="AX358">
        <v>2.1</v>
      </c>
      <c r="AY358">
        <v>2.5</v>
      </c>
      <c r="AZ358">
        <v>2.5</v>
      </c>
      <c r="BA358">
        <v>3.2</v>
      </c>
      <c r="BB358">
        <v>3.4</v>
      </c>
      <c r="BC358">
        <v>3.7</v>
      </c>
      <c r="BD358">
        <v>5.1</v>
      </c>
      <c r="BE358">
        <v>4.6</v>
      </c>
      <c r="BF358">
        <v>9</v>
      </c>
      <c r="BG358">
        <v>5.3</v>
      </c>
      <c r="BH358">
        <v>6.4</v>
      </c>
      <c r="BI358">
        <v>6.2</v>
      </c>
      <c r="BJ358">
        <v>8.7</v>
      </c>
      <c r="BK358">
        <v>6.9</v>
      </c>
      <c r="BL358">
        <v>6.7</v>
      </c>
      <c r="BM358">
        <v>14.6</v>
      </c>
      <c r="BN358">
        <v>14.3</v>
      </c>
      <c r="BO358">
        <v>5.7</v>
      </c>
      <c r="BP358">
        <v>5.8</v>
      </c>
      <c r="BQ358">
        <v>1.8</v>
      </c>
      <c r="BR358">
        <v>4.2</v>
      </c>
      <c r="BS358">
        <v>4.2</v>
      </c>
      <c r="BT358">
        <v>8.8</v>
      </c>
      <c r="BU358">
        <v>9.9</v>
      </c>
      <c r="BV358">
        <v>8.8</v>
      </c>
      <c r="BW358">
        <v>5.9</v>
      </c>
      <c r="BX358">
        <v>13.6</v>
      </c>
      <c r="BY358">
        <v>9.3</v>
      </c>
      <c r="BZ358">
        <v>12.8</v>
      </c>
      <c r="CA358">
        <v>14.5</v>
      </c>
      <c r="CB358">
        <v>33.2</v>
      </c>
      <c r="CC358">
        <v>26.2</v>
      </c>
      <c r="CD358">
        <v>19.4</v>
      </c>
      <c r="CE358">
        <v>21.8</v>
      </c>
      <c r="CF358">
        <v>8.7</v>
      </c>
      <c r="CG358">
        <v>7.4</v>
      </c>
      <c r="CH358">
        <v>8.9</v>
      </c>
      <c r="CI358">
        <v>10.6</v>
      </c>
      <c r="CJ358">
        <v>10.1</v>
      </c>
      <c r="CK358">
        <v>10.1</v>
      </c>
      <c r="CL358">
        <v>9.8</v>
      </c>
      <c r="CM358">
        <v>10.8</v>
      </c>
      <c r="CN358">
        <v>12.1</v>
      </c>
      <c r="CO358">
        <v>16</v>
      </c>
      <c r="CP358">
        <v>17.8</v>
      </c>
    </row>
    <row r="359" spans="3:3">
      <c r="C359" t="s">
        <v>1190</v>
      </c>
    </row>
    <row r="360" spans="3:94">
      <c r="C360" t="s">
        <v>1195</v>
      </c>
      <c r="D360" t="s">
        <v>1196</v>
      </c>
      <c r="I360" s="402"/>
      <c r="J360" s="402"/>
      <c r="K360" s="402"/>
      <c r="L360" s="402"/>
      <c r="M360" s="402"/>
      <c r="N360" s="402"/>
      <c r="O360" s="402"/>
      <c r="P360" s="402"/>
      <c r="Q360" s="402"/>
      <c r="R360" s="402"/>
      <c r="S360" s="402"/>
      <c r="T360" s="402"/>
      <c r="U360" s="402"/>
      <c r="V360" s="402"/>
      <c r="W360" s="402"/>
      <c r="X360" s="402"/>
      <c r="Y360" s="402"/>
      <c r="Z360" s="402"/>
      <c r="AA360" s="402"/>
      <c r="AB360" s="402"/>
      <c r="AC360" s="402"/>
      <c r="AD360" s="402"/>
      <c r="AE360" s="402"/>
      <c r="AF360" s="402"/>
      <c r="AG360" s="402"/>
      <c r="AH360" s="402"/>
      <c r="AI360" s="402"/>
      <c r="AJ360" s="402"/>
      <c r="AK360" s="402"/>
      <c r="AL360" s="402"/>
      <c r="AM360" s="402"/>
      <c r="AN360" s="402"/>
      <c r="AO360" s="402"/>
      <c r="AP360" s="402"/>
      <c r="AQ360" s="402"/>
      <c r="AR360" s="402"/>
      <c r="AS360" s="402"/>
      <c r="AT360" s="402"/>
      <c r="AU360" s="402"/>
      <c r="AV360" s="402"/>
      <c r="AW360" s="402"/>
      <c r="AX360" s="402"/>
      <c r="AY360" s="402"/>
      <c r="AZ360" s="402"/>
      <c r="BA360" s="402"/>
      <c r="BB360" s="402"/>
      <c r="BC360" s="402"/>
      <c r="BD360" s="402"/>
      <c r="BE360" s="402"/>
      <c r="BF360" s="402"/>
      <c r="BG360" s="402"/>
      <c r="BH360" s="402"/>
      <c r="BI360" s="402"/>
      <c r="BJ360" s="402"/>
      <c r="BK360" s="402"/>
      <c r="BL360" s="402"/>
      <c r="BM360" s="402"/>
      <c r="BN360" s="402"/>
      <c r="BO360" s="402"/>
      <c r="BP360" s="402"/>
      <c r="BQ360" s="402"/>
      <c r="BR360" s="402"/>
      <c r="BS360" s="402"/>
      <c r="BT360" s="402"/>
      <c r="BU360" s="402"/>
      <c r="BV360" s="402"/>
      <c r="BW360" s="402"/>
      <c r="BX360" s="402"/>
      <c r="BY360" s="402"/>
      <c r="BZ360" s="402"/>
      <c r="CA360" s="402"/>
      <c r="CB360" s="402"/>
      <c r="CC360" s="402"/>
      <c r="CD360" s="402"/>
      <c r="CE360" s="402"/>
      <c r="CF360" s="402"/>
      <c r="CG360" s="402"/>
      <c r="CH360" s="402"/>
      <c r="CI360" s="402"/>
      <c r="CJ360" s="402"/>
      <c r="CK360" s="402"/>
      <c r="CL360" s="402"/>
      <c r="CM360" s="402"/>
      <c r="CN360" s="402"/>
      <c r="CO360" s="402"/>
      <c r="CP360" s="402"/>
    </row>
    <row r="361" spans="1:94">
      <c r="A361">
        <v>358</v>
      </c>
      <c r="B361" t="s">
        <v>691</v>
      </c>
      <c r="C361" t="s">
        <v>1195</v>
      </c>
      <c r="D361" t="s">
        <v>1196</v>
      </c>
      <c r="E361" t="s">
        <v>1197</v>
      </c>
      <c r="F361" t="s">
        <v>2109</v>
      </c>
      <c r="I361" s="402"/>
      <c r="J361" s="402">
        <v>2.4</v>
      </c>
      <c r="K361" s="402"/>
      <c r="L361" s="402">
        <v>2.1</v>
      </c>
      <c r="M361" s="402">
        <v>1.5</v>
      </c>
      <c r="N361" s="402">
        <v>2.5</v>
      </c>
      <c r="O361" s="402">
        <v>2.7</v>
      </c>
      <c r="P361" s="402">
        <v>2.2</v>
      </c>
      <c r="Q361" s="402"/>
      <c r="R361" s="402">
        <v>1.6</v>
      </c>
      <c r="S361" s="402">
        <v>2.1</v>
      </c>
      <c r="T361" s="402">
        <v>2.2</v>
      </c>
      <c r="U361" s="402">
        <v>0.8</v>
      </c>
      <c r="V361" s="402">
        <v>1.5</v>
      </c>
      <c r="W361" s="402">
        <v>2.5</v>
      </c>
      <c r="X361" s="402">
        <v>2.5</v>
      </c>
      <c r="Y361" s="402">
        <v>2.5</v>
      </c>
      <c r="Z361" s="402">
        <v>4.1</v>
      </c>
      <c r="AA361" s="402">
        <v>2.1</v>
      </c>
      <c r="AB361" s="402">
        <v>1.1</v>
      </c>
      <c r="AC361" s="402">
        <v>2.6</v>
      </c>
      <c r="AD361" s="402">
        <v>3.1</v>
      </c>
      <c r="AE361" s="402">
        <v>3</v>
      </c>
      <c r="AF361" s="402">
        <v>1.9</v>
      </c>
      <c r="AG361" s="402">
        <v>2.3</v>
      </c>
      <c r="AH361" s="402">
        <v>2.3</v>
      </c>
      <c r="AI361" s="402"/>
      <c r="AJ361" s="402">
        <v>1.5</v>
      </c>
      <c r="AK361" s="402">
        <v>1.5</v>
      </c>
      <c r="AL361" s="402">
        <v>1.6</v>
      </c>
      <c r="AM361" s="402">
        <v>2.9</v>
      </c>
      <c r="AN361" s="402">
        <v>2</v>
      </c>
      <c r="AO361" s="402">
        <v>1.9</v>
      </c>
      <c r="AP361" s="402">
        <v>1.9</v>
      </c>
      <c r="AQ361" s="402">
        <v>1.8</v>
      </c>
      <c r="AR361" s="402">
        <v>1.7</v>
      </c>
      <c r="AS361" s="402">
        <v>2.1</v>
      </c>
      <c r="AT361" s="402">
        <v>2.1</v>
      </c>
      <c r="AU361" s="402">
        <v>2.8</v>
      </c>
      <c r="AV361" s="402">
        <v>2.1</v>
      </c>
      <c r="AW361" s="402">
        <v>1.1</v>
      </c>
      <c r="AX361" s="402">
        <v>0.6</v>
      </c>
      <c r="AY361" s="402">
        <v>0.8</v>
      </c>
      <c r="AZ361" s="402">
        <v>0.5</v>
      </c>
      <c r="BA361" s="402">
        <v>1.5</v>
      </c>
      <c r="BB361" s="402">
        <v>1.5</v>
      </c>
      <c r="BC361" s="402">
        <v>1.5</v>
      </c>
      <c r="BD361" s="402">
        <v>2.4</v>
      </c>
      <c r="BE361" s="402">
        <v>2.4</v>
      </c>
      <c r="BF361" s="402">
        <v>2.5</v>
      </c>
      <c r="BG361" s="402">
        <v>2.5</v>
      </c>
      <c r="BH361" s="402">
        <v>2.2</v>
      </c>
      <c r="BI361" s="402">
        <v>2.5</v>
      </c>
      <c r="BJ361" s="402">
        <v>2.6</v>
      </c>
      <c r="BK361" s="402">
        <v>1.9</v>
      </c>
      <c r="BL361" s="402">
        <v>2.9</v>
      </c>
      <c r="BM361" s="402">
        <v>4.1</v>
      </c>
      <c r="BN361" s="402">
        <v>4.1</v>
      </c>
      <c r="BO361" s="402">
        <v>1.7</v>
      </c>
      <c r="BP361" s="402">
        <v>2</v>
      </c>
      <c r="BQ361" s="402">
        <v>0.5</v>
      </c>
      <c r="BR361" s="402">
        <v>1.1</v>
      </c>
      <c r="BS361" s="402">
        <v>1.1</v>
      </c>
      <c r="BT361" s="402">
        <v>2.1</v>
      </c>
      <c r="BU361" s="402">
        <v>2.6</v>
      </c>
      <c r="BV361" s="402">
        <v>2.6</v>
      </c>
      <c r="BW361" s="402">
        <v>2.6</v>
      </c>
      <c r="BX361" s="402">
        <v>2.4</v>
      </c>
      <c r="BY361" s="402">
        <v>4.3</v>
      </c>
      <c r="BZ361" s="402">
        <v>2.8</v>
      </c>
      <c r="CA361" s="402">
        <v>3.2</v>
      </c>
      <c r="CB361" s="402">
        <v>2.9</v>
      </c>
      <c r="CC361" s="402">
        <v>3.5</v>
      </c>
      <c r="CD361" s="402">
        <v>3</v>
      </c>
      <c r="CE361" s="402">
        <v>2.9</v>
      </c>
      <c r="CF361" s="402">
        <v>1.9</v>
      </c>
      <c r="CG361" s="402">
        <v>1.9</v>
      </c>
      <c r="CH361" s="402">
        <v>1.9</v>
      </c>
      <c r="CI361" s="402">
        <v>3.4</v>
      </c>
      <c r="CJ361" s="402">
        <v>2.2</v>
      </c>
      <c r="CK361" s="402">
        <v>2.1</v>
      </c>
      <c r="CL361" s="402">
        <v>2.6</v>
      </c>
      <c r="CM361" s="402">
        <v>1.9</v>
      </c>
      <c r="CN361" s="402">
        <v>2.3</v>
      </c>
      <c r="CO361" s="402">
        <v>2.6</v>
      </c>
      <c r="CP361" s="402">
        <v>2.1</v>
      </c>
    </row>
    <row r="362" spans="1:94">
      <c r="A362">
        <v>359</v>
      </c>
      <c r="B362" t="s">
        <v>693</v>
      </c>
      <c r="C362" t="s">
        <v>1195</v>
      </c>
      <c r="D362" t="s">
        <v>1196</v>
      </c>
      <c r="E362" t="s">
        <v>1198</v>
      </c>
      <c r="F362" t="s">
        <v>2109</v>
      </c>
      <c r="I362" s="402"/>
      <c r="J362" s="402">
        <v>42.3</v>
      </c>
      <c r="K362" s="402"/>
      <c r="L362" s="402">
        <v>36.7</v>
      </c>
      <c r="M362" s="402">
        <v>37.6</v>
      </c>
      <c r="N362" s="402">
        <v>40.3</v>
      </c>
      <c r="O362" s="402">
        <v>45</v>
      </c>
      <c r="P362" s="402">
        <v>46.8</v>
      </c>
      <c r="Q362" s="402"/>
      <c r="R362" s="402">
        <v>33.2</v>
      </c>
      <c r="S362" s="402">
        <v>34.6</v>
      </c>
      <c r="T362" s="402">
        <v>39</v>
      </c>
      <c r="U362" s="402">
        <v>30</v>
      </c>
      <c r="V362" s="402">
        <v>40.5</v>
      </c>
      <c r="W362" s="402">
        <v>35.4</v>
      </c>
      <c r="X362" s="402">
        <v>40.2</v>
      </c>
      <c r="Y362" s="402">
        <v>41.9</v>
      </c>
      <c r="Z362" s="402">
        <v>38.9</v>
      </c>
      <c r="AA362" s="402">
        <v>41.8</v>
      </c>
      <c r="AB362" s="402">
        <v>29</v>
      </c>
      <c r="AC362" s="402">
        <v>49.2</v>
      </c>
      <c r="AD362" s="402">
        <v>47</v>
      </c>
      <c r="AE362" s="402">
        <v>42.6</v>
      </c>
      <c r="AF362" s="402">
        <v>44.2</v>
      </c>
      <c r="AG362" s="402">
        <v>49.7</v>
      </c>
      <c r="AH362" s="402">
        <v>45.9</v>
      </c>
      <c r="AI362" s="402"/>
      <c r="AJ362" s="402">
        <v>13.1</v>
      </c>
      <c r="AK362" s="402">
        <v>30.3</v>
      </c>
      <c r="AL362" s="402">
        <v>33.1</v>
      </c>
      <c r="AM362" s="402">
        <v>36.3</v>
      </c>
      <c r="AN362" s="402">
        <v>29.1</v>
      </c>
      <c r="AO362" s="402">
        <v>34.7</v>
      </c>
      <c r="AP362" s="402">
        <v>31.9</v>
      </c>
      <c r="AQ362" s="402">
        <v>38</v>
      </c>
      <c r="AR362" s="402">
        <v>31.2</v>
      </c>
      <c r="AS362" s="402">
        <v>38.4</v>
      </c>
      <c r="AT362" s="402">
        <v>41.3</v>
      </c>
      <c r="AU362" s="402">
        <v>38.4</v>
      </c>
      <c r="AV362" s="402">
        <v>36.5</v>
      </c>
      <c r="AW362" s="402">
        <v>42.8</v>
      </c>
      <c r="AX362" s="402">
        <v>19.4</v>
      </c>
      <c r="AY362" s="402">
        <v>29.9</v>
      </c>
      <c r="AZ362" s="402">
        <v>29.8</v>
      </c>
      <c r="BA362" s="402">
        <v>38.9</v>
      </c>
      <c r="BB362" s="402">
        <v>39.5</v>
      </c>
      <c r="BC362" s="402">
        <v>48.5</v>
      </c>
      <c r="BD362" s="402">
        <v>21.2</v>
      </c>
      <c r="BE362" s="402">
        <v>31.3</v>
      </c>
      <c r="BF362" s="402">
        <v>38.6</v>
      </c>
      <c r="BG362" s="402">
        <v>35.4</v>
      </c>
      <c r="BH362" s="402">
        <v>41.2</v>
      </c>
      <c r="BI362" s="402">
        <v>41.7</v>
      </c>
      <c r="BJ362" s="402">
        <v>43.3</v>
      </c>
      <c r="BK362" s="402">
        <v>40.6</v>
      </c>
      <c r="BL362" s="402">
        <v>42.3</v>
      </c>
      <c r="BM362" s="402">
        <v>39.1</v>
      </c>
      <c r="BN362" s="402">
        <v>34.2</v>
      </c>
      <c r="BO362" s="402">
        <v>42.3</v>
      </c>
      <c r="BP362" s="402">
        <v>41.6</v>
      </c>
      <c r="BQ362" s="402">
        <v>15.3</v>
      </c>
      <c r="BR362" s="402">
        <v>28.9</v>
      </c>
      <c r="BS362" s="402">
        <v>33.5</v>
      </c>
      <c r="BT362" s="402">
        <v>44.1</v>
      </c>
      <c r="BU362" s="402">
        <v>44.1</v>
      </c>
      <c r="BV362" s="402">
        <v>45.9</v>
      </c>
      <c r="BW362" s="402">
        <v>66.3</v>
      </c>
      <c r="BX362" s="402">
        <v>46.4</v>
      </c>
      <c r="BY362" s="402">
        <v>50.5</v>
      </c>
      <c r="BZ362" s="402">
        <v>46.7</v>
      </c>
      <c r="CA362" s="402">
        <v>47</v>
      </c>
      <c r="CB362" s="402">
        <v>35.3</v>
      </c>
      <c r="CC362" s="402">
        <v>37.3</v>
      </c>
      <c r="CD362" s="402">
        <v>44.6</v>
      </c>
      <c r="CE362" s="402">
        <v>43.3</v>
      </c>
      <c r="CF362" s="402">
        <v>37.7</v>
      </c>
      <c r="CG362" s="402">
        <v>44.2</v>
      </c>
      <c r="CH362" s="402">
        <v>46.9</v>
      </c>
      <c r="CI362" s="402">
        <v>51.2</v>
      </c>
      <c r="CJ362" s="402">
        <v>54</v>
      </c>
      <c r="CK362" s="402">
        <v>42.6</v>
      </c>
      <c r="CL362" s="402">
        <v>49.7</v>
      </c>
      <c r="CM362" s="402">
        <v>49.8</v>
      </c>
      <c r="CN362" s="402">
        <v>47.8</v>
      </c>
      <c r="CO362" s="402">
        <v>45.8</v>
      </c>
      <c r="CP362" s="402">
        <v>43.6</v>
      </c>
    </row>
    <row r="363" spans="1:94">
      <c r="A363">
        <v>360</v>
      </c>
      <c r="B363" t="s">
        <v>695</v>
      </c>
      <c r="C363" t="s">
        <v>1195</v>
      </c>
      <c r="D363" t="s">
        <v>1196</v>
      </c>
      <c r="E363" t="s">
        <v>1199</v>
      </c>
      <c r="F363" t="s">
        <v>2109</v>
      </c>
      <c r="J363">
        <v>44.4</v>
      </c>
      <c r="L363">
        <v>54.9</v>
      </c>
      <c r="M363">
        <v>58.1</v>
      </c>
      <c r="N363">
        <v>48.7</v>
      </c>
      <c r="O363">
        <v>37</v>
      </c>
      <c r="P363">
        <v>37.4</v>
      </c>
      <c r="R363">
        <v>64.4</v>
      </c>
      <c r="S363">
        <v>60.3</v>
      </c>
      <c r="T363">
        <v>49.8</v>
      </c>
      <c r="U363">
        <v>67.8</v>
      </c>
      <c r="V363">
        <v>55.3</v>
      </c>
      <c r="W363">
        <v>53.6</v>
      </c>
      <c r="X363">
        <v>51.2</v>
      </c>
      <c r="Y363">
        <v>47.4</v>
      </c>
      <c r="Z363">
        <v>38.9</v>
      </c>
      <c r="AA363">
        <v>50.5</v>
      </c>
      <c r="AB363">
        <v>66.3</v>
      </c>
      <c r="AC363">
        <v>37.9</v>
      </c>
      <c r="AD363">
        <v>34.7</v>
      </c>
      <c r="AE363">
        <v>27.2</v>
      </c>
      <c r="AF363">
        <v>43.7</v>
      </c>
      <c r="AG363">
        <v>35.3</v>
      </c>
      <c r="AH363">
        <v>33</v>
      </c>
      <c r="AJ363">
        <v>84.4</v>
      </c>
      <c r="AK363">
        <v>67.2</v>
      </c>
      <c r="AL363">
        <v>64.4</v>
      </c>
      <c r="AM363">
        <v>54.6</v>
      </c>
      <c r="AN363">
        <v>65.7</v>
      </c>
      <c r="AO363">
        <v>62.4</v>
      </c>
      <c r="AP363">
        <v>63.1</v>
      </c>
      <c r="AQ363">
        <v>57</v>
      </c>
      <c r="AR363">
        <v>66.4</v>
      </c>
      <c r="AS363">
        <v>51.5</v>
      </c>
      <c r="AT363">
        <v>48.8</v>
      </c>
      <c r="AU363">
        <v>44.5</v>
      </c>
      <c r="AV363">
        <v>51.7</v>
      </c>
      <c r="AW363">
        <v>54.5</v>
      </c>
      <c r="AX363">
        <v>78.6</v>
      </c>
      <c r="AY363">
        <v>67.8</v>
      </c>
      <c r="AZ363">
        <v>68.2</v>
      </c>
      <c r="BA363">
        <v>57.1</v>
      </c>
      <c r="BB363">
        <v>56.2</v>
      </c>
      <c r="BC363">
        <v>46.9</v>
      </c>
      <c r="BD363">
        <v>71.3</v>
      </c>
      <c r="BE363">
        <v>61.4</v>
      </c>
      <c r="BF363">
        <v>47.7</v>
      </c>
      <c r="BG363">
        <v>57.1</v>
      </c>
      <c r="BH363">
        <v>50.4</v>
      </c>
      <c r="BI363">
        <v>49.7</v>
      </c>
      <c r="BJ363">
        <v>44.5</v>
      </c>
      <c r="BK363">
        <v>50.9</v>
      </c>
      <c r="BL363">
        <v>48.1</v>
      </c>
      <c r="BM363">
        <v>38.4</v>
      </c>
      <c r="BN363">
        <v>43.6</v>
      </c>
      <c r="BO363">
        <v>50.4</v>
      </c>
      <c r="BP363">
        <v>50.7</v>
      </c>
      <c r="BQ363">
        <v>83.8</v>
      </c>
      <c r="BR363">
        <v>66.3</v>
      </c>
      <c r="BS363">
        <v>61.7</v>
      </c>
      <c r="BT363">
        <v>43.5</v>
      </c>
      <c r="BU363">
        <v>41.7</v>
      </c>
      <c r="BV363">
        <v>41.2</v>
      </c>
      <c r="BW363">
        <v>24.3</v>
      </c>
      <c r="BX363">
        <v>34.6</v>
      </c>
      <c r="BY363">
        <v>35</v>
      </c>
      <c r="BZ363">
        <v>35.4</v>
      </c>
      <c r="CA363">
        <v>32.1</v>
      </c>
      <c r="CB363">
        <v>20.4</v>
      </c>
      <c r="CC363">
        <v>27.5</v>
      </c>
      <c r="CD363">
        <v>29.2</v>
      </c>
      <c r="CE363">
        <v>27.2</v>
      </c>
      <c r="CF363">
        <v>50.2</v>
      </c>
      <c r="CG363">
        <v>45.3</v>
      </c>
      <c r="CH363">
        <v>40.6</v>
      </c>
      <c r="CI363">
        <v>32.4</v>
      </c>
      <c r="CJ363">
        <v>32.3</v>
      </c>
      <c r="CK363">
        <v>43.1</v>
      </c>
      <c r="CL363">
        <v>35.3</v>
      </c>
      <c r="CM363">
        <v>35.6</v>
      </c>
      <c r="CN363">
        <v>35</v>
      </c>
      <c r="CO363">
        <v>32.5</v>
      </c>
      <c r="CP363">
        <v>31.8</v>
      </c>
    </row>
    <row r="364" spans="3:94">
      <c r="C364" t="s">
        <v>1195</v>
      </c>
      <c r="D364" t="s">
        <v>1200</v>
      </c>
      <c r="I364" s="402"/>
      <c r="J364" s="402"/>
      <c r="K364" s="402"/>
      <c r="L364" s="402"/>
      <c r="M364" s="402"/>
      <c r="N364" s="402"/>
      <c r="O364" s="402"/>
      <c r="P364" s="402"/>
      <c r="Q364" s="402"/>
      <c r="R364" s="402"/>
      <c r="S364" s="402"/>
      <c r="T364" s="402"/>
      <c r="U364" s="402"/>
      <c r="V364" s="402"/>
      <c r="W364" s="402"/>
      <c r="X364" s="402"/>
      <c r="Y364" s="402"/>
      <c r="Z364" s="402"/>
      <c r="AA364" s="402"/>
      <c r="AB364" s="402"/>
      <c r="AC364" s="402"/>
      <c r="AD364" s="402"/>
      <c r="AE364" s="402"/>
      <c r="AF364" s="402"/>
      <c r="AG364" s="402"/>
      <c r="AH364" s="402"/>
      <c r="AI364" s="402"/>
      <c r="AJ364" s="402"/>
      <c r="AK364" s="402"/>
      <c r="AL364" s="402"/>
      <c r="AM364" s="402"/>
      <c r="AN364" s="402"/>
      <c r="AO364" s="402"/>
      <c r="AP364" s="402"/>
      <c r="AQ364" s="402"/>
      <c r="AR364" s="402"/>
      <c r="AS364" s="402"/>
      <c r="AT364" s="402"/>
      <c r="AU364" s="402"/>
      <c r="AV364" s="402"/>
      <c r="AW364" s="402"/>
      <c r="AX364" s="402"/>
      <c r="AY364" s="402"/>
      <c r="AZ364" s="402"/>
      <c r="BA364" s="402"/>
      <c r="BB364" s="402"/>
      <c r="BC364" s="402"/>
      <c r="BD364" s="402"/>
      <c r="BE364" s="402"/>
      <c r="BF364" s="402"/>
      <c r="BG364" s="402"/>
      <c r="BH364" s="402"/>
      <c r="BI364" s="402"/>
      <c r="BJ364" s="402"/>
      <c r="BK364" s="402"/>
      <c r="BL364" s="402"/>
      <c r="BM364" s="402"/>
      <c r="BN364" s="402"/>
      <c r="BO364" s="402"/>
      <c r="BP364" s="402"/>
      <c r="BQ364" s="402"/>
      <c r="BR364" s="402"/>
      <c r="BS364" s="402"/>
      <c r="BT364" s="402"/>
      <c r="BU364" s="402"/>
      <c r="BV364" s="402"/>
      <c r="BW364" s="402"/>
      <c r="BX364" s="402"/>
      <c r="BY364" s="402"/>
      <c r="BZ364" s="402"/>
      <c r="CA364" s="402"/>
      <c r="CB364" s="402"/>
      <c r="CC364" s="402"/>
      <c r="CD364" s="402"/>
      <c r="CE364" s="402"/>
      <c r="CF364" s="402"/>
      <c r="CG364" s="402"/>
      <c r="CH364" s="402"/>
      <c r="CI364" s="402"/>
      <c r="CJ364" s="402"/>
      <c r="CK364" s="402"/>
      <c r="CL364" s="402"/>
      <c r="CM364" s="402"/>
      <c r="CN364" s="402"/>
      <c r="CO364" s="402"/>
      <c r="CP364" s="402"/>
    </row>
    <row r="365" spans="1:94">
      <c r="A365">
        <v>362</v>
      </c>
      <c r="B365" t="s">
        <v>697</v>
      </c>
      <c r="C365" t="s">
        <v>1195</v>
      </c>
      <c r="D365" t="s">
        <v>1200</v>
      </c>
      <c r="E365" t="s">
        <v>698</v>
      </c>
      <c r="F365" t="s">
        <v>2109</v>
      </c>
      <c r="I365" s="402"/>
      <c r="J365" s="402">
        <v>12.1</v>
      </c>
      <c r="K365" s="402"/>
      <c r="L365" s="402">
        <v>7.5</v>
      </c>
      <c r="M365" s="402">
        <v>4.3</v>
      </c>
      <c r="N365" s="402">
        <v>9.7</v>
      </c>
      <c r="O365" s="402">
        <v>16.2</v>
      </c>
      <c r="P365" s="402">
        <v>14.9</v>
      </c>
      <c r="Q365" s="402"/>
      <c r="R365" s="402">
        <v>2.7</v>
      </c>
      <c r="S365" s="402">
        <v>4.7</v>
      </c>
      <c r="T365" s="402">
        <v>10.3</v>
      </c>
      <c r="U365" s="402">
        <v>3</v>
      </c>
      <c r="V365" s="402">
        <v>4.2</v>
      </c>
      <c r="W365" s="402">
        <v>10</v>
      </c>
      <c r="X365" s="402">
        <v>7.4</v>
      </c>
      <c r="Y365" s="402">
        <v>9.6</v>
      </c>
      <c r="Z365" s="402">
        <v>18.1</v>
      </c>
      <c r="AA365" s="402">
        <v>7.2</v>
      </c>
      <c r="AB365" s="402">
        <v>5</v>
      </c>
      <c r="AC365" s="402">
        <v>11.8</v>
      </c>
      <c r="AD365" s="402">
        <v>16.1</v>
      </c>
      <c r="AE365" s="402">
        <v>27.1</v>
      </c>
      <c r="AF365" s="402">
        <v>11.5</v>
      </c>
      <c r="AG365" s="402">
        <v>14</v>
      </c>
      <c r="AH365" s="402">
        <v>19.9</v>
      </c>
      <c r="AI365" s="402"/>
      <c r="AJ365" s="402">
        <v>2.5</v>
      </c>
      <c r="AK365" s="402">
        <v>2.8</v>
      </c>
      <c r="AL365" s="402">
        <v>2.7</v>
      </c>
      <c r="AM365" s="402">
        <v>7.5</v>
      </c>
      <c r="AN365" s="402">
        <v>4.7</v>
      </c>
      <c r="AO365" s="402">
        <v>2.8</v>
      </c>
      <c r="AP365" s="402">
        <v>4.7</v>
      </c>
      <c r="AQ365" s="402">
        <v>4.7</v>
      </c>
      <c r="AR365" s="402">
        <v>2.3</v>
      </c>
      <c r="AS365" s="402">
        <v>9.2</v>
      </c>
      <c r="AT365" s="402">
        <v>9.4</v>
      </c>
      <c r="AU365" s="402">
        <v>14.7</v>
      </c>
      <c r="AV365" s="402">
        <v>10.7</v>
      </c>
      <c r="AW365" s="402">
        <v>3.1</v>
      </c>
      <c r="AX365" s="402">
        <v>3</v>
      </c>
      <c r="AY365" s="402">
        <v>3</v>
      </c>
      <c r="AZ365" s="402">
        <v>3.1</v>
      </c>
      <c r="BA365" s="402">
        <v>4.2</v>
      </c>
      <c r="BB365" s="402">
        <v>4.3</v>
      </c>
      <c r="BC365" s="402">
        <v>4.7</v>
      </c>
      <c r="BD365" s="402">
        <v>6.4</v>
      </c>
      <c r="BE365" s="402">
        <v>6.4</v>
      </c>
      <c r="BF365" s="402">
        <v>12.6</v>
      </c>
      <c r="BG365" s="402">
        <v>6.3</v>
      </c>
      <c r="BH365" s="402">
        <v>7.5</v>
      </c>
      <c r="BI365" s="402">
        <v>7.6</v>
      </c>
      <c r="BJ365" s="402">
        <v>11.3</v>
      </c>
      <c r="BK365" s="402">
        <v>8.1</v>
      </c>
      <c r="BL365" s="402">
        <v>8.1</v>
      </c>
      <c r="BM365" s="402">
        <v>18.5</v>
      </c>
      <c r="BN365" s="402">
        <v>18.9</v>
      </c>
      <c r="BO365" s="402">
        <v>7.2</v>
      </c>
      <c r="BP365" s="402">
        <v>7.2</v>
      </c>
      <c r="BQ365" s="402">
        <v>1.9</v>
      </c>
      <c r="BR365" s="402">
        <v>5.1</v>
      </c>
      <c r="BS365" s="402">
        <v>5</v>
      </c>
      <c r="BT365" s="402">
        <v>11.8</v>
      </c>
      <c r="BU365" s="402">
        <v>12.9</v>
      </c>
      <c r="BV365" s="402">
        <v>11.9</v>
      </c>
      <c r="BW365" s="402">
        <v>8.3</v>
      </c>
      <c r="BX365" s="402">
        <v>17.3</v>
      </c>
      <c r="BY365" s="402">
        <v>12</v>
      </c>
      <c r="BZ365" s="402">
        <v>15.6</v>
      </c>
      <c r="CA365" s="402">
        <v>18.8</v>
      </c>
      <c r="CB365" s="402">
        <v>40.5</v>
      </c>
      <c r="CC365" s="402">
        <v>31.1</v>
      </c>
      <c r="CD365" s="402">
        <v>23.9</v>
      </c>
      <c r="CE365" s="402">
        <v>26.7</v>
      </c>
      <c r="CF365" s="402">
        <v>11.6</v>
      </c>
      <c r="CG365" s="402">
        <v>10</v>
      </c>
      <c r="CH365" s="402">
        <v>11.8</v>
      </c>
      <c r="CI365" s="402">
        <v>14.9</v>
      </c>
      <c r="CJ365" s="402">
        <v>12.5</v>
      </c>
      <c r="CK365" s="402">
        <v>13.1</v>
      </c>
      <c r="CL365" s="402">
        <v>14.1</v>
      </c>
      <c r="CM365" s="402">
        <v>14.1</v>
      </c>
      <c r="CN365" s="402">
        <v>16.7</v>
      </c>
      <c r="CO365" s="402">
        <v>20.4</v>
      </c>
      <c r="CP365" s="402">
        <v>22.9</v>
      </c>
    </row>
    <row r="366" spans="1:94">
      <c r="A366">
        <v>363</v>
      </c>
      <c r="B366" t="s">
        <v>699</v>
      </c>
      <c r="C366" t="s">
        <v>1195</v>
      </c>
      <c r="D366" t="s">
        <v>1200</v>
      </c>
      <c r="E366" t="s">
        <v>700</v>
      </c>
      <c r="F366" t="s">
        <v>2109</v>
      </c>
      <c r="I366" s="402"/>
      <c r="J366" s="402">
        <v>8.8</v>
      </c>
      <c r="K366" s="402"/>
      <c r="L366" s="402">
        <v>7.7</v>
      </c>
      <c r="M366" s="402">
        <v>5.8</v>
      </c>
      <c r="N366" s="402">
        <v>8.8</v>
      </c>
      <c r="O366" s="402">
        <v>9.7</v>
      </c>
      <c r="P366" s="402">
        <v>9.7</v>
      </c>
      <c r="Q366" s="402"/>
      <c r="R366" s="402">
        <v>5.1</v>
      </c>
      <c r="S366" s="402">
        <v>6.6</v>
      </c>
      <c r="T366" s="402">
        <v>8.7</v>
      </c>
      <c r="U366" s="402">
        <v>3.4</v>
      </c>
      <c r="V366" s="402">
        <v>6.3</v>
      </c>
      <c r="W366" s="402">
        <v>8.5</v>
      </c>
      <c r="X366" s="402">
        <v>8.6</v>
      </c>
      <c r="Y366" s="402">
        <v>9.3</v>
      </c>
      <c r="Z366" s="402">
        <v>11.3</v>
      </c>
      <c r="AA366" s="402">
        <v>8.4</v>
      </c>
      <c r="AB366" s="402">
        <v>3.7</v>
      </c>
      <c r="AC366" s="402">
        <v>9.7</v>
      </c>
      <c r="AD366" s="402">
        <v>11</v>
      </c>
      <c r="AE366" s="402">
        <v>10.3</v>
      </c>
      <c r="AF366" s="402">
        <v>7.7</v>
      </c>
      <c r="AG366" s="402">
        <v>10.5</v>
      </c>
      <c r="AH366" s="402">
        <v>10.3</v>
      </c>
      <c r="AI366" s="402"/>
      <c r="AJ366" s="402">
        <v>4.6</v>
      </c>
      <c r="AK366" s="402">
        <v>4.2</v>
      </c>
      <c r="AL366" s="402">
        <v>5</v>
      </c>
      <c r="AM366" s="402">
        <v>8.4</v>
      </c>
      <c r="AN366" s="402">
        <v>6.5</v>
      </c>
      <c r="AO366" s="402">
        <v>6.4</v>
      </c>
      <c r="AP366" s="402">
        <v>6.5</v>
      </c>
      <c r="AQ366" s="402">
        <v>6.5</v>
      </c>
      <c r="AR366" s="402">
        <v>4.3</v>
      </c>
      <c r="AS366" s="402">
        <v>8.6</v>
      </c>
      <c r="AT366" s="402">
        <v>8.7</v>
      </c>
      <c r="AU366" s="402">
        <v>10.4</v>
      </c>
      <c r="AV366" s="402">
        <v>6.3</v>
      </c>
      <c r="AW366" s="402">
        <v>5.6</v>
      </c>
      <c r="AX366" s="402">
        <v>2.4</v>
      </c>
      <c r="AY366" s="402">
        <v>3.2</v>
      </c>
      <c r="AZ366" s="402">
        <v>2.6</v>
      </c>
      <c r="BA366" s="402">
        <v>6.3</v>
      </c>
      <c r="BB366" s="402">
        <v>6.2</v>
      </c>
      <c r="BC366" s="402">
        <v>7.2</v>
      </c>
      <c r="BD366" s="402">
        <v>6</v>
      </c>
      <c r="BE366" s="402">
        <v>6.5</v>
      </c>
      <c r="BF366" s="402">
        <v>8.9</v>
      </c>
      <c r="BG366" s="402">
        <v>8.6</v>
      </c>
      <c r="BH366" s="402">
        <v>7.6</v>
      </c>
      <c r="BI366" s="402">
        <v>8.7</v>
      </c>
      <c r="BJ366" s="402">
        <v>9.4</v>
      </c>
      <c r="BK366" s="402">
        <v>8.5</v>
      </c>
      <c r="BL366" s="402">
        <v>10</v>
      </c>
      <c r="BM366" s="402">
        <v>11.3</v>
      </c>
      <c r="BN366" s="402">
        <v>11.7</v>
      </c>
      <c r="BO366" s="402">
        <v>8.1</v>
      </c>
      <c r="BP366" s="402">
        <v>8.2</v>
      </c>
      <c r="BQ366" s="402">
        <v>1.4</v>
      </c>
      <c r="BR366" s="402">
        <v>3.7</v>
      </c>
      <c r="BS366" s="402">
        <v>3.7</v>
      </c>
      <c r="BT366" s="402">
        <v>9.5</v>
      </c>
      <c r="BU366" s="402">
        <v>9.4</v>
      </c>
      <c r="BV366" s="402">
        <v>9.6</v>
      </c>
      <c r="BW366" s="402">
        <v>9.5</v>
      </c>
      <c r="BX366" s="402">
        <v>10.7</v>
      </c>
      <c r="BY366" s="402">
        <v>12.6</v>
      </c>
      <c r="BZ366" s="402">
        <v>10.5</v>
      </c>
      <c r="CA366" s="402">
        <v>10.9</v>
      </c>
      <c r="CB366" s="402">
        <v>10.3</v>
      </c>
      <c r="CC366" s="402">
        <v>10.4</v>
      </c>
      <c r="CD366" s="402">
        <v>10.4</v>
      </c>
      <c r="CE366" s="402">
        <v>10.2</v>
      </c>
      <c r="CF366" s="402">
        <v>7.6</v>
      </c>
      <c r="CG366" s="402">
        <v>7.6</v>
      </c>
      <c r="CH366" s="402">
        <v>7.6</v>
      </c>
      <c r="CI366" s="402">
        <v>12.3</v>
      </c>
      <c r="CJ366" s="402">
        <v>10.6</v>
      </c>
      <c r="CK366" s="402">
        <v>9.6</v>
      </c>
      <c r="CL366" s="402">
        <v>10.5</v>
      </c>
      <c r="CM366" s="402">
        <v>10</v>
      </c>
      <c r="CN366" s="402">
        <v>10.8</v>
      </c>
      <c r="CO366" s="402">
        <v>10.3</v>
      </c>
      <c r="CP366" s="402">
        <v>10.1</v>
      </c>
    </row>
    <row r="367" spans="1:94">
      <c r="A367">
        <v>364</v>
      </c>
      <c r="B367" t="s">
        <v>701</v>
      </c>
      <c r="C367" t="s">
        <v>1195</v>
      </c>
      <c r="D367" t="s">
        <v>1200</v>
      </c>
      <c r="E367" t="s">
        <v>702</v>
      </c>
      <c r="F367" t="s">
        <v>2109</v>
      </c>
      <c r="I367" s="402"/>
      <c r="J367" s="402">
        <v>25.1</v>
      </c>
      <c r="K367" s="402"/>
      <c r="L367" s="402">
        <v>19.9</v>
      </c>
      <c r="M367" s="402">
        <v>21.7</v>
      </c>
      <c r="N367" s="402">
        <v>23.3</v>
      </c>
      <c r="O367" s="402">
        <v>27.8</v>
      </c>
      <c r="P367" s="402">
        <v>28.4</v>
      </c>
      <c r="Q367" s="402"/>
      <c r="R367" s="402">
        <v>15.6</v>
      </c>
      <c r="S367" s="402">
        <v>18.4</v>
      </c>
      <c r="T367" s="402">
        <v>21.4</v>
      </c>
      <c r="U367" s="402">
        <v>16.9</v>
      </c>
      <c r="V367" s="402">
        <v>23.1</v>
      </c>
      <c r="W367" s="402">
        <v>20.7</v>
      </c>
      <c r="X367" s="402">
        <v>23.1</v>
      </c>
      <c r="Y367" s="402">
        <v>23.7</v>
      </c>
      <c r="Z367" s="402">
        <v>23.4</v>
      </c>
      <c r="AA367" s="402">
        <v>23.5</v>
      </c>
      <c r="AB367" s="402">
        <v>16.1</v>
      </c>
      <c r="AC367" s="402">
        <v>30.4</v>
      </c>
      <c r="AD367" s="402">
        <v>29.2</v>
      </c>
      <c r="AE367" s="402">
        <v>27.4</v>
      </c>
      <c r="AF367" s="402">
        <v>27.5</v>
      </c>
      <c r="AG367" s="402">
        <v>30.7</v>
      </c>
      <c r="AH367" s="402">
        <v>27.3</v>
      </c>
      <c r="AI367" s="402"/>
      <c r="AJ367" s="402">
        <v>11.2</v>
      </c>
      <c r="AK367" s="402">
        <v>10.4</v>
      </c>
      <c r="AL367" s="402">
        <v>15.5</v>
      </c>
      <c r="AM367" s="402">
        <v>19.4</v>
      </c>
      <c r="AN367" s="402">
        <v>12.9</v>
      </c>
      <c r="AO367" s="402">
        <v>18.3</v>
      </c>
      <c r="AP367" s="402">
        <v>15.1</v>
      </c>
      <c r="AQ367" s="402">
        <v>21.5</v>
      </c>
      <c r="AR367" s="402">
        <v>16.1</v>
      </c>
      <c r="AS367" s="402">
        <v>21.2</v>
      </c>
      <c r="AT367" s="402">
        <v>23.5</v>
      </c>
      <c r="AU367" s="402">
        <v>21.2</v>
      </c>
      <c r="AV367" s="402">
        <v>21</v>
      </c>
      <c r="AW367" s="402">
        <v>26.8</v>
      </c>
      <c r="AX367" s="402">
        <v>7.4</v>
      </c>
      <c r="AY367" s="402">
        <v>15.5</v>
      </c>
      <c r="AZ367" s="402">
        <v>17</v>
      </c>
      <c r="BA367" s="402">
        <v>21.5</v>
      </c>
      <c r="BB367" s="402">
        <v>23.1</v>
      </c>
      <c r="BC367" s="402">
        <v>28.1</v>
      </c>
      <c r="BD367" s="402">
        <v>11.6</v>
      </c>
      <c r="BE367" s="402">
        <v>19.1</v>
      </c>
      <c r="BF367" s="402">
        <v>22.1</v>
      </c>
      <c r="BG367" s="402">
        <v>19.5</v>
      </c>
      <c r="BH367" s="402">
        <v>25</v>
      </c>
      <c r="BI367" s="402">
        <v>23.6</v>
      </c>
      <c r="BJ367" s="402">
        <v>25.2</v>
      </c>
      <c r="BK367" s="402">
        <v>21.8</v>
      </c>
      <c r="BL367" s="402">
        <v>23.9</v>
      </c>
      <c r="BM367" s="402">
        <v>23.5</v>
      </c>
      <c r="BN367" s="402">
        <v>19</v>
      </c>
      <c r="BO367" s="402">
        <v>23.8</v>
      </c>
      <c r="BP367" s="402">
        <v>23.2</v>
      </c>
      <c r="BQ367" s="402">
        <v>5.5</v>
      </c>
      <c r="BR367" s="402">
        <v>16.3</v>
      </c>
      <c r="BS367" s="402">
        <v>19</v>
      </c>
      <c r="BT367" s="402">
        <v>25.3</v>
      </c>
      <c r="BU367" s="402">
        <v>27</v>
      </c>
      <c r="BV367" s="402">
        <v>27.7</v>
      </c>
      <c r="BW367" s="402">
        <v>44.5</v>
      </c>
      <c r="BX367" s="402">
        <v>28.8</v>
      </c>
      <c r="BY367" s="402">
        <v>31.8</v>
      </c>
      <c r="BZ367" s="402">
        <v>29.1</v>
      </c>
      <c r="CA367" s="402">
        <v>29.1</v>
      </c>
      <c r="CB367" s="402">
        <v>23.2</v>
      </c>
      <c r="CC367" s="402">
        <v>23.7</v>
      </c>
      <c r="CD367" s="402">
        <v>28.1</v>
      </c>
      <c r="CE367" s="402">
        <v>28</v>
      </c>
      <c r="CF367" s="402">
        <v>21.2</v>
      </c>
      <c r="CG367" s="402">
        <v>27.5</v>
      </c>
      <c r="CH367" s="402">
        <v>30</v>
      </c>
      <c r="CI367" s="402">
        <v>31.7</v>
      </c>
      <c r="CJ367" s="402">
        <v>34.1</v>
      </c>
      <c r="CK367" s="402">
        <v>25.3</v>
      </c>
      <c r="CL367" s="402">
        <v>30.6</v>
      </c>
      <c r="CM367" s="402">
        <v>30.8</v>
      </c>
      <c r="CN367" s="402">
        <v>28</v>
      </c>
      <c r="CO367" s="402">
        <v>27.5</v>
      </c>
      <c r="CP367" s="402">
        <v>26.1</v>
      </c>
    </row>
    <row r="368" spans="1:94">
      <c r="A368">
        <v>365</v>
      </c>
      <c r="B368" t="s">
        <v>703</v>
      </c>
      <c r="C368" t="s">
        <v>1195</v>
      </c>
      <c r="D368" t="s">
        <v>1200</v>
      </c>
      <c r="E368" t="s">
        <v>704</v>
      </c>
      <c r="F368" t="s">
        <v>2109</v>
      </c>
      <c r="I368" s="402"/>
      <c r="J368" s="402">
        <v>25.6</v>
      </c>
      <c r="K368" s="402"/>
      <c r="L368" s="402">
        <v>29.8</v>
      </c>
      <c r="M368" s="402">
        <v>29.8</v>
      </c>
      <c r="N368" s="402">
        <v>26.8</v>
      </c>
      <c r="O368" s="402">
        <v>22.9</v>
      </c>
      <c r="P368" s="402">
        <v>23.7</v>
      </c>
      <c r="Q368" s="402"/>
      <c r="R368" s="402">
        <v>33</v>
      </c>
      <c r="S368" s="402">
        <v>31.6</v>
      </c>
      <c r="T368" s="402">
        <v>28.4</v>
      </c>
      <c r="U368" s="402">
        <v>31.5</v>
      </c>
      <c r="V368" s="402">
        <v>29.9</v>
      </c>
      <c r="W368" s="402">
        <v>26.9</v>
      </c>
      <c r="X368" s="402">
        <v>26.5</v>
      </c>
      <c r="Y368" s="402">
        <v>26.8</v>
      </c>
      <c r="Z368" s="402">
        <v>21.9</v>
      </c>
      <c r="AA368" s="402">
        <v>29.6</v>
      </c>
      <c r="AB368" s="402">
        <v>28.1</v>
      </c>
      <c r="AC368" s="402">
        <v>24.7</v>
      </c>
      <c r="AD368" s="402">
        <v>22.6</v>
      </c>
      <c r="AE368" s="402">
        <v>18.4</v>
      </c>
      <c r="AF368" s="402">
        <v>24.8</v>
      </c>
      <c r="AG368" s="402">
        <v>23.3</v>
      </c>
      <c r="AH368" s="402">
        <v>22.5</v>
      </c>
      <c r="AI368" s="402"/>
      <c r="AJ368" s="402">
        <v>30.4</v>
      </c>
      <c r="AK368" s="402">
        <v>34.2</v>
      </c>
      <c r="AL368" s="402">
        <v>33</v>
      </c>
      <c r="AM368" s="402">
        <v>31.1</v>
      </c>
      <c r="AN368" s="402">
        <v>31.8</v>
      </c>
      <c r="AO368" s="402">
        <v>31.5</v>
      </c>
      <c r="AP368" s="402">
        <v>34.7</v>
      </c>
      <c r="AQ368" s="402">
        <v>31.4</v>
      </c>
      <c r="AR368" s="402">
        <v>32.9</v>
      </c>
      <c r="AS368" s="402">
        <v>29.1</v>
      </c>
      <c r="AT368" s="402">
        <v>28.3</v>
      </c>
      <c r="AU368" s="402">
        <v>24.9</v>
      </c>
      <c r="AV368" s="402">
        <v>28.4</v>
      </c>
      <c r="AW368" s="402">
        <v>30.1</v>
      </c>
      <c r="AX368" s="402">
        <v>31.7</v>
      </c>
      <c r="AY368" s="402">
        <v>33.4</v>
      </c>
      <c r="AZ368" s="402">
        <v>31.8</v>
      </c>
      <c r="BA368" s="402">
        <v>30.7</v>
      </c>
      <c r="BB368" s="402">
        <v>29.9</v>
      </c>
      <c r="BC368" s="402">
        <v>28.7</v>
      </c>
      <c r="BD368" s="402">
        <v>28</v>
      </c>
      <c r="BE368" s="402">
        <v>27.3</v>
      </c>
      <c r="BF368" s="402">
        <v>27.1</v>
      </c>
      <c r="BG368" s="402">
        <v>26.7</v>
      </c>
      <c r="BH368" s="402">
        <v>25.6</v>
      </c>
      <c r="BI368" s="402">
        <v>27</v>
      </c>
      <c r="BJ368" s="402">
        <v>26.1</v>
      </c>
      <c r="BK368" s="402">
        <v>28</v>
      </c>
      <c r="BL368" s="402">
        <v>27.1</v>
      </c>
      <c r="BM368" s="402">
        <v>21.8</v>
      </c>
      <c r="BN368" s="402">
        <v>22.8</v>
      </c>
      <c r="BO368" s="402">
        <v>30.2</v>
      </c>
      <c r="BP368" s="402">
        <v>29.3</v>
      </c>
      <c r="BQ368" s="402">
        <v>29.9</v>
      </c>
      <c r="BR368" s="402">
        <v>28.8</v>
      </c>
      <c r="BS368" s="402">
        <v>28.2</v>
      </c>
      <c r="BT368" s="402">
        <v>27.4</v>
      </c>
      <c r="BU368" s="402">
        <v>24.7</v>
      </c>
      <c r="BV368" s="402">
        <v>25.2</v>
      </c>
      <c r="BW368" s="402">
        <v>22.8</v>
      </c>
      <c r="BX368" s="402">
        <v>22.4</v>
      </c>
      <c r="BY368" s="402">
        <v>22.4</v>
      </c>
      <c r="BZ368" s="402">
        <v>22.8</v>
      </c>
      <c r="CA368" s="402">
        <v>21.9</v>
      </c>
      <c r="CB368" s="402">
        <v>14.5</v>
      </c>
      <c r="CC368" s="402">
        <v>17.6</v>
      </c>
      <c r="CD368" s="402">
        <v>19.7</v>
      </c>
      <c r="CE368" s="402">
        <v>18.4</v>
      </c>
      <c r="CF368" s="402">
        <v>24.9</v>
      </c>
      <c r="CG368" s="402">
        <v>25.9</v>
      </c>
      <c r="CH368" s="402">
        <v>24.8</v>
      </c>
      <c r="CI368" s="402">
        <v>21.3</v>
      </c>
      <c r="CJ368" s="402">
        <v>23</v>
      </c>
      <c r="CK368" s="402">
        <v>26.4</v>
      </c>
      <c r="CL368" s="402">
        <v>23.3</v>
      </c>
      <c r="CM368" s="402">
        <v>23.4</v>
      </c>
      <c r="CN368" s="402">
        <v>23.3</v>
      </c>
      <c r="CO368" s="402">
        <v>22.6</v>
      </c>
      <c r="CP368" s="402">
        <v>21.1</v>
      </c>
    </row>
    <row r="369" spans="1:94">
      <c r="A369">
        <v>366</v>
      </c>
      <c r="B369" t="s">
        <v>705</v>
      </c>
      <c r="C369" t="s">
        <v>1195</v>
      </c>
      <c r="D369" t="s">
        <v>1200</v>
      </c>
      <c r="E369" t="s">
        <v>706</v>
      </c>
      <c r="F369" t="s">
        <v>2109</v>
      </c>
      <c r="J369">
        <v>28.4</v>
      </c>
      <c r="L369">
        <v>35.1</v>
      </c>
      <c r="M369">
        <v>38.4</v>
      </c>
      <c r="N369">
        <v>31.4</v>
      </c>
      <c r="O369">
        <v>23.4</v>
      </c>
      <c r="P369">
        <v>23.3</v>
      </c>
      <c r="R369">
        <v>43.6</v>
      </c>
      <c r="S369">
        <v>38.8</v>
      </c>
      <c r="T369">
        <v>31.3</v>
      </c>
      <c r="U369">
        <v>45.2</v>
      </c>
      <c r="V369">
        <v>36.4</v>
      </c>
      <c r="W369">
        <v>33.9</v>
      </c>
      <c r="X369">
        <v>34.3</v>
      </c>
      <c r="Y369">
        <v>30.5</v>
      </c>
      <c r="Z369">
        <v>25.4</v>
      </c>
      <c r="AA369">
        <v>31.4</v>
      </c>
      <c r="AB369">
        <v>47.1</v>
      </c>
      <c r="AC369">
        <v>23.4</v>
      </c>
      <c r="AD369">
        <v>21.2</v>
      </c>
      <c r="AE369">
        <v>16.8</v>
      </c>
      <c r="AF369">
        <v>28.5</v>
      </c>
      <c r="AG369">
        <v>21.5</v>
      </c>
      <c r="AH369">
        <v>20.1</v>
      </c>
      <c r="AJ369">
        <v>51.2</v>
      </c>
      <c r="AK369">
        <v>48.4</v>
      </c>
      <c r="AL369">
        <v>43.7</v>
      </c>
      <c r="AM369">
        <v>33.6</v>
      </c>
      <c r="AN369">
        <v>44.1</v>
      </c>
      <c r="AO369">
        <v>41</v>
      </c>
      <c r="AP369">
        <v>38.9</v>
      </c>
      <c r="AQ369">
        <v>35.8</v>
      </c>
      <c r="AR369">
        <v>44.5</v>
      </c>
      <c r="AS369">
        <v>31.8</v>
      </c>
      <c r="AT369">
        <v>30.2</v>
      </c>
      <c r="AU369">
        <v>28.9</v>
      </c>
      <c r="AV369">
        <v>33.6</v>
      </c>
      <c r="AW369">
        <v>34.5</v>
      </c>
      <c r="AX369">
        <v>55.5</v>
      </c>
      <c r="AY369">
        <v>44.8</v>
      </c>
      <c r="AZ369">
        <v>45.6</v>
      </c>
      <c r="BA369">
        <v>37.3</v>
      </c>
      <c r="BB369">
        <v>36.5</v>
      </c>
      <c r="BC369">
        <v>31.2</v>
      </c>
      <c r="BD369">
        <v>48.1</v>
      </c>
      <c r="BE369">
        <v>40.6</v>
      </c>
      <c r="BF369">
        <v>29.4</v>
      </c>
      <c r="BG369">
        <v>39</v>
      </c>
      <c r="BH369">
        <v>34.4</v>
      </c>
      <c r="BI369">
        <v>33.1</v>
      </c>
      <c r="BJ369">
        <v>28</v>
      </c>
      <c r="BK369">
        <v>33.6</v>
      </c>
      <c r="BL369">
        <v>30.9</v>
      </c>
      <c r="BM369">
        <v>25</v>
      </c>
      <c r="BN369">
        <v>27.7</v>
      </c>
      <c r="BO369">
        <v>30.7</v>
      </c>
      <c r="BP369">
        <v>32</v>
      </c>
      <c r="BQ369">
        <v>61.3</v>
      </c>
      <c r="BR369">
        <v>46.2</v>
      </c>
      <c r="BS369">
        <v>44.1</v>
      </c>
      <c r="BT369">
        <v>26</v>
      </c>
      <c r="BU369">
        <v>26</v>
      </c>
      <c r="BV369">
        <v>25.6</v>
      </c>
      <c r="BW369">
        <v>14.9</v>
      </c>
      <c r="BX369">
        <v>20.9</v>
      </c>
      <c r="BY369">
        <v>21.3</v>
      </c>
      <c r="BZ369">
        <v>22</v>
      </c>
      <c r="CA369">
        <v>19.3</v>
      </c>
      <c r="CB369">
        <v>11.5</v>
      </c>
      <c r="CC369">
        <v>17.2</v>
      </c>
      <c r="CD369">
        <v>17.9</v>
      </c>
      <c r="CE369">
        <v>16.8</v>
      </c>
      <c r="CF369">
        <v>34.7</v>
      </c>
      <c r="CG369">
        <v>29</v>
      </c>
      <c r="CH369">
        <v>25.8</v>
      </c>
      <c r="CI369">
        <v>19.7</v>
      </c>
      <c r="CJ369">
        <v>19.8</v>
      </c>
      <c r="CK369">
        <v>25.6</v>
      </c>
      <c r="CL369">
        <v>21.5</v>
      </c>
      <c r="CM369">
        <v>21.6</v>
      </c>
      <c r="CN369">
        <v>21.2</v>
      </c>
      <c r="CO369">
        <v>19.3</v>
      </c>
      <c r="CP369">
        <v>19.8</v>
      </c>
    </row>
    <row r="370" spans="3:94">
      <c r="C370" t="s">
        <v>1195</v>
      </c>
      <c r="D370" t="s">
        <v>1201</v>
      </c>
      <c r="I370" s="402"/>
      <c r="J370" s="402"/>
      <c r="K370" s="402"/>
      <c r="L370" s="402"/>
      <c r="M370" s="402"/>
      <c r="N370" s="402"/>
      <c r="O370" s="402"/>
      <c r="P370" s="402"/>
      <c r="Q370" s="402"/>
      <c r="R370" s="402"/>
      <c r="S370" s="402"/>
      <c r="T370" s="402"/>
      <c r="U370" s="402"/>
      <c r="V370" s="402"/>
      <c r="W370" s="402"/>
      <c r="X370" s="402"/>
      <c r="Y370" s="402"/>
      <c r="Z370" s="402"/>
      <c r="AA370" s="402"/>
      <c r="AB370" s="402"/>
      <c r="AC370" s="402"/>
      <c r="AD370" s="402"/>
      <c r="AE370" s="402"/>
      <c r="AF370" s="402"/>
      <c r="AG370" s="402"/>
      <c r="AH370" s="402"/>
      <c r="AI370" s="402"/>
      <c r="AJ370" s="402"/>
      <c r="AK370" s="402"/>
      <c r="AL370" s="402"/>
      <c r="AM370" s="402"/>
      <c r="AN370" s="402"/>
      <c r="AO370" s="402"/>
      <c r="AP370" s="402"/>
      <c r="AQ370" s="402"/>
      <c r="AR370" s="402"/>
      <c r="AS370" s="402"/>
      <c r="AT370" s="402"/>
      <c r="AU370" s="402"/>
      <c r="AV370" s="402"/>
      <c r="AW370" s="402"/>
      <c r="AX370" s="402"/>
      <c r="AY370" s="402"/>
      <c r="AZ370" s="402"/>
      <c r="BA370" s="402"/>
      <c r="BB370" s="402"/>
      <c r="BC370" s="402"/>
      <c r="BD370" s="402"/>
      <c r="BE370" s="402"/>
      <c r="BF370" s="402"/>
      <c r="BG370" s="402"/>
      <c r="BH370" s="402"/>
      <c r="BI370" s="402"/>
      <c r="BJ370" s="402"/>
      <c r="BK370" s="402"/>
      <c r="BL370" s="402"/>
      <c r="BM370" s="402"/>
      <c r="BN370" s="402"/>
      <c r="BO370" s="402"/>
      <c r="BP370" s="402"/>
      <c r="BQ370" s="402"/>
      <c r="BR370" s="402"/>
      <c r="BS370" s="402"/>
      <c r="BT370" s="402"/>
      <c r="BU370" s="402"/>
      <c r="BV370" s="402"/>
      <c r="BW370" s="402"/>
      <c r="BX370" s="402"/>
      <c r="BY370" s="402"/>
      <c r="BZ370" s="402"/>
      <c r="CA370" s="402"/>
      <c r="CB370" s="402"/>
      <c r="CC370" s="402"/>
      <c r="CD370" s="402"/>
      <c r="CE370" s="402"/>
      <c r="CF370" s="402"/>
      <c r="CG370" s="402"/>
      <c r="CH370" s="402"/>
      <c r="CI370" s="402"/>
      <c r="CJ370" s="402"/>
      <c r="CK370" s="402"/>
      <c r="CL370" s="402"/>
      <c r="CM370" s="402"/>
      <c r="CN370" s="402"/>
      <c r="CO370" s="402"/>
      <c r="CP370" s="402"/>
    </row>
    <row r="371" spans="1:94">
      <c r="A371">
        <v>368</v>
      </c>
      <c r="B371" t="s">
        <v>708</v>
      </c>
      <c r="C371" t="s">
        <v>1195</v>
      </c>
      <c r="D371" t="s">
        <v>1201</v>
      </c>
      <c r="E371" t="s">
        <v>709</v>
      </c>
      <c r="F371" t="s">
        <v>2111</v>
      </c>
      <c r="I371" s="402"/>
      <c r="J371" s="402">
        <v>59</v>
      </c>
      <c r="K371" s="402"/>
      <c r="L371" s="402">
        <v>62.1</v>
      </c>
      <c r="M371" s="402">
        <v>59.3</v>
      </c>
      <c r="N371" s="402">
        <v>59.7</v>
      </c>
      <c r="O371" s="402">
        <v>58</v>
      </c>
      <c r="P371" s="402">
        <v>56.3</v>
      </c>
      <c r="Q371" s="402"/>
      <c r="R371" s="402">
        <v>59.9</v>
      </c>
      <c r="S371" s="402">
        <v>62.1</v>
      </c>
      <c r="T371" s="402">
        <v>62.4</v>
      </c>
      <c r="U371" s="402">
        <v>60.3</v>
      </c>
      <c r="V371" s="402">
        <v>59.2</v>
      </c>
      <c r="W371" s="402">
        <v>62</v>
      </c>
      <c r="X371" s="402">
        <v>59.6</v>
      </c>
      <c r="Y371" s="402">
        <v>58.9</v>
      </c>
      <c r="Z371" s="402">
        <v>62.1</v>
      </c>
      <c r="AA371" s="402">
        <v>59.6</v>
      </c>
      <c r="AB371" s="402">
        <v>58.3</v>
      </c>
      <c r="AC371" s="402">
        <v>57.9</v>
      </c>
      <c r="AD371" s="402">
        <v>57.9</v>
      </c>
      <c r="AE371" s="402">
        <v>55.8</v>
      </c>
      <c r="AF371" s="402">
        <v>56.2</v>
      </c>
      <c r="AG371" s="402">
        <v>56.2</v>
      </c>
      <c r="AH371" s="402">
        <v>56.2</v>
      </c>
      <c r="AI371" s="402"/>
      <c r="AJ371" s="402">
        <v>68.9</v>
      </c>
      <c r="AK371" s="402">
        <v>60.5</v>
      </c>
      <c r="AL371" s="402">
        <v>57.1</v>
      </c>
      <c r="AM371" s="402">
        <v>62.1</v>
      </c>
      <c r="AN371" s="402">
        <v>62.1</v>
      </c>
      <c r="AO371" s="402">
        <v>60.9</v>
      </c>
      <c r="AP371" s="402">
        <v>62.1</v>
      </c>
      <c r="AQ371" s="402">
        <v>62.1</v>
      </c>
      <c r="AR371" s="402">
        <v>64</v>
      </c>
      <c r="AS371" s="402">
        <v>62.4</v>
      </c>
      <c r="AT371" s="402">
        <v>62.9</v>
      </c>
      <c r="AU371" s="402">
        <v>62.4</v>
      </c>
      <c r="AV371" s="402">
        <v>62.4</v>
      </c>
      <c r="AW371" s="402">
        <v>60.3</v>
      </c>
      <c r="AX371" s="402">
        <v>60.3</v>
      </c>
      <c r="AY371" s="402">
        <v>62.3</v>
      </c>
      <c r="AZ371" s="402">
        <v>60.3</v>
      </c>
      <c r="BA371" s="402">
        <v>60.1</v>
      </c>
      <c r="BB371" s="402">
        <v>59.2</v>
      </c>
      <c r="BC371" s="402">
        <v>58.6</v>
      </c>
      <c r="BD371" s="402">
        <v>62</v>
      </c>
      <c r="BE371" s="402">
        <v>64.3</v>
      </c>
      <c r="BF371" s="402">
        <v>62</v>
      </c>
      <c r="BG371" s="402">
        <v>60</v>
      </c>
      <c r="BH371" s="402">
        <v>59.6</v>
      </c>
      <c r="BI371" s="402">
        <v>59.6</v>
      </c>
      <c r="BJ371" s="402">
        <v>58.9</v>
      </c>
      <c r="BK371" s="402">
        <v>58.9</v>
      </c>
      <c r="BL371" s="402">
        <v>57.3</v>
      </c>
      <c r="BM371" s="402">
        <v>62.1</v>
      </c>
      <c r="BN371" s="402">
        <v>62.1</v>
      </c>
      <c r="BO371" s="402">
        <v>59.6</v>
      </c>
      <c r="BP371" s="402">
        <v>59.6</v>
      </c>
      <c r="BQ371" s="402">
        <v>61.1</v>
      </c>
      <c r="BR371" s="402">
        <v>58.3</v>
      </c>
      <c r="BS371" s="402">
        <v>58.3</v>
      </c>
      <c r="BT371" s="402">
        <v>57.9</v>
      </c>
      <c r="BU371" s="402">
        <v>57.9</v>
      </c>
      <c r="BV371" s="402">
        <v>57.9</v>
      </c>
      <c r="BW371" s="402">
        <v>57.4</v>
      </c>
      <c r="BX371" s="402">
        <v>58</v>
      </c>
      <c r="BY371" s="402">
        <v>60.2</v>
      </c>
      <c r="BZ371" s="402">
        <v>56.6</v>
      </c>
      <c r="CA371" s="402">
        <v>57.9</v>
      </c>
      <c r="CB371" s="402">
        <v>56.6</v>
      </c>
      <c r="CC371" s="402">
        <v>51.9</v>
      </c>
      <c r="CD371" s="402">
        <v>55.7</v>
      </c>
      <c r="CE371" s="402">
        <v>55.7</v>
      </c>
      <c r="CF371" s="402">
        <v>56.2</v>
      </c>
      <c r="CG371" s="402">
        <v>55</v>
      </c>
      <c r="CH371" s="402">
        <v>56.2</v>
      </c>
      <c r="CI371" s="402">
        <v>56.2</v>
      </c>
      <c r="CJ371" s="402">
        <v>56.3</v>
      </c>
      <c r="CK371" s="402">
        <v>57.5</v>
      </c>
      <c r="CL371" s="402">
        <v>55.4</v>
      </c>
      <c r="CM371" s="402">
        <v>56.2</v>
      </c>
      <c r="CN371" s="402">
        <v>56.2</v>
      </c>
      <c r="CO371" s="402">
        <v>55.3</v>
      </c>
      <c r="CP371" s="402">
        <v>56.2</v>
      </c>
    </row>
    <row r="372" spans="1:94">
      <c r="A372">
        <v>369</v>
      </c>
      <c r="B372" t="s">
        <v>710</v>
      </c>
      <c r="C372" t="s">
        <v>1195</v>
      </c>
      <c r="D372" t="s">
        <v>1201</v>
      </c>
      <c r="E372" t="s">
        <v>711</v>
      </c>
      <c r="F372" t="s">
        <v>2111</v>
      </c>
      <c r="I372" s="402"/>
      <c r="J372" s="402">
        <v>16.3</v>
      </c>
      <c r="K372" s="402"/>
      <c r="L372" s="402">
        <v>16.2</v>
      </c>
      <c r="M372" s="402">
        <v>16.4</v>
      </c>
      <c r="N372" s="402">
        <v>16</v>
      </c>
      <c r="O372" s="402">
        <v>16.4</v>
      </c>
      <c r="P372" s="402">
        <v>16.4</v>
      </c>
      <c r="Q372" s="402"/>
      <c r="R372" s="402">
        <v>16.3</v>
      </c>
      <c r="S372" s="402">
        <v>15.3</v>
      </c>
      <c r="T372" s="402">
        <v>16.7</v>
      </c>
      <c r="U372" s="402">
        <v>19.1</v>
      </c>
      <c r="V372" s="402">
        <v>14.8</v>
      </c>
      <c r="W372" s="402">
        <v>16.1</v>
      </c>
      <c r="X372" s="402">
        <v>16.1</v>
      </c>
      <c r="Y372" s="402">
        <v>15.7</v>
      </c>
      <c r="Z372" s="402">
        <v>17.7</v>
      </c>
      <c r="AA372" s="402">
        <v>15.5</v>
      </c>
      <c r="AB372" s="402">
        <v>16</v>
      </c>
      <c r="AC372" s="402">
        <v>16.5</v>
      </c>
      <c r="AD372" s="402">
        <v>16.9</v>
      </c>
      <c r="AE372" s="402">
        <v>16.6</v>
      </c>
      <c r="AF372" s="402">
        <v>16.5</v>
      </c>
      <c r="AG372" s="402">
        <v>16.6</v>
      </c>
      <c r="AH372" s="402">
        <v>16.5</v>
      </c>
      <c r="AI372" s="402"/>
      <c r="AJ372" s="402">
        <v>16.3</v>
      </c>
      <c r="AK372" s="402">
        <v>16.3</v>
      </c>
      <c r="AL372" s="402">
        <v>15.1</v>
      </c>
      <c r="AM372" s="402">
        <v>15.2</v>
      </c>
      <c r="AN372" s="402">
        <v>14.8</v>
      </c>
      <c r="AO372" s="402">
        <v>14.5</v>
      </c>
      <c r="AP372" s="402">
        <v>15.2</v>
      </c>
      <c r="AQ372" s="402">
        <v>15.2</v>
      </c>
      <c r="AR372" s="402">
        <v>14.2</v>
      </c>
      <c r="AS372" s="402">
        <v>16.7</v>
      </c>
      <c r="AT372" s="402">
        <v>16.7</v>
      </c>
      <c r="AU372" s="402">
        <v>19.5</v>
      </c>
      <c r="AV372" s="402">
        <v>15.8</v>
      </c>
      <c r="AW372" s="402">
        <v>19</v>
      </c>
      <c r="AX372" s="402">
        <v>19</v>
      </c>
      <c r="AY372" s="402">
        <v>25.2</v>
      </c>
      <c r="AZ372" s="402">
        <v>19</v>
      </c>
      <c r="BA372" s="402">
        <v>14.7</v>
      </c>
      <c r="BB372" s="402">
        <v>12.6</v>
      </c>
      <c r="BC372" s="402">
        <v>15.6</v>
      </c>
      <c r="BD372" s="402">
        <v>16.1</v>
      </c>
      <c r="BE372" s="402">
        <v>16.1</v>
      </c>
      <c r="BF372" s="402">
        <v>16.1</v>
      </c>
      <c r="BG372" s="402">
        <v>16.1</v>
      </c>
      <c r="BH372" s="402">
        <v>17.4</v>
      </c>
      <c r="BI372" s="402">
        <v>15.6</v>
      </c>
      <c r="BJ372" s="402">
        <v>15.8</v>
      </c>
      <c r="BK372" s="402">
        <v>15.5</v>
      </c>
      <c r="BL372" s="402">
        <v>14.2</v>
      </c>
      <c r="BM372" s="402">
        <v>17.6</v>
      </c>
      <c r="BN372" s="402">
        <v>17.6</v>
      </c>
      <c r="BO372" s="402">
        <v>15.4</v>
      </c>
      <c r="BP372" s="402">
        <v>15.4</v>
      </c>
      <c r="BQ372" s="402">
        <v>15.9</v>
      </c>
      <c r="BR372" s="402">
        <v>14.5</v>
      </c>
      <c r="BS372" s="402">
        <v>15.9</v>
      </c>
      <c r="BT372" s="402">
        <v>16.5</v>
      </c>
      <c r="BU372" s="402">
        <v>16.5</v>
      </c>
      <c r="BV372" s="402">
        <v>16.5</v>
      </c>
      <c r="BW372" s="402">
        <v>16.6</v>
      </c>
      <c r="BX372" s="402">
        <v>16.8</v>
      </c>
      <c r="BY372" s="402">
        <v>16.8</v>
      </c>
      <c r="BZ372" s="402">
        <v>16.8</v>
      </c>
      <c r="CA372" s="402">
        <v>17.3</v>
      </c>
      <c r="CB372" s="402">
        <v>20.7</v>
      </c>
      <c r="CC372" s="402">
        <v>16.5</v>
      </c>
      <c r="CD372" s="402">
        <v>16.5</v>
      </c>
      <c r="CE372" s="402">
        <v>16.5</v>
      </c>
      <c r="CF372" s="402">
        <v>16.4</v>
      </c>
      <c r="CG372" s="402">
        <v>16.4</v>
      </c>
      <c r="CH372" s="402">
        <v>16.8</v>
      </c>
      <c r="CI372" s="402">
        <v>16.6</v>
      </c>
      <c r="CJ372" s="402">
        <v>16.6</v>
      </c>
      <c r="CK372" s="402">
        <v>16.6</v>
      </c>
      <c r="CL372" s="402">
        <v>16.6</v>
      </c>
      <c r="CM372" s="402">
        <v>17.9</v>
      </c>
      <c r="CN372" s="402">
        <v>16.4</v>
      </c>
      <c r="CO372" s="402">
        <v>17.3</v>
      </c>
      <c r="CP372" s="402">
        <v>16</v>
      </c>
    </row>
    <row r="373" spans="1:94">
      <c r="A373">
        <v>370</v>
      </c>
      <c r="B373" t="s">
        <v>712</v>
      </c>
      <c r="C373" t="s">
        <v>1195</v>
      </c>
      <c r="D373" t="s">
        <v>1201</v>
      </c>
      <c r="E373" t="s">
        <v>713</v>
      </c>
      <c r="F373" t="s">
        <v>2111</v>
      </c>
      <c r="I373" s="402"/>
      <c r="J373" s="402">
        <v>36.1</v>
      </c>
      <c r="K373" s="402"/>
      <c r="L373" s="402">
        <v>32.6</v>
      </c>
      <c r="M373" s="402">
        <v>41.7</v>
      </c>
      <c r="N373" s="402">
        <v>34</v>
      </c>
      <c r="O373" s="402">
        <v>36.3</v>
      </c>
      <c r="P373" s="402">
        <v>39.3</v>
      </c>
      <c r="Q373" s="402"/>
      <c r="R373" s="402">
        <v>32.6</v>
      </c>
      <c r="S373" s="402">
        <v>34.5</v>
      </c>
      <c r="T373" s="402">
        <v>29.5</v>
      </c>
      <c r="U373" s="402">
        <v>41.8</v>
      </c>
      <c r="V373" s="402">
        <v>41.8</v>
      </c>
      <c r="W373" s="402">
        <v>31.1</v>
      </c>
      <c r="X373" s="402">
        <v>34.1</v>
      </c>
      <c r="Y373" s="402">
        <v>34.1</v>
      </c>
      <c r="Z373" s="402">
        <v>30.9</v>
      </c>
      <c r="AA373" s="402">
        <v>36.2</v>
      </c>
      <c r="AB373" s="402">
        <v>46.9</v>
      </c>
      <c r="AC373" s="402">
        <v>35.2</v>
      </c>
      <c r="AD373" s="402">
        <v>36.3</v>
      </c>
      <c r="AE373" s="402">
        <v>34.5</v>
      </c>
      <c r="AF373" s="402">
        <v>39.3</v>
      </c>
      <c r="AG373" s="402">
        <v>40.1</v>
      </c>
      <c r="AH373" s="402">
        <v>39.2</v>
      </c>
      <c r="AI373" s="402"/>
      <c r="AJ373" s="402">
        <v>34.2</v>
      </c>
      <c r="AK373" s="402">
        <v>42.4</v>
      </c>
      <c r="AL373" s="402">
        <v>30.9</v>
      </c>
      <c r="AM373" s="402">
        <v>31.5</v>
      </c>
      <c r="AN373" s="402">
        <v>34.8</v>
      </c>
      <c r="AO373" s="402">
        <v>38.9</v>
      </c>
      <c r="AP373" s="402">
        <v>34.4</v>
      </c>
      <c r="AQ373" s="402">
        <v>32.1</v>
      </c>
      <c r="AR373" s="402">
        <v>37.4</v>
      </c>
      <c r="AS373" s="402">
        <v>30.3</v>
      </c>
      <c r="AT373" s="402">
        <v>29.4</v>
      </c>
      <c r="AU373" s="402">
        <v>25.9</v>
      </c>
      <c r="AV373" s="402">
        <v>29.6</v>
      </c>
      <c r="AW373" s="402">
        <v>41.7</v>
      </c>
      <c r="AX373" s="402">
        <v>42.2</v>
      </c>
      <c r="AY373" s="402">
        <v>44.8</v>
      </c>
      <c r="AZ373" s="402">
        <v>41.7</v>
      </c>
      <c r="BA373" s="402">
        <v>41.7</v>
      </c>
      <c r="BB373" s="402">
        <v>41.7</v>
      </c>
      <c r="BC373" s="402">
        <v>41.7</v>
      </c>
      <c r="BD373" s="402">
        <v>26.8</v>
      </c>
      <c r="BE373" s="402">
        <v>31</v>
      </c>
      <c r="BF373" s="402">
        <v>31</v>
      </c>
      <c r="BG373" s="402">
        <v>33.6</v>
      </c>
      <c r="BH373" s="402">
        <v>44.5</v>
      </c>
      <c r="BI373" s="402">
        <v>33.1</v>
      </c>
      <c r="BJ373" s="402">
        <v>34</v>
      </c>
      <c r="BK373" s="402">
        <v>36.5</v>
      </c>
      <c r="BL373" s="402">
        <v>32.6</v>
      </c>
      <c r="BM373" s="402">
        <v>30.9</v>
      </c>
      <c r="BN373" s="402">
        <v>23.3</v>
      </c>
      <c r="BO373" s="402">
        <v>36.1</v>
      </c>
      <c r="BP373" s="402">
        <v>36.4</v>
      </c>
      <c r="BQ373" s="402">
        <v>47</v>
      </c>
      <c r="BR373" s="402">
        <v>48</v>
      </c>
      <c r="BS373" s="402">
        <v>46.8</v>
      </c>
      <c r="BT373" s="402">
        <v>35.1</v>
      </c>
      <c r="BU373" s="402">
        <v>34.5</v>
      </c>
      <c r="BV373" s="402">
        <v>33</v>
      </c>
      <c r="BW373" s="402">
        <v>44</v>
      </c>
      <c r="BX373" s="402">
        <v>33.7</v>
      </c>
      <c r="BY373" s="402">
        <v>36.9</v>
      </c>
      <c r="BZ373" s="402">
        <v>37.6</v>
      </c>
      <c r="CA373" s="402">
        <v>36.3</v>
      </c>
      <c r="CB373" s="402">
        <v>27.3</v>
      </c>
      <c r="CC373" s="402">
        <v>34.4</v>
      </c>
      <c r="CD373" s="402">
        <v>34.4</v>
      </c>
      <c r="CE373" s="402">
        <v>34.6</v>
      </c>
      <c r="CF373" s="402">
        <v>39.2</v>
      </c>
      <c r="CG373" s="402">
        <v>40.7</v>
      </c>
      <c r="CH373" s="402">
        <v>39.2</v>
      </c>
      <c r="CI373" s="402">
        <v>40</v>
      </c>
      <c r="CJ373" s="402">
        <v>40</v>
      </c>
      <c r="CK373" s="402">
        <v>41.3</v>
      </c>
      <c r="CL373" s="402">
        <v>42.1</v>
      </c>
      <c r="CM373" s="402">
        <v>40</v>
      </c>
      <c r="CN373" s="402">
        <v>38.6</v>
      </c>
      <c r="CO373" s="402">
        <v>39.1</v>
      </c>
      <c r="CP373" s="402">
        <v>39.1</v>
      </c>
    </row>
    <row r="374" spans="1:94">
      <c r="A374">
        <v>371</v>
      </c>
      <c r="B374" t="s">
        <v>714</v>
      </c>
      <c r="C374" t="s">
        <v>1195</v>
      </c>
      <c r="D374" t="s">
        <v>1201</v>
      </c>
      <c r="E374" t="s">
        <v>715</v>
      </c>
      <c r="F374" t="s">
        <v>2111</v>
      </c>
      <c r="I374" s="402"/>
      <c r="J374" s="402">
        <v>63</v>
      </c>
      <c r="K374" s="402"/>
      <c r="L374" s="402">
        <v>64.3</v>
      </c>
      <c r="M374" s="402">
        <v>63</v>
      </c>
      <c r="N374" s="402">
        <v>63.7</v>
      </c>
      <c r="O374" s="402">
        <v>62</v>
      </c>
      <c r="P374" s="402">
        <v>62.1</v>
      </c>
      <c r="Q374" s="402"/>
      <c r="R374" s="402">
        <v>64.3</v>
      </c>
      <c r="S374" s="402">
        <v>64.3</v>
      </c>
      <c r="T374" s="402">
        <v>64.3</v>
      </c>
      <c r="U374" s="402">
        <v>64.8</v>
      </c>
      <c r="V374" s="402">
        <v>62.7</v>
      </c>
      <c r="W374" s="402">
        <v>64.4</v>
      </c>
      <c r="X374" s="402">
        <v>63.7</v>
      </c>
      <c r="Y374" s="402">
        <v>63.7</v>
      </c>
      <c r="Z374" s="402">
        <v>63.7</v>
      </c>
      <c r="AA374" s="402">
        <v>64.6</v>
      </c>
      <c r="AB374" s="402">
        <v>63.8</v>
      </c>
      <c r="AC374" s="402">
        <v>62</v>
      </c>
      <c r="AD374" s="402">
        <v>61.6</v>
      </c>
      <c r="AE374" s="402">
        <v>59.7</v>
      </c>
      <c r="AF374" s="402">
        <v>64</v>
      </c>
      <c r="AG374" s="402">
        <v>60.2</v>
      </c>
      <c r="AH374" s="402">
        <v>61.5</v>
      </c>
      <c r="AI374" s="402"/>
      <c r="AJ374" s="402">
        <v>64.3</v>
      </c>
      <c r="AK374" s="402">
        <v>64.3</v>
      </c>
      <c r="AL374" s="402">
        <v>64.3</v>
      </c>
      <c r="AM374" s="402">
        <v>64.3</v>
      </c>
      <c r="AN374" s="402">
        <v>66.5</v>
      </c>
      <c r="AO374" s="402">
        <v>64.3</v>
      </c>
      <c r="AP374" s="402">
        <v>64.3</v>
      </c>
      <c r="AQ374" s="402">
        <v>63.6</v>
      </c>
      <c r="AR374" s="402">
        <v>64.3</v>
      </c>
      <c r="AS374" s="402">
        <v>64.3</v>
      </c>
      <c r="AT374" s="402">
        <v>65</v>
      </c>
      <c r="AU374" s="402">
        <v>64.3</v>
      </c>
      <c r="AV374" s="402">
        <v>64.3</v>
      </c>
      <c r="AW374" s="402">
        <v>64.8</v>
      </c>
      <c r="AX374" s="402">
        <v>64.8</v>
      </c>
      <c r="AY374" s="402">
        <v>66.9</v>
      </c>
      <c r="AZ374" s="402">
        <v>64.8</v>
      </c>
      <c r="BA374" s="402">
        <v>62.9</v>
      </c>
      <c r="BB374" s="402">
        <v>62.5</v>
      </c>
      <c r="BC374" s="402">
        <v>61.2</v>
      </c>
      <c r="BD374" s="402">
        <v>64.7</v>
      </c>
      <c r="BE374" s="402">
        <v>64.4</v>
      </c>
      <c r="BF374" s="402">
        <v>64.4</v>
      </c>
      <c r="BG374" s="402">
        <v>63.7</v>
      </c>
      <c r="BH374" s="402">
        <v>63.7</v>
      </c>
      <c r="BI374" s="402">
        <v>63.7</v>
      </c>
      <c r="BJ374" s="402">
        <v>63</v>
      </c>
      <c r="BK374" s="402">
        <v>62.5</v>
      </c>
      <c r="BL374" s="402">
        <v>66.5</v>
      </c>
      <c r="BM374" s="402">
        <v>63.7</v>
      </c>
      <c r="BN374" s="402">
        <v>63.7</v>
      </c>
      <c r="BO374" s="402">
        <v>64.6</v>
      </c>
      <c r="BP374" s="402">
        <v>65</v>
      </c>
      <c r="BQ374" s="402">
        <v>65.9</v>
      </c>
      <c r="BR374" s="402">
        <v>63.7</v>
      </c>
      <c r="BS374" s="402">
        <v>63.7</v>
      </c>
      <c r="BT374" s="402">
        <v>62</v>
      </c>
      <c r="BU374" s="402">
        <v>62.9</v>
      </c>
      <c r="BV374" s="402">
        <v>63.1</v>
      </c>
      <c r="BW374" s="402">
        <v>56.9</v>
      </c>
      <c r="BX374" s="402">
        <v>61.5</v>
      </c>
      <c r="BY374" s="402">
        <v>61.5</v>
      </c>
      <c r="BZ374" s="402">
        <v>61.5</v>
      </c>
      <c r="CA374" s="402">
        <v>60.4</v>
      </c>
      <c r="CB374" s="402">
        <v>59.7</v>
      </c>
      <c r="CC374" s="402">
        <v>59.7</v>
      </c>
      <c r="CD374" s="402">
        <v>59.7</v>
      </c>
      <c r="CE374" s="402">
        <v>59.7</v>
      </c>
      <c r="CF374" s="402">
        <v>64</v>
      </c>
      <c r="CG374" s="402">
        <v>65.1</v>
      </c>
      <c r="CH374" s="402">
        <v>64</v>
      </c>
      <c r="CI374" s="402">
        <v>60.1</v>
      </c>
      <c r="CJ374" s="402">
        <v>57.8</v>
      </c>
      <c r="CK374" s="402">
        <v>60.1</v>
      </c>
      <c r="CL374" s="402">
        <v>60.1</v>
      </c>
      <c r="CM374" s="402">
        <v>60.1</v>
      </c>
      <c r="CN374" s="402">
        <v>61.5</v>
      </c>
      <c r="CO374" s="402">
        <v>61.5</v>
      </c>
      <c r="CP374" s="402">
        <v>59.6</v>
      </c>
    </row>
    <row r="375" spans="1:94">
      <c r="A375">
        <v>372</v>
      </c>
      <c r="B375" t="s">
        <v>716</v>
      </c>
      <c r="C375" t="s">
        <v>1195</v>
      </c>
      <c r="D375" t="s">
        <v>1201</v>
      </c>
      <c r="E375" t="s">
        <v>717</v>
      </c>
      <c r="F375" t="s">
        <v>2111</v>
      </c>
      <c r="J375">
        <v>61.8</v>
      </c>
      <c r="L375">
        <v>61.6</v>
      </c>
      <c r="M375">
        <v>67.8</v>
      </c>
      <c r="N375">
        <v>61.6</v>
      </c>
      <c r="O375">
        <v>60.4</v>
      </c>
      <c r="P375">
        <v>61.1</v>
      </c>
      <c r="R375">
        <v>61.8</v>
      </c>
      <c r="S375">
        <v>64.6</v>
      </c>
      <c r="T375">
        <v>58.6</v>
      </c>
      <c r="U375">
        <v>68.1</v>
      </c>
      <c r="V375">
        <v>68.1</v>
      </c>
      <c r="W375">
        <v>61.8</v>
      </c>
      <c r="X375">
        <v>61.8</v>
      </c>
      <c r="Y375">
        <v>61.8</v>
      </c>
      <c r="Z375">
        <v>55.3</v>
      </c>
      <c r="AA375">
        <v>63.3</v>
      </c>
      <c r="AB375">
        <v>68.1</v>
      </c>
      <c r="AC375">
        <v>60.6</v>
      </c>
      <c r="AD375">
        <v>60.1</v>
      </c>
      <c r="AE375">
        <v>56.5</v>
      </c>
      <c r="AF375">
        <v>61.4</v>
      </c>
      <c r="AG375">
        <v>61.4</v>
      </c>
      <c r="AH375">
        <v>59.3</v>
      </c>
      <c r="AJ375">
        <v>61.9</v>
      </c>
      <c r="AK375">
        <v>61.9</v>
      </c>
      <c r="AL375">
        <v>61.9</v>
      </c>
      <c r="AM375">
        <v>62.1</v>
      </c>
      <c r="AN375">
        <v>67.6</v>
      </c>
      <c r="AO375">
        <v>64.7</v>
      </c>
      <c r="AP375">
        <v>64.7</v>
      </c>
      <c r="AQ375">
        <v>64.7</v>
      </c>
      <c r="AR375">
        <v>68.7</v>
      </c>
      <c r="AS375">
        <v>62.8</v>
      </c>
      <c r="AT375">
        <v>58.7</v>
      </c>
      <c r="AU375">
        <v>51.9</v>
      </c>
      <c r="AV375">
        <v>58.7</v>
      </c>
      <c r="AW375">
        <v>68.2</v>
      </c>
      <c r="AX375">
        <v>68.2</v>
      </c>
      <c r="AY375">
        <v>70.3</v>
      </c>
      <c r="AZ375">
        <v>68.2</v>
      </c>
      <c r="BA375">
        <v>68.2</v>
      </c>
      <c r="BB375">
        <v>68.2</v>
      </c>
      <c r="BC375">
        <v>68.2</v>
      </c>
      <c r="BD375">
        <v>63.7</v>
      </c>
      <c r="BE375">
        <v>61.9</v>
      </c>
      <c r="BF375">
        <v>60.4</v>
      </c>
      <c r="BG375">
        <v>61.9</v>
      </c>
      <c r="BH375">
        <v>63.2</v>
      </c>
      <c r="BI375">
        <v>61.9</v>
      </c>
      <c r="BJ375">
        <v>60.8</v>
      </c>
      <c r="BK375">
        <v>61.9</v>
      </c>
      <c r="BL375">
        <v>62.1</v>
      </c>
      <c r="BM375">
        <v>55</v>
      </c>
      <c r="BN375">
        <v>55.4</v>
      </c>
      <c r="BO375">
        <v>63.9</v>
      </c>
      <c r="BP375">
        <v>63.4</v>
      </c>
      <c r="BQ375">
        <v>70.6</v>
      </c>
      <c r="BR375">
        <v>69.7</v>
      </c>
      <c r="BS375">
        <v>68.2</v>
      </c>
      <c r="BT375">
        <v>62.6</v>
      </c>
      <c r="BU375">
        <v>60.7</v>
      </c>
      <c r="BV375">
        <v>60.7</v>
      </c>
      <c r="BW375">
        <v>60.6</v>
      </c>
      <c r="BX375">
        <v>60.2</v>
      </c>
      <c r="BY375">
        <v>60.6</v>
      </c>
      <c r="BZ375">
        <v>59.8</v>
      </c>
      <c r="CA375">
        <v>58.1</v>
      </c>
      <c r="CB375">
        <v>52.3</v>
      </c>
      <c r="CC375">
        <v>49.2</v>
      </c>
      <c r="CD375">
        <v>57.2</v>
      </c>
      <c r="CE375">
        <v>56.6</v>
      </c>
      <c r="CF375">
        <v>61.8</v>
      </c>
      <c r="CG375">
        <v>61.5</v>
      </c>
      <c r="CH375">
        <v>61.5</v>
      </c>
      <c r="CI375">
        <v>61.5</v>
      </c>
      <c r="CJ375">
        <v>62</v>
      </c>
      <c r="CK375">
        <v>61.5</v>
      </c>
      <c r="CL375">
        <v>65.9</v>
      </c>
      <c r="CM375">
        <v>61.1</v>
      </c>
      <c r="CN375">
        <v>61.5</v>
      </c>
      <c r="CO375">
        <v>59.1</v>
      </c>
      <c r="CP375">
        <v>56.9</v>
      </c>
    </row>
    <row r="376" spans="3:94">
      <c r="C376" t="s">
        <v>1195</v>
      </c>
      <c r="D376" t="s">
        <v>1203</v>
      </c>
      <c r="I376" s="402"/>
      <c r="J376" s="402"/>
      <c r="K376" s="402"/>
      <c r="L376" s="402"/>
      <c r="M376" s="402"/>
      <c r="N376" s="402"/>
      <c r="O376" s="402"/>
      <c r="P376" s="402"/>
      <c r="Q376" s="402"/>
      <c r="R376" s="402"/>
      <c r="S376" s="402"/>
      <c r="T376" s="402"/>
      <c r="U376" s="402"/>
      <c r="V376" s="402"/>
      <c r="W376" s="402"/>
      <c r="X376" s="402"/>
      <c r="Y376" s="402"/>
      <c r="Z376" s="402"/>
      <c r="AA376" s="402"/>
      <c r="AB376" s="402"/>
      <c r="AC376" s="402"/>
      <c r="AD376" s="402"/>
      <c r="AE376" s="402"/>
      <c r="AF376" s="402"/>
      <c r="AG376" s="402"/>
      <c r="AH376" s="402"/>
      <c r="AI376" s="402"/>
      <c r="AJ376" s="402"/>
      <c r="AK376" s="402"/>
      <c r="AL376" s="402"/>
      <c r="AM376" s="402"/>
      <c r="AN376" s="402"/>
      <c r="AO376" s="402"/>
      <c r="AP376" s="402"/>
      <c r="AQ376" s="402"/>
      <c r="AR376" s="402"/>
      <c r="AS376" s="402"/>
      <c r="AT376" s="402"/>
      <c r="AU376" s="402"/>
      <c r="AV376" s="402"/>
      <c r="AW376" s="402"/>
      <c r="AX376" s="402"/>
      <c r="AY376" s="402"/>
      <c r="AZ376" s="402"/>
      <c r="BA376" s="402"/>
      <c r="BB376" s="402"/>
      <c r="BC376" s="402"/>
      <c r="BD376" s="402"/>
      <c r="BE376" s="402"/>
      <c r="BF376" s="402"/>
      <c r="BG376" s="402"/>
      <c r="BH376" s="402"/>
      <c r="BI376" s="402"/>
      <c r="BJ376" s="402"/>
      <c r="BK376" s="402"/>
      <c r="BL376" s="402"/>
      <c r="BM376" s="402"/>
      <c r="BN376" s="402"/>
      <c r="BO376" s="402"/>
      <c r="BP376" s="402"/>
      <c r="BQ376" s="402"/>
      <c r="BR376" s="402"/>
      <c r="BS376" s="402"/>
      <c r="BT376" s="402"/>
      <c r="BU376" s="402"/>
      <c r="BV376" s="402"/>
      <c r="BW376" s="402"/>
      <c r="BX376" s="402"/>
      <c r="BY376" s="402"/>
      <c r="BZ376" s="402"/>
      <c r="CA376" s="402"/>
      <c r="CB376" s="402"/>
      <c r="CC376" s="402"/>
      <c r="CD376" s="402"/>
      <c r="CE376" s="402"/>
      <c r="CF376" s="402"/>
      <c r="CG376" s="402"/>
      <c r="CH376" s="402"/>
      <c r="CI376" s="402"/>
      <c r="CJ376" s="402"/>
      <c r="CK376" s="402"/>
      <c r="CL376" s="402"/>
      <c r="CM376" s="402"/>
      <c r="CN376" s="402"/>
      <c r="CO376" s="402"/>
      <c r="CP376" s="402"/>
    </row>
    <row r="377" spans="1:94">
      <c r="A377">
        <v>374</v>
      </c>
      <c r="B377" t="s">
        <v>1202</v>
      </c>
      <c r="C377" t="s">
        <v>1195</v>
      </c>
      <c r="D377" t="s">
        <v>1203</v>
      </c>
      <c r="E377" t="s">
        <v>1204</v>
      </c>
      <c r="F377" t="s">
        <v>2109</v>
      </c>
      <c r="I377" s="402"/>
      <c r="J377" s="402">
        <v>7.4</v>
      </c>
      <c r="K377" s="402"/>
      <c r="L377" s="402">
        <v>9.6</v>
      </c>
      <c r="M377" s="402">
        <v>8.9</v>
      </c>
      <c r="N377" s="402">
        <v>8.6</v>
      </c>
      <c r="O377" s="402">
        <v>6.3</v>
      </c>
      <c r="P377" s="402">
        <v>5.7</v>
      </c>
      <c r="Q377" s="402"/>
      <c r="R377" s="402">
        <v>12</v>
      </c>
      <c r="S377" s="402">
        <v>10.7</v>
      </c>
      <c r="T377" s="402">
        <v>8.7</v>
      </c>
      <c r="U377" s="402">
        <v>9.4</v>
      </c>
      <c r="V377" s="402">
        <v>8.9</v>
      </c>
      <c r="W377" s="402">
        <v>8.3</v>
      </c>
      <c r="X377" s="402">
        <v>10</v>
      </c>
      <c r="Y377" s="402">
        <v>8.5</v>
      </c>
      <c r="Z377" s="402">
        <v>7.2</v>
      </c>
      <c r="AA377" s="402">
        <v>8.5</v>
      </c>
      <c r="AB377" s="402">
        <v>9.6</v>
      </c>
      <c r="AC377" s="402">
        <v>6.2</v>
      </c>
      <c r="AD377" s="402">
        <v>6.2</v>
      </c>
      <c r="AE377" s="402">
        <v>4.4</v>
      </c>
      <c r="AF377" s="402">
        <v>6.3</v>
      </c>
      <c r="AG377" s="402">
        <v>5.7</v>
      </c>
      <c r="AH377" s="402">
        <v>4.9</v>
      </c>
      <c r="AI377" s="402"/>
      <c r="AJ377" s="402">
        <v>12.6</v>
      </c>
      <c r="AK377" s="402">
        <v>12</v>
      </c>
      <c r="AL377" s="402">
        <v>12</v>
      </c>
      <c r="AM377" s="402">
        <v>10.7</v>
      </c>
      <c r="AN377" s="402">
        <v>10.5</v>
      </c>
      <c r="AO377" s="402">
        <v>11.5</v>
      </c>
      <c r="AP377" s="402">
        <v>10.1</v>
      </c>
      <c r="AQ377" s="402">
        <v>10.6</v>
      </c>
      <c r="AR377" s="402">
        <v>13.1</v>
      </c>
      <c r="AS377" s="402">
        <v>8.7</v>
      </c>
      <c r="AT377" s="402">
        <v>8.7</v>
      </c>
      <c r="AU377" s="402">
        <v>7.7</v>
      </c>
      <c r="AV377" s="402">
        <v>8.7</v>
      </c>
      <c r="AW377" s="402">
        <v>9.4</v>
      </c>
      <c r="AX377" s="402">
        <v>10</v>
      </c>
      <c r="AY377" s="402">
        <v>10.6</v>
      </c>
      <c r="AZ377" s="402">
        <v>8.5</v>
      </c>
      <c r="BA377" s="402">
        <v>10</v>
      </c>
      <c r="BB377" s="402">
        <v>8.9</v>
      </c>
      <c r="BC377" s="402">
        <v>8.5</v>
      </c>
      <c r="BD377" s="402">
        <v>8.4</v>
      </c>
      <c r="BE377" s="402">
        <v>8.7</v>
      </c>
      <c r="BF377" s="402">
        <v>7.6</v>
      </c>
      <c r="BG377" s="402">
        <v>10</v>
      </c>
      <c r="BH377" s="402">
        <v>10</v>
      </c>
      <c r="BI377" s="402">
        <v>10.9</v>
      </c>
      <c r="BJ377" s="402">
        <v>8</v>
      </c>
      <c r="BK377" s="402">
        <v>8.7</v>
      </c>
      <c r="BL377" s="402">
        <v>8.6</v>
      </c>
      <c r="BM377" s="402">
        <v>7.2</v>
      </c>
      <c r="BN377" s="402">
        <v>7.3</v>
      </c>
      <c r="BO377" s="402">
        <v>8.6</v>
      </c>
      <c r="BP377" s="402">
        <v>9.2</v>
      </c>
      <c r="BQ377" s="402">
        <v>11.7</v>
      </c>
      <c r="BR377" s="402">
        <v>9.6</v>
      </c>
      <c r="BS377" s="402">
        <v>9.6</v>
      </c>
      <c r="BT377" s="402">
        <v>7.2</v>
      </c>
      <c r="BU377" s="402">
        <v>6.3</v>
      </c>
      <c r="BV377" s="402">
        <v>6.7</v>
      </c>
      <c r="BW377" s="402">
        <v>3.4</v>
      </c>
      <c r="BX377" s="402">
        <v>6.3</v>
      </c>
      <c r="BY377" s="402">
        <v>6.3</v>
      </c>
      <c r="BZ377" s="402">
        <v>6.3</v>
      </c>
      <c r="CA377" s="402">
        <v>6.3</v>
      </c>
      <c r="CB377" s="402">
        <v>3</v>
      </c>
      <c r="CC377" s="402">
        <v>3.8</v>
      </c>
      <c r="CD377" s="402">
        <v>4.4</v>
      </c>
      <c r="CE377" s="402">
        <v>4.4</v>
      </c>
      <c r="CF377" s="402">
        <v>7</v>
      </c>
      <c r="CG377" s="402">
        <v>6.3</v>
      </c>
      <c r="CH377" s="402">
        <v>6.3</v>
      </c>
      <c r="CI377" s="402">
        <v>5.2</v>
      </c>
      <c r="CJ377" s="402">
        <v>5.7</v>
      </c>
      <c r="CK377" s="402">
        <v>5.7</v>
      </c>
      <c r="CL377" s="402">
        <v>5.7</v>
      </c>
      <c r="CM377" s="402">
        <v>5.8</v>
      </c>
      <c r="CN377" s="402">
        <v>4.9</v>
      </c>
      <c r="CO377" s="402">
        <v>4.9</v>
      </c>
      <c r="CP377" s="402">
        <v>4.5</v>
      </c>
    </row>
    <row r="378" spans="1:94">
      <c r="A378">
        <v>375</v>
      </c>
      <c r="B378" t="s">
        <v>1205</v>
      </c>
      <c r="C378" t="s">
        <v>1195</v>
      </c>
      <c r="D378" t="s">
        <v>1203</v>
      </c>
      <c r="E378" t="s">
        <v>1206</v>
      </c>
      <c r="F378" t="s">
        <v>2109</v>
      </c>
      <c r="J378">
        <v>23</v>
      </c>
      <c r="L378">
        <v>24</v>
      </c>
      <c r="M378">
        <v>26.4</v>
      </c>
      <c r="N378">
        <v>24</v>
      </c>
      <c r="O378">
        <v>21.3</v>
      </c>
      <c r="P378">
        <v>22.1</v>
      </c>
      <c r="R378">
        <v>27.3</v>
      </c>
      <c r="S378">
        <v>27.5</v>
      </c>
      <c r="T378">
        <v>20.2</v>
      </c>
      <c r="U378">
        <v>26.3</v>
      </c>
      <c r="V378">
        <v>27.2</v>
      </c>
      <c r="W378">
        <v>21.3</v>
      </c>
      <c r="X378">
        <v>26.5</v>
      </c>
      <c r="Y378">
        <v>25</v>
      </c>
      <c r="Z378">
        <v>15.8</v>
      </c>
      <c r="AA378">
        <v>26.3</v>
      </c>
      <c r="AB378">
        <v>28.1</v>
      </c>
      <c r="AC378">
        <v>21.4</v>
      </c>
      <c r="AD378">
        <v>23.2</v>
      </c>
      <c r="AE378">
        <v>14.8</v>
      </c>
      <c r="AF378">
        <v>23.9</v>
      </c>
      <c r="AG378">
        <v>21.8</v>
      </c>
      <c r="AH378">
        <v>20.8</v>
      </c>
      <c r="AJ378">
        <v>27.3</v>
      </c>
      <c r="AK378">
        <v>41.6</v>
      </c>
      <c r="AL378">
        <v>27.3</v>
      </c>
      <c r="AM378">
        <v>23.5</v>
      </c>
      <c r="AN378">
        <v>27.4</v>
      </c>
      <c r="AO378">
        <v>31</v>
      </c>
      <c r="AP378">
        <v>26.5</v>
      </c>
      <c r="AQ378">
        <v>26.7</v>
      </c>
      <c r="AR378">
        <v>34.4</v>
      </c>
      <c r="AS378">
        <v>20.2</v>
      </c>
      <c r="AT378">
        <v>21.5</v>
      </c>
      <c r="AU378">
        <v>15.6</v>
      </c>
      <c r="AV378">
        <v>20.2</v>
      </c>
      <c r="AW378">
        <v>23.8</v>
      </c>
      <c r="AX378">
        <v>28.1</v>
      </c>
      <c r="AY378">
        <v>26.3</v>
      </c>
      <c r="AZ378">
        <v>24.5</v>
      </c>
      <c r="BA378">
        <v>33</v>
      </c>
      <c r="BB378">
        <v>27.6</v>
      </c>
      <c r="BC378">
        <v>21.3</v>
      </c>
      <c r="BD378">
        <v>23.1</v>
      </c>
      <c r="BE378">
        <v>21.3</v>
      </c>
      <c r="BF378">
        <v>19.8</v>
      </c>
      <c r="BG378">
        <v>26.7</v>
      </c>
      <c r="BH378">
        <v>25.4</v>
      </c>
      <c r="BI378">
        <v>26.8</v>
      </c>
      <c r="BJ378">
        <v>23.4</v>
      </c>
      <c r="BK378">
        <v>25.3</v>
      </c>
      <c r="BL378">
        <v>28.3</v>
      </c>
      <c r="BM378">
        <v>15.8</v>
      </c>
      <c r="BN378">
        <v>15.8</v>
      </c>
      <c r="BO378">
        <v>26.3</v>
      </c>
      <c r="BP378">
        <v>27.5</v>
      </c>
      <c r="BQ378">
        <v>31.8</v>
      </c>
      <c r="BR378">
        <v>28.2</v>
      </c>
      <c r="BS378">
        <v>27.6</v>
      </c>
      <c r="BT378">
        <v>22</v>
      </c>
      <c r="BU378">
        <v>22.2</v>
      </c>
      <c r="BV378">
        <v>23.2</v>
      </c>
      <c r="BW378">
        <v>14.4</v>
      </c>
      <c r="BX378">
        <v>23.2</v>
      </c>
      <c r="BY378">
        <v>26.3</v>
      </c>
      <c r="BZ378">
        <v>23.2</v>
      </c>
      <c r="CA378">
        <v>21.7</v>
      </c>
      <c r="CB378">
        <v>7.7</v>
      </c>
      <c r="CC378">
        <v>10.6</v>
      </c>
      <c r="CD378">
        <v>17.6</v>
      </c>
      <c r="CE378">
        <v>14.8</v>
      </c>
      <c r="CF378">
        <v>25.2</v>
      </c>
      <c r="CG378">
        <v>23.8</v>
      </c>
      <c r="CH378">
        <v>23.8</v>
      </c>
      <c r="CI378">
        <v>21.8</v>
      </c>
      <c r="CJ378">
        <v>18.5</v>
      </c>
      <c r="CK378">
        <v>17.9</v>
      </c>
      <c r="CL378">
        <v>21.7</v>
      </c>
      <c r="CM378">
        <v>26</v>
      </c>
      <c r="CN378">
        <v>23.5</v>
      </c>
      <c r="CO378">
        <v>20.8</v>
      </c>
      <c r="CP378">
        <v>16.6</v>
      </c>
    </row>
    <row r="379" spans="3:3">
      <c r="C379" t="s">
        <v>1195</v>
      </c>
    </row>
    <row r="380" spans="3:94">
      <c r="C380" t="s">
        <v>1208</v>
      </c>
      <c r="D380" t="s">
        <v>1209</v>
      </c>
      <c r="I380" s="402"/>
      <c r="J380" s="402"/>
      <c r="K380" s="402"/>
      <c r="L380" s="402"/>
      <c r="M380" s="402"/>
      <c r="N380" s="402"/>
      <c r="O380" s="402"/>
      <c r="P380" s="402"/>
      <c r="Q380" s="402"/>
      <c r="R380" s="402"/>
      <c r="S380" s="402"/>
      <c r="T380" s="402"/>
      <c r="U380" s="402"/>
      <c r="V380" s="402"/>
      <c r="W380" s="402"/>
      <c r="X380" s="402"/>
      <c r="Y380" s="402"/>
      <c r="Z380" s="402"/>
      <c r="AA380" s="402"/>
      <c r="AB380" s="402"/>
      <c r="AC380" s="402"/>
      <c r="AD380" s="402"/>
      <c r="AE380" s="402"/>
      <c r="AF380" s="402"/>
      <c r="AG380" s="402"/>
      <c r="AH380" s="402"/>
      <c r="AI380" s="402"/>
      <c r="AJ380" s="402"/>
      <c r="AK380" s="402"/>
      <c r="AL380" s="402"/>
      <c r="AM380" s="402"/>
      <c r="AN380" s="402"/>
      <c r="AO380" s="402"/>
      <c r="AP380" s="402"/>
      <c r="AQ380" s="402"/>
      <c r="AR380" s="402"/>
      <c r="AS380" s="402"/>
      <c r="AT380" s="402"/>
      <c r="AU380" s="402"/>
      <c r="AV380" s="402"/>
      <c r="AW380" s="402"/>
      <c r="AX380" s="402"/>
      <c r="AY380" s="402"/>
      <c r="AZ380" s="402"/>
      <c r="BA380" s="402"/>
      <c r="BB380" s="402"/>
      <c r="BC380" s="402"/>
      <c r="BD380" s="402"/>
      <c r="BE380" s="402"/>
      <c r="BF380" s="402"/>
      <c r="BG380" s="402"/>
      <c r="BH380" s="402"/>
      <c r="BI380" s="402"/>
      <c r="BJ380" s="402"/>
      <c r="BK380" s="402"/>
      <c r="BL380" s="402"/>
      <c r="BM380" s="402"/>
      <c r="BN380" s="402"/>
      <c r="BO380" s="402"/>
      <c r="BP380" s="402"/>
      <c r="BQ380" s="402"/>
      <c r="BR380" s="402"/>
      <c r="BS380" s="402"/>
      <c r="BT380" s="402"/>
      <c r="BU380" s="402"/>
      <c r="BV380" s="402"/>
      <c r="BW380" s="402"/>
      <c r="BX380" s="402"/>
      <c r="BY380" s="402"/>
      <c r="BZ380" s="402"/>
      <c r="CA380" s="402"/>
      <c r="CB380" s="402"/>
      <c r="CC380" s="402"/>
      <c r="CD380" s="402"/>
      <c r="CE380" s="402"/>
      <c r="CF380" s="402"/>
      <c r="CG380" s="402"/>
      <c r="CH380" s="402"/>
      <c r="CI380" s="402"/>
      <c r="CJ380" s="402"/>
      <c r="CK380" s="402"/>
      <c r="CL380" s="402"/>
      <c r="CM380" s="402"/>
      <c r="CN380" s="402"/>
      <c r="CO380" s="402"/>
      <c r="CP380" s="402"/>
    </row>
    <row r="381" spans="1:94">
      <c r="A381">
        <v>378</v>
      </c>
      <c r="B381" t="s">
        <v>1207</v>
      </c>
      <c r="C381" t="s">
        <v>1208</v>
      </c>
      <c r="D381" t="s">
        <v>1209</v>
      </c>
      <c r="E381" t="s">
        <v>1210</v>
      </c>
      <c r="F381" t="s">
        <v>2109</v>
      </c>
      <c r="I381" s="402"/>
      <c r="J381" s="402">
        <v>88.6</v>
      </c>
      <c r="K381" s="402"/>
      <c r="L381" s="402">
        <v>90.3</v>
      </c>
      <c r="M381" s="402">
        <v>91.1</v>
      </c>
      <c r="N381" s="402">
        <v>89.3</v>
      </c>
      <c r="O381" s="402">
        <v>86.6</v>
      </c>
      <c r="P381" s="402">
        <v>88.7</v>
      </c>
      <c r="Q381" s="402"/>
      <c r="R381" s="402">
        <v>90.5</v>
      </c>
      <c r="S381" s="402">
        <v>91</v>
      </c>
      <c r="T381" s="402">
        <v>89.5</v>
      </c>
      <c r="U381" s="402">
        <v>90</v>
      </c>
      <c r="V381" s="402">
        <v>92.4</v>
      </c>
      <c r="W381" s="402">
        <v>87.2</v>
      </c>
      <c r="X381" s="402">
        <v>90.3</v>
      </c>
      <c r="Y381" s="402">
        <v>89.6</v>
      </c>
      <c r="Z381" s="402">
        <v>86.8</v>
      </c>
      <c r="AA381" s="402">
        <v>90.7</v>
      </c>
      <c r="AB381" s="402">
        <v>90.1</v>
      </c>
      <c r="AC381" s="402">
        <v>88.4</v>
      </c>
      <c r="AD381" s="402">
        <v>86.9</v>
      </c>
      <c r="AE381" s="402">
        <v>82.5</v>
      </c>
      <c r="AF381" s="402">
        <v>89.1</v>
      </c>
      <c r="AG381" s="402">
        <v>89.4</v>
      </c>
      <c r="AH381" s="402">
        <v>87</v>
      </c>
      <c r="AI381" s="402"/>
      <c r="AJ381" s="402">
        <v>77.4</v>
      </c>
      <c r="AK381" s="402">
        <v>89.2</v>
      </c>
      <c r="AL381" s="402">
        <v>90.9</v>
      </c>
      <c r="AM381" s="402">
        <v>90.3</v>
      </c>
      <c r="AN381" s="402">
        <v>90.9</v>
      </c>
      <c r="AO381" s="402">
        <v>92</v>
      </c>
      <c r="AP381" s="402">
        <v>88</v>
      </c>
      <c r="AQ381" s="402">
        <v>90.9</v>
      </c>
      <c r="AR381" s="402">
        <v>94.3</v>
      </c>
      <c r="AS381" s="402">
        <v>89.4</v>
      </c>
      <c r="AT381" s="402">
        <v>89.7</v>
      </c>
      <c r="AU381" s="402">
        <v>88</v>
      </c>
      <c r="AV381" s="402">
        <v>88.2</v>
      </c>
      <c r="AW381" s="402">
        <v>90</v>
      </c>
      <c r="AX381" s="402">
        <v>90</v>
      </c>
      <c r="AY381" s="402">
        <v>90</v>
      </c>
      <c r="AZ381" s="402">
        <v>90</v>
      </c>
      <c r="BA381" s="402">
        <v>92.6</v>
      </c>
      <c r="BB381" s="402">
        <v>92.4</v>
      </c>
      <c r="BC381" s="402">
        <v>92.5</v>
      </c>
      <c r="BD381" s="402">
        <v>87.1</v>
      </c>
      <c r="BE381" s="402">
        <v>87.1</v>
      </c>
      <c r="BF381" s="402">
        <v>86.7</v>
      </c>
      <c r="BG381" s="402">
        <v>90.2</v>
      </c>
      <c r="BH381" s="402">
        <v>88.8</v>
      </c>
      <c r="BI381" s="402">
        <v>91.9</v>
      </c>
      <c r="BJ381" s="402">
        <v>88.1</v>
      </c>
      <c r="BK381" s="402">
        <v>90</v>
      </c>
      <c r="BL381" s="402">
        <v>90.8</v>
      </c>
      <c r="BM381" s="402">
        <v>86.8</v>
      </c>
      <c r="BN381" s="402">
        <v>86.8</v>
      </c>
      <c r="BO381" s="402">
        <v>90.7</v>
      </c>
      <c r="BP381" s="402">
        <v>91.1</v>
      </c>
      <c r="BQ381" s="402">
        <v>90.1</v>
      </c>
      <c r="BR381" s="402">
        <v>90.1</v>
      </c>
      <c r="BS381" s="402">
        <v>90.1</v>
      </c>
      <c r="BT381" s="402">
        <v>88.3</v>
      </c>
      <c r="BU381" s="402">
        <v>88.3</v>
      </c>
      <c r="BV381" s="402">
        <v>88.3</v>
      </c>
      <c r="BW381" s="402">
        <v>89.3</v>
      </c>
      <c r="BX381" s="402">
        <v>88.5</v>
      </c>
      <c r="BY381" s="402">
        <v>89</v>
      </c>
      <c r="BZ381" s="402">
        <v>85.2</v>
      </c>
      <c r="CA381" s="402">
        <v>85.6</v>
      </c>
      <c r="CB381" s="402">
        <v>80.6</v>
      </c>
      <c r="CC381" s="402">
        <v>80.9</v>
      </c>
      <c r="CD381" s="402">
        <v>82.5</v>
      </c>
      <c r="CE381" s="402">
        <v>82.5</v>
      </c>
      <c r="CF381" s="402">
        <v>89.1</v>
      </c>
      <c r="CG381" s="402">
        <v>89.4</v>
      </c>
      <c r="CH381" s="402">
        <v>89.1</v>
      </c>
      <c r="CI381" s="402">
        <v>89.4</v>
      </c>
      <c r="CJ381" s="402">
        <v>90.5</v>
      </c>
      <c r="CK381" s="402">
        <v>90.2</v>
      </c>
      <c r="CL381" s="402">
        <v>89.6</v>
      </c>
      <c r="CM381" s="402">
        <v>89.1</v>
      </c>
      <c r="CN381" s="402">
        <v>87.4</v>
      </c>
      <c r="CO381" s="402">
        <v>86.9</v>
      </c>
      <c r="CP381" s="402">
        <v>86.2</v>
      </c>
    </row>
    <row r="382" spans="1:94">
      <c r="A382">
        <v>379</v>
      </c>
      <c r="B382" t="s">
        <v>1211</v>
      </c>
      <c r="C382" t="s">
        <v>1208</v>
      </c>
      <c r="D382" t="s">
        <v>1209</v>
      </c>
      <c r="E382" t="s">
        <v>1212</v>
      </c>
      <c r="F382" t="s">
        <v>2109</v>
      </c>
      <c r="I382" s="402"/>
      <c r="J382" s="402">
        <v>74</v>
      </c>
      <c r="K382" s="402"/>
      <c r="L382" s="402">
        <v>76.8</v>
      </c>
      <c r="M382" s="402">
        <v>84.8</v>
      </c>
      <c r="N382" s="402">
        <v>75.1</v>
      </c>
      <c r="O382" s="402">
        <v>69.6</v>
      </c>
      <c r="P382" s="402">
        <v>73.1</v>
      </c>
      <c r="Q382" s="402"/>
      <c r="R382" s="402">
        <v>82.8</v>
      </c>
      <c r="S382" s="402">
        <v>80.7</v>
      </c>
      <c r="T382" s="402">
        <v>72.2</v>
      </c>
      <c r="U382" s="402">
        <v>85.3</v>
      </c>
      <c r="V382" s="402">
        <v>85.3</v>
      </c>
      <c r="W382" s="402">
        <v>70.6</v>
      </c>
      <c r="X382" s="402">
        <v>78.1</v>
      </c>
      <c r="Y382" s="402">
        <v>76</v>
      </c>
      <c r="Z382" s="402">
        <v>60.6</v>
      </c>
      <c r="AA382" s="402">
        <v>80.3</v>
      </c>
      <c r="AB382" s="402">
        <v>84.8</v>
      </c>
      <c r="AC382" s="402">
        <v>75.5</v>
      </c>
      <c r="AD382" s="402">
        <v>70</v>
      </c>
      <c r="AE382" s="402">
        <v>56.3</v>
      </c>
      <c r="AF382" s="402">
        <v>76.9</v>
      </c>
      <c r="AG382" s="402">
        <v>74.4</v>
      </c>
      <c r="AH382" s="402">
        <v>67.5</v>
      </c>
      <c r="AI382" s="402"/>
      <c r="AJ382" s="402">
        <v>79.4</v>
      </c>
      <c r="AK382" s="402">
        <v>82.7</v>
      </c>
      <c r="AL382" s="402">
        <v>83.6</v>
      </c>
      <c r="AM382" s="402">
        <v>73.2</v>
      </c>
      <c r="AN382" s="402">
        <v>79</v>
      </c>
      <c r="AO382" s="402">
        <v>86.2</v>
      </c>
      <c r="AP382" s="402">
        <v>80.5</v>
      </c>
      <c r="AQ382" s="402">
        <v>82</v>
      </c>
      <c r="AR382" s="402">
        <v>85.7</v>
      </c>
      <c r="AS382" s="402">
        <v>72.9</v>
      </c>
      <c r="AT382" s="402">
        <v>74.9</v>
      </c>
      <c r="AU382" s="402">
        <v>62.7</v>
      </c>
      <c r="AV382" s="402">
        <v>72.1</v>
      </c>
      <c r="AW382" s="402">
        <v>85.2</v>
      </c>
      <c r="AX382" s="402">
        <v>86.5</v>
      </c>
      <c r="AY382" s="402">
        <v>85.2</v>
      </c>
      <c r="AZ382" s="402">
        <v>85.2</v>
      </c>
      <c r="BA382" s="402">
        <v>85.7</v>
      </c>
      <c r="BB382" s="402">
        <v>85.2</v>
      </c>
      <c r="BC382" s="402">
        <v>85.2</v>
      </c>
      <c r="BD382" s="402">
        <v>71.3</v>
      </c>
      <c r="BE382" s="402">
        <v>71.6</v>
      </c>
      <c r="BF382" s="402">
        <v>68.8</v>
      </c>
      <c r="BG382" s="402">
        <v>78.1</v>
      </c>
      <c r="BH382" s="402">
        <v>78.1</v>
      </c>
      <c r="BI382" s="402">
        <v>78.3</v>
      </c>
      <c r="BJ382" s="402">
        <v>74.3</v>
      </c>
      <c r="BK382" s="402">
        <v>79.1</v>
      </c>
      <c r="BL382" s="402">
        <v>77</v>
      </c>
      <c r="BM382" s="402">
        <v>60.4</v>
      </c>
      <c r="BN382" s="402">
        <v>60.6</v>
      </c>
      <c r="BO382" s="402">
        <v>80.3</v>
      </c>
      <c r="BP382" s="402">
        <v>80.3</v>
      </c>
      <c r="BQ382" s="402">
        <v>88.8</v>
      </c>
      <c r="BR382" s="402">
        <v>84.7</v>
      </c>
      <c r="BS382" s="402">
        <v>84.7</v>
      </c>
      <c r="BT382" s="402">
        <v>75.5</v>
      </c>
      <c r="BU382" s="402">
        <v>72.9</v>
      </c>
      <c r="BV382" s="402">
        <v>75.5</v>
      </c>
      <c r="BW382" s="402">
        <v>81.4</v>
      </c>
      <c r="BX382" s="402">
        <v>69.5</v>
      </c>
      <c r="BY382" s="402">
        <v>75.3</v>
      </c>
      <c r="BZ382" s="402">
        <v>68.9</v>
      </c>
      <c r="CA382" s="402">
        <v>67.5</v>
      </c>
      <c r="CB382" s="402">
        <v>41.1</v>
      </c>
      <c r="CC382" s="402">
        <v>51.1</v>
      </c>
      <c r="CD382" s="402">
        <v>60.4</v>
      </c>
      <c r="CE382" s="402">
        <v>57.3</v>
      </c>
      <c r="CF382" s="402">
        <v>77.3</v>
      </c>
      <c r="CG382" s="402">
        <v>77.6</v>
      </c>
      <c r="CH382" s="402">
        <v>76.8</v>
      </c>
      <c r="CI382" s="402">
        <v>73.7</v>
      </c>
      <c r="CJ382" s="402">
        <v>75.5</v>
      </c>
      <c r="CK382" s="402">
        <v>77.1</v>
      </c>
      <c r="CL382" s="402">
        <v>74.8</v>
      </c>
      <c r="CM382" s="402">
        <v>74.3</v>
      </c>
      <c r="CN382" s="402">
        <v>70.2</v>
      </c>
      <c r="CO382" s="402">
        <v>67.4</v>
      </c>
      <c r="CP382" s="402">
        <v>64.5</v>
      </c>
    </row>
    <row r="383" spans="1:94">
      <c r="A383">
        <v>380</v>
      </c>
      <c r="B383" t="s">
        <v>1213</v>
      </c>
      <c r="C383" t="s">
        <v>1208</v>
      </c>
      <c r="D383" t="s">
        <v>1209</v>
      </c>
      <c r="E383" t="s">
        <v>1214</v>
      </c>
      <c r="F383" t="s">
        <v>2109</v>
      </c>
      <c r="J383">
        <v>30.4</v>
      </c>
      <c r="L383">
        <v>35</v>
      </c>
      <c r="M383">
        <v>41.4</v>
      </c>
      <c r="N383">
        <v>32</v>
      </c>
      <c r="O383">
        <v>27</v>
      </c>
      <c r="P383">
        <v>26.9</v>
      </c>
      <c r="R383">
        <v>43.6</v>
      </c>
      <c r="S383">
        <v>38.5</v>
      </c>
      <c r="T383">
        <v>31.7</v>
      </c>
      <c r="U383">
        <v>45.4</v>
      </c>
      <c r="V383">
        <v>40.9</v>
      </c>
      <c r="W383">
        <v>28.3</v>
      </c>
      <c r="X383">
        <v>37</v>
      </c>
      <c r="Y383">
        <v>32.1</v>
      </c>
      <c r="Z383">
        <v>23.1</v>
      </c>
      <c r="AA383">
        <v>34.9</v>
      </c>
      <c r="AB383">
        <v>36.8</v>
      </c>
      <c r="AC383">
        <v>29.2</v>
      </c>
      <c r="AD383">
        <v>27.1</v>
      </c>
      <c r="AE383">
        <v>18.8</v>
      </c>
      <c r="AF383">
        <v>27</v>
      </c>
      <c r="AG383">
        <v>29.4</v>
      </c>
      <c r="AH383">
        <v>22.8</v>
      </c>
      <c r="AJ383">
        <v>43.5</v>
      </c>
      <c r="AK383">
        <v>44.9</v>
      </c>
      <c r="AL383">
        <v>43.5</v>
      </c>
      <c r="AM383">
        <v>33.1</v>
      </c>
      <c r="AN383">
        <v>38.4</v>
      </c>
      <c r="AO383">
        <v>41.8</v>
      </c>
      <c r="AP383">
        <v>38.4</v>
      </c>
      <c r="AQ383">
        <v>38.4</v>
      </c>
      <c r="AR383">
        <v>43.7</v>
      </c>
      <c r="AS383">
        <v>32.7</v>
      </c>
      <c r="AT383">
        <v>32.6</v>
      </c>
      <c r="AU383">
        <v>25.5</v>
      </c>
      <c r="AV383">
        <v>31.4</v>
      </c>
      <c r="AW383">
        <v>45.2</v>
      </c>
      <c r="AX383">
        <v>45.2</v>
      </c>
      <c r="AY383">
        <v>48.1</v>
      </c>
      <c r="AZ383">
        <v>45.2</v>
      </c>
      <c r="BA383">
        <v>40.8</v>
      </c>
      <c r="BB383">
        <v>39.3</v>
      </c>
      <c r="BC383">
        <v>40.8</v>
      </c>
      <c r="BD383">
        <v>28.4</v>
      </c>
      <c r="BE383">
        <v>28.3</v>
      </c>
      <c r="BF383">
        <v>27</v>
      </c>
      <c r="BG383">
        <v>36.9</v>
      </c>
      <c r="BH383">
        <v>36.9</v>
      </c>
      <c r="BI383">
        <v>37.6</v>
      </c>
      <c r="BJ383">
        <v>30</v>
      </c>
      <c r="BK383">
        <v>33.5</v>
      </c>
      <c r="BL383">
        <v>34.1</v>
      </c>
      <c r="BM383">
        <v>23</v>
      </c>
      <c r="BN383">
        <v>23</v>
      </c>
      <c r="BO383">
        <v>34.8</v>
      </c>
      <c r="BP383">
        <v>35.5</v>
      </c>
      <c r="BQ383">
        <v>42.5</v>
      </c>
      <c r="BR383">
        <v>38.3</v>
      </c>
      <c r="BS383">
        <v>34.9</v>
      </c>
      <c r="BT383">
        <v>29.2</v>
      </c>
      <c r="BU383">
        <v>28.9</v>
      </c>
      <c r="BV383">
        <v>29</v>
      </c>
      <c r="BW383">
        <v>34</v>
      </c>
      <c r="BX383">
        <v>27</v>
      </c>
      <c r="BY383">
        <v>31.4</v>
      </c>
      <c r="BZ383">
        <v>27</v>
      </c>
      <c r="CA383">
        <v>24.1</v>
      </c>
      <c r="CB383">
        <v>13.7</v>
      </c>
      <c r="CC383">
        <v>16.4</v>
      </c>
      <c r="CD383">
        <v>20.6</v>
      </c>
      <c r="CE383">
        <v>18.7</v>
      </c>
      <c r="CF383">
        <v>26.9</v>
      </c>
      <c r="CG383">
        <v>26.9</v>
      </c>
      <c r="CH383">
        <v>26.7</v>
      </c>
      <c r="CI383">
        <v>26.3</v>
      </c>
      <c r="CJ383">
        <v>35.3</v>
      </c>
      <c r="CK383">
        <v>33.8</v>
      </c>
      <c r="CL383">
        <v>32.3</v>
      </c>
      <c r="CM383">
        <v>26.4</v>
      </c>
      <c r="CN383">
        <v>23.2</v>
      </c>
      <c r="CO383">
        <v>22.8</v>
      </c>
      <c r="CP383">
        <v>20.4</v>
      </c>
    </row>
    <row r="384" spans="3:94">
      <c r="C384" t="s">
        <v>1208</v>
      </c>
      <c r="D384" t="s">
        <v>1216</v>
      </c>
      <c r="I384" s="402"/>
      <c r="J384" s="402"/>
      <c r="K384" s="402"/>
      <c r="L384" s="402"/>
      <c r="M384" s="402"/>
      <c r="N384" s="402"/>
      <c r="O384" s="402"/>
      <c r="P384" s="402"/>
      <c r="Q384" s="402"/>
      <c r="R384" s="402"/>
      <c r="S384" s="402"/>
      <c r="T384" s="402"/>
      <c r="U384" s="402"/>
      <c r="V384" s="402"/>
      <c r="W384" s="402"/>
      <c r="X384" s="402"/>
      <c r="Y384" s="402"/>
      <c r="Z384" s="402"/>
      <c r="AA384" s="402"/>
      <c r="AB384" s="402"/>
      <c r="AC384" s="402"/>
      <c r="AD384" s="402"/>
      <c r="AE384" s="402"/>
      <c r="AF384" s="402"/>
      <c r="AG384" s="402"/>
      <c r="AH384" s="402"/>
      <c r="AI384" s="402"/>
      <c r="AJ384" s="402"/>
      <c r="AK384" s="402"/>
      <c r="AL384" s="402"/>
      <c r="AM384" s="402"/>
      <c r="AN384" s="402"/>
      <c r="AO384" s="402"/>
      <c r="AP384" s="402"/>
      <c r="AQ384" s="402"/>
      <c r="AR384" s="402"/>
      <c r="AS384" s="402"/>
      <c r="AT384" s="402"/>
      <c r="AU384" s="402"/>
      <c r="AV384" s="402"/>
      <c r="AW384" s="402"/>
      <c r="AX384" s="402"/>
      <c r="AY384" s="402"/>
      <c r="AZ384" s="402"/>
      <c r="BA384" s="402"/>
      <c r="BB384" s="402"/>
      <c r="BC384" s="402"/>
      <c r="BD384" s="402"/>
      <c r="BE384" s="402"/>
      <c r="BF384" s="402"/>
      <c r="BG384" s="402"/>
      <c r="BH384" s="402"/>
      <c r="BI384" s="402"/>
      <c r="BJ384" s="402"/>
      <c r="BK384" s="402"/>
      <c r="BL384" s="402"/>
      <c r="BM384" s="402"/>
      <c r="BN384" s="402"/>
      <c r="BO384" s="402"/>
      <c r="BP384" s="402"/>
      <c r="BQ384" s="402"/>
      <c r="BR384" s="402"/>
      <c r="BS384" s="402"/>
      <c r="BT384" s="402"/>
      <c r="BU384" s="402"/>
      <c r="BV384" s="402"/>
      <c r="BW384" s="402"/>
      <c r="BX384" s="402"/>
      <c r="BY384" s="402"/>
      <c r="BZ384" s="402"/>
      <c r="CA384" s="402"/>
      <c r="CB384" s="402"/>
      <c r="CC384" s="402"/>
      <c r="CD384" s="402"/>
      <c r="CE384" s="402"/>
      <c r="CF384" s="402"/>
      <c r="CG384" s="402"/>
      <c r="CH384" s="402"/>
      <c r="CI384" s="402"/>
      <c r="CJ384" s="402"/>
      <c r="CK384" s="402"/>
      <c r="CL384" s="402"/>
      <c r="CM384" s="402"/>
      <c r="CN384" s="402"/>
      <c r="CO384" s="402"/>
      <c r="CP384" s="402"/>
    </row>
    <row r="385" spans="1:94">
      <c r="A385">
        <v>382</v>
      </c>
      <c r="B385" t="s">
        <v>1215</v>
      </c>
      <c r="C385" t="s">
        <v>1208</v>
      </c>
      <c r="D385" t="s">
        <v>1216</v>
      </c>
      <c r="E385" t="s">
        <v>1217</v>
      </c>
      <c r="F385" t="s">
        <v>2109</v>
      </c>
      <c r="J385">
        <v>44.9</v>
      </c>
      <c r="L385">
        <v>53.6</v>
      </c>
      <c r="M385">
        <v>49.3</v>
      </c>
      <c r="N385">
        <v>48.9</v>
      </c>
      <c r="O385">
        <v>40.9</v>
      </c>
      <c r="P385">
        <v>39.4</v>
      </c>
      <c r="R385">
        <v>58.6</v>
      </c>
      <c r="S385">
        <v>57.1</v>
      </c>
      <c r="T385">
        <v>50.7</v>
      </c>
      <c r="U385">
        <v>49</v>
      </c>
      <c r="V385">
        <v>50.3</v>
      </c>
      <c r="W385">
        <v>47.7</v>
      </c>
      <c r="X385">
        <v>50.4</v>
      </c>
      <c r="Y385">
        <v>50.4</v>
      </c>
      <c r="Z385">
        <v>43.1</v>
      </c>
      <c r="AA385">
        <v>50.3</v>
      </c>
      <c r="AB385">
        <v>41.1</v>
      </c>
      <c r="AC385">
        <v>45</v>
      </c>
      <c r="AD385">
        <v>41.9</v>
      </c>
      <c r="AE385">
        <v>32.3</v>
      </c>
      <c r="AF385">
        <v>43.1</v>
      </c>
      <c r="AG385">
        <v>39.6</v>
      </c>
      <c r="AH385">
        <v>34.8</v>
      </c>
      <c r="AJ385">
        <v>58.3</v>
      </c>
      <c r="AK385">
        <v>58.3</v>
      </c>
      <c r="AL385">
        <v>58.9</v>
      </c>
      <c r="AM385">
        <v>55.1</v>
      </c>
      <c r="AN385">
        <v>56.8</v>
      </c>
      <c r="AO385">
        <v>59.4</v>
      </c>
      <c r="AP385">
        <v>53.3</v>
      </c>
      <c r="AQ385">
        <v>56.9</v>
      </c>
      <c r="AR385">
        <v>62.6</v>
      </c>
      <c r="AS385">
        <v>50.5</v>
      </c>
      <c r="AT385">
        <v>50.5</v>
      </c>
      <c r="AU385">
        <v>49.9</v>
      </c>
      <c r="AV385">
        <v>48.7</v>
      </c>
      <c r="AW385">
        <v>50.2</v>
      </c>
      <c r="AX385">
        <v>48.8</v>
      </c>
      <c r="AY385">
        <v>47.3</v>
      </c>
      <c r="AZ385">
        <v>47.8</v>
      </c>
      <c r="BA385">
        <v>56.7</v>
      </c>
      <c r="BB385">
        <v>50.1</v>
      </c>
      <c r="BC385">
        <v>45.6</v>
      </c>
      <c r="BD385">
        <v>48.8</v>
      </c>
      <c r="BE385">
        <v>47.5</v>
      </c>
      <c r="BF385">
        <v>45.9</v>
      </c>
      <c r="BG385">
        <v>51.4</v>
      </c>
      <c r="BH385">
        <v>45.5</v>
      </c>
      <c r="BI385">
        <v>51.3</v>
      </c>
      <c r="BJ385">
        <v>49.4</v>
      </c>
      <c r="BK385">
        <v>50.2</v>
      </c>
      <c r="BL385">
        <v>53.2</v>
      </c>
      <c r="BM385">
        <v>42.8</v>
      </c>
      <c r="BN385">
        <v>43</v>
      </c>
      <c r="BO385">
        <v>49.3</v>
      </c>
      <c r="BP385">
        <v>52.8</v>
      </c>
      <c r="BQ385">
        <v>41.3</v>
      </c>
      <c r="BR385">
        <v>40.9</v>
      </c>
      <c r="BS385">
        <v>40.9</v>
      </c>
      <c r="BT385">
        <v>43.2</v>
      </c>
      <c r="BU385">
        <v>44.6</v>
      </c>
      <c r="BV385">
        <v>45.9</v>
      </c>
      <c r="BW385">
        <v>46.4</v>
      </c>
      <c r="BX385">
        <v>41.6</v>
      </c>
      <c r="BY385">
        <v>48.2</v>
      </c>
      <c r="BZ385">
        <v>39.3</v>
      </c>
      <c r="CA385">
        <v>41.7</v>
      </c>
      <c r="CB385">
        <v>26.4</v>
      </c>
      <c r="CC385">
        <v>32</v>
      </c>
      <c r="CD385">
        <v>34.4</v>
      </c>
      <c r="CE385">
        <v>31.3</v>
      </c>
      <c r="CF385">
        <v>42.9</v>
      </c>
      <c r="CG385">
        <v>42.9</v>
      </c>
      <c r="CH385">
        <v>42.9</v>
      </c>
      <c r="CI385">
        <v>41.5</v>
      </c>
      <c r="CJ385">
        <v>39.4</v>
      </c>
      <c r="CK385">
        <v>33.2</v>
      </c>
      <c r="CL385">
        <v>39.4</v>
      </c>
      <c r="CM385">
        <v>39.7</v>
      </c>
      <c r="CN385">
        <v>37.9</v>
      </c>
      <c r="CO385">
        <v>34.7</v>
      </c>
      <c r="CP385">
        <v>30.5</v>
      </c>
    </row>
    <row r="386" spans="3:3">
      <c r="C386" t="s">
        <v>1208</v>
      </c>
    </row>
    <row r="387" spans="3:94">
      <c r="C387" t="s">
        <v>1195</v>
      </c>
      <c r="D387" t="s">
        <v>1218</v>
      </c>
      <c r="I387" s="402"/>
      <c r="J387" s="402"/>
      <c r="K387" s="402"/>
      <c r="L387" s="402"/>
      <c r="M387" s="402"/>
      <c r="N387" s="402"/>
      <c r="O387" s="402"/>
      <c r="P387" s="402"/>
      <c r="Q387" s="402"/>
      <c r="R387" s="402"/>
      <c r="S387" s="402"/>
      <c r="T387" s="402"/>
      <c r="U387" s="402"/>
      <c r="V387" s="402"/>
      <c r="W387" s="402"/>
      <c r="X387" s="402"/>
      <c r="Y387" s="402"/>
      <c r="Z387" s="402"/>
      <c r="AA387" s="402"/>
      <c r="AB387" s="402"/>
      <c r="AC387" s="402"/>
      <c r="AD387" s="402"/>
      <c r="AE387" s="402"/>
      <c r="AF387" s="402"/>
      <c r="AG387" s="402"/>
      <c r="AH387" s="402"/>
      <c r="AI387" s="402"/>
      <c r="AJ387" s="402"/>
      <c r="AK387" s="402"/>
      <c r="AL387" s="402"/>
      <c r="AM387" s="402"/>
      <c r="AN387" s="402"/>
      <c r="AO387" s="402"/>
      <c r="AP387" s="402"/>
      <c r="AQ387" s="402"/>
      <c r="AR387" s="402"/>
      <c r="AS387" s="402"/>
      <c r="AT387" s="402"/>
      <c r="AU387" s="402"/>
      <c r="AV387" s="402"/>
      <c r="AW387" s="402"/>
      <c r="AX387" s="402"/>
      <c r="AY387" s="402"/>
      <c r="AZ387" s="402"/>
      <c r="BA387" s="402"/>
      <c r="BB387" s="402"/>
      <c r="BC387" s="402"/>
      <c r="BD387" s="402"/>
      <c r="BE387" s="402"/>
      <c r="BF387" s="402"/>
      <c r="BG387" s="402"/>
      <c r="BH387" s="402"/>
      <c r="BI387" s="402"/>
      <c r="BJ387" s="402"/>
      <c r="BK387" s="402"/>
      <c r="BL387" s="402"/>
      <c r="BM387" s="402"/>
      <c r="BN387" s="402"/>
      <c r="BO387" s="402"/>
      <c r="BP387" s="402"/>
      <c r="BQ387" s="402"/>
      <c r="BR387" s="402"/>
      <c r="BS387" s="402"/>
      <c r="BT387" s="402"/>
      <c r="BU387" s="402"/>
      <c r="BV387" s="402"/>
      <c r="BW387" s="402"/>
      <c r="BX387" s="402"/>
      <c r="BY387" s="402"/>
      <c r="BZ387" s="402"/>
      <c r="CA387" s="402"/>
      <c r="CB387" s="402"/>
      <c r="CC387" s="402"/>
      <c r="CD387" s="402"/>
      <c r="CE387" s="402"/>
      <c r="CF387" s="402"/>
      <c r="CG387" s="402"/>
      <c r="CH387" s="402"/>
      <c r="CI387" s="402"/>
      <c r="CJ387" s="402"/>
      <c r="CK387" s="402"/>
      <c r="CL387" s="402"/>
      <c r="CM387" s="402"/>
      <c r="CN387" s="402"/>
      <c r="CO387" s="402"/>
      <c r="CP387" s="402"/>
    </row>
    <row r="388" spans="1:94">
      <c r="A388">
        <v>385</v>
      </c>
      <c r="B388" t="s">
        <v>723</v>
      </c>
      <c r="C388" t="s">
        <v>1195</v>
      </c>
      <c r="D388" t="s">
        <v>1218</v>
      </c>
      <c r="E388" t="s">
        <v>1219</v>
      </c>
      <c r="F388" t="s">
        <v>2119</v>
      </c>
      <c r="I388" s="402"/>
      <c r="J388" s="402">
        <v>3.6</v>
      </c>
      <c r="K388" s="402"/>
      <c r="L388" s="402">
        <v>3.7</v>
      </c>
      <c r="M388" s="402">
        <v>3.7</v>
      </c>
      <c r="N388" s="402">
        <v>3.7</v>
      </c>
      <c r="O388" s="402">
        <v>3.4</v>
      </c>
      <c r="P388" s="402">
        <v>3.7</v>
      </c>
      <c r="Q388" s="402"/>
      <c r="R388" s="402">
        <v>3.7</v>
      </c>
      <c r="S388" s="402">
        <v>3.7</v>
      </c>
      <c r="T388" s="402">
        <v>3.7</v>
      </c>
      <c r="U388" s="402">
        <v>3.7</v>
      </c>
      <c r="V388" s="402">
        <v>3.7</v>
      </c>
      <c r="W388" s="402">
        <v>3.3</v>
      </c>
      <c r="X388" s="402">
        <v>3.8</v>
      </c>
      <c r="Y388" s="402">
        <v>3.7</v>
      </c>
      <c r="Z388" s="402">
        <v>3.7</v>
      </c>
      <c r="AA388" s="402">
        <v>4</v>
      </c>
      <c r="AB388" s="402">
        <v>3.4</v>
      </c>
      <c r="AC388" s="402">
        <v>3.4</v>
      </c>
      <c r="AD388" s="402">
        <v>3.4</v>
      </c>
      <c r="AE388" s="402">
        <v>2.9</v>
      </c>
      <c r="AF388" s="402">
        <v>3.7</v>
      </c>
      <c r="AG388" s="402">
        <v>4.1</v>
      </c>
      <c r="AH388" s="402">
        <v>3.5</v>
      </c>
      <c r="AI388" s="402"/>
      <c r="AJ388" s="402">
        <v>3.7</v>
      </c>
      <c r="AK388" s="402">
        <v>3.7</v>
      </c>
      <c r="AL388" s="402">
        <v>3.7</v>
      </c>
      <c r="AM388" s="402">
        <v>3.7</v>
      </c>
      <c r="AN388" s="402">
        <v>3.7</v>
      </c>
      <c r="AO388" s="402">
        <v>2.9</v>
      </c>
      <c r="AP388" s="402">
        <v>3.7</v>
      </c>
      <c r="AQ388" s="402">
        <v>3.7</v>
      </c>
      <c r="AR388" s="402">
        <v>3.7</v>
      </c>
      <c r="AS388" s="402">
        <v>3.1</v>
      </c>
      <c r="AT388" s="402">
        <v>3.7</v>
      </c>
      <c r="AU388" s="402">
        <v>3.7</v>
      </c>
      <c r="AV388" s="402">
        <v>3.7</v>
      </c>
      <c r="AW388" s="402">
        <v>3.7</v>
      </c>
      <c r="AX388" s="402">
        <v>3.7</v>
      </c>
      <c r="AY388" s="402">
        <v>3.7</v>
      </c>
      <c r="AZ388" s="402">
        <v>3.7</v>
      </c>
      <c r="BA388" s="402">
        <v>3.7</v>
      </c>
      <c r="BB388" s="402">
        <v>3.7</v>
      </c>
      <c r="BC388" s="402">
        <v>3.7</v>
      </c>
      <c r="BD388" s="402">
        <v>3.4</v>
      </c>
      <c r="BE388" s="402">
        <v>3.4</v>
      </c>
      <c r="BF388" s="402">
        <v>3.3</v>
      </c>
      <c r="BG388" s="402">
        <v>4</v>
      </c>
      <c r="BH388" s="402">
        <v>3.9</v>
      </c>
      <c r="BI388" s="402">
        <v>3.9</v>
      </c>
      <c r="BJ388" s="402">
        <v>3.7</v>
      </c>
      <c r="BK388" s="402">
        <v>3.7</v>
      </c>
      <c r="BL388" s="402">
        <v>4.1</v>
      </c>
      <c r="BM388" s="402">
        <v>3.7</v>
      </c>
      <c r="BN388" s="402">
        <v>3.7</v>
      </c>
      <c r="BO388" s="402">
        <v>4</v>
      </c>
      <c r="BP388" s="402">
        <v>4</v>
      </c>
      <c r="BQ388" s="402">
        <v>3.5</v>
      </c>
      <c r="BR388" s="402">
        <v>3.1</v>
      </c>
      <c r="BS388" s="402">
        <v>3.5</v>
      </c>
      <c r="BT388" s="402">
        <v>3.5</v>
      </c>
      <c r="BU388" s="402">
        <v>3.5</v>
      </c>
      <c r="BV388" s="402">
        <v>3.5</v>
      </c>
      <c r="BW388" s="402">
        <v>3.5</v>
      </c>
      <c r="BX388" s="402">
        <v>3.5</v>
      </c>
      <c r="BY388" s="402">
        <v>3.5</v>
      </c>
      <c r="BZ388" s="402">
        <v>3.5</v>
      </c>
      <c r="CA388" s="402">
        <v>3.5</v>
      </c>
      <c r="CB388" s="402">
        <v>3</v>
      </c>
      <c r="CC388" s="402">
        <v>3</v>
      </c>
      <c r="CD388" s="402">
        <v>3</v>
      </c>
      <c r="CE388" s="402">
        <v>3</v>
      </c>
      <c r="CF388" s="402">
        <v>3.7</v>
      </c>
      <c r="CG388" s="402">
        <v>3.7</v>
      </c>
      <c r="CH388" s="402">
        <v>3.7</v>
      </c>
      <c r="CI388" s="402">
        <v>4.1</v>
      </c>
      <c r="CJ388" s="402">
        <v>4.1</v>
      </c>
      <c r="CK388" s="402">
        <v>4.1</v>
      </c>
      <c r="CL388" s="402">
        <v>5.4</v>
      </c>
      <c r="CM388" s="402">
        <v>4.1</v>
      </c>
      <c r="CN388" s="402">
        <v>2.9</v>
      </c>
      <c r="CO388" s="402">
        <v>2.1</v>
      </c>
      <c r="CP388" s="402">
        <v>4.1</v>
      </c>
    </row>
    <row r="389" spans="1:94">
      <c r="A389">
        <v>386</v>
      </c>
      <c r="B389" t="s">
        <v>725</v>
      </c>
      <c r="C389" t="s">
        <v>1195</v>
      </c>
      <c r="D389" t="s">
        <v>1218</v>
      </c>
      <c r="E389" t="s">
        <v>1220</v>
      </c>
      <c r="F389" t="s">
        <v>2119</v>
      </c>
      <c r="I389" s="402"/>
      <c r="J389" s="402">
        <v>5.1</v>
      </c>
      <c r="K389" s="402"/>
      <c r="L389" s="402">
        <v>5.2</v>
      </c>
      <c r="M389" s="402">
        <v>5.9</v>
      </c>
      <c r="N389" s="402">
        <v>5.2</v>
      </c>
      <c r="O389" s="402">
        <v>4.8</v>
      </c>
      <c r="P389" s="402">
        <v>5.2</v>
      </c>
      <c r="Q389" s="402"/>
      <c r="R389" s="402">
        <v>5.2</v>
      </c>
      <c r="S389" s="402">
        <v>5.2</v>
      </c>
      <c r="T389" s="402">
        <v>5.4</v>
      </c>
      <c r="U389" s="402">
        <v>6.2</v>
      </c>
      <c r="V389" s="402">
        <v>5.9</v>
      </c>
      <c r="W389" s="402">
        <v>5.2</v>
      </c>
      <c r="X389" s="402">
        <v>5.3</v>
      </c>
      <c r="Y389" s="402">
        <v>5.2</v>
      </c>
      <c r="Z389" s="402">
        <v>5.2</v>
      </c>
      <c r="AA389" s="402">
        <v>4.7</v>
      </c>
      <c r="AB389" s="402">
        <v>4.8</v>
      </c>
      <c r="AC389" s="402">
        <v>4.8</v>
      </c>
      <c r="AD389" s="402">
        <v>4.5</v>
      </c>
      <c r="AE389" s="402">
        <v>4.8</v>
      </c>
      <c r="AF389" s="402">
        <v>5.2</v>
      </c>
      <c r="AG389" s="402">
        <v>5.2</v>
      </c>
      <c r="AH389" s="402">
        <v>4.8</v>
      </c>
      <c r="AI389" s="402"/>
      <c r="AJ389" s="402">
        <v>5.2</v>
      </c>
      <c r="AK389" s="402">
        <v>5.2</v>
      </c>
      <c r="AL389" s="402">
        <v>5.2</v>
      </c>
      <c r="AM389" s="402">
        <v>5.2</v>
      </c>
      <c r="AN389" s="402">
        <v>5.2</v>
      </c>
      <c r="AO389" s="402">
        <v>4.9</v>
      </c>
      <c r="AP389" s="402">
        <v>5.2</v>
      </c>
      <c r="AQ389" s="402">
        <v>5.2</v>
      </c>
      <c r="AR389" s="402">
        <v>5.2</v>
      </c>
      <c r="AS389" s="402">
        <v>5.4</v>
      </c>
      <c r="AT389" s="402">
        <v>5.4</v>
      </c>
      <c r="AU389" s="402">
        <v>5.4</v>
      </c>
      <c r="AV389" s="402">
        <v>5.4</v>
      </c>
      <c r="AW389" s="402">
        <v>6.1</v>
      </c>
      <c r="AX389" s="402">
        <v>7.3</v>
      </c>
      <c r="AY389" s="402">
        <v>6.3</v>
      </c>
      <c r="AZ389" s="402">
        <v>6.1</v>
      </c>
      <c r="BA389" s="402">
        <v>5.9</v>
      </c>
      <c r="BB389" s="402">
        <v>5.9</v>
      </c>
      <c r="BC389" s="402">
        <v>7.7</v>
      </c>
      <c r="BD389" s="402">
        <v>5.2</v>
      </c>
      <c r="BE389" s="402">
        <v>5.2</v>
      </c>
      <c r="BF389" s="402">
        <v>5.2</v>
      </c>
      <c r="BG389" s="402">
        <v>5.3</v>
      </c>
      <c r="BH389" s="402">
        <v>6.1</v>
      </c>
      <c r="BI389" s="402">
        <v>5.3</v>
      </c>
      <c r="BJ389" s="402">
        <v>5.2</v>
      </c>
      <c r="BK389" s="402">
        <v>5.2</v>
      </c>
      <c r="BL389" s="402">
        <v>5.8</v>
      </c>
      <c r="BM389" s="402">
        <v>5.2</v>
      </c>
      <c r="BN389" s="402">
        <v>5.2</v>
      </c>
      <c r="BO389" s="402">
        <v>4.7</v>
      </c>
      <c r="BP389" s="402">
        <v>3.5</v>
      </c>
      <c r="BQ389" s="402">
        <v>4.8</v>
      </c>
      <c r="BR389" s="402">
        <v>4.8</v>
      </c>
      <c r="BS389" s="402">
        <v>4.8</v>
      </c>
      <c r="BT389" s="402">
        <v>4.8</v>
      </c>
      <c r="BU389" s="402">
        <v>4.8</v>
      </c>
      <c r="BV389" s="402">
        <v>4.8</v>
      </c>
      <c r="BW389" s="402">
        <v>4.8</v>
      </c>
      <c r="BX389" s="402">
        <v>4.4</v>
      </c>
      <c r="BY389" s="402">
        <v>4.4</v>
      </c>
      <c r="BZ389" s="402">
        <v>3.8</v>
      </c>
      <c r="CA389" s="402">
        <v>4.4</v>
      </c>
      <c r="CB389" s="402">
        <v>4.8</v>
      </c>
      <c r="CC389" s="402">
        <v>4.8</v>
      </c>
      <c r="CD389" s="402">
        <v>4.8</v>
      </c>
      <c r="CE389" s="402">
        <v>4.6</v>
      </c>
      <c r="CF389" s="402">
        <v>5.2</v>
      </c>
      <c r="CG389" s="402">
        <v>5.2</v>
      </c>
      <c r="CH389" s="402">
        <v>5.6</v>
      </c>
      <c r="CI389" s="402">
        <v>4.2</v>
      </c>
      <c r="CJ389" s="402">
        <v>5.2</v>
      </c>
      <c r="CK389" s="402">
        <v>7.5</v>
      </c>
      <c r="CL389" s="402">
        <v>5.2</v>
      </c>
      <c r="CM389" s="402">
        <v>4.9</v>
      </c>
      <c r="CN389" s="402">
        <v>4.8</v>
      </c>
      <c r="CO389" s="402">
        <v>4.8</v>
      </c>
      <c r="CP389" s="402">
        <v>4.8</v>
      </c>
    </row>
    <row r="390" spans="1:94">
      <c r="A390">
        <v>387</v>
      </c>
      <c r="B390" t="s">
        <v>727</v>
      </c>
      <c r="C390" t="s">
        <v>1195</v>
      </c>
      <c r="D390" t="s">
        <v>1218</v>
      </c>
      <c r="E390" t="s">
        <v>728</v>
      </c>
      <c r="F390" t="s">
        <v>2119</v>
      </c>
      <c r="I390" s="402"/>
      <c r="J390" s="402">
        <v>15.6</v>
      </c>
      <c r="K390" s="402"/>
      <c r="L390" s="402">
        <v>15.8</v>
      </c>
      <c r="M390" s="402">
        <v>19.6</v>
      </c>
      <c r="N390" s="402">
        <v>15.2</v>
      </c>
      <c r="O390" s="402">
        <v>14.2</v>
      </c>
      <c r="P390" s="402">
        <v>15.5</v>
      </c>
      <c r="Q390" s="402"/>
      <c r="R390" s="402">
        <v>20.4</v>
      </c>
      <c r="S390" s="402">
        <v>16.8</v>
      </c>
      <c r="T390" s="402">
        <v>15.7</v>
      </c>
      <c r="U390" s="402">
        <v>21.4</v>
      </c>
      <c r="V390" s="402">
        <v>19.7</v>
      </c>
      <c r="W390" s="402">
        <v>15.3</v>
      </c>
      <c r="X390" s="402">
        <v>15.3</v>
      </c>
      <c r="Y390" s="402">
        <v>15.3</v>
      </c>
      <c r="Z390" s="402">
        <v>12</v>
      </c>
      <c r="AA390" s="402">
        <v>16.1</v>
      </c>
      <c r="AB390" s="402">
        <v>15.5</v>
      </c>
      <c r="AC390" s="402">
        <v>15.4</v>
      </c>
      <c r="AD390" s="402">
        <v>12.8</v>
      </c>
      <c r="AE390" s="402">
        <v>11.7</v>
      </c>
      <c r="AF390" s="402">
        <v>15.6</v>
      </c>
      <c r="AG390" s="402">
        <v>15.6</v>
      </c>
      <c r="AH390" s="402">
        <v>14.7</v>
      </c>
      <c r="AI390" s="402"/>
      <c r="AJ390" s="402">
        <v>20.5</v>
      </c>
      <c r="AK390" s="402">
        <v>20.5</v>
      </c>
      <c r="AL390" s="402">
        <v>20.5</v>
      </c>
      <c r="AM390" s="402">
        <v>16.9</v>
      </c>
      <c r="AN390" s="402">
        <v>18.9</v>
      </c>
      <c r="AO390" s="402">
        <v>16.9</v>
      </c>
      <c r="AP390" s="402">
        <v>16.9</v>
      </c>
      <c r="AQ390" s="402">
        <v>16.9</v>
      </c>
      <c r="AR390" s="402">
        <v>16.9</v>
      </c>
      <c r="AS390" s="402">
        <v>15.8</v>
      </c>
      <c r="AT390" s="402">
        <v>15.8</v>
      </c>
      <c r="AU390" s="402">
        <v>14.4</v>
      </c>
      <c r="AV390" s="402">
        <v>14.4</v>
      </c>
      <c r="AW390" s="402">
        <v>21.5</v>
      </c>
      <c r="AX390" s="402">
        <v>21.5</v>
      </c>
      <c r="AY390" s="402">
        <v>29.8</v>
      </c>
      <c r="AZ390" s="402">
        <v>21.5</v>
      </c>
      <c r="BA390" s="402">
        <v>19.8</v>
      </c>
      <c r="BB390" s="402">
        <v>19.8</v>
      </c>
      <c r="BC390" s="402">
        <v>19.8</v>
      </c>
      <c r="BD390" s="402">
        <v>15</v>
      </c>
      <c r="BE390" s="402">
        <v>15.4</v>
      </c>
      <c r="BF390" s="402">
        <v>15.2</v>
      </c>
      <c r="BG390" s="402">
        <v>15.4</v>
      </c>
      <c r="BH390" s="402">
        <v>15.4</v>
      </c>
      <c r="BI390" s="402">
        <v>15</v>
      </c>
      <c r="BJ390" s="402">
        <v>15.4</v>
      </c>
      <c r="BK390" s="402">
        <v>15.4</v>
      </c>
      <c r="BL390" s="402">
        <v>15.4</v>
      </c>
      <c r="BM390" s="402">
        <v>12</v>
      </c>
      <c r="BN390" s="402">
        <v>12</v>
      </c>
      <c r="BO390" s="402">
        <v>16.2</v>
      </c>
      <c r="BP390" s="402">
        <v>16.2</v>
      </c>
      <c r="BQ390" s="402">
        <v>15.6</v>
      </c>
      <c r="BR390" s="402">
        <v>14.2</v>
      </c>
      <c r="BS390" s="402">
        <v>17.6</v>
      </c>
      <c r="BT390" s="402">
        <v>15.7</v>
      </c>
      <c r="BU390" s="402">
        <v>14.3</v>
      </c>
      <c r="BV390" s="402">
        <v>15.5</v>
      </c>
      <c r="BW390" s="402">
        <v>19.8</v>
      </c>
      <c r="BX390" s="402">
        <v>12.4</v>
      </c>
      <c r="BY390" s="402">
        <v>11.9</v>
      </c>
      <c r="BZ390" s="402">
        <v>12.9</v>
      </c>
      <c r="CA390" s="402">
        <v>12.9</v>
      </c>
      <c r="CB390" s="402">
        <v>11.7</v>
      </c>
      <c r="CC390" s="402">
        <v>11.7</v>
      </c>
      <c r="CD390" s="402">
        <v>9.1</v>
      </c>
      <c r="CE390" s="402">
        <v>11.9</v>
      </c>
      <c r="CF390" s="402">
        <v>15.7</v>
      </c>
      <c r="CG390" s="402">
        <v>16.8</v>
      </c>
      <c r="CH390" s="402">
        <v>13.9</v>
      </c>
      <c r="CI390" s="402">
        <v>13.2</v>
      </c>
      <c r="CJ390" s="402">
        <v>15.9</v>
      </c>
      <c r="CK390" s="402">
        <v>15.7</v>
      </c>
      <c r="CL390" s="402">
        <v>17.1</v>
      </c>
      <c r="CM390" s="402">
        <v>15.7</v>
      </c>
      <c r="CN390" s="402">
        <v>14.8</v>
      </c>
      <c r="CO390" s="402">
        <v>14.7</v>
      </c>
      <c r="CP390" s="402">
        <v>14.8</v>
      </c>
    </row>
    <row r="391" spans="1:94">
      <c r="A391">
        <v>388</v>
      </c>
      <c r="B391" t="s">
        <v>729</v>
      </c>
      <c r="C391" t="s">
        <v>1195</v>
      </c>
      <c r="D391" t="s">
        <v>1218</v>
      </c>
      <c r="E391" t="s">
        <v>730</v>
      </c>
      <c r="F391" t="s">
        <v>2119</v>
      </c>
      <c r="J391">
        <v>50.6</v>
      </c>
      <c r="L391">
        <v>49.2</v>
      </c>
      <c r="M391">
        <v>52.2</v>
      </c>
      <c r="N391">
        <v>50.9</v>
      </c>
      <c r="O391">
        <v>50.9</v>
      </c>
      <c r="P391">
        <v>50.4</v>
      </c>
      <c r="R391">
        <v>49.6</v>
      </c>
      <c r="S391">
        <v>49.7</v>
      </c>
      <c r="T391">
        <v>47</v>
      </c>
      <c r="U391">
        <v>52.7</v>
      </c>
      <c r="V391">
        <v>53.5</v>
      </c>
      <c r="W391">
        <v>51.3</v>
      </c>
      <c r="X391">
        <v>50.9</v>
      </c>
      <c r="Y391">
        <v>51.3</v>
      </c>
      <c r="Z391">
        <v>47.1</v>
      </c>
      <c r="AA391">
        <v>53.1</v>
      </c>
      <c r="AB391">
        <v>58.4</v>
      </c>
      <c r="AC391">
        <v>51.3</v>
      </c>
      <c r="AD391">
        <v>51.3</v>
      </c>
      <c r="AE391">
        <v>43.7</v>
      </c>
      <c r="AF391">
        <v>50.9</v>
      </c>
      <c r="AG391">
        <v>50.9</v>
      </c>
      <c r="AH391">
        <v>50.9</v>
      </c>
      <c r="AJ391">
        <v>49.6</v>
      </c>
      <c r="AK391">
        <v>49.6</v>
      </c>
      <c r="AL391">
        <v>49.6</v>
      </c>
      <c r="AM391">
        <v>48.2</v>
      </c>
      <c r="AN391">
        <v>48.1</v>
      </c>
      <c r="AO391">
        <v>53.3</v>
      </c>
      <c r="AP391">
        <v>49.7</v>
      </c>
      <c r="AQ391">
        <v>50.2</v>
      </c>
      <c r="AR391">
        <v>50.6</v>
      </c>
      <c r="AS391">
        <v>47</v>
      </c>
      <c r="AT391">
        <v>47</v>
      </c>
      <c r="AU391">
        <v>41.6</v>
      </c>
      <c r="AV391">
        <v>47</v>
      </c>
      <c r="AW391">
        <v>52.3</v>
      </c>
      <c r="AX391">
        <v>59.1</v>
      </c>
      <c r="AY391">
        <v>44.7</v>
      </c>
      <c r="AZ391">
        <v>52.7</v>
      </c>
      <c r="BA391">
        <v>56</v>
      </c>
      <c r="BB391">
        <v>53.5</v>
      </c>
      <c r="BC391">
        <v>52.9</v>
      </c>
      <c r="BD391">
        <v>51.3</v>
      </c>
      <c r="BE391">
        <v>51.3</v>
      </c>
      <c r="BF391">
        <v>51.3</v>
      </c>
      <c r="BG391">
        <v>49.7</v>
      </c>
      <c r="BH391">
        <v>50.9</v>
      </c>
      <c r="BI391">
        <v>50.9</v>
      </c>
      <c r="BJ391">
        <v>51.3</v>
      </c>
      <c r="BK391">
        <v>54.7</v>
      </c>
      <c r="BL391">
        <v>51.3</v>
      </c>
      <c r="BM391">
        <v>47.1</v>
      </c>
      <c r="BN391">
        <v>45.6</v>
      </c>
      <c r="BO391">
        <v>53.1</v>
      </c>
      <c r="BP391">
        <v>54.3</v>
      </c>
      <c r="BQ391">
        <v>62.9</v>
      </c>
      <c r="BR391">
        <v>64.8</v>
      </c>
      <c r="BS391">
        <v>58.4</v>
      </c>
      <c r="BT391">
        <v>51.3</v>
      </c>
      <c r="BU391">
        <v>51.9</v>
      </c>
      <c r="BV391">
        <v>51.3</v>
      </c>
      <c r="BW391">
        <v>51.3</v>
      </c>
      <c r="BX391">
        <v>51.3</v>
      </c>
      <c r="BY391">
        <v>53.2</v>
      </c>
      <c r="BZ391">
        <v>51.3</v>
      </c>
      <c r="CA391">
        <v>51.3</v>
      </c>
      <c r="CB391">
        <v>37.3</v>
      </c>
      <c r="CC391">
        <v>34.9</v>
      </c>
      <c r="CD391">
        <v>43.7</v>
      </c>
      <c r="CE391">
        <v>43.7</v>
      </c>
      <c r="CF391">
        <v>50.9</v>
      </c>
      <c r="CG391">
        <v>50.9</v>
      </c>
      <c r="CH391">
        <v>50.9</v>
      </c>
      <c r="CI391">
        <v>57.6</v>
      </c>
      <c r="CJ391">
        <v>48.5</v>
      </c>
      <c r="CK391">
        <v>50.9</v>
      </c>
      <c r="CL391">
        <v>44.7</v>
      </c>
      <c r="CM391">
        <v>49.7</v>
      </c>
      <c r="CN391">
        <v>54.4</v>
      </c>
      <c r="CO391">
        <v>50.9</v>
      </c>
      <c r="CP391">
        <v>43</v>
      </c>
    </row>
    <row r="392" spans="3:94">
      <c r="C392" t="s">
        <v>1195</v>
      </c>
      <c r="D392" t="s">
        <v>1222</v>
      </c>
      <c r="I392" s="402"/>
      <c r="J392" s="402"/>
      <c r="K392" s="402"/>
      <c r="L392" s="402"/>
      <c r="M392" s="402"/>
      <c r="N392" s="402"/>
      <c r="O392" s="402"/>
      <c r="P392" s="402"/>
      <c r="Q392" s="402"/>
      <c r="R392" s="402"/>
      <c r="S392" s="402"/>
      <c r="T392" s="402"/>
      <c r="U392" s="402"/>
      <c r="V392" s="402"/>
      <c r="W392" s="402"/>
      <c r="X392" s="402"/>
      <c r="Y392" s="402"/>
      <c r="Z392" s="402"/>
      <c r="AA392" s="402"/>
      <c r="AB392" s="402"/>
      <c r="AC392" s="402"/>
      <c r="AD392" s="402"/>
      <c r="AE392" s="402"/>
      <c r="AF392" s="402"/>
      <c r="AG392" s="402"/>
      <c r="AH392" s="402"/>
      <c r="AI392" s="402"/>
      <c r="AJ392" s="402"/>
      <c r="AK392" s="402"/>
      <c r="AL392" s="402"/>
      <c r="AM392" s="402"/>
      <c r="AN392" s="402"/>
      <c r="AO392" s="402"/>
      <c r="AP392" s="402"/>
      <c r="AQ392" s="402"/>
      <c r="AR392" s="402"/>
      <c r="AS392" s="402"/>
      <c r="AT392" s="402"/>
      <c r="AU392" s="402"/>
      <c r="AV392" s="402"/>
      <c r="AW392" s="402"/>
      <c r="AX392" s="402"/>
      <c r="AY392" s="402"/>
      <c r="AZ392" s="402"/>
      <c r="BA392" s="402"/>
      <c r="BB392" s="402"/>
      <c r="BC392" s="402"/>
      <c r="BD392" s="402"/>
      <c r="BE392" s="402"/>
      <c r="BF392" s="402"/>
      <c r="BG392" s="402"/>
      <c r="BH392" s="402"/>
      <c r="BI392" s="402"/>
      <c r="BJ392" s="402"/>
      <c r="BK392" s="402"/>
      <c r="BL392" s="402"/>
      <c r="BM392" s="402"/>
      <c r="BN392" s="402"/>
      <c r="BO392" s="402"/>
      <c r="BP392" s="402"/>
      <c r="BQ392" s="402"/>
      <c r="BR392" s="402"/>
      <c r="BS392" s="402"/>
      <c r="BT392" s="402"/>
      <c r="BU392" s="402"/>
      <c r="BV392" s="402"/>
      <c r="BW392" s="402"/>
      <c r="BX392" s="402"/>
      <c r="BY392" s="402"/>
      <c r="BZ392" s="402"/>
      <c r="CA392" s="402"/>
      <c r="CB392" s="402"/>
      <c r="CC392" s="402"/>
      <c r="CD392" s="402"/>
      <c r="CE392" s="402"/>
      <c r="CF392" s="402"/>
      <c r="CG392" s="402"/>
      <c r="CH392" s="402"/>
      <c r="CI392" s="402"/>
      <c r="CJ392" s="402"/>
      <c r="CK392" s="402"/>
      <c r="CL392" s="402"/>
      <c r="CM392" s="402"/>
      <c r="CN392" s="402"/>
      <c r="CO392" s="402"/>
      <c r="CP392" s="402"/>
    </row>
    <row r="393" spans="1:94">
      <c r="A393">
        <v>390</v>
      </c>
      <c r="B393" t="s">
        <v>1221</v>
      </c>
      <c r="C393" t="s">
        <v>1195</v>
      </c>
      <c r="D393" t="s">
        <v>1222</v>
      </c>
      <c r="E393" t="s">
        <v>1223</v>
      </c>
      <c r="F393" t="s">
        <v>2119</v>
      </c>
      <c r="I393" s="402"/>
      <c r="J393" s="402">
        <v>25.3</v>
      </c>
      <c r="K393" s="402"/>
      <c r="L393" s="402">
        <v>23.4</v>
      </c>
      <c r="M393" s="402">
        <v>32.3</v>
      </c>
      <c r="N393" s="402">
        <v>22.4</v>
      </c>
      <c r="O393" s="402">
        <v>25.5</v>
      </c>
      <c r="P393" s="402">
        <v>27</v>
      </c>
      <c r="Q393" s="402"/>
      <c r="R393" s="402">
        <v>23.4</v>
      </c>
      <c r="S393" s="402">
        <v>23.4</v>
      </c>
      <c r="T393" s="402">
        <v>21.5</v>
      </c>
      <c r="U393" s="402">
        <v>37.6</v>
      </c>
      <c r="V393" s="402">
        <v>31.9</v>
      </c>
      <c r="W393" s="402">
        <v>20.6</v>
      </c>
      <c r="X393" s="402">
        <v>22.4</v>
      </c>
      <c r="Y393" s="402">
        <v>22.4</v>
      </c>
      <c r="Z393" s="402">
        <v>14.6</v>
      </c>
      <c r="AA393" s="402">
        <v>27.3</v>
      </c>
      <c r="AB393" s="402">
        <v>32.9</v>
      </c>
      <c r="AC393" s="402">
        <v>25.5</v>
      </c>
      <c r="AD393" s="402">
        <v>24.6</v>
      </c>
      <c r="AE393" s="402">
        <v>20.6</v>
      </c>
      <c r="AF393" s="402">
        <v>27</v>
      </c>
      <c r="AG393" s="402">
        <v>29.4</v>
      </c>
      <c r="AH393" s="402">
        <v>27</v>
      </c>
      <c r="AI393" s="402"/>
      <c r="AJ393" s="402">
        <v>41.2</v>
      </c>
      <c r="AK393" s="402">
        <v>23.4</v>
      </c>
      <c r="AL393" s="402">
        <v>23.4</v>
      </c>
      <c r="AM393" s="402">
        <v>21.8</v>
      </c>
      <c r="AN393" s="402">
        <v>23.4</v>
      </c>
      <c r="AO393" s="402">
        <v>23.4</v>
      </c>
      <c r="AP393" s="402">
        <v>28.1</v>
      </c>
      <c r="AQ393" s="402">
        <v>23.4</v>
      </c>
      <c r="AR393" s="402">
        <v>25.5</v>
      </c>
      <c r="AS393" s="402">
        <v>21.5</v>
      </c>
      <c r="AT393" s="402">
        <v>21.5</v>
      </c>
      <c r="AU393" s="402">
        <v>19</v>
      </c>
      <c r="AV393" s="402">
        <v>23.2</v>
      </c>
      <c r="AW393" s="402">
        <v>34.8</v>
      </c>
      <c r="AX393" s="402">
        <v>37.6</v>
      </c>
      <c r="AY393" s="402">
        <v>51.6</v>
      </c>
      <c r="AZ393" s="402">
        <v>37.6</v>
      </c>
      <c r="BA393" s="402">
        <v>20.7</v>
      </c>
      <c r="BB393" s="402">
        <v>31.9</v>
      </c>
      <c r="BC393" s="402">
        <v>34.6</v>
      </c>
      <c r="BD393" s="402">
        <v>20.7</v>
      </c>
      <c r="BE393" s="402">
        <v>20.6</v>
      </c>
      <c r="BF393" s="402">
        <v>20.4</v>
      </c>
      <c r="BG393" s="402">
        <v>21.3</v>
      </c>
      <c r="BH393" s="402">
        <v>27.2</v>
      </c>
      <c r="BI393" s="402">
        <v>22.4</v>
      </c>
      <c r="BJ393" s="402">
        <v>22.4</v>
      </c>
      <c r="BK393" s="402">
        <v>22.6</v>
      </c>
      <c r="BL393" s="402">
        <v>21.3</v>
      </c>
      <c r="BM393" s="402">
        <v>14.3</v>
      </c>
      <c r="BN393" s="402">
        <v>14.6</v>
      </c>
      <c r="BO393" s="402">
        <v>27.3</v>
      </c>
      <c r="BP393" s="402">
        <v>27.3</v>
      </c>
      <c r="BQ393" s="402">
        <v>32.9</v>
      </c>
      <c r="BR393" s="402">
        <v>32.9</v>
      </c>
      <c r="BS393" s="402">
        <v>32.9</v>
      </c>
      <c r="BT393" s="402">
        <v>25.5</v>
      </c>
      <c r="BU393" s="402">
        <v>21.7</v>
      </c>
      <c r="BV393" s="402">
        <v>25.5</v>
      </c>
      <c r="BW393" s="402">
        <v>43</v>
      </c>
      <c r="BX393" s="402">
        <v>20.9</v>
      </c>
      <c r="BY393" s="402">
        <v>26.2</v>
      </c>
      <c r="BZ393" s="402">
        <v>24.7</v>
      </c>
      <c r="CA393" s="402">
        <v>24.7</v>
      </c>
      <c r="CB393" s="402">
        <v>20.6</v>
      </c>
      <c r="CC393" s="402">
        <v>17</v>
      </c>
      <c r="CD393" s="402">
        <v>20.6</v>
      </c>
      <c r="CE393" s="402">
        <v>20.6</v>
      </c>
      <c r="CF393" s="402">
        <v>27</v>
      </c>
      <c r="CG393" s="402">
        <v>27</v>
      </c>
      <c r="CH393" s="402">
        <v>27</v>
      </c>
      <c r="CI393" s="402">
        <v>29.4</v>
      </c>
      <c r="CJ393" s="402">
        <v>32.7</v>
      </c>
      <c r="CK393" s="402">
        <v>30.8</v>
      </c>
      <c r="CL393" s="402">
        <v>29.4</v>
      </c>
      <c r="CM393" s="402">
        <v>29.4</v>
      </c>
      <c r="CN393" s="402">
        <v>27</v>
      </c>
      <c r="CO393" s="402">
        <v>27</v>
      </c>
      <c r="CP393" s="402">
        <v>26.6</v>
      </c>
    </row>
    <row r="394" spans="1:94">
      <c r="A394">
        <v>391</v>
      </c>
      <c r="B394" t="s">
        <v>1224</v>
      </c>
      <c r="C394" t="s">
        <v>1195</v>
      </c>
      <c r="D394" t="s">
        <v>1222</v>
      </c>
      <c r="E394" t="s">
        <v>1225</v>
      </c>
      <c r="F394" t="s">
        <v>2119</v>
      </c>
      <c r="I394" s="402"/>
      <c r="J394" s="402">
        <v>13.7</v>
      </c>
      <c r="K394" s="402"/>
      <c r="L394" s="402">
        <v>11.7</v>
      </c>
      <c r="M394" s="402">
        <v>20</v>
      </c>
      <c r="N394" s="402">
        <v>11.2</v>
      </c>
      <c r="O394" s="402">
        <v>14.1</v>
      </c>
      <c r="P394" s="402">
        <v>15.2</v>
      </c>
      <c r="Q394" s="402"/>
      <c r="R394" s="402">
        <v>16.1</v>
      </c>
      <c r="S394" s="402">
        <v>11.6</v>
      </c>
      <c r="T394" s="402">
        <v>9.6</v>
      </c>
      <c r="U394" s="402">
        <v>24.2</v>
      </c>
      <c r="V394" s="402">
        <v>19.5</v>
      </c>
      <c r="W394" s="402">
        <v>8.3</v>
      </c>
      <c r="X394" s="402">
        <v>11.1</v>
      </c>
      <c r="Y394" s="402">
        <v>11.1</v>
      </c>
      <c r="Z394" s="402">
        <v>9.2</v>
      </c>
      <c r="AA394" s="402">
        <v>13.2</v>
      </c>
      <c r="AB394" s="402">
        <v>19.2</v>
      </c>
      <c r="AC394" s="402">
        <v>14.1</v>
      </c>
      <c r="AD394" s="402">
        <v>13</v>
      </c>
      <c r="AE394" s="402">
        <v>12.9</v>
      </c>
      <c r="AF394" s="402">
        <v>15.1</v>
      </c>
      <c r="AG394" s="402">
        <v>17.4</v>
      </c>
      <c r="AH394" s="402">
        <v>14.9</v>
      </c>
      <c r="AI394" s="402"/>
      <c r="AJ394" s="402">
        <v>41.5</v>
      </c>
      <c r="AK394" s="402">
        <v>29.6</v>
      </c>
      <c r="AL394" s="402">
        <v>13.7</v>
      </c>
      <c r="AM394" s="402">
        <v>10.7</v>
      </c>
      <c r="AN394" s="402">
        <v>11.6</v>
      </c>
      <c r="AO394" s="402">
        <v>11.6</v>
      </c>
      <c r="AP394" s="402">
        <v>14.2</v>
      </c>
      <c r="AQ394" s="402">
        <v>12.1</v>
      </c>
      <c r="AR394" s="402">
        <v>11.6</v>
      </c>
      <c r="AS394" s="402">
        <v>10.3</v>
      </c>
      <c r="AT394" s="402">
        <v>9.4</v>
      </c>
      <c r="AU394" s="402">
        <v>8</v>
      </c>
      <c r="AV394" s="402">
        <v>9.5</v>
      </c>
      <c r="AW394" s="402">
        <v>24.1</v>
      </c>
      <c r="AX394" s="402">
        <v>24.1</v>
      </c>
      <c r="AY394" s="402">
        <v>37.7</v>
      </c>
      <c r="AZ394" s="402">
        <v>24.1</v>
      </c>
      <c r="BA394" s="402">
        <v>8.8</v>
      </c>
      <c r="BB394" s="402">
        <v>19.4</v>
      </c>
      <c r="BC394" s="402">
        <v>24.2</v>
      </c>
      <c r="BD394" s="402">
        <v>8.3</v>
      </c>
      <c r="BE394" s="402">
        <v>8.3</v>
      </c>
      <c r="BF394" s="402">
        <v>7.7</v>
      </c>
      <c r="BG394" s="402">
        <v>11.1</v>
      </c>
      <c r="BH394" s="402">
        <v>13.3</v>
      </c>
      <c r="BI394" s="402">
        <v>10.8</v>
      </c>
      <c r="BJ394" s="402">
        <v>11.1</v>
      </c>
      <c r="BK394" s="402">
        <v>13.2</v>
      </c>
      <c r="BL394" s="402">
        <v>10.2</v>
      </c>
      <c r="BM394" s="402">
        <v>9.1</v>
      </c>
      <c r="BN394" s="402">
        <v>9.1</v>
      </c>
      <c r="BO394" s="402">
        <v>13.2</v>
      </c>
      <c r="BP394" s="402">
        <v>13.2</v>
      </c>
      <c r="BQ394" s="402">
        <v>19.1</v>
      </c>
      <c r="BR394" s="402">
        <v>19.8</v>
      </c>
      <c r="BS394" s="402">
        <v>19.7</v>
      </c>
      <c r="BT394" s="402">
        <v>15</v>
      </c>
      <c r="BU394" s="402">
        <v>12.7</v>
      </c>
      <c r="BV394" s="402">
        <v>14</v>
      </c>
      <c r="BW394" s="402">
        <v>27.1</v>
      </c>
      <c r="BX394" s="402">
        <v>11.2</v>
      </c>
      <c r="BY394" s="402">
        <v>13</v>
      </c>
      <c r="BZ394" s="402">
        <v>13</v>
      </c>
      <c r="CA394" s="402">
        <v>11.8</v>
      </c>
      <c r="CB394" s="402">
        <v>12.8</v>
      </c>
      <c r="CC394" s="402">
        <v>8.9</v>
      </c>
      <c r="CD394" s="402">
        <v>12.8</v>
      </c>
      <c r="CE394" s="402">
        <v>12.8</v>
      </c>
      <c r="CF394" s="402">
        <v>14</v>
      </c>
      <c r="CG394" s="402">
        <v>15</v>
      </c>
      <c r="CH394" s="402">
        <v>15</v>
      </c>
      <c r="CI394" s="402">
        <v>17.3</v>
      </c>
      <c r="CJ394" s="402">
        <v>17.3</v>
      </c>
      <c r="CK394" s="402">
        <v>20.2</v>
      </c>
      <c r="CL394" s="402">
        <v>17.3</v>
      </c>
      <c r="CM394" s="402">
        <v>17.3</v>
      </c>
      <c r="CN394" s="402">
        <v>14.9</v>
      </c>
      <c r="CO394" s="402">
        <v>14.9</v>
      </c>
      <c r="CP394" s="402">
        <v>14.3</v>
      </c>
    </row>
    <row r="395" spans="1:94">
      <c r="A395">
        <v>392</v>
      </c>
      <c r="B395" t="s">
        <v>740</v>
      </c>
      <c r="C395" t="s">
        <v>1195</v>
      </c>
      <c r="D395" t="s">
        <v>1222</v>
      </c>
      <c r="E395" t="s">
        <v>741</v>
      </c>
      <c r="F395" t="s">
        <v>2119</v>
      </c>
      <c r="I395" s="402"/>
      <c r="J395" s="402">
        <v>27.9</v>
      </c>
      <c r="K395" s="402"/>
      <c r="L395" s="402">
        <v>26.9</v>
      </c>
      <c r="M395" s="402">
        <v>34.9</v>
      </c>
      <c r="N395" s="402">
        <v>25.4</v>
      </c>
      <c r="O395" s="402">
        <v>28.2</v>
      </c>
      <c r="P395" s="402">
        <v>28.2</v>
      </c>
      <c r="Q395" s="402"/>
      <c r="R395" s="402">
        <v>36.7</v>
      </c>
      <c r="S395" s="402">
        <v>27.1</v>
      </c>
      <c r="T395" s="402">
        <v>24.4</v>
      </c>
      <c r="U395" s="402">
        <v>38.7</v>
      </c>
      <c r="V395" s="402">
        <v>35.2</v>
      </c>
      <c r="W395" s="402">
        <v>23</v>
      </c>
      <c r="X395" s="402">
        <v>25.6</v>
      </c>
      <c r="Y395" s="402">
        <v>25.4</v>
      </c>
      <c r="Z395" s="402">
        <v>22.3</v>
      </c>
      <c r="AA395" s="402">
        <v>29</v>
      </c>
      <c r="AB395" s="402">
        <v>40.4</v>
      </c>
      <c r="AC395" s="402">
        <v>28.4</v>
      </c>
      <c r="AD395" s="402">
        <v>26.1</v>
      </c>
      <c r="AE395" s="402">
        <v>24.2</v>
      </c>
      <c r="AF395" s="402">
        <v>28.4</v>
      </c>
      <c r="AG395" s="402">
        <v>29</v>
      </c>
      <c r="AH395" s="402">
        <v>27.3</v>
      </c>
      <c r="AI395" s="402"/>
      <c r="AJ395" s="402">
        <v>63.2</v>
      </c>
      <c r="AK395" s="402">
        <v>38</v>
      </c>
      <c r="AL395" s="402">
        <v>36.3</v>
      </c>
      <c r="AM395" s="402">
        <v>26.2</v>
      </c>
      <c r="AN395" s="402">
        <v>26.9</v>
      </c>
      <c r="AO395" s="402">
        <v>27.5</v>
      </c>
      <c r="AP395" s="402">
        <v>27</v>
      </c>
      <c r="AQ395" s="402">
        <v>26.7</v>
      </c>
      <c r="AR395" s="402">
        <v>28.7</v>
      </c>
      <c r="AS395" s="402">
        <v>26.2</v>
      </c>
      <c r="AT395" s="402">
        <v>23.3</v>
      </c>
      <c r="AU395" s="402">
        <v>21.2</v>
      </c>
      <c r="AV395" s="402">
        <v>24.1</v>
      </c>
      <c r="AW395" s="402">
        <v>32.5</v>
      </c>
      <c r="AX395" s="402">
        <v>39</v>
      </c>
      <c r="AY395" s="402">
        <v>47.5</v>
      </c>
      <c r="AZ395" s="402">
        <v>38.4</v>
      </c>
      <c r="BA395" s="402">
        <v>30.5</v>
      </c>
      <c r="BB395" s="402">
        <v>34.9</v>
      </c>
      <c r="BC395" s="402">
        <v>38.7</v>
      </c>
      <c r="BD395" s="402">
        <v>22.8</v>
      </c>
      <c r="BE395" s="402">
        <v>22.8</v>
      </c>
      <c r="BF395" s="402">
        <v>22.7</v>
      </c>
      <c r="BG395" s="402">
        <v>25.4</v>
      </c>
      <c r="BH395" s="402">
        <v>35</v>
      </c>
      <c r="BI395" s="402">
        <v>24.9</v>
      </c>
      <c r="BJ395" s="402">
        <v>25.2</v>
      </c>
      <c r="BK395" s="402">
        <v>25.2</v>
      </c>
      <c r="BL395" s="402">
        <v>23.7</v>
      </c>
      <c r="BM395" s="402">
        <v>22.1</v>
      </c>
      <c r="BN395" s="402">
        <v>22.1</v>
      </c>
      <c r="BO395" s="402">
        <v>29.4</v>
      </c>
      <c r="BP395" s="402">
        <v>28.7</v>
      </c>
      <c r="BQ395" s="402">
        <v>44.7</v>
      </c>
      <c r="BR395" s="402">
        <v>40.3</v>
      </c>
      <c r="BS395" s="402">
        <v>40</v>
      </c>
      <c r="BT395" s="402">
        <v>28.2</v>
      </c>
      <c r="BU395" s="402">
        <v>27.3</v>
      </c>
      <c r="BV395" s="402">
        <v>28.2</v>
      </c>
      <c r="BW395" s="402">
        <v>45.2</v>
      </c>
      <c r="BX395" s="402">
        <v>24.2</v>
      </c>
      <c r="BY395" s="402">
        <v>25.9</v>
      </c>
      <c r="BZ395" s="402">
        <v>25.9</v>
      </c>
      <c r="CA395" s="402">
        <v>25</v>
      </c>
      <c r="CB395" s="402">
        <v>24</v>
      </c>
      <c r="CC395" s="402">
        <v>20.7</v>
      </c>
      <c r="CD395" s="402">
        <v>24</v>
      </c>
      <c r="CE395" s="402">
        <v>24</v>
      </c>
      <c r="CF395" s="402">
        <v>28.2</v>
      </c>
      <c r="CG395" s="402">
        <v>28.2</v>
      </c>
      <c r="CH395" s="402">
        <v>28.8</v>
      </c>
      <c r="CI395" s="402">
        <v>28.8</v>
      </c>
      <c r="CJ395" s="402">
        <v>28.8</v>
      </c>
      <c r="CK395" s="402">
        <v>34.5</v>
      </c>
      <c r="CL395" s="402">
        <v>28.8</v>
      </c>
      <c r="CM395" s="402">
        <v>28.8</v>
      </c>
      <c r="CN395" s="402">
        <v>27</v>
      </c>
      <c r="CO395" s="402">
        <v>24.6</v>
      </c>
      <c r="CP395" s="402">
        <v>27</v>
      </c>
    </row>
    <row r="396" spans="1:94">
      <c r="A396">
        <v>393</v>
      </c>
      <c r="B396" t="s">
        <v>1226</v>
      </c>
      <c r="C396" t="s">
        <v>1195</v>
      </c>
      <c r="D396" t="s">
        <v>1222</v>
      </c>
      <c r="E396" t="s">
        <v>1227</v>
      </c>
      <c r="F396" t="s">
        <v>2119</v>
      </c>
      <c r="I396" s="402"/>
      <c r="J396" s="402">
        <v>14.3</v>
      </c>
      <c r="K396" s="402"/>
      <c r="L396" s="402">
        <v>11.9</v>
      </c>
      <c r="M396" s="402">
        <v>19.8</v>
      </c>
      <c r="N396" s="402">
        <v>12.4</v>
      </c>
      <c r="O396" s="402">
        <v>14.6</v>
      </c>
      <c r="P396" s="402">
        <v>15.8</v>
      </c>
      <c r="Q396" s="402"/>
      <c r="R396" s="402">
        <v>16.5</v>
      </c>
      <c r="S396" s="402">
        <v>11.9</v>
      </c>
      <c r="T396" s="402">
        <v>10.5</v>
      </c>
      <c r="U396" s="402">
        <v>24.6</v>
      </c>
      <c r="V396" s="402">
        <v>19.2</v>
      </c>
      <c r="W396" s="402">
        <v>10.1</v>
      </c>
      <c r="X396" s="402">
        <v>12.4</v>
      </c>
      <c r="Y396" s="402">
        <v>12.4</v>
      </c>
      <c r="Z396" s="402">
        <v>7.9</v>
      </c>
      <c r="AA396" s="402">
        <v>15.3</v>
      </c>
      <c r="AB396" s="402">
        <v>15</v>
      </c>
      <c r="AC396" s="402">
        <v>14.6</v>
      </c>
      <c r="AD396" s="402">
        <v>13.8</v>
      </c>
      <c r="AE396" s="402">
        <v>14.4</v>
      </c>
      <c r="AF396" s="402">
        <v>15.8</v>
      </c>
      <c r="AG396" s="402">
        <v>17</v>
      </c>
      <c r="AH396" s="402">
        <v>15.8</v>
      </c>
      <c r="AI396" s="402"/>
      <c r="AJ396" s="402">
        <v>34.3</v>
      </c>
      <c r="AK396" s="402">
        <v>29.4</v>
      </c>
      <c r="AL396" s="402">
        <v>16.1</v>
      </c>
      <c r="AM396" s="402">
        <v>11.9</v>
      </c>
      <c r="AN396" s="402">
        <v>11.9</v>
      </c>
      <c r="AO396" s="402">
        <v>11.9</v>
      </c>
      <c r="AP396" s="402">
        <v>11.9</v>
      </c>
      <c r="AQ396" s="402">
        <v>11.9</v>
      </c>
      <c r="AR396" s="402">
        <v>11.9</v>
      </c>
      <c r="AS396" s="402">
        <v>10.5</v>
      </c>
      <c r="AT396" s="402">
        <v>10.5</v>
      </c>
      <c r="AU396" s="402">
        <v>7.1</v>
      </c>
      <c r="AV396" s="402">
        <v>10.5</v>
      </c>
      <c r="AW396" s="402">
        <v>24.5</v>
      </c>
      <c r="AX396" s="402">
        <v>24.5</v>
      </c>
      <c r="AY396" s="402">
        <v>30.7</v>
      </c>
      <c r="AZ396" s="402">
        <v>24.5</v>
      </c>
      <c r="BA396" s="402">
        <v>12.4</v>
      </c>
      <c r="BB396" s="402">
        <v>19.2</v>
      </c>
      <c r="BC396" s="402">
        <v>21</v>
      </c>
      <c r="BD396" s="402">
        <v>10.1</v>
      </c>
      <c r="BE396" s="402">
        <v>10.1</v>
      </c>
      <c r="BF396" s="402">
        <v>9.1</v>
      </c>
      <c r="BG396" s="402">
        <v>12.4</v>
      </c>
      <c r="BH396" s="402">
        <v>17.9</v>
      </c>
      <c r="BI396" s="402">
        <v>12.4</v>
      </c>
      <c r="BJ396" s="402">
        <v>12.4</v>
      </c>
      <c r="BK396" s="402">
        <v>12.8</v>
      </c>
      <c r="BL396" s="402">
        <v>10.5</v>
      </c>
      <c r="BM396" s="402">
        <v>7.9</v>
      </c>
      <c r="BN396" s="402">
        <v>7.9</v>
      </c>
      <c r="BO396" s="402">
        <v>15.2</v>
      </c>
      <c r="BP396" s="402">
        <v>15.2</v>
      </c>
      <c r="BQ396" s="402">
        <v>17.2</v>
      </c>
      <c r="BR396" s="402">
        <v>12.8</v>
      </c>
      <c r="BS396" s="402">
        <v>14.9</v>
      </c>
      <c r="BT396" s="402">
        <v>14.5</v>
      </c>
      <c r="BU396" s="402">
        <v>13.2</v>
      </c>
      <c r="BV396" s="402">
        <v>13.8</v>
      </c>
      <c r="BW396" s="402">
        <v>32.2</v>
      </c>
      <c r="BX396" s="402">
        <v>13.7</v>
      </c>
      <c r="BY396" s="402">
        <v>13.7</v>
      </c>
      <c r="BZ396" s="402">
        <v>13.7</v>
      </c>
      <c r="CA396" s="402">
        <v>12.2</v>
      </c>
      <c r="CB396" s="402">
        <v>14.4</v>
      </c>
      <c r="CC396" s="402">
        <v>10.9</v>
      </c>
      <c r="CD396" s="402">
        <v>14.4</v>
      </c>
      <c r="CE396" s="402">
        <v>14.4</v>
      </c>
      <c r="CF396" s="402">
        <v>15.7</v>
      </c>
      <c r="CG396" s="402">
        <v>17.5</v>
      </c>
      <c r="CH396" s="402">
        <v>15.7</v>
      </c>
      <c r="CI396" s="402">
        <v>17</v>
      </c>
      <c r="CJ396" s="402">
        <v>17</v>
      </c>
      <c r="CK396" s="402">
        <v>17</v>
      </c>
      <c r="CL396" s="402">
        <v>19.1</v>
      </c>
      <c r="CM396" s="402">
        <v>17</v>
      </c>
      <c r="CN396" s="402">
        <v>15.7</v>
      </c>
      <c r="CO396" s="402">
        <v>14.9</v>
      </c>
      <c r="CP396" s="402">
        <v>15.6</v>
      </c>
    </row>
    <row r="397" spans="1:94">
      <c r="A397">
        <v>394</v>
      </c>
      <c r="B397" t="s">
        <v>1228</v>
      </c>
      <c r="C397" t="s">
        <v>1195</v>
      </c>
      <c r="D397" t="s">
        <v>1222</v>
      </c>
      <c r="E397" t="s">
        <v>1229</v>
      </c>
      <c r="F397" t="s">
        <v>2119</v>
      </c>
      <c r="I397" s="402"/>
      <c r="J397" s="402">
        <v>18.2</v>
      </c>
      <c r="K397" s="402"/>
      <c r="L397" s="402">
        <v>17.6</v>
      </c>
      <c r="M397" s="402">
        <v>22.7</v>
      </c>
      <c r="N397" s="402">
        <v>16.1</v>
      </c>
      <c r="O397" s="402">
        <v>18</v>
      </c>
      <c r="P397" s="402">
        <v>19.4</v>
      </c>
      <c r="Q397" s="402"/>
      <c r="R397" s="402">
        <v>20.7</v>
      </c>
      <c r="S397" s="402">
        <v>17.6</v>
      </c>
      <c r="T397" s="402">
        <v>16.3</v>
      </c>
      <c r="U397" s="402">
        <v>26.4</v>
      </c>
      <c r="V397" s="402">
        <v>22.8</v>
      </c>
      <c r="W397" s="402">
        <v>13.7</v>
      </c>
      <c r="X397" s="402">
        <v>16.2</v>
      </c>
      <c r="Y397" s="402">
        <v>16.2</v>
      </c>
      <c r="Z397" s="402">
        <v>12.4</v>
      </c>
      <c r="AA397" s="402">
        <v>17.6</v>
      </c>
      <c r="AB397" s="402">
        <v>23.6</v>
      </c>
      <c r="AC397" s="402">
        <v>18.1</v>
      </c>
      <c r="AD397" s="402">
        <v>17.4</v>
      </c>
      <c r="AE397" s="402">
        <v>16.3</v>
      </c>
      <c r="AF397" s="402">
        <v>19.5</v>
      </c>
      <c r="AG397" s="402">
        <v>20.1</v>
      </c>
      <c r="AH397" s="402">
        <v>19.5</v>
      </c>
      <c r="AI397" s="402"/>
      <c r="AJ397" s="402">
        <v>34.2</v>
      </c>
      <c r="AK397" s="402">
        <v>32.9</v>
      </c>
      <c r="AL397" s="402">
        <v>20.6</v>
      </c>
      <c r="AM397" s="402">
        <v>17.6</v>
      </c>
      <c r="AN397" s="402">
        <v>17.6</v>
      </c>
      <c r="AO397" s="402">
        <v>17.6</v>
      </c>
      <c r="AP397" s="402">
        <v>19.7</v>
      </c>
      <c r="AQ397" s="402">
        <v>17.6</v>
      </c>
      <c r="AR397" s="402">
        <v>17.4</v>
      </c>
      <c r="AS397" s="402">
        <v>17.8</v>
      </c>
      <c r="AT397" s="402">
        <v>15.6</v>
      </c>
      <c r="AU397" s="402">
        <v>12.5</v>
      </c>
      <c r="AV397" s="402">
        <v>16.2</v>
      </c>
      <c r="AW397" s="402">
        <v>23.6</v>
      </c>
      <c r="AX397" s="402">
        <v>26.3</v>
      </c>
      <c r="AY397" s="402">
        <v>40.7</v>
      </c>
      <c r="AZ397" s="402">
        <v>26.3</v>
      </c>
      <c r="BA397" s="402">
        <v>16.6</v>
      </c>
      <c r="BB397" s="402">
        <v>22.7</v>
      </c>
      <c r="BC397" s="402">
        <v>26.1</v>
      </c>
      <c r="BD397" s="402">
        <v>13.6</v>
      </c>
      <c r="BE397" s="402">
        <v>14.3</v>
      </c>
      <c r="BF397" s="402">
        <v>11.6</v>
      </c>
      <c r="BG397" s="402">
        <v>16.2</v>
      </c>
      <c r="BH397" s="402">
        <v>20.3</v>
      </c>
      <c r="BI397" s="402">
        <v>16.2</v>
      </c>
      <c r="BJ397" s="402">
        <v>14.2</v>
      </c>
      <c r="BK397" s="402">
        <v>21.3</v>
      </c>
      <c r="BL397" s="402">
        <v>16.2</v>
      </c>
      <c r="BM397" s="402">
        <v>11.5</v>
      </c>
      <c r="BN397" s="402">
        <v>12.3</v>
      </c>
      <c r="BO397" s="402">
        <v>18.2</v>
      </c>
      <c r="BP397" s="402">
        <v>17.6</v>
      </c>
      <c r="BQ397" s="402">
        <v>23.5</v>
      </c>
      <c r="BR397" s="402">
        <v>23.5</v>
      </c>
      <c r="BS397" s="402">
        <v>23.5</v>
      </c>
      <c r="BT397" s="402">
        <v>18</v>
      </c>
      <c r="BU397" s="402">
        <v>13.4</v>
      </c>
      <c r="BV397" s="402">
        <v>16.2</v>
      </c>
      <c r="BW397" s="402">
        <v>39.6</v>
      </c>
      <c r="BX397" s="402">
        <v>16.8</v>
      </c>
      <c r="BY397" s="402">
        <v>17.3</v>
      </c>
      <c r="BZ397" s="402">
        <v>17.3</v>
      </c>
      <c r="CA397" s="402">
        <v>16.6</v>
      </c>
      <c r="CB397" s="402">
        <v>13.3</v>
      </c>
      <c r="CC397" s="402">
        <v>14.9</v>
      </c>
      <c r="CD397" s="402">
        <v>16.2</v>
      </c>
      <c r="CE397" s="402">
        <v>16.2</v>
      </c>
      <c r="CF397" s="402">
        <v>19.5</v>
      </c>
      <c r="CG397" s="402">
        <v>19.5</v>
      </c>
      <c r="CH397" s="402">
        <v>19.5</v>
      </c>
      <c r="CI397" s="402">
        <v>20</v>
      </c>
      <c r="CJ397" s="402">
        <v>20</v>
      </c>
      <c r="CK397" s="402">
        <v>20</v>
      </c>
      <c r="CL397" s="402">
        <v>23.4</v>
      </c>
      <c r="CM397" s="402">
        <v>20</v>
      </c>
      <c r="CN397" s="402">
        <v>22</v>
      </c>
      <c r="CO397" s="402">
        <v>18.6</v>
      </c>
      <c r="CP397" s="402">
        <v>19.5</v>
      </c>
    </row>
    <row r="398" spans="1:94">
      <c r="A398">
        <v>395</v>
      </c>
      <c r="B398" t="s">
        <v>1230</v>
      </c>
      <c r="C398" t="s">
        <v>1195</v>
      </c>
      <c r="D398" t="s">
        <v>1222</v>
      </c>
      <c r="E398" t="s">
        <v>1231</v>
      </c>
      <c r="F398" t="s">
        <v>2119</v>
      </c>
      <c r="I398" s="402"/>
      <c r="J398" s="402">
        <v>20.4</v>
      </c>
      <c r="K398" s="402"/>
      <c r="L398" s="402">
        <v>18.3</v>
      </c>
      <c r="M398" s="402">
        <v>29.7</v>
      </c>
      <c r="N398" s="402">
        <v>18.3</v>
      </c>
      <c r="O398" s="402">
        <v>20.3</v>
      </c>
      <c r="P398" s="402">
        <v>20.5</v>
      </c>
      <c r="Q398" s="402"/>
      <c r="R398" s="402">
        <v>24.1</v>
      </c>
      <c r="S398" s="402">
        <v>18.2</v>
      </c>
      <c r="T398" s="402">
        <v>15.7</v>
      </c>
      <c r="U398" s="402">
        <v>34.3</v>
      </c>
      <c r="V398" s="402">
        <v>29.4</v>
      </c>
      <c r="W398" s="402">
        <v>17.5</v>
      </c>
      <c r="X398" s="402">
        <v>18.2</v>
      </c>
      <c r="Y398" s="402">
        <v>17.8</v>
      </c>
      <c r="Z398" s="402">
        <v>15.6</v>
      </c>
      <c r="AA398" s="402">
        <v>21.6</v>
      </c>
      <c r="AB398" s="402">
        <v>28</v>
      </c>
      <c r="AC398" s="402">
        <v>20.2</v>
      </c>
      <c r="AD398" s="402">
        <v>20.2</v>
      </c>
      <c r="AE398" s="402">
        <v>16.1</v>
      </c>
      <c r="AF398" s="402">
        <v>20.4</v>
      </c>
      <c r="AG398" s="402">
        <v>21.6</v>
      </c>
      <c r="AH398" s="402">
        <v>19.7</v>
      </c>
      <c r="AI398" s="402"/>
      <c r="AJ398" s="402">
        <v>34</v>
      </c>
      <c r="AK398" s="402">
        <v>29.3</v>
      </c>
      <c r="AL398" s="402">
        <v>24.2</v>
      </c>
      <c r="AM398" s="402">
        <v>18.3</v>
      </c>
      <c r="AN398" s="402">
        <v>18.3</v>
      </c>
      <c r="AO398" s="402">
        <v>18.3</v>
      </c>
      <c r="AP398" s="402">
        <v>18.3</v>
      </c>
      <c r="AQ398" s="402">
        <v>18.4</v>
      </c>
      <c r="AR398" s="402">
        <v>18.3</v>
      </c>
      <c r="AS398" s="402">
        <v>15.8</v>
      </c>
      <c r="AT398" s="402">
        <v>15.8</v>
      </c>
      <c r="AU398" s="402">
        <v>12.5</v>
      </c>
      <c r="AV398" s="402">
        <v>15.8</v>
      </c>
      <c r="AW398" s="402">
        <v>34.5</v>
      </c>
      <c r="AX398" s="402">
        <v>34.5</v>
      </c>
      <c r="AY398" s="402">
        <v>39.2</v>
      </c>
      <c r="AZ398" s="402">
        <v>34.5</v>
      </c>
      <c r="BA398" s="402">
        <v>22.4</v>
      </c>
      <c r="BB398" s="402">
        <v>29.6</v>
      </c>
      <c r="BC398" s="402">
        <v>30.6</v>
      </c>
      <c r="BD398" s="402">
        <v>17.3</v>
      </c>
      <c r="BE398" s="402">
        <v>17.5</v>
      </c>
      <c r="BF398" s="402">
        <v>17.5</v>
      </c>
      <c r="BG398" s="402">
        <v>16.6</v>
      </c>
      <c r="BH398" s="402">
        <v>22.3</v>
      </c>
      <c r="BI398" s="402">
        <v>18.3</v>
      </c>
      <c r="BJ398" s="402">
        <v>16</v>
      </c>
      <c r="BK398" s="402">
        <v>18.3</v>
      </c>
      <c r="BL398" s="402">
        <v>17.9</v>
      </c>
      <c r="BM398" s="402">
        <v>15.7</v>
      </c>
      <c r="BN398" s="402">
        <v>15.7</v>
      </c>
      <c r="BO398" s="402">
        <v>23.4</v>
      </c>
      <c r="BP398" s="402">
        <v>21.7</v>
      </c>
      <c r="BQ398" s="402">
        <v>28.2</v>
      </c>
      <c r="BR398" s="402">
        <v>28.2</v>
      </c>
      <c r="BS398" s="402">
        <v>28.2</v>
      </c>
      <c r="BT398" s="402">
        <v>20.3</v>
      </c>
      <c r="BU398" s="402">
        <v>19.5</v>
      </c>
      <c r="BV398" s="402">
        <v>17.2</v>
      </c>
      <c r="BW398" s="402">
        <v>35.1</v>
      </c>
      <c r="BX398" s="402">
        <v>20.3</v>
      </c>
      <c r="BY398" s="402">
        <v>20.3</v>
      </c>
      <c r="BZ398" s="402">
        <v>20.3</v>
      </c>
      <c r="CA398" s="402">
        <v>19.8</v>
      </c>
      <c r="CB398" s="402">
        <v>16.2</v>
      </c>
      <c r="CC398" s="402">
        <v>16.2</v>
      </c>
      <c r="CD398" s="402">
        <v>16.2</v>
      </c>
      <c r="CE398" s="402">
        <v>16.2</v>
      </c>
      <c r="CF398" s="402">
        <v>20.6</v>
      </c>
      <c r="CG398" s="402">
        <v>20.6</v>
      </c>
      <c r="CH398" s="402">
        <v>20.6</v>
      </c>
      <c r="CI398" s="402">
        <v>21.1</v>
      </c>
      <c r="CJ398" s="402">
        <v>21.7</v>
      </c>
      <c r="CK398" s="402">
        <v>25</v>
      </c>
      <c r="CL398" s="402">
        <v>22.6</v>
      </c>
      <c r="CM398" s="402">
        <v>21.7</v>
      </c>
      <c r="CN398" s="402">
        <v>19.8</v>
      </c>
      <c r="CO398" s="402">
        <v>18.2</v>
      </c>
      <c r="CP398" s="402">
        <v>19.8</v>
      </c>
    </row>
    <row r="399" spans="1:94">
      <c r="A399">
        <v>396</v>
      </c>
      <c r="B399" t="s">
        <v>736</v>
      </c>
      <c r="C399" t="s">
        <v>1195</v>
      </c>
      <c r="D399" t="s">
        <v>1222</v>
      </c>
      <c r="E399" t="s">
        <v>1232</v>
      </c>
      <c r="F399" t="s">
        <v>2119</v>
      </c>
      <c r="I399" s="402"/>
      <c r="J399" s="402">
        <v>47.7</v>
      </c>
      <c r="K399" s="402"/>
      <c r="L399" s="402">
        <v>45.8</v>
      </c>
      <c r="M399" s="402">
        <v>57.6</v>
      </c>
      <c r="N399" s="402">
        <v>44.9</v>
      </c>
      <c r="O399" s="402">
        <v>47.8</v>
      </c>
      <c r="P399" s="402">
        <v>48.1</v>
      </c>
      <c r="Q399" s="402"/>
      <c r="R399" s="402">
        <v>57.3</v>
      </c>
      <c r="S399" s="402">
        <v>46</v>
      </c>
      <c r="T399" s="402">
        <v>43.7</v>
      </c>
      <c r="U399" s="402">
        <v>58.8</v>
      </c>
      <c r="V399" s="402">
        <v>57.8</v>
      </c>
      <c r="W399" s="402">
        <v>42.8</v>
      </c>
      <c r="X399" s="402">
        <v>45.1</v>
      </c>
      <c r="Y399" s="402">
        <v>44.8</v>
      </c>
      <c r="Z399" s="402">
        <v>35.3</v>
      </c>
      <c r="AA399" s="402">
        <v>51.7</v>
      </c>
      <c r="AB399" s="402">
        <v>60.9</v>
      </c>
      <c r="AC399" s="402">
        <v>48</v>
      </c>
      <c r="AD399" s="402">
        <v>48</v>
      </c>
      <c r="AE399" s="402">
        <v>42.1</v>
      </c>
      <c r="AF399" s="402">
        <v>49</v>
      </c>
      <c r="AG399" s="402">
        <v>49.6</v>
      </c>
      <c r="AH399" s="402">
        <v>44.9</v>
      </c>
      <c r="AI399" s="402"/>
      <c r="AJ399" s="402">
        <v>63.8</v>
      </c>
      <c r="AK399" s="402">
        <v>66.5</v>
      </c>
      <c r="AL399" s="402">
        <v>57.1</v>
      </c>
      <c r="AM399" s="402">
        <v>44.3</v>
      </c>
      <c r="AN399" s="402">
        <v>45.8</v>
      </c>
      <c r="AO399" s="402">
        <v>46.4</v>
      </c>
      <c r="AP399" s="402">
        <v>53.6</v>
      </c>
      <c r="AQ399" s="402">
        <v>45.8</v>
      </c>
      <c r="AR399" s="402">
        <v>45.8</v>
      </c>
      <c r="AS399" s="402">
        <v>49.4</v>
      </c>
      <c r="AT399" s="402">
        <v>42.2</v>
      </c>
      <c r="AU399" s="402">
        <v>35</v>
      </c>
      <c r="AV399" s="402">
        <v>45.3</v>
      </c>
      <c r="AW399" s="402">
        <v>58.7</v>
      </c>
      <c r="AX399" s="402">
        <v>58.7</v>
      </c>
      <c r="AY399" s="402">
        <v>65.4</v>
      </c>
      <c r="AZ399" s="402">
        <v>58.7</v>
      </c>
      <c r="BA399" s="402">
        <v>56.3</v>
      </c>
      <c r="BB399" s="402">
        <v>57.6</v>
      </c>
      <c r="BC399" s="402">
        <v>58.6</v>
      </c>
      <c r="BD399" s="402">
        <v>42.7</v>
      </c>
      <c r="BE399" s="402">
        <v>42.7</v>
      </c>
      <c r="BF399" s="402">
        <v>42.7</v>
      </c>
      <c r="BG399" s="402">
        <v>43.3</v>
      </c>
      <c r="BH399" s="402">
        <v>57.9</v>
      </c>
      <c r="BI399" s="402">
        <v>45</v>
      </c>
      <c r="BJ399" s="402">
        <v>44.7</v>
      </c>
      <c r="BK399" s="402">
        <v>44.7</v>
      </c>
      <c r="BL399" s="402">
        <v>41.7</v>
      </c>
      <c r="BM399" s="402">
        <v>35.2</v>
      </c>
      <c r="BN399" s="402">
        <v>35.2</v>
      </c>
      <c r="BO399" s="402">
        <v>55.1</v>
      </c>
      <c r="BP399" s="402">
        <v>51.6</v>
      </c>
      <c r="BQ399" s="402">
        <v>60.7</v>
      </c>
      <c r="BR399" s="402">
        <v>60.7</v>
      </c>
      <c r="BS399" s="402">
        <v>63.2</v>
      </c>
      <c r="BT399" s="402">
        <v>47.8</v>
      </c>
      <c r="BU399" s="402">
        <v>45.8</v>
      </c>
      <c r="BV399" s="402">
        <v>46.5</v>
      </c>
      <c r="BW399" s="402">
        <v>63.8</v>
      </c>
      <c r="BX399" s="402">
        <v>45.5</v>
      </c>
      <c r="BY399" s="402">
        <v>48.7</v>
      </c>
      <c r="BZ399" s="402">
        <v>47.8</v>
      </c>
      <c r="CA399" s="402">
        <v>44.3</v>
      </c>
      <c r="CB399" s="402">
        <v>37.6</v>
      </c>
      <c r="CC399" s="402">
        <v>41.9</v>
      </c>
      <c r="CD399" s="402">
        <v>41.8</v>
      </c>
      <c r="CE399" s="402">
        <v>43</v>
      </c>
      <c r="CF399" s="402">
        <v>48.8</v>
      </c>
      <c r="CG399" s="402">
        <v>48.8</v>
      </c>
      <c r="CH399" s="402">
        <v>50.7</v>
      </c>
      <c r="CI399" s="402">
        <v>49.4</v>
      </c>
      <c r="CJ399" s="402">
        <v>49.7</v>
      </c>
      <c r="CK399" s="402">
        <v>54.8</v>
      </c>
      <c r="CL399" s="402">
        <v>49.6</v>
      </c>
      <c r="CM399" s="402">
        <v>49.4</v>
      </c>
      <c r="CN399" s="402">
        <v>44.8</v>
      </c>
      <c r="CO399" s="402">
        <v>41.1</v>
      </c>
      <c r="CP399" s="402">
        <v>44.8</v>
      </c>
    </row>
    <row r="400" spans="1:94">
      <c r="A400">
        <v>397</v>
      </c>
      <c r="B400" t="s">
        <v>1233</v>
      </c>
      <c r="C400" t="s">
        <v>1195</v>
      </c>
      <c r="D400" t="s">
        <v>1222</v>
      </c>
      <c r="E400" t="s">
        <v>1234</v>
      </c>
      <c r="F400" t="s">
        <v>2119</v>
      </c>
      <c r="I400" s="402"/>
      <c r="J400" s="402">
        <v>24.5</v>
      </c>
      <c r="K400" s="402"/>
      <c r="L400" s="402">
        <v>22.8</v>
      </c>
      <c r="M400" s="402">
        <v>34.7</v>
      </c>
      <c r="N400" s="402">
        <v>21.2</v>
      </c>
      <c r="O400" s="402">
        <v>23.5</v>
      </c>
      <c r="P400" s="402">
        <v>26.7</v>
      </c>
      <c r="Q400" s="402"/>
      <c r="R400" s="402">
        <v>37.2</v>
      </c>
      <c r="S400" s="402">
        <v>22.8</v>
      </c>
      <c r="T400" s="402">
        <v>19.9</v>
      </c>
      <c r="U400" s="402">
        <v>40</v>
      </c>
      <c r="V400" s="402">
        <v>34.3</v>
      </c>
      <c r="W400" s="402">
        <v>19.8</v>
      </c>
      <c r="X400" s="402">
        <v>21.2</v>
      </c>
      <c r="Y400" s="402">
        <v>21.2</v>
      </c>
      <c r="Z400" s="402">
        <v>16</v>
      </c>
      <c r="AA400" s="402">
        <v>23.8</v>
      </c>
      <c r="AB400" s="402">
        <v>35.5</v>
      </c>
      <c r="AC400" s="402">
        <v>23.5</v>
      </c>
      <c r="AD400" s="402">
        <v>22.5</v>
      </c>
      <c r="AE400" s="402">
        <v>18.7</v>
      </c>
      <c r="AF400" s="402">
        <v>26.7</v>
      </c>
      <c r="AG400" s="402">
        <v>27.3</v>
      </c>
      <c r="AH400" s="402">
        <v>26.7</v>
      </c>
      <c r="AI400" s="402"/>
      <c r="AJ400" s="402">
        <v>47</v>
      </c>
      <c r="AK400" s="402">
        <v>51.8</v>
      </c>
      <c r="AL400" s="402">
        <v>36.9</v>
      </c>
      <c r="AM400" s="402">
        <v>22.4</v>
      </c>
      <c r="AN400" s="402">
        <v>22.6</v>
      </c>
      <c r="AO400" s="402">
        <v>22.6</v>
      </c>
      <c r="AP400" s="402">
        <v>25.3</v>
      </c>
      <c r="AQ400" s="402">
        <v>22.6</v>
      </c>
      <c r="AR400" s="402">
        <v>22.6</v>
      </c>
      <c r="AS400" s="402">
        <v>22.3</v>
      </c>
      <c r="AT400" s="402">
        <v>18.8</v>
      </c>
      <c r="AU400" s="402">
        <v>16.8</v>
      </c>
      <c r="AV400" s="402">
        <v>19.7</v>
      </c>
      <c r="AW400" s="402">
        <v>39.7</v>
      </c>
      <c r="AX400" s="402">
        <v>39.7</v>
      </c>
      <c r="AY400" s="402">
        <v>47</v>
      </c>
      <c r="AZ400" s="402">
        <v>39.7</v>
      </c>
      <c r="BA400" s="402">
        <v>26.9</v>
      </c>
      <c r="BB400" s="402">
        <v>34</v>
      </c>
      <c r="BC400" s="402">
        <v>39.8</v>
      </c>
      <c r="BD400" s="402">
        <v>19.6</v>
      </c>
      <c r="BE400" s="402">
        <v>19.6</v>
      </c>
      <c r="BF400" s="402">
        <v>19</v>
      </c>
      <c r="BG400" s="402">
        <v>20.4</v>
      </c>
      <c r="BH400" s="402">
        <v>38.2</v>
      </c>
      <c r="BI400" s="402">
        <v>20.8</v>
      </c>
      <c r="BJ400" s="402">
        <v>21</v>
      </c>
      <c r="BK400" s="402">
        <v>21</v>
      </c>
      <c r="BL400" s="402">
        <v>19.2</v>
      </c>
      <c r="BM400" s="402">
        <v>15.5</v>
      </c>
      <c r="BN400" s="402">
        <v>15.9</v>
      </c>
      <c r="BO400" s="402">
        <v>25.3</v>
      </c>
      <c r="BP400" s="402">
        <v>23.6</v>
      </c>
      <c r="BQ400" s="402">
        <v>35.2</v>
      </c>
      <c r="BR400" s="402">
        <v>35.2</v>
      </c>
      <c r="BS400" s="402">
        <v>35.2</v>
      </c>
      <c r="BT400" s="402">
        <v>23.3</v>
      </c>
      <c r="BU400" s="402">
        <v>17.6</v>
      </c>
      <c r="BV400" s="402">
        <v>23.3</v>
      </c>
      <c r="BW400" s="402">
        <v>47</v>
      </c>
      <c r="BX400" s="402">
        <v>22.3</v>
      </c>
      <c r="BY400" s="402">
        <v>22.3</v>
      </c>
      <c r="BZ400" s="402">
        <v>22.3</v>
      </c>
      <c r="CA400" s="402">
        <v>18.7</v>
      </c>
      <c r="CB400" s="402">
        <v>18.4</v>
      </c>
      <c r="CC400" s="402">
        <v>17.3</v>
      </c>
      <c r="CD400" s="402">
        <v>17.6</v>
      </c>
      <c r="CE400" s="402">
        <v>19.6</v>
      </c>
      <c r="CF400" s="402">
        <v>26.5</v>
      </c>
      <c r="CG400" s="402">
        <v>27</v>
      </c>
      <c r="CH400" s="402">
        <v>26.5</v>
      </c>
      <c r="CI400" s="402">
        <v>23.4</v>
      </c>
      <c r="CJ400" s="402">
        <v>32.8</v>
      </c>
      <c r="CK400" s="402">
        <v>34</v>
      </c>
      <c r="CL400" s="402">
        <v>27</v>
      </c>
      <c r="CM400" s="402">
        <v>26.6</v>
      </c>
      <c r="CN400" s="402">
        <v>26.5</v>
      </c>
      <c r="CO400" s="402">
        <v>26.5</v>
      </c>
      <c r="CP400" s="402">
        <v>26</v>
      </c>
    </row>
    <row r="401" spans="1:94">
      <c r="A401">
        <v>398</v>
      </c>
      <c r="B401" t="s">
        <v>1235</v>
      </c>
      <c r="C401" t="s">
        <v>1195</v>
      </c>
      <c r="D401" t="s">
        <v>1222</v>
      </c>
      <c r="E401" t="s">
        <v>1236</v>
      </c>
      <c r="F401" t="s">
        <v>2119</v>
      </c>
      <c r="I401" s="402"/>
      <c r="J401" s="402">
        <v>23.3</v>
      </c>
      <c r="K401" s="402"/>
      <c r="L401" s="402">
        <v>21.8</v>
      </c>
      <c r="M401" s="402">
        <v>34.7</v>
      </c>
      <c r="N401" s="402">
        <v>20.3</v>
      </c>
      <c r="O401" s="402">
        <v>22.2</v>
      </c>
      <c r="P401" s="402">
        <v>24.6</v>
      </c>
      <c r="Q401" s="402"/>
      <c r="R401" s="402">
        <v>31.2</v>
      </c>
      <c r="S401" s="402">
        <v>21.8</v>
      </c>
      <c r="T401" s="402">
        <v>20.4</v>
      </c>
      <c r="U401" s="402">
        <v>39</v>
      </c>
      <c r="V401" s="402">
        <v>34.6</v>
      </c>
      <c r="W401" s="402">
        <v>18.7</v>
      </c>
      <c r="X401" s="402">
        <v>20.2</v>
      </c>
      <c r="Y401" s="402">
        <v>20.2</v>
      </c>
      <c r="Z401" s="402">
        <v>14.5</v>
      </c>
      <c r="AA401" s="402">
        <v>22.6</v>
      </c>
      <c r="AB401" s="402">
        <v>35.5</v>
      </c>
      <c r="AC401" s="402">
        <v>22.2</v>
      </c>
      <c r="AD401" s="402">
        <v>21.1</v>
      </c>
      <c r="AE401" s="402">
        <v>16.8</v>
      </c>
      <c r="AF401" s="402">
        <v>24.7</v>
      </c>
      <c r="AG401" s="402">
        <v>26</v>
      </c>
      <c r="AH401" s="402">
        <v>23.7</v>
      </c>
      <c r="AI401" s="402"/>
      <c r="AJ401" s="402">
        <v>34.2</v>
      </c>
      <c r="AK401" s="402">
        <v>31.1</v>
      </c>
      <c r="AL401" s="402">
        <v>31.1</v>
      </c>
      <c r="AM401" s="402">
        <v>20.2</v>
      </c>
      <c r="AN401" s="402">
        <v>21.7</v>
      </c>
      <c r="AO401" s="402">
        <v>21.7</v>
      </c>
      <c r="AP401" s="402">
        <v>25.2</v>
      </c>
      <c r="AQ401" s="402">
        <v>21.7</v>
      </c>
      <c r="AR401" s="402">
        <v>21.7</v>
      </c>
      <c r="AS401" s="402">
        <v>20.5</v>
      </c>
      <c r="AT401" s="402">
        <v>20.3</v>
      </c>
      <c r="AU401" s="402">
        <v>16.3</v>
      </c>
      <c r="AV401" s="402">
        <v>20.3</v>
      </c>
      <c r="AW401" s="402">
        <v>33.4</v>
      </c>
      <c r="AX401" s="402">
        <v>38.8</v>
      </c>
      <c r="AY401" s="402">
        <v>58.4</v>
      </c>
      <c r="AZ401" s="402">
        <v>38.8</v>
      </c>
      <c r="BA401" s="402">
        <v>24.3</v>
      </c>
      <c r="BB401" s="402">
        <v>34.5</v>
      </c>
      <c r="BC401" s="402">
        <v>44.1</v>
      </c>
      <c r="BD401" s="402">
        <v>18.6</v>
      </c>
      <c r="BE401" s="402">
        <v>18.6</v>
      </c>
      <c r="BF401" s="402">
        <v>17</v>
      </c>
      <c r="BG401" s="402">
        <v>19.5</v>
      </c>
      <c r="BH401" s="402">
        <v>28.6</v>
      </c>
      <c r="BI401" s="402">
        <v>20.2</v>
      </c>
      <c r="BJ401" s="402">
        <v>20.2</v>
      </c>
      <c r="BK401" s="402">
        <v>21.7</v>
      </c>
      <c r="BL401" s="402">
        <v>20.2</v>
      </c>
      <c r="BM401" s="402">
        <v>14.4</v>
      </c>
      <c r="BN401" s="402">
        <v>14.4</v>
      </c>
      <c r="BO401" s="402">
        <v>24.7</v>
      </c>
      <c r="BP401" s="402">
        <v>22.5</v>
      </c>
      <c r="BQ401" s="402">
        <v>35.4</v>
      </c>
      <c r="BR401" s="402">
        <v>35.4</v>
      </c>
      <c r="BS401" s="402">
        <v>35.4</v>
      </c>
      <c r="BT401" s="402">
        <v>22.1</v>
      </c>
      <c r="BU401" s="402">
        <v>17.7</v>
      </c>
      <c r="BV401" s="402">
        <v>22.1</v>
      </c>
      <c r="BW401" s="402">
        <v>39.1</v>
      </c>
      <c r="BX401" s="402">
        <v>21</v>
      </c>
      <c r="BY401" s="402">
        <v>21</v>
      </c>
      <c r="BZ401" s="402">
        <v>21</v>
      </c>
      <c r="CA401" s="402">
        <v>16.7</v>
      </c>
      <c r="CB401" s="402">
        <v>14.9</v>
      </c>
      <c r="CC401" s="402">
        <v>15</v>
      </c>
      <c r="CD401" s="402">
        <v>16.3</v>
      </c>
      <c r="CE401" s="402">
        <v>18</v>
      </c>
      <c r="CF401" s="402">
        <v>24.6</v>
      </c>
      <c r="CG401" s="402">
        <v>24.6</v>
      </c>
      <c r="CH401" s="402">
        <v>24.6</v>
      </c>
      <c r="CI401" s="402">
        <v>22.3</v>
      </c>
      <c r="CJ401" s="402">
        <v>32.2</v>
      </c>
      <c r="CK401" s="402">
        <v>32.7</v>
      </c>
      <c r="CL401" s="402">
        <v>25.9</v>
      </c>
      <c r="CM401" s="402">
        <v>25.7</v>
      </c>
      <c r="CN401" s="402">
        <v>23.6</v>
      </c>
      <c r="CO401" s="402">
        <v>23.1</v>
      </c>
      <c r="CP401" s="402">
        <v>22.5</v>
      </c>
    </row>
    <row r="402" spans="1:94">
      <c r="A402">
        <v>399</v>
      </c>
      <c r="B402" t="s">
        <v>734</v>
      </c>
      <c r="C402" t="s">
        <v>1195</v>
      </c>
      <c r="D402" t="s">
        <v>1222</v>
      </c>
      <c r="E402" t="s">
        <v>735</v>
      </c>
      <c r="F402" t="s">
        <v>2119</v>
      </c>
      <c r="I402" s="402"/>
      <c r="J402" s="402">
        <v>69.6</v>
      </c>
      <c r="K402" s="402"/>
      <c r="L402" s="402">
        <v>70.5</v>
      </c>
      <c r="M402" s="402">
        <v>79.9</v>
      </c>
      <c r="N402" s="402">
        <v>69.5</v>
      </c>
      <c r="O402" s="402">
        <v>65.7</v>
      </c>
      <c r="P402" s="402">
        <v>68.9</v>
      </c>
      <c r="Q402" s="402"/>
      <c r="R402" s="402">
        <v>76.4</v>
      </c>
      <c r="S402" s="402">
        <v>74.5</v>
      </c>
      <c r="T402" s="402">
        <v>68.3</v>
      </c>
      <c r="U402" s="402">
        <v>81.2</v>
      </c>
      <c r="V402" s="402">
        <v>80.5</v>
      </c>
      <c r="W402" s="402">
        <v>66.1</v>
      </c>
      <c r="X402" s="402">
        <v>70</v>
      </c>
      <c r="Y402" s="402">
        <v>70</v>
      </c>
      <c r="Z402" s="402">
        <v>55.2</v>
      </c>
      <c r="AA402" s="402">
        <v>76.2</v>
      </c>
      <c r="AB402" s="402">
        <v>83.8</v>
      </c>
      <c r="AC402" s="402">
        <v>67.1</v>
      </c>
      <c r="AD402" s="402">
        <v>66.2</v>
      </c>
      <c r="AE402" s="402">
        <v>53.9</v>
      </c>
      <c r="AF402" s="402">
        <v>71.2</v>
      </c>
      <c r="AG402" s="402">
        <v>69.5</v>
      </c>
      <c r="AH402" s="402">
        <v>62.6</v>
      </c>
      <c r="AI402" s="402"/>
      <c r="AJ402" s="402">
        <v>86.4</v>
      </c>
      <c r="AK402" s="402">
        <v>76.6</v>
      </c>
      <c r="AL402" s="402">
        <v>76.6</v>
      </c>
      <c r="AM402" s="402">
        <v>68.8</v>
      </c>
      <c r="AN402" s="402">
        <v>74.7</v>
      </c>
      <c r="AO402" s="402">
        <v>76.4</v>
      </c>
      <c r="AP402" s="402">
        <v>74.7</v>
      </c>
      <c r="AQ402" s="402">
        <v>75.4</v>
      </c>
      <c r="AR402" s="402">
        <v>78.9</v>
      </c>
      <c r="AS402" s="402">
        <v>72.5</v>
      </c>
      <c r="AT402" s="402">
        <v>68.5</v>
      </c>
      <c r="AU402" s="402">
        <v>56.6</v>
      </c>
      <c r="AV402" s="402">
        <v>68.5</v>
      </c>
      <c r="AW402" s="402">
        <v>81.5</v>
      </c>
      <c r="AX402" s="402">
        <v>81.5</v>
      </c>
      <c r="AY402" s="402">
        <v>81.5</v>
      </c>
      <c r="AZ402" s="402">
        <v>81.5</v>
      </c>
      <c r="BA402" s="402">
        <v>80.7</v>
      </c>
      <c r="BB402" s="402">
        <v>80.7</v>
      </c>
      <c r="BC402" s="402">
        <v>82.8</v>
      </c>
      <c r="BD402" s="402">
        <v>65.2</v>
      </c>
      <c r="BE402" s="402">
        <v>66.3</v>
      </c>
      <c r="BF402" s="402">
        <v>66.3</v>
      </c>
      <c r="BG402" s="402">
        <v>70.2</v>
      </c>
      <c r="BH402" s="402">
        <v>76.7</v>
      </c>
      <c r="BI402" s="402">
        <v>70.2</v>
      </c>
      <c r="BJ402" s="402">
        <v>70.1</v>
      </c>
      <c r="BK402" s="402">
        <v>70.2</v>
      </c>
      <c r="BL402" s="402">
        <v>70.2</v>
      </c>
      <c r="BM402" s="402">
        <v>54</v>
      </c>
      <c r="BN402" s="402">
        <v>55.8</v>
      </c>
      <c r="BO402" s="402">
        <v>76.4</v>
      </c>
      <c r="BP402" s="402">
        <v>76.8</v>
      </c>
      <c r="BQ402" s="402">
        <v>88.5</v>
      </c>
      <c r="BR402" s="402">
        <v>84.1</v>
      </c>
      <c r="BS402" s="402">
        <v>84.1</v>
      </c>
      <c r="BT402" s="402">
        <v>67.3</v>
      </c>
      <c r="BU402" s="402">
        <v>67.3</v>
      </c>
      <c r="BV402" s="402">
        <v>67.3</v>
      </c>
      <c r="BW402" s="402">
        <v>76</v>
      </c>
      <c r="BX402" s="402">
        <v>66.4</v>
      </c>
      <c r="BY402" s="402">
        <v>67</v>
      </c>
      <c r="BZ402" s="402">
        <v>66.4</v>
      </c>
      <c r="CA402" s="402">
        <v>63.3</v>
      </c>
      <c r="CB402" s="402">
        <v>48.3</v>
      </c>
      <c r="CC402" s="402">
        <v>41.6</v>
      </c>
      <c r="CD402" s="402">
        <v>54</v>
      </c>
      <c r="CE402" s="402">
        <v>54</v>
      </c>
      <c r="CF402" s="402">
        <v>71.4</v>
      </c>
      <c r="CG402" s="402">
        <v>74.4</v>
      </c>
      <c r="CH402" s="402">
        <v>71.4</v>
      </c>
      <c r="CI402" s="402">
        <v>69.9</v>
      </c>
      <c r="CJ402" s="402">
        <v>70.3</v>
      </c>
      <c r="CK402" s="402">
        <v>69.7</v>
      </c>
      <c r="CL402" s="402">
        <v>69.6</v>
      </c>
      <c r="CM402" s="402">
        <v>66.8</v>
      </c>
      <c r="CN402" s="402">
        <v>62.8</v>
      </c>
      <c r="CO402" s="402">
        <v>62.8</v>
      </c>
      <c r="CP402" s="402">
        <v>60.4</v>
      </c>
    </row>
    <row r="403" spans="1:94">
      <c r="A403">
        <v>400</v>
      </c>
      <c r="B403" t="s">
        <v>738</v>
      </c>
      <c r="C403" t="s">
        <v>1195</v>
      </c>
      <c r="D403" t="s">
        <v>1222</v>
      </c>
      <c r="E403" t="s">
        <v>1237</v>
      </c>
      <c r="F403" t="s">
        <v>2119</v>
      </c>
      <c r="I403" s="402"/>
      <c r="J403" s="402">
        <v>33.9</v>
      </c>
      <c r="K403" s="402"/>
      <c r="L403" s="402">
        <v>34.3</v>
      </c>
      <c r="M403" s="402">
        <v>45.5</v>
      </c>
      <c r="N403" s="402">
        <v>31.5</v>
      </c>
      <c r="O403" s="402">
        <v>31.4</v>
      </c>
      <c r="P403" s="402">
        <v>34.5</v>
      </c>
      <c r="Q403" s="402"/>
      <c r="R403" s="402">
        <v>47.1</v>
      </c>
      <c r="S403" s="402">
        <v>35.3</v>
      </c>
      <c r="T403" s="402">
        <v>29.6</v>
      </c>
      <c r="U403" s="402">
        <v>50.7</v>
      </c>
      <c r="V403" s="402">
        <v>45.9</v>
      </c>
      <c r="W403" s="402">
        <v>25.2</v>
      </c>
      <c r="X403" s="402">
        <v>32.7</v>
      </c>
      <c r="Y403" s="402">
        <v>31.8</v>
      </c>
      <c r="Z403" s="402">
        <v>22.6</v>
      </c>
      <c r="AA403" s="402">
        <v>38.9</v>
      </c>
      <c r="AB403" s="402">
        <v>52.7</v>
      </c>
      <c r="AC403" s="402">
        <v>31.7</v>
      </c>
      <c r="AD403" s="402">
        <v>29.6</v>
      </c>
      <c r="AE403" s="402">
        <v>24.5</v>
      </c>
      <c r="AF403" s="402">
        <v>34.7</v>
      </c>
      <c r="AG403" s="402">
        <v>37</v>
      </c>
      <c r="AH403" s="402">
        <v>30.9</v>
      </c>
      <c r="AI403" s="402"/>
      <c r="AJ403" s="402">
        <v>59.1</v>
      </c>
      <c r="AK403" s="402">
        <v>59.5</v>
      </c>
      <c r="AL403" s="402">
        <v>46.9</v>
      </c>
      <c r="AM403" s="402">
        <v>30.2</v>
      </c>
      <c r="AN403" s="402">
        <v>35.1</v>
      </c>
      <c r="AO403" s="402">
        <v>36.3</v>
      </c>
      <c r="AP403" s="402">
        <v>35.5</v>
      </c>
      <c r="AQ403" s="402">
        <v>35.9</v>
      </c>
      <c r="AR403" s="402">
        <v>36.6</v>
      </c>
      <c r="AS403" s="402">
        <v>29.5</v>
      </c>
      <c r="AT403" s="402">
        <v>29.6</v>
      </c>
      <c r="AU403" s="402">
        <v>20.9</v>
      </c>
      <c r="AV403" s="402">
        <v>29.5</v>
      </c>
      <c r="AW403" s="402">
        <v>50.5</v>
      </c>
      <c r="AX403" s="402">
        <v>54.3</v>
      </c>
      <c r="AY403" s="402">
        <v>51.1</v>
      </c>
      <c r="AZ403" s="402">
        <v>50.5</v>
      </c>
      <c r="BA403" s="402">
        <v>35.8</v>
      </c>
      <c r="BB403" s="402">
        <v>45.7</v>
      </c>
      <c r="BC403" s="402">
        <v>51.5</v>
      </c>
      <c r="BD403" s="402">
        <v>25</v>
      </c>
      <c r="BE403" s="402">
        <v>25</v>
      </c>
      <c r="BF403" s="402">
        <v>25</v>
      </c>
      <c r="BG403" s="402">
        <v>32.6</v>
      </c>
      <c r="BH403" s="402">
        <v>43.1</v>
      </c>
      <c r="BI403" s="402">
        <v>32.6</v>
      </c>
      <c r="BJ403" s="402">
        <v>29.9</v>
      </c>
      <c r="BK403" s="402">
        <v>37.7</v>
      </c>
      <c r="BL403" s="402">
        <v>29.2</v>
      </c>
      <c r="BM403" s="402">
        <v>20.5</v>
      </c>
      <c r="BN403" s="402">
        <v>29.3</v>
      </c>
      <c r="BO403" s="402">
        <v>42.1</v>
      </c>
      <c r="BP403" s="402">
        <v>38.7</v>
      </c>
      <c r="BQ403" s="402">
        <v>65.1</v>
      </c>
      <c r="BR403" s="402">
        <v>52.5</v>
      </c>
      <c r="BS403" s="402">
        <v>51.6</v>
      </c>
      <c r="BT403" s="402">
        <v>29.4</v>
      </c>
      <c r="BU403" s="402">
        <v>29.6</v>
      </c>
      <c r="BV403" s="402">
        <v>31.5</v>
      </c>
      <c r="BW403" s="402">
        <v>48.4</v>
      </c>
      <c r="BX403" s="402">
        <v>29.5</v>
      </c>
      <c r="BY403" s="402">
        <v>29.5</v>
      </c>
      <c r="BZ403" s="402">
        <v>29.5</v>
      </c>
      <c r="CA403" s="402">
        <v>29.5</v>
      </c>
      <c r="CB403" s="402">
        <v>23.4</v>
      </c>
      <c r="CC403" s="402">
        <v>19.2</v>
      </c>
      <c r="CD403" s="402">
        <v>24.4</v>
      </c>
      <c r="CE403" s="402">
        <v>24.4</v>
      </c>
      <c r="CF403" s="402">
        <v>34.6</v>
      </c>
      <c r="CG403" s="402">
        <v>34.6</v>
      </c>
      <c r="CH403" s="402">
        <v>34.6</v>
      </c>
      <c r="CI403" s="402">
        <v>35.1</v>
      </c>
      <c r="CJ403" s="402">
        <v>38.4</v>
      </c>
      <c r="CK403" s="402">
        <v>41.3</v>
      </c>
      <c r="CL403" s="402">
        <v>41.7</v>
      </c>
      <c r="CM403" s="402">
        <v>36.8</v>
      </c>
      <c r="CN403" s="402">
        <v>32</v>
      </c>
      <c r="CO403" s="402">
        <v>30.7</v>
      </c>
      <c r="CP403" s="402">
        <v>27</v>
      </c>
    </row>
    <row r="404" spans="1:94">
      <c r="A404">
        <v>401</v>
      </c>
      <c r="B404" t="s">
        <v>1238</v>
      </c>
      <c r="C404" t="s">
        <v>1195</v>
      </c>
      <c r="D404" t="s">
        <v>1222</v>
      </c>
      <c r="E404" t="s">
        <v>1239</v>
      </c>
      <c r="F404" t="s">
        <v>2119</v>
      </c>
      <c r="I404" s="402"/>
      <c r="J404" s="402">
        <v>23.8</v>
      </c>
      <c r="K404" s="402"/>
      <c r="L404" s="402">
        <v>24.3</v>
      </c>
      <c r="M404" s="402">
        <v>35.8</v>
      </c>
      <c r="N404" s="402">
        <v>21.1</v>
      </c>
      <c r="O404" s="402">
        <v>21.3</v>
      </c>
      <c r="P404" s="402">
        <v>24.3</v>
      </c>
      <c r="Q404" s="402"/>
      <c r="R404" s="402">
        <v>38.9</v>
      </c>
      <c r="S404" s="402">
        <v>24.4</v>
      </c>
      <c r="T404" s="402">
        <v>22.1</v>
      </c>
      <c r="U404" s="402">
        <v>44.3</v>
      </c>
      <c r="V404" s="402">
        <v>33.7</v>
      </c>
      <c r="W404" s="402">
        <v>17</v>
      </c>
      <c r="X404" s="402">
        <v>24.4</v>
      </c>
      <c r="Y404" s="402">
        <v>21.1</v>
      </c>
      <c r="Z404" s="402">
        <v>15.3</v>
      </c>
      <c r="AA404" s="402">
        <v>23</v>
      </c>
      <c r="AB404" s="402">
        <v>39.6</v>
      </c>
      <c r="AC404" s="402">
        <v>21.4</v>
      </c>
      <c r="AD404" s="402">
        <v>18.8</v>
      </c>
      <c r="AE404" s="402">
        <v>15.5</v>
      </c>
      <c r="AF404" s="402">
        <v>24.4</v>
      </c>
      <c r="AG404" s="402">
        <v>25.7</v>
      </c>
      <c r="AH404" s="402">
        <v>22.6</v>
      </c>
      <c r="AI404" s="402"/>
      <c r="AJ404" s="402">
        <v>49.6</v>
      </c>
      <c r="AK404" s="402">
        <v>39.1</v>
      </c>
      <c r="AL404" s="402">
        <v>39.1</v>
      </c>
      <c r="AM404" s="402">
        <v>20.9</v>
      </c>
      <c r="AN404" s="402">
        <v>18.5</v>
      </c>
      <c r="AO404" s="402">
        <v>24.5</v>
      </c>
      <c r="AP404" s="402">
        <v>30.7</v>
      </c>
      <c r="AQ404" s="402">
        <v>27.7</v>
      </c>
      <c r="AR404" s="402">
        <v>24.5</v>
      </c>
      <c r="AS404" s="402">
        <v>22.1</v>
      </c>
      <c r="AT404" s="402">
        <v>22.1</v>
      </c>
      <c r="AU404" s="402">
        <v>17.2</v>
      </c>
      <c r="AV404" s="402">
        <v>22.6</v>
      </c>
      <c r="AW404" s="402">
        <v>44.5</v>
      </c>
      <c r="AX404" s="402">
        <v>44.5</v>
      </c>
      <c r="AY404" s="402">
        <v>48</v>
      </c>
      <c r="AZ404" s="402">
        <v>44.5</v>
      </c>
      <c r="BA404" s="402">
        <v>24.7</v>
      </c>
      <c r="BB404" s="402">
        <v>33.8</v>
      </c>
      <c r="BC404" s="402">
        <v>34.5</v>
      </c>
      <c r="BD404" s="402">
        <v>17.1</v>
      </c>
      <c r="BE404" s="402">
        <v>17.1</v>
      </c>
      <c r="BF404" s="402">
        <v>16.5</v>
      </c>
      <c r="BG404" s="402">
        <v>24.5</v>
      </c>
      <c r="BH404" s="402">
        <v>32.3</v>
      </c>
      <c r="BI404" s="402">
        <v>24.5</v>
      </c>
      <c r="BJ404" s="402">
        <v>20</v>
      </c>
      <c r="BK404" s="402">
        <v>22.4</v>
      </c>
      <c r="BL404" s="402">
        <v>20.5</v>
      </c>
      <c r="BM404" s="402">
        <v>14.9</v>
      </c>
      <c r="BN404" s="402">
        <v>15.4</v>
      </c>
      <c r="BO404" s="402">
        <v>24.8</v>
      </c>
      <c r="BP404" s="402">
        <v>23.1</v>
      </c>
      <c r="BQ404" s="402">
        <v>41.6</v>
      </c>
      <c r="BR404" s="402">
        <v>43.5</v>
      </c>
      <c r="BS404" s="402">
        <v>39.8</v>
      </c>
      <c r="BT404" s="402">
        <v>21.4</v>
      </c>
      <c r="BU404" s="402">
        <v>16.9</v>
      </c>
      <c r="BV404" s="402">
        <v>21.4</v>
      </c>
      <c r="BW404" s="402">
        <v>43.2</v>
      </c>
      <c r="BX404" s="402">
        <v>18.8</v>
      </c>
      <c r="BY404" s="402">
        <v>18.8</v>
      </c>
      <c r="BZ404" s="402">
        <v>18.8</v>
      </c>
      <c r="CA404" s="402">
        <v>18.8</v>
      </c>
      <c r="CB404" s="402">
        <v>9.5</v>
      </c>
      <c r="CC404" s="402">
        <v>14.5</v>
      </c>
      <c r="CD404" s="402">
        <v>15.5</v>
      </c>
      <c r="CE404" s="402">
        <v>15.5</v>
      </c>
      <c r="CF404" s="402">
        <v>25</v>
      </c>
      <c r="CG404" s="402">
        <v>24.5</v>
      </c>
      <c r="CH404" s="402">
        <v>22.3</v>
      </c>
      <c r="CI404" s="402">
        <v>20.7</v>
      </c>
      <c r="CJ404" s="402">
        <v>29.3</v>
      </c>
      <c r="CK404" s="402">
        <v>32.9</v>
      </c>
      <c r="CL404" s="402">
        <v>33.2</v>
      </c>
      <c r="CM404" s="402">
        <v>23.9</v>
      </c>
      <c r="CN404" s="402">
        <v>23.9</v>
      </c>
      <c r="CO404" s="402">
        <v>20.7</v>
      </c>
      <c r="CP404" s="402">
        <v>21.7</v>
      </c>
    </row>
    <row r="405" spans="1:94">
      <c r="A405">
        <v>402</v>
      </c>
      <c r="C405" t="s">
        <v>1195</v>
      </c>
      <c r="D405" t="s">
        <v>1222</v>
      </c>
      <c r="I405" s="402"/>
      <c r="J405" s="402"/>
      <c r="K405" s="402"/>
      <c r="L405" s="402"/>
      <c r="M405" s="402"/>
      <c r="N405" s="402"/>
      <c r="O405" s="402"/>
      <c r="P405" s="402"/>
      <c r="Q405" s="402"/>
      <c r="R405" s="402"/>
      <c r="S405" s="402"/>
      <c r="T405" s="402"/>
      <c r="U405" s="402"/>
      <c r="V405" s="402"/>
      <c r="W405" s="402"/>
      <c r="X405" s="402"/>
      <c r="Y405" s="402"/>
      <c r="Z405" s="402"/>
      <c r="AA405" s="402"/>
      <c r="AB405" s="402"/>
      <c r="AC405" s="402"/>
      <c r="AD405" s="402"/>
      <c r="AE405" s="402"/>
      <c r="AF405" s="402"/>
      <c r="AG405" s="402"/>
      <c r="AH405" s="402"/>
      <c r="AI405" s="402"/>
      <c r="AJ405" s="402"/>
      <c r="AK405" s="402"/>
      <c r="AL405" s="402"/>
      <c r="AM405" s="402"/>
      <c r="AN405" s="402"/>
      <c r="AO405" s="402"/>
      <c r="AP405" s="402"/>
      <c r="AQ405" s="402"/>
      <c r="AR405" s="402"/>
      <c r="AS405" s="402"/>
      <c r="AT405" s="402"/>
      <c r="AU405" s="402"/>
      <c r="AV405" s="402"/>
      <c r="AW405" s="402"/>
      <c r="AX405" s="402"/>
      <c r="AY405" s="402"/>
      <c r="AZ405" s="402"/>
      <c r="BA405" s="402"/>
      <c r="BB405" s="402"/>
      <c r="BC405" s="402"/>
      <c r="BD405" s="402"/>
      <c r="BE405" s="402"/>
      <c r="BF405" s="402"/>
      <c r="BG405" s="402"/>
      <c r="BH405" s="402"/>
      <c r="BI405" s="402"/>
      <c r="BJ405" s="402"/>
      <c r="BK405" s="402"/>
      <c r="BL405" s="402"/>
      <c r="BM405" s="402"/>
      <c r="BN405" s="402"/>
      <c r="BO405" s="402"/>
      <c r="BP405" s="402"/>
      <c r="BQ405" s="402"/>
      <c r="BR405" s="402"/>
      <c r="BS405" s="402"/>
      <c r="BT405" s="402"/>
      <c r="BU405" s="402"/>
      <c r="BV405" s="402"/>
      <c r="BW405" s="402"/>
      <c r="BX405" s="402"/>
      <c r="BY405" s="402"/>
      <c r="BZ405" s="402"/>
      <c r="CA405" s="402"/>
      <c r="CB405" s="402"/>
      <c r="CC405" s="402"/>
      <c r="CD405" s="402"/>
      <c r="CE405" s="402"/>
      <c r="CF405" s="402"/>
      <c r="CG405" s="402"/>
      <c r="CH405" s="402"/>
      <c r="CI405" s="402"/>
      <c r="CJ405" s="402"/>
      <c r="CK405" s="402"/>
      <c r="CL405" s="402"/>
      <c r="CM405" s="402"/>
      <c r="CN405" s="402"/>
      <c r="CO405" s="402"/>
      <c r="CP405" s="402"/>
    </row>
    <row r="406" spans="1:94">
      <c r="A406">
        <v>403</v>
      </c>
      <c r="B406" t="s">
        <v>1240</v>
      </c>
      <c r="C406" t="s">
        <v>1195</v>
      </c>
      <c r="D406" t="s">
        <v>1222</v>
      </c>
      <c r="E406" t="s">
        <v>1241</v>
      </c>
      <c r="F406" t="s">
        <v>2119</v>
      </c>
      <c r="I406" s="402"/>
      <c r="J406" s="402">
        <v>6.7</v>
      </c>
      <c r="K406" s="402"/>
      <c r="L406" s="402">
        <v>5.1</v>
      </c>
      <c r="M406" s="402">
        <v>11.9</v>
      </c>
      <c r="N406" s="402">
        <v>5.3</v>
      </c>
      <c r="O406" s="402">
        <v>6.4</v>
      </c>
      <c r="P406" s="402">
        <v>7.5</v>
      </c>
      <c r="Q406" s="402"/>
      <c r="R406" s="402">
        <v>12.4</v>
      </c>
      <c r="S406" s="402">
        <v>5.1</v>
      </c>
      <c r="T406" s="402">
        <v>3.6</v>
      </c>
      <c r="U406" s="402">
        <v>16.6</v>
      </c>
      <c r="V406" s="402">
        <v>11.2</v>
      </c>
      <c r="W406" s="402">
        <v>3.2</v>
      </c>
      <c r="X406" s="402">
        <v>5.8</v>
      </c>
      <c r="Y406" s="402">
        <v>5.3</v>
      </c>
      <c r="Z406" s="402">
        <v>3.1</v>
      </c>
      <c r="AA406" s="402">
        <v>5.5</v>
      </c>
      <c r="AB406" s="402">
        <v>10.8</v>
      </c>
      <c r="AC406" s="402">
        <v>6.5</v>
      </c>
      <c r="AD406" s="402">
        <v>6</v>
      </c>
      <c r="AE406" s="402">
        <v>4.9</v>
      </c>
      <c r="AF406" s="402">
        <v>7.6</v>
      </c>
      <c r="AG406" s="402">
        <v>8.1</v>
      </c>
      <c r="AH406" s="402">
        <v>7.6</v>
      </c>
      <c r="AI406" s="402"/>
      <c r="AJ406" s="402">
        <v>34.3</v>
      </c>
      <c r="AK406" s="402">
        <v>18</v>
      </c>
      <c r="AL406" s="402">
        <v>10.7</v>
      </c>
      <c r="AM406" s="402">
        <v>4.3</v>
      </c>
      <c r="AN406" s="402">
        <v>4.9</v>
      </c>
      <c r="AO406" s="402">
        <v>4.9</v>
      </c>
      <c r="AP406" s="402">
        <v>4.9</v>
      </c>
      <c r="AQ406" s="402">
        <v>5.1</v>
      </c>
      <c r="AR406" s="402">
        <v>4.9</v>
      </c>
      <c r="AS406" s="402">
        <v>3.5</v>
      </c>
      <c r="AT406" s="402">
        <v>3.5</v>
      </c>
      <c r="AU406" s="402">
        <v>3</v>
      </c>
      <c r="AV406" s="402">
        <v>3.5</v>
      </c>
      <c r="AW406" s="402">
        <v>15.9</v>
      </c>
      <c r="AX406" s="402">
        <v>15.9</v>
      </c>
      <c r="AY406" s="402">
        <v>35</v>
      </c>
      <c r="AZ406" s="402">
        <v>15</v>
      </c>
      <c r="BA406" s="402">
        <v>4.2</v>
      </c>
      <c r="BB406" s="402">
        <v>10.7</v>
      </c>
      <c r="BC406" s="402">
        <v>14.9</v>
      </c>
      <c r="BD406" s="402">
        <v>3</v>
      </c>
      <c r="BE406" s="402">
        <v>3</v>
      </c>
      <c r="BF406" s="402">
        <v>2.9</v>
      </c>
      <c r="BG406" s="402">
        <v>5.6</v>
      </c>
      <c r="BH406" s="402">
        <v>12</v>
      </c>
      <c r="BI406" s="402">
        <v>5.6</v>
      </c>
      <c r="BJ406" s="402">
        <v>5.1</v>
      </c>
      <c r="BK406" s="402">
        <v>6.9</v>
      </c>
      <c r="BL406" s="402">
        <v>4.9</v>
      </c>
      <c r="BM406" s="402">
        <v>3</v>
      </c>
      <c r="BN406" s="402">
        <v>3</v>
      </c>
      <c r="BO406" s="402">
        <v>7</v>
      </c>
      <c r="BP406" s="402">
        <v>5.3</v>
      </c>
      <c r="BQ406" s="402">
        <v>10.3</v>
      </c>
      <c r="BR406" s="402">
        <v>10.3</v>
      </c>
      <c r="BS406" s="402">
        <v>10.3</v>
      </c>
      <c r="BT406" s="402">
        <v>6.3</v>
      </c>
      <c r="BU406" s="402">
        <v>4.1</v>
      </c>
      <c r="BV406" s="402">
        <v>4.9</v>
      </c>
      <c r="BW406" s="402">
        <v>18.6</v>
      </c>
      <c r="BX406" s="402">
        <v>4.5</v>
      </c>
      <c r="BY406" s="402">
        <v>5.7</v>
      </c>
      <c r="BZ406" s="402">
        <v>5.7</v>
      </c>
      <c r="CA406" s="402">
        <v>5.7</v>
      </c>
      <c r="CB406" s="402">
        <v>3.3</v>
      </c>
      <c r="CC406" s="402">
        <v>4.7</v>
      </c>
      <c r="CD406" s="402">
        <v>4.7</v>
      </c>
      <c r="CE406" s="402">
        <v>4.7</v>
      </c>
      <c r="CF406" s="402">
        <v>7.3</v>
      </c>
      <c r="CG406" s="402">
        <v>8.1</v>
      </c>
      <c r="CH406" s="402">
        <v>7.3</v>
      </c>
      <c r="CI406" s="402">
        <v>7.5</v>
      </c>
      <c r="CJ406" s="402">
        <v>11.5</v>
      </c>
      <c r="CK406" s="402">
        <v>7.8</v>
      </c>
      <c r="CL406" s="402">
        <v>8.8</v>
      </c>
      <c r="CM406" s="402">
        <v>7.5</v>
      </c>
      <c r="CN406" s="402">
        <v>7.3</v>
      </c>
      <c r="CO406" s="402">
        <v>7.3</v>
      </c>
      <c r="CP406" s="402">
        <v>7.3</v>
      </c>
    </row>
    <row r="407" spans="1:94">
      <c r="A407">
        <v>404</v>
      </c>
      <c r="B407" t="s">
        <v>1242</v>
      </c>
      <c r="C407" t="s">
        <v>1195</v>
      </c>
      <c r="D407" t="s">
        <v>1222</v>
      </c>
      <c r="E407" t="s">
        <v>1243</v>
      </c>
      <c r="F407" t="s">
        <v>2119</v>
      </c>
      <c r="I407" s="402"/>
      <c r="J407" s="402">
        <v>6.4</v>
      </c>
      <c r="K407" s="402"/>
      <c r="L407" s="402">
        <v>5.2</v>
      </c>
      <c r="M407" s="402">
        <v>10.7</v>
      </c>
      <c r="N407" s="402">
        <v>4.9</v>
      </c>
      <c r="O407" s="402">
        <v>6.5</v>
      </c>
      <c r="P407" s="402">
        <v>7.4</v>
      </c>
      <c r="Q407" s="402"/>
      <c r="R407" s="402">
        <v>13.3</v>
      </c>
      <c r="S407" s="402">
        <v>5.3</v>
      </c>
      <c r="T407" s="402">
        <v>4.2</v>
      </c>
      <c r="U407" s="402">
        <v>15.5</v>
      </c>
      <c r="V407" s="402">
        <v>9.5</v>
      </c>
      <c r="W407" s="402">
        <v>3.2</v>
      </c>
      <c r="X407" s="402">
        <v>4.9</v>
      </c>
      <c r="Y407" s="402">
        <v>4.9</v>
      </c>
      <c r="Z407" s="402">
        <v>4.5</v>
      </c>
      <c r="AA407" s="402">
        <v>4.9</v>
      </c>
      <c r="AB407" s="402">
        <v>12.6</v>
      </c>
      <c r="AC407" s="402">
        <v>6.5</v>
      </c>
      <c r="AD407" s="402">
        <v>5.4</v>
      </c>
      <c r="AE407" s="402">
        <v>4.2</v>
      </c>
      <c r="AF407" s="402">
        <v>7.4</v>
      </c>
      <c r="AG407" s="402">
        <v>8.3</v>
      </c>
      <c r="AH407" s="402">
        <v>7.4</v>
      </c>
      <c r="AI407" s="402"/>
      <c r="AJ407" s="402">
        <v>49.2</v>
      </c>
      <c r="AK407" s="402">
        <v>12.8</v>
      </c>
      <c r="AL407" s="402">
        <v>10.9</v>
      </c>
      <c r="AM407" s="402">
        <v>5.1</v>
      </c>
      <c r="AN407" s="402">
        <v>5.1</v>
      </c>
      <c r="AO407" s="402">
        <v>5.1</v>
      </c>
      <c r="AP407" s="402">
        <v>5.1</v>
      </c>
      <c r="AQ407" s="402">
        <v>5.1</v>
      </c>
      <c r="AR407" s="402">
        <v>5.1</v>
      </c>
      <c r="AS407" s="402">
        <v>4</v>
      </c>
      <c r="AT407" s="402">
        <v>4</v>
      </c>
      <c r="AU407" s="402">
        <v>3</v>
      </c>
      <c r="AV407" s="402">
        <v>4</v>
      </c>
      <c r="AW407" s="402">
        <v>14.9</v>
      </c>
      <c r="AX407" s="402">
        <v>14.9</v>
      </c>
      <c r="AY407" s="402">
        <v>33.2</v>
      </c>
      <c r="AZ407" s="402">
        <v>14.2</v>
      </c>
      <c r="BA407" s="402">
        <v>5.9</v>
      </c>
      <c r="BB407" s="402">
        <v>7.9</v>
      </c>
      <c r="BC407" s="402">
        <v>13.4</v>
      </c>
      <c r="BD407" s="402">
        <v>3.1</v>
      </c>
      <c r="BE407" s="402">
        <v>2.9</v>
      </c>
      <c r="BF407" s="402">
        <v>3.1</v>
      </c>
      <c r="BG407" s="402">
        <v>4.3</v>
      </c>
      <c r="BH407" s="402">
        <v>8.4</v>
      </c>
      <c r="BI407" s="402">
        <v>4.7</v>
      </c>
      <c r="BJ407" s="402">
        <v>4.7</v>
      </c>
      <c r="BK407" s="402">
        <v>7.6</v>
      </c>
      <c r="BL407" s="402">
        <v>3.9</v>
      </c>
      <c r="BM407" s="402">
        <v>4.3</v>
      </c>
      <c r="BN407" s="402">
        <v>4.3</v>
      </c>
      <c r="BO407" s="402">
        <v>5.2</v>
      </c>
      <c r="BP407" s="402">
        <v>4.7</v>
      </c>
      <c r="BQ407" s="402">
        <v>12.1</v>
      </c>
      <c r="BR407" s="402">
        <v>20.9</v>
      </c>
      <c r="BS407" s="402">
        <v>12.1</v>
      </c>
      <c r="BT407" s="402">
        <v>6.3</v>
      </c>
      <c r="BU407" s="402">
        <v>5.2</v>
      </c>
      <c r="BV407" s="402">
        <v>4.7</v>
      </c>
      <c r="BW407" s="402">
        <v>16.6</v>
      </c>
      <c r="BX407" s="402">
        <v>3.9</v>
      </c>
      <c r="BY407" s="402">
        <v>5.2</v>
      </c>
      <c r="BZ407" s="402">
        <v>5.2</v>
      </c>
      <c r="CA407" s="402">
        <v>5</v>
      </c>
      <c r="CB407" s="402">
        <v>4.1</v>
      </c>
      <c r="CC407" s="402">
        <v>4.1</v>
      </c>
      <c r="CD407" s="402">
        <v>4.1</v>
      </c>
      <c r="CE407" s="402">
        <v>4.1</v>
      </c>
      <c r="CF407" s="402">
        <v>7.2</v>
      </c>
      <c r="CG407" s="402">
        <v>7.2</v>
      </c>
      <c r="CH407" s="402">
        <v>7.2</v>
      </c>
      <c r="CI407" s="402">
        <v>5.5</v>
      </c>
      <c r="CJ407" s="402">
        <v>10.3</v>
      </c>
      <c r="CK407" s="402">
        <v>9.6</v>
      </c>
      <c r="CL407" s="402">
        <v>11.2</v>
      </c>
      <c r="CM407" s="402">
        <v>7.8</v>
      </c>
      <c r="CN407" s="402">
        <v>7.2</v>
      </c>
      <c r="CO407" s="402">
        <v>7.2</v>
      </c>
      <c r="CP407" s="402">
        <v>7.2</v>
      </c>
    </row>
    <row r="408" spans="1:94">
      <c r="A408">
        <v>405</v>
      </c>
      <c r="B408" t="s">
        <v>732</v>
      </c>
      <c r="C408" t="s">
        <v>1195</v>
      </c>
      <c r="D408" t="s">
        <v>1222</v>
      </c>
      <c r="E408" t="s">
        <v>550</v>
      </c>
      <c r="F408" t="s">
        <v>2119</v>
      </c>
      <c r="I408" s="402"/>
      <c r="J408" s="402">
        <v>79</v>
      </c>
      <c r="K408" s="402"/>
      <c r="L408" s="402">
        <v>83.7</v>
      </c>
      <c r="M408" s="402">
        <v>87.8</v>
      </c>
      <c r="N408" s="402">
        <v>80</v>
      </c>
      <c r="O408" s="402">
        <v>74</v>
      </c>
      <c r="P408" s="402">
        <v>75.7</v>
      </c>
      <c r="Q408" s="402"/>
      <c r="R408" s="402">
        <v>91.4</v>
      </c>
      <c r="S408" s="402">
        <v>85.7</v>
      </c>
      <c r="T408" s="402">
        <v>82.9</v>
      </c>
      <c r="U408" s="402">
        <v>88.5</v>
      </c>
      <c r="V408" s="402">
        <v>87.7</v>
      </c>
      <c r="W408" s="402">
        <v>80.2</v>
      </c>
      <c r="X408" s="402">
        <v>80.5</v>
      </c>
      <c r="Y408" s="402">
        <v>80</v>
      </c>
      <c r="Z408" s="402">
        <v>74.8</v>
      </c>
      <c r="AA408" s="402">
        <v>81.6</v>
      </c>
      <c r="AB408" s="402">
        <v>85.9</v>
      </c>
      <c r="AC408" s="402">
        <v>77.3</v>
      </c>
      <c r="AD408" s="402">
        <v>73.8</v>
      </c>
      <c r="AE408" s="402">
        <v>63</v>
      </c>
      <c r="AF408" s="402">
        <v>77.5</v>
      </c>
      <c r="AG408" s="402">
        <v>75.7</v>
      </c>
      <c r="AH408" s="402">
        <v>71.1</v>
      </c>
      <c r="AI408" s="402"/>
      <c r="AJ408" s="402">
        <v>91.4</v>
      </c>
      <c r="AK408" s="402">
        <v>91.4</v>
      </c>
      <c r="AL408" s="402">
        <v>91.4</v>
      </c>
      <c r="AM408" s="402">
        <v>85.7</v>
      </c>
      <c r="AN408" s="402">
        <v>85.7</v>
      </c>
      <c r="AO408" s="402">
        <v>85.7</v>
      </c>
      <c r="AP408" s="402">
        <v>85.7</v>
      </c>
      <c r="AQ408" s="402">
        <v>85.7</v>
      </c>
      <c r="AR408" s="402">
        <v>87.4</v>
      </c>
      <c r="AS408" s="402">
        <v>84.8</v>
      </c>
      <c r="AT408" s="402">
        <v>82.9</v>
      </c>
      <c r="AU408" s="402">
        <v>78.6</v>
      </c>
      <c r="AV408" s="402">
        <v>82.9</v>
      </c>
      <c r="AW408" s="402">
        <v>90.3</v>
      </c>
      <c r="AX408" s="402">
        <v>88.5</v>
      </c>
      <c r="AY408" s="402">
        <v>89.9</v>
      </c>
      <c r="AZ408" s="402">
        <v>88.5</v>
      </c>
      <c r="BA408" s="402">
        <v>87.8</v>
      </c>
      <c r="BB408" s="402">
        <v>87.8</v>
      </c>
      <c r="BC408" s="402">
        <v>87.8</v>
      </c>
      <c r="BD408" s="402">
        <v>82.8</v>
      </c>
      <c r="BE408" s="402">
        <v>82.9</v>
      </c>
      <c r="BF408" s="402">
        <v>80.2</v>
      </c>
      <c r="BG408" s="402">
        <v>80.5</v>
      </c>
      <c r="BH408" s="402">
        <v>80.5</v>
      </c>
      <c r="BI408" s="402">
        <v>80.5</v>
      </c>
      <c r="BJ408" s="402">
        <v>80</v>
      </c>
      <c r="BK408" s="402">
        <v>80</v>
      </c>
      <c r="BL408" s="402">
        <v>80</v>
      </c>
      <c r="BM408" s="402">
        <v>74.8</v>
      </c>
      <c r="BN408" s="402">
        <v>74.8</v>
      </c>
      <c r="BO408" s="402">
        <v>81.6</v>
      </c>
      <c r="BP408" s="402">
        <v>81.6</v>
      </c>
      <c r="BQ408" s="402">
        <v>88.2</v>
      </c>
      <c r="BR408" s="402">
        <v>85.9</v>
      </c>
      <c r="BS408" s="402">
        <v>85.9</v>
      </c>
      <c r="BT408" s="402">
        <v>77.3</v>
      </c>
      <c r="BU408" s="402">
        <v>77.3</v>
      </c>
      <c r="BV408" s="402">
        <v>77.3</v>
      </c>
      <c r="BW408" s="402">
        <v>81</v>
      </c>
      <c r="BX408" s="402">
        <v>73.8</v>
      </c>
      <c r="BY408" s="402">
        <v>74.6</v>
      </c>
      <c r="BZ408" s="402">
        <v>72.6</v>
      </c>
      <c r="CA408" s="402">
        <v>71.9</v>
      </c>
      <c r="CB408" s="402">
        <v>52.6</v>
      </c>
      <c r="CC408" s="402">
        <v>61.5</v>
      </c>
      <c r="CD408" s="402">
        <v>63</v>
      </c>
      <c r="CE408" s="402">
        <v>63</v>
      </c>
      <c r="CF408" s="402">
        <v>77.5</v>
      </c>
      <c r="CG408" s="402">
        <v>79.8</v>
      </c>
      <c r="CH408" s="402">
        <v>77.5</v>
      </c>
      <c r="CI408" s="402">
        <v>75.7</v>
      </c>
      <c r="CJ408" s="402">
        <v>75.7</v>
      </c>
      <c r="CK408" s="402">
        <v>82.1</v>
      </c>
      <c r="CL408" s="402">
        <v>75.7</v>
      </c>
      <c r="CM408" s="402">
        <v>72.1</v>
      </c>
      <c r="CN408" s="402">
        <v>71.1</v>
      </c>
      <c r="CO408" s="402">
        <v>71.1</v>
      </c>
      <c r="CP408" s="402">
        <v>69.3</v>
      </c>
    </row>
    <row r="409" spans="1:94">
      <c r="A409">
        <v>406</v>
      </c>
      <c r="B409" t="s">
        <v>743</v>
      </c>
      <c r="C409" t="s">
        <v>1195</v>
      </c>
      <c r="D409" t="s">
        <v>1222</v>
      </c>
      <c r="E409" t="s">
        <v>744</v>
      </c>
      <c r="F409" t="s">
        <v>2119</v>
      </c>
      <c r="I409" s="402"/>
      <c r="J409" s="402">
        <v>62.4</v>
      </c>
      <c r="K409" s="402"/>
      <c r="L409" s="402">
        <v>61.6</v>
      </c>
      <c r="M409" s="402">
        <v>67.5</v>
      </c>
      <c r="N409" s="402">
        <v>62.5</v>
      </c>
      <c r="O409" s="402">
        <v>60.7</v>
      </c>
      <c r="P409" s="402">
        <v>62.5</v>
      </c>
      <c r="Q409" s="402"/>
      <c r="R409" s="402">
        <v>63</v>
      </c>
      <c r="S409" s="402">
        <v>61.9</v>
      </c>
      <c r="T409" s="402">
        <v>59.8</v>
      </c>
      <c r="U409" s="402">
        <v>67.9</v>
      </c>
      <c r="V409" s="402">
        <v>67.7</v>
      </c>
      <c r="W409" s="402">
        <v>62.7</v>
      </c>
      <c r="X409" s="402">
        <v>62.7</v>
      </c>
      <c r="Y409" s="402">
        <v>62.7</v>
      </c>
      <c r="Z409" s="402">
        <v>55.3</v>
      </c>
      <c r="AA409" s="402">
        <v>68</v>
      </c>
      <c r="AB409" s="402">
        <v>71.3</v>
      </c>
      <c r="AC409" s="402">
        <v>62</v>
      </c>
      <c r="AD409" s="402">
        <v>60.9</v>
      </c>
      <c r="AE409" s="402">
        <v>52.3</v>
      </c>
      <c r="AF409" s="402">
        <v>65.5</v>
      </c>
      <c r="AG409" s="402">
        <v>61.5</v>
      </c>
      <c r="AH409" s="402">
        <v>60.5</v>
      </c>
      <c r="AI409" s="402"/>
      <c r="AJ409" s="402">
        <v>64.2</v>
      </c>
      <c r="AK409" s="402">
        <v>63.1</v>
      </c>
      <c r="AL409" s="402">
        <v>63.1</v>
      </c>
      <c r="AM409" s="402">
        <v>60.9</v>
      </c>
      <c r="AN409" s="402">
        <v>61.9</v>
      </c>
      <c r="AO409" s="402">
        <v>63.3</v>
      </c>
      <c r="AP409" s="402">
        <v>61.9</v>
      </c>
      <c r="AQ409" s="402">
        <v>61.9</v>
      </c>
      <c r="AR409" s="402">
        <v>64.4</v>
      </c>
      <c r="AS409" s="402">
        <v>64</v>
      </c>
      <c r="AT409" s="402">
        <v>58.4</v>
      </c>
      <c r="AU409" s="402">
        <v>55.3</v>
      </c>
      <c r="AV409" s="402">
        <v>59.8</v>
      </c>
      <c r="AW409" s="402">
        <v>67.9</v>
      </c>
      <c r="AX409" s="402">
        <v>67.9</v>
      </c>
      <c r="AY409" s="402">
        <v>67.9</v>
      </c>
      <c r="AZ409" s="402">
        <v>67.9</v>
      </c>
      <c r="BA409" s="402">
        <v>67.7</v>
      </c>
      <c r="BB409" s="402">
        <v>67.7</v>
      </c>
      <c r="BC409" s="402">
        <v>67.7</v>
      </c>
      <c r="BD409" s="402">
        <v>62.7</v>
      </c>
      <c r="BE409" s="402">
        <v>62.7</v>
      </c>
      <c r="BF409" s="402">
        <v>62.7</v>
      </c>
      <c r="BG409" s="402">
        <v>62.7</v>
      </c>
      <c r="BH409" s="402">
        <v>62.7</v>
      </c>
      <c r="BI409" s="402">
        <v>62.7</v>
      </c>
      <c r="BJ409" s="402">
        <v>62.7</v>
      </c>
      <c r="BK409" s="402">
        <v>62.7</v>
      </c>
      <c r="BL409" s="402">
        <v>62.7</v>
      </c>
      <c r="BM409" s="402">
        <v>55.3</v>
      </c>
      <c r="BN409" s="402">
        <v>55.3</v>
      </c>
      <c r="BO409" s="402">
        <v>68</v>
      </c>
      <c r="BP409" s="402">
        <v>70.4</v>
      </c>
      <c r="BQ409" s="402">
        <v>71.3</v>
      </c>
      <c r="BR409" s="402">
        <v>71.8</v>
      </c>
      <c r="BS409" s="402">
        <v>71.3</v>
      </c>
      <c r="BT409" s="402">
        <v>62.4</v>
      </c>
      <c r="BU409" s="402">
        <v>62</v>
      </c>
      <c r="BV409" s="402">
        <v>62</v>
      </c>
      <c r="BW409" s="402">
        <v>62</v>
      </c>
      <c r="BX409" s="402">
        <v>60.9</v>
      </c>
      <c r="BY409" s="402">
        <v>60.9</v>
      </c>
      <c r="BZ409" s="402">
        <v>60.9</v>
      </c>
      <c r="CA409" s="402">
        <v>60.6</v>
      </c>
      <c r="CB409" s="402">
        <v>48.7</v>
      </c>
      <c r="CC409" s="402">
        <v>44.3</v>
      </c>
      <c r="CD409" s="402">
        <v>52.3</v>
      </c>
      <c r="CE409" s="402">
        <v>52.3</v>
      </c>
      <c r="CF409" s="402">
        <v>68.4</v>
      </c>
      <c r="CG409" s="402">
        <v>67.4</v>
      </c>
      <c r="CH409" s="402">
        <v>64.6</v>
      </c>
      <c r="CI409" s="402">
        <v>64.7</v>
      </c>
      <c r="CJ409" s="402">
        <v>61.5</v>
      </c>
      <c r="CK409" s="402">
        <v>60.7</v>
      </c>
      <c r="CL409" s="402">
        <v>55.9</v>
      </c>
      <c r="CM409" s="402">
        <v>61.3</v>
      </c>
      <c r="CN409" s="402">
        <v>63.1</v>
      </c>
      <c r="CO409" s="402">
        <v>60.5</v>
      </c>
      <c r="CP409" s="402">
        <v>55.8</v>
      </c>
    </row>
    <row r="410" spans="1:94">
      <c r="A410">
        <v>407</v>
      </c>
      <c r="B410" t="s">
        <v>1244</v>
      </c>
      <c r="C410" t="s">
        <v>1195</v>
      </c>
      <c r="D410" t="s">
        <v>1222</v>
      </c>
      <c r="E410" t="s">
        <v>1245</v>
      </c>
      <c r="F410" t="s">
        <v>2119</v>
      </c>
      <c r="I410" s="402"/>
      <c r="J410" s="402">
        <v>46.3</v>
      </c>
      <c r="K410" s="402"/>
      <c r="L410" s="402">
        <v>41.9</v>
      </c>
      <c r="M410" s="402">
        <v>50.8</v>
      </c>
      <c r="N410" s="402">
        <v>46.1</v>
      </c>
      <c r="O410" s="402">
        <v>47.1</v>
      </c>
      <c r="P410" s="402">
        <v>47.1</v>
      </c>
      <c r="Q410" s="402"/>
      <c r="R410" s="402">
        <v>42.4</v>
      </c>
      <c r="S410" s="402">
        <v>41.8</v>
      </c>
      <c r="T410" s="402">
        <v>39.9</v>
      </c>
      <c r="U410" s="402">
        <v>50.7</v>
      </c>
      <c r="V410" s="402">
        <v>50.7</v>
      </c>
      <c r="W410" s="402">
        <v>46</v>
      </c>
      <c r="X410" s="402">
        <v>46</v>
      </c>
      <c r="Y410" s="402">
        <v>46</v>
      </c>
      <c r="Z410" s="402">
        <v>40.2</v>
      </c>
      <c r="AA410" s="402">
        <v>47.7</v>
      </c>
      <c r="AB410" s="402">
        <v>61</v>
      </c>
      <c r="AC410" s="402">
        <v>47</v>
      </c>
      <c r="AD410" s="402">
        <v>47</v>
      </c>
      <c r="AE410" s="402">
        <v>40.4</v>
      </c>
      <c r="AF410" s="402">
        <v>53.3</v>
      </c>
      <c r="AG410" s="402">
        <v>47</v>
      </c>
      <c r="AH410" s="402">
        <v>45.5</v>
      </c>
      <c r="AI410" s="402"/>
      <c r="AJ410" s="402">
        <v>52.4</v>
      </c>
      <c r="AK410" s="402">
        <v>42.6</v>
      </c>
      <c r="AL410" s="402">
        <v>42.6</v>
      </c>
      <c r="AM410" s="402">
        <v>41.1</v>
      </c>
      <c r="AN410" s="402">
        <v>42.1</v>
      </c>
      <c r="AO410" s="402">
        <v>42.5</v>
      </c>
      <c r="AP410" s="402">
        <v>42.1</v>
      </c>
      <c r="AQ410" s="402">
        <v>42.1</v>
      </c>
      <c r="AR410" s="402">
        <v>43.6</v>
      </c>
      <c r="AS410" s="402">
        <v>41</v>
      </c>
      <c r="AT410" s="402">
        <v>39</v>
      </c>
      <c r="AU410" s="402">
        <v>37.7</v>
      </c>
      <c r="AV410" s="402">
        <v>40.1</v>
      </c>
      <c r="AW410" s="402">
        <v>50.9</v>
      </c>
      <c r="AX410" s="402">
        <v>50.9</v>
      </c>
      <c r="AY410" s="402">
        <v>50.9</v>
      </c>
      <c r="AZ410" s="402">
        <v>50.9</v>
      </c>
      <c r="BA410" s="402">
        <v>50.9</v>
      </c>
      <c r="BB410" s="402">
        <v>50.9</v>
      </c>
      <c r="BC410" s="402">
        <v>50.9</v>
      </c>
      <c r="BD410" s="402">
        <v>46.2</v>
      </c>
      <c r="BE410" s="402">
        <v>46.2</v>
      </c>
      <c r="BF410" s="402">
        <v>46.2</v>
      </c>
      <c r="BG410" s="402">
        <v>45.5</v>
      </c>
      <c r="BH410" s="402">
        <v>46.2</v>
      </c>
      <c r="BI410" s="402">
        <v>46.2</v>
      </c>
      <c r="BJ410" s="402">
        <v>46.2</v>
      </c>
      <c r="BK410" s="402">
        <v>45.9</v>
      </c>
      <c r="BL410" s="402">
        <v>46.2</v>
      </c>
      <c r="BM410" s="402">
        <v>40.4</v>
      </c>
      <c r="BN410" s="402">
        <v>40.4</v>
      </c>
      <c r="BO410" s="402">
        <v>48</v>
      </c>
      <c r="BP410" s="402">
        <v>48</v>
      </c>
      <c r="BQ410" s="402">
        <v>66.6</v>
      </c>
      <c r="BR410" s="402">
        <v>63.8</v>
      </c>
      <c r="BS410" s="402">
        <v>61.3</v>
      </c>
      <c r="BT410" s="402">
        <v>48.2</v>
      </c>
      <c r="BU410" s="402">
        <v>47.3</v>
      </c>
      <c r="BV410" s="402">
        <v>47.3</v>
      </c>
      <c r="BW410" s="402">
        <v>47.7</v>
      </c>
      <c r="BX410" s="402">
        <v>45.6</v>
      </c>
      <c r="BY410" s="402">
        <v>48.3</v>
      </c>
      <c r="BZ410" s="402">
        <v>47.4</v>
      </c>
      <c r="CA410" s="402">
        <v>47.3</v>
      </c>
      <c r="CB410" s="402">
        <v>40.5</v>
      </c>
      <c r="CC410" s="402">
        <v>33.2</v>
      </c>
      <c r="CD410" s="402">
        <v>40.6</v>
      </c>
      <c r="CE410" s="402">
        <v>40.6</v>
      </c>
      <c r="CF410" s="402">
        <v>54.6</v>
      </c>
      <c r="CG410" s="402">
        <v>53.5</v>
      </c>
      <c r="CH410" s="402">
        <v>53.5</v>
      </c>
      <c r="CI410" s="402">
        <v>49.2</v>
      </c>
      <c r="CJ410" s="402">
        <v>47.2</v>
      </c>
      <c r="CK410" s="402">
        <v>41.1</v>
      </c>
      <c r="CL410" s="402">
        <v>44</v>
      </c>
      <c r="CM410" s="402">
        <v>47.2</v>
      </c>
      <c r="CN410" s="402">
        <v>45.7</v>
      </c>
      <c r="CO410" s="402">
        <v>45.7</v>
      </c>
      <c r="CP410" s="402">
        <v>39.1</v>
      </c>
    </row>
    <row r="411" spans="1:94">
      <c r="A411">
        <v>408</v>
      </c>
      <c r="B411" t="s">
        <v>1246</v>
      </c>
      <c r="C411" t="s">
        <v>1195</v>
      </c>
      <c r="D411" t="s">
        <v>1222</v>
      </c>
      <c r="E411" t="s">
        <v>1247</v>
      </c>
      <c r="F411" t="s">
        <v>2119</v>
      </c>
      <c r="I411" s="402"/>
      <c r="J411" s="402">
        <v>6.2</v>
      </c>
      <c r="K411" s="402"/>
      <c r="L411" s="402">
        <v>4.8</v>
      </c>
      <c r="M411" s="402">
        <v>11.2</v>
      </c>
      <c r="N411" s="402">
        <v>4.8</v>
      </c>
      <c r="O411" s="402">
        <v>6.2</v>
      </c>
      <c r="P411" s="402">
        <v>6.9</v>
      </c>
      <c r="Q411" s="402"/>
      <c r="R411" s="402">
        <v>12.6</v>
      </c>
      <c r="S411" s="402">
        <v>4.8</v>
      </c>
      <c r="T411" s="402">
        <v>3.7</v>
      </c>
      <c r="U411" s="402">
        <v>14.8</v>
      </c>
      <c r="V411" s="402">
        <v>10.9</v>
      </c>
      <c r="W411" s="402">
        <v>4</v>
      </c>
      <c r="X411" s="402">
        <v>4.8</v>
      </c>
      <c r="Y411" s="402">
        <v>4.8</v>
      </c>
      <c r="Z411" s="402">
        <v>3.1</v>
      </c>
      <c r="AA411" s="402">
        <v>4.8</v>
      </c>
      <c r="AB411" s="402">
        <v>9</v>
      </c>
      <c r="AC411" s="402">
        <v>6.2</v>
      </c>
      <c r="AD411" s="402">
        <v>5.8</v>
      </c>
      <c r="AE411" s="402">
        <v>4.8</v>
      </c>
      <c r="AF411" s="402">
        <v>6.9</v>
      </c>
      <c r="AG411" s="402">
        <v>7.1</v>
      </c>
      <c r="AH411" s="402">
        <v>6.9</v>
      </c>
      <c r="AI411" s="402"/>
      <c r="AJ411" s="402">
        <v>41.3</v>
      </c>
      <c r="AK411" s="402">
        <v>18</v>
      </c>
      <c r="AL411" s="402">
        <v>9.7</v>
      </c>
      <c r="AM411" s="402">
        <v>4.4</v>
      </c>
      <c r="AN411" s="402">
        <v>4.7</v>
      </c>
      <c r="AO411" s="402">
        <v>4.7</v>
      </c>
      <c r="AP411" s="402">
        <v>4.7</v>
      </c>
      <c r="AQ411" s="402">
        <v>5</v>
      </c>
      <c r="AR411" s="402">
        <v>4.7</v>
      </c>
      <c r="AS411" s="402">
        <v>3.5</v>
      </c>
      <c r="AT411" s="402">
        <v>3.5</v>
      </c>
      <c r="AU411" s="402">
        <v>3.4</v>
      </c>
      <c r="AV411" s="402">
        <v>3.5</v>
      </c>
      <c r="AW411" s="402">
        <v>14.3</v>
      </c>
      <c r="AX411" s="402">
        <v>14.3</v>
      </c>
      <c r="AY411" s="402">
        <v>30.1</v>
      </c>
      <c r="AZ411" s="402">
        <v>14.3</v>
      </c>
      <c r="BA411" s="402">
        <v>5.2</v>
      </c>
      <c r="BB411" s="402">
        <v>10.3</v>
      </c>
      <c r="BC411" s="402">
        <v>15.5</v>
      </c>
      <c r="BD411" s="402">
        <v>3.8</v>
      </c>
      <c r="BE411" s="402">
        <v>3.8</v>
      </c>
      <c r="BF411" s="402">
        <v>2.8</v>
      </c>
      <c r="BG411" s="402">
        <v>4</v>
      </c>
      <c r="BH411" s="402">
        <v>11.1</v>
      </c>
      <c r="BI411" s="402">
        <v>4.7</v>
      </c>
      <c r="BJ411" s="402">
        <v>4.7</v>
      </c>
      <c r="BK411" s="402">
        <v>6.2</v>
      </c>
      <c r="BL411" s="402">
        <v>4.5</v>
      </c>
      <c r="BM411" s="402">
        <v>3</v>
      </c>
      <c r="BN411" s="402">
        <v>3</v>
      </c>
      <c r="BO411" s="402">
        <v>4.8</v>
      </c>
      <c r="BP411" s="402">
        <v>4.7</v>
      </c>
      <c r="BQ411" s="402">
        <v>9</v>
      </c>
      <c r="BR411" s="402">
        <v>8.5</v>
      </c>
      <c r="BS411" s="402">
        <v>8.7</v>
      </c>
      <c r="BT411" s="402">
        <v>6</v>
      </c>
      <c r="BU411" s="402">
        <v>3.4</v>
      </c>
      <c r="BV411" s="402">
        <v>4.6</v>
      </c>
      <c r="BW411" s="402">
        <v>19.4</v>
      </c>
      <c r="BX411" s="402">
        <v>5.5</v>
      </c>
      <c r="BY411" s="402">
        <v>5.6</v>
      </c>
      <c r="BZ411" s="402">
        <v>5.6</v>
      </c>
      <c r="CA411" s="402">
        <v>5.6</v>
      </c>
      <c r="CB411" s="402">
        <v>3.8</v>
      </c>
      <c r="CC411" s="402">
        <v>4.6</v>
      </c>
      <c r="CD411" s="402">
        <v>4.6</v>
      </c>
      <c r="CE411" s="402">
        <v>4.6</v>
      </c>
      <c r="CF411" s="402">
        <v>6.7</v>
      </c>
      <c r="CG411" s="402">
        <v>7.8</v>
      </c>
      <c r="CH411" s="402">
        <v>6.7</v>
      </c>
      <c r="CI411" s="402">
        <v>4</v>
      </c>
      <c r="CJ411" s="402">
        <v>11.5</v>
      </c>
      <c r="CK411" s="402">
        <v>6.9</v>
      </c>
      <c r="CL411" s="402">
        <v>9.2</v>
      </c>
      <c r="CM411" s="402">
        <v>6.9</v>
      </c>
      <c r="CN411" s="402">
        <v>6.7</v>
      </c>
      <c r="CO411" s="402">
        <v>6.7</v>
      </c>
      <c r="CP411" s="402">
        <v>6.7</v>
      </c>
    </row>
    <row r="412" spans="1:94">
      <c r="A412">
        <v>409</v>
      </c>
      <c r="B412" t="s">
        <v>1248</v>
      </c>
      <c r="C412" t="s">
        <v>1195</v>
      </c>
      <c r="D412" t="s">
        <v>1222</v>
      </c>
      <c r="E412" t="s">
        <v>746</v>
      </c>
      <c r="F412" t="s">
        <v>2119</v>
      </c>
      <c r="I412" s="402"/>
      <c r="J412" s="402">
        <v>38.7</v>
      </c>
      <c r="K412" s="402"/>
      <c r="L412" s="402">
        <v>36.1</v>
      </c>
      <c r="M412" s="402">
        <v>53.2</v>
      </c>
      <c r="N412" s="402">
        <v>35.9</v>
      </c>
      <c r="O412" s="402">
        <v>37.3</v>
      </c>
      <c r="P412" s="402">
        <v>39.3</v>
      </c>
      <c r="Q412" s="402"/>
      <c r="R412" s="402">
        <v>51.3</v>
      </c>
      <c r="S412" s="402">
        <v>36.8</v>
      </c>
      <c r="T412" s="402">
        <v>32.1</v>
      </c>
      <c r="U412" s="402">
        <v>60.6</v>
      </c>
      <c r="V412" s="402">
        <v>53.1</v>
      </c>
      <c r="W412" s="402">
        <v>31.7</v>
      </c>
      <c r="X412" s="402">
        <v>36.7</v>
      </c>
      <c r="Y412" s="402">
        <v>36.4</v>
      </c>
      <c r="Z412" s="402">
        <v>21.7</v>
      </c>
      <c r="AA412" s="402">
        <v>41</v>
      </c>
      <c r="AB412" s="402">
        <v>61.7</v>
      </c>
      <c r="AC412" s="402">
        <v>38.5</v>
      </c>
      <c r="AD412" s="402">
        <v>34.4</v>
      </c>
      <c r="AE412" s="402">
        <v>28.1</v>
      </c>
      <c r="AF412" s="402">
        <v>38.2</v>
      </c>
      <c r="AG412" s="402">
        <v>44.4</v>
      </c>
      <c r="AH412" s="402">
        <v>36</v>
      </c>
      <c r="AI412" s="402"/>
      <c r="AJ412" s="402">
        <v>59.8</v>
      </c>
      <c r="AK412" s="402">
        <v>60</v>
      </c>
      <c r="AL412" s="402">
        <v>51.3</v>
      </c>
      <c r="AM412" s="402">
        <v>33</v>
      </c>
      <c r="AN412" s="402">
        <v>36.7</v>
      </c>
      <c r="AO412" s="402">
        <v>37</v>
      </c>
      <c r="AP412" s="402">
        <v>39.7</v>
      </c>
      <c r="AQ412" s="402">
        <v>37.5</v>
      </c>
      <c r="AR412" s="402">
        <v>37.9</v>
      </c>
      <c r="AS412" s="402">
        <v>35.3</v>
      </c>
      <c r="AT412" s="402">
        <v>32</v>
      </c>
      <c r="AU412" s="402">
        <v>21.4</v>
      </c>
      <c r="AV412" s="402">
        <v>31.9</v>
      </c>
      <c r="AW412" s="402">
        <v>57.8</v>
      </c>
      <c r="AX412" s="402">
        <v>62.6</v>
      </c>
      <c r="AY412" s="402">
        <v>61.8</v>
      </c>
      <c r="AZ412" s="402">
        <v>60.5</v>
      </c>
      <c r="BA412" s="402">
        <v>47.4</v>
      </c>
      <c r="BB412" s="402">
        <v>53.1</v>
      </c>
      <c r="BC412" s="402">
        <v>56.6</v>
      </c>
      <c r="BD412" s="402">
        <v>31.7</v>
      </c>
      <c r="BE412" s="402">
        <v>31.7</v>
      </c>
      <c r="BF412" s="402">
        <v>31.7</v>
      </c>
      <c r="BG412" s="402">
        <v>36.7</v>
      </c>
      <c r="BH412" s="402">
        <v>48.7</v>
      </c>
      <c r="BI412" s="402">
        <v>36.7</v>
      </c>
      <c r="BJ412" s="402">
        <v>36.4</v>
      </c>
      <c r="BK412" s="402">
        <v>42.5</v>
      </c>
      <c r="BL412" s="402">
        <v>35</v>
      </c>
      <c r="BM412" s="402">
        <v>21.7</v>
      </c>
      <c r="BN412" s="402">
        <v>21.7</v>
      </c>
      <c r="BO412" s="402">
        <v>40.9</v>
      </c>
      <c r="BP412" s="402">
        <v>40.9</v>
      </c>
      <c r="BQ412" s="402">
        <v>76.7</v>
      </c>
      <c r="BR412" s="402">
        <v>69.5</v>
      </c>
      <c r="BS412" s="402">
        <v>58</v>
      </c>
      <c r="BT412" s="402">
        <v>38.4</v>
      </c>
      <c r="BU412" s="402">
        <v>38.4</v>
      </c>
      <c r="BV412" s="402">
        <v>36.7</v>
      </c>
      <c r="BW412" s="402">
        <v>57.5</v>
      </c>
      <c r="BX412" s="402">
        <v>29</v>
      </c>
      <c r="BY412" s="402">
        <v>34.4</v>
      </c>
      <c r="BZ412" s="402">
        <v>34.4</v>
      </c>
      <c r="CA412" s="402">
        <v>34.4</v>
      </c>
      <c r="CB412" s="402">
        <v>20.7</v>
      </c>
      <c r="CC412" s="402">
        <v>17.6</v>
      </c>
      <c r="CD412" s="402">
        <v>28.2</v>
      </c>
      <c r="CE412" s="402">
        <v>28</v>
      </c>
      <c r="CF412" s="402">
        <v>38.2</v>
      </c>
      <c r="CG412" s="402">
        <v>38.2</v>
      </c>
      <c r="CH412" s="402">
        <v>38.2</v>
      </c>
      <c r="CI412" s="402">
        <v>44.3</v>
      </c>
      <c r="CJ412" s="402">
        <v>47.8</v>
      </c>
      <c r="CK412" s="402">
        <v>49.6</v>
      </c>
      <c r="CL412" s="402">
        <v>52.1</v>
      </c>
      <c r="CM412" s="402">
        <v>36.9</v>
      </c>
      <c r="CN412" s="402">
        <v>35.9</v>
      </c>
      <c r="CO412" s="402">
        <v>35.9</v>
      </c>
      <c r="CP412" s="402">
        <v>32.9</v>
      </c>
    </row>
    <row r="413" spans="1:94">
      <c r="A413">
        <v>410</v>
      </c>
      <c r="B413" t="s">
        <v>1249</v>
      </c>
      <c r="C413" t="s">
        <v>1195</v>
      </c>
      <c r="D413" t="s">
        <v>1222</v>
      </c>
      <c r="E413" t="s">
        <v>747</v>
      </c>
      <c r="F413" t="s">
        <v>2119</v>
      </c>
      <c r="I413" s="402"/>
      <c r="J413" s="402">
        <v>16.2</v>
      </c>
      <c r="K413" s="402"/>
      <c r="L413" s="402">
        <v>16.2</v>
      </c>
      <c r="M413" s="402">
        <v>27.3</v>
      </c>
      <c r="N413" s="402">
        <v>14.2</v>
      </c>
      <c r="O413" s="402">
        <v>13.7</v>
      </c>
      <c r="P413" s="402">
        <v>16.3</v>
      </c>
      <c r="Q413" s="402"/>
      <c r="R413" s="402">
        <v>34.9</v>
      </c>
      <c r="S413" s="402">
        <v>16.6</v>
      </c>
      <c r="T413" s="402">
        <v>12.6</v>
      </c>
      <c r="U413" s="402">
        <v>33.4</v>
      </c>
      <c r="V413" s="402">
        <v>27.6</v>
      </c>
      <c r="W413" s="402">
        <v>11.9</v>
      </c>
      <c r="X413" s="402">
        <v>15.6</v>
      </c>
      <c r="Y413" s="402">
        <v>14.6</v>
      </c>
      <c r="Z413" s="402">
        <v>8.4</v>
      </c>
      <c r="AA413" s="402">
        <v>14.6</v>
      </c>
      <c r="AB413" s="402">
        <v>29.1</v>
      </c>
      <c r="AC413" s="402">
        <v>14.1</v>
      </c>
      <c r="AD413" s="402">
        <v>12</v>
      </c>
      <c r="AE413" s="402">
        <v>8.3</v>
      </c>
      <c r="AF413" s="402">
        <v>16.8</v>
      </c>
      <c r="AG413" s="402">
        <v>16.8</v>
      </c>
      <c r="AH413" s="402">
        <v>15.3</v>
      </c>
      <c r="AI413" s="402"/>
      <c r="AJ413" s="402">
        <v>63.1</v>
      </c>
      <c r="AK413" s="402">
        <v>34.2</v>
      </c>
      <c r="AL413" s="402">
        <v>34.2</v>
      </c>
      <c r="AM413" s="402">
        <v>11.3</v>
      </c>
      <c r="AN413" s="402">
        <v>16.3</v>
      </c>
      <c r="AO413" s="402">
        <v>16.3</v>
      </c>
      <c r="AP413" s="402">
        <v>21.5</v>
      </c>
      <c r="AQ413" s="402">
        <v>20.7</v>
      </c>
      <c r="AR413" s="402">
        <v>18.9</v>
      </c>
      <c r="AS413" s="402">
        <v>12.4</v>
      </c>
      <c r="AT413" s="402">
        <v>11.3</v>
      </c>
      <c r="AU413" s="402">
        <v>10.3</v>
      </c>
      <c r="AV413" s="402">
        <v>14.8</v>
      </c>
      <c r="AW413" s="402">
        <v>32.7</v>
      </c>
      <c r="AX413" s="402">
        <v>32.7</v>
      </c>
      <c r="AY413" s="402">
        <v>43.7</v>
      </c>
      <c r="AZ413" s="402">
        <v>32.7</v>
      </c>
      <c r="BA413" s="402">
        <v>15.6</v>
      </c>
      <c r="BB413" s="402">
        <v>27</v>
      </c>
      <c r="BC413" s="402">
        <v>35.9</v>
      </c>
      <c r="BD413" s="402">
        <v>11.6</v>
      </c>
      <c r="BE413" s="402">
        <v>11.6</v>
      </c>
      <c r="BF413" s="402">
        <v>9.8</v>
      </c>
      <c r="BG413" s="402">
        <v>15.3</v>
      </c>
      <c r="BH413" s="402">
        <v>28.8</v>
      </c>
      <c r="BI413" s="402">
        <v>15.3</v>
      </c>
      <c r="BJ413" s="402">
        <v>14.1</v>
      </c>
      <c r="BK413" s="402">
        <v>17.8</v>
      </c>
      <c r="BL413" s="402">
        <v>14.3</v>
      </c>
      <c r="BM413" s="402">
        <v>8.2</v>
      </c>
      <c r="BN413" s="402">
        <v>8.2</v>
      </c>
      <c r="BO413" s="402">
        <v>14.3</v>
      </c>
      <c r="BP413" s="402">
        <v>14.3</v>
      </c>
      <c r="BQ413" s="402">
        <v>28.5</v>
      </c>
      <c r="BR413" s="402">
        <v>31.6</v>
      </c>
      <c r="BS413" s="402">
        <v>28.5</v>
      </c>
      <c r="BT413" s="402">
        <v>13.8</v>
      </c>
      <c r="BU413" s="402">
        <v>12.2</v>
      </c>
      <c r="BV413" s="402">
        <v>13.2</v>
      </c>
      <c r="BW413" s="402">
        <v>30.5</v>
      </c>
      <c r="BX413" s="402">
        <v>11.8</v>
      </c>
      <c r="BY413" s="402">
        <v>11.8</v>
      </c>
      <c r="BZ413" s="402">
        <v>11.8</v>
      </c>
      <c r="CA413" s="402">
        <v>11.2</v>
      </c>
      <c r="CB413" s="402">
        <v>6.8</v>
      </c>
      <c r="CC413" s="402">
        <v>8.1</v>
      </c>
      <c r="CD413" s="402">
        <v>8.1</v>
      </c>
      <c r="CE413" s="402">
        <v>8.1</v>
      </c>
      <c r="CF413" s="402">
        <v>16.4</v>
      </c>
      <c r="CG413" s="402">
        <v>17.5</v>
      </c>
      <c r="CH413" s="402">
        <v>16.4</v>
      </c>
      <c r="CI413" s="402">
        <v>11.8</v>
      </c>
      <c r="CJ413" s="402">
        <v>24.5</v>
      </c>
      <c r="CK413" s="402">
        <v>21.9</v>
      </c>
      <c r="CL413" s="402">
        <v>18.8</v>
      </c>
      <c r="CM413" s="402">
        <v>12</v>
      </c>
      <c r="CN413" s="402">
        <v>15</v>
      </c>
      <c r="CO413" s="402">
        <v>15</v>
      </c>
      <c r="CP413" s="402">
        <v>15</v>
      </c>
    </row>
    <row r="414" spans="1:94">
      <c r="A414">
        <v>411</v>
      </c>
      <c r="B414" t="s">
        <v>1250</v>
      </c>
      <c r="C414" t="s">
        <v>1195</v>
      </c>
      <c r="D414" t="s">
        <v>1222</v>
      </c>
      <c r="E414" t="s">
        <v>1251</v>
      </c>
      <c r="F414" t="s">
        <v>2119</v>
      </c>
      <c r="I414" s="402"/>
      <c r="J414" s="402">
        <v>16.5</v>
      </c>
      <c r="K414" s="402"/>
      <c r="L414" s="402">
        <v>14.6</v>
      </c>
      <c r="M414" s="402">
        <v>21.9</v>
      </c>
      <c r="N414" s="402">
        <v>15.7</v>
      </c>
      <c r="O414" s="402">
        <v>16.5</v>
      </c>
      <c r="P414" s="402">
        <v>16.5</v>
      </c>
      <c r="Q414" s="402"/>
      <c r="R414" s="402">
        <v>20.4</v>
      </c>
      <c r="S414" s="402">
        <v>14.8</v>
      </c>
      <c r="T414" s="402">
        <v>12.4</v>
      </c>
      <c r="U414" s="402">
        <v>25.9</v>
      </c>
      <c r="V414" s="402">
        <v>22.2</v>
      </c>
      <c r="W414" s="402">
        <v>15.9</v>
      </c>
      <c r="X414" s="402">
        <v>15.4</v>
      </c>
      <c r="Y414" s="402">
        <v>15.9</v>
      </c>
      <c r="Z414" s="402">
        <v>11.1</v>
      </c>
      <c r="AA414" s="402">
        <v>16.4</v>
      </c>
      <c r="AB414" s="402">
        <v>24</v>
      </c>
      <c r="AC414" s="402">
        <v>17.7</v>
      </c>
      <c r="AD414" s="402">
        <v>16</v>
      </c>
      <c r="AE414" s="402">
        <v>13.1</v>
      </c>
      <c r="AF414" s="402">
        <v>16.8</v>
      </c>
      <c r="AG414" s="402">
        <v>16.8</v>
      </c>
      <c r="AH414" s="402">
        <v>14.9</v>
      </c>
      <c r="AI414" s="402"/>
      <c r="AJ414" s="402">
        <v>41.2</v>
      </c>
      <c r="AK414" s="402">
        <v>33.9</v>
      </c>
      <c r="AL414" s="402">
        <v>20.2</v>
      </c>
      <c r="AM414" s="402">
        <v>13.6</v>
      </c>
      <c r="AN414" s="402">
        <v>14.8</v>
      </c>
      <c r="AO414" s="402">
        <v>14.8</v>
      </c>
      <c r="AP414" s="402">
        <v>14.8</v>
      </c>
      <c r="AQ414" s="402">
        <v>15.4</v>
      </c>
      <c r="AR414" s="402">
        <v>15.7</v>
      </c>
      <c r="AS414" s="402">
        <v>12.3</v>
      </c>
      <c r="AT414" s="402">
        <v>11.6</v>
      </c>
      <c r="AU414" s="402">
        <v>11.3</v>
      </c>
      <c r="AV414" s="402">
        <v>12.3</v>
      </c>
      <c r="AW414" s="402">
        <v>25.8</v>
      </c>
      <c r="AX414" s="402">
        <v>25.8</v>
      </c>
      <c r="AY414" s="402">
        <v>37.2</v>
      </c>
      <c r="AZ414" s="402">
        <v>25.8</v>
      </c>
      <c r="BA414" s="402">
        <v>17.2</v>
      </c>
      <c r="BB414" s="402">
        <v>22.1</v>
      </c>
      <c r="BC414" s="402">
        <v>24.8</v>
      </c>
      <c r="BD414" s="402">
        <v>14.2</v>
      </c>
      <c r="BE414" s="402">
        <v>15.9</v>
      </c>
      <c r="BF414" s="402">
        <v>15.9</v>
      </c>
      <c r="BG414" s="402">
        <v>12.5</v>
      </c>
      <c r="BH414" s="402">
        <v>17.6</v>
      </c>
      <c r="BI414" s="402">
        <v>15.4</v>
      </c>
      <c r="BJ414" s="402">
        <v>15.9</v>
      </c>
      <c r="BK414" s="402">
        <v>16.8</v>
      </c>
      <c r="BL414" s="402">
        <v>15.9</v>
      </c>
      <c r="BM414" s="402">
        <v>10.8</v>
      </c>
      <c r="BN414" s="402">
        <v>11.1</v>
      </c>
      <c r="BO414" s="402">
        <v>16.5</v>
      </c>
      <c r="BP414" s="402">
        <v>16.3</v>
      </c>
      <c r="BQ414" s="402">
        <v>27.3</v>
      </c>
      <c r="BR414" s="402">
        <v>23.2</v>
      </c>
      <c r="BS414" s="402">
        <v>23.9</v>
      </c>
      <c r="BT414" s="402">
        <v>17.6</v>
      </c>
      <c r="BU414" s="402">
        <v>17.6</v>
      </c>
      <c r="BV414" s="402">
        <v>17.6</v>
      </c>
      <c r="BW414" s="402">
        <v>30.2</v>
      </c>
      <c r="BX414" s="402">
        <v>15.9</v>
      </c>
      <c r="BY414" s="402">
        <v>15.9</v>
      </c>
      <c r="BZ414" s="402">
        <v>15.9</v>
      </c>
      <c r="CA414" s="402">
        <v>15.1</v>
      </c>
      <c r="CB414" s="402">
        <v>10.7</v>
      </c>
      <c r="CC414" s="402">
        <v>8.4</v>
      </c>
      <c r="CD414" s="402">
        <v>13</v>
      </c>
      <c r="CE414" s="402">
        <v>13</v>
      </c>
      <c r="CF414" s="402">
        <v>16.7</v>
      </c>
      <c r="CG414" s="402">
        <v>16.7</v>
      </c>
      <c r="CH414" s="402">
        <v>16.7</v>
      </c>
      <c r="CI414" s="402">
        <v>12.9</v>
      </c>
      <c r="CJ414" s="402">
        <v>16.7</v>
      </c>
      <c r="CK414" s="402">
        <v>21.4</v>
      </c>
      <c r="CL414" s="402">
        <v>19.7</v>
      </c>
      <c r="CM414" s="402">
        <v>16.7</v>
      </c>
      <c r="CN414" s="402">
        <v>14.9</v>
      </c>
      <c r="CO414" s="402">
        <v>14.9</v>
      </c>
      <c r="CP414" s="402">
        <v>13</v>
      </c>
    </row>
    <row r="415" spans="1:94">
      <c r="A415">
        <v>412</v>
      </c>
      <c r="B415" t="s">
        <v>1252</v>
      </c>
      <c r="C415" t="s">
        <v>1195</v>
      </c>
      <c r="D415" t="s">
        <v>1222</v>
      </c>
      <c r="E415" t="s">
        <v>1253</v>
      </c>
      <c r="F415" t="s">
        <v>2119</v>
      </c>
      <c r="I415" s="402"/>
      <c r="J415" s="402">
        <v>11.9</v>
      </c>
      <c r="K415" s="402"/>
      <c r="L415" s="402">
        <v>10.5</v>
      </c>
      <c r="M415" s="402">
        <v>18.1</v>
      </c>
      <c r="N415" s="402">
        <v>9.9</v>
      </c>
      <c r="O415" s="402">
        <v>12</v>
      </c>
      <c r="P415" s="402">
        <v>12.6</v>
      </c>
      <c r="Q415" s="402"/>
      <c r="R415" s="402">
        <v>19.2</v>
      </c>
      <c r="S415" s="402">
        <v>10.7</v>
      </c>
      <c r="T415" s="402">
        <v>8.7</v>
      </c>
      <c r="U415" s="402">
        <v>21.1</v>
      </c>
      <c r="V415" s="402">
        <v>18.3</v>
      </c>
      <c r="W415" s="402">
        <v>7.8</v>
      </c>
      <c r="X415" s="402">
        <v>10.6</v>
      </c>
      <c r="Y415" s="402">
        <v>10</v>
      </c>
      <c r="Z415" s="402">
        <v>5.1</v>
      </c>
      <c r="AA415" s="402">
        <v>10.3</v>
      </c>
      <c r="AB415" s="402">
        <v>22.5</v>
      </c>
      <c r="AC415" s="402">
        <v>12.2</v>
      </c>
      <c r="AD415" s="402">
        <v>11.8</v>
      </c>
      <c r="AE415" s="402">
        <v>8.4</v>
      </c>
      <c r="AF415" s="402">
        <v>12.9</v>
      </c>
      <c r="AG415" s="402">
        <v>12.8</v>
      </c>
      <c r="AH415" s="402">
        <v>12.8</v>
      </c>
      <c r="AI415" s="402"/>
      <c r="AJ415" s="402">
        <v>43.1</v>
      </c>
      <c r="AK415" s="402">
        <v>19</v>
      </c>
      <c r="AL415" s="402">
        <v>19</v>
      </c>
      <c r="AM415" s="402">
        <v>9.3</v>
      </c>
      <c r="AN415" s="402">
        <v>10.6</v>
      </c>
      <c r="AO415" s="402">
        <v>10.6</v>
      </c>
      <c r="AP415" s="402">
        <v>11.4</v>
      </c>
      <c r="AQ415" s="402">
        <v>11.4</v>
      </c>
      <c r="AR415" s="402">
        <v>10.6</v>
      </c>
      <c r="AS415" s="402">
        <v>8.6</v>
      </c>
      <c r="AT415" s="402">
        <v>8.6</v>
      </c>
      <c r="AU415" s="402">
        <v>6.8</v>
      </c>
      <c r="AV415" s="402">
        <v>8.6</v>
      </c>
      <c r="AW415" s="402">
        <v>20.4</v>
      </c>
      <c r="AX415" s="402">
        <v>20.9</v>
      </c>
      <c r="AY415" s="402">
        <v>29.7</v>
      </c>
      <c r="AZ415" s="402">
        <v>20.9</v>
      </c>
      <c r="BA415" s="402">
        <v>12.1</v>
      </c>
      <c r="BB415" s="402">
        <v>18.2</v>
      </c>
      <c r="BC415" s="402">
        <v>20.3</v>
      </c>
      <c r="BD415" s="402">
        <v>7.7</v>
      </c>
      <c r="BE415" s="402">
        <v>7.7</v>
      </c>
      <c r="BF415" s="402">
        <v>7.5</v>
      </c>
      <c r="BG415" s="402">
        <v>9.5</v>
      </c>
      <c r="BH415" s="402">
        <v>24.7</v>
      </c>
      <c r="BI415" s="402">
        <v>10.5</v>
      </c>
      <c r="BJ415" s="402">
        <v>9.9</v>
      </c>
      <c r="BK415" s="402">
        <v>14.9</v>
      </c>
      <c r="BL415" s="402">
        <v>8.6</v>
      </c>
      <c r="BM415" s="402">
        <v>5.1</v>
      </c>
      <c r="BN415" s="402">
        <v>5.1</v>
      </c>
      <c r="BO415" s="402">
        <v>11</v>
      </c>
      <c r="BP415" s="402">
        <v>10.2</v>
      </c>
      <c r="BQ415" s="402">
        <v>22.3</v>
      </c>
      <c r="BR415" s="402">
        <v>23</v>
      </c>
      <c r="BS415" s="402">
        <v>22.3</v>
      </c>
      <c r="BT415" s="402">
        <v>12.1</v>
      </c>
      <c r="BU415" s="402">
        <v>9.1</v>
      </c>
      <c r="BV415" s="402">
        <v>8.7</v>
      </c>
      <c r="BW415" s="402">
        <v>26.6</v>
      </c>
      <c r="BX415" s="402">
        <v>10.5</v>
      </c>
      <c r="BY415" s="402">
        <v>11.7</v>
      </c>
      <c r="BZ415" s="402">
        <v>11.7</v>
      </c>
      <c r="CA415" s="402">
        <v>11.7</v>
      </c>
      <c r="CB415" s="402">
        <v>7.3</v>
      </c>
      <c r="CC415" s="402">
        <v>8.3</v>
      </c>
      <c r="CD415" s="402">
        <v>8.3</v>
      </c>
      <c r="CE415" s="402">
        <v>8.3</v>
      </c>
      <c r="CF415" s="402">
        <v>12.8</v>
      </c>
      <c r="CG415" s="402">
        <v>13</v>
      </c>
      <c r="CH415" s="402">
        <v>13</v>
      </c>
      <c r="CI415" s="402">
        <v>12.6</v>
      </c>
      <c r="CJ415" s="402">
        <v>15.1</v>
      </c>
      <c r="CK415" s="402">
        <v>13.1</v>
      </c>
      <c r="CL415" s="402">
        <v>12.6</v>
      </c>
      <c r="CM415" s="402">
        <v>11.1</v>
      </c>
      <c r="CN415" s="402">
        <v>12.6</v>
      </c>
      <c r="CO415" s="402">
        <v>12.6</v>
      </c>
      <c r="CP415" s="402">
        <v>12.6</v>
      </c>
    </row>
    <row r="416" spans="1:94">
      <c r="A416">
        <v>413</v>
      </c>
      <c r="B416" t="s">
        <v>1254</v>
      </c>
      <c r="C416" t="s">
        <v>1195</v>
      </c>
      <c r="D416" t="s">
        <v>1222</v>
      </c>
      <c r="E416" t="s">
        <v>1255</v>
      </c>
      <c r="F416" t="s">
        <v>2119</v>
      </c>
      <c r="I416" s="402"/>
      <c r="J416" s="402">
        <v>11.5</v>
      </c>
      <c r="K416" s="402"/>
      <c r="L416" s="402">
        <v>11</v>
      </c>
      <c r="M416" s="402">
        <v>17.5</v>
      </c>
      <c r="N416" s="402">
        <v>10.5</v>
      </c>
      <c r="O416" s="402">
        <v>9.9</v>
      </c>
      <c r="P416" s="402">
        <v>12.5</v>
      </c>
      <c r="Q416" s="402"/>
      <c r="R416" s="402">
        <v>18.1</v>
      </c>
      <c r="S416" s="402">
        <v>11</v>
      </c>
      <c r="T416" s="402">
        <v>9.5</v>
      </c>
      <c r="U416" s="402">
        <v>22.6</v>
      </c>
      <c r="V416" s="402">
        <v>16.5</v>
      </c>
      <c r="W416" s="402">
        <v>8.4</v>
      </c>
      <c r="X416" s="402">
        <v>11.7</v>
      </c>
      <c r="Y416" s="402">
        <v>10.5</v>
      </c>
      <c r="Z416" s="402">
        <v>8.1</v>
      </c>
      <c r="AA416" s="402">
        <v>10.6</v>
      </c>
      <c r="AB416" s="402">
        <v>17.7</v>
      </c>
      <c r="AC416" s="402">
        <v>9.9</v>
      </c>
      <c r="AD416" s="402">
        <v>9.1</v>
      </c>
      <c r="AE416" s="402">
        <v>7.3</v>
      </c>
      <c r="AF416" s="402">
        <v>12.5</v>
      </c>
      <c r="AG416" s="402">
        <v>13</v>
      </c>
      <c r="AH416" s="402">
        <v>12.5</v>
      </c>
      <c r="AI416" s="402"/>
      <c r="AJ416" s="402">
        <v>41</v>
      </c>
      <c r="AK416" s="402">
        <v>41.7</v>
      </c>
      <c r="AL416" s="402">
        <v>14.2</v>
      </c>
      <c r="AM416" s="402">
        <v>10.1</v>
      </c>
      <c r="AN416" s="402">
        <v>10.8</v>
      </c>
      <c r="AO416" s="402">
        <v>10.8</v>
      </c>
      <c r="AP416" s="402">
        <v>10.8</v>
      </c>
      <c r="AQ416" s="402">
        <v>10.8</v>
      </c>
      <c r="AR416" s="402">
        <v>10.8</v>
      </c>
      <c r="AS416" s="402">
        <v>9.3</v>
      </c>
      <c r="AT416" s="402">
        <v>9.3</v>
      </c>
      <c r="AU416" s="402">
        <v>8.7</v>
      </c>
      <c r="AV416" s="402">
        <v>9.7</v>
      </c>
      <c r="AW416" s="402">
        <v>21.3</v>
      </c>
      <c r="AX416" s="402">
        <v>22.9</v>
      </c>
      <c r="AY416" s="402">
        <v>35.9</v>
      </c>
      <c r="AZ416" s="402">
        <v>20.8</v>
      </c>
      <c r="BA416" s="402">
        <v>11.4</v>
      </c>
      <c r="BB416" s="402">
        <v>16.2</v>
      </c>
      <c r="BC416" s="402">
        <v>19.7</v>
      </c>
      <c r="BD416" s="402">
        <v>8.3</v>
      </c>
      <c r="BE416" s="402">
        <v>6.4</v>
      </c>
      <c r="BF416" s="402">
        <v>8.3</v>
      </c>
      <c r="BG416" s="402">
        <v>11.5</v>
      </c>
      <c r="BH416" s="402">
        <v>23.8</v>
      </c>
      <c r="BI416" s="402">
        <v>10</v>
      </c>
      <c r="BJ416" s="402">
        <v>10.3</v>
      </c>
      <c r="BK416" s="402">
        <v>12.1</v>
      </c>
      <c r="BL416" s="402">
        <v>8.3</v>
      </c>
      <c r="BM416" s="402">
        <v>7.9</v>
      </c>
      <c r="BN416" s="402">
        <v>7.9</v>
      </c>
      <c r="BO416" s="402">
        <v>11.2</v>
      </c>
      <c r="BP416" s="402">
        <v>10.4</v>
      </c>
      <c r="BQ416" s="402">
        <v>17.4</v>
      </c>
      <c r="BR416" s="402">
        <v>17.4</v>
      </c>
      <c r="BS416" s="402">
        <v>17.7</v>
      </c>
      <c r="BT416" s="402">
        <v>9.7</v>
      </c>
      <c r="BU416" s="402">
        <v>7.6</v>
      </c>
      <c r="BV416" s="402">
        <v>9.1</v>
      </c>
      <c r="BW416" s="402">
        <v>19.2</v>
      </c>
      <c r="BX416" s="402">
        <v>8.9</v>
      </c>
      <c r="BY416" s="402">
        <v>8.9</v>
      </c>
      <c r="BZ416" s="402">
        <v>8.9</v>
      </c>
      <c r="CA416" s="402">
        <v>8.9</v>
      </c>
      <c r="CB416" s="402">
        <v>6.9</v>
      </c>
      <c r="CC416" s="402">
        <v>5.7</v>
      </c>
      <c r="CD416" s="402">
        <v>7.2</v>
      </c>
      <c r="CE416" s="402">
        <v>7.2</v>
      </c>
      <c r="CF416" s="402">
        <v>12.6</v>
      </c>
      <c r="CG416" s="402">
        <v>12.2</v>
      </c>
      <c r="CH416" s="402">
        <v>12.2</v>
      </c>
      <c r="CI416" s="402">
        <v>12.1</v>
      </c>
      <c r="CJ416" s="402">
        <v>16.3</v>
      </c>
      <c r="CK416" s="402">
        <v>16.1</v>
      </c>
      <c r="CL416" s="402">
        <v>14</v>
      </c>
      <c r="CM416" s="402">
        <v>10.9</v>
      </c>
      <c r="CN416" s="402">
        <v>12.2</v>
      </c>
      <c r="CO416" s="402">
        <v>12.2</v>
      </c>
      <c r="CP416" s="402">
        <v>12.2</v>
      </c>
    </row>
    <row r="417" spans="1:94">
      <c r="A417">
        <v>414</v>
      </c>
      <c r="B417" t="s">
        <v>1256</v>
      </c>
      <c r="C417" t="s">
        <v>1195</v>
      </c>
      <c r="D417" t="s">
        <v>1222</v>
      </c>
      <c r="E417" t="s">
        <v>1257</v>
      </c>
      <c r="F417" t="s">
        <v>2119</v>
      </c>
      <c r="I417" s="402"/>
      <c r="J417" s="402">
        <v>20.7</v>
      </c>
      <c r="K417" s="402"/>
      <c r="L417" s="402">
        <v>19.7</v>
      </c>
      <c r="M417" s="402">
        <v>23.7</v>
      </c>
      <c r="N417" s="402">
        <v>18.9</v>
      </c>
      <c r="O417" s="402">
        <v>21.4</v>
      </c>
      <c r="P417" s="402">
        <v>21.6</v>
      </c>
      <c r="Q417" s="402"/>
      <c r="R417" s="402">
        <v>32.6</v>
      </c>
      <c r="S417" s="402">
        <v>20</v>
      </c>
      <c r="T417" s="402">
        <v>16.7</v>
      </c>
      <c r="U417" s="402">
        <v>27.2</v>
      </c>
      <c r="V417" s="402">
        <v>24</v>
      </c>
      <c r="W417" s="402">
        <v>16.6</v>
      </c>
      <c r="X417" s="402">
        <v>19.2</v>
      </c>
      <c r="Y417" s="402">
        <v>19.2</v>
      </c>
      <c r="Z417" s="402">
        <v>9.2</v>
      </c>
      <c r="AA417" s="402">
        <v>21.4</v>
      </c>
      <c r="AB417" s="402">
        <v>37.5</v>
      </c>
      <c r="AC417" s="402">
        <v>21.7</v>
      </c>
      <c r="AD417" s="402">
        <v>19.8</v>
      </c>
      <c r="AE417" s="402">
        <v>14.9</v>
      </c>
      <c r="AF417" s="402">
        <v>21.6</v>
      </c>
      <c r="AG417" s="402">
        <v>24.7</v>
      </c>
      <c r="AH417" s="402">
        <v>21.9</v>
      </c>
      <c r="AI417" s="402"/>
      <c r="AJ417" s="402">
        <v>55.8</v>
      </c>
      <c r="AK417" s="402">
        <v>43.3</v>
      </c>
      <c r="AL417" s="402">
        <v>31.9</v>
      </c>
      <c r="AM417" s="402">
        <v>19</v>
      </c>
      <c r="AN417" s="402">
        <v>19.6</v>
      </c>
      <c r="AO417" s="402">
        <v>19.6</v>
      </c>
      <c r="AP417" s="402">
        <v>19.6</v>
      </c>
      <c r="AQ417" s="402">
        <v>19.6</v>
      </c>
      <c r="AR417" s="402">
        <v>23.5</v>
      </c>
      <c r="AS417" s="402">
        <v>16.4</v>
      </c>
      <c r="AT417" s="402">
        <v>16.4</v>
      </c>
      <c r="AU417" s="402">
        <v>11.3</v>
      </c>
      <c r="AV417" s="402">
        <v>14.3</v>
      </c>
      <c r="AW417" s="402">
        <v>26.6</v>
      </c>
      <c r="AX417" s="402">
        <v>26.6</v>
      </c>
      <c r="AY417" s="402">
        <v>43.5</v>
      </c>
      <c r="AZ417" s="402">
        <v>26.6</v>
      </c>
      <c r="BA417" s="402">
        <v>19.2</v>
      </c>
      <c r="BB417" s="402">
        <v>23.5</v>
      </c>
      <c r="BC417" s="402">
        <v>24.1</v>
      </c>
      <c r="BD417" s="402">
        <v>16.2</v>
      </c>
      <c r="BE417" s="402">
        <v>15.3</v>
      </c>
      <c r="BF417" s="402">
        <v>16.2</v>
      </c>
      <c r="BG417" s="402">
        <v>18.8</v>
      </c>
      <c r="BH417" s="402">
        <v>29.7</v>
      </c>
      <c r="BI417" s="402">
        <v>18.8</v>
      </c>
      <c r="BJ417" s="402">
        <v>18.8</v>
      </c>
      <c r="BK417" s="402">
        <v>22.6</v>
      </c>
      <c r="BL417" s="402">
        <v>18.8</v>
      </c>
      <c r="BM417" s="402">
        <v>9</v>
      </c>
      <c r="BN417" s="402">
        <v>8.7</v>
      </c>
      <c r="BO417" s="402">
        <v>20.9</v>
      </c>
      <c r="BP417" s="402">
        <v>20.9</v>
      </c>
      <c r="BQ417" s="402">
        <v>55.6</v>
      </c>
      <c r="BR417" s="402">
        <v>51.5</v>
      </c>
      <c r="BS417" s="402">
        <v>29.9</v>
      </c>
      <c r="BT417" s="402">
        <v>21.2</v>
      </c>
      <c r="BU417" s="402">
        <v>20.9</v>
      </c>
      <c r="BV417" s="402">
        <v>19.1</v>
      </c>
      <c r="BW417" s="402">
        <v>42.1</v>
      </c>
      <c r="BX417" s="402">
        <v>19.2</v>
      </c>
      <c r="BY417" s="402">
        <v>19.4</v>
      </c>
      <c r="BZ417" s="402">
        <v>19.4</v>
      </c>
      <c r="CA417" s="402">
        <v>19.4</v>
      </c>
      <c r="CB417" s="402">
        <v>14.2</v>
      </c>
      <c r="CC417" s="402">
        <v>7.4</v>
      </c>
      <c r="CD417" s="402">
        <v>14.6</v>
      </c>
      <c r="CE417" s="402">
        <v>14.6</v>
      </c>
      <c r="CF417" s="402">
        <v>20.9</v>
      </c>
      <c r="CG417" s="402">
        <v>21.2</v>
      </c>
      <c r="CH417" s="402">
        <v>21.2</v>
      </c>
      <c r="CI417" s="402">
        <v>24.1</v>
      </c>
      <c r="CJ417" s="402">
        <v>26.4</v>
      </c>
      <c r="CK417" s="402">
        <v>24.1</v>
      </c>
      <c r="CL417" s="402">
        <v>30.8</v>
      </c>
      <c r="CM417" s="402">
        <v>23.6</v>
      </c>
      <c r="CN417" s="402">
        <v>19.8</v>
      </c>
      <c r="CO417" s="402">
        <v>21.4</v>
      </c>
      <c r="CP417" s="402">
        <v>21.4</v>
      </c>
    </row>
    <row r="418" spans="1:94">
      <c r="A418">
        <v>415</v>
      </c>
      <c r="B418" t="s">
        <v>1258</v>
      </c>
      <c r="C418" t="s">
        <v>1195</v>
      </c>
      <c r="D418" t="s">
        <v>1222</v>
      </c>
      <c r="E418" t="s">
        <v>1259</v>
      </c>
      <c r="F418" t="s">
        <v>2119</v>
      </c>
      <c r="I418" s="402"/>
      <c r="J418" s="402">
        <v>15.4</v>
      </c>
      <c r="K418" s="402"/>
      <c r="L418" s="402">
        <v>13.8</v>
      </c>
      <c r="M418" s="402">
        <v>19.7</v>
      </c>
      <c r="N418" s="402">
        <v>13.6</v>
      </c>
      <c r="O418" s="402">
        <v>16.1</v>
      </c>
      <c r="P418" s="402">
        <v>16.3</v>
      </c>
      <c r="Q418" s="402"/>
      <c r="R418" s="402">
        <v>23.4</v>
      </c>
      <c r="S418" s="402">
        <v>13.7</v>
      </c>
      <c r="T418" s="402">
        <v>12.1</v>
      </c>
      <c r="U418" s="402">
        <v>23</v>
      </c>
      <c r="V418" s="402">
        <v>19.6</v>
      </c>
      <c r="W418" s="402">
        <v>11.5</v>
      </c>
      <c r="X418" s="402">
        <v>15.4</v>
      </c>
      <c r="Y418" s="402">
        <v>13.5</v>
      </c>
      <c r="Z418" s="402">
        <v>6.7</v>
      </c>
      <c r="AA418" s="402">
        <v>13.5</v>
      </c>
      <c r="AB418" s="402">
        <v>28.7</v>
      </c>
      <c r="AC418" s="402">
        <v>16</v>
      </c>
      <c r="AD418" s="402">
        <v>16</v>
      </c>
      <c r="AE418" s="402">
        <v>10.8</v>
      </c>
      <c r="AF418" s="402">
        <v>15.6</v>
      </c>
      <c r="AG418" s="402">
        <v>19.1</v>
      </c>
      <c r="AH418" s="402">
        <v>16.2</v>
      </c>
      <c r="AI418" s="402"/>
      <c r="AJ418" s="402">
        <v>46.6</v>
      </c>
      <c r="AK418" s="402">
        <v>33</v>
      </c>
      <c r="AL418" s="402">
        <v>23</v>
      </c>
      <c r="AM418" s="402">
        <v>13.5</v>
      </c>
      <c r="AN418" s="402">
        <v>13.5</v>
      </c>
      <c r="AO418" s="402">
        <v>13.5</v>
      </c>
      <c r="AP418" s="402">
        <v>13.5</v>
      </c>
      <c r="AQ418" s="402">
        <v>13.5</v>
      </c>
      <c r="AR418" s="402">
        <v>13.9</v>
      </c>
      <c r="AS418" s="402">
        <v>12.4</v>
      </c>
      <c r="AT418" s="402">
        <v>11.8</v>
      </c>
      <c r="AU418" s="402">
        <v>8.9</v>
      </c>
      <c r="AV418" s="402">
        <v>11.7</v>
      </c>
      <c r="AW418" s="402">
        <v>22.5</v>
      </c>
      <c r="AX418" s="402">
        <v>22.5</v>
      </c>
      <c r="AY418" s="402">
        <v>37</v>
      </c>
      <c r="AZ418" s="402">
        <v>22.5</v>
      </c>
      <c r="BA418" s="402">
        <v>16.3</v>
      </c>
      <c r="BB418" s="402">
        <v>19.2</v>
      </c>
      <c r="BC418" s="402">
        <v>20.2</v>
      </c>
      <c r="BD418" s="402">
        <v>11.2</v>
      </c>
      <c r="BE418" s="402">
        <v>10.2</v>
      </c>
      <c r="BF418" s="402">
        <v>11.2</v>
      </c>
      <c r="BG418" s="402">
        <v>15.1</v>
      </c>
      <c r="BH418" s="402">
        <v>26.7</v>
      </c>
      <c r="BI418" s="402">
        <v>15.1</v>
      </c>
      <c r="BJ418" s="402">
        <v>13.2</v>
      </c>
      <c r="BK418" s="402">
        <v>14.8</v>
      </c>
      <c r="BL418" s="402">
        <v>13.2</v>
      </c>
      <c r="BM418" s="402">
        <v>6.6</v>
      </c>
      <c r="BN418" s="402">
        <v>6.6</v>
      </c>
      <c r="BO418" s="402">
        <v>13.2</v>
      </c>
      <c r="BP418" s="402">
        <v>13.2</v>
      </c>
      <c r="BQ418" s="402">
        <v>38.6</v>
      </c>
      <c r="BR418" s="402">
        <v>37.8</v>
      </c>
      <c r="BS418" s="402">
        <v>25.3</v>
      </c>
      <c r="BT418" s="402">
        <v>15.7</v>
      </c>
      <c r="BU418" s="402">
        <v>12.1</v>
      </c>
      <c r="BV418" s="402">
        <v>14.2</v>
      </c>
      <c r="BW418" s="402">
        <v>33.6</v>
      </c>
      <c r="BX418" s="402">
        <v>14.7</v>
      </c>
      <c r="BY418" s="402">
        <v>15.7</v>
      </c>
      <c r="BZ418" s="402">
        <v>15.7</v>
      </c>
      <c r="CA418" s="402">
        <v>15.7</v>
      </c>
      <c r="CB418" s="402">
        <v>10.5</v>
      </c>
      <c r="CC418" s="402">
        <v>10.6</v>
      </c>
      <c r="CD418" s="402">
        <v>10.6</v>
      </c>
      <c r="CE418" s="402">
        <v>10.6</v>
      </c>
      <c r="CF418" s="402">
        <v>14.8</v>
      </c>
      <c r="CG418" s="402">
        <v>15.3</v>
      </c>
      <c r="CH418" s="402">
        <v>15.3</v>
      </c>
      <c r="CI418" s="402">
        <v>18.7</v>
      </c>
      <c r="CJ418" s="402">
        <v>18.7</v>
      </c>
      <c r="CK418" s="402">
        <v>18.7</v>
      </c>
      <c r="CL418" s="402">
        <v>20.2</v>
      </c>
      <c r="CM418" s="402">
        <v>18.7</v>
      </c>
      <c r="CN418" s="402">
        <v>15.9</v>
      </c>
      <c r="CO418" s="402">
        <v>15.9</v>
      </c>
      <c r="CP418" s="402">
        <v>15.9</v>
      </c>
    </row>
    <row r="419" spans="1:94">
      <c r="A419">
        <v>416</v>
      </c>
      <c r="B419" t="s">
        <v>1260</v>
      </c>
      <c r="C419" t="s">
        <v>1195</v>
      </c>
      <c r="D419" t="s">
        <v>1222</v>
      </c>
      <c r="E419" t="s">
        <v>1261</v>
      </c>
      <c r="F419" t="s">
        <v>2119</v>
      </c>
      <c r="I419" s="402"/>
      <c r="J419" s="402">
        <v>7.7</v>
      </c>
      <c r="K419" s="402"/>
      <c r="L419" s="402">
        <v>6.8</v>
      </c>
      <c r="M419" s="402">
        <v>13</v>
      </c>
      <c r="N419" s="402">
        <v>6.1</v>
      </c>
      <c r="O419" s="402">
        <v>7.5</v>
      </c>
      <c r="P419" s="402">
        <v>8.4</v>
      </c>
      <c r="Q419" s="402"/>
      <c r="R419" s="402">
        <v>17.7</v>
      </c>
      <c r="S419" s="402">
        <v>6.8</v>
      </c>
      <c r="T419" s="402">
        <v>5.6</v>
      </c>
      <c r="U419" s="402">
        <v>17.1</v>
      </c>
      <c r="V419" s="402">
        <v>12.3</v>
      </c>
      <c r="W419" s="402">
        <v>5.3</v>
      </c>
      <c r="X419" s="402">
        <v>6.1</v>
      </c>
      <c r="Y419" s="402">
        <v>6.1</v>
      </c>
      <c r="Z419" s="402">
        <v>4.2</v>
      </c>
      <c r="AA419" s="402">
        <v>6.1</v>
      </c>
      <c r="AB419" s="402">
        <v>16.3</v>
      </c>
      <c r="AC419" s="402">
        <v>7.4</v>
      </c>
      <c r="AD419" s="402">
        <v>6</v>
      </c>
      <c r="AE419" s="402">
        <v>5.3</v>
      </c>
      <c r="AF419" s="402">
        <v>8.6</v>
      </c>
      <c r="AG419" s="402">
        <v>9</v>
      </c>
      <c r="AH419" s="402">
        <v>7.9</v>
      </c>
      <c r="AI419" s="402"/>
      <c r="AJ419" s="402">
        <v>41.1</v>
      </c>
      <c r="AK419" s="402">
        <v>42.4</v>
      </c>
      <c r="AL419" s="402">
        <v>13.3</v>
      </c>
      <c r="AM419" s="402">
        <v>6.2</v>
      </c>
      <c r="AN419" s="402">
        <v>6.6</v>
      </c>
      <c r="AO419" s="402">
        <v>6.6</v>
      </c>
      <c r="AP419" s="402">
        <v>6.6</v>
      </c>
      <c r="AQ419" s="402">
        <v>6.6</v>
      </c>
      <c r="AR419" s="402">
        <v>6.6</v>
      </c>
      <c r="AS419" s="402">
        <v>5.9</v>
      </c>
      <c r="AT419" s="402">
        <v>5.5</v>
      </c>
      <c r="AU419" s="402">
        <v>4</v>
      </c>
      <c r="AV419" s="402">
        <v>5.5</v>
      </c>
      <c r="AW419" s="402">
        <v>16.8</v>
      </c>
      <c r="AX419" s="402">
        <v>16.8</v>
      </c>
      <c r="AY419" s="402">
        <v>34.2</v>
      </c>
      <c r="AZ419" s="402">
        <v>16.3</v>
      </c>
      <c r="BA419" s="402">
        <v>6.1</v>
      </c>
      <c r="BB419" s="402">
        <v>12</v>
      </c>
      <c r="BC419" s="402">
        <v>16.6</v>
      </c>
      <c r="BD419" s="402">
        <v>5.2</v>
      </c>
      <c r="BE419" s="402">
        <v>5.2</v>
      </c>
      <c r="BF419" s="402">
        <v>5.2</v>
      </c>
      <c r="BG419" s="402">
        <v>6</v>
      </c>
      <c r="BH419" s="402">
        <v>7.9</v>
      </c>
      <c r="BI419" s="402">
        <v>6</v>
      </c>
      <c r="BJ419" s="402">
        <v>6</v>
      </c>
      <c r="BK419" s="402">
        <v>6.9</v>
      </c>
      <c r="BL419" s="402">
        <v>5.2</v>
      </c>
      <c r="BM419" s="402">
        <v>4.2</v>
      </c>
      <c r="BN419" s="402">
        <v>4.2</v>
      </c>
      <c r="BO419" s="402">
        <v>6.2</v>
      </c>
      <c r="BP419" s="402">
        <v>6</v>
      </c>
      <c r="BQ419" s="402">
        <v>18.5</v>
      </c>
      <c r="BR419" s="402">
        <v>22.5</v>
      </c>
      <c r="BS419" s="402">
        <v>16</v>
      </c>
      <c r="BT419" s="402">
        <v>7.3</v>
      </c>
      <c r="BU419" s="402">
        <v>4.6</v>
      </c>
      <c r="BV419" s="402">
        <v>4.7</v>
      </c>
      <c r="BW419" s="402">
        <v>19.9</v>
      </c>
      <c r="BX419" s="402">
        <v>5.2</v>
      </c>
      <c r="BY419" s="402">
        <v>5.9</v>
      </c>
      <c r="BZ419" s="402">
        <v>5.9</v>
      </c>
      <c r="CA419" s="402">
        <v>4.9</v>
      </c>
      <c r="CB419" s="402">
        <v>5.2</v>
      </c>
      <c r="CC419" s="402">
        <v>4.4</v>
      </c>
      <c r="CD419" s="402">
        <v>5.2</v>
      </c>
      <c r="CE419" s="402">
        <v>5.2</v>
      </c>
      <c r="CF419" s="402">
        <v>8.4</v>
      </c>
      <c r="CG419" s="402">
        <v>9.7</v>
      </c>
      <c r="CH419" s="402">
        <v>8.4</v>
      </c>
      <c r="CI419" s="402">
        <v>6.9</v>
      </c>
      <c r="CJ419" s="402">
        <v>13.2</v>
      </c>
      <c r="CK419" s="402">
        <v>10.5</v>
      </c>
      <c r="CL419" s="402">
        <v>9</v>
      </c>
      <c r="CM419" s="402">
        <v>8.9</v>
      </c>
      <c r="CN419" s="402">
        <v>7.8</v>
      </c>
      <c r="CO419" s="402">
        <v>7.8</v>
      </c>
      <c r="CP419" s="402">
        <v>7.8</v>
      </c>
    </row>
    <row r="420" spans="1:94">
      <c r="A420">
        <v>417</v>
      </c>
      <c r="B420" t="s">
        <v>1262</v>
      </c>
      <c r="C420" t="s">
        <v>1195</v>
      </c>
      <c r="D420" t="s">
        <v>1222</v>
      </c>
      <c r="E420" t="s">
        <v>1263</v>
      </c>
      <c r="F420" t="s">
        <v>2119</v>
      </c>
      <c r="I420" s="402"/>
      <c r="J420" s="402">
        <v>7</v>
      </c>
      <c r="K420" s="402"/>
      <c r="L420" s="402">
        <v>6.1</v>
      </c>
      <c r="M420" s="402">
        <v>12.3</v>
      </c>
      <c r="N420" s="402">
        <v>5.7</v>
      </c>
      <c r="O420" s="402">
        <v>6.8</v>
      </c>
      <c r="P420" s="402">
        <v>7.4</v>
      </c>
      <c r="Q420" s="402"/>
      <c r="R420" s="402">
        <v>12.9</v>
      </c>
      <c r="S420" s="402">
        <v>6.2</v>
      </c>
      <c r="T420" s="402">
        <v>4.7</v>
      </c>
      <c r="U420" s="402">
        <v>17.3</v>
      </c>
      <c r="V420" s="402">
        <v>11.2</v>
      </c>
      <c r="W420" s="402">
        <v>5.3</v>
      </c>
      <c r="X420" s="402">
        <v>5.7</v>
      </c>
      <c r="Y420" s="402">
        <v>5.7</v>
      </c>
      <c r="Z420" s="402">
        <v>3.3</v>
      </c>
      <c r="AA420" s="402">
        <v>5.8</v>
      </c>
      <c r="AB420" s="402">
        <v>10.7</v>
      </c>
      <c r="AC420" s="402">
        <v>6.9</v>
      </c>
      <c r="AD420" s="402">
        <v>6.2</v>
      </c>
      <c r="AE420" s="402">
        <v>4.7</v>
      </c>
      <c r="AF420" s="402">
        <v>7.5</v>
      </c>
      <c r="AG420" s="402">
        <v>8.1</v>
      </c>
      <c r="AH420" s="402">
        <v>7.5</v>
      </c>
      <c r="AI420" s="402"/>
      <c r="AJ420" s="402">
        <v>33.8</v>
      </c>
      <c r="AK420" s="402">
        <v>26.2</v>
      </c>
      <c r="AL420" s="402">
        <v>9.6</v>
      </c>
      <c r="AM420" s="402">
        <v>5</v>
      </c>
      <c r="AN420" s="402">
        <v>5.6</v>
      </c>
      <c r="AO420" s="402">
        <v>5.9</v>
      </c>
      <c r="AP420" s="402">
        <v>7</v>
      </c>
      <c r="AQ420" s="402">
        <v>8.1</v>
      </c>
      <c r="AR420" s="402">
        <v>5.9</v>
      </c>
      <c r="AS420" s="402">
        <v>4.5</v>
      </c>
      <c r="AT420" s="402">
        <v>4.5</v>
      </c>
      <c r="AU420" s="402">
        <v>4.4</v>
      </c>
      <c r="AV420" s="402">
        <v>4.5</v>
      </c>
      <c r="AW420" s="402">
        <v>16.5</v>
      </c>
      <c r="AX420" s="402">
        <v>16.5</v>
      </c>
      <c r="AY420" s="402">
        <v>35.7</v>
      </c>
      <c r="AZ420" s="402">
        <v>16.3</v>
      </c>
      <c r="BA420" s="402">
        <v>5.3</v>
      </c>
      <c r="BB420" s="402">
        <v>10.7</v>
      </c>
      <c r="BC420" s="402">
        <v>15</v>
      </c>
      <c r="BD420" s="402">
        <v>5.1</v>
      </c>
      <c r="BE420" s="402">
        <v>5.1</v>
      </c>
      <c r="BF420" s="402">
        <v>4.5</v>
      </c>
      <c r="BG420" s="402">
        <v>5.2</v>
      </c>
      <c r="BH420" s="402">
        <v>13.1</v>
      </c>
      <c r="BI420" s="402">
        <v>5.5</v>
      </c>
      <c r="BJ420" s="402">
        <v>5.5</v>
      </c>
      <c r="BK420" s="402">
        <v>6.6</v>
      </c>
      <c r="BL420" s="402">
        <v>4.7</v>
      </c>
      <c r="BM420" s="402">
        <v>2.9</v>
      </c>
      <c r="BN420" s="402">
        <v>3.1</v>
      </c>
      <c r="BO420" s="402">
        <v>6.4</v>
      </c>
      <c r="BP420" s="402">
        <v>5.6</v>
      </c>
      <c r="BQ420" s="402">
        <v>10.3</v>
      </c>
      <c r="BR420" s="402">
        <v>10.2</v>
      </c>
      <c r="BS420" s="402">
        <v>10.2</v>
      </c>
      <c r="BT420" s="402">
        <v>6.6</v>
      </c>
      <c r="BU420" s="402">
        <v>5.7</v>
      </c>
      <c r="BV420" s="402">
        <v>6.6</v>
      </c>
      <c r="BW420" s="402">
        <v>15.3</v>
      </c>
      <c r="BX420" s="402">
        <v>5.6</v>
      </c>
      <c r="BY420" s="402">
        <v>5.9</v>
      </c>
      <c r="BZ420" s="402">
        <v>5.9</v>
      </c>
      <c r="CA420" s="402">
        <v>5.7</v>
      </c>
      <c r="CB420" s="402">
        <v>4.5</v>
      </c>
      <c r="CC420" s="402">
        <v>4.5</v>
      </c>
      <c r="CD420" s="402">
        <v>4.3</v>
      </c>
      <c r="CE420" s="402">
        <v>4.5</v>
      </c>
      <c r="CF420" s="402">
        <v>7.1</v>
      </c>
      <c r="CG420" s="402">
        <v>8.3</v>
      </c>
      <c r="CH420" s="402">
        <v>7.1</v>
      </c>
      <c r="CI420" s="402">
        <v>5.3</v>
      </c>
      <c r="CJ420" s="402">
        <v>12.9</v>
      </c>
      <c r="CK420" s="402">
        <v>7.7</v>
      </c>
      <c r="CL420" s="402">
        <v>10.5</v>
      </c>
      <c r="CM420" s="402">
        <v>7.7</v>
      </c>
      <c r="CN420" s="402">
        <v>7.1</v>
      </c>
      <c r="CO420" s="402">
        <v>7.1</v>
      </c>
      <c r="CP420" s="402">
        <v>7.1</v>
      </c>
    </row>
    <row r="421" spans="1:94">
      <c r="A421">
        <v>418</v>
      </c>
      <c r="B421" t="s">
        <v>1264</v>
      </c>
      <c r="C421" t="s">
        <v>1195</v>
      </c>
      <c r="D421" t="s">
        <v>1222</v>
      </c>
      <c r="E421" t="s">
        <v>745</v>
      </c>
      <c r="F421" t="s">
        <v>2119</v>
      </c>
      <c r="I421" s="402"/>
      <c r="J421" s="402">
        <v>30.4</v>
      </c>
      <c r="K421" s="402"/>
      <c r="L421" s="402">
        <v>29.8</v>
      </c>
      <c r="M421" s="402">
        <v>38.5</v>
      </c>
      <c r="N421" s="402">
        <v>28.9</v>
      </c>
      <c r="O421" s="402">
        <v>29.4</v>
      </c>
      <c r="P421" s="402">
        <v>30.5</v>
      </c>
      <c r="Q421" s="402"/>
      <c r="R421" s="402">
        <v>39.5</v>
      </c>
      <c r="S421" s="402">
        <v>30.1</v>
      </c>
      <c r="T421" s="402">
        <v>27.7</v>
      </c>
      <c r="U421" s="402">
        <v>44.1</v>
      </c>
      <c r="V421" s="402">
        <v>38.5</v>
      </c>
      <c r="W421" s="402">
        <v>28.4</v>
      </c>
      <c r="X421" s="402">
        <v>29.1</v>
      </c>
      <c r="Y421" s="402">
        <v>29.1</v>
      </c>
      <c r="Z421" s="402">
        <v>23.7</v>
      </c>
      <c r="AA421" s="402">
        <v>31.2</v>
      </c>
      <c r="AB421" s="402">
        <v>38.7</v>
      </c>
      <c r="AC421" s="402">
        <v>29.7</v>
      </c>
      <c r="AD421" s="402">
        <v>27.4</v>
      </c>
      <c r="AE421" s="402">
        <v>25.9</v>
      </c>
      <c r="AF421" s="402">
        <v>30.7</v>
      </c>
      <c r="AG421" s="402">
        <v>31.4</v>
      </c>
      <c r="AH421" s="402">
        <v>28.1</v>
      </c>
      <c r="AI421" s="402"/>
      <c r="AJ421" s="402">
        <v>49.1</v>
      </c>
      <c r="AK421" s="402">
        <v>43.7</v>
      </c>
      <c r="AL421" s="402">
        <v>39.7</v>
      </c>
      <c r="AM421" s="402">
        <v>27.1</v>
      </c>
      <c r="AN421" s="402">
        <v>30.2</v>
      </c>
      <c r="AO421" s="402">
        <v>30.2</v>
      </c>
      <c r="AP421" s="402">
        <v>30.2</v>
      </c>
      <c r="AQ421" s="402">
        <v>31.5</v>
      </c>
      <c r="AR421" s="402">
        <v>31.5</v>
      </c>
      <c r="AS421" s="402">
        <v>27.8</v>
      </c>
      <c r="AT421" s="402">
        <v>28.7</v>
      </c>
      <c r="AU421" s="402">
        <v>19.8</v>
      </c>
      <c r="AV421" s="402">
        <v>27.8</v>
      </c>
      <c r="AW421" s="402">
        <v>44.2</v>
      </c>
      <c r="AX421" s="402">
        <v>46.7</v>
      </c>
      <c r="AY421" s="402">
        <v>51.7</v>
      </c>
      <c r="AZ421" s="402">
        <v>44.2</v>
      </c>
      <c r="BA421" s="402">
        <v>36.9</v>
      </c>
      <c r="BB421" s="402">
        <v>38.7</v>
      </c>
      <c r="BC421" s="402">
        <v>38.7</v>
      </c>
      <c r="BD421" s="402">
        <v>28.5</v>
      </c>
      <c r="BE421" s="402">
        <v>28</v>
      </c>
      <c r="BF421" s="402">
        <v>28.5</v>
      </c>
      <c r="BG421" s="402">
        <v>29</v>
      </c>
      <c r="BH421" s="402">
        <v>36.2</v>
      </c>
      <c r="BI421" s="402">
        <v>27.9</v>
      </c>
      <c r="BJ421" s="402">
        <v>29.2</v>
      </c>
      <c r="BK421" s="402">
        <v>30.2</v>
      </c>
      <c r="BL421" s="402">
        <v>29.2</v>
      </c>
      <c r="BM421" s="402">
        <v>23.7</v>
      </c>
      <c r="BN421" s="402">
        <v>23.7</v>
      </c>
      <c r="BO421" s="402">
        <v>31.3</v>
      </c>
      <c r="BP421" s="402">
        <v>31.3</v>
      </c>
      <c r="BQ421" s="402">
        <v>41.5</v>
      </c>
      <c r="BR421" s="402">
        <v>38.9</v>
      </c>
      <c r="BS421" s="402">
        <v>38.9</v>
      </c>
      <c r="BT421" s="402">
        <v>29.8</v>
      </c>
      <c r="BU421" s="402">
        <v>29.8</v>
      </c>
      <c r="BV421" s="402">
        <v>29.8</v>
      </c>
      <c r="BW421" s="402">
        <v>38.3</v>
      </c>
      <c r="BX421" s="402">
        <v>23.6</v>
      </c>
      <c r="BY421" s="402">
        <v>27.5</v>
      </c>
      <c r="BZ421" s="402">
        <v>27.5</v>
      </c>
      <c r="CA421" s="402">
        <v>27.5</v>
      </c>
      <c r="CB421" s="402">
        <v>18.7</v>
      </c>
      <c r="CC421" s="402">
        <v>23.5</v>
      </c>
      <c r="CD421" s="402">
        <v>26</v>
      </c>
      <c r="CE421" s="402">
        <v>28.6</v>
      </c>
      <c r="CF421" s="402">
        <v>30.8</v>
      </c>
      <c r="CG421" s="402">
        <v>30.8</v>
      </c>
      <c r="CH421" s="402">
        <v>29.1</v>
      </c>
      <c r="CI421" s="402">
        <v>31.5</v>
      </c>
      <c r="CJ421" s="402">
        <v>31.5</v>
      </c>
      <c r="CK421" s="402">
        <v>34.4</v>
      </c>
      <c r="CL421" s="402">
        <v>32.8</v>
      </c>
      <c r="CM421" s="402">
        <v>30.7</v>
      </c>
      <c r="CN421" s="402">
        <v>28.6</v>
      </c>
      <c r="CO421" s="402">
        <v>25.1</v>
      </c>
      <c r="CP421" s="402">
        <v>28.2</v>
      </c>
    </row>
    <row r="422" spans="1:94">
      <c r="A422">
        <v>419</v>
      </c>
      <c r="B422" t="s">
        <v>1265</v>
      </c>
      <c r="C422" t="s">
        <v>1195</v>
      </c>
      <c r="D422" t="s">
        <v>1222</v>
      </c>
      <c r="E422" t="s">
        <v>1266</v>
      </c>
      <c r="F422" t="s">
        <v>2119</v>
      </c>
      <c r="J422">
        <v>6.3</v>
      </c>
      <c r="L422">
        <v>5.3</v>
      </c>
      <c r="M422">
        <v>10.7</v>
      </c>
      <c r="N422">
        <v>4.8</v>
      </c>
      <c r="O422">
        <v>6.1</v>
      </c>
      <c r="P422">
        <v>7.4</v>
      </c>
      <c r="R422">
        <v>13.4</v>
      </c>
      <c r="S422">
        <v>5.5</v>
      </c>
      <c r="T422">
        <v>3.4</v>
      </c>
      <c r="U422">
        <v>14.8</v>
      </c>
      <c r="V422">
        <v>10.4</v>
      </c>
      <c r="W422">
        <v>2.7</v>
      </c>
      <c r="X422">
        <v>4.9</v>
      </c>
      <c r="Y422">
        <v>4.9</v>
      </c>
      <c r="Z422">
        <v>3.1</v>
      </c>
      <c r="AA422">
        <v>5.3</v>
      </c>
      <c r="AB422">
        <v>9.6</v>
      </c>
      <c r="AC422">
        <v>6.3</v>
      </c>
      <c r="AD422">
        <v>5.6</v>
      </c>
      <c r="AE422">
        <v>4</v>
      </c>
      <c r="AF422">
        <v>7.6</v>
      </c>
      <c r="AG422">
        <v>8.3</v>
      </c>
      <c r="AH422">
        <v>7.6</v>
      </c>
      <c r="AJ422">
        <v>40.8</v>
      </c>
      <c r="AK422">
        <v>17.8</v>
      </c>
      <c r="AL422">
        <v>10.7</v>
      </c>
      <c r="AM422">
        <v>4.9</v>
      </c>
      <c r="AN422">
        <v>5.1</v>
      </c>
      <c r="AO422">
        <v>5.1</v>
      </c>
      <c r="AP422">
        <v>6.5</v>
      </c>
      <c r="AQ422">
        <v>6.7</v>
      </c>
      <c r="AR422">
        <v>5.1</v>
      </c>
      <c r="AS422">
        <v>3.5</v>
      </c>
      <c r="AT422">
        <v>2.9</v>
      </c>
      <c r="AU422">
        <v>2.9</v>
      </c>
      <c r="AV422">
        <v>3.2</v>
      </c>
      <c r="AW422">
        <v>13.2</v>
      </c>
      <c r="AX422">
        <v>13.9</v>
      </c>
      <c r="AY422">
        <v>34.6</v>
      </c>
      <c r="AZ422">
        <v>13.8</v>
      </c>
      <c r="BA422">
        <v>6.2</v>
      </c>
      <c r="BB422">
        <v>9.8</v>
      </c>
      <c r="BC422">
        <v>11.7</v>
      </c>
      <c r="BD422">
        <v>2.6</v>
      </c>
      <c r="BE422">
        <v>2.6</v>
      </c>
      <c r="BF422">
        <v>2.6</v>
      </c>
      <c r="BG422">
        <v>4.7</v>
      </c>
      <c r="BH422">
        <v>9.5</v>
      </c>
      <c r="BI422">
        <v>4.7</v>
      </c>
      <c r="BJ422">
        <v>4.6</v>
      </c>
      <c r="BK422">
        <v>6.9</v>
      </c>
      <c r="BL422">
        <v>4</v>
      </c>
      <c r="BM422">
        <v>2.9</v>
      </c>
      <c r="BN422">
        <v>2.9</v>
      </c>
      <c r="BO422">
        <v>5.6</v>
      </c>
      <c r="BP422">
        <v>5</v>
      </c>
      <c r="BQ422">
        <v>11.5</v>
      </c>
      <c r="BR422">
        <v>9</v>
      </c>
      <c r="BS422">
        <v>9</v>
      </c>
      <c r="BT422">
        <v>5.9</v>
      </c>
      <c r="BU422">
        <v>3.5</v>
      </c>
      <c r="BV422">
        <v>5.1</v>
      </c>
      <c r="BW422">
        <v>23.7</v>
      </c>
      <c r="BX422">
        <v>4.9</v>
      </c>
      <c r="BY422">
        <v>5.3</v>
      </c>
      <c r="BZ422">
        <v>5.3</v>
      </c>
      <c r="CA422">
        <v>5.3</v>
      </c>
      <c r="CB422">
        <v>3.8</v>
      </c>
      <c r="CC422">
        <v>3.8</v>
      </c>
      <c r="CD422">
        <v>3.7</v>
      </c>
      <c r="CE422">
        <v>3.8</v>
      </c>
      <c r="CF422">
        <v>7.2</v>
      </c>
      <c r="CG422">
        <v>7.3</v>
      </c>
      <c r="CH422">
        <v>7.2</v>
      </c>
      <c r="CI422">
        <v>7</v>
      </c>
      <c r="CJ422">
        <v>9.6</v>
      </c>
      <c r="CK422">
        <v>7.8</v>
      </c>
      <c r="CL422">
        <v>9.3</v>
      </c>
      <c r="CM422">
        <v>7.8</v>
      </c>
      <c r="CN422">
        <v>7.2</v>
      </c>
      <c r="CO422">
        <v>7.2</v>
      </c>
      <c r="CP422">
        <v>7</v>
      </c>
    </row>
    <row r="423" spans="1:94">
      <c r="A423">
        <v>420</v>
      </c>
      <c r="B423" t="s">
        <v>1267</v>
      </c>
      <c r="C423" t="s">
        <v>1195</v>
      </c>
      <c r="D423" t="s">
        <v>1222</v>
      </c>
      <c r="E423" t="s">
        <v>1268</v>
      </c>
      <c r="F423" t="s">
        <v>2119</v>
      </c>
      <c r="I423" s="402"/>
      <c r="J423" s="402">
        <v>55.4</v>
      </c>
      <c r="K423" s="402"/>
      <c r="L423" s="402">
        <v>57.5</v>
      </c>
      <c r="M423" s="402">
        <v>69.6</v>
      </c>
      <c r="N423" s="402">
        <v>55</v>
      </c>
      <c r="O423" s="402">
        <v>50.2</v>
      </c>
      <c r="P423" s="402">
        <v>53.7</v>
      </c>
      <c r="Q423" s="402"/>
      <c r="R423" s="402">
        <v>70.7</v>
      </c>
      <c r="S423" s="402">
        <v>62.6</v>
      </c>
      <c r="T423" s="402">
        <v>53.5</v>
      </c>
      <c r="U423" s="402">
        <v>74.5</v>
      </c>
      <c r="V423" s="402">
        <v>70.1</v>
      </c>
      <c r="W423" s="402">
        <v>49.8</v>
      </c>
      <c r="X423" s="402">
        <v>55.4</v>
      </c>
      <c r="Y423" s="402">
        <v>55.4</v>
      </c>
      <c r="Z423" s="402">
        <v>44.5</v>
      </c>
      <c r="AA423" s="402">
        <v>61.4</v>
      </c>
      <c r="AB423" s="402">
        <v>69.7</v>
      </c>
      <c r="AC423" s="402">
        <v>51.3</v>
      </c>
      <c r="AD423" s="402">
        <v>50.5</v>
      </c>
      <c r="AE423" s="402">
        <v>35.6</v>
      </c>
      <c r="AF423" s="402">
        <v>54.1</v>
      </c>
      <c r="AG423" s="402">
        <v>56.8</v>
      </c>
      <c r="AH423" s="402">
        <v>46.8</v>
      </c>
      <c r="AI423" s="402"/>
      <c r="AJ423" s="402">
        <v>70.4</v>
      </c>
      <c r="AK423" s="402">
        <v>70.4</v>
      </c>
      <c r="AL423" s="402">
        <v>70.4</v>
      </c>
      <c r="AM423" s="402">
        <v>58.9</v>
      </c>
      <c r="AN423" s="402">
        <v>62.4</v>
      </c>
      <c r="AO423" s="402">
        <v>62.6</v>
      </c>
      <c r="AP423" s="402">
        <v>62.4</v>
      </c>
      <c r="AQ423" s="402">
        <v>62.4</v>
      </c>
      <c r="AR423" s="402">
        <v>69.4</v>
      </c>
      <c r="AS423" s="402">
        <v>56.2</v>
      </c>
      <c r="AT423" s="402">
        <v>55.6</v>
      </c>
      <c r="AU423" s="402">
        <v>38.1</v>
      </c>
      <c r="AV423" s="402">
        <v>53.2</v>
      </c>
      <c r="AW423" s="402">
        <v>71.3</v>
      </c>
      <c r="AX423" s="402">
        <v>76.9</v>
      </c>
      <c r="AY423" s="402">
        <v>74.9</v>
      </c>
      <c r="AZ423" s="402">
        <v>74.2</v>
      </c>
      <c r="BA423" s="402">
        <v>69.8</v>
      </c>
      <c r="BB423" s="402">
        <v>68.8</v>
      </c>
      <c r="BC423" s="402">
        <v>70</v>
      </c>
      <c r="BD423" s="402">
        <v>49.5</v>
      </c>
      <c r="BE423" s="402">
        <v>51.9</v>
      </c>
      <c r="BF423" s="402">
        <v>48</v>
      </c>
      <c r="BG423" s="402">
        <v>55.2</v>
      </c>
      <c r="BH423" s="402">
        <v>63.3</v>
      </c>
      <c r="BI423" s="402">
        <v>55.2</v>
      </c>
      <c r="BJ423" s="402">
        <v>53.8</v>
      </c>
      <c r="BK423" s="402">
        <v>60.8</v>
      </c>
      <c r="BL423" s="402">
        <v>55.2</v>
      </c>
      <c r="BM423" s="402">
        <v>44.3</v>
      </c>
      <c r="BN423" s="402">
        <v>44.3</v>
      </c>
      <c r="BO423" s="402">
        <v>64.4</v>
      </c>
      <c r="BP423" s="402">
        <v>61.1</v>
      </c>
      <c r="BQ423" s="402">
        <v>78.8</v>
      </c>
      <c r="BR423" s="402">
        <v>69.4</v>
      </c>
      <c r="BS423" s="402">
        <v>69.4</v>
      </c>
      <c r="BT423" s="402">
        <v>51.1</v>
      </c>
      <c r="BU423" s="402">
        <v>49.1</v>
      </c>
      <c r="BV423" s="402">
        <v>51.1</v>
      </c>
      <c r="BW423" s="402">
        <v>69.3</v>
      </c>
      <c r="BX423" s="402">
        <v>49.9</v>
      </c>
      <c r="BY423" s="402">
        <v>53.9</v>
      </c>
      <c r="BZ423" s="402">
        <v>50.3</v>
      </c>
      <c r="CA423" s="402">
        <v>49.5</v>
      </c>
      <c r="CB423" s="402">
        <v>26.4</v>
      </c>
      <c r="CC423" s="402">
        <v>25</v>
      </c>
      <c r="CD423" s="402">
        <v>35.5</v>
      </c>
      <c r="CE423" s="402">
        <v>35.5</v>
      </c>
      <c r="CF423" s="402">
        <v>53.9</v>
      </c>
      <c r="CG423" s="402">
        <v>53.9</v>
      </c>
      <c r="CH423" s="402">
        <v>53.9</v>
      </c>
      <c r="CI423" s="402">
        <v>53.9</v>
      </c>
      <c r="CJ423" s="402">
        <v>62.1</v>
      </c>
      <c r="CK423" s="402">
        <v>66</v>
      </c>
      <c r="CL423" s="402">
        <v>66.7</v>
      </c>
      <c r="CM423" s="402">
        <v>49</v>
      </c>
      <c r="CN423" s="402">
        <v>46.6</v>
      </c>
      <c r="CO423" s="402">
        <v>46.6</v>
      </c>
      <c r="CP423" s="402">
        <v>43.3</v>
      </c>
    </row>
    <row r="424" spans="3:94">
      <c r="C424" t="s">
        <v>1195</v>
      </c>
      <c r="D424" t="s">
        <v>1270</v>
      </c>
      <c r="I424" s="402"/>
      <c r="J424" s="402"/>
      <c r="K424" s="402"/>
      <c r="L424" s="402"/>
      <c r="M424" s="402"/>
      <c r="N424" s="402"/>
      <c r="O424" s="402"/>
      <c r="P424" s="402"/>
      <c r="Q424" s="402"/>
      <c r="R424" s="402"/>
      <c r="S424" s="402"/>
      <c r="T424" s="402"/>
      <c r="U424" s="402"/>
      <c r="V424" s="402"/>
      <c r="W424" s="402"/>
      <c r="X424" s="402"/>
      <c r="Y424" s="402"/>
      <c r="Z424" s="402"/>
      <c r="AA424" s="402"/>
      <c r="AB424" s="402"/>
      <c r="AC424" s="402"/>
      <c r="AD424" s="402"/>
      <c r="AE424" s="402"/>
      <c r="AF424" s="402"/>
      <c r="AG424" s="402"/>
      <c r="AH424" s="402"/>
      <c r="AI424" s="402"/>
      <c r="AJ424" s="402"/>
      <c r="AK424" s="402"/>
      <c r="AL424" s="402"/>
      <c r="AM424" s="402"/>
      <c r="AN424" s="402"/>
      <c r="AO424" s="402"/>
      <c r="AP424" s="402"/>
      <c r="AQ424" s="402"/>
      <c r="AR424" s="402"/>
      <c r="AS424" s="402"/>
      <c r="AT424" s="402"/>
      <c r="AU424" s="402"/>
      <c r="AV424" s="402"/>
      <c r="AW424" s="402"/>
      <c r="AX424" s="402"/>
      <c r="AY424" s="402"/>
      <c r="AZ424" s="402"/>
      <c r="BA424" s="402"/>
      <c r="BB424" s="402"/>
      <c r="BC424" s="402"/>
      <c r="BD424" s="402"/>
      <c r="BE424" s="402"/>
      <c r="BF424" s="402"/>
      <c r="BG424" s="402"/>
      <c r="BH424" s="402"/>
      <c r="BI424" s="402"/>
      <c r="BJ424" s="402"/>
      <c r="BK424" s="402"/>
      <c r="BL424" s="402"/>
      <c r="BM424" s="402"/>
      <c r="BN424" s="402"/>
      <c r="BO424" s="402"/>
      <c r="BP424" s="402"/>
      <c r="BQ424" s="402"/>
      <c r="BR424" s="402"/>
      <c r="BS424" s="402"/>
      <c r="BT424" s="402"/>
      <c r="BU424" s="402"/>
      <c r="BV424" s="402"/>
      <c r="BW424" s="402"/>
      <c r="BX424" s="402"/>
      <c r="BY424" s="402"/>
      <c r="BZ424" s="402"/>
      <c r="CA424" s="402"/>
      <c r="CB424" s="402"/>
      <c r="CC424" s="402"/>
      <c r="CD424" s="402"/>
      <c r="CE424" s="402"/>
      <c r="CF424" s="402"/>
      <c r="CG424" s="402"/>
      <c r="CH424" s="402"/>
      <c r="CI424" s="402"/>
      <c r="CJ424" s="402"/>
      <c r="CK424" s="402"/>
      <c r="CL424" s="402"/>
      <c r="CM424" s="402"/>
      <c r="CN424" s="402"/>
      <c r="CO424" s="402"/>
      <c r="CP424" s="402"/>
    </row>
    <row r="425" spans="1:94">
      <c r="A425">
        <v>423</v>
      </c>
      <c r="B425" t="s">
        <v>1269</v>
      </c>
      <c r="C425" t="s">
        <v>1195</v>
      </c>
      <c r="D425" t="s">
        <v>1270</v>
      </c>
      <c r="E425" t="s">
        <v>1271</v>
      </c>
      <c r="F425" t="s">
        <v>2119</v>
      </c>
      <c r="I425" s="402"/>
      <c r="J425" s="402">
        <v>57.1</v>
      </c>
      <c r="K425" s="402"/>
      <c r="L425" s="402">
        <v>57.4</v>
      </c>
      <c r="M425" s="402">
        <v>65.3</v>
      </c>
      <c r="N425" s="402">
        <v>56.3</v>
      </c>
      <c r="O425" s="402">
        <v>54.9</v>
      </c>
      <c r="P425" s="402">
        <v>56.5</v>
      </c>
      <c r="Q425" s="402"/>
      <c r="R425" s="402">
        <v>62</v>
      </c>
      <c r="S425" s="402">
        <v>58.9</v>
      </c>
      <c r="T425" s="402">
        <v>55.7</v>
      </c>
      <c r="U425" s="402">
        <v>67.1</v>
      </c>
      <c r="V425" s="402">
        <v>66.2</v>
      </c>
      <c r="W425" s="402">
        <v>56.7</v>
      </c>
      <c r="X425" s="402">
        <v>57.1</v>
      </c>
      <c r="Y425" s="402">
        <v>57.1</v>
      </c>
      <c r="Z425" s="402">
        <v>39.8</v>
      </c>
      <c r="AA425" s="402">
        <v>61.6</v>
      </c>
      <c r="AB425" s="402">
        <v>69.2</v>
      </c>
      <c r="AC425" s="402">
        <v>55.6</v>
      </c>
      <c r="AD425" s="402">
        <v>55.6</v>
      </c>
      <c r="AE425" s="402">
        <v>45.1</v>
      </c>
      <c r="AF425" s="402">
        <v>57.3</v>
      </c>
      <c r="AG425" s="402">
        <v>57.3</v>
      </c>
      <c r="AH425" s="402">
        <v>53.5</v>
      </c>
      <c r="AI425" s="402"/>
      <c r="AJ425" s="402">
        <v>64.8</v>
      </c>
      <c r="AK425" s="402">
        <v>72.2</v>
      </c>
      <c r="AL425" s="402">
        <v>62.1</v>
      </c>
      <c r="AM425" s="402">
        <v>57.7</v>
      </c>
      <c r="AN425" s="402">
        <v>58.6</v>
      </c>
      <c r="AO425" s="402">
        <v>60.6</v>
      </c>
      <c r="AP425" s="402">
        <v>59</v>
      </c>
      <c r="AQ425" s="402">
        <v>59</v>
      </c>
      <c r="AR425" s="402">
        <v>67.6</v>
      </c>
      <c r="AS425" s="402">
        <v>59</v>
      </c>
      <c r="AT425" s="402">
        <v>56.3</v>
      </c>
      <c r="AU425" s="402">
        <v>39.8</v>
      </c>
      <c r="AV425" s="402">
        <v>55.8</v>
      </c>
      <c r="AW425" s="402">
        <v>67.2</v>
      </c>
      <c r="AX425" s="402">
        <v>69.1</v>
      </c>
      <c r="AY425" s="402">
        <v>74.1</v>
      </c>
      <c r="AZ425" s="402">
        <v>67.2</v>
      </c>
      <c r="BA425" s="402">
        <v>66.3</v>
      </c>
      <c r="BB425" s="402">
        <v>66.3</v>
      </c>
      <c r="BC425" s="402">
        <v>66.3</v>
      </c>
      <c r="BD425" s="402">
        <v>50</v>
      </c>
      <c r="BE425" s="402">
        <v>58.8</v>
      </c>
      <c r="BF425" s="402">
        <v>56.7</v>
      </c>
      <c r="BG425" s="402">
        <v>57.2</v>
      </c>
      <c r="BH425" s="402">
        <v>57.2</v>
      </c>
      <c r="BI425" s="402">
        <v>57.2</v>
      </c>
      <c r="BJ425" s="402">
        <v>57.2</v>
      </c>
      <c r="BK425" s="402">
        <v>61.2</v>
      </c>
      <c r="BL425" s="402">
        <v>54.7</v>
      </c>
      <c r="BM425" s="402">
        <v>39.8</v>
      </c>
      <c r="BN425" s="402">
        <v>39.8</v>
      </c>
      <c r="BO425" s="402">
        <v>62.1</v>
      </c>
      <c r="BP425" s="402">
        <v>61.7</v>
      </c>
      <c r="BQ425" s="402">
        <v>70.5</v>
      </c>
      <c r="BR425" s="402">
        <v>74.9</v>
      </c>
      <c r="BS425" s="402">
        <v>69.3</v>
      </c>
      <c r="BT425" s="402">
        <v>55.7</v>
      </c>
      <c r="BU425" s="402">
        <v>55.7</v>
      </c>
      <c r="BV425" s="402">
        <v>55.7</v>
      </c>
      <c r="BW425" s="402">
        <v>63.7</v>
      </c>
      <c r="BX425" s="402">
        <v>50.5</v>
      </c>
      <c r="BY425" s="402">
        <v>58.4</v>
      </c>
      <c r="BZ425" s="402">
        <v>56.2</v>
      </c>
      <c r="CA425" s="402">
        <v>55.7</v>
      </c>
      <c r="CB425" s="402">
        <v>37.7</v>
      </c>
      <c r="CC425" s="402">
        <v>32.1</v>
      </c>
      <c r="CD425" s="402">
        <v>45.8</v>
      </c>
      <c r="CE425" s="402">
        <v>45.2</v>
      </c>
      <c r="CF425" s="402">
        <v>58.7</v>
      </c>
      <c r="CG425" s="402">
        <v>57.4</v>
      </c>
      <c r="CH425" s="402">
        <v>57.4</v>
      </c>
      <c r="CI425" s="402">
        <v>57.8</v>
      </c>
      <c r="CJ425" s="402">
        <v>57.4</v>
      </c>
      <c r="CK425" s="402">
        <v>57.4</v>
      </c>
      <c r="CL425" s="402">
        <v>57.4</v>
      </c>
      <c r="CM425" s="402">
        <v>57.4</v>
      </c>
      <c r="CN425" s="402">
        <v>57.2</v>
      </c>
      <c r="CO425" s="402">
        <v>53.5</v>
      </c>
      <c r="CP425" s="402">
        <v>47.6</v>
      </c>
    </row>
    <row r="426" spans="1:94">
      <c r="A426">
        <v>424</v>
      </c>
      <c r="B426" t="s">
        <v>1272</v>
      </c>
      <c r="C426" t="s">
        <v>1195</v>
      </c>
      <c r="D426" t="s">
        <v>1270</v>
      </c>
      <c r="E426" t="s">
        <v>1273</v>
      </c>
      <c r="F426" t="s">
        <v>2119</v>
      </c>
      <c r="I426" s="402"/>
      <c r="J426" s="402">
        <v>42.8</v>
      </c>
      <c r="K426" s="402"/>
      <c r="L426" s="402">
        <v>41.6</v>
      </c>
      <c r="M426" s="402">
        <v>53.3</v>
      </c>
      <c r="N426" s="402">
        <v>41.3</v>
      </c>
      <c r="O426" s="402">
        <v>41.8</v>
      </c>
      <c r="P426" s="402">
        <v>42</v>
      </c>
      <c r="Q426" s="402"/>
      <c r="R426" s="402">
        <v>51.1</v>
      </c>
      <c r="S426" s="402">
        <v>42.1</v>
      </c>
      <c r="T426" s="402">
        <v>39.7</v>
      </c>
      <c r="U426" s="402">
        <v>56.2</v>
      </c>
      <c r="V426" s="402">
        <v>53.9</v>
      </c>
      <c r="W426" s="402">
        <v>41.8</v>
      </c>
      <c r="X426" s="402">
        <v>41.8</v>
      </c>
      <c r="Y426" s="402">
        <v>41.8</v>
      </c>
      <c r="Z426" s="402">
        <v>25.4</v>
      </c>
      <c r="AA426" s="402">
        <v>45.8</v>
      </c>
      <c r="AB426" s="402">
        <v>60.1</v>
      </c>
      <c r="AC426" s="402">
        <v>42.2</v>
      </c>
      <c r="AD426" s="402">
        <v>42</v>
      </c>
      <c r="AE426" s="402">
        <v>32.7</v>
      </c>
      <c r="AF426" s="402">
        <v>42.5</v>
      </c>
      <c r="AG426" s="402">
        <v>43</v>
      </c>
      <c r="AH426" s="402">
        <v>39.2</v>
      </c>
      <c r="AI426" s="402"/>
      <c r="AJ426" s="402">
        <v>64.9</v>
      </c>
      <c r="AK426" s="402">
        <v>72.3</v>
      </c>
      <c r="AL426" s="402">
        <v>51.5</v>
      </c>
      <c r="AM426" s="402">
        <v>36.8</v>
      </c>
      <c r="AN426" s="402">
        <v>42.4</v>
      </c>
      <c r="AO426" s="402">
        <v>42.4</v>
      </c>
      <c r="AP426" s="402">
        <v>42.4</v>
      </c>
      <c r="AQ426" s="402">
        <v>42.4</v>
      </c>
      <c r="AR426" s="402">
        <v>45.7</v>
      </c>
      <c r="AS426" s="402">
        <v>45.2</v>
      </c>
      <c r="AT426" s="402">
        <v>40</v>
      </c>
      <c r="AU426" s="402">
        <v>25</v>
      </c>
      <c r="AV426" s="402">
        <v>40</v>
      </c>
      <c r="AW426" s="402">
        <v>56.7</v>
      </c>
      <c r="AX426" s="402">
        <v>62</v>
      </c>
      <c r="AY426" s="402">
        <v>58.7</v>
      </c>
      <c r="AZ426" s="402">
        <v>56.7</v>
      </c>
      <c r="BA426" s="402">
        <v>53.2</v>
      </c>
      <c r="BB426" s="402">
        <v>54.3</v>
      </c>
      <c r="BC426" s="402">
        <v>54.3</v>
      </c>
      <c r="BD426" s="402">
        <v>39.2</v>
      </c>
      <c r="BE426" s="402">
        <v>42.2</v>
      </c>
      <c r="BF426" s="402">
        <v>42.2</v>
      </c>
      <c r="BG426" s="402">
        <v>42.2</v>
      </c>
      <c r="BH426" s="402">
        <v>42.2</v>
      </c>
      <c r="BI426" s="402">
        <v>42.2</v>
      </c>
      <c r="BJ426" s="402">
        <v>43.1</v>
      </c>
      <c r="BK426" s="402">
        <v>45</v>
      </c>
      <c r="BL426" s="402">
        <v>38.5</v>
      </c>
      <c r="BM426" s="402">
        <v>25.6</v>
      </c>
      <c r="BN426" s="402">
        <v>25.6</v>
      </c>
      <c r="BO426" s="402">
        <v>46.9</v>
      </c>
      <c r="BP426" s="402">
        <v>46.2</v>
      </c>
      <c r="BQ426" s="402">
        <v>63.1</v>
      </c>
      <c r="BR426" s="402">
        <v>68.1</v>
      </c>
      <c r="BS426" s="402">
        <v>60.6</v>
      </c>
      <c r="BT426" s="402">
        <v>42.6</v>
      </c>
      <c r="BU426" s="402">
        <v>42.6</v>
      </c>
      <c r="BV426" s="402">
        <v>42.6</v>
      </c>
      <c r="BW426" s="402">
        <v>44.3</v>
      </c>
      <c r="BX426" s="402">
        <v>36.6</v>
      </c>
      <c r="BY426" s="402">
        <v>42.7</v>
      </c>
      <c r="BZ426" s="402">
        <v>42.4</v>
      </c>
      <c r="CA426" s="402">
        <v>41.3</v>
      </c>
      <c r="CB426" s="402">
        <v>25.6</v>
      </c>
      <c r="CC426" s="402">
        <v>24.5</v>
      </c>
      <c r="CD426" s="402">
        <v>32.9</v>
      </c>
      <c r="CE426" s="402">
        <v>32.9</v>
      </c>
      <c r="CF426" s="402">
        <v>42.8</v>
      </c>
      <c r="CG426" s="402">
        <v>42.8</v>
      </c>
      <c r="CH426" s="402">
        <v>42.8</v>
      </c>
      <c r="CI426" s="402">
        <v>46.3</v>
      </c>
      <c r="CJ426" s="402">
        <v>43.3</v>
      </c>
      <c r="CK426" s="402">
        <v>43.3</v>
      </c>
      <c r="CL426" s="402">
        <v>43.3</v>
      </c>
      <c r="CM426" s="402">
        <v>43.3</v>
      </c>
      <c r="CN426" s="402">
        <v>41.4</v>
      </c>
      <c r="CO426" s="402">
        <v>38.6</v>
      </c>
      <c r="CP426" s="402">
        <v>36.6</v>
      </c>
    </row>
    <row r="427" spans="1:94">
      <c r="A427">
        <v>425</v>
      </c>
      <c r="B427" t="s">
        <v>1274</v>
      </c>
      <c r="C427" t="s">
        <v>1195</v>
      </c>
      <c r="D427" t="s">
        <v>1270</v>
      </c>
      <c r="E427" t="s">
        <v>1275</v>
      </c>
      <c r="F427" t="s">
        <v>2119</v>
      </c>
      <c r="I427" s="402"/>
      <c r="J427" s="402">
        <v>25.4</v>
      </c>
      <c r="K427" s="402"/>
      <c r="L427" s="402">
        <v>25.2</v>
      </c>
      <c r="M427" s="402">
        <v>30.3</v>
      </c>
      <c r="N427" s="402">
        <v>24.4</v>
      </c>
      <c r="O427" s="402">
        <v>24.8</v>
      </c>
      <c r="P427" s="402">
        <v>25.4</v>
      </c>
      <c r="Q427" s="402"/>
      <c r="R427" s="402">
        <v>36.2</v>
      </c>
      <c r="S427" s="402">
        <v>25.5</v>
      </c>
      <c r="T427" s="402">
        <v>21.7</v>
      </c>
      <c r="U427" s="402">
        <v>32.5</v>
      </c>
      <c r="V427" s="402">
        <v>30.6</v>
      </c>
      <c r="W427" s="402">
        <v>24.6</v>
      </c>
      <c r="X427" s="402">
        <v>24.6</v>
      </c>
      <c r="Y427" s="402">
        <v>24.5</v>
      </c>
      <c r="Z427" s="402">
        <v>18</v>
      </c>
      <c r="AA427" s="402">
        <v>27</v>
      </c>
      <c r="AB427" s="402">
        <v>31</v>
      </c>
      <c r="AC427" s="402">
        <v>25.1</v>
      </c>
      <c r="AD427" s="402">
        <v>25.1</v>
      </c>
      <c r="AE427" s="402">
        <v>21.9</v>
      </c>
      <c r="AF427" s="402">
        <v>25.7</v>
      </c>
      <c r="AG427" s="402">
        <v>25.7</v>
      </c>
      <c r="AH427" s="402">
        <v>24.7</v>
      </c>
      <c r="AI427" s="402"/>
      <c r="AJ427" s="402">
        <v>51.5</v>
      </c>
      <c r="AK427" s="402">
        <v>45.3</v>
      </c>
      <c r="AL427" s="402">
        <v>35.9</v>
      </c>
      <c r="AM427" s="402">
        <v>24</v>
      </c>
      <c r="AN427" s="402">
        <v>25.3</v>
      </c>
      <c r="AO427" s="402">
        <v>25.3</v>
      </c>
      <c r="AP427" s="402">
        <v>25.7</v>
      </c>
      <c r="AQ427" s="402">
        <v>25.3</v>
      </c>
      <c r="AR427" s="402">
        <v>28.6</v>
      </c>
      <c r="AS427" s="402">
        <v>21.5</v>
      </c>
      <c r="AT427" s="402">
        <v>21.5</v>
      </c>
      <c r="AU427" s="402">
        <v>20.3</v>
      </c>
      <c r="AV427" s="402">
        <v>21.5</v>
      </c>
      <c r="AW427" s="402">
        <v>32.3</v>
      </c>
      <c r="AX427" s="402">
        <v>32.3</v>
      </c>
      <c r="AY427" s="402">
        <v>40</v>
      </c>
      <c r="AZ427" s="402">
        <v>32.3</v>
      </c>
      <c r="BA427" s="402">
        <v>30.4</v>
      </c>
      <c r="BB427" s="402">
        <v>29.6</v>
      </c>
      <c r="BC427" s="402">
        <v>30.4</v>
      </c>
      <c r="BD427" s="402">
        <v>22.6</v>
      </c>
      <c r="BE427" s="402">
        <v>26</v>
      </c>
      <c r="BF427" s="402">
        <v>24.4</v>
      </c>
      <c r="BG427" s="402">
        <v>24.5</v>
      </c>
      <c r="BH427" s="402">
        <v>29.5</v>
      </c>
      <c r="BI427" s="402">
        <v>24.5</v>
      </c>
      <c r="BJ427" s="402">
        <v>24.3</v>
      </c>
      <c r="BK427" s="402">
        <v>24.3</v>
      </c>
      <c r="BL427" s="402">
        <v>24.2</v>
      </c>
      <c r="BM427" s="402">
        <v>17.4</v>
      </c>
      <c r="BN427" s="402">
        <v>17.9</v>
      </c>
      <c r="BO427" s="402">
        <v>29.6</v>
      </c>
      <c r="BP427" s="402">
        <v>26.9</v>
      </c>
      <c r="BQ427" s="402">
        <v>30.8</v>
      </c>
      <c r="BR427" s="402">
        <v>33.5</v>
      </c>
      <c r="BS427" s="402">
        <v>30.8</v>
      </c>
      <c r="BT427" s="402">
        <v>24.9</v>
      </c>
      <c r="BU427" s="402">
        <v>24.9</v>
      </c>
      <c r="BV427" s="402">
        <v>24.7</v>
      </c>
      <c r="BW427" s="402">
        <v>33.9</v>
      </c>
      <c r="BX427" s="402">
        <v>22.6</v>
      </c>
      <c r="BY427" s="402">
        <v>24.9</v>
      </c>
      <c r="BZ427" s="402">
        <v>24.9</v>
      </c>
      <c r="CA427" s="402">
        <v>24.9</v>
      </c>
      <c r="CB427" s="402">
        <v>21.4</v>
      </c>
      <c r="CC427" s="402">
        <v>13.8</v>
      </c>
      <c r="CD427" s="402">
        <v>22.1</v>
      </c>
      <c r="CE427" s="402">
        <v>21.8</v>
      </c>
      <c r="CF427" s="402">
        <v>27.7</v>
      </c>
      <c r="CG427" s="402">
        <v>25.5</v>
      </c>
      <c r="CH427" s="402">
        <v>25.5</v>
      </c>
      <c r="CI427" s="402">
        <v>25.5</v>
      </c>
      <c r="CJ427" s="402">
        <v>25.5</v>
      </c>
      <c r="CK427" s="402">
        <v>25.5</v>
      </c>
      <c r="CL427" s="402">
        <v>25.5</v>
      </c>
      <c r="CM427" s="402">
        <v>25.6</v>
      </c>
      <c r="CN427" s="402">
        <v>26.3</v>
      </c>
      <c r="CO427" s="402">
        <v>24.1</v>
      </c>
      <c r="CP427" s="402">
        <v>21.4</v>
      </c>
    </row>
    <row r="428" spans="1:94">
      <c r="A428">
        <v>426</v>
      </c>
      <c r="B428" t="s">
        <v>1276</v>
      </c>
      <c r="C428" t="s">
        <v>1195</v>
      </c>
      <c r="D428" t="s">
        <v>1270</v>
      </c>
      <c r="E428" t="s">
        <v>1277</v>
      </c>
      <c r="F428" t="s">
        <v>2119</v>
      </c>
      <c r="I428" s="402"/>
      <c r="J428" s="402">
        <v>11.8</v>
      </c>
      <c r="K428" s="402"/>
      <c r="L428" s="402">
        <v>11.8</v>
      </c>
      <c r="M428" s="402">
        <v>15</v>
      </c>
      <c r="N428" s="402">
        <v>11.3</v>
      </c>
      <c r="O428" s="402">
        <v>10.9</v>
      </c>
      <c r="P428" s="402">
        <v>11.8</v>
      </c>
      <c r="Q428" s="402"/>
      <c r="R428" s="402">
        <v>23.2</v>
      </c>
      <c r="S428" s="402">
        <v>11.9</v>
      </c>
      <c r="T428" s="402">
        <v>10.5</v>
      </c>
      <c r="U428" s="402">
        <v>17</v>
      </c>
      <c r="V428" s="402">
        <v>15.1</v>
      </c>
      <c r="W428" s="402">
        <v>11</v>
      </c>
      <c r="X428" s="402">
        <v>11.4</v>
      </c>
      <c r="Y428" s="402">
        <v>10.9</v>
      </c>
      <c r="Z428" s="402">
        <v>9.8</v>
      </c>
      <c r="AA428" s="402">
        <v>12.4</v>
      </c>
      <c r="AB428" s="402">
        <v>11</v>
      </c>
      <c r="AC428" s="402">
        <v>11</v>
      </c>
      <c r="AD428" s="402">
        <v>11</v>
      </c>
      <c r="AE428" s="402">
        <v>10.1</v>
      </c>
      <c r="AF428" s="402">
        <v>11.9</v>
      </c>
      <c r="AG428" s="402">
        <v>11.9</v>
      </c>
      <c r="AH428" s="402">
        <v>11.9</v>
      </c>
      <c r="AI428" s="402"/>
      <c r="AJ428" s="402">
        <v>38.4</v>
      </c>
      <c r="AK428" s="402">
        <v>28.7</v>
      </c>
      <c r="AL428" s="402">
        <v>22.7</v>
      </c>
      <c r="AM428" s="402">
        <v>10.2</v>
      </c>
      <c r="AN428" s="402">
        <v>11.7</v>
      </c>
      <c r="AO428" s="402">
        <v>11.7</v>
      </c>
      <c r="AP428" s="402">
        <v>11.7</v>
      </c>
      <c r="AQ428" s="402">
        <v>11.7</v>
      </c>
      <c r="AR428" s="402">
        <v>18.7</v>
      </c>
      <c r="AS428" s="402">
        <v>10.3</v>
      </c>
      <c r="AT428" s="402">
        <v>10.3</v>
      </c>
      <c r="AU428" s="402">
        <v>8.1</v>
      </c>
      <c r="AV428" s="402">
        <v>11.3</v>
      </c>
      <c r="AW428" s="402">
        <v>16.6</v>
      </c>
      <c r="AX428" s="402">
        <v>16.7</v>
      </c>
      <c r="AY428" s="402">
        <v>29.6</v>
      </c>
      <c r="AZ428" s="402">
        <v>16.7</v>
      </c>
      <c r="BA428" s="402">
        <v>14.8</v>
      </c>
      <c r="BB428" s="402">
        <v>14.4</v>
      </c>
      <c r="BC428" s="402">
        <v>17</v>
      </c>
      <c r="BD428" s="402">
        <v>10.8</v>
      </c>
      <c r="BE428" s="402">
        <v>10.8</v>
      </c>
      <c r="BF428" s="402">
        <v>10.8</v>
      </c>
      <c r="BG428" s="402">
        <v>11.2</v>
      </c>
      <c r="BH428" s="402">
        <v>14.2</v>
      </c>
      <c r="BI428" s="402">
        <v>11.2</v>
      </c>
      <c r="BJ428" s="402">
        <v>9.2</v>
      </c>
      <c r="BK428" s="402">
        <v>13.7</v>
      </c>
      <c r="BL428" s="402">
        <v>9.2</v>
      </c>
      <c r="BM428" s="402">
        <v>9.6</v>
      </c>
      <c r="BN428" s="402">
        <v>9.6</v>
      </c>
      <c r="BO428" s="402">
        <v>13.9</v>
      </c>
      <c r="BP428" s="402">
        <v>12.1</v>
      </c>
      <c r="BQ428" s="402">
        <v>10.7</v>
      </c>
      <c r="BR428" s="402">
        <v>9.9</v>
      </c>
      <c r="BS428" s="402">
        <v>10.7</v>
      </c>
      <c r="BT428" s="402">
        <v>10.7</v>
      </c>
      <c r="BU428" s="402">
        <v>9.8</v>
      </c>
      <c r="BV428" s="402">
        <v>10.7</v>
      </c>
      <c r="BW428" s="402">
        <v>15.6</v>
      </c>
      <c r="BX428" s="402">
        <v>10.7</v>
      </c>
      <c r="BY428" s="402">
        <v>10.7</v>
      </c>
      <c r="BZ428" s="402">
        <v>10.7</v>
      </c>
      <c r="CA428" s="402">
        <v>10.7</v>
      </c>
      <c r="CB428" s="402">
        <v>9.9</v>
      </c>
      <c r="CC428" s="402">
        <v>7.7</v>
      </c>
      <c r="CD428" s="402">
        <v>9.9</v>
      </c>
      <c r="CE428" s="402">
        <v>9.9</v>
      </c>
      <c r="CF428" s="402">
        <v>11.7</v>
      </c>
      <c r="CG428" s="402">
        <v>11.7</v>
      </c>
      <c r="CH428" s="402">
        <v>11.2</v>
      </c>
      <c r="CI428" s="402">
        <v>11</v>
      </c>
      <c r="CJ428" s="402">
        <v>12.6</v>
      </c>
      <c r="CK428" s="402">
        <v>11.7</v>
      </c>
      <c r="CL428" s="402">
        <v>12.4</v>
      </c>
      <c r="CM428" s="402">
        <v>11.7</v>
      </c>
      <c r="CN428" s="402">
        <v>12.7</v>
      </c>
      <c r="CO428" s="402">
        <v>11.2</v>
      </c>
      <c r="CP428" s="402">
        <v>11.7</v>
      </c>
    </row>
    <row r="429" spans="1:94">
      <c r="A429">
        <v>427</v>
      </c>
      <c r="B429" t="s">
        <v>1278</v>
      </c>
      <c r="C429" t="s">
        <v>1195</v>
      </c>
      <c r="D429" t="s">
        <v>1270</v>
      </c>
      <c r="E429" t="s">
        <v>1279</v>
      </c>
      <c r="F429" t="s">
        <v>2119</v>
      </c>
      <c r="I429" s="402"/>
      <c r="J429" s="402">
        <v>10.6</v>
      </c>
      <c r="K429" s="402"/>
      <c r="L429" s="402">
        <v>10.7</v>
      </c>
      <c r="M429" s="402">
        <v>14.9</v>
      </c>
      <c r="N429" s="402">
        <v>9.1</v>
      </c>
      <c r="O429" s="402">
        <v>10.3</v>
      </c>
      <c r="P429" s="402">
        <v>10.7</v>
      </c>
      <c r="Q429" s="402"/>
      <c r="R429" s="402">
        <v>18.1</v>
      </c>
      <c r="S429" s="402">
        <v>10.8</v>
      </c>
      <c r="T429" s="402">
        <v>8.8</v>
      </c>
      <c r="U429" s="402">
        <v>18</v>
      </c>
      <c r="V429" s="402">
        <v>15.1</v>
      </c>
      <c r="W429" s="402">
        <v>6.8</v>
      </c>
      <c r="X429" s="402">
        <v>9.5</v>
      </c>
      <c r="Y429" s="402">
        <v>9.3</v>
      </c>
      <c r="Z429" s="402">
        <v>8.9</v>
      </c>
      <c r="AA429" s="402">
        <v>9.6</v>
      </c>
      <c r="AB429" s="402">
        <v>11.3</v>
      </c>
      <c r="AC429" s="402">
        <v>10.4</v>
      </c>
      <c r="AD429" s="402">
        <v>10.4</v>
      </c>
      <c r="AE429" s="402">
        <v>9.7</v>
      </c>
      <c r="AF429" s="402">
        <v>10.8</v>
      </c>
      <c r="AG429" s="402">
        <v>11.7</v>
      </c>
      <c r="AH429" s="402">
        <v>9.5</v>
      </c>
      <c r="AI429" s="402"/>
      <c r="AJ429" s="402">
        <v>34.3</v>
      </c>
      <c r="AK429" s="402">
        <v>45.8</v>
      </c>
      <c r="AL429" s="402">
        <v>15.3</v>
      </c>
      <c r="AM429" s="402">
        <v>10.5</v>
      </c>
      <c r="AN429" s="402">
        <v>10.8</v>
      </c>
      <c r="AO429" s="402">
        <v>11.4</v>
      </c>
      <c r="AP429" s="402">
        <v>10.8</v>
      </c>
      <c r="AQ429" s="402">
        <v>10.8</v>
      </c>
      <c r="AR429" s="402">
        <v>11.3</v>
      </c>
      <c r="AS429" s="402">
        <v>9</v>
      </c>
      <c r="AT429" s="402">
        <v>8.8</v>
      </c>
      <c r="AU429" s="402">
        <v>6</v>
      </c>
      <c r="AV429" s="402">
        <v>8.8</v>
      </c>
      <c r="AW429" s="402">
        <v>17.9</v>
      </c>
      <c r="AX429" s="402">
        <v>17.9</v>
      </c>
      <c r="AY429" s="402">
        <v>34.6</v>
      </c>
      <c r="AZ429" s="402">
        <v>17.8</v>
      </c>
      <c r="BA429" s="402">
        <v>10.6</v>
      </c>
      <c r="BB429" s="402">
        <v>15</v>
      </c>
      <c r="BC429" s="402">
        <v>16.7</v>
      </c>
      <c r="BD429" s="402">
        <v>6.8</v>
      </c>
      <c r="BE429" s="402">
        <v>6.8</v>
      </c>
      <c r="BF429" s="402">
        <v>6.3</v>
      </c>
      <c r="BG429" s="402">
        <v>9.4</v>
      </c>
      <c r="BH429" s="402">
        <v>12.7</v>
      </c>
      <c r="BI429" s="402">
        <v>9.4</v>
      </c>
      <c r="BJ429" s="402">
        <v>9.2</v>
      </c>
      <c r="BK429" s="402">
        <v>10.5</v>
      </c>
      <c r="BL429" s="402">
        <v>7.1</v>
      </c>
      <c r="BM429" s="402">
        <v>8.9</v>
      </c>
      <c r="BN429" s="402">
        <v>8.9</v>
      </c>
      <c r="BO429" s="402">
        <v>9.7</v>
      </c>
      <c r="BP429" s="402">
        <v>9.6</v>
      </c>
      <c r="BQ429" s="402">
        <v>11.2</v>
      </c>
      <c r="BR429" s="402">
        <v>11.2</v>
      </c>
      <c r="BS429" s="402">
        <v>11.8</v>
      </c>
      <c r="BT429" s="402">
        <v>10.2</v>
      </c>
      <c r="BU429" s="402">
        <v>9.1</v>
      </c>
      <c r="BV429" s="402">
        <v>10.4</v>
      </c>
      <c r="BW429" s="402">
        <v>16.8</v>
      </c>
      <c r="BX429" s="402">
        <v>8.6</v>
      </c>
      <c r="BY429" s="402">
        <v>10.4</v>
      </c>
      <c r="BZ429" s="402">
        <v>10.4</v>
      </c>
      <c r="CA429" s="402">
        <v>10.4</v>
      </c>
      <c r="CB429" s="402">
        <v>9.6</v>
      </c>
      <c r="CC429" s="402">
        <v>3.8</v>
      </c>
      <c r="CD429" s="402">
        <v>9.6</v>
      </c>
      <c r="CE429" s="402">
        <v>9.6</v>
      </c>
      <c r="CF429" s="402">
        <v>10.8</v>
      </c>
      <c r="CG429" s="402">
        <v>11.7</v>
      </c>
      <c r="CH429" s="402">
        <v>10.8</v>
      </c>
      <c r="CI429" s="402">
        <v>11.3</v>
      </c>
      <c r="CJ429" s="402">
        <v>11.7</v>
      </c>
      <c r="CK429" s="402">
        <v>11.6</v>
      </c>
      <c r="CL429" s="402">
        <v>15.1</v>
      </c>
      <c r="CM429" s="402">
        <v>11.6</v>
      </c>
      <c r="CN429" s="402">
        <v>9.4</v>
      </c>
      <c r="CO429" s="402">
        <v>9.4</v>
      </c>
      <c r="CP429" s="402">
        <v>9.4</v>
      </c>
    </row>
    <row r="430" spans="1:94">
      <c r="A430">
        <v>428</v>
      </c>
      <c r="B430" t="s">
        <v>1280</v>
      </c>
      <c r="C430" t="s">
        <v>1195</v>
      </c>
      <c r="D430" t="s">
        <v>1270</v>
      </c>
      <c r="E430" t="s">
        <v>1281</v>
      </c>
      <c r="F430" t="s">
        <v>2119</v>
      </c>
      <c r="I430" s="402"/>
      <c r="J430" s="402">
        <v>11.6</v>
      </c>
      <c r="K430" s="402"/>
      <c r="L430" s="402">
        <v>11.2</v>
      </c>
      <c r="M430" s="402">
        <v>16.4</v>
      </c>
      <c r="N430" s="402">
        <v>10.1</v>
      </c>
      <c r="O430" s="402">
        <v>11.4</v>
      </c>
      <c r="P430" s="402">
        <v>11.9</v>
      </c>
      <c r="Q430" s="402"/>
      <c r="R430" s="402">
        <v>17.4</v>
      </c>
      <c r="S430" s="402">
        <v>10.4</v>
      </c>
      <c r="T430" s="402">
        <v>11.3</v>
      </c>
      <c r="U430" s="402">
        <v>20.6</v>
      </c>
      <c r="V430" s="402">
        <v>16.1</v>
      </c>
      <c r="W430" s="402">
        <v>9.5</v>
      </c>
      <c r="X430" s="402">
        <v>10.2</v>
      </c>
      <c r="Y430" s="402">
        <v>10.2</v>
      </c>
      <c r="Z430" s="402">
        <v>7.2</v>
      </c>
      <c r="AA430" s="402">
        <v>10.4</v>
      </c>
      <c r="AB430" s="402">
        <v>11.9</v>
      </c>
      <c r="AC430" s="402">
        <v>11.4</v>
      </c>
      <c r="AD430" s="402">
        <v>11.4</v>
      </c>
      <c r="AE430" s="402">
        <v>10.1</v>
      </c>
      <c r="AF430" s="402">
        <v>12.1</v>
      </c>
      <c r="AG430" s="402">
        <v>12.2</v>
      </c>
      <c r="AH430" s="402">
        <v>11.9</v>
      </c>
      <c r="AI430" s="402"/>
      <c r="AJ430" s="402">
        <v>41</v>
      </c>
      <c r="AK430" s="402">
        <v>33.7</v>
      </c>
      <c r="AL430" s="402">
        <v>15.1</v>
      </c>
      <c r="AM430" s="402">
        <v>9.5</v>
      </c>
      <c r="AN430" s="402">
        <v>10.3</v>
      </c>
      <c r="AO430" s="402">
        <v>10.3</v>
      </c>
      <c r="AP430" s="402">
        <v>10.3</v>
      </c>
      <c r="AQ430" s="402">
        <v>10.3</v>
      </c>
      <c r="AR430" s="402">
        <v>10.3</v>
      </c>
      <c r="AS430" s="402">
        <v>13.1</v>
      </c>
      <c r="AT430" s="402">
        <v>11.2</v>
      </c>
      <c r="AU430" s="402">
        <v>9.2</v>
      </c>
      <c r="AV430" s="402">
        <v>11.2</v>
      </c>
      <c r="AW430" s="402">
        <v>20.5</v>
      </c>
      <c r="AX430" s="402">
        <v>20.5</v>
      </c>
      <c r="AY430" s="402">
        <v>31</v>
      </c>
      <c r="AZ430" s="402">
        <v>20.5</v>
      </c>
      <c r="BA430" s="402">
        <v>13.4</v>
      </c>
      <c r="BB430" s="402">
        <v>15.1</v>
      </c>
      <c r="BC430" s="402">
        <v>18.7</v>
      </c>
      <c r="BD430" s="402">
        <v>9.5</v>
      </c>
      <c r="BE430" s="402">
        <v>9.5</v>
      </c>
      <c r="BF430" s="402">
        <v>9.5</v>
      </c>
      <c r="BG430" s="402">
        <v>9</v>
      </c>
      <c r="BH430" s="402">
        <v>16.1</v>
      </c>
      <c r="BI430" s="402">
        <v>10.1</v>
      </c>
      <c r="BJ430" s="402">
        <v>10.1</v>
      </c>
      <c r="BK430" s="402">
        <v>11.4</v>
      </c>
      <c r="BL430" s="402">
        <v>8.5</v>
      </c>
      <c r="BM430" s="402">
        <v>6.5</v>
      </c>
      <c r="BN430" s="402">
        <v>7.2</v>
      </c>
      <c r="BO430" s="402">
        <v>11.8</v>
      </c>
      <c r="BP430" s="402">
        <v>10.3</v>
      </c>
      <c r="BQ430" s="402">
        <v>11.8</v>
      </c>
      <c r="BR430" s="402">
        <v>11.8</v>
      </c>
      <c r="BS430" s="402">
        <v>11.8</v>
      </c>
      <c r="BT430" s="402">
        <v>11.3</v>
      </c>
      <c r="BU430" s="402">
        <v>8.5</v>
      </c>
      <c r="BV430" s="402">
        <v>11.3</v>
      </c>
      <c r="BW430" s="402">
        <v>18.5</v>
      </c>
      <c r="BX430" s="402">
        <v>11.3</v>
      </c>
      <c r="BY430" s="402">
        <v>11.3</v>
      </c>
      <c r="BZ430" s="402">
        <v>11.3</v>
      </c>
      <c r="CA430" s="402">
        <v>11.3</v>
      </c>
      <c r="CB430" s="402">
        <v>10</v>
      </c>
      <c r="CC430" s="402">
        <v>10</v>
      </c>
      <c r="CD430" s="402">
        <v>8.9</v>
      </c>
      <c r="CE430" s="402">
        <v>10</v>
      </c>
      <c r="CF430" s="402">
        <v>12</v>
      </c>
      <c r="CG430" s="402">
        <v>12</v>
      </c>
      <c r="CH430" s="402">
        <v>12</v>
      </c>
      <c r="CI430" s="402">
        <v>12.1</v>
      </c>
      <c r="CJ430" s="402">
        <v>14.7</v>
      </c>
      <c r="CK430" s="402">
        <v>12.1</v>
      </c>
      <c r="CL430" s="402">
        <v>13.2</v>
      </c>
      <c r="CM430" s="402">
        <v>12.1</v>
      </c>
      <c r="CN430" s="402">
        <v>11.8</v>
      </c>
      <c r="CO430" s="402">
        <v>11.8</v>
      </c>
      <c r="CP430" s="402">
        <v>11.7</v>
      </c>
    </row>
    <row r="431" spans="1:94">
      <c r="A431">
        <v>429</v>
      </c>
      <c r="B431" t="s">
        <v>1282</v>
      </c>
      <c r="C431" t="s">
        <v>1195</v>
      </c>
      <c r="D431" t="s">
        <v>1270</v>
      </c>
      <c r="E431" t="s">
        <v>1283</v>
      </c>
      <c r="F431" t="s">
        <v>2119</v>
      </c>
      <c r="I431" s="402"/>
      <c r="J431" s="402">
        <v>5.5</v>
      </c>
      <c r="K431" s="402"/>
      <c r="L431" s="402">
        <v>4.7</v>
      </c>
      <c r="M431" s="402">
        <v>9.4</v>
      </c>
      <c r="N431" s="402">
        <v>4.5</v>
      </c>
      <c r="O431" s="402">
        <v>5.3</v>
      </c>
      <c r="P431" s="402">
        <v>6.1</v>
      </c>
      <c r="Q431" s="402"/>
      <c r="R431" s="402">
        <v>13.8</v>
      </c>
      <c r="S431" s="402">
        <v>4.7</v>
      </c>
      <c r="T431" s="402">
        <v>3.3</v>
      </c>
      <c r="U431" s="402">
        <v>13.4</v>
      </c>
      <c r="V431" s="402">
        <v>8.8</v>
      </c>
      <c r="W431" s="402">
        <v>2.7</v>
      </c>
      <c r="X431" s="402">
        <v>4.5</v>
      </c>
      <c r="Y431" s="402">
        <v>4.5</v>
      </c>
      <c r="Z431" s="402">
        <v>4.1</v>
      </c>
      <c r="AA431" s="402">
        <v>5.1</v>
      </c>
      <c r="AB431" s="402">
        <v>5.4</v>
      </c>
      <c r="AC431" s="402">
        <v>5.4</v>
      </c>
      <c r="AD431" s="402">
        <v>5.4</v>
      </c>
      <c r="AE431" s="402">
        <v>3.8</v>
      </c>
      <c r="AF431" s="402">
        <v>6.1</v>
      </c>
      <c r="AG431" s="402">
        <v>7.1</v>
      </c>
      <c r="AH431" s="402">
        <v>6.1</v>
      </c>
      <c r="AI431" s="402"/>
      <c r="AJ431" s="402">
        <v>34</v>
      </c>
      <c r="AK431" s="402">
        <v>29.2</v>
      </c>
      <c r="AL431" s="402">
        <v>10.8</v>
      </c>
      <c r="AM431" s="402">
        <v>4.4</v>
      </c>
      <c r="AN431" s="402">
        <v>4.5</v>
      </c>
      <c r="AO431" s="402">
        <v>4.5</v>
      </c>
      <c r="AP431" s="402">
        <v>4.5</v>
      </c>
      <c r="AQ431" s="402">
        <v>4.5</v>
      </c>
      <c r="AR431" s="402">
        <v>4.5</v>
      </c>
      <c r="AS431" s="402">
        <v>3.2</v>
      </c>
      <c r="AT431" s="402">
        <v>3.2</v>
      </c>
      <c r="AU431" s="402">
        <v>2.4</v>
      </c>
      <c r="AV431" s="402">
        <v>3.2</v>
      </c>
      <c r="AW431" s="402">
        <v>12.9</v>
      </c>
      <c r="AX431" s="402">
        <v>12.9</v>
      </c>
      <c r="AY431" s="402">
        <v>27.7</v>
      </c>
      <c r="AZ431" s="402">
        <v>11.7</v>
      </c>
      <c r="BA431" s="402">
        <v>4.1</v>
      </c>
      <c r="BB431" s="402">
        <v>8.4</v>
      </c>
      <c r="BC431" s="402">
        <v>11.6</v>
      </c>
      <c r="BD431" s="402">
        <v>2.6</v>
      </c>
      <c r="BE431" s="402">
        <v>2.6</v>
      </c>
      <c r="BF431" s="402">
        <v>2.6</v>
      </c>
      <c r="BG431" s="402">
        <v>4.3</v>
      </c>
      <c r="BH431" s="402">
        <v>12.2</v>
      </c>
      <c r="BI431" s="402">
        <v>3.9</v>
      </c>
      <c r="BJ431" s="402">
        <v>4.3</v>
      </c>
      <c r="BK431" s="402">
        <v>5.2</v>
      </c>
      <c r="BL431" s="402">
        <v>4</v>
      </c>
      <c r="BM431" s="402">
        <v>3.8</v>
      </c>
      <c r="BN431" s="402">
        <v>3.9</v>
      </c>
      <c r="BO431" s="402">
        <v>5.5</v>
      </c>
      <c r="BP431" s="402">
        <v>4.9</v>
      </c>
      <c r="BQ431" s="402">
        <v>5.2</v>
      </c>
      <c r="BR431" s="402">
        <v>5.2</v>
      </c>
      <c r="BS431" s="402">
        <v>5.2</v>
      </c>
      <c r="BT431" s="402">
        <v>4.4</v>
      </c>
      <c r="BU431" s="402">
        <v>2.9</v>
      </c>
      <c r="BV431" s="402">
        <v>5.2</v>
      </c>
      <c r="BW431" s="402">
        <v>16.2</v>
      </c>
      <c r="BX431" s="402">
        <v>5</v>
      </c>
      <c r="BY431" s="402">
        <v>5.2</v>
      </c>
      <c r="BZ431" s="402">
        <v>5.2</v>
      </c>
      <c r="CA431" s="402">
        <v>5.2</v>
      </c>
      <c r="CB431" s="402">
        <v>3.7</v>
      </c>
      <c r="CC431" s="402">
        <v>3.7</v>
      </c>
      <c r="CD431" s="402">
        <v>3.3</v>
      </c>
      <c r="CE431" s="402">
        <v>3.7</v>
      </c>
      <c r="CF431" s="402">
        <v>5.9</v>
      </c>
      <c r="CG431" s="402">
        <v>6.2</v>
      </c>
      <c r="CH431" s="402">
        <v>5.7</v>
      </c>
      <c r="CI431" s="402">
        <v>5.8</v>
      </c>
      <c r="CJ431" s="402">
        <v>9.7</v>
      </c>
      <c r="CK431" s="402">
        <v>6.9</v>
      </c>
      <c r="CL431" s="402">
        <v>6.9</v>
      </c>
      <c r="CM431" s="402">
        <v>6.9</v>
      </c>
      <c r="CN431" s="402">
        <v>5.9</v>
      </c>
      <c r="CO431" s="402">
        <v>5.9</v>
      </c>
      <c r="CP431" s="402">
        <v>5.9</v>
      </c>
    </row>
    <row r="432" spans="1:94">
      <c r="A432">
        <v>430</v>
      </c>
      <c r="B432" t="s">
        <v>1284</v>
      </c>
      <c r="C432" t="s">
        <v>1195</v>
      </c>
      <c r="D432" t="s">
        <v>1270</v>
      </c>
      <c r="E432" t="s">
        <v>1285</v>
      </c>
      <c r="F432" t="s">
        <v>2119</v>
      </c>
      <c r="I432" s="402"/>
      <c r="J432" s="402">
        <v>6.7</v>
      </c>
      <c r="K432" s="402"/>
      <c r="L432" s="402">
        <v>5.5</v>
      </c>
      <c r="M432" s="402">
        <v>12.5</v>
      </c>
      <c r="N432" s="402">
        <v>5.3</v>
      </c>
      <c r="O432" s="402">
        <v>6.5</v>
      </c>
      <c r="P432" s="402">
        <v>7.2</v>
      </c>
      <c r="Q432" s="402"/>
      <c r="R432" s="402">
        <v>11.9</v>
      </c>
      <c r="S432" s="402">
        <v>5.4</v>
      </c>
      <c r="T432" s="402">
        <v>5.2</v>
      </c>
      <c r="U432" s="402">
        <v>16.5</v>
      </c>
      <c r="V432" s="402">
        <v>11.6</v>
      </c>
      <c r="W432" s="402">
        <v>3.6</v>
      </c>
      <c r="X432" s="402">
        <v>5.9</v>
      </c>
      <c r="Y432" s="402">
        <v>5</v>
      </c>
      <c r="Z432" s="402">
        <v>4.6</v>
      </c>
      <c r="AA432" s="402">
        <v>5.8</v>
      </c>
      <c r="AB432" s="402">
        <v>9.5</v>
      </c>
      <c r="AC432" s="402">
        <v>6.4</v>
      </c>
      <c r="AD432" s="402">
        <v>5.8</v>
      </c>
      <c r="AE432" s="402">
        <v>5</v>
      </c>
      <c r="AF432" s="402">
        <v>7.1</v>
      </c>
      <c r="AG432" s="402">
        <v>8.7</v>
      </c>
      <c r="AH432" s="402">
        <v>5.9</v>
      </c>
      <c r="AI432" s="402"/>
      <c r="AJ432" s="402">
        <v>22.9</v>
      </c>
      <c r="AK432" s="402">
        <v>28.8</v>
      </c>
      <c r="AL432" s="402">
        <v>10.1</v>
      </c>
      <c r="AM432" s="402">
        <v>5.2</v>
      </c>
      <c r="AN432" s="402">
        <v>4.5</v>
      </c>
      <c r="AO432" s="402">
        <v>5</v>
      </c>
      <c r="AP432" s="402">
        <v>5.2</v>
      </c>
      <c r="AQ432" s="402">
        <v>5.3</v>
      </c>
      <c r="AR432" s="402">
        <v>5.2</v>
      </c>
      <c r="AS432" s="402">
        <v>5.1</v>
      </c>
      <c r="AT432" s="402">
        <v>5.1</v>
      </c>
      <c r="AU432" s="402">
        <v>4.3</v>
      </c>
      <c r="AV432" s="402">
        <v>5.1</v>
      </c>
      <c r="AW432" s="402">
        <v>16.1</v>
      </c>
      <c r="AX432" s="402">
        <v>16.1</v>
      </c>
      <c r="AY432" s="402">
        <v>31.3</v>
      </c>
      <c r="AZ432" s="402">
        <v>15.9</v>
      </c>
      <c r="BA432" s="402">
        <v>6.1</v>
      </c>
      <c r="BB432" s="402">
        <v>11.3</v>
      </c>
      <c r="BC432" s="402">
        <v>14.7</v>
      </c>
      <c r="BD432" s="402">
        <v>5.1</v>
      </c>
      <c r="BE432" s="402">
        <v>2.8</v>
      </c>
      <c r="BF432" s="402">
        <v>2.9</v>
      </c>
      <c r="BG432" s="402">
        <v>5.7</v>
      </c>
      <c r="BH432" s="402">
        <v>12</v>
      </c>
      <c r="BI432" s="402">
        <v>5.7</v>
      </c>
      <c r="BJ432" s="402">
        <v>4.1</v>
      </c>
      <c r="BK432" s="402">
        <v>6.8</v>
      </c>
      <c r="BL432" s="402">
        <v>3.5</v>
      </c>
      <c r="BM432" s="402">
        <v>4.4</v>
      </c>
      <c r="BN432" s="402">
        <v>4.4</v>
      </c>
      <c r="BO432" s="402">
        <v>5.8</v>
      </c>
      <c r="BP432" s="402">
        <v>5.6</v>
      </c>
      <c r="BQ432" s="402">
        <v>9.2</v>
      </c>
      <c r="BR432" s="402">
        <v>9.2</v>
      </c>
      <c r="BS432" s="402">
        <v>9.2</v>
      </c>
      <c r="BT432" s="402">
        <v>6.2</v>
      </c>
      <c r="BU432" s="402">
        <v>4.6</v>
      </c>
      <c r="BV432" s="402">
        <v>5.5</v>
      </c>
      <c r="BW432" s="402">
        <v>18</v>
      </c>
      <c r="BX432" s="402">
        <v>5.6</v>
      </c>
      <c r="BY432" s="402">
        <v>5.7</v>
      </c>
      <c r="BZ432" s="402">
        <v>5.7</v>
      </c>
      <c r="CA432" s="402">
        <v>5.7</v>
      </c>
      <c r="CB432" s="402">
        <v>4.9</v>
      </c>
      <c r="CC432" s="402">
        <v>3</v>
      </c>
      <c r="CD432" s="402">
        <v>4.8</v>
      </c>
      <c r="CE432" s="402">
        <v>4.9</v>
      </c>
      <c r="CF432" s="402">
        <v>6.9</v>
      </c>
      <c r="CG432" s="402">
        <v>9.3</v>
      </c>
      <c r="CH432" s="402">
        <v>6.9</v>
      </c>
      <c r="CI432" s="402">
        <v>8.5</v>
      </c>
      <c r="CJ432" s="402">
        <v>13.1</v>
      </c>
      <c r="CK432" s="402">
        <v>8.5</v>
      </c>
      <c r="CL432" s="402">
        <v>10.4</v>
      </c>
      <c r="CM432" s="402">
        <v>6.3</v>
      </c>
      <c r="CN432" s="402">
        <v>5.7</v>
      </c>
      <c r="CO432" s="402">
        <v>4.6</v>
      </c>
      <c r="CP432" s="402">
        <v>5.7</v>
      </c>
    </row>
    <row r="433" spans="1:94">
      <c r="A433">
        <v>431</v>
      </c>
      <c r="B433" t="s">
        <v>1286</v>
      </c>
      <c r="C433" t="s">
        <v>1195</v>
      </c>
      <c r="D433" t="s">
        <v>1270</v>
      </c>
      <c r="E433" t="s">
        <v>1287</v>
      </c>
      <c r="F433" t="s">
        <v>2119</v>
      </c>
      <c r="J433">
        <v>10.9</v>
      </c>
      <c r="L433">
        <v>11.2</v>
      </c>
      <c r="M433">
        <v>15</v>
      </c>
      <c r="N433">
        <v>9.8</v>
      </c>
      <c r="O433">
        <v>9.8</v>
      </c>
      <c r="P433">
        <v>11.3</v>
      </c>
      <c r="R433">
        <v>18.7</v>
      </c>
      <c r="S433">
        <v>11.3</v>
      </c>
      <c r="T433">
        <v>10.1</v>
      </c>
      <c r="U433">
        <v>18.2</v>
      </c>
      <c r="V433">
        <v>15</v>
      </c>
      <c r="W433">
        <v>6.4</v>
      </c>
      <c r="X433">
        <v>9.8</v>
      </c>
      <c r="Y433">
        <v>10.4</v>
      </c>
      <c r="Z433">
        <v>9.8</v>
      </c>
      <c r="AA433">
        <v>9.8</v>
      </c>
      <c r="AB433">
        <v>11.1</v>
      </c>
      <c r="AC433">
        <v>9.8</v>
      </c>
      <c r="AD433">
        <v>8.9</v>
      </c>
      <c r="AE433">
        <v>9.6</v>
      </c>
      <c r="AF433">
        <v>11.3</v>
      </c>
      <c r="AG433">
        <v>13</v>
      </c>
      <c r="AH433">
        <v>10.9</v>
      </c>
      <c r="AJ433">
        <v>28.5</v>
      </c>
      <c r="AK433">
        <v>45.7</v>
      </c>
      <c r="AL433">
        <v>17.3</v>
      </c>
      <c r="AM433">
        <v>11.1</v>
      </c>
      <c r="AN433">
        <v>11.1</v>
      </c>
      <c r="AO433">
        <v>11.1</v>
      </c>
      <c r="AP433">
        <v>11.1</v>
      </c>
      <c r="AQ433">
        <v>11.1</v>
      </c>
      <c r="AR433">
        <v>12.3</v>
      </c>
      <c r="AS433">
        <v>10</v>
      </c>
      <c r="AT433">
        <v>10</v>
      </c>
      <c r="AU433">
        <v>6.4</v>
      </c>
      <c r="AV433">
        <v>10</v>
      </c>
      <c r="AW433">
        <v>18</v>
      </c>
      <c r="AX433">
        <v>18</v>
      </c>
      <c r="AY433">
        <v>31.6</v>
      </c>
      <c r="AZ433">
        <v>18</v>
      </c>
      <c r="BA433">
        <v>11.7</v>
      </c>
      <c r="BB433">
        <v>13.4</v>
      </c>
      <c r="BC433">
        <v>19.4</v>
      </c>
      <c r="BD433">
        <v>6.3</v>
      </c>
      <c r="BE433">
        <v>6.1</v>
      </c>
      <c r="BF433">
        <v>6.3</v>
      </c>
      <c r="BG433">
        <v>9.7</v>
      </c>
      <c r="BH433">
        <v>13.9</v>
      </c>
      <c r="BI433">
        <v>9</v>
      </c>
      <c r="BJ433">
        <v>10.3</v>
      </c>
      <c r="BK433">
        <v>12.8</v>
      </c>
      <c r="BL433">
        <v>10.3</v>
      </c>
      <c r="BM433">
        <v>9.7</v>
      </c>
      <c r="BN433">
        <v>9.7</v>
      </c>
      <c r="BO433">
        <v>9.7</v>
      </c>
      <c r="BP433">
        <v>9.7</v>
      </c>
      <c r="BQ433">
        <v>10.9</v>
      </c>
      <c r="BR433">
        <v>10.9</v>
      </c>
      <c r="BS433">
        <v>10.9</v>
      </c>
      <c r="BT433">
        <v>8.6</v>
      </c>
      <c r="BU433">
        <v>9.5</v>
      </c>
      <c r="BV433">
        <v>9.6</v>
      </c>
      <c r="BW433">
        <v>20.1</v>
      </c>
      <c r="BX433">
        <v>7.4</v>
      </c>
      <c r="BY433">
        <v>8.7</v>
      </c>
      <c r="BZ433">
        <v>8.7</v>
      </c>
      <c r="CA433">
        <v>8.7</v>
      </c>
      <c r="CB433">
        <v>8.3</v>
      </c>
      <c r="CC433">
        <v>9.4</v>
      </c>
      <c r="CD433">
        <v>8.8</v>
      </c>
      <c r="CE433">
        <v>9.7</v>
      </c>
      <c r="CF433">
        <v>11.2</v>
      </c>
      <c r="CG433">
        <v>11.8</v>
      </c>
      <c r="CH433">
        <v>10.3</v>
      </c>
      <c r="CI433">
        <v>12.8</v>
      </c>
      <c r="CJ433">
        <v>13.3</v>
      </c>
      <c r="CK433">
        <v>12.8</v>
      </c>
      <c r="CL433">
        <v>17.2</v>
      </c>
      <c r="CM433">
        <v>11.8</v>
      </c>
      <c r="CN433">
        <v>11.1</v>
      </c>
      <c r="CO433">
        <v>10.7</v>
      </c>
      <c r="CP433">
        <v>8.5</v>
      </c>
    </row>
    <row r="434" spans="1:94">
      <c r="A434">
        <v>432</v>
      </c>
      <c r="B434" t="s">
        <v>1288</v>
      </c>
      <c r="C434" t="s">
        <v>1195</v>
      </c>
      <c r="D434" t="s">
        <v>1270</v>
      </c>
      <c r="E434" t="s">
        <v>1289</v>
      </c>
      <c r="F434" t="s">
        <v>2119</v>
      </c>
      <c r="I434" s="402"/>
      <c r="J434" s="402">
        <v>19.6</v>
      </c>
      <c r="K434" s="402"/>
      <c r="L434" s="402">
        <v>19.7</v>
      </c>
      <c r="M434" s="402">
        <v>23.3</v>
      </c>
      <c r="N434" s="402">
        <v>19.6</v>
      </c>
      <c r="O434" s="402">
        <v>18.2</v>
      </c>
      <c r="P434" s="402">
        <v>19.7</v>
      </c>
      <c r="Q434" s="402"/>
      <c r="R434" s="402">
        <v>23.8</v>
      </c>
      <c r="S434" s="402">
        <v>21.5</v>
      </c>
      <c r="T434" s="402">
        <v>19.1</v>
      </c>
      <c r="U434" s="402">
        <v>26.6</v>
      </c>
      <c r="V434" s="402">
        <v>23.5</v>
      </c>
      <c r="W434" s="402">
        <v>15.7</v>
      </c>
      <c r="X434" s="402">
        <v>19.8</v>
      </c>
      <c r="Y434" s="402">
        <v>20.3</v>
      </c>
      <c r="Z434" s="402">
        <v>15.7</v>
      </c>
      <c r="AA434" s="402">
        <v>19.9</v>
      </c>
      <c r="AB434" s="402">
        <v>15.8</v>
      </c>
      <c r="AC434" s="402">
        <v>19.1</v>
      </c>
      <c r="AD434" s="402">
        <v>18.3</v>
      </c>
      <c r="AE434" s="402">
        <v>16.4</v>
      </c>
      <c r="AF434" s="402">
        <v>19.9</v>
      </c>
      <c r="AG434" s="402">
        <v>20.9</v>
      </c>
      <c r="AH434" s="402">
        <v>18.5</v>
      </c>
      <c r="AI434" s="402"/>
      <c r="AJ434" s="402">
        <v>23.9</v>
      </c>
      <c r="AK434" s="402">
        <v>45.7</v>
      </c>
      <c r="AL434" s="402">
        <v>23.9</v>
      </c>
      <c r="AM434" s="402">
        <v>21.1</v>
      </c>
      <c r="AN434" s="402">
        <v>19.9</v>
      </c>
      <c r="AO434" s="402">
        <v>21.9</v>
      </c>
      <c r="AP434" s="402">
        <v>21.5</v>
      </c>
      <c r="AQ434" s="402">
        <v>21.8</v>
      </c>
      <c r="AR434" s="402">
        <v>26</v>
      </c>
      <c r="AS434" s="402">
        <v>19.1</v>
      </c>
      <c r="AT434" s="402">
        <v>19.1</v>
      </c>
      <c r="AU434" s="402">
        <v>9.7</v>
      </c>
      <c r="AV434" s="402">
        <v>19.9</v>
      </c>
      <c r="AW434" s="402">
        <v>26.6</v>
      </c>
      <c r="AX434" s="402">
        <v>26</v>
      </c>
      <c r="AY434" s="402">
        <v>44.9</v>
      </c>
      <c r="AZ434" s="402">
        <v>26.6</v>
      </c>
      <c r="BA434" s="402">
        <v>23.5</v>
      </c>
      <c r="BB434" s="402">
        <v>22.7</v>
      </c>
      <c r="BC434" s="402">
        <v>23.8</v>
      </c>
      <c r="BD434" s="402">
        <v>14.6</v>
      </c>
      <c r="BE434" s="402">
        <v>15.7</v>
      </c>
      <c r="BF434" s="402">
        <v>15.5</v>
      </c>
      <c r="BG434" s="402">
        <v>19.8</v>
      </c>
      <c r="BH434" s="402">
        <v>19.8</v>
      </c>
      <c r="BI434" s="402">
        <v>19.8</v>
      </c>
      <c r="BJ434" s="402">
        <v>20.3</v>
      </c>
      <c r="BK434" s="402">
        <v>21.6</v>
      </c>
      <c r="BL434" s="402">
        <v>20.3</v>
      </c>
      <c r="BM434" s="402">
        <v>15.7</v>
      </c>
      <c r="BN434" s="402">
        <v>12.2</v>
      </c>
      <c r="BO434" s="402">
        <v>20.2</v>
      </c>
      <c r="BP434" s="402">
        <v>20</v>
      </c>
      <c r="BQ434" s="402">
        <v>12.1</v>
      </c>
      <c r="BR434" s="402">
        <v>15.9</v>
      </c>
      <c r="BS434" s="402">
        <v>15.9</v>
      </c>
      <c r="BT434" s="402">
        <v>19.2</v>
      </c>
      <c r="BU434" s="402">
        <v>19.2</v>
      </c>
      <c r="BV434" s="402">
        <v>19.2</v>
      </c>
      <c r="BW434" s="402">
        <v>28.8</v>
      </c>
      <c r="BX434" s="402">
        <v>13.7</v>
      </c>
      <c r="BY434" s="402">
        <v>18.4</v>
      </c>
      <c r="BZ434" s="402">
        <v>19.6</v>
      </c>
      <c r="CA434" s="402">
        <v>18.4</v>
      </c>
      <c r="CB434" s="402">
        <v>16.4</v>
      </c>
      <c r="CC434" s="402">
        <v>12</v>
      </c>
      <c r="CD434" s="402">
        <v>16.4</v>
      </c>
      <c r="CE434" s="402">
        <v>16.4</v>
      </c>
      <c r="CF434" s="402">
        <v>20</v>
      </c>
      <c r="CG434" s="402">
        <v>20</v>
      </c>
      <c r="CH434" s="402">
        <v>20</v>
      </c>
      <c r="CI434" s="402">
        <v>21</v>
      </c>
      <c r="CJ434" s="402">
        <v>21.6</v>
      </c>
      <c r="CK434" s="402">
        <v>21</v>
      </c>
      <c r="CL434" s="402">
        <v>21</v>
      </c>
      <c r="CM434" s="402">
        <v>21</v>
      </c>
      <c r="CN434" s="402">
        <v>20</v>
      </c>
      <c r="CO434" s="402">
        <v>17.6</v>
      </c>
      <c r="CP434" s="402">
        <v>16.5</v>
      </c>
    </row>
    <row r="435" spans="3:94">
      <c r="C435" t="s">
        <v>1195</v>
      </c>
      <c r="D435" t="s">
        <v>1291</v>
      </c>
      <c r="I435" s="402"/>
      <c r="J435" s="402"/>
      <c r="K435" s="402"/>
      <c r="L435" s="402"/>
      <c r="M435" s="402"/>
      <c r="N435" s="402"/>
      <c r="O435" s="402"/>
      <c r="P435" s="402"/>
      <c r="Q435" s="402"/>
      <c r="R435" s="402"/>
      <c r="S435" s="402"/>
      <c r="T435" s="402"/>
      <c r="U435" s="402"/>
      <c r="V435" s="402"/>
      <c r="W435" s="402"/>
      <c r="X435" s="402"/>
      <c r="Y435" s="402"/>
      <c r="Z435" s="402"/>
      <c r="AA435" s="402"/>
      <c r="AB435" s="402"/>
      <c r="AC435" s="402"/>
      <c r="AD435" s="402"/>
      <c r="AE435" s="402"/>
      <c r="AF435" s="402"/>
      <c r="AG435" s="402"/>
      <c r="AH435" s="402"/>
      <c r="AI435" s="402"/>
      <c r="AJ435" s="402"/>
      <c r="AK435" s="402"/>
      <c r="AL435" s="402"/>
      <c r="AM435" s="402"/>
      <c r="AN435" s="402"/>
      <c r="AO435" s="402"/>
      <c r="AP435" s="402"/>
      <c r="AQ435" s="402"/>
      <c r="AR435" s="402"/>
      <c r="AS435" s="402"/>
      <c r="AT435" s="402"/>
      <c r="AU435" s="402"/>
      <c r="AV435" s="402"/>
      <c r="AW435" s="402"/>
      <c r="AX435" s="402"/>
      <c r="AY435" s="402"/>
      <c r="AZ435" s="402"/>
      <c r="BA435" s="402"/>
      <c r="BB435" s="402"/>
      <c r="BC435" s="402"/>
      <c r="BD435" s="402"/>
      <c r="BE435" s="402"/>
      <c r="BF435" s="402"/>
      <c r="BG435" s="402"/>
      <c r="BH435" s="402"/>
      <c r="BI435" s="402"/>
      <c r="BJ435" s="402"/>
      <c r="BK435" s="402"/>
      <c r="BL435" s="402"/>
      <c r="BM435" s="402"/>
      <c r="BN435" s="402"/>
      <c r="BO435" s="402"/>
      <c r="BP435" s="402"/>
      <c r="BQ435" s="402"/>
      <c r="BR435" s="402"/>
      <c r="BS435" s="402"/>
      <c r="BT435" s="402"/>
      <c r="BU435" s="402"/>
      <c r="BV435" s="402"/>
      <c r="BW435" s="402"/>
      <c r="BX435" s="402"/>
      <c r="BY435" s="402"/>
      <c r="BZ435" s="402"/>
      <c r="CA435" s="402"/>
      <c r="CB435" s="402"/>
      <c r="CC435" s="402"/>
      <c r="CD435" s="402"/>
      <c r="CE435" s="402"/>
      <c r="CF435" s="402"/>
      <c r="CG435" s="402"/>
      <c r="CH435" s="402"/>
      <c r="CI435" s="402"/>
      <c r="CJ435" s="402"/>
      <c r="CK435" s="402"/>
      <c r="CL435" s="402"/>
      <c r="CM435" s="402"/>
      <c r="CN435" s="402"/>
      <c r="CO435" s="402"/>
      <c r="CP435" s="402"/>
    </row>
    <row r="436" spans="1:94">
      <c r="A436">
        <v>434</v>
      </c>
      <c r="B436" t="s">
        <v>1290</v>
      </c>
      <c r="C436" t="s">
        <v>1195</v>
      </c>
      <c r="D436" t="s">
        <v>1291</v>
      </c>
      <c r="E436" t="s">
        <v>1292</v>
      </c>
      <c r="F436" t="s">
        <v>2119</v>
      </c>
      <c r="I436" s="402"/>
      <c r="J436" s="402">
        <v>47.4</v>
      </c>
      <c r="K436" s="402"/>
      <c r="L436" s="402">
        <v>47.8</v>
      </c>
      <c r="M436" s="402">
        <v>55.1</v>
      </c>
      <c r="N436" s="402">
        <v>45.9</v>
      </c>
      <c r="O436" s="402">
        <v>45.4</v>
      </c>
      <c r="P436" s="402">
        <v>47.8</v>
      </c>
      <c r="Q436" s="402"/>
      <c r="R436" s="402">
        <v>63.9</v>
      </c>
      <c r="S436" s="402">
        <v>48.3</v>
      </c>
      <c r="T436" s="402">
        <v>45.3</v>
      </c>
      <c r="U436" s="402">
        <v>57.1</v>
      </c>
      <c r="V436" s="402">
        <v>55.7</v>
      </c>
      <c r="W436" s="402">
        <v>45.7</v>
      </c>
      <c r="X436" s="402">
        <v>46.4</v>
      </c>
      <c r="Y436" s="402">
        <v>46.4</v>
      </c>
      <c r="Z436" s="402">
        <v>36</v>
      </c>
      <c r="AA436" s="402">
        <v>49.3</v>
      </c>
      <c r="AB436" s="402">
        <v>63.2</v>
      </c>
      <c r="AC436" s="402">
        <v>46.7</v>
      </c>
      <c r="AD436" s="402">
        <v>43.6</v>
      </c>
      <c r="AE436" s="402">
        <v>37.6</v>
      </c>
      <c r="AF436" s="402">
        <v>48.3</v>
      </c>
      <c r="AG436" s="402">
        <v>48.3</v>
      </c>
      <c r="AH436" s="402">
        <v>46.1</v>
      </c>
      <c r="AI436" s="402"/>
      <c r="AJ436" s="402">
        <v>63.8</v>
      </c>
      <c r="AK436" s="402">
        <v>80</v>
      </c>
      <c r="AL436" s="402">
        <v>63.8</v>
      </c>
      <c r="AM436" s="402">
        <v>44.3</v>
      </c>
      <c r="AN436" s="402">
        <v>48.2</v>
      </c>
      <c r="AO436" s="402">
        <v>48.2</v>
      </c>
      <c r="AP436" s="402">
        <v>48.2</v>
      </c>
      <c r="AQ436" s="402">
        <v>51.4</v>
      </c>
      <c r="AR436" s="402">
        <v>49.2</v>
      </c>
      <c r="AS436" s="402">
        <v>45.3</v>
      </c>
      <c r="AT436" s="402">
        <v>45.3</v>
      </c>
      <c r="AU436" s="402">
        <v>35.4</v>
      </c>
      <c r="AV436" s="402">
        <v>45.3</v>
      </c>
      <c r="AW436" s="402">
        <v>57.1</v>
      </c>
      <c r="AX436" s="402">
        <v>57.1</v>
      </c>
      <c r="AY436" s="402">
        <v>62.8</v>
      </c>
      <c r="AZ436" s="402">
        <v>57.1</v>
      </c>
      <c r="BA436" s="402">
        <v>52.6</v>
      </c>
      <c r="BB436" s="402">
        <v>55.7</v>
      </c>
      <c r="BC436" s="402">
        <v>60.7</v>
      </c>
      <c r="BD436" s="402">
        <v>45.7</v>
      </c>
      <c r="BE436" s="402">
        <v>45.7</v>
      </c>
      <c r="BF436" s="402">
        <v>45.7</v>
      </c>
      <c r="BG436" s="402">
        <v>46.3</v>
      </c>
      <c r="BH436" s="402">
        <v>53.7</v>
      </c>
      <c r="BI436" s="402">
        <v>46.3</v>
      </c>
      <c r="BJ436" s="402">
        <v>46.3</v>
      </c>
      <c r="BK436" s="402">
        <v>46.3</v>
      </c>
      <c r="BL436" s="402">
        <v>46.3</v>
      </c>
      <c r="BM436" s="402">
        <v>36</v>
      </c>
      <c r="BN436" s="402">
        <v>36</v>
      </c>
      <c r="BO436" s="402">
        <v>53.3</v>
      </c>
      <c r="BP436" s="402">
        <v>49.3</v>
      </c>
      <c r="BQ436" s="402">
        <v>71.7</v>
      </c>
      <c r="BR436" s="402">
        <v>63.5</v>
      </c>
      <c r="BS436" s="402">
        <v>63.1</v>
      </c>
      <c r="BT436" s="402">
        <v>46.7</v>
      </c>
      <c r="BU436" s="402">
        <v>46.7</v>
      </c>
      <c r="BV436" s="402">
        <v>46.7</v>
      </c>
      <c r="BW436" s="402">
        <v>58.8</v>
      </c>
      <c r="BX436" s="402">
        <v>40.3</v>
      </c>
      <c r="BY436" s="402">
        <v>44.9</v>
      </c>
      <c r="BZ436" s="402">
        <v>43.6</v>
      </c>
      <c r="CA436" s="402">
        <v>41.4</v>
      </c>
      <c r="CB436" s="402">
        <v>31.8</v>
      </c>
      <c r="CC436" s="402">
        <v>31.9</v>
      </c>
      <c r="CD436" s="402">
        <v>37.5</v>
      </c>
      <c r="CE436" s="402">
        <v>38.7</v>
      </c>
      <c r="CF436" s="402">
        <v>48.2</v>
      </c>
      <c r="CG436" s="402">
        <v>48.2</v>
      </c>
      <c r="CH436" s="402">
        <v>48.2</v>
      </c>
      <c r="CI436" s="402">
        <v>48.2</v>
      </c>
      <c r="CJ436" s="402">
        <v>48.2</v>
      </c>
      <c r="CK436" s="402">
        <v>48.2</v>
      </c>
      <c r="CL436" s="402">
        <v>50.8</v>
      </c>
      <c r="CM436" s="402">
        <v>45.4</v>
      </c>
      <c r="CN436" s="402">
        <v>46</v>
      </c>
      <c r="CO436" s="402">
        <v>46</v>
      </c>
      <c r="CP436" s="402">
        <v>44.7</v>
      </c>
    </row>
    <row r="437" spans="1:94">
      <c r="A437">
        <v>435</v>
      </c>
      <c r="B437" t="s">
        <v>753</v>
      </c>
      <c r="C437" t="s">
        <v>1195</v>
      </c>
      <c r="D437" t="s">
        <v>1291</v>
      </c>
      <c r="E437" t="s">
        <v>1293</v>
      </c>
      <c r="F437" t="s">
        <v>2119</v>
      </c>
      <c r="I437" s="402"/>
      <c r="J437" s="402">
        <v>25.6</v>
      </c>
      <c r="K437" s="402"/>
      <c r="L437" s="402">
        <v>23</v>
      </c>
      <c r="M437" s="402">
        <v>34.7</v>
      </c>
      <c r="N437" s="402">
        <v>21.5</v>
      </c>
      <c r="O437" s="402">
        <v>25.9</v>
      </c>
      <c r="P437" s="402">
        <v>28.4</v>
      </c>
      <c r="Q437" s="402"/>
      <c r="R437" s="402">
        <v>35.3</v>
      </c>
      <c r="S437" s="402">
        <v>23.1</v>
      </c>
      <c r="T437" s="402">
        <v>20.6</v>
      </c>
      <c r="U437" s="402">
        <v>37.4</v>
      </c>
      <c r="V437" s="402">
        <v>34.7</v>
      </c>
      <c r="W437" s="402">
        <v>19.5</v>
      </c>
      <c r="X437" s="402">
        <v>21.5</v>
      </c>
      <c r="Y437" s="402">
        <v>21.5</v>
      </c>
      <c r="Z437" s="402">
        <v>13.4</v>
      </c>
      <c r="AA437" s="402">
        <v>24.1</v>
      </c>
      <c r="AB437" s="402">
        <v>45.3</v>
      </c>
      <c r="AC437" s="402">
        <v>25.9</v>
      </c>
      <c r="AD437" s="402">
        <v>23.4</v>
      </c>
      <c r="AE437" s="402">
        <v>19.7</v>
      </c>
      <c r="AF437" s="402">
        <v>28.5</v>
      </c>
      <c r="AG437" s="402">
        <v>32</v>
      </c>
      <c r="AH437" s="402">
        <v>27.7</v>
      </c>
      <c r="AI437" s="402"/>
      <c r="AJ437" s="402">
        <v>37.6</v>
      </c>
      <c r="AK437" s="402">
        <v>55.8</v>
      </c>
      <c r="AL437" s="402">
        <v>35</v>
      </c>
      <c r="AM437" s="402">
        <v>17.9</v>
      </c>
      <c r="AN437" s="402">
        <v>22.9</v>
      </c>
      <c r="AO437" s="402">
        <v>22.9</v>
      </c>
      <c r="AP437" s="402">
        <v>22.9</v>
      </c>
      <c r="AQ437" s="402">
        <v>29.3</v>
      </c>
      <c r="AR437" s="402">
        <v>22.9</v>
      </c>
      <c r="AS437" s="402">
        <v>20.4</v>
      </c>
      <c r="AT437" s="402">
        <v>20.4</v>
      </c>
      <c r="AU437" s="402">
        <v>13.7</v>
      </c>
      <c r="AV437" s="402">
        <v>22.4</v>
      </c>
      <c r="AW437" s="402">
        <v>37.1</v>
      </c>
      <c r="AX437" s="402">
        <v>37.1</v>
      </c>
      <c r="AY437" s="402">
        <v>39.9</v>
      </c>
      <c r="AZ437" s="402">
        <v>37.1</v>
      </c>
      <c r="BA437" s="402">
        <v>27.4</v>
      </c>
      <c r="BB437" s="402">
        <v>34.4</v>
      </c>
      <c r="BC437" s="402">
        <v>42.4</v>
      </c>
      <c r="BD437" s="402">
        <v>19.4</v>
      </c>
      <c r="BE437" s="402">
        <v>19.4</v>
      </c>
      <c r="BF437" s="402">
        <v>19.2</v>
      </c>
      <c r="BG437" s="402">
        <v>21.4</v>
      </c>
      <c r="BH437" s="402">
        <v>36.6</v>
      </c>
      <c r="BI437" s="402">
        <v>21.4</v>
      </c>
      <c r="BJ437" s="402">
        <v>21.3</v>
      </c>
      <c r="BK437" s="402">
        <v>22.5</v>
      </c>
      <c r="BL437" s="402">
        <v>21.4</v>
      </c>
      <c r="BM437" s="402">
        <v>12.7</v>
      </c>
      <c r="BN437" s="402">
        <v>13.3</v>
      </c>
      <c r="BO437" s="402">
        <v>26.1</v>
      </c>
      <c r="BP437" s="402">
        <v>23.9</v>
      </c>
      <c r="BQ437" s="402">
        <v>61.4</v>
      </c>
      <c r="BR437" s="402">
        <v>45.6</v>
      </c>
      <c r="BS437" s="402">
        <v>42.4</v>
      </c>
      <c r="BT437" s="402">
        <v>25.7</v>
      </c>
      <c r="BU437" s="402">
        <v>25.2</v>
      </c>
      <c r="BV437" s="402">
        <v>24.4</v>
      </c>
      <c r="BW437" s="402">
        <v>36.1</v>
      </c>
      <c r="BX437" s="402">
        <v>19.4</v>
      </c>
      <c r="BY437" s="402">
        <v>25.2</v>
      </c>
      <c r="BZ437" s="402">
        <v>23.2</v>
      </c>
      <c r="CA437" s="402">
        <v>20</v>
      </c>
      <c r="CB437" s="402">
        <v>19.6</v>
      </c>
      <c r="CC437" s="402">
        <v>15.6</v>
      </c>
      <c r="CD437" s="402">
        <v>19.6</v>
      </c>
      <c r="CE437" s="402">
        <v>19.6</v>
      </c>
      <c r="CF437" s="402">
        <v>28.2</v>
      </c>
      <c r="CG437" s="402">
        <v>28.2</v>
      </c>
      <c r="CH437" s="402">
        <v>28.2</v>
      </c>
      <c r="CI437" s="402">
        <v>31.8</v>
      </c>
      <c r="CJ437" s="402">
        <v>31.8</v>
      </c>
      <c r="CK437" s="402">
        <v>34.9</v>
      </c>
      <c r="CL437" s="402">
        <v>43.1</v>
      </c>
      <c r="CM437" s="402">
        <v>26</v>
      </c>
      <c r="CN437" s="402">
        <v>27.5</v>
      </c>
      <c r="CO437" s="402">
        <v>27.5</v>
      </c>
      <c r="CP437" s="402">
        <v>27.5</v>
      </c>
    </row>
    <row r="438" spans="1:94">
      <c r="A438">
        <v>436</v>
      </c>
      <c r="B438" t="s">
        <v>1294</v>
      </c>
      <c r="C438" t="s">
        <v>1195</v>
      </c>
      <c r="D438" t="s">
        <v>1291</v>
      </c>
      <c r="E438" t="s">
        <v>1295</v>
      </c>
      <c r="F438" t="s">
        <v>2119</v>
      </c>
      <c r="I438" s="402"/>
      <c r="J438" s="402">
        <v>28</v>
      </c>
      <c r="K438" s="402"/>
      <c r="L438" s="402">
        <v>30.3</v>
      </c>
      <c r="M438" s="402">
        <v>32.7</v>
      </c>
      <c r="N438" s="402">
        <v>28.2</v>
      </c>
      <c r="O438" s="402">
        <v>25.5</v>
      </c>
      <c r="P438" s="402">
        <v>26.9</v>
      </c>
      <c r="Q438" s="402"/>
      <c r="R438" s="402">
        <v>38.2</v>
      </c>
      <c r="S438" s="402">
        <v>30.6</v>
      </c>
      <c r="T438" s="402">
        <v>30.4</v>
      </c>
      <c r="U438" s="402">
        <v>33.1</v>
      </c>
      <c r="V438" s="402">
        <v>32.9</v>
      </c>
      <c r="W438" s="402">
        <v>27.7</v>
      </c>
      <c r="X438" s="402">
        <v>28.3</v>
      </c>
      <c r="Y438" s="402">
        <v>28.3</v>
      </c>
      <c r="Z438" s="402">
        <v>24.1</v>
      </c>
      <c r="AA438" s="402">
        <v>31</v>
      </c>
      <c r="AB438" s="402">
        <v>27.9</v>
      </c>
      <c r="AC438" s="402">
        <v>26.1</v>
      </c>
      <c r="AD438" s="402">
        <v>25.5</v>
      </c>
      <c r="AE438" s="402">
        <v>21.5</v>
      </c>
      <c r="AF438" s="402">
        <v>27</v>
      </c>
      <c r="AG438" s="402">
        <v>27</v>
      </c>
      <c r="AH438" s="402">
        <v>26.2</v>
      </c>
      <c r="AI438" s="402"/>
      <c r="AJ438" s="402">
        <v>45.1</v>
      </c>
      <c r="AK438" s="402">
        <v>42.2</v>
      </c>
      <c r="AL438" s="402">
        <v>38.1</v>
      </c>
      <c r="AM438" s="402">
        <v>30.6</v>
      </c>
      <c r="AN438" s="402">
        <v>30.6</v>
      </c>
      <c r="AO438" s="402">
        <v>30.6</v>
      </c>
      <c r="AP438" s="402">
        <v>33.5</v>
      </c>
      <c r="AQ438" s="402">
        <v>30.6</v>
      </c>
      <c r="AR438" s="402">
        <v>30.6</v>
      </c>
      <c r="AS438" s="402">
        <v>30.4</v>
      </c>
      <c r="AT438" s="402">
        <v>31.1</v>
      </c>
      <c r="AU438" s="402">
        <v>25.4</v>
      </c>
      <c r="AV438" s="402">
        <v>30.4</v>
      </c>
      <c r="AW438" s="402">
        <v>37.6</v>
      </c>
      <c r="AX438" s="402">
        <v>33</v>
      </c>
      <c r="AY438" s="402">
        <v>43.2</v>
      </c>
      <c r="AZ438" s="402">
        <v>27.5</v>
      </c>
      <c r="BA438" s="402">
        <v>31.3</v>
      </c>
      <c r="BB438" s="402">
        <v>32.8</v>
      </c>
      <c r="BC438" s="402">
        <v>37.9</v>
      </c>
      <c r="BD438" s="402">
        <v>27.6</v>
      </c>
      <c r="BE438" s="402">
        <v>27.6</v>
      </c>
      <c r="BF438" s="402">
        <v>27.2</v>
      </c>
      <c r="BG438" s="402">
        <v>28.3</v>
      </c>
      <c r="BH438" s="402">
        <v>28.3</v>
      </c>
      <c r="BI438" s="402">
        <v>28.3</v>
      </c>
      <c r="BJ438" s="402">
        <v>28.3</v>
      </c>
      <c r="BK438" s="402">
        <v>28.3</v>
      </c>
      <c r="BL438" s="402">
        <v>28.3</v>
      </c>
      <c r="BM438" s="402">
        <v>23.8</v>
      </c>
      <c r="BN438" s="402">
        <v>24</v>
      </c>
      <c r="BO438" s="402">
        <v>32.5</v>
      </c>
      <c r="BP438" s="402">
        <v>30.9</v>
      </c>
      <c r="BQ438" s="402">
        <v>27</v>
      </c>
      <c r="BR438" s="402">
        <v>28.6</v>
      </c>
      <c r="BS438" s="402">
        <v>29.5</v>
      </c>
      <c r="BT438" s="402">
        <v>26.1</v>
      </c>
      <c r="BU438" s="402">
        <v>26.1</v>
      </c>
      <c r="BV438" s="402">
        <v>26.1</v>
      </c>
      <c r="BW438" s="402">
        <v>30.9</v>
      </c>
      <c r="BX438" s="402">
        <v>24.8</v>
      </c>
      <c r="BY438" s="402">
        <v>25.5</v>
      </c>
      <c r="BZ438" s="402">
        <v>25.5</v>
      </c>
      <c r="CA438" s="402">
        <v>25.5</v>
      </c>
      <c r="CB438" s="402">
        <v>20.2</v>
      </c>
      <c r="CC438" s="402">
        <v>19.9</v>
      </c>
      <c r="CD438" s="402">
        <v>21.5</v>
      </c>
      <c r="CE438" s="402">
        <v>21.5</v>
      </c>
      <c r="CF438" s="402">
        <v>26.9</v>
      </c>
      <c r="CG438" s="402">
        <v>26.9</v>
      </c>
      <c r="CH438" s="402">
        <v>27.6</v>
      </c>
      <c r="CI438" s="402">
        <v>26.9</v>
      </c>
      <c r="CJ438" s="402">
        <v>27</v>
      </c>
      <c r="CK438" s="402">
        <v>26.9</v>
      </c>
      <c r="CL438" s="402">
        <v>26.9</v>
      </c>
      <c r="CM438" s="402">
        <v>26</v>
      </c>
      <c r="CN438" s="402">
        <v>26.9</v>
      </c>
      <c r="CO438" s="402">
        <v>24</v>
      </c>
      <c r="CP438" s="402">
        <v>25.7</v>
      </c>
    </row>
    <row r="439" spans="1:94">
      <c r="A439">
        <v>437</v>
      </c>
      <c r="B439" t="s">
        <v>1296</v>
      </c>
      <c r="C439" t="s">
        <v>1195</v>
      </c>
      <c r="D439" t="s">
        <v>1291</v>
      </c>
      <c r="E439" t="s">
        <v>1297</v>
      </c>
      <c r="F439" t="s">
        <v>2119</v>
      </c>
      <c r="I439" s="402"/>
      <c r="J439" s="402">
        <v>18.4</v>
      </c>
      <c r="K439" s="402"/>
      <c r="L439" s="402">
        <v>18.3</v>
      </c>
      <c r="M439" s="402">
        <v>19.6</v>
      </c>
      <c r="N439" s="402">
        <v>18.3</v>
      </c>
      <c r="O439" s="402">
        <v>18.1</v>
      </c>
      <c r="P439" s="402">
        <v>18.3</v>
      </c>
      <c r="Q439" s="402"/>
      <c r="R439" s="402">
        <v>24.4</v>
      </c>
      <c r="S439" s="402">
        <v>18.5</v>
      </c>
      <c r="T439" s="402">
        <v>16.7</v>
      </c>
      <c r="U439" s="402">
        <v>20.2</v>
      </c>
      <c r="V439" s="402">
        <v>19.9</v>
      </c>
      <c r="W439" s="402">
        <v>18.5</v>
      </c>
      <c r="X439" s="402">
        <v>18.5</v>
      </c>
      <c r="Y439" s="402">
        <v>18.5</v>
      </c>
      <c r="Z439" s="402">
        <v>16</v>
      </c>
      <c r="AA439" s="402">
        <v>18.5</v>
      </c>
      <c r="AB439" s="402">
        <v>18.3</v>
      </c>
      <c r="AC439" s="402">
        <v>19.6</v>
      </c>
      <c r="AD439" s="402">
        <v>16.8</v>
      </c>
      <c r="AE439" s="402">
        <v>17.3</v>
      </c>
      <c r="AF439" s="402">
        <v>18.5</v>
      </c>
      <c r="AG439" s="402">
        <v>18.5</v>
      </c>
      <c r="AH439" s="402">
        <v>18.5</v>
      </c>
      <c r="AI439" s="402"/>
      <c r="AJ439" s="402">
        <v>33.8</v>
      </c>
      <c r="AK439" s="402">
        <v>45.7</v>
      </c>
      <c r="AL439" s="402">
        <v>24.4</v>
      </c>
      <c r="AM439" s="402">
        <v>18.5</v>
      </c>
      <c r="AN439" s="402">
        <v>18.5</v>
      </c>
      <c r="AO439" s="402">
        <v>20.7</v>
      </c>
      <c r="AP439" s="402">
        <v>18</v>
      </c>
      <c r="AQ439" s="402">
        <v>18.8</v>
      </c>
      <c r="AR439" s="402">
        <v>18.5</v>
      </c>
      <c r="AS439" s="402">
        <v>16.7</v>
      </c>
      <c r="AT439" s="402">
        <v>16.7</v>
      </c>
      <c r="AU439" s="402">
        <v>11.9</v>
      </c>
      <c r="AV439" s="402">
        <v>16.7</v>
      </c>
      <c r="AW439" s="402">
        <v>20.2</v>
      </c>
      <c r="AX439" s="402">
        <v>20.2</v>
      </c>
      <c r="AY439" s="402">
        <v>30.4</v>
      </c>
      <c r="AZ439" s="402">
        <v>20.2</v>
      </c>
      <c r="BA439" s="402">
        <v>19.8</v>
      </c>
      <c r="BB439" s="402">
        <v>19.8</v>
      </c>
      <c r="BC439" s="402">
        <v>21.3</v>
      </c>
      <c r="BD439" s="402">
        <v>18.4</v>
      </c>
      <c r="BE439" s="402">
        <v>18.4</v>
      </c>
      <c r="BF439" s="402">
        <v>18.4</v>
      </c>
      <c r="BG439" s="402">
        <v>18.4</v>
      </c>
      <c r="BH439" s="402">
        <v>18.4</v>
      </c>
      <c r="BI439" s="402">
        <v>18.4</v>
      </c>
      <c r="BJ439" s="402">
        <v>18.4</v>
      </c>
      <c r="BK439" s="402">
        <v>18.4</v>
      </c>
      <c r="BL439" s="402">
        <v>16.7</v>
      </c>
      <c r="BM439" s="402">
        <v>16</v>
      </c>
      <c r="BN439" s="402">
        <v>13.7</v>
      </c>
      <c r="BO439" s="402">
        <v>18.4</v>
      </c>
      <c r="BP439" s="402">
        <v>18.4</v>
      </c>
      <c r="BQ439" s="402">
        <v>18.3</v>
      </c>
      <c r="BR439" s="402">
        <v>18.3</v>
      </c>
      <c r="BS439" s="402">
        <v>18.3</v>
      </c>
      <c r="BT439" s="402">
        <v>19.5</v>
      </c>
      <c r="BU439" s="402">
        <v>19.5</v>
      </c>
      <c r="BV439" s="402">
        <v>19.5</v>
      </c>
      <c r="BW439" s="402">
        <v>24.5</v>
      </c>
      <c r="BX439" s="402">
        <v>16.2</v>
      </c>
      <c r="BY439" s="402">
        <v>16.8</v>
      </c>
      <c r="BZ439" s="402">
        <v>16.8</v>
      </c>
      <c r="CA439" s="402">
        <v>14.9</v>
      </c>
      <c r="CB439" s="402">
        <v>17.2</v>
      </c>
      <c r="CC439" s="402">
        <v>17.2</v>
      </c>
      <c r="CD439" s="402">
        <v>17.2</v>
      </c>
      <c r="CE439" s="402">
        <v>17.2</v>
      </c>
      <c r="CF439" s="402">
        <v>18.4</v>
      </c>
      <c r="CG439" s="402">
        <v>18.4</v>
      </c>
      <c r="CH439" s="402">
        <v>18.4</v>
      </c>
      <c r="CI439" s="402">
        <v>18.4</v>
      </c>
      <c r="CJ439" s="402">
        <v>20.7</v>
      </c>
      <c r="CK439" s="402">
        <v>18.4</v>
      </c>
      <c r="CL439" s="402">
        <v>18.4</v>
      </c>
      <c r="CM439" s="402">
        <v>18.4</v>
      </c>
      <c r="CN439" s="402">
        <v>18.4</v>
      </c>
      <c r="CO439" s="402">
        <v>18.4</v>
      </c>
      <c r="CP439" s="402">
        <v>18.4</v>
      </c>
    </row>
    <row r="440" spans="1:94">
      <c r="A440">
        <v>438</v>
      </c>
      <c r="B440" t="s">
        <v>1298</v>
      </c>
      <c r="C440" t="s">
        <v>1195</v>
      </c>
      <c r="D440" t="s">
        <v>1291</v>
      </c>
      <c r="E440" t="s">
        <v>1299</v>
      </c>
      <c r="F440" t="s">
        <v>2119</v>
      </c>
      <c r="I440" s="402"/>
      <c r="J440" s="402">
        <v>16.5</v>
      </c>
      <c r="K440" s="402"/>
      <c r="L440" s="402">
        <v>16</v>
      </c>
      <c r="M440" s="402">
        <v>21.6</v>
      </c>
      <c r="N440" s="402">
        <v>15.5</v>
      </c>
      <c r="O440" s="402">
        <v>15.3</v>
      </c>
      <c r="P440" s="402">
        <v>17.1</v>
      </c>
      <c r="Q440" s="402"/>
      <c r="R440" s="402">
        <v>25.6</v>
      </c>
      <c r="S440" s="402">
        <v>16.3</v>
      </c>
      <c r="T440" s="402">
        <v>13</v>
      </c>
      <c r="U440" s="402">
        <v>23.8</v>
      </c>
      <c r="V440" s="402">
        <v>22</v>
      </c>
      <c r="W440" s="402">
        <v>13.8</v>
      </c>
      <c r="X440" s="402">
        <v>15.9</v>
      </c>
      <c r="Y440" s="402">
        <v>15.8</v>
      </c>
      <c r="Z440" s="402">
        <v>11.6</v>
      </c>
      <c r="AA440" s="402">
        <v>17.2</v>
      </c>
      <c r="AB440" s="402">
        <v>19</v>
      </c>
      <c r="AC440" s="402">
        <v>15.6</v>
      </c>
      <c r="AD440" s="402">
        <v>15.5</v>
      </c>
      <c r="AE440" s="402">
        <v>13.6</v>
      </c>
      <c r="AF440" s="402">
        <v>17.3</v>
      </c>
      <c r="AG440" s="402">
        <v>17.5</v>
      </c>
      <c r="AH440" s="402">
        <v>17.3</v>
      </c>
      <c r="AI440" s="402"/>
      <c r="AJ440" s="402">
        <v>41.3</v>
      </c>
      <c r="AK440" s="402">
        <v>46.4</v>
      </c>
      <c r="AL440" s="402">
        <v>25.5</v>
      </c>
      <c r="AM440" s="402">
        <v>16.2</v>
      </c>
      <c r="AN440" s="402">
        <v>16.2</v>
      </c>
      <c r="AO440" s="402">
        <v>16.2</v>
      </c>
      <c r="AP440" s="402">
        <v>16.2</v>
      </c>
      <c r="AQ440" s="402">
        <v>20.3</v>
      </c>
      <c r="AR440" s="402">
        <v>16.2</v>
      </c>
      <c r="AS440" s="402">
        <v>13</v>
      </c>
      <c r="AT440" s="402">
        <v>13</v>
      </c>
      <c r="AU440" s="402">
        <v>10</v>
      </c>
      <c r="AV440" s="402">
        <v>13</v>
      </c>
      <c r="AW440" s="402">
        <v>21.6</v>
      </c>
      <c r="AX440" s="402">
        <v>23.7</v>
      </c>
      <c r="AY440" s="402">
        <v>39</v>
      </c>
      <c r="AZ440" s="402">
        <v>23.7</v>
      </c>
      <c r="BA440" s="402">
        <v>16.2</v>
      </c>
      <c r="BB440" s="402">
        <v>21.9</v>
      </c>
      <c r="BC440" s="402">
        <v>23.8</v>
      </c>
      <c r="BD440" s="402">
        <v>13.8</v>
      </c>
      <c r="BE440" s="402">
        <v>13.8</v>
      </c>
      <c r="BF440" s="402">
        <v>13.3</v>
      </c>
      <c r="BG440" s="402">
        <v>15.8</v>
      </c>
      <c r="BH440" s="402">
        <v>20.3</v>
      </c>
      <c r="BI440" s="402">
        <v>15.8</v>
      </c>
      <c r="BJ440" s="402">
        <v>15.7</v>
      </c>
      <c r="BK440" s="402">
        <v>15.7</v>
      </c>
      <c r="BL440" s="402">
        <v>13.4</v>
      </c>
      <c r="BM440" s="402">
        <v>11.6</v>
      </c>
      <c r="BN440" s="402">
        <v>11.6</v>
      </c>
      <c r="BO440" s="402">
        <v>18.1</v>
      </c>
      <c r="BP440" s="402">
        <v>17.2</v>
      </c>
      <c r="BQ440" s="402">
        <v>20.3</v>
      </c>
      <c r="BR440" s="402">
        <v>18.9</v>
      </c>
      <c r="BS440" s="402">
        <v>18.9</v>
      </c>
      <c r="BT440" s="402">
        <v>15.5</v>
      </c>
      <c r="BU440" s="402">
        <v>15.5</v>
      </c>
      <c r="BV440" s="402">
        <v>15</v>
      </c>
      <c r="BW440" s="402">
        <v>19.8</v>
      </c>
      <c r="BX440" s="402">
        <v>15.4</v>
      </c>
      <c r="BY440" s="402">
        <v>15.4</v>
      </c>
      <c r="BZ440" s="402">
        <v>15</v>
      </c>
      <c r="CA440" s="402">
        <v>15.4</v>
      </c>
      <c r="CB440" s="402">
        <v>12.1</v>
      </c>
      <c r="CC440" s="402">
        <v>13.5</v>
      </c>
      <c r="CD440" s="402">
        <v>12.7</v>
      </c>
      <c r="CE440" s="402">
        <v>14.3</v>
      </c>
      <c r="CF440" s="402">
        <v>17.3</v>
      </c>
      <c r="CG440" s="402">
        <v>17.3</v>
      </c>
      <c r="CH440" s="402">
        <v>17.9</v>
      </c>
      <c r="CI440" s="402">
        <v>17.4</v>
      </c>
      <c r="CJ440" s="402">
        <v>17.4</v>
      </c>
      <c r="CK440" s="402">
        <v>17.4</v>
      </c>
      <c r="CL440" s="402">
        <v>19.3</v>
      </c>
      <c r="CM440" s="402">
        <v>17.4</v>
      </c>
      <c r="CN440" s="402">
        <v>17.3</v>
      </c>
      <c r="CO440" s="402">
        <v>17.3</v>
      </c>
      <c r="CP440" s="402">
        <v>17.3</v>
      </c>
    </row>
    <row r="441" spans="1:94">
      <c r="A441">
        <v>439</v>
      </c>
      <c r="B441" t="s">
        <v>1300</v>
      </c>
      <c r="C441" t="s">
        <v>1195</v>
      </c>
      <c r="D441" t="s">
        <v>1291</v>
      </c>
      <c r="E441" t="s">
        <v>1301</v>
      </c>
      <c r="F441" t="s">
        <v>2119</v>
      </c>
      <c r="J441">
        <v>8.5</v>
      </c>
      <c r="L441">
        <v>7.2</v>
      </c>
      <c r="M441">
        <v>11.8</v>
      </c>
      <c r="N441">
        <v>7.4</v>
      </c>
      <c r="O441">
        <v>8.6</v>
      </c>
      <c r="P441">
        <v>9.4</v>
      </c>
      <c r="R441">
        <v>16.9</v>
      </c>
      <c r="S441">
        <v>7.1</v>
      </c>
      <c r="T441">
        <v>6.4</v>
      </c>
      <c r="U441">
        <v>15.2</v>
      </c>
      <c r="V441">
        <v>11.2</v>
      </c>
      <c r="W441">
        <v>5.7</v>
      </c>
      <c r="X441">
        <v>7.3</v>
      </c>
      <c r="Y441">
        <v>7.3</v>
      </c>
      <c r="Z441">
        <v>6.4</v>
      </c>
      <c r="AA441">
        <v>7.6</v>
      </c>
      <c r="AB441">
        <v>10.4</v>
      </c>
      <c r="AC441">
        <v>8.1</v>
      </c>
      <c r="AD441">
        <v>8.4</v>
      </c>
      <c r="AE441">
        <v>8.4</v>
      </c>
      <c r="AF441">
        <v>9.3</v>
      </c>
      <c r="AG441">
        <v>10.5</v>
      </c>
      <c r="AH441">
        <v>9.3</v>
      </c>
      <c r="AJ441">
        <v>33.3</v>
      </c>
      <c r="AK441">
        <v>28.6</v>
      </c>
      <c r="AL441">
        <v>16.7</v>
      </c>
      <c r="AM441">
        <v>6.3</v>
      </c>
      <c r="AN441">
        <v>7</v>
      </c>
      <c r="AO441">
        <v>7</v>
      </c>
      <c r="AP441">
        <v>8.5</v>
      </c>
      <c r="AQ441">
        <v>7</v>
      </c>
      <c r="AR441">
        <v>7</v>
      </c>
      <c r="AS441">
        <v>6.3</v>
      </c>
      <c r="AT441">
        <v>6.3</v>
      </c>
      <c r="AU441">
        <v>4.8</v>
      </c>
      <c r="AV441">
        <v>6.3</v>
      </c>
      <c r="AW441">
        <v>15.1</v>
      </c>
      <c r="AX441">
        <v>15.1</v>
      </c>
      <c r="AY441">
        <v>26</v>
      </c>
      <c r="AZ441">
        <v>15.1</v>
      </c>
      <c r="BA441">
        <v>6.8</v>
      </c>
      <c r="BB441">
        <v>9.3</v>
      </c>
      <c r="BC441">
        <v>17.8</v>
      </c>
      <c r="BD441">
        <v>5.6</v>
      </c>
      <c r="BE441">
        <v>5.6</v>
      </c>
      <c r="BF441">
        <v>5.6</v>
      </c>
      <c r="BG441">
        <v>7.2</v>
      </c>
      <c r="BH441">
        <v>15.8</v>
      </c>
      <c r="BI441">
        <v>7.2</v>
      </c>
      <c r="BJ441">
        <v>6.8</v>
      </c>
      <c r="BK441">
        <v>8.1</v>
      </c>
      <c r="BL441">
        <v>6.4</v>
      </c>
      <c r="BM441">
        <v>6.4</v>
      </c>
      <c r="BN441">
        <v>6.4</v>
      </c>
      <c r="BO441">
        <v>8.4</v>
      </c>
      <c r="BP441">
        <v>7.5</v>
      </c>
      <c r="BQ441">
        <v>10.2</v>
      </c>
      <c r="BR441">
        <v>10.2</v>
      </c>
      <c r="BS441">
        <v>10.6</v>
      </c>
      <c r="BT441">
        <v>8</v>
      </c>
      <c r="BU441">
        <v>6</v>
      </c>
      <c r="BV441">
        <v>8</v>
      </c>
      <c r="BW441">
        <v>12.6</v>
      </c>
      <c r="BX441">
        <v>8.3</v>
      </c>
      <c r="BY441">
        <v>8.3</v>
      </c>
      <c r="BZ441">
        <v>8.3</v>
      </c>
      <c r="CA441">
        <v>8.1</v>
      </c>
      <c r="CB441">
        <v>8.3</v>
      </c>
      <c r="CC441">
        <v>8.3</v>
      </c>
      <c r="CD441">
        <v>8</v>
      </c>
      <c r="CE441">
        <v>8.7</v>
      </c>
      <c r="CF441">
        <v>9.2</v>
      </c>
      <c r="CG441">
        <v>9.2</v>
      </c>
      <c r="CH441">
        <v>9.2</v>
      </c>
      <c r="CI441">
        <v>6.9</v>
      </c>
      <c r="CJ441">
        <v>13.1</v>
      </c>
      <c r="CK441">
        <v>10.3</v>
      </c>
      <c r="CL441">
        <v>11.9</v>
      </c>
      <c r="CM441">
        <v>10.3</v>
      </c>
      <c r="CN441">
        <v>9.2</v>
      </c>
      <c r="CO441">
        <v>9.3</v>
      </c>
      <c r="CP441">
        <v>8.8</v>
      </c>
    </row>
    <row r="442" spans="1:94">
      <c r="A442">
        <v>440</v>
      </c>
      <c r="B442" t="s">
        <v>1302</v>
      </c>
      <c r="C442" t="s">
        <v>1195</v>
      </c>
      <c r="D442" t="s">
        <v>1291</v>
      </c>
      <c r="E442" t="s">
        <v>1303</v>
      </c>
      <c r="F442" t="s">
        <v>2119</v>
      </c>
      <c r="I442" s="402"/>
      <c r="J442" s="402">
        <v>6.2</v>
      </c>
      <c r="K442" s="402"/>
      <c r="L442" s="402">
        <v>6.1</v>
      </c>
      <c r="M442" s="402">
        <v>9.7</v>
      </c>
      <c r="N442" s="402">
        <v>4.6</v>
      </c>
      <c r="O442" s="402">
        <v>6.3</v>
      </c>
      <c r="P442" s="402">
        <v>6.6</v>
      </c>
      <c r="Q442" s="402"/>
      <c r="R442" s="402">
        <v>11</v>
      </c>
      <c r="S442" s="402">
        <v>6</v>
      </c>
      <c r="T442" s="402">
        <v>4.8</v>
      </c>
      <c r="U442" s="402">
        <v>12.9</v>
      </c>
      <c r="V442" s="402">
        <v>9.3</v>
      </c>
      <c r="W442" s="402">
        <v>3.4</v>
      </c>
      <c r="X442" s="402">
        <v>4.6</v>
      </c>
      <c r="Y442" s="402">
        <v>4.6</v>
      </c>
      <c r="Z442" s="402">
        <v>4.6</v>
      </c>
      <c r="AA442" s="402">
        <v>4.6</v>
      </c>
      <c r="AB442" s="402">
        <v>7.3</v>
      </c>
      <c r="AC442" s="402">
        <v>6.3</v>
      </c>
      <c r="AD442" s="402">
        <v>5.9</v>
      </c>
      <c r="AE442" s="402">
        <v>5.7</v>
      </c>
      <c r="AF442" s="402">
        <v>6.6</v>
      </c>
      <c r="AG442" s="402">
        <v>7.7</v>
      </c>
      <c r="AH442" s="402">
        <v>6.6</v>
      </c>
      <c r="AI442" s="402"/>
      <c r="AJ442" s="402">
        <v>21.5</v>
      </c>
      <c r="AK442" s="402">
        <v>29.2</v>
      </c>
      <c r="AL442" s="402">
        <v>9</v>
      </c>
      <c r="AM442" s="402">
        <v>5.4</v>
      </c>
      <c r="AN442" s="402">
        <v>5.9</v>
      </c>
      <c r="AO442" s="402">
        <v>5.9</v>
      </c>
      <c r="AP442" s="402">
        <v>5.9</v>
      </c>
      <c r="AQ442" s="402">
        <v>5.9</v>
      </c>
      <c r="AR442" s="402">
        <v>5.9</v>
      </c>
      <c r="AS442" s="402">
        <v>4.7</v>
      </c>
      <c r="AT442" s="402">
        <v>4.7</v>
      </c>
      <c r="AU442" s="402">
        <v>2.5</v>
      </c>
      <c r="AV442" s="402">
        <v>4.7</v>
      </c>
      <c r="AW442" s="402">
        <v>12.7</v>
      </c>
      <c r="AX442" s="402">
        <v>12.7</v>
      </c>
      <c r="AY442" s="402">
        <v>28.2</v>
      </c>
      <c r="AZ442" s="402">
        <v>12.7</v>
      </c>
      <c r="BA442" s="402">
        <v>4.1</v>
      </c>
      <c r="BB442" s="402">
        <v>9.1</v>
      </c>
      <c r="BC442" s="402">
        <v>12.5</v>
      </c>
      <c r="BD442" s="402">
        <v>3.4</v>
      </c>
      <c r="BE442" s="402">
        <v>3.4</v>
      </c>
      <c r="BF442" s="402">
        <v>2.9</v>
      </c>
      <c r="BG442" s="402">
        <v>4.5</v>
      </c>
      <c r="BH442" s="402">
        <v>11</v>
      </c>
      <c r="BI442" s="402">
        <v>4.1</v>
      </c>
      <c r="BJ442" s="402">
        <v>4.1</v>
      </c>
      <c r="BK442" s="402">
        <v>4.8</v>
      </c>
      <c r="BL442" s="402">
        <v>4.5</v>
      </c>
      <c r="BM442" s="402">
        <v>4.5</v>
      </c>
      <c r="BN442" s="402">
        <v>4.5</v>
      </c>
      <c r="BO442" s="402">
        <v>4.8</v>
      </c>
      <c r="BP442" s="402">
        <v>4.5</v>
      </c>
      <c r="BQ442" s="402">
        <v>7.2</v>
      </c>
      <c r="BR442" s="402">
        <v>7.2</v>
      </c>
      <c r="BS442" s="402">
        <v>7.8</v>
      </c>
      <c r="BT442" s="402">
        <v>6.2</v>
      </c>
      <c r="BU442" s="402">
        <v>4.6</v>
      </c>
      <c r="BV442" s="402">
        <v>6</v>
      </c>
      <c r="BW442" s="402">
        <v>15.3</v>
      </c>
      <c r="BX442" s="402">
        <v>5.1</v>
      </c>
      <c r="BY442" s="402">
        <v>5.8</v>
      </c>
      <c r="BZ442" s="402">
        <v>5.7</v>
      </c>
      <c r="CA442" s="402">
        <v>5.8</v>
      </c>
      <c r="CB442" s="402">
        <v>5.6</v>
      </c>
      <c r="CC442" s="402">
        <v>4.8</v>
      </c>
      <c r="CD442" s="402">
        <v>5.3</v>
      </c>
      <c r="CE442" s="402">
        <v>5.6</v>
      </c>
      <c r="CF442" s="402">
        <v>6.5</v>
      </c>
      <c r="CG442" s="402">
        <v>6.5</v>
      </c>
      <c r="CH442" s="402">
        <v>5.8</v>
      </c>
      <c r="CI442" s="402">
        <v>7.6</v>
      </c>
      <c r="CJ442" s="402">
        <v>10.9</v>
      </c>
      <c r="CK442" s="402">
        <v>8</v>
      </c>
      <c r="CL442" s="402">
        <v>7.6</v>
      </c>
      <c r="CM442" s="402">
        <v>6.4</v>
      </c>
      <c r="CN442" s="402">
        <v>6.5</v>
      </c>
      <c r="CO442" s="402">
        <v>6.5</v>
      </c>
      <c r="CP442" s="402">
        <v>6.5</v>
      </c>
    </row>
    <row r="443" spans="3:94">
      <c r="C443" t="s">
        <v>1195</v>
      </c>
      <c r="D443" t="s">
        <v>1305</v>
      </c>
      <c r="I443" s="402"/>
      <c r="J443" s="402"/>
      <c r="K443" s="402"/>
      <c r="L443" s="402"/>
      <c r="M443" s="402"/>
      <c r="N443" s="402"/>
      <c r="O443" s="402"/>
      <c r="P443" s="402"/>
      <c r="Q443" s="402"/>
      <c r="R443" s="402"/>
      <c r="S443" s="402"/>
      <c r="T443" s="402"/>
      <c r="U443" s="402"/>
      <c r="V443" s="402"/>
      <c r="W443" s="402"/>
      <c r="X443" s="402"/>
      <c r="Y443" s="402"/>
      <c r="Z443" s="402"/>
      <c r="AA443" s="402"/>
      <c r="AB443" s="402"/>
      <c r="AC443" s="402"/>
      <c r="AD443" s="402"/>
      <c r="AE443" s="402"/>
      <c r="AF443" s="402"/>
      <c r="AG443" s="402"/>
      <c r="AH443" s="402"/>
      <c r="AI443" s="402"/>
      <c r="AJ443" s="402"/>
      <c r="AK443" s="402"/>
      <c r="AL443" s="402"/>
      <c r="AM443" s="402"/>
      <c r="AN443" s="402"/>
      <c r="AO443" s="402"/>
      <c r="AP443" s="402"/>
      <c r="AQ443" s="402"/>
      <c r="AR443" s="402"/>
      <c r="AS443" s="402"/>
      <c r="AT443" s="402"/>
      <c r="AU443" s="402"/>
      <c r="AV443" s="402"/>
      <c r="AW443" s="402"/>
      <c r="AX443" s="402"/>
      <c r="AY443" s="402"/>
      <c r="AZ443" s="402"/>
      <c r="BA443" s="402"/>
      <c r="BB443" s="402"/>
      <c r="BC443" s="402"/>
      <c r="BD443" s="402"/>
      <c r="BE443" s="402"/>
      <c r="BF443" s="402"/>
      <c r="BG443" s="402"/>
      <c r="BH443" s="402"/>
      <c r="BI443" s="402"/>
      <c r="BJ443" s="402"/>
      <c r="BK443" s="402"/>
      <c r="BL443" s="402"/>
      <c r="BM443" s="402"/>
      <c r="BN443" s="402"/>
      <c r="BO443" s="402"/>
      <c r="BP443" s="402"/>
      <c r="BQ443" s="402"/>
      <c r="BR443" s="402"/>
      <c r="BS443" s="402"/>
      <c r="BT443" s="402"/>
      <c r="BU443" s="402"/>
      <c r="BV443" s="402"/>
      <c r="BW443" s="402"/>
      <c r="BX443" s="402"/>
      <c r="BY443" s="402"/>
      <c r="BZ443" s="402"/>
      <c r="CA443" s="402"/>
      <c r="CB443" s="402"/>
      <c r="CC443" s="402"/>
      <c r="CD443" s="402"/>
      <c r="CE443" s="402"/>
      <c r="CF443" s="402"/>
      <c r="CG443" s="402"/>
      <c r="CH443" s="402"/>
      <c r="CI443" s="402"/>
      <c r="CJ443" s="402"/>
      <c r="CK443" s="402"/>
      <c r="CL443" s="402"/>
      <c r="CM443" s="402"/>
      <c r="CN443" s="402"/>
      <c r="CO443" s="402"/>
      <c r="CP443" s="402"/>
    </row>
    <row r="444" spans="1:94">
      <c r="A444">
        <v>442</v>
      </c>
      <c r="B444" t="s">
        <v>1304</v>
      </c>
      <c r="C444" t="s">
        <v>1195</v>
      </c>
      <c r="D444" t="s">
        <v>1305</v>
      </c>
      <c r="E444" t="s">
        <v>1306</v>
      </c>
      <c r="F444" t="s">
        <v>2119</v>
      </c>
      <c r="I444" s="402"/>
      <c r="J444" s="402">
        <v>7.1</v>
      </c>
      <c r="K444" s="402"/>
      <c r="L444" s="402">
        <v>5.5</v>
      </c>
      <c r="M444" s="402">
        <v>11.7</v>
      </c>
      <c r="N444" s="402">
        <v>5.5</v>
      </c>
      <c r="O444" s="402">
        <v>7.2</v>
      </c>
      <c r="P444" s="402">
        <v>7.9</v>
      </c>
      <c r="Q444" s="402"/>
      <c r="R444" s="402">
        <v>13.4</v>
      </c>
      <c r="S444" s="402">
        <v>5.5</v>
      </c>
      <c r="T444" s="402">
        <v>4.9</v>
      </c>
      <c r="U444" s="402">
        <v>13.9</v>
      </c>
      <c r="V444" s="402">
        <v>11.7</v>
      </c>
      <c r="W444" s="402">
        <v>4.3</v>
      </c>
      <c r="X444" s="402">
        <v>5.5</v>
      </c>
      <c r="Y444" s="402">
        <v>5.1</v>
      </c>
      <c r="Z444" s="402">
        <v>5.1</v>
      </c>
      <c r="AA444" s="402">
        <v>7</v>
      </c>
      <c r="AB444" s="402">
        <v>10.8</v>
      </c>
      <c r="AC444" s="402">
        <v>7.2</v>
      </c>
      <c r="AD444" s="402">
        <v>6.5</v>
      </c>
      <c r="AE444" s="402">
        <v>5.7</v>
      </c>
      <c r="AF444" s="402">
        <v>7.9</v>
      </c>
      <c r="AG444" s="402">
        <v>8.2</v>
      </c>
      <c r="AH444" s="402">
        <v>7.9</v>
      </c>
      <c r="AI444" s="402"/>
      <c r="AJ444" s="402">
        <v>41.5</v>
      </c>
      <c r="AK444" s="402">
        <v>29.6</v>
      </c>
      <c r="AL444" s="402">
        <v>8.7</v>
      </c>
      <c r="AM444" s="402">
        <v>4.1</v>
      </c>
      <c r="AN444" s="402">
        <v>5.5</v>
      </c>
      <c r="AO444" s="402">
        <v>5.5</v>
      </c>
      <c r="AP444" s="402">
        <v>5.5</v>
      </c>
      <c r="AQ444" s="402">
        <v>5.5</v>
      </c>
      <c r="AR444" s="402">
        <v>5.5</v>
      </c>
      <c r="AS444" s="402">
        <v>4.9</v>
      </c>
      <c r="AT444" s="402">
        <v>4.9</v>
      </c>
      <c r="AU444" s="402">
        <v>3.6</v>
      </c>
      <c r="AV444" s="402">
        <v>4.9</v>
      </c>
      <c r="AW444" s="402">
        <v>13.7</v>
      </c>
      <c r="AX444" s="402">
        <v>13.7</v>
      </c>
      <c r="AY444" s="402">
        <v>19.8</v>
      </c>
      <c r="AZ444" s="402">
        <v>13.7</v>
      </c>
      <c r="BA444" s="402">
        <v>4.2</v>
      </c>
      <c r="BB444" s="402">
        <v>11.5</v>
      </c>
      <c r="BC444" s="402">
        <v>17</v>
      </c>
      <c r="BD444" s="402">
        <v>4.2</v>
      </c>
      <c r="BE444" s="402">
        <v>3.7</v>
      </c>
      <c r="BF444" s="402">
        <v>4.2</v>
      </c>
      <c r="BG444" s="402">
        <v>5.2</v>
      </c>
      <c r="BH444" s="402">
        <v>12.5</v>
      </c>
      <c r="BI444" s="402">
        <v>5.4</v>
      </c>
      <c r="BJ444" s="402">
        <v>5</v>
      </c>
      <c r="BK444" s="402">
        <v>5.5</v>
      </c>
      <c r="BL444" s="402">
        <v>4</v>
      </c>
      <c r="BM444" s="402">
        <v>5</v>
      </c>
      <c r="BN444" s="402">
        <v>5</v>
      </c>
      <c r="BO444" s="402">
        <v>8.8</v>
      </c>
      <c r="BP444" s="402">
        <v>6.9</v>
      </c>
      <c r="BQ444" s="402">
        <v>11.8</v>
      </c>
      <c r="BR444" s="402">
        <v>10.6</v>
      </c>
      <c r="BS444" s="402">
        <v>10.6</v>
      </c>
      <c r="BT444" s="402">
        <v>7.1</v>
      </c>
      <c r="BU444" s="402">
        <v>3.1</v>
      </c>
      <c r="BV444" s="402">
        <v>7.1</v>
      </c>
      <c r="BW444" s="402">
        <v>20.5</v>
      </c>
      <c r="BX444" s="402">
        <v>6.4</v>
      </c>
      <c r="BY444" s="402">
        <v>6.4</v>
      </c>
      <c r="BZ444" s="402">
        <v>6.4</v>
      </c>
      <c r="CA444" s="402">
        <v>6.4</v>
      </c>
      <c r="CB444" s="402">
        <v>3.5</v>
      </c>
      <c r="CC444" s="402">
        <v>5</v>
      </c>
      <c r="CD444" s="402">
        <v>5.6</v>
      </c>
      <c r="CE444" s="402">
        <v>6.1</v>
      </c>
      <c r="CF444" s="402">
        <v>7.8</v>
      </c>
      <c r="CG444" s="402">
        <v>7.8</v>
      </c>
      <c r="CH444" s="402">
        <v>7.8</v>
      </c>
      <c r="CI444" s="402">
        <v>6.2</v>
      </c>
      <c r="CJ444" s="402">
        <v>9.7</v>
      </c>
      <c r="CK444" s="402">
        <v>8.9</v>
      </c>
      <c r="CL444" s="402">
        <v>8.7</v>
      </c>
      <c r="CM444" s="402">
        <v>8</v>
      </c>
      <c r="CN444" s="402">
        <v>9.1</v>
      </c>
      <c r="CO444" s="402">
        <v>7.8</v>
      </c>
      <c r="CP444" s="402">
        <v>7.8</v>
      </c>
    </row>
    <row r="445" spans="1:94">
      <c r="A445">
        <v>443</v>
      </c>
      <c r="B445" t="s">
        <v>1307</v>
      </c>
      <c r="C445" t="s">
        <v>1195</v>
      </c>
      <c r="D445" t="s">
        <v>1305</v>
      </c>
      <c r="E445" t="s">
        <v>1308</v>
      </c>
      <c r="F445" t="s">
        <v>2119</v>
      </c>
      <c r="I445" s="402"/>
      <c r="J445" s="402">
        <v>14.5</v>
      </c>
      <c r="K445" s="402"/>
      <c r="L445" s="402">
        <v>12.4</v>
      </c>
      <c r="M445" s="402">
        <v>16.1</v>
      </c>
      <c r="N445" s="402">
        <v>12.9</v>
      </c>
      <c r="O445" s="402">
        <v>14.7</v>
      </c>
      <c r="P445" s="402">
        <v>17.6</v>
      </c>
      <c r="Q445" s="402"/>
      <c r="R445" s="402">
        <v>16.2</v>
      </c>
      <c r="S445" s="402">
        <v>12.6</v>
      </c>
      <c r="T445" s="402">
        <v>11.9</v>
      </c>
      <c r="U445" s="402">
        <v>18.2</v>
      </c>
      <c r="V445" s="402">
        <v>16.3</v>
      </c>
      <c r="W445" s="402">
        <v>10.7</v>
      </c>
      <c r="X445" s="402">
        <v>13.1</v>
      </c>
      <c r="Y445" s="402">
        <v>13.1</v>
      </c>
      <c r="Z445" s="402">
        <v>11.2</v>
      </c>
      <c r="AA445" s="402">
        <v>13.1</v>
      </c>
      <c r="AB445" s="402">
        <v>15</v>
      </c>
      <c r="AC445" s="402">
        <v>14.9</v>
      </c>
      <c r="AD445" s="402">
        <v>14.1</v>
      </c>
      <c r="AE445" s="402">
        <v>14.6</v>
      </c>
      <c r="AF445" s="402">
        <v>17.8</v>
      </c>
      <c r="AG445" s="402">
        <v>18.3</v>
      </c>
      <c r="AH445" s="402">
        <v>17.8</v>
      </c>
      <c r="AI445" s="402"/>
      <c r="AJ445" s="402">
        <v>41.2</v>
      </c>
      <c r="AK445" s="402">
        <v>33</v>
      </c>
      <c r="AL445" s="402">
        <v>13.1</v>
      </c>
      <c r="AM445" s="402">
        <v>12.4</v>
      </c>
      <c r="AN445" s="402">
        <v>12.4</v>
      </c>
      <c r="AO445" s="402">
        <v>12.4</v>
      </c>
      <c r="AP445" s="402">
        <v>12.4</v>
      </c>
      <c r="AQ445" s="402">
        <v>12.4</v>
      </c>
      <c r="AR445" s="402">
        <v>12.4</v>
      </c>
      <c r="AS445" s="402">
        <v>11.8</v>
      </c>
      <c r="AT445" s="402">
        <v>11.8</v>
      </c>
      <c r="AU445" s="402">
        <v>8.1</v>
      </c>
      <c r="AV445" s="402">
        <v>11.8</v>
      </c>
      <c r="AW445" s="402">
        <v>18</v>
      </c>
      <c r="AX445" s="402">
        <v>18</v>
      </c>
      <c r="AY445" s="402">
        <v>32.8</v>
      </c>
      <c r="AZ445" s="402">
        <v>18</v>
      </c>
      <c r="BA445" s="402">
        <v>10.1</v>
      </c>
      <c r="BB445" s="402">
        <v>16.1</v>
      </c>
      <c r="BC445" s="402">
        <v>20</v>
      </c>
      <c r="BD445" s="402">
        <v>10.6</v>
      </c>
      <c r="BE445" s="402">
        <v>10.6</v>
      </c>
      <c r="BF445" s="402">
        <v>10.5</v>
      </c>
      <c r="BG445" s="402">
        <v>13</v>
      </c>
      <c r="BH445" s="402">
        <v>16.3</v>
      </c>
      <c r="BI445" s="402">
        <v>13</v>
      </c>
      <c r="BJ445" s="402">
        <v>13.5</v>
      </c>
      <c r="BK445" s="402">
        <v>13</v>
      </c>
      <c r="BL445" s="402">
        <v>13</v>
      </c>
      <c r="BM445" s="402">
        <v>11.1</v>
      </c>
      <c r="BN445" s="402">
        <v>11.1</v>
      </c>
      <c r="BO445" s="402">
        <v>13.4</v>
      </c>
      <c r="BP445" s="402">
        <v>13</v>
      </c>
      <c r="BQ445" s="402">
        <v>14.9</v>
      </c>
      <c r="BR445" s="402">
        <v>17.3</v>
      </c>
      <c r="BS445" s="402">
        <v>14.9</v>
      </c>
      <c r="BT445" s="402">
        <v>14.7</v>
      </c>
      <c r="BU445" s="402">
        <v>14.7</v>
      </c>
      <c r="BV445" s="402">
        <v>14.2</v>
      </c>
      <c r="BW445" s="402">
        <v>21.3</v>
      </c>
      <c r="BX445" s="402">
        <v>11</v>
      </c>
      <c r="BY445" s="402">
        <v>14</v>
      </c>
      <c r="BZ445" s="402">
        <v>14</v>
      </c>
      <c r="CA445" s="402">
        <v>14</v>
      </c>
      <c r="CB445" s="402">
        <v>14.5</v>
      </c>
      <c r="CC445" s="402">
        <v>14.5</v>
      </c>
      <c r="CD445" s="402">
        <v>14.5</v>
      </c>
      <c r="CE445" s="402">
        <v>14.5</v>
      </c>
      <c r="CF445" s="402">
        <v>17.6</v>
      </c>
      <c r="CG445" s="402">
        <v>18.5</v>
      </c>
      <c r="CH445" s="402">
        <v>17.5</v>
      </c>
      <c r="CI445" s="402">
        <v>18.2</v>
      </c>
      <c r="CJ445" s="402">
        <v>21.6</v>
      </c>
      <c r="CK445" s="402">
        <v>18.2</v>
      </c>
      <c r="CL445" s="402">
        <v>18.2</v>
      </c>
      <c r="CM445" s="402">
        <v>18.2</v>
      </c>
      <c r="CN445" s="402">
        <v>17.6</v>
      </c>
      <c r="CO445" s="402">
        <v>17.6</v>
      </c>
      <c r="CP445" s="402">
        <v>17.4</v>
      </c>
    </row>
    <row r="446" spans="1:94">
      <c r="A446">
        <v>444</v>
      </c>
      <c r="B446" t="s">
        <v>1309</v>
      </c>
      <c r="C446" t="s">
        <v>1195</v>
      </c>
      <c r="D446" t="s">
        <v>1305</v>
      </c>
      <c r="E446" t="s">
        <v>1310</v>
      </c>
      <c r="F446" t="s">
        <v>2119</v>
      </c>
      <c r="I446" s="402"/>
      <c r="J446" s="402">
        <v>59.9</v>
      </c>
      <c r="K446" s="402"/>
      <c r="L446" s="402">
        <v>60.2</v>
      </c>
      <c r="M446" s="402">
        <v>70.5</v>
      </c>
      <c r="N446" s="402">
        <v>59.2</v>
      </c>
      <c r="O446" s="402">
        <v>56.1</v>
      </c>
      <c r="P446" s="402">
        <v>60.1</v>
      </c>
      <c r="Q446" s="402"/>
      <c r="R446" s="402">
        <v>62.4</v>
      </c>
      <c r="S446" s="402">
        <v>60.4</v>
      </c>
      <c r="T446" s="402">
        <v>60</v>
      </c>
      <c r="U446" s="402">
        <v>72.3</v>
      </c>
      <c r="V446" s="402">
        <v>70.8</v>
      </c>
      <c r="W446" s="402">
        <v>58.2</v>
      </c>
      <c r="X446" s="402">
        <v>59.4</v>
      </c>
      <c r="Y446" s="402">
        <v>59.2</v>
      </c>
      <c r="Z446" s="402">
        <v>51.9</v>
      </c>
      <c r="AA446" s="402">
        <v>64.6</v>
      </c>
      <c r="AB446" s="402">
        <v>71.3</v>
      </c>
      <c r="AC446" s="402">
        <v>57.5</v>
      </c>
      <c r="AD446" s="402">
        <v>54.8</v>
      </c>
      <c r="AE446" s="402">
        <v>47.8</v>
      </c>
      <c r="AF446" s="402">
        <v>60.3</v>
      </c>
      <c r="AG446" s="402">
        <v>60.3</v>
      </c>
      <c r="AH446" s="402">
        <v>58.1</v>
      </c>
      <c r="AI446" s="402"/>
      <c r="AJ446" s="402">
        <v>62.7</v>
      </c>
      <c r="AK446" s="402">
        <v>71.9</v>
      </c>
      <c r="AL446" s="402">
        <v>62.7</v>
      </c>
      <c r="AM446" s="402">
        <v>60.3</v>
      </c>
      <c r="AN446" s="402">
        <v>64.9</v>
      </c>
      <c r="AO446" s="402">
        <v>60.7</v>
      </c>
      <c r="AP446" s="402">
        <v>60.7</v>
      </c>
      <c r="AQ446" s="402">
        <v>60.7</v>
      </c>
      <c r="AR446" s="402">
        <v>61.9</v>
      </c>
      <c r="AS446" s="402">
        <v>60.5</v>
      </c>
      <c r="AT446" s="402">
        <v>60.3</v>
      </c>
      <c r="AU446" s="402">
        <v>50.2</v>
      </c>
      <c r="AV446" s="402">
        <v>60.3</v>
      </c>
      <c r="AW446" s="402">
        <v>72.7</v>
      </c>
      <c r="AX446" s="402">
        <v>73.2</v>
      </c>
      <c r="AY446" s="402">
        <v>72.7</v>
      </c>
      <c r="AZ446" s="402">
        <v>72.7</v>
      </c>
      <c r="BA446" s="402">
        <v>71.2</v>
      </c>
      <c r="BB446" s="402">
        <v>71.2</v>
      </c>
      <c r="BC446" s="402">
        <v>71.2</v>
      </c>
      <c r="BD446" s="402">
        <v>58.5</v>
      </c>
      <c r="BE446" s="402">
        <v>58.5</v>
      </c>
      <c r="BF446" s="402">
        <v>58.5</v>
      </c>
      <c r="BG446" s="402">
        <v>59.7</v>
      </c>
      <c r="BH446" s="402">
        <v>59.8</v>
      </c>
      <c r="BI446" s="402">
        <v>59.6</v>
      </c>
      <c r="BJ446" s="402">
        <v>59.5</v>
      </c>
      <c r="BK446" s="402">
        <v>59.5</v>
      </c>
      <c r="BL446" s="402">
        <v>56.8</v>
      </c>
      <c r="BM446" s="402">
        <v>52.2</v>
      </c>
      <c r="BN446" s="402">
        <v>50</v>
      </c>
      <c r="BO446" s="402">
        <v>64.9</v>
      </c>
      <c r="BP446" s="402">
        <v>64.9</v>
      </c>
      <c r="BQ446" s="402">
        <v>71.7</v>
      </c>
      <c r="BR446" s="402">
        <v>74.8</v>
      </c>
      <c r="BS446" s="402">
        <v>71.7</v>
      </c>
      <c r="BT446" s="402">
        <v>57.8</v>
      </c>
      <c r="BU446" s="402">
        <v>57.8</v>
      </c>
      <c r="BV446" s="402">
        <v>57.8</v>
      </c>
      <c r="BW446" s="402">
        <v>65.3</v>
      </c>
      <c r="BX446" s="402">
        <v>49.9</v>
      </c>
      <c r="BY446" s="402">
        <v>55</v>
      </c>
      <c r="BZ446" s="402">
        <v>55</v>
      </c>
      <c r="CA446" s="402">
        <v>55</v>
      </c>
      <c r="CB446" s="402">
        <v>39.1</v>
      </c>
      <c r="CC446" s="402">
        <v>48.1</v>
      </c>
      <c r="CD446" s="402">
        <v>48.1</v>
      </c>
      <c r="CE446" s="402">
        <v>48.1</v>
      </c>
      <c r="CF446" s="402">
        <v>60.6</v>
      </c>
      <c r="CG446" s="402">
        <v>62.7</v>
      </c>
      <c r="CH446" s="402">
        <v>60.6</v>
      </c>
      <c r="CI446" s="402">
        <v>60.6</v>
      </c>
      <c r="CJ446" s="402">
        <v>60.6</v>
      </c>
      <c r="CK446" s="402">
        <v>60.6</v>
      </c>
      <c r="CL446" s="402">
        <v>60.6</v>
      </c>
      <c r="CM446" s="402">
        <v>60.6</v>
      </c>
      <c r="CN446" s="402">
        <v>59.4</v>
      </c>
      <c r="CO446" s="402">
        <v>58.4</v>
      </c>
      <c r="CP446" s="402">
        <v>53.2</v>
      </c>
    </row>
    <row r="447" spans="1:94">
      <c r="A447">
        <v>445</v>
      </c>
      <c r="B447" t="s">
        <v>1311</v>
      </c>
      <c r="C447" t="s">
        <v>1195</v>
      </c>
      <c r="D447" t="s">
        <v>1305</v>
      </c>
      <c r="E447" t="s">
        <v>1312</v>
      </c>
      <c r="F447" t="s">
        <v>2119</v>
      </c>
      <c r="I447" s="402"/>
      <c r="J447" s="402">
        <v>20.8</v>
      </c>
      <c r="K447" s="402"/>
      <c r="L447" s="402">
        <v>19.8</v>
      </c>
      <c r="M447" s="402">
        <v>23.2</v>
      </c>
      <c r="N447" s="402">
        <v>20.4</v>
      </c>
      <c r="O447" s="402">
        <v>20.9</v>
      </c>
      <c r="P447" s="402">
        <v>21.1</v>
      </c>
      <c r="Q447" s="402"/>
      <c r="R447" s="402">
        <v>22.3</v>
      </c>
      <c r="S447" s="402">
        <v>19.8</v>
      </c>
      <c r="T447" s="402">
        <v>20</v>
      </c>
      <c r="U447" s="402">
        <v>23.7</v>
      </c>
      <c r="V447" s="402">
        <v>23.3</v>
      </c>
      <c r="W447" s="402">
        <v>20.5</v>
      </c>
      <c r="X447" s="402">
        <v>20.5</v>
      </c>
      <c r="Y447" s="402">
        <v>20.3</v>
      </c>
      <c r="Z447" s="402">
        <v>17.2</v>
      </c>
      <c r="AA447" s="402">
        <v>20.6</v>
      </c>
      <c r="AB447" s="402">
        <v>22.3</v>
      </c>
      <c r="AC447" s="402">
        <v>21</v>
      </c>
      <c r="AD447" s="402">
        <v>20.9</v>
      </c>
      <c r="AE447" s="402">
        <v>18.5</v>
      </c>
      <c r="AF447" s="402">
        <v>21.2</v>
      </c>
      <c r="AG447" s="402">
        <v>22.4</v>
      </c>
      <c r="AH447" s="402">
        <v>21.2</v>
      </c>
      <c r="AI447" s="402"/>
      <c r="AJ447" s="402">
        <v>33.8</v>
      </c>
      <c r="AK447" s="402">
        <v>22.1</v>
      </c>
      <c r="AL447" s="402">
        <v>22.1</v>
      </c>
      <c r="AM447" s="402">
        <v>19.7</v>
      </c>
      <c r="AN447" s="402">
        <v>19.7</v>
      </c>
      <c r="AO447" s="402">
        <v>19.7</v>
      </c>
      <c r="AP447" s="402">
        <v>19.7</v>
      </c>
      <c r="AQ447" s="402">
        <v>19.7</v>
      </c>
      <c r="AR447" s="402">
        <v>18.1</v>
      </c>
      <c r="AS447" s="402">
        <v>19.8</v>
      </c>
      <c r="AT447" s="402">
        <v>19.8</v>
      </c>
      <c r="AU447" s="402">
        <v>18.8</v>
      </c>
      <c r="AV447" s="402">
        <v>19.8</v>
      </c>
      <c r="AW447" s="402">
        <v>23.5</v>
      </c>
      <c r="AX447" s="402">
        <v>23.5</v>
      </c>
      <c r="AY447" s="402">
        <v>27.4</v>
      </c>
      <c r="AZ447" s="402">
        <v>23.5</v>
      </c>
      <c r="BA447" s="402">
        <v>23.2</v>
      </c>
      <c r="BB447" s="402">
        <v>23</v>
      </c>
      <c r="BC447" s="402">
        <v>29.8</v>
      </c>
      <c r="BD447" s="402">
        <v>20.4</v>
      </c>
      <c r="BE447" s="402">
        <v>20.4</v>
      </c>
      <c r="BF447" s="402">
        <v>18.9</v>
      </c>
      <c r="BG447" s="402">
        <v>20.4</v>
      </c>
      <c r="BH447" s="402">
        <v>22.4</v>
      </c>
      <c r="BI447" s="402">
        <v>20.4</v>
      </c>
      <c r="BJ447" s="402">
        <v>20.2</v>
      </c>
      <c r="BK447" s="402">
        <v>20.2</v>
      </c>
      <c r="BL447" s="402">
        <v>20.2</v>
      </c>
      <c r="BM447" s="402">
        <v>17.1</v>
      </c>
      <c r="BN447" s="402">
        <v>17.1</v>
      </c>
      <c r="BO447" s="402">
        <v>23.3</v>
      </c>
      <c r="BP447" s="402">
        <v>20.4</v>
      </c>
      <c r="BQ447" s="402">
        <v>22.2</v>
      </c>
      <c r="BR447" s="402">
        <v>22.2</v>
      </c>
      <c r="BS447" s="402">
        <v>22.5</v>
      </c>
      <c r="BT447" s="402">
        <v>19</v>
      </c>
      <c r="BU447" s="402">
        <v>20.8</v>
      </c>
      <c r="BV447" s="402">
        <v>20.5</v>
      </c>
      <c r="BW447" s="402">
        <v>34.1</v>
      </c>
      <c r="BX447" s="402">
        <v>20.7</v>
      </c>
      <c r="BY447" s="402">
        <v>20.7</v>
      </c>
      <c r="BZ447" s="402">
        <v>20.7</v>
      </c>
      <c r="CA447" s="402">
        <v>18</v>
      </c>
      <c r="CB447" s="402">
        <v>17.6</v>
      </c>
      <c r="CC447" s="402">
        <v>16.7</v>
      </c>
      <c r="CD447" s="402">
        <v>18.4</v>
      </c>
      <c r="CE447" s="402">
        <v>18.4</v>
      </c>
      <c r="CF447" s="402">
        <v>19</v>
      </c>
      <c r="CG447" s="402">
        <v>22</v>
      </c>
      <c r="CH447" s="402">
        <v>21.2</v>
      </c>
      <c r="CI447" s="402">
        <v>22.3</v>
      </c>
      <c r="CJ447" s="402">
        <v>23</v>
      </c>
      <c r="CK447" s="402">
        <v>22.3</v>
      </c>
      <c r="CL447" s="402">
        <v>22.3</v>
      </c>
      <c r="CM447" s="402">
        <v>22.3</v>
      </c>
      <c r="CN447" s="402">
        <v>21</v>
      </c>
      <c r="CO447" s="402">
        <v>20</v>
      </c>
      <c r="CP447" s="402">
        <v>21</v>
      </c>
    </row>
    <row r="448" spans="1:94">
      <c r="A448">
        <v>446</v>
      </c>
      <c r="B448" t="s">
        <v>1313</v>
      </c>
      <c r="C448" t="s">
        <v>1195</v>
      </c>
      <c r="D448" t="s">
        <v>1305</v>
      </c>
      <c r="E448" t="s">
        <v>1314</v>
      </c>
      <c r="F448" t="s">
        <v>2119</v>
      </c>
      <c r="I448" s="402"/>
      <c r="J448" s="402">
        <v>28.7</v>
      </c>
      <c r="K448" s="402"/>
      <c r="L448" s="402">
        <v>28.6</v>
      </c>
      <c r="M448" s="402">
        <v>34</v>
      </c>
      <c r="N448" s="402">
        <v>28.7</v>
      </c>
      <c r="O448" s="402">
        <v>26.6</v>
      </c>
      <c r="P448" s="402">
        <v>28.8</v>
      </c>
      <c r="Q448" s="402"/>
      <c r="R448" s="402">
        <v>42.9</v>
      </c>
      <c r="S448" s="402">
        <v>28.7</v>
      </c>
      <c r="T448" s="402">
        <v>27.3</v>
      </c>
      <c r="U448" s="402">
        <v>39.3</v>
      </c>
      <c r="V448" s="402">
        <v>33.7</v>
      </c>
      <c r="W448" s="402">
        <v>28.6</v>
      </c>
      <c r="X448" s="402">
        <v>28.8</v>
      </c>
      <c r="Y448" s="402">
        <v>27.4</v>
      </c>
      <c r="Z448" s="402">
        <v>23.9</v>
      </c>
      <c r="AA448" s="402">
        <v>31.4</v>
      </c>
      <c r="AB448" s="402">
        <v>37.3</v>
      </c>
      <c r="AC448" s="402">
        <v>26.7</v>
      </c>
      <c r="AD448" s="402">
        <v>26.2</v>
      </c>
      <c r="AE448" s="402">
        <v>20.9</v>
      </c>
      <c r="AF448" s="402">
        <v>28.9</v>
      </c>
      <c r="AG448" s="402">
        <v>29.5</v>
      </c>
      <c r="AH448" s="402">
        <v>27.7</v>
      </c>
      <c r="AI448" s="402"/>
      <c r="AJ448" s="402">
        <v>59.9</v>
      </c>
      <c r="AK448" s="402">
        <v>46.2</v>
      </c>
      <c r="AL448" s="402">
        <v>43</v>
      </c>
      <c r="AM448" s="402">
        <v>27.5</v>
      </c>
      <c r="AN448" s="402">
        <v>28.7</v>
      </c>
      <c r="AO448" s="402">
        <v>28.7</v>
      </c>
      <c r="AP448" s="402">
        <v>28.7</v>
      </c>
      <c r="AQ448" s="402">
        <v>28.7</v>
      </c>
      <c r="AR448" s="402">
        <v>28.7</v>
      </c>
      <c r="AS448" s="402">
        <v>27.3</v>
      </c>
      <c r="AT448" s="402">
        <v>27.3</v>
      </c>
      <c r="AU448" s="402">
        <v>24.9</v>
      </c>
      <c r="AV448" s="402">
        <v>27.3</v>
      </c>
      <c r="AW448" s="402">
        <v>39.4</v>
      </c>
      <c r="AX448" s="402">
        <v>39.4</v>
      </c>
      <c r="AY448" s="402">
        <v>39.6</v>
      </c>
      <c r="AZ448" s="402">
        <v>39.4</v>
      </c>
      <c r="BA448" s="402">
        <v>33.8</v>
      </c>
      <c r="BB448" s="402">
        <v>33</v>
      </c>
      <c r="BC448" s="402">
        <v>33.8</v>
      </c>
      <c r="BD448" s="402">
        <v>30.2</v>
      </c>
      <c r="BE448" s="402">
        <v>28.7</v>
      </c>
      <c r="BF448" s="402">
        <v>25.7</v>
      </c>
      <c r="BG448" s="402">
        <v>28.9</v>
      </c>
      <c r="BH448" s="402">
        <v>32.6</v>
      </c>
      <c r="BI448" s="402">
        <v>28.9</v>
      </c>
      <c r="BJ448" s="402">
        <v>27.5</v>
      </c>
      <c r="BK448" s="402">
        <v>27.5</v>
      </c>
      <c r="BL448" s="402">
        <v>25.4</v>
      </c>
      <c r="BM448" s="402">
        <v>23.8</v>
      </c>
      <c r="BN448" s="402">
        <v>23.9</v>
      </c>
      <c r="BO448" s="402">
        <v>32.9</v>
      </c>
      <c r="BP448" s="402">
        <v>31.5</v>
      </c>
      <c r="BQ448" s="402">
        <v>37.4</v>
      </c>
      <c r="BR448" s="402">
        <v>44.8</v>
      </c>
      <c r="BS448" s="402">
        <v>37.4</v>
      </c>
      <c r="BT448" s="402">
        <v>26.8</v>
      </c>
      <c r="BU448" s="402">
        <v>26.8</v>
      </c>
      <c r="BV448" s="402">
        <v>26</v>
      </c>
      <c r="BW448" s="402">
        <v>40.5</v>
      </c>
      <c r="BX448" s="402">
        <v>26.3</v>
      </c>
      <c r="BY448" s="402">
        <v>26.3</v>
      </c>
      <c r="BZ448" s="402">
        <v>26.3</v>
      </c>
      <c r="CA448" s="402">
        <v>26.3</v>
      </c>
      <c r="CB448" s="402">
        <v>20.1</v>
      </c>
      <c r="CC448" s="402">
        <v>12.7</v>
      </c>
      <c r="CD448" s="402">
        <v>20.9</v>
      </c>
      <c r="CE448" s="402">
        <v>21.4</v>
      </c>
      <c r="CF448" s="402">
        <v>26.7</v>
      </c>
      <c r="CG448" s="402">
        <v>29</v>
      </c>
      <c r="CH448" s="402">
        <v>29</v>
      </c>
      <c r="CI448" s="402">
        <v>31.1</v>
      </c>
      <c r="CJ448" s="402">
        <v>29.5</v>
      </c>
      <c r="CK448" s="402">
        <v>29.5</v>
      </c>
      <c r="CL448" s="402">
        <v>32.4</v>
      </c>
      <c r="CM448" s="402">
        <v>29.4</v>
      </c>
      <c r="CN448" s="402">
        <v>29</v>
      </c>
      <c r="CO448" s="402">
        <v>27.7</v>
      </c>
      <c r="CP448" s="402">
        <v>24.9</v>
      </c>
    </row>
    <row r="449" spans="1:94">
      <c r="A449">
        <v>447</v>
      </c>
      <c r="B449" t="s">
        <v>1315</v>
      </c>
      <c r="C449" t="s">
        <v>1195</v>
      </c>
      <c r="D449" t="s">
        <v>1305</v>
      </c>
      <c r="E449" t="s">
        <v>1316</v>
      </c>
      <c r="F449" t="s">
        <v>2119</v>
      </c>
      <c r="J449">
        <v>53.3</v>
      </c>
      <c r="L449">
        <v>55.7</v>
      </c>
      <c r="M449">
        <v>62.9</v>
      </c>
      <c r="N449">
        <v>52.4</v>
      </c>
      <c r="O449">
        <v>49.5</v>
      </c>
      <c r="P449">
        <v>52.4</v>
      </c>
      <c r="R449">
        <v>62.9</v>
      </c>
      <c r="S449">
        <v>59.7</v>
      </c>
      <c r="T449">
        <v>53.3</v>
      </c>
      <c r="U449">
        <v>65.7</v>
      </c>
      <c r="V449">
        <v>63.3</v>
      </c>
      <c r="W449">
        <v>52.6</v>
      </c>
      <c r="X449">
        <v>52.7</v>
      </c>
      <c r="Y449">
        <v>50.7</v>
      </c>
      <c r="Z449">
        <v>43.5</v>
      </c>
      <c r="AA449">
        <v>58.2</v>
      </c>
      <c r="AB449">
        <v>65.4</v>
      </c>
      <c r="AC449">
        <v>49.8</v>
      </c>
      <c r="AD449">
        <v>49.8</v>
      </c>
      <c r="AE449">
        <v>39.6</v>
      </c>
      <c r="AF449">
        <v>53.8</v>
      </c>
      <c r="AG449">
        <v>52.7</v>
      </c>
      <c r="AH449">
        <v>46.4</v>
      </c>
      <c r="AJ449">
        <v>62.7</v>
      </c>
      <c r="AK449">
        <v>62.7</v>
      </c>
      <c r="AL449">
        <v>62.7</v>
      </c>
      <c r="AM449">
        <v>59.6</v>
      </c>
      <c r="AN449">
        <v>59.6</v>
      </c>
      <c r="AO449">
        <v>59.9</v>
      </c>
      <c r="AP449">
        <v>59.6</v>
      </c>
      <c r="AQ449">
        <v>59.6</v>
      </c>
      <c r="AR449">
        <v>59.6</v>
      </c>
      <c r="AS449">
        <v>53.2</v>
      </c>
      <c r="AT449">
        <v>53.2</v>
      </c>
      <c r="AU449">
        <v>46.3</v>
      </c>
      <c r="AV449">
        <v>53.2</v>
      </c>
      <c r="AW449">
        <v>65.6</v>
      </c>
      <c r="AX449">
        <v>65.6</v>
      </c>
      <c r="AY449">
        <v>79.2</v>
      </c>
      <c r="AZ449">
        <v>65.5</v>
      </c>
      <c r="BA449">
        <v>63.1</v>
      </c>
      <c r="BB449">
        <v>63.1</v>
      </c>
      <c r="BC449">
        <v>63.1</v>
      </c>
      <c r="BD449">
        <v>54.4</v>
      </c>
      <c r="BE449">
        <v>55.2</v>
      </c>
      <c r="BF449">
        <v>47.3</v>
      </c>
      <c r="BG449">
        <v>52.5</v>
      </c>
      <c r="BH449">
        <v>64.1</v>
      </c>
      <c r="BI449">
        <v>52.5</v>
      </c>
      <c r="BJ449">
        <v>50.6</v>
      </c>
      <c r="BK449">
        <v>48.6</v>
      </c>
      <c r="BL449">
        <v>50.6</v>
      </c>
      <c r="BM449">
        <v>43.5</v>
      </c>
      <c r="BN449">
        <v>34</v>
      </c>
      <c r="BO449">
        <v>59.3</v>
      </c>
      <c r="BP449">
        <v>58.1</v>
      </c>
      <c r="BQ449">
        <v>65.2</v>
      </c>
      <c r="BR449">
        <v>65.2</v>
      </c>
      <c r="BS449">
        <v>65.2</v>
      </c>
      <c r="BT449">
        <v>49.7</v>
      </c>
      <c r="BU449">
        <v>49.1</v>
      </c>
      <c r="BV449">
        <v>49.1</v>
      </c>
      <c r="BW449">
        <v>67.7</v>
      </c>
      <c r="BX449">
        <v>49.7</v>
      </c>
      <c r="BY449">
        <v>49.7</v>
      </c>
      <c r="BZ449">
        <v>50.6</v>
      </c>
      <c r="CA449">
        <v>48.3</v>
      </c>
      <c r="CB449">
        <v>36.6</v>
      </c>
      <c r="CC449">
        <v>39.5</v>
      </c>
      <c r="CD449">
        <v>39.5</v>
      </c>
      <c r="CE449">
        <v>39.5</v>
      </c>
      <c r="CF449">
        <v>53.7</v>
      </c>
      <c r="CG449">
        <v>58.2</v>
      </c>
      <c r="CH449">
        <v>53.7</v>
      </c>
      <c r="CI449">
        <v>52.6</v>
      </c>
      <c r="CJ449">
        <v>52.6</v>
      </c>
      <c r="CK449">
        <v>55.7</v>
      </c>
      <c r="CL449">
        <v>59.4</v>
      </c>
      <c r="CM449">
        <v>47.8</v>
      </c>
      <c r="CN449">
        <v>49.5</v>
      </c>
      <c r="CO449">
        <v>46</v>
      </c>
      <c r="CP449">
        <v>41.9</v>
      </c>
    </row>
    <row r="450" spans="1:94">
      <c r="A450">
        <v>448</v>
      </c>
      <c r="B450" t="s">
        <v>1317</v>
      </c>
      <c r="C450" t="s">
        <v>1195</v>
      </c>
      <c r="D450" t="s">
        <v>1305</v>
      </c>
      <c r="E450" t="s">
        <v>1318</v>
      </c>
      <c r="F450" t="s">
        <v>2119</v>
      </c>
      <c r="I450" s="402"/>
      <c r="J450" s="402">
        <v>81.8</v>
      </c>
      <c r="K450" s="402"/>
      <c r="L450" s="402">
        <v>85</v>
      </c>
      <c r="M450" s="402">
        <v>90.1</v>
      </c>
      <c r="N450" s="402">
        <v>83.4</v>
      </c>
      <c r="O450" s="402">
        <v>76</v>
      </c>
      <c r="P450" s="402">
        <v>80</v>
      </c>
      <c r="Q450" s="402"/>
      <c r="R450" s="402">
        <v>88.2</v>
      </c>
      <c r="S450" s="402">
        <v>88.7</v>
      </c>
      <c r="T450" s="402">
        <v>82.8</v>
      </c>
      <c r="U450" s="402">
        <v>91.2</v>
      </c>
      <c r="V450" s="402">
        <v>90.3</v>
      </c>
      <c r="W450" s="402">
        <v>83.6</v>
      </c>
      <c r="X450" s="402">
        <v>84.4</v>
      </c>
      <c r="Y450" s="402">
        <v>83.6</v>
      </c>
      <c r="Z450" s="402">
        <v>74.8</v>
      </c>
      <c r="AA450" s="402">
        <v>86.2</v>
      </c>
      <c r="AB450" s="402">
        <v>88.3</v>
      </c>
      <c r="AC450" s="402">
        <v>77.7</v>
      </c>
      <c r="AD450" s="402">
        <v>76.2</v>
      </c>
      <c r="AE450" s="402">
        <v>65.2</v>
      </c>
      <c r="AF450" s="402">
        <v>80.6</v>
      </c>
      <c r="AG450" s="402">
        <v>80.2</v>
      </c>
      <c r="AH450" s="402">
        <v>76</v>
      </c>
      <c r="AI450" s="402"/>
      <c r="AJ450" s="402">
        <v>88.2</v>
      </c>
      <c r="AK450" s="402">
        <v>88.3</v>
      </c>
      <c r="AL450" s="402">
        <v>88.1</v>
      </c>
      <c r="AM450" s="402">
        <v>86.9</v>
      </c>
      <c r="AN450" s="402">
        <v>88.6</v>
      </c>
      <c r="AO450" s="402">
        <v>89.9</v>
      </c>
      <c r="AP450" s="402">
        <v>88.6</v>
      </c>
      <c r="AQ450" s="402">
        <v>88.6</v>
      </c>
      <c r="AR450" s="402">
        <v>91</v>
      </c>
      <c r="AS450" s="402">
        <v>82.8</v>
      </c>
      <c r="AT450" s="402">
        <v>83.1</v>
      </c>
      <c r="AU450" s="402">
        <v>76.3</v>
      </c>
      <c r="AV450" s="402">
        <v>82.8</v>
      </c>
      <c r="AW450" s="402">
        <v>91.2</v>
      </c>
      <c r="AX450" s="402">
        <v>91.2</v>
      </c>
      <c r="AY450" s="402">
        <v>91.2</v>
      </c>
      <c r="AZ450" s="402">
        <v>91.2</v>
      </c>
      <c r="BA450" s="402">
        <v>90.3</v>
      </c>
      <c r="BB450" s="402">
        <v>90.3</v>
      </c>
      <c r="BC450" s="402">
        <v>90.3</v>
      </c>
      <c r="BD450" s="402">
        <v>86.8</v>
      </c>
      <c r="BE450" s="402">
        <v>85.6</v>
      </c>
      <c r="BF450" s="402">
        <v>83.5</v>
      </c>
      <c r="BG450" s="402">
        <v>84.3</v>
      </c>
      <c r="BH450" s="402">
        <v>84.3</v>
      </c>
      <c r="BI450" s="402">
        <v>84.9</v>
      </c>
      <c r="BJ450" s="402">
        <v>83.5</v>
      </c>
      <c r="BK450" s="402">
        <v>83.5</v>
      </c>
      <c r="BL450" s="402">
        <v>85.5</v>
      </c>
      <c r="BM450" s="402">
        <v>74.7</v>
      </c>
      <c r="BN450" s="402">
        <v>74.7</v>
      </c>
      <c r="BO450" s="402">
        <v>86.4</v>
      </c>
      <c r="BP450" s="402">
        <v>86.2</v>
      </c>
      <c r="BQ450" s="402">
        <v>92.7</v>
      </c>
      <c r="BR450" s="402">
        <v>88.2</v>
      </c>
      <c r="BS450" s="402">
        <v>88.2</v>
      </c>
      <c r="BT450" s="402">
        <v>77.7</v>
      </c>
      <c r="BU450" s="402">
        <v>77.7</v>
      </c>
      <c r="BV450" s="402">
        <v>77.7</v>
      </c>
      <c r="BW450" s="402">
        <v>81.4</v>
      </c>
      <c r="BX450" s="402">
        <v>76.2</v>
      </c>
      <c r="BY450" s="402">
        <v>76.3</v>
      </c>
      <c r="BZ450" s="402">
        <v>77.1</v>
      </c>
      <c r="CA450" s="402">
        <v>75.1</v>
      </c>
      <c r="CB450" s="402">
        <v>55.4</v>
      </c>
      <c r="CC450" s="402">
        <v>62.8</v>
      </c>
      <c r="CD450" s="402">
        <v>67</v>
      </c>
      <c r="CE450" s="402">
        <v>65.2</v>
      </c>
      <c r="CF450" s="402">
        <v>81</v>
      </c>
      <c r="CG450" s="402">
        <v>80.6</v>
      </c>
      <c r="CH450" s="402">
        <v>80.6</v>
      </c>
      <c r="CI450" s="402">
        <v>80.1</v>
      </c>
      <c r="CJ450" s="402">
        <v>80.1</v>
      </c>
      <c r="CK450" s="402">
        <v>82.1</v>
      </c>
      <c r="CL450" s="402">
        <v>80.1</v>
      </c>
      <c r="CM450" s="402">
        <v>80.1</v>
      </c>
      <c r="CN450" s="402">
        <v>77.9</v>
      </c>
      <c r="CO450" s="402">
        <v>75.4</v>
      </c>
      <c r="CP450" s="402">
        <v>73.2</v>
      </c>
    </row>
    <row r="451" spans="3:94">
      <c r="C451" t="s">
        <v>1195</v>
      </c>
      <c r="D451" t="s">
        <v>1320</v>
      </c>
      <c r="I451" s="402"/>
      <c r="J451" s="402"/>
      <c r="K451" s="402"/>
      <c r="L451" s="402"/>
      <c r="M451" s="402"/>
      <c r="N451" s="402"/>
      <c r="O451" s="402"/>
      <c r="P451" s="402"/>
      <c r="Q451" s="402"/>
      <c r="R451" s="402"/>
      <c r="S451" s="402"/>
      <c r="T451" s="402"/>
      <c r="U451" s="402"/>
      <c r="V451" s="402"/>
      <c r="W451" s="402"/>
      <c r="X451" s="402"/>
      <c r="Y451" s="402"/>
      <c r="Z451" s="402"/>
      <c r="AA451" s="402"/>
      <c r="AB451" s="402"/>
      <c r="AC451" s="402"/>
      <c r="AD451" s="402"/>
      <c r="AE451" s="402"/>
      <c r="AF451" s="402"/>
      <c r="AG451" s="402"/>
      <c r="AH451" s="402"/>
      <c r="AI451" s="402"/>
      <c r="AJ451" s="402"/>
      <c r="AK451" s="402"/>
      <c r="AL451" s="402"/>
      <c r="AM451" s="402"/>
      <c r="AN451" s="402"/>
      <c r="AO451" s="402"/>
      <c r="AP451" s="402"/>
      <c r="AQ451" s="402"/>
      <c r="AR451" s="402"/>
      <c r="AS451" s="402"/>
      <c r="AT451" s="402"/>
      <c r="AU451" s="402"/>
      <c r="AV451" s="402"/>
      <c r="AW451" s="402"/>
      <c r="AX451" s="402"/>
      <c r="AY451" s="402"/>
      <c r="AZ451" s="402"/>
      <c r="BA451" s="402"/>
      <c r="BB451" s="402"/>
      <c r="BC451" s="402"/>
      <c r="BD451" s="402"/>
      <c r="BE451" s="402"/>
      <c r="BF451" s="402"/>
      <c r="BG451" s="402"/>
      <c r="BH451" s="402"/>
      <c r="BI451" s="402"/>
      <c r="BJ451" s="402"/>
      <c r="BK451" s="402"/>
      <c r="BL451" s="402"/>
      <c r="BM451" s="402"/>
      <c r="BN451" s="402"/>
      <c r="BO451" s="402"/>
      <c r="BP451" s="402"/>
      <c r="BQ451" s="402"/>
      <c r="BR451" s="402"/>
      <c r="BS451" s="402"/>
      <c r="BT451" s="402"/>
      <c r="BU451" s="402"/>
      <c r="BV451" s="402"/>
      <c r="BW451" s="402"/>
      <c r="BX451" s="402"/>
      <c r="BY451" s="402"/>
      <c r="BZ451" s="402"/>
      <c r="CA451" s="402"/>
      <c r="CB451" s="402"/>
      <c r="CC451" s="402"/>
      <c r="CD451" s="402"/>
      <c r="CE451" s="402"/>
      <c r="CF451" s="402"/>
      <c r="CG451" s="402"/>
      <c r="CH451" s="402"/>
      <c r="CI451" s="402"/>
      <c r="CJ451" s="402"/>
      <c r="CK451" s="402"/>
      <c r="CL451" s="402"/>
      <c r="CM451" s="402"/>
      <c r="CN451" s="402"/>
      <c r="CO451" s="402"/>
      <c r="CP451" s="402"/>
    </row>
    <row r="452" spans="1:94">
      <c r="A452">
        <v>450</v>
      </c>
      <c r="B452" t="s">
        <v>1319</v>
      </c>
      <c r="C452" t="s">
        <v>1195</v>
      </c>
      <c r="D452" t="s">
        <v>1320</v>
      </c>
      <c r="E452" t="s">
        <v>1321</v>
      </c>
      <c r="F452" t="s">
        <v>2119</v>
      </c>
      <c r="I452" s="402"/>
      <c r="J452" s="402">
        <v>50.3</v>
      </c>
      <c r="K452" s="402"/>
      <c r="L452" s="402">
        <v>52</v>
      </c>
      <c r="M452" s="402">
        <v>56.3</v>
      </c>
      <c r="N452" s="402">
        <v>50</v>
      </c>
      <c r="O452" s="402">
        <v>47.3</v>
      </c>
      <c r="P452" s="402">
        <v>49.2</v>
      </c>
      <c r="Q452" s="402"/>
      <c r="R452" s="402">
        <v>52.3</v>
      </c>
      <c r="S452" s="402">
        <v>56.3</v>
      </c>
      <c r="T452" s="402">
        <v>50.7</v>
      </c>
      <c r="U452" s="402">
        <v>58.4</v>
      </c>
      <c r="V452" s="402">
        <v>56.6</v>
      </c>
      <c r="W452" s="402">
        <v>49.4</v>
      </c>
      <c r="X452" s="402">
        <v>50.3</v>
      </c>
      <c r="Y452" s="402">
        <v>50.3</v>
      </c>
      <c r="Z452" s="402">
        <v>43.9</v>
      </c>
      <c r="AA452" s="402">
        <v>50.3</v>
      </c>
      <c r="AB452" s="402">
        <v>53</v>
      </c>
      <c r="AC452" s="402">
        <v>47.6</v>
      </c>
      <c r="AD452" s="402">
        <v>47.6</v>
      </c>
      <c r="AE452" s="402">
        <v>40.2</v>
      </c>
      <c r="AF452" s="402">
        <v>49.5</v>
      </c>
      <c r="AG452" s="402">
        <v>49.5</v>
      </c>
      <c r="AH452" s="402">
        <v>47.2</v>
      </c>
      <c r="AI452" s="402"/>
      <c r="AJ452" s="402">
        <v>52.2</v>
      </c>
      <c r="AK452" s="402">
        <v>52.2</v>
      </c>
      <c r="AL452" s="402">
        <v>52.2</v>
      </c>
      <c r="AM452" s="402">
        <v>56.2</v>
      </c>
      <c r="AN452" s="402">
        <v>56.2</v>
      </c>
      <c r="AO452" s="402">
        <v>56.3</v>
      </c>
      <c r="AP452" s="402">
        <v>56.2</v>
      </c>
      <c r="AQ452" s="402">
        <v>56.2</v>
      </c>
      <c r="AR452" s="402">
        <v>58</v>
      </c>
      <c r="AS452" s="402">
        <v>50.6</v>
      </c>
      <c r="AT452" s="402">
        <v>50.6</v>
      </c>
      <c r="AU452" s="402">
        <v>43.6</v>
      </c>
      <c r="AV452" s="402">
        <v>51.2</v>
      </c>
      <c r="AW452" s="402">
        <v>58.3</v>
      </c>
      <c r="AX452" s="402">
        <v>58.3</v>
      </c>
      <c r="AY452" s="402">
        <v>58.3</v>
      </c>
      <c r="AZ452" s="402">
        <v>62.6</v>
      </c>
      <c r="BA452" s="402">
        <v>56.6</v>
      </c>
      <c r="BB452" s="402">
        <v>57.7</v>
      </c>
      <c r="BC452" s="402">
        <v>56.6</v>
      </c>
      <c r="BD452" s="402">
        <v>49.4</v>
      </c>
      <c r="BE452" s="402">
        <v>47.4</v>
      </c>
      <c r="BF452" s="402">
        <v>49.4</v>
      </c>
      <c r="BG452" s="402">
        <v>50.2</v>
      </c>
      <c r="BH452" s="402">
        <v>50.2</v>
      </c>
      <c r="BI452" s="402">
        <v>50.2</v>
      </c>
      <c r="BJ452" s="402">
        <v>50.2</v>
      </c>
      <c r="BK452" s="402">
        <v>51.6</v>
      </c>
      <c r="BL452" s="402">
        <v>50.2</v>
      </c>
      <c r="BM452" s="402">
        <v>42.5</v>
      </c>
      <c r="BN452" s="402">
        <v>43.9</v>
      </c>
      <c r="BO452" s="402">
        <v>50.2</v>
      </c>
      <c r="BP452" s="402">
        <v>52.5</v>
      </c>
      <c r="BQ452" s="402">
        <v>66.3</v>
      </c>
      <c r="BR452" s="402">
        <v>52.9</v>
      </c>
      <c r="BS452" s="402">
        <v>52.9</v>
      </c>
      <c r="BT452" s="402">
        <v>47.5</v>
      </c>
      <c r="BU452" s="402">
        <v>47.5</v>
      </c>
      <c r="BV452" s="402">
        <v>47.5</v>
      </c>
      <c r="BW452" s="402">
        <v>52.4</v>
      </c>
      <c r="BX452" s="402">
        <v>47.5</v>
      </c>
      <c r="BY452" s="402">
        <v>42.8</v>
      </c>
      <c r="BZ452" s="402">
        <v>50.8</v>
      </c>
      <c r="CA452" s="402">
        <v>44.9</v>
      </c>
      <c r="CB452" s="402">
        <v>40.2</v>
      </c>
      <c r="CC452" s="402">
        <v>37.4</v>
      </c>
      <c r="CD452" s="402">
        <v>40.2</v>
      </c>
      <c r="CE452" s="402">
        <v>40.2</v>
      </c>
      <c r="CF452" s="402">
        <v>49.4</v>
      </c>
      <c r="CG452" s="402">
        <v>54</v>
      </c>
      <c r="CH452" s="402">
        <v>48.8</v>
      </c>
      <c r="CI452" s="402">
        <v>48.9</v>
      </c>
      <c r="CJ452" s="402">
        <v>49.4</v>
      </c>
      <c r="CK452" s="402">
        <v>49.4</v>
      </c>
      <c r="CL452" s="402">
        <v>49.4</v>
      </c>
      <c r="CM452" s="402">
        <v>50.8</v>
      </c>
      <c r="CN452" s="402">
        <v>47.2</v>
      </c>
      <c r="CO452" s="402">
        <v>47.2</v>
      </c>
      <c r="CP452" s="402">
        <v>44.5</v>
      </c>
    </row>
    <row r="453" spans="1:94">
      <c r="A453">
        <v>451</v>
      </c>
      <c r="B453" t="s">
        <v>1322</v>
      </c>
      <c r="C453" t="s">
        <v>1195</v>
      </c>
      <c r="D453" t="s">
        <v>1320</v>
      </c>
      <c r="E453" t="s">
        <v>1323</v>
      </c>
      <c r="F453" t="s">
        <v>2119</v>
      </c>
      <c r="I453" s="402"/>
      <c r="J453" s="402">
        <v>72.6</v>
      </c>
      <c r="K453" s="402"/>
      <c r="L453" s="402">
        <v>75.8</v>
      </c>
      <c r="M453" s="402">
        <v>76.8</v>
      </c>
      <c r="N453" s="402">
        <v>73.8</v>
      </c>
      <c r="O453" s="402">
        <v>69.6</v>
      </c>
      <c r="P453" s="402">
        <v>69.7</v>
      </c>
      <c r="Q453" s="402"/>
      <c r="R453" s="402">
        <v>75.8</v>
      </c>
      <c r="S453" s="402">
        <v>78.8</v>
      </c>
      <c r="T453" s="402">
        <v>75.2</v>
      </c>
      <c r="U453" s="402">
        <v>78.1</v>
      </c>
      <c r="V453" s="402">
        <v>76.8</v>
      </c>
      <c r="W453" s="402">
        <v>73.8</v>
      </c>
      <c r="X453" s="402">
        <v>75.8</v>
      </c>
      <c r="Y453" s="402">
        <v>73.8</v>
      </c>
      <c r="Z453" s="402">
        <v>63.4</v>
      </c>
      <c r="AA453" s="402">
        <v>76.7</v>
      </c>
      <c r="AB453" s="402">
        <v>76.9</v>
      </c>
      <c r="AC453" s="402">
        <v>71.5</v>
      </c>
      <c r="AD453" s="402">
        <v>69.7</v>
      </c>
      <c r="AE453" s="402">
        <v>61.6</v>
      </c>
      <c r="AF453" s="402">
        <v>69.7</v>
      </c>
      <c r="AG453" s="402">
        <v>69.7</v>
      </c>
      <c r="AH453" s="402">
        <v>65.4</v>
      </c>
      <c r="AI453" s="402"/>
      <c r="AJ453" s="402">
        <v>75.9</v>
      </c>
      <c r="AK453" s="402">
        <v>50.7</v>
      </c>
      <c r="AL453" s="402">
        <v>81.6</v>
      </c>
      <c r="AM453" s="402">
        <v>78.9</v>
      </c>
      <c r="AN453" s="402">
        <v>78.9</v>
      </c>
      <c r="AO453" s="402">
        <v>78.9</v>
      </c>
      <c r="AP453" s="402">
        <v>78.9</v>
      </c>
      <c r="AQ453" s="402">
        <v>78.9</v>
      </c>
      <c r="AR453" s="402">
        <v>80</v>
      </c>
      <c r="AS453" s="402">
        <v>75.3</v>
      </c>
      <c r="AT453" s="402">
        <v>74.9</v>
      </c>
      <c r="AU453" s="402">
        <v>73.7</v>
      </c>
      <c r="AV453" s="402">
        <v>75.3</v>
      </c>
      <c r="AW453" s="402">
        <v>78.2</v>
      </c>
      <c r="AX453" s="402">
        <v>81.8</v>
      </c>
      <c r="AY453" s="402">
        <v>71.8</v>
      </c>
      <c r="AZ453" s="402">
        <v>78.4</v>
      </c>
      <c r="BA453" s="402">
        <v>77.6</v>
      </c>
      <c r="BB453" s="402">
        <v>77</v>
      </c>
      <c r="BC453" s="402">
        <v>76.6</v>
      </c>
      <c r="BD453" s="402">
        <v>76.1</v>
      </c>
      <c r="BE453" s="402">
        <v>73.9</v>
      </c>
      <c r="BF453" s="402">
        <v>73.9</v>
      </c>
      <c r="BG453" s="402">
        <v>75.9</v>
      </c>
      <c r="BH453" s="402">
        <v>75.9</v>
      </c>
      <c r="BI453" s="402">
        <v>76.2</v>
      </c>
      <c r="BJ453" s="402">
        <v>73.9</v>
      </c>
      <c r="BK453" s="402">
        <v>73.9</v>
      </c>
      <c r="BL453" s="402">
        <v>73.9</v>
      </c>
      <c r="BM453" s="402">
        <v>63</v>
      </c>
      <c r="BN453" s="402">
        <v>63.5</v>
      </c>
      <c r="BO453" s="402">
        <v>76.8</v>
      </c>
      <c r="BP453" s="402">
        <v>77.7</v>
      </c>
      <c r="BQ453" s="402">
        <v>82.6</v>
      </c>
      <c r="BR453" s="402">
        <v>77</v>
      </c>
      <c r="BS453" s="402">
        <v>77</v>
      </c>
      <c r="BT453" s="402">
        <v>72.5</v>
      </c>
      <c r="BU453" s="402">
        <v>71.6</v>
      </c>
      <c r="BV453" s="402">
        <v>71.6</v>
      </c>
      <c r="BW453" s="402">
        <v>71.6</v>
      </c>
      <c r="BX453" s="402">
        <v>69.8</v>
      </c>
      <c r="BY453" s="402">
        <v>69.8</v>
      </c>
      <c r="BZ453" s="402">
        <v>69.8</v>
      </c>
      <c r="CA453" s="402">
        <v>67.2</v>
      </c>
      <c r="CB453" s="402">
        <v>45.6</v>
      </c>
      <c r="CC453" s="402">
        <v>59</v>
      </c>
      <c r="CD453" s="402">
        <v>61.6</v>
      </c>
      <c r="CE453" s="402">
        <v>61.6</v>
      </c>
      <c r="CF453" s="402">
        <v>71.8</v>
      </c>
      <c r="CG453" s="402">
        <v>72.1</v>
      </c>
      <c r="CH453" s="402">
        <v>69.4</v>
      </c>
      <c r="CI453" s="402">
        <v>69.8</v>
      </c>
      <c r="CJ453" s="402">
        <v>69.8</v>
      </c>
      <c r="CK453" s="402">
        <v>69.8</v>
      </c>
      <c r="CL453" s="402">
        <v>69.8</v>
      </c>
      <c r="CM453" s="402">
        <v>69.8</v>
      </c>
      <c r="CN453" s="402">
        <v>65.5</v>
      </c>
      <c r="CO453" s="402">
        <v>65.5</v>
      </c>
      <c r="CP453" s="402">
        <v>63.7</v>
      </c>
    </row>
    <row r="454" spans="1:94">
      <c r="A454">
        <v>452</v>
      </c>
      <c r="B454" t="s">
        <v>1324</v>
      </c>
      <c r="C454" t="s">
        <v>1195</v>
      </c>
      <c r="D454" t="s">
        <v>1320</v>
      </c>
      <c r="E454" t="s">
        <v>1325</v>
      </c>
      <c r="F454" t="s">
        <v>2119</v>
      </c>
      <c r="I454" s="402"/>
      <c r="J454" s="402">
        <v>73.5</v>
      </c>
      <c r="K454" s="402"/>
      <c r="L454" s="402">
        <v>77.4</v>
      </c>
      <c r="M454" s="402">
        <v>77.3</v>
      </c>
      <c r="N454" s="402">
        <v>75.7</v>
      </c>
      <c r="O454" s="402">
        <v>68.6</v>
      </c>
      <c r="P454" s="402">
        <v>70.2</v>
      </c>
      <c r="Q454" s="402"/>
      <c r="R454" s="402">
        <v>77.3</v>
      </c>
      <c r="S454" s="402">
        <v>80.1</v>
      </c>
      <c r="T454" s="402">
        <v>77.2</v>
      </c>
      <c r="U454" s="402">
        <v>77.1</v>
      </c>
      <c r="V454" s="402">
        <v>78.5</v>
      </c>
      <c r="W454" s="402">
        <v>75.6</v>
      </c>
      <c r="X454" s="402">
        <v>75.6</v>
      </c>
      <c r="Y454" s="402">
        <v>76</v>
      </c>
      <c r="Z454" s="402">
        <v>73</v>
      </c>
      <c r="AA454" s="402">
        <v>76.6</v>
      </c>
      <c r="AB454" s="402">
        <v>75.8</v>
      </c>
      <c r="AC454" s="402">
        <v>68.5</v>
      </c>
      <c r="AD454" s="402">
        <v>68.5</v>
      </c>
      <c r="AE454" s="402">
        <v>58.6</v>
      </c>
      <c r="AF454" s="402">
        <v>74.3</v>
      </c>
      <c r="AG454" s="402">
        <v>70.1</v>
      </c>
      <c r="AH454" s="402">
        <v>63.6</v>
      </c>
      <c r="AI454" s="402"/>
      <c r="AJ454" s="402">
        <v>76.2</v>
      </c>
      <c r="AK454" s="402">
        <v>77</v>
      </c>
      <c r="AL454" s="402">
        <v>77</v>
      </c>
      <c r="AM454" s="402">
        <v>79.5</v>
      </c>
      <c r="AN454" s="402">
        <v>79.8</v>
      </c>
      <c r="AO454" s="402">
        <v>80.9</v>
      </c>
      <c r="AP454" s="402">
        <v>79.8</v>
      </c>
      <c r="AQ454" s="402">
        <v>79.8</v>
      </c>
      <c r="AR454" s="402">
        <v>84</v>
      </c>
      <c r="AS454" s="402">
        <v>76.9</v>
      </c>
      <c r="AT454" s="402">
        <v>76.8</v>
      </c>
      <c r="AU454" s="402">
        <v>76.9</v>
      </c>
      <c r="AV454" s="402">
        <v>76.9</v>
      </c>
      <c r="AW454" s="402">
        <v>76.8</v>
      </c>
      <c r="AX454" s="402">
        <v>79.1</v>
      </c>
      <c r="AY454" s="402">
        <v>69.6</v>
      </c>
      <c r="AZ454" s="402">
        <v>76.8</v>
      </c>
      <c r="BA454" s="402">
        <v>81.4</v>
      </c>
      <c r="BB454" s="402">
        <v>78.2</v>
      </c>
      <c r="BC454" s="402">
        <v>78.2</v>
      </c>
      <c r="BD454" s="402">
        <v>75.3</v>
      </c>
      <c r="BE454" s="402">
        <v>81.5</v>
      </c>
      <c r="BF454" s="402">
        <v>74.4</v>
      </c>
      <c r="BG454" s="402">
        <v>75.3</v>
      </c>
      <c r="BH454" s="402">
        <v>75.3</v>
      </c>
      <c r="BI454" s="402">
        <v>76.5</v>
      </c>
      <c r="BJ454" s="402">
        <v>75.7</v>
      </c>
      <c r="BK454" s="402">
        <v>78</v>
      </c>
      <c r="BL454" s="402">
        <v>76.4</v>
      </c>
      <c r="BM454" s="402">
        <v>72.8</v>
      </c>
      <c r="BN454" s="402">
        <v>72.8</v>
      </c>
      <c r="BO454" s="402">
        <v>76.6</v>
      </c>
      <c r="BP454" s="402">
        <v>76.3</v>
      </c>
      <c r="BQ454" s="402">
        <v>75.5</v>
      </c>
      <c r="BR454" s="402">
        <v>75.5</v>
      </c>
      <c r="BS454" s="402">
        <v>76.8</v>
      </c>
      <c r="BT454" s="402">
        <v>68.3</v>
      </c>
      <c r="BU454" s="402">
        <v>68.3</v>
      </c>
      <c r="BV454" s="402">
        <v>70.1</v>
      </c>
      <c r="BW454" s="402">
        <v>65.3</v>
      </c>
      <c r="BX454" s="402">
        <v>68.2</v>
      </c>
      <c r="BY454" s="402">
        <v>69.8</v>
      </c>
      <c r="BZ454" s="402">
        <v>68.2</v>
      </c>
      <c r="CA454" s="402">
        <v>67</v>
      </c>
      <c r="CB454" s="402">
        <v>50.5</v>
      </c>
      <c r="CC454" s="402">
        <v>58.4</v>
      </c>
      <c r="CD454" s="402">
        <v>58.4</v>
      </c>
      <c r="CE454" s="402">
        <v>58.4</v>
      </c>
      <c r="CF454" s="402">
        <v>76.4</v>
      </c>
      <c r="CG454" s="402">
        <v>74</v>
      </c>
      <c r="CH454" s="402">
        <v>74</v>
      </c>
      <c r="CI454" s="402">
        <v>69.8</v>
      </c>
      <c r="CJ454" s="402">
        <v>69.8</v>
      </c>
      <c r="CK454" s="402">
        <v>69.4</v>
      </c>
      <c r="CL454" s="402">
        <v>69.8</v>
      </c>
      <c r="CM454" s="402">
        <v>69.8</v>
      </c>
      <c r="CN454" s="402">
        <v>63.3</v>
      </c>
      <c r="CO454" s="402">
        <v>63.3</v>
      </c>
      <c r="CP454" s="402">
        <v>58.1</v>
      </c>
    </row>
    <row r="455" spans="1:94">
      <c r="A455">
        <v>453</v>
      </c>
      <c r="B455" t="s">
        <v>1326</v>
      </c>
      <c r="C455" t="s">
        <v>1195</v>
      </c>
      <c r="D455" t="s">
        <v>1320</v>
      </c>
      <c r="E455" t="s">
        <v>1327</v>
      </c>
      <c r="F455" t="s">
        <v>2119</v>
      </c>
      <c r="I455" s="402"/>
      <c r="J455" s="402">
        <v>59.1</v>
      </c>
      <c r="K455" s="402"/>
      <c r="L455" s="402">
        <v>59.8</v>
      </c>
      <c r="M455" s="402">
        <v>61.4</v>
      </c>
      <c r="N455" s="402">
        <v>59.8</v>
      </c>
      <c r="O455" s="402">
        <v>57.5</v>
      </c>
      <c r="P455" s="402">
        <v>58.2</v>
      </c>
      <c r="Q455" s="402"/>
      <c r="R455" s="402">
        <v>59.9</v>
      </c>
      <c r="S455" s="402">
        <v>61.9</v>
      </c>
      <c r="T455" s="402">
        <v>59.9</v>
      </c>
      <c r="U455" s="402">
        <v>65.2</v>
      </c>
      <c r="V455" s="402">
        <v>61.5</v>
      </c>
      <c r="W455" s="402">
        <v>59.9</v>
      </c>
      <c r="X455" s="402">
        <v>60</v>
      </c>
      <c r="Y455" s="402">
        <v>59.5</v>
      </c>
      <c r="Z455" s="402">
        <v>56.1</v>
      </c>
      <c r="AA455" s="402">
        <v>61.9</v>
      </c>
      <c r="AB455" s="402">
        <v>60</v>
      </c>
      <c r="AC455" s="402">
        <v>57.6</v>
      </c>
      <c r="AD455" s="402">
        <v>57.6</v>
      </c>
      <c r="AE455" s="402">
        <v>52.6</v>
      </c>
      <c r="AF455" s="402">
        <v>58.3</v>
      </c>
      <c r="AG455" s="402">
        <v>58.3</v>
      </c>
      <c r="AH455" s="402">
        <v>53.4</v>
      </c>
      <c r="AI455" s="402"/>
      <c r="AJ455" s="402">
        <v>59.7</v>
      </c>
      <c r="AK455" s="402">
        <v>69.3</v>
      </c>
      <c r="AL455" s="402">
        <v>59.7</v>
      </c>
      <c r="AM455" s="402">
        <v>60.9</v>
      </c>
      <c r="AN455" s="402">
        <v>63.8</v>
      </c>
      <c r="AO455" s="402">
        <v>67.1</v>
      </c>
      <c r="AP455" s="402">
        <v>61.7</v>
      </c>
      <c r="AQ455" s="402">
        <v>60.8</v>
      </c>
      <c r="AR455" s="402">
        <v>61.7</v>
      </c>
      <c r="AS455" s="402">
        <v>59.7</v>
      </c>
      <c r="AT455" s="402">
        <v>59.7</v>
      </c>
      <c r="AU455" s="402">
        <v>53.5</v>
      </c>
      <c r="AV455" s="402">
        <v>59.7</v>
      </c>
      <c r="AW455" s="402">
        <v>65</v>
      </c>
      <c r="AX455" s="402">
        <v>71.4</v>
      </c>
      <c r="AY455" s="402">
        <v>65</v>
      </c>
      <c r="AZ455" s="402">
        <v>65</v>
      </c>
      <c r="BA455" s="402">
        <v>61.3</v>
      </c>
      <c r="BB455" s="402">
        <v>61.3</v>
      </c>
      <c r="BC455" s="402">
        <v>61.3</v>
      </c>
      <c r="BD455" s="402">
        <v>61.6</v>
      </c>
      <c r="BE455" s="402">
        <v>59.7</v>
      </c>
      <c r="BF455" s="402">
        <v>59.7</v>
      </c>
      <c r="BG455" s="402">
        <v>61</v>
      </c>
      <c r="BH455" s="402">
        <v>59.8</v>
      </c>
      <c r="BI455" s="402">
        <v>59.8</v>
      </c>
      <c r="BJ455" s="402">
        <v>59.2</v>
      </c>
      <c r="BK455" s="402">
        <v>60.1</v>
      </c>
      <c r="BL455" s="402">
        <v>57.2</v>
      </c>
      <c r="BM455" s="402">
        <v>55.9</v>
      </c>
      <c r="BN455" s="402">
        <v>49.6</v>
      </c>
      <c r="BO455" s="402">
        <v>61.7</v>
      </c>
      <c r="BP455" s="402">
        <v>61.7</v>
      </c>
      <c r="BQ455" s="402">
        <v>66.3</v>
      </c>
      <c r="BR455" s="402">
        <v>64.8</v>
      </c>
      <c r="BS455" s="402">
        <v>59.8</v>
      </c>
      <c r="BT455" s="402">
        <v>57.4</v>
      </c>
      <c r="BU455" s="402">
        <v>57.4</v>
      </c>
      <c r="BV455" s="402">
        <v>57.4</v>
      </c>
      <c r="BW455" s="402">
        <v>57.4</v>
      </c>
      <c r="BX455" s="402">
        <v>57.4</v>
      </c>
      <c r="BY455" s="402">
        <v>57.4</v>
      </c>
      <c r="BZ455" s="402">
        <v>57.4</v>
      </c>
      <c r="CA455" s="402">
        <v>57.4</v>
      </c>
      <c r="CB455" s="402">
        <v>46.6</v>
      </c>
      <c r="CC455" s="402">
        <v>52.4</v>
      </c>
      <c r="CD455" s="402">
        <v>52.4</v>
      </c>
      <c r="CE455" s="402">
        <v>52.4</v>
      </c>
      <c r="CF455" s="402">
        <v>58.1</v>
      </c>
      <c r="CG455" s="402">
        <v>62.3</v>
      </c>
      <c r="CH455" s="402">
        <v>58.1</v>
      </c>
      <c r="CI455" s="402">
        <v>58.1</v>
      </c>
      <c r="CJ455" s="402">
        <v>58.1</v>
      </c>
      <c r="CK455" s="402">
        <v>62.6</v>
      </c>
      <c r="CL455" s="402">
        <v>58.1</v>
      </c>
      <c r="CM455" s="402">
        <v>58.1</v>
      </c>
      <c r="CN455" s="402">
        <v>53.2</v>
      </c>
      <c r="CO455" s="402">
        <v>53.2</v>
      </c>
      <c r="CP455" s="402">
        <v>51.9</v>
      </c>
    </row>
    <row r="456" spans="1:94">
      <c r="A456">
        <v>454</v>
      </c>
      <c r="B456" t="s">
        <v>1328</v>
      </c>
      <c r="C456" t="s">
        <v>1195</v>
      </c>
      <c r="D456" t="s">
        <v>1320</v>
      </c>
      <c r="E456" t="s">
        <v>1329</v>
      </c>
      <c r="F456" t="s">
        <v>2119</v>
      </c>
      <c r="I456" s="402"/>
      <c r="J456" s="402">
        <v>33.4</v>
      </c>
      <c r="K456" s="402"/>
      <c r="L456" s="402">
        <v>33.6</v>
      </c>
      <c r="M456" s="402">
        <v>36.2</v>
      </c>
      <c r="N456" s="402">
        <v>33.6</v>
      </c>
      <c r="O456" s="402">
        <v>31.7</v>
      </c>
      <c r="P456" s="402">
        <v>33.6</v>
      </c>
      <c r="Q456" s="402"/>
      <c r="R456" s="402">
        <v>33.8</v>
      </c>
      <c r="S456" s="402">
        <v>33.8</v>
      </c>
      <c r="T456" s="402">
        <v>33.8</v>
      </c>
      <c r="U456" s="402">
        <v>38.7</v>
      </c>
      <c r="V456" s="402">
        <v>36.3</v>
      </c>
      <c r="W456" s="402">
        <v>33.8</v>
      </c>
      <c r="X456" s="402">
        <v>34.6</v>
      </c>
      <c r="Y456" s="402">
        <v>31.8</v>
      </c>
      <c r="Z456" s="402">
        <v>31.9</v>
      </c>
      <c r="AA456" s="402">
        <v>35.3</v>
      </c>
      <c r="AB456" s="402">
        <v>31.9</v>
      </c>
      <c r="AC456" s="402">
        <v>32</v>
      </c>
      <c r="AD456" s="402">
        <v>31.1</v>
      </c>
      <c r="AE456" s="402">
        <v>30.7</v>
      </c>
      <c r="AF456" s="402">
        <v>33.8</v>
      </c>
      <c r="AG456" s="402">
        <v>33.8</v>
      </c>
      <c r="AH456" s="402">
        <v>33</v>
      </c>
      <c r="AI456" s="402"/>
      <c r="AJ456" s="402">
        <v>33.9</v>
      </c>
      <c r="AK456" s="402">
        <v>33.9</v>
      </c>
      <c r="AL456" s="402">
        <v>33.9</v>
      </c>
      <c r="AM456" s="402">
        <v>33.9</v>
      </c>
      <c r="AN456" s="402">
        <v>33.9</v>
      </c>
      <c r="AO456" s="402">
        <v>33.9</v>
      </c>
      <c r="AP456" s="402">
        <v>33.9</v>
      </c>
      <c r="AQ456" s="402">
        <v>33.9</v>
      </c>
      <c r="AR456" s="402">
        <v>35.4</v>
      </c>
      <c r="AS456" s="402">
        <v>39.4</v>
      </c>
      <c r="AT456" s="402">
        <v>32.4</v>
      </c>
      <c r="AU456" s="402">
        <v>33.9</v>
      </c>
      <c r="AV456" s="402">
        <v>33.9</v>
      </c>
      <c r="AW456" s="402">
        <v>38.7</v>
      </c>
      <c r="AX456" s="402">
        <v>38.9</v>
      </c>
      <c r="AY456" s="402">
        <v>41.3</v>
      </c>
      <c r="AZ456" s="402">
        <v>38.7</v>
      </c>
      <c r="BA456" s="402">
        <v>38</v>
      </c>
      <c r="BB456" s="402">
        <v>33.9</v>
      </c>
      <c r="BC456" s="402">
        <v>36.4</v>
      </c>
      <c r="BD456" s="402">
        <v>39.1</v>
      </c>
      <c r="BE456" s="402">
        <v>33.9</v>
      </c>
      <c r="BF456" s="402">
        <v>33.9</v>
      </c>
      <c r="BG456" s="402">
        <v>34.7</v>
      </c>
      <c r="BH456" s="402">
        <v>34.7</v>
      </c>
      <c r="BI456" s="402">
        <v>34.7</v>
      </c>
      <c r="BJ456" s="402">
        <v>30.3</v>
      </c>
      <c r="BK456" s="402">
        <v>31.9</v>
      </c>
      <c r="BL456" s="402">
        <v>31.9</v>
      </c>
      <c r="BM456" s="402">
        <v>30.5</v>
      </c>
      <c r="BN456" s="402">
        <v>34.1</v>
      </c>
      <c r="BO456" s="402">
        <v>35.4</v>
      </c>
      <c r="BP456" s="402">
        <v>35.4</v>
      </c>
      <c r="BQ456" s="402">
        <v>31.8</v>
      </c>
      <c r="BR456" s="402">
        <v>31.9</v>
      </c>
      <c r="BS456" s="402">
        <v>34.1</v>
      </c>
      <c r="BT456" s="402">
        <v>33.7</v>
      </c>
      <c r="BU456" s="402">
        <v>32.7</v>
      </c>
      <c r="BV456" s="402">
        <v>32</v>
      </c>
      <c r="BW456" s="402">
        <v>32</v>
      </c>
      <c r="BX456" s="402">
        <v>31.2</v>
      </c>
      <c r="BY456" s="402">
        <v>31.2</v>
      </c>
      <c r="BZ456" s="402">
        <v>31.2</v>
      </c>
      <c r="CA456" s="402">
        <v>29</v>
      </c>
      <c r="CB456" s="402">
        <v>29</v>
      </c>
      <c r="CC456" s="402">
        <v>30.7</v>
      </c>
      <c r="CD456" s="402">
        <v>30.7</v>
      </c>
      <c r="CE456" s="402">
        <v>30.7</v>
      </c>
      <c r="CF456" s="402">
        <v>30.2</v>
      </c>
      <c r="CG456" s="402">
        <v>35.1</v>
      </c>
      <c r="CH456" s="402">
        <v>33.9</v>
      </c>
      <c r="CI456" s="402">
        <v>32.7</v>
      </c>
      <c r="CJ456" s="402">
        <v>39.7</v>
      </c>
      <c r="CK456" s="402">
        <v>33.9</v>
      </c>
      <c r="CL456" s="402">
        <v>33.9</v>
      </c>
      <c r="CM456" s="402">
        <v>33.9</v>
      </c>
      <c r="CN456" s="402">
        <v>33.1</v>
      </c>
      <c r="CO456" s="402">
        <v>33.1</v>
      </c>
      <c r="CP456" s="402">
        <v>28.9</v>
      </c>
    </row>
    <row r="457" spans="1:94">
      <c r="A457">
        <v>455</v>
      </c>
      <c r="B457" t="s">
        <v>1330</v>
      </c>
      <c r="C457" t="s">
        <v>1195</v>
      </c>
      <c r="D457" t="s">
        <v>1320</v>
      </c>
      <c r="E457" t="s">
        <v>1331</v>
      </c>
      <c r="F457" t="s">
        <v>2119</v>
      </c>
      <c r="I457" s="402"/>
      <c r="J457" s="402">
        <v>79.4</v>
      </c>
      <c r="K457" s="402"/>
      <c r="L457" s="402">
        <v>83.9</v>
      </c>
      <c r="M457" s="402">
        <v>84.7</v>
      </c>
      <c r="N457" s="402">
        <v>80.4</v>
      </c>
      <c r="O457" s="402">
        <v>75.3</v>
      </c>
      <c r="P457" s="402">
        <v>75</v>
      </c>
      <c r="Q457" s="402"/>
      <c r="R457" s="402">
        <v>84</v>
      </c>
      <c r="S457" s="402">
        <v>86.7</v>
      </c>
      <c r="T457" s="402">
        <v>83.5</v>
      </c>
      <c r="U457" s="402">
        <v>85</v>
      </c>
      <c r="V457" s="402">
        <v>84.8</v>
      </c>
      <c r="W457" s="402">
        <v>80.5</v>
      </c>
      <c r="X457" s="402">
        <v>82.1</v>
      </c>
      <c r="Y457" s="402">
        <v>80.4</v>
      </c>
      <c r="Z457" s="402">
        <v>70.9</v>
      </c>
      <c r="AA457" s="402">
        <v>83.1</v>
      </c>
      <c r="AB457" s="402">
        <v>85.9</v>
      </c>
      <c r="AC457" s="402">
        <v>77.8</v>
      </c>
      <c r="AD457" s="402">
        <v>75.4</v>
      </c>
      <c r="AE457" s="402">
        <v>63.1</v>
      </c>
      <c r="AF457" s="402">
        <v>75</v>
      </c>
      <c r="AG457" s="402">
        <v>75</v>
      </c>
      <c r="AH457" s="402">
        <v>69.9</v>
      </c>
      <c r="AI457" s="402"/>
      <c r="AJ457" s="402">
        <v>84</v>
      </c>
      <c r="AK457" s="402">
        <v>84</v>
      </c>
      <c r="AL457" s="402">
        <v>84.6</v>
      </c>
      <c r="AM457" s="402">
        <v>86.7</v>
      </c>
      <c r="AN457" s="402">
        <v>87.6</v>
      </c>
      <c r="AO457" s="402">
        <v>88.2</v>
      </c>
      <c r="AP457" s="402">
        <v>86.7</v>
      </c>
      <c r="AQ457" s="402">
        <v>86.7</v>
      </c>
      <c r="AR457" s="402">
        <v>86.8</v>
      </c>
      <c r="AS457" s="402">
        <v>82.3</v>
      </c>
      <c r="AT457" s="402">
        <v>83.8</v>
      </c>
      <c r="AU457" s="402">
        <v>80.7</v>
      </c>
      <c r="AV457" s="402">
        <v>83.5</v>
      </c>
      <c r="AW457" s="402">
        <v>85</v>
      </c>
      <c r="AX457" s="402">
        <v>86.1</v>
      </c>
      <c r="AY457" s="402">
        <v>82.8</v>
      </c>
      <c r="AZ457" s="402">
        <v>87.1</v>
      </c>
      <c r="BA457" s="402">
        <v>84.9</v>
      </c>
      <c r="BB457" s="402">
        <v>84.8</v>
      </c>
      <c r="BC457" s="402">
        <v>83.8</v>
      </c>
      <c r="BD457" s="402">
        <v>81.5</v>
      </c>
      <c r="BE457" s="402">
        <v>80.5</v>
      </c>
      <c r="BF457" s="402">
        <v>80.5</v>
      </c>
      <c r="BG457" s="402">
        <v>82.1</v>
      </c>
      <c r="BH457" s="402">
        <v>82.1</v>
      </c>
      <c r="BI457" s="402">
        <v>82.8</v>
      </c>
      <c r="BJ457" s="402">
        <v>80.5</v>
      </c>
      <c r="BK457" s="402">
        <v>80.8</v>
      </c>
      <c r="BL457" s="402">
        <v>80.5</v>
      </c>
      <c r="BM457" s="402">
        <v>69.9</v>
      </c>
      <c r="BN457" s="402">
        <v>70.9</v>
      </c>
      <c r="BO457" s="402">
        <v>83.3</v>
      </c>
      <c r="BP457" s="402">
        <v>83.1</v>
      </c>
      <c r="BQ457" s="402">
        <v>87.1</v>
      </c>
      <c r="BR457" s="402">
        <v>85.9</v>
      </c>
      <c r="BS457" s="402">
        <v>85.9</v>
      </c>
      <c r="BT457" s="402">
        <v>77.8</v>
      </c>
      <c r="BU457" s="402">
        <v>77.8</v>
      </c>
      <c r="BV457" s="402">
        <v>77.8</v>
      </c>
      <c r="BW457" s="402">
        <v>76.8</v>
      </c>
      <c r="BX457" s="402">
        <v>75.4</v>
      </c>
      <c r="BY457" s="402">
        <v>76.9</v>
      </c>
      <c r="BZ457" s="402">
        <v>75.4</v>
      </c>
      <c r="CA457" s="402">
        <v>73.8</v>
      </c>
      <c r="CB457" s="402">
        <v>57.8</v>
      </c>
      <c r="CC457" s="402">
        <v>63.1</v>
      </c>
      <c r="CD457" s="402">
        <v>63.1</v>
      </c>
      <c r="CE457" s="402">
        <v>63.1</v>
      </c>
      <c r="CF457" s="402">
        <v>75</v>
      </c>
      <c r="CG457" s="402">
        <v>77.7</v>
      </c>
      <c r="CH457" s="402">
        <v>75</v>
      </c>
      <c r="CI457" s="402">
        <v>75</v>
      </c>
      <c r="CJ457" s="402">
        <v>75</v>
      </c>
      <c r="CK457" s="402">
        <v>75</v>
      </c>
      <c r="CL457" s="402">
        <v>75</v>
      </c>
      <c r="CM457" s="402">
        <v>75</v>
      </c>
      <c r="CN457" s="402">
        <v>69.9</v>
      </c>
      <c r="CO457" s="402">
        <v>69.9</v>
      </c>
      <c r="CP457" s="402">
        <v>67.9</v>
      </c>
    </row>
    <row r="458" spans="1:94">
      <c r="A458">
        <v>456</v>
      </c>
      <c r="B458" t="s">
        <v>1332</v>
      </c>
      <c r="C458" t="s">
        <v>1195</v>
      </c>
      <c r="D458" t="s">
        <v>1320</v>
      </c>
      <c r="E458" t="s">
        <v>1333</v>
      </c>
      <c r="F458" t="s">
        <v>2119</v>
      </c>
      <c r="I458" s="402"/>
      <c r="J458" s="402">
        <v>67.2</v>
      </c>
      <c r="K458" s="402"/>
      <c r="L458" s="402">
        <v>69.8</v>
      </c>
      <c r="M458" s="402">
        <v>69.5</v>
      </c>
      <c r="N458" s="402">
        <v>69.6</v>
      </c>
      <c r="O458" s="402">
        <v>64</v>
      </c>
      <c r="P458" s="402">
        <v>64.4</v>
      </c>
      <c r="Q458" s="402"/>
      <c r="R458" s="402">
        <v>69.8</v>
      </c>
      <c r="S458" s="402">
        <v>71.7</v>
      </c>
      <c r="T458" s="402">
        <v>69.8</v>
      </c>
      <c r="U458" s="402">
        <v>69.5</v>
      </c>
      <c r="V458" s="402">
        <v>69.6</v>
      </c>
      <c r="W458" s="402">
        <v>69.8</v>
      </c>
      <c r="X458" s="402">
        <v>70.3</v>
      </c>
      <c r="Y458" s="402">
        <v>69.6</v>
      </c>
      <c r="Z458" s="402">
        <v>63.2</v>
      </c>
      <c r="AA458" s="402">
        <v>72.8</v>
      </c>
      <c r="AB458" s="402">
        <v>64</v>
      </c>
      <c r="AC458" s="402">
        <v>67.5</v>
      </c>
      <c r="AD458" s="402">
        <v>64</v>
      </c>
      <c r="AE458" s="402">
        <v>56.4</v>
      </c>
      <c r="AF458" s="402">
        <v>63.8</v>
      </c>
      <c r="AG458" s="402">
        <v>64.4</v>
      </c>
      <c r="AH458" s="402">
        <v>64.3</v>
      </c>
      <c r="AI458" s="402"/>
      <c r="AJ458" s="402">
        <v>65</v>
      </c>
      <c r="AK458" s="402">
        <v>69.8</v>
      </c>
      <c r="AL458" s="402">
        <v>71.8</v>
      </c>
      <c r="AM458" s="402">
        <v>71.7</v>
      </c>
      <c r="AN458" s="402">
        <v>71.7</v>
      </c>
      <c r="AO458" s="402">
        <v>71.7</v>
      </c>
      <c r="AP458" s="402">
        <v>71.7</v>
      </c>
      <c r="AQ458" s="402">
        <v>71.7</v>
      </c>
      <c r="AR458" s="402">
        <v>74.6</v>
      </c>
      <c r="AS458" s="402">
        <v>69.8</v>
      </c>
      <c r="AT458" s="402">
        <v>69.2</v>
      </c>
      <c r="AU458" s="402">
        <v>69.8</v>
      </c>
      <c r="AV458" s="402">
        <v>69.8</v>
      </c>
      <c r="AW458" s="402">
        <v>69.5</v>
      </c>
      <c r="AX458" s="402">
        <v>70.2</v>
      </c>
      <c r="AY458" s="402">
        <v>67</v>
      </c>
      <c r="AZ458" s="402">
        <v>69.5</v>
      </c>
      <c r="BA458" s="402">
        <v>76.3</v>
      </c>
      <c r="BB458" s="402">
        <v>69.6</v>
      </c>
      <c r="BC458" s="402">
        <v>69.6</v>
      </c>
      <c r="BD458" s="402">
        <v>75.2</v>
      </c>
      <c r="BE458" s="402">
        <v>69.8</v>
      </c>
      <c r="BF458" s="402">
        <v>69.8</v>
      </c>
      <c r="BG458" s="402">
        <v>70.3</v>
      </c>
      <c r="BH458" s="402">
        <v>70.3</v>
      </c>
      <c r="BI458" s="402">
        <v>70.3</v>
      </c>
      <c r="BJ458" s="402">
        <v>67.2</v>
      </c>
      <c r="BK458" s="402">
        <v>69.6</v>
      </c>
      <c r="BL458" s="402">
        <v>70.1</v>
      </c>
      <c r="BM458" s="402">
        <v>63.2</v>
      </c>
      <c r="BN458" s="402">
        <v>63.2</v>
      </c>
      <c r="BO458" s="402">
        <v>72.8</v>
      </c>
      <c r="BP458" s="402">
        <v>72.8</v>
      </c>
      <c r="BQ458" s="402">
        <v>64.6</v>
      </c>
      <c r="BR458" s="402">
        <v>64</v>
      </c>
      <c r="BS458" s="402">
        <v>63.7</v>
      </c>
      <c r="BT458" s="402">
        <v>71.6</v>
      </c>
      <c r="BU458" s="402">
        <v>67.5</v>
      </c>
      <c r="BV458" s="402">
        <v>67.5</v>
      </c>
      <c r="BW458" s="402">
        <v>67.4</v>
      </c>
      <c r="BX458" s="402">
        <v>64</v>
      </c>
      <c r="BY458" s="402">
        <v>64.9</v>
      </c>
      <c r="BZ458" s="402">
        <v>64</v>
      </c>
      <c r="CA458" s="402">
        <v>61.7</v>
      </c>
      <c r="CB458" s="402">
        <v>46.3</v>
      </c>
      <c r="CC458" s="402">
        <v>53.2</v>
      </c>
      <c r="CD458" s="402">
        <v>57.9</v>
      </c>
      <c r="CE458" s="402">
        <v>56.4</v>
      </c>
      <c r="CF458" s="402">
        <v>62.3</v>
      </c>
      <c r="CG458" s="402">
        <v>65.1</v>
      </c>
      <c r="CH458" s="402">
        <v>62.5</v>
      </c>
      <c r="CI458" s="402">
        <v>64.4</v>
      </c>
      <c r="CJ458" s="402">
        <v>64.4</v>
      </c>
      <c r="CK458" s="402">
        <v>64.4</v>
      </c>
      <c r="CL458" s="402">
        <v>64.4</v>
      </c>
      <c r="CM458" s="402">
        <v>65.6</v>
      </c>
      <c r="CN458" s="402">
        <v>64.3</v>
      </c>
      <c r="CO458" s="402">
        <v>64.3</v>
      </c>
      <c r="CP458" s="402">
        <v>62.6</v>
      </c>
    </row>
    <row r="459" spans="1:94">
      <c r="A459">
        <v>457</v>
      </c>
      <c r="B459" t="s">
        <v>1334</v>
      </c>
      <c r="C459" t="s">
        <v>1195</v>
      </c>
      <c r="D459" t="s">
        <v>1320</v>
      </c>
      <c r="E459" t="s">
        <v>1335</v>
      </c>
      <c r="F459" t="s">
        <v>2119</v>
      </c>
      <c r="I459" s="402"/>
      <c r="J459" s="402">
        <v>65.8</v>
      </c>
      <c r="K459" s="402"/>
      <c r="L459" s="402">
        <v>66.5</v>
      </c>
      <c r="M459" s="402">
        <v>69.5</v>
      </c>
      <c r="N459" s="402">
        <v>67.6</v>
      </c>
      <c r="O459" s="402">
        <v>63.3</v>
      </c>
      <c r="P459" s="402">
        <v>63.9</v>
      </c>
      <c r="Q459" s="402"/>
      <c r="R459" s="402">
        <v>68.7</v>
      </c>
      <c r="S459" s="402">
        <v>67.1</v>
      </c>
      <c r="T459" s="402">
        <v>66.6</v>
      </c>
      <c r="U459" s="402">
        <v>72</v>
      </c>
      <c r="V459" s="402">
        <v>69.5</v>
      </c>
      <c r="W459" s="402">
        <v>69.1</v>
      </c>
      <c r="X459" s="402">
        <v>67.6</v>
      </c>
      <c r="Y459" s="402">
        <v>67.6</v>
      </c>
      <c r="Z459" s="402">
        <v>59</v>
      </c>
      <c r="AA459" s="402">
        <v>71.8</v>
      </c>
      <c r="AB459" s="402">
        <v>67.2</v>
      </c>
      <c r="AC459" s="402">
        <v>63.9</v>
      </c>
      <c r="AD459" s="402">
        <v>63.4</v>
      </c>
      <c r="AE459" s="402">
        <v>55.9</v>
      </c>
      <c r="AF459" s="402">
        <v>63.9</v>
      </c>
      <c r="AG459" s="402">
        <v>63.9</v>
      </c>
      <c r="AH459" s="402">
        <v>61.4</v>
      </c>
      <c r="AI459" s="402"/>
      <c r="AJ459" s="402">
        <v>68.6</v>
      </c>
      <c r="AK459" s="402">
        <v>68.6</v>
      </c>
      <c r="AL459" s="402">
        <v>68.6</v>
      </c>
      <c r="AM459" s="402">
        <v>67</v>
      </c>
      <c r="AN459" s="402">
        <v>67</v>
      </c>
      <c r="AO459" s="402">
        <v>67.8</v>
      </c>
      <c r="AP459" s="402">
        <v>67</v>
      </c>
      <c r="AQ459" s="402">
        <v>67</v>
      </c>
      <c r="AR459" s="402">
        <v>67</v>
      </c>
      <c r="AS459" s="402">
        <v>66.5</v>
      </c>
      <c r="AT459" s="402">
        <v>66.5</v>
      </c>
      <c r="AU459" s="402">
        <v>66.5</v>
      </c>
      <c r="AV459" s="402">
        <v>66.5</v>
      </c>
      <c r="AW459" s="402">
        <v>71.9</v>
      </c>
      <c r="AX459" s="402">
        <v>74.2</v>
      </c>
      <c r="AY459" s="402">
        <v>69.1</v>
      </c>
      <c r="AZ459" s="402">
        <v>74.2</v>
      </c>
      <c r="BA459" s="402">
        <v>71</v>
      </c>
      <c r="BB459" s="402">
        <v>69.4</v>
      </c>
      <c r="BC459" s="402">
        <v>67.1</v>
      </c>
      <c r="BD459" s="402">
        <v>69</v>
      </c>
      <c r="BE459" s="402">
        <v>69</v>
      </c>
      <c r="BF459" s="402">
        <v>69</v>
      </c>
      <c r="BG459" s="402">
        <v>68.5</v>
      </c>
      <c r="BH459" s="402">
        <v>62.4</v>
      </c>
      <c r="BI459" s="402">
        <v>67.5</v>
      </c>
      <c r="BJ459" s="402">
        <v>67.5</v>
      </c>
      <c r="BK459" s="402">
        <v>67.5</v>
      </c>
      <c r="BL459" s="402">
        <v>67.5</v>
      </c>
      <c r="BM459" s="402">
        <v>58.8</v>
      </c>
      <c r="BN459" s="402">
        <v>58.9</v>
      </c>
      <c r="BO459" s="402">
        <v>71.7</v>
      </c>
      <c r="BP459" s="402">
        <v>73.4</v>
      </c>
      <c r="BQ459" s="402">
        <v>70.1</v>
      </c>
      <c r="BR459" s="402">
        <v>67.1</v>
      </c>
      <c r="BS459" s="402">
        <v>67.1</v>
      </c>
      <c r="BT459" s="402">
        <v>63.8</v>
      </c>
      <c r="BU459" s="402">
        <v>63.8</v>
      </c>
      <c r="BV459" s="402">
        <v>69.1</v>
      </c>
      <c r="BW459" s="402">
        <v>63.8</v>
      </c>
      <c r="BX459" s="402">
        <v>63.3</v>
      </c>
      <c r="BY459" s="402">
        <v>63.3</v>
      </c>
      <c r="BZ459" s="402">
        <v>63.3</v>
      </c>
      <c r="CA459" s="402">
        <v>63.3</v>
      </c>
      <c r="CB459" s="402">
        <v>51.9</v>
      </c>
      <c r="CC459" s="402">
        <v>53.4</v>
      </c>
      <c r="CD459" s="402">
        <v>55.8</v>
      </c>
      <c r="CE459" s="402">
        <v>55.8</v>
      </c>
      <c r="CF459" s="402">
        <v>64.2</v>
      </c>
      <c r="CG459" s="402">
        <v>63.8</v>
      </c>
      <c r="CH459" s="402">
        <v>63.8</v>
      </c>
      <c r="CI459" s="402">
        <v>63.8</v>
      </c>
      <c r="CJ459" s="402">
        <v>63.8</v>
      </c>
      <c r="CK459" s="402">
        <v>63.8</v>
      </c>
      <c r="CL459" s="402">
        <v>63.8</v>
      </c>
      <c r="CM459" s="402">
        <v>63.8</v>
      </c>
      <c r="CN459" s="402">
        <v>61.3</v>
      </c>
      <c r="CO459" s="402">
        <v>56.3</v>
      </c>
      <c r="CP459" s="402">
        <v>61.3</v>
      </c>
    </row>
    <row r="460" spans="1:94">
      <c r="A460">
        <v>458</v>
      </c>
      <c r="B460" t="s">
        <v>1336</v>
      </c>
      <c r="C460" t="s">
        <v>1195</v>
      </c>
      <c r="D460" t="s">
        <v>1320</v>
      </c>
      <c r="E460" t="s">
        <v>1337</v>
      </c>
      <c r="F460" t="s">
        <v>2119</v>
      </c>
      <c r="I460" s="402"/>
      <c r="J460" s="402">
        <v>78.9</v>
      </c>
      <c r="K460" s="402"/>
      <c r="L460" s="402">
        <v>83.6</v>
      </c>
      <c r="M460" s="402">
        <v>82.5</v>
      </c>
      <c r="N460" s="402">
        <v>80.2</v>
      </c>
      <c r="O460" s="402">
        <v>75.2</v>
      </c>
      <c r="P460" s="402">
        <v>75.9</v>
      </c>
      <c r="Q460" s="402"/>
      <c r="R460" s="402">
        <v>88.9</v>
      </c>
      <c r="S460" s="402">
        <v>86.3</v>
      </c>
      <c r="T460" s="402">
        <v>82.2</v>
      </c>
      <c r="U460" s="402">
        <v>82.3</v>
      </c>
      <c r="V460" s="402">
        <v>83.3</v>
      </c>
      <c r="W460" s="402">
        <v>80</v>
      </c>
      <c r="X460" s="402">
        <v>81.6</v>
      </c>
      <c r="Y460" s="402">
        <v>80</v>
      </c>
      <c r="Z460" s="402">
        <v>78.4</v>
      </c>
      <c r="AA460" s="402">
        <v>82.3</v>
      </c>
      <c r="AB460" s="402">
        <v>81.7</v>
      </c>
      <c r="AC460" s="402">
        <v>77.5</v>
      </c>
      <c r="AD460" s="402">
        <v>75</v>
      </c>
      <c r="AE460" s="402">
        <v>66.4</v>
      </c>
      <c r="AF460" s="402">
        <v>76.2</v>
      </c>
      <c r="AG460" s="402">
        <v>75.7</v>
      </c>
      <c r="AH460" s="402">
        <v>70.4</v>
      </c>
      <c r="AI460" s="402"/>
      <c r="AJ460" s="402">
        <v>88.8</v>
      </c>
      <c r="AK460" s="402">
        <v>88.8</v>
      </c>
      <c r="AL460" s="402">
        <v>88.8</v>
      </c>
      <c r="AM460" s="402">
        <v>86.1</v>
      </c>
      <c r="AN460" s="402">
        <v>87.1</v>
      </c>
      <c r="AO460" s="402">
        <v>87.3</v>
      </c>
      <c r="AP460" s="402">
        <v>86.1</v>
      </c>
      <c r="AQ460" s="402">
        <v>86.1</v>
      </c>
      <c r="AR460" s="402">
        <v>86.6</v>
      </c>
      <c r="AS460" s="402">
        <v>82.1</v>
      </c>
      <c r="AT460" s="402">
        <v>82.1</v>
      </c>
      <c r="AU460" s="402">
        <v>81.9</v>
      </c>
      <c r="AV460" s="402">
        <v>80</v>
      </c>
      <c r="AW460" s="402">
        <v>82.2</v>
      </c>
      <c r="AX460" s="402">
        <v>82.2</v>
      </c>
      <c r="AY460" s="402">
        <v>72.5</v>
      </c>
      <c r="AZ460" s="402">
        <v>82.2</v>
      </c>
      <c r="BA460" s="402">
        <v>89.2</v>
      </c>
      <c r="BB460" s="402">
        <v>83.2</v>
      </c>
      <c r="BC460" s="402">
        <v>83.2</v>
      </c>
      <c r="BD460" s="402">
        <v>79.9</v>
      </c>
      <c r="BE460" s="402">
        <v>87.4</v>
      </c>
      <c r="BF460" s="402">
        <v>79.9</v>
      </c>
      <c r="BG460" s="402">
        <v>81.5</v>
      </c>
      <c r="BH460" s="402">
        <v>81.5</v>
      </c>
      <c r="BI460" s="402">
        <v>82.5</v>
      </c>
      <c r="BJ460" s="402">
        <v>79.9</v>
      </c>
      <c r="BK460" s="402">
        <v>79.9</v>
      </c>
      <c r="BL460" s="402">
        <v>79.9</v>
      </c>
      <c r="BM460" s="402">
        <v>78.2</v>
      </c>
      <c r="BN460" s="402">
        <v>78.2</v>
      </c>
      <c r="BO460" s="402">
        <v>82.2</v>
      </c>
      <c r="BP460" s="402">
        <v>82.2</v>
      </c>
      <c r="BQ460" s="402">
        <v>87</v>
      </c>
      <c r="BR460" s="402">
        <v>81.5</v>
      </c>
      <c r="BS460" s="402">
        <v>81.5</v>
      </c>
      <c r="BT460" s="402">
        <v>77.4</v>
      </c>
      <c r="BU460" s="402">
        <v>77.4</v>
      </c>
      <c r="BV460" s="402">
        <v>77.4</v>
      </c>
      <c r="BW460" s="402">
        <v>77.4</v>
      </c>
      <c r="BX460" s="402">
        <v>74.4</v>
      </c>
      <c r="BY460" s="402">
        <v>74.9</v>
      </c>
      <c r="BZ460" s="402">
        <v>74.9</v>
      </c>
      <c r="CA460" s="402">
        <v>73.6</v>
      </c>
      <c r="CB460" s="402">
        <v>58.1</v>
      </c>
      <c r="CC460" s="402">
        <v>66.3</v>
      </c>
      <c r="CD460" s="402">
        <v>66.5</v>
      </c>
      <c r="CE460" s="402">
        <v>66.3</v>
      </c>
      <c r="CF460" s="402">
        <v>76.1</v>
      </c>
      <c r="CG460" s="402">
        <v>76.1</v>
      </c>
      <c r="CH460" s="402">
        <v>77.5</v>
      </c>
      <c r="CI460" s="402">
        <v>75.6</v>
      </c>
      <c r="CJ460" s="402">
        <v>75.6</v>
      </c>
      <c r="CK460" s="402">
        <v>75.6</v>
      </c>
      <c r="CL460" s="402">
        <v>75.6</v>
      </c>
      <c r="CM460" s="402">
        <v>75.6</v>
      </c>
      <c r="CN460" s="402">
        <v>70.3</v>
      </c>
      <c r="CO460" s="402">
        <v>70.3</v>
      </c>
      <c r="CP460" s="402">
        <v>67.9</v>
      </c>
    </row>
    <row r="461" spans="1:94">
      <c r="A461">
        <v>459</v>
      </c>
      <c r="B461" t="s">
        <v>1338</v>
      </c>
      <c r="C461" t="s">
        <v>1195</v>
      </c>
      <c r="D461" t="s">
        <v>1320</v>
      </c>
      <c r="E461" t="s">
        <v>1339</v>
      </c>
      <c r="F461" t="s">
        <v>2119</v>
      </c>
      <c r="I461" s="402"/>
      <c r="J461" s="402">
        <v>73.8</v>
      </c>
      <c r="K461" s="402"/>
      <c r="L461" s="402">
        <v>77.5</v>
      </c>
      <c r="M461" s="402">
        <v>79.2</v>
      </c>
      <c r="N461" s="402">
        <v>75.5</v>
      </c>
      <c r="O461" s="402">
        <v>69.6</v>
      </c>
      <c r="P461" s="402">
        <v>70.4</v>
      </c>
      <c r="Q461" s="402"/>
      <c r="R461" s="402">
        <v>77.6</v>
      </c>
      <c r="S461" s="402">
        <v>79.8</v>
      </c>
      <c r="T461" s="402">
        <v>77.6</v>
      </c>
      <c r="U461" s="402">
        <v>79.2</v>
      </c>
      <c r="V461" s="402">
        <v>79.2</v>
      </c>
      <c r="W461" s="402">
        <v>75.6</v>
      </c>
      <c r="X461" s="402">
        <v>76.6</v>
      </c>
      <c r="Y461" s="402">
        <v>75.6</v>
      </c>
      <c r="Z461" s="402">
        <v>69</v>
      </c>
      <c r="AA461" s="402">
        <v>77.5</v>
      </c>
      <c r="AB461" s="402">
        <v>77.2</v>
      </c>
      <c r="AC461" s="402">
        <v>71</v>
      </c>
      <c r="AD461" s="402">
        <v>69.1</v>
      </c>
      <c r="AE461" s="402">
        <v>63.2</v>
      </c>
      <c r="AF461" s="402">
        <v>72</v>
      </c>
      <c r="AG461" s="402">
        <v>70.4</v>
      </c>
      <c r="AH461" s="402">
        <v>64.7</v>
      </c>
      <c r="AI461" s="402"/>
      <c r="AJ461" s="402">
        <v>77.6</v>
      </c>
      <c r="AK461" s="402">
        <v>76.8</v>
      </c>
      <c r="AL461" s="402">
        <v>79.9</v>
      </c>
      <c r="AM461" s="402">
        <v>79.7</v>
      </c>
      <c r="AN461" s="402">
        <v>79.7</v>
      </c>
      <c r="AO461" s="402">
        <v>82.7</v>
      </c>
      <c r="AP461" s="402">
        <v>80.8</v>
      </c>
      <c r="AQ461" s="402">
        <v>77.6</v>
      </c>
      <c r="AR461" s="402">
        <v>79.7</v>
      </c>
      <c r="AS461" s="402">
        <v>77.6</v>
      </c>
      <c r="AT461" s="402">
        <v>78.8</v>
      </c>
      <c r="AU461" s="402">
        <v>71.9</v>
      </c>
      <c r="AV461" s="402">
        <v>74.8</v>
      </c>
      <c r="AW461" s="402">
        <v>79.2</v>
      </c>
      <c r="AX461" s="402">
        <v>81.6</v>
      </c>
      <c r="AY461" s="402">
        <v>72.8</v>
      </c>
      <c r="AZ461" s="402">
        <v>79.2</v>
      </c>
      <c r="BA461" s="402">
        <v>81</v>
      </c>
      <c r="BB461" s="402">
        <v>79.2</v>
      </c>
      <c r="BC461" s="402">
        <v>79.2</v>
      </c>
      <c r="BD461" s="402">
        <v>76.7</v>
      </c>
      <c r="BE461" s="402">
        <v>75.8</v>
      </c>
      <c r="BF461" s="402">
        <v>75.5</v>
      </c>
      <c r="BG461" s="402">
        <v>76.6</v>
      </c>
      <c r="BH461" s="402">
        <v>76.6</v>
      </c>
      <c r="BI461" s="402">
        <v>76.6</v>
      </c>
      <c r="BJ461" s="402">
        <v>75.5</v>
      </c>
      <c r="BK461" s="402">
        <v>76.5</v>
      </c>
      <c r="BL461" s="402">
        <v>75.5</v>
      </c>
      <c r="BM461" s="402">
        <v>69</v>
      </c>
      <c r="BN461" s="402">
        <v>69</v>
      </c>
      <c r="BO461" s="402">
        <v>77.5</v>
      </c>
      <c r="BP461" s="402">
        <v>78.6</v>
      </c>
      <c r="BQ461" s="402">
        <v>77.1</v>
      </c>
      <c r="BR461" s="402">
        <v>78.3</v>
      </c>
      <c r="BS461" s="402">
        <v>77.1</v>
      </c>
      <c r="BT461" s="402">
        <v>71</v>
      </c>
      <c r="BU461" s="402">
        <v>71</v>
      </c>
      <c r="BV461" s="402">
        <v>71</v>
      </c>
      <c r="BW461" s="402">
        <v>71</v>
      </c>
      <c r="BX461" s="402">
        <v>69.1</v>
      </c>
      <c r="BY461" s="402">
        <v>69.1</v>
      </c>
      <c r="BZ461" s="402">
        <v>68.2</v>
      </c>
      <c r="CA461" s="402">
        <v>69.1</v>
      </c>
      <c r="CB461" s="402">
        <v>53.9</v>
      </c>
      <c r="CC461" s="402">
        <v>60.3</v>
      </c>
      <c r="CD461" s="402">
        <v>65.1</v>
      </c>
      <c r="CE461" s="402">
        <v>63.2</v>
      </c>
      <c r="CF461" s="402">
        <v>74.4</v>
      </c>
      <c r="CG461" s="402">
        <v>75.4</v>
      </c>
      <c r="CH461" s="402">
        <v>70.8</v>
      </c>
      <c r="CI461" s="402">
        <v>70.4</v>
      </c>
      <c r="CJ461" s="402">
        <v>70.4</v>
      </c>
      <c r="CK461" s="402">
        <v>70.4</v>
      </c>
      <c r="CL461" s="402">
        <v>70.4</v>
      </c>
      <c r="CM461" s="402">
        <v>70.4</v>
      </c>
      <c r="CN461" s="402">
        <v>64.7</v>
      </c>
      <c r="CO461" s="402">
        <v>64.7</v>
      </c>
      <c r="CP461" s="402">
        <v>63.4</v>
      </c>
    </row>
    <row r="462" spans="1:94">
      <c r="A462">
        <v>460</v>
      </c>
      <c r="B462" t="s">
        <v>1340</v>
      </c>
      <c r="C462" t="s">
        <v>1195</v>
      </c>
      <c r="D462" t="s">
        <v>1320</v>
      </c>
      <c r="E462" t="s">
        <v>1341</v>
      </c>
      <c r="F462" t="s">
        <v>2119</v>
      </c>
      <c r="I462" s="402"/>
      <c r="J462" s="402">
        <v>49.4</v>
      </c>
      <c r="K462" s="402"/>
      <c r="L462" s="402">
        <v>49.5</v>
      </c>
      <c r="M462" s="402">
        <v>54.1</v>
      </c>
      <c r="N462" s="402">
        <v>49.5</v>
      </c>
      <c r="O462" s="402">
        <v>47.2</v>
      </c>
      <c r="P462" s="402">
        <v>49.3</v>
      </c>
      <c r="Q462" s="402"/>
      <c r="R462" s="402">
        <v>49.8</v>
      </c>
      <c r="S462" s="402">
        <v>51.8</v>
      </c>
      <c r="T462" s="402">
        <v>49.4</v>
      </c>
      <c r="U462" s="402">
        <v>56.1</v>
      </c>
      <c r="V462" s="402">
        <v>54.4</v>
      </c>
      <c r="W462" s="402">
        <v>49.8</v>
      </c>
      <c r="X462" s="402">
        <v>51.4</v>
      </c>
      <c r="Y462" s="402">
        <v>48.7</v>
      </c>
      <c r="Z462" s="402">
        <v>39.6</v>
      </c>
      <c r="AA462" s="402">
        <v>49.8</v>
      </c>
      <c r="AB462" s="402">
        <v>58.3</v>
      </c>
      <c r="AC462" s="402">
        <v>47.4</v>
      </c>
      <c r="AD462" s="402">
        <v>45.9</v>
      </c>
      <c r="AE462" s="402">
        <v>41.4</v>
      </c>
      <c r="AF462" s="402">
        <v>50.7</v>
      </c>
      <c r="AG462" s="402">
        <v>49.6</v>
      </c>
      <c r="AH462" s="402">
        <v>46.3</v>
      </c>
      <c r="AI462" s="402"/>
      <c r="AJ462" s="402">
        <v>49.7</v>
      </c>
      <c r="AK462" s="402">
        <v>55.7</v>
      </c>
      <c r="AL462" s="402">
        <v>49.7</v>
      </c>
      <c r="AM462" s="402">
        <v>51.7</v>
      </c>
      <c r="AN462" s="402">
        <v>51.7</v>
      </c>
      <c r="AO462" s="402">
        <v>53.9</v>
      </c>
      <c r="AP462" s="402">
        <v>51.7</v>
      </c>
      <c r="AQ462" s="402">
        <v>50.3</v>
      </c>
      <c r="AR462" s="402">
        <v>56.3</v>
      </c>
      <c r="AS462" s="402">
        <v>49.3</v>
      </c>
      <c r="AT462" s="402">
        <v>49.3</v>
      </c>
      <c r="AU462" s="402">
        <v>45.5</v>
      </c>
      <c r="AV462" s="402">
        <v>51.6</v>
      </c>
      <c r="AW462" s="402">
        <v>56.9</v>
      </c>
      <c r="AX462" s="402">
        <v>56</v>
      </c>
      <c r="AY462" s="402">
        <v>56</v>
      </c>
      <c r="AZ462" s="402">
        <v>56</v>
      </c>
      <c r="BA462" s="402">
        <v>54.3</v>
      </c>
      <c r="BB462" s="402">
        <v>54.3</v>
      </c>
      <c r="BC462" s="402">
        <v>54.3</v>
      </c>
      <c r="BD462" s="402">
        <v>54.6</v>
      </c>
      <c r="BE462" s="402">
        <v>49.7</v>
      </c>
      <c r="BF462" s="402">
        <v>49.7</v>
      </c>
      <c r="BG462" s="402">
        <v>51.3</v>
      </c>
      <c r="BH462" s="402">
        <v>59.8</v>
      </c>
      <c r="BI462" s="402">
        <v>51.3</v>
      </c>
      <c r="BJ462" s="402">
        <v>48.6</v>
      </c>
      <c r="BK462" s="402">
        <v>48.6</v>
      </c>
      <c r="BL462" s="402">
        <v>47.6</v>
      </c>
      <c r="BM462" s="402">
        <v>38.5</v>
      </c>
      <c r="BN462" s="402">
        <v>39.5</v>
      </c>
      <c r="BO462" s="402">
        <v>49.7</v>
      </c>
      <c r="BP462" s="402">
        <v>51.5</v>
      </c>
      <c r="BQ462" s="402">
        <v>68.9</v>
      </c>
      <c r="BR462" s="402">
        <v>58.2</v>
      </c>
      <c r="BS462" s="402">
        <v>58.2</v>
      </c>
      <c r="BT462" s="402">
        <v>47.3</v>
      </c>
      <c r="BU462" s="402">
        <v>47.3</v>
      </c>
      <c r="BV462" s="402">
        <v>47.3</v>
      </c>
      <c r="BW462" s="402">
        <v>51.2</v>
      </c>
      <c r="BX462" s="402">
        <v>43</v>
      </c>
      <c r="BY462" s="402">
        <v>45.8</v>
      </c>
      <c r="BZ462" s="402">
        <v>45.8</v>
      </c>
      <c r="CA462" s="402">
        <v>45.4</v>
      </c>
      <c r="CB462" s="402">
        <v>25.6</v>
      </c>
      <c r="CC462" s="402">
        <v>41.3</v>
      </c>
      <c r="CD462" s="402">
        <v>42.5</v>
      </c>
      <c r="CE462" s="402">
        <v>41.3</v>
      </c>
      <c r="CF462" s="402">
        <v>50.6</v>
      </c>
      <c r="CG462" s="402">
        <v>52.4</v>
      </c>
      <c r="CH462" s="402">
        <v>50.6</v>
      </c>
      <c r="CI462" s="402">
        <v>43.7</v>
      </c>
      <c r="CJ462" s="402">
        <v>49.5</v>
      </c>
      <c r="CK462" s="402">
        <v>52.1</v>
      </c>
      <c r="CL462" s="402">
        <v>49.5</v>
      </c>
      <c r="CM462" s="402">
        <v>49.5</v>
      </c>
      <c r="CN462" s="402">
        <v>47.5</v>
      </c>
      <c r="CO462" s="402">
        <v>45.4</v>
      </c>
      <c r="CP462" s="402">
        <v>43.6</v>
      </c>
    </row>
    <row r="463" spans="1:94">
      <c r="A463">
        <v>461</v>
      </c>
      <c r="B463" t="s">
        <v>1342</v>
      </c>
      <c r="C463" t="s">
        <v>1195</v>
      </c>
      <c r="D463" t="s">
        <v>1320</v>
      </c>
      <c r="E463" t="s">
        <v>1343</v>
      </c>
      <c r="F463" t="s">
        <v>2119</v>
      </c>
      <c r="I463" s="402"/>
      <c r="J463" s="402">
        <v>27.2</v>
      </c>
      <c r="K463" s="402"/>
      <c r="L463" s="402">
        <v>29.3</v>
      </c>
      <c r="M463" s="402">
        <v>30.3</v>
      </c>
      <c r="N463" s="402">
        <v>27.5</v>
      </c>
      <c r="O463" s="402">
        <v>24.9</v>
      </c>
      <c r="P463" s="402">
        <v>26.2</v>
      </c>
      <c r="Q463" s="402"/>
      <c r="R463" s="402">
        <v>31.6</v>
      </c>
      <c r="S463" s="402">
        <v>29.6</v>
      </c>
      <c r="T463" s="402">
        <v>29.6</v>
      </c>
      <c r="U463" s="402">
        <v>35.3</v>
      </c>
      <c r="V463" s="402">
        <v>30.5</v>
      </c>
      <c r="W463" s="402">
        <v>27.7</v>
      </c>
      <c r="X463" s="402">
        <v>29</v>
      </c>
      <c r="Y463" s="402">
        <v>24.6</v>
      </c>
      <c r="Z463" s="402">
        <v>27.7</v>
      </c>
      <c r="AA463" s="402">
        <v>27.9</v>
      </c>
      <c r="AB463" s="402">
        <v>25.1</v>
      </c>
      <c r="AC463" s="402">
        <v>25.1</v>
      </c>
      <c r="AD463" s="402">
        <v>25.1</v>
      </c>
      <c r="AE463" s="402">
        <v>21.8</v>
      </c>
      <c r="AF463" s="402">
        <v>26.4</v>
      </c>
      <c r="AG463" s="402">
        <v>26.4</v>
      </c>
      <c r="AH463" s="402">
        <v>25.1</v>
      </c>
      <c r="AI463" s="402"/>
      <c r="AJ463" s="402">
        <v>31.5</v>
      </c>
      <c r="AK463" s="402">
        <v>31.5</v>
      </c>
      <c r="AL463" s="402">
        <v>35</v>
      </c>
      <c r="AM463" s="402">
        <v>29.5</v>
      </c>
      <c r="AN463" s="402">
        <v>29.5</v>
      </c>
      <c r="AO463" s="402">
        <v>31.7</v>
      </c>
      <c r="AP463" s="402">
        <v>29.5</v>
      </c>
      <c r="AQ463" s="402">
        <v>29.5</v>
      </c>
      <c r="AR463" s="402">
        <v>29.5</v>
      </c>
      <c r="AS463" s="402">
        <v>30.3</v>
      </c>
      <c r="AT463" s="402">
        <v>29.5</v>
      </c>
      <c r="AU463" s="402">
        <v>29.7</v>
      </c>
      <c r="AV463" s="402">
        <v>29.5</v>
      </c>
      <c r="AW463" s="402">
        <v>35.2</v>
      </c>
      <c r="AX463" s="402">
        <v>35.2</v>
      </c>
      <c r="AY463" s="402">
        <v>41.6</v>
      </c>
      <c r="AZ463" s="402">
        <v>35.2</v>
      </c>
      <c r="BA463" s="402">
        <v>30.5</v>
      </c>
      <c r="BB463" s="402">
        <v>26.9</v>
      </c>
      <c r="BC463" s="402">
        <v>31.2</v>
      </c>
      <c r="BD463" s="402">
        <v>35.9</v>
      </c>
      <c r="BE463" s="402">
        <v>27.6</v>
      </c>
      <c r="BF463" s="402">
        <v>27.6</v>
      </c>
      <c r="BG463" s="402">
        <v>28.9</v>
      </c>
      <c r="BH463" s="402">
        <v>28.9</v>
      </c>
      <c r="BI463" s="402">
        <v>29</v>
      </c>
      <c r="BJ463" s="402">
        <v>24.5</v>
      </c>
      <c r="BK463" s="402">
        <v>23.1</v>
      </c>
      <c r="BL463" s="402">
        <v>24.5</v>
      </c>
      <c r="BM463" s="402">
        <v>27.6</v>
      </c>
      <c r="BN463" s="402">
        <v>25.3</v>
      </c>
      <c r="BO463" s="402">
        <v>27.8</v>
      </c>
      <c r="BP463" s="402">
        <v>27.8</v>
      </c>
      <c r="BQ463" s="402">
        <v>25</v>
      </c>
      <c r="BR463" s="402">
        <v>17.8</v>
      </c>
      <c r="BS463" s="402">
        <v>27.1</v>
      </c>
      <c r="BT463" s="402">
        <v>35.6</v>
      </c>
      <c r="BU463" s="402">
        <v>25</v>
      </c>
      <c r="BV463" s="402">
        <v>24.9</v>
      </c>
      <c r="BW463" s="402">
        <v>25</v>
      </c>
      <c r="BX463" s="402">
        <v>25</v>
      </c>
      <c r="BY463" s="402">
        <v>25</v>
      </c>
      <c r="BZ463" s="402">
        <v>25</v>
      </c>
      <c r="CA463" s="402">
        <v>25</v>
      </c>
      <c r="CB463" s="402">
        <v>15.9</v>
      </c>
      <c r="CC463" s="402">
        <v>21.7</v>
      </c>
      <c r="CD463" s="402">
        <v>21.7</v>
      </c>
      <c r="CE463" s="402">
        <v>21.7</v>
      </c>
      <c r="CF463" s="402">
        <v>26.4</v>
      </c>
      <c r="CG463" s="402">
        <v>27</v>
      </c>
      <c r="CH463" s="402">
        <v>26.4</v>
      </c>
      <c r="CI463" s="402">
        <v>26.4</v>
      </c>
      <c r="CJ463" s="402">
        <v>26.4</v>
      </c>
      <c r="CK463" s="402">
        <v>26.4</v>
      </c>
      <c r="CL463" s="402">
        <v>26.4</v>
      </c>
      <c r="CM463" s="402">
        <v>26.4</v>
      </c>
      <c r="CN463" s="402">
        <v>25.1</v>
      </c>
      <c r="CO463" s="402">
        <v>25.1</v>
      </c>
      <c r="CP463" s="402">
        <v>21.1</v>
      </c>
    </row>
    <row r="464" spans="1:94">
      <c r="A464">
        <v>462</v>
      </c>
      <c r="B464" t="s">
        <v>1344</v>
      </c>
      <c r="C464" t="s">
        <v>1195</v>
      </c>
      <c r="D464" t="s">
        <v>1320</v>
      </c>
      <c r="E464" t="s">
        <v>1345</v>
      </c>
      <c r="F464" t="s">
        <v>2119</v>
      </c>
      <c r="I464" s="402"/>
      <c r="J464" s="402">
        <v>73.6</v>
      </c>
      <c r="K464" s="402"/>
      <c r="L464" s="402">
        <v>77.5</v>
      </c>
      <c r="M464" s="402">
        <v>78.1</v>
      </c>
      <c r="N464" s="402">
        <v>76.6</v>
      </c>
      <c r="O464" s="402">
        <v>72</v>
      </c>
      <c r="P464" s="402">
        <v>67</v>
      </c>
      <c r="Q464" s="402"/>
      <c r="R464" s="402">
        <v>77.5</v>
      </c>
      <c r="S464" s="402">
        <v>81.3</v>
      </c>
      <c r="T464" s="402">
        <v>76.6</v>
      </c>
      <c r="U464" s="402">
        <v>78.1</v>
      </c>
      <c r="V464" s="402">
        <v>78.1</v>
      </c>
      <c r="W464" s="402">
        <v>76.6</v>
      </c>
      <c r="X464" s="402">
        <v>79.2</v>
      </c>
      <c r="Y464" s="402">
        <v>76.6</v>
      </c>
      <c r="Z464" s="402">
        <v>70.3</v>
      </c>
      <c r="AA464" s="402">
        <v>76.8</v>
      </c>
      <c r="AB464" s="402">
        <v>80</v>
      </c>
      <c r="AC464" s="402">
        <v>72</v>
      </c>
      <c r="AD464" s="402">
        <v>72</v>
      </c>
      <c r="AE464" s="402">
        <v>64.3</v>
      </c>
      <c r="AF464" s="402">
        <v>67</v>
      </c>
      <c r="AG464" s="402">
        <v>67</v>
      </c>
      <c r="AH464" s="402">
        <v>65</v>
      </c>
      <c r="AI464" s="402"/>
      <c r="AJ464" s="402">
        <v>77.3</v>
      </c>
      <c r="AK464" s="402">
        <v>77.3</v>
      </c>
      <c r="AL464" s="402">
        <v>77.3</v>
      </c>
      <c r="AM464" s="402">
        <v>81.1</v>
      </c>
      <c r="AN464" s="402">
        <v>84.4</v>
      </c>
      <c r="AO464" s="402">
        <v>85.7</v>
      </c>
      <c r="AP464" s="402">
        <v>81.1</v>
      </c>
      <c r="AQ464" s="402">
        <v>77</v>
      </c>
      <c r="AR464" s="402">
        <v>81.2</v>
      </c>
      <c r="AS464" s="402">
        <v>76.4</v>
      </c>
      <c r="AT464" s="402">
        <v>76.4</v>
      </c>
      <c r="AU464" s="402">
        <v>76.4</v>
      </c>
      <c r="AV464" s="402">
        <v>70.7</v>
      </c>
      <c r="AW464" s="402">
        <v>77.9</v>
      </c>
      <c r="AX464" s="402">
        <v>80.4</v>
      </c>
      <c r="AY464" s="402">
        <v>77.1</v>
      </c>
      <c r="AZ464" s="402">
        <v>77.9</v>
      </c>
      <c r="BA464" s="402">
        <v>85.5</v>
      </c>
      <c r="BB464" s="402">
        <v>77.9</v>
      </c>
      <c r="BC464" s="402">
        <v>76.1</v>
      </c>
      <c r="BD464" s="402">
        <v>77.8</v>
      </c>
      <c r="BE464" s="402">
        <v>76.4</v>
      </c>
      <c r="BF464" s="402">
        <v>76.4</v>
      </c>
      <c r="BG464" s="402">
        <v>79</v>
      </c>
      <c r="BH464" s="402">
        <v>79</v>
      </c>
      <c r="BI464" s="402">
        <v>79</v>
      </c>
      <c r="BJ464" s="402">
        <v>76.4</v>
      </c>
      <c r="BK464" s="402">
        <v>76.4</v>
      </c>
      <c r="BL464" s="402">
        <v>76.4</v>
      </c>
      <c r="BM464" s="402">
        <v>69.4</v>
      </c>
      <c r="BN464" s="402">
        <v>70.2</v>
      </c>
      <c r="BO464" s="402">
        <v>76.6</v>
      </c>
      <c r="BP464" s="402">
        <v>76.8</v>
      </c>
      <c r="BQ464" s="402">
        <v>80.7</v>
      </c>
      <c r="BR464" s="402">
        <v>79.8</v>
      </c>
      <c r="BS464" s="402">
        <v>79.8</v>
      </c>
      <c r="BT464" s="402">
        <v>71.8</v>
      </c>
      <c r="BU464" s="402">
        <v>71.8</v>
      </c>
      <c r="BV464" s="402">
        <v>74.5</v>
      </c>
      <c r="BW464" s="402">
        <v>71.8</v>
      </c>
      <c r="BX464" s="402">
        <v>71.8</v>
      </c>
      <c r="BY464" s="402">
        <v>71.8</v>
      </c>
      <c r="BZ464" s="402">
        <v>71.8</v>
      </c>
      <c r="CA464" s="402">
        <v>71.8</v>
      </c>
      <c r="CB464" s="402">
        <v>56</v>
      </c>
      <c r="CC464" s="402">
        <v>61.5</v>
      </c>
      <c r="CD464" s="402">
        <v>64.1</v>
      </c>
      <c r="CE464" s="402">
        <v>64.1</v>
      </c>
      <c r="CF464" s="402">
        <v>66.9</v>
      </c>
      <c r="CG464" s="402">
        <v>66.9</v>
      </c>
      <c r="CH464" s="402">
        <v>66.9</v>
      </c>
      <c r="CI464" s="402">
        <v>66.2</v>
      </c>
      <c r="CJ464" s="402">
        <v>66.9</v>
      </c>
      <c r="CK464" s="402">
        <v>66.9</v>
      </c>
      <c r="CL464" s="402">
        <v>66.9</v>
      </c>
      <c r="CM464" s="402">
        <v>66.9</v>
      </c>
      <c r="CN464" s="402">
        <v>64.9</v>
      </c>
      <c r="CO464" s="402">
        <v>64.9</v>
      </c>
      <c r="CP464" s="402">
        <v>64.9</v>
      </c>
    </row>
    <row r="465" spans="1:94">
      <c r="A465">
        <v>463</v>
      </c>
      <c r="B465" t="s">
        <v>1346</v>
      </c>
      <c r="C465" t="s">
        <v>1195</v>
      </c>
      <c r="D465" t="s">
        <v>1320</v>
      </c>
      <c r="E465" t="s">
        <v>1347</v>
      </c>
      <c r="F465" t="s">
        <v>2119</v>
      </c>
      <c r="J465">
        <v>60.3</v>
      </c>
      <c r="L465">
        <v>63.7</v>
      </c>
      <c r="M465">
        <v>61.7</v>
      </c>
      <c r="N465">
        <v>62.3</v>
      </c>
      <c r="O465">
        <v>56.7</v>
      </c>
      <c r="P465">
        <v>58.3</v>
      </c>
      <c r="R465">
        <v>63.5</v>
      </c>
      <c r="S465">
        <v>66.5</v>
      </c>
      <c r="T465">
        <v>63.5</v>
      </c>
      <c r="U465">
        <v>62.7</v>
      </c>
      <c r="V465">
        <v>61.5</v>
      </c>
      <c r="W465">
        <v>63.4</v>
      </c>
      <c r="X465">
        <v>62.1</v>
      </c>
      <c r="Y465">
        <v>62.1</v>
      </c>
      <c r="Z465">
        <v>52.3</v>
      </c>
      <c r="AA465">
        <v>65.6</v>
      </c>
      <c r="AB465">
        <v>61.4</v>
      </c>
      <c r="AC465">
        <v>58.8</v>
      </c>
      <c r="AD465">
        <v>55</v>
      </c>
      <c r="AE465">
        <v>50</v>
      </c>
      <c r="AF465">
        <v>58.1</v>
      </c>
      <c r="AG465">
        <v>58.1</v>
      </c>
      <c r="AH465">
        <v>55.4</v>
      </c>
      <c r="AJ465">
        <v>63.4</v>
      </c>
      <c r="AK465">
        <v>63.4</v>
      </c>
      <c r="AL465">
        <v>63.4</v>
      </c>
      <c r="AM465">
        <v>66.3</v>
      </c>
      <c r="AN465">
        <v>66.3</v>
      </c>
      <c r="AO465">
        <v>68.3</v>
      </c>
      <c r="AP465">
        <v>66.3</v>
      </c>
      <c r="AQ465">
        <v>66.3</v>
      </c>
      <c r="AR465">
        <v>67.7</v>
      </c>
      <c r="AS465">
        <v>63.5</v>
      </c>
      <c r="AT465">
        <v>63.4</v>
      </c>
      <c r="AU465">
        <v>60.1</v>
      </c>
      <c r="AV465">
        <v>62.5</v>
      </c>
      <c r="AW465">
        <v>62.5</v>
      </c>
      <c r="AX465">
        <v>65.4</v>
      </c>
      <c r="AY465">
        <v>61.3</v>
      </c>
      <c r="AZ465">
        <v>64</v>
      </c>
      <c r="BA465">
        <v>64.8</v>
      </c>
      <c r="BB465">
        <v>61.4</v>
      </c>
      <c r="BC465">
        <v>61.4</v>
      </c>
      <c r="BD465">
        <v>64.2</v>
      </c>
      <c r="BE465">
        <v>63.3</v>
      </c>
      <c r="BF465">
        <v>63.3</v>
      </c>
      <c r="BG465">
        <v>62</v>
      </c>
      <c r="BH465">
        <v>62</v>
      </c>
      <c r="BI465">
        <v>62</v>
      </c>
      <c r="BJ465">
        <v>62</v>
      </c>
      <c r="BK465">
        <v>63.9</v>
      </c>
      <c r="BL465">
        <v>61.8</v>
      </c>
      <c r="BM465">
        <v>50.5</v>
      </c>
      <c r="BN465">
        <v>52.1</v>
      </c>
      <c r="BO465">
        <v>65.4</v>
      </c>
      <c r="BP465">
        <v>67.9</v>
      </c>
      <c r="BQ465">
        <v>65</v>
      </c>
      <c r="BR465">
        <v>61.2</v>
      </c>
      <c r="BS465">
        <v>61.2</v>
      </c>
      <c r="BT465">
        <v>58.6</v>
      </c>
      <c r="BU465">
        <v>58.6</v>
      </c>
      <c r="BV465">
        <v>58.6</v>
      </c>
      <c r="BW465">
        <v>59.4</v>
      </c>
      <c r="BX465">
        <v>54.9</v>
      </c>
      <c r="BY465">
        <v>53.3</v>
      </c>
      <c r="BZ465">
        <v>53.6</v>
      </c>
      <c r="CA465">
        <v>54.9</v>
      </c>
      <c r="CB465">
        <v>49.6</v>
      </c>
      <c r="CC465">
        <v>49.9</v>
      </c>
      <c r="CD465">
        <v>49.4</v>
      </c>
      <c r="CE465">
        <v>49.9</v>
      </c>
      <c r="CF465">
        <v>58</v>
      </c>
      <c r="CG465">
        <v>60</v>
      </c>
      <c r="CH465">
        <v>58</v>
      </c>
      <c r="CI465">
        <v>58</v>
      </c>
      <c r="CJ465">
        <v>58</v>
      </c>
      <c r="CK465">
        <v>58.3</v>
      </c>
      <c r="CL465">
        <v>58</v>
      </c>
      <c r="CM465">
        <v>56.1</v>
      </c>
      <c r="CN465">
        <v>55.3</v>
      </c>
      <c r="CO465">
        <v>55.3</v>
      </c>
      <c r="CP465">
        <v>51</v>
      </c>
    </row>
    <row r="466" spans="1:94">
      <c r="A466">
        <v>464</v>
      </c>
      <c r="B466" t="s">
        <v>1348</v>
      </c>
      <c r="C466" t="s">
        <v>1195</v>
      </c>
      <c r="D466" t="s">
        <v>1320</v>
      </c>
      <c r="E466" t="s">
        <v>1349</v>
      </c>
      <c r="F466" t="s">
        <v>2119</v>
      </c>
      <c r="I466" s="402"/>
      <c r="J466" s="402">
        <v>51.6</v>
      </c>
      <c r="K466" s="402"/>
      <c r="L466" s="402">
        <v>52</v>
      </c>
      <c r="M466" s="402">
        <v>58</v>
      </c>
      <c r="N466" s="402">
        <v>52</v>
      </c>
      <c r="O466" s="402">
        <v>48.1</v>
      </c>
      <c r="P466" s="402">
        <v>52</v>
      </c>
      <c r="Q466" s="402"/>
      <c r="R466" s="402">
        <v>52.1</v>
      </c>
      <c r="S466" s="402">
        <v>53.3</v>
      </c>
      <c r="T466" s="402">
        <v>51.8</v>
      </c>
      <c r="U466" s="402">
        <v>63</v>
      </c>
      <c r="V466" s="402">
        <v>58</v>
      </c>
      <c r="W466" s="402">
        <v>52.1</v>
      </c>
      <c r="X466" s="402">
        <v>52.1</v>
      </c>
      <c r="Y466" s="402">
        <v>52.1</v>
      </c>
      <c r="Z466" s="402">
        <v>47.8</v>
      </c>
      <c r="AA466" s="402">
        <v>53.6</v>
      </c>
      <c r="AB466" s="402">
        <v>57.1</v>
      </c>
      <c r="AC466" s="402">
        <v>48.1</v>
      </c>
      <c r="AD466" s="402">
        <v>47.4</v>
      </c>
      <c r="AE466" s="402">
        <v>43.8</v>
      </c>
      <c r="AF466" s="402">
        <v>52.1</v>
      </c>
      <c r="AG466" s="402">
        <v>52.6</v>
      </c>
      <c r="AH466" s="402">
        <v>46.7</v>
      </c>
      <c r="AI466" s="402"/>
      <c r="AJ466" s="402">
        <v>52</v>
      </c>
      <c r="AK466" s="402">
        <v>52</v>
      </c>
      <c r="AL466" s="402">
        <v>52</v>
      </c>
      <c r="AM466" s="402">
        <v>53.3</v>
      </c>
      <c r="AN466" s="402">
        <v>55</v>
      </c>
      <c r="AO466" s="402">
        <v>53.3</v>
      </c>
      <c r="AP466" s="402">
        <v>54.5</v>
      </c>
      <c r="AQ466" s="402">
        <v>53.3</v>
      </c>
      <c r="AR466" s="402">
        <v>53.3</v>
      </c>
      <c r="AS466" s="402">
        <v>51.8</v>
      </c>
      <c r="AT466" s="402">
        <v>51.8</v>
      </c>
      <c r="AU466" s="402">
        <v>51.1</v>
      </c>
      <c r="AV466" s="402">
        <v>51.8</v>
      </c>
      <c r="AW466" s="402">
        <v>62.9</v>
      </c>
      <c r="AX466" s="402">
        <v>62.9</v>
      </c>
      <c r="AY466" s="402">
        <v>62.9</v>
      </c>
      <c r="AZ466" s="402">
        <v>62.9</v>
      </c>
      <c r="BA466" s="402">
        <v>58</v>
      </c>
      <c r="BB466" s="402">
        <v>56.5</v>
      </c>
      <c r="BC466" s="402">
        <v>58</v>
      </c>
      <c r="BD466" s="402">
        <v>52</v>
      </c>
      <c r="BE466" s="402">
        <v>52</v>
      </c>
      <c r="BF466" s="402">
        <v>51</v>
      </c>
      <c r="BG466" s="402">
        <v>52</v>
      </c>
      <c r="BH466" s="402">
        <v>52</v>
      </c>
      <c r="BI466" s="402">
        <v>52.8</v>
      </c>
      <c r="BJ466" s="402">
        <v>50</v>
      </c>
      <c r="BK466" s="402">
        <v>52.8</v>
      </c>
      <c r="BL466" s="402">
        <v>52</v>
      </c>
      <c r="BM466" s="402">
        <v>46.1</v>
      </c>
      <c r="BN466" s="402">
        <v>52.6</v>
      </c>
      <c r="BO466" s="402">
        <v>53.6</v>
      </c>
      <c r="BP466" s="402">
        <v>53.6</v>
      </c>
      <c r="BQ466" s="402">
        <v>75.9</v>
      </c>
      <c r="BR466" s="402">
        <v>57.1</v>
      </c>
      <c r="BS466" s="402">
        <v>57</v>
      </c>
      <c r="BT466" s="402">
        <v>48.1</v>
      </c>
      <c r="BU466" s="402">
        <v>48.1</v>
      </c>
      <c r="BV466" s="402">
        <v>48.1</v>
      </c>
      <c r="BW466" s="402">
        <v>48.1</v>
      </c>
      <c r="BX466" s="402">
        <v>47.4</v>
      </c>
      <c r="BY466" s="402">
        <v>47.4</v>
      </c>
      <c r="BZ466" s="402">
        <v>47.4</v>
      </c>
      <c r="CA466" s="402">
        <v>47.4</v>
      </c>
      <c r="CB466" s="402">
        <v>42.3</v>
      </c>
      <c r="CC466" s="402">
        <v>42.1</v>
      </c>
      <c r="CD466" s="402">
        <v>43.8</v>
      </c>
      <c r="CE466" s="402">
        <v>43.8</v>
      </c>
      <c r="CF466" s="402">
        <v>52</v>
      </c>
      <c r="CG466" s="402">
        <v>58.6</v>
      </c>
      <c r="CH466" s="402">
        <v>50.3</v>
      </c>
      <c r="CI466" s="402">
        <v>52.6</v>
      </c>
      <c r="CJ466" s="402">
        <v>52.6</v>
      </c>
      <c r="CK466" s="402">
        <v>56</v>
      </c>
      <c r="CL466" s="402">
        <v>52.6</v>
      </c>
      <c r="CM466" s="402">
        <v>52.6</v>
      </c>
      <c r="CN466" s="402">
        <v>45.1</v>
      </c>
      <c r="CO466" s="402">
        <v>46.7</v>
      </c>
      <c r="CP466" s="402">
        <v>46.7</v>
      </c>
    </row>
    <row r="467" spans="3:94">
      <c r="C467" t="s">
        <v>1195</v>
      </c>
      <c r="D467" t="s">
        <v>1351</v>
      </c>
      <c r="I467" s="402"/>
      <c r="J467" s="402"/>
      <c r="K467" s="402"/>
      <c r="L467" s="402"/>
      <c r="M467" s="402"/>
      <c r="N467" s="402"/>
      <c r="O467" s="402"/>
      <c r="P467" s="402"/>
      <c r="Q467" s="402"/>
      <c r="R467" s="402"/>
      <c r="S467" s="402"/>
      <c r="T467" s="402"/>
      <c r="U467" s="402"/>
      <c r="V467" s="402"/>
      <c r="W467" s="402"/>
      <c r="X467" s="402"/>
      <c r="Y467" s="402"/>
      <c r="Z467" s="402"/>
      <c r="AA467" s="402"/>
      <c r="AB467" s="402"/>
      <c r="AC467" s="402"/>
      <c r="AD467" s="402"/>
      <c r="AE467" s="402"/>
      <c r="AF467" s="402"/>
      <c r="AG467" s="402"/>
      <c r="AH467" s="402"/>
      <c r="AI467" s="402"/>
      <c r="AJ467" s="402"/>
      <c r="AK467" s="402"/>
      <c r="AL467" s="402"/>
      <c r="AM467" s="402"/>
      <c r="AN467" s="402"/>
      <c r="AO467" s="402"/>
      <c r="AP467" s="402"/>
      <c r="AQ467" s="402"/>
      <c r="AR467" s="402"/>
      <c r="AS467" s="402"/>
      <c r="AT467" s="402"/>
      <c r="AU467" s="402"/>
      <c r="AV467" s="402"/>
      <c r="AW467" s="402"/>
      <c r="AX467" s="402"/>
      <c r="AY467" s="402"/>
      <c r="AZ467" s="402"/>
      <c r="BA467" s="402"/>
      <c r="BB467" s="402"/>
      <c r="BC467" s="402"/>
      <c r="BD467" s="402"/>
      <c r="BE467" s="402"/>
      <c r="BF467" s="402"/>
      <c r="BG467" s="402"/>
      <c r="BH467" s="402"/>
      <c r="BI467" s="402"/>
      <c r="BJ467" s="402"/>
      <c r="BK467" s="402"/>
      <c r="BL467" s="402"/>
      <c r="BM467" s="402"/>
      <c r="BN467" s="402"/>
      <c r="BO467" s="402"/>
      <c r="BP467" s="402"/>
      <c r="BQ467" s="402"/>
      <c r="BR467" s="402"/>
      <c r="BS467" s="402"/>
      <c r="BT467" s="402"/>
      <c r="BU467" s="402"/>
      <c r="BV467" s="402"/>
      <c r="BW467" s="402"/>
      <c r="BX467" s="402"/>
      <c r="BY467" s="402"/>
      <c r="BZ467" s="402"/>
      <c r="CA467" s="402"/>
      <c r="CB467" s="402"/>
      <c r="CC467" s="402"/>
      <c r="CD467" s="402"/>
      <c r="CE467" s="402"/>
      <c r="CF467" s="402"/>
      <c r="CG467" s="402"/>
      <c r="CH467" s="402"/>
      <c r="CI467" s="402"/>
      <c r="CJ467" s="402"/>
      <c r="CK467" s="402"/>
      <c r="CL467" s="402"/>
      <c r="CM467" s="402"/>
      <c r="CN467" s="402"/>
      <c r="CO467" s="402"/>
      <c r="CP467" s="402"/>
    </row>
    <row r="468" spans="1:94">
      <c r="A468">
        <v>466</v>
      </c>
      <c r="B468" t="s">
        <v>1350</v>
      </c>
      <c r="C468" t="s">
        <v>1195</v>
      </c>
      <c r="D468" t="s">
        <v>1351</v>
      </c>
      <c r="E468" t="s">
        <v>1321</v>
      </c>
      <c r="F468" t="s">
        <v>2119</v>
      </c>
      <c r="I468" s="402"/>
      <c r="J468" s="402">
        <v>9.6</v>
      </c>
      <c r="K468" s="402"/>
      <c r="L468" s="402">
        <v>9.5</v>
      </c>
      <c r="M468" s="402">
        <v>11.9</v>
      </c>
      <c r="N468" s="402">
        <v>9</v>
      </c>
      <c r="O468" s="402">
        <v>9.4</v>
      </c>
      <c r="P468" s="402">
        <v>9.4</v>
      </c>
      <c r="Q468" s="402"/>
      <c r="R468" s="402">
        <v>9.6</v>
      </c>
      <c r="S468" s="402">
        <v>9.7</v>
      </c>
      <c r="T468" s="402">
        <v>9.5</v>
      </c>
      <c r="U468" s="402">
        <v>12.5</v>
      </c>
      <c r="V468" s="402">
        <v>11.9</v>
      </c>
      <c r="W468" s="402">
        <v>9</v>
      </c>
      <c r="X468" s="402">
        <v>9</v>
      </c>
      <c r="Y468" s="402">
        <v>9</v>
      </c>
      <c r="Z468" s="402">
        <v>9</v>
      </c>
      <c r="AA468" s="402">
        <v>9</v>
      </c>
      <c r="AB468" s="402">
        <v>9.5</v>
      </c>
      <c r="AC468" s="402">
        <v>9.5</v>
      </c>
      <c r="AD468" s="402">
        <v>9.5</v>
      </c>
      <c r="AE468" s="402">
        <v>9.4</v>
      </c>
      <c r="AF468" s="402">
        <v>10.4</v>
      </c>
      <c r="AG468" s="402">
        <v>8.9</v>
      </c>
      <c r="AH468" s="402">
        <v>8.2</v>
      </c>
      <c r="AI468" s="402"/>
      <c r="AJ468" s="402">
        <v>9.5</v>
      </c>
      <c r="AK468" s="402">
        <v>9.5</v>
      </c>
      <c r="AL468" s="402">
        <v>9.5</v>
      </c>
      <c r="AM468" s="402">
        <v>9.6</v>
      </c>
      <c r="AN468" s="402">
        <v>9.8</v>
      </c>
      <c r="AO468" s="402">
        <v>9.6</v>
      </c>
      <c r="AP468" s="402">
        <v>9.6</v>
      </c>
      <c r="AQ468" s="402">
        <v>9.6</v>
      </c>
      <c r="AR468" s="402">
        <v>9.6</v>
      </c>
      <c r="AS468" s="402">
        <v>9.5</v>
      </c>
      <c r="AT468" s="402">
        <v>9.5</v>
      </c>
      <c r="AU468" s="402">
        <v>7.5</v>
      </c>
      <c r="AV468" s="402">
        <v>9.5</v>
      </c>
      <c r="AW468" s="402">
        <v>12.4</v>
      </c>
      <c r="AX468" s="402">
        <v>12.4</v>
      </c>
      <c r="AY468" s="402">
        <v>14.2</v>
      </c>
      <c r="AZ468" s="402">
        <v>12.4</v>
      </c>
      <c r="BA468" s="402">
        <v>10.5</v>
      </c>
      <c r="BB468" s="402">
        <v>11.9</v>
      </c>
      <c r="BC468" s="402">
        <v>12.8</v>
      </c>
      <c r="BD468" s="402">
        <v>9</v>
      </c>
      <c r="BE468" s="402">
        <v>9</v>
      </c>
      <c r="BF468" s="402">
        <v>9</v>
      </c>
      <c r="BG468" s="402">
        <v>9</v>
      </c>
      <c r="BH468" s="402">
        <v>9</v>
      </c>
      <c r="BI468" s="402">
        <v>9</v>
      </c>
      <c r="BJ468" s="402">
        <v>9</v>
      </c>
      <c r="BK468" s="402">
        <v>9</v>
      </c>
      <c r="BL468" s="402">
        <v>8.3</v>
      </c>
      <c r="BM468" s="402">
        <v>9</v>
      </c>
      <c r="BN468" s="402">
        <v>9</v>
      </c>
      <c r="BO468" s="402">
        <v>9</v>
      </c>
      <c r="BP468" s="402">
        <v>9</v>
      </c>
      <c r="BQ468" s="402">
        <v>9.4</v>
      </c>
      <c r="BR468" s="402">
        <v>9.4</v>
      </c>
      <c r="BS468" s="402">
        <v>9.4</v>
      </c>
      <c r="BT468" s="402">
        <v>9.4</v>
      </c>
      <c r="BU468" s="402">
        <v>9.4</v>
      </c>
      <c r="BV468" s="402">
        <v>8.9</v>
      </c>
      <c r="BW468" s="402">
        <v>13.7</v>
      </c>
      <c r="BX468" s="402">
        <v>9.4</v>
      </c>
      <c r="BY468" s="402">
        <v>9</v>
      </c>
      <c r="BZ468" s="402">
        <v>9.4</v>
      </c>
      <c r="CA468" s="402">
        <v>9.4</v>
      </c>
      <c r="CB468" s="402">
        <v>9.3</v>
      </c>
      <c r="CC468" s="402">
        <v>8.6</v>
      </c>
      <c r="CD468" s="402">
        <v>9.3</v>
      </c>
      <c r="CE468" s="402">
        <v>9.3</v>
      </c>
      <c r="CF468" s="402">
        <v>10.3</v>
      </c>
      <c r="CG468" s="402">
        <v>15.5</v>
      </c>
      <c r="CH468" s="402">
        <v>10.3</v>
      </c>
      <c r="CI468" s="402">
        <v>8.9</v>
      </c>
      <c r="CJ468" s="402">
        <v>8.9</v>
      </c>
      <c r="CK468" s="402">
        <v>8.9</v>
      </c>
      <c r="CL468" s="402">
        <v>8.9</v>
      </c>
      <c r="CM468" s="402">
        <v>8.9</v>
      </c>
      <c r="CN468" s="402">
        <v>8.2</v>
      </c>
      <c r="CO468" s="402">
        <v>8.2</v>
      </c>
      <c r="CP468" s="402">
        <v>6.9</v>
      </c>
    </row>
    <row r="469" spans="1:94">
      <c r="A469">
        <v>467</v>
      </c>
      <c r="B469" t="s">
        <v>1352</v>
      </c>
      <c r="C469" t="s">
        <v>1195</v>
      </c>
      <c r="D469" t="s">
        <v>1351</v>
      </c>
      <c r="E469" t="s">
        <v>1323</v>
      </c>
      <c r="F469" t="s">
        <v>2119</v>
      </c>
      <c r="I469" s="402"/>
      <c r="J469" s="402">
        <v>44.7</v>
      </c>
      <c r="K469" s="402"/>
      <c r="L469" s="402">
        <v>46.6</v>
      </c>
      <c r="M469" s="402">
        <v>48</v>
      </c>
      <c r="N469" s="402">
        <v>45.6</v>
      </c>
      <c r="O469" s="402">
        <v>42.4</v>
      </c>
      <c r="P469" s="402">
        <v>43</v>
      </c>
      <c r="Q469" s="402"/>
      <c r="R469" s="402">
        <v>52.1</v>
      </c>
      <c r="S469" s="402">
        <v>49.8</v>
      </c>
      <c r="T469" s="402">
        <v>44.6</v>
      </c>
      <c r="U469" s="402">
        <v>50.7</v>
      </c>
      <c r="V469" s="402">
        <v>48.1</v>
      </c>
      <c r="W469" s="402">
        <v>45.6</v>
      </c>
      <c r="X469" s="402">
        <v>45.6</v>
      </c>
      <c r="Y469" s="402">
        <v>45.6</v>
      </c>
      <c r="Z469" s="402">
        <v>39.3</v>
      </c>
      <c r="AA469" s="402">
        <v>51.3</v>
      </c>
      <c r="AB469" s="402">
        <v>43.3</v>
      </c>
      <c r="AC469" s="402">
        <v>42.4</v>
      </c>
      <c r="AD469" s="402">
        <v>42.4</v>
      </c>
      <c r="AE469" s="402">
        <v>38</v>
      </c>
      <c r="AF469" s="402">
        <v>43</v>
      </c>
      <c r="AG469" s="402">
        <v>43</v>
      </c>
      <c r="AH469" s="402">
        <v>39.6</v>
      </c>
      <c r="AI469" s="402"/>
      <c r="AJ469" s="402">
        <v>52</v>
      </c>
      <c r="AK469" s="402">
        <v>59.9</v>
      </c>
      <c r="AL469" s="402">
        <v>52</v>
      </c>
      <c r="AM469" s="402">
        <v>49.7</v>
      </c>
      <c r="AN469" s="402">
        <v>49.7</v>
      </c>
      <c r="AO469" s="402">
        <v>49.7</v>
      </c>
      <c r="AP469" s="402">
        <v>49.7</v>
      </c>
      <c r="AQ469" s="402">
        <v>49.7</v>
      </c>
      <c r="AR469" s="402">
        <v>52.2</v>
      </c>
      <c r="AS469" s="402">
        <v>44.8</v>
      </c>
      <c r="AT469" s="402">
        <v>44.5</v>
      </c>
      <c r="AU469" s="402">
        <v>41.7</v>
      </c>
      <c r="AV469" s="402">
        <v>42.9</v>
      </c>
      <c r="AW469" s="402">
        <v>50.6</v>
      </c>
      <c r="AX469" s="402">
        <v>50.6</v>
      </c>
      <c r="AY469" s="402">
        <v>50.6</v>
      </c>
      <c r="AZ469" s="402">
        <v>53.7</v>
      </c>
      <c r="BA469" s="402">
        <v>48</v>
      </c>
      <c r="BB469" s="402">
        <v>47.9</v>
      </c>
      <c r="BC469" s="402">
        <v>48</v>
      </c>
      <c r="BD469" s="402">
        <v>45.6</v>
      </c>
      <c r="BE469" s="402">
        <v>45.6</v>
      </c>
      <c r="BF469" s="402">
        <v>45.6</v>
      </c>
      <c r="BG469" s="402">
        <v>45.6</v>
      </c>
      <c r="BH469" s="402">
        <v>45.6</v>
      </c>
      <c r="BI469" s="402">
        <v>46.3</v>
      </c>
      <c r="BJ469" s="402">
        <v>45.6</v>
      </c>
      <c r="BK469" s="402">
        <v>45.6</v>
      </c>
      <c r="BL469" s="402">
        <v>45.6</v>
      </c>
      <c r="BM469" s="402">
        <v>39.3</v>
      </c>
      <c r="BN469" s="402">
        <v>39.3</v>
      </c>
      <c r="BO469" s="402">
        <v>51.2</v>
      </c>
      <c r="BP469" s="402">
        <v>53.5</v>
      </c>
      <c r="BQ469" s="402">
        <v>43.2</v>
      </c>
      <c r="BR469" s="402">
        <v>48.2</v>
      </c>
      <c r="BS469" s="402">
        <v>43.2</v>
      </c>
      <c r="BT469" s="402">
        <v>42.4</v>
      </c>
      <c r="BU469" s="402">
        <v>42.4</v>
      </c>
      <c r="BV469" s="402">
        <v>42.4</v>
      </c>
      <c r="BW469" s="402">
        <v>44.2</v>
      </c>
      <c r="BX469" s="402">
        <v>42.4</v>
      </c>
      <c r="BY469" s="402">
        <v>43.3</v>
      </c>
      <c r="BZ469" s="402">
        <v>42.4</v>
      </c>
      <c r="CA469" s="402">
        <v>42.4</v>
      </c>
      <c r="CB469" s="402">
        <v>35.2</v>
      </c>
      <c r="CC469" s="402">
        <v>35.4</v>
      </c>
      <c r="CD469" s="402">
        <v>37.9</v>
      </c>
      <c r="CE469" s="402">
        <v>37.9</v>
      </c>
      <c r="CF469" s="402">
        <v>43</v>
      </c>
      <c r="CG469" s="402">
        <v>45.3</v>
      </c>
      <c r="CH469" s="402">
        <v>43</v>
      </c>
      <c r="CI469" s="402">
        <v>43</v>
      </c>
      <c r="CJ469" s="402">
        <v>43</v>
      </c>
      <c r="CK469" s="402">
        <v>43</v>
      </c>
      <c r="CL469" s="402">
        <v>43</v>
      </c>
      <c r="CM469" s="402">
        <v>43</v>
      </c>
      <c r="CN469" s="402">
        <v>39.5</v>
      </c>
      <c r="CO469" s="402">
        <v>39.5</v>
      </c>
      <c r="CP469" s="402">
        <v>36.3</v>
      </c>
    </row>
    <row r="470" spans="1:94">
      <c r="A470">
        <v>468</v>
      </c>
      <c r="B470" t="s">
        <v>1353</v>
      </c>
      <c r="C470" t="s">
        <v>1195</v>
      </c>
      <c r="D470" t="s">
        <v>1351</v>
      </c>
      <c r="E470" t="s">
        <v>1325</v>
      </c>
      <c r="F470" t="s">
        <v>2119</v>
      </c>
      <c r="I470" s="402"/>
      <c r="J470" s="402">
        <v>39.6</v>
      </c>
      <c r="K470" s="402"/>
      <c r="L470" s="402">
        <v>44.1</v>
      </c>
      <c r="M470" s="402">
        <v>50.9</v>
      </c>
      <c r="N470" s="402">
        <v>40.2</v>
      </c>
      <c r="O470" s="402">
        <v>34.9</v>
      </c>
      <c r="P470" s="402">
        <v>34.9</v>
      </c>
      <c r="Q470" s="402"/>
      <c r="R470" s="402">
        <v>49</v>
      </c>
      <c r="S470" s="402">
        <v>47.6</v>
      </c>
      <c r="T470" s="402">
        <v>41.6</v>
      </c>
      <c r="U470" s="402">
        <v>53.2</v>
      </c>
      <c r="V470" s="402">
        <v>50.8</v>
      </c>
      <c r="W470" s="402">
        <v>37.5</v>
      </c>
      <c r="X470" s="402">
        <v>40.8</v>
      </c>
      <c r="Y470" s="402">
        <v>40.2</v>
      </c>
      <c r="Z470" s="402">
        <v>35.7</v>
      </c>
      <c r="AA470" s="402">
        <v>46.7</v>
      </c>
      <c r="AB470" s="402">
        <v>44</v>
      </c>
      <c r="AC470" s="402">
        <v>34.9</v>
      </c>
      <c r="AD470" s="402">
        <v>34.9</v>
      </c>
      <c r="AE470" s="402">
        <v>25.9</v>
      </c>
      <c r="AF470" s="402">
        <v>37.4</v>
      </c>
      <c r="AG470" s="402">
        <v>34.7</v>
      </c>
      <c r="AH470" s="402">
        <v>31.1</v>
      </c>
      <c r="AI470" s="402"/>
      <c r="AJ470" s="402">
        <v>49.2</v>
      </c>
      <c r="AK470" s="402">
        <v>59.1</v>
      </c>
      <c r="AL470" s="402">
        <v>49.2</v>
      </c>
      <c r="AM470" s="402">
        <v>44</v>
      </c>
      <c r="AN470" s="402">
        <v>47.8</v>
      </c>
      <c r="AO470" s="402">
        <v>48.1</v>
      </c>
      <c r="AP470" s="402">
        <v>47.8</v>
      </c>
      <c r="AQ470" s="402">
        <v>49.9</v>
      </c>
      <c r="AR470" s="402">
        <v>54.4</v>
      </c>
      <c r="AS470" s="402">
        <v>42.4</v>
      </c>
      <c r="AT470" s="402">
        <v>41.8</v>
      </c>
      <c r="AU470" s="402">
        <v>32.5</v>
      </c>
      <c r="AV470" s="402">
        <v>41.8</v>
      </c>
      <c r="AW470" s="402">
        <v>53.4</v>
      </c>
      <c r="AX470" s="402">
        <v>59.9</v>
      </c>
      <c r="AY470" s="402">
        <v>48.6</v>
      </c>
      <c r="AZ470" s="402">
        <v>53.4</v>
      </c>
      <c r="BA470" s="402">
        <v>51</v>
      </c>
      <c r="BB470" s="402">
        <v>51</v>
      </c>
      <c r="BC470" s="402">
        <v>51</v>
      </c>
      <c r="BD470" s="402">
        <v>35</v>
      </c>
      <c r="BE470" s="402">
        <v>37.6</v>
      </c>
      <c r="BF470" s="402">
        <v>37.6</v>
      </c>
      <c r="BG470" s="402">
        <v>41</v>
      </c>
      <c r="BH470" s="402">
        <v>41</v>
      </c>
      <c r="BI470" s="402">
        <v>41</v>
      </c>
      <c r="BJ470" s="402">
        <v>40.4</v>
      </c>
      <c r="BK470" s="402">
        <v>40.4</v>
      </c>
      <c r="BL470" s="402">
        <v>40.4</v>
      </c>
      <c r="BM470" s="402">
        <v>35</v>
      </c>
      <c r="BN470" s="402">
        <v>35.9</v>
      </c>
      <c r="BO470" s="402">
        <v>50.5</v>
      </c>
      <c r="BP470" s="402">
        <v>46.9</v>
      </c>
      <c r="BQ470" s="402">
        <v>44.2</v>
      </c>
      <c r="BR470" s="402">
        <v>44.2</v>
      </c>
      <c r="BS470" s="402">
        <v>44.2</v>
      </c>
      <c r="BT470" s="402">
        <v>35</v>
      </c>
      <c r="BU470" s="402">
        <v>35</v>
      </c>
      <c r="BV470" s="402">
        <v>35.7</v>
      </c>
      <c r="BW470" s="402">
        <v>35</v>
      </c>
      <c r="BX470" s="402">
        <v>35</v>
      </c>
      <c r="BY470" s="402">
        <v>35</v>
      </c>
      <c r="BZ470" s="402">
        <v>35</v>
      </c>
      <c r="CA470" s="402">
        <v>35</v>
      </c>
      <c r="CB470" s="402">
        <v>19.1</v>
      </c>
      <c r="CC470" s="402">
        <v>26</v>
      </c>
      <c r="CD470" s="402">
        <v>26</v>
      </c>
      <c r="CE470" s="402">
        <v>26</v>
      </c>
      <c r="CF470" s="402">
        <v>37.8</v>
      </c>
      <c r="CG470" s="402">
        <v>42.6</v>
      </c>
      <c r="CH470" s="402">
        <v>36.8</v>
      </c>
      <c r="CI470" s="402">
        <v>31.3</v>
      </c>
      <c r="CJ470" s="402">
        <v>34.8</v>
      </c>
      <c r="CK470" s="402">
        <v>38.3</v>
      </c>
      <c r="CL470" s="402">
        <v>34.8</v>
      </c>
      <c r="CM470" s="402">
        <v>29.3</v>
      </c>
      <c r="CN470" s="402">
        <v>32.8</v>
      </c>
      <c r="CO470" s="402">
        <v>31.3</v>
      </c>
      <c r="CP470" s="402">
        <v>26.7</v>
      </c>
    </row>
    <row r="471" spans="1:94">
      <c r="A471">
        <v>469</v>
      </c>
      <c r="B471" t="s">
        <v>1354</v>
      </c>
      <c r="C471" t="s">
        <v>1195</v>
      </c>
      <c r="D471" t="s">
        <v>1351</v>
      </c>
      <c r="E471" t="s">
        <v>1327</v>
      </c>
      <c r="F471" t="s">
        <v>2119</v>
      </c>
      <c r="I471" s="402"/>
      <c r="J471" s="402">
        <v>41.9</v>
      </c>
      <c r="K471" s="402"/>
      <c r="L471" s="402">
        <v>43.2</v>
      </c>
      <c r="M471" s="402">
        <v>45.6</v>
      </c>
      <c r="N471" s="402">
        <v>42.4</v>
      </c>
      <c r="O471" s="402">
        <v>40</v>
      </c>
      <c r="P471" s="402">
        <v>40.6</v>
      </c>
      <c r="Q471" s="402"/>
      <c r="R471" s="402">
        <v>45.3</v>
      </c>
      <c r="S471" s="402">
        <v>45</v>
      </c>
      <c r="T471" s="402">
        <v>43.4</v>
      </c>
      <c r="U471" s="402">
        <v>51</v>
      </c>
      <c r="V471" s="402">
        <v>45.7</v>
      </c>
      <c r="W471" s="402">
        <v>42.7</v>
      </c>
      <c r="X471" s="402">
        <v>42.6</v>
      </c>
      <c r="Y471" s="402">
        <v>41.6</v>
      </c>
      <c r="Z471" s="402">
        <v>38.3</v>
      </c>
      <c r="AA471" s="402">
        <v>46.4</v>
      </c>
      <c r="AB471" s="402">
        <v>40.1</v>
      </c>
      <c r="AC471" s="402">
        <v>40.1</v>
      </c>
      <c r="AD471" s="402">
        <v>40.3</v>
      </c>
      <c r="AE471" s="402">
        <v>33.4</v>
      </c>
      <c r="AF471" s="402">
        <v>40.7</v>
      </c>
      <c r="AG471" s="402">
        <v>40.7</v>
      </c>
      <c r="AH471" s="402">
        <v>38.4</v>
      </c>
      <c r="AI471" s="402"/>
      <c r="AJ471" s="402">
        <v>45.3</v>
      </c>
      <c r="AK471" s="402">
        <v>45.3</v>
      </c>
      <c r="AL471" s="402">
        <v>45.3</v>
      </c>
      <c r="AM471" s="402">
        <v>45</v>
      </c>
      <c r="AN471" s="402">
        <v>45</v>
      </c>
      <c r="AO471" s="402">
        <v>47.9</v>
      </c>
      <c r="AP471" s="402">
        <v>45</v>
      </c>
      <c r="AQ471" s="402">
        <v>45</v>
      </c>
      <c r="AR471" s="402">
        <v>45</v>
      </c>
      <c r="AS471" s="402">
        <v>43.5</v>
      </c>
      <c r="AT471" s="402">
        <v>43.5</v>
      </c>
      <c r="AU471" s="402">
        <v>38.2</v>
      </c>
      <c r="AV471" s="402">
        <v>43.5</v>
      </c>
      <c r="AW471" s="402">
        <v>51.1</v>
      </c>
      <c r="AX471" s="402">
        <v>55.5</v>
      </c>
      <c r="AY471" s="402">
        <v>51.1</v>
      </c>
      <c r="AZ471" s="402">
        <v>51.1</v>
      </c>
      <c r="BA471" s="402">
        <v>45.7</v>
      </c>
      <c r="BB471" s="402">
        <v>45.7</v>
      </c>
      <c r="BC471" s="402">
        <v>45.6</v>
      </c>
      <c r="BD471" s="402">
        <v>50.3</v>
      </c>
      <c r="BE471" s="402">
        <v>42.8</v>
      </c>
      <c r="BF471" s="402">
        <v>42.8</v>
      </c>
      <c r="BG471" s="402">
        <v>42.7</v>
      </c>
      <c r="BH471" s="402">
        <v>44.1</v>
      </c>
      <c r="BI471" s="402">
        <v>42.7</v>
      </c>
      <c r="BJ471" s="402">
        <v>41.6</v>
      </c>
      <c r="BK471" s="402">
        <v>41.6</v>
      </c>
      <c r="BL471" s="402">
        <v>38.6</v>
      </c>
      <c r="BM471" s="402">
        <v>38.4</v>
      </c>
      <c r="BN471" s="402">
        <v>38.4</v>
      </c>
      <c r="BO471" s="402">
        <v>46.5</v>
      </c>
      <c r="BP471" s="402">
        <v>46.5</v>
      </c>
      <c r="BQ471" s="402">
        <v>40.2</v>
      </c>
      <c r="BR471" s="402">
        <v>49.7</v>
      </c>
      <c r="BS471" s="402">
        <v>40.2</v>
      </c>
      <c r="BT471" s="402">
        <v>40.2</v>
      </c>
      <c r="BU471" s="402">
        <v>40.4</v>
      </c>
      <c r="BV471" s="402">
        <v>40.2</v>
      </c>
      <c r="BW471" s="402">
        <v>40.2</v>
      </c>
      <c r="BX471" s="402">
        <v>41.1</v>
      </c>
      <c r="BY471" s="402">
        <v>40.4</v>
      </c>
      <c r="BZ471" s="402">
        <v>40.4</v>
      </c>
      <c r="CA471" s="402">
        <v>40.4</v>
      </c>
      <c r="CB471" s="402">
        <v>28.3</v>
      </c>
      <c r="CC471" s="402">
        <v>31.1</v>
      </c>
      <c r="CD471" s="402">
        <v>33.4</v>
      </c>
      <c r="CE471" s="402">
        <v>33.4</v>
      </c>
      <c r="CF471" s="402">
        <v>40.8</v>
      </c>
      <c r="CG471" s="402">
        <v>43.5</v>
      </c>
      <c r="CH471" s="402">
        <v>36.5</v>
      </c>
      <c r="CI471" s="402">
        <v>40.8</v>
      </c>
      <c r="CJ471" s="402">
        <v>40.8</v>
      </c>
      <c r="CK471" s="402">
        <v>44.6</v>
      </c>
      <c r="CL471" s="402">
        <v>40.8</v>
      </c>
      <c r="CM471" s="402">
        <v>40.8</v>
      </c>
      <c r="CN471" s="402">
        <v>38.5</v>
      </c>
      <c r="CO471" s="402">
        <v>38.5</v>
      </c>
      <c r="CP471" s="402">
        <v>35.2</v>
      </c>
    </row>
    <row r="472" spans="1:94">
      <c r="A472">
        <v>470</v>
      </c>
      <c r="B472" t="s">
        <v>1355</v>
      </c>
      <c r="C472" t="s">
        <v>1195</v>
      </c>
      <c r="D472" t="s">
        <v>1351</v>
      </c>
      <c r="E472" t="s">
        <v>1329</v>
      </c>
      <c r="F472" t="s">
        <v>2119</v>
      </c>
      <c r="I472" s="402"/>
      <c r="J472" s="402">
        <v>21.4</v>
      </c>
      <c r="K472" s="402"/>
      <c r="L472" s="402">
        <v>22.6</v>
      </c>
      <c r="M472" s="402">
        <v>23.1</v>
      </c>
      <c r="N472" s="402">
        <v>21.6</v>
      </c>
      <c r="O472" s="402">
        <v>19.9</v>
      </c>
      <c r="P472" s="402">
        <v>21.3</v>
      </c>
      <c r="Q472" s="402"/>
      <c r="R472" s="402">
        <v>22.4</v>
      </c>
      <c r="S472" s="402">
        <v>22.4</v>
      </c>
      <c r="T472" s="402">
        <v>22.4</v>
      </c>
      <c r="U472" s="402">
        <v>26.7</v>
      </c>
      <c r="V472" s="402">
        <v>23</v>
      </c>
      <c r="W472" s="402">
        <v>24.2</v>
      </c>
      <c r="X472" s="402">
        <v>22.3</v>
      </c>
      <c r="Y472" s="402">
        <v>20.3</v>
      </c>
      <c r="Z472" s="402">
        <v>21.5</v>
      </c>
      <c r="AA472" s="402">
        <v>21.6</v>
      </c>
      <c r="AB472" s="402">
        <v>19</v>
      </c>
      <c r="AC472" s="402">
        <v>19.8</v>
      </c>
      <c r="AD472" s="402">
        <v>19.8</v>
      </c>
      <c r="AE472" s="402">
        <v>19.8</v>
      </c>
      <c r="AF472" s="402">
        <v>19.8</v>
      </c>
      <c r="AG472" s="402">
        <v>21.2</v>
      </c>
      <c r="AH472" s="402">
        <v>21.1</v>
      </c>
      <c r="AI472" s="402"/>
      <c r="AJ472" s="402">
        <v>25.7</v>
      </c>
      <c r="AK472" s="402">
        <v>22.2</v>
      </c>
      <c r="AL472" s="402">
        <v>22.2</v>
      </c>
      <c r="AM472" s="402">
        <v>22.2</v>
      </c>
      <c r="AN472" s="402">
        <v>22.2</v>
      </c>
      <c r="AO472" s="402">
        <v>22.2</v>
      </c>
      <c r="AP472" s="402">
        <v>22.2</v>
      </c>
      <c r="AQ472" s="402">
        <v>22.2</v>
      </c>
      <c r="AR472" s="402">
        <v>25.4</v>
      </c>
      <c r="AS472" s="402">
        <v>26.5</v>
      </c>
      <c r="AT472" s="402">
        <v>21.7</v>
      </c>
      <c r="AU472" s="402">
        <v>22.2</v>
      </c>
      <c r="AV472" s="402">
        <v>22.2</v>
      </c>
      <c r="AW472" s="402">
        <v>26.4</v>
      </c>
      <c r="AX472" s="402">
        <v>26.4</v>
      </c>
      <c r="AY472" s="402">
        <v>34.6</v>
      </c>
      <c r="AZ472" s="402">
        <v>24.1</v>
      </c>
      <c r="BA472" s="402">
        <v>22.7</v>
      </c>
      <c r="BB472" s="402">
        <v>20.8</v>
      </c>
      <c r="BC472" s="402">
        <v>22.7</v>
      </c>
      <c r="BD472" s="402">
        <v>27.6</v>
      </c>
      <c r="BE472" s="402">
        <v>23.9</v>
      </c>
      <c r="BF472" s="402">
        <v>23.9</v>
      </c>
      <c r="BG472" s="402">
        <v>22.5</v>
      </c>
      <c r="BH472" s="402">
        <v>22.1</v>
      </c>
      <c r="BI472" s="402">
        <v>22.1</v>
      </c>
      <c r="BJ472" s="402">
        <v>20</v>
      </c>
      <c r="BK472" s="402">
        <v>20</v>
      </c>
      <c r="BL472" s="402">
        <v>20</v>
      </c>
      <c r="BM472" s="402">
        <v>21.3</v>
      </c>
      <c r="BN472" s="402">
        <v>21.3</v>
      </c>
      <c r="BO472" s="402">
        <v>21.8</v>
      </c>
      <c r="BP472" s="402">
        <v>21.3</v>
      </c>
      <c r="BQ472" s="402">
        <v>17.9</v>
      </c>
      <c r="BR472" s="402">
        <v>18.8</v>
      </c>
      <c r="BS472" s="402">
        <v>18.8</v>
      </c>
      <c r="BT472" s="402">
        <v>21.3</v>
      </c>
      <c r="BU472" s="402">
        <v>19.6</v>
      </c>
      <c r="BV472" s="402">
        <v>19.6</v>
      </c>
      <c r="BW472" s="402">
        <v>19.6</v>
      </c>
      <c r="BX472" s="402">
        <v>22.2</v>
      </c>
      <c r="BY472" s="402">
        <v>19.6</v>
      </c>
      <c r="BZ472" s="402">
        <v>19.6</v>
      </c>
      <c r="CA472" s="402">
        <v>19.4</v>
      </c>
      <c r="CB472" s="402">
        <v>19.6</v>
      </c>
      <c r="CC472" s="402">
        <v>19.6</v>
      </c>
      <c r="CD472" s="402">
        <v>19.6</v>
      </c>
      <c r="CE472" s="402">
        <v>19.2</v>
      </c>
      <c r="CF472" s="402">
        <v>19</v>
      </c>
      <c r="CG472" s="402">
        <v>20.6</v>
      </c>
      <c r="CH472" s="402">
        <v>18.3</v>
      </c>
      <c r="CI472" s="402">
        <v>19.8</v>
      </c>
      <c r="CJ472" s="402">
        <v>26.8</v>
      </c>
      <c r="CK472" s="402">
        <v>20.5</v>
      </c>
      <c r="CL472" s="402">
        <v>20.9</v>
      </c>
      <c r="CM472" s="402">
        <v>24.4</v>
      </c>
      <c r="CN472" s="402">
        <v>20.9</v>
      </c>
      <c r="CO472" s="402">
        <v>20.9</v>
      </c>
      <c r="CP472" s="402">
        <v>18.4</v>
      </c>
    </row>
    <row r="473" spans="1:94">
      <c r="A473">
        <v>471</v>
      </c>
      <c r="B473" t="s">
        <v>1356</v>
      </c>
      <c r="C473" t="s">
        <v>1195</v>
      </c>
      <c r="D473" t="s">
        <v>1351</v>
      </c>
      <c r="E473" t="s">
        <v>1331</v>
      </c>
      <c r="F473" t="s">
        <v>2119</v>
      </c>
      <c r="I473" s="402"/>
      <c r="J473" s="402">
        <v>47</v>
      </c>
      <c r="K473" s="402"/>
      <c r="L473" s="402">
        <v>53</v>
      </c>
      <c r="M473" s="402">
        <v>57</v>
      </c>
      <c r="N473" s="402">
        <v>49.5</v>
      </c>
      <c r="O473" s="402">
        <v>40.7</v>
      </c>
      <c r="P473" s="402">
        <v>41.1</v>
      </c>
      <c r="Q473" s="402"/>
      <c r="R473" s="402">
        <v>52.7</v>
      </c>
      <c r="S473" s="402">
        <v>56.1</v>
      </c>
      <c r="T473" s="402">
        <v>51.3</v>
      </c>
      <c r="U473" s="402">
        <v>60.9</v>
      </c>
      <c r="V473" s="402">
        <v>56.7</v>
      </c>
      <c r="W473" s="402">
        <v>49.2</v>
      </c>
      <c r="X473" s="402">
        <v>50.8</v>
      </c>
      <c r="Y473" s="402">
        <v>49.2</v>
      </c>
      <c r="Z473" s="402">
        <v>41.5</v>
      </c>
      <c r="AA473" s="402">
        <v>54</v>
      </c>
      <c r="AB473" s="402">
        <v>56.3</v>
      </c>
      <c r="AC473" s="402">
        <v>40.5</v>
      </c>
      <c r="AD473" s="402">
        <v>40.5</v>
      </c>
      <c r="AE473" s="402">
        <v>32.7</v>
      </c>
      <c r="AF473" s="402">
        <v>42.7</v>
      </c>
      <c r="AG473" s="402">
        <v>40.9</v>
      </c>
      <c r="AH473" s="402">
        <v>34.4</v>
      </c>
      <c r="AI473" s="402"/>
      <c r="AJ473" s="402">
        <v>52.8</v>
      </c>
      <c r="AK473" s="402">
        <v>52.8</v>
      </c>
      <c r="AL473" s="402">
        <v>52.8</v>
      </c>
      <c r="AM473" s="402">
        <v>56.2</v>
      </c>
      <c r="AN473" s="402">
        <v>55.4</v>
      </c>
      <c r="AO473" s="402">
        <v>56.4</v>
      </c>
      <c r="AP473" s="402">
        <v>56.2</v>
      </c>
      <c r="AQ473" s="402">
        <v>56.2</v>
      </c>
      <c r="AR473" s="402">
        <v>57.2</v>
      </c>
      <c r="AS473" s="402">
        <v>51.4</v>
      </c>
      <c r="AT473" s="402">
        <v>51.4</v>
      </c>
      <c r="AU473" s="402">
        <v>45.4</v>
      </c>
      <c r="AV473" s="402">
        <v>50.8</v>
      </c>
      <c r="AW473" s="402">
        <v>58.9</v>
      </c>
      <c r="AX473" s="402">
        <v>70.9</v>
      </c>
      <c r="AY473" s="402">
        <v>60.5</v>
      </c>
      <c r="AZ473" s="402">
        <v>61</v>
      </c>
      <c r="BA473" s="402">
        <v>51.8</v>
      </c>
      <c r="BB473" s="402">
        <v>56.8</v>
      </c>
      <c r="BC473" s="402">
        <v>56.8</v>
      </c>
      <c r="BD473" s="402">
        <v>48.9</v>
      </c>
      <c r="BE473" s="402">
        <v>49.3</v>
      </c>
      <c r="BF473" s="402">
        <v>49.3</v>
      </c>
      <c r="BG473" s="402">
        <v>50.9</v>
      </c>
      <c r="BH473" s="402">
        <v>50.5</v>
      </c>
      <c r="BI473" s="402">
        <v>52.4</v>
      </c>
      <c r="BJ473" s="402">
        <v>49.3</v>
      </c>
      <c r="BK473" s="402">
        <v>54.2</v>
      </c>
      <c r="BL473" s="402">
        <v>49.3</v>
      </c>
      <c r="BM473" s="402">
        <v>41.3</v>
      </c>
      <c r="BN473" s="402">
        <v>41.6</v>
      </c>
      <c r="BO473" s="402">
        <v>55</v>
      </c>
      <c r="BP473" s="402">
        <v>54.1</v>
      </c>
      <c r="BQ473" s="402">
        <v>56.4</v>
      </c>
      <c r="BR473" s="402">
        <v>54.2</v>
      </c>
      <c r="BS473" s="402">
        <v>57.2</v>
      </c>
      <c r="BT473" s="402">
        <v>40.5</v>
      </c>
      <c r="BU473" s="402">
        <v>40.5</v>
      </c>
      <c r="BV473" s="402">
        <v>40.5</v>
      </c>
      <c r="BW473" s="402">
        <v>34.7</v>
      </c>
      <c r="BX473" s="402">
        <v>40.5</v>
      </c>
      <c r="BY473" s="402">
        <v>41.2</v>
      </c>
      <c r="BZ473" s="402">
        <v>40.5</v>
      </c>
      <c r="CA473" s="402">
        <v>39.3</v>
      </c>
      <c r="CB473" s="402">
        <v>25.9</v>
      </c>
      <c r="CC473" s="402">
        <v>32.8</v>
      </c>
      <c r="CD473" s="402">
        <v>32.8</v>
      </c>
      <c r="CE473" s="402">
        <v>32.8</v>
      </c>
      <c r="CF473" s="402">
        <v>43.3</v>
      </c>
      <c r="CG473" s="402">
        <v>46.9</v>
      </c>
      <c r="CH473" s="402">
        <v>42.4</v>
      </c>
      <c r="CI473" s="402">
        <v>40.5</v>
      </c>
      <c r="CJ473" s="402">
        <v>42.3</v>
      </c>
      <c r="CK473" s="402">
        <v>44.6</v>
      </c>
      <c r="CL473" s="402">
        <v>42.7</v>
      </c>
      <c r="CM473" s="402">
        <v>37.9</v>
      </c>
      <c r="CN473" s="402">
        <v>34.7</v>
      </c>
      <c r="CO473" s="402">
        <v>34.5</v>
      </c>
      <c r="CP473" s="402">
        <v>30.1</v>
      </c>
    </row>
    <row r="474" spans="1:94">
      <c r="A474">
        <v>472</v>
      </c>
      <c r="B474" t="s">
        <v>1357</v>
      </c>
      <c r="C474" t="s">
        <v>1195</v>
      </c>
      <c r="D474" t="s">
        <v>1351</v>
      </c>
      <c r="E474" t="s">
        <v>1333</v>
      </c>
      <c r="F474" t="s">
        <v>2119</v>
      </c>
      <c r="I474" s="402"/>
      <c r="J474" s="402">
        <v>37.3</v>
      </c>
      <c r="K474" s="402"/>
      <c r="L474" s="402">
        <v>37.6</v>
      </c>
      <c r="M474" s="402">
        <v>40.6</v>
      </c>
      <c r="N474" s="402">
        <v>38.5</v>
      </c>
      <c r="O474" s="402">
        <v>35.8</v>
      </c>
      <c r="P474" s="402">
        <v>35.6</v>
      </c>
      <c r="Q474" s="402"/>
      <c r="R474" s="402">
        <v>43.5</v>
      </c>
      <c r="S474" s="402">
        <v>37.5</v>
      </c>
      <c r="T474" s="402">
        <v>37.5</v>
      </c>
      <c r="U474" s="402">
        <v>40.4</v>
      </c>
      <c r="V474" s="402">
        <v>41</v>
      </c>
      <c r="W474" s="402">
        <v>40.5</v>
      </c>
      <c r="X474" s="402">
        <v>38.3</v>
      </c>
      <c r="Y474" s="402">
        <v>37.8</v>
      </c>
      <c r="Z474" s="402">
        <v>38.3</v>
      </c>
      <c r="AA474" s="402">
        <v>40</v>
      </c>
      <c r="AB474" s="402">
        <v>34.5</v>
      </c>
      <c r="AC474" s="402">
        <v>35.6</v>
      </c>
      <c r="AD474" s="402">
        <v>35.6</v>
      </c>
      <c r="AE474" s="402">
        <v>35.6</v>
      </c>
      <c r="AF474" s="402">
        <v>35.4</v>
      </c>
      <c r="AG474" s="402">
        <v>35.4</v>
      </c>
      <c r="AH474" s="402">
        <v>35.1</v>
      </c>
      <c r="AI474" s="402"/>
      <c r="AJ474" s="402">
        <v>43.5</v>
      </c>
      <c r="AK474" s="402">
        <v>43.5</v>
      </c>
      <c r="AL474" s="402">
        <v>43.5</v>
      </c>
      <c r="AM474" s="402">
        <v>37.4</v>
      </c>
      <c r="AN474" s="402">
        <v>37.4</v>
      </c>
      <c r="AO474" s="402">
        <v>38.1</v>
      </c>
      <c r="AP474" s="402">
        <v>37.4</v>
      </c>
      <c r="AQ474" s="402">
        <v>37.4</v>
      </c>
      <c r="AR474" s="402">
        <v>38.3</v>
      </c>
      <c r="AS474" s="402">
        <v>37.7</v>
      </c>
      <c r="AT474" s="402">
        <v>37.3</v>
      </c>
      <c r="AU474" s="402">
        <v>38</v>
      </c>
      <c r="AV474" s="402">
        <v>37.4</v>
      </c>
      <c r="AW474" s="402">
        <v>40.4</v>
      </c>
      <c r="AX474" s="402">
        <v>40.4</v>
      </c>
      <c r="AY474" s="402">
        <v>40.4</v>
      </c>
      <c r="AZ474" s="402">
        <v>40.4</v>
      </c>
      <c r="BA474" s="402">
        <v>41</v>
      </c>
      <c r="BB474" s="402">
        <v>41</v>
      </c>
      <c r="BC474" s="402">
        <v>41</v>
      </c>
      <c r="BD474" s="402">
        <v>42.6</v>
      </c>
      <c r="BE474" s="402">
        <v>40.4</v>
      </c>
      <c r="BF474" s="402">
        <v>40.4</v>
      </c>
      <c r="BG474" s="402">
        <v>38.3</v>
      </c>
      <c r="BH474" s="402">
        <v>38.3</v>
      </c>
      <c r="BI474" s="402">
        <v>38.3</v>
      </c>
      <c r="BJ474" s="402">
        <v>36.4</v>
      </c>
      <c r="BK474" s="402">
        <v>38.6</v>
      </c>
      <c r="BL474" s="402">
        <v>37.7</v>
      </c>
      <c r="BM474" s="402">
        <v>38.3</v>
      </c>
      <c r="BN474" s="402">
        <v>38.3</v>
      </c>
      <c r="BO474" s="402">
        <v>39.9</v>
      </c>
      <c r="BP474" s="402">
        <v>40.2</v>
      </c>
      <c r="BQ474" s="402">
        <v>34.5</v>
      </c>
      <c r="BR474" s="402">
        <v>34.5</v>
      </c>
      <c r="BS474" s="402">
        <v>34.5</v>
      </c>
      <c r="BT474" s="402">
        <v>37.9</v>
      </c>
      <c r="BU474" s="402">
        <v>35.6</v>
      </c>
      <c r="BV474" s="402">
        <v>35.6</v>
      </c>
      <c r="BW474" s="402">
        <v>35.6</v>
      </c>
      <c r="BX474" s="402">
        <v>35.6</v>
      </c>
      <c r="BY474" s="402">
        <v>37.4</v>
      </c>
      <c r="BZ474" s="402">
        <v>35.6</v>
      </c>
      <c r="CA474" s="402">
        <v>35.5</v>
      </c>
      <c r="CB474" s="402">
        <v>35.4</v>
      </c>
      <c r="CC474" s="402">
        <v>34.2</v>
      </c>
      <c r="CD474" s="402">
        <v>35.6</v>
      </c>
      <c r="CE474" s="402">
        <v>35.6</v>
      </c>
      <c r="CF474" s="402">
        <v>35.4</v>
      </c>
      <c r="CG474" s="402">
        <v>35.4</v>
      </c>
      <c r="CH474" s="402">
        <v>35.4</v>
      </c>
      <c r="CI474" s="402">
        <v>35.4</v>
      </c>
      <c r="CJ474" s="402">
        <v>35.4</v>
      </c>
      <c r="CK474" s="402">
        <v>35.4</v>
      </c>
      <c r="CL474" s="402">
        <v>35.4</v>
      </c>
      <c r="CM474" s="402">
        <v>35.4</v>
      </c>
      <c r="CN474" s="402">
        <v>35.6</v>
      </c>
      <c r="CO474" s="402">
        <v>33.3</v>
      </c>
      <c r="CP474" s="402">
        <v>34.3</v>
      </c>
    </row>
    <row r="475" spans="1:94">
      <c r="A475">
        <v>473</v>
      </c>
      <c r="B475" t="s">
        <v>1358</v>
      </c>
      <c r="C475" t="s">
        <v>1195</v>
      </c>
      <c r="D475" t="s">
        <v>1351</v>
      </c>
      <c r="E475" t="s">
        <v>1335</v>
      </c>
      <c r="F475" t="s">
        <v>2119</v>
      </c>
      <c r="I475" s="402"/>
      <c r="J475" s="402">
        <v>20.3</v>
      </c>
      <c r="K475" s="402"/>
      <c r="L475" s="402">
        <v>19.7</v>
      </c>
      <c r="M475" s="402">
        <v>24.9</v>
      </c>
      <c r="N475" s="402">
        <v>19.7</v>
      </c>
      <c r="O475" s="402">
        <v>19.9</v>
      </c>
      <c r="P475" s="402">
        <v>20.1</v>
      </c>
      <c r="Q475" s="402"/>
      <c r="R475" s="402">
        <v>20</v>
      </c>
      <c r="S475" s="402">
        <v>20</v>
      </c>
      <c r="T475" s="402">
        <v>18.1</v>
      </c>
      <c r="U475" s="402">
        <v>28.9</v>
      </c>
      <c r="V475" s="402">
        <v>25.2</v>
      </c>
      <c r="W475" s="402">
        <v>19.9</v>
      </c>
      <c r="X475" s="402">
        <v>20.7</v>
      </c>
      <c r="Y475" s="402">
        <v>19.7</v>
      </c>
      <c r="Z475" s="402">
        <v>15.1</v>
      </c>
      <c r="AA475" s="402">
        <v>19.9</v>
      </c>
      <c r="AB475" s="402">
        <v>24.7</v>
      </c>
      <c r="AC475" s="402">
        <v>20.1</v>
      </c>
      <c r="AD475" s="402">
        <v>19.8</v>
      </c>
      <c r="AE475" s="402">
        <v>18.9</v>
      </c>
      <c r="AF475" s="402">
        <v>20.3</v>
      </c>
      <c r="AG475" s="402">
        <v>20.3</v>
      </c>
      <c r="AH475" s="402">
        <v>17.2</v>
      </c>
      <c r="AI475" s="402"/>
      <c r="AJ475" s="402">
        <v>20.1</v>
      </c>
      <c r="AK475" s="402">
        <v>20.1</v>
      </c>
      <c r="AL475" s="402">
        <v>20.1</v>
      </c>
      <c r="AM475" s="402">
        <v>20.1</v>
      </c>
      <c r="AN475" s="402">
        <v>20.1</v>
      </c>
      <c r="AO475" s="402">
        <v>22.7</v>
      </c>
      <c r="AP475" s="402">
        <v>20.1</v>
      </c>
      <c r="AQ475" s="402">
        <v>20.1</v>
      </c>
      <c r="AR475" s="402">
        <v>20.1</v>
      </c>
      <c r="AS475" s="402">
        <v>18.2</v>
      </c>
      <c r="AT475" s="402">
        <v>18.2</v>
      </c>
      <c r="AU475" s="402">
        <v>16.6</v>
      </c>
      <c r="AV475" s="402">
        <v>13.5</v>
      </c>
      <c r="AW475" s="402">
        <v>29.1</v>
      </c>
      <c r="AX475" s="402">
        <v>31.1</v>
      </c>
      <c r="AY475" s="402">
        <v>29.1</v>
      </c>
      <c r="AZ475" s="402">
        <v>29.1</v>
      </c>
      <c r="BA475" s="402">
        <v>21.2</v>
      </c>
      <c r="BB475" s="402">
        <v>25.4</v>
      </c>
      <c r="BC475" s="402">
        <v>25.4</v>
      </c>
      <c r="BD475" s="402">
        <v>20</v>
      </c>
      <c r="BE475" s="402">
        <v>20</v>
      </c>
      <c r="BF475" s="402">
        <v>20</v>
      </c>
      <c r="BG475" s="402">
        <v>21.2</v>
      </c>
      <c r="BH475" s="402">
        <v>20.8</v>
      </c>
      <c r="BI475" s="402">
        <v>20.8</v>
      </c>
      <c r="BJ475" s="402">
        <v>19.8</v>
      </c>
      <c r="BK475" s="402">
        <v>19.8</v>
      </c>
      <c r="BL475" s="402">
        <v>19</v>
      </c>
      <c r="BM475" s="402">
        <v>14.6</v>
      </c>
      <c r="BN475" s="402">
        <v>15.2</v>
      </c>
      <c r="BO475" s="402">
        <v>20</v>
      </c>
      <c r="BP475" s="402">
        <v>20.7</v>
      </c>
      <c r="BQ475" s="402">
        <v>24.8</v>
      </c>
      <c r="BR475" s="402">
        <v>30.8</v>
      </c>
      <c r="BS475" s="402">
        <v>24.8</v>
      </c>
      <c r="BT475" s="402">
        <v>20.2</v>
      </c>
      <c r="BU475" s="402">
        <v>20.2</v>
      </c>
      <c r="BV475" s="402">
        <v>20.2</v>
      </c>
      <c r="BW475" s="402">
        <v>20.8</v>
      </c>
      <c r="BX475" s="402">
        <v>19.9</v>
      </c>
      <c r="BY475" s="402">
        <v>19.6</v>
      </c>
      <c r="BZ475" s="402">
        <v>19.9</v>
      </c>
      <c r="CA475" s="402">
        <v>19.9</v>
      </c>
      <c r="CB475" s="402">
        <v>14.4</v>
      </c>
      <c r="CC475" s="402">
        <v>12.1</v>
      </c>
      <c r="CD475" s="402">
        <v>19</v>
      </c>
      <c r="CE475" s="402">
        <v>21.1</v>
      </c>
      <c r="CF475" s="402">
        <v>20.4</v>
      </c>
      <c r="CG475" s="402">
        <v>21.8</v>
      </c>
      <c r="CH475" s="402">
        <v>20.4</v>
      </c>
      <c r="CI475" s="402">
        <v>20.4</v>
      </c>
      <c r="CJ475" s="402">
        <v>18.2</v>
      </c>
      <c r="CK475" s="402">
        <v>20.4</v>
      </c>
      <c r="CL475" s="402">
        <v>23</v>
      </c>
      <c r="CM475" s="402">
        <v>20.4</v>
      </c>
      <c r="CN475" s="402">
        <v>17.3</v>
      </c>
      <c r="CO475" s="402">
        <v>17.3</v>
      </c>
      <c r="CP475" s="402">
        <v>15.9</v>
      </c>
    </row>
    <row r="476" spans="1:94">
      <c r="A476">
        <v>474</v>
      </c>
      <c r="B476" t="s">
        <v>1359</v>
      </c>
      <c r="C476" t="s">
        <v>1195</v>
      </c>
      <c r="D476" t="s">
        <v>1351</v>
      </c>
      <c r="E476" t="s">
        <v>1337</v>
      </c>
      <c r="F476" t="s">
        <v>2119</v>
      </c>
      <c r="I476" s="402"/>
      <c r="J476" s="402">
        <v>41.9</v>
      </c>
      <c r="K476" s="402"/>
      <c r="L476" s="402">
        <v>42.5</v>
      </c>
      <c r="M476" s="402">
        <v>51.5</v>
      </c>
      <c r="N476" s="402">
        <v>42.1</v>
      </c>
      <c r="O476" s="402">
        <v>39.4</v>
      </c>
      <c r="P476" s="402">
        <v>39.4</v>
      </c>
      <c r="Q476" s="402"/>
      <c r="R476" s="402">
        <v>47.2</v>
      </c>
      <c r="S476" s="402">
        <v>45.4</v>
      </c>
      <c r="T476" s="402">
        <v>40.9</v>
      </c>
      <c r="U476" s="402">
        <v>55.2</v>
      </c>
      <c r="V476" s="402">
        <v>51.5</v>
      </c>
      <c r="W476" s="402">
        <v>42.2</v>
      </c>
      <c r="X476" s="402">
        <v>42.2</v>
      </c>
      <c r="Y476" s="402">
        <v>40.8</v>
      </c>
      <c r="Z476" s="402">
        <v>33.9</v>
      </c>
      <c r="AA476" s="402">
        <v>47.1</v>
      </c>
      <c r="AB476" s="402">
        <v>50.3</v>
      </c>
      <c r="AC476" s="402">
        <v>39.5</v>
      </c>
      <c r="AD476" s="402">
        <v>39.5</v>
      </c>
      <c r="AE476" s="402">
        <v>32.5</v>
      </c>
      <c r="AF476" s="402">
        <v>39.9</v>
      </c>
      <c r="AG476" s="402">
        <v>39.5</v>
      </c>
      <c r="AH476" s="402">
        <v>35.9</v>
      </c>
      <c r="AI476" s="402"/>
      <c r="AJ476" s="402">
        <v>47.3</v>
      </c>
      <c r="AK476" s="402">
        <v>47.3</v>
      </c>
      <c r="AL476" s="402">
        <v>47.3</v>
      </c>
      <c r="AM476" s="402">
        <v>43.9</v>
      </c>
      <c r="AN476" s="402">
        <v>48</v>
      </c>
      <c r="AO476" s="402">
        <v>45.9</v>
      </c>
      <c r="AP476" s="402">
        <v>45.5</v>
      </c>
      <c r="AQ476" s="402">
        <v>45.5</v>
      </c>
      <c r="AR476" s="402">
        <v>49.4</v>
      </c>
      <c r="AS476" s="402">
        <v>42.4</v>
      </c>
      <c r="AT476" s="402">
        <v>41.2</v>
      </c>
      <c r="AU476" s="402">
        <v>30</v>
      </c>
      <c r="AV476" s="402">
        <v>41</v>
      </c>
      <c r="AW476" s="402">
        <v>55.3</v>
      </c>
      <c r="AX476" s="402">
        <v>60.4</v>
      </c>
      <c r="AY476" s="402">
        <v>55.3</v>
      </c>
      <c r="AZ476" s="402">
        <v>55.3</v>
      </c>
      <c r="BA476" s="402">
        <v>51.7</v>
      </c>
      <c r="BB476" s="402">
        <v>51.7</v>
      </c>
      <c r="BC476" s="402">
        <v>51.7</v>
      </c>
      <c r="BD476" s="402">
        <v>42.3</v>
      </c>
      <c r="BE476" s="402">
        <v>43.2</v>
      </c>
      <c r="BF476" s="402">
        <v>42.3</v>
      </c>
      <c r="BG476" s="402">
        <v>40.3</v>
      </c>
      <c r="BH476" s="402">
        <v>38.6</v>
      </c>
      <c r="BI476" s="402">
        <v>44.3</v>
      </c>
      <c r="BJ476" s="402">
        <v>41</v>
      </c>
      <c r="BK476" s="402">
        <v>41</v>
      </c>
      <c r="BL476" s="402">
        <v>39.3</v>
      </c>
      <c r="BM476" s="402">
        <v>34</v>
      </c>
      <c r="BN476" s="402">
        <v>34</v>
      </c>
      <c r="BO476" s="402">
        <v>49.1</v>
      </c>
      <c r="BP476" s="402">
        <v>47.2</v>
      </c>
      <c r="BQ476" s="402">
        <v>61.5</v>
      </c>
      <c r="BR476" s="402">
        <v>50.4</v>
      </c>
      <c r="BS476" s="402">
        <v>50.4</v>
      </c>
      <c r="BT476" s="402">
        <v>46.4</v>
      </c>
      <c r="BU476" s="402">
        <v>39.6</v>
      </c>
      <c r="BV476" s="402">
        <v>39.6</v>
      </c>
      <c r="BW476" s="402">
        <v>37.4</v>
      </c>
      <c r="BX476" s="402">
        <v>39.6</v>
      </c>
      <c r="BY476" s="402">
        <v>39.6</v>
      </c>
      <c r="BZ476" s="402">
        <v>39.6</v>
      </c>
      <c r="CA476" s="402">
        <v>39.6</v>
      </c>
      <c r="CB476" s="402">
        <v>29.2</v>
      </c>
      <c r="CC476" s="402">
        <v>32.6</v>
      </c>
      <c r="CD476" s="402">
        <v>32.6</v>
      </c>
      <c r="CE476" s="402">
        <v>32.6</v>
      </c>
      <c r="CF476" s="402">
        <v>41.6</v>
      </c>
      <c r="CG476" s="402">
        <v>40</v>
      </c>
      <c r="CH476" s="402">
        <v>40</v>
      </c>
      <c r="CI476" s="402">
        <v>39.6</v>
      </c>
      <c r="CJ476" s="402">
        <v>39.6</v>
      </c>
      <c r="CK476" s="402">
        <v>39.6</v>
      </c>
      <c r="CL476" s="402">
        <v>39.6</v>
      </c>
      <c r="CM476" s="402">
        <v>34.2</v>
      </c>
      <c r="CN476" s="402">
        <v>36</v>
      </c>
      <c r="CO476" s="402">
        <v>36</v>
      </c>
      <c r="CP476" s="402">
        <v>32.6</v>
      </c>
    </row>
    <row r="477" spans="1:94">
      <c r="A477">
        <v>475</v>
      </c>
      <c r="B477" t="s">
        <v>1360</v>
      </c>
      <c r="C477" t="s">
        <v>1195</v>
      </c>
      <c r="D477" t="s">
        <v>1351</v>
      </c>
      <c r="E477" t="s">
        <v>1339</v>
      </c>
      <c r="F477" t="s">
        <v>2119</v>
      </c>
      <c r="I477" s="402"/>
      <c r="J477" s="402">
        <v>46.5</v>
      </c>
      <c r="K477" s="402"/>
      <c r="L477" s="402">
        <v>51.2</v>
      </c>
      <c r="M477" s="402">
        <v>52.7</v>
      </c>
      <c r="N477" s="402">
        <v>48.2</v>
      </c>
      <c r="O477" s="402">
        <v>41.4</v>
      </c>
      <c r="P477" s="402">
        <v>43.4</v>
      </c>
      <c r="Q477" s="402"/>
      <c r="R477" s="402">
        <v>51.1</v>
      </c>
      <c r="S477" s="402">
        <v>53.1</v>
      </c>
      <c r="T477" s="402">
        <v>51.1</v>
      </c>
      <c r="U477" s="402">
        <v>52.6</v>
      </c>
      <c r="V477" s="402">
        <v>52.6</v>
      </c>
      <c r="W477" s="402">
        <v>48.1</v>
      </c>
      <c r="X477" s="402">
        <v>48.1</v>
      </c>
      <c r="Y477" s="402">
        <v>48.1</v>
      </c>
      <c r="Z477" s="402">
        <v>43.8</v>
      </c>
      <c r="AA477" s="402">
        <v>53</v>
      </c>
      <c r="AB477" s="402">
        <v>45.1</v>
      </c>
      <c r="AC477" s="402">
        <v>41.3</v>
      </c>
      <c r="AD477" s="402">
        <v>41.3</v>
      </c>
      <c r="AE477" s="402">
        <v>36.8</v>
      </c>
      <c r="AF477" s="402">
        <v>46.2</v>
      </c>
      <c r="AG477" s="402">
        <v>43.1</v>
      </c>
      <c r="AH477" s="402">
        <v>39.2</v>
      </c>
      <c r="AI477" s="402"/>
      <c r="AJ477" s="402">
        <v>51.2</v>
      </c>
      <c r="AK477" s="402">
        <v>51.2</v>
      </c>
      <c r="AL477" s="402">
        <v>51.2</v>
      </c>
      <c r="AM477" s="402">
        <v>53.2</v>
      </c>
      <c r="AN477" s="402">
        <v>54.3</v>
      </c>
      <c r="AO477" s="402">
        <v>53.6</v>
      </c>
      <c r="AP477" s="402">
        <v>53.2</v>
      </c>
      <c r="AQ477" s="402">
        <v>50.4</v>
      </c>
      <c r="AR477" s="402">
        <v>53.6</v>
      </c>
      <c r="AS477" s="402">
        <v>51.2</v>
      </c>
      <c r="AT477" s="402">
        <v>51.2</v>
      </c>
      <c r="AU477" s="402">
        <v>45.9</v>
      </c>
      <c r="AV477" s="402">
        <v>50.1</v>
      </c>
      <c r="AW477" s="402">
        <v>51.8</v>
      </c>
      <c r="AX477" s="402">
        <v>58.1</v>
      </c>
      <c r="AY477" s="402">
        <v>52.7</v>
      </c>
      <c r="AZ477" s="402">
        <v>52.7</v>
      </c>
      <c r="BA477" s="402">
        <v>52.7</v>
      </c>
      <c r="BB477" s="402">
        <v>52.7</v>
      </c>
      <c r="BC477" s="402">
        <v>52.7</v>
      </c>
      <c r="BD477" s="402">
        <v>48.2</v>
      </c>
      <c r="BE477" s="402">
        <v>48.2</v>
      </c>
      <c r="BF477" s="402">
        <v>48.2</v>
      </c>
      <c r="BG477" s="402">
        <v>49</v>
      </c>
      <c r="BH477" s="402">
        <v>43</v>
      </c>
      <c r="BI477" s="402">
        <v>50</v>
      </c>
      <c r="BJ477" s="402">
        <v>48.1</v>
      </c>
      <c r="BK477" s="402">
        <v>48.2</v>
      </c>
      <c r="BL477" s="402">
        <v>48.2</v>
      </c>
      <c r="BM477" s="402">
        <v>43.9</v>
      </c>
      <c r="BN477" s="402">
        <v>43.9</v>
      </c>
      <c r="BO477" s="402">
        <v>53.1</v>
      </c>
      <c r="BP477" s="402">
        <v>53.1</v>
      </c>
      <c r="BQ477" s="402">
        <v>45.2</v>
      </c>
      <c r="BR477" s="402">
        <v>45.5</v>
      </c>
      <c r="BS477" s="402">
        <v>45.7</v>
      </c>
      <c r="BT477" s="402">
        <v>41.4</v>
      </c>
      <c r="BU477" s="402">
        <v>41.4</v>
      </c>
      <c r="BV477" s="402">
        <v>41.4</v>
      </c>
      <c r="BW477" s="402">
        <v>41.4</v>
      </c>
      <c r="BX477" s="402">
        <v>41.4</v>
      </c>
      <c r="BY477" s="402">
        <v>41.4</v>
      </c>
      <c r="BZ477" s="402">
        <v>39.4</v>
      </c>
      <c r="CA477" s="402">
        <v>41.4</v>
      </c>
      <c r="CB477" s="402">
        <v>34.7</v>
      </c>
      <c r="CC477" s="402">
        <v>36.8</v>
      </c>
      <c r="CD477" s="402">
        <v>36.8</v>
      </c>
      <c r="CE477" s="402">
        <v>36.8</v>
      </c>
      <c r="CF477" s="402">
        <v>50.8</v>
      </c>
      <c r="CG477" s="402">
        <v>47.6</v>
      </c>
      <c r="CH477" s="402">
        <v>44.6</v>
      </c>
      <c r="CI477" s="402">
        <v>43.2</v>
      </c>
      <c r="CJ477" s="402">
        <v>44.5</v>
      </c>
      <c r="CK477" s="402">
        <v>43.2</v>
      </c>
      <c r="CL477" s="402">
        <v>42.5</v>
      </c>
      <c r="CM477" s="402">
        <v>43.2</v>
      </c>
      <c r="CN477" s="402">
        <v>39.5</v>
      </c>
      <c r="CO477" s="402">
        <v>39.3</v>
      </c>
      <c r="CP477" s="402">
        <v>36.1</v>
      </c>
    </row>
    <row r="478" spans="1:94">
      <c r="A478">
        <v>476</v>
      </c>
      <c r="B478" t="s">
        <v>1361</v>
      </c>
      <c r="C478" t="s">
        <v>1195</v>
      </c>
      <c r="D478" t="s">
        <v>1351</v>
      </c>
      <c r="E478" t="s">
        <v>1341</v>
      </c>
      <c r="F478" t="s">
        <v>2119</v>
      </c>
      <c r="I478" s="402"/>
      <c r="J478" s="402">
        <v>27.5</v>
      </c>
      <c r="K478" s="402"/>
      <c r="L478" s="402">
        <v>27.8</v>
      </c>
      <c r="M478" s="402">
        <v>28.8</v>
      </c>
      <c r="N478" s="402">
        <v>27.6</v>
      </c>
      <c r="O478" s="402">
        <v>26.5</v>
      </c>
      <c r="P478" s="402">
        <v>27.6</v>
      </c>
      <c r="Q478" s="402"/>
      <c r="R478" s="402">
        <v>29.9</v>
      </c>
      <c r="S478" s="402">
        <v>30.8</v>
      </c>
      <c r="T478" s="402">
        <v>26.2</v>
      </c>
      <c r="U478" s="402">
        <v>32.3</v>
      </c>
      <c r="V478" s="402">
        <v>29</v>
      </c>
      <c r="W478" s="402">
        <v>28</v>
      </c>
      <c r="X478" s="402">
        <v>28.4</v>
      </c>
      <c r="Y478" s="402">
        <v>26.2</v>
      </c>
      <c r="Z478" s="402">
        <v>24.3</v>
      </c>
      <c r="AA478" s="402">
        <v>28.8</v>
      </c>
      <c r="AB478" s="402">
        <v>31.2</v>
      </c>
      <c r="AC478" s="402">
        <v>26.7</v>
      </c>
      <c r="AD478" s="402">
        <v>26.7</v>
      </c>
      <c r="AE478" s="402">
        <v>21.8</v>
      </c>
      <c r="AF478" s="402">
        <v>27.7</v>
      </c>
      <c r="AG478" s="402">
        <v>27.7</v>
      </c>
      <c r="AH478" s="402">
        <v>25.5</v>
      </c>
      <c r="AI478" s="402"/>
      <c r="AJ478" s="402">
        <v>31.6</v>
      </c>
      <c r="AK478" s="402">
        <v>30</v>
      </c>
      <c r="AL478" s="402">
        <v>30</v>
      </c>
      <c r="AM478" s="402">
        <v>28.5</v>
      </c>
      <c r="AN478" s="402">
        <v>30.9</v>
      </c>
      <c r="AO478" s="402">
        <v>31.4</v>
      </c>
      <c r="AP478" s="402">
        <v>30.9</v>
      </c>
      <c r="AQ478" s="402">
        <v>30.9</v>
      </c>
      <c r="AR478" s="402">
        <v>34.8</v>
      </c>
      <c r="AS478" s="402">
        <v>26.3</v>
      </c>
      <c r="AT478" s="402">
        <v>26.3</v>
      </c>
      <c r="AU478" s="402">
        <v>24.9</v>
      </c>
      <c r="AV478" s="402">
        <v>26.3</v>
      </c>
      <c r="AW478" s="402">
        <v>32.4</v>
      </c>
      <c r="AX478" s="402">
        <v>32.4</v>
      </c>
      <c r="AY478" s="402">
        <v>32.4</v>
      </c>
      <c r="AZ478" s="402">
        <v>33.2</v>
      </c>
      <c r="BA478" s="402">
        <v>29</v>
      </c>
      <c r="BB478" s="402">
        <v>29</v>
      </c>
      <c r="BC478" s="402">
        <v>29</v>
      </c>
      <c r="BD478" s="402">
        <v>28</v>
      </c>
      <c r="BE478" s="402">
        <v>29.9</v>
      </c>
      <c r="BF478" s="402">
        <v>28</v>
      </c>
      <c r="BG478" s="402">
        <v>28.4</v>
      </c>
      <c r="BH478" s="402">
        <v>33</v>
      </c>
      <c r="BI478" s="402">
        <v>28.4</v>
      </c>
      <c r="BJ478" s="402">
        <v>26.2</v>
      </c>
      <c r="BK478" s="402">
        <v>26.2</v>
      </c>
      <c r="BL478" s="402">
        <v>25.2</v>
      </c>
      <c r="BM478" s="402">
        <v>23.3</v>
      </c>
      <c r="BN478" s="402">
        <v>24.4</v>
      </c>
      <c r="BO478" s="402">
        <v>28.9</v>
      </c>
      <c r="BP478" s="402">
        <v>31.5</v>
      </c>
      <c r="BQ478" s="402">
        <v>31.2</v>
      </c>
      <c r="BR478" s="402">
        <v>31.2</v>
      </c>
      <c r="BS478" s="402">
        <v>32.9</v>
      </c>
      <c r="BT478" s="402">
        <v>26.7</v>
      </c>
      <c r="BU478" s="402">
        <v>26.7</v>
      </c>
      <c r="BV478" s="402">
        <v>26.7</v>
      </c>
      <c r="BW478" s="402">
        <v>26.7</v>
      </c>
      <c r="BX478" s="402">
        <v>26.7</v>
      </c>
      <c r="BY478" s="402">
        <v>26.7</v>
      </c>
      <c r="BZ478" s="402">
        <v>26.7</v>
      </c>
      <c r="CA478" s="402">
        <v>24.5</v>
      </c>
      <c r="CB478" s="402">
        <v>16.9</v>
      </c>
      <c r="CC478" s="402">
        <v>20.2</v>
      </c>
      <c r="CD478" s="402">
        <v>22</v>
      </c>
      <c r="CE478" s="402">
        <v>21.8</v>
      </c>
      <c r="CF478" s="402">
        <v>27.8</v>
      </c>
      <c r="CG478" s="402">
        <v>29.4</v>
      </c>
      <c r="CH478" s="402">
        <v>27.8</v>
      </c>
      <c r="CI478" s="402">
        <v>23.8</v>
      </c>
      <c r="CJ478" s="402">
        <v>27.8</v>
      </c>
      <c r="CK478" s="402">
        <v>28</v>
      </c>
      <c r="CL478" s="402">
        <v>29</v>
      </c>
      <c r="CM478" s="402">
        <v>27.8</v>
      </c>
      <c r="CN478" s="402">
        <v>27.1</v>
      </c>
      <c r="CO478" s="402">
        <v>25.5</v>
      </c>
      <c r="CP478" s="402">
        <v>21.7</v>
      </c>
    </row>
    <row r="479" spans="1:94">
      <c r="A479">
        <v>477</v>
      </c>
      <c r="B479" t="s">
        <v>1362</v>
      </c>
      <c r="C479" t="s">
        <v>1195</v>
      </c>
      <c r="D479" t="s">
        <v>1351</v>
      </c>
      <c r="E479" t="s">
        <v>1343</v>
      </c>
      <c r="F479" t="s">
        <v>2119</v>
      </c>
      <c r="I479" s="402"/>
      <c r="J479" s="402">
        <v>13.4</v>
      </c>
      <c r="K479" s="402"/>
      <c r="L479" s="402">
        <v>16</v>
      </c>
      <c r="M479" s="402">
        <v>15.9</v>
      </c>
      <c r="N479" s="402">
        <v>13.6</v>
      </c>
      <c r="O479" s="402">
        <v>11.4</v>
      </c>
      <c r="P479" s="402">
        <v>12.2</v>
      </c>
      <c r="Q479" s="402"/>
      <c r="R479" s="402">
        <v>17.7</v>
      </c>
      <c r="S479" s="402">
        <v>16</v>
      </c>
      <c r="T479" s="402">
        <v>16</v>
      </c>
      <c r="U479" s="402">
        <v>20.4</v>
      </c>
      <c r="V479" s="402">
        <v>15.1</v>
      </c>
      <c r="W479" s="402">
        <v>14.3</v>
      </c>
      <c r="X479" s="402">
        <v>14.8</v>
      </c>
      <c r="Y479" s="402">
        <v>12.5</v>
      </c>
      <c r="Z479" s="402">
        <v>13.5</v>
      </c>
      <c r="AA479" s="402">
        <v>13.5</v>
      </c>
      <c r="AB479" s="402">
        <v>11.3</v>
      </c>
      <c r="AC479" s="402">
        <v>11.3</v>
      </c>
      <c r="AD479" s="402">
        <v>11.3</v>
      </c>
      <c r="AE479" s="402">
        <v>10.3</v>
      </c>
      <c r="AF479" s="402">
        <v>12.2</v>
      </c>
      <c r="AG479" s="402">
        <v>12.2</v>
      </c>
      <c r="AH479" s="402">
        <v>11.4</v>
      </c>
      <c r="AI479" s="402"/>
      <c r="AJ479" s="402">
        <v>17.7</v>
      </c>
      <c r="AK479" s="402">
        <v>21.9</v>
      </c>
      <c r="AL479" s="402">
        <v>17.5</v>
      </c>
      <c r="AM479" s="402">
        <v>15.9</v>
      </c>
      <c r="AN479" s="402">
        <v>15.9</v>
      </c>
      <c r="AO479" s="402">
        <v>16.8</v>
      </c>
      <c r="AP479" s="402">
        <v>15.9</v>
      </c>
      <c r="AQ479" s="402">
        <v>15.7</v>
      </c>
      <c r="AR479" s="402">
        <v>17.4</v>
      </c>
      <c r="AS479" s="402">
        <v>18.7</v>
      </c>
      <c r="AT479" s="402">
        <v>15.3</v>
      </c>
      <c r="AU479" s="402">
        <v>15.8</v>
      </c>
      <c r="AV479" s="402">
        <v>15.8</v>
      </c>
      <c r="AW479" s="402">
        <v>23</v>
      </c>
      <c r="AX479" s="402">
        <v>20.1</v>
      </c>
      <c r="AY479" s="402">
        <v>22.7</v>
      </c>
      <c r="AZ479" s="402">
        <v>20.1</v>
      </c>
      <c r="BA479" s="402">
        <v>15</v>
      </c>
      <c r="BB479" s="402">
        <v>13.2</v>
      </c>
      <c r="BC479" s="402">
        <v>15</v>
      </c>
      <c r="BD479" s="402">
        <v>19</v>
      </c>
      <c r="BE479" s="402">
        <v>14.2</v>
      </c>
      <c r="BF479" s="402">
        <v>14.2</v>
      </c>
      <c r="BG479" s="402">
        <v>14.6</v>
      </c>
      <c r="BH479" s="402">
        <v>14.6</v>
      </c>
      <c r="BI479" s="402">
        <v>16.5</v>
      </c>
      <c r="BJ479" s="402">
        <v>12.4</v>
      </c>
      <c r="BK479" s="402">
        <v>11</v>
      </c>
      <c r="BL479" s="402">
        <v>12.4</v>
      </c>
      <c r="BM479" s="402">
        <v>13.4</v>
      </c>
      <c r="BN479" s="402">
        <v>13.4</v>
      </c>
      <c r="BO479" s="402">
        <v>13.4</v>
      </c>
      <c r="BP479" s="402">
        <v>13.4</v>
      </c>
      <c r="BQ479" s="402">
        <v>11.2</v>
      </c>
      <c r="BR479" s="402">
        <v>7.7</v>
      </c>
      <c r="BS479" s="402">
        <v>11.2</v>
      </c>
      <c r="BT479" s="402">
        <v>16.8</v>
      </c>
      <c r="BU479" s="402">
        <v>11.2</v>
      </c>
      <c r="BV479" s="402">
        <v>11.2</v>
      </c>
      <c r="BW479" s="402">
        <v>10.2</v>
      </c>
      <c r="BX479" s="402">
        <v>11.1</v>
      </c>
      <c r="BY479" s="402">
        <v>11.1</v>
      </c>
      <c r="BZ479" s="402">
        <v>11.1</v>
      </c>
      <c r="CA479" s="402">
        <v>11.1</v>
      </c>
      <c r="CB479" s="402">
        <v>9.2</v>
      </c>
      <c r="CC479" s="402">
        <v>10.2</v>
      </c>
      <c r="CD479" s="402">
        <v>10.2</v>
      </c>
      <c r="CE479" s="402">
        <v>10.2</v>
      </c>
      <c r="CF479" s="402">
        <v>12.1</v>
      </c>
      <c r="CG479" s="402">
        <v>14.4</v>
      </c>
      <c r="CH479" s="402">
        <v>11.8</v>
      </c>
      <c r="CI479" s="402">
        <v>12.1</v>
      </c>
      <c r="CJ479" s="402">
        <v>12.1</v>
      </c>
      <c r="CK479" s="402">
        <v>11.9</v>
      </c>
      <c r="CL479" s="402">
        <v>12.1</v>
      </c>
      <c r="CM479" s="402">
        <v>12.1</v>
      </c>
      <c r="CN479" s="402">
        <v>11.3</v>
      </c>
      <c r="CO479" s="402">
        <v>11.3</v>
      </c>
      <c r="CP479" s="402">
        <v>9.1</v>
      </c>
    </row>
    <row r="480" spans="1:94">
      <c r="A480">
        <v>478</v>
      </c>
      <c r="B480" t="s">
        <v>1363</v>
      </c>
      <c r="C480" t="s">
        <v>1195</v>
      </c>
      <c r="D480" t="s">
        <v>1351</v>
      </c>
      <c r="E480" t="s">
        <v>1345</v>
      </c>
      <c r="F480" t="s">
        <v>2119</v>
      </c>
      <c r="I480" s="402"/>
      <c r="J480" s="402">
        <v>27.2</v>
      </c>
      <c r="K480" s="402"/>
      <c r="L480" s="402">
        <v>26.5</v>
      </c>
      <c r="M480" s="402">
        <v>29.6</v>
      </c>
      <c r="N480" s="402">
        <v>27.2</v>
      </c>
      <c r="O480" s="402">
        <v>26.8</v>
      </c>
      <c r="P480" s="402">
        <v>27.5</v>
      </c>
      <c r="Q480" s="402"/>
      <c r="R480" s="402">
        <v>26.8</v>
      </c>
      <c r="S480" s="402">
        <v>26.8</v>
      </c>
      <c r="T480" s="402">
        <v>24.5</v>
      </c>
      <c r="U480" s="402">
        <v>30</v>
      </c>
      <c r="V480" s="402">
        <v>30.9</v>
      </c>
      <c r="W480" s="402">
        <v>24.6</v>
      </c>
      <c r="X480" s="402">
        <v>27.5</v>
      </c>
      <c r="Y480" s="402">
        <v>27.5</v>
      </c>
      <c r="Z480" s="402">
        <v>20.5</v>
      </c>
      <c r="AA480" s="402">
        <v>31</v>
      </c>
      <c r="AB480" s="402">
        <v>32.6</v>
      </c>
      <c r="AC480" s="402">
        <v>27.1</v>
      </c>
      <c r="AD480" s="402">
        <v>27.1</v>
      </c>
      <c r="AE480" s="402">
        <v>24</v>
      </c>
      <c r="AF480" s="402">
        <v>27.8</v>
      </c>
      <c r="AG480" s="402">
        <v>27.8</v>
      </c>
      <c r="AH480" s="402">
        <v>26.9</v>
      </c>
      <c r="AI480" s="402"/>
      <c r="AJ480" s="402">
        <v>32.3</v>
      </c>
      <c r="AK480" s="402">
        <v>48.2</v>
      </c>
      <c r="AL480" s="402">
        <v>27</v>
      </c>
      <c r="AM480" s="402">
        <v>27</v>
      </c>
      <c r="AN480" s="402">
        <v>27</v>
      </c>
      <c r="AO480" s="402">
        <v>27</v>
      </c>
      <c r="AP480" s="402">
        <v>27</v>
      </c>
      <c r="AQ480" s="402">
        <v>26.4</v>
      </c>
      <c r="AR480" s="402">
        <v>31.9</v>
      </c>
      <c r="AS480" s="402">
        <v>24.7</v>
      </c>
      <c r="AT480" s="402">
        <v>27.3</v>
      </c>
      <c r="AU480" s="402">
        <v>16.2</v>
      </c>
      <c r="AV480" s="402">
        <v>20</v>
      </c>
      <c r="AW480" s="402">
        <v>30.2</v>
      </c>
      <c r="AX480" s="402">
        <v>30.2</v>
      </c>
      <c r="AY480" s="402">
        <v>30.2</v>
      </c>
      <c r="AZ480" s="402">
        <v>30.2</v>
      </c>
      <c r="BA480" s="402">
        <v>29.5</v>
      </c>
      <c r="BB480" s="402">
        <v>34.1</v>
      </c>
      <c r="BC480" s="402">
        <v>31.2</v>
      </c>
      <c r="BD480" s="402">
        <v>24.1</v>
      </c>
      <c r="BE480" s="402">
        <v>24.8</v>
      </c>
      <c r="BF480" s="402">
        <v>24.8</v>
      </c>
      <c r="BG480" s="402">
        <v>25.8</v>
      </c>
      <c r="BH480" s="402">
        <v>32.1</v>
      </c>
      <c r="BI480" s="402">
        <v>29.4</v>
      </c>
      <c r="BJ480" s="402">
        <v>27.8</v>
      </c>
      <c r="BK480" s="402">
        <v>27.8</v>
      </c>
      <c r="BL480" s="402">
        <v>26.3</v>
      </c>
      <c r="BM480" s="402">
        <v>20.6</v>
      </c>
      <c r="BN480" s="402">
        <v>20.6</v>
      </c>
      <c r="BO480" s="402">
        <v>31.3</v>
      </c>
      <c r="BP480" s="402">
        <v>31.6</v>
      </c>
      <c r="BQ480" s="402">
        <v>32.9</v>
      </c>
      <c r="BR480" s="402">
        <v>41.3</v>
      </c>
      <c r="BS480" s="402">
        <v>32.9</v>
      </c>
      <c r="BT480" s="402">
        <v>27.4</v>
      </c>
      <c r="BU480" s="402">
        <v>26.3</v>
      </c>
      <c r="BV480" s="402">
        <v>27.4</v>
      </c>
      <c r="BW480" s="402">
        <v>31</v>
      </c>
      <c r="BX480" s="402">
        <v>24.8</v>
      </c>
      <c r="BY480" s="402">
        <v>27.4</v>
      </c>
      <c r="BZ480" s="402">
        <v>27.5</v>
      </c>
      <c r="CA480" s="402">
        <v>26</v>
      </c>
      <c r="CB480" s="402">
        <v>20.2</v>
      </c>
      <c r="CC480" s="402">
        <v>13.6</v>
      </c>
      <c r="CD480" s="402">
        <v>24.2</v>
      </c>
      <c r="CE480" s="402">
        <v>24.2</v>
      </c>
      <c r="CF480" s="402">
        <v>28.1</v>
      </c>
      <c r="CG480" s="402">
        <v>28.4</v>
      </c>
      <c r="CH480" s="402">
        <v>28.1</v>
      </c>
      <c r="CI480" s="402">
        <v>28.1</v>
      </c>
      <c r="CJ480" s="402">
        <v>28.1</v>
      </c>
      <c r="CK480" s="402">
        <v>28.1</v>
      </c>
      <c r="CL480" s="402">
        <v>29</v>
      </c>
      <c r="CM480" s="402">
        <v>27.5</v>
      </c>
      <c r="CN480" s="402">
        <v>27.2</v>
      </c>
      <c r="CO480" s="402">
        <v>27.2</v>
      </c>
      <c r="CP480" s="402">
        <v>22</v>
      </c>
    </row>
    <row r="481" spans="1:94">
      <c r="A481">
        <v>479</v>
      </c>
      <c r="B481" t="s">
        <v>1364</v>
      </c>
      <c r="C481" t="s">
        <v>1195</v>
      </c>
      <c r="D481" t="s">
        <v>1351</v>
      </c>
      <c r="E481" t="s">
        <v>1347</v>
      </c>
      <c r="F481" t="s">
        <v>2119</v>
      </c>
      <c r="J481">
        <v>26.1</v>
      </c>
      <c r="L481">
        <v>27.7</v>
      </c>
      <c r="M481">
        <v>31.1</v>
      </c>
      <c r="N481">
        <v>25.8</v>
      </c>
      <c r="O481">
        <v>24.1</v>
      </c>
      <c r="P481">
        <v>25.1</v>
      </c>
      <c r="R481">
        <v>30.2</v>
      </c>
      <c r="S481">
        <v>30.5</v>
      </c>
      <c r="T481">
        <v>26.5</v>
      </c>
      <c r="U481">
        <v>33.8</v>
      </c>
      <c r="V481">
        <v>31.3</v>
      </c>
      <c r="W481">
        <v>26</v>
      </c>
      <c r="X481">
        <v>26.6</v>
      </c>
      <c r="Y481">
        <v>25.7</v>
      </c>
      <c r="Z481">
        <v>16</v>
      </c>
      <c r="AA481">
        <v>27.2</v>
      </c>
      <c r="AB481">
        <v>31.6</v>
      </c>
      <c r="AC481">
        <v>24.4</v>
      </c>
      <c r="AD481">
        <v>23.3</v>
      </c>
      <c r="AE481">
        <v>19.7</v>
      </c>
      <c r="AF481">
        <v>25.4</v>
      </c>
      <c r="AG481">
        <v>25.4</v>
      </c>
      <c r="AH481">
        <v>23.3</v>
      </c>
      <c r="AJ481">
        <v>39.7</v>
      </c>
      <c r="AK481">
        <v>37.7</v>
      </c>
      <c r="AL481">
        <v>30.2</v>
      </c>
      <c r="AM481">
        <v>30.5</v>
      </c>
      <c r="AN481">
        <v>30.5</v>
      </c>
      <c r="AO481">
        <v>30.5</v>
      </c>
      <c r="AP481">
        <v>30.5</v>
      </c>
      <c r="AQ481">
        <v>30.5</v>
      </c>
      <c r="AR481">
        <v>39.4</v>
      </c>
      <c r="AS481">
        <v>27.8</v>
      </c>
      <c r="AT481">
        <v>26.6</v>
      </c>
      <c r="AU481">
        <v>19.6</v>
      </c>
      <c r="AV481">
        <v>25.7</v>
      </c>
      <c r="AW481">
        <v>31.9</v>
      </c>
      <c r="AX481">
        <v>33.8</v>
      </c>
      <c r="AY481">
        <v>37.5</v>
      </c>
      <c r="AZ481">
        <v>34.9</v>
      </c>
      <c r="BA481">
        <v>31.4</v>
      </c>
      <c r="BB481">
        <v>31.4</v>
      </c>
      <c r="BC481">
        <v>31.4</v>
      </c>
      <c r="BD481">
        <v>26</v>
      </c>
      <c r="BE481">
        <v>26</v>
      </c>
      <c r="BF481">
        <v>26</v>
      </c>
      <c r="BG481">
        <v>28.1</v>
      </c>
      <c r="BH481">
        <v>26.7</v>
      </c>
      <c r="BI481">
        <v>26.7</v>
      </c>
      <c r="BJ481">
        <v>25.7</v>
      </c>
      <c r="BK481">
        <v>25.7</v>
      </c>
      <c r="BL481">
        <v>22.7</v>
      </c>
      <c r="BM481">
        <v>16.1</v>
      </c>
      <c r="BN481">
        <v>16.1</v>
      </c>
      <c r="BO481">
        <v>27.8</v>
      </c>
      <c r="BP481">
        <v>27.2</v>
      </c>
      <c r="BQ481">
        <v>36.6</v>
      </c>
      <c r="BR481">
        <v>34.7</v>
      </c>
      <c r="BS481">
        <v>31.6</v>
      </c>
      <c r="BT481">
        <v>24.8</v>
      </c>
      <c r="BU481">
        <v>24.4</v>
      </c>
      <c r="BV481">
        <v>24.4</v>
      </c>
      <c r="BW481">
        <v>24.4</v>
      </c>
      <c r="BX481">
        <v>23.4</v>
      </c>
      <c r="BY481">
        <v>23.4</v>
      </c>
      <c r="BZ481">
        <v>22.2</v>
      </c>
      <c r="CA481">
        <v>23.4</v>
      </c>
      <c r="CB481">
        <v>19.7</v>
      </c>
      <c r="CC481">
        <v>15.6</v>
      </c>
      <c r="CD481">
        <v>19.7</v>
      </c>
      <c r="CE481">
        <v>19.8</v>
      </c>
      <c r="CF481">
        <v>26.1</v>
      </c>
      <c r="CG481">
        <v>29.1</v>
      </c>
      <c r="CH481">
        <v>24.3</v>
      </c>
      <c r="CI481">
        <v>25.4</v>
      </c>
      <c r="CJ481">
        <v>25.2</v>
      </c>
      <c r="CK481">
        <v>25.7</v>
      </c>
      <c r="CL481">
        <v>27.9</v>
      </c>
      <c r="CM481">
        <v>22.2</v>
      </c>
      <c r="CN481">
        <v>23.3</v>
      </c>
      <c r="CO481">
        <v>23.3</v>
      </c>
      <c r="CP481">
        <v>18.5</v>
      </c>
    </row>
    <row r="482" spans="1:94">
      <c r="A482">
        <v>480</v>
      </c>
      <c r="B482" t="s">
        <v>1365</v>
      </c>
      <c r="C482" t="s">
        <v>1195</v>
      </c>
      <c r="D482" t="s">
        <v>1351</v>
      </c>
      <c r="E482" t="s">
        <v>1349</v>
      </c>
      <c r="F482" t="s">
        <v>2119</v>
      </c>
      <c r="I482" s="402"/>
      <c r="J482" s="402">
        <v>23.8</v>
      </c>
      <c r="K482" s="402"/>
      <c r="L482" s="402">
        <v>23.9</v>
      </c>
      <c r="M482" s="402">
        <v>26.5</v>
      </c>
      <c r="N482" s="402">
        <v>23.9</v>
      </c>
      <c r="O482" s="402">
        <v>22.3</v>
      </c>
      <c r="P482" s="402">
        <v>23.9</v>
      </c>
      <c r="Q482" s="402"/>
      <c r="R482" s="402">
        <v>30.2</v>
      </c>
      <c r="S482" s="402">
        <v>24.1</v>
      </c>
      <c r="T482" s="402">
        <v>23.4</v>
      </c>
      <c r="U482" s="402">
        <v>32</v>
      </c>
      <c r="V482" s="402">
        <v>26</v>
      </c>
      <c r="W482" s="402">
        <v>24.1</v>
      </c>
      <c r="X482" s="402">
        <v>24.1</v>
      </c>
      <c r="Y482" s="402">
        <v>24.1</v>
      </c>
      <c r="Z482" s="402">
        <v>19.5</v>
      </c>
      <c r="AA482" s="402">
        <v>25.1</v>
      </c>
      <c r="AB482" s="402">
        <v>27.6</v>
      </c>
      <c r="AC482" s="402">
        <v>22.4</v>
      </c>
      <c r="AD482" s="402">
        <v>22.3</v>
      </c>
      <c r="AE482" s="402">
        <v>19.8</v>
      </c>
      <c r="AF482" s="402">
        <v>24.1</v>
      </c>
      <c r="AG482" s="402">
        <v>24.3</v>
      </c>
      <c r="AH482" s="402">
        <v>20.4</v>
      </c>
      <c r="AI482" s="402"/>
      <c r="AJ482" s="402">
        <v>30</v>
      </c>
      <c r="AK482" s="402">
        <v>30</v>
      </c>
      <c r="AL482" s="402">
        <v>30</v>
      </c>
      <c r="AM482" s="402">
        <v>23.9</v>
      </c>
      <c r="AN482" s="402">
        <v>23.9</v>
      </c>
      <c r="AO482" s="402">
        <v>23.9</v>
      </c>
      <c r="AP482" s="402">
        <v>23.9</v>
      </c>
      <c r="AQ482" s="402">
        <v>23.9</v>
      </c>
      <c r="AR482" s="402">
        <v>23.9</v>
      </c>
      <c r="AS482" s="402">
        <v>24.5</v>
      </c>
      <c r="AT482" s="402">
        <v>22.4</v>
      </c>
      <c r="AU482" s="402">
        <v>22.4</v>
      </c>
      <c r="AV482" s="402">
        <v>23.2</v>
      </c>
      <c r="AW482" s="402">
        <v>31.8</v>
      </c>
      <c r="AX482" s="402">
        <v>37.2</v>
      </c>
      <c r="AY482" s="402">
        <v>31.8</v>
      </c>
      <c r="AZ482" s="402">
        <v>31.8</v>
      </c>
      <c r="BA482" s="402">
        <v>23.7</v>
      </c>
      <c r="BB482" s="402">
        <v>25.8</v>
      </c>
      <c r="BC482" s="402">
        <v>26.1</v>
      </c>
      <c r="BD482" s="402">
        <v>23.9</v>
      </c>
      <c r="BE482" s="402">
        <v>23.9</v>
      </c>
      <c r="BF482" s="402">
        <v>24.6</v>
      </c>
      <c r="BG482" s="402">
        <v>23.9</v>
      </c>
      <c r="BH482" s="402">
        <v>23.9</v>
      </c>
      <c r="BI482" s="402">
        <v>23.9</v>
      </c>
      <c r="BJ482" s="402">
        <v>23.9</v>
      </c>
      <c r="BK482" s="402">
        <v>23.9</v>
      </c>
      <c r="BL482" s="402">
        <v>21.8</v>
      </c>
      <c r="BM482" s="402">
        <v>19.3</v>
      </c>
      <c r="BN482" s="402">
        <v>19.3</v>
      </c>
      <c r="BO482" s="402">
        <v>28.9</v>
      </c>
      <c r="BP482" s="402">
        <v>24.8</v>
      </c>
      <c r="BQ482" s="402">
        <v>39.6</v>
      </c>
      <c r="BR482" s="402">
        <v>27.4</v>
      </c>
      <c r="BS482" s="402">
        <v>27.4</v>
      </c>
      <c r="BT482" s="402">
        <v>22.3</v>
      </c>
      <c r="BU482" s="402">
        <v>22.3</v>
      </c>
      <c r="BV482" s="402">
        <v>22.3</v>
      </c>
      <c r="BW482" s="402">
        <v>22.3</v>
      </c>
      <c r="BX482" s="402">
        <v>22.1</v>
      </c>
      <c r="BY482" s="402">
        <v>22.1</v>
      </c>
      <c r="BZ482" s="402">
        <v>21.7</v>
      </c>
      <c r="CA482" s="402">
        <v>22.1</v>
      </c>
      <c r="CB482" s="402">
        <v>19.7</v>
      </c>
      <c r="CC482" s="402">
        <v>19.7</v>
      </c>
      <c r="CD482" s="402">
        <v>19.7</v>
      </c>
      <c r="CE482" s="402">
        <v>19.7</v>
      </c>
      <c r="CF482" s="402">
        <v>23.9</v>
      </c>
      <c r="CG482" s="402">
        <v>25.2</v>
      </c>
      <c r="CH482" s="402">
        <v>23.9</v>
      </c>
      <c r="CI482" s="402">
        <v>24.1</v>
      </c>
      <c r="CJ482" s="402">
        <v>24.1</v>
      </c>
      <c r="CK482" s="402">
        <v>24.1</v>
      </c>
      <c r="CL482" s="402">
        <v>24.1</v>
      </c>
      <c r="CM482" s="402">
        <v>24.1</v>
      </c>
      <c r="CN482" s="402">
        <v>20.3</v>
      </c>
      <c r="CO482" s="402">
        <v>20.3</v>
      </c>
      <c r="CP482" s="402">
        <v>20.3</v>
      </c>
    </row>
    <row r="483" spans="3:94">
      <c r="C483" t="s">
        <v>1195</v>
      </c>
      <c r="D483" t="s">
        <v>1367</v>
      </c>
      <c r="I483" s="402"/>
      <c r="J483" s="402"/>
      <c r="K483" s="402"/>
      <c r="L483" s="402"/>
      <c r="M483" s="402"/>
      <c r="N483" s="402"/>
      <c r="O483" s="402"/>
      <c r="P483" s="402"/>
      <c r="Q483" s="402"/>
      <c r="R483" s="402"/>
      <c r="S483" s="402"/>
      <c r="T483" s="402"/>
      <c r="U483" s="402"/>
      <c r="V483" s="402"/>
      <c r="W483" s="402"/>
      <c r="X483" s="402"/>
      <c r="Y483" s="402"/>
      <c r="Z483" s="402"/>
      <c r="AA483" s="402"/>
      <c r="AB483" s="402"/>
      <c r="AC483" s="402"/>
      <c r="AD483" s="402"/>
      <c r="AE483" s="402"/>
      <c r="AF483" s="402"/>
      <c r="AG483" s="402"/>
      <c r="AH483" s="402"/>
      <c r="AI483" s="402"/>
      <c r="AJ483" s="402"/>
      <c r="AK483" s="402"/>
      <c r="AL483" s="402"/>
      <c r="AM483" s="402"/>
      <c r="AN483" s="402"/>
      <c r="AO483" s="402"/>
      <c r="AP483" s="402"/>
      <c r="AQ483" s="402"/>
      <c r="AR483" s="402"/>
      <c r="AS483" s="402"/>
      <c r="AT483" s="402"/>
      <c r="AU483" s="402"/>
      <c r="AV483" s="402"/>
      <c r="AW483" s="402"/>
      <c r="AX483" s="402"/>
      <c r="AY483" s="402"/>
      <c r="AZ483" s="402"/>
      <c r="BA483" s="402"/>
      <c r="BB483" s="402"/>
      <c r="BC483" s="402"/>
      <c r="BD483" s="402"/>
      <c r="BE483" s="402"/>
      <c r="BF483" s="402"/>
      <c r="BG483" s="402"/>
      <c r="BH483" s="402"/>
      <c r="BI483" s="402"/>
      <c r="BJ483" s="402"/>
      <c r="BK483" s="402"/>
      <c r="BL483" s="402"/>
      <c r="BM483" s="402"/>
      <c r="BN483" s="402"/>
      <c r="BO483" s="402"/>
      <c r="BP483" s="402"/>
      <c r="BQ483" s="402"/>
      <c r="BR483" s="402"/>
      <c r="BS483" s="402"/>
      <c r="BT483" s="402"/>
      <c r="BU483" s="402"/>
      <c r="BV483" s="402"/>
      <c r="BW483" s="402"/>
      <c r="BX483" s="402"/>
      <c r="BY483" s="402"/>
      <c r="BZ483" s="402"/>
      <c r="CA483" s="402"/>
      <c r="CB483" s="402"/>
      <c r="CC483" s="402"/>
      <c r="CD483" s="402"/>
      <c r="CE483" s="402"/>
      <c r="CF483" s="402"/>
      <c r="CG483" s="402"/>
      <c r="CH483" s="402"/>
      <c r="CI483" s="402"/>
      <c r="CJ483" s="402"/>
      <c r="CK483" s="402"/>
      <c r="CL483" s="402"/>
      <c r="CM483" s="402"/>
      <c r="CN483" s="402"/>
      <c r="CO483" s="402"/>
      <c r="CP483" s="402"/>
    </row>
    <row r="484" spans="1:94">
      <c r="A484">
        <v>482</v>
      </c>
      <c r="B484" t="s">
        <v>1366</v>
      </c>
      <c r="C484" t="s">
        <v>1195</v>
      </c>
      <c r="D484" t="s">
        <v>1367</v>
      </c>
      <c r="E484" t="s">
        <v>1368</v>
      </c>
      <c r="F484" t="s">
        <v>2119</v>
      </c>
      <c r="I484" s="402"/>
      <c r="J484" s="402">
        <v>5.1</v>
      </c>
      <c r="K484" s="402"/>
      <c r="L484" s="402">
        <v>4.7</v>
      </c>
      <c r="M484" s="402">
        <v>9.4</v>
      </c>
      <c r="N484" s="402">
        <v>4.9</v>
      </c>
      <c r="O484" s="402">
        <v>4.5</v>
      </c>
      <c r="P484" s="402">
        <v>4.1</v>
      </c>
      <c r="Q484" s="402"/>
      <c r="R484" s="402">
        <v>4.7</v>
      </c>
      <c r="S484" s="402">
        <v>4.7</v>
      </c>
      <c r="T484" s="402">
        <v>4.2</v>
      </c>
      <c r="U484" s="402">
        <v>11.3</v>
      </c>
      <c r="V484" s="402">
        <v>9.4</v>
      </c>
      <c r="W484" s="402">
        <v>4.9</v>
      </c>
      <c r="X484" s="402">
        <v>4.9</v>
      </c>
      <c r="Y484" s="402">
        <v>4.9</v>
      </c>
      <c r="Z484" s="402">
        <v>3.5</v>
      </c>
      <c r="AA484" s="402">
        <v>5.5</v>
      </c>
      <c r="AB484" s="402">
        <v>9.2</v>
      </c>
      <c r="AC484" s="402">
        <v>4.1</v>
      </c>
      <c r="AD484" s="402">
        <v>4.2</v>
      </c>
      <c r="AE484" s="402">
        <v>3.6</v>
      </c>
      <c r="AF484" s="402">
        <v>4.1</v>
      </c>
      <c r="AG484" s="402">
        <v>4.1</v>
      </c>
      <c r="AH484" s="402">
        <v>3.2</v>
      </c>
      <c r="AI484" s="402"/>
      <c r="AJ484" s="402">
        <v>4.7</v>
      </c>
      <c r="AK484" s="402">
        <v>4.7</v>
      </c>
      <c r="AL484" s="402">
        <v>4.7</v>
      </c>
      <c r="AM484" s="402">
        <v>4.7</v>
      </c>
      <c r="AN484" s="402">
        <v>5.4</v>
      </c>
      <c r="AO484" s="402">
        <v>4.7</v>
      </c>
      <c r="AP484" s="402">
        <v>4.7</v>
      </c>
      <c r="AQ484" s="402">
        <v>4.7</v>
      </c>
      <c r="AR484" s="402">
        <v>4.7</v>
      </c>
      <c r="AS484" s="402">
        <v>4.2</v>
      </c>
      <c r="AT484" s="402">
        <v>4.2</v>
      </c>
      <c r="AU484" s="402">
        <v>3.7</v>
      </c>
      <c r="AV484" s="402">
        <v>4.2</v>
      </c>
      <c r="AW484" s="402">
        <v>11.3</v>
      </c>
      <c r="AX484" s="402">
        <v>12.2</v>
      </c>
      <c r="AY484" s="402">
        <v>11.3</v>
      </c>
      <c r="AZ484" s="402">
        <v>11.3</v>
      </c>
      <c r="BA484" s="402">
        <v>7.8</v>
      </c>
      <c r="BB484" s="402">
        <v>9.4</v>
      </c>
      <c r="BC484" s="402">
        <v>9.4</v>
      </c>
      <c r="BD484" s="402">
        <v>4.9</v>
      </c>
      <c r="BE484" s="402">
        <v>4.9</v>
      </c>
      <c r="BF484" s="402">
        <v>4.9</v>
      </c>
      <c r="BG484" s="402">
        <v>4.6</v>
      </c>
      <c r="BH484" s="402">
        <v>5.5</v>
      </c>
      <c r="BI484" s="402">
        <v>4.9</v>
      </c>
      <c r="BJ484" s="402">
        <v>4.8</v>
      </c>
      <c r="BK484" s="402">
        <v>4.9</v>
      </c>
      <c r="BL484" s="402">
        <v>4.9</v>
      </c>
      <c r="BM484" s="402">
        <v>3.5</v>
      </c>
      <c r="BN484" s="402">
        <v>3.5</v>
      </c>
      <c r="BO484" s="402">
        <v>6.7</v>
      </c>
      <c r="BP484" s="402">
        <v>5.5</v>
      </c>
      <c r="BQ484" s="402">
        <v>12.3</v>
      </c>
      <c r="BR484" s="402">
        <v>9.1</v>
      </c>
      <c r="BS484" s="402">
        <v>9.2</v>
      </c>
      <c r="BT484" s="402">
        <v>4.1</v>
      </c>
      <c r="BU484" s="402">
        <v>3</v>
      </c>
      <c r="BV484" s="402">
        <v>4.1</v>
      </c>
      <c r="BW484" s="402">
        <v>4.1</v>
      </c>
      <c r="BX484" s="402">
        <v>4</v>
      </c>
      <c r="BY484" s="402">
        <v>4.2</v>
      </c>
      <c r="BZ484" s="402">
        <v>4.2</v>
      </c>
      <c r="CA484" s="402">
        <v>3.7</v>
      </c>
      <c r="CB484" s="402">
        <v>2.8</v>
      </c>
      <c r="CC484" s="402">
        <v>3.6</v>
      </c>
      <c r="CD484" s="402">
        <v>3.6</v>
      </c>
      <c r="CE484" s="402">
        <v>3.6</v>
      </c>
      <c r="CF484" s="402">
        <v>4.1</v>
      </c>
      <c r="CG484" s="402">
        <v>4.5</v>
      </c>
      <c r="CH484" s="402">
        <v>4.1</v>
      </c>
      <c r="CI484" s="402">
        <v>3.4</v>
      </c>
      <c r="CJ484" s="402">
        <v>4.1</v>
      </c>
      <c r="CK484" s="402">
        <v>7</v>
      </c>
      <c r="CL484" s="402">
        <v>4.1</v>
      </c>
      <c r="CM484" s="402">
        <v>4.1</v>
      </c>
      <c r="CN484" s="402">
        <v>3.2</v>
      </c>
      <c r="CO484" s="402">
        <v>3.2</v>
      </c>
      <c r="CP484" s="402">
        <v>3</v>
      </c>
    </row>
    <row r="485" spans="1:94">
      <c r="A485">
        <v>483</v>
      </c>
      <c r="B485" t="s">
        <v>773</v>
      </c>
      <c r="C485" t="s">
        <v>1195</v>
      </c>
      <c r="D485" t="s">
        <v>1367</v>
      </c>
      <c r="E485" t="s">
        <v>774</v>
      </c>
      <c r="F485" t="s">
        <v>2119</v>
      </c>
      <c r="I485" s="402"/>
      <c r="J485" s="402">
        <v>50</v>
      </c>
      <c r="K485" s="402"/>
      <c r="L485" s="402">
        <v>52.8</v>
      </c>
      <c r="M485" s="402">
        <v>50.3</v>
      </c>
      <c r="N485" s="402">
        <v>51.2</v>
      </c>
      <c r="O485" s="402">
        <v>48.3</v>
      </c>
      <c r="P485" s="402">
        <v>47.8</v>
      </c>
      <c r="Q485" s="402"/>
      <c r="R485" s="402">
        <v>53</v>
      </c>
      <c r="S485" s="402">
        <v>54.5</v>
      </c>
      <c r="T485" s="402">
        <v>53</v>
      </c>
      <c r="U485" s="402">
        <v>50.5</v>
      </c>
      <c r="V485" s="402">
        <v>50.5</v>
      </c>
      <c r="W485" s="402">
        <v>52.8</v>
      </c>
      <c r="X485" s="402">
        <v>51.4</v>
      </c>
      <c r="Y485" s="402">
        <v>51.4</v>
      </c>
      <c r="Z485" s="402">
        <v>46.7</v>
      </c>
      <c r="AA485" s="402">
        <v>53.3</v>
      </c>
      <c r="AB485" s="402">
        <v>48.5</v>
      </c>
      <c r="AC485" s="402">
        <v>48.5</v>
      </c>
      <c r="AD485" s="402">
        <v>48.5</v>
      </c>
      <c r="AE485" s="402">
        <v>44.1</v>
      </c>
      <c r="AF485" s="402">
        <v>48.6</v>
      </c>
      <c r="AG485" s="402">
        <v>47.9</v>
      </c>
      <c r="AH485" s="402">
        <v>45</v>
      </c>
      <c r="AI485" s="402"/>
      <c r="AJ485" s="402">
        <v>47.6</v>
      </c>
      <c r="AK485" s="402">
        <v>52.8</v>
      </c>
      <c r="AL485" s="402">
        <v>56.1</v>
      </c>
      <c r="AM485" s="402">
        <v>54.3</v>
      </c>
      <c r="AN485" s="402">
        <v>54.1</v>
      </c>
      <c r="AO485" s="402">
        <v>58.7</v>
      </c>
      <c r="AP485" s="402">
        <v>43.6</v>
      </c>
      <c r="AQ485" s="402">
        <v>54.3</v>
      </c>
      <c r="AR485" s="402">
        <v>62.8</v>
      </c>
      <c r="AS485" s="402">
        <v>52.8</v>
      </c>
      <c r="AT485" s="402">
        <v>52.7</v>
      </c>
      <c r="AU485" s="402">
        <v>52.8</v>
      </c>
      <c r="AV485" s="402">
        <v>52.8</v>
      </c>
      <c r="AW485" s="402">
        <v>50.3</v>
      </c>
      <c r="AX485" s="402">
        <v>51.2</v>
      </c>
      <c r="AY485" s="402">
        <v>40.3</v>
      </c>
      <c r="AZ485" s="402">
        <v>50.3</v>
      </c>
      <c r="BA485" s="402">
        <v>52.3</v>
      </c>
      <c r="BB485" s="402">
        <v>50.3</v>
      </c>
      <c r="BC485" s="402">
        <v>50.3</v>
      </c>
      <c r="BD485" s="402">
        <v>52.6</v>
      </c>
      <c r="BE485" s="402">
        <v>58.2</v>
      </c>
      <c r="BF485" s="402">
        <v>52.6</v>
      </c>
      <c r="BG485" s="402">
        <v>51.2</v>
      </c>
      <c r="BH485" s="402">
        <v>51.2</v>
      </c>
      <c r="BI485" s="402">
        <v>51.2</v>
      </c>
      <c r="BJ485" s="402">
        <v>51.2</v>
      </c>
      <c r="BK485" s="402">
        <v>51.2</v>
      </c>
      <c r="BL485" s="402">
        <v>52</v>
      </c>
      <c r="BM485" s="402">
        <v>45.8</v>
      </c>
      <c r="BN485" s="402">
        <v>46.5</v>
      </c>
      <c r="BO485" s="402">
        <v>53.1</v>
      </c>
      <c r="BP485" s="402">
        <v>53.1</v>
      </c>
      <c r="BQ485" s="402">
        <v>48.3</v>
      </c>
      <c r="BR485" s="402">
        <v>48.8</v>
      </c>
      <c r="BS485" s="402">
        <v>48.3</v>
      </c>
      <c r="BT485" s="402">
        <v>48.3</v>
      </c>
      <c r="BU485" s="402">
        <v>51.4</v>
      </c>
      <c r="BV485" s="402">
        <v>48.3</v>
      </c>
      <c r="BW485" s="402">
        <v>47.3</v>
      </c>
      <c r="BX485" s="402">
        <v>45.1</v>
      </c>
      <c r="BY485" s="402">
        <v>48.3</v>
      </c>
      <c r="BZ485" s="402">
        <v>48.6</v>
      </c>
      <c r="CA485" s="402">
        <v>48.3</v>
      </c>
      <c r="CB485" s="402">
        <v>43.9</v>
      </c>
      <c r="CC485" s="402">
        <v>39.2</v>
      </c>
      <c r="CD485" s="402">
        <v>43.9</v>
      </c>
      <c r="CE485" s="402">
        <v>43.9</v>
      </c>
      <c r="CF485" s="402">
        <v>49</v>
      </c>
      <c r="CG485" s="402">
        <v>48.4</v>
      </c>
      <c r="CH485" s="402">
        <v>48.4</v>
      </c>
      <c r="CI485" s="402">
        <v>47.8</v>
      </c>
      <c r="CJ485" s="402">
        <v>47.8</v>
      </c>
      <c r="CK485" s="402">
        <v>47.8</v>
      </c>
      <c r="CL485" s="402">
        <v>44.1</v>
      </c>
      <c r="CM485" s="402">
        <v>47.8</v>
      </c>
      <c r="CN485" s="402">
        <v>44.9</v>
      </c>
      <c r="CO485" s="402">
        <v>44.9</v>
      </c>
      <c r="CP485" s="402">
        <v>44.4</v>
      </c>
    </row>
    <row r="486" spans="1:94">
      <c r="A486">
        <v>484</v>
      </c>
      <c r="B486" t="s">
        <v>1369</v>
      </c>
      <c r="C486" t="s">
        <v>1195</v>
      </c>
      <c r="D486" t="s">
        <v>1367</v>
      </c>
      <c r="E486" t="s">
        <v>1370</v>
      </c>
      <c r="F486" t="s">
        <v>2119</v>
      </c>
      <c r="I486" s="402"/>
      <c r="J486" s="402">
        <v>5.7</v>
      </c>
      <c r="K486" s="402"/>
      <c r="L486" s="402">
        <v>5.7</v>
      </c>
      <c r="M486" s="402">
        <v>7.7</v>
      </c>
      <c r="N486" s="402">
        <v>5.3</v>
      </c>
      <c r="O486" s="402">
        <v>5.5</v>
      </c>
      <c r="P486" s="402">
        <v>5.7</v>
      </c>
      <c r="Q486" s="402"/>
      <c r="R486" s="402">
        <v>5.7</v>
      </c>
      <c r="S486" s="402">
        <v>5.7</v>
      </c>
      <c r="T486" s="402">
        <v>5.6</v>
      </c>
      <c r="U486" s="402">
        <v>8.6</v>
      </c>
      <c r="V486" s="402">
        <v>7.8</v>
      </c>
      <c r="W486" s="402">
        <v>5.4</v>
      </c>
      <c r="X486" s="402">
        <v>5.4</v>
      </c>
      <c r="Y486" s="402">
        <v>5.4</v>
      </c>
      <c r="Z486" s="402">
        <v>4.1</v>
      </c>
      <c r="AA486" s="402">
        <v>5.4</v>
      </c>
      <c r="AB486" s="402">
        <v>6.2</v>
      </c>
      <c r="AC486" s="402">
        <v>5.5</v>
      </c>
      <c r="AD486" s="402">
        <v>5.6</v>
      </c>
      <c r="AE486" s="402">
        <v>4.4</v>
      </c>
      <c r="AF486" s="402">
        <v>5.8</v>
      </c>
      <c r="AG486" s="402">
        <v>5.8</v>
      </c>
      <c r="AH486" s="402">
        <v>5.8</v>
      </c>
      <c r="AI486" s="402"/>
      <c r="AJ486" s="402">
        <v>5.7</v>
      </c>
      <c r="AK486" s="402">
        <v>5.7</v>
      </c>
      <c r="AL486" s="402">
        <v>5.7</v>
      </c>
      <c r="AM486" s="402">
        <v>5.7</v>
      </c>
      <c r="AN486" s="402">
        <v>6</v>
      </c>
      <c r="AO486" s="402">
        <v>5.7</v>
      </c>
      <c r="AP486" s="402">
        <v>5.4</v>
      </c>
      <c r="AQ486" s="402">
        <v>5.7</v>
      </c>
      <c r="AR486" s="402">
        <v>5.7</v>
      </c>
      <c r="AS486" s="402">
        <v>5.6</v>
      </c>
      <c r="AT486" s="402">
        <v>5.6</v>
      </c>
      <c r="AU486" s="402">
        <v>4.7</v>
      </c>
      <c r="AV486" s="402">
        <v>5.6</v>
      </c>
      <c r="AW486" s="402">
        <v>8.6</v>
      </c>
      <c r="AX486" s="402">
        <v>8.6</v>
      </c>
      <c r="AY486" s="402">
        <v>8.6</v>
      </c>
      <c r="AZ486" s="402">
        <v>8.6</v>
      </c>
      <c r="BA486" s="402">
        <v>7.8</v>
      </c>
      <c r="BB486" s="402">
        <v>7.8</v>
      </c>
      <c r="BC486" s="402">
        <v>7.8</v>
      </c>
      <c r="BD486" s="402">
        <v>5.4</v>
      </c>
      <c r="BE486" s="402">
        <v>5.4</v>
      </c>
      <c r="BF486" s="402">
        <v>5.4</v>
      </c>
      <c r="BG486" s="402">
        <v>5.4</v>
      </c>
      <c r="BH486" s="402">
        <v>5.4</v>
      </c>
      <c r="BI486" s="402">
        <v>5.4</v>
      </c>
      <c r="BJ486" s="402">
        <v>5.4</v>
      </c>
      <c r="BK486" s="402">
        <v>5.4</v>
      </c>
      <c r="BL486" s="402">
        <v>5.4</v>
      </c>
      <c r="BM486" s="402">
        <v>3.6</v>
      </c>
      <c r="BN486" s="402">
        <v>4.1</v>
      </c>
      <c r="BO486" s="402">
        <v>7.1</v>
      </c>
      <c r="BP486" s="402">
        <v>4.9</v>
      </c>
      <c r="BQ486" s="402">
        <v>6.4</v>
      </c>
      <c r="BR486" s="402">
        <v>6.2</v>
      </c>
      <c r="BS486" s="402">
        <v>6.2</v>
      </c>
      <c r="BT486" s="402">
        <v>5.5</v>
      </c>
      <c r="BU486" s="402">
        <v>5.1</v>
      </c>
      <c r="BV486" s="402">
        <v>4.3</v>
      </c>
      <c r="BW486" s="402">
        <v>6.9</v>
      </c>
      <c r="BX486" s="402">
        <v>7.3</v>
      </c>
      <c r="BY486" s="402">
        <v>5.6</v>
      </c>
      <c r="BZ486" s="402">
        <v>5.6</v>
      </c>
      <c r="CA486" s="402">
        <v>5.3</v>
      </c>
      <c r="CB486" s="402">
        <v>4.4</v>
      </c>
      <c r="CC486" s="402">
        <v>4.4</v>
      </c>
      <c r="CD486" s="402">
        <v>4.4</v>
      </c>
      <c r="CE486" s="402">
        <v>4.4</v>
      </c>
      <c r="CF486" s="402">
        <v>5.8</v>
      </c>
      <c r="CG486" s="402">
        <v>5.8</v>
      </c>
      <c r="CH486" s="402">
        <v>6</v>
      </c>
      <c r="CI486" s="402">
        <v>5.8</v>
      </c>
      <c r="CJ486" s="402">
        <v>5.8</v>
      </c>
      <c r="CK486" s="402">
        <v>5.7</v>
      </c>
      <c r="CL486" s="402">
        <v>5.8</v>
      </c>
      <c r="CM486" s="402">
        <v>5.8</v>
      </c>
      <c r="CN486" s="402">
        <v>5.8</v>
      </c>
      <c r="CO486" s="402">
        <v>5.8</v>
      </c>
      <c r="CP486" s="402">
        <v>5.8</v>
      </c>
    </row>
    <row r="487" spans="1:94">
      <c r="A487">
        <v>485</v>
      </c>
      <c r="B487" t="s">
        <v>777</v>
      </c>
      <c r="C487" t="s">
        <v>1195</v>
      </c>
      <c r="D487" t="s">
        <v>1367</v>
      </c>
      <c r="E487" t="s">
        <v>778</v>
      </c>
      <c r="F487" t="s">
        <v>2119</v>
      </c>
      <c r="I487" s="402"/>
      <c r="J487" s="402">
        <v>14.7</v>
      </c>
      <c r="K487" s="402"/>
      <c r="L487" s="402">
        <v>11.3</v>
      </c>
      <c r="M487" s="402">
        <v>13.8</v>
      </c>
      <c r="N487" s="402">
        <v>14.5</v>
      </c>
      <c r="O487" s="402">
        <v>15.9</v>
      </c>
      <c r="P487" s="402">
        <v>17.2</v>
      </c>
      <c r="Q487" s="402"/>
      <c r="R487" s="402">
        <v>11.2</v>
      </c>
      <c r="S487" s="402">
        <v>11.2</v>
      </c>
      <c r="T487" s="402">
        <v>11.2</v>
      </c>
      <c r="U487" s="402">
        <v>13.8</v>
      </c>
      <c r="V487" s="402">
        <v>13.7</v>
      </c>
      <c r="W487" s="402">
        <v>13.6</v>
      </c>
      <c r="X487" s="402">
        <v>14.5</v>
      </c>
      <c r="Y487" s="402">
        <v>14.5</v>
      </c>
      <c r="Z487" s="402">
        <v>12.6</v>
      </c>
      <c r="AA487" s="402">
        <v>14.5</v>
      </c>
      <c r="AB487" s="402">
        <v>15.8</v>
      </c>
      <c r="AC487" s="402">
        <v>15.8</v>
      </c>
      <c r="AD487" s="402">
        <v>16.7</v>
      </c>
      <c r="AE487" s="402">
        <v>15.8</v>
      </c>
      <c r="AF487" s="402">
        <v>17.2</v>
      </c>
      <c r="AG487" s="402">
        <v>17.9</v>
      </c>
      <c r="AH487" s="402">
        <v>17.2</v>
      </c>
      <c r="AI487" s="402"/>
      <c r="AJ487" s="402">
        <v>11.3</v>
      </c>
      <c r="AK487" s="402">
        <v>11.3</v>
      </c>
      <c r="AL487" s="402">
        <v>11.3</v>
      </c>
      <c r="AM487" s="402">
        <v>10.3</v>
      </c>
      <c r="AN487" s="402">
        <v>11.1</v>
      </c>
      <c r="AO487" s="402">
        <v>11.3</v>
      </c>
      <c r="AP487" s="402">
        <v>11.3</v>
      </c>
      <c r="AQ487" s="402">
        <v>11.3</v>
      </c>
      <c r="AR487" s="402">
        <v>11.3</v>
      </c>
      <c r="AS487" s="402">
        <v>11.1</v>
      </c>
      <c r="AT487" s="402">
        <v>10.8</v>
      </c>
      <c r="AU487" s="402">
        <v>11.3</v>
      </c>
      <c r="AV487" s="402">
        <v>14.9</v>
      </c>
      <c r="AW487" s="402">
        <v>9.6</v>
      </c>
      <c r="AX487" s="402">
        <v>14.3</v>
      </c>
      <c r="AY487" s="402">
        <v>12.7</v>
      </c>
      <c r="AZ487" s="402">
        <v>13.8</v>
      </c>
      <c r="BA487" s="402">
        <v>13.7</v>
      </c>
      <c r="BB487" s="402">
        <v>11.3</v>
      </c>
      <c r="BC487" s="402">
        <v>13.9</v>
      </c>
      <c r="BD487" s="402">
        <v>13.6</v>
      </c>
      <c r="BE487" s="402">
        <v>11</v>
      </c>
      <c r="BF487" s="402">
        <v>13.6</v>
      </c>
      <c r="BG487" s="402">
        <v>14.5</v>
      </c>
      <c r="BH487" s="402">
        <v>16.1</v>
      </c>
      <c r="BI487" s="402">
        <v>14.5</v>
      </c>
      <c r="BJ487" s="402">
        <v>14.5</v>
      </c>
      <c r="BK487" s="402">
        <v>16.1</v>
      </c>
      <c r="BL487" s="402">
        <v>14.5</v>
      </c>
      <c r="BM487" s="402">
        <v>12.7</v>
      </c>
      <c r="BN487" s="402">
        <v>12.7</v>
      </c>
      <c r="BO487" s="402">
        <v>14.5</v>
      </c>
      <c r="BP487" s="402">
        <v>14.5</v>
      </c>
      <c r="BQ487" s="402">
        <v>11.4</v>
      </c>
      <c r="BR487" s="402">
        <v>9.1</v>
      </c>
      <c r="BS487" s="402">
        <v>18.4</v>
      </c>
      <c r="BT487" s="402">
        <v>15.9</v>
      </c>
      <c r="BU487" s="402">
        <v>15.9</v>
      </c>
      <c r="BV487" s="402">
        <v>15.9</v>
      </c>
      <c r="BW487" s="402">
        <v>20.4</v>
      </c>
      <c r="BX487" s="402">
        <v>16.7</v>
      </c>
      <c r="BY487" s="402">
        <v>16.7</v>
      </c>
      <c r="BZ487" s="402">
        <v>17.5</v>
      </c>
      <c r="CA487" s="402">
        <v>16.7</v>
      </c>
      <c r="CB487" s="402">
        <v>14.5</v>
      </c>
      <c r="CC487" s="402">
        <v>15.9</v>
      </c>
      <c r="CD487" s="402">
        <v>15.9</v>
      </c>
      <c r="CE487" s="402">
        <v>15.9</v>
      </c>
      <c r="CF487" s="402">
        <v>17.2</v>
      </c>
      <c r="CG487" s="402">
        <v>17.2</v>
      </c>
      <c r="CH487" s="402">
        <v>17.2</v>
      </c>
      <c r="CI487" s="402">
        <v>18</v>
      </c>
      <c r="CJ487" s="402">
        <v>18</v>
      </c>
      <c r="CK487" s="402">
        <v>19.6</v>
      </c>
      <c r="CL487" s="402">
        <v>18</v>
      </c>
      <c r="CM487" s="402">
        <v>18</v>
      </c>
      <c r="CN487" s="402">
        <v>17.2</v>
      </c>
      <c r="CO487" s="402">
        <v>17.2</v>
      </c>
      <c r="CP487" s="402">
        <v>17.2</v>
      </c>
    </row>
    <row r="488" spans="1:94">
      <c r="A488">
        <v>486</v>
      </c>
      <c r="B488" t="s">
        <v>775</v>
      </c>
      <c r="C488" t="s">
        <v>1195</v>
      </c>
      <c r="D488" t="s">
        <v>1367</v>
      </c>
      <c r="E488" t="s">
        <v>776</v>
      </c>
      <c r="F488" t="s">
        <v>2119</v>
      </c>
      <c r="I488" s="402"/>
      <c r="J488" s="402">
        <v>7.7</v>
      </c>
      <c r="K488" s="402"/>
      <c r="L488" s="402">
        <v>7.7</v>
      </c>
      <c r="M488" s="402">
        <v>9.7</v>
      </c>
      <c r="N488" s="402">
        <v>6.8</v>
      </c>
      <c r="O488" s="402">
        <v>7.7</v>
      </c>
      <c r="P488" s="402">
        <v>7.7</v>
      </c>
      <c r="Q488" s="402"/>
      <c r="R488" s="402">
        <v>7.8</v>
      </c>
      <c r="S488" s="402">
        <v>7.8</v>
      </c>
      <c r="T488" s="402">
        <v>6.9</v>
      </c>
      <c r="U488" s="402">
        <v>11.9</v>
      </c>
      <c r="V488" s="402">
        <v>9.9</v>
      </c>
      <c r="W488" s="402">
        <v>5.5</v>
      </c>
      <c r="X488" s="402">
        <v>6.9</v>
      </c>
      <c r="Y488" s="402">
        <v>6.9</v>
      </c>
      <c r="Z488" s="402">
        <v>5.3</v>
      </c>
      <c r="AA488" s="402">
        <v>6.9</v>
      </c>
      <c r="AB488" s="402">
        <v>13.8</v>
      </c>
      <c r="AC488" s="402">
        <v>7.8</v>
      </c>
      <c r="AD488" s="402">
        <v>7.7</v>
      </c>
      <c r="AE488" s="402">
        <v>5.3</v>
      </c>
      <c r="AF488" s="402">
        <v>7.3</v>
      </c>
      <c r="AG488" s="402">
        <v>8.1</v>
      </c>
      <c r="AH488" s="402">
        <v>7.7</v>
      </c>
      <c r="AI488" s="402"/>
      <c r="AJ488" s="402">
        <v>7.8</v>
      </c>
      <c r="AK488" s="402">
        <v>7.8</v>
      </c>
      <c r="AL488" s="402">
        <v>8.8</v>
      </c>
      <c r="AM488" s="402">
        <v>7.8</v>
      </c>
      <c r="AN488" s="402">
        <v>7.8</v>
      </c>
      <c r="AO488" s="402">
        <v>7.8</v>
      </c>
      <c r="AP488" s="402">
        <v>7.8</v>
      </c>
      <c r="AQ488" s="402">
        <v>7.8</v>
      </c>
      <c r="AR488" s="402">
        <v>9.3</v>
      </c>
      <c r="AS488" s="402">
        <v>6.9</v>
      </c>
      <c r="AT488" s="402">
        <v>6.9</v>
      </c>
      <c r="AU488" s="402">
        <v>5.2</v>
      </c>
      <c r="AV488" s="402">
        <v>6.8</v>
      </c>
      <c r="AW488" s="402">
        <v>11.9</v>
      </c>
      <c r="AX488" s="402">
        <v>12</v>
      </c>
      <c r="AY488" s="402">
        <v>11.9</v>
      </c>
      <c r="AZ488" s="402">
        <v>11.9</v>
      </c>
      <c r="BA488" s="402">
        <v>9.9</v>
      </c>
      <c r="BB488" s="402">
        <v>9.9</v>
      </c>
      <c r="BC488" s="402">
        <v>9.9</v>
      </c>
      <c r="BD488" s="402">
        <v>5.4</v>
      </c>
      <c r="BE488" s="402">
        <v>4.9</v>
      </c>
      <c r="BF488" s="402">
        <v>5.5</v>
      </c>
      <c r="BG488" s="402">
        <v>7.1</v>
      </c>
      <c r="BH488" s="402">
        <v>6.9</v>
      </c>
      <c r="BI488" s="402">
        <v>6.9</v>
      </c>
      <c r="BJ488" s="402">
        <v>6.9</v>
      </c>
      <c r="BK488" s="402">
        <v>7.3</v>
      </c>
      <c r="BL488" s="402">
        <v>6.9</v>
      </c>
      <c r="BM488" s="402">
        <v>5.3</v>
      </c>
      <c r="BN488" s="402">
        <v>4.9</v>
      </c>
      <c r="BO488" s="402">
        <v>6.9</v>
      </c>
      <c r="BP488" s="402">
        <v>6.6</v>
      </c>
      <c r="BQ488" s="402">
        <v>20.7</v>
      </c>
      <c r="BR488" s="402">
        <v>13.8</v>
      </c>
      <c r="BS488" s="402">
        <v>13.8</v>
      </c>
      <c r="BT488" s="402">
        <v>5.8</v>
      </c>
      <c r="BU488" s="402">
        <v>7.8</v>
      </c>
      <c r="BV488" s="402">
        <v>7.8</v>
      </c>
      <c r="BW488" s="402">
        <v>8</v>
      </c>
      <c r="BX488" s="402">
        <v>7</v>
      </c>
      <c r="BY488" s="402">
        <v>7.7</v>
      </c>
      <c r="BZ488" s="402">
        <v>7.7</v>
      </c>
      <c r="CA488" s="402">
        <v>7.7</v>
      </c>
      <c r="CB488" s="402">
        <v>3</v>
      </c>
      <c r="CC488" s="402">
        <v>4.5</v>
      </c>
      <c r="CD488" s="402">
        <v>5.3</v>
      </c>
      <c r="CE488" s="402">
        <v>5.3</v>
      </c>
      <c r="CF488" s="402">
        <v>7.3</v>
      </c>
      <c r="CG488" s="402">
        <v>7.3</v>
      </c>
      <c r="CH488" s="402">
        <v>7.2</v>
      </c>
      <c r="CI488" s="402">
        <v>8.1</v>
      </c>
      <c r="CJ488" s="402">
        <v>8.1</v>
      </c>
      <c r="CK488" s="402">
        <v>9.1</v>
      </c>
      <c r="CL488" s="402">
        <v>10.1</v>
      </c>
      <c r="CM488" s="402">
        <v>8.1</v>
      </c>
      <c r="CN488" s="402">
        <v>7.7</v>
      </c>
      <c r="CO488" s="402">
        <v>7.7</v>
      </c>
      <c r="CP488" s="402">
        <v>7.6</v>
      </c>
    </row>
    <row r="489" spans="1:94">
      <c r="A489">
        <v>487</v>
      </c>
      <c r="B489" t="s">
        <v>1371</v>
      </c>
      <c r="C489" t="s">
        <v>1195</v>
      </c>
      <c r="D489" t="s">
        <v>1367</v>
      </c>
      <c r="E489" t="s">
        <v>1372</v>
      </c>
      <c r="F489" t="s">
        <v>2119</v>
      </c>
      <c r="I489" s="402"/>
      <c r="J489" s="402">
        <v>3.2</v>
      </c>
      <c r="K489" s="402"/>
      <c r="L489" s="402">
        <v>3</v>
      </c>
      <c r="M489" s="402">
        <v>3.8</v>
      </c>
      <c r="N489" s="402">
        <v>3.2</v>
      </c>
      <c r="O489" s="402">
        <v>3</v>
      </c>
      <c r="P489" s="402">
        <v>3.4</v>
      </c>
      <c r="Q489" s="402"/>
      <c r="R489" s="402">
        <v>3</v>
      </c>
      <c r="S489" s="402">
        <v>3</v>
      </c>
      <c r="T489" s="402">
        <v>2.6</v>
      </c>
      <c r="U489" s="402">
        <v>4.8</v>
      </c>
      <c r="V489" s="402">
        <v>3.8</v>
      </c>
      <c r="W489" s="402">
        <v>3.2</v>
      </c>
      <c r="X489" s="402">
        <v>3.2</v>
      </c>
      <c r="Y489" s="402">
        <v>2.6</v>
      </c>
      <c r="Z489" s="402">
        <v>3.2</v>
      </c>
      <c r="AA489" s="402">
        <v>3.9</v>
      </c>
      <c r="AB489" s="402">
        <v>3</v>
      </c>
      <c r="AC489" s="402">
        <v>2.9</v>
      </c>
      <c r="AD489" s="402">
        <v>3</v>
      </c>
      <c r="AE489" s="402">
        <v>2.8</v>
      </c>
      <c r="AF489" s="402">
        <v>3.3</v>
      </c>
      <c r="AG489" s="402">
        <v>4</v>
      </c>
      <c r="AH489" s="402">
        <v>3.3</v>
      </c>
      <c r="AI489" s="402"/>
      <c r="AJ489" s="402">
        <v>3</v>
      </c>
      <c r="AK489" s="402">
        <v>3</v>
      </c>
      <c r="AL489" s="402">
        <v>3</v>
      </c>
      <c r="AM489" s="402">
        <v>2.7</v>
      </c>
      <c r="AN489" s="402">
        <v>3</v>
      </c>
      <c r="AO489" s="402">
        <v>3</v>
      </c>
      <c r="AP489" s="402">
        <v>3</v>
      </c>
      <c r="AQ489" s="402">
        <v>3.4</v>
      </c>
      <c r="AR489" s="402">
        <v>3</v>
      </c>
      <c r="AS489" s="402">
        <v>2.6</v>
      </c>
      <c r="AT489" s="402">
        <v>2.5</v>
      </c>
      <c r="AU489" s="402">
        <v>2.6</v>
      </c>
      <c r="AV489" s="402">
        <v>1.9</v>
      </c>
      <c r="AW489" s="402">
        <v>4.7</v>
      </c>
      <c r="AX489" s="402">
        <v>4.8</v>
      </c>
      <c r="AY489" s="402">
        <v>4.7</v>
      </c>
      <c r="AZ489" s="402">
        <v>4.7</v>
      </c>
      <c r="BA489" s="402">
        <v>3.7</v>
      </c>
      <c r="BB489" s="402">
        <v>3.7</v>
      </c>
      <c r="BC489" s="402">
        <v>3.7</v>
      </c>
      <c r="BD489" s="402">
        <v>7.5</v>
      </c>
      <c r="BE489" s="402">
        <v>3.1</v>
      </c>
      <c r="BF489" s="402">
        <v>3.2</v>
      </c>
      <c r="BG489" s="402">
        <v>3.2</v>
      </c>
      <c r="BH489" s="402">
        <v>3.2</v>
      </c>
      <c r="BI489" s="402">
        <v>3.2</v>
      </c>
      <c r="BJ489" s="402">
        <v>2.4</v>
      </c>
      <c r="BK489" s="402">
        <v>2.5</v>
      </c>
      <c r="BL489" s="402">
        <v>2.5</v>
      </c>
      <c r="BM489" s="402">
        <v>3.2</v>
      </c>
      <c r="BN489" s="402">
        <v>3.1</v>
      </c>
      <c r="BO489" s="402">
        <v>3.9</v>
      </c>
      <c r="BP489" s="402">
        <v>3.9</v>
      </c>
      <c r="BQ489" s="402">
        <v>2.9</v>
      </c>
      <c r="BR489" s="402">
        <v>2.9</v>
      </c>
      <c r="BS489" s="402">
        <v>2.9</v>
      </c>
      <c r="BT489" s="402">
        <v>2.9</v>
      </c>
      <c r="BU489" s="402">
        <v>2.9</v>
      </c>
      <c r="BV489" s="402">
        <v>2.3</v>
      </c>
      <c r="BW489" s="402">
        <v>2.9</v>
      </c>
      <c r="BX489" s="402">
        <v>2.9</v>
      </c>
      <c r="BY489" s="402">
        <v>2.9</v>
      </c>
      <c r="BZ489" s="402">
        <v>2.9</v>
      </c>
      <c r="CA489" s="402">
        <v>2.7</v>
      </c>
      <c r="CB489" s="402">
        <v>1.9</v>
      </c>
      <c r="CC489" s="402">
        <v>2.7</v>
      </c>
      <c r="CD489" s="402">
        <v>2.7</v>
      </c>
      <c r="CE489" s="402">
        <v>2.7</v>
      </c>
      <c r="CF489" s="402">
        <v>3.3</v>
      </c>
      <c r="CG489" s="402">
        <v>3.3</v>
      </c>
      <c r="CH489" s="402">
        <v>3.3</v>
      </c>
      <c r="CI489" s="402">
        <v>4</v>
      </c>
      <c r="CJ489" s="402">
        <v>4</v>
      </c>
      <c r="CK489" s="402">
        <v>6.2</v>
      </c>
      <c r="CL489" s="402">
        <v>4</v>
      </c>
      <c r="CM489" s="402">
        <v>4</v>
      </c>
      <c r="CN489" s="402">
        <v>3.3</v>
      </c>
      <c r="CO489" s="402">
        <v>3.3</v>
      </c>
      <c r="CP489" s="402">
        <v>3.2</v>
      </c>
    </row>
    <row r="490" spans="1:94">
      <c r="A490">
        <v>488</v>
      </c>
      <c r="B490" t="s">
        <v>1373</v>
      </c>
      <c r="C490" t="s">
        <v>1195</v>
      </c>
      <c r="D490" t="s">
        <v>1367</v>
      </c>
      <c r="E490" t="s">
        <v>1374</v>
      </c>
      <c r="F490" t="s">
        <v>2119</v>
      </c>
      <c r="I490" s="402"/>
      <c r="J490" s="402">
        <v>3.4</v>
      </c>
      <c r="K490" s="402"/>
      <c r="L490" s="402">
        <v>3.5</v>
      </c>
      <c r="M490" s="402">
        <v>3.5</v>
      </c>
      <c r="N490" s="402">
        <v>3.5</v>
      </c>
      <c r="O490" s="402">
        <v>3.1</v>
      </c>
      <c r="P490" s="402">
        <v>3.5</v>
      </c>
      <c r="Q490" s="402"/>
      <c r="R490" s="402">
        <v>3.5</v>
      </c>
      <c r="S490" s="402">
        <v>3.5</v>
      </c>
      <c r="T490" s="402">
        <v>3.5</v>
      </c>
      <c r="U490" s="402">
        <v>3.5</v>
      </c>
      <c r="V490" s="402">
        <v>3.6</v>
      </c>
      <c r="W490" s="402">
        <v>3.5</v>
      </c>
      <c r="X490" s="402">
        <v>3.5</v>
      </c>
      <c r="Y490" s="402">
        <v>3.2</v>
      </c>
      <c r="Z490" s="402">
        <v>3.5</v>
      </c>
      <c r="AA490" s="402">
        <v>3.5</v>
      </c>
      <c r="AB490" s="402">
        <v>3.1</v>
      </c>
      <c r="AC490" s="402">
        <v>2.9</v>
      </c>
      <c r="AD490" s="402">
        <v>3.1</v>
      </c>
      <c r="AE490" s="402">
        <v>3.1</v>
      </c>
      <c r="AF490" s="402">
        <v>3.5</v>
      </c>
      <c r="AG490" s="402">
        <v>3.5</v>
      </c>
      <c r="AH490" s="402">
        <v>3.5</v>
      </c>
      <c r="AI490" s="402"/>
      <c r="AJ490" s="402">
        <v>3.5</v>
      </c>
      <c r="AK490" s="402">
        <v>3.5</v>
      </c>
      <c r="AL490" s="402">
        <v>3.5</v>
      </c>
      <c r="AM490" s="402">
        <v>3.5</v>
      </c>
      <c r="AN490" s="402">
        <v>3.5</v>
      </c>
      <c r="AO490" s="402">
        <v>3.5</v>
      </c>
      <c r="AP490" s="402">
        <v>3.2</v>
      </c>
      <c r="AQ490" s="402">
        <v>3.5</v>
      </c>
      <c r="AR490" s="402">
        <v>3.5</v>
      </c>
      <c r="AS490" s="402">
        <v>3.5</v>
      </c>
      <c r="AT490" s="402">
        <v>3.5</v>
      </c>
      <c r="AU490" s="402">
        <v>4.5</v>
      </c>
      <c r="AV490" s="402">
        <v>3.5</v>
      </c>
      <c r="AW490" s="402">
        <v>2.6</v>
      </c>
      <c r="AX490" s="402">
        <v>3.5</v>
      </c>
      <c r="AY490" s="402">
        <v>3.5</v>
      </c>
      <c r="AZ490" s="402">
        <v>3.5</v>
      </c>
      <c r="BA490" s="402">
        <v>4.3</v>
      </c>
      <c r="BB490" s="402">
        <v>3.6</v>
      </c>
      <c r="BC490" s="402">
        <v>3.6</v>
      </c>
      <c r="BD490" s="402">
        <v>3.9</v>
      </c>
      <c r="BE490" s="402">
        <v>3.5</v>
      </c>
      <c r="BF490" s="402">
        <v>3.5</v>
      </c>
      <c r="BG490" s="402">
        <v>3.5</v>
      </c>
      <c r="BH490" s="402">
        <v>3.5</v>
      </c>
      <c r="BI490" s="402">
        <v>3.5</v>
      </c>
      <c r="BJ490" s="402">
        <v>3.3</v>
      </c>
      <c r="BK490" s="402">
        <v>3.3</v>
      </c>
      <c r="BL490" s="402">
        <v>3.3</v>
      </c>
      <c r="BM490" s="402">
        <v>3.5</v>
      </c>
      <c r="BN490" s="402">
        <v>3.5</v>
      </c>
      <c r="BO490" s="402">
        <v>3.5</v>
      </c>
      <c r="BP490" s="402">
        <v>3.8</v>
      </c>
      <c r="BQ490" s="402">
        <v>3.1</v>
      </c>
      <c r="BR490" s="402">
        <v>3.1</v>
      </c>
      <c r="BS490" s="402">
        <v>3.1</v>
      </c>
      <c r="BT490" s="402">
        <v>2.9</v>
      </c>
      <c r="BU490" s="402">
        <v>2.9</v>
      </c>
      <c r="BV490" s="402">
        <v>2.4</v>
      </c>
      <c r="BW490" s="402">
        <v>2.9</v>
      </c>
      <c r="BX490" s="402">
        <v>3.1</v>
      </c>
      <c r="BY490" s="402">
        <v>3.1</v>
      </c>
      <c r="BZ490" s="402">
        <v>3.1</v>
      </c>
      <c r="CA490" s="402">
        <v>3.1</v>
      </c>
      <c r="CB490" s="402">
        <v>3.1</v>
      </c>
      <c r="CC490" s="402">
        <v>3.1</v>
      </c>
      <c r="CD490" s="402">
        <v>3.1</v>
      </c>
      <c r="CE490" s="402">
        <v>3.1</v>
      </c>
      <c r="CF490" s="402">
        <v>3.4</v>
      </c>
      <c r="CG490" s="402">
        <v>3.5</v>
      </c>
      <c r="CH490" s="402">
        <v>3.5</v>
      </c>
      <c r="CI490" s="402">
        <v>3.5</v>
      </c>
      <c r="CJ490" s="402">
        <v>3.5</v>
      </c>
      <c r="CK490" s="402">
        <v>3.5</v>
      </c>
      <c r="CL490" s="402">
        <v>3.5</v>
      </c>
      <c r="CM490" s="402">
        <v>3.4</v>
      </c>
      <c r="CN490" s="402">
        <v>3.5</v>
      </c>
      <c r="CO490" s="402">
        <v>3.5</v>
      </c>
      <c r="CP490" s="402">
        <v>2.4</v>
      </c>
    </row>
    <row r="491" spans="1:94">
      <c r="A491">
        <v>489</v>
      </c>
      <c r="B491" t="s">
        <v>1375</v>
      </c>
      <c r="C491" t="s">
        <v>1195</v>
      </c>
      <c r="D491" t="s">
        <v>1367</v>
      </c>
      <c r="E491" t="s">
        <v>1376</v>
      </c>
      <c r="F491" t="s">
        <v>2119</v>
      </c>
      <c r="I491" s="402"/>
      <c r="J491" s="402">
        <v>10.5</v>
      </c>
      <c r="K491" s="402"/>
      <c r="L491" s="402">
        <v>11.4</v>
      </c>
      <c r="M491" s="402">
        <v>11.7</v>
      </c>
      <c r="N491" s="402">
        <v>11.1</v>
      </c>
      <c r="O491" s="402">
        <v>9</v>
      </c>
      <c r="P491" s="402">
        <v>10</v>
      </c>
      <c r="Q491" s="402"/>
      <c r="R491" s="402">
        <v>11.5</v>
      </c>
      <c r="S491" s="402">
        <v>11.5</v>
      </c>
      <c r="T491" s="402">
        <v>11.5</v>
      </c>
      <c r="U491" s="402">
        <v>12.7</v>
      </c>
      <c r="V491" s="402">
        <v>11.8</v>
      </c>
      <c r="W491" s="402">
        <v>12.1</v>
      </c>
      <c r="X491" s="402">
        <v>11.2</v>
      </c>
      <c r="Y491" s="402">
        <v>11.2</v>
      </c>
      <c r="Z491" s="402">
        <v>10.4</v>
      </c>
      <c r="AA491" s="402">
        <v>11.2</v>
      </c>
      <c r="AB491" s="402">
        <v>9.1</v>
      </c>
      <c r="AC491" s="402">
        <v>9.1</v>
      </c>
      <c r="AD491" s="402">
        <v>9.1</v>
      </c>
      <c r="AE491" s="402">
        <v>7.6</v>
      </c>
      <c r="AF491" s="402">
        <v>10.1</v>
      </c>
      <c r="AG491" s="402">
        <v>10.1</v>
      </c>
      <c r="AH491" s="402">
        <v>9.2</v>
      </c>
      <c r="AI491" s="402"/>
      <c r="AJ491" s="402">
        <v>11</v>
      </c>
      <c r="AK491" s="402">
        <v>11.5</v>
      </c>
      <c r="AL491" s="402">
        <v>11.5</v>
      </c>
      <c r="AM491" s="402">
        <v>11.5</v>
      </c>
      <c r="AN491" s="402">
        <v>11.5</v>
      </c>
      <c r="AO491" s="402">
        <v>11.5</v>
      </c>
      <c r="AP491" s="402">
        <v>11.5</v>
      </c>
      <c r="AQ491" s="402">
        <v>11.5</v>
      </c>
      <c r="AR491" s="402">
        <v>11.9</v>
      </c>
      <c r="AS491" s="402">
        <v>11.5</v>
      </c>
      <c r="AT491" s="402">
        <v>11.5</v>
      </c>
      <c r="AU491" s="402">
        <v>11.5</v>
      </c>
      <c r="AV491" s="402">
        <v>11.5</v>
      </c>
      <c r="AW491" s="402">
        <v>12.6</v>
      </c>
      <c r="AX491" s="402">
        <v>13.6</v>
      </c>
      <c r="AY491" s="402">
        <v>12.6</v>
      </c>
      <c r="AZ491" s="402">
        <v>12.6</v>
      </c>
      <c r="BA491" s="402">
        <v>11.7</v>
      </c>
      <c r="BB491" s="402">
        <v>11.7</v>
      </c>
      <c r="BC491" s="402">
        <v>11.7</v>
      </c>
      <c r="BD491" s="402">
        <v>12.2</v>
      </c>
      <c r="BE491" s="402">
        <v>13.1</v>
      </c>
      <c r="BF491" s="402">
        <v>12.1</v>
      </c>
      <c r="BG491" s="402">
        <v>11.1</v>
      </c>
      <c r="BH491" s="402">
        <v>11.1</v>
      </c>
      <c r="BI491" s="402">
        <v>11.1</v>
      </c>
      <c r="BJ491" s="402">
        <v>11.1</v>
      </c>
      <c r="BK491" s="402">
        <v>11.1</v>
      </c>
      <c r="BL491" s="402">
        <v>11.1</v>
      </c>
      <c r="BM491" s="402">
        <v>10.1</v>
      </c>
      <c r="BN491" s="402">
        <v>10.4</v>
      </c>
      <c r="BO491" s="402">
        <v>11.1</v>
      </c>
      <c r="BP491" s="402">
        <v>11.1</v>
      </c>
      <c r="BQ491" s="402">
        <v>9.1</v>
      </c>
      <c r="BR491" s="402">
        <v>9.1</v>
      </c>
      <c r="BS491" s="402">
        <v>9.1</v>
      </c>
      <c r="BT491" s="402">
        <v>9.1</v>
      </c>
      <c r="BU491" s="402">
        <v>9.1</v>
      </c>
      <c r="BV491" s="402">
        <v>9.1</v>
      </c>
      <c r="BW491" s="402">
        <v>9.1</v>
      </c>
      <c r="BX491" s="402">
        <v>9.1</v>
      </c>
      <c r="BY491" s="402">
        <v>9.4</v>
      </c>
      <c r="BZ491" s="402">
        <v>9.1</v>
      </c>
      <c r="CA491" s="402">
        <v>9.1</v>
      </c>
      <c r="CB491" s="402">
        <v>7.3</v>
      </c>
      <c r="CC491" s="402">
        <v>7.3</v>
      </c>
      <c r="CD491" s="402">
        <v>7.5</v>
      </c>
      <c r="CE491" s="402">
        <v>7.5</v>
      </c>
      <c r="CF491" s="402">
        <v>10.1</v>
      </c>
      <c r="CG491" s="402">
        <v>10.1</v>
      </c>
      <c r="CH491" s="402">
        <v>10.1</v>
      </c>
      <c r="CI491" s="402">
        <v>9.2</v>
      </c>
      <c r="CJ491" s="402">
        <v>11.1</v>
      </c>
      <c r="CK491" s="402">
        <v>10.7</v>
      </c>
      <c r="CL491" s="402">
        <v>10.1</v>
      </c>
      <c r="CM491" s="402">
        <v>10.1</v>
      </c>
      <c r="CN491" s="402">
        <v>9.1</v>
      </c>
      <c r="CO491" s="402">
        <v>9.1</v>
      </c>
      <c r="CP491" s="402">
        <v>8.6</v>
      </c>
    </row>
    <row r="492" spans="1:94">
      <c r="A492">
        <v>490</v>
      </c>
      <c r="B492" t="s">
        <v>760</v>
      </c>
      <c r="C492" t="s">
        <v>1195</v>
      </c>
      <c r="D492" t="s">
        <v>1367</v>
      </c>
      <c r="E492" t="s">
        <v>761</v>
      </c>
      <c r="F492" t="s">
        <v>2119</v>
      </c>
      <c r="I492" s="402"/>
      <c r="J492" s="402">
        <v>26.7</v>
      </c>
      <c r="K492" s="402"/>
      <c r="L492" s="402">
        <v>33.3</v>
      </c>
      <c r="M492" s="402">
        <v>29.8</v>
      </c>
      <c r="N492" s="402">
        <v>28.3</v>
      </c>
      <c r="O492" s="402">
        <v>23</v>
      </c>
      <c r="P492" s="402">
        <v>22.2</v>
      </c>
      <c r="Q492" s="402"/>
      <c r="R492" s="402">
        <v>34.5</v>
      </c>
      <c r="S492" s="402">
        <v>35.5</v>
      </c>
      <c r="T492" s="402">
        <v>32.8</v>
      </c>
      <c r="U492" s="402">
        <v>30.7</v>
      </c>
      <c r="V492" s="402">
        <v>29.9</v>
      </c>
      <c r="W492" s="402">
        <v>29.9</v>
      </c>
      <c r="X492" s="402">
        <v>28.4</v>
      </c>
      <c r="Y492" s="402">
        <v>28.4</v>
      </c>
      <c r="Z492" s="402">
        <v>26.5</v>
      </c>
      <c r="AA492" s="402">
        <v>28.4</v>
      </c>
      <c r="AB492" s="402">
        <v>23</v>
      </c>
      <c r="AC492" s="402">
        <v>23</v>
      </c>
      <c r="AD492" s="402">
        <v>23</v>
      </c>
      <c r="AE492" s="402">
        <v>18.7</v>
      </c>
      <c r="AF492" s="402">
        <v>24.4</v>
      </c>
      <c r="AG492" s="402">
        <v>19.9</v>
      </c>
      <c r="AH492" s="402">
        <v>22.1</v>
      </c>
      <c r="AI492" s="402"/>
      <c r="AJ492" s="402">
        <v>34.3</v>
      </c>
      <c r="AK492" s="402">
        <v>34.3</v>
      </c>
      <c r="AL492" s="402">
        <v>34.3</v>
      </c>
      <c r="AM492" s="402">
        <v>35.3</v>
      </c>
      <c r="AN492" s="402">
        <v>35.3</v>
      </c>
      <c r="AO492" s="402">
        <v>35.3</v>
      </c>
      <c r="AP492" s="402">
        <v>35.3</v>
      </c>
      <c r="AQ492" s="402">
        <v>35.3</v>
      </c>
      <c r="AR492" s="402">
        <v>39.2</v>
      </c>
      <c r="AS492" s="402">
        <v>32.7</v>
      </c>
      <c r="AT492" s="402">
        <v>32.7</v>
      </c>
      <c r="AU492" s="402">
        <v>29.4</v>
      </c>
      <c r="AV492" s="402">
        <v>32.7</v>
      </c>
      <c r="AW492" s="402">
        <v>33.3</v>
      </c>
      <c r="AX492" s="402">
        <v>38.3</v>
      </c>
      <c r="AY492" s="402">
        <v>26.5</v>
      </c>
      <c r="AZ492" s="402">
        <v>29.6</v>
      </c>
      <c r="BA492" s="402">
        <v>29.8</v>
      </c>
      <c r="BB492" s="402">
        <v>29.8</v>
      </c>
      <c r="BC492" s="402">
        <v>29.8</v>
      </c>
      <c r="BD492" s="402">
        <v>32.1</v>
      </c>
      <c r="BE492" s="402">
        <v>31.1</v>
      </c>
      <c r="BF492" s="402">
        <v>29.7</v>
      </c>
      <c r="BG492" s="402">
        <v>28.2</v>
      </c>
      <c r="BH492" s="402">
        <v>28.2</v>
      </c>
      <c r="BI492" s="402">
        <v>31</v>
      </c>
      <c r="BJ492" s="402">
        <v>28.2</v>
      </c>
      <c r="BK492" s="402">
        <v>28.2</v>
      </c>
      <c r="BL492" s="402">
        <v>28.2</v>
      </c>
      <c r="BM492" s="402">
        <v>26.3</v>
      </c>
      <c r="BN492" s="402">
        <v>26.3</v>
      </c>
      <c r="BO492" s="402">
        <v>29.1</v>
      </c>
      <c r="BP492" s="402">
        <v>28.2</v>
      </c>
      <c r="BQ492" s="402">
        <v>22.9</v>
      </c>
      <c r="BR492" s="402">
        <v>28.6</v>
      </c>
      <c r="BS492" s="402">
        <v>22.9</v>
      </c>
      <c r="BT492" s="402">
        <v>22.9</v>
      </c>
      <c r="BU492" s="402">
        <v>22.9</v>
      </c>
      <c r="BV492" s="402">
        <v>22.9</v>
      </c>
      <c r="BW492" s="402">
        <v>22.9</v>
      </c>
      <c r="BX492" s="402">
        <v>22.9</v>
      </c>
      <c r="BY492" s="402">
        <v>24.7</v>
      </c>
      <c r="BZ492" s="402">
        <v>22.9</v>
      </c>
      <c r="CA492" s="402">
        <v>22.9</v>
      </c>
      <c r="CB492" s="402">
        <v>18.6</v>
      </c>
      <c r="CC492" s="402">
        <v>18.6</v>
      </c>
      <c r="CD492" s="402">
        <v>18.5</v>
      </c>
      <c r="CE492" s="402">
        <v>18.6</v>
      </c>
      <c r="CF492" s="402">
        <v>24.3</v>
      </c>
      <c r="CG492" s="402">
        <v>24.3</v>
      </c>
      <c r="CH492" s="402">
        <v>25.1</v>
      </c>
      <c r="CI492" s="402">
        <v>19.8</v>
      </c>
      <c r="CJ492" s="402">
        <v>19.8</v>
      </c>
      <c r="CK492" s="402">
        <v>19.8</v>
      </c>
      <c r="CL492" s="402">
        <v>19.8</v>
      </c>
      <c r="CM492" s="402">
        <v>14.1</v>
      </c>
      <c r="CN492" s="402">
        <v>22</v>
      </c>
      <c r="CO492" s="402">
        <v>20.6</v>
      </c>
      <c r="CP492" s="402">
        <v>22</v>
      </c>
    </row>
    <row r="493" spans="1:94">
      <c r="A493">
        <v>491</v>
      </c>
      <c r="B493" t="s">
        <v>762</v>
      </c>
      <c r="C493" t="s">
        <v>1195</v>
      </c>
      <c r="D493" t="s">
        <v>1367</v>
      </c>
      <c r="E493" t="s">
        <v>763</v>
      </c>
      <c r="F493" t="s">
        <v>2119</v>
      </c>
      <c r="I493" s="402"/>
      <c r="J493" s="402">
        <v>15.1</v>
      </c>
      <c r="K493" s="402"/>
      <c r="L493" s="402">
        <v>17</v>
      </c>
      <c r="M493" s="402">
        <v>17</v>
      </c>
      <c r="N493" s="402">
        <v>15.3</v>
      </c>
      <c r="O493" s="402">
        <v>13.2</v>
      </c>
      <c r="P493" s="402">
        <v>14.8</v>
      </c>
      <c r="Q493" s="402"/>
      <c r="R493" s="402">
        <v>17</v>
      </c>
      <c r="S493" s="402">
        <v>17.5</v>
      </c>
      <c r="T493" s="402">
        <v>17</v>
      </c>
      <c r="U493" s="402">
        <v>17.4</v>
      </c>
      <c r="V493" s="402">
        <v>16.9</v>
      </c>
      <c r="W493" s="402">
        <v>15.2</v>
      </c>
      <c r="X493" s="402">
        <v>16.7</v>
      </c>
      <c r="Y493" s="402">
        <v>15.2</v>
      </c>
      <c r="Z493" s="402">
        <v>15.2</v>
      </c>
      <c r="AA493" s="402">
        <v>15.2</v>
      </c>
      <c r="AB493" s="402">
        <v>13.2</v>
      </c>
      <c r="AC493" s="402">
        <v>13.2</v>
      </c>
      <c r="AD493" s="402">
        <v>12.6</v>
      </c>
      <c r="AE493" s="402">
        <v>13.2</v>
      </c>
      <c r="AF493" s="402">
        <v>14.7</v>
      </c>
      <c r="AG493" s="402">
        <v>14.4</v>
      </c>
      <c r="AH493" s="402">
        <v>14.2</v>
      </c>
      <c r="AI493" s="402"/>
      <c r="AJ493" s="402">
        <v>16.9</v>
      </c>
      <c r="AK493" s="402">
        <v>21.4</v>
      </c>
      <c r="AL493" s="402">
        <v>16.9</v>
      </c>
      <c r="AM493" s="402">
        <v>17.5</v>
      </c>
      <c r="AN493" s="402">
        <v>17.5</v>
      </c>
      <c r="AO493" s="402">
        <v>17.5</v>
      </c>
      <c r="AP493" s="402">
        <v>17.5</v>
      </c>
      <c r="AQ493" s="402">
        <v>20.2</v>
      </c>
      <c r="AR493" s="402">
        <v>20.4</v>
      </c>
      <c r="AS493" s="402">
        <v>16.9</v>
      </c>
      <c r="AT493" s="402">
        <v>16.9</v>
      </c>
      <c r="AU493" s="402">
        <v>15.8</v>
      </c>
      <c r="AV493" s="402">
        <v>16.9</v>
      </c>
      <c r="AW493" s="402">
        <v>17.3</v>
      </c>
      <c r="AX493" s="402">
        <v>17.3</v>
      </c>
      <c r="AY493" s="402">
        <v>17.7</v>
      </c>
      <c r="AZ493" s="402">
        <v>17.3</v>
      </c>
      <c r="BA493" s="402">
        <v>17.1</v>
      </c>
      <c r="BB493" s="402">
        <v>16.9</v>
      </c>
      <c r="BC493" s="402">
        <v>16.9</v>
      </c>
      <c r="BD493" s="402">
        <v>15.2</v>
      </c>
      <c r="BE493" s="402">
        <v>15.2</v>
      </c>
      <c r="BF493" s="402">
        <v>15.2</v>
      </c>
      <c r="BG493" s="402">
        <v>16.6</v>
      </c>
      <c r="BH493" s="402">
        <v>16.6</v>
      </c>
      <c r="BI493" s="402">
        <v>17.3</v>
      </c>
      <c r="BJ493" s="402">
        <v>15.2</v>
      </c>
      <c r="BK493" s="402">
        <v>11.2</v>
      </c>
      <c r="BL493" s="402">
        <v>16.4</v>
      </c>
      <c r="BM493" s="402">
        <v>15.2</v>
      </c>
      <c r="BN493" s="402">
        <v>14.9</v>
      </c>
      <c r="BO493" s="402">
        <v>15.2</v>
      </c>
      <c r="BP493" s="402">
        <v>15.2</v>
      </c>
      <c r="BQ493" s="402">
        <v>13.1</v>
      </c>
      <c r="BR493" s="402">
        <v>13.1</v>
      </c>
      <c r="BS493" s="402">
        <v>13.1</v>
      </c>
      <c r="BT493" s="402">
        <v>13</v>
      </c>
      <c r="BU493" s="402">
        <v>14.2</v>
      </c>
      <c r="BV493" s="402">
        <v>12.8</v>
      </c>
      <c r="BW493" s="402">
        <v>14</v>
      </c>
      <c r="BX493" s="402">
        <v>12.6</v>
      </c>
      <c r="BY493" s="402">
        <v>12.6</v>
      </c>
      <c r="BZ493" s="402">
        <v>12.6</v>
      </c>
      <c r="CA493" s="402">
        <v>12.6</v>
      </c>
      <c r="CB493" s="402">
        <v>13.1</v>
      </c>
      <c r="CC493" s="402">
        <v>13.1</v>
      </c>
      <c r="CD493" s="402">
        <v>12.2</v>
      </c>
      <c r="CE493" s="402">
        <v>13.1</v>
      </c>
      <c r="CF493" s="402">
        <v>14.7</v>
      </c>
      <c r="CG493" s="402">
        <v>14.7</v>
      </c>
      <c r="CH493" s="402">
        <v>15</v>
      </c>
      <c r="CI493" s="402">
        <v>14.4</v>
      </c>
      <c r="CJ493" s="402">
        <v>14.4</v>
      </c>
      <c r="CK493" s="402">
        <v>14.4</v>
      </c>
      <c r="CL493" s="402">
        <v>14.4</v>
      </c>
      <c r="CM493" s="402">
        <v>13.4</v>
      </c>
      <c r="CN493" s="402">
        <v>14.1</v>
      </c>
      <c r="CO493" s="402">
        <v>14.1</v>
      </c>
      <c r="CP493" s="402">
        <v>14.1</v>
      </c>
    </row>
    <row r="494" spans="1:94">
      <c r="A494">
        <v>492</v>
      </c>
      <c r="B494" t="s">
        <v>1377</v>
      </c>
      <c r="C494" t="s">
        <v>1195</v>
      </c>
      <c r="D494" t="s">
        <v>1367</v>
      </c>
      <c r="E494" t="s">
        <v>1378</v>
      </c>
      <c r="F494" t="s">
        <v>2119</v>
      </c>
      <c r="I494" s="402"/>
      <c r="J494" s="402">
        <v>2.7</v>
      </c>
      <c r="K494" s="402"/>
      <c r="L494" s="402">
        <v>2.7</v>
      </c>
      <c r="M494" s="402">
        <v>2.9</v>
      </c>
      <c r="N494" s="402">
        <v>2.5</v>
      </c>
      <c r="O494" s="402">
        <v>2.7</v>
      </c>
      <c r="P494" s="402">
        <v>2.7</v>
      </c>
      <c r="Q494" s="402"/>
      <c r="R494" s="402">
        <v>2.7</v>
      </c>
      <c r="S494" s="402">
        <v>2.7</v>
      </c>
      <c r="T494" s="402">
        <v>2.7</v>
      </c>
      <c r="U494" s="402">
        <v>3.4</v>
      </c>
      <c r="V494" s="402">
        <v>2.9</v>
      </c>
      <c r="W494" s="402">
        <v>2.4</v>
      </c>
      <c r="X494" s="402">
        <v>2.4</v>
      </c>
      <c r="Y494" s="402">
        <v>2</v>
      </c>
      <c r="Z494" s="402">
        <v>2.4</v>
      </c>
      <c r="AA494" s="402">
        <v>2.4</v>
      </c>
      <c r="AB494" s="402">
        <v>3</v>
      </c>
      <c r="AC494" s="402">
        <v>2.7</v>
      </c>
      <c r="AD494" s="402">
        <v>2.7</v>
      </c>
      <c r="AE494" s="402">
        <v>2.7</v>
      </c>
      <c r="AF494" s="402">
        <v>3.2</v>
      </c>
      <c r="AG494" s="402">
        <v>2.5</v>
      </c>
      <c r="AH494" s="402">
        <v>2.7</v>
      </c>
      <c r="AI494" s="402"/>
      <c r="AJ494" s="402">
        <v>2.7</v>
      </c>
      <c r="AK494" s="402">
        <v>3.5</v>
      </c>
      <c r="AL494" s="402">
        <v>2.7</v>
      </c>
      <c r="AM494" s="402">
        <v>2.7</v>
      </c>
      <c r="AN494" s="402">
        <v>2.7</v>
      </c>
      <c r="AO494" s="402">
        <v>2.7</v>
      </c>
      <c r="AP494" s="402">
        <v>2.7</v>
      </c>
      <c r="AQ494" s="402">
        <v>2.7</v>
      </c>
      <c r="AR494" s="402">
        <v>2.7</v>
      </c>
      <c r="AS494" s="402">
        <v>2.7</v>
      </c>
      <c r="AT494" s="402">
        <v>2.7</v>
      </c>
      <c r="AU494" s="402">
        <v>2.5</v>
      </c>
      <c r="AV494" s="402">
        <v>2.7</v>
      </c>
      <c r="AW494" s="402">
        <v>3.4</v>
      </c>
      <c r="AX494" s="402">
        <v>3.4</v>
      </c>
      <c r="AY494" s="402">
        <v>3.4</v>
      </c>
      <c r="AZ494" s="402">
        <v>3.4</v>
      </c>
      <c r="BA494" s="402">
        <v>2.7</v>
      </c>
      <c r="BB494" s="402">
        <v>2.9</v>
      </c>
      <c r="BC494" s="402">
        <v>2.9</v>
      </c>
      <c r="BD494" s="402">
        <v>2.4</v>
      </c>
      <c r="BE494" s="402">
        <v>2.4</v>
      </c>
      <c r="BF494" s="402">
        <v>2.4</v>
      </c>
      <c r="BG494" s="402">
        <v>2.4</v>
      </c>
      <c r="BH494" s="402">
        <v>2.4</v>
      </c>
      <c r="BI494" s="402">
        <v>2.4</v>
      </c>
      <c r="BJ494" s="402">
        <v>2</v>
      </c>
      <c r="BK494" s="402">
        <v>2</v>
      </c>
      <c r="BL494" s="402">
        <v>2</v>
      </c>
      <c r="BM494" s="402">
        <v>2.4</v>
      </c>
      <c r="BN494" s="402">
        <v>2.4</v>
      </c>
      <c r="BO494" s="402">
        <v>2.1</v>
      </c>
      <c r="BP494" s="402">
        <v>2.4</v>
      </c>
      <c r="BQ494" s="402">
        <v>3</v>
      </c>
      <c r="BR494" s="402">
        <v>3.9</v>
      </c>
      <c r="BS494" s="402">
        <v>3</v>
      </c>
      <c r="BT494" s="402">
        <v>2.7</v>
      </c>
      <c r="BU494" s="402">
        <v>2.7</v>
      </c>
      <c r="BV494" s="402">
        <v>2.7</v>
      </c>
      <c r="BW494" s="402">
        <v>2.8</v>
      </c>
      <c r="BX494" s="402">
        <v>2.7</v>
      </c>
      <c r="BY494" s="402">
        <v>2.7</v>
      </c>
      <c r="BZ494" s="402">
        <v>2.7</v>
      </c>
      <c r="CA494" s="402">
        <v>2.7</v>
      </c>
      <c r="CB494" s="402">
        <v>2.7</v>
      </c>
      <c r="CC494" s="402">
        <v>2</v>
      </c>
      <c r="CD494" s="402">
        <v>3</v>
      </c>
      <c r="CE494" s="402">
        <v>2.6</v>
      </c>
      <c r="CF494" s="402">
        <v>3.2</v>
      </c>
      <c r="CG494" s="402">
        <v>3.2</v>
      </c>
      <c r="CH494" s="402">
        <v>3.8</v>
      </c>
      <c r="CI494" s="402">
        <v>2.5</v>
      </c>
      <c r="CJ494" s="402">
        <v>2.5</v>
      </c>
      <c r="CK494" s="402">
        <v>2.5</v>
      </c>
      <c r="CL494" s="402">
        <v>2.5</v>
      </c>
      <c r="CM494" s="402">
        <v>2.3</v>
      </c>
      <c r="CN494" s="402">
        <v>2.7</v>
      </c>
      <c r="CO494" s="402">
        <v>2.7</v>
      </c>
      <c r="CP494" s="402">
        <v>2.7</v>
      </c>
    </row>
    <row r="495" spans="1:94">
      <c r="A495">
        <v>493</v>
      </c>
      <c r="B495" t="s">
        <v>1379</v>
      </c>
      <c r="C495" t="s">
        <v>1195</v>
      </c>
      <c r="D495" t="s">
        <v>1367</v>
      </c>
      <c r="E495" t="s">
        <v>1380</v>
      </c>
      <c r="F495" t="s">
        <v>2119</v>
      </c>
      <c r="I495" s="402"/>
      <c r="J495" s="402">
        <v>2.1</v>
      </c>
      <c r="K495" s="402"/>
      <c r="L495" s="402">
        <v>2</v>
      </c>
      <c r="M495" s="402">
        <v>2.4</v>
      </c>
      <c r="N495" s="402">
        <v>1.9</v>
      </c>
      <c r="O495" s="402">
        <v>2</v>
      </c>
      <c r="P495" s="402">
        <v>2.3</v>
      </c>
      <c r="Q495" s="402"/>
      <c r="R495" s="402">
        <v>1.8</v>
      </c>
      <c r="S495" s="402">
        <v>2</v>
      </c>
      <c r="T495" s="402">
        <v>2</v>
      </c>
      <c r="U495" s="402">
        <v>2.6</v>
      </c>
      <c r="V495" s="402">
        <v>2.4</v>
      </c>
      <c r="W495" s="402">
        <v>1.9</v>
      </c>
      <c r="X495" s="402">
        <v>1.9</v>
      </c>
      <c r="Y495" s="402">
        <v>1.9</v>
      </c>
      <c r="Z495" s="402">
        <v>1.8</v>
      </c>
      <c r="AA495" s="402">
        <v>1.9</v>
      </c>
      <c r="AB495" s="402">
        <v>2</v>
      </c>
      <c r="AC495" s="402">
        <v>2</v>
      </c>
      <c r="AD495" s="402">
        <v>1.9</v>
      </c>
      <c r="AE495" s="402">
        <v>2</v>
      </c>
      <c r="AF495" s="402">
        <v>2.7</v>
      </c>
      <c r="AG495" s="402">
        <v>2.2</v>
      </c>
      <c r="AH495" s="402">
        <v>2.2</v>
      </c>
      <c r="AI495" s="402"/>
      <c r="AJ495" s="402">
        <v>1.8</v>
      </c>
      <c r="AK495" s="402">
        <v>1.8</v>
      </c>
      <c r="AL495" s="402">
        <v>1.8</v>
      </c>
      <c r="AM495" s="402">
        <v>1.7</v>
      </c>
      <c r="AN495" s="402">
        <v>2</v>
      </c>
      <c r="AO495" s="402">
        <v>2</v>
      </c>
      <c r="AP495" s="402">
        <v>1.7</v>
      </c>
      <c r="AQ495" s="402">
        <v>2</v>
      </c>
      <c r="AR495" s="402">
        <v>2</v>
      </c>
      <c r="AS495" s="402">
        <v>1.6</v>
      </c>
      <c r="AT495" s="402">
        <v>2</v>
      </c>
      <c r="AU495" s="402">
        <v>2</v>
      </c>
      <c r="AV495" s="402">
        <v>2</v>
      </c>
      <c r="AW495" s="402">
        <v>2.7</v>
      </c>
      <c r="AX495" s="402">
        <v>2.7</v>
      </c>
      <c r="AY495" s="402">
        <v>2.7</v>
      </c>
      <c r="AZ495" s="402">
        <v>2.7</v>
      </c>
      <c r="BA495" s="402">
        <v>2.4</v>
      </c>
      <c r="BB495" s="402">
        <v>2.4</v>
      </c>
      <c r="BC495" s="402">
        <v>2.4</v>
      </c>
      <c r="BD495" s="402">
        <v>1.9</v>
      </c>
      <c r="BE495" s="402">
        <v>1.9</v>
      </c>
      <c r="BF495" s="402">
        <v>1.9</v>
      </c>
      <c r="BG495" s="402">
        <v>1.9</v>
      </c>
      <c r="BH495" s="402">
        <v>1.9</v>
      </c>
      <c r="BI495" s="402">
        <v>1.9</v>
      </c>
      <c r="BJ495" s="402">
        <v>1.9</v>
      </c>
      <c r="BK495" s="402">
        <v>1.9</v>
      </c>
      <c r="BL495" s="402">
        <v>1.9</v>
      </c>
      <c r="BM495" s="402">
        <v>1.8</v>
      </c>
      <c r="BN495" s="402">
        <v>1.8</v>
      </c>
      <c r="BO495" s="402">
        <v>1.9</v>
      </c>
      <c r="BP495" s="402">
        <v>1.9</v>
      </c>
      <c r="BQ495" s="402">
        <v>2.5</v>
      </c>
      <c r="BR495" s="402">
        <v>2</v>
      </c>
      <c r="BS495" s="402">
        <v>2</v>
      </c>
      <c r="BT495" s="402">
        <v>2</v>
      </c>
      <c r="BU495" s="402">
        <v>2</v>
      </c>
      <c r="BV495" s="402">
        <v>1.6</v>
      </c>
      <c r="BW495" s="402">
        <v>2</v>
      </c>
      <c r="BX495" s="402">
        <v>1.3</v>
      </c>
      <c r="BY495" s="402">
        <v>2.2</v>
      </c>
      <c r="BZ495" s="402">
        <v>2</v>
      </c>
      <c r="CA495" s="402">
        <v>1.7</v>
      </c>
      <c r="CB495" s="402">
        <v>2.2</v>
      </c>
      <c r="CC495" s="402">
        <v>1.7</v>
      </c>
      <c r="CD495" s="402">
        <v>2</v>
      </c>
      <c r="CE495" s="402">
        <v>2.8</v>
      </c>
      <c r="CF495" s="402">
        <v>2.7</v>
      </c>
      <c r="CG495" s="402">
        <v>2.7</v>
      </c>
      <c r="CH495" s="402">
        <v>2.7</v>
      </c>
      <c r="CI495" s="402">
        <v>2.3</v>
      </c>
      <c r="CJ495" s="402">
        <v>2.3</v>
      </c>
      <c r="CK495" s="402">
        <v>2.3</v>
      </c>
      <c r="CL495" s="402">
        <v>2.3</v>
      </c>
      <c r="CM495" s="402">
        <v>2.1</v>
      </c>
      <c r="CN495" s="402">
        <v>2.3</v>
      </c>
      <c r="CO495" s="402">
        <v>2.3</v>
      </c>
      <c r="CP495" s="402">
        <v>2.5</v>
      </c>
    </row>
    <row r="496" spans="1:94">
      <c r="A496">
        <v>494</v>
      </c>
      <c r="B496" t="s">
        <v>781</v>
      </c>
      <c r="C496" t="s">
        <v>1195</v>
      </c>
      <c r="D496" t="s">
        <v>1367</v>
      </c>
      <c r="E496" t="s">
        <v>782</v>
      </c>
      <c r="F496" t="s">
        <v>2119</v>
      </c>
      <c r="I496" s="402"/>
      <c r="J496" s="402">
        <v>10.8</v>
      </c>
      <c r="K496" s="402"/>
      <c r="L496" s="402">
        <v>10.8</v>
      </c>
      <c r="M496" s="402">
        <v>10.8</v>
      </c>
      <c r="N496" s="402">
        <v>10.8</v>
      </c>
      <c r="O496" s="402">
        <v>10.8</v>
      </c>
      <c r="P496" s="402">
        <v>10.8</v>
      </c>
      <c r="Q496" s="402"/>
      <c r="R496" s="402">
        <v>10.9</v>
      </c>
      <c r="S496" s="402">
        <v>10.9</v>
      </c>
      <c r="T496" s="402">
        <v>10.9</v>
      </c>
      <c r="U496" s="402">
        <v>10.9</v>
      </c>
      <c r="V496" s="402">
        <v>10.9</v>
      </c>
      <c r="W496" s="402">
        <v>10.9</v>
      </c>
      <c r="X496" s="402">
        <v>10.9</v>
      </c>
      <c r="Y496" s="402">
        <v>10.9</v>
      </c>
      <c r="Z496" s="402">
        <v>10.9</v>
      </c>
      <c r="AA496" s="402">
        <v>10.6</v>
      </c>
      <c r="AB496" s="402">
        <v>10.9</v>
      </c>
      <c r="AC496" s="402">
        <v>11.5</v>
      </c>
      <c r="AD496" s="402">
        <v>11.4</v>
      </c>
      <c r="AE496" s="402">
        <v>8.7</v>
      </c>
      <c r="AF496" s="402">
        <v>10.9</v>
      </c>
      <c r="AG496" s="402">
        <v>10.9</v>
      </c>
      <c r="AH496" s="402">
        <v>10.9</v>
      </c>
      <c r="AI496" s="402"/>
      <c r="AJ496" s="402">
        <v>10.9</v>
      </c>
      <c r="AK496" s="402">
        <v>10.5</v>
      </c>
      <c r="AL496" s="402">
        <v>10.9</v>
      </c>
      <c r="AM496" s="402">
        <v>10.9</v>
      </c>
      <c r="AN496" s="402">
        <v>10.9</v>
      </c>
      <c r="AO496" s="402">
        <v>10.9</v>
      </c>
      <c r="AP496" s="402">
        <v>10.9</v>
      </c>
      <c r="AQ496" s="402">
        <v>10.9</v>
      </c>
      <c r="AR496" s="402">
        <v>10.9</v>
      </c>
      <c r="AS496" s="402">
        <v>10.9</v>
      </c>
      <c r="AT496" s="402">
        <v>10.9</v>
      </c>
      <c r="AU496" s="402">
        <v>10.9</v>
      </c>
      <c r="AV496" s="402">
        <v>10.9</v>
      </c>
      <c r="AW496" s="402">
        <v>10.9</v>
      </c>
      <c r="AX496" s="402">
        <v>10.9</v>
      </c>
      <c r="AY496" s="402">
        <v>10.9</v>
      </c>
      <c r="AZ496" s="402">
        <v>10.9</v>
      </c>
      <c r="BA496" s="402">
        <v>10.9</v>
      </c>
      <c r="BB496" s="402">
        <v>10.9</v>
      </c>
      <c r="BC496" s="402">
        <v>10.9</v>
      </c>
      <c r="BD496" s="402">
        <v>10.9</v>
      </c>
      <c r="BE496" s="402">
        <v>9.9</v>
      </c>
      <c r="BF496" s="402">
        <v>10.9</v>
      </c>
      <c r="BG496" s="402">
        <v>10.9</v>
      </c>
      <c r="BH496" s="402">
        <v>12.7</v>
      </c>
      <c r="BI496" s="402">
        <v>10.9</v>
      </c>
      <c r="BJ496" s="402">
        <v>10.9</v>
      </c>
      <c r="BK496" s="402">
        <v>10.9</v>
      </c>
      <c r="BL496" s="402">
        <v>10.9</v>
      </c>
      <c r="BM496" s="402">
        <v>10.9</v>
      </c>
      <c r="BN496" s="402">
        <v>10.9</v>
      </c>
      <c r="BO496" s="402">
        <v>9.9</v>
      </c>
      <c r="BP496" s="402">
        <v>10.6</v>
      </c>
      <c r="BQ496" s="402">
        <v>11.5</v>
      </c>
      <c r="BR496" s="402">
        <v>10.9</v>
      </c>
      <c r="BS496" s="402">
        <v>10.9</v>
      </c>
      <c r="BT496" s="402">
        <v>9.4</v>
      </c>
      <c r="BU496" s="402">
        <v>12.3</v>
      </c>
      <c r="BV496" s="402">
        <v>11.5</v>
      </c>
      <c r="BW496" s="402">
        <v>13.1</v>
      </c>
      <c r="BX496" s="402">
        <v>11.4</v>
      </c>
      <c r="BY496" s="402">
        <v>11.5</v>
      </c>
      <c r="BZ496" s="402">
        <v>11.8</v>
      </c>
      <c r="CA496" s="402">
        <v>11.4</v>
      </c>
      <c r="CB496" s="402">
        <v>8.2</v>
      </c>
      <c r="CC496" s="402">
        <v>8.7</v>
      </c>
      <c r="CD496" s="402">
        <v>8.7</v>
      </c>
      <c r="CE496" s="402">
        <v>7.3</v>
      </c>
      <c r="CF496" s="402">
        <v>10.9</v>
      </c>
      <c r="CG496" s="402">
        <v>10.8</v>
      </c>
      <c r="CH496" s="402">
        <v>10.9</v>
      </c>
      <c r="CI496" s="402">
        <v>10.9</v>
      </c>
      <c r="CJ496" s="402">
        <v>10.9</v>
      </c>
      <c r="CK496" s="402">
        <v>10.9</v>
      </c>
      <c r="CL496" s="402">
        <v>10.9</v>
      </c>
      <c r="CM496" s="402">
        <v>10.9</v>
      </c>
      <c r="CN496" s="402">
        <v>10.9</v>
      </c>
      <c r="CO496" s="402">
        <v>10.9</v>
      </c>
      <c r="CP496" s="402">
        <v>10.9</v>
      </c>
    </row>
    <row r="497" spans="1:94">
      <c r="A497">
        <v>495</v>
      </c>
      <c r="B497" t="s">
        <v>1381</v>
      </c>
      <c r="C497" t="s">
        <v>1195</v>
      </c>
      <c r="D497" t="s">
        <v>1367</v>
      </c>
      <c r="E497" t="s">
        <v>1382</v>
      </c>
      <c r="F497" t="s">
        <v>2119</v>
      </c>
      <c r="I497" s="402"/>
      <c r="J497" s="402">
        <v>3.7</v>
      </c>
      <c r="K497" s="402"/>
      <c r="L497" s="402">
        <v>3.6</v>
      </c>
      <c r="M497" s="402">
        <v>4</v>
      </c>
      <c r="N497" s="402">
        <v>3.7</v>
      </c>
      <c r="O497" s="402">
        <v>3.7</v>
      </c>
      <c r="P497" s="402">
        <v>3.7</v>
      </c>
      <c r="Q497" s="402"/>
      <c r="R497" s="402">
        <v>3.6</v>
      </c>
      <c r="S497" s="402">
        <v>3.6</v>
      </c>
      <c r="T497" s="402">
        <v>2.9</v>
      </c>
      <c r="U497" s="402">
        <v>4.4</v>
      </c>
      <c r="V497" s="402">
        <v>4</v>
      </c>
      <c r="W497" s="402">
        <v>3.7</v>
      </c>
      <c r="X497" s="402">
        <v>3.7</v>
      </c>
      <c r="Y497" s="402">
        <v>3.7</v>
      </c>
      <c r="Z497" s="402">
        <v>1.9</v>
      </c>
      <c r="AA497" s="402">
        <v>3.9</v>
      </c>
      <c r="AB497" s="402">
        <v>7.3</v>
      </c>
      <c r="AC497" s="402">
        <v>3.7</v>
      </c>
      <c r="AD497" s="402">
        <v>3.7</v>
      </c>
      <c r="AE497" s="402">
        <v>2.3</v>
      </c>
      <c r="AF497" s="402">
        <v>3.7</v>
      </c>
      <c r="AG497" s="402">
        <v>4.1</v>
      </c>
      <c r="AH497" s="402">
        <v>3.7</v>
      </c>
      <c r="AI497" s="402"/>
      <c r="AJ497" s="402">
        <v>3.6</v>
      </c>
      <c r="AK497" s="402">
        <v>3.6</v>
      </c>
      <c r="AL497" s="402">
        <v>3.6</v>
      </c>
      <c r="AM497" s="402">
        <v>2.6</v>
      </c>
      <c r="AN497" s="402">
        <v>3.6</v>
      </c>
      <c r="AO497" s="402">
        <v>3.6</v>
      </c>
      <c r="AP497" s="402">
        <v>3.6</v>
      </c>
      <c r="AQ497" s="402">
        <v>3.6</v>
      </c>
      <c r="AR497" s="402">
        <v>3.6</v>
      </c>
      <c r="AS497" s="402">
        <v>2.9</v>
      </c>
      <c r="AT497" s="402">
        <v>2.7</v>
      </c>
      <c r="AU497" s="402">
        <v>2.9</v>
      </c>
      <c r="AV497" s="402">
        <v>2.6</v>
      </c>
      <c r="AW497" s="402">
        <v>4.4</v>
      </c>
      <c r="AX497" s="402">
        <v>4.4</v>
      </c>
      <c r="AY497" s="402">
        <v>4.4</v>
      </c>
      <c r="AZ497" s="402">
        <v>5.4</v>
      </c>
      <c r="BA497" s="402">
        <v>4</v>
      </c>
      <c r="BB497" s="402">
        <v>4</v>
      </c>
      <c r="BC497" s="402">
        <v>4</v>
      </c>
      <c r="BD497" s="402">
        <v>3.7</v>
      </c>
      <c r="BE497" s="402">
        <v>3.7</v>
      </c>
      <c r="BF497" s="402">
        <v>3.7</v>
      </c>
      <c r="BG497" s="402">
        <v>3.7</v>
      </c>
      <c r="BH497" s="402">
        <v>3.7</v>
      </c>
      <c r="BI497" s="402">
        <v>3.7</v>
      </c>
      <c r="BJ497" s="402">
        <v>3.7</v>
      </c>
      <c r="BK497" s="402">
        <v>3.7</v>
      </c>
      <c r="BL497" s="402">
        <v>3.7</v>
      </c>
      <c r="BM497" s="402">
        <v>1.9</v>
      </c>
      <c r="BN497" s="402">
        <v>1.9</v>
      </c>
      <c r="BO497" s="402">
        <v>4</v>
      </c>
      <c r="BP497" s="402">
        <v>3.9</v>
      </c>
      <c r="BQ497" s="402">
        <v>10.6</v>
      </c>
      <c r="BR497" s="402">
        <v>6.3</v>
      </c>
      <c r="BS497" s="402">
        <v>7.3</v>
      </c>
      <c r="BT497" s="402">
        <v>3.7</v>
      </c>
      <c r="BU497" s="402">
        <v>3</v>
      </c>
      <c r="BV497" s="402">
        <v>3.7</v>
      </c>
      <c r="BW497" s="402">
        <v>4.4</v>
      </c>
      <c r="BX497" s="402">
        <v>3.7</v>
      </c>
      <c r="BY497" s="402">
        <v>3.7</v>
      </c>
      <c r="BZ497" s="402">
        <v>3.7</v>
      </c>
      <c r="CA497" s="402">
        <v>3.7</v>
      </c>
      <c r="CB497" s="402">
        <v>2.3</v>
      </c>
      <c r="CC497" s="402">
        <v>2.3</v>
      </c>
      <c r="CD497" s="402">
        <v>2.3</v>
      </c>
      <c r="CE497" s="402">
        <v>1.6</v>
      </c>
      <c r="CF497" s="402">
        <v>3.7</v>
      </c>
      <c r="CG497" s="402">
        <v>3.7</v>
      </c>
      <c r="CH497" s="402">
        <v>3.8</v>
      </c>
      <c r="CI497" s="402">
        <v>3.2</v>
      </c>
      <c r="CJ497" s="402">
        <v>4.5</v>
      </c>
      <c r="CK497" s="402">
        <v>5.7</v>
      </c>
      <c r="CL497" s="402">
        <v>4.8</v>
      </c>
      <c r="CM497" s="402">
        <v>4.1</v>
      </c>
      <c r="CN497" s="402">
        <v>3.7</v>
      </c>
      <c r="CO497" s="402">
        <v>3.5</v>
      </c>
      <c r="CP497" s="402">
        <v>3.7</v>
      </c>
    </row>
    <row r="498" spans="1:94">
      <c r="A498">
        <v>496</v>
      </c>
      <c r="B498" t="s">
        <v>1383</v>
      </c>
      <c r="C498" t="s">
        <v>1195</v>
      </c>
      <c r="D498" t="s">
        <v>1367</v>
      </c>
      <c r="E498" t="s">
        <v>1384</v>
      </c>
      <c r="F498" t="s">
        <v>2119</v>
      </c>
      <c r="I498" s="402"/>
      <c r="J498" s="402">
        <v>1.8</v>
      </c>
      <c r="K498" s="402"/>
      <c r="L498" s="402">
        <v>1.6</v>
      </c>
      <c r="M498" s="402">
        <v>1.8</v>
      </c>
      <c r="N498" s="402">
        <v>1.8</v>
      </c>
      <c r="O498" s="402">
        <v>1.8</v>
      </c>
      <c r="P498" s="402">
        <v>2.3</v>
      </c>
      <c r="Q498" s="402"/>
      <c r="R498" s="402">
        <v>1.6</v>
      </c>
      <c r="S498" s="402">
        <v>1.6</v>
      </c>
      <c r="T498" s="402">
        <v>1.6</v>
      </c>
      <c r="U498" s="402">
        <v>1.8</v>
      </c>
      <c r="V498" s="402">
        <v>1.8</v>
      </c>
      <c r="W498" s="402">
        <v>1.7</v>
      </c>
      <c r="X498" s="402">
        <v>2</v>
      </c>
      <c r="Y498" s="402">
        <v>1.8</v>
      </c>
      <c r="Z498" s="402">
        <v>1.1</v>
      </c>
      <c r="AA498" s="402">
        <v>1.8</v>
      </c>
      <c r="AB498" s="402">
        <v>2.1</v>
      </c>
      <c r="AC498" s="402">
        <v>1.8</v>
      </c>
      <c r="AD498" s="402">
        <v>1.8</v>
      </c>
      <c r="AE498" s="402">
        <v>1.7</v>
      </c>
      <c r="AF498" s="402">
        <v>2.4</v>
      </c>
      <c r="AG498" s="402">
        <v>2.3</v>
      </c>
      <c r="AH498" s="402">
        <v>2.3</v>
      </c>
      <c r="AI498" s="402"/>
      <c r="AJ498" s="402">
        <v>1.6</v>
      </c>
      <c r="AK498" s="402">
        <v>1.6</v>
      </c>
      <c r="AL498" s="402">
        <v>1.6</v>
      </c>
      <c r="AM498" s="402">
        <v>1.6</v>
      </c>
      <c r="AN498" s="402">
        <v>1.1</v>
      </c>
      <c r="AO498" s="402">
        <v>1.3</v>
      </c>
      <c r="AP498" s="402">
        <v>1.6</v>
      </c>
      <c r="AQ498" s="402">
        <v>1.6</v>
      </c>
      <c r="AR498" s="402">
        <v>1.6</v>
      </c>
      <c r="AS498" s="402">
        <v>1.6</v>
      </c>
      <c r="AT498" s="402">
        <v>1.6</v>
      </c>
      <c r="AU498" s="402">
        <v>1.6</v>
      </c>
      <c r="AV498" s="402">
        <v>1.6</v>
      </c>
      <c r="AW498" s="402">
        <v>1.8</v>
      </c>
      <c r="AX498" s="402">
        <v>1.8</v>
      </c>
      <c r="AY498" s="402">
        <v>1.8</v>
      </c>
      <c r="AZ498" s="402">
        <v>1.2</v>
      </c>
      <c r="BA498" s="402">
        <v>2.8</v>
      </c>
      <c r="BB498" s="402">
        <v>1.3</v>
      </c>
      <c r="BC498" s="402">
        <v>1.8</v>
      </c>
      <c r="BD498" s="402">
        <v>1.7</v>
      </c>
      <c r="BE498" s="402">
        <v>1.7</v>
      </c>
      <c r="BF498" s="402">
        <v>1.7</v>
      </c>
      <c r="BG498" s="402">
        <v>2</v>
      </c>
      <c r="BH498" s="402">
        <v>5.3</v>
      </c>
      <c r="BI498" s="402">
        <v>2</v>
      </c>
      <c r="BJ498" s="402">
        <v>1.8</v>
      </c>
      <c r="BK498" s="402">
        <v>1.8</v>
      </c>
      <c r="BL498" s="402">
        <v>1.8</v>
      </c>
      <c r="BM498" s="402">
        <v>1.1</v>
      </c>
      <c r="BN498" s="402">
        <v>1.1</v>
      </c>
      <c r="BO498" s="402">
        <v>1.6</v>
      </c>
      <c r="BP498" s="402">
        <v>1.8</v>
      </c>
      <c r="BQ498" s="402">
        <v>2.1</v>
      </c>
      <c r="BR498" s="402">
        <v>2.1</v>
      </c>
      <c r="BS498" s="402">
        <v>2.2</v>
      </c>
      <c r="BT498" s="402">
        <v>1.8</v>
      </c>
      <c r="BU498" s="402">
        <v>1.4</v>
      </c>
      <c r="BV498" s="402">
        <v>1.7</v>
      </c>
      <c r="BW498" s="402">
        <v>1.8</v>
      </c>
      <c r="BX498" s="402">
        <v>1.8</v>
      </c>
      <c r="BY498" s="402">
        <v>1.8</v>
      </c>
      <c r="BZ498" s="402">
        <v>1.8</v>
      </c>
      <c r="CA498" s="402">
        <v>1.8</v>
      </c>
      <c r="CB498" s="402">
        <v>1.7</v>
      </c>
      <c r="CC498" s="402">
        <v>1.7</v>
      </c>
      <c r="CD498" s="402">
        <v>1.7</v>
      </c>
      <c r="CE498" s="402">
        <v>1.7</v>
      </c>
      <c r="CF498" s="402">
        <v>2.4</v>
      </c>
      <c r="CG498" s="402">
        <v>2.4</v>
      </c>
      <c r="CH498" s="402">
        <v>2.4</v>
      </c>
      <c r="CI498" s="402">
        <v>2.3</v>
      </c>
      <c r="CJ498" s="402">
        <v>2.3</v>
      </c>
      <c r="CK498" s="402">
        <v>2.3</v>
      </c>
      <c r="CL498" s="402">
        <v>2.3</v>
      </c>
      <c r="CM498" s="402">
        <v>2.3</v>
      </c>
      <c r="CN498" s="402">
        <v>2.3</v>
      </c>
      <c r="CO498" s="402">
        <v>2.3</v>
      </c>
      <c r="CP498" s="402">
        <v>2.3</v>
      </c>
    </row>
    <row r="499" spans="1:94">
      <c r="A499">
        <v>497</v>
      </c>
      <c r="B499" t="s">
        <v>1385</v>
      </c>
      <c r="C499" t="s">
        <v>1195</v>
      </c>
      <c r="D499" t="s">
        <v>1367</v>
      </c>
      <c r="E499" t="s">
        <v>791</v>
      </c>
      <c r="F499" t="s">
        <v>2119</v>
      </c>
      <c r="I499" s="402"/>
      <c r="J499" s="402">
        <v>6.6</v>
      </c>
      <c r="K499" s="402"/>
      <c r="L499" s="402">
        <v>6.6</v>
      </c>
      <c r="M499" s="402">
        <v>6.6</v>
      </c>
      <c r="N499" s="402">
        <v>6.6</v>
      </c>
      <c r="O499" s="402">
        <v>6.6</v>
      </c>
      <c r="P499" s="402">
        <v>6.6</v>
      </c>
      <c r="Q499" s="402"/>
      <c r="R499" s="402">
        <v>5.6</v>
      </c>
      <c r="S499" s="402">
        <v>6.6</v>
      </c>
      <c r="T499" s="402">
        <v>6.6</v>
      </c>
      <c r="U499" s="402">
        <v>6.6</v>
      </c>
      <c r="V499" s="402">
        <v>6.6</v>
      </c>
      <c r="W499" s="402">
        <v>6.6</v>
      </c>
      <c r="X499" s="402">
        <v>6.6</v>
      </c>
      <c r="Y499" s="402">
        <v>6.6</v>
      </c>
      <c r="Z499" s="402">
        <v>6.6</v>
      </c>
      <c r="AA499" s="402">
        <v>6.6</v>
      </c>
      <c r="AB499" s="402">
        <v>4.5</v>
      </c>
      <c r="AC499" s="402">
        <v>6.6</v>
      </c>
      <c r="AD499" s="402">
        <v>7.4</v>
      </c>
      <c r="AE499" s="402">
        <v>6.6</v>
      </c>
      <c r="AF499" s="402">
        <v>6.6</v>
      </c>
      <c r="AG499" s="402">
        <v>6.2</v>
      </c>
      <c r="AH499" s="402">
        <v>6.6</v>
      </c>
      <c r="AI499" s="402"/>
      <c r="AJ499" s="402">
        <v>5.6</v>
      </c>
      <c r="AK499" s="402">
        <v>5.6</v>
      </c>
      <c r="AL499" s="402">
        <v>5.6</v>
      </c>
      <c r="AM499" s="402">
        <v>6.5</v>
      </c>
      <c r="AN499" s="402">
        <v>6.5</v>
      </c>
      <c r="AO499" s="402">
        <v>6.5</v>
      </c>
      <c r="AP499" s="402">
        <v>6.5</v>
      </c>
      <c r="AQ499" s="402">
        <v>6.5</v>
      </c>
      <c r="AR499" s="402">
        <v>6.5</v>
      </c>
      <c r="AS499" s="402">
        <v>6.5</v>
      </c>
      <c r="AT499" s="402">
        <v>6.5</v>
      </c>
      <c r="AU499" s="402">
        <v>6.5</v>
      </c>
      <c r="AV499" s="402">
        <v>6.5</v>
      </c>
      <c r="AW499" s="402">
        <v>6.5</v>
      </c>
      <c r="AX499" s="402">
        <v>7.2</v>
      </c>
      <c r="AY499" s="402">
        <v>6.5</v>
      </c>
      <c r="AZ499" s="402">
        <v>6.5</v>
      </c>
      <c r="BA499" s="402">
        <v>7.1</v>
      </c>
      <c r="BB499" s="402">
        <v>6.2</v>
      </c>
      <c r="BC499" s="402">
        <v>6.5</v>
      </c>
      <c r="BD499" s="402">
        <v>5.3</v>
      </c>
      <c r="BE499" s="402">
        <v>6.5</v>
      </c>
      <c r="BF499" s="402">
        <v>7.5</v>
      </c>
      <c r="BG499" s="402">
        <v>6.5</v>
      </c>
      <c r="BH499" s="402">
        <v>6.5</v>
      </c>
      <c r="BI499" s="402">
        <v>6.3</v>
      </c>
      <c r="BJ499" s="402">
        <v>6.5</v>
      </c>
      <c r="BK499" s="402">
        <v>6.2</v>
      </c>
      <c r="BL499" s="402">
        <v>6.5</v>
      </c>
      <c r="BM499" s="402">
        <v>6.5</v>
      </c>
      <c r="BN499" s="402">
        <v>6.5</v>
      </c>
      <c r="BO499" s="402">
        <v>6.5</v>
      </c>
      <c r="BP499" s="402">
        <v>7.8</v>
      </c>
      <c r="BQ499" s="402">
        <v>4.5</v>
      </c>
      <c r="BR499" s="402">
        <v>4.5</v>
      </c>
      <c r="BS499" s="402">
        <v>4.5</v>
      </c>
      <c r="BT499" s="402">
        <v>6.5</v>
      </c>
      <c r="BU499" s="402">
        <v>6.2</v>
      </c>
      <c r="BV499" s="402">
        <v>6.5</v>
      </c>
      <c r="BW499" s="402">
        <v>6.5</v>
      </c>
      <c r="BX499" s="402">
        <v>7.4</v>
      </c>
      <c r="BY499" s="402">
        <v>7.4</v>
      </c>
      <c r="BZ499" s="402">
        <v>8.2</v>
      </c>
      <c r="CA499" s="402">
        <v>7.4</v>
      </c>
      <c r="CB499" s="402">
        <v>6.5</v>
      </c>
      <c r="CC499" s="402">
        <v>6.5</v>
      </c>
      <c r="CD499" s="402">
        <v>6.5</v>
      </c>
      <c r="CE499" s="402">
        <v>6.5</v>
      </c>
      <c r="CF499" s="402">
        <v>6.5</v>
      </c>
      <c r="CG499" s="402">
        <v>6.3</v>
      </c>
      <c r="CH499" s="402">
        <v>7.9</v>
      </c>
      <c r="CI499" s="402">
        <v>6.1</v>
      </c>
      <c r="CJ499" s="402">
        <v>6.1</v>
      </c>
      <c r="CK499" s="402">
        <v>6.1</v>
      </c>
      <c r="CL499" s="402">
        <v>5.1</v>
      </c>
      <c r="CM499" s="402">
        <v>6.1</v>
      </c>
      <c r="CN499" s="402">
        <v>4.1</v>
      </c>
      <c r="CO499" s="402">
        <v>7.3</v>
      </c>
      <c r="CP499" s="402">
        <v>6.5</v>
      </c>
    </row>
    <row r="500" spans="1:94">
      <c r="A500">
        <v>498</v>
      </c>
      <c r="B500" t="s">
        <v>1386</v>
      </c>
      <c r="C500" t="s">
        <v>1195</v>
      </c>
      <c r="D500" t="s">
        <v>1367</v>
      </c>
      <c r="E500" t="s">
        <v>1387</v>
      </c>
      <c r="F500" t="s">
        <v>2119</v>
      </c>
      <c r="I500" s="402"/>
      <c r="J500" s="402">
        <v>2.7</v>
      </c>
      <c r="K500" s="402"/>
      <c r="L500" s="402">
        <v>2.7</v>
      </c>
      <c r="M500" s="402">
        <v>2.7</v>
      </c>
      <c r="N500" s="402">
        <v>2.7</v>
      </c>
      <c r="O500" s="402">
        <v>2.7</v>
      </c>
      <c r="P500" s="402">
        <v>2.8</v>
      </c>
      <c r="Q500" s="402"/>
      <c r="R500" s="402">
        <v>2.8</v>
      </c>
      <c r="S500" s="402">
        <v>2.8</v>
      </c>
      <c r="T500" s="402">
        <v>2.8</v>
      </c>
      <c r="U500" s="402">
        <v>2.8</v>
      </c>
      <c r="V500" s="402">
        <v>2.8</v>
      </c>
      <c r="W500" s="402">
        <v>2.7</v>
      </c>
      <c r="X500" s="402">
        <v>2.7</v>
      </c>
      <c r="Y500" s="402">
        <v>2.7</v>
      </c>
      <c r="Z500" s="402">
        <v>2.4</v>
      </c>
      <c r="AA500" s="402">
        <v>2.7</v>
      </c>
      <c r="AB500" s="402">
        <v>2.8</v>
      </c>
      <c r="AC500" s="402">
        <v>2.8</v>
      </c>
      <c r="AD500" s="402">
        <v>2.8</v>
      </c>
      <c r="AE500" s="402">
        <v>2.8</v>
      </c>
      <c r="AF500" s="402">
        <v>2.8</v>
      </c>
      <c r="AG500" s="402">
        <v>2.8</v>
      </c>
      <c r="AH500" s="402">
        <v>2.8</v>
      </c>
      <c r="AI500" s="402"/>
      <c r="AJ500" s="402">
        <v>2.8</v>
      </c>
      <c r="AK500" s="402">
        <v>2.8</v>
      </c>
      <c r="AL500" s="402">
        <v>2.8</v>
      </c>
      <c r="AM500" s="402">
        <v>2.8</v>
      </c>
      <c r="AN500" s="402">
        <v>2.8</v>
      </c>
      <c r="AO500" s="402">
        <v>2.8</v>
      </c>
      <c r="AP500" s="402">
        <v>2.8</v>
      </c>
      <c r="AQ500" s="402">
        <v>2.8</v>
      </c>
      <c r="AR500" s="402">
        <v>2.8</v>
      </c>
      <c r="AS500" s="402">
        <v>2.4</v>
      </c>
      <c r="AT500" s="402">
        <v>2.8</v>
      </c>
      <c r="AU500" s="402">
        <v>2.8</v>
      </c>
      <c r="AV500" s="402">
        <v>2.8</v>
      </c>
      <c r="AW500" s="402">
        <v>2.8</v>
      </c>
      <c r="AX500" s="402">
        <v>2.8</v>
      </c>
      <c r="AY500" s="402">
        <v>2.8</v>
      </c>
      <c r="AZ500" s="402">
        <v>2.8</v>
      </c>
      <c r="BA500" s="402">
        <v>2.6</v>
      </c>
      <c r="BB500" s="402">
        <v>2.8</v>
      </c>
      <c r="BC500" s="402">
        <v>2.7</v>
      </c>
      <c r="BD500" s="402">
        <v>2.7</v>
      </c>
      <c r="BE500" s="402">
        <v>2.7</v>
      </c>
      <c r="BF500" s="402">
        <v>2.7</v>
      </c>
      <c r="BG500" s="402">
        <v>2.7</v>
      </c>
      <c r="BH500" s="402">
        <v>2.7</v>
      </c>
      <c r="BI500" s="402">
        <v>2.7</v>
      </c>
      <c r="BJ500" s="402">
        <v>2.6</v>
      </c>
      <c r="BK500" s="402">
        <v>2.7</v>
      </c>
      <c r="BL500" s="402">
        <v>2.7</v>
      </c>
      <c r="BM500" s="402">
        <v>2</v>
      </c>
      <c r="BN500" s="402">
        <v>2.4</v>
      </c>
      <c r="BO500" s="402">
        <v>2.7</v>
      </c>
      <c r="BP500" s="402">
        <v>2.7</v>
      </c>
      <c r="BQ500" s="402">
        <v>2.4</v>
      </c>
      <c r="BR500" s="402">
        <v>2.8</v>
      </c>
      <c r="BS500" s="402">
        <v>2.8</v>
      </c>
      <c r="BT500" s="402">
        <v>2.8</v>
      </c>
      <c r="BU500" s="402">
        <v>2.8</v>
      </c>
      <c r="BV500" s="402">
        <v>2.8</v>
      </c>
      <c r="BW500" s="402">
        <v>3.4</v>
      </c>
      <c r="BX500" s="402">
        <v>2.8</v>
      </c>
      <c r="BY500" s="402">
        <v>2.3</v>
      </c>
      <c r="BZ500" s="402">
        <v>3.7</v>
      </c>
      <c r="CA500" s="402">
        <v>2.8</v>
      </c>
      <c r="CB500" s="402">
        <v>2.8</v>
      </c>
      <c r="CC500" s="402">
        <v>2.8</v>
      </c>
      <c r="CD500" s="402">
        <v>2.8</v>
      </c>
      <c r="CE500" s="402">
        <v>2.8</v>
      </c>
      <c r="CF500" s="402">
        <v>2.8</v>
      </c>
      <c r="CG500" s="402">
        <v>2.8</v>
      </c>
      <c r="CH500" s="402">
        <v>3</v>
      </c>
      <c r="CI500" s="402">
        <v>1.8</v>
      </c>
      <c r="CJ500" s="402">
        <v>3.8</v>
      </c>
      <c r="CK500" s="402">
        <v>2.8</v>
      </c>
      <c r="CL500" s="402">
        <v>2.8</v>
      </c>
      <c r="CM500" s="402">
        <v>2.7</v>
      </c>
      <c r="CN500" s="402">
        <v>2.8</v>
      </c>
      <c r="CO500" s="402">
        <v>2.9</v>
      </c>
      <c r="CP500" s="402">
        <v>2.8</v>
      </c>
    </row>
    <row r="501" spans="1:94">
      <c r="A501">
        <v>499</v>
      </c>
      <c r="B501" t="s">
        <v>1388</v>
      </c>
      <c r="C501" t="s">
        <v>1195</v>
      </c>
      <c r="D501" t="s">
        <v>1367</v>
      </c>
      <c r="E501" t="s">
        <v>1389</v>
      </c>
      <c r="F501" t="s">
        <v>2119</v>
      </c>
      <c r="I501" s="402"/>
      <c r="J501" s="402">
        <v>6.2</v>
      </c>
      <c r="K501" s="402"/>
      <c r="L501" s="402">
        <v>6.2</v>
      </c>
      <c r="M501" s="402">
        <v>6.2</v>
      </c>
      <c r="N501" s="402">
        <v>6.2</v>
      </c>
      <c r="O501" s="402">
        <v>6.2</v>
      </c>
      <c r="P501" s="402">
        <v>6.5</v>
      </c>
      <c r="Q501" s="402"/>
      <c r="R501" s="402">
        <v>6.2</v>
      </c>
      <c r="S501" s="402">
        <v>6.2</v>
      </c>
      <c r="T501" s="402">
        <v>6.2</v>
      </c>
      <c r="U501" s="402">
        <v>4.8</v>
      </c>
      <c r="V501" s="402">
        <v>6.2</v>
      </c>
      <c r="W501" s="402">
        <v>5.1</v>
      </c>
      <c r="X501" s="402">
        <v>6.2</v>
      </c>
      <c r="Y501" s="402">
        <v>6.8</v>
      </c>
      <c r="Z501" s="402">
        <v>6.2</v>
      </c>
      <c r="AA501" s="402">
        <v>6.2</v>
      </c>
      <c r="AB501" s="402">
        <v>6.6</v>
      </c>
      <c r="AC501" s="402">
        <v>6.2</v>
      </c>
      <c r="AD501" s="402">
        <v>6.2</v>
      </c>
      <c r="AE501" s="402">
        <v>6.2</v>
      </c>
      <c r="AF501" s="402">
        <v>6.5</v>
      </c>
      <c r="AG501" s="402">
        <v>6.9</v>
      </c>
      <c r="AH501" s="402">
        <v>6.5</v>
      </c>
      <c r="AI501" s="402"/>
      <c r="AJ501" s="402">
        <v>6.2</v>
      </c>
      <c r="AK501" s="402">
        <v>6.2</v>
      </c>
      <c r="AL501" s="402">
        <v>6.2</v>
      </c>
      <c r="AM501" s="402">
        <v>6.2</v>
      </c>
      <c r="AN501" s="402">
        <v>5.2</v>
      </c>
      <c r="AO501" s="402">
        <v>6.2</v>
      </c>
      <c r="AP501" s="402">
        <v>6.2</v>
      </c>
      <c r="AQ501" s="402">
        <v>6.2</v>
      </c>
      <c r="AR501" s="402">
        <v>6.2</v>
      </c>
      <c r="AS501" s="402">
        <v>6.2</v>
      </c>
      <c r="AT501" s="402">
        <v>6.2</v>
      </c>
      <c r="AU501" s="402">
        <v>6.2</v>
      </c>
      <c r="AV501" s="402">
        <v>6.2</v>
      </c>
      <c r="AW501" s="402">
        <v>4.7</v>
      </c>
      <c r="AX501" s="402">
        <v>4.7</v>
      </c>
      <c r="AY501" s="402">
        <v>2.9</v>
      </c>
      <c r="AZ501" s="402">
        <v>4.7</v>
      </c>
      <c r="BA501" s="402">
        <v>6.2</v>
      </c>
      <c r="BB501" s="402">
        <v>6.2</v>
      </c>
      <c r="BC501" s="402">
        <v>6.2</v>
      </c>
      <c r="BD501" s="402">
        <v>5</v>
      </c>
      <c r="BE501" s="402">
        <v>4.2</v>
      </c>
      <c r="BF501" s="402">
        <v>5</v>
      </c>
      <c r="BG501" s="402">
        <v>6.2</v>
      </c>
      <c r="BH501" s="402">
        <v>10.3</v>
      </c>
      <c r="BI501" s="402">
        <v>6.2</v>
      </c>
      <c r="BJ501" s="402">
        <v>6.8</v>
      </c>
      <c r="BK501" s="402">
        <v>9.3</v>
      </c>
      <c r="BL501" s="402">
        <v>5.7</v>
      </c>
      <c r="BM501" s="402">
        <v>6.2</v>
      </c>
      <c r="BN501" s="402">
        <v>6.2</v>
      </c>
      <c r="BO501" s="402">
        <v>6.2</v>
      </c>
      <c r="BP501" s="402">
        <v>6.2</v>
      </c>
      <c r="BQ501" s="402">
        <v>6.6</v>
      </c>
      <c r="BR501" s="402">
        <v>6.6</v>
      </c>
      <c r="BS501" s="402">
        <v>7.3</v>
      </c>
      <c r="BT501" s="402">
        <v>6.2</v>
      </c>
      <c r="BU501" s="402">
        <v>6.2</v>
      </c>
      <c r="BV501" s="402">
        <v>6.2</v>
      </c>
      <c r="BW501" s="402">
        <v>7</v>
      </c>
      <c r="BX501" s="402">
        <v>6.2</v>
      </c>
      <c r="BY501" s="402">
        <v>6.2</v>
      </c>
      <c r="BZ501" s="402">
        <v>6.2</v>
      </c>
      <c r="CA501" s="402">
        <v>4.5</v>
      </c>
      <c r="CB501" s="402">
        <v>6.2</v>
      </c>
      <c r="CC501" s="402">
        <v>5.6</v>
      </c>
      <c r="CD501" s="402">
        <v>6.2</v>
      </c>
      <c r="CE501" s="402">
        <v>5.8</v>
      </c>
      <c r="CF501" s="402">
        <v>6.5</v>
      </c>
      <c r="CG501" s="402">
        <v>6.5</v>
      </c>
      <c r="CH501" s="402">
        <v>6.5</v>
      </c>
      <c r="CI501" s="402">
        <v>6.9</v>
      </c>
      <c r="CJ501" s="402">
        <v>6.9</v>
      </c>
      <c r="CK501" s="402">
        <v>6.9</v>
      </c>
      <c r="CL501" s="402">
        <v>6.9</v>
      </c>
      <c r="CM501" s="402">
        <v>7.9</v>
      </c>
      <c r="CN501" s="402">
        <v>6.5</v>
      </c>
      <c r="CO501" s="402">
        <v>6.5</v>
      </c>
      <c r="CP501" s="402">
        <v>6.5</v>
      </c>
    </row>
    <row r="502" spans="1:94">
      <c r="A502">
        <v>500</v>
      </c>
      <c r="B502" t="s">
        <v>1390</v>
      </c>
      <c r="C502" t="s">
        <v>1195</v>
      </c>
      <c r="D502" t="s">
        <v>1367</v>
      </c>
      <c r="E502" t="s">
        <v>1391</v>
      </c>
      <c r="F502" t="s">
        <v>2119</v>
      </c>
      <c r="I502" s="402"/>
      <c r="J502" s="402">
        <v>2.1</v>
      </c>
      <c r="K502" s="402"/>
      <c r="L502" s="402">
        <v>2.1</v>
      </c>
      <c r="M502" s="402">
        <v>2.1</v>
      </c>
      <c r="N502" s="402">
        <v>2</v>
      </c>
      <c r="O502" s="402">
        <v>2.1</v>
      </c>
      <c r="P502" s="402">
        <v>2.2</v>
      </c>
      <c r="Q502" s="402"/>
      <c r="R502" s="402">
        <v>2.2</v>
      </c>
      <c r="S502" s="402">
        <v>2.5</v>
      </c>
      <c r="T502" s="402">
        <v>1.9</v>
      </c>
      <c r="U502" s="402">
        <v>2.2</v>
      </c>
      <c r="V502" s="402">
        <v>2.2</v>
      </c>
      <c r="W502" s="402">
        <v>2</v>
      </c>
      <c r="X502" s="402">
        <v>1.6</v>
      </c>
      <c r="Y502" s="402">
        <v>2</v>
      </c>
      <c r="Z502" s="402">
        <v>2</v>
      </c>
      <c r="AA502" s="402">
        <v>2</v>
      </c>
      <c r="AB502" s="402">
        <v>2.2</v>
      </c>
      <c r="AC502" s="402">
        <v>2.4</v>
      </c>
      <c r="AD502" s="402">
        <v>1.8</v>
      </c>
      <c r="AE502" s="402">
        <v>2.2</v>
      </c>
      <c r="AF502" s="402">
        <v>2.2</v>
      </c>
      <c r="AG502" s="402">
        <v>2.2</v>
      </c>
      <c r="AH502" s="402">
        <v>2.2</v>
      </c>
      <c r="AI502" s="402"/>
      <c r="AJ502" s="402">
        <v>2.1</v>
      </c>
      <c r="AK502" s="402">
        <v>2.1</v>
      </c>
      <c r="AL502" s="402">
        <v>2.1</v>
      </c>
      <c r="AM502" s="402">
        <v>1.1</v>
      </c>
      <c r="AN502" s="402">
        <v>2.4</v>
      </c>
      <c r="AO502" s="402">
        <v>2.4</v>
      </c>
      <c r="AP502" s="402">
        <v>3.6</v>
      </c>
      <c r="AQ502" s="402">
        <v>2.4</v>
      </c>
      <c r="AR502" s="402">
        <v>4.6</v>
      </c>
      <c r="AS502" s="402">
        <v>1.8</v>
      </c>
      <c r="AT502" s="402">
        <v>1.8</v>
      </c>
      <c r="AU502" s="402">
        <v>1.8</v>
      </c>
      <c r="AV502" s="402">
        <v>1.8</v>
      </c>
      <c r="AW502" s="402">
        <v>2.1</v>
      </c>
      <c r="AX502" s="402">
        <v>2.1</v>
      </c>
      <c r="AY502" s="402">
        <v>1.8</v>
      </c>
      <c r="AZ502" s="402">
        <v>2.1</v>
      </c>
      <c r="BA502" s="402">
        <v>2.1</v>
      </c>
      <c r="BB502" s="402">
        <v>2.1</v>
      </c>
      <c r="BC502" s="402">
        <v>2.1</v>
      </c>
      <c r="BD502" s="402">
        <v>2</v>
      </c>
      <c r="BE502" s="402">
        <v>2</v>
      </c>
      <c r="BF502" s="402">
        <v>2</v>
      </c>
      <c r="BG502" s="402">
        <v>1.6</v>
      </c>
      <c r="BH502" s="402">
        <v>1.6</v>
      </c>
      <c r="BI502" s="402">
        <v>1.6</v>
      </c>
      <c r="BJ502" s="402">
        <v>2</v>
      </c>
      <c r="BK502" s="402">
        <v>2.3</v>
      </c>
      <c r="BL502" s="402">
        <v>2</v>
      </c>
      <c r="BM502" s="402">
        <v>2</v>
      </c>
      <c r="BN502" s="402">
        <v>2</v>
      </c>
      <c r="BO502" s="402">
        <v>2</v>
      </c>
      <c r="BP502" s="402">
        <v>1.9</v>
      </c>
      <c r="BQ502" s="402">
        <v>2.1</v>
      </c>
      <c r="BR502" s="402">
        <v>2.1</v>
      </c>
      <c r="BS502" s="402">
        <v>2.1</v>
      </c>
      <c r="BT502" s="402">
        <v>2.4</v>
      </c>
      <c r="BU502" s="402">
        <v>2.4</v>
      </c>
      <c r="BV502" s="402">
        <v>2.4</v>
      </c>
      <c r="BW502" s="402">
        <v>2.5</v>
      </c>
      <c r="BX502" s="402">
        <v>1.8</v>
      </c>
      <c r="BY502" s="402">
        <v>1.8</v>
      </c>
      <c r="BZ502" s="402">
        <v>1.5</v>
      </c>
      <c r="CA502" s="402">
        <v>1.8</v>
      </c>
      <c r="CB502" s="402">
        <v>2.1</v>
      </c>
      <c r="CC502" s="402">
        <v>1.8</v>
      </c>
      <c r="CD502" s="402">
        <v>2.1</v>
      </c>
      <c r="CE502" s="402">
        <v>2.4</v>
      </c>
      <c r="CF502" s="402">
        <v>2.2</v>
      </c>
      <c r="CG502" s="402">
        <v>2.2</v>
      </c>
      <c r="CH502" s="402">
        <v>2.2</v>
      </c>
      <c r="CI502" s="402">
        <v>2.2</v>
      </c>
      <c r="CJ502" s="402">
        <v>2.2</v>
      </c>
      <c r="CK502" s="402">
        <v>2.2</v>
      </c>
      <c r="CL502" s="402">
        <v>1.7</v>
      </c>
      <c r="CM502" s="402">
        <v>2.9</v>
      </c>
      <c r="CN502" s="402">
        <v>2.2</v>
      </c>
      <c r="CO502" s="402">
        <v>2.2</v>
      </c>
      <c r="CP502" s="402">
        <v>2.2</v>
      </c>
    </row>
    <row r="503" spans="1:94">
      <c r="A503">
        <v>501</v>
      </c>
      <c r="B503" t="s">
        <v>757</v>
      </c>
      <c r="C503" t="s">
        <v>1195</v>
      </c>
      <c r="D503" t="s">
        <v>1367</v>
      </c>
      <c r="E503" t="s">
        <v>758</v>
      </c>
      <c r="F503" t="s">
        <v>2119</v>
      </c>
      <c r="I503" s="402"/>
      <c r="J503" s="402">
        <v>7.3</v>
      </c>
      <c r="K503" s="402"/>
      <c r="L503" s="402">
        <v>7.2</v>
      </c>
      <c r="M503" s="402">
        <v>7.3</v>
      </c>
      <c r="N503" s="402">
        <v>7.3</v>
      </c>
      <c r="O503" s="402">
        <v>7.3</v>
      </c>
      <c r="P503" s="402">
        <v>7.3</v>
      </c>
      <c r="Q503" s="402"/>
      <c r="R503" s="402">
        <v>7.2</v>
      </c>
      <c r="S503" s="402">
        <v>6.7</v>
      </c>
      <c r="T503" s="402">
        <v>7.2</v>
      </c>
      <c r="U503" s="402">
        <v>7.3</v>
      </c>
      <c r="V503" s="402">
        <v>7.3</v>
      </c>
      <c r="W503" s="402">
        <v>7.3</v>
      </c>
      <c r="X503" s="402">
        <v>7.4</v>
      </c>
      <c r="Y503" s="402">
        <v>7.3</v>
      </c>
      <c r="Z503" s="402">
        <v>7.3</v>
      </c>
      <c r="AA503" s="402">
        <v>7.3</v>
      </c>
      <c r="AB503" s="402">
        <v>6.1</v>
      </c>
      <c r="AC503" s="402">
        <v>7.3</v>
      </c>
      <c r="AD503" s="402">
        <v>8.1</v>
      </c>
      <c r="AE503" s="402">
        <v>7.3</v>
      </c>
      <c r="AF503" s="402">
        <v>7.3</v>
      </c>
      <c r="AG503" s="402">
        <v>7.3</v>
      </c>
      <c r="AH503" s="402">
        <v>7.3</v>
      </c>
      <c r="AI503" s="402"/>
      <c r="AJ503" s="402">
        <v>7.2</v>
      </c>
      <c r="AK503" s="402">
        <v>7.2</v>
      </c>
      <c r="AL503" s="402">
        <v>8.8</v>
      </c>
      <c r="AM503" s="402">
        <v>6.6</v>
      </c>
      <c r="AN503" s="402">
        <v>4.7</v>
      </c>
      <c r="AO503" s="402">
        <v>6.6</v>
      </c>
      <c r="AP503" s="402">
        <v>4.7</v>
      </c>
      <c r="AQ503" s="402">
        <v>6.9</v>
      </c>
      <c r="AR503" s="402">
        <v>6.6</v>
      </c>
      <c r="AS503" s="402">
        <v>7.2</v>
      </c>
      <c r="AT503" s="402">
        <v>7.2</v>
      </c>
      <c r="AU503" s="402">
        <v>7.2</v>
      </c>
      <c r="AV503" s="402">
        <v>7.2</v>
      </c>
      <c r="AW503" s="402">
        <v>7.3</v>
      </c>
      <c r="AX503" s="402">
        <v>7.3</v>
      </c>
      <c r="AY503" s="402">
        <v>4.2</v>
      </c>
      <c r="AZ503" s="402">
        <v>9.3</v>
      </c>
      <c r="BA503" s="402">
        <v>7.3</v>
      </c>
      <c r="BB503" s="402">
        <v>7.3</v>
      </c>
      <c r="BC503" s="402">
        <v>7.3</v>
      </c>
      <c r="BD503" s="402">
        <v>10.3</v>
      </c>
      <c r="BE503" s="402">
        <v>7.3</v>
      </c>
      <c r="BF503" s="402">
        <v>7.3</v>
      </c>
      <c r="BG503" s="402">
        <v>7.3</v>
      </c>
      <c r="BH503" s="402">
        <v>9.3</v>
      </c>
      <c r="BI503" s="402">
        <v>7.3</v>
      </c>
      <c r="BJ503" s="402">
        <v>7.3</v>
      </c>
      <c r="BK503" s="402">
        <v>7.3</v>
      </c>
      <c r="BL503" s="402">
        <v>7.3</v>
      </c>
      <c r="BM503" s="402">
        <v>7.3</v>
      </c>
      <c r="BN503" s="402">
        <v>7.3</v>
      </c>
      <c r="BO503" s="402">
        <v>6.3</v>
      </c>
      <c r="BP503" s="402">
        <v>7.3</v>
      </c>
      <c r="BQ503" s="402">
        <v>6.1</v>
      </c>
      <c r="BR503" s="402">
        <v>4.2</v>
      </c>
      <c r="BS503" s="402">
        <v>6.1</v>
      </c>
      <c r="BT503" s="402">
        <v>7.3</v>
      </c>
      <c r="BU503" s="402">
        <v>7.3</v>
      </c>
      <c r="BV503" s="402">
        <v>7.3</v>
      </c>
      <c r="BW503" s="402">
        <v>7.3</v>
      </c>
      <c r="BX503" s="402">
        <v>8</v>
      </c>
      <c r="BY503" s="402">
        <v>8</v>
      </c>
      <c r="BZ503" s="402">
        <v>9.4</v>
      </c>
      <c r="CA503" s="402">
        <v>8.5</v>
      </c>
      <c r="CB503" s="402">
        <v>7.3</v>
      </c>
      <c r="CC503" s="402">
        <v>7.2</v>
      </c>
      <c r="CD503" s="402">
        <v>7.3</v>
      </c>
      <c r="CE503" s="402">
        <v>7.3</v>
      </c>
      <c r="CF503" s="402">
        <v>7.3</v>
      </c>
      <c r="CG503" s="402">
        <v>7.3</v>
      </c>
      <c r="CH503" s="402">
        <v>7.9</v>
      </c>
      <c r="CI503" s="402">
        <v>7.3</v>
      </c>
      <c r="CJ503" s="402">
        <v>7.1</v>
      </c>
      <c r="CK503" s="402">
        <v>5</v>
      </c>
      <c r="CL503" s="402">
        <v>7.3</v>
      </c>
      <c r="CM503" s="402">
        <v>8.1</v>
      </c>
      <c r="CN503" s="402">
        <v>7.3</v>
      </c>
      <c r="CO503" s="402">
        <v>7.3</v>
      </c>
      <c r="CP503" s="402">
        <v>7.3</v>
      </c>
    </row>
    <row r="504" spans="1:94">
      <c r="A504">
        <v>502</v>
      </c>
      <c r="B504" t="s">
        <v>755</v>
      </c>
      <c r="C504" t="s">
        <v>1195</v>
      </c>
      <c r="D504" t="s">
        <v>1367</v>
      </c>
      <c r="E504" t="s">
        <v>756</v>
      </c>
      <c r="F504" t="s">
        <v>2119</v>
      </c>
      <c r="I504" s="402"/>
      <c r="J504" s="402">
        <v>29.4</v>
      </c>
      <c r="K504" s="402"/>
      <c r="L504" s="402">
        <v>29.2</v>
      </c>
      <c r="M504" s="402">
        <v>26.9</v>
      </c>
      <c r="N504" s="402">
        <v>30.1</v>
      </c>
      <c r="O504" s="402">
        <v>29.4</v>
      </c>
      <c r="P504" s="402">
        <v>29.9</v>
      </c>
      <c r="Q504" s="402"/>
      <c r="R504" s="402">
        <v>26.9</v>
      </c>
      <c r="S504" s="402">
        <v>28.7</v>
      </c>
      <c r="T504" s="402">
        <v>29</v>
      </c>
      <c r="U504" s="402">
        <v>24.4</v>
      </c>
      <c r="V504" s="402">
        <v>26.7</v>
      </c>
      <c r="W504" s="402">
        <v>35</v>
      </c>
      <c r="X504" s="402">
        <v>29.9</v>
      </c>
      <c r="Y504" s="402">
        <v>29.9</v>
      </c>
      <c r="Z504" s="402">
        <v>28.3</v>
      </c>
      <c r="AA504" s="402">
        <v>29.9</v>
      </c>
      <c r="AB504" s="402">
        <v>27.2</v>
      </c>
      <c r="AC504" s="402">
        <v>29.2</v>
      </c>
      <c r="AD504" s="402">
        <v>30</v>
      </c>
      <c r="AE504" s="402">
        <v>29.2</v>
      </c>
      <c r="AF504" s="402">
        <v>30.2</v>
      </c>
      <c r="AG504" s="402">
        <v>30.7</v>
      </c>
      <c r="AH504" s="402">
        <v>29.1</v>
      </c>
      <c r="AI504" s="402"/>
      <c r="AJ504" s="402">
        <v>15.3</v>
      </c>
      <c r="AK504" s="402">
        <v>24.3</v>
      </c>
      <c r="AL504" s="402">
        <v>26.9</v>
      </c>
      <c r="AM504" s="402">
        <v>28.6</v>
      </c>
      <c r="AN504" s="402">
        <v>28.7</v>
      </c>
      <c r="AO504" s="402">
        <v>28.7</v>
      </c>
      <c r="AP504" s="402">
        <v>23.5</v>
      </c>
      <c r="AQ504" s="402">
        <v>28.7</v>
      </c>
      <c r="AR504" s="402">
        <v>28.7</v>
      </c>
      <c r="AS504" s="402">
        <v>29</v>
      </c>
      <c r="AT504" s="402">
        <v>29.5</v>
      </c>
      <c r="AU504" s="402">
        <v>29</v>
      </c>
      <c r="AV504" s="402">
        <v>29</v>
      </c>
      <c r="AW504" s="402">
        <v>24.4</v>
      </c>
      <c r="AX504" s="402">
        <v>24.4</v>
      </c>
      <c r="AY504" s="402">
        <v>20.1</v>
      </c>
      <c r="AZ504" s="402">
        <v>24.4</v>
      </c>
      <c r="BA504" s="402">
        <v>26.7</v>
      </c>
      <c r="BB504" s="402">
        <v>26.7</v>
      </c>
      <c r="BC504" s="402">
        <v>26.7</v>
      </c>
      <c r="BD504" s="402">
        <v>35</v>
      </c>
      <c r="BE504" s="402">
        <v>35</v>
      </c>
      <c r="BF504" s="402">
        <v>35</v>
      </c>
      <c r="BG504" s="402">
        <v>29.9</v>
      </c>
      <c r="BH504" s="402">
        <v>29.1</v>
      </c>
      <c r="BI504" s="402">
        <v>29.9</v>
      </c>
      <c r="BJ504" s="402">
        <v>31.1</v>
      </c>
      <c r="BK504" s="402">
        <v>27.5</v>
      </c>
      <c r="BL504" s="402">
        <v>29.9</v>
      </c>
      <c r="BM504" s="402">
        <v>27.9</v>
      </c>
      <c r="BN504" s="402">
        <v>28.3</v>
      </c>
      <c r="BO504" s="402">
        <v>29.9</v>
      </c>
      <c r="BP504" s="402">
        <v>29.9</v>
      </c>
      <c r="BQ504" s="402">
        <v>25</v>
      </c>
      <c r="BR504" s="402">
        <v>27.2</v>
      </c>
      <c r="BS504" s="402">
        <v>27.2</v>
      </c>
      <c r="BT504" s="402">
        <v>29.2</v>
      </c>
      <c r="BU504" s="402">
        <v>28</v>
      </c>
      <c r="BV504" s="402">
        <v>29.2</v>
      </c>
      <c r="BW504" s="402">
        <v>29.2</v>
      </c>
      <c r="BX504" s="402">
        <v>30</v>
      </c>
      <c r="BY504" s="402">
        <v>30</v>
      </c>
      <c r="BZ504" s="402">
        <v>33.3</v>
      </c>
      <c r="CA504" s="402">
        <v>30</v>
      </c>
      <c r="CB504" s="402">
        <v>29.2</v>
      </c>
      <c r="CC504" s="402">
        <v>29.2</v>
      </c>
      <c r="CD504" s="402">
        <v>29.3</v>
      </c>
      <c r="CE504" s="402">
        <v>29.2</v>
      </c>
      <c r="CF504" s="402">
        <v>30.2</v>
      </c>
      <c r="CG504" s="402">
        <v>31.2</v>
      </c>
      <c r="CH504" s="402">
        <v>30.2</v>
      </c>
      <c r="CI504" s="402">
        <v>37.9</v>
      </c>
      <c r="CJ504" s="402">
        <v>29.2</v>
      </c>
      <c r="CK504" s="402">
        <v>30.8</v>
      </c>
      <c r="CL504" s="402">
        <v>30.8</v>
      </c>
      <c r="CM504" s="402">
        <v>30.8</v>
      </c>
      <c r="CN504" s="402">
        <v>29.1</v>
      </c>
      <c r="CO504" s="402">
        <v>24.5</v>
      </c>
      <c r="CP504" s="402">
        <v>29.1</v>
      </c>
    </row>
    <row r="505" spans="1:94">
      <c r="A505">
        <v>503</v>
      </c>
      <c r="B505" t="s">
        <v>1392</v>
      </c>
      <c r="C505" t="s">
        <v>1195</v>
      </c>
      <c r="D505" t="s">
        <v>1367</v>
      </c>
      <c r="E505" t="s">
        <v>1393</v>
      </c>
      <c r="F505" t="s">
        <v>2119</v>
      </c>
      <c r="I505" s="402"/>
      <c r="J505" s="402">
        <v>6.8</v>
      </c>
      <c r="K505" s="402"/>
      <c r="L505" s="402">
        <v>6.8</v>
      </c>
      <c r="M505" s="402">
        <v>8</v>
      </c>
      <c r="N505" s="402">
        <v>6.8</v>
      </c>
      <c r="O505" s="402">
        <v>6.8</v>
      </c>
      <c r="P505" s="402">
        <v>6</v>
      </c>
      <c r="Q505" s="402"/>
      <c r="R505" s="402">
        <v>7</v>
      </c>
      <c r="S505" s="402">
        <v>7</v>
      </c>
      <c r="T505" s="402">
        <v>6.9</v>
      </c>
      <c r="U505" s="402">
        <v>8.1</v>
      </c>
      <c r="V505" s="402">
        <v>8.1</v>
      </c>
      <c r="W505" s="402">
        <v>7.5</v>
      </c>
      <c r="X505" s="402">
        <v>6</v>
      </c>
      <c r="Y505" s="402">
        <v>7</v>
      </c>
      <c r="Z505" s="402">
        <v>5</v>
      </c>
      <c r="AA505" s="402">
        <v>8</v>
      </c>
      <c r="AB505" s="402">
        <v>7</v>
      </c>
      <c r="AC505" s="402">
        <v>7.7</v>
      </c>
      <c r="AD505" s="402">
        <v>7</v>
      </c>
      <c r="AE505" s="402">
        <v>4.8</v>
      </c>
      <c r="AF505" s="402">
        <v>7.5</v>
      </c>
      <c r="AG505" s="402">
        <v>5.5</v>
      </c>
      <c r="AH505" s="402">
        <v>4.6</v>
      </c>
      <c r="AI505" s="402"/>
      <c r="AJ505" s="402">
        <v>7</v>
      </c>
      <c r="AK505" s="402">
        <v>7</v>
      </c>
      <c r="AL505" s="402">
        <v>8.7</v>
      </c>
      <c r="AM505" s="402">
        <v>6.7</v>
      </c>
      <c r="AN505" s="402">
        <v>7</v>
      </c>
      <c r="AO505" s="402">
        <v>7</v>
      </c>
      <c r="AP505" s="402">
        <v>7</v>
      </c>
      <c r="AQ505" s="402">
        <v>7</v>
      </c>
      <c r="AR505" s="402">
        <v>7</v>
      </c>
      <c r="AS505" s="402">
        <v>7</v>
      </c>
      <c r="AT505" s="402">
        <v>7</v>
      </c>
      <c r="AU505" s="402">
        <v>3.7</v>
      </c>
      <c r="AV505" s="402">
        <v>7</v>
      </c>
      <c r="AW505" s="402">
        <v>8.2</v>
      </c>
      <c r="AX505" s="402">
        <v>8.2</v>
      </c>
      <c r="AY505" s="402">
        <v>8.2</v>
      </c>
      <c r="AZ505" s="402">
        <v>9.8</v>
      </c>
      <c r="BA505" s="402">
        <v>8.2</v>
      </c>
      <c r="BB505" s="402">
        <v>8.2</v>
      </c>
      <c r="BC505" s="402">
        <v>8.2</v>
      </c>
      <c r="BD505" s="402">
        <v>7.5</v>
      </c>
      <c r="BE505" s="402">
        <v>7.5</v>
      </c>
      <c r="BF505" s="402">
        <v>7.5</v>
      </c>
      <c r="BG505" s="402">
        <v>6.1</v>
      </c>
      <c r="BH505" s="402">
        <v>6.1</v>
      </c>
      <c r="BI505" s="402">
        <v>6</v>
      </c>
      <c r="BJ505" s="402">
        <v>7</v>
      </c>
      <c r="BK505" s="402">
        <v>7</v>
      </c>
      <c r="BL505" s="402">
        <v>7.4</v>
      </c>
      <c r="BM505" s="402">
        <v>5.1</v>
      </c>
      <c r="BN505" s="402">
        <v>4.6</v>
      </c>
      <c r="BO505" s="402">
        <v>8.1</v>
      </c>
      <c r="BP505" s="402">
        <v>8.1</v>
      </c>
      <c r="BQ505" s="402">
        <v>7.6</v>
      </c>
      <c r="BR505" s="402">
        <v>7</v>
      </c>
      <c r="BS505" s="402">
        <v>7</v>
      </c>
      <c r="BT505" s="402">
        <v>7.8</v>
      </c>
      <c r="BU505" s="402">
        <v>7.8</v>
      </c>
      <c r="BV505" s="402">
        <v>7.8</v>
      </c>
      <c r="BW505" s="402">
        <v>7.8</v>
      </c>
      <c r="BX505" s="402">
        <v>7</v>
      </c>
      <c r="BY505" s="402">
        <v>7</v>
      </c>
      <c r="BZ505" s="402">
        <v>8.2</v>
      </c>
      <c r="CA505" s="402">
        <v>6.2</v>
      </c>
      <c r="CB505" s="402">
        <v>4.8</v>
      </c>
      <c r="CC505" s="402">
        <v>4.8</v>
      </c>
      <c r="CD505" s="402">
        <v>4.8</v>
      </c>
      <c r="CE505" s="402">
        <v>4</v>
      </c>
      <c r="CF505" s="402">
        <v>7.6</v>
      </c>
      <c r="CG505" s="402">
        <v>7.6</v>
      </c>
      <c r="CH505" s="402">
        <v>7.6</v>
      </c>
      <c r="CI505" s="402">
        <v>5.5</v>
      </c>
      <c r="CJ505" s="402">
        <v>5.5</v>
      </c>
      <c r="CK505" s="402">
        <v>5.5</v>
      </c>
      <c r="CL505" s="402">
        <v>5.5</v>
      </c>
      <c r="CM505" s="402">
        <v>5.5</v>
      </c>
      <c r="CN505" s="402">
        <v>4.3</v>
      </c>
      <c r="CO505" s="402">
        <v>4.6</v>
      </c>
      <c r="CP505" s="402">
        <v>4.6</v>
      </c>
    </row>
    <row r="506" spans="1:94">
      <c r="A506">
        <v>504</v>
      </c>
      <c r="B506" t="s">
        <v>1394</v>
      </c>
      <c r="C506" t="s">
        <v>1195</v>
      </c>
      <c r="D506" t="s">
        <v>1367</v>
      </c>
      <c r="E506" t="s">
        <v>1395</v>
      </c>
      <c r="F506" t="s">
        <v>2119</v>
      </c>
      <c r="I506" s="402"/>
      <c r="J506" s="402">
        <v>4.2</v>
      </c>
      <c r="K506" s="402"/>
      <c r="L506" s="402">
        <v>4</v>
      </c>
      <c r="M506" s="402">
        <v>5</v>
      </c>
      <c r="N506" s="402">
        <v>4.2</v>
      </c>
      <c r="O506" s="402">
        <v>4.1</v>
      </c>
      <c r="P506" s="402">
        <v>4.2</v>
      </c>
      <c r="Q506" s="402"/>
      <c r="R506" s="402">
        <v>4.1</v>
      </c>
      <c r="S506" s="402">
        <v>4.1</v>
      </c>
      <c r="T506" s="402">
        <v>4.1</v>
      </c>
      <c r="U506" s="402">
        <v>5.3</v>
      </c>
      <c r="V506" s="402">
        <v>5.1</v>
      </c>
      <c r="W506" s="402">
        <v>2.8</v>
      </c>
      <c r="X506" s="402">
        <v>4.6</v>
      </c>
      <c r="Y506" s="402">
        <v>4.3</v>
      </c>
      <c r="Z506" s="402">
        <v>4.3</v>
      </c>
      <c r="AA506" s="402">
        <v>4.3</v>
      </c>
      <c r="AB506" s="402">
        <v>4.8</v>
      </c>
      <c r="AC506" s="402">
        <v>4.2</v>
      </c>
      <c r="AD506" s="402">
        <v>3.9</v>
      </c>
      <c r="AE506" s="402">
        <v>4.2</v>
      </c>
      <c r="AF506" s="402">
        <v>4.3</v>
      </c>
      <c r="AG506" s="402">
        <v>4.3</v>
      </c>
      <c r="AH506" s="402">
        <v>4.3</v>
      </c>
      <c r="AI506" s="402"/>
      <c r="AJ506" s="402">
        <v>4</v>
      </c>
      <c r="AK506" s="402">
        <v>4</v>
      </c>
      <c r="AL506" s="402">
        <v>4</v>
      </c>
      <c r="AM506" s="402">
        <v>4</v>
      </c>
      <c r="AN506" s="402">
        <v>4</v>
      </c>
      <c r="AO506" s="402">
        <v>4</v>
      </c>
      <c r="AP506" s="402">
        <v>4</v>
      </c>
      <c r="AQ506" s="402">
        <v>4</v>
      </c>
      <c r="AR506" s="402">
        <v>4</v>
      </c>
      <c r="AS506" s="402">
        <v>4</v>
      </c>
      <c r="AT506" s="402">
        <v>4</v>
      </c>
      <c r="AU506" s="402">
        <v>4</v>
      </c>
      <c r="AV506" s="402">
        <v>4</v>
      </c>
      <c r="AW506" s="402">
        <v>5.2</v>
      </c>
      <c r="AX506" s="402">
        <v>5.2</v>
      </c>
      <c r="AY506" s="402">
        <v>8.9</v>
      </c>
      <c r="AZ506" s="402">
        <v>5.2</v>
      </c>
      <c r="BA506" s="402">
        <v>4.9</v>
      </c>
      <c r="BB506" s="402">
        <v>5</v>
      </c>
      <c r="BC506" s="402">
        <v>6.9</v>
      </c>
      <c r="BD506" s="402">
        <v>2.8</v>
      </c>
      <c r="BE506" s="402">
        <v>2.8</v>
      </c>
      <c r="BF506" s="402">
        <v>2.8</v>
      </c>
      <c r="BG506" s="402">
        <v>4.5</v>
      </c>
      <c r="BH506" s="402">
        <v>4.7</v>
      </c>
      <c r="BI506" s="402">
        <v>4.5</v>
      </c>
      <c r="BJ506" s="402">
        <v>4.2</v>
      </c>
      <c r="BK506" s="402">
        <v>4.9</v>
      </c>
      <c r="BL506" s="402">
        <v>4.2</v>
      </c>
      <c r="BM506" s="402">
        <v>4.2</v>
      </c>
      <c r="BN506" s="402">
        <v>4.2</v>
      </c>
      <c r="BO506" s="402">
        <v>4.5</v>
      </c>
      <c r="BP506" s="402">
        <v>4.2</v>
      </c>
      <c r="BQ506" s="402">
        <v>7.8</v>
      </c>
      <c r="BR506" s="402">
        <v>3.4</v>
      </c>
      <c r="BS506" s="402">
        <v>4.7</v>
      </c>
      <c r="BT506" s="402">
        <v>4.1</v>
      </c>
      <c r="BU506" s="402">
        <v>4.1</v>
      </c>
      <c r="BV506" s="402">
        <v>3</v>
      </c>
      <c r="BW506" s="402">
        <v>4.1</v>
      </c>
      <c r="BX506" s="402">
        <v>3.7</v>
      </c>
      <c r="BY506" s="402">
        <v>3.8</v>
      </c>
      <c r="BZ506" s="402">
        <v>3.8</v>
      </c>
      <c r="CA506" s="402">
        <v>3.8</v>
      </c>
      <c r="CB506" s="402">
        <v>4.1</v>
      </c>
      <c r="CC506" s="402">
        <v>4.1</v>
      </c>
      <c r="CD506" s="402">
        <v>3.9</v>
      </c>
      <c r="CE506" s="402">
        <v>4.1</v>
      </c>
      <c r="CF506" s="402">
        <v>4.2</v>
      </c>
      <c r="CG506" s="402">
        <v>4.2</v>
      </c>
      <c r="CH506" s="402">
        <v>4.2</v>
      </c>
      <c r="CI506" s="402">
        <v>4.2</v>
      </c>
      <c r="CJ506" s="402">
        <v>5.3</v>
      </c>
      <c r="CK506" s="402">
        <v>4.2</v>
      </c>
      <c r="CL506" s="402">
        <v>4.2</v>
      </c>
      <c r="CM506" s="402">
        <v>4.2</v>
      </c>
      <c r="CN506" s="402">
        <v>4.2</v>
      </c>
      <c r="CO506" s="402">
        <v>4.2</v>
      </c>
      <c r="CP506" s="402">
        <v>4.2</v>
      </c>
    </row>
    <row r="507" spans="1:94">
      <c r="A507">
        <v>505</v>
      </c>
      <c r="B507" t="s">
        <v>1396</v>
      </c>
      <c r="C507" t="s">
        <v>1195</v>
      </c>
      <c r="D507" t="s">
        <v>1367</v>
      </c>
      <c r="E507" t="s">
        <v>1397</v>
      </c>
      <c r="F507" t="s">
        <v>2119</v>
      </c>
      <c r="I507" s="402"/>
      <c r="J507" s="402">
        <v>2.6</v>
      </c>
      <c r="K507" s="402"/>
      <c r="L507" s="402">
        <v>2.6</v>
      </c>
      <c r="M507" s="402">
        <v>2.8</v>
      </c>
      <c r="N507" s="402">
        <v>2.6</v>
      </c>
      <c r="O507" s="402">
        <v>2.6</v>
      </c>
      <c r="P507" s="402">
        <v>2.6</v>
      </c>
      <c r="Q507" s="402"/>
      <c r="R507" s="402">
        <v>2.8</v>
      </c>
      <c r="S507" s="402">
        <v>2.7</v>
      </c>
      <c r="T507" s="402">
        <v>2.5</v>
      </c>
      <c r="U507" s="402">
        <v>2.8</v>
      </c>
      <c r="V507" s="402">
        <v>3.1</v>
      </c>
      <c r="W507" s="402">
        <v>2.7</v>
      </c>
      <c r="X507" s="402">
        <v>2.1</v>
      </c>
      <c r="Y507" s="402">
        <v>2.7</v>
      </c>
      <c r="Z507" s="402">
        <v>2.7</v>
      </c>
      <c r="AA507" s="402">
        <v>2.6</v>
      </c>
      <c r="AB507" s="402">
        <v>2.7</v>
      </c>
      <c r="AC507" s="402">
        <v>2.7</v>
      </c>
      <c r="AD507" s="402">
        <v>2.7</v>
      </c>
      <c r="AE507" s="402">
        <v>2.7</v>
      </c>
      <c r="AF507" s="402">
        <v>2.7</v>
      </c>
      <c r="AG507" s="402">
        <v>2.7</v>
      </c>
      <c r="AH507" s="402">
        <v>2.7</v>
      </c>
      <c r="AI507" s="402"/>
      <c r="AJ507" s="402">
        <v>2.8</v>
      </c>
      <c r="AK507" s="402">
        <v>2.8</v>
      </c>
      <c r="AL507" s="402">
        <v>4.1</v>
      </c>
      <c r="AM507" s="402">
        <v>2.7</v>
      </c>
      <c r="AN507" s="402">
        <v>2.7</v>
      </c>
      <c r="AO507" s="402">
        <v>2.7</v>
      </c>
      <c r="AP507" s="402">
        <v>2.7</v>
      </c>
      <c r="AQ507" s="402">
        <v>2.7</v>
      </c>
      <c r="AR507" s="402">
        <v>2.7</v>
      </c>
      <c r="AS507" s="402">
        <v>2.5</v>
      </c>
      <c r="AT507" s="402">
        <v>2.5</v>
      </c>
      <c r="AU507" s="402">
        <v>2.5</v>
      </c>
      <c r="AV507" s="402">
        <v>2.5</v>
      </c>
      <c r="AW507" s="402">
        <v>3</v>
      </c>
      <c r="AX507" s="402">
        <v>2.8</v>
      </c>
      <c r="AY507" s="402">
        <v>2.8</v>
      </c>
      <c r="AZ507" s="402">
        <v>2.8</v>
      </c>
      <c r="BA507" s="402">
        <v>3.1</v>
      </c>
      <c r="BB507" s="402">
        <v>3.1</v>
      </c>
      <c r="BC507" s="402">
        <v>3.1</v>
      </c>
      <c r="BD507" s="402">
        <v>2.7</v>
      </c>
      <c r="BE507" s="402">
        <v>2.7</v>
      </c>
      <c r="BF507" s="402">
        <v>2.7</v>
      </c>
      <c r="BG507" s="402">
        <v>2.1</v>
      </c>
      <c r="BH507" s="402">
        <v>2.1</v>
      </c>
      <c r="BI507" s="402">
        <v>2.1</v>
      </c>
      <c r="BJ507" s="402">
        <v>2.7</v>
      </c>
      <c r="BK507" s="402">
        <v>2.7</v>
      </c>
      <c r="BL507" s="402">
        <v>2.7</v>
      </c>
      <c r="BM507" s="402">
        <v>2.7</v>
      </c>
      <c r="BN507" s="402">
        <v>2.7</v>
      </c>
      <c r="BO507" s="402">
        <v>2.7</v>
      </c>
      <c r="BP507" s="402">
        <v>2.6</v>
      </c>
      <c r="BQ507" s="402">
        <v>2.7</v>
      </c>
      <c r="BR507" s="402">
        <v>2.7</v>
      </c>
      <c r="BS507" s="402">
        <v>2.7</v>
      </c>
      <c r="BT507" s="402">
        <v>1.9</v>
      </c>
      <c r="BU507" s="402">
        <v>2.4</v>
      </c>
      <c r="BV507" s="402">
        <v>2.7</v>
      </c>
      <c r="BW507" s="402">
        <v>2.7</v>
      </c>
      <c r="BX507" s="402">
        <v>2.7</v>
      </c>
      <c r="BY507" s="402">
        <v>2.7</v>
      </c>
      <c r="BZ507" s="402">
        <v>2.7</v>
      </c>
      <c r="CA507" s="402">
        <v>2.7</v>
      </c>
      <c r="CB507" s="402">
        <v>2.7</v>
      </c>
      <c r="CC507" s="402">
        <v>2.7</v>
      </c>
      <c r="CD507" s="402">
        <v>2.5</v>
      </c>
      <c r="CE507" s="402">
        <v>2.7</v>
      </c>
      <c r="CF507" s="402">
        <v>2.7</v>
      </c>
      <c r="CG507" s="402">
        <v>2.7</v>
      </c>
      <c r="CH507" s="402">
        <v>2.7</v>
      </c>
      <c r="CI507" s="402">
        <v>2.7</v>
      </c>
      <c r="CJ507" s="402">
        <v>2.7</v>
      </c>
      <c r="CK507" s="402">
        <v>2.7</v>
      </c>
      <c r="CL507" s="402">
        <v>2.7</v>
      </c>
      <c r="CM507" s="402">
        <v>2.7</v>
      </c>
      <c r="CN507" s="402">
        <v>2.7</v>
      </c>
      <c r="CO507" s="402">
        <v>2.7</v>
      </c>
      <c r="CP507" s="402">
        <v>2.7</v>
      </c>
    </row>
    <row r="508" spans="1:94">
      <c r="A508">
        <v>506</v>
      </c>
      <c r="B508" t="s">
        <v>1398</v>
      </c>
      <c r="C508" t="s">
        <v>1195</v>
      </c>
      <c r="D508" t="s">
        <v>1367</v>
      </c>
      <c r="E508" t="s">
        <v>1399</v>
      </c>
      <c r="F508" t="s">
        <v>2119</v>
      </c>
      <c r="I508" s="402"/>
      <c r="J508" s="402">
        <v>3.3</v>
      </c>
      <c r="K508" s="402"/>
      <c r="L508" s="402">
        <v>2.7</v>
      </c>
      <c r="M508" s="402">
        <v>3.7</v>
      </c>
      <c r="N508" s="402">
        <v>2.5</v>
      </c>
      <c r="O508" s="402">
        <v>3.6</v>
      </c>
      <c r="P508" s="402">
        <v>4.5</v>
      </c>
      <c r="Q508" s="402"/>
      <c r="R508" s="402">
        <v>3.7</v>
      </c>
      <c r="S508" s="402">
        <v>2.6</v>
      </c>
      <c r="T508" s="402">
        <v>2.7</v>
      </c>
      <c r="U508" s="402">
        <v>3.7</v>
      </c>
      <c r="V508" s="402">
        <v>3.7</v>
      </c>
      <c r="W508" s="402">
        <v>2.5</v>
      </c>
      <c r="X508" s="402">
        <v>2.5</v>
      </c>
      <c r="Y508" s="402">
        <v>2.5</v>
      </c>
      <c r="Z508" s="402">
        <v>1.7</v>
      </c>
      <c r="AA508" s="402">
        <v>2.5</v>
      </c>
      <c r="AB508" s="402">
        <v>3.6</v>
      </c>
      <c r="AC508" s="402">
        <v>3.6</v>
      </c>
      <c r="AD508" s="402">
        <v>3.6</v>
      </c>
      <c r="AE508" s="402">
        <v>3.7</v>
      </c>
      <c r="AF508" s="402">
        <v>4.6</v>
      </c>
      <c r="AG508" s="402">
        <v>4.5</v>
      </c>
      <c r="AH508" s="402">
        <v>4.5</v>
      </c>
      <c r="AI508" s="402"/>
      <c r="AJ508" s="402">
        <v>3.6</v>
      </c>
      <c r="AK508" s="402">
        <v>12</v>
      </c>
      <c r="AL508" s="402">
        <v>3.6</v>
      </c>
      <c r="AM508" s="402">
        <v>2.6</v>
      </c>
      <c r="AN508" s="402">
        <v>2.6</v>
      </c>
      <c r="AO508" s="402">
        <v>2.6</v>
      </c>
      <c r="AP508" s="402">
        <v>2.4</v>
      </c>
      <c r="AQ508" s="402">
        <v>2.6</v>
      </c>
      <c r="AR508" s="402">
        <v>2.6</v>
      </c>
      <c r="AS508" s="402">
        <v>2.6</v>
      </c>
      <c r="AT508" s="402">
        <v>2.6</v>
      </c>
      <c r="AU508" s="402">
        <v>2.5</v>
      </c>
      <c r="AV508" s="402">
        <v>2.6</v>
      </c>
      <c r="AW508" s="402">
        <v>3.6</v>
      </c>
      <c r="AX508" s="402">
        <v>3.6</v>
      </c>
      <c r="AY508" s="402">
        <v>3.6</v>
      </c>
      <c r="AZ508" s="402">
        <v>4</v>
      </c>
      <c r="BA508" s="402">
        <v>3.6</v>
      </c>
      <c r="BB508" s="402">
        <v>3.6</v>
      </c>
      <c r="BC508" s="402">
        <v>4.3</v>
      </c>
      <c r="BD508" s="402">
        <v>2.5</v>
      </c>
      <c r="BE508" s="402">
        <v>2.5</v>
      </c>
      <c r="BF508" s="402">
        <v>2.5</v>
      </c>
      <c r="BG508" s="402">
        <v>2.5</v>
      </c>
      <c r="BH508" s="402">
        <v>5.1</v>
      </c>
      <c r="BI508" s="402">
        <v>2.5</v>
      </c>
      <c r="BJ508" s="402">
        <v>2.5</v>
      </c>
      <c r="BK508" s="402">
        <v>2.5</v>
      </c>
      <c r="BL508" s="402">
        <v>2.5</v>
      </c>
      <c r="BM508" s="402">
        <v>1.3</v>
      </c>
      <c r="BN508" s="402">
        <v>1.7</v>
      </c>
      <c r="BO508" s="402">
        <v>2.5</v>
      </c>
      <c r="BP508" s="402">
        <v>2.5</v>
      </c>
      <c r="BQ508" s="402">
        <v>3.5</v>
      </c>
      <c r="BR508" s="402">
        <v>3.5</v>
      </c>
      <c r="BS508" s="402">
        <v>3.5</v>
      </c>
      <c r="BT508" s="402">
        <v>3.2</v>
      </c>
      <c r="BU508" s="402">
        <v>3.5</v>
      </c>
      <c r="BV508" s="402">
        <v>2.4</v>
      </c>
      <c r="BW508" s="402">
        <v>6.9</v>
      </c>
      <c r="BX508" s="402">
        <v>3.2</v>
      </c>
      <c r="BY508" s="402">
        <v>5.2</v>
      </c>
      <c r="BZ508" s="402">
        <v>3.5</v>
      </c>
      <c r="CA508" s="402">
        <v>3.5</v>
      </c>
      <c r="CB508" s="402">
        <v>3.6</v>
      </c>
      <c r="CC508" s="402">
        <v>3.6</v>
      </c>
      <c r="CD508" s="402">
        <v>3.6</v>
      </c>
      <c r="CE508" s="402">
        <v>3.6</v>
      </c>
      <c r="CF508" s="402">
        <v>4.5</v>
      </c>
      <c r="CG508" s="402">
        <v>4.5</v>
      </c>
      <c r="CH508" s="402">
        <v>4.5</v>
      </c>
      <c r="CI508" s="402">
        <v>4.8</v>
      </c>
      <c r="CJ508" s="402">
        <v>4.5</v>
      </c>
      <c r="CK508" s="402">
        <v>5.9</v>
      </c>
      <c r="CL508" s="402">
        <v>3.5</v>
      </c>
      <c r="CM508" s="402">
        <v>3.4</v>
      </c>
      <c r="CN508" s="402">
        <v>4.5</v>
      </c>
      <c r="CO508" s="402">
        <v>5</v>
      </c>
      <c r="CP508" s="402">
        <v>3</v>
      </c>
    </row>
    <row r="509" spans="1:94">
      <c r="A509">
        <v>507</v>
      </c>
      <c r="B509" t="s">
        <v>1400</v>
      </c>
      <c r="C509" t="s">
        <v>1195</v>
      </c>
      <c r="D509" t="s">
        <v>1367</v>
      </c>
      <c r="E509" t="s">
        <v>1401</v>
      </c>
      <c r="F509" t="s">
        <v>2119</v>
      </c>
      <c r="I509" s="402"/>
      <c r="J509" s="402">
        <v>24.4</v>
      </c>
      <c r="K509" s="402"/>
      <c r="L509" s="402">
        <v>24.5</v>
      </c>
      <c r="M509" s="402">
        <v>27.9</v>
      </c>
      <c r="N509" s="402">
        <v>23.4</v>
      </c>
      <c r="O509" s="402">
        <v>24</v>
      </c>
      <c r="P509" s="402">
        <v>24.5</v>
      </c>
      <c r="Q509" s="402"/>
      <c r="R509" s="402">
        <v>22.6</v>
      </c>
      <c r="S509" s="402">
        <v>24.5</v>
      </c>
      <c r="T509" s="402">
        <v>24.5</v>
      </c>
      <c r="U509" s="402">
        <v>29.2</v>
      </c>
      <c r="V509" s="402">
        <v>27.9</v>
      </c>
      <c r="W509" s="402">
        <v>23.4</v>
      </c>
      <c r="X509" s="402">
        <v>24.5</v>
      </c>
      <c r="Y509" s="402">
        <v>22.7</v>
      </c>
      <c r="Z509" s="402">
        <v>20.1</v>
      </c>
      <c r="AA509" s="402">
        <v>23.4</v>
      </c>
      <c r="AB509" s="402">
        <v>34.9</v>
      </c>
      <c r="AC509" s="402">
        <v>23.9</v>
      </c>
      <c r="AD509" s="402">
        <v>22.5</v>
      </c>
      <c r="AE509" s="402">
        <v>22.3</v>
      </c>
      <c r="AF509" s="402">
        <v>24.5</v>
      </c>
      <c r="AG509" s="402">
        <v>24.5</v>
      </c>
      <c r="AH509" s="402">
        <v>24.5</v>
      </c>
      <c r="AI509" s="402"/>
      <c r="AJ509" s="402">
        <v>20.1</v>
      </c>
      <c r="AK509" s="402">
        <v>22.8</v>
      </c>
      <c r="AL509" s="402">
        <v>22.8</v>
      </c>
      <c r="AM509" s="402">
        <v>24.7</v>
      </c>
      <c r="AN509" s="402">
        <v>24.7</v>
      </c>
      <c r="AO509" s="402">
        <v>24.7</v>
      </c>
      <c r="AP509" s="402">
        <v>24.7</v>
      </c>
      <c r="AQ509" s="402">
        <v>24.7</v>
      </c>
      <c r="AR509" s="402">
        <v>24.7</v>
      </c>
      <c r="AS509" s="402">
        <v>24.2</v>
      </c>
      <c r="AT509" s="402">
        <v>24.7</v>
      </c>
      <c r="AU509" s="402">
        <v>24.7</v>
      </c>
      <c r="AV509" s="402">
        <v>25.7</v>
      </c>
      <c r="AW509" s="402">
        <v>29.4</v>
      </c>
      <c r="AX509" s="402">
        <v>31</v>
      </c>
      <c r="AY509" s="402">
        <v>29.4</v>
      </c>
      <c r="AZ509" s="402">
        <v>29.4</v>
      </c>
      <c r="BA509" s="402">
        <v>26.3</v>
      </c>
      <c r="BB509" s="402">
        <v>29</v>
      </c>
      <c r="BC509" s="402">
        <v>28.1</v>
      </c>
      <c r="BD509" s="402">
        <v>23.5</v>
      </c>
      <c r="BE509" s="402">
        <v>23.5</v>
      </c>
      <c r="BF509" s="402">
        <v>23.5</v>
      </c>
      <c r="BG509" s="402">
        <v>25</v>
      </c>
      <c r="BH509" s="402">
        <v>28.3</v>
      </c>
      <c r="BI509" s="402">
        <v>24.7</v>
      </c>
      <c r="BJ509" s="402">
        <v>21.9</v>
      </c>
      <c r="BK509" s="402">
        <v>22.9</v>
      </c>
      <c r="BL509" s="402">
        <v>22.9</v>
      </c>
      <c r="BM509" s="402">
        <v>19.5</v>
      </c>
      <c r="BN509" s="402">
        <v>20.2</v>
      </c>
      <c r="BO509" s="402">
        <v>24.1</v>
      </c>
      <c r="BP509" s="402">
        <v>21.5</v>
      </c>
      <c r="BQ509" s="402">
        <v>43.3</v>
      </c>
      <c r="BR509" s="402">
        <v>35.2</v>
      </c>
      <c r="BS509" s="402">
        <v>35.2</v>
      </c>
      <c r="BT509" s="402">
        <v>24.1</v>
      </c>
      <c r="BU509" s="402">
        <v>24.1</v>
      </c>
      <c r="BV509" s="402">
        <v>21.5</v>
      </c>
      <c r="BW509" s="402">
        <v>24.1</v>
      </c>
      <c r="BX509" s="402">
        <v>22.7</v>
      </c>
      <c r="BY509" s="402">
        <v>22.7</v>
      </c>
      <c r="BZ509" s="402">
        <v>22.7</v>
      </c>
      <c r="CA509" s="402">
        <v>20.8</v>
      </c>
      <c r="CB509" s="402">
        <v>22.5</v>
      </c>
      <c r="CC509" s="402">
        <v>18.5</v>
      </c>
      <c r="CD509" s="402">
        <v>22.5</v>
      </c>
      <c r="CE509" s="402">
        <v>21.4</v>
      </c>
      <c r="CF509" s="402">
        <v>25.6</v>
      </c>
      <c r="CG509" s="402">
        <v>24.7</v>
      </c>
      <c r="CH509" s="402">
        <v>24.7</v>
      </c>
      <c r="CI509" s="402">
        <v>26.3</v>
      </c>
      <c r="CJ509" s="402">
        <v>24.7</v>
      </c>
      <c r="CK509" s="402">
        <v>25.1</v>
      </c>
      <c r="CL509" s="402">
        <v>24.7</v>
      </c>
      <c r="CM509" s="402">
        <v>20.9</v>
      </c>
      <c r="CN509" s="402">
        <v>24.7</v>
      </c>
      <c r="CO509" s="402">
        <v>24.7</v>
      </c>
      <c r="CP509" s="402">
        <v>23.4</v>
      </c>
    </row>
    <row r="510" spans="1:94">
      <c r="A510">
        <v>508</v>
      </c>
      <c r="B510" t="s">
        <v>1402</v>
      </c>
      <c r="C510" t="s">
        <v>1195</v>
      </c>
      <c r="D510" t="s">
        <v>1367</v>
      </c>
      <c r="E510" t="s">
        <v>1403</v>
      </c>
      <c r="F510" t="s">
        <v>2119</v>
      </c>
      <c r="I510" s="402"/>
      <c r="J510" s="402">
        <v>40.5</v>
      </c>
      <c r="K510" s="402"/>
      <c r="L510" s="402">
        <v>41.6</v>
      </c>
      <c r="M510" s="402">
        <v>43.3</v>
      </c>
      <c r="N510" s="402">
        <v>40.8</v>
      </c>
      <c r="O510" s="402">
        <v>38.9</v>
      </c>
      <c r="P510" s="402">
        <v>39.9</v>
      </c>
      <c r="Q510" s="402"/>
      <c r="R510" s="402">
        <v>41.5</v>
      </c>
      <c r="S510" s="402">
        <v>43.3</v>
      </c>
      <c r="T510" s="402">
        <v>41.5</v>
      </c>
      <c r="U510" s="402">
        <v>44.1</v>
      </c>
      <c r="V510" s="402">
        <v>43.2</v>
      </c>
      <c r="W510" s="402">
        <v>40.7</v>
      </c>
      <c r="X510" s="402">
        <v>40.9</v>
      </c>
      <c r="Y510" s="402">
        <v>40.5</v>
      </c>
      <c r="Z510" s="402">
        <v>39.1</v>
      </c>
      <c r="AA510" s="402">
        <v>41.5</v>
      </c>
      <c r="AB510" s="402">
        <v>45.6</v>
      </c>
      <c r="AC510" s="402">
        <v>38.8</v>
      </c>
      <c r="AD510" s="402">
        <v>38.8</v>
      </c>
      <c r="AE510" s="402">
        <v>36</v>
      </c>
      <c r="AF510" s="402">
        <v>39.8</v>
      </c>
      <c r="AG510" s="402">
        <v>39.8</v>
      </c>
      <c r="AH510" s="402">
        <v>37.8</v>
      </c>
      <c r="AI510" s="402"/>
      <c r="AJ510" s="402">
        <v>41.9</v>
      </c>
      <c r="AK510" s="402">
        <v>41.9</v>
      </c>
      <c r="AL510" s="402">
        <v>41.9</v>
      </c>
      <c r="AM510" s="402">
        <v>43.6</v>
      </c>
      <c r="AN510" s="402">
        <v>43.6</v>
      </c>
      <c r="AO510" s="402">
        <v>43.6</v>
      </c>
      <c r="AP510" s="402">
        <v>43.6</v>
      </c>
      <c r="AQ510" s="402">
        <v>43.6</v>
      </c>
      <c r="AR510" s="402">
        <v>43.6</v>
      </c>
      <c r="AS510" s="402">
        <v>42</v>
      </c>
      <c r="AT510" s="402">
        <v>41.9</v>
      </c>
      <c r="AU510" s="402">
        <v>37.2</v>
      </c>
      <c r="AV510" s="402">
        <v>41.9</v>
      </c>
      <c r="AW510" s="402">
        <v>44.5</v>
      </c>
      <c r="AX510" s="402">
        <v>51.2</v>
      </c>
      <c r="AY510" s="402">
        <v>40.5</v>
      </c>
      <c r="AZ510" s="402">
        <v>45.7</v>
      </c>
      <c r="BA510" s="402">
        <v>43.6</v>
      </c>
      <c r="BB510" s="402">
        <v>43.6</v>
      </c>
      <c r="BC510" s="402">
        <v>43.6</v>
      </c>
      <c r="BD510" s="402">
        <v>41.1</v>
      </c>
      <c r="BE510" s="402">
        <v>41.1</v>
      </c>
      <c r="BF510" s="402">
        <v>41.1</v>
      </c>
      <c r="BG510" s="402">
        <v>41.2</v>
      </c>
      <c r="BH510" s="402">
        <v>41.2</v>
      </c>
      <c r="BI510" s="402">
        <v>41.2</v>
      </c>
      <c r="BJ510" s="402">
        <v>38.2</v>
      </c>
      <c r="BK510" s="402">
        <v>40.9</v>
      </c>
      <c r="BL510" s="402">
        <v>40.9</v>
      </c>
      <c r="BM510" s="402">
        <v>39.4</v>
      </c>
      <c r="BN510" s="402">
        <v>33.1</v>
      </c>
      <c r="BO510" s="402">
        <v>41.8</v>
      </c>
      <c r="BP510" s="402">
        <v>41.8</v>
      </c>
      <c r="BQ510" s="402">
        <v>46</v>
      </c>
      <c r="BR510" s="402">
        <v>46</v>
      </c>
      <c r="BS510" s="402">
        <v>46</v>
      </c>
      <c r="BT510" s="402">
        <v>39.1</v>
      </c>
      <c r="BU510" s="402">
        <v>39.1</v>
      </c>
      <c r="BV510" s="402">
        <v>38.2</v>
      </c>
      <c r="BW510" s="402">
        <v>39.1</v>
      </c>
      <c r="BX510" s="402">
        <v>39.1</v>
      </c>
      <c r="BY510" s="402">
        <v>39.1</v>
      </c>
      <c r="BZ510" s="402">
        <v>39.1</v>
      </c>
      <c r="CA510" s="402">
        <v>37</v>
      </c>
      <c r="CB510" s="402">
        <v>36.3</v>
      </c>
      <c r="CC510" s="402">
        <v>33.5</v>
      </c>
      <c r="CD510" s="402">
        <v>36.3</v>
      </c>
      <c r="CE510" s="402">
        <v>36.3</v>
      </c>
      <c r="CF510" s="402">
        <v>40.1</v>
      </c>
      <c r="CG510" s="402">
        <v>40.1</v>
      </c>
      <c r="CH510" s="402">
        <v>40.1</v>
      </c>
      <c r="CI510" s="402">
        <v>40.1</v>
      </c>
      <c r="CJ510" s="402">
        <v>40.1</v>
      </c>
      <c r="CK510" s="402">
        <v>40.1</v>
      </c>
      <c r="CL510" s="402">
        <v>40.1</v>
      </c>
      <c r="CM510" s="402">
        <v>37.8</v>
      </c>
      <c r="CN510" s="402">
        <v>38.1</v>
      </c>
      <c r="CO510" s="402">
        <v>34.3</v>
      </c>
      <c r="CP510" s="402">
        <v>38.1</v>
      </c>
    </row>
    <row r="511" spans="1:94">
      <c r="A511">
        <v>509</v>
      </c>
      <c r="B511" t="s">
        <v>785</v>
      </c>
      <c r="C511" t="s">
        <v>1195</v>
      </c>
      <c r="D511" t="s">
        <v>1367</v>
      </c>
      <c r="E511" t="s">
        <v>786</v>
      </c>
      <c r="F511" t="s">
        <v>2119</v>
      </c>
      <c r="I511" s="402"/>
      <c r="J511" s="402">
        <v>7.3</v>
      </c>
      <c r="K511" s="402"/>
      <c r="L511" s="402">
        <v>7.2</v>
      </c>
      <c r="M511" s="402">
        <v>7.3</v>
      </c>
      <c r="N511" s="402">
        <v>7.3</v>
      </c>
      <c r="O511" s="402">
        <v>7.3</v>
      </c>
      <c r="P511" s="402">
        <v>7.3</v>
      </c>
      <c r="Q511" s="402"/>
      <c r="R511" s="402">
        <v>7.3</v>
      </c>
      <c r="S511" s="402">
        <v>7.3</v>
      </c>
      <c r="T511" s="402">
        <v>7.1</v>
      </c>
      <c r="U511" s="402">
        <v>7.4</v>
      </c>
      <c r="V511" s="402">
        <v>7.3</v>
      </c>
      <c r="W511" s="402">
        <v>7.3</v>
      </c>
      <c r="X511" s="402">
        <v>7.3</v>
      </c>
      <c r="Y511" s="402">
        <v>7.3</v>
      </c>
      <c r="Z511" s="402">
        <v>7.5</v>
      </c>
      <c r="AA511" s="402">
        <v>7.3</v>
      </c>
      <c r="AB511" s="402">
        <v>5.6</v>
      </c>
      <c r="AC511" s="402">
        <v>7.3</v>
      </c>
      <c r="AD511" s="402">
        <v>7.7</v>
      </c>
      <c r="AE511" s="402">
        <v>7.3</v>
      </c>
      <c r="AF511" s="402">
        <v>7.3</v>
      </c>
      <c r="AG511" s="402">
        <v>7.3</v>
      </c>
      <c r="AH511" s="402">
        <v>7.3</v>
      </c>
      <c r="AI511" s="402"/>
      <c r="AJ511" s="402">
        <v>7.3</v>
      </c>
      <c r="AK511" s="402">
        <v>7.3</v>
      </c>
      <c r="AL511" s="402">
        <v>7.3</v>
      </c>
      <c r="AM511" s="402">
        <v>6.9</v>
      </c>
      <c r="AN511" s="402">
        <v>6.5</v>
      </c>
      <c r="AO511" s="402">
        <v>7.7</v>
      </c>
      <c r="AP511" s="402">
        <v>7.3</v>
      </c>
      <c r="AQ511" s="402">
        <v>7.7</v>
      </c>
      <c r="AR511" s="402">
        <v>7.3</v>
      </c>
      <c r="AS511" s="402">
        <v>7.1</v>
      </c>
      <c r="AT511" s="402">
        <v>7.1</v>
      </c>
      <c r="AU511" s="402">
        <v>5.5</v>
      </c>
      <c r="AV511" s="402">
        <v>7.1</v>
      </c>
      <c r="AW511" s="402">
        <v>7.3</v>
      </c>
      <c r="AX511" s="402">
        <v>7.4</v>
      </c>
      <c r="AY511" s="402">
        <v>8.5</v>
      </c>
      <c r="AZ511" s="402">
        <v>7.4</v>
      </c>
      <c r="BA511" s="402">
        <v>7.5</v>
      </c>
      <c r="BB511" s="402">
        <v>7.3</v>
      </c>
      <c r="BC511" s="402">
        <v>6.1</v>
      </c>
      <c r="BD511" s="402">
        <v>7.3</v>
      </c>
      <c r="BE511" s="402">
        <v>7.3</v>
      </c>
      <c r="BF511" s="402">
        <v>6.7</v>
      </c>
      <c r="BG511" s="402">
        <v>7.3</v>
      </c>
      <c r="BH511" s="402">
        <v>8.1</v>
      </c>
      <c r="BI511" s="402">
        <v>7.1</v>
      </c>
      <c r="BJ511" s="402">
        <v>7.3</v>
      </c>
      <c r="BK511" s="402">
        <v>7.3</v>
      </c>
      <c r="BL511" s="402">
        <v>7.3</v>
      </c>
      <c r="BM511" s="402">
        <v>7.8</v>
      </c>
      <c r="BN511" s="402">
        <v>7.5</v>
      </c>
      <c r="BO511" s="402">
        <v>6.9</v>
      </c>
      <c r="BP511" s="402">
        <v>7.3</v>
      </c>
      <c r="BQ511" s="402">
        <v>5.6</v>
      </c>
      <c r="BR511" s="402">
        <v>4.2</v>
      </c>
      <c r="BS511" s="402">
        <v>5.6</v>
      </c>
      <c r="BT511" s="402">
        <v>7.3</v>
      </c>
      <c r="BU511" s="402">
        <v>7.3</v>
      </c>
      <c r="BV511" s="402">
        <v>8</v>
      </c>
      <c r="BW511" s="402">
        <v>7.3</v>
      </c>
      <c r="BX511" s="402">
        <v>8.7</v>
      </c>
      <c r="BY511" s="402">
        <v>7.7</v>
      </c>
      <c r="BZ511" s="402">
        <v>8.8</v>
      </c>
      <c r="CA511" s="402">
        <v>7.7</v>
      </c>
      <c r="CB511" s="402">
        <v>7.3</v>
      </c>
      <c r="CC511" s="402">
        <v>7.3</v>
      </c>
      <c r="CD511" s="402">
        <v>7.3</v>
      </c>
      <c r="CE511" s="402">
        <v>7.3</v>
      </c>
      <c r="CF511" s="402">
        <v>7.3</v>
      </c>
      <c r="CG511" s="402">
        <v>7.3</v>
      </c>
      <c r="CH511" s="402">
        <v>7.3</v>
      </c>
      <c r="CI511" s="402">
        <v>7.3</v>
      </c>
      <c r="CJ511" s="402">
        <v>7.3</v>
      </c>
      <c r="CK511" s="402">
        <v>6.3</v>
      </c>
      <c r="CL511" s="402">
        <v>7.3</v>
      </c>
      <c r="CM511" s="402">
        <v>7.3</v>
      </c>
      <c r="CN511" s="402">
        <v>7.3</v>
      </c>
      <c r="CO511" s="402">
        <v>7.5</v>
      </c>
      <c r="CP511" s="402">
        <v>6.3</v>
      </c>
    </row>
    <row r="512" spans="1:94">
      <c r="A512">
        <v>510</v>
      </c>
      <c r="B512" t="s">
        <v>1404</v>
      </c>
      <c r="C512" t="s">
        <v>1195</v>
      </c>
      <c r="D512" t="s">
        <v>1367</v>
      </c>
      <c r="E512" t="s">
        <v>1405</v>
      </c>
      <c r="F512" t="s">
        <v>2119</v>
      </c>
      <c r="I512" s="402"/>
      <c r="J512" s="402">
        <v>6.9</v>
      </c>
      <c r="K512" s="402"/>
      <c r="L512" s="402">
        <v>5.1</v>
      </c>
      <c r="M512" s="402">
        <v>7.1</v>
      </c>
      <c r="N512" s="402">
        <v>6.9</v>
      </c>
      <c r="O512" s="402">
        <v>7.7</v>
      </c>
      <c r="P512" s="402">
        <v>7.5</v>
      </c>
      <c r="Q512" s="402"/>
      <c r="R512" s="402">
        <v>5.2</v>
      </c>
      <c r="S512" s="402">
        <v>5.2</v>
      </c>
      <c r="T512" s="402">
        <v>5.2</v>
      </c>
      <c r="U512" s="402">
        <v>7.1</v>
      </c>
      <c r="V512" s="402">
        <v>7.1</v>
      </c>
      <c r="W512" s="402">
        <v>7.7</v>
      </c>
      <c r="X512" s="402">
        <v>7</v>
      </c>
      <c r="Y512" s="402">
        <v>5.7</v>
      </c>
      <c r="Z512" s="402">
        <v>7.4</v>
      </c>
      <c r="AA512" s="402">
        <v>6.7</v>
      </c>
      <c r="AB512" s="402">
        <v>7.7</v>
      </c>
      <c r="AC512" s="402">
        <v>7.7</v>
      </c>
      <c r="AD512" s="402">
        <v>8</v>
      </c>
      <c r="AE512" s="402">
        <v>7.7</v>
      </c>
      <c r="AF512" s="402">
        <v>7.5</v>
      </c>
      <c r="AG512" s="402">
        <v>7.9</v>
      </c>
      <c r="AH512" s="402">
        <v>7.5</v>
      </c>
      <c r="AI512" s="402"/>
      <c r="AJ512" s="402">
        <v>5.2</v>
      </c>
      <c r="AK512" s="402">
        <v>5.2</v>
      </c>
      <c r="AL512" s="402">
        <v>5.2</v>
      </c>
      <c r="AM512" s="402">
        <v>5</v>
      </c>
      <c r="AN512" s="402">
        <v>5.2</v>
      </c>
      <c r="AO512" s="402">
        <v>5.2</v>
      </c>
      <c r="AP512" s="402">
        <v>5.2</v>
      </c>
      <c r="AQ512" s="402">
        <v>5.2</v>
      </c>
      <c r="AR512" s="402">
        <v>5.2</v>
      </c>
      <c r="AS512" s="402">
        <v>4.1</v>
      </c>
      <c r="AT512" s="402">
        <v>5.2</v>
      </c>
      <c r="AU512" s="402">
        <v>5.2</v>
      </c>
      <c r="AV512" s="402">
        <v>5.2</v>
      </c>
      <c r="AW512" s="402">
        <v>7.1</v>
      </c>
      <c r="AX512" s="402">
        <v>7.1</v>
      </c>
      <c r="AY512" s="402">
        <v>6.7</v>
      </c>
      <c r="AZ512" s="402">
        <v>7.7</v>
      </c>
      <c r="BA512" s="402">
        <v>7.1</v>
      </c>
      <c r="BB512" s="402">
        <v>7.3</v>
      </c>
      <c r="BC512" s="402">
        <v>7.1</v>
      </c>
      <c r="BD512" s="402">
        <v>7.7</v>
      </c>
      <c r="BE512" s="402">
        <v>7.7</v>
      </c>
      <c r="BF512" s="402">
        <v>7.7</v>
      </c>
      <c r="BG512" s="402">
        <v>6.3</v>
      </c>
      <c r="BH512" s="402">
        <v>7.1</v>
      </c>
      <c r="BI512" s="402">
        <v>7</v>
      </c>
      <c r="BJ512" s="402">
        <v>5.7</v>
      </c>
      <c r="BK512" s="402">
        <v>5.7</v>
      </c>
      <c r="BL512" s="402">
        <v>5.7</v>
      </c>
      <c r="BM512" s="402">
        <v>7.4</v>
      </c>
      <c r="BN512" s="402">
        <v>11.7</v>
      </c>
      <c r="BO512" s="402">
        <v>6.4</v>
      </c>
      <c r="BP512" s="402">
        <v>6.6</v>
      </c>
      <c r="BQ512" s="402">
        <v>7.3</v>
      </c>
      <c r="BR512" s="402">
        <v>7.7</v>
      </c>
      <c r="BS512" s="402">
        <v>7.7</v>
      </c>
      <c r="BT512" s="402">
        <v>7.7</v>
      </c>
      <c r="BU512" s="402">
        <v>7.7</v>
      </c>
      <c r="BV512" s="402">
        <v>7.7</v>
      </c>
      <c r="BW512" s="402">
        <v>7.7</v>
      </c>
      <c r="BX512" s="402">
        <v>8</v>
      </c>
      <c r="BY512" s="402">
        <v>8.7</v>
      </c>
      <c r="BZ512" s="402">
        <v>8</v>
      </c>
      <c r="CA512" s="402">
        <v>8</v>
      </c>
      <c r="CB512" s="402">
        <v>7.7</v>
      </c>
      <c r="CC512" s="402">
        <v>7.7</v>
      </c>
      <c r="CD512" s="402">
        <v>7.7</v>
      </c>
      <c r="CE512" s="402">
        <v>7.7</v>
      </c>
      <c r="CF512" s="402">
        <v>7.5</v>
      </c>
      <c r="CG512" s="402">
        <v>7.5</v>
      </c>
      <c r="CH512" s="402">
        <v>7.7</v>
      </c>
      <c r="CI512" s="402">
        <v>8.6</v>
      </c>
      <c r="CJ512" s="402">
        <v>7.9</v>
      </c>
      <c r="CK512" s="402">
        <v>7.9</v>
      </c>
      <c r="CL512" s="402">
        <v>7.9</v>
      </c>
      <c r="CM512" s="402">
        <v>7.9</v>
      </c>
      <c r="CN512" s="402">
        <v>7.5</v>
      </c>
      <c r="CO512" s="402">
        <v>7.5</v>
      </c>
      <c r="CP512" s="402">
        <v>7.5</v>
      </c>
    </row>
    <row r="513" spans="1:94">
      <c r="A513">
        <v>511</v>
      </c>
      <c r="B513" t="s">
        <v>1406</v>
      </c>
      <c r="C513" t="s">
        <v>1195</v>
      </c>
      <c r="D513" t="s">
        <v>1367</v>
      </c>
      <c r="E513" t="s">
        <v>1407</v>
      </c>
      <c r="F513" t="s">
        <v>2119</v>
      </c>
      <c r="I513" s="402"/>
      <c r="J513" s="402">
        <v>1.2</v>
      </c>
      <c r="K513" s="402"/>
      <c r="L513" s="402">
        <v>1.2</v>
      </c>
      <c r="M513" s="402">
        <v>1.3</v>
      </c>
      <c r="N513" s="402">
        <v>1</v>
      </c>
      <c r="O513" s="402">
        <v>1.2</v>
      </c>
      <c r="P513" s="402">
        <v>1.3</v>
      </c>
      <c r="Q513" s="402"/>
      <c r="R513" s="402">
        <v>1.2</v>
      </c>
      <c r="S513" s="402">
        <v>1.3</v>
      </c>
      <c r="T513" s="402">
        <v>1</v>
      </c>
      <c r="U513" s="402">
        <v>1.7</v>
      </c>
      <c r="V513" s="402">
        <v>1.3</v>
      </c>
      <c r="W513" s="402">
        <v>0.9</v>
      </c>
      <c r="X513" s="402">
        <v>0.9</v>
      </c>
      <c r="Y513" s="402">
        <v>0.9</v>
      </c>
      <c r="Z513" s="402">
        <v>0.9</v>
      </c>
      <c r="AA513" s="402">
        <v>0.9</v>
      </c>
      <c r="AB513" s="402">
        <v>1.1</v>
      </c>
      <c r="AC513" s="402">
        <v>1.1</v>
      </c>
      <c r="AD513" s="402">
        <v>1.1</v>
      </c>
      <c r="AE513" s="402">
        <v>0.8</v>
      </c>
      <c r="AF513" s="402">
        <v>1.3</v>
      </c>
      <c r="AG513" s="402">
        <v>1.3</v>
      </c>
      <c r="AH513" s="402">
        <v>1.7</v>
      </c>
      <c r="AI513" s="402"/>
      <c r="AJ513" s="402">
        <v>1.6</v>
      </c>
      <c r="AK513" s="402">
        <v>1.2</v>
      </c>
      <c r="AL513" s="402">
        <v>1.2</v>
      </c>
      <c r="AM513" s="402">
        <v>0.8</v>
      </c>
      <c r="AN513" s="402">
        <v>1.3</v>
      </c>
      <c r="AO513" s="402">
        <v>1.3</v>
      </c>
      <c r="AP513" s="402">
        <v>1.3</v>
      </c>
      <c r="AQ513" s="402">
        <v>2.2</v>
      </c>
      <c r="AR513" s="402">
        <v>1.5</v>
      </c>
      <c r="AS513" s="402">
        <v>1</v>
      </c>
      <c r="AT513" s="402">
        <v>0.6</v>
      </c>
      <c r="AU513" s="402">
        <v>1</v>
      </c>
      <c r="AV513" s="402">
        <v>1</v>
      </c>
      <c r="AW513" s="402">
        <v>1.4</v>
      </c>
      <c r="AX513" s="402">
        <v>1.7</v>
      </c>
      <c r="AY513" s="402">
        <v>3.8</v>
      </c>
      <c r="AZ513" s="402">
        <v>1.7</v>
      </c>
      <c r="BA513" s="402">
        <v>1.3</v>
      </c>
      <c r="BB513" s="402">
        <v>1.3</v>
      </c>
      <c r="BC513" s="402">
        <v>1.3</v>
      </c>
      <c r="BD513" s="402">
        <v>0.9</v>
      </c>
      <c r="BE513" s="402">
        <v>0.9</v>
      </c>
      <c r="BF513" s="402">
        <v>0.9</v>
      </c>
      <c r="BG513" s="402">
        <v>0.7</v>
      </c>
      <c r="BH513" s="402">
        <v>0.9</v>
      </c>
      <c r="BI513" s="402">
        <v>0.9</v>
      </c>
      <c r="BJ513" s="402">
        <v>0.9</v>
      </c>
      <c r="BK513" s="402">
        <v>0.9</v>
      </c>
      <c r="BL513" s="402">
        <v>0.9</v>
      </c>
      <c r="BM513" s="402">
        <v>0.9</v>
      </c>
      <c r="BN513" s="402">
        <v>0.9</v>
      </c>
      <c r="BO513" s="402">
        <v>0.9</v>
      </c>
      <c r="BP513" s="402">
        <v>0.9</v>
      </c>
      <c r="BQ513" s="402">
        <v>1.2</v>
      </c>
      <c r="BR513" s="402">
        <v>1.2</v>
      </c>
      <c r="BS513" s="402">
        <v>1.2</v>
      </c>
      <c r="BT513" s="402">
        <v>1.2</v>
      </c>
      <c r="BU513" s="402">
        <v>1</v>
      </c>
      <c r="BV513" s="402">
        <v>0.7</v>
      </c>
      <c r="BW513" s="402">
        <v>3.2</v>
      </c>
      <c r="BX513" s="402">
        <v>1.2</v>
      </c>
      <c r="BY513" s="402">
        <v>1.2</v>
      </c>
      <c r="BZ513" s="402">
        <v>1.2</v>
      </c>
      <c r="CA513" s="402">
        <v>1</v>
      </c>
      <c r="CB513" s="402">
        <v>0.8</v>
      </c>
      <c r="CC513" s="402">
        <v>0.8</v>
      </c>
      <c r="CD513" s="402">
        <v>0.8</v>
      </c>
      <c r="CE513" s="402">
        <v>0.8</v>
      </c>
      <c r="CF513" s="402">
        <v>1.3</v>
      </c>
      <c r="CG513" s="402">
        <v>1.3</v>
      </c>
      <c r="CH513" s="402">
        <v>1.3</v>
      </c>
      <c r="CI513" s="402">
        <v>1.3</v>
      </c>
      <c r="CJ513" s="402">
        <v>1.3</v>
      </c>
      <c r="CK513" s="402">
        <v>1.3</v>
      </c>
      <c r="CL513" s="402">
        <v>1.1</v>
      </c>
      <c r="CM513" s="402">
        <v>1.3</v>
      </c>
      <c r="CN513" s="402">
        <v>1.7</v>
      </c>
      <c r="CO513" s="402">
        <v>1.7</v>
      </c>
      <c r="CP513" s="402">
        <v>1.7</v>
      </c>
    </row>
    <row r="514" spans="1:94">
      <c r="A514">
        <v>512</v>
      </c>
      <c r="B514" t="s">
        <v>1408</v>
      </c>
      <c r="C514" t="s">
        <v>1195</v>
      </c>
      <c r="D514" t="s">
        <v>1367</v>
      </c>
      <c r="E514" t="s">
        <v>1409</v>
      </c>
      <c r="F514" t="s">
        <v>2119</v>
      </c>
      <c r="I514" s="402"/>
      <c r="J514" s="402">
        <v>3.9</v>
      </c>
      <c r="K514" s="402"/>
      <c r="L514" s="402">
        <v>3.9</v>
      </c>
      <c r="M514" s="402">
        <v>4.5</v>
      </c>
      <c r="N514" s="402">
        <v>3.9</v>
      </c>
      <c r="O514" s="402">
        <v>3.5</v>
      </c>
      <c r="P514" s="402">
        <v>3.9</v>
      </c>
      <c r="Q514" s="402"/>
      <c r="R514" s="402">
        <v>4</v>
      </c>
      <c r="S514" s="402">
        <v>4</v>
      </c>
      <c r="T514" s="402">
        <v>4</v>
      </c>
      <c r="U514" s="402">
        <v>4.8</v>
      </c>
      <c r="V514" s="402">
        <v>4.6</v>
      </c>
      <c r="W514" s="402">
        <v>4</v>
      </c>
      <c r="X514" s="402">
        <v>4</v>
      </c>
      <c r="Y514" s="402">
        <v>3.7</v>
      </c>
      <c r="Z514" s="402">
        <v>4</v>
      </c>
      <c r="AA514" s="402">
        <v>4</v>
      </c>
      <c r="AB514" s="402">
        <v>3.5</v>
      </c>
      <c r="AC514" s="402">
        <v>3</v>
      </c>
      <c r="AD514" s="402">
        <v>3.5</v>
      </c>
      <c r="AE514" s="402">
        <v>3.5</v>
      </c>
      <c r="AF514" s="402">
        <v>3.9</v>
      </c>
      <c r="AG514" s="402">
        <v>4</v>
      </c>
      <c r="AH514" s="402">
        <v>4</v>
      </c>
      <c r="AI514" s="402"/>
      <c r="AJ514" s="402">
        <v>3.9</v>
      </c>
      <c r="AK514" s="402">
        <v>3.9</v>
      </c>
      <c r="AL514" s="402">
        <v>3.9</v>
      </c>
      <c r="AM514" s="402">
        <v>3.9</v>
      </c>
      <c r="AN514" s="402">
        <v>3.2</v>
      </c>
      <c r="AO514" s="402">
        <v>3.9</v>
      </c>
      <c r="AP514" s="402">
        <v>2.4</v>
      </c>
      <c r="AQ514" s="402">
        <v>5</v>
      </c>
      <c r="AR514" s="402">
        <v>3.9</v>
      </c>
      <c r="AS514" s="402">
        <v>3.9</v>
      </c>
      <c r="AT514" s="402">
        <v>3.9</v>
      </c>
      <c r="AU514" s="402">
        <v>3.9</v>
      </c>
      <c r="AV514" s="402">
        <v>3.9</v>
      </c>
      <c r="AW514" s="402">
        <v>4.7</v>
      </c>
      <c r="AX514" s="402">
        <v>4.7</v>
      </c>
      <c r="AY514" s="402">
        <v>6.9</v>
      </c>
      <c r="AZ514" s="402">
        <v>4.7</v>
      </c>
      <c r="BA514" s="402">
        <v>4.5</v>
      </c>
      <c r="BB514" s="402">
        <v>4.5</v>
      </c>
      <c r="BC514" s="402">
        <v>4.5</v>
      </c>
      <c r="BD514" s="402">
        <v>3.9</v>
      </c>
      <c r="BE514" s="402">
        <v>3.1</v>
      </c>
      <c r="BF514" s="402">
        <v>3.9</v>
      </c>
      <c r="BG514" s="402">
        <v>3.9</v>
      </c>
      <c r="BH514" s="402">
        <v>3.9</v>
      </c>
      <c r="BI514" s="402">
        <v>3.9</v>
      </c>
      <c r="BJ514" s="402">
        <v>3.6</v>
      </c>
      <c r="BK514" s="402">
        <v>3.6</v>
      </c>
      <c r="BL514" s="402">
        <v>3.6</v>
      </c>
      <c r="BM514" s="402">
        <v>3.9</v>
      </c>
      <c r="BN514" s="402">
        <v>3.9</v>
      </c>
      <c r="BO514" s="402">
        <v>3.9</v>
      </c>
      <c r="BP514" s="402">
        <v>3.9</v>
      </c>
      <c r="BQ514" s="402">
        <v>3.5</v>
      </c>
      <c r="BR514" s="402">
        <v>3.5</v>
      </c>
      <c r="BS514" s="402">
        <v>3.5</v>
      </c>
      <c r="BT514" s="402">
        <v>3</v>
      </c>
      <c r="BU514" s="402">
        <v>3</v>
      </c>
      <c r="BV514" s="402">
        <v>3</v>
      </c>
      <c r="BW514" s="402">
        <v>3</v>
      </c>
      <c r="BX514" s="402">
        <v>3.5</v>
      </c>
      <c r="BY514" s="402">
        <v>3.5</v>
      </c>
      <c r="BZ514" s="402">
        <v>3.5</v>
      </c>
      <c r="CA514" s="402">
        <v>3.5</v>
      </c>
      <c r="CB514" s="402">
        <v>3.5</v>
      </c>
      <c r="CC514" s="402">
        <v>3.5</v>
      </c>
      <c r="CD514" s="402">
        <v>3.5</v>
      </c>
      <c r="CE514" s="402">
        <v>3.5</v>
      </c>
      <c r="CF514" s="402">
        <v>3.8</v>
      </c>
      <c r="CG514" s="402">
        <v>3.8</v>
      </c>
      <c r="CH514" s="402">
        <v>3.8</v>
      </c>
      <c r="CI514" s="402">
        <v>3.9</v>
      </c>
      <c r="CJ514" s="402">
        <v>3.9</v>
      </c>
      <c r="CK514" s="402">
        <v>5</v>
      </c>
      <c r="CL514" s="402">
        <v>6</v>
      </c>
      <c r="CM514" s="402">
        <v>3.9</v>
      </c>
      <c r="CN514" s="402">
        <v>3.9</v>
      </c>
      <c r="CO514" s="402">
        <v>3.9</v>
      </c>
      <c r="CP514" s="402">
        <v>3.9</v>
      </c>
    </row>
    <row r="515" spans="1:94">
      <c r="A515">
        <v>513</v>
      </c>
      <c r="B515" t="s">
        <v>1410</v>
      </c>
      <c r="C515" t="s">
        <v>1195</v>
      </c>
      <c r="D515" t="s">
        <v>1367</v>
      </c>
      <c r="E515" t="s">
        <v>1411</v>
      </c>
      <c r="F515" t="s">
        <v>2119</v>
      </c>
      <c r="I515" s="402"/>
      <c r="J515" s="402">
        <v>4.5</v>
      </c>
      <c r="K515" s="402"/>
      <c r="L515" s="402">
        <v>4.5</v>
      </c>
      <c r="M515" s="402">
        <v>4.5</v>
      </c>
      <c r="N515" s="402">
        <v>4.5</v>
      </c>
      <c r="O515" s="402">
        <v>4.5</v>
      </c>
      <c r="P515" s="402">
        <v>4.4</v>
      </c>
      <c r="Q515" s="402"/>
      <c r="R515" s="402">
        <v>4.5</v>
      </c>
      <c r="S515" s="402">
        <v>4.5</v>
      </c>
      <c r="T515" s="402">
        <v>4.5</v>
      </c>
      <c r="U515" s="402">
        <v>4.5</v>
      </c>
      <c r="V515" s="402">
        <v>4.5</v>
      </c>
      <c r="W515" s="402">
        <v>4.5</v>
      </c>
      <c r="X515" s="402">
        <v>4.5</v>
      </c>
      <c r="Y515" s="402">
        <v>4.5</v>
      </c>
      <c r="Z515" s="402">
        <v>3.9</v>
      </c>
      <c r="AA515" s="402">
        <v>4.3</v>
      </c>
      <c r="AB515" s="402">
        <v>4.5</v>
      </c>
      <c r="AC515" s="402">
        <v>4.5</v>
      </c>
      <c r="AD515" s="402">
        <v>4.5</v>
      </c>
      <c r="AE515" s="402">
        <v>4.5</v>
      </c>
      <c r="AF515" s="402">
        <v>4.5</v>
      </c>
      <c r="AG515" s="402">
        <v>4.5</v>
      </c>
      <c r="AH515" s="402">
        <v>4</v>
      </c>
      <c r="AI515" s="402"/>
      <c r="AJ515" s="402">
        <v>4.5</v>
      </c>
      <c r="AK515" s="402">
        <v>4.5</v>
      </c>
      <c r="AL515" s="402">
        <v>4.5</v>
      </c>
      <c r="AM515" s="402">
        <v>3.3</v>
      </c>
      <c r="AN515" s="402">
        <v>4.5</v>
      </c>
      <c r="AO515" s="402">
        <v>5.2</v>
      </c>
      <c r="AP515" s="402">
        <v>4.5</v>
      </c>
      <c r="AQ515" s="402">
        <v>4.5</v>
      </c>
      <c r="AR515" s="402">
        <v>4.5</v>
      </c>
      <c r="AS515" s="402">
        <v>4.5</v>
      </c>
      <c r="AT515" s="402">
        <v>4.5</v>
      </c>
      <c r="AU515" s="402">
        <v>4.5</v>
      </c>
      <c r="AV515" s="402">
        <v>4.5</v>
      </c>
      <c r="AW515" s="402">
        <v>4.5</v>
      </c>
      <c r="AX515" s="402">
        <v>4.5</v>
      </c>
      <c r="AY515" s="402">
        <v>4.5</v>
      </c>
      <c r="AZ515" s="402">
        <v>4.5</v>
      </c>
      <c r="BA515" s="402">
        <v>5.5</v>
      </c>
      <c r="BB515" s="402">
        <v>4.5</v>
      </c>
      <c r="BC515" s="402">
        <v>4.5</v>
      </c>
      <c r="BD515" s="402">
        <v>4.5</v>
      </c>
      <c r="BE515" s="402">
        <v>4.5</v>
      </c>
      <c r="BF515" s="402">
        <v>4.5</v>
      </c>
      <c r="BG515" s="402">
        <v>4.5</v>
      </c>
      <c r="BH515" s="402">
        <v>5.4</v>
      </c>
      <c r="BI515" s="402">
        <v>4.5</v>
      </c>
      <c r="BJ515" s="402">
        <v>4.5</v>
      </c>
      <c r="BK515" s="402">
        <v>4.5</v>
      </c>
      <c r="BL515" s="402">
        <v>4.5</v>
      </c>
      <c r="BM515" s="402">
        <v>3.9</v>
      </c>
      <c r="BN515" s="402">
        <v>3.9</v>
      </c>
      <c r="BO515" s="402">
        <v>4.1</v>
      </c>
      <c r="BP515" s="402">
        <v>4.3</v>
      </c>
      <c r="BQ515" s="402">
        <v>4.5</v>
      </c>
      <c r="BR515" s="402">
        <v>4.5</v>
      </c>
      <c r="BS515" s="402">
        <v>4.5</v>
      </c>
      <c r="BT515" s="402">
        <v>3.1</v>
      </c>
      <c r="BU515" s="402">
        <v>4.5</v>
      </c>
      <c r="BV515" s="402">
        <v>4.5</v>
      </c>
      <c r="BW515" s="402">
        <v>4.5</v>
      </c>
      <c r="BX515" s="402">
        <v>4.5</v>
      </c>
      <c r="BY515" s="402">
        <v>4.5</v>
      </c>
      <c r="BZ515" s="402">
        <v>4.5</v>
      </c>
      <c r="CA515" s="402">
        <v>4.5</v>
      </c>
      <c r="CB515" s="402">
        <v>3.9</v>
      </c>
      <c r="CC515" s="402">
        <v>4</v>
      </c>
      <c r="CD515" s="402">
        <v>4.9</v>
      </c>
      <c r="CE515" s="402">
        <v>4.5</v>
      </c>
      <c r="CF515" s="402">
        <v>4.5</v>
      </c>
      <c r="CG515" s="402">
        <v>5</v>
      </c>
      <c r="CH515" s="402">
        <v>3.8</v>
      </c>
      <c r="CI515" s="402">
        <v>4.5</v>
      </c>
      <c r="CJ515" s="402">
        <v>4.5</v>
      </c>
      <c r="CK515" s="402">
        <v>5.6</v>
      </c>
      <c r="CL515" s="402">
        <v>4.5</v>
      </c>
      <c r="CM515" s="402">
        <v>4.5</v>
      </c>
      <c r="CN515" s="402">
        <v>4</v>
      </c>
      <c r="CO515" s="402">
        <v>4</v>
      </c>
      <c r="CP515" s="402">
        <v>3.6</v>
      </c>
    </row>
    <row r="516" spans="1:94">
      <c r="A516">
        <v>514</v>
      </c>
      <c r="B516" t="s">
        <v>1412</v>
      </c>
      <c r="C516" t="s">
        <v>1195</v>
      </c>
      <c r="D516" t="s">
        <v>1367</v>
      </c>
      <c r="E516" t="s">
        <v>1413</v>
      </c>
      <c r="F516" t="s">
        <v>2119</v>
      </c>
      <c r="I516" s="402"/>
      <c r="J516" s="402">
        <v>2.6</v>
      </c>
      <c r="K516" s="402"/>
      <c r="L516" s="402">
        <v>2.6</v>
      </c>
      <c r="M516" s="402">
        <v>2.6</v>
      </c>
      <c r="N516" s="402">
        <v>2.6</v>
      </c>
      <c r="O516" s="402">
        <v>2.2</v>
      </c>
      <c r="P516" s="402">
        <v>2.9</v>
      </c>
      <c r="Q516" s="402"/>
      <c r="R516" s="402">
        <v>2.6</v>
      </c>
      <c r="S516" s="402">
        <v>2.6</v>
      </c>
      <c r="T516" s="402">
        <v>2.6</v>
      </c>
      <c r="U516" s="402">
        <v>2.6</v>
      </c>
      <c r="V516" s="402">
        <v>2.4</v>
      </c>
      <c r="W516" s="402">
        <v>2.9</v>
      </c>
      <c r="X516" s="402">
        <v>2.6</v>
      </c>
      <c r="Y516" s="402">
        <v>2.6</v>
      </c>
      <c r="Z516" s="402">
        <v>2.6</v>
      </c>
      <c r="AA516" s="402">
        <v>2.6</v>
      </c>
      <c r="AB516" s="402">
        <v>2.2</v>
      </c>
      <c r="AC516" s="402">
        <v>2.2</v>
      </c>
      <c r="AD516" s="402">
        <v>2.2</v>
      </c>
      <c r="AE516" s="402">
        <v>1.5</v>
      </c>
      <c r="AF516" s="402">
        <v>2.9</v>
      </c>
      <c r="AG516" s="402">
        <v>3</v>
      </c>
      <c r="AH516" s="402">
        <v>2.9</v>
      </c>
      <c r="AI516" s="402"/>
      <c r="AJ516" s="402">
        <v>2.6</v>
      </c>
      <c r="AK516" s="402">
        <v>2.6</v>
      </c>
      <c r="AL516" s="402">
        <v>2.6</v>
      </c>
      <c r="AM516" s="402">
        <v>2.6</v>
      </c>
      <c r="AN516" s="402">
        <v>2.6</v>
      </c>
      <c r="AO516" s="402">
        <v>2.6</v>
      </c>
      <c r="AP516" s="402">
        <v>5.3</v>
      </c>
      <c r="AQ516" s="402">
        <v>3.7</v>
      </c>
      <c r="AR516" s="402">
        <v>2.6</v>
      </c>
      <c r="AS516" s="402">
        <v>2.6</v>
      </c>
      <c r="AT516" s="402">
        <v>1.7</v>
      </c>
      <c r="AU516" s="402">
        <v>2.6</v>
      </c>
      <c r="AV516" s="402">
        <v>4.5</v>
      </c>
      <c r="AW516" s="402">
        <v>2.6</v>
      </c>
      <c r="AX516" s="402">
        <v>2.6</v>
      </c>
      <c r="AY516" s="402">
        <v>2.6</v>
      </c>
      <c r="AZ516" s="402">
        <v>2.1</v>
      </c>
      <c r="BA516" s="402">
        <v>1.7</v>
      </c>
      <c r="BB516" s="402">
        <v>2.4</v>
      </c>
      <c r="BC516" s="402">
        <v>2.5</v>
      </c>
      <c r="BD516" s="402">
        <v>3.3</v>
      </c>
      <c r="BE516" s="402">
        <v>3</v>
      </c>
      <c r="BF516" s="402">
        <v>3</v>
      </c>
      <c r="BG516" s="402">
        <v>2.2</v>
      </c>
      <c r="BH516" s="402">
        <v>2.6</v>
      </c>
      <c r="BI516" s="402">
        <v>2.6</v>
      </c>
      <c r="BJ516" s="402">
        <v>2.6</v>
      </c>
      <c r="BK516" s="402">
        <v>1.8</v>
      </c>
      <c r="BL516" s="402">
        <v>2.6</v>
      </c>
      <c r="BM516" s="402">
        <v>2.6</v>
      </c>
      <c r="BN516" s="402">
        <v>2.6</v>
      </c>
      <c r="BO516" s="402">
        <v>3.3</v>
      </c>
      <c r="BP516" s="402">
        <v>2.6</v>
      </c>
      <c r="BQ516" s="402">
        <v>2.3</v>
      </c>
      <c r="BR516" s="402">
        <v>2.3</v>
      </c>
      <c r="BS516" s="402">
        <v>2.3</v>
      </c>
      <c r="BT516" s="402">
        <v>2.3</v>
      </c>
      <c r="BU516" s="402">
        <v>2.2</v>
      </c>
      <c r="BV516" s="402">
        <v>2.3</v>
      </c>
      <c r="BW516" s="402">
        <v>2.3</v>
      </c>
      <c r="BX516" s="402">
        <v>2.3</v>
      </c>
      <c r="BY516" s="402">
        <v>2.3</v>
      </c>
      <c r="BZ516" s="402">
        <v>2.3</v>
      </c>
      <c r="CA516" s="402">
        <v>2.3</v>
      </c>
      <c r="CB516" s="402">
        <v>1.9</v>
      </c>
      <c r="CC516" s="402">
        <v>1.5</v>
      </c>
      <c r="CD516" s="402">
        <v>1.4</v>
      </c>
      <c r="CE516" s="402">
        <v>1.2</v>
      </c>
      <c r="CF516" s="402">
        <v>2.9</v>
      </c>
      <c r="CG516" s="402">
        <v>3.1</v>
      </c>
      <c r="CH516" s="402">
        <v>2.9</v>
      </c>
      <c r="CI516" s="402">
        <v>2.1</v>
      </c>
      <c r="CJ516" s="402">
        <v>3.1</v>
      </c>
      <c r="CK516" s="402">
        <v>3.1</v>
      </c>
      <c r="CL516" s="402">
        <v>3.4</v>
      </c>
      <c r="CM516" s="402">
        <v>3.1</v>
      </c>
      <c r="CN516" s="402">
        <v>2.9</v>
      </c>
      <c r="CO516" s="402">
        <v>2.9</v>
      </c>
      <c r="CP516" s="402">
        <v>3.2</v>
      </c>
    </row>
    <row r="517" spans="1:94">
      <c r="A517">
        <v>515</v>
      </c>
      <c r="B517" t="s">
        <v>1414</v>
      </c>
      <c r="C517" t="s">
        <v>1195</v>
      </c>
      <c r="D517" t="s">
        <v>1367</v>
      </c>
      <c r="E517" t="s">
        <v>1415</v>
      </c>
      <c r="F517" t="s">
        <v>2119</v>
      </c>
      <c r="I517" s="402"/>
      <c r="J517" s="402">
        <v>1.4</v>
      </c>
      <c r="K517" s="402"/>
      <c r="L517" s="402">
        <v>1</v>
      </c>
      <c r="M517" s="402">
        <v>1.6</v>
      </c>
      <c r="N517" s="402">
        <v>1.3</v>
      </c>
      <c r="O517" s="402">
        <v>1.5</v>
      </c>
      <c r="P517" s="402">
        <v>1.4</v>
      </c>
      <c r="Q517" s="402"/>
      <c r="R517" s="402">
        <v>1</v>
      </c>
      <c r="S517" s="402">
        <v>1</v>
      </c>
      <c r="T517" s="402">
        <v>0.9</v>
      </c>
      <c r="U517" s="402">
        <v>1.8</v>
      </c>
      <c r="V517" s="402">
        <v>1.7</v>
      </c>
      <c r="W517" s="402">
        <v>1</v>
      </c>
      <c r="X517" s="402">
        <v>1.4</v>
      </c>
      <c r="Y517" s="402">
        <v>1.1</v>
      </c>
      <c r="Z517" s="402">
        <v>1.2</v>
      </c>
      <c r="AA517" s="402">
        <v>1.7</v>
      </c>
      <c r="AB517" s="402">
        <v>1.5</v>
      </c>
      <c r="AC517" s="402">
        <v>1.5</v>
      </c>
      <c r="AD517" s="402">
        <v>1.5</v>
      </c>
      <c r="AE517" s="402">
        <v>1.5</v>
      </c>
      <c r="AF517" s="402">
        <v>1.5</v>
      </c>
      <c r="AG517" s="402">
        <v>1.5</v>
      </c>
      <c r="AH517" s="402">
        <v>1.5</v>
      </c>
      <c r="AI517" s="402"/>
      <c r="AJ517" s="402">
        <v>1</v>
      </c>
      <c r="AK517" s="402">
        <v>1</v>
      </c>
      <c r="AL517" s="402">
        <v>1</v>
      </c>
      <c r="AM517" s="402">
        <v>0.8</v>
      </c>
      <c r="AN517" s="402">
        <v>1</v>
      </c>
      <c r="AO517" s="402">
        <v>1</v>
      </c>
      <c r="AP517" s="402">
        <v>1.2</v>
      </c>
      <c r="AQ517" s="402">
        <v>1</v>
      </c>
      <c r="AR517" s="402">
        <v>1</v>
      </c>
      <c r="AS517" s="402">
        <v>0.8</v>
      </c>
      <c r="AT517" s="402">
        <v>0.8</v>
      </c>
      <c r="AU517" s="402">
        <v>0.8</v>
      </c>
      <c r="AV517" s="402">
        <v>0.8</v>
      </c>
      <c r="AW517" s="402">
        <v>1.8</v>
      </c>
      <c r="AX517" s="402">
        <v>1.8</v>
      </c>
      <c r="AY517" s="402">
        <v>1.8</v>
      </c>
      <c r="AZ517" s="402">
        <v>1.9</v>
      </c>
      <c r="BA517" s="402">
        <v>1.7</v>
      </c>
      <c r="BB517" s="402">
        <v>1.7</v>
      </c>
      <c r="BC517" s="402">
        <v>2</v>
      </c>
      <c r="BD517" s="402">
        <v>1</v>
      </c>
      <c r="BE517" s="402">
        <v>1</v>
      </c>
      <c r="BF517" s="402">
        <v>1</v>
      </c>
      <c r="BG517" s="402">
        <v>1.4</v>
      </c>
      <c r="BH517" s="402">
        <v>1.4</v>
      </c>
      <c r="BI517" s="402">
        <v>1.4</v>
      </c>
      <c r="BJ517" s="402">
        <v>1.1</v>
      </c>
      <c r="BK517" s="402">
        <v>1.1</v>
      </c>
      <c r="BL517" s="402">
        <v>1.1</v>
      </c>
      <c r="BM517" s="402">
        <v>1.2</v>
      </c>
      <c r="BN517" s="402">
        <v>1.2</v>
      </c>
      <c r="BO517" s="402">
        <v>1.7</v>
      </c>
      <c r="BP517" s="402">
        <v>1.7</v>
      </c>
      <c r="BQ517" s="402">
        <v>1.5</v>
      </c>
      <c r="BR517" s="402">
        <v>1.5</v>
      </c>
      <c r="BS517" s="402">
        <v>1.5</v>
      </c>
      <c r="BT517" s="402">
        <v>1.5</v>
      </c>
      <c r="BU517" s="402">
        <v>1.5</v>
      </c>
      <c r="BV517" s="402">
        <v>1.5</v>
      </c>
      <c r="BW517" s="402">
        <v>1.8</v>
      </c>
      <c r="BX517" s="402">
        <v>1.3</v>
      </c>
      <c r="BY517" s="402">
        <v>2</v>
      </c>
      <c r="BZ517" s="402">
        <v>1.5</v>
      </c>
      <c r="CA517" s="402">
        <v>1.2</v>
      </c>
      <c r="CB517" s="402">
        <v>1.5</v>
      </c>
      <c r="CC517" s="402">
        <v>1.5</v>
      </c>
      <c r="CD517" s="402">
        <v>1.5</v>
      </c>
      <c r="CE517" s="402">
        <v>1.5</v>
      </c>
      <c r="CF517" s="402">
        <v>1.5</v>
      </c>
      <c r="CG517" s="402">
        <v>1.5</v>
      </c>
      <c r="CH517" s="402">
        <v>1.5</v>
      </c>
      <c r="CI517" s="402">
        <v>1.6</v>
      </c>
      <c r="CJ517" s="402">
        <v>1.5</v>
      </c>
      <c r="CK517" s="402">
        <v>1.5</v>
      </c>
      <c r="CL517" s="402">
        <v>1.5</v>
      </c>
      <c r="CM517" s="402">
        <v>1.5</v>
      </c>
      <c r="CN517" s="402">
        <v>1.5</v>
      </c>
      <c r="CO517" s="402">
        <v>1.5</v>
      </c>
      <c r="CP517" s="402">
        <v>1.5</v>
      </c>
    </row>
    <row r="518" spans="1:94">
      <c r="A518">
        <v>516</v>
      </c>
      <c r="B518" t="s">
        <v>1416</v>
      </c>
      <c r="C518" t="s">
        <v>1195</v>
      </c>
      <c r="D518" t="s">
        <v>1367</v>
      </c>
      <c r="E518" t="s">
        <v>1417</v>
      </c>
      <c r="F518" t="s">
        <v>2119</v>
      </c>
      <c r="I518" s="402"/>
      <c r="J518" s="402">
        <v>8.5</v>
      </c>
      <c r="K518" s="402"/>
      <c r="L518" s="402">
        <v>8.4</v>
      </c>
      <c r="M518" s="402">
        <v>12.6</v>
      </c>
      <c r="N518" s="402">
        <v>7.3</v>
      </c>
      <c r="O518" s="402">
        <v>8.4</v>
      </c>
      <c r="P518" s="402">
        <v>8.4</v>
      </c>
      <c r="Q518" s="402"/>
      <c r="R518" s="402">
        <v>10.8</v>
      </c>
      <c r="S518" s="402">
        <v>8.5</v>
      </c>
      <c r="T518" s="402">
        <v>7.6</v>
      </c>
      <c r="U518" s="402">
        <v>17.7</v>
      </c>
      <c r="V518" s="402">
        <v>11.6</v>
      </c>
      <c r="W518" s="402">
        <v>7</v>
      </c>
      <c r="X518" s="402">
        <v>7.4</v>
      </c>
      <c r="Y518" s="402">
        <v>7.4</v>
      </c>
      <c r="Z518" s="402">
        <v>5.6</v>
      </c>
      <c r="AA518" s="402">
        <v>7.4</v>
      </c>
      <c r="AB518" s="402">
        <v>14</v>
      </c>
      <c r="AC518" s="402">
        <v>8.5</v>
      </c>
      <c r="AD518" s="402">
        <v>6.5</v>
      </c>
      <c r="AE518" s="402">
        <v>7.2</v>
      </c>
      <c r="AF518" s="402">
        <v>8.6</v>
      </c>
      <c r="AG518" s="402">
        <v>9.6</v>
      </c>
      <c r="AH518" s="402">
        <v>6.6</v>
      </c>
      <c r="AI518" s="402"/>
      <c r="AJ518" s="402">
        <v>14.1</v>
      </c>
      <c r="AK518" s="402">
        <v>10.7</v>
      </c>
      <c r="AL518" s="402">
        <v>10.7</v>
      </c>
      <c r="AM518" s="402">
        <v>8.1</v>
      </c>
      <c r="AN518" s="402">
        <v>8.5</v>
      </c>
      <c r="AO518" s="402">
        <v>8.5</v>
      </c>
      <c r="AP518" s="402">
        <v>8.5</v>
      </c>
      <c r="AQ518" s="402">
        <v>9.9</v>
      </c>
      <c r="AR518" s="402">
        <v>8.5</v>
      </c>
      <c r="AS518" s="402">
        <v>5.7</v>
      </c>
      <c r="AT518" s="402">
        <v>7.5</v>
      </c>
      <c r="AU518" s="402">
        <v>7.5</v>
      </c>
      <c r="AV518" s="402">
        <v>7.5</v>
      </c>
      <c r="AW518" s="402">
        <v>17.6</v>
      </c>
      <c r="AX518" s="402">
        <v>17.6</v>
      </c>
      <c r="AY518" s="402">
        <v>17.6</v>
      </c>
      <c r="AZ518" s="402">
        <v>19</v>
      </c>
      <c r="BA518" s="402">
        <v>11</v>
      </c>
      <c r="BB518" s="402">
        <v>11.5</v>
      </c>
      <c r="BC518" s="402">
        <v>11.5</v>
      </c>
      <c r="BD518" s="402">
        <v>6.6</v>
      </c>
      <c r="BE518" s="402">
        <v>6.7</v>
      </c>
      <c r="BF518" s="402">
        <v>7</v>
      </c>
      <c r="BG518" s="402">
        <v>7.4</v>
      </c>
      <c r="BH518" s="402">
        <v>7.5</v>
      </c>
      <c r="BI518" s="402">
        <v>7.4</v>
      </c>
      <c r="BJ518" s="402">
        <v>6.8</v>
      </c>
      <c r="BK518" s="402">
        <v>8.4</v>
      </c>
      <c r="BL518" s="402">
        <v>7.4</v>
      </c>
      <c r="BM518" s="402">
        <v>5.6</v>
      </c>
      <c r="BN518" s="402">
        <v>5.6</v>
      </c>
      <c r="BO518" s="402">
        <v>8.3</v>
      </c>
      <c r="BP518" s="402">
        <v>7.4</v>
      </c>
      <c r="BQ518" s="402">
        <v>14.6</v>
      </c>
      <c r="BR518" s="402">
        <v>13.9</v>
      </c>
      <c r="BS518" s="402">
        <v>13.9</v>
      </c>
      <c r="BT518" s="402">
        <v>8.4</v>
      </c>
      <c r="BU518" s="402">
        <v>8.4</v>
      </c>
      <c r="BV518" s="402">
        <v>8.4</v>
      </c>
      <c r="BW518" s="402">
        <v>11.8</v>
      </c>
      <c r="BX518" s="402">
        <v>5.8</v>
      </c>
      <c r="BY518" s="402">
        <v>6.5</v>
      </c>
      <c r="BZ518" s="402">
        <v>6.5</v>
      </c>
      <c r="CA518" s="402">
        <v>6.5</v>
      </c>
      <c r="CB518" s="402">
        <v>7.2</v>
      </c>
      <c r="CC518" s="402">
        <v>7.2</v>
      </c>
      <c r="CD518" s="402">
        <v>7.2</v>
      </c>
      <c r="CE518" s="402">
        <v>7.2</v>
      </c>
      <c r="CF518" s="402">
        <v>8.7</v>
      </c>
      <c r="CG518" s="402">
        <v>8.5</v>
      </c>
      <c r="CH518" s="402">
        <v>8.2</v>
      </c>
      <c r="CI518" s="402">
        <v>9.6</v>
      </c>
      <c r="CJ518" s="402">
        <v>9.9</v>
      </c>
      <c r="CK518" s="402">
        <v>14.1</v>
      </c>
      <c r="CL518" s="402">
        <v>10</v>
      </c>
      <c r="CM518" s="402">
        <v>7.5</v>
      </c>
      <c r="CN518" s="402">
        <v>6.5</v>
      </c>
      <c r="CO518" s="402">
        <v>6.5</v>
      </c>
      <c r="CP518" s="402">
        <v>6.2</v>
      </c>
    </row>
    <row r="519" spans="1:94">
      <c r="A519">
        <v>517</v>
      </c>
      <c r="B519" t="s">
        <v>770</v>
      </c>
      <c r="C519" t="s">
        <v>1195</v>
      </c>
      <c r="D519" t="s">
        <v>1367</v>
      </c>
      <c r="E519" t="s">
        <v>1418</v>
      </c>
      <c r="F519" t="s">
        <v>2119</v>
      </c>
      <c r="I519" s="402"/>
      <c r="J519" s="402">
        <v>5.4</v>
      </c>
      <c r="K519" s="402"/>
      <c r="L519" s="402">
        <v>5.3</v>
      </c>
      <c r="M519" s="402">
        <v>6.3</v>
      </c>
      <c r="N519" s="402">
        <v>5.4</v>
      </c>
      <c r="O519" s="402">
        <v>5.3</v>
      </c>
      <c r="P519" s="402">
        <v>5.4</v>
      </c>
      <c r="Q519" s="402"/>
      <c r="R519" s="402">
        <v>6.9</v>
      </c>
      <c r="S519" s="402">
        <v>5.4</v>
      </c>
      <c r="T519" s="402">
        <v>4.6</v>
      </c>
      <c r="U519" s="402">
        <v>6.7</v>
      </c>
      <c r="V519" s="402">
        <v>6.4</v>
      </c>
      <c r="W519" s="402">
        <v>5.4</v>
      </c>
      <c r="X519" s="402">
        <v>5.4</v>
      </c>
      <c r="Y519" s="402">
        <v>5.4</v>
      </c>
      <c r="Z519" s="402">
        <v>3</v>
      </c>
      <c r="AA519" s="402">
        <v>6.7</v>
      </c>
      <c r="AB519" s="402">
        <v>5.3</v>
      </c>
      <c r="AC519" s="402">
        <v>5.2</v>
      </c>
      <c r="AD519" s="402">
        <v>5.3</v>
      </c>
      <c r="AE519" s="402">
        <v>5.3</v>
      </c>
      <c r="AF519" s="402">
        <v>5.4</v>
      </c>
      <c r="AG519" s="402">
        <v>5.9</v>
      </c>
      <c r="AH519" s="402">
        <v>5.3</v>
      </c>
      <c r="AI519" s="402"/>
      <c r="AJ519" s="402">
        <v>7</v>
      </c>
      <c r="AK519" s="402">
        <v>7</v>
      </c>
      <c r="AL519" s="402">
        <v>7</v>
      </c>
      <c r="AM519" s="402">
        <v>5.3</v>
      </c>
      <c r="AN519" s="402">
        <v>5.4</v>
      </c>
      <c r="AO519" s="402">
        <v>5.4</v>
      </c>
      <c r="AP519" s="402">
        <v>5.4</v>
      </c>
      <c r="AQ519" s="402">
        <v>5.4</v>
      </c>
      <c r="AR519" s="402">
        <v>5.4</v>
      </c>
      <c r="AS519" s="402">
        <v>4.6</v>
      </c>
      <c r="AT519" s="402">
        <v>4.6</v>
      </c>
      <c r="AU519" s="402">
        <v>4.6</v>
      </c>
      <c r="AV519" s="402">
        <v>4.6</v>
      </c>
      <c r="AW519" s="402">
        <v>6.7</v>
      </c>
      <c r="AX519" s="402">
        <v>6.7</v>
      </c>
      <c r="AY519" s="402">
        <v>11</v>
      </c>
      <c r="AZ519" s="402">
        <v>6.7</v>
      </c>
      <c r="BA519" s="402">
        <v>6.4</v>
      </c>
      <c r="BB519" s="402">
        <v>6.4</v>
      </c>
      <c r="BC519" s="402">
        <v>6.4</v>
      </c>
      <c r="BD519" s="402">
        <v>5.4</v>
      </c>
      <c r="BE519" s="402">
        <v>5.4</v>
      </c>
      <c r="BF519" s="402">
        <v>5.4</v>
      </c>
      <c r="BG519" s="402">
        <v>5.4</v>
      </c>
      <c r="BH519" s="402">
        <v>5.4</v>
      </c>
      <c r="BI519" s="402">
        <v>5.4</v>
      </c>
      <c r="BJ519" s="402">
        <v>5.1</v>
      </c>
      <c r="BK519" s="402">
        <v>5.4</v>
      </c>
      <c r="BL519" s="402">
        <v>5.4</v>
      </c>
      <c r="BM519" s="402">
        <v>2.8</v>
      </c>
      <c r="BN519" s="402">
        <v>3</v>
      </c>
      <c r="BO519" s="402">
        <v>6.7</v>
      </c>
      <c r="BP519" s="402">
        <v>6.7</v>
      </c>
      <c r="BQ519" s="402">
        <v>5.3</v>
      </c>
      <c r="BR519" s="402">
        <v>5.3</v>
      </c>
      <c r="BS519" s="402">
        <v>5.3</v>
      </c>
      <c r="BT519" s="402">
        <v>5.2</v>
      </c>
      <c r="BU519" s="402">
        <v>4.4</v>
      </c>
      <c r="BV519" s="402">
        <v>5.2</v>
      </c>
      <c r="BW519" s="402">
        <v>5.2</v>
      </c>
      <c r="BX519" s="402">
        <v>5.3</v>
      </c>
      <c r="BY519" s="402">
        <v>5.3</v>
      </c>
      <c r="BZ519" s="402">
        <v>5.1</v>
      </c>
      <c r="CA519" s="402">
        <v>5.3</v>
      </c>
      <c r="CB519" s="402">
        <v>5.3</v>
      </c>
      <c r="CC519" s="402">
        <v>3.6</v>
      </c>
      <c r="CD519" s="402">
        <v>5.3</v>
      </c>
      <c r="CE519" s="402">
        <v>5.3</v>
      </c>
      <c r="CF519" s="402">
        <v>5.6</v>
      </c>
      <c r="CG519" s="402">
        <v>5.4</v>
      </c>
      <c r="CH519" s="402">
        <v>4.7</v>
      </c>
      <c r="CI519" s="402">
        <v>5.9</v>
      </c>
      <c r="CJ519" s="402">
        <v>7.7</v>
      </c>
      <c r="CK519" s="402">
        <v>6.4</v>
      </c>
      <c r="CL519" s="402">
        <v>5.9</v>
      </c>
      <c r="CM519" s="402">
        <v>5.9</v>
      </c>
      <c r="CN519" s="402">
        <v>5.3</v>
      </c>
      <c r="CO519" s="402">
        <v>5.1</v>
      </c>
      <c r="CP519" s="402">
        <v>5.3</v>
      </c>
    </row>
    <row r="520" spans="1:94">
      <c r="A520">
        <v>518</v>
      </c>
      <c r="B520" t="s">
        <v>1419</v>
      </c>
      <c r="C520" t="s">
        <v>1195</v>
      </c>
      <c r="D520" t="s">
        <v>1367</v>
      </c>
      <c r="E520" t="s">
        <v>1420</v>
      </c>
      <c r="F520" t="s">
        <v>2119</v>
      </c>
      <c r="I520" s="402"/>
      <c r="J520" s="402">
        <v>2</v>
      </c>
      <c r="K520" s="402"/>
      <c r="L520" s="402">
        <v>2.1</v>
      </c>
      <c r="M520" s="402">
        <v>2.8</v>
      </c>
      <c r="N520" s="402">
        <v>2.1</v>
      </c>
      <c r="O520" s="402">
        <v>1.7</v>
      </c>
      <c r="P520" s="402">
        <v>2.1</v>
      </c>
      <c r="Q520" s="402"/>
      <c r="R520" s="402">
        <v>2</v>
      </c>
      <c r="S520" s="402">
        <v>2</v>
      </c>
      <c r="T520" s="402">
        <v>2</v>
      </c>
      <c r="U520" s="402">
        <v>3.6</v>
      </c>
      <c r="V520" s="402">
        <v>2.7</v>
      </c>
      <c r="W520" s="402">
        <v>2</v>
      </c>
      <c r="X520" s="402">
        <v>2</v>
      </c>
      <c r="Y520" s="402">
        <v>2</v>
      </c>
      <c r="Z520" s="402">
        <v>2</v>
      </c>
      <c r="AA520" s="402">
        <v>2</v>
      </c>
      <c r="AB520" s="402">
        <v>1.7</v>
      </c>
      <c r="AC520" s="402">
        <v>1.7</v>
      </c>
      <c r="AD520" s="402">
        <v>1.7</v>
      </c>
      <c r="AE520" s="402">
        <v>1.7</v>
      </c>
      <c r="AF520" s="402">
        <v>2.2</v>
      </c>
      <c r="AG520" s="402">
        <v>2</v>
      </c>
      <c r="AH520" s="402">
        <v>2</v>
      </c>
      <c r="AI520" s="402"/>
      <c r="AJ520" s="402">
        <v>2</v>
      </c>
      <c r="AK520" s="402">
        <v>2</v>
      </c>
      <c r="AL520" s="402">
        <v>2</v>
      </c>
      <c r="AM520" s="402">
        <v>2</v>
      </c>
      <c r="AN520" s="402">
        <v>2</v>
      </c>
      <c r="AO520" s="402">
        <v>2</v>
      </c>
      <c r="AP520" s="402">
        <v>2</v>
      </c>
      <c r="AQ520" s="402">
        <v>1.9</v>
      </c>
      <c r="AR520" s="402">
        <v>2</v>
      </c>
      <c r="AS520" s="402">
        <v>2</v>
      </c>
      <c r="AT520" s="402">
        <v>1.8</v>
      </c>
      <c r="AU520" s="402">
        <v>2</v>
      </c>
      <c r="AV520" s="402">
        <v>2</v>
      </c>
      <c r="AW520" s="402">
        <v>3.6</v>
      </c>
      <c r="AX520" s="402">
        <v>4.5</v>
      </c>
      <c r="AY520" s="402">
        <v>3.6</v>
      </c>
      <c r="AZ520" s="402">
        <v>3.6</v>
      </c>
      <c r="BA520" s="402">
        <v>2.7</v>
      </c>
      <c r="BB520" s="402">
        <v>2.7</v>
      </c>
      <c r="BC520" s="402">
        <v>2.6</v>
      </c>
      <c r="BD520" s="402">
        <v>2</v>
      </c>
      <c r="BE520" s="402">
        <v>2</v>
      </c>
      <c r="BF520" s="402">
        <v>1.8</v>
      </c>
      <c r="BG520" s="402">
        <v>2</v>
      </c>
      <c r="BH520" s="402">
        <v>2</v>
      </c>
      <c r="BI520" s="402">
        <v>2</v>
      </c>
      <c r="BJ520" s="402">
        <v>1.8</v>
      </c>
      <c r="BK520" s="402">
        <v>2.2</v>
      </c>
      <c r="BL520" s="402">
        <v>2</v>
      </c>
      <c r="BM520" s="402">
        <v>2</v>
      </c>
      <c r="BN520" s="402">
        <v>2</v>
      </c>
      <c r="BO520" s="402">
        <v>2</v>
      </c>
      <c r="BP520" s="402">
        <v>1.9</v>
      </c>
      <c r="BQ520" s="402">
        <v>1.7</v>
      </c>
      <c r="BR520" s="402">
        <v>1.7</v>
      </c>
      <c r="BS520" s="402">
        <v>1.7</v>
      </c>
      <c r="BT520" s="402">
        <v>1.7</v>
      </c>
      <c r="BU520" s="402">
        <v>1.7</v>
      </c>
      <c r="BV520" s="402">
        <v>1.7</v>
      </c>
      <c r="BW520" s="402">
        <v>1.7</v>
      </c>
      <c r="BX520" s="402">
        <v>1</v>
      </c>
      <c r="BY520" s="402">
        <v>1.7</v>
      </c>
      <c r="BZ520" s="402">
        <v>1.7</v>
      </c>
      <c r="CA520" s="402">
        <v>1.7</v>
      </c>
      <c r="CB520" s="402">
        <v>1.7</v>
      </c>
      <c r="CC520" s="402">
        <v>1.7</v>
      </c>
      <c r="CD520" s="402">
        <v>1.4</v>
      </c>
      <c r="CE520" s="402">
        <v>1.7</v>
      </c>
      <c r="CF520" s="402">
        <v>2.8</v>
      </c>
      <c r="CG520" s="402">
        <v>2.2</v>
      </c>
      <c r="CH520" s="402">
        <v>2.2</v>
      </c>
      <c r="CI520" s="402">
        <v>2</v>
      </c>
      <c r="CJ520" s="402">
        <v>2</v>
      </c>
      <c r="CK520" s="402">
        <v>3</v>
      </c>
      <c r="CL520" s="402">
        <v>2</v>
      </c>
      <c r="CM520" s="402">
        <v>2</v>
      </c>
      <c r="CN520" s="402">
        <v>2</v>
      </c>
      <c r="CO520" s="402">
        <v>2</v>
      </c>
      <c r="CP520" s="402">
        <v>2</v>
      </c>
    </row>
    <row r="521" spans="1:94">
      <c r="A521">
        <v>519</v>
      </c>
      <c r="B521" t="s">
        <v>783</v>
      </c>
      <c r="C521" t="s">
        <v>1195</v>
      </c>
      <c r="D521" t="s">
        <v>1367</v>
      </c>
      <c r="E521" t="s">
        <v>784</v>
      </c>
      <c r="F521" t="s">
        <v>2119</v>
      </c>
      <c r="I521" s="402"/>
      <c r="J521" s="402">
        <v>7.8</v>
      </c>
      <c r="K521" s="402"/>
      <c r="L521" s="402">
        <v>11.1</v>
      </c>
      <c r="M521" s="402">
        <v>11.8</v>
      </c>
      <c r="N521" s="402">
        <v>7.6</v>
      </c>
      <c r="O521" s="402">
        <v>5.9</v>
      </c>
      <c r="P521" s="402">
        <v>5.9</v>
      </c>
      <c r="Q521" s="402"/>
      <c r="R521" s="402">
        <v>17.6</v>
      </c>
      <c r="S521" s="402">
        <v>11.2</v>
      </c>
      <c r="T521" s="402">
        <v>11.1</v>
      </c>
      <c r="U521" s="402">
        <v>16.8</v>
      </c>
      <c r="V521" s="402">
        <v>10.5</v>
      </c>
      <c r="W521" s="402">
        <v>7.5</v>
      </c>
      <c r="X521" s="402">
        <v>8.6</v>
      </c>
      <c r="Y521" s="402">
        <v>7</v>
      </c>
      <c r="Z521" s="402">
        <v>5.7</v>
      </c>
      <c r="AA521" s="402">
        <v>7.5</v>
      </c>
      <c r="AB521" s="402">
        <v>8.2</v>
      </c>
      <c r="AC521" s="402">
        <v>5.9</v>
      </c>
      <c r="AD521" s="402">
        <v>5.9</v>
      </c>
      <c r="AE521" s="402">
        <v>3.8</v>
      </c>
      <c r="AF521" s="402">
        <v>5.3</v>
      </c>
      <c r="AG521" s="402">
        <v>6.4</v>
      </c>
      <c r="AH521" s="402">
        <v>4.8</v>
      </c>
      <c r="AI521" s="402"/>
      <c r="AJ521" s="402">
        <v>17.7</v>
      </c>
      <c r="AK521" s="402">
        <v>17.7</v>
      </c>
      <c r="AL521" s="402">
        <v>18.4</v>
      </c>
      <c r="AM521" s="402">
        <v>10</v>
      </c>
      <c r="AN521" s="402">
        <v>11.3</v>
      </c>
      <c r="AO521" s="402">
        <v>11.3</v>
      </c>
      <c r="AP521" s="402">
        <v>11.3</v>
      </c>
      <c r="AQ521" s="402">
        <v>16.3</v>
      </c>
      <c r="AR521" s="402">
        <v>11.3</v>
      </c>
      <c r="AS521" s="402">
        <v>11.2</v>
      </c>
      <c r="AT521" s="402">
        <v>11.2</v>
      </c>
      <c r="AU521" s="402">
        <v>11.2</v>
      </c>
      <c r="AV521" s="402">
        <v>11.2</v>
      </c>
      <c r="AW521" s="402">
        <v>17.8</v>
      </c>
      <c r="AX521" s="402">
        <v>16.9</v>
      </c>
      <c r="AY521" s="402">
        <v>16.9</v>
      </c>
      <c r="AZ521" s="402">
        <v>16.9</v>
      </c>
      <c r="BA521" s="402">
        <v>8.8</v>
      </c>
      <c r="BB521" s="402">
        <v>9.8</v>
      </c>
      <c r="BC521" s="402">
        <v>12.3</v>
      </c>
      <c r="BD521" s="402">
        <v>7.6</v>
      </c>
      <c r="BE521" s="402">
        <v>7.7</v>
      </c>
      <c r="BF521" s="402">
        <v>7.3</v>
      </c>
      <c r="BG521" s="402">
        <v>8.6</v>
      </c>
      <c r="BH521" s="402">
        <v>9.8</v>
      </c>
      <c r="BI521" s="402">
        <v>8.7</v>
      </c>
      <c r="BJ521" s="402">
        <v>6.4</v>
      </c>
      <c r="BK521" s="402">
        <v>7.1</v>
      </c>
      <c r="BL521" s="402">
        <v>7.1</v>
      </c>
      <c r="BM521" s="402">
        <v>5.1</v>
      </c>
      <c r="BN521" s="402">
        <v>5.7</v>
      </c>
      <c r="BO521" s="402">
        <v>7.6</v>
      </c>
      <c r="BP521" s="402">
        <v>6.9</v>
      </c>
      <c r="BQ521" s="402">
        <v>8.2</v>
      </c>
      <c r="BR521" s="402">
        <v>8.8</v>
      </c>
      <c r="BS521" s="402">
        <v>8.2</v>
      </c>
      <c r="BT521" s="402">
        <v>5.9</v>
      </c>
      <c r="BU521" s="402">
        <v>5.9</v>
      </c>
      <c r="BV521" s="402">
        <v>5.9</v>
      </c>
      <c r="BW521" s="402">
        <v>5.9</v>
      </c>
      <c r="BX521" s="402">
        <v>5.9</v>
      </c>
      <c r="BY521" s="402">
        <v>8.6</v>
      </c>
      <c r="BZ521" s="402">
        <v>3.7</v>
      </c>
      <c r="CA521" s="402">
        <v>5.3</v>
      </c>
      <c r="CB521" s="402">
        <v>2.9</v>
      </c>
      <c r="CC521" s="402">
        <v>3.8</v>
      </c>
      <c r="CD521" s="402">
        <v>3.4</v>
      </c>
      <c r="CE521" s="402">
        <v>3.8</v>
      </c>
      <c r="CF521" s="402">
        <v>5.3</v>
      </c>
      <c r="CG521" s="402">
        <v>5.3</v>
      </c>
      <c r="CH521" s="402">
        <v>4.6</v>
      </c>
      <c r="CI521" s="402">
        <v>5</v>
      </c>
      <c r="CJ521" s="402">
        <v>6.4</v>
      </c>
      <c r="CK521" s="402">
        <v>11</v>
      </c>
      <c r="CL521" s="402">
        <v>6.9</v>
      </c>
      <c r="CM521" s="402">
        <v>6.4</v>
      </c>
      <c r="CN521" s="402">
        <v>4.8</v>
      </c>
      <c r="CO521" s="402">
        <v>4.8</v>
      </c>
      <c r="CP521" s="402">
        <v>4.5</v>
      </c>
    </row>
    <row r="522" spans="1:94">
      <c r="A522">
        <v>520</v>
      </c>
      <c r="B522" t="s">
        <v>1421</v>
      </c>
      <c r="C522" t="s">
        <v>1195</v>
      </c>
      <c r="D522" t="s">
        <v>1367</v>
      </c>
      <c r="E522" t="s">
        <v>1422</v>
      </c>
      <c r="F522" t="s">
        <v>2119</v>
      </c>
      <c r="I522" s="402"/>
      <c r="J522" s="402">
        <v>12</v>
      </c>
      <c r="K522" s="402"/>
      <c r="L522" s="402">
        <v>8.4</v>
      </c>
      <c r="M522" s="402">
        <v>12.1</v>
      </c>
      <c r="N522" s="402">
        <v>11.5</v>
      </c>
      <c r="O522" s="402">
        <v>13.2</v>
      </c>
      <c r="P522" s="402">
        <v>14.2</v>
      </c>
      <c r="Q522" s="402"/>
      <c r="R522" s="402">
        <v>8.5</v>
      </c>
      <c r="S522" s="402">
        <v>8.5</v>
      </c>
      <c r="T522" s="402">
        <v>8.5</v>
      </c>
      <c r="U522" s="402">
        <v>12</v>
      </c>
      <c r="V522" s="402">
        <v>13</v>
      </c>
      <c r="W522" s="402">
        <v>7.8</v>
      </c>
      <c r="X522" s="402">
        <v>11.6</v>
      </c>
      <c r="Y522" s="402">
        <v>11.6</v>
      </c>
      <c r="Z522" s="402">
        <v>8.5</v>
      </c>
      <c r="AA522" s="402">
        <v>13.7</v>
      </c>
      <c r="AB522" s="402">
        <v>15.1</v>
      </c>
      <c r="AC522" s="402">
        <v>14.6</v>
      </c>
      <c r="AD522" s="402">
        <v>13.3</v>
      </c>
      <c r="AE522" s="402">
        <v>11</v>
      </c>
      <c r="AF522" s="402">
        <v>14.3</v>
      </c>
      <c r="AG522" s="402">
        <v>14.3</v>
      </c>
      <c r="AH522" s="402">
        <v>14.4</v>
      </c>
      <c r="AI522" s="402"/>
      <c r="AJ522" s="402">
        <v>8.4</v>
      </c>
      <c r="AK522" s="402">
        <v>8.4</v>
      </c>
      <c r="AL522" s="402">
        <v>8.4</v>
      </c>
      <c r="AM522" s="402">
        <v>5.1</v>
      </c>
      <c r="AN522" s="402">
        <v>8.4</v>
      </c>
      <c r="AO522" s="402">
        <v>8.4</v>
      </c>
      <c r="AP522" s="402">
        <v>8.4</v>
      </c>
      <c r="AQ522" s="402">
        <v>12.6</v>
      </c>
      <c r="AR522" s="402">
        <v>8.4</v>
      </c>
      <c r="AS522" s="402">
        <v>8.4</v>
      </c>
      <c r="AT522" s="402">
        <v>8.8</v>
      </c>
      <c r="AU522" s="402">
        <v>5.9</v>
      </c>
      <c r="AV522" s="402">
        <v>8.4</v>
      </c>
      <c r="AW522" s="402">
        <v>10.9</v>
      </c>
      <c r="AX522" s="402">
        <v>12</v>
      </c>
      <c r="AY522" s="402">
        <v>12</v>
      </c>
      <c r="AZ522" s="402">
        <v>12</v>
      </c>
      <c r="BA522" s="402">
        <v>13</v>
      </c>
      <c r="BB522" s="402">
        <v>13.6</v>
      </c>
      <c r="BC522" s="402">
        <v>13</v>
      </c>
      <c r="BD522" s="402">
        <v>7.1</v>
      </c>
      <c r="BE522" s="402">
        <v>7.8</v>
      </c>
      <c r="BF522" s="402">
        <v>7.8</v>
      </c>
      <c r="BG522" s="402">
        <v>11.6</v>
      </c>
      <c r="BH522" s="402">
        <v>11.6</v>
      </c>
      <c r="BI522" s="402">
        <v>11.3</v>
      </c>
      <c r="BJ522" s="402">
        <v>12</v>
      </c>
      <c r="BK522" s="402">
        <v>11.6</v>
      </c>
      <c r="BL522" s="402">
        <v>11.6</v>
      </c>
      <c r="BM522" s="402">
        <v>7.6</v>
      </c>
      <c r="BN522" s="402">
        <v>8.6</v>
      </c>
      <c r="BO522" s="402">
        <v>13.7</v>
      </c>
      <c r="BP522" s="402">
        <v>13.7</v>
      </c>
      <c r="BQ522" s="402">
        <v>15.1</v>
      </c>
      <c r="BR522" s="402">
        <v>16.4</v>
      </c>
      <c r="BS522" s="402">
        <v>15.1</v>
      </c>
      <c r="BT522" s="402">
        <v>14.6</v>
      </c>
      <c r="BU522" s="402">
        <v>14.1</v>
      </c>
      <c r="BV522" s="402">
        <v>15.4</v>
      </c>
      <c r="BW522" s="402">
        <v>18.7</v>
      </c>
      <c r="BX522" s="402">
        <v>11.3</v>
      </c>
      <c r="BY522" s="402">
        <v>13.2</v>
      </c>
      <c r="BZ522" s="402">
        <v>14.7</v>
      </c>
      <c r="CA522" s="402">
        <v>13.2</v>
      </c>
      <c r="CB522" s="402">
        <v>6.3</v>
      </c>
      <c r="CC522" s="402">
        <v>8</v>
      </c>
      <c r="CD522" s="402">
        <v>11</v>
      </c>
      <c r="CE522" s="402">
        <v>11</v>
      </c>
      <c r="CF522" s="402">
        <v>14.3</v>
      </c>
      <c r="CG522" s="402">
        <v>12.2</v>
      </c>
      <c r="CH522" s="402">
        <v>18.4</v>
      </c>
      <c r="CI522" s="402">
        <v>14.9</v>
      </c>
      <c r="CJ522" s="402">
        <v>14.3</v>
      </c>
      <c r="CK522" s="402">
        <v>14.3</v>
      </c>
      <c r="CL522" s="402">
        <v>12.7</v>
      </c>
      <c r="CM522" s="402">
        <v>14.3</v>
      </c>
      <c r="CN522" s="402">
        <v>14.4</v>
      </c>
      <c r="CO522" s="402">
        <v>14.4</v>
      </c>
      <c r="CP522" s="402">
        <v>14.4</v>
      </c>
    </row>
    <row r="523" spans="1:94">
      <c r="A523">
        <v>521</v>
      </c>
      <c r="B523" t="s">
        <v>1423</v>
      </c>
      <c r="C523" t="s">
        <v>1195</v>
      </c>
      <c r="D523" t="s">
        <v>1367</v>
      </c>
      <c r="E523" t="s">
        <v>1424</v>
      </c>
      <c r="F523" t="s">
        <v>2119</v>
      </c>
      <c r="I523" s="402"/>
      <c r="J523" s="402">
        <v>3</v>
      </c>
      <c r="K523" s="402"/>
      <c r="L523" s="402">
        <v>2.9</v>
      </c>
      <c r="M523" s="402">
        <v>4.1</v>
      </c>
      <c r="N523" s="402">
        <v>2.9</v>
      </c>
      <c r="O523" s="402">
        <v>2.9</v>
      </c>
      <c r="P523" s="402">
        <v>2.9</v>
      </c>
      <c r="Q523" s="402"/>
      <c r="R523" s="402">
        <v>3</v>
      </c>
      <c r="S523" s="402">
        <v>3</v>
      </c>
      <c r="T523" s="402">
        <v>2.9</v>
      </c>
      <c r="U523" s="402">
        <v>4.2</v>
      </c>
      <c r="V523" s="402">
        <v>4.2</v>
      </c>
      <c r="W523" s="402">
        <v>3</v>
      </c>
      <c r="X523" s="402">
        <v>3</v>
      </c>
      <c r="Y523" s="402">
        <v>2.5</v>
      </c>
      <c r="Z523" s="402">
        <v>3</v>
      </c>
      <c r="AA523" s="402">
        <v>3</v>
      </c>
      <c r="AB523" s="402">
        <v>3.4</v>
      </c>
      <c r="AC523" s="402">
        <v>2.9</v>
      </c>
      <c r="AD523" s="402">
        <v>3</v>
      </c>
      <c r="AE523" s="402">
        <v>2.3</v>
      </c>
      <c r="AF523" s="402">
        <v>3</v>
      </c>
      <c r="AG523" s="402">
        <v>3</v>
      </c>
      <c r="AH523" s="402">
        <v>3</v>
      </c>
      <c r="AI523" s="402"/>
      <c r="AJ523" s="402">
        <v>3</v>
      </c>
      <c r="AK523" s="402">
        <v>3</v>
      </c>
      <c r="AL523" s="402">
        <v>3</v>
      </c>
      <c r="AM523" s="402">
        <v>2.8</v>
      </c>
      <c r="AN523" s="402">
        <v>3</v>
      </c>
      <c r="AO523" s="402">
        <v>3</v>
      </c>
      <c r="AP523" s="402">
        <v>3</v>
      </c>
      <c r="AQ523" s="402">
        <v>3</v>
      </c>
      <c r="AR523" s="402">
        <v>3</v>
      </c>
      <c r="AS523" s="402">
        <v>2.9</v>
      </c>
      <c r="AT523" s="402">
        <v>2.8</v>
      </c>
      <c r="AU523" s="402">
        <v>2</v>
      </c>
      <c r="AV523" s="402">
        <v>4.2</v>
      </c>
      <c r="AW523" s="402">
        <v>5.8</v>
      </c>
      <c r="AX523" s="402">
        <v>4.2</v>
      </c>
      <c r="AY523" s="402">
        <v>4.2</v>
      </c>
      <c r="AZ523" s="402">
        <v>4.2</v>
      </c>
      <c r="BA523" s="402">
        <v>4.2</v>
      </c>
      <c r="BB523" s="402">
        <v>4.2</v>
      </c>
      <c r="BC523" s="402">
        <v>4.7</v>
      </c>
      <c r="BD523" s="402">
        <v>3</v>
      </c>
      <c r="BE523" s="402">
        <v>3</v>
      </c>
      <c r="BF523" s="402">
        <v>3</v>
      </c>
      <c r="BG523" s="402">
        <v>3</v>
      </c>
      <c r="BH523" s="402">
        <v>3.7</v>
      </c>
      <c r="BI523" s="402">
        <v>3</v>
      </c>
      <c r="BJ523" s="402">
        <v>2.1</v>
      </c>
      <c r="BK523" s="402">
        <v>2.5</v>
      </c>
      <c r="BL523" s="402">
        <v>2.5</v>
      </c>
      <c r="BM523" s="402">
        <v>3</v>
      </c>
      <c r="BN523" s="402">
        <v>3</v>
      </c>
      <c r="BO523" s="402">
        <v>3</v>
      </c>
      <c r="BP523" s="402">
        <v>3</v>
      </c>
      <c r="BQ523" s="402">
        <v>3.4</v>
      </c>
      <c r="BR523" s="402">
        <v>3.4</v>
      </c>
      <c r="BS523" s="402">
        <v>3.9</v>
      </c>
      <c r="BT523" s="402">
        <v>2.9</v>
      </c>
      <c r="BU523" s="402">
        <v>2.9</v>
      </c>
      <c r="BV523" s="402">
        <v>2.9</v>
      </c>
      <c r="BW523" s="402">
        <v>2.9</v>
      </c>
      <c r="BX523" s="402">
        <v>2.7</v>
      </c>
      <c r="BY523" s="402">
        <v>3.9</v>
      </c>
      <c r="BZ523" s="402">
        <v>3</v>
      </c>
      <c r="CA523" s="402">
        <v>3</v>
      </c>
      <c r="CB523" s="402">
        <v>1.9</v>
      </c>
      <c r="CC523" s="402">
        <v>2.3</v>
      </c>
      <c r="CD523" s="402">
        <v>2.3</v>
      </c>
      <c r="CE523" s="402">
        <v>2.3</v>
      </c>
      <c r="CF523" s="402">
        <v>3</v>
      </c>
      <c r="CG523" s="402">
        <v>3</v>
      </c>
      <c r="CH523" s="402">
        <v>3</v>
      </c>
      <c r="CI523" s="402">
        <v>2.2</v>
      </c>
      <c r="CJ523" s="402">
        <v>3</v>
      </c>
      <c r="CK523" s="402">
        <v>3</v>
      </c>
      <c r="CL523" s="402">
        <v>3</v>
      </c>
      <c r="CM523" s="402">
        <v>3</v>
      </c>
      <c r="CN523" s="402">
        <v>3</v>
      </c>
      <c r="CO523" s="402">
        <v>3</v>
      </c>
      <c r="CP523" s="402">
        <v>3</v>
      </c>
    </row>
    <row r="524" spans="1:94">
      <c r="A524">
        <v>522</v>
      </c>
      <c r="B524" t="s">
        <v>1425</v>
      </c>
      <c r="C524" t="s">
        <v>1195</v>
      </c>
      <c r="D524" t="s">
        <v>1367</v>
      </c>
      <c r="E524" t="s">
        <v>1426</v>
      </c>
      <c r="F524" t="s">
        <v>2119</v>
      </c>
      <c r="I524" s="402"/>
      <c r="J524" s="402">
        <v>11.1</v>
      </c>
      <c r="K524" s="402"/>
      <c r="L524" s="402">
        <v>14.8</v>
      </c>
      <c r="M524" s="402">
        <v>11.2</v>
      </c>
      <c r="N524" s="402">
        <v>12</v>
      </c>
      <c r="O524" s="402">
        <v>9.5</v>
      </c>
      <c r="P524" s="402">
        <v>8.7</v>
      </c>
      <c r="Q524" s="402"/>
      <c r="R524" s="402">
        <v>17.5</v>
      </c>
      <c r="S524" s="402">
        <v>16</v>
      </c>
      <c r="T524" s="402">
        <v>14.6</v>
      </c>
      <c r="U524" s="402">
        <v>11.3</v>
      </c>
      <c r="V524" s="402">
        <v>11.2</v>
      </c>
      <c r="W524" s="402">
        <v>12</v>
      </c>
      <c r="X524" s="402">
        <v>12</v>
      </c>
      <c r="Y524" s="402">
        <v>12</v>
      </c>
      <c r="Z524" s="402">
        <v>12.8</v>
      </c>
      <c r="AA524" s="402">
        <v>12</v>
      </c>
      <c r="AB524" s="402">
        <v>9.1</v>
      </c>
      <c r="AC524" s="402">
        <v>9.6</v>
      </c>
      <c r="AD524" s="402">
        <v>9.5</v>
      </c>
      <c r="AE524" s="402">
        <v>7.7</v>
      </c>
      <c r="AF524" s="402">
        <v>8.7</v>
      </c>
      <c r="AG524" s="402">
        <v>8.7</v>
      </c>
      <c r="AH524" s="402">
        <v>8.7</v>
      </c>
      <c r="AI524" s="402"/>
      <c r="AJ524" s="402">
        <v>12.8</v>
      </c>
      <c r="AK524" s="402">
        <v>17.4</v>
      </c>
      <c r="AL524" s="402">
        <v>23</v>
      </c>
      <c r="AM524" s="402">
        <v>15</v>
      </c>
      <c r="AN524" s="402">
        <v>15.9</v>
      </c>
      <c r="AO524" s="402">
        <v>15.9</v>
      </c>
      <c r="AP524" s="402">
        <v>15.9</v>
      </c>
      <c r="AQ524" s="402">
        <v>18.7</v>
      </c>
      <c r="AR524" s="402">
        <v>17.2</v>
      </c>
      <c r="AS524" s="402">
        <v>14.2</v>
      </c>
      <c r="AT524" s="402">
        <v>14.5</v>
      </c>
      <c r="AU524" s="402">
        <v>14.5</v>
      </c>
      <c r="AV524" s="402">
        <v>14.5</v>
      </c>
      <c r="AW524" s="402">
        <v>11.2</v>
      </c>
      <c r="AX524" s="402">
        <v>11.2</v>
      </c>
      <c r="AY524" s="402">
        <v>15.8</v>
      </c>
      <c r="AZ524" s="402">
        <v>11.2</v>
      </c>
      <c r="BA524" s="402">
        <v>11.1</v>
      </c>
      <c r="BB524" s="402">
        <v>11.1</v>
      </c>
      <c r="BC524" s="402">
        <v>11.1</v>
      </c>
      <c r="BD524" s="402">
        <v>11.9</v>
      </c>
      <c r="BE524" s="402">
        <v>11.9</v>
      </c>
      <c r="BF524" s="402">
        <v>11.9</v>
      </c>
      <c r="BG524" s="402">
        <v>11.9</v>
      </c>
      <c r="BH524" s="402">
        <v>11.9</v>
      </c>
      <c r="BI524" s="402">
        <v>11.9</v>
      </c>
      <c r="BJ524" s="402">
        <v>11.9</v>
      </c>
      <c r="BK524" s="402">
        <v>11.9</v>
      </c>
      <c r="BL524" s="402">
        <v>11.9</v>
      </c>
      <c r="BM524" s="402">
        <v>12.8</v>
      </c>
      <c r="BN524" s="402">
        <v>12.8</v>
      </c>
      <c r="BO524" s="402">
        <v>11.9</v>
      </c>
      <c r="BP524" s="402">
        <v>11.9</v>
      </c>
      <c r="BQ524" s="402">
        <v>9.1</v>
      </c>
      <c r="BR524" s="402">
        <v>9.1</v>
      </c>
      <c r="BS524" s="402">
        <v>9.1</v>
      </c>
      <c r="BT524" s="402">
        <v>9.6</v>
      </c>
      <c r="BU524" s="402">
        <v>10</v>
      </c>
      <c r="BV524" s="402">
        <v>9.6</v>
      </c>
      <c r="BW524" s="402">
        <v>9.6</v>
      </c>
      <c r="BX524" s="402">
        <v>9.5</v>
      </c>
      <c r="BY524" s="402">
        <v>9.5</v>
      </c>
      <c r="BZ524" s="402">
        <v>9.4</v>
      </c>
      <c r="CA524" s="402">
        <v>9.4</v>
      </c>
      <c r="CB524" s="402">
        <v>7.7</v>
      </c>
      <c r="CC524" s="402">
        <v>7.7</v>
      </c>
      <c r="CD524" s="402">
        <v>7.7</v>
      </c>
      <c r="CE524" s="402">
        <v>6.6</v>
      </c>
      <c r="CF524" s="402">
        <v>8.6</v>
      </c>
      <c r="CG524" s="402">
        <v>8.6</v>
      </c>
      <c r="CH524" s="402">
        <v>7.4</v>
      </c>
      <c r="CI524" s="402">
        <v>8.7</v>
      </c>
      <c r="CJ524" s="402">
        <v>8.7</v>
      </c>
      <c r="CK524" s="402">
        <v>9.5</v>
      </c>
      <c r="CL524" s="402">
        <v>9.4</v>
      </c>
      <c r="CM524" s="402">
        <v>7.8</v>
      </c>
      <c r="CN524" s="402">
        <v>8</v>
      </c>
      <c r="CO524" s="402">
        <v>8.7</v>
      </c>
      <c r="CP524" s="402">
        <v>8.7</v>
      </c>
    </row>
    <row r="525" spans="1:94">
      <c r="A525">
        <v>523</v>
      </c>
      <c r="B525" t="s">
        <v>1427</v>
      </c>
      <c r="C525" t="s">
        <v>1195</v>
      </c>
      <c r="D525" t="s">
        <v>1367</v>
      </c>
      <c r="E525" t="s">
        <v>1428</v>
      </c>
      <c r="F525" t="s">
        <v>2119</v>
      </c>
      <c r="I525" s="402"/>
      <c r="J525" s="402">
        <v>8.3</v>
      </c>
      <c r="K525" s="402"/>
      <c r="L525" s="402">
        <v>8.4</v>
      </c>
      <c r="M525" s="402">
        <v>8.4</v>
      </c>
      <c r="N525" s="402">
        <v>7.8</v>
      </c>
      <c r="O525" s="402">
        <v>8.4</v>
      </c>
      <c r="P525" s="402">
        <v>8.9</v>
      </c>
      <c r="Q525" s="402"/>
      <c r="R525" s="402">
        <v>8.6</v>
      </c>
      <c r="S525" s="402">
        <v>8.5</v>
      </c>
      <c r="T525" s="402">
        <v>7.1</v>
      </c>
      <c r="U525" s="402">
        <v>9.9</v>
      </c>
      <c r="V525" s="402">
        <v>8.4</v>
      </c>
      <c r="W525" s="402">
        <v>6.2</v>
      </c>
      <c r="X525" s="402">
        <v>9.3</v>
      </c>
      <c r="Y525" s="402">
        <v>7.5</v>
      </c>
      <c r="Z525" s="402">
        <v>7.8</v>
      </c>
      <c r="AA525" s="402">
        <v>7.8</v>
      </c>
      <c r="AB525" s="402">
        <v>12.6</v>
      </c>
      <c r="AC525" s="402">
        <v>8.4</v>
      </c>
      <c r="AD525" s="402">
        <v>7.5</v>
      </c>
      <c r="AE525" s="402">
        <v>8.4</v>
      </c>
      <c r="AF525" s="402">
        <v>9</v>
      </c>
      <c r="AG525" s="402">
        <v>9</v>
      </c>
      <c r="AH525" s="402">
        <v>9.1</v>
      </c>
      <c r="AI525" s="402"/>
      <c r="AJ525" s="402">
        <v>8.5</v>
      </c>
      <c r="AK525" s="402">
        <v>8.5</v>
      </c>
      <c r="AL525" s="402">
        <v>12.5</v>
      </c>
      <c r="AM525" s="402">
        <v>8.5</v>
      </c>
      <c r="AN525" s="402">
        <v>8.5</v>
      </c>
      <c r="AO525" s="402">
        <v>8.5</v>
      </c>
      <c r="AP525" s="402">
        <v>5.6</v>
      </c>
      <c r="AQ525" s="402">
        <v>8.5</v>
      </c>
      <c r="AR525" s="402">
        <v>11.4</v>
      </c>
      <c r="AS525" s="402">
        <v>7.1</v>
      </c>
      <c r="AT525" s="402">
        <v>7.1</v>
      </c>
      <c r="AU525" s="402">
        <v>6.6</v>
      </c>
      <c r="AV525" s="402">
        <v>7.1</v>
      </c>
      <c r="AW525" s="402">
        <v>9.8</v>
      </c>
      <c r="AX525" s="402">
        <v>12.8</v>
      </c>
      <c r="AY525" s="402">
        <v>9.8</v>
      </c>
      <c r="AZ525" s="402">
        <v>9.8</v>
      </c>
      <c r="BA525" s="402">
        <v>8.4</v>
      </c>
      <c r="BB525" s="402">
        <v>8.4</v>
      </c>
      <c r="BC525" s="402">
        <v>8.4</v>
      </c>
      <c r="BD525" s="402">
        <v>6.1</v>
      </c>
      <c r="BE525" s="402">
        <v>6.1</v>
      </c>
      <c r="BF525" s="402">
        <v>5.5</v>
      </c>
      <c r="BG525" s="402">
        <v>9.2</v>
      </c>
      <c r="BH525" s="402">
        <v>11.7</v>
      </c>
      <c r="BI525" s="402">
        <v>9.2</v>
      </c>
      <c r="BJ525" s="402">
        <v>7.4</v>
      </c>
      <c r="BK525" s="402">
        <v>7.4</v>
      </c>
      <c r="BL525" s="402">
        <v>6.8</v>
      </c>
      <c r="BM525" s="402">
        <v>7.7</v>
      </c>
      <c r="BN525" s="402">
        <v>7.7</v>
      </c>
      <c r="BO525" s="402">
        <v>7.7</v>
      </c>
      <c r="BP525" s="402">
        <v>7.7</v>
      </c>
      <c r="BQ525" s="402">
        <v>16.3</v>
      </c>
      <c r="BR525" s="402">
        <v>12.5</v>
      </c>
      <c r="BS525" s="402">
        <v>12.5</v>
      </c>
      <c r="BT525" s="402">
        <v>8.2</v>
      </c>
      <c r="BU525" s="402">
        <v>6.4</v>
      </c>
      <c r="BV525" s="402">
        <v>8.3</v>
      </c>
      <c r="BW525" s="402">
        <v>12.5</v>
      </c>
      <c r="BX525" s="402">
        <v>7.5</v>
      </c>
      <c r="BY525" s="402">
        <v>7.5</v>
      </c>
      <c r="BZ525" s="402">
        <v>7.5</v>
      </c>
      <c r="CA525" s="402">
        <v>6.6</v>
      </c>
      <c r="CB525" s="402">
        <v>8.4</v>
      </c>
      <c r="CC525" s="402">
        <v>8.4</v>
      </c>
      <c r="CD525" s="402">
        <v>8.4</v>
      </c>
      <c r="CE525" s="402">
        <v>7.9</v>
      </c>
      <c r="CF525" s="402">
        <v>8.9</v>
      </c>
      <c r="CG525" s="402">
        <v>8.9</v>
      </c>
      <c r="CH525" s="402">
        <v>8.9</v>
      </c>
      <c r="CI525" s="402">
        <v>8.9</v>
      </c>
      <c r="CJ525" s="402">
        <v>8.9</v>
      </c>
      <c r="CK525" s="402">
        <v>8.9</v>
      </c>
      <c r="CL525" s="402">
        <v>9</v>
      </c>
      <c r="CM525" s="402">
        <v>8.9</v>
      </c>
      <c r="CN525" s="402">
        <v>9</v>
      </c>
      <c r="CO525" s="402">
        <v>9</v>
      </c>
      <c r="CP525" s="402">
        <v>10.1</v>
      </c>
    </row>
    <row r="526" spans="1:94">
      <c r="A526">
        <v>524</v>
      </c>
      <c r="B526" t="s">
        <v>788</v>
      </c>
      <c r="C526" t="s">
        <v>1195</v>
      </c>
      <c r="D526" t="s">
        <v>1367</v>
      </c>
      <c r="E526" t="s">
        <v>789</v>
      </c>
      <c r="F526" t="s">
        <v>2119</v>
      </c>
      <c r="I526" s="402"/>
      <c r="J526" s="402">
        <v>16</v>
      </c>
      <c r="K526" s="402"/>
      <c r="L526" s="402">
        <v>18.9</v>
      </c>
      <c r="M526" s="402">
        <v>15.8</v>
      </c>
      <c r="N526" s="402">
        <v>18.1</v>
      </c>
      <c r="O526" s="402">
        <v>13.9</v>
      </c>
      <c r="P526" s="402">
        <v>13.5</v>
      </c>
      <c r="Q526" s="402"/>
      <c r="R526" s="402">
        <v>18.9</v>
      </c>
      <c r="S526" s="402">
        <v>18.9</v>
      </c>
      <c r="T526" s="402">
        <v>18.9</v>
      </c>
      <c r="U526" s="402">
        <v>15.8</v>
      </c>
      <c r="V526" s="402">
        <v>15.8</v>
      </c>
      <c r="W526" s="402">
        <v>18.9</v>
      </c>
      <c r="X526" s="402">
        <v>18.1</v>
      </c>
      <c r="Y526" s="402">
        <v>18.1</v>
      </c>
      <c r="Z526" s="402">
        <v>18.1</v>
      </c>
      <c r="AA526" s="402">
        <v>18.1</v>
      </c>
      <c r="AB526" s="402">
        <v>13.6</v>
      </c>
      <c r="AC526" s="402">
        <v>14.5</v>
      </c>
      <c r="AD526" s="402">
        <v>13.7</v>
      </c>
      <c r="AE526" s="402">
        <v>13.3</v>
      </c>
      <c r="AF526" s="402">
        <v>13.5</v>
      </c>
      <c r="AG526" s="402">
        <v>13.2</v>
      </c>
      <c r="AH526" s="402">
        <v>12.7</v>
      </c>
      <c r="AI526" s="402"/>
      <c r="AJ526" s="402">
        <v>18.9</v>
      </c>
      <c r="AK526" s="402">
        <v>13.1</v>
      </c>
      <c r="AL526" s="402">
        <v>18.9</v>
      </c>
      <c r="AM526" s="402">
        <v>18.9</v>
      </c>
      <c r="AN526" s="402">
        <v>18.9</v>
      </c>
      <c r="AO526" s="402">
        <v>18.9</v>
      </c>
      <c r="AP526" s="402">
        <v>18.9</v>
      </c>
      <c r="AQ526" s="402">
        <v>18.9</v>
      </c>
      <c r="AR526" s="402">
        <v>22.4</v>
      </c>
      <c r="AS526" s="402">
        <v>18.9</v>
      </c>
      <c r="AT526" s="402">
        <v>18.9</v>
      </c>
      <c r="AU526" s="402">
        <v>18.9</v>
      </c>
      <c r="AV526" s="402">
        <v>18.9</v>
      </c>
      <c r="AW526" s="402">
        <v>15.8</v>
      </c>
      <c r="AX526" s="402">
        <v>15.7</v>
      </c>
      <c r="AY526" s="402">
        <v>15.8</v>
      </c>
      <c r="AZ526" s="402">
        <v>15.8</v>
      </c>
      <c r="BA526" s="402">
        <v>15.8</v>
      </c>
      <c r="BB526" s="402">
        <v>15.8</v>
      </c>
      <c r="BC526" s="402">
        <v>15.8</v>
      </c>
      <c r="BD526" s="402">
        <v>18.9</v>
      </c>
      <c r="BE526" s="402">
        <v>18.9</v>
      </c>
      <c r="BF526" s="402">
        <v>20.3</v>
      </c>
      <c r="BG526" s="402">
        <v>19.1</v>
      </c>
      <c r="BH526" s="402">
        <v>15.7</v>
      </c>
      <c r="BI526" s="402">
        <v>18.4</v>
      </c>
      <c r="BJ526" s="402">
        <v>18.1</v>
      </c>
      <c r="BK526" s="402">
        <v>15.6</v>
      </c>
      <c r="BL526" s="402">
        <v>20.1</v>
      </c>
      <c r="BM526" s="402">
        <v>18.1</v>
      </c>
      <c r="BN526" s="402">
        <v>18.1</v>
      </c>
      <c r="BO526" s="402">
        <v>18.1</v>
      </c>
      <c r="BP526" s="402">
        <v>18.1</v>
      </c>
      <c r="BQ526" s="402">
        <v>13.3</v>
      </c>
      <c r="BR526" s="402">
        <v>13.6</v>
      </c>
      <c r="BS526" s="402">
        <v>13.6</v>
      </c>
      <c r="BT526" s="402">
        <v>14.5</v>
      </c>
      <c r="BU526" s="402">
        <v>14.9</v>
      </c>
      <c r="BV526" s="402">
        <v>14.5</v>
      </c>
      <c r="BW526" s="402">
        <v>14.2</v>
      </c>
      <c r="BX526" s="402">
        <v>13.7</v>
      </c>
      <c r="BY526" s="402">
        <v>13.7</v>
      </c>
      <c r="BZ526" s="402">
        <v>13.7</v>
      </c>
      <c r="CA526" s="402">
        <v>11.5</v>
      </c>
      <c r="CB526" s="402">
        <v>13.3</v>
      </c>
      <c r="CC526" s="402">
        <v>13.3</v>
      </c>
      <c r="CD526" s="402">
        <v>13.1</v>
      </c>
      <c r="CE526" s="402">
        <v>13.3</v>
      </c>
      <c r="CF526" s="402">
        <v>13.5</v>
      </c>
      <c r="CG526" s="402">
        <v>13.5</v>
      </c>
      <c r="CH526" s="402">
        <v>13.5</v>
      </c>
      <c r="CI526" s="402">
        <v>13.2</v>
      </c>
      <c r="CJ526" s="402">
        <v>12.4</v>
      </c>
      <c r="CK526" s="402">
        <v>13.2</v>
      </c>
      <c r="CL526" s="402">
        <v>13.2</v>
      </c>
      <c r="CM526" s="402">
        <v>13.2</v>
      </c>
      <c r="CN526" s="402">
        <v>10.8</v>
      </c>
      <c r="CO526" s="402">
        <v>12.7</v>
      </c>
      <c r="CP526" s="402">
        <v>12.7</v>
      </c>
    </row>
    <row r="527" spans="1:94">
      <c r="A527">
        <v>525</v>
      </c>
      <c r="B527" t="s">
        <v>1429</v>
      </c>
      <c r="C527" t="s">
        <v>1195</v>
      </c>
      <c r="D527" t="s">
        <v>1367</v>
      </c>
      <c r="E527" t="s">
        <v>793</v>
      </c>
      <c r="F527" t="s">
        <v>2119</v>
      </c>
      <c r="I527" s="402"/>
      <c r="J527" s="402">
        <v>7.5</v>
      </c>
      <c r="K527" s="402"/>
      <c r="L527" s="402">
        <v>8</v>
      </c>
      <c r="M527" s="402">
        <v>7.5</v>
      </c>
      <c r="N527" s="402">
        <v>7.9</v>
      </c>
      <c r="O527" s="402">
        <v>7.3</v>
      </c>
      <c r="P527" s="402">
        <v>6.6</v>
      </c>
      <c r="Q527" s="402"/>
      <c r="R527" s="402">
        <v>8</v>
      </c>
      <c r="S527" s="402">
        <v>8.7</v>
      </c>
      <c r="T527" s="402">
        <v>8</v>
      </c>
      <c r="U527" s="402">
        <v>7.4</v>
      </c>
      <c r="V527" s="402">
        <v>7.4</v>
      </c>
      <c r="W527" s="402">
        <v>7.8</v>
      </c>
      <c r="X527" s="402">
        <v>7.8</v>
      </c>
      <c r="Y527" s="402">
        <v>7.8</v>
      </c>
      <c r="Z527" s="402">
        <v>7.8</v>
      </c>
      <c r="AA527" s="402">
        <v>9.5</v>
      </c>
      <c r="AB527" s="402">
        <v>5.7</v>
      </c>
      <c r="AC527" s="402">
        <v>7.3</v>
      </c>
      <c r="AD527" s="402">
        <v>7.3</v>
      </c>
      <c r="AE527" s="402">
        <v>7.3</v>
      </c>
      <c r="AF527" s="402">
        <v>6.5</v>
      </c>
      <c r="AG527" s="402">
        <v>6.5</v>
      </c>
      <c r="AH527" s="402">
        <v>5.9</v>
      </c>
      <c r="AI527" s="402"/>
      <c r="AJ527" s="402">
        <v>8</v>
      </c>
      <c r="AK527" s="402">
        <v>8</v>
      </c>
      <c r="AL527" s="402">
        <v>8</v>
      </c>
      <c r="AM527" s="402">
        <v>8.7</v>
      </c>
      <c r="AN527" s="402">
        <v>10.4</v>
      </c>
      <c r="AO527" s="402">
        <v>8.7</v>
      </c>
      <c r="AP527" s="402">
        <v>8</v>
      </c>
      <c r="AQ527" s="402">
        <v>9.6</v>
      </c>
      <c r="AR527" s="402">
        <v>8.7</v>
      </c>
      <c r="AS527" s="402">
        <v>8</v>
      </c>
      <c r="AT527" s="402">
        <v>8</v>
      </c>
      <c r="AU527" s="402">
        <v>8</v>
      </c>
      <c r="AV527" s="402">
        <v>8</v>
      </c>
      <c r="AW527" s="402">
        <v>7.5</v>
      </c>
      <c r="AX527" s="402">
        <v>7.5</v>
      </c>
      <c r="AY527" s="402">
        <v>7.5</v>
      </c>
      <c r="AZ527" s="402">
        <v>7.5</v>
      </c>
      <c r="BA527" s="402">
        <v>7.5</v>
      </c>
      <c r="BB527" s="402">
        <v>7.5</v>
      </c>
      <c r="BC527" s="402">
        <v>8</v>
      </c>
      <c r="BD527" s="402">
        <v>7.5</v>
      </c>
      <c r="BE527" s="402">
        <v>8</v>
      </c>
      <c r="BF527" s="402">
        <v>7.9</v>
      </c>
      <c r="BG527" s="402">
        <v>7.8</v>
      </c>
      <c r="BH527" s="402">
        <v>7.9</v>
      </c>
      <c r="BI527" s="402">
        <v>7.9</v>
      </c>
      <c r="BJ527" s="402">
        <v>7.9</v>
      </c>
      <c r="BK527" s="402">
        <v>6.7</v>
      </c>
      <c r="BL527" s="402">
        <v>8.1</v>
      </c>
      <c r="BM527" s="402">
        <v>7.9</v>
      </c>
      <c r="BN527" s="402">
        <v>7.9</v>
      </c>
      <c r="BO527" s="402">
        <v>9.5</v>
      </c>
      <c r="BP527" s="402">
        <v>9.5</v>
      </c>
      <c r="BQ527" s="402">
        <v>5.7</v>
      </c>
      <c r="BR527" s="402">
        <v>4.3</v>
      </c>
      <c r="BS527" s="402">
        <v>5.7</v>
      </c>
      <c r="BT527" s="402">
        <v>7.3</v>
      </c>
      <c r="BU527" s="402">
        <v>7.3</v>
      </c>
      <c r="BV527" s="402">
        <v>7.3</v>
      </c>
      <c r="BW527" s="402">
        <v>7.3</v>
      </c>
      <c r="BX527" s="402">
        <v>4.8</v>
      </c>
      <c r="BY527" s="402">
        <v>7.3</v>
      </c>
      <c r="BZ527" s="402">
        <v>8.2</v>
      </c>
      <c r="CA527" s="402">
        <v>8.2</v>
      </c>
      <c r="CB527" s="402">
        <v>7.3</v>
      </c>
      <c r="CC527" s="402">
        <v>6.4</v>
      </c>
      <c r="CD527" s="402">
        <v>7.3</v>
      </c>
      <c r="CE527" s="402">
        <v>6.8</v>
      </c>
      <c r="CF527" s="402">
        <v>6.5</v>
      </c>
      <c r="CG527" s="402">
        <v>6.5</v>
      </c>
      <c r="CH527" s="402">
        <v>6.5</v>
      </c>
      <c r="CI527" s="402">
        <v>6.5</v>
      </c>
      <c r="CJ527" s="402">
        <v>6.5</v>
      </c>
      <c r="CK527" s="402">
        <v>6.5</v>
      </c>
      <c r="CL527" s="402">
        <v>7.3</v>
      </c>
      <c r="CM527" s="402">
        <v>6.5</v>
      </c>
      <c r="CN527" s="402">
        <v>4.1</v>
      </c>
      <c r="CO527" s="402">
        <v>5.9</v>
      </c>
      <c r="CP527" s="402">
        <v>5.9</v>
      </c>
    </row>
    <row r="528" spans="1:94">
      <c r="A528">
        <v>526</v>
      </c>
      <c r="B528" t="s">
        <v>1430</v>
      </c>
      <c r="C528" t="s">
        <v>1195</v>
      </c>
      <c r="D528" t="s">
        <v>1367</v>
      </c>
      <c r="E528" t="s">
        <v>1431</v>
      </c>
      <c r="F528" t="s">
        <v>2119</v>
      </c>
      <c r="I528" s="402"/>
      <c r="J528" s="402">
        <v>3.4</v>
      </c>
      <c r="K528" s="402"/>
      <c r="L528" s="402">
        <v>3.1</v>
      </c>
      <c r="M528" s="402">
        <v>3.3</v>
      </c>
      <c r="N528" s="402">
        <v>3.3</v>
      </c>
      <c r="O528" s="402">
        <v>3.1</v>
      </c>
      <c r="P528" s="402">
        <v>4.3</v>
      </c>
      <c r="Q528" s="402"/>
      <c r="R528" s="402">
        <v>3.1</v>
      </c>
      <c r="S528" s="402">
        <v>3.1</v>
      </c>
      <c r="T528" s="402">
        <v>2.9</v>
      </c>
      <c r="U528" s="402">
        <v>3.3</v>
      </c>
      <c r="V528" s="402">
        <v>3.3</v>
      </c>
      <c r="W528" s="402">
        <v>3.3</v>
      </c>
      <c r="X528" s="402">
        <v>3.3</v>
      </c>
      <c r="Y528" s="402">
        <v>3.3</v>
      </c>
      <c r="Z528" s="402">
        <v>3.3</v>
      </c>
      <c r="AA528" s="402">
        <v>3.3</v>
      </c>
      <c r="AB528" s="402">
        <v>3.1</v>
      </c>
      <c r="AC528" s="402">
        <v>2.7</v>
      </c>
      <c r="AD528" s="402">
        <v>3.1</v>
      </c>
      <c r="AE528" s="402">
        <v>3.1</v>
      </c>
      <c r="AF528" s="402">
        <v>4.3</v>
      </c>
      <c r="AG528" s="402">
        <v>4.4</v>
      </c>
      <c r="AH528" s="402">
        <v>4.3</v>
      </c>
      <c r="AI528" s="402"/>
      <c r="AJ528" s="402">
        <v>3.1</v>
      </c>
      <c r="AK528" s="402">
        <v>3.1</v>
      </c>
      <c r="AL528" s="402">
        <v>2.8</v>
      </c>
      <c r="AM528" s="402">
        <v>3.1</v>
      </c>
      <c r="AN528" s="402">
        <v>3.1</v>
      </c>
      <c r="AO528" s="402">
        <v>3.1</v>
      </c>
      <c r="AP528" s="402">
        <v>3.1</v>
      </c>
      <c r="AQ528" s="402">
        <v>3.1</v>
      </c>
      <c r="AR528" s="402">
        <v>3.4</v>
      </c>
      <c r="AS528" s="402">
        <v>2.5</v>
      </c>
      <c r="AT528" s="402">
        <v>2.7</v>
      </c>
      <c r="AU528" s="402">
        <v>2.9</v>
      </c>
      <c r="AV528" s="402">
        <v>2.9</v>
      </c>
      <c r="AW528" s="402">
        <v>3.4</v>
      </c>
      <c r="AX528" s="402">
        <v>3.4</v>
      </c>
      <c r="AY528" s="402">
        <v>3.5</v>
      </c>
      <c r="AZ528" s="402">
        <v>3.2</v>
      </c>
      <c r="BA528" s="402">
        <v>3.1</v>
      </c>
      <c r="BB528" s="402">
        <v>3.4</v>
      </c>
      <c r="BC528" s="402">
        <v>3.4</v>
      </c>
      <c r="BD528" s="402">
        <v>3.4</v>
      </c>
      <c r="BE528" s="402">
        <v>3.4</v>
      </c>
      <c r="BF528" s="402">
        <v>3.4</v>
      </c>
      <c r="BG528" s="402">
        <v>3.1</v>
      </c>
      <c r="BH528" s="402">
        <v>3.7</v>
      </c>
      <c r="BI528" s="402">
        <v>3.4</v>
      </c>
      <c r="BJ528" s="402">
        <v>3.4</v>
      </c>
      <c r="BK528" s="402">
        <v>3.4</v>
      </c>
      <c r="BL528" s="402">
        <v>3.4</v>
      </c>
      <c r="BM528" s="402">
        <v>3.4</v>
      </c>
      <c r="BN528" s="402">
        <v>3.4</v>
      </c>
      <c r="BO528" s="402">
        <v>3.4</v>
      </c>
      <c r="BP528" s="402">
        <v>3.1</v>
      </c>
      <c r="BQ528" s="402">
        <v>3.2</v>
      </c>
      <c r="BR528" s="402">
        <v>2.9</v>
      </c>
      <c r="BS528" s="402">
        <v>3.2</v>
      </c>
      <c r="BT528" s="402">
        <v>2.7</v>
      </c>
      <c r="BU528" s="402">
        <v>2</v>
      </c>
      <c r="BV528" s="402">
        <v>2.7</v>
      </c>
      <c r="BW528" s="402">
        <v>2.7</v>
      </c>
      <c r="BX528" s="402">
        <v>3.2</v>
      </c>
      <c r="BY528" s="402">
        <v>3.2</v>
      </c>
      <c r="BZ528" s="402">
        <v>3.2</v>
      </c>
      <c r="CA528" s="402">
        <v>3.2</v>
      </c>
      <c r="CB528" s="402">
        <v>3.2</v>
      </c>
      <c r="CC528" s="402">
        <v>3.2</v>
      </c>
      <c r="CD528" s="402">
        <v>3.2</v>
      </c>
      <c r="CE528" s="402">
        <v>3.2</v>
      </c>
      <c r="CF528" s="402">
        <v>4.4</v>
      </c>
      <c r="CG528" s="402">
        <v>4.4</v>
      </c>
      <c r="CH528" s="402">
        <v>4.4</v>
      </c>
      <c r="CI528" s="402">
        <v>4.5</v>
      </c>
      <c r="CJ528" s="402">
        <v>5.7</v>
      </c>
      <c r="CK528" s="402">
        <v>4.5</v>
      </c>
      <c r="CL528" s="402">
        <v>4.5</v>
      </c>
      <c r="CM528" s="402">
        <v>4.5</v>
      </c>
      <c r="CN528" s="402">
        <v>4.4</v>
      </c>
      <c r="CO528" s="402">
        <v>4.4</v>
      </c>
      <c r="CP528" s="402">
        <v>4.4</v>
      </c>
    </row>
    <row r="529" spans="1:94">
      <c r="A529">
        <v>527</v>
      </c>
      <c r="B529" t="s">
        <v>1432</v>
      </c>
      <c r="C529" t="s">
        <v>1195</v>
      </c>
      <c r="D529" t="s">
        <v>1367</v>
      </c>
      <c r="E529" t="s">
        <v>1433</v>
      </c>
      <c r="F529" t="s">
        <v>2119</v>
      </c>
      <c r="I529" s="402"/>
      <c r="J529" s="402">
        <v>2</v>
      </c>
      <c r="K529" s="402"/>
      <c r="L529" s="402">
        <v>1.9</v>
      </c>
      <c r="M529" s="402">
        <v>3</v>
      </c>
      <c r="N529" s="402">
        <v>1.9</v>
      </c>
      <c r="O529" s="402">
        <v>1.8</v>
      </c>
      <c r="P529" s="402">
        <v>1.9</v>
      </c>
      <c r="Q529" s="402"/>
      <c r="R529" s="402">
        <v>1.9</v>
      </c>
      <c r="S529" s="402">
        <v>1.9</v>
      </c>
      <c r="T529" s="402">
        <v>1.4</v>
      </c>
      <c r="U529" s="402">
        <v>3.1</v>
      </c>
      <c r="V529" s="402">
        <v>3.1</v>
      </c>
      <c r="W529" s="402">
        <v>1.9</v>
      </c>
      <c r="X529" s="402">
        <v>1.9</v>
      </c>
      <c r="Y529" s="402">
        <v>1.9</v>
      </c>
      <c r="Z529" s="402">
        <v>1.9</v>
      </c>
      <c r="AA529" s="402">
        <v>1.9</v>
      </c>
      <c r="AB529" s="402">
        <v>1.7</v>
      </c>
      <c r="AC529" s="402">
        <v>1.8</v>
      </c>
      <c r="AD529" s="402">
        <v>1.8</v>
      </c>
      <c r="AE529" s="402">
        <v>1.7</v>
      </c>
      <c r="AF529" s="402">
        <v>1.9</v>
      </c>
      <c r="AG529" s="402">
        <v>1.9</v>
      </c>
      <c r="AH529" s="402">
        <v>1.9</v>
      </c>
      <c r="AI529" s="402"/>
      <c r="AJ529" s="402">
        <v>2</v>
      </c>
      <c r="AK529" s="402">
        <v>2</v>
      </c>
      <c r="AL529" s="402">
        <v>2</v>
      </c>
      <c r="AM529" s="402">
        <v>2</v>
      </c>
      <c r="AN529" s="402">
        <v>2</v>
      </c>
      <c r="AO529" s="402">
        <v>2</v>
      </c>
      <c r="AP529" s="402">
        <v>2</v>
      </c>
      <c r="AQ529" s="402">
        <v>2</v>
      </c>
      <c r="AR529" s="402">
        <v>2</v>
      </c>
      <c r="AS529" s="402">
        <v>1</v>
      </c>
      <c r="AT529" s="402">
        <v>1.4</v>
      </c>
      <c r="AU529" s="402">
        <v>1.4</v>
      </c>
      <c r="AV529" s="402">
        <v>1.4</v>
      </c>
      <c r="AW529" s="402">
        <v>3.1</v>
      </c>
      <c r="AX529" s="402">
        <v>3.1</v>
      </c>
      <c r="AY529" s="402">
        <v>2.8</v>
      </c>
      <c r="AZ529" s="402">
        <v>3.1</v>
      </c>
      <c r="BA529" s="402">
        <v>3.1</v>
      </c>
      <c r="BB529" s="402">
        <v>3.1</v>
      </c>
      <c r="BC529" s="402">
        <v>3.5</v>
      </c>
      <c r="BD529" s="402">
        <v>1.9</v>
      </c>
      <c r="BE529" s="402">
        <v>1.9</v>
      </c>
      <c r="BF529" s="402">
        <v>1.7</v>
      </c>
      <c r="BG529" s="402">
        <v>2</v>
      </c>
      <c r="BH529" s="402">
        <v>2</v>
      </c>
      <c r="BI529" s="402">
        <v>1.8</v>
      </c>
      <c r="BJ529" s="402">
        <v>1.8</v>
      </c>
      <c r="BK529" s="402">
        <v>2</v>
      </c>
      <c r="BL529" s="402">
        <v>2</v>
      </c>
      <c r="BM529" s="402">
        <v>2</v>
      </c>
      <c r="BN529" s="402">
        <v>2</v>
      </c>
      <c r="BO529" s="402">
        <v>2</v>
      </c>
      <c r="BP529" s="402">
        <v>2</v>
      </c>
      <c r="BQ529" s="402">
        <v>1.7</v>
      </c>
      <c r="BR529" s="402">
        <v>1.7</v>
      </c>
      <c r="BS529" s="402">
        <v>1.7</v>
      </c>
      <c r="BT529" s="402">
        <v>1.9</v>
      </c>
      <c r="BU529" s="402">
        <v>1.9</v>
      </c>
      <c r="BV529" s="402">
        <v>1.5</v>
      </c>
      <c r="BW529" s="402">
        <v>1.9</v>
      </c>
      <c r="BX529" s="402">
        <v>1.9</v>
      </c>
      <c r="BY529" s="402">
        <v>1.9</v>
      </c>
      <c r="BZ529" s="402">
        <v>2.4</v>
      </c>
      <c r="CA529" s="402">
        <v>1.9</v>
      </c>
      <c r="CB529" s="402">
        <v>1.7</v>
      </c>
      <c r="CC529" s="402">
        <v>1.7</v>
      </c>
      <c r="CD529" s="402">
        <v>1.7</v>
      </c>
      <c r="CE529" s="402">
        <v>1.7</v>
      </c>
      <c r="CF529" s="402">
        <v>1.5</v>
      </c>
      <c r="CG529" s="402">
        <v>2</v>
      </c>
      <c r="CH529" s="402">
        <v>2</v>
      </c>
      <c r="CI529" s="402">
        <v>2</v>
      </c>
      <c r="CJ529" s="402">
        <v>2</v>
      </c>
      <c r="CK529" s="402">
        <v>2</v>
      </c>
      <c r="CL529" s="402">
        <v>2</v>
      </c>
      <c r="CM529" s="402">
        <v>2</v>
      </c>
      <c r="CN529" s="402">
        <v>2</v>
      </c>
      <c r="CO529" s="402">
        <v>2</v>
      </c>
      <c r="CP529" s="402">
        <v>2</v>
      </c>
    </row>
    <row r="530" spans="1:94">
      <c r="A530">
        <v>528</v>
      </c>
      <c r="B530" t="s">
        <v>1434</v>
      </c>
      <c r="C530" t="s">
        <v>1195</v>
      </c>
      <c r="D530" t="s">
        <v>1367</v>
      </c>
      <c r="E530" t="s">
        <v>1435</v>
      </c>
      <c r="F530" t="s">
        <v>2119</v>
      </c>
      <c r="I530" s="402"/>
      <c r="J530" s="402">
        <v>10.7</v>
      </c>
      <c r="K530" s="402"/>
      <c r="L530" s="402">
        <v>10.7</v>
      </c>
      <c r="M530" s="402">
        <v>10.7</v>
      </c>
      <c r="N530" s="402">
        <v>10.7</v>
      </c>
      <c r="O530" s="402">
        <v>10.7</v>
      </c>
      <c r="P530" s="402">
        <v>10.7</v>
      </c>
      <c r="Q530" s="402"/>
      <c r="R530" s="402">
        <v>8.5</v>
      </c>
      <c r="S530" s="402">
        <v>10.7</v>
      </c>
      <c r="T530" s="402">
        <v>10.7</v>
      </c>
      <c r="U530" s="402">
        <v>9.9</v>
      </c>
      <c r="V530" s="402">
        <v>10.7</v>
      </c>
      <c r="W530" s="402">
        <v>11.6</v>
      </c>
      <c r="X530" s="402">
        <v>10.7</v>
      </c>
      <c r="Y530" s="402">
        <v>10.3</v>
      </c>
      <c r="Z530" s="402">
        <v>12.3</v>
      </c>
      <c r="AA530" s="402">
        <v>10.7</v>
      </c>
      <c r="AB530" s="402">
        <v>9.5</v>
      </c>
      <c r="AC530" s="402">
        <v>10.7</v>
      </c>
      <c r="AD530" s="402">
        <v>10.8</v>
      </c>
      <c r="AE530" s="402">
        <v>10.7</v>
      </c>
      <c r="AF530" s="402">
        <v>10.7</v>
      </c>
      <c r="AG530" s="402">
        <v>10.7</v>
      </c>
      <c r="AH530" s="402">
        <v>10.7</v>
      </c>
      <c r="AI530" s="402"/>
      <c r="AJ530" s="402">
        <v>8.5</v>
      </c>
      <c r="AK530" s="402">
        <v>8.5</v>
      </c>
      <c r="AL530" s="402">
        <v>8.5</v>
      </c>
      <c r="AM530" s="402">
        <v>10.6</v>
      </c>
      <c r="AN530" s="402">
        <v>11</v>
      </c>
      <c r="AO530" s="402">
        <v>10.6</v>
      </c>
      <c r="AP530" s="402">
        <v>7.8</v>
      </c>
      <c r="AQ530" s="402">
        <v>10.8</v>
      </c>
      <c r="AR530" s="402">
        <v>10.6</v>
      </c>
      <c r="AS530" s="402">
        <v>10.6</v>
      </c>
      <c r="AT530" s="402">
        <v>10.6</v>
      </c>
      <c r="AU530" s="402">
        <v>10.6</v>
      </c>
      <c r="AV530" s="402">
        <v>12.9</v>
      </c>
      <c r="AW530" s="402">
        <v>9.9</v>
      </c>
      <c r="AX530" s="402">
        <v>9.9</v>
      </c>
      <c r="AY530" s="402">
        <v>9.9</v>
      </c>
      <c r="AZ530" s="402">
        <v>9.9</v>
      </c>
      <c r="BA530" s="402">
        <v>10.6</v>
      </c>
      <c r="BB530" s="402">
        <v>10.6</v>
      </c>
      <c r="BC530" s="402">
        <v>10.6</v>
      </c>
      <c r="BD530" s="402">
        <v>11.5</v>
      </c>
      <c r="BE530" s="402">
        <v>12.7</v>
      </c>
      <c r="BF530" s="402">
        <v>11.5</v>
      </c>
      <c r="BG530" s="402">
        <v>10.6</v>
      </c>
      <c r="BH530" s="402">
        <v>10.6</v>
      </c>
      <c r="BI530" s="402">
        <v>8.8</v>
      </c>
      <c r="BJ530" s="402">
        <v>10.3</v>
      </c>
      <c r="BK530" s="402">
        <v>10.3</v>
      </c>
      <c r="BL530" s="402">
        <v>10.3</v>
      </c>
      <c r="BM530" s="402">
        <v>12.8</v>
      </c>
      <c r="BN530" s="402">
        <v>12.2</v>
      </c>
      <c r="BO530" s="402">
        <v>10.6</v>
      </c>
      <c r="BP530" s="402">
        <v>10.6</v>
      </c>
      <c r="BQ530" s="402">
        <v>9</v>
      </c>
      <c r="BR530" s="402">
        <v>7.1</v>
      </c>
      <c r="BS530" s="402">
        <v>9.5</v>
      </c>
      <c r="BT530" s="402">
        <v>10.6</v>
      </c>
      <c r="BU530" s="402">
        <v>10.6</v>
      </c>
      <c r="BV530" s="402">
        <v>10.6</v>
      </c>
      <c r="BW530" s="402">
        <v>8.5</v>
      </c>
      <c r="BX530" s="402">
        <v>9.8</v>
      </c>
      <c r="BY530" s="402">
        <v>14.1</v>
      </c>
      <c r="BZ530" s="402">
        <v>10.8</v>
      </c>
      <c r="CA530" s="402">
        <v>10.8</v>
      </c>
      <c r="CB530" s="402">
        <v>10.6</v>
      </c>
      <c r="CC530" s="402">
        <v>12.4</v>
      </c>
      <c r="CD530" s="402">
        <v>11.4</v>
      </c>
      <c r="CE530" s="402">
        <v>10.6</v>
      </c>
      <c r="CF530" s="402">
        <v>10.6</v>
      </c>
      <c r="CG530" s="402">
        <v>10.6</v>
      </c>
      <c r="CH530" s="402">
        <v>10.6</v>
      </c>
      <c r="CI530" s="402">
        <v>10.6</v>
      </c>
      <c r="CJ530" s="402">
        <v>10.6</v>
      </c>
      <c r="CK530" s="402">
        <v>10.6</v>
      </c>
      <c r="CL530" s="402">
        <v>10.6</v>
      </c>
      <c r="CM530" s="402">
        <v>10.6</v>
      </c>
      <c r="CN530" s="402">
        <v>10.6</v>
      </c>
      <c r="CO530" s="402">
        <v>10.6</v>
      </c>
      <c r="CP530" s="402">
        <v>10.6</v>
      </c>
    </row>
    <row r="531" spans="1:94">
      <c r="A531">
        <v>529</v>
      </c>
      <c r="B531" t="s">
        <v>1436</v>
      </c>
      <c r="C531" t="s">
        <v>1195</v>
      </c>
      <c r="D531" t="s">
        <v>1367</v>
      </c>
      <c r="E531" t="s">
        <v>1437</v>
      </c>
      <c r="F531" t="s">
        <v>2119</v>
      </c>
      <c r="I531" s="402"/>
      <c r="J531" s="402">
        <v>5.5</v>
      </c>
      <c r="K531" s="402"/>
      <c r="L531" s="402">
        <v>5.3</v>
      </c>
      <c r="M531" s="402">
        <v>7.5</v>
      </c>
      <c r="N531" s="402">
        <v>5.5</v>
      </c>
      <c r="O531" s="402">
        <v>4.8</v>
      </c>
      <c r="P531" s="402">
        <v>5.5</v>
      </c>
      <c r="Q531" s="402"/>
      <c r="R531" s="402">
        <v>5.4</v>
      </c>
      <c r="S531" s="402">
        <v>5.4</v>
      </c>
      <c r="T531" s="402">
        <v>4.9</v>
      </c>
      <c r="U531" s="402">
        <v>7.6</v>
      </c>
      <c r="V531" s="402">
        <v>7.6</v>
      </c>
      <c r="W531" s="402">
        <v>5</v>
      </c>
      <c r="X531" s="402">
        <v>5.8</v>
      </c>
      <c r="Y531" s="402">
        <v>5.5</v>
      </c>
      <c r="Z531" s="402">
        <v>4</v>
      </c>
      <c r="AA531" s="402">
        <v>6.3</v>
      </c>
      <c r="AB531" s="402">
        <v>5.4</v>
      </c>
      <c r="AC531" s="402">
        <v>4.9</v>
      </c>
      <c r="AD531" s="402">
        <v>4.9</v>
      </c>
      <c r="AE531" s="402">
        <v>4.2</v>
      </c>
      <c r="AF531" s="402">
        <v>5.5</v>
      </c>
      <c r="AG531" s="402">
        <v>5.5</v>
      </c>
      <c r="AH531" s="402">
        <v>5.5</v>
      </c>
      <c r="AI531" s="402"/>
      <c r="AJ531" s="402">
        <v>5.4</v>
      </c>
      <c r="AK531" s="402">
        <v>5.4</v>
      </c>
      <c r="AL531" s="402">
        <v>5.4</v>
      </c>
      <c r="AM531" s="402">
        <v>5.4</v>
      </c>
      <c r="AN531" s="402">
        <v>5.4</v>
      </c>
      <c r="AO531" s="402">
        <v>5.4</v>
      </c>
      <c r="AP531" s="402">
        <v>5.4</v>
      </c>
      <c r="AQ531" s="402">
        <v>5.6</v>
      </c>
      <c r="AR531" s="402">
        <v>5.4</v>
      </c>
      <c r="AS531" s="402">
        <v>4.9</v>
      </c>
      <c r="AT531" s="402">
        <v>4.9</v>
      </c>
      <c r="AU531" s="402">
        <v>3.9</v>
      </c>
      <c r="AV531" s="402">
        <v>4.9</v>
      </c>
      <c r="AW531" s="402">
        <v>9</v>
      </c>
      <c r="AX531" s="402">
        <v>8.5</v>
      </c>
      <c r="AY531" s="402">
        <v>7.6</v>
      </c>
      <c r="AZ531" s="402">
        <v>7.6</v>
      </c>
      <c r="BA531" s="402">
        <v>5.6</v>
      </c>
      <c r="BB531" s="402">
        <v>7.6</v>
      </c>
      <c r="BC531" s="402">
        <v>9.3</v>
      </c>
      <c r="BD531" s="402">
        <v>5</v>
      </c>
      <c r="BE531" s="402">
        <v>4.4</v>
      </c>
      <c r="BF531" s="402">
        <v>5</v>
      </c>
      <c r="BG531" s="402">
        <v>5.8</v>
      </c>
      <c r="BH531" s="402">
        <v>5.8</v>
      </c>
      <c r="BI531" s="402">
        <v>5.8</v>
      </c>
      <c r="BJ531" s="402">
        <v>5.5</v>
      </c>
      <c r="BK531" s="402">
        <v>6.2</v>
      </c>
      <c r="BL531" s="402">
        <v>5.4</v>
      </c>
      <c r="BM531" s="402">
        <v>3.9</v>
      </c>
      <c r="BN531" s="402">
        <v>4</v>
      </c>
      <c r="BO531" s="402">
        <v>6.8</v>
      </c>
      <c r="BP531" s="402">
        <v>6.3</v>
      </c>
      <c r="BQ531" s="402">
        <v>5.4</v>
      </c>
      <c r="BR531" s="402">
        <v>5.4</v>
      </c>
      <c r="BS531" s="402">
        <v>5.9</v>
      </c>
      <c r="BT531" s="402">
        <v>4.9</v>
      </c>
      <c r="BU531" s="402">
        <v>4.9</v>
      </c>
      <c r="BV531" s="402">
        <v>4.9</v>
      </c>
      <c r="BW531" s="402">
        <v>4.9</v>
      </c>
      <c r="BX531" s="402">
        <v>4.9</v>
      </c>
      <c r="BY531" s="402">
        <v>7.1</v>
      </c>
      <c r="BZ531" s="402">
        <v>4.9</v>
      </c>
      <c r="CA531" s="402">
        <v>3.4</v>
      </c>
      <c r="CB531" s="402">
        <v>4.2</v>
      </c>
      <c r="CC531" s="402">
        <v>5.5</v>
      </c>
      <c r="CD531" s="402">
        <v>3.8</v>
      </c>
      <c r="CE531" s="402">
        <v>4</v>
      </c>
      <c r="CF531" s="402">
        <v>5.5</v>
      </c>
      <c r="CG531" s="402">
        <v>5.5</v>
      </c>
      <c r="CH531" s="402">
        <v>5.5</v>
      </c>
      <c r="CI531" s="402">
        <v>5.5</v>
      </c>
      <c r="CJ531" s="402">
        <v>5.4</v>
      </c>
      <c r="CK531" s="402">
        <v>6.3</v>
      </c>
      <c r="CL531" s="402">
        <v>5.5</v>
      </c>
      <c r="CM531" s="402">
        <v>5.5</v>
      </c>
      <c r="CN531" s="402">
        <v>5.5</v>
      </c>
      <c r="CO531" s="402">
        <v>4.3</v>
      </c>
      <c r="CP531" s="402">
        <v>5.5</v>
      </c>
    </row>
    <row r="532" spans="1:94">
      <c r="A532">
        <v>530</v>
      </c>
      <c r="B532" t="s">
        <v>1438</v>
      </c>
      <c r="C532" t="s">
        <v>1195</v>
      </c>
      <c r="D532" t="s">
        <v>1367</v>
      </c>
      <c r="E532" t="s">
        <v>1439</v>
      </c>
      <c r="F532" t="s">
        <v>2119</v>
      </c>
      <c r="I532" s="402"/>
      <c r="J532" s="402">
        <v>1.5</v>
      </c>
      <c r="K532" s="402"/>
      <c r="L532" s="402">
        <v>1.1</v>
      </c>
      <c r="M532" s="402">
        <v>1.8</v>
      </c>
      <c r="N532" s="402">
        <v>1.6</v>
      </c>
      <c r="O532" s="402">
        <v>1.6</v>
      </c>
      <c r="P532" s="402">
        <v>1.6</v>
      </c>
      <c r="Q532" s="402"/>
      <c r="R532" s="402">
        <v>1.1</v>
      </c>
      <c r="S532" s="402">
        <v>1.1</v>
      </c>
      <c r="T532" s="402">
        <v>1.1</v>
      </c>
      <c r="U532" s="402">
        <v>1.8</v>
      </c>
      <c r="V532" s="402">
        <v>1.9</v>
      </c>
      <c r="W532" s="402">
        <v>1.6</v>
      </c>
      <c r="X532" s="402">
        <v>1.8</v>
      </c>
      <c r="Y532" s="402">
        <v>1.6</v>
      </c>
      <c r="Z532" s="402">
        <v>0.9</v>
      </c>
      <c r="AA532" s="402">
        <v>1.6</v>
      </c>
      <c r="AB532" s="402">
        <v>1.6</v>
      </c>
      <c r="AC532" s="402">
        <v>1.4</v>
      </c>
      <c r="AD532" s="402">
        <v>1.8</v>
      </c>
      <c r="AE532" s="402">
        <v>1.6</v>
      </c>
      <c r="AF532" s="402">
        <v>1.6</v>
      </c>
      <c r="AG532" s="402">
        <v>1.6</v>
      </c>
      <c r="AH532" s="402">
        <v>1.6</v>
      </c>
      <c r="AI532" s="402"/>
      <c r="AJ532" s="402">
        <v>1.1</v>
      </c>
      <c r="AK532" s="402">
        <v>1.1</v>
      </c>
      <c r="AL532" s="402">
        <v>1.1</v>
      </c>
      <c r="AM532" s="402">
        <v>1.1</v>
      </c>
      <c r="AN532" s="402">
        <v>1.1</v>
      </c>
      <c r="AO532" s="402">
        <v>1.1</v>
      </c>
      <c r="AP532" s="402">
        <v>1.1</v>
      </c>
      <c r="AQ532" s="402">
        <v>1.1</v>
      </c>
      <c r="AR532" s="402">
        <v>1</v>
      </c>
      <c r="AS532" s="402">
        <v>1.1</v>
      </c>
      <c r="AT532" s="402">
        <v>1.1</v>
      </c>
      <c r="AU532" s="402">
        <v>0.9</v>
      </c>
      <c r="AV532" s="402">
        <v>1.1</v>
      </c>
      <c r="AW532" s="402">
        <v>1.8</v>
      </c>
      <c r="AX532" s="402">
        <v>1.8</v>
      </c>
      <c r="AY532" s="402">
        <v>1.8</v>
      </c>
      <c r="AZ532" s="402">
        <v>1.2</v>
      </c>
      <c r="BA532" s="402">
        <v>1.9</v>
      </c>
      <c r="BB532" s="402">
        <v>1.9</v>
      </c>
      <c r="BC532" s="402">
        <v>2.1</v>
      </c>
      <c r="BD532" s="402">
        <v>1.6</v>
      </c>
      <c r="BE532" s="402">
        <v>1.6</v>
      </c>
      <c r="BF532" s="402">
        <v>1.6</v>
      </c>
      <c r="BG532" s="402">
        <v>1.8</v>
      </c>
      <c r="BH532" s="402">
        <v>1.8</v>
      </c>
      <c r="BI532" s="402">
        <v>1.8</v>
      </c>
      <c r="BJ532" s="402">
        <v>1.6</v>
      </c>
      <c r="BK532" s="402">
        <v>1.6</v>
      </c>
      <c r="BL532" s="402">
        <v>1.6</v>
      </c>
      <c r="BM532" s="402">
        <v>0.9</v>
      </c>
      <c r="BN532" s="402">
        <v>0.9</v>
      </c>
      <c r="BO532" s="402">
        <v>1.6</v>
      </c>
      <c r="BP532" s="402">
        <v>1.6</v>
      </c>
      <c r="BQ532" s="402">
        <v>1.6</v>
      </c>
      <c r="BR532" s="402">
        <v>1.6</v>
      </c>
      <c r="BS532" s="402">
        <v>1.3</v>
      </c>
      <c r="BT532" s="402">
        <v>1.4</v>
      </c>
      <c r="BU532" s="402">
        <v>1.4</v>
      </c>
      <c r="BV532" s="402">
        <v>1.4</v>
      </c>
      <c r="BW532" s="402">
        <v>1.4</v>
      </c>
      <c r="BX532" s="402">
        <v>1.8</v>
      </c>
      <c r="BY532" s="402">
        <v>1.8</v>
      </c>
      <c r="BZ532" s="402">
        <v>2.1</v>
      </c>
      <c r="CA532" s="402">
        <v>1.8</v>
      </c>
      <c r="CB532" s="402">
        <v>1.6</v>
      </c>
      <c r="CC532" s="402">
        <v>1.6</v>
      </c>
      <c r="CD532" s="402">
        <v>1.6</v>
      </c>
      <c r="CE532" s="402">
        <v>1.6</v>
      </c>
      <c r="CF532" s="402">
        <v>1.6</v>
      </c>
      <c r="CG532" s="402">
        <v>1</v>
      </c>
      <c r="CH532" s="402">
        <v>1.6</v>
      </c>
      <c r="CI532" s="402">
        <v>1.6</v>
      </c>
      <c r="CJ532" s="402">
        <v>1.6</v>
      </c>
      <c r="CK532" s="402">
        <v>1.6</v>
      </c>
      <c r="CL532" s="402">
        <v>2.7</v>
      </c>
      <c r="CM532" s="402">
        <v>1.6</v>
      </c>
      <c r="CN532" s="402">
        <v>1.6</v>
      </c>
      <c r="CO532" s="402">
        <v>1.6</v>
      </c>
      <c r="CP532" s="402">
        <v>1.6</v>
      </c>
    </row>
    <row r="533" spans="1:94">
      <c r="A533">
        <v>531</v>
      </c>
      <c r="B533" t="s">
        <v>1440</v>
      </c>
      <c r="C533" t="s">
        <v>1195</v>
      </c>
      <c r="D533" t="s">
        <v>1367</v>
      </c>
      <c r="E533" t="s">
        <v>1441</v>
      </c>
      <c r="F533" t="s">
        <v>2119</v>
      </c>
      <c r="I533" s="402"/>
      <c r="J533" s="402">
        <v>6.6</v>
      </c>
      <c r="K533" s="402"/>
      <c r="L533" s="402">
        <v>5.6</v>
      </c>
      <c r="M533" s="402">
        <v>6.8</v>
      </c>
      <c r="N533" s="402">
        <v>6.8</v>
      </c>
      <c r="O533" s="402">
        <v>6.8</v>
      </c>
      <c r="P533" s="402">
        <v>6.8</v>
      </c>
      <c r="Q533" s="402"/>
      <c r="R533" s="402">
        <v>5.6</v>
      </c>
      <c r="S533" s="402">
        <v>5.6</v>
      </c>
      <c r="T533" s="402">
        <v>5.6</v>
      </c>
      <c r="U533" s="402">
        <v>6.7</v>
      </c>
      <c r="V533" s="402">
        <v>6.7</v>
      </c>
      <c r="W533" s="402">
        <v>6.7</v>
      </c>
      <c r="X533" s="402">
        <v>6.7</v>
      </c>
      <c r="Y533" s="402">
        <v>6.7</v>
      </c>
      <c r="Z533" s="402">
        <v>6.7</v>
      </c>
      <c r="AA533" s="402">
        <v>6.7</v>
      </c>
      <c r="AB533" s="402">
        <v>6.7</v>
      </c>
      <c r="AC533" s="402">
        <v>6.7</v>
      </c>
      <c r="AD533" s="402">
        <v>7</v>
      </c>
      <c r="AE533" s="402">
        <v>6.7</v>
      </c>
      <c r="AF533" s="402">
        <v>7.2</v>
      </c>
      <c r="AG533" s="402">
        <v>6.7</v>
      </c>
      <c r="AH533" s="402">
        <v>6.7</v>
      </c>
      <c r="AI533" s="402"/>
      <c r="AJ533" s="402">
        <v>5.6</v>
      </c>
      <c r="AK533" s="402">
        <v>5.6</v>
      </c>
      <c r="AL533" s="402">
        <v>5.6</v>
      </c>
      <c r="AM533" s="402">
        <v>4.1</v>
      </c>
      <c r="AN533" s="402">
        <v>5.1</v>
      </c>
      <c r="AO533" s="402">
        <v>5.6</v>
      </c>
      <c r="AP533" s="402">
        <v>3.7</v>
      </c>
      <c r="AQ533" s="402">
        <v>5.6</v>
      </c>
      <c r="AR533" s="402">
        <v>5.6</v>
      </c>
      <c r="AS533" s="402">
        <v>4.9</v>
      </c>
      <c r="AT533" s="402">
        <v>5.6</v>
      </c>
      <c r="AU533" s="402">
        <v>5.6</v>
      </c>
      <c r="AV533" s="402">
        <v>5.6</v>
      </c>
      <c r="AW533" s="402">
        <v>6.7</v>
      </c>
      <c r="AX533" s="402">
        <v>7.5</v>
      </c>
      <c r="AY533" s="402">
        <v>6.7</v>
      </c>
      <c r="AZ533" s="402">
        <v>6.7</v>
      </c>
      <c r="BA533" s="402">
        <v>6.7</v>
      </c>
      <c r="BB533" s="402">
        <v>6.7</v>
      </c>
      <c r="BC533" s="402">
        <v>6.7</v>
      </c>
      <c r="BD533" s="402">
        <v>6.7</v>
      </c>
      <c r="BE533" s="402">
        <v>7.4</v>
      </c>
      <c r="BF533" s="402">
        <v>6.7</v>
      </c>
      <c r="BG533" s="402">
        <v>6.7</v>
      </c>
      <c r="BH533" s="402">
        <v>8.3</v>
      </c>
      <c r="BI533" s="402">
        <v>6.7</v>
      </c>
      <c r="BJ533" s="402">
        <v>6.7</v>
      </c>
      <c r="BK533" s="402">
        <v>6.6</v>
      </c>
      <c r="BL533" s="402">
        <v>6.7</v>
      </c>
      <c r="BM533" s="402">
        <v>7.2</v>
      </c>
      <c r="BN533" s="402">
        <v>4.5</v>
      </c>
      <c r="BO533" s="402">
        <v>6.7</v>
      </c>
      <c r="BP533" s="402">
        <v>6.7</v>
      </c>
      <c r="BQ533" s="402">
        <v>9.5</v>
      </c>
      <c r="BR533" s="402">
        <v>6.7</v>
      </c>
      <c r="BS533" s="402">
        <v>6.7</v>
      </c>
      <c r="BT533" s="402">
        <v>6.7</v>
      </c>
      <c r="BU533" s="402">
        <v>6.4</v>
      </c>
      <c r="BV533" s="402">
        <v>6.7</v>
      </c>
      <c r="BW533" s="402">
        <v>6.7</v>
      </c>
      <c r="BX533" s="402">
        <v>7</v>
      </c>
      <c r="BY533" s="402">
        <v>7</v>
      </c>
      <c r="BZ533" s="402">
        <v>7</v>
      </c>
      <c r="CA533" s="402">
        <v>7</v>
      </c>
      <c r="CB533" s="402">
        <v>6.7</v>
      </c>
      <c r="CC533" s="402">
        <v>6.7</v>
      </c>
      <c r="CD533" s="402">
        <v>6.7</v>
      </c>
      <c r="CE533" s="402">
        <v>6.7</v>
      </c>
      <c r="CF533" s="402">
        <v>7.2</v>
      </c>
      <c r="CG533" s="402">
        <v>7.2</v>
      </c>
      <c r="CH533" s="402">
        <v>7.2</v>
      </c>
      <c r="CI533" s="402">
        <v>6.7</v>
      </c>
      <c r="CJ533" s="402">
        <v>6.7</v>
      </c>
      <c r="CK533" s="402">
        <v>5.2</v>
      </c>
      <c r="CL533" s="402">
        <v>8.8</v>
      </c>
      <c r="CM533" s="402">
        <v>6.7</v>
      </c>
      <c r="CN533" s="402">
        <v>6.7</v>
      </c>
      <c r="CO533" s="402">
        <v>6.7</v>
      </c>
      <c r="CP533" s="402">
        <v>7</v>
      </c>
    </row>
    <row r="534" spans="1:94">
      <c r="A534">
        <v>532</v>
      </c>
      <c r="B534" t="s">
        <v>1442</v>
      </c>
      <c r="C534" t="s">
        <v>1195</v>
      </c>
      <c r="D534" t="s">
        <v>1367</v>
      </c>
      <c r="E534" t="s">
        <v>1443</v>
      </c>
      <c r="F534" t="s">
        <v>2119</v>
      </c>
      <c r="I534" s="402"/>
      <c r="J534" s="402">
        <v>4.5</v>
      </c>
      <c r="K534" s="402"/>
      <c r="L534" s="402">
        <v>4.6</v>
      </c>
      <c r="M534" s="402">
        <v>5</v>
      </c>
      <c r="N534" s="402">
        <v>4.7</v>
      </c>
      <c r="O534" s="402">
        <v>4.6</v>
      </c>
      <c r="P534" s="402">
        <v>3.6</v>
      </c>
      <c r="Q534" s="402"/>
      <c r="R534" s="402">
        <v>4.6</v>
      </c>
      <c r="S534" s="402">
        <v>4.6</v>
      </c>
      <c r="T534" s="402">
        <v>4.6</v>
      </c>
      <c r="U534" s="402">
        <v>5</v>
      </c>
      <c r="V534" s="402">
        <v>5</v>
      </c>
      <c r="W534" s="402">
        <v>5.5</v>
      </c>
      <c r="X534" s="402">
        <v>4.7</v>
      </c>
      <c r="Y534" s="402">
        <v>4.7</v>
      </c>
      <c r="Z534" s="402">
        <v>4.7</v>
      </c>
      <c r="AA534" s="402">
        <v>4.7</v>
      </c>
      <c r="AB534" s="402">
        <v>4.6</v>
      </c>
      <c r="AC534" s="402">
        <v>4.6</v>
      </c>
      <c r="AD534" s="402">
        <v>5.1</v>
      </c>
      <c r="AE534" s="402">
        <v>4.4</v>
      </c>
      <c r="AF534" s="402">
        <v>3.6</v>
      </c>
      <c r="AG534" s="402">
        <v>3.6</v>
      </c>
      <c r="AH534" s="402">
        <v>2.8</v>
      </c>
      <c r="AI534" s="402"/>
      <c r="AJ534" s="402">
        <v>4.6</v>
      </c>
      <c r="AK534" s="402">
        <v>4.6</v>
      </c>
      <c r="AL534" s="402">
        <v>4.6</v>
      </c>
      <c r="AM534" s="402">
        <v>4.6</v>
      </c>
      <c r="AN534" s="402">
        <v>4.6</v>
      </c>
      <c r="AO534" s="402">
        <v>4.8</v>
      </c>
      <c r="AP534" s="402">
        <v>4.6</v>
      </c>
      <c r="AQ534" s="402">
        <v>4.6</v>
      </c>
      <c r="AR534" s="402">
        <v>3.8</v>
      </c>
      <c r="AS534" s="402">
        <v>4.6</v>
      </c>
      <c r="AT534" s="402">
        <v>4.6</v>
      </c>
      <c r="AU534" s="402">
        <v>4.6</v>
      </c>
      <c r="AV534" s="402">
        <v>4.6</v>
      </c>
      <c r="AW534" s="402">
        <v>5</v>
      </c>
      <c r="AX534" s="402">
        <v>6.2</v>
      </c>
      <c r="AY534" s="402">
        <v>5</v>
      </c>
      <c r="AZ534" s="402">
        <v>4.4</v>
      </c>
      <c r="BA534" s="402">
        <v>5</v>
      </c>
      <c r="BB534" s="402">
        <v>5</v>
      </c>
      <c r="BC534" s="402">
        <v>5</v>
      </c>
      <c r="BD534" s="402">
        <v>5.5</v>
      </c>
      <c r="BE534" s="402">
        <v>5.5</v>
      </c>
      <c r="BF534" s="402">
        <v>5.5</v>
      </c>
      <c r="BG534" s="402">
        <v>4.7</v>
      </c>
      <c r="BH534" s="402">
        <v>4.7</v>
      </c>
      <c r="BI534" s="402">
        <v>4.7</v>
      </c>
      <c r="BJ534" s="402">
        <v>4.6</v>
      </c>
      <c r="BK534" s="402">
        <v>4.7</v>
      </c>
      <c r="BL534" s="402">
        <v>4.7</v>
      </c>
      <c r="BM534" s="402">
        <v>4.7</v>
      </c>
      <c r="BN534" s="402">
        <v>4.9</v>
      </c>
      <c r="BO534" s="402">
        <v>4.7</v>
      </c>
      <c r="BP534" s="402">
        <v>4.7</v>
      </c>
      <c r="BQ534" s="402">
        <v>4.6</v>
      </c>
      <c r="BR534" s="402">
        <v>4.6</v>
      </c>
      <c r="BS534" s="402">
        <v>4.6</v>
      </c>
      <c r="BT534" s="402">
        <v>5</v>
      </c>
      <c r="BU534" s="402">
        <v>4.6</v>
      </c>
      <c r="BV534" s="402">
        <v>4.6</v>
      </c>
      <c r="BW534" s="402">
        <v>4.6</v>
      </c>
      <c r="BX534" s="402">
        <v>5.1</v>
      </c>
      <c r="BY534" s="402">
        <v>5.3</v>
      </c>
      <c r="BZ534" s="402">
        <v>5.1</v>
      </c>
      <c r="CA534" s="402">
        <v>5.1</v>
      </c>
      <c r="CB534" s="402">
        <v>4.4</v>
      </c>
      <c r="CC534" s="402">
        <v>4.4</v>
      </c>
      <c r="CD534" s="402">
        <v>4.4</v>
      </c>
      <c r="CE534" s="402">
        <v>3.9</v>
      </c>
      <c r="CF534" s="402">
        <v>3.6</v>
      </c>
      <c r="CG534" s="402">
        <v>3.6</v>
      </c>
      <c r="CH534" s="402">
        <v>3.6</v>
      </c>
      <c r="CI534" s="402">
        <v>3.6</v>
      </c>
      <c r="CJ534" s="402">
        <v>4.4</v>
      </c>
      <c r="CK534" s="402">
        <v>3.6</v>
      </c>
      <c r="CL534" s="402">
        <v>3.6</v>
      </c>
      <c r="CM534" s="402">
        <v>3.6</v>
      </c>
      <c r="CN534" s="402">
        <v>1.9</v>
      </c>
      <c r="CO534" s="402">
        <v>2.8</v>
      </c>
      <c r="CP534" s="402">
        <v>2.8</v>
      </c>
    </row>
    <row r="535" spans="1:94">
      <c r="A535">
        <v>533</v>
      </c>
      <c r="B535" t="s">
        <v>1444</v>
      </c>
      <c r="C535" t="s">
        <v>1195</v>
      </c>
      <c r="D535" t="s">
        <v>1367</v>
      </c>
      <c r="E535" t="s">
        <v>1445</v>
      </c>
      <c r="F535" t="s">
        <v>2119</v>
      </c>
      <c r="I535" s="402"/>
      <c r="J535" s="402">
        <v>5.9</v>
      </c>
      <c r="K535" s="402"/>
      <c r="L535" s="402">
        <v>5.9</v>
      </c>
      <c r="M535" s="402">
        <v>5.9</v>
      </c>
      <c r="N535" s="402">
        <v>5.9</v>
      </c>
      <c r="O535" s="402">
        <v>5.6</v>
      </c>
      <c r="P535" s="402">
        <v>6.2</v>
      </c>
      <c r="Q535" s="402"/>
      <c r="R535" s="402">
        <v>6.7</v>
      </c>
      <c r="S535" s="402">
        <v>6</v>
      </c>
      <c r="T535" s="402">
        <v>5.4</v>
      </c>
      <c r="U535" s="402">
        <v>6</v>
      </c>
      <c r="V535" s="402">
        <v>6</v>
      </c>
      <c r="W535" s="402">
        <v>4.8</v>
      </c>
      <c r="X535" s="402">
        <v>6</v>
      </c>
      <c r="Y535" s="402">
        <v>6</v>
      </c>
      <c r="Z535" s="402">
        <v>6</v>
      </c>
      <c r="AA535" s="402">
        <v>6</v>
      </c>
      <c r="AB535" s="402">
        <v>5.7</v>
      </c>
      <c r="AC535" s="402">
        <v>5.7</v>
      </c>
      <c r="AD535" s="402">
        <v>5.7</v>
      </c>
      <c r="AE535" s="402">
        <v>5.7</v>
      </c>
      <c r="AF535" s="402">
        <v>6.3</v>
      </c>
      <c r="AG535" s="402">
        <v>6.3</v>
      </c>
      <c r="AH535" s="402">
        <v>6.3</v>
      </c>
      <c r="AI535" s="402"/>
      <c r="AJ535" s="402">
        <v>6.8</v>
      </c>
      <c r="AK535" s="402">
        <v>6.8</v>
      </c>
      <c r="AL535" s="402">
        <v>7</v>
      </c>
      <c r="AM535" s="402">
        <v>6.1</v>
      </c>
      <c r="AN535" s="402">
        <v>6.1</v>
      </c>
      <c r="AO535" s="402">
        <v>6.1</v>
      </c>
      <c r="AP535" s="402">
        <v>5</v>
      </c>
      <c r="AQ535" s="402">
        <v>6.1</v>
      </c>
      <c r="AR535" s="402">
        <v>6.1</v>
      </c>
      <c r="AS535" s="402">
        <v>5.6</v>
      </c>
      <c r="AT535" s="402">
        <v>5.4</v>
      </c>
      <c r="AU535" s="402">
        <v>2.8</v>
      </c>
      <c r="AV535" s="402">
        <v>5.4</v>
      </c>
      <c r="AW535" s="402">
        <v>5.3</v>
      </c>
      <c r="AX535" s="402">
        <v>6.1</v>
      </c>
      <c r="AY535" s="402">
        <v>6.1</v>
      </c>
      <c r="AZ535" s="402">
        <v>6.1</v>
      </c>
      <c r="BA535" s="402">
        <v>5.5</v>
      </c>
      <c r="BB535" s="402">
        <v>6.1</v>
      </c>
      <c r="BC535" s="402">
        <v>6.7</v>
      </c>
      <c r="BD535" s="402">
        <v>4.9</v>
      </c>
      <c r="BE535" s="402">
        <v>4.9</v>
      </c>
      <c r="BF535" s="402">
        <v>4.4</v>
      </c>
      <c r="BG535" s="402">
        <v>4.7</v>
      </c>
      <c r="BH535" s="402">
        <v>10.5</v>
      </c>
      <c r="BI535" s="402">
        <v>6.8</v>
      </c>
      <c r="BJ535" s="402">
        <v>6.1</v>
      </c>
      <c r="BK535" s="402">
        <v>6.1</v>
      </c>
      <c r="BL535" s="402">
        <v>6.1</v>
      </c>
      <c r="BM535" s="402">
        <v>6.1</v>
      </c>
      <c r="BN535" s="402">
        <v>6.1</v>
      </c>
      <c r="BO535" s="402">
        <v>6.1</v>
      </c>
      <c r="BP535" s="402">
        <v>6.1</v>
      </c>
      <c r="BQ535" s="402">
        <v>5.8</v>
      </c>
      <c r="BR535" s="402">
        <v>5.8</v>
      </c>
      <c r="BS535" s="402">
        <v>5.8</v>
      </c>
      <c r="BT535" s="402">
        <v>5.8</v>
      </c>
      <c r="BU535" s="402">
        <v>5.8</v>
      </c>
      <c r="BV535" s="402">
        <v>4.3</v>
      </c>
      <c r="BW535" s="402">
        <v>7.6</v>
      </c>
      <c r="BX535" s="402">
        <v>5.8</v>
      </c>
      <c r="BY535" s="402">
        <v>5.8</v>
      </c>
      <c r="BZ535" s="402">
        <v>5.8</v>
      </c>
      <c r="CA535" s="402">
        <v>5.6</v>
      </c>
      <c r="CB535" s="402">
        <v>5.8</v>
      </c>
      <c r="CC535" s="402">
        <v>5.8</v>
      </c>
      <c r="CD535" s="402">
        <v>5.8</v>
      </c>
      <c r="CE535" s="402">
        <v>5.8</v>
      </c>
      <c r="CF535" s="402">
        <v>6.3</v>
      </c>
      <c r="CG535" s="402">
        <v>6.4</v>
      </c>
      <c r="CH535" s="402">
        <v>6.4</v>
      </c>
      <c r="CI535" s="402">
        <v>6.4</v>
      </c>
      <c r="CJ535" s="402">
        <v>6.4</v>
      </c>
      <c r="CK535" s="402">
        <v>6.4</v>
      </c>
      <c r="CL535" s="402">
        <v>6.4</v>
      </c>
      <c r="CM535" s="402">
        <v>6.4</v>
      </c>
      <c r="CN535" s="402">
        <v>6.4</v>
      </c>
      <c r="CO535" s="402">
        <v>7</v>
      </c>
      <c r="CP535" s="402">
        <v>6.4</v>
      </c>
    </row>
    <row r="536" spans="1:94">
      <c r="A536">
        <v>534</v>
      </c>
      <c r="B536" t="s">
        <v>1446</v>
      </c>
      <c r="C536" t="s">
        <v>1195</v>
      </c>
      <c r="D536" t="s">
        <v>1367</v>
      </c>
      <c r="E536" t="s">
        <v>1447</v>
      </c>
      <c r="F536" t="s">
        <v>2119</v>
      </c>
      <c r="I536" s="402"/>
      <c r="J536" s="402">
        <v>3.4</v>
      </c>
      <c r="K536" s="402"/>
      <c r="L536" s="402">
        <v>3.9</v>
      </c>
      <c r="M536" s="402">
        <v>3.5</v>
      </c>
      <c r="N536" s="402">
        <v>3.5</v>
      </c>
      <c r="O536" s="402">
        <v>3.2</v>
      </c>
      <c r="P536" s="402">
        <v>3.2</v>
      </c>
      <c r="Q536" s="402"/>
      <c r="R536" s="402">
        <v>3.8</v>
      </c>
      <c r="S536" s="402">
        <v>3.8</v>
      </c>
      <c r="T536" s="402">
        <v>4.2</v>
      </c>
      <c r="U536" s="402">
        <v>4.3</v>
      </c>
      <c r="V536" s="402">
        <v>3.4</v>
      </c>
      <c r="W536" s="402">
        <v>3.4</v>
      </c>
      <c r="X536" s="402">
        <v>4.5</v>
      </c>
      <c r="Y536" s="402">
        <v>3.4</v>
      </c>
      <c r="Z536" s="402">
        <v>3.4</v>
      </c>
      <c r="AA536" s="402">
        <v>3.4</v>
      </c>
      <c r="AB536" s="402">
        <v>3</v>
      </c>
      <c r="AC536" s="402">
        <v>3</v>
      </c>
      <c r="AD536" s="402">
        <v>3.1</v>
      </c>
      <c r="AE536" s="402">
        <v>3.1</v>
      </c>
      <c r="AF536" s="402">
        <v>3.1</v>
      </c>
      <c r="AG536" s="402">
        <v>3.1</v>
      </c>
      <c r="AH536" s="402">
        <v>3.1</v>
      </c>
      <c r="AI536" s="402"/>
      <c r="AJ536" s="402">
        <v>3.8</v>
      </c>
      <c r="AK536" s="402">
        <v>3.8</v>
      </c>
      <c r="AL536" s="402">
        <v>3.8</v>
      </c>
      <c r="AM536" s="402">
        <v>3.8</v>
      </c>
      <c r="AN536" s="402">
        <v>3.8</v>
      </c>
      <c r="AO536" s="402">
        <v>3.8</v>
      </c>
      <c r="AP536" s="402">
        <v>3.8</v>
      </c>
      <c r="AQ536" s="402">
        <v>3.8</v>
      </c>
      <c r="AR536" s="402">
        <v>3.8</v>
      </c>
      <c r="AS536" s="402">
        <v>4.2</v>
      </c>
      <c r="AT536" s="402">
        <v>5</v>
      </c>
      <c r="AU536" s="402">
        <v>4.2</v>
      </c>
      <c r="AV536" s="402">
        <v>4.2</v>
      </c>
      <c r="AW536" s="402">
        <v>4.3</v>
      </c>
      <c r="AX536" s="402">
        <v>4.9</v>
      </c>
      <c r="AY536" s="402">
        <v>4.3</v>
      </c>
      <c r="AZ536" s="402">
        <v>4.3</v>
      </c>
      <c r="BA536" s="402">
        <v>3.4</v>
      </c>
      <c r="BB536" s="402">
        <v>3.4</v>
      </c>
      <c r="BC536" s="402">
        <v>3.4</v>
      </c>
      <c r="BD536" s="402">
        <v>3.7</v>
      </c>
      <c r="BE536" s="402">
        <v>3.4</v>
      </c>
      <c r="BF536" s="402">
        <v>3.4</v>
      </c>
      <c r="BG536" s="402">
        <v>4.5</v>
      </c>
      <c r="BH536" s="402">
        <v>4.5</v>
      </c>
      <c r="BI536" s="402">
        <v>4.5</v>
      </c>
      <c r="BJ536" s="402">
        <v>3.4</v>
      </c>
      <c r="BK536" s="402">
        <v>3.4</v>
      </c>
      <c r="BL536" s="402">
        <v>3.4</v>
      </c>
      <c r="BM536" s="402">
        <v>3.4</v>
      </c>
      <c r="BN536" s="402">
        <v>3.4</v>
      </c>
      <c r="BO536" s="402">
        <v>3.4</v>
      </c>
      <c r="BP536" s="402">
        <v>3.4</v>
      </c>
      <c r="BQ536" s="402">
        <v>3</v>
      </c>
      <c r="BR536" s="402">
        <v>3</v>
      </c>
      <c r="BS536" s="402">
        <v>2.8</v>
      </c>
      <c r="BT536" s="402">
        <v>1.7</v>
      </c>
      <c r="BU536" s="402">
        <v>3</v>
      </c>
      <c r="BV536" s="402">
        <v>3</v>
      </c>
      <c r="BW536" s="402">
        <v>3</v>
      </c>
      <c r="BX536" s="402">
        <v>3.1</v>
      </c>
      <c r="BY536" s="402">
        <v>3.1</v>
      </c>
      <c r="BZ536" s="402">
        <v>3.1</v>
      </c>
      <c r="CA536" s="402">
        <v>3.1</v>
      </c>
      <c r="CB536" s="402">
        <v>3.1</v>
      </c>
      <c r="CC536" s="402">
        <v>3.1</v>
      </c>
      <c r="CD536" s="402">
        <v>3.1</v>
      </c>
      <c r="CE536" s="402">
        <v>2</v>
      </c>
      <c r="CF536" s="402">
        <v>3.1</v>
      </c>
      <c r="CG536" s="402">
        <v>3.1</v>
      </c>
      <c r="CH536" s="402">
        <v>2.6</v>
      </c>
      <c r="CI536" s="402">
        <v>3.1</v>
      </c>
      <c r="CJ536" s="402">
        <v>3.1</v>
      </c>
      <c r="CK536" s="402">
        <v>5.6</v>
      </c>
      <c r="CL536" s="402">
        <v>2.4</v>
      </c>
      <c r="CM536" s="402">
        <v>2.8</v>
      </c>
      <c r="CN536" s="402">
        <v>3</v>
      </c>
      <c r="CO536" s="402">
        <v>3.1</v>
      </c>
      <c r="CP536" s="402">
        <v>3.1</v>
      </c>
    </row>
    <row r="537" spans="1:94">
      <c r="A537">
        <v>535</v>
      </c>
      <c r="B537" t="s">
        <v>1448</v>
      </c>
      <c r="C537" t="s">
        <v>1195</v>
      </c>
      <c r="D537" t="s">
        <v>1367</v>
      </c>
      <c r="E537" t="s">
        <v>1449</v>
      </c>
      <c r="F537" t="s">
        <v>2119</v>
      </c>
      <c r="I537" s="402"/>
      <c r="J537" s="402">
        <v>1.9</v>
      </c>
      <c r="K537" s="402"/>
      <c r="L537" s="402">
        <v>2</v>
      </c>
      <c r="M537" s="402">
        <v>2.6</v>
      </c>
      <c r="N537" s="402">
        <v>1.5</v>
      </c>
      <c r="O537" s="402">
        <v>2</v>
      </c>
      <c r="P537" s="402">
        <v>2</v>
      </c>
      <c r="Q537" s="402"/>
      <c r="R537" s="402">
        <v>1.8</v>
      </c>
      <c r="S537" s="402">
        <v>1.9</v>
      </c>
      <c r="T537" s="402">
        <v>1.9</v>
      </c>
      <c r="U537" s="402">
        <v>2.5</v>
      </c>
      <c r="V537" s="402">
        <v>2.5</v>
      </c>
      <c r="W537" s="402">
        <v>1.3</v>
      </c>
      <c r="X537" s="402">
        <v>1.8</v>
      </c>
      <c r="Y537" s="402">
        <v>1.5</v>
      </c>
      <c r="Z537" s="402">
        <v>1.5</v>
      </c>
      <c r="AA537" s="402">
        <v>1.5</v>
      </c>
      <c r="AB537" s="402">
        <v>3.6</v>
      </c>
      <c r="AC537" s="402">
        <v>2</v>
      </c>
      <c r="AD537" s="402">
        <v>2</v>
      </c>
      <c r="AE537" s="402">
        <v>2</v>
      </c>
      <c r="AF537" s="402">
        <v>2</v>
      </c>
      <c r="AG537" s="402">
        <v>2</v>
      </c>
      <c r="AH537" s="402">
        <v>2</v>
      </c>
      <c r="AI537" s="402"/>
      <c r="AJ537" s="402">
        <v>1.8</v>
      </c>
      <c r="AK537" s="402">
        <v>1.8</v>
      </c>
      <c r="AL537" s="402">
        <v>1.8</v>
      </c>
      <c r="AM537" s="402">
        <v>1.9</v>
      </c>
      <c r="AN537" s="402">
        <v>1.5</v>
      </c>
      <c r="AO537" s="402">
        <v>1.9</v>
      </c>
      <c r="AP537" s="402">
        <v>1.9</v>
      </c>
      <c r="AQ537" s="402">
        <v>1.9</v>
      </c>
      <c r="AR537" s="402">
        <v>1.9</v>
      </c>
      <c r="AS537" s="402">
        <v>1.9</v>
      </c>
      <c r="AT537" s="402">
        <v>1.9</v>
      </c>
      <c r="AU537" s="402">
        <v>1.9</v>
      </c>
      <c r="AV537" s="402">
        <v>1.9</v>
      </c>
      <c r="AW537" s="402">
        <v>2.3</v>
      </c>
      <c r="AX537" s="402">
        <v>2.5</v>
      </c>
      <c r="AY537" s="402">
        <v>2.5</v>
      </c>
      <c r="AZ537" s="402">
        <v>2.9</v>
      </c>
      <c r="BA537" s="402">
        <v>2.5</v>
      </c>
      <c r="BB537" s="402">
        <v>2.7</v>
      </c>
      <c r="BC537" s="402">
        <v>2.5</v>
      </c>
      <c r="BD537" s="402">
        <v>1.3</v>
      </c>
      <c r="BE537" s="402">
        <v>1.2</v>
      </c>
      <c r="BF537" s="402">
        <v>1.3</v>
      </c>
      <c r="BG537" s="402">
        <v>1.8</v>
      </c>
      <c r="BH537" s="402">
        <v>3.7</v>
      </c>
      <c r="BI537" s="402">
        <v>1.8</v>
      </c>
      <c r="BJ537" s="402">
        <v>0.7</v>
      </c>
      <c r="BK537" s="402">
        <v>1.5</v>
      </c>
      <c r="BL537" s="402">
        <v>1.5</v>
      </c>
      <c r="BM537" s="402">
        <v>1.5</v>
      </c>
      <c r="BN537" s="402">
        <v>1.5</v>
      </c>
      <c r="BO537" s="402">
        <v>1.5</v>
      </c>
      <c r="BP537" s="402">
        <v>1</v>
      </c>
      <c r="BQ537" s="402">
        <v>5.9</v>
      </c>
      <c r="BR537" s="402">
        <v>3.6</v>
      </c>
      <c r="BS537" s="402">
        <v>3.6</v>
      </c>
      <c r="BT537" s="402">
        <v>1.9</v>
      </c>
      <c r="BU537" s="402">
        <v>1.9</v>
      </c>
      <c r="BV537" s="402">
        <v>1.6</v>
      </c>
      <c r="BW537" s="402">
        <v>1.9</v>
      </c>
      <c r="BX537" s="402">
        <v>1.3</v>
      </c>
      <c r="BY537" s="402">
        <v>1.9</v>
      </c>
      <c r="BZ537" s="402">
        <v>1.9</v>
      </c>
      <c r="CA537" s="402">
        <v>1.9</v>
      </c>
      <c r="CB537" s="402">
        <v>2.4</v>
      </c>
      <c r="CC537" s="402">
        <v>2.7</v>
      </c>
      <c r="CD537" s="402">
        <v>1.9</v>
      </c>
      <c r="CE537" s="402">
        <v>1.9</v>
      </c>
      <c r="CF537" s="402">
        <v>1.9</v>
      </c>
      <c r="CG537" s="402">
        <v>1.9</v>
      </c>
      <c r="CH537" s="402">
        <v>1.9</v>
      </c>
      <c r="CI537" s="402">
        <v>1.8</v>
      </c>
      <c r="CJ537" s="402">
        <v>4</v>
      </c>
      <c r="CK537" s="402">
        <v>1.9</v>
      </c>
      <c r="CL537" s="402">
        <v>1.9</v>
      </c>
      <c r="CM537" s="402">
        <v>1.9</v>
      </c>
      <c r="CN537" s="402">
        <v>1.9</v>
      </c>
      <c r="CO537" s="402">
        <v>1.9</v>
      </c>
      <c r="CP537" s="402">
        <v>1.9</v>
      </c>
    </row>
    <row r="538" spans="1:94">
      <c r="A538">
        <v>536</v>
      </c>
      <c r="B538" t="s">
        <v>796</v>
      </c>
      <c r="C538" t="s">
        <v>1195</v>
      </c>
      <c r="D538" t="s">
        <v>1367</v>
      </c>
      <c r="E538" t="s">
        <v>797</v>
      </c>
      <c r="F538" t="s">
        <v>2119</v>
      </c>
      <c r="I538" s="402"/>
      <c r="J538" s="402">
        <v>7.6</v>
      </c>
      <c r="K538" s="402"/>
      <c r="L538" s="402">
        <v>9.1</v>
      </c>
      <c r="M538" s="402">
        <v>7.8</v>
      </c>
      <c r="N538" s="402">
        <v>8.7</v>
      </c>
      <c r="O538" s="402">
        <v>6.9</v>
      </c>
      <c r="P538" s="402">
        <v>5.6</v>
      </c>
      <c r="Q538" s="402"/>
      <c r="R538" s="402">
        <v>9.1</v>
      </c>
      <c r="S538" s="402">
        <v>9.2</v>
      </c>
      <c r="T538" s="402">
        <v>9.1</v>
      </c>
      <c r="U538" s="402">
        <v>9</v>
      </c>
      <c r="V538" s="402">
        <v>7.7</v>
      </c>
      <c r="W538" s="402">
        <v>8.6</v>
      </c>
      <c r="X538" s="402">
        <v>8.6</v>
      </c>
      <c r="Y538" s="402">
        <v>8.6</v>
      </c>
      <c r="Z538" s="402">
        <v>8.6</v>
      </c>
      <c r="AA538" s="402">
        <v>9.4</v>
      </c>
      <c r="AB538" s="402">
        <v>6.9</v>
      </c>
      <c r="AC538" s="402">
        <v>7.4</v>
      </c>
      <c r="AD538" s="402">
        <v>6.8</v>
      </c>
      <c r="AE538" s="402">
        <v>6.1</v>
      </c>
      <c r="AF538" s="402">
        <v>6.2</v>
      </c>
      <c r="AG538" s="402">
        <v>4.7</v>
      </c>
      <c r="AH538" s="402">
        <v>5.2</v>
      </c>
      <c r="AI538" s="402"/>
      <c r="AJ538" s="402">
        <v>9.1</v>
      </c>
      <c r="AK538" s="402">
        <v>9.1</v>
      </c>
      <c r="AL538" s="402">
        <v>11.3</v>
      </c>
      <c r="AM538" s="402">
        <v>9.2</v>
      </c>
      <c r="AN538" s="402">
        <v>12.1</v>
      </c>
      <c r="AO538" s="402">
        <v>9.2</v>
      </c>
      <c r="AP538" s="402">
        <v>7.1</v>
      </c>
      <c r="AQ538" s="402">
        <v>9.2</v>
      </c>
      <c r="AR538" s="402">
        <v>9.6</v>
      </c>
      <c r="AS538" s="402">
        <v>9.1</v>
      </c>
      <c r="AT538" s="402">
        <v>7.2</v>
      </c>
      <c r="AU538" s="402">
        <v>10</v>
      </c>
      <c r="AV538" s="402">
        <v>9.1</v>
      </c>
      <c r="AW538" s="402">
        <v>8.9</v>
      </c>
      <c r="AX538" s="402">
        <v>8.9</v>
      </c>
      <c r="AY538" s="402">
        <v>8.9</v>
      </c>
      <c r="AZ538" s="402">
        <v>9</v>
      </c>
      <c r="BA538" s="402">
        <v>7.7</v>
      </c>
      <c r="BB538" s="402">
        <v>7.7</v>
      </c>
      <c r="BC538" s="402">
        <v>7.7</v>
      </c>
      <c r="BD538" s="402">
        <v>8.6</v>
      </c>
      <c r="BE538" s="402">
        <v>8.6</v>
      </c>
      <c r="BF538" s="402">
        <v>8.7</v>
      </c>
      <c r="BG538" s="402">
        <v>9.1</v>
      </c>
      <c r="BH538" s="402">
        <v>8.6</v>
      </c>
      <c r="BI538" s="402">
        <v>8.6</v>
      </c>
      <c r="BJ538" s="402">
        <v>8.6</v>
      </c>
      <c r="BK538" s="402">
        <v>8.4</v>
      </c>
      <c r="BL538" s="402">
        <v>8.6</v>
      </c>
      <c r="BM538" s="402">
        <v>8.6</v>
      </c>
      <c r="BN538" s="402">
        <v>8.6</v>
      </c>
      <c r="BO538" s="402">
        <v>10.8</v>
      </c>
      <c r="BP538" s="402">
        <v>9.4</v>
      </c>
      <c r="BQ538" s="402">
        <v>6.9</v>
      </c>
      <c r="BR538" s="402">
        <v>6.9</v>
      </c>
      <c r="BS538" s="402">
        <v>6.9</v>
      </c>
      <c r="BT538" s="402">
        <v>7.3</v>
      </c>
      <c r="BU538" s="402">
        <v>8.2</v>
      </c>
      <c r="BV538" s="402">
        <v>7.3</v>
      </c>
      <c r="BW538" s="402">
        <v>7.3</v>
      </c>
      <c r="BX538" s="402">
        <v>6.7</v>
      </c>
      <c r="BY538" s="402">
        <v>6.7</v>
      </c>
      <c r="BZ538" s="402">
        <v>6.7</v>
      </c>
      <c r="CA538" s="402">
        <v>5</v>
      </c>
      <c r="CB538" s="402">
        <v>6.1</v>
      </c>
      <c r="CC538" s="402">
        <v>6.1</v>
      </c>
      <c r="CD538" s="402">
        <v>5.8</v>
      </c>
      <c r="CE538" s="402">
        <v>6.1</v>
      </c>
      <c r="CF538" s="402">
        <v>6.2</v>
      </c>
      <c r="CG538" s="402">
        <v>6.2</v>
      </c>
      <c r="CH538" s="402">
        <v>6.2</v>
      </c>
      <c r="CI538" s="402">
        <v>4.4</v>
      </c>
      <c r="CJ538" s="402">
        <v>4.7</v>
      </c>
      <c r="CK538" s="402">
        <v>4.7</v>
      </c>
      <c r="CL538" s="402">
        <v>4.7</v>
      </c>
      <c r="CM538" s="402">
        <v>4.7</v>
      </c>
      <c r="CN538" s="402">
        <v>4.8</v>
      </c>
      <c r="CO538" s="402">
        <v>5.2</v>
      </c>
      <c r="CP538" s="402">
        <v>5.2</v>
      </c>
    </row>
    <row r="539" spans="1:94">
      <c r="A539">
        <v>537</v>
      </c>
      <c r="B539" t="s">
        <v>1450</v>
      </c>
      <c r="C539" t="s">
        <v>1195</v>
      </c>
      <c r="D539" t="s">
        <v>1367</v>
      </c>
      <c r="E539" t="s">
        <v>1451</v>
      </c>
      <c r="F539" t="s">
        <v>2119</v>
      </c>
      <c r="I539" s="402"/>
      <c r="J539" s="402">
        <v>6.8</v>
      </c>
      <c r="K539" s="402"/>
      <c r="L539" s="402">
        <v>6.9</v>
      </c>
      <c r="M539" s="402">
        <v>6.9</v>
      </c>
      <c r="N539" s="402">
        <v>6.9</v>
      </c>
      <c r="O539" s="402">
        <v>6.2</v>
      </c>
      <c r="P539" s="402">
        <v>6.9</v>
      </c>
      <c r="Q539" s="402"/>
      <c r="R539" s="402">
        <v>7</v>
      </c>
      <c r="S539" s="402">
        <v>7.4</v>
      </c>
      <c r="T539" s="402">
        <v>6.7</v>
      </c>
      <c r="U539" s="402">
        <v>7</v>
      </c>
      <c r="V539" s="402">
        <v>7</v>
      </c>
      <c r="W539" s="402">
        <v>7</v>
      </c>
      <c r="X539" s="402">
        <v>7.3</v>
      </c>
      <c r="Y539" s="402">
        <v>7.1</v>
      </c>
      <c r="Z539" s="402">
        <v>5.8</v>
      </c>
      <c r="AA539" s="402">
        <v>7</v>
      </c>
      <c r="AB539" s="402">
        <v>7.1</v>
      </c>
      <c r="AC539" s="402">
        <v>6.3</v>
      </c>
      <c r="AD539" s="402">
        <v>6.3</v>
      </c>
      <c r="AE539" s="402">
        <v>5.2</v>
      </c>
      <c r="AF539" s="402">
        <v>7</v>
      </c>
      <c r="AG539" s="402">
        <v>7</v>
      </c>
      <c r="AH539" s="402">
        <v>6.6</v>
      </c>
      <c r="AI539" s="402"/>
      <c r="AJ539" s="402">
        <v>7</v>
      </c>
      <c r="AK539" s="402">
        <v>7</v>
      </c>
      <c r="AL539" s="402">
        <v>7</v>
      </c>
      <c r="AM539" s="402">
        <v>7.4</v>
      </c>
      <c r="AN539" s="402">
        <v>7.4</v>
      </c>
      <c r="AO539" s="402">
        <v>7.4</v>
      </c>
      <c r="AP539" s="402">
        <v>7.4</v>
      </c>
      <c r="AQ539" s="402">
        <v>7.4</v>
      </c>
      <c r="AR539" s="402">
        <v>7.4</v>
      </c>
      <c r="AS539" s="402">
        <v>7.5</v>
      </c>
      <c r="AT539" s="402">
        <v>5.5</v>
      </c>
      <c r="AU539" s="402">
        <v>6.5</v>
      </c>
      <c r="AV539" s="402">
        <v>6.7</v>
      </c>
      <c r="AW539" s="402">
        <v>7.3</v>
      </c>
      <c r="AX539" s="402">
        <v>7</v>
      </c>
      <c r="AY539" s="402">
        <v>7</v>
      </c>
      <c r="AZ539" s="402">
        <v>7</v>
      </c>
      <c r="BA539" s="402">
        <v>7</v>
      </c>
      <c r="BB539" s="402">
        <v>7</v>
      </c>
      <c r="BC539" s="402">
        <v>7</v>
      </c>
      <c r="BD539" s="402">
        <v>7</v>
      </c>
      <c r="BE539" s="402">
        <v>7</v>
      </c>
      <c r="BF539" s="402">
        <v>7</v>
      </c>
      <c r="BG539" s="402">
        <v>7.8</v>
      </c>
      <c r="BH539" s="402">
        <v>7.4</v>
      </c>
      <c r="BI539" s="402">
        <v>7.4</v>
      </c>
      <c r="BJ539" s="402">
        <v>7.1</v>
      </c>
      <c r="BK539" s="402">
        <v>7.1</v>
      </c>
      <c r="BL539" s="402">
        <v>7.3</v>
      </c>
      <c r="BM539" s="402">
        <v>5.6</v>
      </c>
      <c r="BN539" s="402">
        <v>5.8</v>
      </c>
      <c r="BO539" s="402">
        <v>7</v>
      </c>
      <c r="BP539" s="402">
        <v>7</v>
      </c>
      <c r="BQ539" s="402">
        <v>11.2</v>
      </c>
      <c r="BR539" s="402">
        <v>7.2</v>
      </c>
      <c r="BS539" s="402">
        <v>7.2</v>
      </c>
      <c r="BT539" s="402">
        <v>6.3</v>
      </c>
      <c r="BU539" s="402">
        <v>6.6</v>
      </c>
      <c r="BV539" s="402">
        <v>6.3</v>
      </c>
      <c r="BW539" s="402">
        <v>6.3</v>
      </c>
      <c r="BX539" s="402">
        <v>6.3</v>
      </c>
      <c r="BY539" s="402">
        <v>6.3</v>
      </c>
      <c r="BZ539" s="402">
        <v>6.3</v>
      </c>
      <c r="CA539" s="402">
        <v>6</v>
      </c>
      <c r="CB539" s="402">
        <v>5.2</v>
      </c>
      <c r="CC539" s="402">
        <v>5.2</v>
      </c>
      <c r="CD539" s="402">
        <v>5.1</v>
      </c>
      <c r="CE539" s="402">
        <v>5.2</v>
      </c>
      <c r="CF539" s="402">
        <v>7</v>
      </c>
      <c r="CG539" s="402">
        <v>7</v>
      </c>
      <c r="CH539" s="402">
        <v>7</v>
      </c>
      <c r="CI539" s="402">
        <v>7</v>
      </c>
      <c r="CJ539" s="402">
        <v>7</v>
      </c>
      <c r="CK539" s="402">
        <v>7.1</v>
      </c>
      <c r="CL539" s="402">
        <v>7</v>
      </c>
      <c r="CM539" s="402">
        <v>7</v>
      </c>
      <c r="CN539" s="402">
        <v>5.5</v>
      </c>
      <c r="CO539" s="402">
        <v>6.6</v>
      </c>
      <c r="CP539" s="402">
        <v>6.1</v>
      </c>
    </row>
    <row r="540" spans="1:94">
      <c r="A540">
        <v>538</v>
      </c>
      <c r="B540" t="s">
        <v>1452</v>
      </c>
      <c r="C540" t="s">
        <v>1195</v>
      </c>
      <c r="D540" t="s">
        <v>1367</v>
      </c>
      <c r="E540" t="s">
        <v>1453</v>
      </c>
      <c r="F540" t="s">
        <v>2119</v>
      </c>
      <c r="I540" s="402"/>
      <c r="J540" s="402">
        <v>2.1</v>
      </c>
      <c r="K540" s="402"/>
      <c r="L540" s="402">
        <v>2</v>
      </c>
      <c r="M540" s="402">
        <v>2.6</v>
      </c>
      <c r="N540" s="402">
        <v>1.9</v>
      </c>
      <c r="O540" s="402">
        <v>2.1</v>
      </c>
      <c r="P540" s="402">
        <v>2.1</v>
      </c>
      <c r="Q540" s="402"/>
      <c r="R540" s="402">
        <v>2</v>
      </c>
      <c r="S540" s="402">
        <v>2</v>
      </c>
      <c r="T540" s="402">
        <v>1.6</v>
      </c>
      <c r="U540" s="402">
        <v>3.2</v>
      </c>
      <c r="V540" s="402">
        <v>2.6</v>
      </c>
      <c r="W540" s="402">
        <v>1.9</v>
      </c>
      <c r="X540" s="402">
        <v>1.9</v>
      </c>
      <c r="Y540" s="402">
        <v>1.9</v>
      </c>
      <c r="Z540" s="402">
        <v>1.9</v>
      </c>
      <c r="AA540" s="402">
        <v>1.9</v>
      </c>
      <c r="AB540" s="402">
        <v>2.5</v>
      </c>
      <c r="AC540" s="402">
        <v>2.1</v>
      </c>
      <c r="AD540" s="402">
        <v>2.1</v>
      </c>
      <c r="AE540" s="402">
        <v>2.1</v>
      </c>
      <c r="AF540" s="402">
        <v>1.9</v>
      </c>
      <c r="AG540" s="402">
        <v>2.5</v>
      </c>
      <c r="AH540" s="402">
        <v>2.1</v>
      </c>
      <c r="AI540" s="402"/>
      <c r="AJ540" s="402">
        <v>2</v>
      </c>
      <c r="AK540" s="402">
        <v>2</v>
      </c>
      <c r="AL540" s="402">
        <v>2</v>
      </c>
      <c r="AM540" s="402">
        <v>2</v>
      </c>
      <c r="AN540" s="402">
        <v>2</v>
      </c>
      <c r="AO540" s="402">
        <v>2</v>
      </c>
      <c r="AP540" s="402">
        <v>2</v>
      </c>
      <c r="AQ540" s="402">
        <v>2</v>
      </c>
      <c r="AR540" s="402">
        <v>2</v>
      </c>
      <c r="AS540" s="402">
        <v>1.6</v>
      </c>
      <c r="AT540" s="402">
        <v>1.6</v>
      </c>
      <c r="AU540" s="402">
        <v>1.6</v>
      </c>
      <c r="AV540" s="402">
        <v>1.6</v>
      </c>
      <c r="AW540" s="402">
        <v>3.2</v>
      </c>
      <c r="AX540" s="402">
        <v>3.2</v>
      </c>
      <c r="AY540" s="402">
        <v>3.2</v>
      </c>
      <c r="AZ540" s="402">
        <v>3.2</v>
      </c>
      <c r="BA540" s="402">
        <v>1.7</v>
      </c>
      <c r="BB540" s="402">
        <v>2.6</v>
      </c>
      <c r="BC540" s="402">
        <v>2.6</v>
      </c>
      <c r="BD540" s="402">
        <v>1.9</v>
      </c>
      <c r="BE540" s="402">
        <v>1.9</v>
      </c>
      <c r="BF540" s="402">
        <v>1.9</v>
      </c>
      <c r="BG540" s="402">
        <v>1.9</v>
      </c>
      <c r="BH540" s="402">
        <v>2.7</v>
      </c>
      <c r="BI540" s="402">
        <v>1.5</v>
      </c>
      <c r="BJ540" s="402">
        <v>1.9</v>
      </c>
      <c r="BK540" s="402">
        <v>1.9</v>
      </c>
      <c r="BL540" s="402">
        <v>1.6</v>
      </c>
      <c r="BM540" s="402">
        <v>1.9</v>
      </c>
      <c r="BN540" s="402">
        <v>1.9</v>
      </c>
      <c r="BO540" s="402">
        <v>1.9</v>
      </c>
      <c r="BP540" s="402">
        <v>1.9</v>
      </c>
      <c r="BQ540" s="402">
        <v>2.7</v>
      </c>
      <c r="BR540" s="402">
        <v>2.5</v>
      </c>
      <c r="BS540" s="402">
        <v>2.5</v>
      </c>
      <c r="BT540" s="402">
        <v>2.1</v>
      </c>
      <c r="BU540" s="402">
        <v>2.1</v>
      </c>
      <c r="BV540" s="402">
        <v>2.1</v>
      </c>
      <c r="BW540" s="402">
        <v>2.1</v>
      </c>
      <c r="BX540" s="402">
        <v>3.3</v>
      </c>
      <c r="BY540" s="402">
        <v>2</v>
      </c>
      <c r="BZ540" s="402">
        <v>2.1</v>
      </c>
      <c r="CA540" s="402">
        <v>1.3</v>
      </c>
      <c r="CB540" s="402">
        <v>1.6</v>
      </c>
      <c r="CC540" s="402">
        <v>2.1</v>
      </c>
      <c r="CD540" s="402">
        <v>2.1</v>
      </c>
      <c r="CE540" s="402">
        <v>2.1</v>
      </c>
      <c r="CF540" s="402">
        <v>1.9</v>
      </c>
      <c r="CG540" s="402">
        <v>1.9</v>
      </c>
      <c r="CH540" s="402">
        <v>1.9</v>
      </c>
      <c r="CI540" s="402">
        <v>2.5</v>
      </c>
      <c r="CJ540" s="402">
        <v>4.3</v>
      </c>
      <c r="CK540" s="402">
        <v>2.5</v>
      </c>
      <c r="CL540" s="402">
        <v>2.5</v>
      </c>
      <c r="CM540" s="402">
        <v>2.5</v>
      </c>
      <c r="CN540" s="402">
        <v>2.1</v>
      </c>
      <c r="CO540" s="402">
        <v>2.1</v>
      </c>
      <c r="CP540" s="402">
        <v>2.1</v>
      </c>
    </row>
    <row r="541" spans="1:94">
      <c r="A541">
        <v>539</v>
      </c>
      <c r="B541" t="s">
        <v>1454</v>
      </c>
      <c r="C541" t="s">
        <v>1195</v>
      </c>
      <c r="D541" t="s">
        <v>1367</v>
      </c>
      <c r="E541" t="s">
        <v>1455</v>
      </c>
      <c r="F541" t="s">
        <v>2119</v>
      </c>
      <c r="I541" s="402"/>
      <c r="J541" s="402">
        <v>8.8</v>
      </c>
      <c r="K541" s="402"/>
      <c r="L541" s="402">
        <v>8.8</v>
      </c>
      <c r="M541" s="402">
        <v>8.8</v>
      </c>
      <c r="N541" s="402">
        <v>8.8</v>
      </c>
      <c r="O541" s="402">
        <v>8.8</v>
      </c>
      <c r="P541" s="402">
        <v>8.8</v>
      </c>
      <c r="Q541" s="402"/>
      <c r="R541" s="402">
        <v>8.8</v>
      </c>
      <c r="S541" s="402">
        <v>8.9</v>
      </c>
      <c r="T541" s="402">
        <v>8.6</v>
      </c>
      <c r="U541" s="402">
        <v>8.8</v>
      </c>
      <c r="V541" s="402">
        <v>8.8</v>
      </c>
      <c r="W541" s="402">
        <v>7.9</v>
      </c>
      <c r="X541" s="402">
        <v>8.8</v>
      </c>
      <c r="Y541" s="402">
        <v>8.8</v>
      </c>
      <c r="Z541" s="402">
        <v>8.8</v>
      </c>
      <c r="AA541" s="402">
        <v>8.8</v>
      </c>
      <c r="AB541" s="402">
        <v>8.8</v>
      </c>
      <c r="AC541" s="402">
        <v>8.8</v>
      </c>
      <c r="AD541" s="402">
        <v>8.8</v>
      </c>
      <c r="AE541" s="402">
        <v>8.8</v>
      </c>
      <c r="AF541" s="402">
        <v>8.8</v>
      </c>
      <c r="AG541" s="402">
        <v>9.1</v>
      </c>
      <c r="AH541" s="402">
        <v>8.8</v>
      </c>
      <c r="AI541" s="402"/>
      <c r="AJ541" s="402">
        <v>8.8</v>
      </c>
      <c r="AK541" s="402">
        <v>8.8</v>
      </c>
      <c r="AL541" s="402">
        <v>8.8</v>
      </c>
      <c r="AM541" s="402">
        <v>8.9</v>
      </c>
      <c r="AN541" s="402">
        <v>8.9</v>
      </c>
      <c r="AO541" s="402">
        <v>9.2</v>
      </c>
      <c r="AP541" s="402">
        <v>6</v>
      </c>
      <c r="AQ541" s="402">
        <v>9.1</v>
      </c>
      <c r="AR541" s="402">
        <v>11.8</v>
      </c>
      <c r="AS541" s="402">
        <v>8.1</v>
      </c>
      <c r="AT541" s="402">
        <v>8.6</v>
      </c>
      <c r="AU541" s="402">
        <v>8</v>
      </c>
      <c r="AV541" s="402">
        <v>8.6</v>
      </c>
      <c r="AW541" s="402">
        <v>8.8</v>
      </c>
      <c r="AX541" s="402">
        <v>9.2</v>
      </c>
      <c r="AY541" s="402">
        <v>8.8</v>
      </c>
      <c r="AZ541" s="402">
        <v>8.8</v>
      </c>
      <c r="BA541" s="402">
        <v>8.8</v>
      </c>
      <c r="BB541" s="402">
        <v>10.1</v>
      </c>
      <c r="BC541" s="402">
        <v>8.8</v>
      </c>
      <c r="BD541" s="402">
        <v>7.9</v>
      </c>
      <c r="BE541" s="402">
        <v>7.9</v>
      </c>
      <c r="BF541" s="402">
        <v>7.1</v>
      </c>
      <c r="BG541" s="402">
        <v>8.8</v>
      </c>
      <c r="BH541" s="402">
        <v>9.7</v>
      </c>
      <c r="BI541" s="402">
        <v>8.8</v>
      </c>
      <c r="BJ541" s="402">
        <v>8.8</v>
      </c>
      <c r="BK541" s="402">
        <v>9.6</v>
      </c>
      <c r="BL541" s="402">
        <v>8.8</v>
      </c>
      <c r="BM541" s="402">
        <v>8.8</v>
      </c>
      <c r="BN541" s="402">
        <v>8.8</v>
      </c>
      <c r="BO541" s="402">
        <v>8.8</v>
      </c>
      <c r="BP541" s="402">
        <v>8.8</v>
      </c>
      <c r="BQ541" s="402">
        <v>8.8</v>
      </c>
      <c r="BR541" s="402">
        <v>8.8</v>
      </c>
      <c r="BS541" s="402">
        <v>8.8</v>
      </c>
      <c r="BT541" s="402">
        <v>8.8</v>
      </c>
      <c r="BU541" s="402">
        <v>8.8</v>
      </c>
      <c r="BV541" s="402">
        <v>7.1</v>
      </c>
      <c r="BW541" s="402">
        <v>10.7</v>
      </c>
      <c r="BX541" s="402">
        <v>8.8</v>
      </c>
      <c r="BY541" s="402">
        <v>7.8</v>
      </c>
      <c r="BZ541" s="402">
        <v>8.8</v>
      </c>
      <c r="CA541" s="402">
        <v>8.8</v>
      </c>
      <c r="CB541" s="402">
        <v>8.8</v>
      </c>
      <c r="CC541" s="402">
        <v>7.8</v>
      </c>
      <c r="CD541" s="402">
        <v>8.8</v>
      </c>
      <c r="CE541" s="402">
        <v>8.8</v>
      </c>
      <c r="CF541" s="402">
        <v>8.8</v>
      </c>
      <c r="CG541" s="402">
        <v>8.8</v>
      </c>
      <c r="CH541" s="402">
        <v>8.8</v>
      </c>
      <c r="CI541" s="402">
        <v>9.1</v>
      </c>
      <c r="CJ541" s="402">
        <v>9.2</v>
      </c>
      <c r="CK541" s="402">
        <v>9.1</v>
      </c>
      <c r="CL541" s="402">
        <v>9.1</v>
      </c>
      <c r="CM541" s="402">
        <v>9.3</v>
      </c>
      <c r="CN541" s="402">
        <v>9.2</v>
      </c>
      <c r="CO541" s="402">
        <v>8.8</v>
      </c>
      <c r="CP541" s="402">
        <v>8.1</v>
      </c>
    </row>
    <row r="542" spans="1:94">
      <c r="A542">
        <v>540</v>
      </c>
      <c r="B542" t="s">
        <v>764</v>
      </c>
      <c r="C542" t="s">
        <v>1195</v>
      </c>
      <c r="D542" t="s">
        <v>1367</v>
      </c>
      <c r="E542" t="s">
        <v>765</v>
      </c>
      <c r="F542" t="s">
        <v>2119</v>
      </c>
      <c r="I542" s="402"/>
      <c r="J542" s="402">
        <v>9.3</v>
      </c>
      <c r="K542" s="402"/>
      <c r="L542" s="402">
        <v>9.2</v>
      </c>
      <c r="M542" s="402">
        <v>9.1</v>
      </c>
      <c r="N542" s="402">
        <v>9.2</v>
      </c>
      <c r="O542" s="402">
        <v>9.2</v>
      </c>
      <c r="P542" s="402">
        <v>9.6</v>
      </c>
      <c r="Q542" s="402"/>
      <c r="R542" s="402">
        <v>9.3</v>
      </c>
      <c r="S542" s="402">
        <v>9.3</v>
      </c>
      <c r="T542" s="402">
        <v>8.7</v>
      </c>
      <c r="U542" s="402">
        <v>9</v>
      </c>
      <c r="V542" s="402">
        <v>9.2</v>
      </c>
      <c r="W542" s="402">
        <v>8.7</v>
      </c>
      <c r="X542" s="402">
        <v>10.4</v>
      </c>
      <c r="Y542" s="402">
        <v>9.3</v>
      </c>
      <c r="Z542" s="402">
        <v>9.1</v>
      </c>
      <c r="AA542" s="402">
        <v>9</v>
      </c>
      <c r="AB542" s="402">
        <v>10.3</v>
      </c>
      <c r="AC542" s="402">
        <v>9.2</v>
      </c>
      <c r="AD542" s="402">
        <v>8.6</v>
      </c>
      <c r="AE542" s="402">
        <v>9.2</v>
      </c>
      <c r="AF542" s="402">
        <v>9.7</v>
      </c>
      <c r="AG542" s="402">
        <v>9.7</v>
      </c>
      <c r="AH542" s="402">
        <v>9.7</v>
      </c>
      <c r="AI542" s="402"/>
      <c r="AJ542" s="402">
        <v>9.3</v>
      </c>
      <c r="AK542" s="402">
        <v>9.3</v>
      </c>
      <c r="AL542" s="402">
        <v>9.3</v>
      </c>
      <c r="AM542" s="402">
        <v>9.3</v>
      </c>
      <c r="AN542" s="402">
        <v>9.1</v>
      </c>
      <c r="AO542" s="402">
        <v>9.3</v>
      </c>
      <c r="AP542" s="402">
        <v>7.8</v>
      </c>
      <c r="AQ542" s="402">
        <v>9.3</v>
      </c>
      <c r="AR542" s="402">
        <v>11.4</v>
      </c>
      <c r="AS542" s="402">
        <v>8.7</v>
      </c>
      <c r="AT542" s="402">
        <v>8.7</v>
      </c>
      <c r="AU542" s="402">
        <v>8.6</v>
      </c>
      <c r="AV542" s="402">
        <v>8.7</v>
      </c>
      <c r="AW542" s="402">
        <v>9</v>
      </c>
      <c r="AX542" s="402">
        <v>8.4</v>
      </c>
      <c r="AY542" s="402">
        <v>9</v>
      </c>
      <c r="AZ542" s="402">
        <v>9</v>
      </c>
      <c r="BA542" s="402">
        <v>9.2</v>
      </c>
      <c r="BB542" s="402">
        <v>9.2</v>
      </c>
      <c r="BC542" s="402">
        <v>9.2</v>
      </c>
      <c r="BD542" s="402">
        <v>8.7</v>
      </c>
      <c r="BE542" s="402">
        <v>8.7</v>
      </c>
      <c r="BF542" s="402">
        <v>8.7</v>
      </c>
      <c r="BG542" s="402">
        <v>10.8</v>
      </c>
      <c r="BH542" s="402">
        <v>10.4</v>
      </c>
      <c r="BI542" s="402">
        <v>10.4</v>
      </c>
      <c r="BJ542" s="402">
        <v>9.3</v>
      </c>
      <c r="BK542" s="402">
        <v>9.3</v>
      </c>
      <c r="BL542" s="402">
        <v>9.3</v>
      </c>
      <c r="BM542" s="402">
        <v>9.1</v>
      </c>
      <c r="BN542" s="402">
        <v>9.1</v>
      </c>
      <c r="BO542" s="402">
        <v>8.7</v>
      </c>
      <c r="BP542" s="402">
        <v>9</v>
      </c>
      <c r="BQ542" s="402">
        <v>10.4</v>
      </c>
      <c r="BR542" s="402">
        <v>10.3</v>
      </c>
      <c r="BS542" s="402">
        <v>10.3</v>
      </c>
      <c r="BT542" s="402">
        <v>9.2</v>
      </c>
      <c r="BU542" s="402">
        <v>9.2</v>
      </c>
      <c r="BV542" s="402">
        <v>8.7</v>
      </c>
      <c r="BW542" s="402">
        <v>9.3</v>
      </c>
      <c r="BX542" s="402">
        <v>8.6</v>
      </c>
      <c r="BY542" s="402">
        <v>8.2</v>
      </c>
      <c r="BZ542" s="402">
        <v>8.6</v>
      </c>
      <c r="CA542" s="402">
        <v>8.6</v>
      </c>
      <c r="CB542" s="402">
        <v>9.2</v>
      </c>
      <c r="CC542" s="402">
        <v>9.2</v>
      </c>
      <c r="CD542" s="402">
        <v>9.2</v>
      </c>
      <c r="CE542" s="402">
        <v>9.2</v>
      </c>
      <c r="CF542" s="402">
        <v>9.6</v>
      </c>
      <c r="CG542" s="402">
        <v>9.6</v>
      </c>
      <c r="CH542" s="402">
        <v>9.6</v>
      </c>
      <c r="CI542" s="402">
        <v>10.6</v>
      </c>
      <c r="CJ542" s="402">
        <v>9.7</v>
      </c>
      <c r="CK542" s="402">
        <v>9.7</v>
      </c>
      <c r="CL542" s="402">
        <v>9.7</v>
      </c>
      <c r="CM542" s="402">
        <v>9.7</v>
      </c>
      <c r="CN542" s="402">
        <v>9.6</v>
      </c>
      <c r="CO542" s="402">
        <v>9.8</v>
      </c>
      <c r="CP542" s="402">
        <v>9.6</v>
      </c>
    </row>
    <row r="543" spans="1:94">
      <c r="A543">
        <v>541</v>
      </c>
      <c r="B543" t="s">
        <v>1456</v>
      </c>
      <c r="C543" t="s">
        <v>1195</v>
      </c>
      <c r="D543" t="s">
        <v>1367</v>
      </c>
      <c r="E543" t="s">
        <v>1457</v>
      </c>
      <c r="F543" t="s">
        <v>2119</v>
      </c>
      <c r="I543" s="402"/>
      <c r="J543" s="402">
        <v>3</v>
      </c>
      <c r="K543" s="402"/>
      <c r="L543" s="402">
        <v>2.4</v>
      </c>
      <c r="M543" s="402">
        <v>3.5</v>
      </c>
      <c r="N543" s="402">
        <v>2.6</v>
      </c>
      <c r="O543" s="402">
        <v>3.2</v>
      </c>
      <c r="P543" s="402">
        <v>3.7</v>
      </c>
      <c r="Q543" s="402"/>
      <c r="R543" s="402">
        <v>2.4</v>
      </c>
      <c r="S543" s="402">
        <v>2.4</v>
      </c>
      <c r="T543" s="402">
        <v>1.5</v>
      </c>
      <c r="U543" s="402">
        <v>4</v>
      </c>
      <c r="V543" s="402">
        <v>3.4</v>
      </c>
      <c r="W543" s="402">
        <v>2.5</v>
      </c>
      <c r="X543" s="402">
        <v>2.6</v>
      </c>
      <c r="Y543" s="402">
        <v>2.6</v>
      </c>
      <c r="Z543" s="402">
        <v>1.9</v>
      </c>
      <c r="AA543" s="402">
        <v>2.6</v>
      </c>
      <c r="AB543" s="402">
        <v>7.3</v>
      </c>
      <c r="AC543" s="402">
        <v>3.1</v>
      </c>
      <c r="AD543" s="402">
        <v>2.9</v>
      </c>
      <c r="AE543" s="402">
        <v>3.1</v>
      </c>
      <c r="AF543" s="402">
        <v>3.6</v>
      </c>
      <c r="AG543" s="402">
        <v>4</v>
      </c>
      <c r="AH543" s="402">
        <v>3.6</v>
      </c>
      <c r="AI543" s="402"/>
      <c r="AJ543" s="402">
        <v>2.4</v>
      </c>
      <c r="AK543" s="402">
        <v>2.4</v>
      </c>
      <c r="AL543" s="402">
        <v>2.4</v>
      </c>
      <c r="AM543" s="402">
        <v>2.4</v>
      </c>
      <c r="AN543" s="402">
        <v>2.4</v>
      </c>
      <c r="AO543" s="402">
        <v>2.4</v>
      </c>
      <c r="AP543" s="402">
        <v>2.4</v>
      </c>
      <c r="AQ543" s="402">
        <v>2.9</v>
      </c>
      <c r="AR543" s="402">
        <v>2.4</v>
      </c>
      <c r="AS543" s="402">
        <v>1.5</v>
      </c>
      <c r="AT543" s="402">
        <v>1.4</v>
      </c>
      <c r="AU543" s="402">
        <v>1.5</v>
      </c>
      <c r="AV543" s="402">
        <v>1.5</v>
      </c>
      <c r="AW543" s="402">
        <v>4</v>
      </c>
      <c r="AX543" s="402">
        <v>4.2</v>
      </c>
      <c r="AY543" s="402">
        <v>4</v>
      </c>
      <c r="AZ543" s="402">
        <v>4</v>
      </c>
      <c r="BA543" s="402">
        <v>3.4</v>
      </c>
      <c r="BB543" s="402">
        <v>3.4</v>
      </c>
      <c r="BC543" s="402">
        <v>4.6</v>
      </c>
      <c r="BD543" s="402">
        <v>2.5</v>
      </c>
      <c r="BE543" s="402">
        <v>2.5</v>
      </c>
      <c r="BF543" s="402">
        <v>2.2</v>
      </c>
      <c r="BG543" s="402">
        <v>2.6</v>
      </c>
      <c r="BH543" s="402">
        <v>2.6</v>
      </c>
      <c r="BI543" s="402">
        <v>2.6</v>
      </c>
      <c r="BJ543" s="402">
        <v>2.6</v>
      </c>
      <c r="BK543" s="402">
        <v>2.6</v>
      </c>
      <c r="BL543" s="402">
        <v>2.6</v>
      </c>
      <c r="BM543" s="402">
        <v>1.9</v>
      </c>
      <c r="BN543" s="402">
        <v>1.9</v>
      </c>
      <c r="BO543" s="402">
        <v>2.6</v>
      </c>
      <c r="BP543" s="402">
        <v>2.6</v>
      </c>
      <c r="BQ543" s="402">
        <v>7.3</v>
      </c>
      <c r="BR543" s="402">
        <v>7.6</v>
      </c>
      <c r="BS543" s="402">
        <v>7.3</v>
      </c>
      <c r="BT543" s="402">
        <v>3.1</v>
      </c>
      <c r="BU543" s="402">
        <v>3.1</v>
      </c>
      <c r="BV543" s="402">
        <v>3.1</v>
      </c>
      <c r="BW543" s="402">
        <v>5.3</v>
      </c>
      <c r="BX543" s="402">
        <v>2.1</v>
      </c>
      <c r="BY543" s="402">
        <v>2.9</v>
      </c>
      <c r="BZ543" s="402">
        <v>2.9</v>
      </c>
      <c r="CA543" s="402">
        <v>2.2</v>
      </c>
      <c r="CB543" s="402">
        <v>3.1</v>
      </c>
      <c r="CC543" s="402">
        <v>3.1</v>
      </c>
      <c r="CD543" s="402">
        <v>3.1</v>
      </c>
      <c r="CE543" s="402">
        <v>2.9</v>
      </c>
      <c r="CF543" s="402">
        <v>3.4</v>
      </c>
      <c r="CG543" s="402">
        <v>3.1</v>
      </c>
      <c r="CH543" s="402">
        <v>4.1</v>
      </c>
      <c r="CI543" s="402">
        <v>4</v>
      </c>
      <c r="CJ543" s="402">
        <v>4</v>
      </c>
      <c r="CK543" s="402">
        <v>4</v>
      </c>
      <c r="CL543" s="402">
        <v>4.6</v>
      </c>
      <c r="CM543" s="402">
        <v>4</v>
      </c>
      <c r="CN543" s="402">
        <v>3.6</v>
      </c>
      <c r="CO543" s="402">
        <v>3.5</v>
      </c>
      <c r="CP543" s="402">
        <v>3.6</v>
      </c>
    </row>
    <row r="544" spans="1:94">
      <c r="A544">
        <v>542</v>
      </c>
      <c r="B544" t="s">
        <v>768</v>
      </c>
      <c r="C544" t="s">
        <v>1195</v>
      </c>
      <c r="D544" t="s">
        <v>1367</v>
      </c>
      <c r="E544" t="s">
        <v>769</v>
      </c>
      <c r="F544" t="s">
        <v>2119</v>
      </c>
      <c r="I544" s="402"/>
      <c r="J544" s="402">
        <v>17.8</v>
      </c>
      <c r="K544" s="402"/>
      <c r="L544" s="402">
        <v>18.1</v>
      </c>
      <c r="M544" s="402">
        <v>23</v>
      </c>
      <c r="N544" s="402">
        <v>16.2</v>
      </c>
      <c r="O544" s="402">
        <v>17.1</v>
      </c>
      <c r="P544" s="402">
        <v>18.1</v>
      </c>
      <c r="Q544" s="402"/>
      <c r="R544" s="402">
        <v>18</v>
      </c>
      <c r="S544" s="402">
        <v>18</v>
      </c>
      <c r="T544" s="402">
        <v>17</v>
      </c>
      <c r="U544" s="402">
        <v>27</v>
      </c>
      <c r="V544" s="402">
        <v>22.8</v>
      </c>
      <c r="W544" s="402">
        <v>16.1</v>
      </c>
      <c r="X544" s="402">
        <v>16.1</v>
      </c>
      <c r="Y544" s="402">
        <v>16.1</v>
      </c>
      <c r="Z544" s="402">
        <v>9.7</v>
      </c>
      <c r="AA544" s="402">
        <v>18.3</v>
      </c>
      <c r="AB544" s="402">
        <v>32.6</v>
      </c>
      <c r="AC544" s="402">
        <v>16.9</v>
      </c>
      <c r="AD544" s="402">
        <v>15.9</v>
      </c>
      <c r="AE544" s="402">
        <v>12.7</v>
      </c>
      <c r="AF544" s="402">
        <v>18</v>
      </c>
      <c r="AG544" s="402">
        <v>18</v>
      </c>
      <c r="AH544" s="402">
        <v>18</v>
      </c>
      <c r="AI544" s="402"/>
      <c r="AJ544" s="402">
        <v>18.2</v>
      </c>
      <c r="AK544" s="402">
        <v>18.2</v>
      </c>
      <c r="AL544" s="402">
        <v>18.2</v>
      </c>
      <c r="AM544" s="402">
        <v>18.2</v>
      </c>
      <c r="AN544" s="402">
        <v>18.2</v>
      </c>
      <c r="AO544" s="402">
        <v>19</v>
      </c>
      <c r="AP544" s="402">
        <v>18.2</v>
      </c>
      <c r="AQ544" s="402">
        <v>18.2</v>
      </c>
      <c r="AR544" s="402">
        <v>19.2</v>
      </c>
      <c r="AS544" s="402">
        <v>17.1</v>
      </c>
      <c r="AT544" s="402">
        <v>17.7</v>
      </c>
      <c r="AU544" s="402">
        <v>11</v>
      </c>
      <c r="AV544" s="402">
        <v>17.1</v>
      </c>
      <c r="AW544" s="402">
        <v>27.3</v>
      </c>
      <c r="AX544" s="402">
        <v>27.3</v>
      </c>
      <c r="AY544" s="402">
        <v>27.3</v>
      </c>
      <c r="AZ544" s="402">
        <v>30.1</v>
      </c>
      <c r="BA544" s="402">
        <v>23.1</v>
      </c>
      <c r="BB544" s="402">
        <v>21.4</v>
      </c>
      <c r="BC544" s="402">
        <v>23.1</v>
      </c>
      <c r="BD544" s="402">
        <v>12.2</v>
      </c>
      <c r="BE544" s="402">
        <v>16.3</v>
      </c>
      <c r="BF544" s="402">
        <v>16.3</v>
      </c>
      <c r="BG544" s="402">
        <v>15.4</v>
      </c>
      <c r="BH544" s="402">
        <v>16.3</v>
      </c>
      <c r="BI544" s="402">
        <v>16.3</v>
      </c>
      <c r="BJ544" s="402">
        <v>16.3</v>
      </c>
      <c r="BK544" s="402">
        <v>16.3</v>
      </c>
      <c r="BL544" s="402">
        <v>16.3</v>
      </c>
      <c r="BM544" s="402">
        <v>9.5</v>
      </c>
      <c r="BN544" s="402">
        <v>9.8</v>
      </c>
      <c r="BO544" s="402">
        <v>20.4</v>
      </c>
      <c r="BP544" s="402">
        <v>18.5</v>
      </c>
      <c r="BQ544" s="402">
        <v>44.3</v>
      </c>
      <c r="BR544" s="402">
        <v>35.1</v>
      </c>
      <c r="BS544" s="402">
        <v>31.7</v>
      </c>
      <c r="BT544" s="402">
        <v>17.1</v>
      </c>
      <c r="BU544" s="402">
        <v>17.1</v>
      </c>
      <c r="BV544" s="402">
        <v>16.6</v>
      </c>
      <c r="BW544" s="402">
        <v>17.1</v>
      </c>
      <c r="BX544" s="402">
        <v>15.7</v>
      </c>
      <c r="BY544" s="402">
        <v>16.1</v>
      </c>
      <c r="BZ544" s="402">
        <v>16.1</v>
      </c>
      <c r="CA544" s="402">
        <v>16.1</v>
      </c>
      <c r="CB544" s="402">
        <v>11.7</v>
      </c>
      <c r="CC544" s="402">
        <v>10.6</v>
      </c>
      <c r="CD544" s="402">
        <v>12.8</v>
      </c>
      <c r="CE544" s="402">
        <v>12.8</v>
      </c>
      <c r="CF544" s="402">
        <v>18.6</v>
      </c>
      <c r="CG544" s="402">
        <v>18.2</v>
      </c>
      <c r="CH544" s="402">
        <v>18.2</v>
      </c>
      <c r="CI544" s="402">
        <v>19.5</v>
      </c>
      <c r="CJ544" s="402">
        <v>18.2</v>
      </c>
      <c r="CK544" s="402">
        <v>18.9</v>
      </c>
      <c r="CL544" s="402">
        <v>18.2</v>
      </c>
      <c r="CM544" s="402">
        <v>15.5</v>
      </c>
      <c r="CN544" s="402">
        <v>18.2</v>
      </c>
      <c r="CO544" s="402">
        <v>18.2</v>
      </c>
      <c r="CP544" s="402">
        <v>13.2</v>
      </c>
    </row>
    <row r="545" spans="1:94">
      <c r="A545">
        <v>543</v>
      </c>
      <c r="B545" t="s">
        <v>779</v>
      </c>
      <c r="C545" t="s">
        <v>1195</v>
      </c>
      <c r="D545" t="s">
        <v>1367</v>
      </c>
      <c r="E545" t="s">
        <v>780</v>
      </c>
      <c r="F545" t="s">
        <v>2119</v>
      </c>
      <c r="I545" s="402"/>
      <c r="J545" s="402">
        <v>14.9</v>
      </c>
      <c r="K545" s="402"/>
      <c r="L545" s="402">
        <v>14.8</v>
      </c>
      <c r="M545" s="402">
        <v>14.8</v>
      </c>
      <c r="N545" s="402">
        <v>14.8</v>
      </c>
      <c r="O545" s="402">
        <v>14.6</v>
      </c>
      <c r="P545" s="402">
        <v>15.3</v>
      </c>
      <c r="Q545" s="402"/>
      <c r="R545" s="402">
        <v>14.7</v>
      </c>
      <c r="S545" s="402">
        <v>14.7</v>
      </c>
      <c r="T545" s="402">
        <v>14.7</v>
      </c>
      <c r="U545" s="402">
        <v>14.7</v>
      </c>
      <c r="V545" s="402">
        <v>14.7</v>
      </c>
      <c r="W545" s="402">
        <v>15.1</v>
      </c>
      <c r="X545" s="402">
        <v>14.7</v>
      </c>
      <c r="Y545" s="402">
        <v>14.7</v>
      </c>
      <c r="Z545" s="402">
        <v>13.9</v>
      </c>
      <c r="AA545" s="402">
        <v>14.7</v>
      </c>
      <c r="AB545" s="402">
        <v>15.7</v>
      </c>
      <c r="AC545" s="402">
        <v>14.4</v>
      </c>
      <c r="AD545" s="402">
        <v>14.5</v>
      </c>
      <c r="AE545" s="402">
        <v>13.9</v>
      </c>
      <c r="AF545" s="402">
        <v>14.7</v>
      </c>
      <c r="AG545" s="402">
        <v>17</v>
      </c>
      <c r="AH545" s="402">
        <v>15.2</v>
      </c>
      <c r="AI545" s="402"/>
      <c r="AJ545" s="402">
        <v>12.1</v>
      </c>
      <c r="AK545" s="402">
        <v>14.9</v>
      </c>
      <c r="AL545" s="402">
        <v>14.9</v>
      </c>
      <c r="AM545" s="402">
        <v>14.6</v>
      </c>
      <c r="AN545" s="402">
        <v>14.9</v>
      </c>
      <c r="AO545" s="402">
        <v>15.7</v>
      </c>
      <c r="AP545" s="402">
        <v>12.9</v>
      </c>
      <c r="AQ545" s="402">
        <v>14.9</v>
      </c>
      <c r="AR545" s="402">
        <v>14.9</v>
      </c>
      <c r="AS545" s="402">
        <v>14.9</v>
      </c>
      <c r="AT545" s="402">
        <v>13.6</v>
      </c>
      <c r="AU545" s="402">
        <v>14.9</v>
      </c>
      <c r="AV545" s="402">
        <v>14.9</v>
      </c>
      <c r="AW545" s="402">
        <v>14.9</v>
      </c>
      <c r="AX545" s="402">
        <v>14.9</v>
      </c>
      <c r="AY545" s="402">
        <v>14.9</v>
      </c>
      <c r="AZ545" s="402">
        <v>13.7</v>
      </c>
      <c r="BA545" s="402">
        <v>14.9</v>
      </c>
      <c r="BB545" s="402">
        <v>14.4</v>
      </c>
      <c r="BC545" s="402">
        <v>14.9</v>
      </c>
      <c r="BD545" s="402">
        <v>16.5</v>
      </c>
      <c r="BE545" s="402">
        <v>15.3</v>
      </c>
      <c r="BF545" s="402">
        <v>15.3</v>
      </c>
      <c r="BG545" s="402">
        <v>14.9</v>
      </c>
      <c r="BH545" s="402">
        <v>14.9</v>
      </c>
      <c r="BI545" s="402">
        <v>14.9</v>
      </c>
      <c r="BJ545" s="402">
        <v>14.9</v>
      </c>
      <c r="BK545" s="402">
        <v>14.9</v>
      </c>
      <c r="BL545" s="402">
        <v>14.9</v>
      </c>
      <c r="BM545" s="402">
        <v>13.2</v>
      </c>
      <c r="BN545" s="402">
        <v>14.1</v>
      </c>
      <c r="BO545" s="402">
        <v>14.9</v>
      </c>
      <c r="BP545" s="402">
        <v>13.2</v>
      </c>
      <c r="BQ545" s="402">
        <v>17.7</v>
      </c>
      <c r="BR545" s="402">
        <v>15.9</v>
      </c>
      <c r="BS545" s="402">
        <v>15.9</v>
      </c>
      <c r="BT545" s="402">
        <v>14.5</v>
      </c>
      <c r="BU545" s="402">
        <v>14.5</v>
      </c>
      <c r="BV545" s="402">
        <v>13.2</v>
      </c>
      <c r="BW545" s="402">
        <v>14.5</v>
      </c>
      <c r="BX545" s="402">
        <v>14.7</v>
      </c>
      <c r="BY545" s="402">
        <v>14.7</v>
      </c>
      <c r="BZ545" s="402">
        <v>14.7</v>
      </c>
      <c r="CA545" s="402">
        <v>13.1</v>
      </c>
      <c r="CB545" s="402">
        <v>14</v>
      </c>
      <c r="CC545" s="402">
        <v>14</v>
      </c>
      <c r="CD545" s="402">
        <v>13</v>
      </c>
      <c r="CE545" s="402">
        <v>14</v>
      </c>
      <c r="CF545" s="402">
        <v>14.9</v>
      </c>
      <c r="CG545" s="402">
        <v>14.9</v>
      </c>
      <c r="CH545" s="402">
        <v>14.3</v>
      </c>
      <c r="CI545" s="402">
        <v>16.8</v>
      </c>
      <c r="CJ545" s="402">
        <v>21.8</v>
      </c>
      <c r="CK545" s="402">
        <v>17.2</v>
      </c>
      <c r="CL545" s="402">
        <v>17.2</v>
      </c>
      <c r="CM545" s="402">
        <v>17.4</v>
      </c>
      <c r="CN545" s="402">
        <v>16.1</v>
      </c>
      <c r="CO545" s="402">
        <v>15.4</v>
      </c>
      <c r="CP545" s="402">
        <v>15.4</v>
      </c>
    </row>
    <row r="546" spans="1:94">
      <c r="A546">
        <v>544</v>
      </c>
      <c r="B546" t="s">
        <v>1458</v>
      </c>
      <c r="C546" t="s">
        <v>1195</v>
      </c>
      <c r="D546" t="s">
        <v>1367</v>
      </c>
      <c r="E546" t="s">
        <v>1459</v>
      </c>
      <c r="F546" t="s">
        <v>2119</v>
      </c>
      <c r="I546" s="402"/>
      <c r="J546" s="402">
        <v>3.5</v>
      </c>
      <c r="K546" s="402"/>
      <c r="L546" s="402">
        <v>3.5</v>
      </c>
      <c r="M546" s="402">
        <v>3.5</v>
      </c>
      <c r="N546" s="402">
        <v>3.5</v>
      </c>
      <c r="O546" s="402">
        <v>3.5</v>
      </c>
      <c r="P546" s="402">
        <v>3.5</v>
      </c>
      <c r="Q546" s="402"/>
      <c r="R546" s="402">
        <v>3.2</v>
      </c>
      <c r="S546" s="402">
        <v>3.8</v>
      </c>
      <c r="T546" s="402">
        <v>2.4</v>
      </c>
      <c r="U546" s="402">
        <v>3.5</v>
      </c>
      <c r="V546" s="402">
        <v>3.5</v>
      </c>
      <c r="W546" s="402">
        <v>3.5</v>
      </c>
      <c r="X546" s="402">
        <v>3.5</v>
      </c>
      <c r="Y546" s="402">
        <v>3.5</v>
      </c>
      <c r="Z546" s="402">
        <v>2.7</v>
      </c>
      <c r="AA546" s="402">
        <v>3.6</v>
      </c>
      <c r="AB546" s="402">
        <v>3.5</v>
      </c>
      <c r="AC546" s="402">
        <v>3.3</v>
      </c>
      <c r="AD546" s="402">
        <v>3.5</v>
      </c>
      <c r="AE546" s="402">
        <v>4.6</v>
      </c>
      <c r="AF546" s="402">
        <v>3.6</v>
      </c>
      <c r="AG546" s="402">
        <v>3.5</v>
      </c>
      <c r="AH546" s="402">
        <v>3.5</v>
      </c>
      <c r="AI546" s="402"/>
      <c r="AJ546" s="402">
        <v>3.2</v>
      </c>
      <c r="AK546" s="402">
        <v>3.2</v>
      </c>
      <c r="AL546" s="402">
        <v>3.2</v>
      </c>
      <c r="AM546" s="402">
        <v>3.8</v>
      </c>
      <c r="AN546" s="402">
        <v>3.6</v>
      </c>
      <c r="AO546" s="402">
        <v>3.8</v>
      </c>
      <c r="AP546" s="402">
        <v>2.4</v>
      </c>
      <c r="AQ546" s="402">
        <v>5.6</v>
      </c>
      <c r="AR546" s="402">
        <v>4</v>
      </c>
      <c r="AS546" s="402">
        <v>2.4</v>
      </c>
      <c r="AT546" s="402">
        <v>2.4</v>
      </c>
      <c r="AU546" s="402">
        <v>2.4</v>
      </c>
      <c r="AV546" s="402">
        <v>2.4</v>
      </c>
      <c r="AW546" s="402">
        <v>3</v>
      </c>
      <c r="AX546" s="402">
        <v>4.2</v>
      </c>
      <c r="AY546" s="402">
        <v>3.5</v>
      </c>
      <c r="AZ546" s="402">
        <v>3.5</v>
      </c>
      <c r="BA546" s="402">
        <v>3.5</v>
      </c>
      <c r="BB546" s="402">
        <v>3.5</v>
      </c>
      <c r="BC546" s="402">
        <v>3.5</v>
      </c>
      <c r="BD546" s="402">
        <v>3.5</v>
      </c>
      <c r="BE546" s="402">
        <v>3.5</v>
      </c>
      <c r="BF546" s="402">
        <v>3.5</v>
      </c>
      <c r="BG546" s="402">
        <v>3.5</v>
      </c>
      <c r="BH546" s="402">
        <v>3.5</v>
      </c>
      <c r="BI546" s="402">
        <v>3.5</v>
      </c>
      <c r="BJ546" s="402">
        <v>3.5</v>
      </c>
      <c r="BK546" s="402">
        <v>3.5</v>
      </c>
      <c r="BL546" s="402">
        <v>3.5</v>
      </c>
      <c r="BM546" s="402">
        <v>2.7</v>
      </c>
      <c r="BN546" s="402">
        <v>2.7</v>
      </c>
      <c r="BO546" s="402">
        <v>3.6</v>
      </c>
      <c r="BP546" s="402">
        <v>3.6</v>
      </c>
      <c r="BQ546" s="402">
        <v>3.5</v>
      </c>
      <c r="BR546" s="402">
        <v>4.2</v>
      </c>
      <c r="BS546" s="402">
        <v>3.5</v>
      </c>
      <c r="BT546" s="402">
        <v>2.9</v>
      </c>
      <c r="BU546" s="402">
        <v>3.3</v>
      </c>
      <c r="BV546" s="402">
        <v>3.3</v>
      </c>
      <c r="BW546" s="402">
        <v>3.3</v>
      </c>
      <c r="BX546" s="402">
        <v>4.1</v>
      </c>
      <c r="BY546" s="402">
        <v>3.5</v>
      </c>
      <c r="BZ546" s="402">
        <v>2.2</v>
      </c>
      <c r="CA546" s="402">
        <v>3.5</v>
      </c>
      <c r="CB546" s="402">
        <v>4.6</v>
      </c>
      <c r="CC546" s="402">
        <v>4.8</v>
      </c>
      <c r="CD546" s="402">
        <v>4.6</v>
      </c>
      <c r="CE546" s="402">
        <v>4.6</v>
      </c>
      <c r="CF546" s="402">
        <v>3.6</v>
      </c>
      <c r="CG546" s="402">
        <v>3.6</v>
      </c>
      <c r="CH546" s="402">
        <v>3.6</v>
      </c>
      <c r="CI546" s="402">
        <v>4.6</v>
      </c>
      <c r="CJ546" s="402">
        <v>2.9</v>
      </c>
      <c r="CK546" s="402">
        <v>3.5</v>
      </c>
      <c r="CL546" s="402">
        <v>3.4</v>
      </c>
      <c r="CM546" s="402">
        <v>3.5</v>
      </c>
      <c r="CN546" s="402">
        <v>3</v>
      </c>
      <c r="CO546" s="402">
        <v>3.5</v>
      </c>
      <c r="CP546" s="402">
        <v>3.5</v>
      </c>
    </row>
    <row r="547" spans="1:94">
      <c r="A547">
        <v>545</v>
      </c>
      <c r="B547" t="s">
        <v>1460</v>
      </c>
      <c r="C547" t="s">
        <v>1195</v>
      </c>
      <c r="D547" t="s">
        <v>1367</v>
      </c>
      <c r="E547" t="s">
        <v>1461</v>
      </c>
      <c r="F547" t="s">
        <v>2119</v>
      </c>
      <c r="I547" s="402"/>
      <c r="J547" s="402">
        <v>3.4</v>
      </c>
      <c r="K547" s="402"/>
      <c r="L547" s="402">
        <v>3.3</v>
      </c>
      <c r="M547" s="402">
        <v>4.3</v>
      </c>
      <c r="N547" s="402">
        <v>3.2</v>
      </c>
      <c r="O547" s="402">
        <v>3.3</v>
      </c>
      <c r="P547" s="402">
        <v>3.3</v>
      </c>
      <c r="Q547" s="402"/>
      <c r="R547" s="402">
        <v>3.3</v>
      </c>
      <c r="S547" s="402">
        <v>3.3</v>
      </c>
      <c r="T547" s="402">
        <v>3.3</v>
      </c>
      <c r="U547" s="402">
        <v>4.6</v>
      </c>
      <c r="V547" s="402">
        <v>4.3</v>
      </c>
      <c r="W547" s="402">
        <v>3</v>
      </c>
      <c r="X547" s="402">
        <v>3.2</v>
      </c>
      <c r="Y547" s="402">
        <v>3.2</v>
      </c>
      <c r="Z547" s="402">
        <v>3.2</v>
      </c>
      <c r="AA547" s="402">
        <v>3.2</v>
      </c>
      <c r="AB547" s="402">
        <v>4.1</v>
      </c>
      <c r="AC547" s="402">
        <v>3.3</v>
      </c>
      <c r="AD547" s="402">
        <v>3.3</v>
      </c>
      <c r="AE547" s="402">
        <v>3.3</v>
      </c>
      <c r="AF547" s="402">
        <v>3.3</v>
      </c>
      <c r="AG547" s="402">
        <v>3.3</v>
      </c>
      <c r="AH547" s="402">
        <v>3.1</v>
      </c>
      <c r="AI547" s="402"/>
      <c r="AJ547" s="402">
        <v>3.3</v>
      </c>
      <c r="AK547" s="402">
        <v>3.3</v>
      </c>
      <c r="AL547" s="402">
        <v>3.3</v>
      </c>
      <c r="AM547" s="402">
        <v>3.3</v>
      </c>
      <c r="AN547" s="402">
        <v>3.3</v>
      </c>
      <c r="AO547" s="402">
        <v>3.3</v>
      </c>
      <c r="AP547" s="402">
        <v>3.3</v>
      </c>
      <c r="AQ547" s="402">
        <v>3.3</v>
      </c>
      <c r="AR547" s="402">
        <v>3.3</v>
      </c>
      <c r="AS547" s="402">
        <v>3.3</v>
      </c>
      <c r="AT547" s="402">
        <v>3.3</v>
      </c>
      <c r="AU547" s="402">
        <v>3.1</v>
      </c>
      <c r="AV547" s="402">
        <v>3.3</v>
      </c>
      <c r="AW547" s="402">
        <v>4.6</v>
      </c>
      <c r="AX547" s="402">
        <v>4.6</v>
      </c>
      <c r="AY547" s="402">
        <v>4.6</v>
      </c>
      <c r="AZ547" s="402">
        <v>4.9</v>
      </c>
      <c r="BA547" s="402">
        <v>4.8</v>
      </c>
      <c r="BB547" s="402">
        <v>4.3</v>
      </c>
      <c r="BC547" s="402">
        <v>4.3</v>
      </c>
      <c r="BD547" s="402">
        <v>3</v>
      </c>
      <c r="BE547" s="402">
        <v>1.6</v>
      </c>
      <c r="BF547" s="402">
        <v>3</v>
      </c>
      <c r="BG547" s="402">
        <v>2.7</v>
      </c>
      <c r="BH547" s="402">
        <v>3.2</v>
      </c>
      <c r="BI547" s="402">
        <v>3.2</v>
      </c>
      <c r="BJ547" s="402">
        <v>3.2</v>
      </c>
      <c r="BK547" s="402">
        <v>3.2</v>
      </c>
      <c r="BL547" s="402">
        <v>3.2</v>
      </c>
      <c r="BM547" s="402">
        <v>3.2</v>
      </c>
      <c r="BN547" s="402">
        <v>3.2</v>
      </c>
      <c r="BO547" s="402">
        <v>3.2</v>
      </c>
      <c r="BP547" s="402">
        <v>3.2</v>
      </c>
      <c r="BQ547" s="402">
        <v>4.3</v>
      </c>
      <c r="BR547" s="402">
        <v>4.1</v>
      </c>
      <c r="BS547" s="402">
        <v>4.1</v>
      </c>
      <c r="BT547" s="402">
        <v>3.3</v>
      </c>
      <c r="BU547" s="402">
        <v>3.5</v>
      </c>
      <c r="BV547" s="402">
        <v>3.3</v>
      </c>
      <c r="BW547" s="402">
        <v>3.3</v>
      </c>
      <c r="BX547" s="402">
        <v>3.3</v>
      </c>
      <c r="BY547" s="402">
        <v>3.3</v>
      </c>
      <c r="BZ547" s="402">
        <v>3</v>
      </c>
      <c r="CA547" s="402">
        <v>3.3</v>
      </c>
      <c r="CB547" s="402">
        <v>3.3</v>
      </c>
      <c r="CC547" s="402">
        <v>3.3</v>
      </c>
      <c r="CD547" s="402">
        <v>3.3</v>
      </c>
      <c r="CE547" s="402">
        <v>3.3</v>
      </c>
      <c r="CF547" s="402">
        <v>3.3</v>
      </c>
      <c r="CG547" s="402">
        <v>3.3</v>
      </c>
      <c r="CH547" s="402">
        <v>3.3</v>
      </c>
      <c r="CI547" s="402">
        <v>3.3</v>
      </c>
      <c r="CJ547" s="402">
        <v>3.3</v>
      </c>
      <c r="CK547" s="402">
        <v>3.3</v>
      </c>
      <c r="CL547" s="402">
        <v>4.6</v>
      </c>
      <c r="CM547" s="402">
        <v>3.3</v>
      </c>
      <c r="CN547" s="402">
        <v>3.1</v>
      </c>
      <c r="CO547" s="402">
        <v>3.1</v>
      </c>
      <c r="CP547" s="402">
        <v>3.1</v>
      </c>
    </row>
    <row r="548" spans="1:94">
      <c r="A548">
        <v>546</v>
      </c>
      <c r="B548" t="s">
        <v>1462</v>
      </c>
      <c r="C548" t="s">
        <v>1195</v>
      </c>
      <c r="D548" t="s">
        <v>1367</v>
      </c>
      <c r="E548" t="s">
        <v>1463</v>
      </c>
      <c r="F548" t="s">
        <v>2119</v>
      </c>
      <c r="I548" s="402"/>
      <c r="J548" s="402">
        <v>3.1</v>
      </c>
      <c r="K548" s="402"/>
      <c r="L548" s="402">
        <v>3.1</v>
      </c>
      <c r="M548" s="402">
        <v>3.5</v>
      </c>
      <c r="N548" s="402">
        <v>3.1</v>
      </c>
      <c r="O548" s="402">
        <v>3.1</v>
      </c>
      <c r="P548" s="402">
        <v>3.1</v>
      </c>
      <c r="Q548" s="402"/>
      <c r="R548" s="402">
        <v>3.1</v>
      </c>
      <c r="S548" s="402">
        <v>3.1</v>
      </c>
      <c r="T548" s="402">
        <v>3.1</v>
      </c>
      <c r="U548" s="402">
        <v>5.2</v>
      </c>
      <c r="V548" s="402">
        <v>3.4</v>
      </c>
      <c r="W548" s="402">
        <v>2.9</v>
      </c>
      <c r="X548" s="402">
        <v>3.1</v>
      </c>
      <c r="Y548" s="402">
        <v>3.1</v>
      </c>
      <c r="Z548" s="402">
        <v>3.1</v>
      </c>
      <c r="AA548" s="402">
        <v>2.2</v>
      </c>
      <c r="AB548" s="402">
        <v>3.9</v>
      </c>
      <c r="AC548" s="402">
        <v>3.1</v>
      </c>
      <c r="AD548" s="402">
        <v>3</v>
      </c>
      <c r="AE548" s="402">
        <v>3.1</v>
      </c>
      <c r="AF548" s="402">
        <v>3.1</v>
      </c>
      <c r="AG548" s="402">
        <v>3.1</v>
      </c>
      <c r="AH548" s="402">
        <v>3.1</v>
      </c>
      <c r="AI548" s="402"/>
      <c r="AJ548" s="402">
        <v>3.1</v>
      </c>
      <c r="AK548" s="402">
        <v>3.1</v>
      </c>
      <c r="AL548" s="402">
        <v>3.1</v>
      </c>
      <c r="AM548" s="402">
        <v>3.1</v>
      </c>
      <c r="AN548" s="402">
        <v>3.1</v>
      </c>
      <c r="AO548" s="402">
        <v>3.1</v>
      </c>
      <c r="AP548" s="402">
        <v>3.1</v>
      </c>
      <c r="AQ548" s="402">
        <v>3.1</v>
      </c>
      <c r="AR548" s="402">
        <v>3.1</v>
      </c>
      <c r="AS548" s="402">
        <v>3.1</v>
      </c>
      <c r="AT548" s="402">
        <v>3.1</v>
      </c>
      <c r="AU548" s="402">
        <v>3</v>
      </c>
      <c r="AV548" s="402">
        <v>2.8</v>
      </c>
      <c r="AW548" s="402">
        <v>5.2</v>
      </c>
      <c r="AX548" s="402">
        <v>5.3</v>
      </c>
      <c r="AY548" s="402">
        <v>5.2</v>
      </c>
      <c r="AZ548" s="402">
        <v>5.2</v>
      </c>
      <c r="BA548" s="402">
        <v>3.4</v>
      </c>
      <c r="BB548" s="402">
        <v>3.4</v>
      </c>
      <c r="BC548" s="402">
        <v>3.4</v>
      </c>
      <c r="BD548" s="402">
        <v>2.9</v>
      </c>
      <c r="BE548" s="402">
        <v>2.9</v>
      </c>
      <c r="BF548" s="402">
        <v>2.9</v>
      </c>
      <c r="BG548" s="402">
        <v>3.1</v>
      </c>
      <c r="BH548" s="402">
        <v>3.1</v>
      </c>
      <c r="BI548" s="402">
        <v>3.1</v>
      </c>
      <c r="BJ548" s="402">
        <v>3.1</v>
      </c>
      <c r="BK548" s="402">
        <v>3.7</v>
      </c>
      <c r="BL548" s="402">
        <v>3.1</v>
      </c>
      <c r="BM548" s="402">
        <v>3.1</v>
      </c>
      <c r="BN548" s="402">
        <v>3.1</v>
      </c>
      <c r="BO548" s="402">
        <v>2.3</v>
      </c>
      <c r="BP548" s="402">
        <v>2.1</v>
      </c>
      <c r="BQ548" s="402">
        <v>4.5</v>
      </c>
      <c r="BR548" s="402">
        <v>3.9</v>
      </c>
      <c r="BS548" s="402">
        <v>3.9</v>
      </c>
      <c r="BT548" s="402">
        <v>3.1</v>
      </c>
      <c r="BU548" s="402">
        <v>3.1</v>
      </c>
      <c r="BV548" s="402">
        <v>3.1</v>
      </c>
      <c r="BW548" s="402">
        <v>3.7</v>
      </c>
      <c r="BX548" s="402">
        <v>3</v>
      </c>
      <c r="BY548" s="402">
        <v>2.9</v>
      </c>
      <c r="BZ548" s="402">
        <v>3</v>
      </c>
      <c r="CA548" s="402">
        <v>3</v>
      </c>
      <c r="CB548" s="402">
        <v>1.9</v>
      </c>
      <c r="CC548" s="402">
        <v>3.1</v>
      </c>
      <c r="CD548" s="402">
        <v>3.1</v>
      </c>
      <c r="CE548" s="402">
        <v>3</v>
      </c>
      <c r="CF548" s="402">
        <v>3.1</v>
      </c>
      <c r="CG548" s="402">
        <v>3.1</v>
      </c>
      <c r="CH548" s="402">
        <v>3.1</v>
      </c>
      <c r="CI548" s="402">
        <v>2.1</v>
      </c>
      <c r="CJ548" s="402">
        <v>3.1</v>
      </c>
      <c r="CK548" s="402">
        <v>3.1</v>
      </c>
      <c r="CL548" s="402">
        <v>3.3</v>
      </c>
      <c r="CM548" s="402">
        <v>3.1</v>
      </c>
      <c r="CN548" s="402">
        <v>3.1</v>
      </c>
      <c r="CO548" s="402">
        <v>3.1</v>
      </c>
      <c r="CP548" s="402">
        <v>3.1</v>
      </c>
    </row>
    <row r="549" spans="1:94">
      <c r="A549">
        <v>547</v>
      </c>
      <c r="B549" t="s">
        <v>766</v>
      </c>
      <c r="C549" t="s">
        <v>1195</v>
      </c>
      <c r="D549" t="s">
        <v>1367</v>
      </c>
      <c r="E549" t="s">
        <v>1464</v>
      </c>
      <c r="F549" t="s">
        <v>2119</v>
      </c>
      <c r="I549" s="402"/>
      <c r="J549" s="402">
        <v>10.4</v>
      </c>
      <c r="K549" s="402"/>
      <c r="L549" s="402">
        <v>11.7</v>
      </c>
      <c r="M549" s="402">
        <v>11</v>
      </c>
      <c r="N549" s="402">
        <v>11</v>
      </c>
      <c r="O549" s="402">
        <v>9</v>
      </c>
      <c r="P549" s="402">
        <v>10.1</v>
      </c>
      <c r="Q549" s="402"/>
      <c r="R549" s="402">
        <v>11.7</v>
      </c>
      <c r="S549" s="402">
        <v>12.8</v>
      </c>
      <c r="T549" s="402">
        <v>11.7</v>
      </c>
      <c r="U549" s="402">
        <v>11</v>
      </c>
      <c r="V549" s="402">
        <v>11.2</v>
      </c>
      <c r="W549" s="402">
        <v>11</v>
      </c>
      <c r="X549" s="402">
        <v>11</v>
      </c>
      <c r="Y549" s="402">
        <v>11</v>
      </c>
      <c r="Z549" s="402">
        <v>11.7</v>
      </c>
      <c r="AA549" s="402">
        <v>11</v>
      </c>
      <c r="AB549" s="402">
        <v>8.9</v>
      </c>
      <c r="AC549" s="402">
        <v>9.5</v>
      </c>
      <c r="AD549" s="402">
        <v>8.4</v>
      </c>
      <c r="AE549" s="402">
        <v>8</v>
      </c>
      <c r="AF549" s="402">
        <v>10</v>
      </c>
      <c r="AG549" s="402">
        <v>9.1</v>
      </c>
      <c r="AH549" s="402">
        <v>10</v>
      </c>
      <c r="AI549" s="402"/>
      <c r="AJ549" s="402">
        <v>11.6</v>
      </c>
      <c r="AK549" s="402">
        <v>11.6</v>
      </c>
      <c r="AL549" s="402">
        <v>11.6</v>
      </c>
      <c r="AM549" s="402">
        <v>12.1</v>
      </c>
      <c r="AN549" s="402">
        <v>13.5</v>
      </c>
      <c r="AO549" s="402">
        <v>12.7</v>
      </c>
      <c r="AP549" s="402">
        <v>12.7</v>
      </c>
      <c r="AQ549" s="402">
        <v>13.7</v>
      </c>
      <c r="AR549" s="402">
        <v>12.7</v>
      </c>
      <c r="AS549" s="402">
        <v>11.2</v>
      </c>
      <c r="AT549" s="402">
        <v>11.6</v>
      </c>
      <c r="AU549" s="402">
        <v>11.6</v>
      </c>
      <c r="AV549" s="402">
        <v>11.6</v>
      </c>
      <c r="AW549" s="402">
        <v>10.9</v>
      </c>
      <c r="AX549" s="402">
        <v>10.9</v>
      </c>
      <c r="AY549" s="402">
        <v>10.9</v>
      </c>
      <c r="AZ549" s="402">
        <v>10.9</v>
      </c>
      <c r="BA549" s="402">
        <v>11.1</v>
      </c>
      <c r="BB549" s="402">
        <v>11.1</v>
      </c>
      <c r="BC549" s="402">
        <v>12.8</v>
      </c>
      <c r="BD549" s="402">
        <v>10.9</v>
      </c>
      <c r="BE549" s="402">
        <v>10.9</v>
      </c>
      <c r="BF549" s="402">
        <v>10.9</v>
      </c>
      <c r="BG549" s="402">
        <v>10.9</v>
      </c>
      <c r="BH549" s="402">
        <v>10.9</v>
      </c>
      <c r="BI549" s="402">
        <v>12.9</v>
      </c>
      <c r="BJ549" s="402">
        <v>10.9</v>
      </c>
      <c r="BK549" s="402">
        <v>10.9</v>
      </c>
      <c r="BL549" s="402">
        <v>10.9</v>
      </c>
      <c r="BM549" s="402">
        <v>11.7</v>
      </c>
      <c r="BN549" s="402">
        <v>11.6</v>
      </c>
      <c r="BO549" s="402">
        <v>10.9</v>
      </c>
      <c r="BP549" s="402">
        <v>10.9</v>
      </c>
      <c r="BQ549" s="402">
        <v>8.9</v>
      </c>
      <c r="BR549" s="402">
        <v>7.4</v>
      </c>
      <c r="BS549" s="402">
        <v>8.9</v>
      </c>
      <c r="BT549" s="402">
        <v>9.4</v>
      </c>
      <c r="BU549" s="402">
        <v>12.7</v>
      </c>
      <c r="BV549" s="402">
        <v>9.4</v>
      </c>
      <c r="BW549" s="402">
        <v>9.4</v>
      </c>
      <c r="BX549" s="402">
        <v>8.4</v>
      </c>
      <c r="BY549" s="402">
        <v>8.4</v>
      </c>
      <c r="BZ549" s="402">
        <v>8.4</v>
      </c>
      <c r="CA549" s="402">
        <v>7.7</v>
      </c>
      <c r="CB549" s="402">
        <v>7.9</v>
      </c>
      <c r="CC549" s="402">
        <v>7.9</v>
      </c>
      <c r="CD549" s="402">
        <v>7.9</v>
      </c>
      <c r="CE549" s="402">
        <v>5.5</v>
      </c>
      <c r="CF549" s="402">
        <v>10.5</v>
      </c>
      <c r="CG549" s="402">
        <v>10.9</v>
      </c>
      <c r="CH549" s="402">
        <v>9.8</v>
      </c>
      <c r="CI549" s="402">
        <v>7.4</v>
      </c>
      <c r="CJ549" s="402">
        <v>9.5</v>
      </c>
      <c r="CK549" s="402">
        <v>9.1</v>
      </c>
      <c r="CL549" s="402">
        <v>7.2</v>
      </c>
      <c r="CM549" s="402">
        <v>9.1</v>
      </c>
      <c r="CN549" s="402">
        <v>10</v>
      </c>
      <c r="CO549" s="402">
        <v>10</v>
      </c>
      <c r="CP549" s="402">
        <v>10</v>
      </c>
    </row>
    <row r="550" spans="1:94">
      <c r="A550">
        <v>548</v>
      </c>
      <c r="B550" t="s">
        <v>1465</v>
      </c>
      <c r="C550" t="s">
        <v>1195</v>
      </c>
      <c r="D550" t="s">
        <v>1367</v>
      </c>
      <c r="E550" t="s">
        <v>1466</v>
      </c>
      <c r="F550" t="s">
        <v>2119</v>
      </c>
      <c r="I550" s="402"/>
      <c r="J550" s="402">
        <v>3.6</v>
      </c>
      <c r="K550" s="402"/>
      <c r="L550" s="402">
        <v>3.6</v>
      </c>
      <c r="M550" s="402">
        <v>3.7</v>
      </c>
      <c r="N550" s="402">
        <v>3.7</v>
      </c>
      <c r="O550" s="402">
        <v>3.4</v>
      </c>
      <c r="P550" s="402">
        <v>3.7</v>
      </c>
      <c r="Q550" s="402"/>
      <c r="R550" s="402">
        <v>3.3</v>
      </c>
      <c r="S550" s="402">
        <v>3.7</v>
      </c>
      <c r="T550" s="402">
        <v>3.4</v>
      </c>
      <c r="U550" s="402">
        <v>3.7</v>
      </c>
      <c r="V550" s="402">
        <v>3.7</v>
      </c>
      <c r="W550" s="402">
        <v>3.7</v>
      </c>
      <c r="X550" s="402">
        <v>3.7</v>
      </c>
      <c r="Y550" s="402">
        <v>3.7</v>
      </c>
      <c r="Z550" s="402">
        <v>3.7</v>
      </c>
      <c r="AA550" s="402">
        <v>3.7</v>
      </c>
      <c r="AB550" s="402">
        <v>3.4</v>
      </c>
      <c r="AC550" s="402">
        <v>3.4</v>
      </c>
      <c r="AD550" s="402">
        <v>3.1</v>
      </c>
      <c r="AE550" s="402">
        <v>3.3</v>
      </c>
      <c r="AF550" s="402">
        <v>3.9</v>
      </c>
      <c r="AG550" s="402">
        <v>3.7</v>
      </c>
      <c r="AH550" s="402">
        <v>3.7</v>
      </c>
      <c r="AI550" s="402"/>
      <c r="AJ550" s="402">
        <v>3.3</v>
      </c>
      <c r="AK550" s="402">
        <v>3.3</v>
      </c>
      <c r="AL550" s="402">
        <v>3</v>
      </c>
      <c r="AM550" s="402">
        <v>2.5</v>
      </c>
      <c r="AN550" s="402">
        <v>3.7</v>
      </c>
      <c r="AO550" s="402">
        <v>3.7</v>
      </c>
      <c r="AP550" s="402">
        <v>3.7</v>
      </c>
      <c r="AQ550" s="402">
        <v>3.7</v>
      </c>
      <c r="AR550" s="402">
        <v>4.7</v>
      </c>
      <c r="AS550" s="402">
        <v>3.4</v>
      </c>
      <c r="AT550" s="402">
        <v>3.1</v>
      </c>
      <c r="AU550" s="402">
        <v>3.4</v>
      </c>
      <c r="AV550" s="402">
        <v>3.4</v>
      </c>
      <c r="AW550" s="402">
        <v>3.7</v>
      </c>
      <c r="AX550" s="402">
        <v>3.7</v>
      </c>
      <c r="AY550" s="402">
        <v>3.7</v>
      </c>
      <c r="AZ550" s="402">
        <v>6.2</v>
      </c>
      <c r="BA550" s="402">
        <v>3.7</v>
      </c>
      <c r="BB550" s="402">
        <v>3.8</v>
      </c>
      <c r="BC550" s="402">
        <v>3.7</v>
      </c>
      <c r="BD550" s="402">
        <v>3.7</v>
      </c>
      <c r="BE550" s="402">
        <v>3.7</v>
      </c>
      <c r="BF550" s="402">
        <v>3.7</v>
      </c>
      <c r="BG550" s="402">
        <v>3.6</v>
      </c>
      <c r="BH550" s="402">
        <v>4.7</v>
      </c>
      <c r="BI550" s="402">
        <v>3.7</v>
      </c>
      <c r="BJ550" s="402">
        <v>3.9</v>
      </c>
      <c r="BK550" s="402">
        <v>3.7</v>
      </c>
      <c r="BL550" s="402">
        <v>3.7</v>
      </c>
      <c r="BM550" s="402">
        <v>3.7</v>
      </c>
      <c r="BN550" s="402">
        <v>3.7</v>
      </c>
      <c r="BO550" s="402">
        <v>3.7</v>
      </c>
      <c r="BP550" s="402">
        <v>3.7</v>
      </c>
      <c r="BQ550" s="402">
        <v>3.4</v>
      </c>
      <c r="BR550" s="402">
        <v>3.4</v>
      </c>
      <c r="BS550" s="402">
        <v>3.5</v>
      </c>
      <c r="BT550" s="402">
        <v>3.4</v>
      </c>
      <c r="BU550" s="402">
        <v>3.8</v>
      </c>
      <c r="BV550" s="402">
        <v>3.2</v>
      </c>
      <c r="BW550" s="402">
        <v>3.4</v>
      </c>
      <c r="BX550" s="402">
        <v>3.1</v>
      </c>
      <c r="BY550" s="402">
        <v>3.1</v>
      </c>
      <c r="BZ550" s="402">
        <v>3.1</v>
      </c>
      <c r="CA550" s="402">
        <v>2.3</v>
      </c>
      <c r="CB550" s="402">
        <v>3.3</v>
      </c>
      <c r="CC550" s="402">
        <v>3.3</v>
      </c>
      <c r="CD550" s="402">
        <v>3.3</v>
      </c>
      <c r="CE550" s="402">
        <v>3.3</v>
      </c>
      <c r="CF550" s="402">
        <v>3.9</v>
      </c>
      <c r="CG550" s="402">
        <v>3.9</v>
      </c>
      <c r="CH550" s="402">
        <v>3.9</v>
      </c>
      <c r="CI550" s="402">
        <v>3.7</v>
      </c>
      <c r="CJ550" s="402">
        <v>3.7</v>
      </c>
      <c r="CK550" s="402">
        <v>3.7</v>
      </c>
      <c r="CL550" s="402">
        <v>3.3</v>
      </c>
      <c r="CM550" s="402">
        <v>3.7</v>
      </c>
      <c r="CN550" s="402">
        <v>2.7</v>
      </c>
      <c r="CO550" s="402">
        <v>3.7</v>
      </c>
      <c r="CP550" s="402">
        <v>4</v>
      </c>
    </row>
    <row r="551" spans="1:94">
      <c r="A551">
        <v>549</v>
      </c>
      <c r="B551" t="s">
        <v>1467</v>
      </c>
      <c r="C551" t="s">
        <v>1195</v>
      </c>
      <c r="D551" t="s">
        <v>1367</v>
      </c>
      <c r="E551" t="s">
        <v>1468</v>
      </c>
      <c r="F551" t="s">
        <v>2119</v>
      </c>
      <c r="I551" s="402"/>
      <c r="J551" s="402">
        <v>2.8</v>
      </c>
      <c r="K551" s="402"/>
      <c r="L551" s="402">
        <v>2.8</v>
      </c>
      <c r="M551" s="402">
        <v>2.7</v>
      </c>
      <c r="N551" s="402">
        <v>3.1</v>
      </c>
      <c r="O551" s="402">
        <v>2.8</v>
      </c>
      <c r="P551" s="402">
        <v>2.4</v>
      </c>
      <c r="Q551" s="402"/>
      <c r="R551" s="402">
        <v>3.2</v>
      </c>
      <c r="S551" s="402">
        <v>2.8</v>
      </c>
      <c r="T551" s="402">
        <v>2.8</v>
      </c>
      <c r="U551" s="402">
        <v>1.8</v>
      </c>
      <c r="V551" s="402">
        <v>2.7</v>
      </c>
      <c r="W551" s="402">
        <v>3.2</v>
      </c>
      <c r="X551" s="402">
        <v>3.2</v>
      </c>
      <c r="Y551" s="402">
        <v>3.2</v>
      </c>
      <c r="Z551" s="402">
        <v>3.2</v>
      </c>
      <c r="AA551" s="402">
        <v>3.6</v>
      </c>
      <c r="AB551" s="402">
        <v>2.4</v>
      </c>
      <c r="AC551" s="402">
        <v>3.1</v>
      </c>
      <c r="AD551" s="402">
        <v>2.8</v>
      </c>
      <c r="AE551" s="402">
        <v>2.7</v>
      </c>
      <c r="AF551" s="402">
        <v>2.3</v>
      </c>
      <c r="AG551" s="402">
        <v>2.5</v>
      </c>
      <c r="AH551" s="402">
        <v>2.5</v>
      </c>
      <c r="AI551" s="402"/>
      <c r="AJ551" s="402">
        <v>3.2</v>
      </c>
      <c r="AK551" s="402">
        <v>3.2</v>
      </c>
      <c r="AL551" s="402">
        <v>3.2</v>
      </c>
      <c r="AM551" s="402">
        <v>2.8</v>
      </c>
      <c r="AN551" s="402">
        <v>2.8</v>
      </c>
      <c r="AO551" s="402">
        <v>4.1</v>
      </c>
      <c r="AP551" s="402">
        <v>2</v>
      </c>
      <c r="AQ551" s="402">
        <v>2.8</v>
      </c>
      <c r="AR551" s="402">
        <v>2.8</v>
      </c>
      <c r="AS551" s="402">
        <v>2.7</v>
      </c>
      <c r="AT551" s="402">
        <v>2.7</v>
      </c>
      <c r="AU551" s="402">
        <v>2.7</v>
      </c>
      <c r="AV551" s="402">
        <v>2.7</v>
      </c>
      <c r="AW551" s="402">
        <v>1.8</v>
      </c>
      <c r="AX551" s="402">
        <v>1.8</v>
      </c>
      <c r="AY551" s="402">
        <v>1.8</v>
      </c>
      <c r="AZ551" s="402">
        <v>1.8</v>
      </c>
      <c r="BA551" s="402">
        <v>2.7</v>
      </c>
      <c r="BB551" s="402">
        <v>2.7</v>
      </c>
      <c r="BC551" s="402">
        <v>2.7</v>
      </c>
      <c r="BD551" s="402">
        <v>3.1</v>
      </c>
      <c r="BE551" s="402">
        <v>1.8</v>
      </c>
      <c r="BF551" s="402">
        <v>3.1</v>
      </c>
      <c r="BG551" s="402">
        <v>3.3</v>
      </c>
      <c r="BH551" s="402">
        <v>3.1</v>
      </c>
      <c r="BI551" s="402">
        <v>3.1</v>
      </c>
      <c r="BJ551" s="402">
        <v>3.1</v>
      </c>
      <c r="BK551" s="402">
        <v>3.1</v>
      </c>
      <c r="BL551" s="402">
        <v>3.1</v>
      </c>
      <c r="BM551" s="402">
        <v>3.1</v>
      </c>
      <c r="BN551" s="402">
        <v>3.1</v>
      </c>
      <c r="BO551" s="402">
        <v>3.5</v>
      </c>
      <c r="BP551" s="402">
        <v>4.2</v>
      </c>
      <c r="BQ551" s="402">
        <v>2.3</v>
      </c>
      <c r="BR551" s="402">
        <v>2.3</v>
      </c>
      <c r="BS551" s="402">
        <v>2.3</v>
      </c>
      <c r="BT551" s="402">
        <v>4</v>
      </c>
      <c r="BU551" s="402">
        <v>3.2</v>
      </c>
      <c r="BV551" s="402">
        <v>3.1</v>
      </c>
      <c r="BW551" s="402">
        <v>3.1</v>
      </c>
      <c r="BX551" s="402">
        <v>2.8</v>
      </c>
      <c r="BY551" s="402">
        <v>2.8</v>
      </c>
      <c r="BZ551" s="402">
        <v>2.8</v>
      </c>
      <c r="CA551" s="402">
        <v>2.8</v>
      </c>
      <c r="CB551" s="402">
        <v>2.7</v>
      </c>
      <c r="CC551" s="402">
        <v>2.7</v>
      </c>
      <c r="CD551" s="402">
        <v>2.7</v>
      </c>
      <c r="CE551" s="402">
        <v>2.1</v>
      </c>
      <c r="CF551" s="402">
        <v>2.3</v>
      </c>
      <c r="CG551" s="402">
        <v>2.1</v>
      </c>
      <c r="CH551" s="402">
        <v>2.3</v>
      </c>
      <c r="CI551" s="402">
        <v>2.4</v>
      </c>
      <c r="CJ551" s="402">
        <v>2.4</v>
      </c>
      <c r="CK551" s="402">
        <v>2.4</v>
      </c>
      <c r="CL551" s="402">
        <v>2.4</v>
      </c>
      <c r="CM551" s="402">
        <v>2.4</v>
      </c>
      <c r="CN551" s="402">
        <v>2.4</v>
      </c>
      <c r="CO551" s="402">
        <v>2.4</v>
      </c>
      <c r="CP551" s="402">
        <v>2</v>
      </c>
    </row>
    <row r="552" spans="1:94">
      <c r="A552">
        <v>550</v>
      </c>
      <c r="B552" t="s">
        <v>1469</v>
      </c>
      <c r="C552" t="s">
        <v>1195</v>
      </c>
      <c r="D552" t="s">
        <v>1367</v>
      </c>
      <c r="E552" t="s">
        <v>1470</v>
      </c>
      <c r="F552" t="s">
        <v>2119</v>
      </c>
      <c r="I552" s="402"/>
      <c r="J552" s="402">
        <v>2.9</v>
      </c>
      <c r="K552" s="402"/>
      <c r="L552" s="402">
        <v>2.9</v>
      </c>
      <c r="M552" s="402">
        <v>3.1</v>
      </c>
      <c r="N552" s="402">
        <v>2.6</v>
      </c>
      <c r="O552" s="402">
        <v>3.1</v>
      </c>
      <c r="P552" s="402">
        <v>3.1</v>
      </c>
      <c r="Q552" s="402"/>
      <c r="R552" s="402">
        <v>3</v>
      </c>
      <c r="S552" s="402">
        <v>3</v>
      </c>
      <c r="T552" s="402">
        <v>3</v>
      </c>
      <c r="U552" s="402">
        <v>3.1</v>
      </c>
      <c r="V552" s="402">
        <v>3.1</v>
      </c>
      <c r="W552" s="402">
        <v>2.7</v>
      </c>
      <c r="X552" s="402">
        <v>2.3</v>
      </c>
      <c r="Y552" s="402">
        <v>2.7</v>
      </c>
      <c r="Z552" s="402">
        <v>1.4</v>
      </c>
      <c r="AA552" s="402">
        <v>2.7</v>
      </c>
      <c r="AB552" s="402">
        <v>3.6</v>
      </c>
      <c r="AC552" s="402">
        <v>3.1</v>
      </c>
      <c r="AD552" s="402">
        <v>3.1</v>
      </c>
      <c r="AE552" s="402">
        <v>2</v>
      </c>
      <c r="AF552" s="402">
        <v>3.1</v>
      </c>
      <c r="AG552" s="402">
        <v>3.6</v>
      </c>
      <c r="AH552" s="402">
        <v>3.1</v>
      </c>
      <c r="AI552" s="402"/>
      <c r="AJ552" s="402">
        <v>3</v>
      </c>
      <c r="AK552" s="402">
        <v>3</v>
      </c>
      <c r="AL552" s="402">
        <v>3</v>
      </c>
      <c r="AM552" s="402">
        <v>3</v>
      </c>
      <c r="AN552" s="402">
        <v>3</v>
      </c>
      <c r="AO552" s="402">
        <v>3</v>
      </c>
      <c r="AP552" s="402">
        <v>3</v>
      </c>
      <c r="AQ552" s="402">
        <v>3</v>
      </c>
      <c r="AR552" s="402">
        <v>3</v>
      </c>
      <c r="AS552" s="402">
        <v>3</v>
      </c>
      <c r="AT552" s="402">
        <v>3.1</v>
      </c>
      <c r="AU552" s="402">
        <v>1.4</v>
      </c>
      <c r="AV552" s="402">
        <v>1.9</v>
      </c>
      <c r="AW552" s="402">
        <v>3.1</v>
      </c>
      <c r="AX552" s="402">
        <v>3.1</v>
      </c>
      <c r="AY552" s="402">
        <v>3.1</v>
      </c>
      <c r="AZ552" s="402">
        <v>3.1</v>
      </c>
      <c r="BA552" s="402">
        <v>3.1</v>
      </c>
      <c r="BB552" s="402">
        <v>3.1</v>
      </c>
      <c r="BC552" s="402">
        <v>3.1</v>
      </c>
      <c r="BD552" s="402">
        <v>2.7</v>
      </c>
      <c r="BE552" s="402">
        <v>3.1</v>
      </c>
      <c r="BF552" s="402">
        <v>2.7</v>
      </c>
      <c r="BG552" s="402">
        <v>2.3</v>
      </c>
      <c r="BH552" s="402">
        <v>2.8</v>
      </c>
      <c r="BI552" s="402">
        <v>1.5</v>
      </c>
      <c r="BJ552" s="402">
        <v>2.7</v>
      </c>
      <c r="BK552" s="402">
        <v>3</v>
      </c>
      <c r="BL552" s="402">
        <v>2.7</v>
      </c>
      <c r="BM552" s="402">
        <v>1.4</v>
      </c>
      <c r="BN552" s="402">
        <v>1.4</v>
      </c>
      <c r="BO552" s="402">
        <v>2.7</v>
      </c>
      <c r="BP552" s="402">
        <v>3.3</v>
      </c>
      <c r="BQ552" s="402">
        <v>6.1</v>
      </c>
      <c r="BR552" s="402">
        <v>3.6</v>
      </c>
      <c r="BS552" s="402">
        <v>3.6</v>
      </c>
      <c r="BT552" s="402">
        <v>3.1</v>
      </c>
      <c r="BU552" s="402">
        <v>3.1</v>
      </c>
      <c r="BV552" s="402">
        <v>2.2</v>
      </c>
      <c r="BW552" s="402">
        <v>6</v>
      </c>
      <c r="BX552" s="402">
        <v>3.1</v>
      </c>
      <c r="BY552" s="402">
        <v>3.6</v>
      </c>
      <c r="BZ552" s="402">
        <v>3.1</v>
      </c>
      <c r="CA552" s="402">
        <v>3.1</v>
      </c>
      <c r="CB552" s="402">
        <v>2</v>
      </c>
      <c r="CC552" s="402">
        <v>2</v>
      </c>
      <c r="CD552" s="402">
        <v>2</v>
      </c>
      <c r="CE552" s="402">
        <v>2</v>
      </c>
      <c r="CF552" s="402">
        <v>2.7</v>
      </c>
      <c r="CG552" s="402">
        <v>2.5</v>
      </c>
      <c r="CH552" s="402">
        <v>3.8</v>
      </c>
      <c r="CI552" s="402">
        <v>3.6</v>
      </c>
      <c r="CJ552" s="402">
        <v>3.6</v>
      </c>
      <c r="CK552" s="402">
        <v>3.6</v>
      </c>
      <c r="CL552" s="402">
        <v>3.6</v>
      </c>
      <c r="CM552" s="402">
        <v>3.6</v>
      </c>
      <c r="CN552" s="402">
        <v>3.1</v>
      </c>
      <c r="CO552" s="402">
        <v>3.1</v>
      </c>
      <c r="CP552" s="402">
        <v>3.1</v>
      </c>
    </row>
    <row r="553" spans="1:94">
      <c r="A553">
        <v>551</v>
      </c>
      <c r="B553" t="s">
        <v>1471</v>
      </c>
      <c r="C553" t="s">
        <v>1195</v>
      </c>
      <c r="D553" t="s">
        <v>1367</v>
      </c>
      <c r="E553" t="s">
        <v>1472</v>
      </c>
      <c r="F553" t="s">
        <v>2119</v>
      </c>
      <c r="I553" s="402"/>
      <c r="J553" s="402">
        <v>3.8</v>
      </c>
      <c r="K553" s="402"/>
      <c r="L553" s="402">
        <v>2.4</v>
      </c>
      <c r="M553" s="402">
        <v>3.9</v>
      </c>
      <c r="N553" s="402">
        <v>3.9</v>
      </c>
      <c r="O553" s="402">
        <v>4</v>
      </c>
      <c r="P553" s="402">
        <v>4.6</v>
      </c>
      <c r="Q553" s="402"/>
      <c r="R553" s="402">
        <v>2.4</v>
      </c>
      <c r="S553" s="402">
        <v>2.4</v>
      </c>
      <c r="T553" s="402">
        <v>2.4</v>
      </c>
      <c r="U553" s="402">
        <v>3.9</v>
      </c>
      <c r="V553" s="402">
        <v>3.9</v>
      </c>
      <c r="W553" s="402">
        <v>3.9</v>
      </c>
      <c r="X553" s="402">
        <v>3.9</v>
      </c>
      <c r="Y553" s="402">
        <v>3.9</v>
      </c>
      <c r="Z553" s="402">
        <v>2.8</v>
      </c>
      <c r="AA553" s="402">
        <v>3.9</v>
      </c>
      <c r="AB553" s="402">
        <v>3</v>
      </c>
      <c r="AC553" s="402">
        <v>4.2</v>
      </c>
      <c r="AD553" s="402">
        <v>4.5</v>
      </c>
      <c r="AE553" s="402">
        <v>3.9</v>
      </c>
      <c r="AF553" s="402">
        <v>4.5</v>
      </c>
      <c r="AG553" s="402">
        <v>4.8</v>
      </c>
      <c r="AH553" s="402">
        <v>4.5</v>
      </c>
      <c r="AI553" s="402"/>
      <c r="AJ553" s="402">
        <v>2.4</v>
      </c>
      <c r="AK553" s="402">
        <v>2.4</v>
      </c>
      <c r="AL553" s="402">
        <v>2.4</v>
      </c>
      <c r="AM553" s="402">
        <v>1.8</v>
      </c>
      <c r="AN553" s="402">
        <v>2.4</v>
      </c>
      <c r="AO553" s="402">
        <v>2.4</v>
      </c>
      <c r="AP553" s="402">
        <v>2.4</v>
      </c>
      <c r="AQ553" s="402">
        <v>2.4</v>
      </c>
      <c r="AR553" s="402">
        <v>2.5</v>
      </c>
      <c r="AS553" s="402">
        <v>2.4</v>
      </c>
      <c r="AT553" s="402">
        <v>2.4</v>
      </c>
      <c r="AU553" s="402">
        <v>2.4</v>
      </c>
      <c r="AV553" s="402">
        <v>2.4</v>
      </c>
      <c r="AW553" s="402">
        <v>3.9</v>
      </c>
      <c r="AX553" s="402">
        <v>4.2</v>
      </c>
      <c r="AY553" s="402">
        <v>3.9</v>
      </c>
      <c r="AZ553" s="402">
        <v>3.9</v>
      </c>
      <c r="BA553" s="402">
        <v>3.9</v>
      </c>
      <c r="BB553" s="402">
        <v>3.9</v>
      </c>
      <c r="BC553" s="402">
        <v>3.9</v>
      </c>
      <c r="BD553" s="402">
        <v>3.9</v>
      </c>
      <c r="BE553" s="402">
        <v>3.9</v>
      </c>
      <c r="BF553" s="402">
        <v>3.9</v>
      </c>
      <c r="BG553" s="402">
        <v>3.9</v>
      </c>
      <c r="BH553" s="402">
        <v>3.9</v>
      </c>
      <c r="BI553" s="402">
        <v>5.1</v>
      </c>
      <c r="BJ553" s="402">
        <v>3.9</v>
      </c>
      <c r="BK553" s="402">
        <v>3.9</v>
      </c>
      <c r="BL553" s="402">
        <v>3.3</v>
      </c>
      <c r="BM553" s="402">
        <v>2.7</v>
      </c>
      <c r="BN553" s="402">
        <v>2.7</v>
      </c>
      <c r="BO553" s="402">
        <v>3.9</v>
      </c>
      <c r="BP553" s="402">
        <v>3.9</v>
      </c>
      <c r="BQ553" s="402">
        <v>3</v>
      </c>
      <c r="BR553" s="402">
        <v>3</v>
      </c>
      <c r="BS553" s="402">
        <v>3</v>
      </c>
      <c r="BT553" s="402">
        <v>4.5</v>
      </c>
      <c r="BU553" s="402">
        <v>4</v>
      </c>
      <c r="BV553" s="402">
        <v>4.6</v>
      </c>
      <c r="BW553" s="402">
        <v>4.1</v>
      </c>
      <c r="BX553" s="402">
        <v>3.5</v>
      </c>
      <c r="BY553" s="402">
        <v>7</v>
      </c>
      <c r="BZ553" s="402">
        <v>4.5</v>
      </c>
      <c r="CA553" s="402">
        <v>4.4</v>
      </c>
      <c r="CB553" s="402">
        <v>2.7</v>
      </c>
      <c r="CC553" s="402">
        <v>3.9</v>
      </c>
      <c r="CD553" s="402">
        <v>3.9</v>
      </c>
      <c r="CE553" s="402">
        <v>3.1</v>
      </c>
      <c r="CF553" s="402">
        <v>4.5</v>
      </c>
      <c r="CG553" s="402">
        <v>4.5</v>
      </c>
      <c r="CH553" s="402">
        <v>4.5</v>
      </c>
      <c r="CI553" s="402">
        <v>4.9</v>
      </c>
      <c r="CJ553" s="402">
        <v>4.7</v>
      </c>
      <c r="CK553" s="402">
        <v>4.7</v>
      </c>
      <c r="CL553" s="402">
        <v>4.7</v>
      </c>
      <c r="CM553" s="402">
        <v>5.3</v>
      </c>
      <c r="CN553" s="402">
        <v>4.5</v>
      </c>
      <c r="CO553" s="402">
        <v>4.5</v>
      </c>
      <c r="CP553" s="402">
        <v>4.5</v>
      </c>
    </row>
    <row r="554" spans="1:94">
      <c r="A554">
        <v>552</v>
      </c>
      <c r="B554" t="s">
        <v>1473</v>
      </c>
      <c r="C554" t="s">
        <v>1195</v>
      </c>
      <c r="D554" t="s">
        <v>1367</v>
      </c>
      <c r="E554" t="s">
        <v>1474</v>
      </c>
      <c r="F554" t="s">
        <v>2119</v>
      </c>
      <c r="I554" s="402"/>
      <c r="J554" s="402">
        <v>1.5</v>
      </c>
      <c r="K554" s="402"/>
      <c r="L554" s="402">
        <v>1.4</v>
      </c>
      <c r="M554" s="402">
        <v>2</v>
      </c>
      <c r="N554" s="402">
        <v>1.2</v>
      </c>
      <c r="O554" s="402">
        <v>1.6</v>
      </c>
      <c r="P554" s="402">
        <v>1.8</v>
      </c>
      <c r="Q554" s="402"/>
      <c r="R554" s="402">
        <v>2.6</v>
      </c>
      <c r="S554" s="402">
        <v>1.4</v>
      </c>
      <c r="T554" s="402">
        <v>1</v>
      </c>
      <c r="U554" s="402">
        <v>3</v>
      </c>
      <c r="V554" s="402">
        <v>1.9</v>
      </c>
      <c r="W554" s="402">
        <v>1.1</v>
      </c>
      <c r="X554" s="402">
        <v>1.4</v>
      </c>
      <c r="Y554" s="402">
        <v>0.9</v>
      </c>
      <c r="Z554" s="402">
        <v>1.1</v>
      </c>
      <c r="AA554" s="402">
        <v>1.1</v>
      </c>
      <c r="AB554" s="402">
        <v>2.7</v>
      </c>
      <c r="AC554" s="402">
        <v>1.4</v>
      </c>
      <c r="AD554" s="402">
        <v>1.3</v>
      </c>
      <c r="AE554" s="402">
        <v>1.5</v>
      </c>
      <c r="AF554" s="402">
        <v>1.7</v>
      </c>
      <c r="AG554" s="402">
        <v>2.1</v>
      </c>
      <c r="AH554" s="402">
        <v>1.7</v>
      </c>
      <c r="AI554" s="402"/>
      <c r="AJ554" s="402">
        <v>2.6</v>
      </c>
      <c r="AK554" s="402">
        <v>2.6</v>
      </c>
      <c r="AL554" s="402">
        <v>2.6</v>
      </c>
      <c r="AM554" s="402">
        <v>1.1</v>
      </c>
      <c r="AN554" s="402">
        <v>1.3</v>
      </c>
      <c r="AO554" s="402">
        <v>1.3</v>
      </c>
      <c r="AP554" s="402">
        <v>1.3</v>
      </c>
      <c r="AQ554" s="402">
        <v>2.5</v>
      </c>
      <c r="AR554" s="402">
        <v>1.3</v>
      </c>
      <c r="AS554" s="402">
        <v>0.9</v>
      </c>
      <c r="AT554" s="402">
        <v>0.9</v>
      </c>
      <c r="AU554" s="402">
        <v>0.8</v>
      </c>
      <c r="AV554" s="402">
        <v>0.9</v>
      </c>
      <c r="AW554" s="402">
        <v>2.6</v>
      </c>
      <c r="AX554" s="402">
        <v>3.5</v>
      </c>
      <c r="AY554" s="402">
        <v>2.9</v>
      </c>
      <c r="AZ554" s="402">
        <v>2.9</v>
      </c>
      <c r="BA554" s="402">
        <v>1.4</v>
      </c>
      <c r="BB554" s="402">
        <v>1.6</v>
      </c>
      <c r="BC554" s="402">
        <v>2.3</v>
      </c>
      <c r="BD554" s="402">
        <v>1.1</v>
      </c>
      <c r="BE554" s="402">
        <v>1.1</v>
      </c>
      <c r="BF554" s="402">
        <v>0.7</v>
      </c>
      <c r="BG554" s="402">
        <v>1.4</v>
      </c>
      <c r="BH554" s="402">
        <v>2</v>
      </c>
      <c r="BI554" s="402">
        <v>1.4</v>
      </c>
      <c r="BJ554" s="402">
        <v>0.9</v>
      </c>
      <c r="BK554" s="402">
        <v>0.9</v>
      </c>
      <c r="BL554" s="402">
        <v>0.7</v>
      </c>
      <c r="BM554" s="402">
        <v>1.1</v>
      </c>
      <c r="BN554" s="402">
        <v>1.1</v>
      </c>
      <c r="BO554" s="402">
        <v>1.1</v>
      </c>
      <c r="BP554" s="402">
        <v>1.1</v>
      </c>
      <c r="BQ554" s="402">
        <v>6</v>
      </c>
      <c r="BR554" s="402">
        <v>2.6</v>
      </c>
      <c r="BS554" s="402">
        <v>2.7</v>
      </c>
      <c r="BT554" s="402">
        <v>1.1</v>
      </c>
      <c r="BU554" s="402">
        <v>1.2</v>
      </c>
      <c r="BV554" s="402">
        <v>1</v>
      </c>
      <c r="BW554" s="402">
        <v>3</v>
      </c>
      <c r="BX554" s="402">
        <v>1.3</v>
      </c>
      <c r="BY554" s="402">
        <v>1.3</v>
      </c>
      <c r="BZ554" s="402">
        <v>1.3</v>
      </c>
      <c r="CA554" s="402">
        <v>1.3</v>
      </c>
      <c r="CB554" s="402">
        <v>1.5</v>
      </c>
      <c r="CC554" s="402">
        <v>1.5</v>
      </c>
      <c r="CD554" s="402">
        <v>1.5</v>
      </c>
      <c r="CE554" s="402">
        <v>1.5</v>
      </c>
      <c r="CF554" s="402">
        <v>1.7</v>
      </c>
      <c r="CG554" s="402">
        <v>1.7</v>
      </c>
      <c r="CH554" s="402">
        <v>1.7</v>
      </c>
      <c r="CI554" s="402">
        <v>2.1</v>
      </c>
      <c r="CJ554" s="402">
        <v>3.8</v>
      </c>
      <c r="CK554" s="402">
        <v>2.1</v>
      </c>
      <c r="CL554" s="402">
        <v>2.1</v>
      </c>
      <c r="CM554" s="402">
        <v>2.1</v>
      </c>
      <c r="CN554" s="402">
        <v>1.6</v>
      </c>
      <c r="CO554" s="402">
        <v>1.7</v>
      </c>
      <c r="CP554" s="402">
        <v>1.7</v>
      </c>
    </row>
    <row r="555" spans="1:94">
      <c r="A555">
        <v>553</v>
      </c>
      <c r="B555" t="s">
        <v>1475</v>
      </c>
      <c r="C555" t="s">
        <v>1195</v>
      </c>
      <c r="D555" t="s">
        <v>1367</v>
      </c>
      <c r="E555" t="s">
        <v>1476</v>
      </c>
      <c r="F555" t="s">
        <v>2119</v>
      </c>
      <c r="I555" s="402"/>
      <c r="J555" s="402">
        <v>1.1</v>
      </c>
      <c r="K555" s="402"/>
      <c r="L555" s="402">
        <v>1.2</v>
      </c>
      <c r="M555" s="402">
        <v>1.4</v>
      </c>
      <c r="N555" s="402">
        <v>0.9</v>
      </c>
      <c r="O555" s="402">
        <v>1.2</v>
      </c>
      <c r="P555" s="402">
        <v>1.2</v>
      </c>
      <c r="Q555" s="402"/>
      <c r="R555" s="402">
        <v>1.1</v>
      </c>
      <c r="S555" s="402">
        <v>1.1</v>
      </c>
      <c r="T555" s="402">
        <v>1</v>
      </c>
      <c r="U555" s="402">
        <v>1.4</v>
      </c>
      <c r="V555" s="402">
        <v>1.3</v>
      </c>
      <c r="W555" s="402">
        <v>0.8</v>
      </c>
      <c r="X555" s="402">
        <v>0.8</v>
      </c>
      <c r="Y555" s="402">
        <v>0.8</v>
      </c>
      <c r="Z555" s="402">
        <v>0.8</v>
      </c>
      <c r="AA555" s="402">
        <v>0.9</v>
      </c>
      <c r="AB555" s="402">
        <v>1.5</v>
      </c>
      <c r="AC555" s="402">
        <v>1.2</v>
      </c>
      <c r="AD555" s="402">
        <v>1.2</v>
      </c>
      <c r="AE555" s="402">
        <v>1.2</v>
      </c>
      <c r="AF555" s="402">
        <v>1.2</v>
      </c>
      <c r="AG555" s="402">
        <v>1.8</v>
      </c>
      <c r="AH555" s="402">
        <v>0.8</v>
      </c>
      <c r="AI555" s="402"/>
      <c r="AJ555" s="402">
        <v>1.1</v>
      </c>
      <c r="AK555" s="402">
        <v>1.1</v>
      </c>
      <c r="AL555" s="402">
        <v>1.1</v>
      </c>
      <c r="AM555" s="402">
        <v>1.1</v>
      </c>
      <c r="AN555" s="402">
        <v>1.1</v>
      </c>
      <c r="AO555" s="402">
        <v>1.1</v>
      </c>
      <c r="AP555" s="402">
        <v>1.1</v>
      </c>
      <c r="AQ555" s="402">
        <v>1.1</v>
      </c>
      <c r="AR555" s="402">
        <v>1.1</v>
      </c>
      <c r="AS555" s="402">
        <v>1</v>
      </c>
      <c r="AT555" s="402">
        <v>1</v>
      </c>
      <c r="AU555" s="402">
        <v>0.8</v>
      </c>
      <c r="AV555" s="402">
        <v>1</v>
      </c>
      <c r="AW555" s="402">
        <v>1.4</v>
      </c>
      <c r="AX555" s="402">
        <v>1.4</v>
      </c>
      <c r="AY555" s="402">
        <v>1.5</v>
      </c>
      <c r="AZ555" s="402">
        <v>1.4</v>
      </c>
      <c r="BA555" s="402">
        <v>1.3</v>
      </c>
      <c r="BB555" s="402">
        <v>1.3</v>
      </c>
      <c r="BC555" s="402">
        <v>1.6</v>
      </c>
      <c r="BD555" s="402">
        <v>0.8</v>
      </c>
      <c r="BE555" s="402">
        <v>0.8</v>
      </c>
      <c r="BF555" s="402">
        <v>0.8</v>
      </c>
      <c r="BG555" s="402">
        <v>0.8</v>
      </c>
      <c r="BH555" s="402">
        <v>0.8</v>
      </c>
      <c r="BI555" s="402">
        <v>0.7</v>
      </c>
      <c r="BJ555" s="402">
        <v>0.6</v>
      </c>
      <c r="BK555" s="402">
        <v>0.7</v>
      </c>
      <c r="BL555" s="402">
        <v>0.7</v>
      </c>
      <c r="BM555" s="402">
        <v>0.8</v>
      </c>
      <c r="BN555" s="402">
        <v>0.8</v>
      </c>
      <c r="BO555" s="402">
        <v>0.9</v>
      </c>
      <c r="BP555" s="402">
        <v>0.9</v>
      </c>
      <c r="BQ555" s="402">
        <v>1.4</v>
      </c>
      <c r="BR555" s="402">
        <v>3.8</v>
      </c>
      <c r="BS555" s="402">
        <v>1.4</v>
      </c>
      <c r="BT555" s="402">
        <v>1.2</v>
      </c>
      <c r="BU555" s="402">
        <v>1.2</v>
      </c>
      <c r="BV555" s="402">
        <v>1.2</v>
      </c>
      <c r="BW555" s="402">
        <v>1.2</v>
      </c>
      <c r="BX555" s="402">
        <v>1.1</v>
      </c>
      <c r="BY555" s="402">
        <v>1.2</v>
      </c>
      <c r="BZ555" s="402">
        <v>1.2</v>
      </c>
      <c r="CA555" s="402">
        <v>1.2</v>
      </c>
      <c r="CB555" s="402">
        <v>1.3</v>
      </c>
      <c r="CC555" s="402">
        <v>1.7</v>
      </c>
      <c r="CD555" s="402">
        <v>1.2</v>
      </c>
      <c r="CE555" s="402">
        <v>1.2</v>
      </c>
      <c r="CF555" s="402">
        <v>1.2</v>
      </c>
      <c r="CG555" s="402">
        <v>1.2</v>
      </c>
      <c r="CH555" s="402">
        <v>1.2</v>
      </c>
      <c r="CI555" s="402">
        <v>1.8</v>
      </c>
      <c r="CJ555" s="402">
        <v>3</v>
      </c>
      <c r="CK555" s="402">
        <v>1.8</v>
      </c>
      <c r="CL555" s="402">
        <v>1.8</v>
      </c>
      <c r="CM555" s="402">
        <v>1.6</v>
      </c>
      <c r="CN555" s="402">
        <v>0.8</v>
      </c>
      <c r="CO555" s="402">
        <v>0.8</v>
      </c>
      <c r="CP555" s="402">
        <v>0.8</v>
      </c>
    </row>
    <row r="556" spans="1:94">
      <c r="A556">
        <v>554</v>
      </c>
      <c r="B556" t="s">
        <v>1477</v>
      </c>
      <c r="C556" t="s">
        <v>1195</v>
      </c>
      <c r="D556" t="s">
        <v>1367</v>
      </c>
      <c r="E556" t="s">
        <v>1478</v>
      </c>
      <c r="F556" t="s">
        <v>2119</v>
      </c>
      <c r="I556" s="402"/>
      <c r="J556" s="402">
        <v>2.5</v>
      </c>
      <c r="K556" s="402"/>
      <c r="L556" s="402">
        <v>2.1</v>
      </c>
      <c r="M556" s="402">
        <v>3</v>
      </c>
      <c r="N556" s="402">
        <v>2.5</v>
      </c>
      <c r="O556" s="402">
        <v>2.5</v>
      </c>
      <c r="P556" s="402">
        <v>2.5</v>
      </c>
      <c r="Q556" s="402"/>
      <c r="R556" s="402">
        <v>2.1</v>
      </c>
      <c r="S556" s="402">
        <v>2.1</v>
      </c>
      <c r="T556" s="402">
        <v>2.1</v>
      </c>
      <c r="U556" s="402">
        <v>4.2</v>
      </c>
      <c r="V556" s="402">
        <v>3.1</v>
      </c>
      <c r="W556" s="402">
        <v>2</v>
      </c>
      <c r="X556" s="402">
        <v>2.5</v>
      </c>
      <c r="Y556" s="402">
        <v>2.5</v>
      </c>
      <c r="Z556" s="402">
        <v>2.2</v>
      </c>
      <c r="AA556" s="402">
        <v>2.5</v>
      </c>
      <c r="AB556" s="402">
        <v>3.7</v>
      </c>
      <c r="AC556" s="402">
        <v>2.5</v>
      </c>
      <c r="AD556" s="402">
        <v>2.5</v>
      </c>
      <c r="AE556" s="402">
        <v>1.5</v>
      </c>
      <c r="AF556" s="402">
        <v>2.5</v>
      </c>
      <c r="AG556" s="402">
        <v>2.5</v>
      </c>
      <c r="AH556" s="402">
        <v>2.5</v>
      </c>
      <c r="AI556" s="402"/>
      <c r="AJ556" s="402">
        <v>2.1</v>
      </c>
      <c r="AK556" s="402">
        <v>2.1</v>
      </c>
      <c r="AL556" s="402">
        <v>2.1</v>
      </c>
      <c r="AM556" s="402">
        <v>2.1</v>
      </c>
      <c r="AN556" s="402">
        <v>2.1</v>
      </c>
      <c r="AO556" s="402">
        <v>2.1</v>
      </c>
      <c r="AP556" s="402">
        <v>2.1</v>
      </c>
      <c r="AQ556" s="402">
        <v>2.1</v>
      </c>
      <c r="AR556" s="402">
        <v>2.1</v>
      </c>
      <c r="AS556" s="402">
        <v>2.1</v>
      </c>
      <c r="AT556" s="402">
        <v>2.1</v>
      </c>
      <c r="AU556" s="402">
        <v>2.1</v>
      </c>
      <c r="AV556" s="402">
        <v>1.6</v>
      </c>
      <c r="AW556" s="402">
        <v>4.1</v>
      </c>
      <c r="AX556" s="402">
        <v>4.1</v>
      </c>
      <c r="AY556" s="402">
        <v>7.6</v>
      </c>
      <c r="AZ556" s="402">
        <v>4.1</v>
      </c>
      <c r="BA556" s="402">
        <v>2.2</v>
      </c>
      <c r="BB556" s="402">
        <v>3</v>
      </c>
      <c r="BC556" s="402">
        <v>3</v>
      </c>
      <c r="BD556" s="402">
        <v>2</v>
      </c>
      <c r="BE556" s="402">
        <v>2</v>
      </c>
      <c r="BF556" s="402">
        <v>2</v>
      </c>
      <c r="BG556" s="402">
        <v>2.3</v>
      </c>
      <c r="BH556" s="402">
        <v>4.2</v>
      </c>
      <c r="BI556" s="402">
        <v>2.4</v>
      </c>
      <c r="BJ556" s="402">
        <v>2.4</v>
      </c>
      <c r="BK556" s="402">
        <v>2.6</v>
      </c>
      <c r="BL556" s="402">
        <v>2.4</v>
      </c>
      <c r="BM556" s="402">
        <v>2.2</v>
      </c>
      <c r="BN556" s="402">
        <v>2.2</v>
      </c>
      <c r="BO556" s="402">
        <v>2.4</v>
      </c>
      <c r="BP556" s="402">
        <v>2.4</v>
      </c>
      <c r="BQ556" s="402">
        <v>5.4</v>
      </c>
      <c r="BR556" s="402">
        <v>3.6</v>
      </c>
      <c r="BS556" s="402">
        <v>3.6</v>
      </c>
      <c r="BT556" s="402">
        <v>2.4</v>
      </c>
      <c r="BU556" s="402">
        <v>2.4</v>
      </c>
      <c r="BV556" s="402">
        <v>2.4</v>
      </c>
      <c r="BW556" s="402">
        <v>2.4</v>
      </c>
      <c r="BX556" s="402">
        <v>2.4</v>
      </c>
      <c r="BY556" s="402">
        <v>3.8</v>
      </c>
      <c r="BZ556" s="402">
        <v>2.4</v>
      </c>
      <c r="CA556" s="402">
        <v>2</v>
      </c>
      <c r="CB556" s="402">
        <v>1.5</v>
      </c>
      <c r="CC556" s="402">
        <v>1.5</v>
      </c>
      <c r="CD556" s="402">
        <v>1.3</v>
      </c>
      <c r="CE556" s="402">
        <v>1.5</v>
      </c>
      <c r="CF556" s="402">
        <v>1.7</v>
      </c>
      <c r="CG556" s="402">
        <v>2.4</v>
      </c>
      <c r="CH556" s="402">
        <v>2.4</v>
      </c>
      <c r="CI556" s="402">
        <v>2.5</v>
      </c>
      <c r="CJ556" s="402">
        <v>3.7</v>
      </c>
      <c r="CK556" s="402">
        <v>2.5</v>
      </c>
      <c r="CL556" s="402">
        <v>2.5</v>
      </c>
      <c r="CM556" s="402">
        <v>2.5</v>
      </c>
      <c r="CN556" s="402">
        <v>2.4</v>
      </c>
      <c r="CO556" s="402">
        <v>2.4</v>
      </c>
      <c r="CP556" s="402">
        <v>2.4</v>
      </c>
    </row>
    <row r="557" spans="1:94">
      <c r="A557">
        <v>555</v>
      </c>
      <c r="B557" t="s">
        <v>751</v>
      </c>
      <c r="C557" t="s">
        <v>1195</v>
      </c>
      <c r="D557" t="s">
        <v>1367</v>
      </c>
      <c r="E557" t="s">
        <v>752</v>
      </c>
      <c r="F557" t="s">
        <v>2119</v>
      </c>
      <c r="I557" s="402"/>
      <c r="J557" s="402">
        <v>18.1</v>
      </c>
      <c r="K557" s="402"/>
      <c r="L557" s="402">
        <v>18.7</v>
      </c>
      <c r="M557" s="402">
        <v>21.6</v>
      </c>
      <c r="N557" s="402">
        <v>17.9</v>
      </c>
      <c r="O557" s="402">
        <v>16.4</v>
      </c>
      <c r="P557" s="402">
        <v>18.1</v>
      </c>
      <c r="Q557" s="402"/>
      <c r="R557" s="402">
        <v>20.4</v>
      </c>
      <c r="S557" s="402">
        <v>19.7</v>
      </c>
      <c r="T557" s="402">
        <v>18.7</v>
      </c>
      <c r="U557" s="402">
        <v>23.6</v>
      </c>
      <c r="V557" s="402">
        <v>21.5</v>
      </c>
      <c r="W557" s="402">
        <v>17.9</v>
      </c>
      <c r="X557" s="402">
        <v>17.9</v>
      </c>
      <c r="Y557" s="402">
        <v>16.6</v>
      </c>
      <c r="Z557" s="402">
        <v>15.8</v>
      </c>
      <c r="AA557" s="402">
        <v>19</v>
      </c>
      <c r="AB557" s="402">
        <v>22.5</v>
      </c>
      <c r="AC557" s="402">
        <v>16.4</v>
      </c>
      <c r="AD557" s="402">
        <v>15.7</v>
      </c>
      <c r="AE557" s="402">
        <v>14.8</v>
      </c>
      <c r="AF557" s="402">
        <v>18.1</v>
      </c>
      <c r="AG557" s="402">
        <v>17.9</v>
      </c>
      <c r="AH557" s="402">
        <v>17.4</v>
      </c>
      <c r="AI557" s="402"/>
      <c r="AJ557" s="402">
        <v>20.5</v>
      </c>
      <c r="AK557" s="402">
        <v>20.5</v>
      </c>
      <c r="AL557" s="402">
        <v>24.9</v>
      </c>
      <c r="AM557" s="402">
        <v>19.8</v>
      </c>
      <c r="AN557" s="402">
        <v>18</v>
      </c>
      <c r="AO557" s="402">
        <v>20.4</v>
      </c>
      <c r="AP557" s="402">
        <v>19.8</v>
      </c>
      <c r="AQ557" s="402">
        <v>21.8</v>
      </c>
      <c r="AR557" s="402">
        <v>19.8</v>
      </c>
      <c r="AS557" s="402">
        <v>18.8</v>
      </c>
      <c r="AT557" s="402">
        <v>18.8</v>
      </c>
      <c r="AU557" s="402">
        <v>18.8</v>
      </c>
      <c r="AV557" s="402">
        <v>18.8</v>
      </c>
      <c r="AW557" s="402">
        <v>23.7</v>
      </c>
      <c r="AX557" s="402">
        <v>23.7</v>
      </c>
      <c r="AY557" s="402">
        <v>23.7</v>
      </c>
      <c r="AZ557" s="402">
        <v>25.7</v>
      </c>
      <c r="BA557" s="402">
        <v>18.9</v>
      </c>
      <c r="BB557" s="402">
        <v>21.6</v>
      </c>
      <c r="BC557" s="402">
        <v>21.6</v>
      </c>
      <c r="BD557" s="402">
        <v>18</v>
      </c>
      <c r="BE557" s="402">
        <v>18</v>
      </c>
      <c r="BF557" s="402">
        <v>18</v>
      </c>
      <c r="BG557" s="402">
        <v>18</v>
      </c>
      <c r="BH557" s="402">
        <v>18</v>
      </c>
      <c r="BI557" s="402">
        <v>18</v>
      </c>
      <c r="BJ557" s="402">
        <v>16.1</v>
      </c>
      <c r="BK557" s="402">
        <v>16.7</v>
      </c>
      <c r="BL557" s="402">
        <v>16.7</v>
      </c>
      <c r="BM557" s="402">
        <v>15.4</v>
      </c>
      <c r="BN557" s="402">
        <v>15.9</v>
      </c>
      <c r="BO557" s="402">
        <v>20.2</v>
      </c>
      <c r="BP557" s="402">
        <v>19.1</v>
      </c>
      <c r="BQ557" s="402">
        <v>22.7</v>
      </c>
      <c r="BR557" s="402">
        <v>22.7</v>
      </c>
      <c r="BS557" s="402">
        <v>22.7</v>
      </c>
      <c r="BT557" s="402">
        <v>16.5</v>
      </c>
      <c r="BU557" s="402">
        <v>16</v>
      </c>
      <c r="BV557" s="402">
        <v>16.5</v>
      </c>
      <c r="BW557" s="402">
        <v>16.5</v>
      </c>
      <c r="BX557" s="402">
        <v>13.8</v>
      </c>
      <c r="BY557" s="402">
        <v>16.5</v>
      </c>
      <c r="BZ557" s="402">
        <v>15.8</v>
      </c>
      <c r="CA557" s="402">
        <v>15.8</v>
      </c>
      <c r="CB557" s="402">
        <v>14.9</v>
      </c>
      <c r="CC557" s="402">
        <v>14.9</v>
      </c>
      <c r="CD557" s="402">
        <v>14.9</v>
      </c>
      <c r="CE557" s="402">
        <v>14.9</v>
      </c>
      <c r="CF557" s="402">
        <v>19.2</v>
      </c>
      <c r="CG557" s="402">
        <v>18.2</v>
      </c>
      <c r="CH557" s="402">
        <v>18.2</v>
      </c>
      <c r="CI557" s="402">
        <v>17.4</v>
      </c>
      <c r="CJ557" s="402">
        <v>19.6</v>
      </c>
      <c r="CK557" s="402">
        <v>20.1</v>
      </c>
      <c r="CL557" s="402">
        <v>15</v>
      </c>
      <c r="CM557" s="402">
        <v>14.9</v>
      </c>
      <c r="CN557" s="402">
        <v>17.5</v>
      </c>
      <c r="CO557" s="402">
        <v>15.7</v>
      </c>
      <c r="CP557" s="402">
        <v>17.5</v>
      </c>
    </row>
    <row r="558" spans="1:94">
      <c r="A558">
        <v>556</v>
      </c>
      <c r="B558" t="s">
        <v>1479</v>
      </c>
      <c r="C558" t="s">
        <v>1195</v>
      </c>
      <c r="D558" t="s">
        <v>1367</v>
      </c>
      <c r="E558" t="s">
        <v>1480</v>
      </c>
      <c r="F558" t="s">
        <v>2119</v>
      </c>
      <c r="I558" s="402"/>
      <c r="J558" s="402">
        <v>2.7</v>
      </c>
      <c r="K558" s="402"/>
      <c r="L558" s="402">
        <v>2.6</v>
      </c>
      <c r="M558" s="402">
        <v>2.6</v>
      </c>
      <c r="N558" s="402">
        <v>2.5</v>
      </c>
      <c r="O558" s="402">
        <v>2.6</v>
      </c>
      <c r="P558" s="402">
        <v>3</v>
      </c>
      <c r="Q558" s="402"/>
      <c r="R558" s="402">
        <v>2.6</v>
      </c>
      <c r="S558" s="402">
        <v>2.6</v>
      </c>
      <c r="T558" s="402">
        <v>2.6</v>
      </c>
      <c r="U558" s="402">
        <v>2.6</v>
      </c>
      <c r="V558" s="402">
        <v>2.6</v>
      </c>
      <c r="W558" s="402">
        <v>2.5</v>
      </c>
      <c r="X558" s="402">
        <v>2.5</v>
      </c>
      <c r="Y558" s="402">
        <v>2.1</v>
      </c>
      <c r="Z558" s="402">
        <v>2.5</v>
      </c>
      <c r="AA558" s="402">
        <v>2.5</v>
      </c>
      <c r="AB558" s="402">
        <v>2.6</v>
      </c>
      <c r="AC558" s="402">
        <v>2.6</v>
      </c>
      <c r="AD558" s="402">
        <v>2.6</v>
      </c>
      <c r="AE558" s="402">
        <v>2.6</v>
      </c>
      <c r="AF558" s="402">
        <v>3.2</v>
      </c>
      <c r="AG558" s="402">
        <v>3</v>
      </c>
      <c r="AH558" s="402">
        <v>3</v>
      </c>
      <c r="AI558" s="402"/>
      <c r="AJ558" s="402">
        <v>2.6</v>
      </c>
      <c r="AK558" s="402">
        <v>2.6</v>
      </c>
      <c r="AL558" s="402">
        <v>2.6</v>
      </c>
      <c r="AM558" s="402">
        <v>2.6</v>
      </c>
      <c r="AN558" s="402">
        <v>2.6</v>
      </c>
      <c r="AO558" s="402">
        <v>2.6</v>
      </c>
      <c r="AP558" s="402">
        <v>2</v>
      </c>
      <c r="AQ558" s="402">
        <v>2.6</v>
      </c>
      <c r="AR558" s="402">
        <v>2.6</v>
      </c>
      <c r="AS558" s="402">
        <v>2.4</v>
      </c>
      <c r="AT558" s="402">
        <v>2.6</v>
      </c>
      <c r="AU558" s="402">
        <v>2.5</v>
      </c>
      <c r="AV558" s="402">
        <v>2.6</v>
      </c>
      <c r="AW558" s="402">
        <v>2.6</v>
      </c>
      <c r="AX558" s="402">
        <v>2.6</v>
      </c>
      <c r="AY558" s="402">
        <v>2.6</v>
      </c>
      <c r="AZ558" s="402">
        <v>2.6</v>
      </c>
      <c r="BA558" s="402">
        <v>2.3</v>
      </c>
      <c r="BB558" s="402">
        <v>2.6</v>
      </c>
      <c r="BC558" s="402">
        <v>2.6</v>
      </c>
      <c r="BD558" s="402">
        <v>2.6</v>
      </c>
      <c r="BE558" s="402">
        <v>1.7</v>
      </c>
      <c r="BF558" s="402">
        <v>3.2</v>
      </c>
      <c r="BG558" s="402">
        <v>2.6</v>
      </c>
      <c r="BH558" s="402">
        <v>2.6</v>
      </c>
      <c r="BI558" s="402">
        <v>2.3</v>
      </c>
      <c r="BJ558" s="402">
        <v>2.1</v>
      </c>
      <c r="BK558" s="402">
        <v>2.1</v>
      </c>
      <c r="BL558" s="402">
        <v>2.1</v>
      </c>
      <c r="BM558" s="402">
        <v>2.6</v>
      </c>
      <c r="BN558" s="402">
        <v>2.6</v>
      </c>
      <c r="BO558" s="402">
        <v>2.6</v>
      </c>
      <c r="BP558" s="402">
        <v>2.6</v>
      </c>
      <c r="BQ558" s="402">
        <v>1.9</v>
      </c>
      <c r="BR558" s="402">
        <v>2.6</v>
      </c>
      <c r="BS558" s="402">
        <v>2.6</v>
      </c>
      <c r="BT558" s="402">
        <v>2.6</v>
      </c>
      <c r="BU558" s="402">
        <v>2.6</v>
      </c>
      <c r="BV558" s="402">
        <v>2.6</v>
      </c>
      <c r="BW558" s="402">
        <v>3.8</v>
      </c>
      <c r="BX558" s="402">
        <v>2.6</v>
      </c>
      <c r="BY558" s="402">
        <v>2.6</v>
      </c>
      <c r="BZ558" s="402">
        <v>2.6</v>
      </c>
      <c r="CA558" s="402">
        <v>2.6</v>
      </c>
      <c r="CB558" s="402">
        <v>2.6</v>
      </c>
      <c r="CC558" s="402">
        <v>2.6</v>
      </c>
      <c r="CD558" s="402">
        <v>2.6</v>
      </c>
      <c r="CE558" s="402">
        <v>2.6</v>
      </c>
      <c r="CF558" s="402">
        <v>3.2</v>
      </c>
      <c r="CG558" s="402">
        <v>3.2</v>
      </c>
      <c r="CH558" s="402">
        <v>3.2</v>
      </c>
      <c r="CI558" s="402">
        <v>3</v>
      </c>
      <c r="CJ558" s="402">
        <v>3</v>
      </c>
      <c r="CK558" s="402">
        <v>3</v>
      </c>
      <c r="CL558" s="402">
        <v>3</v>
      </c>
      <c r="CM558" s="402">
        <v>2.9</v>
      </c>
      <c r="CN558" s="402">
        <v>2.6</v>
      </c>
      <c r="CO558" s="402">
        <v>3</v>
      </c>
      <c r="CP558" s="402">
        <v>3.2</v>
      </c>
    </row>
    <row r="559" spans="1:94">
      <c r="A559">
        <v>557</v>
      </c>
      <c r="B559" t="s">
        <v>749</v>
      </c>
      <c r="C559" t="s">
        <v>1195</v>
      </c>
      <c r="D559" t="s">
        <v>1367</v>
      </c>
      <c r="E559" t="s">
        <v>750</v>
      </c>
      <c r="F559" t="s">
        <v>2119</v>
      </c>
      <c r="J559">
        <v>7.1</v>
      </c>
      <c r="L559">
        <v>6.6</v>
      </c>
      <c r="M559">
        <v>7.1</v>
      </c>
      <c r="N559">
        <v>7.1</v>
      </c>
      <c r="O559">
        <v>7.1</v>
      </c>
      <c r="P559">
        <v>7.5</v>
      </c>
      <c r="R559">
        <v>6.6</v>
      </c>
      <c r="S559">
        <v>6.6</v>
      </c>
      <c r="T559">
        <v>6.6</v>
      </c>
      <c r="U559">
        <v>7.1</v>
      </c>
      <c r="V559">
        <v>7.1</v>
      </c>
      <c r="W559">
        <v>7.1</v>
      </c>
      <c r="X559">
        <v>7.1</v>
      </c>
      <c r="Y559">
        <v>7.1</v>
      </c>
      <c r="Z559">
        <v>7.1</v>
      </c>
      <c r="AA559">
        <v>7.1</v>
      </c>
      <c r="AB559">
        <v>7.1</v>
      </c>
      <c r="AC559">
        <v>7.1</v>
      </c>
      <c r="AD559">
        <v>7.1</v>
      </c>
      <c r="AE559">
        <v>7.1</v>
      </c>
      <c r="AF559">
        <v>7.5</v>
      </c>
      <c r="AG559">
        <v>7.5</v>
      </c>
      <c r="AH559">
        <v>7.5</v>
      </c>
      <c r="AJ559">
        <v>6.6</v>
      </c>
      <c r="AK559">
        <v>6.6</v>
      </c>
      <c r="AL559">
        <v>6.6</v>
      </c>
      <c r="AM559">
        <v>6.9</v>
      </c>
      <c r="AN559">
        <v>6.6</v>
      </c>
      <c r="AO559">
        <v>6.4</v>
      </c>
      <c r="AP559">
        <v>5.6</v>
      </c>
      <c r="AQ559">
        <v>6.6</v>
      </c>
      <c r="AR559">
        <v>6.6</v>
      </c>
      <c r="AS559">
        <v>6.6</v>
      </c>
      <c r="AT559">
        <v>6.6</v>
      </c>
      <c r="AU559">
        <v>5.4</v>
      </c>
      <c r="AV559">
        <v>6.6</v>
      </c>
      <c r="AW559">
        <v>9</v>
      </c>
      <c r="AX559">
        <v>7.1</v>
      </c>
      <c r="AY559">
        <v>7.1</v>
      </c>
      <c r="AZ559">
        <v>6.4</v>
      </c>
      <c r="BA559">
        <v>5.8</v>
      </c>
      <c r="BB559">
        <v>7.1</v>
      </c>
      <c r="BC559">
        <v>11.2</v>
      </c>
      <c r="BD559">
        <v>7.1</v>
      </c>
      <c r="BE559">
        <v>7.1</v>
      </c>
      <c r="BF559">
        <v>7.1</v>
      </c>
      <c r="BG559">
        <v>6.5</v>
      </c>
      <c r="BH559">
        <v>7.1</v>
      </c>
      <c r="BI559">
        <v>7.1</v>
      </c>
      <c r="BJ559">
        <v>7.1</v>
      </c>
      <c r="BK559">
        <v>7.1</v>
      </c>
      <c r="BL559">
        <v>7.1</v>
      </c>
      <c r="BM559">
        <v>7.1</v>
      </c>
      <c r="BN559">
        <v>7.1</v>
      </c>
      <c r="BO559">
        <v>7.1</v>
      </c>
      <c r="BP559">
        <v>7.1</v>
      </c>
      <c r="BQ559">
        <v>9.3</v>
      </c>
      <c r="BR559">
        <v>6.6</v>
      </c>
      <c r="BS559">
        <v>7.1</v>
      </c>
      <c r="BT559">
        <v>7.1</v>
      </c>
      <c r="BU559">
        <v>5.6</v>
      </c>
      <c r="BV559">
        <v>7.1</v>
      </c>
      <c r="BW559">
        <v>9</v>
      </c>
      <c r="BX559">
        <v>7.1</v>
      </c>
      <c r="BY559">
        <v>6.7</v>
      </c>
      <c r="BZ559">
        <v>7.7</v>
      </c>
      <c r="CA559">
        <v>5.4</v>
      </c>
      <c r="CB559">
        <v>7.1</v>
      </c>
      <c r="CC559">
        <v>7.1</v>
      </c>
      <c r="CD559">
        <v>7.1</v>
      </c>
      <c r="CE559">
        <v>7.1</v>
      </c>
      <c r="CF559">
        <v>7.5</v>
      </c>
      <c r="CG559">
        <v>7.5</v>
      </c>
      <c r="CH559">
        <v>7.5</v>
      </c>
      <c r="CI559">
        <v>6.4</v>
      </c>
      <c r="CJ559">
        <v>8</v>
      </c>
      <c r="CK559">
        <v>8.7</v>
      </c>
      <c r="CL559">
        <v>12.2</v>
      </c>
      <c r="CM559">
        <v>7.2</v>
      </c>
      <c r="CN559">
        <v>7.5</v>
      </c>
      <c r="CO559">
        <v>7.5</v>
      </c>
      <c r="CP559">
        <v>7.6</v>
      </c>
    </row>
    <row r="560" spans="1:94">
      <c r="A560">
        <v>558</v>
      </c>
      <c r="B560" t="s">
        <v>798</v>
      </c>
      <c r="C560" t="s">
        <v>1195</v>
      </c>
      <c r="D560" t="s">
        <v>1367</v>
      </c>
      <c r="E560" t="s">
        <v>799</v>
      </c>
      <c r="F560" t="s">
        <v>2119</v>
      </c>
      <c r="J560">
        <v>4.6</v>
      </c>
      <c r="L560">
        <v>4.4</v>
      </c>
      <c r="M560">
        <v>6</v>
      </c>
      <c r="N560">
        <v>4.5</v>
      </c>
      <c r="O560">
        <v>4.4</v>
      </c>
      <c r="P560">
        <v>4.5</v>
      </c>
      <c r="R560">
        <v>4.4</v>
      </c>
      <c r="S560">
        <v>4.4</v>
      </c>
      <c r="T560">
        <v>4.4</v>
      </c>
      <c r="U560">
        <v>6.1</v>
      </c>
      <c r="V560">
        <v>6.1</v>
      </c>
      <c r="W560">
        <v>4.6</v>
      </c>
      <c r="X560">
        <v>3.7</v>
      </c>
      <c r="Y560">
        <v>4.6</v>
      </c>
      <c r="Z560">
        <v>4.6</v>
      </c>
      <c r="AA560">
        <v>5.3</v>
      </c>
      <c r="AB560">
        <v>4.5</v>
      </c>
      <c r="AC560">
        <v>4.5</v>
      </c>
      <c r="AD560">
        <v>4.5</v>
      </c>
      <c r="AE560">
        <v>3.3</v>
      </c>
      <c r="AF560">
        <v>4.9</v>
      </c>
      <c r="AG560">
        <v>4.6</v>
      </c>
      <c r="AH560">
        <v>4.1</v>
      </c>
      <c r="AJ560">
        <v>6</v>
      </c>
      <c r="AK560">
        <v>4.4</v>
      </c>
      <c r="AL560">
        <v>4.4</v>
      </c>
      <c r="AM560">
        <v>3</v>
      </c>
      <c r="AN560">
        <v>4</v>
      </c>
      <c r="AO560">
        <v>4.4</v>
      </c>
      <c r="AP560">
        <v>4.4</v>
      </c>
      <c r="AQ560">
        <v>6.6</v>
      </c>
      <c r="AR560">
        <v>4.1</v>
      </c>
      <c r="AS560">
        <v>4.4</v>
      </c>
      <c r="AT560">
        <v>4.4</v>
      </c>
      <c r="AU560">
        <v>4.1</v>
      </c>
      <c r="AV560">
        <v>4.4</v>
      </c>
      <c r="AW560">
        <v>6.1</v>
      </c>
      <c r="AX560">
        <v>6.2</v>
      </c>
      <c r="AY560">
        <v>6.1</v>
      </c>
      <c r="AZ560">
        <v>6.1</v>
      </c>
      <c r="BA560">
        <v>6.1</v>
      </c>
      <c r="BB560">
        <v>6.1</v>
      </c>
      <c r="BC560">
        <v>6.1</v>
      </c>
      <c r="BD560">
        <v>4.6</v>
      </c>
      <c r="BE560">
        <v>4.5</v>
      </c>
      <c r="BF560">
        <v>4.5</v>
      </c>
      <c r="BG560">
        <v>3.6</v>
      </c>
      <c r="BH560">
        <v>3.7</v>
      </c>
      <c r="BI560">
        <v>3.7</v>
      </c>
      <c r="BJ560">
        <v>4.4</v>
      </c>
      <c r="BK560">
        <v>5.3</v>
      </c>
      <c r="BL560">
        <v>4.5</v>
      </c>
      <c r="BM560">
        <v>4.5</v>
      </c>
      <c r="BN560">
        <v>4.5</v>
      </c>
      <c r="BO560">
        <v>5.7</v>
      </c>
      <c r="BP560">
        <v>5.3</v>
      </c>
      <c r="BQ560">
        <v>4.4</v>
      </c>
      <c r="BR560">
        <v>4.4</v>
      </c>
      <c r="BS560">
        <v>4.4</v>
      </c>
      <c r="BT560">
        <v>4.4</v>
      </c>
      <c r="BU560">
        <v>4.4</v>
      </c>
      <c r="BV560">
        <v>4.4</v>
      </c>
      <c r="BW560">
        <v>4.4</v>
      </c>
      <c r="BX560">
        <v>3.8</v>
      </c>
      <c r="BY560">
        <v>4.4</v>
      </c>
      <c r="BZ560">
        <v>4.7</v>
      </c>
      <c r="CA560">
        <v>4.4</v>
      </c>
      <c r="CB560">
        <v>3.2</v>
      </c>
      <c r="CC560">
        <v>3.2</v>
      </c>
      <c r="CD560">
        <v>2.7</v>
      </c>
      <c r="CE560">
        <v>3.2</v>
      </c>
      <c r="CF560">
        <v>6.1</v>
      </c>
      <c r="CG560">
        <v>4.7</v>
      </c>
      <c r="CH560">
        <v>4.9</v>
      </c>
      <c r="CI560">
        <v>3</v>
      </c>
      <c r="CJ560">
        <v>8.7</v>
      </c>
      <c r="CK560">
        <v>4.5</v>
      </c>
      <c r="CL560">
        <v>5.8</v>
      </c>
      <c r="CM560">
        <v>4.1</v>
      </c>
      <c r="CN560">
        <v>4.1</v>
      </c>
      <c r="CO560">
        <v>4.1</v>
      </c>
      <c r="CP560">
        <v>4.1</v>
      </c>
    </row>
    <row r="561" spans="3:94">
      <c r="C561" t="s">
        <v>1195</v>
      </c>
      <c r="I561" s="402"/>
      <c r="J561" s="402"/>
      <c r="K561" s="402"/>
      <c r="L561" s="402"/>
      <c r="M561" s="402"/>
      <c r="N561" s="402"/>
      <c r="O561" s="402"/>
      <c r="P561" s="402"/>
      <c r="Q561" s="402"/>
      <c r="R561" s="402"/>
      <c r="S561" s="402"/>
      <c r="T561" s="402"/>
      <c r="U561" s="402"/>
      <c r="V561" s="402"/>
      <c r="W561" s="402"/>
      <c r="X561" s="402"/>
      <c r="Y561" s="402"/>
      <c r="Z561" s="402"/>
      <c r="AA561" s="402"/>
      <c r="AB561" s="402"/>
      <c r="AC561" s="402"/>
      <c r="AD561" s="402"/>
      <c r="AE561" s="402"/>
      <c r="AF561" s="402"/>
      <c r="AG561" s="402"/>
      <c r="AH561" s="402"/>
      <c r="AI561" s="402"/>
      <c r="AJ561" s="402"/>
      <c r="AK561" s="402"/>
      <c r="AL561" s="402"/>
      <c r="AM561" s="402"/>
      <c r="AN561" s="402"/>
      <c r="AO561" s="402"/>
      <c r="AP561" s="402"/>
      <c r="AQ561" s="402"/>
      <c r="AR561" s="402"/>
      <c r="AS561" s="402"/>
      <c r="AT561" s="402"/>
      <c r="AU561" s="402"/>
      <c r="AV561" s="402"/>
      <c r="AW561" s="402"/>
      <c r="AX561" s="402"/>
      <c r="AY561" s="402"/>
      <c r="AZ561" s="402"/>
      <c r="BA561" s="402"/>
      <c r="BB561" s="402"/>
      <c r="BC561" s="402"/>
      <c r="BD561" s="402"/>
      <c r="BE561" s="402"/>
      <c r="BF561" s="402"/>
      <c r="BG561" s="402"/>
      <c r="BH561" s="402"/>
      <c r="BI561" s="402"/>
      <c r="BJ561" s="402"/>
      <c r="BK561" s="402"/>
      <c r="BL561" s="402"/>
      <c r="BM561" s="402"/>
      <c r="BN561" s="402"/>
      <c r="BO561" s="402"/>
      <c r="BP561" s="402"/>
      <c r="BQ561" s="402"/>
      <c r="BR561" s="402"/>
      <c r="BS561" s="402"/>
      <c r="BT561" s="402"/>
      <c r="BU561" s="402"/>
      <c r="BV561" s="402"/>
      <c r="BW561" s="402"/>
      <c r="BX561" s="402"/>
      <c r="BY561" s="402"/>
      <c r="BZ561" s="402"/>
      <c r="CA561" s="402"/>
      <c r="CB561" s="402"/>
      <c r="CC561" s="402"/>
      <c r="CD561" s="402"/>
      <c r="CE561" s="402"/>
      <c r="CF561" s="402"/>
      <c r="CG561" s="402"/>
      <c r="CH561" s="402"/>
      <c r="CI561" s="402"/>
      <c r="CJ561" s="402"/>
      <c r="CK561" s="402"/>
      <c r="CL561" s="402"/>
      <c r="CM561" s="402"/>
      <c r="CN561" s="402"/>
      <c r="CO561" s="402"/>
      <c r="CP561" s="402"/>
    </row>
    <row r="562" spans="3:94">
      <c r="C562" t="s">
        <v>179</v>
      </c>
      <c r="D562" t="s">
        <v>1482</v>
      </c>
      <c r="I562" s="402"/>
      <c r="J562" s="402"/>
      <c r="K562" s="402"/>
      <c r="L562" s="402"/>
      <c r="M562" s="402"/>
      <c r="N562" s="402"/>
      <c r="O562" s="402"/>
      <c r="P562" s="402"/>
      <c r="Q562" s="402"/>
      <c r="R562" s="402"/>
      <c r="S562" s="402"/>
      <c r="T562" s="402"/>
      <c r="U562" s="402"/>
      <c r="V562" s="402"/>
      <c r="W562" s="402"/>
      <c r="X562" s="402"/>
      <c r="Y562" s="402"/>
      <c r="Z562" s="402"/>
      <c r="AA562" s="402"/>
      <c r="AB562" s="402"/>
      <c r="AC562" s="402"/>
      <c r="AD562" s="402"/>
      <c r="AE562" s="402"/>
      <c r="AF562" s="402"/>
      <c r="AG562" s="402"/>
      <c r="AH562" s="402"/>
      <c r="AI562" s="402"/>
      <c r="AJ562" s="402"/>
      <c r="AK562" s="402"/>
      <c r="AL562" s="402"/>
      <c r="AM562" s="402"/>
      <c r="AN562" s="402"/>
      <c r="AO562" s="402"/>
      <c r="AP562" s="402"/>
      <c r="AQ562" s="402"/>
      <c r="AR562" s="402"/>
      <c r="AS562" s="402"/>
      <c r="AT562" s="402"/>
      <c r="AU562" s="402"/>
      <c r="AV562" s="402"/>
      <c r="AW562" s="402"/>
      <c r="AX562" s="402"/>
      <c r="AY562" s="402"/>
      <c r="AZ562" s="402"/>
      <c r="BA562" s="402"/>
      <c r="BB562" s="402"/>
      <c r="BC562" s="402"/>
      <c r="BD562" s="402"/>
      <c r="BE562" s="402"/>
      <c r="BF562" s="402"/>
      <c r="BG562" s="402"/>
      <c r="BH562" s="402"/>
      <c r="BI562" s="402"/>
      <c r="BJ562" s="402"/>
      <c r="BK562" s="402"/>
      <c r="BL562" s="402"/>
      <c r="BM562" s="402"/>
      <c r="BN562" s="402"/>
      <c r="BO562" s="402"/>
      <c r="BP562" s="402"/>
      <c r="BQ562" s="402"/>
      <c r="BR562" s="402"/>
      <c r="BS562" s="402"/>
      <c r="BT562" s="402"/>
      <c r="BU562" s="402"/>
      <c r="BV562" s="402"/>
      <c r="BW562" s="402"/>
      <c r="BX562" s="402"/>
      <c r="BY562" s="402"/>
      <c r="BZ562" s="402"/>
      <c r="CA562" s="402"/>
      <c r="CB562" s="402"/>
      <c r="CC562" s="402"/>
      <c r="CD562" s="402"/>
      <c r="CE562" s="402"/>
      <c r="CF562" s="402"/>
      <c r="CG562" s="402"/>
      <c r="CH562" s="402"/>
      <c r="CI562" s="402"/>
      <c r="CJ562" s="402"/>
      <c r="CK562" s="402"/>
      <c r="CL562" s="402"/>
      <c r="CM562" s="402"/>
      <c r="CN562" s="402"/>
      <c r="CO562" s="402"/>
      <c r="CP562" s="402"/>
    </row>
    <row r="563" spans="1:94">
      <c r="A563">
        <v>561</v>
      </c>
      <c r="B563" t="s">
        <v>1481</v>
      </c>
      <c r="C563" t="s">
        <v>179</v>
      </c>
      <c r="D563" t="s">
        <v>1482</v>
      </c>
      <c r="E563" t="s">
        <v>1483</v>
      </c>
      <c r="F563" t="s">
        <v>2109</v>
      </c>
      <c r="I563" s="402"/>
      <c r="J563" s="402">
        <v>37.6</v>
      </c>
      <c r="K563" s="402"/>
      <c r="L563" s="402">
        <v>38.7</v>
      </c>
      <c r="M563" s="402">
        <v>27.9</v>
      </c>
      <c r="N563" s="402">
        <v>40.4</v>
      </c>
      <c r="O563" s="402">
        <v>38.3</v>
      </c>
      <c r="P563" s="402">
        <v>36.6</v>
      </c>
      <c r="Q563" s="402"/>
      <c r="R563" s="402">
        <v>32.1</v>
      </c>
      <c r="S563" s="402">
        <v>38.4</v>
      </c>
      <c r="T563" s="402">
        <v>39</v>
      </c>
      <c r="U563" s="402">
        <v>20.7</v>
      </c>
      <c r="V563" s="402">
        <v>30.2</v>
      </c>
      <c r="W563" s="402">
        <v>40.5</v>
      </c>
      <c r="X563" s="402">
        <v>39.6</v>
      </c>
      <c r="Y563" s="402">
        <v>42</v>
      </c>
      <c r="Z563" s="402">
        <v>40.6</v>
      </c>
      <c r="AA563" s="402">
        <v>40.6</v>
      </c>
      <c r="AB563" s="402">
        <v>37.6</v>
      </c>
      <c r="AC563" s="402">
        <v>38.5</v>
      </c>
      <c r="AD563" s="402">
        <v>38.5</v>
      </c>
      <c r="AE563" s="402">
        <v>38.4</v>
      </c>
      <c r="AF563" s="402">
        <v>42.3</v>
      </c>
      <c r="AG563" s="402">
        <v>32.3</v>
      </c>
      <c r="AH563" s="402">
        <v>36.8</v>
      </c>
      <c r="AI563" s="402"/>
      <c r="AJ563" s="402">
        <v>32.2</v>
      </c>
      <c r="AK563" s="402">
        <v>24</v>
      </c>
      <c r="AL563" s="402">
        <v>32</v>
      </c>
      <c r="AM563" s="402">
        <v>36.6</v>
      </c>
      <c r="AN563" s="402">
        <v>38.3</v>
      </c>
      <c r="AO563" s="402">
        <v>41.5</v>
      </c>
      <c r="AP563" s="402">
        <v>29.2</v>
      </c>
      <c r="AQ563" s="402">
        <v>37.5</v>
      </c>
      <c r="AR563" s="402">
        <v>39.1</v>
      </c>
      <c r="AS563" s="402">
        <v>38.7</v>
      </c>
      <c r="AT563" s="402">
        <v>42.7</v>
      </c>
      <c r="AU563" s="402">
        <v>38.9</v>
      </c>
      <c r="AV563" s="402">
        <v>35.7</v>
      </c>
      <c r="AW563" s="402">
        <v>18.9</v>
      </c>
      <c r="AX563" s="402">
        <v>20.7</v>
      </c>
      <c r="AY563" s="402">
        <v>20.6</v>
      </c>
      <c r="AZ563" s="402">
        <v>20.7</v>
      </c>
      <c r="BA563" s="402">
        <v>40.5</v>
      </c>
      <c r="BB563" s="402">
        <v>31.3</v>
      </c>
      <c r="BC563" s="402">
        <v>18.2</v>
      </c>
      <c r="BD563" s="402">
        <v>40.5</v>
      </c>
      <c r="BE563" s="402">
        <v>38.5</v>
      </c>
      <c r="BF563" s="402">
        <v>40.5</v>
      </c>
      <c r="BG563" s="402">
        <v>42.2</v>
      </c>
      <c r="BH563" s="402">
        <v>30.3</v>
      </c>
      <c r="BI563" s="402">
        <v>39.6</v>
      </c>
      <c r="BJ563" s="402">
        <v>47.7</v>
      </c>
      <c r="BK563" s="402">
        <v>34.3</v>
      </c>
      <c r="BL563" s="402">
        <v>41.9</v>
      </c>
      <c r="BM563" s="402">
        <v>41</v>
      </c>
      <c r="BN563" s="402">
        <v>39.8</v>
      </c>
      <c r="BO563" s="402">
        <v>39.4</v>
      </c>
      <c r="BP563" s="402">
        <v>43.5</v>
      </c>
      <c r="BQ563" s="402">
        <v>40</v>
      </c>
      <c r="BR563" s="402">
        <v>37.6</v>
      </c>
      <c r="BS563" s="402">
        <v>34.1</v>
      </c>
      <c r="BT563" s="402">
        <v>38.5</v>
      </c>
      <c r="BU563" s="402">
        <v>42.9</v>
      </c>
      <c r="BV563" s="402">
        <v>43.5</v>
      </c>
      <c r="BW563" s="402">
        <v>23.1</v>
      </c>
      <c r="BX563" s="402">
        <v>37</v>
      </c>
      <c r="BY563" s="402">
        <v>33.2</v>
      </c>
      <c r="BZ563" s="402">
        <v>45.1</v>
      </c>
      <c r="CA563" s="402">
        <v>39.2</v>
      </c>
      <c r="CB563" s="402">
        <v>30.2</v>
      </c>
      <c r="CC563" s="402">
        <v>30.5</v>
      </c>
      <c r="CD563" s="402">
        <v>42.5</v>
      </c>
      <c r="CE563" s="402">
        <v>38.2</v>
      </c>
      <c r="CF563" s="402">
        <v>40.8</v>
      </c>
      <c r="CG563" s="402">
        <v>42.2</v>
      </c>
      <c r="CH563" s="402">
        <v>44.8</v>
      </c>
      <c r="CI563" s="402">
        <v>43</v>
      </c>
      <c r="CJ563" s="402">
        <v>20.3</v>
      </c>
      <c r="CK563" s="402">
        <v>13.8</v>
      </c>
      <c r="CL563" s="402">
        <v>17.7</v>
      </c>
      <c r="CM563" s="402">
        <v>44.1</v>
      </c>
      <c r="CN563" s="402">
        <v>35.5</v>
      </c>
      <c r="CO563" s="402">
        <v>41.1</v>
      </c>
      <c r="CP563" s="402">
        <v>34.6</v>
      </c>
    </row>
    <row r="564" spans="1:94">
      <c r="A564">
        <v>562</v>
      </c>
      <c r="B564" t="s">
        <v>1484</v>
      </c>
      <c r="C564" t="s">
        <v>179</v>
      </c>
      <c r="D564" t="s">
        <v>1482</v>
      </c>
      <c r="E564" t="s">
        <v>1485</v>
      </c>
      <c r="F564" t="s">
        <v>2109</v>
      </c>
      <c r="I564" s="402"/>
      <c r="J564" s="402">
        <v>44</v>
      </c>
      <c r="K564" s="402"/>
      <c r="L564" s="402">
        <v>36.5</v>
      </c>
      <c r="M564" s="402">
        <v>37</v>
      </c>
      <c r="N564" s="402">
        <v>43.2</v>
      </c>
      <c r="O564" s="402">
        <v>45.3</v>
      </c>
      <c r="P564" s="402">
        <v>49.7</v>
      </c>
      <c r="Q564" s="402"/>
      <c r="R564" s="402">
        <v>32.6</v>
      </c>
      <c r="S564" s="402">
        <v>36.6</v>
      </c>
      <c r="T564" s="402">
        <v>35.9</v>
      </c>
      <c r="U564" s="402">
        <v>27.1</v>
      </c>
      <c r="V564" s="402">
        <v>40.3</v>
      </c>
      <c r="W564" s="402">
        <v>37</v>
      </c>
      <c r="X564" s="402">
        <v>43.2</v>
      </c>
      <c r="Y564" s="402">
        <v>47</v>
      </c>
      <c r="Z564" s="402">
        <v>39.9</v>
      </c>
      <c r="AA564" s="402">
        <v>43.2</v>
      </c>
      <c r="AB564" s="402">
        <v>40.8</v>
      </c>
      <c r="AC564" s="402">
        <v>50.3</v>
      </c>
      <c r="AD564" s="402">
        <v>45.1</v>
      </c>
      <c r="AE564" s="402">
        <v>43</v>
      </c>
      <c r="AF564" s="402">
        <v>50.2</v>
      </c>
      <c r="AG564" s="402">
        <v>50.5</v>
      </c>
      <c r="AH564" s="402">
        <v>48.2</v>
      </c>
      <c r="AI564" s="402"/>
      <c r="AJ564" s="402">
        <v>32.6</v>
      </c>
      <c r="AK564" s="402">
        <v>26.6</v>
      </c>
      <c r="AL564" s="402">
        <v>32.6</v>
      </c>
      <c r="AM564" s="402">
        <v>35.8</v>
      </c>
      <c r="AN564" s="402">
        <v>30.9</v>
      </c>
      <c r="AO564" s="402">
        <v>47.5</v>
      </c>
      <c r="AP564" s="402">
        <v>31.5</v>
      </c>
      <c r="AQ564" s="402">
        <v>31.1</v>
      </c>
      <c r="AR564" s="402">
        <v>39.6</v>
      </c>
      <c r="AS564" s="402">
        <v>30.1</v>
      </c>
      <c r="AT564" s="402">
        <v>40.9</v>
      </c>
      <c r="AU564" s="402">
        <v>32.4</v>
      </c>
      <c r="AV564" s="402">
        <v>35.8</v>
      </c>
      <c r="AW564" s="402">
        <v>23.1</v>
      </c>
      <c r="AX564" s="402">
        <v>29.9</v>
      </c>
      <c r="AY564" s="402">
        <v>27.8</v>
      </c>
      <c r="AZ564" s="402">
        <v>24</v>
      </c>
      <c r="BA564" s="402">
        <v>42.2</v>
      </c>
      <c r="BB564" s="402">
        <v>38.2</v>
      </c>
      <c r="BC564" s="402">
        <v>44.4</v>
      </c>
      <c r="BD564" s="402">
        <v>33.3</v>
      </c>
      <c r="BE564" s="402">
        <v>37</v>
      </c>
      <c r="BF564" s="402">
        <v>37</v>
      </c>
      <c r="BG564" s="402">
        <v>46.8</v>
      </c>
      <c r="BH564" s="402">
        <v>44</v>
      </c>
      <c r="BI564" s="402">
        <v>38</v>
      </c>
      <c r="BJ564" s="402">
        <v>52</v>
      </c>
      <c r="BK564" s="402">
        <v>42.9</v>
      </c>
      <c r="BL564" s="402">
        <v>45.3</v>
      </c>
      <c r="BM564" s="402">
        <v>39.9</v>
      </c>
      <c r="BN564" s="402">
        <v>36.9</v>
      </c>
      <c r="BO564" s="402">
        <v>40.4</v>
      </c>
      <c r="BP564" s="402">
        <v>46.3</v>
      </c>
      <c r="BQ564" s="402">
        <v>40.7</v>
      </c>
      <c r="BR564" s="402">
        <v>37.8</v>
      </c>
      <c r="BS564" s="402">
        <v>40.7</v>
      </c>
      <c r="BT564" s="402">
        <v>44.5</v>
      </c>
      <c r="BU564" s="402">
        <v>47.8</v>
      </c>
      <c r="BV564" s="402">
        <v>50.2</v>
      </c>
      <c r="BW564" s="402">
        <v>58.9</v>
      </c>
      <c r="BX564" s="402">
        <v>34</v>
      </c>
      <c r="BY564" s="402">
        <v>42.1</v>
      </c>
      <c r="BZ564" s="402">
        <v>50.4</v>
      </c>
      <c r="CA564" s="402">
        <v>50</v>
      </c>
      <c r="CB564" s="402">
        <v>34.3</v>
      </c>
      <c r="CC564" s="402">
        <v>40.7</v>
      </c>
      <c r="CD564" s="402">
        <v>43.8</v>
      </c>
      <c r="CE564" s="402">
        <v>44.7</v>
      </c>
      <c r="CF564" s="402">
        <v>48.5</v>
      </c>
      <c r="CG564" s="402">
        <v>47.7</v>
      </c>
      <c r="CH564" s="402">
        <v>54.3</v>
      </c>
      <c r="CI564" s="402">
        <v>54.7</v>
      </c>
      <c r="CJ564" s="402">
        <v>50.5</v>
      </c>
      <c r="CK564" s="402">
        <v>34.2</v>
      </c>
      <c r="CL564" s="402">
        <v>48.9</v>
      </c>
      <c r="CM564" s="402">
        <v>56.6</v>
      </c>
      <c r="CN564" s="402">
        <v>45.6</v>
      </c>
      <c r="CO564" s="402">
        <v>52.6</v>
      </c>
      <c r="CP564" s="402">
        <v>44.9</v>
      </c>
    </row>
    <row r="565" spans="1:94">
      <c r="A565">
        <v>563</v>
      </c>
      <c r="B565" t="s">
        <v>1486</v>
      </c>
      <c r="C565" t="s">
        <v>179</v>
      </c>
      <c r="D565" t="s">
        <v>1482</v>
      </c>
      <c r="E565" t="s">
        <v>1487</v>
      </c>
      <c r="F565" t="s">
        <v>2109</v>
      </c>
      <c r="I565" s="402"/>
      <c r="J565" s="402">
        <v>22.6</v>
      </c>
      <c r="K565" s="402"/>
      <c r="L565" s="402">
        <v>27.1</v>
      </c>
      <c r="M565" s="402">
        <v>22.5</v>
      </c>
      <c r="N565" s="402">
        <v>25.5</v>
      </c>
      <c r="O565" s="402">
        <v>22</v>
      </c>
      <c r="P565" s="402">
        <v>17.9</v>
      </c>
      <c r="Q565" s="402"/>
      <c r="R565" s="402">
        <v>26.3</v>
      </c>
      <c r="S565" s="402">
        <v>26.2</v>
      </c>
      <c r="T565" s="402">
        <v>29.1</v>
      </c>
      <c r="U565" s="402">
        <v>22.5</v>
      </c>
      <c r="V565" s="402">
        <v>22.1</v>
      </c>
      <c r="W565" s="402">
        <v>32.1</v>
      </c>
      <c r="X565" s="402">
        <v>25.6</v>
      </c>
      <c r="Y565" s="402">
        <v>24</v>
      </c>
      <c r="Z565" s="402">
        <v>25.6</v>
      </c>
      <c r="AA565" s="402">
        <v>25.4</v>
      </c>
      <c r="AB565" s="402">
        <v>22.1</v>
      </c>
      <c r="AC565" s="402">
        <v>19.4</v>
      </c>
      <c r="AD565" s="402">
        <v>22.2</v>
      </c>
      <c r="AE565" s="402">
        <v>23.5</v>
      </c>
      <c r="AF565" s="402">
        <v>18.6</v>
      </c>
      <c r="AG565" s="402">
        <v>16.5</v>
      </c>
      <c r="AH565" s="402">
        <v>17.9</v>
      </c>
      <c r="AI565" s="402"/>
      <c r="AJ565" s="402">
        <v>24.6</v>
      </c>
      <c r="AK565" s="402">
        <v>17.1</v>
      </c>
      <c r="AL565" s="402">
        <v>26.3</v>
      </c>
      <c r="AM565" s="402">
        <v>26.3</v>
      </c>
      <c r="AN565" s="402">
        <v>26.6</v>
      </c>
      <c r="AO565" s="402">
        <v>26.3</v>
      </c>
      <c r="AP565" s="402">
        <v>23.7</v>
      </c>
      <c r="AQ565" s="402">
        <v>26.3</v>
      </c>
      <c r="AR565" s="402">
        <v>26.3</v>
      </c>
      <c r="AS565" s="402">
        <v>29.1</v>
      </c>
      <c r="AT565" s="402">
        <v>28.1</v>
      </c>
      <c r="AU565" s="402">
        <v>32.2</v>
      </c>
      <c r="AV565" s="402">
        <v>29.1</v>
      </c>
      <c r="AW565" s="402">
        <v>22.6</v>
      </c>
      <c r="AX565" s="402">
        <v>22.6</v>
      </c>
      <c r="AY565" s="402">
        <v>22.6</v>
      </c>
      <c r="AZ565" s="402">
        <v>23.1</v>
      </c>
      <c r="BA565" s="402">
        <v>24.5</v>
      </c>
      <c r="BB565" s="402">
        <v>22.1</v>
      </c>
      <c r="BC565" s="402">
        <v>17</v>
      </c>
      <c r="BD565" s="402">
        <v>32.2</v>
      </c>
      <c r="BE565" s="402">
        <v>32.2</v>
      </c>
      <c r="BF565" s="402">
        <v>32.3</v>
      </c>
      <c r="BG565" s="402">
        <v>25.6</v>
      </c>
      <c r="BH565" s="402">
        <v>12.5</v>
      </c>
      <c r="BI565" s="402">
        <v>29.8</v>
      </c>
      <c r="BJ565" s="402">
        <v>23.1</v>
      </c>
      <c r="BK565" s="402">
        <v>22.6</v>
      </c>
      <c r="BL565" s="402">
        <v>25.8</v>
      </c>
      <c r="BM565" s="402">
        <v>25.6</v>
      </c>
      <c r="BN565" s="402">
        <v>25.2</v>
      </c>
      <c r="BO565" s="402">
        <v>25.4</v>
      </c>
      <c r="BP565" s="402">
        <v>25.4</v>
      </c>
      <c r="BQ565" s="402">
        <v>24.3</v>
      </c>
      <c r="BR565" s="402">
        <v>27.1</v>
      </c>
      <c r="BS565" s="402">
        <v>19.1</v>
      </c>
      <c r="BT565" s="402">
        <v>23.2</v>
      </c>
      <c r="BU565" s="402">
        <v>24.6</v>
      </c>
      <c r="BV565" s="402">
        <v>19.5</v>
      </c>
      <c r="BW565" s="402">
        <v>8.2</v>
      </c>
      <c r="BX565" s="402">
        <v>29</v>
      </c>
      <c r="BY565" s="402">
        <v>22.3</v>
      </c>
      <c r="BZ565" s="402">
        <v>21.3</v>
      </c>
      <c r="CA565" s="402">
        <v>19.8</v>
      </c>
      <c r="CB565" s="402">
        <v>26.8</v>
      </c>
      <c r="CC565" s="402">
        <v>19.4</v>
      </c>
      <c r="CD565" s="402">
        <v>23.6</v>
      </c>
      <c r="CE565" s="402">
        <v>23.5</v>
      </c>
      <c r="CF565" s="402">
        <v>21.9</v>
      </c>
      <c r="CG565" s="402">
        <v>20.1</v>
      </c>
      <c r="CH565" s="402">
        <v>16.8</v>
      </c>
      <c r="CI565" s="402">
        <v>16.5</v>
      </c>
      <c r="CJ565" s="402">
        <v>14.9</v>
      </c>
      <c r="CK565" s="402">
        <v>16.7</v>
      </c>
      <c r="CL565" s="402">
        <v>16.5</v>
      </c>
      <c r="CM565" s="402">
        <v>16.5</v>
      </c>
      <c r="CN565" s="402">
        <v>19.9</v>
      </c>
      <c r="CO565" s="402">
        <v>16.8</v>
      </c>
      <c r="CP565" s="402">
        <v>17.9</v>
      </c>
    </row>
    <row r="566" spans="1:94">
      <c r="A566">
        <v>564</v>
      </c>
      <c r="B566" t="s">
        <v>1488</v>
      </c>
      <c r="C566" t="s">
        <v>179</v>
      </c>
      <c r="D566" t="s">
        <v>1482</v>
      </c>
      <c r="E566" t="s">
        <v>1489</v>
      </c>
      <c r="F566" t="s">
        <v>2109</v>
      </c>
      <c r="I566" s="402"/>
      <c r="J566" s="402">
        <v>30.8</v>
      </c>
      <c r="K566" s="402"/>
      <c r="L566" s="402">
        <v>30.7</v>
      </c>
      <c r="M566" s="402">
        <v>30.8</v>
      </c>
      <c r="N566" s="402">
        <v>31.8</v>
      </c>
      <c r="O566" s="402">
        <v>30.1</v>
      </c>
      <c r="P566" s="402">
        <v>30.6</v>
      </c>
      <c r="Q566" s="402"/>
      <c r="R566" s="402">
        <v>30.4</v>
      </c>
      <c r="S566" s="402">
        <v>30.3</v>
      </c>
      <c r="T566" s="402">
        <v>30.8</v>
      </c>
      <c r="U566" s="402">
        <v>30.9</v>
      </c>
      <c r="V566" s="402">
        <v>30.9</v>
      </c>
      <c r="W566" s="402">
        <v>31.9</v>
      </c>
      <c r="X566" s="402">
        <v>31.9</v>
      </c>
      <c r="Y566" s="402">
        <v>31.9</v>
      </c>
      <c r="Z566" s="402">
        <v>31.9</v>
      </c>
      <c r="AA566" s="402">
        <v>31.9</v>
      </c>
      <c r="AB566" s="402">
        <v>36.8</v>
      </c>
      <c r="AC566" s="402">
        <v>31.6</v>
      </c>
      <c r="AD566" s="402">
        <v>28.9</v>
      </c>
      <c r="AE566" s="402">
        <v>27.3</v>
      </c>
      <c r="AF566" s="402">
        <v>33.4</v>
      </c>
      <c r="AG566" s="402">
        <v>29.1</v>
      </c>
      <c r="AH566" s="402">
        <v>30.3</v>
      </c>
      <c r="AI566" s="402"/>
      <c r="AJ566" s="402">
        <v>30.4</v>
      </c>
      <c r="AK566" s="402">
        <v>30.4</v>
      </c>
      <c r="AL566" s="402">
        <v>30.4</v>
      </c>
      <c r="AM566" s="402">
        <v>29.8</v>
      </c>
      <c r="AN566" s="402">
        <v>30.3</v>
      </c>
      <c r="AO566" s="402">
        <v>30.3</v>
      </c>
      <c r="AP566" s="402">
        <v>30.3</v>
      </c>
      <c r="AQ566" s="402">
        <v>29.2</v>
      </c>
      <c r="AR566" s="402">
        <v>30.5</v>
      </c>
      <c r="AS566" s="402">
        <v>30.6</v>
      </c>
      <c r="AT566" s="402">
        <v>30.9</v>
      </c>
      <c r="AU566" s="402">
        <v>33.9</v>
      </c>
      <c r="AV566" s="402">
        <v>30.9</v>
      </c>
      <c r="AW566" s="402">
        <v>26.8</v>
      </c>
      <c r="AX566" s="402">
        <v>31</v>
      </c>
      <c r="AY566" s="402">
        <v>31.2</v>
      </c>
      <c r="AZ566" s="402">
        <v>31</v>
      </c>
      <c r="BA566" s="402">
        <v>31</v>
      </c>
      <c r="BB566" s="402">
        <v>31</v>
      </c>
      <c r="BC566" s="402">
        <v>31</v>
      </c>
      <c r="BD566" s="402">
        <v>36.3</v>
      </c>
      <c r="BE566" s="402">
        <v>33.3</v>
      </c>
      <c r="BF566" s="402">
        <v>31.5</v>
      </c>
      <c r="BG566" s="402">
        <v>32</v>
      </c>
      <c r="BH566" s="402">
        <v>32</v>
      </c>
      <c r="BI566" s="402">
        <v>32</v>
      </c>
      <c r="BJ566" s="402">
        <v>30.7</v>
      </c>
      <c r="BK566" s="402">
        <v>33.2</v>
      </c>
      <c r="BL566" s="402">
        <v>32</v>
      </c>
      <c r="BM566" s="402">
        <v>31.8</v>
      </c>
      <c r="BN566" s="402">
        <v>32</v>
      </c>
      <c r="BO566" s="402">
        <v>32</v>
      </c>
      <c r="BP566" s="402">
        <v>32</v>
      </c>
      <c r="BQ566" s="402">
        <v>36.9</v>
      </c>
      <c r="BR566" s="402">
        <v>33.1</v>
      </c>
      <c r="BS566" s="402">
        <v>40.2</v>
      </c>
      <c r="BT566" s="402">
        <v>32.6</v>
      </c>
      <c r="BU566" s="402">
        <v>32</v>
      </c>
      <c r="BV566" s="402">
        <v>31.7</v>
      </c>
      <c r="BW566" s="402">
        <v>31.6</v>
      </c>
      <c r="BX566" s="402">
        <v>27</v>
      </c>
      <c r="BY566" s="402">
        <v>28</v>
      </c>
      <c r="BZ566" s="402">
        <v>29.3</v>
      </c>
      <c r="CA566" s="402">
        <v>29.3</v>
      </c>
      <c r="CB566" s="402">
        <v>22.6</v>
      </c>
      <c r="CC566" s="402">
        <v>27.4</v>
      </c>
      <c r="CD566" s="402">
        <v>27.4</v>
      </c>
      <c r="CE566" s="402">
        <v>28.6</v>
      </c>
      <c r="CF566" s="402">
        <v>35.7</v>
      </c>
      <c r="CG566" s="402">
        <v>34</v>
      </c>
      <c r="CH566" s="402">
        <v>32.8</v>
      </c>
      <c r="CI566" s="402">
        <v>28.4</v>
      </c>
      <c r="CJ566" s="402">
        <v>28.8</v>
      </c>
      <c r="CK566" s="402">
        <v>29.7</v>
      </c>
      <c r="CL566" s="402">
        <v>32.4</v>
      </c>
      <c r="CM566" s="402">
        <v>27.7</v>
      </c>
      <c r="CN566" s="402">
        <v>30.4</v>
      </c>
      <c r="CO566" s="402">
        <v>28.5</v>
      </c>
      <c r="CP566" s="402">
        <v>31.3</v>
      </c>
    </row>
    <row r="567" spans="1:94">
      <c r="A567">
        <v>565</v>
      </c>
      <c r="B567" t="s">
        <v>1490</v>
      </c>
      <c r="C567" t="s">
        <v>179</v>
      </c>
      <c r="D567" t="s">
        <v>1482</v>
      </c>
      <c r="E567" t="s">
        <v>1491</v>
      </c>
      <c r="F567" t="s">
        <v>2109</v>
      </c>
      <c r="I567" s="402"/>
      <c r="J567" s="402">
        <v>20.3</v>
      </c>
      <c r="K567" s="402"/>
      <c r="L567" s="402">
        <v>32.9</v>
      </c>
      <c r="M567" s="402">
        <v>30.2</v>
      </c>
      <c r="N567" s="402">
        <v>22.7</v>
      </c>
      <c r="O567" s="402">
        <v>15.1</v>
      </c>
      <c r="P567" s="402">
        <v>13.5</v>
      </c>
      <c r="Q567" s="402"/>
      <c r="R567" s="402">
        <v>45.5</v>
      </c>
      <c r="S567" s="402">
        <v>34.9</v>
      </c>
      <c r="T567" s="402">
        <v>30.5</v>
      </c>
      <c r="U567" s="402">
        <v>37.8</v>
      </c>
      <c r="V567" s="402">
        <v>27.5</v>
      </c>
      <c r="W567" s="402">
        <v>21.3</v>
      </c>
      <c r="X567" s="402">
        <v>22.8</v>
      </c>
      <c r="Y567" s="402">
        <v>22.6</v>
      </c>
      <c r="Z567" s="402">
        <v>23.2</v>
      </c>
      <c r="AA567" s="402">
        <v>22.6</v>
      </c>
      <c r="AB567" s="402">
        <v>22.8</v>
      </c>
      <c r="AC567" s="402">
        <v>15</v>
      </c>
      <c r="AD567" s="402">
        <v>14.3</v>
      </c>
      <c r="AE567" s="402">
        <v>13.6</v>
      </c>
      <c r="AF567" s="402">
        <v>15</v>
      </c>
      <c r="AG567" s="402">
        <v>13.2</v>
      </c>
      <c r="AH567" s="402">
        <v>11.9</v>
      </c>
      <c r="AI567" s="402"/>
      <c r="AJ567" s="402">
        <v>45.7</v>
      </c>
      <c r="AK567" s="402">
        <v>45.7</v>
      </c>
      <c r="AL567" s="402">
        <v>46</v>
      </c>
      <c r="AM567" s="402">
        <v>35</v>
      </c>
      <c r="AN567" s="402">
        <v>34.9</v>
      </c>
      <c r="AO567" s="402">
        <v>32.3</v>
      </c>
      <c r="AP567" s="402">
        <v>37.4</v>
      </c>
      <c r="AQ567" s="402">
        <v>35.7</v>
      </c>
      <c r="AR567" s="402">
        <v>39.9</v>
      </c>
      <c r="AS567" s="402">
        <v>30.6</v>
      </c>
      <c r="AT567" s="402">
        <v>30.4</v>
      </c>
      <c r="AU567" s="402">
        <v>30.6</v>
      </c>
      <c r="AV567" s="402">
        <v>30.6</v>
      </c>
      <c r="AW567" s="402">
        <v>38</v>
      </c>
      <c r="AX567" s="402">
        <v>39.4</v>
      </c>
      <c r="AY567" s="402">
        <v>39.7</v>
      </c>
      <c r="AZ567" s="402">
        <v>37.2</v>
      </c>
      <c r="BA567" s="402">
        <v>27.6</v>
      </c>
      <c r="BB567" s="402">
        <v>28.6</v>
      </c>
      <c r="BC567" s="402">
        <v>23.1</v>
      </c>
      <c r="BD567" s="402">
        <v>22.2</v>
      </c>
      <c r="BE567" s="402">
        <v>21.4</v>
      </c>
      <c r="BF567" s="402">
        <v>20</v>
      </c>
      <c r="BG567" s="402">
        <v>24.6</v>
      </c>
      <c r="BH567" s="402">
        <v>20.5</v>
      </c>
      <c r="BI567" s="402">
        <v>22.9</v>
      </c>
      <c r="BJ567" s="402">
        <v>22.7</v>
      </c>
      <c r="BK567" s="402">
        <v>25</v>
      </c>
      <c r="BL567" s="402">
        <v>22.7</v>
      </c>
      <c r="BM567" s="402">
        <v>23.3</v>
      </c>
      <c r="BN567" s="402">
        <v>26</v>
      </c>
      <c r="BO567" s="402">
        <v>23.1</v>
      </c>
      <c r="BP567" s="402">
        <v>22.7</v>
      </c>
      <c r="BQ567" s="402">
        <v>27.1</v>
      </c>
      <c r="BR567" s="402">
        <v>19.9</v>
      </c>
      <c r="BS567" s="402">
        <v>22.9</v>
      </c>
      <c r="BT567" s="402">
        <v>19.1</v>
      </c>
      <c r="BU567" s="402">
        <v>15.6</v>
      </c>
      <c r="BV567" s="402">
        <v>15.1</v>
      </c>
      <c r="BW567" s="402">
        <v>9</v>
      </c>
      <c r="BX567" s="402">
        <v>14.4</v>
      </c>
      <c r="BY567" s="402">
        <v>14.4</v>
      </c>
      <c r="BZ567" s="402">
        <v>14.4</v>
      </c>
      <c r="CA567" s="402">
        <v>14.2</v>
      </c>
      <c r="CB567" s="402">
        <v>13.6</v>
      </c>
      <c r="CC567" s="402">
        <v>14</v>
      </c>
      <c r="CD567" s="402">
        <v>12.2</v>
      </c>
      <c r="CE567" s="402">
        <v>13.7</v>
      </c>
      <c r="CF567" s="402">
        <v>17.2</v>
      </c>
      <c r="CG567" s="402">
        <v>16.7</v>
      </c>
      <c r="CH567" s="402">
        <v>13.7</v>
      </c>
      <c r="CI567" s="402">
        <v>9.6</v>
      </c>
      <c r="CJ567" s="402">
        <v>13.3</v>
      </c>
      <c r="CK567" s="402">
        <v>24.9</v>
      </c>
      <c r="CL567" s="402">
        <v>13.3</v>
      </c>
      <c r="CM567" s="402">
        <v>10.6</v>
      </c>
      <c r="CN567" s="402">
        <v>11.9</v>
      </c>
      <c r="CO567" s="402">
        <v>11.2</v>
      </c>
      <c r="CP567" s="402">
        <v>11.9</v>
      </c>
    </row>
    <row r="568" spans="1:94">
      <c r="A568">
        <v>566</v>
      </c>
      <c r="B568" t="s">
        <v>1492</v>
      </c>
      <c r="C568" t="s">
        <v>179</v>
      </c>
      <c r="D568" t="s">
        <v>1482</v>
      </c>
      <c r="E568" t="s">
        <v>1493</v>
      </c>
      <c r="F568" t="s">
        <v>2109</v>
      </c>
      <c r="I568" s="402"/>
      <c r="J568" s="402">
        <v>33.5</v>
      </c>
      <c r="K568" s="402"/>
      <c r="L568" s="402">
        <v>33.4</v>
      </c>
      <c r="M568" s="402">
        <v>28.9</v>
      </c>
      <c r="N568" s="402">
        <v>34.9</v>
      </c>
      <c r="O568" s="402">
        <v>34.5</v>
      </c>
      <c r="P568" s="402">
        <v>32.7</v>
      </c>
      <c r="Q568" s="402"/>
      <c r="R568" s="402">
        <v>31</v>
      </c>
      <c r="S568" s="402">
        <v>33.4</v>
      </c>
      <c r="T568" s="402">
        <v>33.4</v>
      </c>
      <c r="U568" s="402">
        <v>24.8</v>
      </c>
      <c r="V568" s="402">
        <v>29.7</v>
      </c>
      <c r="W568" s="402">
        <v>37.5</v>
      </c>
      <c r="X568" s="402">
        <v>34</v>
      </c>
      <c r="Y568" s="402">
        <v>35.9</v>
      </c>
      <c r="Z568" s="402">
        <v>35.7</v>
      </c>
      <c r="AA568" s="402">
        <v>32.6</v>
      </c>
      <c r="AB568" s="402">
        <v>26.1</v>
      </c>
      <c r="AC568" s="402">
        <v>37.5</v>
      </c>
      <c r="AD568" s="402">
        <v>34.6</v>
      </c>
      <c r="AE568" s="402">
        <v>34.5</v>
      </c>
      <c r="AF568" s="402">
        <v>34.6</v>
      </c>
      <c r="AG568" s="402">
        <v>32.5</v>
      </c>
      <c r="AH568" s="402">
        <v>30.8</v>
      </c>
      <c r="AI568" s="402"/>
      <c r="AJ568" s="402">
        <v>30.9</v>
      </c>
      <c r="AK568" s="402">
        <v>30.6</v>
      </c>
      <c r="AL568" s="402">
        <v>30.9</v>
      </c>
      <c r="AM568" s="402">
        <v>33.3</v>
      </c>
      <c r="AN568" s="402">
        <v>31.1</v>
      </c>
      <c r="AO568" s="402">
        <v>37.5</v>
      </c>
      <c r="AP568" s="402">
        <v>28.8</v>
      </c>
      <c r="AQ568" s="402">
        <v>31.4</v>
      </c>
      <c r="AR568" s="402">
        <v>33.3</v>
      </c>
      <c r="AS568" s="402">
        <v>32.5</v>
      </c>
      <c r="AT568" s="402">
        <v>33.3</v>
      </c>
      <c r="AU568" s="402">
        <v>37.3</v>
      </c>
      <c r="AV568" s="402">
        <v>33.3</v>
      </c>
      <c r="AW568" s="402">
        <v>24.7</v>
      </c>
      <c r="AX568" s="402">
        <v>24.6</v>
      </c>
      <c r="AY568" s="402">
        <v>24.7</v>
      </c>
      <c r="AZ568" s="402">
        <v>23.5</v>
      </c>
      <c r="BA568" s="402">
        <v>29.6</v>
      </c>
      <c r="BB568" s="402">
        <v>29.6</v>
      </c>
      <c r="BC568" s="402">
        <v>29.8</v>
      </c>
      <c r="BD568" s="402">
        <v>40.5</v>
      </c>
      <c r="BE568" s="402">
        <v>37.4</v>
      </c>
      <c r="BF568" s="402">
        <v>37.4</v>
      </c>
      <c r="BG568" s="402">
        <v>33.8</v>
      </c>
      <c r="BH568" s="402">
        <v>33.5</v>
      </c>
      <c r="BI568" s="402">
        <v>33.3</v>
      </c>
      <c r="BJ568" s="402">
        <v>39.6</v>
      </c>
      <c r="BK568" s="402">
        <v>32.1</v>
      </c>
      <c r="BL568" s="402">
        <v>35.5</v>
      </c>
      <c r="BM568" s="402">
        <v>35.6</v>
      </c>
      <c r="BN568" s="402">
        <v>35.5</v>
      </c>
      <c r="BO568" s="402">
        <v>31.1</v>
      </c>
      <c r="BP568" s="402">
        <v>32.6</v>
      </c>
      <c r="BQ568" s="402">
        <v>26</v>
      </c>
      <c r="BR568" s="402">
        <v>26</v>
      </c>
      <c r="BS568" s="402">
        <v>26</v>
      </c>
      <c r="BT568" s="402">
        <v>35.3</v>
      </c>
      <c r="BU568" s="402">
        <v>37.3</v>
      </c>
      <c r="BV568" s="402">
        <v>38.9</v>
      </c>
      <c r="BW568" s="402">
        <v>37.3</v>
      </c>
      <c r="BX568" s="402">
        <v>30.6</v>
      </c>
      <c r="BY568" s="402">
        <v>34.4</v>
      </c>
      <c r="BZ568" s="402">
        <v>34.4</v>
      </c>
      <c r="CA568" s="402">
        <v>39.3</v>
      </c>
      <c r="CB568" s="402">
        <v>34.4</v>
      </c>
      <c r="CC568" s="402">
        <v>34.4</v>
      </c>
      <c r="CD568" s="402">
        <v>34.4</v>
      </c>
      <c r="CE568" s="402">
        <v>32.4</v>
      </c>
      <c r="CF568" s="402">
        <v>32.9</v>
      </c>
      <c r="CG568" s="402">
        <v>34</v>
      </c>
      <c r="CH568" s="402">
        <v>37.3</v>
      </c>
      <c r="CI568" s="402">
        <v>36.4</v>
      </c>
      <c r="CJ568" s="402">
        <v>30.2</v>
      </c>
      <c r="CK568" s="402">
        <v>29.9</v>
      </c>
      <c r="CL568" s="402">
        <v>26.4</v>
      </c>
      <c r="CM568" s="402">
        <v>32.3</v>
      </c>
      <c r="CN568" s="402">
        <v>30.4</v>
      </c>
      <c r="CO568" s="402">
        <v>32.3</v>
      </c>
      <c r="CP568" s="402">
        <v>28.4</v>
      </c>
    </row>
    <row r="569" spans="1:94">
      <c r="A569">
        <v>567</v>
      </c>
      <c r="B569" t="s">
        <v>1494</v>
      </c>
      <c r="C569" t="s">
        <v>179</v>
      </c>
      <c r="D569" t="s">
        <v>1482</v>
      </c>
      <c r="E569" t="s">
        <v>1495</v>
      </c>
      <c r="F569" t="s">
        <v>2109</v>
      </c>
      <c r="I569" s="402"/>
      <c r="J569" s="402">
        <v>41.9</v>
      </c>
      <c r="K569" s="402"/>
      <c r="L569" s="402">
        <v>52</v>
      </c>
      <c r="M569" s="402">
        <v>60</v>
      </c>
      <c r="N569" s="402">
        <v>43.7</v>
      </c>
      <c r="O569" s="402">
        <v>35.8</v>
      </c>
      <c r="P569" s="402">
        <v>35.4</v>
      </c>
      <c r="Q569" s="402"/>
      <c r="R569" s="402">
        <v>65.7</v>
      </c>
      <c r="S569" s="402">
        <v>54.4</v>
      </c>
      <c r="T569" s="402">
        <v>49.3</v>
      </c>
      <c r="U569" s="402">
        <v>71.2</v>
      </c>
      <c r="V569" s="402">
        <v>56</v>
      </c>
      <c r="W569" s="402">
        <v>39.1</v>
      </c>
      <c r="X569" s="402">
        <v>45.8</v>
      </c>
      <c r="Y569" s="402">
        <v>44.3</v>
      </c>
      <c r="Z569" s="402">
        <v>40.4</v>
      </c>
      <c r="AA569" s="402">
        <v>46.1</v>
      </c>
      <c r="AB569" s="402">
        <v>54.4</v>
      </c>
      <c r="AC569" s="402">
        <v>36.1</v>
      </c>
      <c r="AD569" s="402">
        <v>35.1</v>
      </c>
      <c r="AE569" s="402">
        <v>28.8</v>
      </c>
      <c r="AF569" s="402">
        <v>35.1</v>
      </c>
      <c r="AG569" s="402">
        <v>38.4</v>
      </c>
      <c r="AH569" s="402">
        <v>30.8</v>
      </c>
      <c r="AI569" s="402"/>
      <c r="AJ569" s="402">
        <v>65.6</v>
      </c>
      <c r="AK569" s="402">
        <v>65.6</v>
      </c>
      <c r="AL569" s="402">
        <v>65.6</v>
      </c>
      <c r="AM569" s="402">
        <v>54.3</v>
      </c>
      <c r="AN569" s="402">
        <v>54.3</v>
      </c>
      <c r="AO569" s="402">
        <v>48.3</v>
      </c>
      <c r="AP569" s="402">
        <v>64.2</v>
      </c>
      <c r="AQ569" s="402">
        <v>60.8</v>
      </c>
      <c r="AR569" s="402">
        <v>54.8</v>
      </c>
      <c r="AS569" s="402">
        <v>49</v>
      </c>
      <c r="AT569" s="402">
        <v>49.2</v>
      </c>
      <c r="AU569" s="402">
        <v>46.7</v>
      </c>
      <c r="AV569" s="402">
        <v>49.2</v>
      </c>
      <c r="AW569" s="402">
        <v>71.1</v>
      </c>
      <c r="AX569" s="402">
        <v>71.1</v>
      </c>
      <c r="AY569" s="402">
        <v>72.9</v>
      </c>
      <c r="AZ569" s="402">
        <v>71.1</v>
      </c>
      <c r="BA569" s="402">
        <v>50.3</v>
      </c>
      <c r="BB569" s="402">
        <v>54.6</v>
      </c>
      <c r="BC569" s="402">
        <v>63.4</v>
      </c>
      <c r="BD569" s="402">
        <v>39</v>
      </c>
      <c r="BE569" s="402">
        <v>39</v>
      </c>
      <c r="BF569" s="402">
        <v>38.6</v>
      </c>
      <c r="BG569" s="402">
        <v>46.7</v>
      </c>
      <c r="BH569" s="402">
        <v>42.7</v>
      </c>
      <c r="BI569" s="402">
        <v>46.4</v>
      </c>
      <c r="BJ569" s="402">
        <v>40.5</v>
      </c>
      <c r="BK569" s="402">
        <v>51.9</v>
      </c>
      <c r="BL569" s="402">
        <v>45</v>
      </c>
      <c r="BM569" s="402">
        <v>39.5</v>
      </c>
      <c r="BN569" s="402">
        <v>43.8</v>
      </c>
      <c r="BO569" s="402">
        <v>47.5</v>
      </c>
      <c r="BP569" s="402">
        <v>45.9</v>
      </c>
      <c r="BQ569" s="402">
        <v>62.4</v>
      </c>
      <c r="BR569" s="402">
        <v>54.3</v>
      </c>
      <c r="BS569" s="402">
        <v>52.4</v>
      </c>
      <c r="BT569" s="402">
        <v>38.6</v>
      </c>
      <c r="BU569" s="402">
        <v>33.4</v>
      </c>
      <c r="BV569" s="402">
        <v>32.7</v>
      </c>
      <c r="BW569" s="402">
        <v>46.2</v>
      </c>
      <c r="BX569" s="402">
        <v>38.3</v>
      </c>
      <c r="BY569" s="402">
        <v>40.4</v>
      </c>
      <c r="BZ569" s="402">
        <v>33.1</v>
      </c>
      <c r="CA569" s="402">
        <v>27.5</v>
      </c>
      <c r="CB569" s="402">
        <v>28.7</v>
      </c>
      <c r="CC569" s="402">
        <v>31.9</v>
      </c>
      <c r="CD569" s="402">
        <v>28.7</v>
      </c>
      <c r="CE569" s="402">
        <v>26.5</v>
      </c>
      <c r="CF569" s="402">
        <v>34.5</v>
      </c>
      <c r="CG569" s="402">
        <v>38.8</v>
      </c>
      <c r="CH569" s="402">
        <v>32.7</v>
      </c>
      <c r="CI569" s="402">
        <v>29.2</v>
      </c>
      <c r="CJ569" s="402">
        <v>46.8</v>
      </c>
      <c r="CK569" s="402">
        <v>62</v>
      </c>
      <c r="CL569" s="402">
        <v>43</v>
      </c>
      <c r="CM569" s="402">
        <v>29.5</v>
      </c>
      <c r="CN569" s="402">
        <v>34.8</v>
      </c>
      <c r="CO569" s="402">
        <v>28</v>
      </c>
      <c r="CP569" s="402">
        <v>29.6</v>
      </c>
    </row>
    <row r="570" spans="1:94">
      <c r="A570">
        <v>568</v>
      </c>
      <c r="B570" t="s">
        <v>1496</v>
      </c>
      <c r="C570" t="s">
        <v>179</v>
      </c>
      <c r="D570" t="s">
        <v>1482</v>
      </c>
      <c r="E570" t="s">
        <v>780</v>
      </c>
      <c r="F570" t="s">
        <v>2109</v>
      </c>
      <c r="J570">
        <v>60.3</v>
      </c>
      <c r="L570">
        <v>63.9</v>
      </c>
      <c r="M570">
        <v>67.2</v>
      </c>
      <c r="N570">
        <v>62.3</v>
      </c>
      <c r="O570">
        <v>58.1</v>
      </c>
      <c r="P570">
        <v>56.4</v>
      </c>
      <c r="R570">
        <v>70</v>
      </c>
      <c r="S570">
        <v>65.3</v>
      </c>
      <c r="T570">
        <v>63.1</v>
      </c>
      <c r="U570">
        <v>67.4</v>
      </c>
      <c r="V570">
        <v>67.4</v>
      </c>
      <c r="W570">
        <v>64.8</v>
      </c>
      <c r="X570">
        <v>63</v>
      </c>
      <c r="Y570">
        <v>62.5</v>
      </c>
      <c r="Z570">
        <v>60.5</v>
      </c>
      <c r="AA570">
        <v>62.5</v>
      </c>
      <c r="AB570">
        <v>69.6</v>
      </c>
      <c r="AC570">
        <v>58.8</v>
      </c>
      <c r="AD570">
        <v>58.3</v>
      </c>
      <c r="AE570">
        <v>51.5</v>
      </c>
      <c r="AF570">
        <v>56.5</v>
      </c>
      <c r="AG570">
        <v>57.6</v>
      </c>
      <c r="AH570">
        <v>53.4</v>
      </c>
      <c r="AJ570">
        <v>69.7</v>
      </c>
      <c r="AK570">
        <v>69.7</v>
      </c>
      <c r="AL570">
        <v>70</v>
      </c>
      <c r="AM570">
        <v>65.1</v>
      </c>
      <c r="AN570">
        <v>65.1</v>
      </c>
      <c r="AO570">
        <v>65.9</v>
      </c>
      <c r="AP570">
        <v>63.8</v>
      </c>
      <c r="AQ570">
        <v>65.1</v>
      </c>
      <c r="AR570">
        <v>67.7</v>
      </c>
      <c r="AS570">
        <v>63.3</v>
      </c>
      <c r="AT570">
        <v>62.1</v>
      </c>
      <c r="AU570">
        <v>62.9</v>
      </c>
      <c r="AV570">
        <v>62.9</v>
      </c>
      <c r="AW570">
        <v>64.2</v>
      </c>
      <c r="AX570">
        <v>72.3</v>
      </c>
      <c r="AY570">
        <v>67.1</v>
      </c>
      <c r="AZ570">
        <v>67.1</v>
      </c>
      <c r="BA570">
        <v>67.3</v>
      </c>
      <c r="BB570">
        <v>66.6</v>
      </c>
      <c r="BC570">
        <v>69.3</v>
      </c>
      <c r="BD570">
        <v>69.2</v>
      </c>
      <c r="BE570">
        <v>68.1</v>
      </c>
      <c r="BF570">
        <v>63.7</v>
      </c>
      <c r="BG570">
        <v>62.8</v>
      </c>
      <c r="BH570">
        <v>65.4</v>
      </c>
      <c r="BI570">
        <v>62.8</v>
      </c>
      <c r="BJ570">
        <v>57.8</v>
      </c>
      <c r="BK570">
        <v>66.8</v>
      </c>
      <c r="BL570">
        <v>63.9</v>
      </c>
      <c r="BM570">
        <v>59.7</v>
      </c>
      <c r="BN570">
        <v>61.2</v>
      </c>
      <c r="BO570">
        <v>62.2</v>
      </c>
      <c r="BP570">
        <v>62.2</v>
      </c>
      <c r="BQ570">
        <v>79</v>
      </c>
      <c r="BR570">
        <v>69.3</v>
      </c>
      <c r="BS570">
        <v>67.8</v>
      </c>
      <c r="BT570">
        <v>62.7</v>
      </c>
      <c r="BU570">
        <v>58.4</v>
      </c>
      <c r="BV570">
        <v>58.4</v>
      </c>
      <c r="BW570">
        <v>59.8</v>
      </c>
      <c r="BX570">
        <v>61.3</v>
      </c>
      <c r="BY570">
        <v>61.7</v>
      </c>
      <c r="BZ570">
        <v>56.1</v>
      </c>
      <c r="CA570">
        <v>54.7</v>
      </c>
      <c r="CB570">
        <v>48.5</v>
      </c>
      <c r="CC570">
        <v>49.2</v>
      </c>
      <c r="CD570">
        <v>51.8</v>
      </c>
      <c r="CE570">
        <v>51.3</v>
      </c>
      <c r="CF570">
        <v>59.9</v>
      </c>
      <c r="CG570">
        <v>58</v>
      </c>
      <c r="CH570">
        <v>53.7</v>
      </c>
      <c r="CI570">
        <v>51.1</v>
      </c>
      <c r="CJ570">
        <v>63.3</v>
      </c>
      <c r="CK570">
        <v>65.1</v>
      </c>
      <c r="CL570">
        <v>67</v>
      </c>
      <c r="CM570">
        <v>53.2</v>
      </c>
      <c r="CN570">
        <v>54.7</v>
      </c>
      <c r="CO570">
        <v>53.2</v>
      </c>
      <c r="CP570">
        <v>51</v>
      </c>
    </row>
    <row r="571" spans="1:94">
      <c r="A571">
        <v>569</v>
      </c>
      <c r="B571" t="s">
        <v>1497</v>
      </c>
      <c r="C571" t="s">
        <v>179</v>
      </c>
      <c r="D571" t="s">
        <v>1482</v>
      </c>
      <c r="E571" t="s">
        <v>1498</v>
      </c>
      <c r="F571" t="s">
        <v>2109</v>
      </c>
      <c r="I571" s="402"/>
      <c r="J571" s="402">
        <v>13</v>
      </c>
      <c r="K571" s="402"/>
      <c r="L571" s="402">
        <v>25.3</v>
      </c>
      <c r="M571" s="402">
        <v>28.9</v>
      </c>
      <c r="N571" s="402">
        <v>13.5</v>
      </c>
      <c r="O571" s="402">
        <v>7.3</v>
      </c>
      <c r="P571" s="402">
        <v>6.8</v>
      </c>
      <c r="Q571" s="402"/>
      <c r="R571" s="402">
        <v>41.8</v>
      </c>
      <c r="S571" s="402">
        <v>28.5</v>
      </c>
      <c r="T571" s="402">
        <v>21.2</v>
      </c>
      <c r="U571" s="402">
        <v>42.9</v>
      </c>
      <c r="V571" s="402">
        <v>23.5</v>
      </c>
      <c r="W571" s="402">
        <v>13.5</v>
      </c>
      <c r="X571" s="402">
        <v>15.5</v>
      </c>
      <c r="Y571" s="402">
        <v>11.9</v>
      </c>
      <c r="Z571" s="402">
        <v>11.6</v>
      </c>
      <c r="AA571" s="402">
        <v>14.4</v>
      </c>
      <c r="AB571" s="402">
        <v>13.8</v>
      </c>
      <c r="AC571" s="402">
        <v>6.2</v>
      </c>
      <c r="AD571" s="402">
        <v>7.3</v>
      </c>
      <c r="AE571" s="402">
        <v>6</v>
      </c>
      <c r="AF571" s="402">
        <v>6.6</v>
      </c>
      <c r="AG571" s="402">
        <v>7.7</v>
      </c>
      <c r="AH571" s="402">
        <v>5.4</v>
      </c>
      <c r="AI571" s="402"/>
      <c r="AJ571" s="402">
        <v>42.1</v>
      </c>
      <c r="AK571" s="402">
        <v>52.5</v>
      </c>
      <c r="AL571" s="402">
        <v>42.1</v>
      </c>
      <c r="AM571" s="402">
        <v>28.7</v>
      </c>
      <c r="AN571" s="402">
        <v>34.1</v>
      </c>
      <c r="AO571" s="402">
        <v>18.5</v>
      </c>
      <c r="AP571" s="402">
        <v>39.7</v>
      </c>
      <c r="AQ571" s="402">
        <v>34.7</v>
      </c>
      <c r="AR571" s="402">
        <v>28.7</v>
      </c>
      <c r="AS571" s="402">
        <v>27</v>
      </c>
      <c r="AT571" s="402">
        <v>18.2</v>
      </c>
      <c r="AU571" s="402">
        <v>18.7</v>
      </c>
      <c r="AV571" s="402">
        <v>21.4</v>
      </c>
      <c r="AW571" s="402">
        <v>43.1</v>
      </c>
      <c r="AX571" s="402">
        <v>45.3</v>
      </c>
      <c r="AY571" s="402">
        <v>48.8</v>
      </c>
      <c r="AZ571" s="402">
        <v>41.2</v>
      </c>
      <c r="BA571" s="402">
        <v>22.5</v>
      </c>
      <c r="BB571" s="402">
        <v>24.2</v>
      </c>
      <c r="BC571" s="402">
        <v>21.8</v>
      </c>
      <c r="BD571" s="402">
        <v>16.8</v>
      </c>
      <c r="BE571" s="402">
        <v>14.3</v>
      </c>
      <c r="BF571" s="402">
        <v>12.1</v>
      </c>
      <c r="BG571" s="402">
        <v>15.4</v>
      </c>
      <c r="BH571" s="402">
        <v>14.6</v>
      </c>
      <c r="BI571" s="402">
        <v>17.7</v>
      </c>
      <c r="BJ571" s="402">
        <v>6.2</v>
      </c>
      <c r="BK571" s="402">
        <v>16.1</v>
      </c>
      <c r="BL571" s="402">
        <v>15.1</v>
      </c>
      <c r="BM571" s="402">
        <v>10.7</v>
      </c>
      <c r="BN571" s="402">
        <v>17.7</v>
      </c>
      <c r="BO571" s="402">
        <v>16.7</v>
      </c>
      <c r="BP571" s="402">
        <v>13</v>
      </c>
      <c r="BQ571" s="402">
        <v>16.4</v>
      </c>
      <c r="BR571" s="402">
        <v>11.6</v>
      </c>
      <c r="BS571" s="402">
        <v>13.9</v>
      </c>
      <c r="BT571" s="402">
        <v>9.1</v>
      </c>
      <c r="BU571" s="402">
        <v>6.3</v>
      </c>
      <c r="BV571" s="402">
        <v>5.7</v>
      </c>
      <c r="BW571" s="402">
        <v>3.9</v>
      </c>
      <c r="BX571" s="402">
        <v>12</v>
      </c>
      <c r="BY571" s="402">
        <v>9.9</v>
      </c>
      <c r="BZ571" s="402">
        <v>4.9</v>
      </c>
      <c r="CA571" s="402">
        <v>4</v>
      </c>
      <c r="CB571" s="402">
        <v>6</v>
      </c>
      <c r="CC571" s="402">
        <v>9.1</v>
      </c>
      <c r="CD571" s="402">
        <v>4.7</v>
      </c>
      <c r="CE571" s="402">
        <v>6</v>
      </c>
      <c r="CF571" s="402">
        <v>7.4</v>
      </c>
      <c r="CG571" s="402">
        <v>7</v>
      </c>
      <c r="CH571" s="402">
        <v>4.7</v>
      </c>
      <c r="CI571" s="402">
        <v>3.9</v>
      </c>
      <c r="CJ571" s="402">
        <v>8.5</v>
      </c>
      <c r="CK571" s="402">
        <v>20.1</v>
      </c>
      <c r="CL571" s="402">
        <v>10.8</v>
      </c>
      <c r="CM571" s="402">
        <v>4.8</v>
      </c>
      <c r="CN571" s="402">
        <v>7</v>
      </c>
      <c r="CO571" s="402">
        <v>3.7</v>
      </c>
      <c r="CP571" s="402">
        <v>5.5</v>
      </c>
    </row>
    <row r="572" spans="3:94">
      <c r="C572" t="s">
        <v>179</v>
      </c>
      <c r="D572" t="s">
        <v>1500</v>
      </c>
      <c r="I572" s="402"/>
      <c r="J572" s="402"/>
      <c r="K572" s="402"/>
      <c r="L572" s="402"/>
      <c r="M572" s="402"/>
      <c r="N572" s="402"/>
      <c r="O572" s="402"/>
      <c r="P572" s="402"/>
      <c r="Q572" s="402"/>
      <c r="R572" s="402"/>
      <c r="S572" s="402"/>
      <c r="T572" s="402"/>
      <c r="U572" s="402"/>
      <c r="V572" s="402"/>
      <c r="W572" s="402"/>
      <c r="X572" s="402"/>
      <c r="Y572" s="402"/>
      <c r="Z572" s="402"/>
      <c r="AA572" s="402"/>
      <c r="AB572" s="402"/>
      <c r="AC572" s="402"/>
      <c r="AD572" s="402"/>
      <c r="AE572" s="402"/>
      <c r="AF572" s="402"/>
      <c r="AG572" s="402"/>
      <c r="AH572" s="402"/>
      <c r="AI572" s="402"/>
      <c r="AJ572" s="402"/>
      <c r="AK572" s="402"/>
      <c r="AL572" s="402"/>
      <c r="AM572" s="402"/>
      <c r="AN572" s="402"/>
      <c r="AO572" s="402"/>
      <c r="AP572" s="402"/>
      <c r="AQ572" s="402"/>
      <c r="AR572" s="402"/>
      <c r="AS572" s="402"/>
      <c r="AT572" s="402"/>
      <c r="AU572" s="402"/>
      <c r="AV572" s="402"/>
      <c r="AW572" s="402"/>
      <c r="AX572" s="402"/>
      <c r="AY572" s="402"/>
      <c r="AZ572" s="402"/>
      <c r="BA572" s="402"/>
      <c r="BB572" s="402"/>
      <c r="BC572" s="402"/>
      <c r="BD572" s="402"/>
      <c r="BE572" s="402"/>
      <c r="BF572" s="402"/>
      <c r="BG572" s="402"/>
      <c r="BH572" s="402"/>
      <c r="BI572" s="402"/>
      <c r="BJ572" s="402"/>
      <c r="BK572" s="402"/>
      <c r="BL572" s="402"/>
      <c r="BM572" s="402"/>
      <c r="BN572" s="402"/>
      <c r="BO572" s="402"/>
      <c r="BP572" s="402"/>
      <c r="BQ572" s="402"/>
      <c r="BR572" s="402"/>
      <c r="BS572" s="402"/>
      <c r="BT572" s="402"/>
      <c r="BU572" s="402"/>
      <c r="BV572" s="402"/>
      <c r="BW572" s="402"/>
      <c r="BX572" s="402"/>
      <c r="BY572" s="402"/>
      <c r="BZ572" s="402"/>
      <c r="CA572" s="402"/>
      <c r="CB572" s="402"/>
      <c r="CC572" s="402"/>
      <c r="CD572" s="402"/>
      <c r="CE572" s="402"/>
      <c r="CF572" s="402"/>
      <c r="CG572" s="402"/>
      <c r="CH572" s="402"/>
      <c r="CI572" s="402"/>
      <c r="CJ572" s="402"/>
      <c r="CK572" s="402"/>
      <c r="CL572" s="402"/>
      <c r="CM572" s="402"/>
      <c r="CN572" s="402"/>
      <c r="CO572" s="402"/>
      <c r="CP572" s="402"/>
    </row>
    <row r="573" spans="1:94">
      <c r="A573">
        <v>571</v>
      </c>
      <c r="B573" t="s">
        <v>1499</v>
      </c>
      <c r="C573" t="s">
        <v>179</v>
      </c>
      <c r="D573" t="s">
        <v>1500</v>
      </c>
      <c r="E573" t="s">
        <v>1501</v>
      </c>
      <c r="F573" t="s">
        <v>2111</v>
      </c>
      <c r="I573" s="402"/>
      <c r="J573" s="402">
        <v>16.9</v>
      </c>
      <c r="K573" s="402"/>
      <c r="L573" s="402">
        <v>19.1</v>
      </c>
      <c r="M573" s="402">
        <v>18.5</v>
      </c>
      <c r="N573" s="402">
        <v>17.3</v>
      </c>
      <c r="O573" s="402">
        <v>16.1</v>
      </c>
      <c r="P573" s="402">
        <v>14.6</v>
      </c>
      <c r="Q573" s="402"/>
      <c r="R573" s="402">
        <v>18.9</v>
      </c>
      <c r="S573" s="402">
        <v>19.9</v>
      </c>
      <c r="T573" s="402">
        <v>18.7</v>
      </c>
      <c r="U573" s="402">
        <v>19.3</v>
      </c>
      <c r="V573" s="402">
        <v>18.3</v>
      </c>
      <c r="W573" s="402">
        <v>18.5</v>
      </c>
      <c r="X573" s="402">
        <v>17.1</v>
      </c>
      <c r="Y573" s="402">
        <v>17.1</v>
      </c>
      <c r="Z573" s="402">
        <v>16.9</v>
      </c>
      <c r="AA573" s="402">
        <v>17.1</v>
      </c>
      <c r="AB573" s="402">
        <v>17.2</v>
      </c>
      <c r="AC573" s="402">
        <v>15.9</v>
      </c>
      <c r="AD573" s="402">
        <v>15.5</v>
      </c>
      <c r="AE573" s="402">
        <v>15.9</v>
      </c>
      <c r="AF573" s="402">
        <v>14.4</v>
      </c>
      <c r="AG573" s="402">
        <v>14.5</v>
      </c>
      <c r="AH573" s="402">
        <v>14.5</v>
      </c>
      <c r="AI573" s="402"/>
      <c r="AJ573" s="402">
        <v>18.9</v>
      </c>
      <c r="AK573" s="402">
        <v>18.9</v>
      </c>
      <c r="AL573" s="402">
        <v>18.9</v>
      </c>
      <c r="AM573" s="402">
        <v>19.8</v>
      </c>
      <c r="AN573" s="402">
        <v>19.8</v>
      </c>
      <c r="AO573" s="402">
        <v>19.3</v>
      </c>
      <c r="AP573" s="402">
        <v>25.4</v>
      </c>
      <c r="AQ573" s="402">
        <v>20.2</v>
      </c>
      <c r="AR573" s="402">
        <v>19.8</v>
      </c>
      <c r="AS573" s="402">
        <v>21</v>
      </c>
      <c r="AT573" s="402">
        <v>16.4</v>
      </c>
      <c r="AU573" s="402">
        <v>18.7</v>
      </c>
      <c r="AV573" s="402">
        <v>18.7</v>
      </c>
      <c r="AW573" s="402">
        <v>21.8</v>
      </c>
      <c r="AX573" s="402">
        <v>19.3</v>
      </c>
      <c r="AY573" s="402">
        <v>19.3</v>
      </c>
      <c r="AZ573" s="402">
        <v>19.3</v>
      </c>
      <c r="BA573" s="402">
        <v>18.3</v>
      </c>
      <c r="BB573" s="402">
        <v>18.3</v>
      </c>
      <c r="BC573" s="402">
        <v>18.3</v>
      </c>
      <c r="BD573" s="402">
        <v>20.5</v>
      </c>
      <c r="BE573" s="402">
        <v>18.5</v>
      </c>
      <c r="BF573" s="402">
        <v>18.5</v>
      </c>
      <c r="BG573" s="402">
        <v>16.9</v>
      </c>
      <c r="BH573" s="402">
        <v>17.1</v>
      </c>
      <c r="BI573" s="402">
        <v>19.3</v>
      </c>
      <c r="BJ573" s="402">
        <v>16.2</v>
      </c>
      <c r="BK573" s="402">
        <v>17.9</v>
      </c>
      <c r="BL573" s="402">
        <v>17.1</v>
      </c>
      <c r="BM573" s="402">
        <v>16.4</v>
      </c>
      <c r="BN573" s="402">
        <v>16.9</v>
      </c>
      <c r="BO573" s="402">
        <v>17.7</v>
      </c>
      <c r="BP573" s="402">
        <v>17.1</v>
      </c>
      <c r="BQ573" s="402">
        <v>18.5</v>
      </c>
      <c r="BR573" s="402">
        <v>19.3</v>
      </c>
      <c r="BS573" s="402">
        <v>17.1</v>
      </c>
      <c r="BT573" s="402">
        <v>16.4</v>
      </c>
      <c r="BU573" s="402">
        <v>15.9</v>
      </c>
      <c r="BV573" s="402">
        <v>15.2</v>
      </c>
      <c r="BW573" s="402">
        <v>15.7</v>
      </c>
      <c r="BX573" s="402">
        <v>16.1</v>
      </c>
      <c r="BY573" s="402">
        <v>15.5</v>
      </c>
      <c r="BZ573" s="402">
        <v>13.4</v>
      </c>
      <c r="CA573" s="402">
        <v>15.5</v>
      </c>
      <c r="CB573" s="402">
        <v>18.8</v>
      </c>
      <c r="CC573" s="402">
        <v>15.9</v>
      </c>
      <c r="CD573" s="402">
        <v>15.9</v>
      </c>
      <c r="CE573" s="402">
        <v>14.9</v>
      </c>
      <c r="CF573" s="402">
        <v>14.1</v>
      </c>
      <c r="CG573" s="402">
        <v>14.4</v>
      </c>
      <c r="CH573" s="402">
        <v>14.4</v>
      </c>
      <c r="CI573" s="402">
        <v>12.9</v>
      </c>
      <c r="CJ573" s="402">
        <v>14.5</v>
      </c>
      <c r="CK573" s="402">
        <v>18.1</v>
      </c>
      <c r="CL573" s="402">
        <v>14.5</v>
      </c>
      <c r="CM573" s="402">
        <v>14.5</v>
      </c>
      <c r="CN573" s="402">
        <v>14.5</v>
      </c>
      <c r="CO573" s="402">
        <v>13.4</v>
      </c>
      <c r="CP573" s="402">
        <v>14.5</v>
      </c>
    </row>
    <row r="574" spans="1:94">
      <c r="A574">
        <v>572</v>
      </c>
      <c r="B574" t="s">
        <v>1502</v>
      </c>
      <c r="C574" t="s">
        <v>179</v>
      </c>
      <c r="D574" t="s">
        <v>1500</v>
      </c>
      <c r="E574" t="s">
        <v>1503</v>
      </c>
      <c r="F574" t="s">
        <v>2111</v>
      </c>
      <c r="I574" s="402"/>
      <c r="J574" s="402">
        <v>16.5</v>
      </c>
      <c r="K574" s="402"/>
      <c r="L574" s="402">
        <v>22.5</v>
      </c>
      <c r="M574" s="402">
        <v>17.5</v>
      </c>
      <c r="N574" s="402">
        <v>17.8</v>
      </c>
      <c r="O574" s="402">
        <v>13.7</v>
      </c>
      <c r="P574" s="402">
        <v>12.4</v>
      </c>
      <c r="Q574" s="402"/>
      <c r="R574" s="402">
        <v>23.8</v>
      </c>
      <c r="S574" s="402">
        <v>24.3</v>
      </c>
      <c r="T574" s="402">
        <v>21.2</v>
      </c>
      <c r="U574" s="402">
        <v>17.5</v>
      </c>
      <c r="V574" s="402">
        <v>17.5</v>
      </c>
      <c r="W574" s="402">
        <v>19</v>
      </c>
      <c r="X574" s="402">
        <v>18.2</v>
      </c>
      <c r="Y574" s="402">
        <v>17.7</v>
      </c>
      <c r="Z574" s="402">
        <v>16.5</v>
      </c>
      <c r="AA574" s="402">
        <v>17.7</v>
      </c>
      <c r="AB574" s="402">
        <v>12</v>
      </c>
      <c r="AC574" s="402">
        <v>13.7</v>
      </c>
      <c r="AD574" s="402">
        <v>13.7</v>
      </c>
      <c r="AE574" s="402">
        <v>13.7</v>
      </c>
      <c r="AF574" s="402">
        <v>12.4</v>
      </c>
      <c r="AG574" s="402">
        <v>11.7</v>
      </c>
      <c r="AH574" s="402">
        <v>12.4</v>
      </c>
      <c r="AI574" s="402"/>
      <c r="AJ574" s="402">
        <v>36.7</v>
      </c>
      <c r="AK574" s="402">
        <v>23.7</v>
      </c>
      <c r="AL574" s="402">
        <v>23.7</v>
      </c>
      <c r="AM574" s="402">
        <v>24.2</v>
      </c>
      <c r="AN574" s="402">
        <v>25.8</v>
      </c>
      <c r="AO574" s="402">
        <v>23.1</v>
      </c>
      <c r="AP574" s="402">
        <v>26.5</v>
      </c>
      <c r="AQ574" s="402">
        <v>24.2</v>
      </c>
      <c r="AR574" s="402">
        <v>25.8</v>
      </c>
      <c r="AS574" s="402">
        <v>24.1</v>
      </c>
      <c r="AT574" s="402">
        <v>20.5</v>
      </c>
      <c r="AU574" s="402">
        <v>19</v>
      </c>
      <c r="AV574" s="402">
        <v>21.2</v>
      </c>
      <c r="AW574" s="402">
        <v>21.9</v>
      </c>
      <c r="AX574" s="402">
        <v>17.3</v>
      </c>
      <c r="AY574" s="402">
        <v>17.4</v>
      </c>
      <c r="AZ574" s="402">
        <v>17.4</v>
      </c>
      <c r="BA574" s="402">
        <v>21</v>
      </c>
      <c r="BB574" s="402">
        <v>17.4</v>
      </c>
      <c r="BC574" s="402">
        <v>14.9</v>
      </c>
      <c r="BD574" s="402">
        <v>18.9</v>
      </c>
      <c r="BE574" s="402">
        <v>19.8</v>
      </c>
      <c r="BF574" s="402">
        <v>18.9</v>
      </c>
      <c r="BG574" s="402">
        <v>20.1</v>
      </c>
      <c r="BH574" s="402">
        <v>14.7</v>
      </c>
      <c r="BI574" s="402">
        <v>18.2</v>
      </c>
      <c r="BJ574" s="402">
        <v>17.7</v>
      </c>
      <c r="BK574" s="402">
        <v>17.7</v>
      </c>
      <c r="BL574" s="402">
        <v>17.7</v>
      </c>
      <c r="BM574" s="402">
        <v>16.4</v>
      </c>
      <c r="BN574" s="402">
        <v>16.4</v>
      </c>
      <c r="BO574" s="402">
        <v>17.7</v>
      </c>
      <c r="BP574" s="402">
        <v>17.6</v>
      </c>
      <c r="BQ574" s="402">
        <v>11.7</v>
      </c>
      <c r="BR574" s="402">
        <v>10.1</v>
      </c>
      <c r="BS574" s="402">
        <v>12</v>
      </c>
      <c r="BT574" s="402">
        <v>13.6</v>
      </c>
      <c r="BU574" s="402">
        <v>14.3</v>
      </c>
      <c r="BV574" s="402">
        <v>13.6</v>
      </c>
      <c r="BW574" s="402">
        <v>10</v>
      </c>
      <c r="BX574" s="402">
        <v>13.7</v>
      </c>
      <c r="BY574" s="402">
        <v>13.6</v>
      </c>
      <c r="BZ574" s="402">
        <v>12.8</v>
      </c>
      <c r="CA574" s="402">
        <v>13.6</v>
      </c>
      <c r="CB574" s="402">
        <v>13.6</v>
      </c>
      <c r="CC574" s="402">
        <v>13.6</v>
      </c>
      <c r="CD574" s="402">
        <v>13.6</v>
      </c>
      <c r="CE574" s="402">
        <v>13.6</v>
      </c>
      <c r="CF574" s="402">
        <v>12.3</v>
      </c>
      <c r="CG574" s="402">
        <v>12.3</v>
      </c>
      <c r="CH574" s="402">
        <v>12.7</v>
      </c>
      <c r="CI574" s="402">
        <v>11.7</v>
      </c>
      <c r="CJ574" s="402">
        <v>11.7</v>
      </c>
      <c r="CK574" s="402">
        <v>11.7</v>
      </c>
      <c r="CL574" s="402">
        <v>11.7</v>
      </c>
      <c r="CM574" s="402">
        <v>10.6</v>
      </c>
      <c r="CN574" s="402">
        <v>12.3</v>
      </c>
      <c r="CO574" s="402">
        <v>12.3</v>
      </c>
      <c r="CP574" s="402">
        <v>12.3</v>
      </c>
    </row>
    <row r="575" spans="1:94">
      <c r="A575">
        <v>573</v>
      </c>
      <c r="B575" t="s">
        <v>1504</v>
      </c>
      <c r="C575" t="s">
        <v>179</v>
      </c>
      <c r="D575" t="s">
        <v>1500</v>
      </c>
      <c r="E575" t="s">
        <v>1505</v>
      </c>
      <c r="F575" t="s">
        <v>2111</v>
      </c>
      <c r="J575">
        <v>26.1</v>
      </c>
      <c r="L575">
        <v>21.5</v>
      </c>
      <c r="M575">
        <v>24.2</v>
      </c>
      <c r="N575">
        <v>24.9</v>
      </c>
      <c r="O575">
        <v>28.8</v>
      </c>
      <c r="P575">
        <v>29.5</v>
      </c>
      <c r="R575">
        <v>21.7</v>
      </c>
      <c r="S575">
        <v>20.8</v>
      </c>
      <c r="T575">
        <v>21.7</v>
      </c>
      <c r="U575">
        <v>23.1</v>
      </c>
      <c r="V575">
        <v>24.4</v>
      </c>
      <c r="W575">
        <v>25</v>
      </c>
      <c r="X575">
        <v>23.4</v>
      </c>
      <c r="Y575">
        <v>25</v>
      </c>
      <c r="Z575">
        <v>25</v>
      </c>
      <c r="AA575">
        <v>25.7</v>
      </c>
      <c r="AB575">
        <v>30.8</v>
      </c>
      <c r="AC575">
        <v>28.6</v>
      </c>
      <c r="AD575">
        <v>29</v>
      </c>
      <c r="AE575">
        <v>29</v>
      </c>
      <c r="AF575">
        <v>29.6</v>
      </c>
      <c r="AG575">
        <v>29.6</v>
      </c>
      <c r="AH575">
        <v>29.8</v>
      </c>
      <c r="AJ575">
        <v>23.1</v>
      </c>
      <c r="AK575">
        <v>14.4</v>
      </c>
      <c r="AL575">
        <v>21.7</v>
      </c>
      <c r="AM575">
        <v>20.8</v>
      </c>
      <c r="AN575">
        <v>18.9</v>
      </c>
      <c r="AO575">
        <v>21.1</v>
      </c>
      <c r="AP575">
        <v>20.6</v>
      </c>
      <c r="AQ575">
        <v>20.6</v>
      </c>
      <c r="AR575">
        <v>20.8</v>
      </c>
      <c r="AS575">
        <v>23</v>
      </c>
      <c r="AT575">
        <v>21.6</v>
      </c>
      <c r="AU575">
        <v>21.7</v>
      </c>
      <c r="AV575">
        <v>23</v>
      </c>
      <c r="AW575">
        <v>23.1</v>
      </c>
      <c r="AX575">
        <v>23.1</v>
      </c>
      <c r="AY575">
        <v>22.9</v>
      </c>
      <c r="AZ575">
        <v>23.1</v>
      </c>
      <c r="BA575">
        <v>24.4</v>
      </c>
      <c r="BB575">
        <v>24.5</v>
      </c>
      <c r="BC575">
        <v>23</v>
      </c>
      <c r="BD575">
        <v>25.1</v>
      </c>
      <c r="BE575">
        <v>22.9</v>
      </c>
      <c r="BF575">
        <v>25.6</v>
      </c>
      <c r="BG575">
        <v>23.5</v>
      </c>
      <c r="BH575">
        <v>21.8</v>
      </c>
      <c r="BI575">
        <v>23.5</v>
      </c>
      <c r="BJ575">
        <v>25.1</v>
      </c>
      <c r="BK575">
        <v>23.5</v>
      </c>
      <c r="BL575">
        <v>25.1</v>
      </c>
      <c r="BM575">
        <v>25.1</v>
      </c>
      <c r="BN575">
        <v>25.1</v>
      </c>
      <c r="BO575">
        <v>25.8</v>
      </c>
      <c r="BP575">
        <v>25.8</v>
      </c>
      <c r="BQ575">
        <v>30.8</v>
      </c>
      <c r="BR575">
        <v>37.2</v>
      </c>
      <c r="BS575">
        <v>30.2</v>
      </c>
      <c r="BT575">
        <v>28.7</v>
      </c>
      <c r="BU575">
        <v>27.3</v>
      </c>
      <c r="BV575">
        <v>29.9</v>
      </c>
      <c r="BW575">
        <v>25.8</v>
      </c>
      <c r="BX575">
        <v>29.1</v>
      </c>
      <c r="BY575">
        <v>29.7</v>
      </c>
      <c r="BZ575">
        <v>29.1</v>
      </c>
      <c r="CA575">
        <v>29.1</v>
      </c>
      <c r="CB575">
        <v>29</v>
      </c>
      <c r="CC575">
        <v>29.6</v>
      </c>
      <c r="CD575">
        <v>29.3</v>
      </c>
      <c r="CE575">
        <v>29</v>
      </c>
      <c r="CF575">
        <v>29.7</v>
      </c>
      <c r="CG575">
        <v>29.7</v>
      </c>
      <c r="CH575">
        <v>29.9</v>
      </c>
      <c r="CI575">
        <v>32.2</v>
      </c>
      <c r="CJ575">
        <v>25.8</v>
      </c>
      <c r="CK575">
        <v>29.6</v>
      </c>
      <c r="CL575">
        <v>24.7</v>
      </c>
      <c r="CM575">
        <v>31.4</v>
      </c>
      <c r="CN575">
        <v>29.8</v>
      </c>
      <c r="CO575">
        <v>30.8</v>
      </c>
      <c r="CP575">
        <v>29.9</v>
      </c>
    </row>
    <row r="576" spans="1:94">
      <c r="A576">
        <v>574</v>
      </c>
      <c r="B576" t="s">
        <v>1506</v>
      </c>
      <c r="C576" t="s">
        <v>179</v>
      </c>
      <c r="D576" t="s">
        <v>1500</v>
      </c>
      <c r="E576" t="s">
        <v>1507</v>
      </c>
      <c r="F576" t="s">
        <v>2111</v>
      </c>
      <c r="I576" s="402"/>
      <c r="J576" s="402">
        <v>20.5</v>
      </c>
      <c r="K576" s="402"/>
      <c r="L576" s="402">
        <v>21.7</v>
      </c>
      <c r="M576" s="402">
        <v>20.3</v>
      </c>
      <c r="N576" s="402">
        <v>21.3</v>
      </c>
      <c r="O576" s="402">
        <v>20.5</v>
      </c>
      <c r="P576" s="402">
        <v>18.6</v>
      </c>
      <c r="Q576" s="402"/>
      <c r="R576" s="402">
        <v>19.8</v>
      </c>
      <c r="S576" s="402">
        <v>21.8</v>
      </c>
      <c r="T576" s="402">
        <v>21.9</v>
      </c>
      <c r="U576" s="402">
        <v>18.3</v>
      </c>
      <c r="V576" s="402">
        <v>20.4</v>
      </c>
      <c r="W576" s="402">
        <v>21.4</v>
      </c>
      <c r="X576" s="402">
        <v>22.8</v>
      </c>
      <c r="Y576" s="402">
        <v>21.4</v>
      </c>
      <c r="Z576" s="402">
        <v>22.3</v>
      </c>
      <c r="AA576" s="402">
        <v>20.8</v>
      </c>
      <c r="AB576" s="402">
        <v>18</v>
      </c>
      <c r="AC576" s="402">
        <v>20.9</v>
      </c>
      <c r="AD576" s="402">
        <v>20.6</v>
      </c>
      <c r="AE576" s="402">
        <v>20.6</v>
      </c>
      <c r="AF576" s="402">
        <v>18.6</v>
      </c>
      <c r="AG576" s="402">
        <v>18.1</v>
      </c>
      <c r="AH576" s="402">
        <v>18.6</v>
      </c>
      <c r="AI576" s="402"/>
      <c r="AJ576" s="402">
        <v>15.2</v>
      </c>
      <c r="AK576" s="402">
        <v>19.7</v>
      </c>
      <c r="AL576" s="402">
        <v>19.7</v>
      </c>
      <c r="AM576" s="402">
        <v>22.3</v>
      </c>
      <c r="AN576" s="402">
        <v>21.7</v>
      </c>
      <c r="AO576" s="402">
        <v>21.7</v>
      </c>
      <c r="AP576" s="402">
        <v>19.7</v>
      </c>
      <c r="AQ576" s="402">
        <v>21.7</v>
      </c>
      <c r="AR576" s="402">
        <v>22.3</v>
      </c>
      <c r="AS576" s="402">
        <v>21.8</v>
      </c>
      <c r="AT576" s="402">
        <v>21.8</v>
      </c>
      <c r="AU576" s="402">
        <v>24.2</v>
      </c>
      <c r="AV576" s="402">
        <v>21.8</v>
      </c>
      <c r="AW576" s="402">
        <v>18.3</v>
      </c>
      <c r="AX576" s="402">
        <v>18.3</v>
      </c>
      <c r="AY576" s="402">
        <v>14.6</v>
      </c>
      <c r="AZ576" s="402">
        <v>18.3</v>
      </c>
      <c r="BA576" s="402">
        <v>22.2</v>
      </c>
      <c r="BB576" s="402">
        <v>20.3</v>
      </c>
      <c r="BC576" s="402">
        <v>20.3</v>
      </c>
      <c r="BD576" s="402">
        <v>21.3</v>
      </c>
      <c r="BE576" s="402">
        <v>21.3</v>
      </c>
      <c r="BF576" s="402">
        <v>21.3</v>
      </c>
      <c r="BG576" s="402">
        <v>24.5</v>
      </c>
      <c r="BH576" s="402">
        <v>21</v>
      </c>
      <c r="BI576" s="402">
        <v>22.7</v>
      </c>
      <c r="BJ576" s="402">
        <v>21.3</v>
      </c>
      <c r="BK576" s="402">
        <v>20.5</v>
      </c>
      <c r="BL576" s="402">
        <v>21.3</v>
      </c>
      <c r="BM576" s="402">
        <v>22.8</v>
      </c>
      <c r="BN576" s="402">
        <v>22</v>
      </c>
      <c r="BO576" s="402">
        <v>20.3</v>
      </c>
      <c r="BP576" s="402">
        <v>20.7</v>
      </c>
      <c r="BQ576" s="402">
        <v>15.7</v>
      </c>
      <c r="BR576" s="402">
        <v>20.3</v>
      </c>
      <c r="BS576" s="402">
        <v>17.5</v>
      </c>
      <c r="BT576" s="402">
        <v>20.8</v>
      </c>
      <c r="BU576" s="402">
        <v>21.5</v>
      </c>
      <c r="BV576" s="402">
        <v>20.8</v>
      </c>
      <c r="BW576" s="402">
        <v>20.8</v>
      </c>
      <c r="BX576" s="402">
        <v>20.5</v>
      </c>
      <c r="BY576" s="402">
        <v>20.5</v>
      </c>
      <c r="BZ576" s="402">
        <v>21</v>
      </c>
      <c r="CA576" s="402">
        <v>20.5</v>
      </c>
      <c r="CB576" s="402">
        <v>20.6</v>
      </c>
      <c r="CC576" s="402">
        <v>20.5</v>
      </c>
      <c r="CD576" s="402">
        <v>20</v>
      </c>
      <c r="CE576" s="402">
        <v>20.5</v>
      </c>
      <c r="CF576" s="402">
        <v>18.5</v>
      </c>
      <c r="CG576" s="402">
        <v>18.5</v>
      </c>
      <c r="CH576" s="402">
        <v>18.5</v>
      </c>
      <c r="CI576" s="402">
        <v>18</v>
      </c>
      <c r="CJ576" s="402">
        <v>18</v>
      </c>
      <c r="CK576" s="402">
        <v>18</v>
      </c>
      <c r="CL576" s="402">
        <v>18</v>
      </c>
      <c r="CM576" s="402">
        <v>17.8</v>
      </c>
      <c r="CN576" s="402">
        <v>18.5</v>
      </c>
      <c r="CO576" s="402">
        <v>18.5</v>
      </c>
      <c r="CP576" s="402">
        <v>18.5</v>
      </c>
    </row>
    <row r="577" spans="3:94">
      <c r="C577" t="s">
        <v>179</v>
      </c>
      <c r="D577" t="s">
        <v>1509</v>
      </c>
      <c r="I577" s="402"/>
      <c r="J577" s="402"/>
      <c r="K577" s="402"/>
      <c r="L577" s="402"/>
      <c r="M577" s="402"/>
      <c r="N577" s="402"/>
      <c r="O577" s="402"/>
      <c r="P577" s="402"/>
      <c r="Q577" s="402"/>
      <c r="R577" s="402"/>
      <c r="S577" s="402"/>
      <c r="T577" s="402"/>
      <c r="U577" s="402"/>
      <c r="V577" s="402"/>
      <c r="W577" s="402"/>
      <c r="X577" s="402"/>
      <c r="Y577" s="402"/>
      <c r="Z577" s="402"/>
      <c r="AA577" s="402"/>
      <c r="AB577" s="402"/>
      <c r="AC577" s="402"/>
      <c r="AD577" s="402"/>
      <c r="AE577" s="402"/>
      <c r="AF577" s="402"/>
      <c r="AG577" s="402"/>
      <c r="AH577" s="402"/>
      <c r="AI577" s="402"/>
      <c r="AJ577" s="402"/>
      <c r="AK577" s="402"/>
      <c r="AL577" s="402"/>
      <c r="AM577" s="402"/>
      <c r="AN577" s="402"/>
      <c r="AO577" s="402"/>
      <c r="AP577" s="402"/>
      <c r="AQ577" s="402"/>
      <c r="AR577" s="402"/>
      <c r="AS577" s="402"/>
      <c r="AT577" s="402"/>
      <c r="AU577" s="402"/>
      <c r="AV577" s="402"/>
      <c r="AW577" s="402"/>
      <c r="AX577" s="402"/>
      <c r="AY577" s="402"/>
      <c r="AZ577" s="402"/>
      <c r="BA577" s="402"/>
      <c r="BB577" s="402"/>
      <c r="BC577" s="402"/>
      <c r="BD577" s="402"/>
      <c r="BE577" s="402"/>
      <c r="BF577" s="402"/>
      <c r="BG577" s="402"/>
      <c r="BH577" s="402"/>
      <c r="BI577" s="402"/>
      <c r="BJ577" s="402"/>
      <c r="BK577" s="402"/>
      <c r="BL577" s="402"/>
      <c r="BM577" s="402"/>
      <c r="BN577" s="402"/>
      <c r="BO577" s="402"/>
      <c r="BP577" s="402"/>
      <c r="BQ577" s="402"/>
      <c r="BR577" s="402"/>
      <c r="BS577" s="402"/>
      <c r="BT577" s="402"/>
      <c r="BU577" s="402"/>
      <c r="BV577" s="402"/>
      <c r="BW577" s="402"/>
      <c r="BX577" s="402"/>
      <c r="BY577" s="402"/>
      <c r="BZ577" s="402"/>
      <c r="CA577" s="402"/>
      <c r="CB577" s="402"/>
      <c r="CC577" s="402"/>
      <c r="CD577" s="402"/>
      <c r="CE577" s="402"/>
      <c r="CF577" s="402"/>
      <c r="CG577" s="402"/>
      <c r="CH577" s="402"/>
      <c r="CI577" s="402"/>
      <c r="CJ577" s="402"/>
      <c r="CK577" s="402"/>
      <c r="CL577" s="402"/>
      <c r="CM577" s="402"/>
      <c r="CN577" s="402"/>
      <c r="CO577" s="402"/>
      <c r="CP577" s="402"/>
    </row>
    <row r="578" spans="1:94">
      <c r="A578">
        <v>576</v>
      </c>
      <c r="B578" t="s">
        <v>1508</v>
      </c>
      <c r="C578" t="s">
        <v>179</v>
      </c>
      <c r="D578" t="s">
        <v>1509</v>
      </c>
      <c r="E578" t="s">
        <v>1510</v>
      </c>
      <c r="F578" t="s">
        <v>2116</v>
      </c>
      <c r="I578" s="402"/>
      <c r="J578" s="402">
        <v>39.2</v>
      </c>
      <c r="K578" s="402"/>
      <c r="L578" s="402">
        <v>28.5</v>
      </c>
      <c r="M578" s="402">
        <v>41.6</v>
      </c>
      <c r="N578" s="402">
        <v>36</v>
      </c>
      <c r="O578" s="402">
        <v>44.7</v>
      </c>
      <c r="P578" s="402">
        <v>48.8</v>
      </c>
      <c r="Q578" s="402"/>
      <c r="R578" s="402">
        <v>27</v>
      </c>
      <c r="S578" s="402">
        <v>24.7</v>
      </c>
      <c r="T578" s="402">
        <v>30.4</v>
      </c>
      <c r="U578" s="402">
        <v>46.5</v>
      </c>
      <c r="V578" s="402">
        <v>41.4</v>
      </c>
      <c r="W578" s="402">
        <v>34.9</v>
      </c>
      <c r="X578" s="402">
        <v>35.7</v>
      </c>
      <c r="Y578" s="402">
        <v>33.2</v>
      </c>
      <c r="Z578" s="402">
        <v>41.2</v>
      </c>
      <c r="AA578" s="402">
        <v>36.6</v>
      </c>
      <c r="AB578" s="402">
        <v>55.4</v>
      </c>
      <c r="AC578" s="402">
        <v>44.9</v>
      </c>
      <c r="AD578" s="402">
        <v>40.6</v>
      </c>
      <c r="AE578" s="402">
        <v>49.2</v>
      </c>
      <c r="AF578" s="402">
        <v>50.9</v>
      </c>
      <c r="AG578" s="402">
        <v>46</v>
      </c>
      <c r="AH578" s="402">
        <v>51.4</v>
      </c>
      <c r="AI578" s="402"/>
      <c r="AJ578" s="402">
        <v>27.1</v>
      </c>
      <c r="AK578" s="402">
        <v>23.9</v>
      </c>
      <c r="AL578" s="402">
        <v>27.4</v>
      </c>
      <c r="AM578" s="402">
        <v>24.7</v>
      </c>
      <c r="AN578" s="402">
        <v>21.1</v>
      </c>
      <c r="AO578" s="402">
        <v>24.7</v>
      </c>
      <c r="AP578" s="402">
        <v>30.7</v>
      </c>
      <c r="AQ578" s="402">
        <v>24.8</v>
      </c>
      <c r="AR578" s="402">
        <v>24</v>
      </c>
      <c r="AS578" s="402">
        <v>30.5</v>
      </c>
      <c r="AT578" s="402">
        <v>30.5</v>
      </c>
      <c r="AU578" s="402">
        <v>30.4</v>
      </c>
      <c r="AV578" s="402">
        <v>37.6</v>
      </c>
      <c r="AW578" s="402">
        <v>42.8</v>
      </c>
      <c r="AX578" s="402">
        <v>46.6</v>
      </c>
      <c r="AY578" s="402">
        <v>46.6</v>
      </c>
      <c r="AZ578" s="402">
        <v>51.6</v>
      </c>
      <c r="BA578" s="402">
        <v>31.7</v>
      </c>
      <c r="BB578" s="402">
        <v>43.6</v>
      </c>
      <c r="BC578" s="402">
        <v>41.4</v>
      </c>
      <c r="BD578" s="402">
        <v>34.9</v>
      </c>
      <c r="BE578" s="402">
        <v>29.8</v>
      </c>
      <c r="BF578" s="402">
        <v>34.9</v>
      </c>
      <c r="BG578" s="402">
        <v>35.7</v>
      </c>
      <c r="BH578" s="402">
        <v>37</v>
      </c>
      <c r="BI578" s="402">
        <v>34.4</v>
      </c>
      <c r="BJ578" s="402">
        <v>33.2</v>
      </c>
      <c r="BK578" s="402">
        <v>32.5</v>
      </c>
      <c r="BL578" s="402">
        <v>31.3</v>
      </c>
      <c r="BM578" s="402">
        <v>41.3</v>
      </c>
      <c r="BN578" s="402">
        <v>51.7</v>
      </c>
      <c r="BO578" s="402">
        <v>37.8</v>
      </c>
      <c r="BP578" s="402">
        <v>36.7</v>
      </c>
      <c r="BQ578" s="402">
        <v>56.8</v>
      </c>
      <c r="BR578" s="402">
        <v>57.4</v>
      </c>
      <c r="BS578" s="402">
        <v>55.5</v>
      </c>
      <c r="BT578" s="402">
        <v>45</v>
      </c>
      <c r="BU578" s="402">
        <v>45</v>
      </c>
      <c r="BV578" s="402">
        <v>45</v>
      </c>
      <c r="BW578" s="402">
        <v>44.6</v>
      </c>
      <c r="BX578" s="402">
        <v>37.9</v>
      </c>
      <c r="BY578" s="402">
        <v>39.7</v>
      </c>
      <c r="BZ578" s="402">
        <v>38.3</v>
      </c>
      <c r="CA578" s="402">
        <v>43.4</v>
      </c>
      <c r="CB578" s="402">
        <v>49.6</v>
      </c>
      <c r="CC578" s="402">
        <v>54.5</v>
      </c>
      <c r="CD578" s="402">
        <v>47.4</v>
      </c>
      <c r="CE578" s="402">
        <v>55.5</v>
      </c>
      <c r="CF578" s="402">
        <v>52.9</v>
      </c>
      <c r="CG578" s="402">
        <v>47.6</v>
      </c>
      <c r="CH578" s="402">
        <v>54.2</v>
      </c>
      <c r="CI578" s="402">
        <v>45.9</v>
      </c>
      <c r="CJ578" s="402">
        <v>46</v>
      </c>
      <c r="CK578" s="402">
        <v>47.1</v>
      </c>
      <c r="CL578" s="402">
        <v>47.3</v>
      </c>
      <c r="CM578" s="402">
        <v>38.3</v>
      </c>
      <c r="CN578" s="402">
        <v>50.8</v>
      </c>
      <c r="CO578" s="402">
        <v>50.6</v>
      </c>
      <c r="CP578" s="402">
        <v>56.5</v>
      </c>
    </row>
    <row r="579" spans="1:94">
      <c r="A579">
        <v>577</v>
      </c>
      <c r="B579" t="s">
        <v>1511</v>
      </c>
      <c r="C579" t="s">
        <v>179</v>
      </c>
      <c r="D579" t="s">
        <v>1509</v>
      </c>
      <c r="E579" t="s">
        <v>1512</v>
      </c>
      <c r="F579" t="s">
        <v>2116</v>
      </c>
      <c r="I579" s="402"/>
      <c r="J579" s="402">
        <v>29.6</v>
      </c>
      <c r="K579" s="402"/>
      <c r="L579" s="402">
        <v>29.5</v>
      </c>
      <c r="M579" s="402">
        <v>28.7</v>
      </c>
      <c r="N579" s="402">
        <v>32.1</v>
      </c>
      <c r="O579" s="402">
        <v>29.3</v>
      </c>
      <c r="P579" s="402">
        <v>26.4</v>
      </c>
      <c r="Q579" s="402"/>
      <c r="R579" s="402">
        <v>24.3</v>
      </c>
      <c r="S579" s="402">
        <v>29.2</v>
      </c>
      <c r="T579" s="402">
        <v>29.8</v>
      </c>
      <c r="U579" s="402">
        <v>24.9</v>
      </c>
      <c r="V579" s="402">
        <v>28.9</v>
      </c>
      <c r="W579" s="402">
        <v>33.2</v>
      </c>
      <c r="X579" s="402">
        <v>32.3</v>
      </c>
      <c r="Y579" s="402">
        <v>32.7</v>
      </c>
      <c r="Z579" s="402">
        <v>31.9</v>
      </c>
      <c r="AA579" s="402">
        <v>31.9</v>
      </c>
      <c r="AB579" s="402">
        <v>24.8</v>
      </c>
      <c r="AC579" s="402">
        <v>29.8</v>
      </c>
      <c r="AD579" s="402">
        <v>30.1</v>
      </c>
      <c r="AE579" s="402">
        <v>29.3</v>
      </c>
      <c r="AF579" s="402">
        <v>25.5</v>
      </c>
      <c r="AG579" s="402">
        <v>27.1</v>
      </c>
      <c r="AH579" s="402">
        <v>26.7</v>
      </c>
      <c r="AI579" s="402"/>
      <c r="AJ579" s="402">
        <v>24.4</v>
      </c>
      <c r="AK579" s="402">
        <v>24.3</v>
      </c>
      <c r="AL579" s="402">
        <v>23.4</v>
      </c>
      <c r="AM579" s="402">
        <v>29.3</v>
      </c>
      <c r="AN579" s="402">
        <v>29.2</v>
      </c>
      <c r="AO579" s="402">
        <v>29.2</v>
      </c>
      <c r="AP579" s="402">
        <v>22.4</v>
      </c>
      <c r="AQ579" s="402">
        <v>29.4</v>
      </c>
      <c r="AR579" s="402">
        <v>28.4</v>
      </c>
      <c r="AS579" s="402">
        <v>30</v>
      </c>
      <c r="AT579" s="402">
        <v>30</v>
      </c>
      <c r="AU579" s="402">
        <v>30.5</v>
      </c>
      <c r="AV579" s="402">
        <v>28.9</v>
      </c>
      <c r="AW579" s="402">
        <v>24.5</v>
      </c>
      <c r="AX579" s="402">
        <v>25</v>
      </c>
      <c r="AY579" s="402">
        <v>25</v>
      </c>
      <c r="AZ579" s="402">
        <v>24.5</v>
      </c>
      <c r="BA579" s="402">
        <v>33.2</v>
      </c>
      <c r="BB579" s="402">
        <v>28.4</v>
      </c>
      <c r="BC579" s="402">
        <v>29</v>
      </c>
      <c r="BD579" s="402">
        <v>33.3</v>
      </c>
      <c r="BE579" s="402">
        <v>34.5</v>
      </c>
      <c r="BF579" s="402">
        <v>33.4</v>
      </c>
      <c r="BG579" s="402">
        <v>32.4</v>
      </c>
      <c r="BH579" s="402">
        <v>32.6</v>
      </c>
      <c r="BI579" s="402">
        <v>33.1</v>
      </c>
      <c r="BJ579" s="402">
        <v>32.8</v>
      </c>
      <c r="BK579" s="402">
        <v>32.1</v>
      </c>
      <c r="BL579" s="402">
        <v>33.5</v>
      </c>
      <c r="BM579" s="402">
        <v>32.1</v>
      </c>
      <c r="BN579" s="402">
        <v>24.1</v>
      </c>
      <c r="BO579" s="402">
        <v>31.4</v>
      </c>
      <c r="BP579" s="402">
        <v>32</v>
      </c>
      <c r="BQ579" s="402">
        <v>23.5</v>
      </c>
      <c r="BR579" s="402">
        <v>25.4</v>
      </c>
      <c r="BS579" s="402">
        <v>24.9</v>
      </c>
      <c r="BT579" s="402">
        <v>29.9</v>
      </c>
      <c r="BU579" s="402">
        <v>29.9</v>
      </c>
      <c r="BV579" s="402">
        <v>29.9</v>
      </c>
      <c r="BW579" s="402">
        <v>29.7</v>
      </c>
      <c r="BX579" s="402">
        <v>29.8</v>
      </c>
      <c r="BY579" s="402">
        <v>29.5</v>
      </c>
      <c r="BZ579" s="402">
        <v>31.3</v>
      </c>
      <c r="CA579" s="402">
        <v>29.9</v>
      </c>
      <c r="CB579" s="402">
        <v>30.2</v>
      </c>
      <c r="CC579" s="402">
        <v>27.8</v>
      </c>
      <c r="CD579" s="402">
        <v>30.1</v>
      </c>
      <c r="CE579" s="402">
        <v>27.7</v>
      </c>
      <c r="CF579" s="402">
        <v>25.7</v>
      </c>
      <c r="CG579" s="402">
        <v>26.6</v>
      </c>
      <c r="CH579" s="402">
        <v>23.7</v>
      </c>
      <c r="CI579" s="402">
        <v>27.1</v>
      </c>
      <c r="CJ579" s="402">
        <v>27.2</v>
      </c>
      <c r="CK579" s="402">
        <v>28.5</v>
      </c>
      <c r="CL579" s="402">
        <v>26.6</v>
      </c>
      <c r="CM579" s="402">
        <v>25.8</v>
      </c>
      <c r="CN579" s="402">
        <v>29.6</v>
      </c>
      <c r="CO579" s="402">
        <v>26.4</v>
      </c>
      <c r="CP579" s="402">
        <v>23.5</v>
      </c>
    </row>
    <row r="580" spans="1:94">
      <c r="A580">
        <v>578</v>
      </c>
      <c r="B580" t="s">
        <v>1513</v>
      </c>
      <c r="C580" t="s">
        <v>179</v>
      </c>
      <c r="D580" t="s">
        <v>1509</v>
      </c>
      <c r="E580" t="s">
        <v>1514</v>
      </c>
      <c r="F580" t="s">
        <v>2116</v>
      </c>
      <c r="J580">
        <v>14.9</v>
      </c>
      <c r="L580">
        <v>17.5</v>
      </c>
      <c r="M580">
        <v>13.4</v>
      </c>
      <c r="N580">
        <v>15.5</v>
      </c>
      <c r="O580">
        <v>14.1</v>
      </c>
      <c r="P580">
        <v>12.7</v>
      </c>
      <c r="R580">
        <v>16.8</v>
      </c>
      <c r="S580">
        <v>18.7</v>
      </c>
      <c r="T580">
        <v>17.7</v>
      </c>
      <c r="U580">
        <v>12.4</v>
      </c>
      <c r="V580">
        <v>13.5</v>
      </c>
      <c r="W580">
        <v>15.6</v>
      </c>
      <c r="X580">
        <v>15.6</v>
      </c>
      <c r="Y580">
        <v>16.9</v>
      </c>
      <c r="Z580">
        <v>14.6</v>
      </c>
      <c r="AA580">
        <v>15.4</v>
      </c>
      <c r="AB580">
        <v>8.8</v>
      </c>
      <c r="AC580">
        <v>14.4</v>
      </c>
      <c r="AD580">
        <v>14.6</v>
      </c>
      <c r="AE580">
        <v>12.1</v>
      </c>
      <c r="AF580">
        <v>11.8</v>
      </c>
      <c r="AG580">
        <v>13</v>
      </c>
      <c r="AH580">
        <v>12.7</v>
      </c>
      <c r="AJ580">
        <v>16.6</v>
      </c>
      <c r="AK580">
        <v>16.6</v>
      </c>
      <c r="AL580">
        <v>16.9</v>
      </c>
      <c r="AM580">
        <v>18.8</v>
      </c>
      <c r="AN580">
        <v>18.5</v>
      </c>
      <c r="AO580">
        <v>19</v>
      </c>
      <c r="AP580">
        <v>19</v>
      </c>
      <c r="AQ580">
        <v>18.6</v>
      </c>
      <c r="AR580">
        <v>18</v>
      </c>
      <c r="AS580">
        <v>17.6</v>
      </c>
      <c r="AT580">
        <v>17.6</v>
      </c>
      <c r="AU580">
        <v>17.2</v>
      </c>
      <c r="AV580">
        <v>16.9</v>
      </c>
      <c r="AW580">
        <v>12.1</v>
      </c>
      <c r="AX580">
        <v>12.3</v>
      </c>
      <c r="AY580">
        <v>12.3</v>
      </c>
      <c r="AZ580">
        <v>12.1</v>
      </c>
      <c r="BA580">
        <v>16.7</v>
      </c>
      <c r="BB580">
        <v>12.1</v>
      </c>
      <c r="BC580">
        <v>13.4</v>
      </c>
      <c r="BD580">
        <v>15.5</v>
      </c>
      <c r="BE580">
        <v>19.2</v>
      </c>
      <c r="BF580">
        <v>15.5</v>
      </c>
      <c r="BG580">
        <v>15.6</v>
      </c>
      <c r="BH580">
        <v>14.1</v>
      </c>
      <c r="BI580">
        <v>15.8</v>
      </c>
      <c r="BJ580">
        <v>16.7</v>
      </c>
      <c r="BK580">
        <v>16.4</v>
      </c>
      <c r="BL580">
        <v>17.6</v>
      </c>
      <c r="BM580">
        <v>14.5</v>
      </c>
      <c r="BN580">
        <v>13.4</v>
      </c>
      <c r="BO580">
        <v>15</v>
      </c>
      <c r="BP580">
        <v>15.2</v>
      </c>
      <c r="BQ580">
        <v>8.6</v>
      </c>
      <c r="BR580">
        <v>8.9</v>
      </c>
      <c r="BS580">
        <v>8.7</v>
      </c>
      <c r="BT580">
        <v>14.3</v>
      </c>
      <c r="BU580">
        <v>14.3</v>
      </c>
      <c r="BV580">
        <v>14.3</v>
      </c>
      <c r="BW580">
        <v>15.5</v>
      </c>
      <c r="BX580">
        <v>14.3</v>
      </c>
      <c r="BY580">
        <v>16.6</v>
      </c>
      <c r="BZ580">
        <v>15</v>
      </c>
      <c r="CA580">
        <v>12.4</v>
      </c>
      <c r="CB580">
        <v>12.1</v>
      </c>
      <c r="CC580">
        <v>10.9</v>
      </c>
      <c r="CD580">
        <v>12.3</v>
      </c>
      <c r="CE580">
        <v>9.7</v>
      </c>
      <c r="CF580">
        <v>11.7</v>
      </c>
      <c r="CG580">
        <v>12.2</v>
      </c>
      <c r="CH580">
        <v>11.3</v>
      </c>
      <c r="CI580">
        <v>12.9</v>
      </c>
      <c r="CJ580">
        <v>12.9</v>
      </c>
      <c r="CK580">
        <v>10.3</v>
      </c>
      <c r="CL580">
        <v>12.6</v>
      </c>
      <c r="CM580">
        <v>20.9</v>
      </c>
      <c r="CN580">
        <v>12.4</v>
      </c>
      <c r="CO580">
        <v>12.3</v>
      </c>
      <c r="CP580">
        <v>12.3</v>
      </c>
    </row>
    <row r="581" spans="1:94">
      <c r="A581">
        <v>579</v>
      </c>
      <c r="B581" t="s">
        <v>1515</v>
      </c>
      <c r="C581" t="s">
        <v>179</v>
      </c>
      <c r="D581" t="s">
        <v>1509</v>
      </c>
      <c r="E581" t="s">
        <v>1516</v>
      </c>
      <c r="F581" t="s">
        <v>2116</v>
      </c>
      <c r="I581" s="402"/>
      <c r="J581" s="402">
        <v>16.2</v>
      </c>
      <c r="K581" s="402"/>
      <c r="L581" s="402">
        <v>24.4</v>
      </c>
      <c r="M581" s="402">
        <v>16.3</v>
      </c>
      <c r="N581" s="402">
        <v>16.4</v>
      </c>
      <c r="O581" s="402">
        <v>11.9</v>
      </c>
      <c r="P581" s="402">
        <v>12.1</v>
      </c>
      <c r="Q581" s="402"/>
      <c r="R581" s="402">
        <v>32</v>
      </c>
      <c r="S581" s="402">
        <v>27.3</v>
      </c>
      <c r="T581" s="402">
        <v>22</v>
      </c>
      <c r="U581" s="402">
        <v>16.2</v>
      </c>
      <c r="V581" s="402">
        <v>16.3</v>
      </c>
      <c r="W581" s="402">
        <v>16.4</v>
      </c>
      <c r="X581" s="402">
        <v>16.4</v>
      </c>
      <c r="Y581" s="402">
        <v>17.3</v>
      </c>
      <c r="Z581" s="402">
        <v>12.2</v>
      </c>
      <c r="AA581" s="402">
        <v>16.1</v>
      </c>
      <c r="AB581" s="402">
        <v>10.9</v>
      </c>
      <c r="AC581" s="402">
        <v>10.9</v>
      </c>
      <c r="AD581" s="402">
        <v>14.6</v>
      </c>
      <c r="AE581" s="402">
        <v>9.5</v>
      </c>
      <c r="AF581" s="402">
        <v>11.8</v>
      </c>
      <c r="AG581" s="402">
        <v>13.9</v>
      </c>
      <c r="AH581" s="402">
        <v>9.3</v>
      </c>
      <c r="AI581" s="402"/>
      <c r="AJ581" s="402">
        <v>31.9</v>
      </c>
      <c r="AK581" s="402">
        <v>35.2</v>
      </c>
      <c r="AL581" s="402">
        <v>32.3</v>
      </c>
      <c r="AM581" s="402">
        <v>27.2</v>
      </c>
      <c r="AN581" s="402">
        <v>31.2</v>
      </c>
      <c r="AO581" s="402">
        <v>27.1</v>
      </c>
      <c r="AP581" s="402">
        <v>27.9</v>
      </c>
      <c r="AQ581" s="402">
        <v>27.3</v>
      </c>
      <c r="AR581" s="402">
        <v>29.6</v>
      </c>
      <c r="AS581" s="402">
        <v>22</v>
      </c>
      <c r="AT581" s="402">
        <v>22</v>
      </c>
      <c r="AU581" s="402">
        <v>21.9</v>
      </c>
      <c r="AV581" s="402">
        <v>16.5</v>
      </c>
      <c r="AW581" s="402">
        <v>20.6</v>
      </c>
      <c r="AX581" s="402">
        <v>16.1</v>
      </c>
      <c r="AY581" s="402">
        <v>16.1</v>
      </c>
      <c r="AZ581" s="402">
        <v>11.8</v>
      </c>
      <c r="BA581" s="402">
        <v>18.4</v>
      </c>
      <c r="BB581" s="402">
        <v>15.9</v>
      </c>
      <c r="BC581" s="402">
        <v>16.2</v>
      </c>
      <c r="BD581" s="402">
        <v>16.3</v>
      </c>
      <c r="BE581" s="402">
        <v>16.5</v>
      </c>
      <c r="BF581" s="402">
        <v>16.3</v>
      </c>
      <c r="BG581" s="402">
        <v>16.3</v>
      </c>
      <c r="BH581" s="402">
        <v>16.4</v>
      </c>
      <c r="BI581" s="402">
        <v>16.7</v>
      </c>
      <c r="BJ581" s="402">
        <v>17.2</v>
      </c>
      <c r="BK581" s="402">
        <v>19.1</v>
      </c>
      <c r="BL581" s="402">
        <v>17.6</v>
      </c>
      <c r="BM581" s="402">
        <v>12.2</v>
      </c>
      <c r="BN581" s="402">
        <v>10.8</v>
      </c>
      <c r="BO581" s="402">
        <v>15.8</v>
      </c>
      <c r="BP581" s="402">
        <v>16.1</v>
      </c>
      <c r="BQ581" s="402">
        <v>11</v>
      </c>
      <c r="BR581" s="402">
        <v>8.3</v>
      </c>
      <c r="BS581" s="402">
        <v>10.9</v>
      </c>
      <c r="BT581" s="402">
        <v>10.8</v>
      </c>
      <c r="BU581" s="402">
        <v>10.8</v>
      </c>
      <c r="BV581" s="402">
        <v>10.8</v>
      </c>
      <c r="BW581" s="402">
        <v>10.2</v>
      </c>
      <c r="BX581" s="402">
        <v>18</v>
      </c>
      <c r="BY581" s="402">
        <v>14.2</v>
      </c>
      <c r="BZ581" s="402">
        <v>15.4</v>
      </c>
      <c r="CA581" s="402">
        <v>14.4</v>
      </c>
      <c r="CB581" s="402">
        <v>8.1</v>
      </c>
      <c r="CC581" s="402">
        <v>6.8</v>
      </c>
      <c r="CD581" s="402">
        <v>10.2</v>
      </c>
      <c r="CE581" s="402">
        <v>7.1</v>
      </c>
      <c r="CF581" s="402">
        <v>9.7</v>
      </c>
      <c r="CG581" s="402">
        <v>13.6</v>
      </c>
      <c r="CH581" s="402">
        <v>10.8</v>
      </c>
      <c r="CI581" s="402">
        <v>14.1</v>
      </c>
      <c r="CJ581" s="402">
        <v>13.8</v>
      </c>
      <c r="CK581" s="402">
        <v>14.2</v>
      </c>
      <c r="CL581" s="402">
        <v>13.5</v>
      </c>
      <c r="CM581" s="402">
        <v>15</v>
      </c>
      <c r="CN581" s="402">
        <v>7.2</v>
      </c>
      <c r="CO581" s="402">
        <v>10.6</v>
      </c>
      <c r="CP581" s="402">
        <v>7.7</v>
      </c>
    </row>
    <row r="582" spans="3:94">
      <c r="C582" t="s">
        <v>179</v>
      </c>
      <c r="D582" t="s">
        <v>1518</v>
      </c>
      <c r="I582" s="402"/>
      <c r="J582" s="402"/>
      <c r="K582" s="402"/>
      <c r="L582" s="402"/>
      <c r="M582" s="402"/>
      <c r="N582" s="402"/>
      <c r="O582" s="402"/>
      <c r="P582" s="402"/>
      <c r="Q582" s="402"/>
      <c r="R582" s="402"/>
      <c r="S582" s="402"/>
      <c r="T582" s="402"/>
      <c r="U582" s="402"/>
      <c r="V582" s="402"/>
      <c r="W582" s="402"/>
      <c r="X582" s="402"/>
      <c r="Y582" s="402"/>
      <c r="Z582" s="402"/>
      <c r="AA582" s="402"/>
      <c r="AB582" s="402"/>
      <c r="AC582" s="402"/>
      <c r="AD582" s="402"/>
      <c r="AE582" s="402"/>
      <c r="AF582" s="402"/>
      <c r="AG582" s="402"/>
      <c r="AH582" s="402"/>
      <c r="AI582" s="402"/>
      <c r="AJ582" s="402"/>
      <c r="AK582" s="402"/>
      <c r="AL582" s="402"/>
      <c r="AM582" s="402"/>
      <c r="AN582" s="402"/>
      <c r="AO582" s="402"/>
      <c r="AP582" s="402"/>
      <c r="AQ582" s="402"/>
      <c r="AR582" s="402"/>
      <c r="AS582" s="402"/>
      <c r="AT582" s="402"/>
      <c r="AU582" s="402"/>
      <c r="AV582" s="402"/>
      <c r="AW582" s="402"/>
      <c r="AX582" s="402"/>
      <c r="AY582" s="402"/>
      <c r="AZ582" s="402"/>
      <c r="BA582" s="402"/>
      <c r="BB582" s="402"/>
      <c r="BC582" s="402"/>
      <c r="BD582" s="402"/>
      <c r="BE582" s="402"/>
      <c r="BF582" s="402"/>
      <c r="BG582" s="402"/>
      <c r="BH582" s="402"/>
      <c r="BI582" s="402"/>
      <c r="BJ582" s="402"/>
      <c r="BK582" s="402"/>
      <c r="BL582" s="402"/>
      <c r="BM582" s="402"/>
      <c r="BN582" s="402"/>
      <c r="BO582" s="402"/>
      <c r="BP582" s="402"/>
      <c r="BQ582" s="402"/>
      <c r="BR582" s="402"/>
      <c r="BS582" s="402"/>
      <c r="BT582" s="402"/>
      <c r="BU582" s="402"/>
      <c r="BV582" s="402"/>
      <c r="BW582" s="402"/>
      <c r="BX582" s="402"/>
      <c r="BY582" s="402"/>
      <c r="BZ582" s="402"/>
      <c r="CA582" s="402"/>
      <c r="CB582" s="402"/>
      <c r="CC582" s="402"/>
      <c r="CD582" s="402"/>
      <c r="CE582" s="402"/>
      <c r="CF582" s="402"/>
      <c r="CG582" s="402"/>
      <c r="CH582" s="402"/>
      <c r="CI582" s="402"/>
      <c r="CJ582" s="402"/>
      <c r="CK582" s="402"/>
      <c r="CL582" s="402"/>
      <c r="CM582" s="402"/>
      <c r="CN582" s="402"/>
      <c r="CO582" s="402"/>
      <c r="CP582" s="402"/>
    </row>
    <row r="583" spans="1:94">
      <c r="A583">
        <v>597</v>
      </c>
      <c r="B583" t="s">
        <v>1517</v>
      </c>
      <c r="C583" t="s">
        <v>179</v>
      </c>
      <c r="D583" t="s">
        <v>1518</v>
      </c>
      <c r="E583" t="s">
        <v>1519</v>
      </c>
      <c r="F583" t="s">
        <v>2111</v>
      </c>
      <c r="I583" s="402"/>
      <c r="J583" s="402">
        <v>18.6</v>
      </c>
      <c r="K583" s="402"/>
      <c r="L583" s="402">
        <v>22</v>
      </c>
      <c r="M583" s="402">
        <v>24.8</v>
      </c>
      <c r="N583" s="402">
        <v>17.7</v>
      </c>
      <c r="O583" s="402">
        <v>16.3</v>
      </c>
      <c r="P583" s="402">
        <v>16.8</v>
      </c>
      <c r="Q583" s="402"/>
      <c r="R583" s="402">
        <v>29.5</v>
      </c>
      <c r="S583" s="402">
        <v>24.2</v>
      </c>
      <c r="T583" s="402">
        <v>20.1</v>
      </c>
      <c r="U583" s="402">
        <v>30</v>
      </c>
      <c r="V583" s="402">
        <v>23.9</v>
      </c>
      <c r="W583" s="402">
        <v>15.2</v>
      </c>
      <c r="X583" s="402">
        <v>18.5</v>
      </c>
      <c r="Y583" s="402">
        <v>17.8</v>
      </c>
      <c r="Z583" s="402">
        <v>14.4</v>
      </c>
      <c r="AA583" s="402">
        <v>18</v>
      </c>
      <c r="AB583" s="402">
        <v>20.5</v>
      </c>
      <c r="AC583" s="402">
        <v>15.7</v>
      </c>
      <c r="AD583" s="402">
        <v>16.4</v>
      </c>
      <c r="AE583" s="402">
        <v>14</v>
      </c>
      <c r="AF583" s="402">
        <v>16.6</v>
      </c>
      <c r="AG583" s="402">
        <v>17.3</v>
      </c>
      <c r="AH583" s="402">
        <v>16.1</v>
      </c>
      <c r="AI583" s="402"/>
      <c r="AJ583" s="402">
        <v>60.3</v>
      </c>
      <c r="AK583" s="402">
        <v>39.2</v>
      </c>
      <c r="AL583" s="402">
        <v>29.2</v>
      </c>
      <c r="AM583" s="402">
        <v>23.4</v>
      </c>
      <c r="AN583" s="402">
        <v>23.9</v>
      </c>
      <c r="AO583" s="402">
        <v>22.5</v>
      </c>
      <c r="AP583" s="402">
        <v>29.6</v>
      </c>
      <c r="AQ583" s="402">
        <v>24.6</v>
      </c>
      <c r="AR583" s="402">
        <v>26.4</v>
      </c>
      <c r="AS583" s="402">
        <v>21</v>
      </c>
      <c r="AT583" s="402">
        <v>19.9</v>
      </c>
      <c r="AU583" s="402">
        <v>14.9</v>
      </c>
      <c r="AV583" s="402">
        <v>21.6</v>
      </c>
      <c r="AW583" s="402">
        <v>30.9</v>
      </c>
      <c r="AX583" s="402">
        <v>29.8</v>
      </c>
      <c r="AY583" s="402">
        <v>34.4</v>
      </c>
      <c r="AZ583" s="402">
        <v>26.7</v>
      </c>
      <c r="BA583" s="402">
        <v>23.7</v>
      </c>
      <c r="BB583" s="402">
        <v>22.6</v>
      </c>
      <c r="BC583" s="402">
        <v>24.1</v>
      </c>
      <c r="BD583" s="402">
        <v>15.1</v>
      </c>
      <c r="BE583" s="402">
        <v>15.1</v>
      </c>
      <c r="BF583" s="402">
        <v>14.8</v>
      </c>
      <c r="BG583" s="402">
        <v>18.3</v>
      </c>
      <c r="BH583" s="402">
        <v>24.5</v>
      </c>
      <c r="BI583" s="402">
        <v>18.3</v>
      </c>
      <c r="BJ583" s="402">
        <v>17.7</v>
      </c>
      <c r="BK583" s="402">
        <v>22.3</v>
      </c>
      <c r="BL583" s="402">
        <v>16.9</v>
      </c>
      <c r="BM583" s="402">
        <v>14.3</v>
      </c>
      <c r="BN583" s="402">
        <v>14.3</v>
      </c>
      <c r="BO583" s="402">
        <v>17.8</v>
      </c>
      <c r="BP583" s="402">
        <v>17.9</v>
      </c>
      <c r="BQ583" s="402">
        <v>20.3</v>
      </c>
      <c r="BR583" s="402">
        <v>15.7</v>
      </c>
      <c r="BS583" s="402">
        <v>23.6</v>
      </c>
      <c r="BT583" s="402">
        <v>15.5</v>
      </c>
      <c r="BU583" s="402">
        <v>15.3</v>
      </c>
      <c r="BV583" s="402">
        <v>13.6</v>
      </c>
      <c r="BW583" s="402">
        <v>22.5</v>
      </c>
      <c r="BX583" s="402">
        <v>15.9</v>
      </c>
      <c r="BY583" s="402">
        <v>18.9</v>
      </c>
      <c r="BZ583" s="402">
        <v>16.3</v>
      </c>
      <c r="CA583" s="402">
        <v>16.3</v>
      </c>
      <c r="CB583" s="402">
        <v>11.7</v>
      </c>
      <c r="CC583" s="402">
        <v>13.2</v>
      </c>
      <c r="CD583" s="402">
        <v>13.9</v>
      </c>
      <c r="CE583" s="402">
        <v>13.9</v>
      </c>
      <c r="CF583" s="402">
        <v>16</v>
      </c>
      <c r="CG583" s="402">
        <v>16.5</v>
      </c>
      <c r="CH583" s="402">
        <v>16.5</v>
      </c>
      <c r="CI583" s="402">
        <v>15.6</v>
      </c>
      <c r="CJ583" s="402">
        <v>19.9</v>
      </c>
      <c r="CK583" s="402">
        <v>22.5</v>
      </c>
      <c r="CL583" s="402">
        <v>19.5</v>
      </c>
      <c r="CM583" s="402">
        <v>15.1</v>
      </c>
      <c r="CN583" s="402">
        <v>16</v>
      </c>
      <c r="CO583" s="402">
        <v>14.9</v>
      </c>
      <c r="CP583" s="402">
        <v>16</v>
      </c>
    </row>
    <row r="584" spans="1:94">
      <c r="A584">
        <v>598</v>
      </c>
      <c r="B584" t="s">
        <v>1520</v>
      </c>
      <c r="C584" t="s">
        <v>179</v>
      </c>
      <c r="D584" t="s">
        <v>1518</v>
      </c>
      <c r="E584" t="s">
        <v>1521</v>
      </c>
      <c r="F584" t="s">
        <v>2111</v>
      </c>
      <c r="I584" s="402"/>
      <c r="J584" s="402">
        <v>57.4</v>
      </c>
      <c r="K584" s="402"/>
      <c r="L584" s="402">
        <v>64.5</v>
      </c>
      <c r="M584" s="402">
        <v>62.1</v>
      </c>
      <c r="N584" s="402">
        <v>58.6</v>
      </c>
      <c r="O584" s="402">
        <v>54.3</v>
      </c>
      <c r="P584" s="402">
        <v>50.8</v>
      </c>
      <c r="Q584" s="402"/>
      <c r="R584" s="402">
        <v>64.5</v>
      </c>
      <c r="S584" s="402">
        <v>65.2</v>
      </c>
      <c r="T584" s="402">
        <v>64.5</v>
      </c>
      <c r="U584" s="402">
        <v>63.3</v>
      </c>
      <c r="V584" s="402">
        <v>62.1</v>
      </c>
      <c r="W584" s="402">
        <v>55.3</v>
      </c>
      <c r="X584" s="402">
        <v>60.3</v>
      </c>
      <c r="Y584" s="402">
        <v>59.5</v>
      </c>
      <c r="Z584" s="402">
        <v>58.1</v>
      </c>
      <c r="AA584" s="402">
        <v>59.2</v>
      </c>
      <c r="AB584" s="402">
        <v>61.3</v>
      </c>
      <c r="AC584" s="402">
        <v>54.3</v>
      </c>
      <c r="AD584" s="402">
        <v>54.1</v>
      </c>
      <c r="AE584" s="402">
        <v>49.2</v>
      </c>
      <c r="AF584" s="402">
        <v>50.8</v>
      </c>
      <c r="AG584" s="402">
        <v>51.5</v>
      </c>
      <c r="AH584" s="402">
        <v>48.4</v>
      </c>
      <c r="AI584" s="402"/>
      <c r="AJ584" s="402">
        <v>74.3</v>
      </c>
      <c r="AK584" s="402">
        <v>64.3</v>
      </c>
      <c r="AL584" s="402">
        <v>64.3</v>
      </c>
      <c r="AM584" s="402">
        <v>65</v>
      </c>
      <c r="AN584" s="402">
        <v>65</v>
      </c>
      <c r="AO584" s="402">
        <v>65</v>
      </c>
      <c r="AP584" s="402">
        <v>66.4</v>
      </c>
      <c r="AQ584" s="402">
        <v>65</v>
      </c>
      <c r="AR584" s="402">
        <v>67.5</v>
      </c>
      <c r="AS584" s="402">
        <v>64.3</v>
      </c>
      <c r="AT584" s="402">
        <v>65.8</v>
      </c>
      <c r="AU584" s="402">
        <v>61.1</v>
      </c>
      <c r="AV584" s="402">
        <v>64</v>
      </c>
      <c r="AW584" s="402">
        <v>63.4</v>
      </c>
      <c r="AX584" s="402">
        <v>64.7</v>
      </c>
      <c r="AY584" s="402">
        <v>63.1</v>
      </c>
      <c r="AZ584" s="402">
        <v>62</v>
      </c>
      <c r="BA584" s="402">
        <v>61.9</v>
      </c>
      <c r="BB584" s="402">
        <v>61.9</v>
      </c>
      <c r="BC584" s="402">
        <v>61.9</v>
      </c>
      <c r="BD584" s="402">
        <v>54.9</v>
      </c>
      <c r="BE584" s="402">
        <v>55.1</v>
      </c>
      <c r="BF584" s="402">
        <v>55.1</v>
      </c>
      <c r="BG584" s="402">
        <v>60.7</v>
      </c>
      <c r="BH584" s="402">
        <v>60.2</v>
      </c>
      <c r="BI584" s="402">
        <v>60.2</v>
      </c>
      <c r="BJ584" s="402">
        <v>59.3</v>
      </c>
      <c r="BK584" s="402">
        <v>63.5</v>
      </c>
      <c r="BL584" s="402">
        <v>59.3</v>
      </c>
      <c r="BM584" s="402">
        <v>57.9</v>
      </c>
      <c r="BN584" s="402">
        <v>57.9</v>
      </c>
      <c r="BO584" s="402">
        <v>59.4</v>
      </c>
      <c r="BP584" s="402">
        <v>59</v>
      </c>
      <c r="BQ584" s="402">
        <v>61.1</v>
      </c>
      <c r="BR584" s="402">
        <v>61.1</v>
      </c>
      <c r="BS584" s="402">
        <v>61.2</v>
      </c>
      <c r="BT584" s="402">
        <v>54.1</v>
      </c>
      <c r="BU584" s="402">
        <v>54.1</v>
      </c>
      <c r="BV584" s="402">
        <v>54.1</v>
      </c>
      <c r="BW584" s="402">
        <v>57.5</v>
      </c>
      <c r="BX584" s="402">
        <v>54</v>
      </c>
      <c r="BY584" s="402">
        <v>54</v>
      </c>
      <c r="BZ584" s="402">
        <v>54</v>
      </c>
      <c r="CA584" s="402">
        <v>52.7</v>
      </c>
      <c r="CB584" s="402">
        <v>49</v>
      </c>
      <c r="CC584" s="402">
        <v>47.5</v>
      </c>
      <c r="CD584" s="402">
        <v>49</v>
      </c>
      <c r="CE584" s="402">
        <v>48</v>
      </c>
      <c r="CF584" s="402">
        <v>50.7</v>
      </c>
      <c r="CG584" s="402">
        <v>51.9</v>
      </c>
      <c r="CH584" s="402">
        <v>50.2</v>
      </c>
      <c r="CI584" s="402">
        <v>47.8</v>
      </c>
      <c r="CJ584" s="402">
        <v>56.8</v>
      </c>
      <c r="CK584" s="402">
        <v>60.4</v>
      </c>
      <c r="CL584" s="402">
        <v>60.1</v>
      </c>
      <c r="CM584" s="402">
        <v>45.6</v>
      </c>
      <c r="CN584" s="402">
        <v>48.3</v>
      </c>
      <c r="CO584" s="402">
        <v>48.3</v>
      </c>
      <c r="CP584" s="402">
        <v>47.4</v>
      </c>
    </row>
    <row r="585" spans="1:94">
      <c r="A585">
        <v>599</v>
      </c>
      <c r="B585" t="s">
        <v>1522</v>
      </c>
      <c r="C585" t="s">
        <v>179</v>
      </c>
      <c r="D585" t="s">
        <v>1518</v>
      </c>
      <c r="E585" t="s">
        <v>1523</v>
      </c>
      <c r="F585" t="s">
        <v>2111</v>
      </c>
      <c r="I585" s="402"/>
      <c r="J585" s="402">
        <v>56.7</v>
      </c>
      <c r="K585" s="402"/>
      <c r="L585" s="402">
        <v>46.9</v>
      </c>
      <c r="M585" s="402">
        <v>51.4</v>
      </c>
      <c r="N585" s="402">
        <v>54.9</v>
      </c>
      <c r="O585" s="402">
        <v>62.5</v>
      </c>
      <c r="P585" s="402">
        <v>63.1</v>
      </c>
      <c r="Q585" s="402"/>
      <c r="R585" s="402">
        <v>39.7</v>
      </c>
      <c r="S585" s="402">
        <v>46.7</v>
      </c>
      <c r="T585" s="402">
        <v>47.1</v>
      </c>
      <c r="U585" s="402">
        <v>47.9</v>
      </c>
      <c r="V585" s="402">
        <v>51.8</v>
      </c>
      <c r="W585" s="402">
        <v>51.8</v>
      </c>
      <c r="X585" s="402">
        <v>55.1</v>
      </c>
      <c r="Y585" s="402">
        <v>55.6</v>
      </c>
      <c r="Z585" s="402">
        <v>55.7</v>
      </c>
      <c r="AA585" s="402">
        <v>55.1</v>
      </c>
      <c r="AB585" s="402">
        <v>57.6</v>
      </c>
      <c r="AC585" s="402">
        <v>62.7</v>
      </c>
      <c r="AD585" s="402">
        <v>65</v>
      </c>
      <c r="AE585" s="402">
        <v>63.4</v>
      </c>
      <c r="AF585" s="402">
        <v>63.3</v>
      </c>
      <c r="AG585" s="402">
        <v>63.3</v>
      </c>
      <c r="AH585" s="402">
        <v>63.8</v>
      </c>
      <c r="AI585" s="402"/>
      <c r="AJ585" s="402">
        <v>39.8</v>
      </c>
      <c r="AK585" s="402">
        <v>39.8</v>
      </c>
      <c r="AL585" s="402">
        <v>38.6</v>
      </c>
      <c r="AM585" s="402">
        <v>42.5</v>
      </c>
      <c r="AN585" s="402">
        <v>41.6</v>
      </c>
      <c r="AO585" s="402">
        <v>51.4</v>
      </c>
      <c r="AP585" s="402">
        <v>46.8</v>
      </c>
      <c r="AQ585" s="402">
        <v>45.6</v>
      </c>
      <c r="AR585" s="402">
        <v>48.4</v>
      </c>
      <c r="AS585" s="402">
        <v>45.2</v>
      </c>
      <c r="AT585" s="402">
        <v>47.5</v>
      </c>
      <c r="AU585" s="402">
        <v>47.4</v>
      </c>
      <c r="AV585" s="402">
        <v>48.4</v>
      </c>
      <c r="AW585" s="402">
        <v>44.2</v>
      </c>
      <c r="AX585" s="402">
        <v>48</v>
      </c>
      <c r="AY585" s="402">
        <v>45</v>
      </c>
      <c r="AZ585" s="402">
        <v>48.8</v>
      </c>
      <c r="BA585" s="402">
        <v>52.1</v>
      </c>
      <c r="BB585" s="402">
        <v>51.9</v>
      </c>
      <c r="BC585" s="402">
        <v>51.9</v>
      </c>
      <c r="BD585" s="402">
        <v>42.1</v>
      </c>
      <c r="BE585" s="402">
        <v>48.9</v>
      </c>
      <c r="BF585" s="402">
        <v>54.2</v>
      </c>
      <c r="BG585" s="402">
        <v>55.1</v>
      </c>
      <c r="BH585" s="402">
        <v>55.1</v>
      </c>
      <c r="BI585" s="402">
        <v>55.1</v>
      </c>
      <c r="BJ585" s="402">
        <v>56.5</v>
      </c>
      <c r="BK585" s="402">
        <v>55.6</v>
      </c>
      <c r="BL585" s="402">
        <v>55.6</v>
      </c>
      <c r="BM585" s="402">
        <v>55.9</v>
      </c>
      <c r="BN585" s="402">
        <v>55.8</v>
      </c>
      <c r="BO585" s="402">
        <v>52.8</v>
      </c>
      <c r="BP585" s="402">
        <v>56.7</v>
      </c>
      <c r="BQ585" s="402">
        <v>53.2</v>
      </c>
      <c r="BR585" s="402">
        <v>57.6</v>
      </c>
      <c r="BS585" s="402">
        <v>57.6</v>
      </c>
      <c r="BT585" s="402">
        <v>58.3</v>
      </c>
      <c r="BU585" s="402">
        <v>62.6</v>
      </c>
      <c r="BV585" s="402">
        <v>63.5</v>
      </c>
      <c r="BW585" s="402">
        <v>62.7</v>
      </c>
      <c r="BX585" s="402">
        <v>64.7</v>
      </c>
      <c r="BY585" s="402">
        <v>65</v>
      </c>
      <c r="BZ585" s="402">
        <v>66.7</v>
      </c>
      <c r="CA585" s="402">
        <v>65.5</v>
      </c>
      <c r="CB585" s="402">
        <v>63.5</v>
      </c>
      <c r="CC585" s="402">
        <v>63.5</v>
      </c>
      <c r="CD585" s="402">
        <v>65</v>
      </c>
      <c r="CE585" s="402">
        <v>63.5</v>
      </c>
      <c r="CF585" s="402">
        <v>61.3</v>
      </c>
      <c r="CG585" s="402">
        <v>63.4</v>
      </c>
      <c r="CH585" s="402">
        <v>63.7</v>
      </c>
      <c r="CI585" s="402">
        <v>67.2</v>
      </c>
      <c r="CJ585" s="402">
        <v>57.7</v>
      </c>
      <c r="CK585" s="402">
        <v>57.6</v>
      </c>
      <c r="CL585" s="402">
        <v>60</v>
      </c>
      <c r="CM585" s="402">
        <v>69.1</v>
      </c>
      <c r="CN585" s="402">
        <v>63.8</v>
      </c>
      <c r="CO585" s="402">
        <v>68.1</v>
      </c>
      <c r="CP585" s="402">
        <v>62.8</v>
      </c>
    </row>
    <row r="586" spans="3:94">
      <c r="C586" t="s">
        <v>179</v>
      </c>
      <c r="D586" t="s">
        <v>1525</v>
      </c>
      <c r="I586" s="402"/>
      <c r="J586" s="402"/>
      <c r="K586" s="402"/>
      <c r="L586" s="402"/>
      <c r="M586" s="402"/>
      <c r="N586" s="402"/>
      <c r="O586" s="402"/>
      <c r="P586" s="402"/>
      <c r="Q586" s="402"/>
      <c r="R586" s="402"/>
      <c r="S586" s="402"/>
      <c r="T586" s="402"/>
      <c r="U586" s="402"/>
      <c r="V586" s="402"/>
      <c r="W586" s="402"/>
      <c r="X586" s="402"/>
      <c r="Y586" s="402"/>
      <c r="Z586" s="402"/>
      <c r="AA586" s="402"/>
      <c r="AB586" s="402"/>
      <c r="AC586" s="402"/>
      <c r="AD586" s="402"/>
      <c r="AE586" s="402"/>
      <c r="AF586" s="402"/>
      <c r="AG586" s="402"/>
      <c r="AH586" s="402"/>
      <c r="AI586" s="402"/>
      <c r="AJ586" s="402"/>
      <c r="AK586" s="402"/>
      <c r="AL586" s="402"/>
      <c r="AM586" s="402"/>
      <c r="AN586" s="402"/>
      <c r="AO586" s="402"/>
      <c r="AP586" s="402"/>
      <c r="AQ586" s="402"/>
      <c r="AR586" s="402"/>
      <c r="AS586" s="402"/>
      <c r="AT586" s="402"/>
      <c r="AU586" s="402"/>
      <c r="AV586" s="402"/>
      <c r="AW586" s="402"/>
      <c r="AX586" s="402"/>
      <c r="AY586" s="402"/>
      <c r="AZ586" s="402"/>
      <c r="BA586" s="402"/>
      <c r="BB586" s="402"/>
      <c r="BC586" s="402"/>
      <c r="BD586" s="402"/>
      <c r="BE586" s="402"/>
      <c r="BF586" s="402"/>
      <c r="BG586" s="402"/>
      <c r="BH586" s="402"/>
      <c r="BI586" s="402"/>
      <c r="BJ586" s="402"/>
      <c r="BK586" s="402"/>
      <c r="BL586" s="402"/>
      <c r="BM586" s="402"/>
      <c r="BN586" s="402"/>
      <c r="BO586" s="402"/>
      <c r="BP586" s="402"/>
      <c r="BQ586" s="402"/>
      <c r="BR586" s="402"/>
      <c r="BS586" s="402"/>
      <c r="BT586" s="402"/>
      <c r="BU586" s="402"/>
      <c r="BV586" s="402"/>
      <c r="BW586" s="402"/>
      <c r="BX586" s="402"/>
      <c r="BY586" s="402"/>
      <c r="BZ586" s="402"/>
      <c r="CA586" s="402"/>
      <c r="CB586" s="402"/>
      <c r="CC586" s="402"/>
      <c r="CD586" s="402"/>
      <c r="CE586" s="402"/>
      <c r="CF586" s="402"/>
      <c r="CG586" s="402"/>
      <c r="CH586" s="402"/>
      <c r="CI586" s="402"/>
      <c r="CJ586" s="402"/>
      <c r="CK586" s="402"/>
      <c r="CL586" s="402"/>
      <c r="CM586" s="402"/>
      <c r="CN586" s="402"/>
      <c r="CO586" s="402"/>
      <c r="CP586" s="402"/>
    </row>
    <row r="587" spans="1:94">
      <c r="A587">
        <v>601</v>
      </c>
      <c r="B587" t="s">
        <v>1524</v>
      </c>
      <c r="C587" t="s">
        <v>179</v>
      </c>
      <c r="D587" t="s">
        <v>1525</v>
      </c>
      <c r="E587" t="s">
        <v>1519</v>
      </c>
      <c r="F587" t="s">
        <v>2111</v>
      </c>
      <c r="I587" s="402"/>
      <c r="J587" s="402">
        <v>6</v>
      </c>
      <c r="K587" s="402"/>
      <c r="L587" s="402">
        <v>9.8</v>
      </c>
      <c r="M587" s="402">
        <v>9.3</v>
      </c>
      <c r="N587" s="402">
        <v>6</v>
      </c>
      <c r="O587" s="402">
        <v>3.7</v>
      </c>
      <c r="P587" s="402">
        <v>3.8</v>
      </c>
      <c r="Q587" s="402"/>
      <c r="R587" s="402">
        <v>14.4</v>
      </c>
      <c r="S587" s="402">
        <v>11</v>
      </c>
      <c r="T587" s="402">
        <v>8.3</v>
      </c>
      <c r="U587" s="402">
        <v>13.1</v>
      </c>
      <c r="V587" s="402">
        <v>8.1</v>
      </c>
      <c r="W587" s="402">
        <v>5.9</v>
      </c>
      <c r="X587" s="402">
        <v>6.7</v>
      </c>
      <c r="Y587" s="402">
        <v>5.9</v>
      </c>
      <c r="Z587" s="402">
        <v>4.8</v>
      </c>
      <c r="AA587" s="402">
        <v>5.9</v>
      </c>
      <c r="AB587" s="402">
        <v>4.4</v>
      </c>
      <c r="AC587" s="402">
        <v>3.6</v>
      </c>
      <c r="AD587" s="402">
        <v>3.7</v>
      </c>
      <c r="AE587" s="402">
        <v>3.2</v>
      </c>
      <c r="AF587" s="402">
        <v>3.7</v>
      </c>
      <c r="AG587" s="402">
        <v>3.7</v>
      </c>
      <c r="AH587" s="402">
        <v>3.5</v>
      </c>
      <c r="AI587" s="402"/>
      <c r="AJ587" s="402">
        <v>12.9</v>
      </c>
      <c r="AK587" s="402">
        <v>30.6</v>
      </c>
      <c r="AL587" s="402">
        <v>14.5</v>
      </c>
      <c r="AM587" s="402">
        <v>11</v>
      </c>
      <c r="AN587" s="402">
        <v>11.2</v>
      </c>
      <c r="AO587" s="402">
        <v>8.5</v>
      </c>
      <c r="AP587" s="402">
        <v>16.2</v>
      </c>
      <c r="AQ587" s="402">
        <v>12.2</v>
      </c>
      <c r="AR587" s="402">
        <v>11</v>
      </c>
      <c r="AS587" s="402">
        <v>9.4</v>
      </c>
      <c r="AT587" s="402">
        <v>8</v>
      </c>
      <c r="AU587" s="402">
        <v>7.2</v>
      </c>
      <c r="AV587" s="402">
        <v>8.3</v>
      </c>
      <c r="AW587" s="402">
        <v>17.7</v>
      </c>
      <c r="AX587" s="402">
        <v>13.1</v>
      </c>
      <c r="AY587" s="402">
        <v>15.3</v>
      </c>
      <c r="AZ587" s="402">
        <v>11</v>
      </c>
      <c r="BA587" s="402">
        <v>8.2</v>
      </c>
      <c r="BB587" s="402">
        <v>7.3</v>
      </c>
      <c r="BC587" s="402">
        <v>8.2</v>
      </c>
      <c r="BD587" s="402">
        <v>5.9</v>
      </c>
      <c r="BE587" s="402">
        <v>5.9</v>
      </c>
      <c r="BF587" s="402">
        <v>5.8</v>
      </c>
      <c r="BG587" s="402">
        <v>6.8</v>
      </c>
      <c r="BH587" s="402">
        <v>7</v>
      </c>
      <c r="BI587" s="402">
        <v>6.8</v>
      </c>
      <c r="BJ587" s="402">
        <v>5</v>
      </c>
      <c r="BK587" s="402">
        <v>7.9</v>
      </c>
      <c r="BL587" s="402">
        <v>5.3</v>
      </c>
      <c r="BM587" s="402">
        <v>4.7</v>
      </c>
      <c r="BN587" s="402">
        <v>4.8</v>
      </c>
      <c r="BO587" s="402">
        <v>6.3</v>
      </c>
      <c r="BP587" s="402">
        <v>5.9</v>
      </c>
      <c r="BQ587" s="402">
        <v>4.4</v>
      </c>
      <c r="BR587" s="402">
        <v>4.4</v>
      </c>
      <c r="BS587" s="402">
        <v>5.5</v>
      </c>
      <c r="BT587" s="402">
        <v>3.6</v>
      </c>
      <c r="BU587" s="402">
        <v>3.6</v>
      </c>
      <c r="BV587" s="402">
        <v>3.4</v>
      </c>
      <c r="BW587" s="402">
        <v>3.6</v>
      </c>
      <c r="BX587" s="402">
        <v>3.9</v>
      </c>
      <c r="BY587" s="402">
        <v>3.7</v>
      </c>
      <c r="BZ587" s="402">
        <v>3.4</v>
      </c>
      <c r="CA587" s="402">
        <v>3.7</v>
      </c>
      <c r="CB587" s="402">
        <v>3.2</v>
      </c>
      <c r="CC587" s="402">
        <v>3.2</v>
      </c>
      <c r="CD587" s="402">
        <v>2.8</v>
      </c>
      <c r="CE587" s="402">
        <v>3.2</v>
      </c>
      <c r="CF587" s="402">
        <v>3.7</v>
      </c>
      <c r="CG587" s="402">
        <v>3.7</v>
      </c>
      <c r="CH587" s="402">
        <v>3.6</v>
      </c>
      <c r="CI587" s="402">
        <v>2.6</v>
      </c>
      <c r="CJ587" s="402">
        <v>3.7</v>
      </c>
      <c r="CK587" s="402">
        <v>7.6</v>
      </c>
      <c r="CL587" s="402">
        <v>4.3</v>
      </c>
      <c r="CM587" s="402">
        <v>3</v>
      </c>
      <c r="CN587" s="402">
        <v>3.5</v>
      </c>
      <c r="CO587" s="402">
        <v>3.2</v>
      </c>
      <c r="CP587" s="402">
        <v>3.5</v>
      </c>
    </row>
    <row r="588" spans="1:94">
      <c r="A588">
        <v>602</v>
      </c>
      <c r="B588" t="s">
        <v>1526</v>
      </c>
      <c r="C588" t="s">
        <v>179</v>
      </c>
      <c r="D588" t="s">
        <v>1525</v>
      </c>
      <c r="E588" t="s">
        <v>1521</v>
      </c>
      <c r="F588" t="s">
        <v>2111</v>
      </c>
      <c r="I588" s="402"/>
      <c r="J588" s="402">
        <v>28</v>
      </c>
      <c r="K588" s="402"/>
      <c r="L588" s="402">
        <v>30.1</v>
      </c>
      <c r="M588" s="402">
        <v>28.6</v>
      </c>
      <c r="N588" s="402">
        <v>30.3</v>
      </c>
      <c r="O588" s="402">
        <v>26.5</v>
      </c>
      <c r="P588" s="402">
        <v>24.4</v>
      </c>
      <c r="Q588" s="402"/>
      <c r="R588" s="402">
        <v>28.9</v>
      </c>
      <c r="S588" s="402">
        <v>30.9</v>
      </c>
      <c r="T588" s="402">
        <v>30.2</v>
      </c>
      <c r="U588" s="402">
        <v>28.7</v>
      </c>
      <c r="V588" s="402">
        <v>28.9</v>
      </c>
      <c r="W588" s="402">
        <v>28.9</v>
      </c>
      <c r="X588" s="402">
        <v>31.9</v>
      </c>
      <c r="Y588" s="402">
        <v>30.4</v>
      </c>
      <c r="Z588" s="402">
        <v>30.4</v>
      </c>
      <c r="AA588" s="402">
        <v>30.4</v>
      </c>
      <c r="AB588" s="402">
        <v>25.2</v>
      </c>
      <c r="AC588" s="402">
        <v>27.2</v>
      </c>
      <c r="AD588" s="402">
        <v>26.8</v>
      </c>
      <c r="AE588" s="402">
        <v>23.4</v>
      </c>
      <c r="AF588" s="402">
        <v>24.5</v>
      </c>
      <c r="AG588" s="402">
        <v>24.5</v>
      </c>
      <c r="AH588" s="402">
        <v>23.9</v>
      </c>
      <c r="AI588" s="402"/>
      <c r="AJ588" s="402">
        <v>26.5</v>
      </c>
      <c r="AK588" s="402">
        <v>28.9</v>
      </c>
      <c r="AL588" s="402">
        <v>28.9</v>
      </c>
      <c r="AM588" s="402">
        <v>30.8</v>
      </c>
      <c r="AN588" s="402">
        <v>30.8</v>
      </c>
      <c r="AO588" s="402">
        <v>33.1</v>
      </c>
      <c r="AP588" s="402">
        <v>30.8</v>
      </c>
      <c r="AQ588" s="402">
        <v>31.4</v>
      </c>
      <c r="AR588" s="402">
        <v>30.8</v>
      </c>
      <c r="AS588" s="402">
        <v>30.2</v>
      </c>
      <c r="AT588" s="402">
        <v>30.4</v>
      </c>
      <c r="AU588" s="402">
        <v>30.2</v>
      </c>
      <c r="AV588" s="402">
        <v>28.9</v>
      </c>
      <c r="AW588" s="402">
        <v>29.1</v>
      </c>
      <c r="AX588" s="402">
        <v>28.7</v>
      </c>
      <c r="AY588" s="402">
        <v>28.2</v>
      </c>
      <c r="AZ588" s="402">
        <v>28.7</v>
      </c>
      <c r="BA588" s="402">
        <v>29.9</v>
      </c>
      <c r="BB588" s="402">
        <v>28.8</v>
      </c>
      <c r="BC588" s="402">
        <v>28.5</v>
      </c>
      <c r="BD588" s="402">
        <v>26.3</v>
      </c>
      <c r="BE588" s="402">
        <v>28.8</v>
      </c>
      <c r="BF588" s="402">
        <v>28.8</v>
      </c>
      <c r="BG588" s="402">
        <v>31.9</v>
      </c>
      <c r="BH588" s="402">
        <v>30.4</v>
      </c>
      <c r="BI588" s="402">
        <v>33.5</v>
      </c>
      <c r="BJ588" s="402">
        <v>30.4</v>
      </c>
      <c r="BK588" s="402">
        <v>30.4</v>
      </c>
      <c r="BL588" s="402">
        <v>30.8</v>
      </c>
      <c r="BM588" s="402">
        <v>30.4</v>
      </c>
      <c r="BN588" s="402">
        <v>30.4</v>
      </c>
      <c r="BO588" s="402">
        <v>30.4</v>
      </c>
      <c r="BP588" s="402">
        <v>30.4</v>
      </c>
      <c r="BQ588" s="402">
        <v>25.2</v>
      </c>
      <c r="BR588" s="402">
        <v>21.4</v>
      </c>
      <c r="BS588" s="402">
        <v>25.2</v>
      </c>
      <c r="BT588" s="402">
        <v>27.1</v>
      </c>
      <c r="BU588" s="402">
        <v>27.9</v>
      </c>
      <c r="BV588" s="402">
        <v>27.1</v>
      </c>
      <c r="BW588" s="402">
        <v>26.4</v>
      </c>
      <c r="BX588" s="402">
        <v>26.7</v>
      </c>
      <c r="BY588" s="402">
        <v>28.4</v>
      </c>
      <c r="BZ588" s="402">
        <v>26.7</v>
      </c>
      <c r="CA588" s="402">
        <v>26.7</v>
      </c>
      <c r="CB588" s="402">
        <v>23</v>
      </c>
      <c r="CC588" s="402">
        <v>19.6</v>
      </c>
      <c r="CD588" s="402">
        <v>23.4</v>
      </c>
      <c r="CE588" s="402">
        <v>22.9</v>
      </c>
      <c r="CF588" s="402">
        <v>24.5</v>
      </c>
      <c r="CG588" s="402">
        <v>24.5</v>
      </c>
      <c r="CH588" s="402">
        <v>24.3</v>
      </c>
      <c r="CI588" s="402">
        <v>23.6</v>
      </c>
      <c r="CJ588" s="402">
        <v>26.1</v>
      </c>
      <c r="CK588" s="402">
        <v>26.8</v>
      </c>
      <c r="CL588" s="402">
        <v>24.5</v>
      </c>
      <c r="CM588" s="402">
        <v>23.1</v>
      </c>
      <c r="CN588" s="402">
        <v>23.9</v>
      </c>
      <c r="CO588" s="402">
        <v>23.9</v>
      </c>
      <c r="CP588" s="402">
        <v>21.4</v>
      </c>
    </row>
    <row r="589" spans="1:94">
      <c r="A589">
        <v>603</v>
      </c>
      <c r="B589" t="s">
        <v>1527</v>
      </c>
      <c r="C589" t="s">
        <v>179</v>
      </c>
      <c r="D589" t="s">
        <v>1525</v>
      </c>
      <c r="E589" t="s">
        <v>1523</v>
      </c>
      <c r="F589" t="s">
        <v>2111</v>
      </c>
      <c r="J589">
        <v>19.5</v>
      </c>
      <c r="L589">
        <v>14.2</v>
      </c>
      <c r="M589">
        <v>17.6</v>
      </c>
      <c r="N589">
        <v>18.6</v>
      </c>
      <c r="O589">
        <v>21.1</v>
      </c>
      <c r="P589">
        <v>24.4</v>
      </c>
      <c r="R589">
        <v>14.2</v>
      </c>
      <c r="S589">
        <v>14.1</v>
      </c>
      <c r="T589">
        <v>14.2</v>
      </c>
      <c r="U589">
        <v>17.7</v>
      </c>
      <c r="V589">
        <v>17.4</v>
      </c>
      <c r="W589">
        <v>17.2</v>
      </c>
      <c r="X589">
        <v>18.2</v>
      </c>
      <c r="Y589">
        <v>18.7</v>
      </c>
      <c r="Z589">
        <v>18.7</v>
      </c>
      <c r="AA589">
        <v>19</v>
      </c>
      <c r="AB589">
        <v>15.6</v>
      </c>
      <c r="AC589">
        <v>21.2</v>
      </c>
      <c r="AD589">
        <v>22.9</v>
      </c>
      <c r="AE589">
        <v>21.3</v>
      </c>
      <c r="AF589">
        <v>24.1</v>
      </c>
      <c r="AG589">
        <v>24.5</v>
      </c>
      <c r="AH589">
        <v>25.9</v>
      </c>
      <c r="AJ589">
        <v>14.2</v>
      </c>
      <c r="AK589">
        <v>14.2</v>
      </c>
      <c r="AL589">
        <v>13.9</v>
      </c>
      <c r="AM589">
        <v>11.9</v>
      </c>
      <c r="AN589">
        <v>12.7</v>
      </c>
      <c r="AO589">
        <v>14.8</v>
      </c>
      <c r="AP589">
        <v>14</v>
      </c>
      <c r="AQ589">
        <v>14</v>
      </c>
      <c r="AR589">
        <v>14</v>
      </c>
      <c r="AS589">
        <v>14.2</v>
      </c>
      <c r="AT589">
        <v>14.2</v>
      </c>
      <c r="AU589">
        <v>14.2</v>
      </c>
      <c r="AV589">
        <v>14.2</v>
      </c>
      <c r="AW589">
        <v>17.6</v>
      </c>
      <c r="AX589">
        <v>17.6</v>
      </c>
      <c r="AY589">
        <v>19.4</v>
      </c>
      <c r="AZ589">
        <v>17.6</v>
      </c>
      <c r="BA589">
        <v>17.3</v>
      </c>
      <c r="BB589">
        <v>16.8</v>
      </c>
      <c r="BC589">
        <v>17.3</v>
      </c>
      <c r="BD589">
        <v>14.2</v>
      </c>
      <c r="BE589">
        <v>15.3</v>
      </c>
      <c r="BF589">
        <v>17.6</v>
      </c>
      <c r="BG589">
        <v>17.7</v>
      </c>
      <c r="BH589">
        <v>19.5</v>
      </c>
      <c r="BI589">
        <v>17.9</v>
      </c>
      <c r="BJ589">
        <v>19</v>
      </c>
      <c r="BK589">
        <v>19.2</v>
      </c>
      <c r="BL589">
        <v>18.4</v>
      </c>
      <c r="BM589">
        <v>18.7</v>
      </c>
      <c r="BN589">
        <v>18.7</v>
      </c>
      <c r="BO589">
        <v>18.9</v>
      </c>
      <c r="BP589">
        <v>19.7</v>
      </c>
      <c r="BQ589">
        <v>13.9</v>
      </c>
      <c r="BR589">
        <v>13.5</v>
      </c>
      <c r="BS589">
        <v>15.6</v>
      </c>
      <c r="BT589">
        <v>21.1</v>
      </c>
      <c r="BU589">
        <v>21.1</v>
      </c>
      <c r="BV589">
        <v>21.1</v>
      </c>
      <c r="BW589">
        <v>23.2</v>
      </c>
      <c r="BX589">
        <v>22.6</v>
      </c>
      <c r="BY589">
        <v>23.1</v>
      </c>
      <c r="BZ589">
        <v>23.6</v>
      </c>
      <c r="CA589">
        <v>22.9</v>
      </c>
      <c r="CB589">
        <v>21.2</v>
      </c>
      <c r="CC589">
        <v>21</v>
      </c>
      <c r="CD589">
        <v>23.5</v>
      </c>
      <c r="CE589">
        <v>21.2</v>
      </c>
      <c r="CF589">
        <v>21.3</v>
      </c>
      <c r="CG589">
        <v>24</v>
      </c>
      <c r="CH589">
        <v>24.6</v>
      </c>
      <c r="CI589">
        <v>26.1</v>
      </c>
      <c r="CJ589">
        <v>21.8</v>
      </c>
      <c r="CK589">
        <v>22.1</v>
      </c>
      <c r="CL589">
        <v>24.4</v>
      </c>
      <c r="CM589">
        <v>26</v>
      </c>
      <c r="CN589">
        <v>25.8</v>
      </c>
      <c r="CO589">
        <v>29.2</v>
      </c>
      <c r="CP589">
        <v>25.1</v>
      </c>
    </row>
    <row r="590" spans="3:94">
      <c r="C590" t="s">
        <v>179</v>
      </c>
      <c r="D590" t="s">
        <v>1529</v>
      </c>
      <c r="I590" s="402"/>
      <c r="J590" s="402"/>
      <c r="K590" s="402"/>
      <c r="L590" s="402"/>
      <c r="M590" s="402"/>
      <c r="N590" s="402"/>
      <c r="O590" s="402"/>
      <c r="P590" s="402"/>
      <c r="Q590" s="402"/>
      <c r="R590" s="402"/>
      <c r="S590" s="402"/>
      <c r="T590" s="402"/>
      <c r="U590" s="402"/>
      <c r="V590" s="402"/>
      <c r="W590" s="402"/>
      <c r="X590" s="402"/>
      <c r="Y590" s="402"/>
      <c r="Z590" s="402"/>
      <c r="AA590" s="402"/>
      <c r="AB590" s="402"/>
      <c r="AC590" s="402"/>
      <c r="AD590" s="402"/>
      <c r="AE590" s="402"/>
      <c r="AF590" s="402"/>
      <c r="AG590" s="402"/>
      <c r="AH590" s="402"/>
      <c r="AI590" s="402"/>
      <c r="AJ590" s="402"/>
      <c r="AK590" s="402"/>
      <c r="AL590" s="402"/>
      <c r="AM590" s="402"/>
      <c r="AN590" s="402"/>
      <c r="AO590" s="402"/>
      <c r="AP590" s="402"/>
      <c r="AQ590" s="402"/>
      <c r="AR590" s="402"/>
      <c r="AS590" s="402"/>
      <c r="AT590" s="402"/>
      <c r="AU590" s="402"/>
      <c r="AV590" s="402"/>
      <c r="AW590" s="402"/>
      <c r="AX590" s="402"/>
      <c r="AY590" s="402"/>
      <c r="AZ590" s="402"/>
      <c r="BA590" s="402"/>
      <c r="BB590" s="402"/>
      <c r="BC590" s="402"/>
      <c r="BD590" s="402"/>
      <c r="BE590" s="402"/>
      <c r="BF590" s="402"/>
      <c r="BG590" s="402"/>
      <c r="BH590" s="402"/>
      <c r="BI590" s="402"/>
      <c r="BJ590" s="402"/>
      <c r="BK590" s="402"/>
      <c r="BL590" s="402"/>
      <c r="BM590" s="402"/>
      <c r="BN590" s="402"/>
      <c r="BO590" s="402"/>
      <c r="BP590" s="402"/>
      <c r="BQ590" s="402"/>
      <c r="BR590" s="402"/>
      <c r="BS590" s="402"/>
      <c r="BT590" s="402"/>
      <c r="BU590" s="402"/>
      <c r="BV590" s="402"/>
      <c r="BW590" s="402"/>
      <c r="BX590" s="402"/>
      <c r="BY590" s="402"/>
      <c r="BZ590" s="402"/>
      <c r="CA590" s="402"/>
      <c r="CB590" s="402"/>
      <c r="CC590" s="402"/>
      <c r="CD590" s="402"/>
      <c r="CE590" s="402"/>
      <c r="CF590" s="402"/>
      <c r="CG590" s="402"/>
      <c r="CH590" s="402"/>
      <c r="CI590" s="402"/>
      <c r="CJ590" s="402"/>
      <c r="CK590" s="402"/>
      <c r="CL590" s="402"/>
      <c r="CM590" s="402"/>
      <c r="CN590" s="402"/>
      <c r="CO590" s="402"/>
      <c r="CP590" s="402"/>
    </row>
    <row r="591" spans="1:94">
      <c r="A591">
        <v>605</v>
      </c>
      <c r="B591" t="s">
        <v>1528</v>
      </c>
      <c r="C591" t="s">
        <v>179</v>
      </c>
      <c r="D591" t="s">
        <v>1529</v>
      </c>
      <c r="E591" t="s">
        <v>1519</v>
      </c>
      <c r="F591" t="s">
        <v>2111</v>
      </c>
      <c r="I591" s="402"/>
      <c r="J591" s="402">
        <v>11.1</v>
      </c>
      <c r="K591" s="402"/>
      <c r="L591" s="402">
        <v>16.5</v>
      </c>
      <c r="M591" s="402">
        <v>15.9</v>
      </c>
      <c r="N591" s="402">
        <v>11.1</v>
      </c>
      <c r="O591" s="402">
        <v>7.9</v>
      </c>
      <c r="P591" s="402">
        <v>7.8</v>
      </c>
      <c r="Q591" s="402"/>
      <c r="R591" s="402">
        <v>24.2</v>
      </c>
      <c r="S591" s="402">
        <v>19</v>
      </c>
      <c r="T591" s="402">
        <v>13.6</v>
      </c>
      <c r="U591" s="402">
        <v>20</v>
      </c>
      <c r="V591" s="402">
        <v>14.8</v>
      </c>
      <c r="W591" s="402">
        <v>10.3</v>
      </c>
      <c r="X591" s="402">
        <v>12.4</v>
      </c>
      <c r="Y591" s="402">
        <v>11</v>
      </c>
      <c r="Z591" s="402">
        <v>8.1</v>
      </c>
      <c r="AA591" s="402">
        <v>11</v>
      </c>
      <c r="AB591" s="402">
        <v>12.7</v>
      </c>
      <c r="AC591" s="402">
        <v>7.5</v>
      </c>
      <c r="AD591" s="402">
        <v>7.9</v>
      </c>
      <c r="AE591" s="402">
        <v>6.1</v>
      </c>
      <c r="AF591" s="402">
        <v>7.7</v>
      </c>
      <c r="AG591" s="402">
        <v>7.9</v>
      </c>
      <c r="AH591" s="402">
        <v>7.1</v>
      </c>
      <c r="AI591" s="402"/>
      <c r="AJ591" s="402">
        <v>24.2</v>
      </c>
      <c r="AK591" s="402">
        <v>34.3</v>
      </c>
      <c r="AL591" s="402">
        <v>24.2</v>
      </c>
      <c r="AM591" s="402">
        <v>18.2</v>
      </c>
      <c r="AN591" s="402">
        <v>19.2</v>
      </c>
      <c r="AO591" s="402">
        <v>17.5</v>
      </c>
      <c r="AP591" s="402">
        <v>22.8</v>
      </c>
      <c r="AQ591" s="402">
        <v>19.3</v>
      </c>
      <c r="AR591" s="402">
        <v>21.8</v>
      </c>
      <c r="AS591" s="402">
        <v>15.1</v>
      </c>
      <c r="AT591" s="402">
        <v>13.6</v>
      </c>
      <c r="AU591" s="402">
        <v>9.4</v>
      </c>
      <c r="AV591" s="402">
        <v>13.6</v>
      </c>
      <c r="AW591" s="402">
        <v>21.4</v>
      </c>
      <c r="AX591" s="402">
        <v>20</v>
      </c>
      <c r="AY591" s="402">
        <v>22.7</v>
      </c>
      <c r="AZ591" s="402">
        <v>18.7</v>
      </c>
      <c r="BA591" s="402">
        <v>14.8</v>
      </c>
      <c r="BB591" s="402">
        <v>14</v>
      </c>
      <c r="BC591" s="402">
        <v>14.8</v>
      </c>
      <c r="BD591" s="402">
        <v>10.3</v>
      </c>
      <c r="BE591" s="402">
        <v>10.3</v>
      </c>
      <c r="BF591" s="402">
        <v>9.7</v>
      </c>
      <c r="BG591" s="402">
        <v>12.4</v>
      </c>
      <c r="BH591" s="402">
        <v>17.7</v>
      </c>
      <c r="BI591" s="402">
        <v>12.4</v>
      </c>
      <c r="BJ591" s="402">
        <v>9.8</v>
      </c>
      <c r="BK591" s="402">
        <v>14.6</v>
      </c>
      <c r="BL591" s="402">
        <v>11</v>
      </c>
      <c r="BM591" s="402">
        <v>8</v>
      </c>
      <c r="BN591" s="402">
        <v>8.1</v>
      </c>
      <c r="BO591" s="402">
        <v>11</v>
      </c>
      <c r="BP591" s="402">
        <v>11</v>
      </c>
      <c r="BQ591" s="402">
        <v>13.2</v>
      </c>
      <c r="BR591" s="402">
        <v>12.5</v>
      </c>
      <c r="BS591" s="402">
        <v>12.8</v>
      </c>
      <c r="BT591" s="402">
        <v>7.5</v>
      </c>
      <c r="BU591" s="402">
        <v>7.5</v>
      </c>
      <c r="BV591" s="402">
        <v>6.3</v>
      </c>
      <c r="BW591" s="402">
        <v>10</v>
      </c>
      <c r="BX591" s="402">
        <v>7.9</v>
      </c>
      <c r="BY591" s="402">
        <v>7.9</v>
      </c>
      <c r="BZ591" s="402">
        <v>7.9</v>
      </c>
      <c r="CA591" s="402">
        <v>7.6</v>
      </c>
      <c r="CB591" s="402">
        <v>6.1</v>
      </c>
      <c r="CC591" s="402">
        <v>6.1</v>
      </c>
      <c r="CD591" s="402">
        <v>6.1</v>
      </c>
      <c r="CE591" s="402">
        <v>6.1</v>
      </c>
      <c r="CF591" s="402">
        <v>7.7</v>
      </c>
      <c r="CG591" s="402">
        <v>7.7</v>
      </c>
      <c r="CH591" s="402">
        <v>7.3</v>
      </c>
      <c r="CI591" s="402">
        <v>5.4</v>
      </c>
      <c r="CJ591" s="402">
        <v>11.4</v>
      </c>
      <c r="CK591" s="402">
        <v>10.9</v>
      </c>
      <c r="CL591" s="402">
        <v>9.8</v>
      </c>
      <c r="CM591" s="402">
        <v>7</v>
      </c>
      <c r="CN591" s="402">
        <v>7.1</v>
      </c>
      <c r="CO591" s="402">
        <v>5.9</v>
      </c>
      <c r="CP591" s="402">
        <v>7.1</v>
      </c>
    </row>
    <row r="592" spans="1:94">
      <c r="A592">
        <v>606</v>
      </c>
      <c r="B592" t="s">
        <v>1530</v>
      </c>
      <c r="C592" t="s">
        <v>179</v>
      </c>
      <c r="D592" t="s">
        <v>1529</v>
      </c>
      <c r="E592" t="s">
        <v>1521</v>
      </c>
      <c r="F592" t="s">
        <v>2111</v>
      </c>
      <c r="I592" s="402"/>
      <c r="J592" s="402">
        <v>19.5</v>
      </c>
      <c r="K592" s="402"/>
      <c r="L592" s="402">
        <v>21.1</v>
      </c>
      <c r="M592" s="402">
        <v>18.5</v>
      </c>
      <c r="N592" s="402">
        <v>21.2</v>
      </c>
      <c r="O592" s="402">
        <v>18.3</v>
      </c>
      <c r="P592" s="402">
        <v>17.7</v>
      </c>
      <c r="Q592" s="402"/>
      <c r="R592" s="402">
        <v>21.2</v>
      </c>
      <c r="S592" s="402">
        <v>21.7</v>
      </c>
      <c r="T592" s="402">
        <v>21.2</v>
      </c>
      <c r="U592" s="402">
        <v>16.6</v>
      </c>
      <c r="V592" s="402">
        <v>18.6</v>
      </c>
      <c r="W592" s="402">
        <v>21</v>
      </c>
      <c r="X592" s="402">
        <v>21.7</v>
      </c>
      <c r="Y592" s="402">
        <v>22.5</v>
      </c>
      <c r="Z592" s="402">
        <v>21.2</v>
      </c>
      <c r="AA592" s="402">
        <v>19.8</v>
      </c>
      <c r="AB592" s="402">
        <v>17</v>
      </c>
      <c r="AC592" s="402">
        <v>18.3</v>
      </c>
      <c r="AD592" s="402">
        <v>18.3</v>
      </c>
      <c r="AE592" s="402">
        <v>18.3</v>
      </c>
      <c r="AF592" s="402">
        <v>17.7</v>
      </c>
      <c r="AG592" s="402">
        <v>17.7</v>
      </c>
      <c r="AH592" s="402">
        <v>17.1</v>
      </c>
      <c r="AI592" s="402"/>
      <c r="AJ592" s="402">
        <v>21.2</v>
      </c>
      <c r="AK592" s="402">
        <v>21.2</v>
      </c>
      <c r="AL592" s="402">
        <v>21.1</v>
      </c>
      <c r="AM592" s="402">
        <v>21.7</v>
      </c>
      <c r="AN592" s="402">
        <v>22.4</v>
      </c>
      <c r="AO592" s="402">
        <v>26.2</v>
      </c>
      <c r="AP592" s="402">
        <v>20.1</v>
      </c>
      <c r="AQ592" s="402">
        <v>19.4</v>
      </c>
      <c r="AR592" s="402">
        <v>21.7</v>
      </c>
      <c r="AS592" s="402">
        <v>21.5</v>
      </c>
      <c r="AT592" s="402">
        <v>21.2</v>
      </c>
      <c r="AU592" s="402">
        <v>21.2</v>
      </c>
      <c r="AV592" s="402">
        <v>17.1</v>
      </c>
      <c r="AW592" s="402">
        <v>18.7</v>
      </c>
      <c r="AX592" s="402">
        <v>16.6</v>
      </c>
      <c r="AY592" s="402">
        <v>16.6</v>
      </c>
      <c r="AZ592" s="402">
        <v>12.1</v>
      </c>
      <c r="BA592" s="402">
        <v>19.6</v>
      </c>
      <c r="BB592" s="402">
        <v>18.6</v>
      </c>
      <c r="BC592" s="402">
        <v>18.6</v>
      </c>
      <c r="BD592" s="402">
        <v>20.1</v>
      </c>
      <c r="BE592" s="402">
        <v>21.1</v>
      </c>
      <c r="BF592" s="402">
        <v>21</v>
      </c>
      <c r="BG592" s="402">
        <v>22.9</v>
      </c>
      <c r="BH592" s="402">
        <v>21.7</v>
      </c>
      <c r="BI592" s="402">
        <v>21.7</v>
      </c>
      <c r="BJ592" s="402">
        <v>22.5</v>
      </c>
      <c r="BK592" s="402">
        <v>22.8</v>
      </c>
      <c r="BL592" s="402">
        <v>22.5</v>
      </c>
      <c r="BM592" s="402">
        <v>21.7</v>
      </c>
      <c r="BN592" s="402">
        <v>20.4</v>
      </c>
      <c r="BO592" s="402">
        <v>19.3</v>
      </c>
      <c r="BP592" s="402">
        <v>19.8</v>
      </c>
      <c r="BQ592" s="402">
        <v>14.5</v>
      </c>
      <c r="BR592" s="402">
        <v>15.9</v>
      </c>
      <c r="BS592" s="402">
        <v>17.2</v>
      </c>
      <c r="BT592" s="402">
        <v>18.3</v>
      </c>
      <c r="BU592" s="402">
        <v>18.3</v>
      </c>
      <c r="BV592" s="402">
        <v>18.3</v>
      </c>
      <c r="BW592" s="402">
        <v>18.3</v>
      </c>
      <c r="BX592" s="402">
        <v>18.3</v>
      </c>
      <c r="BY592" s="402">
        <v>18.3</v>
      </c>
      <c r="BZ592" s="402">
        <v>18.7</v>
      </c>
      <c r="CA592" s="402">
        <v>17.1</v>
      </c>
      <c r="CB592" s="402">
        <v>20.3</v>
      </c>
      <c r="CC592" s="402">
        <v>16.8</v>
      </c>
      <c r="CD592" s="402">
        <v>18.3</v>
      </c>
      <c r="CE592" s="402">
        <v>17.6</v>
      </c>
      <c r="CF592" s="402">
        <v>17.8</v>
      </c>
      <c r="CG592" s="402">
        <v>17.8</v>
      </c>
      <c r="CH592" s="402">
        <v>17.8</v>
      </c>
      <c r="CI592" s="402">
        <v>17.8</v>
      </c>
      <c r="CJ592" s="402">
        <v>17.8</v>
      </c>
      <c r="CK592" s="402">
        <v>17.2</v>
      </c>
      <c r="CL592" s="402">
        <v>17.8</v>
      </c>
      <c r="CM592" s="402">
        <v>17.8</v>
      </c>
      <c r="CN592" s="402">
        <v>16.9</v>
      </c>
      <c r="CO592" s="402">
        <v>17.1</v>
      </c>
      <c r="CP592" s="402">
        <v>17.1</v>
      </c>
    </row>
    <row r="593" spans="1:94">
      <c r="A593">
        <v>607</v>
      </c>
      <c r="B593" t="s">
        <v>1531</v>
      </c>
      <c r="C593" t="s">
        <v>179</v>
      </c>
      <c r="D593" t="s">
        <v>1529</v>
      </c>
      <c r="E593" t="s">
        <v>1523</v>
      </c>
      <c r="F593" t="s">
        <v>2111</v>
      </c>
      <c r="I593" s="402"/>
      <c r="J593" s="402">
        <v>20.4</v>
      </c>
      <c r="K593" s="402"/>
      <c r="L593" s="402">
        <v>16.5</v>
      </c>
      <c r="M593" s="402">
        <v>20.3</v>
      </c>
      <c r="N593" s="402">
        <v>19.3</v>
      </c>
      <c r="O593" s="402">
        <v>21.7</v>
      </c>
      <c r="P593" s="402">
        <v>23.8</v>
      </c>
      <c r="Q593" s="402"/>
      <c r="R593" s="402">
        <v>16.6</v>
      </c>
      <c r="S593" s="402">
        <v>16.2</v>
      </c>
      <c r="T593" s="402">
        <v>16.6</v>
      </c>
      <c r="U593" s="402">
        <v>20.4</v>
      </c>
      <c r="V593" s="402">
        <v>20.2</v>
      </c>
      <c r="W593" s="402">
        <v>17.9</v>
      </c>
      <c r="X593" s="402">
        <v>19.3</v>
      </c>
      <c r="Y593" s="402">
        <v>19.7</v>
      </c>
      <c r="Z593" s="402">
        <v>17.4</v>
      </c>
      <c r="AA593" s="402">
        <v>19.4</v>
      </c>
      <c r="AB593" s="402">
        <v>18.7</v>
      </c>
      <c r="AC593" s="402">
        <v>21.8</v>
      </c>
      <c r="AD593" s="402">
        <v>22.8</v>
      </c>
      <c r="AE593" s="402">
        <v>22.1</v>
      </c>
      <c r="AF593" s="402">
        <v>23.6</v>
      </c>
      <c r="AG593" s="402">
        <v>23.9</v>
      </c>
      <c r="AH593" s="402">
        <v>25.3</v>
      </c>
      <c r="AI593" s="402"/>
      <c r="AJ593" s="402">
        <v>16.6</v>
      </c>
      <c r="AK593" s="402">
        <v>16.6</v>
      </c>
      <c r="AL593" s="402">
        <v>16.6</v>
      </c>
      <c r="AM593" s="402">
        <v>15.3</v>
      </c>
      <c r="AN593" s="402">
        <v>16.2</v>
      </c>
      <c r="AO593" s="402">
        <v>17.9</v>
      </c>
      <c r="AP593" s="402">
        <v>14.9</v>
      </c>
      <c r="AQ593" s="402">
        <v>14.5</v>
      </c>
      <c r="AR593" s="402">
        <v>16.2</v>
      </c>
      <c r="AS593" s="402">
        <v>16.6</v>
      </c>
      <c r="AT593" s="402">
        <v>18.1</v>
      </c>
      <c r="AU593" s="402">
        <v>15.9</v>
      </c>
      <c r="AV593" s="402">
        <v>16.6</v>
      </c>
      <c r="AW593" s="402">
        <v>20.4</v>
      </c>
      <c r="AX593" s="402">
        <v>21.1</v>
      </c>
      <c r="AY593" s="402">
        <v>20.5</v>
      </c>
      <c r="AZ593" s="402">
        <v>20.4</v>
      </c>
      <c r="BA593" s="402">
        <v>19.6</v>
      </c>
      <c r="BB593" s="402">
        <v>20.2</v>
      </c>
      <c r="BC593" s="402">
        <v>20.2</v>
      </c>
      <c r="BD593" s="402">
        <v>16.9</v>
      </c>
      <c r="BE593" s="402">
        <v>15.4</v>
      </c>
      <c r="BF593" s="402">
        <v>17.9</v>
      </c>
      <c r="BG593" s="402">
        <v>19</v>
      </c>
      <c r="BH593" s="402">
        <v>19.3</v>
      </c>
      <c r="BI593" s="402">
        <v>19.3</v>
      </c>
      <c r="BJ593" s="402">
        <v>20.3</v>
      </c>
      <c r="BK593" s="402">
        <v>19.6</v>
      </c>
      <c r="BL593" s="402">
        <v>19.6</v>
      </c>
      <c r="BM593" s="402">
        <v>17.4</v>
      </c>
      <c r="BN593" s="402">
        <v>17.1</v>
      </c>
      <c r="BO593" s="402">
        <v>19.3</v>
      </c>
      <c r="BP593" s="402">
        <v>20</v>
      </c>
      <c r="BQ593" s="402">
        <v>18.2</v>
      </c>
      <c r="BR593" s="402">
        <v>14.7</v>
      </c>
      <c r="BS593" s="402">
        <v>19</v>
      </c>
      <c r="BT593" s="402">
        <v>21.7</v>
      </c>
      <c r="BU593" s="402">
        <v>20.8</v>
      </c>
      <c r="BV593" s="402">
        <v>22.3</v>
      </c>
      <c r="BW593" s="402">
        <v>24.9</v>
      </c>
      <c r="BX593" s="402">
        <v>22.7</v>
      </c>
      <c r="BY593" s="402">
        <v>23.2</v>
      </c>
      <c r="BZ593" s="402">
        <v>22.8</v>
      </c>
      <c r="CA593" s="402">
        <v>22.7</v>
      </c>
      <c r="CB593" s="402">
        <v>22.7</v>
      </c>
      <c r="CC593" s="402">
        <v>22</v>
      </c>
      <c r="CD593" s="402">
        <v>22</v>
      </c>
      <c r="CE593" s="402">
        <v>22</v>
      </c>
      <c r="CF593" s="402">
        <v>23.6</v>
      </c>
      <c r="CG593" s="402">
        <v>23.6</v>
      </c>
      <c r="CH593" s="402">
        <v>23.6</v>
      </c>
      <c r="CI593" s="402">
        <v>23.9</v>
      </c>
      <c r="CJ593" s="402">
        <v>23.9</v>
      </c>
      <c r="CK593" s="402">
        <v>23.9</v>
      </c>
      <c r="CL593" s="402">
        <v>23.9</v>
      </c>
      <c r="CM593" s="402">
        <v>23.9</v>
      </c>
      <c r="CN593" s="402">
        <v>25.2</v>
      </c>
      <c r="CO593" s="402">
        <v>26.2</v>
      </c>
      <c r="CP593" s="402">
        <v>25.2</v>
      </c>
    </row>
    <row r="594" spans="3:94">
      <c r="C594" t="s">
        <v>179</v>
      </c>
      <c r="D594" t="s">
        <v>707</v>
      </c>
      <c r="I594" s="402"/>
      <c r="J594" s="402"/>
      <c r="K594" s="402"/>
      <c r="L594" s="402"/>
      <c r="M594" s="402"/>
      <c r="N594" s="402"/>
      <c r="O594" s="402"/>
      <c r="P594" s="402"/>
      <c r="Q594" s="402"/>
      <c r="R594" s="402"/>
      <c r="S594" s="402"/>
      <c r="T594" s="402"/>
      <c r="U594" s="402"/>
      <c r="V594" s="402"/>
      <c r="W594" s="402"/>
      <c r="X594" s="402"/>
      <c r="Y594" s="402"/>
      <c r="Z594" s="402"/>
      <c r="AA594" s="402"/>
      <c r="AB594" s="402"/>
      <c r="AC594" s="402"/>
      <c r="AD594" s="402"/>
      <c r="AE594" s="402"/>
      <c r="AF594" s="402"/>
      <c r="AG594" s="402"/>
      <c r="AH594" s="402"/>
      <c r="AI594" s="402"/>
      <c r="AJ594" s="402"/>
      <c r="AK594" s="402"/>
      <c r="AL594" s="402"/>
      <c r="AM594" s="402"/>
      <c r="AN594" s="402"/>
      <c r="AO594" s="402"/>
      <c r="AP594" s="402"/>
      <c r="AQ594" s="402"/>
      <c r="AR594" s="402"/>
      <c r="AS594" s="402"/>
      <c r="AT594" s="402"/>
      <c r="AU594" s="402"/>
      <c r="AV594" s="402"/>
      <c r="AW594" s="402"/>
      <c r="AX594" s="402"/>
      <c r="AY594" s="402"/>
      <c r="AZ594" s="402"/>
      <c r="BA594" s="402"/>
      <c r="BB594" s="402"/>
      <c r="BC594" s="402"/>
      <c r="BD594" s="402"/>
      <c r="BE594" s="402"/>
      <c r="BF594" s="402"/>
      <c r="BG594" s="402"/>
      <c r="BH594" s="402"/>
      <c r="BI594" s="402"/>
      <c r="BJ594" s="402"/>
      <c r="BK594" s="402"/>
      <c r="BL594" s="402"/>
      <c r="BM594" s="402"/>
      <c r="BN594" s="402"/>
      <c r="BO594" s="402"/>
      <c r="BP594" s="402"/>
      <c r="BQ594" s="402"/>
      <c r="BR594" s="402"/>
      <c r="BS594" s="402"/>
      <c r="BT594" s="402"/>
      <c r="BU594" s="402"/>
      <c r="BV594" s="402"/>
      <c r="BW594" s="402"/>
      <c r="BX594" s="402"/>
      <c r="BY594" s="402"/>
      <c r="BZ594" s="402"/>
      <c r="CA594" s="402"/>
      <c r="CB594" s="402"/>
      <c r="CC594" s="402"/>
      <c r="CD594" s="402"/>
      <c r="CE594" s="402"/>
      <c r="CF594" s="402"/>
      <c r="CG594" s="402"/>
      <c r="CH594" s="402"/>
      <c r="CI594" s="402"/>
      <c r="CJ594" s="402"/>
      <c r="CK594" s="402"/>
      <c r="CL594" s="402"/>
      <c r="CM594" s="402"/>
      <c r="CN594" s="402"/>
      <c r="CO594" s="402"/>
      <c r="CP594" s="402"/>
    </row>
    <row r="595" spans="1:94">
      <c r="A595">
        <v>609</v>
      </c>
      <c r="B595" t="s">
        <v>1532</v>
      </c>
      <c r="C595" t="s">
        <v>179</v>
      </c>
      <c r="D595" t="s">
        <v>707</v>
      </c>
      <c r="E595" t="s">
        <v>1533</v>
      </c>
      <c r="F595" t="s">
        <v>2111</v>
      </c>
      <c r="I595" s="402"/>
      <c r="J595" s="402">
        <v>44.1</v>
      </c>
      <c r="K595" s="402"/>
      <c r="L595" s="402">
        <v>48.6</v>
      </c>
      <c r="M595" s="402">
        <v>51.2</v>
      </c>
      <c r="N595" s="402">
        <v>44.2</v>
      </c>
      <c r="O595" s="402">
        <v>40.6</v>
      </c>
      <c r="P595" s="402">
        <v>40.6</v>
      </c>
      <c r="Q595" s="402"/>
      <c r="R595" s="402">
        <v>55.5</v>
      </c>
      <c r="S595" s="402">
        <v>52.1</v>
      </c>
      <c r="T595" s="402">
        <v>44.9</v>
      </c>
      <c r="U595" s="402">
        <v>56.1</v>
      </c>
      <c r="V595" s="402">
        <v>50.1</v>
      </c>
      <c r="W595" s="402">
        <v>42.9</v>
      </c>
      <c r="X595" s="402">
        <v>46.8</v>
      </c>
      <c r="Y595" s="402">
        <v>43.5</v>
      </c>
      <c r="Z595" s="402">
        <v>42</v>
      </c>
      <c r="AA595" s="402">
        <v>45.4</v>
      </c>
      <c r="AB595" s="402">
        <v>53</v>
      </c>
      <c r="AC595" s="402">
        <v>40.5</v>
      </c>
      <c r="AD595" s="402">
        <v>38.6</v>
      </c>
      <c r="AE595" s="402">
        <v>35.3</v>
      </c>
      <c r="AF595" s="402">
        <v>41.6</v>
      </c>
      <c r="AG595" s="402">
        <v>40.5</v>
      </c>
      <c r="AH595" s="402">
        <v>38.2</v>
      </c>
      <c r="AI595" s="402"/>
      <c r="AJ595" s="402">
        <v>77.3</v>
      </c>
      <c r="AK595" s="402">
        <v>56</v>
      </c>
      <c r="AL595" s="402">
        <v>55.4</v>
      </c>
      <c r="AM595" s="402">
        <v>52.1</v>
      </c>
      <c r="AN595" s="402">
        <v>55.7</v>
      </c>
      <c r="AO595" s="402">
        <v>49.6</v>
      </c>
      <c r="AP595" s="402">
        <v>54.7</v>
      </c>
      <c r="AQ595" s="402">
        <v>52.1</v>
      </c>
      <c r="AR595" s="402">
        <v>55.1</v>
      </c>
      <c r="AS595" s="402">
        <v>46.2</v>
      </c>
      <c r="AT595" s="402">
        <v>43.6</v>
      </c>
      <c r="AU595" s="402">
        <v>43.9</v>
      </c>
      <c r="AV595" s="402">
        <v>44.8</v>
      </c>
      <c r="AW595" s="402">
        <v>57.3</v>
      </c>
      <c r="AX595" s="402">
        <v>57.8</v>
      </c>
      <c r="AY595" s="402">
        <v>62.8</v>
      </c>
      <c r="AZ595" s="402">
        <v>50</v>
      </c>
      <c r="BA595" s="402">
        <v>49.3</v>
      </c>
      <c r="BB595" s="402">
        <v>50</v>
      </c>
      <c r="BC595" s="402">
        <v>50</v>
      </c>
      <c r="BD595" s="402">
        <v>42.8</v>
      </c>
      <c r="BE595" s="402">
        <v>42.8</v>
      </c>
      <c r="BF595" s="402">
        <v>42.8</v>
      </c>
      <c r="BG595" s="402">
        <v>46.8</v>
      </c>
      <c r="BH595" s="402">
        <v>49.7</v>
      </c>
      <c r="BI595" s="402">
        <v>46.8</v>
      </c>
      <c r="BJ595" s="402">
        <v>43</v>
      </c>
      <c r="BK595" s="402">
        <v>43.4</v>
      </c>
      <c r="BL595" s="402">
        <v>43.4</v>
      </c>
      <c r="BM595" s="402">
        <v>42</v>
      </c>
      <c r="BN595" s="402">
        <v>42</v>
      </c>
      <c r="BO595" s="402">
        <v>46.4</v>
      </c>
      <c r="BP595" s="402">
        <v>45.4</v>
      </c>
      <c r="BQ595" s="402">
        <v>53.5</v>
      </c>
      <c r="BR595" s="402">
        <v>55</v>
      </c>
      <c r="BS595" s="402">
        <v>52.9</v>
      </c>
      <c r="BT595" s="402">
        <v>41.8</v>
      </c>
      <c r="BU595" s="402">
        <v>40.4</v>
      </c>
      <c r="BV595" s="402">
        <v>39.2</v>
      </c>
      <c r="BW595" s="402">
        <v>46.9</v>
      </c>
      <c r="BX595" s="402">
        <v>36.6</v>
      </c>
      <c r="BY595" s="402">
        <v>38.5</v>
      </c>
      <c r="BZ595" s="402">
        <v>38.5</v>
      </c>
      <c r="CA595" s="402">
        <v>38.5</v>
      </c>
      <c r="CB595" s="402">
        <v>33.9</v>
      </c>
      <c r="CC595" s="402">
        <v>32.2</v>
      </c>
      <c r="CD595" s="402">
        <v>35.2</v>
      </c>
      <c r="CE595" s="402">
        <v>35.2</v>
      </c>
      <c r="CF595" s="402">
        <v>41.6</v>
      </c>
      <c r="CG595" s="402">
        <v>43.1</v>
      </c>
      <c r="CH595" s="402">
        <v>41.6</v>
      </c>
      <c r="CI595" s="402">
        <v>39.8</v>
      </c>
      <c r="CJ595" s="402">
        <v>39.9</v>
      </c>
      <c r="CK595" s="402">
        <v>42.2</v>
      </c>
      <c r="CL595" s="402">
        <v>42.9</v>
      </c>
      <c r="CM595" s="402">
        <v>38.6</v>
      </c>
      <c r="CN595" s="402">
        <v>38.1</v>
      </c>
      <c r="CO595" s="402">
        <v>37</v>
      </c>
      <c r="CP595" s="402">
        <v>38.1</v>
      </c>
    </row>
    <row r="596" spans="1:94">
      <c r="A596">
        <v>610</v>
      </c>
      <c r="B596" t="s">
        <v>1534</v>
      </c>
      <c r="C596" t="s">
        <v>179</v>
      </c>
      <c r="D596" t="s">
        <v>707</v>
      </c>
      <c r="E596" t="s">
        <v>1535</v>
      </c>
      <c r="F596" t="s">
        <v>2111</v>
      </c>
      <c r="I596" s="402"/>
      <c r="J596" s="402">
        <v>60.3</v>
      </c>
      <c r="K596" s="402"/>
      <c r="L596" s="402">
        <v>67.1</v>
      </c>
      <c r="M596" s="402">
        <v>65.4</v>
      </c>
      <c r="N596" s="402">
        <v>61</v>
      </c>
      <c r="O596" s="402">
        <v>56.6</v>
      </c>
      <c r="P596" s="402">
        <v>55</v>
      </c>
      <c r="Q596" s="402"/>
      <c r="R596" s="402">
        <v>67</v>
      </c>
      <c r="S596" s="402">
        <v>69.2</v>
      </c>
      <c r="T596" s="402">
        <v>65.5</v>
      </c>
      <c r="U596" s="402">
        <v>71</v>
      </c>
      <c r="V596" s="402">
        <v>64</v>
      </c>
      <c r="W596" s="402">
        <v>60.9</v>
      </c>
      <c r="X596" s="402">
        <v>62.4</v>
      </c>
      <c r="Y596" s="402">
        <v>60.3</v>
      </c>
      <c r="Z596" s="402">
        <v>60.9</v>
      </c>
      <c r="AA596" s="402">
        <v>61.3</v>
      </c>
      <c r="AB596" s="402">
        <v>64.3</v>
      </c>
      <c r="AC596" s="402">
        <v>57.6</v>
      </c>
      <c r="AD596" s="402">
        <v>53.2</v>
      </c>
      <c r="AE596" s="402">
        <v>53.6</v>
      </c>
      <c r="AF596" s="402">
        <v>55.8</v>
      </c>
      <c r="AG596" s="402">
        <v>54.8</v>
      </c>
      <c r="AH596" s="402">
        <v>53.3</v>
      </c>
      <c r="AI596" s="402"/>
      <c r="AJ596" s="402">
        <v>78.6</v>
      </c>
      <c r="AK596" s="402">
        <v>70.3</v>
      </c>
      <c r="AL596" s="402">
        <v>67.1</v>
      </c>
      <c r="AM596" s="402">
        <v>69.5</v>
      </c>
      <c r="AN596" s="402">
        <v>70.9</v>
      </c>
      <c r="AO596" s="402">
        <v>66.9</v>
      </c>
      <c r="AP596" s="402">
        <v>74.9</v>
      </c>
      <c r="AQ596" s="402">
        <v>69.3</v>
      </c>
      <c r="AR596" s="402">
        <v>69.5</v>
      </c>
      <c r="AS596" s="402">
        <v>66.2</v>
      </c>
      <c r="AT596" s="402">
        <v>65.2</v>
      </c>
      <c r="AU596" s="402">
        <v>64.4</v>
      </c>
      <c r="AV596" s="402">
        <v>65.6</v>
      </c>
      <c r="AW596" s="402">
        <v>71.1</v>
      </c>
      <c r="AX596" s="402">
        <v>73.9</v>
      </c>
      <c r="AY596" s="402">
        <v>71.2</v>
      </c>
      <c r="AZ596" s="402">
        <v>70.6</v>
      </c>
      <c r="BA596" s="402">
        <v>64.1</v>
      </c>
      <c r="BB596" s="402">
        <v>64.1</v>
      </c>
      <c r="BC596" s="402">
        <v>63.7</v>
      </c>
      <c r="BD596" s="402">
        <v>60.9</v>
      </c>
      <c r="BE596" s="402">
        <v>61.6</v>
      </c>
      <c r="BF596" s="402">
        <v>60.8</v>
      </c>
      <c r="BG596" s="402">
        <v>63.8</v>
      </c>
      <c r="BH596" s="402">
        <v>62.5</v>
      </c>
      <c r="BI596" s="402">
        <v>62.5</v>
      </c>
      <c r="BJ596" s="402">
        <v>59.4</v>
      </c>
      <c r="BK596" s="402">
        <v>60.3</v>
      </c>
      <c r="BL596" s="402">
        <v>60.3</v>
      </c>
      <c r="BM596" s="402">
        <v>60.9</v>
      </c>
      <c r="BN596" s="402">
        <v>58.7</v>
      </c>
      <c r="BO596" s="402">
        <v>62.2</v>
      </c>
      <c r="BP596" s="402">
        <v>61.3</v>
      </c>
      <c r="BQ596" s="402">
        <v>66.2</v>
      </c>
      <c r="BR596" s="402">
        <v>64.4</v>
      </c>
      <c r="BS596" s="402">
        <v>64.4</v>
      </c>
      <c r="BT596" s="402">
        <v>59.7</v>
      </c>
      <c r="BU596" s="402">
        <v>57.7</v>
      </c>
      <c r="BV596" s="402">
        <v>57.7</v>
      </c>
      <c r="BW596" s="402">
        <v>58.2</v>
      </c>
      <c r="BX596" s="402">
        <v>53.2</v>
      </c>
      <c r="BY596" s="402">
        <v>52.1</v>
      </c>
      <c r="BZ596" s="402">
        <v>53.2</v>
      </c>
      <c r="CA596" s="402">
        <v>53.2</v>
      </c>
      <c r="CB596" s="402">
        <v>53.7</v>
      </c>
      <c r="CC596" s="402">
        <v>53.7</v>
      </c>
      <c r="CD596" s="402">
        <v>52.9</v>
      </c>
      <c r="CE596" s="402">
        <v>53.7</v>
      </c>
      <c r="CF596" s="402">
        <v>56.5</v>
      </c>
      <c r="CG596" s="402">
        <v>55.9</v>
      </c>
      <c r="CH596" s="402">
        <v>55.9</v>
      </c>
      <c r="CI596" s="402">
        <v>49.9</v>
      </c>
      <c r="CJ596" s="402">
        <v>57.3</v>
      </c>
      <c r="CK596" s="402">
        <v>59.3</v>
      </c>
      <c r="CL596" s="402">
        <v>59.6</v>
      </c>
      <c r="CM596" s="402">
        <v>50.2</v>
      </c>
      <c r="CN596" s="402">
        <v>53.4</v>
      </c>
      <c r="CO596" s="402">
        <v>51.7</v>
      </c>
      <c r="CP596" s="402">
        <v>53.4</v>
      </c>
    </row>
    <row r="597" spans="1:94">
      <c r="A597">
        <v>611</v>
      </c>
      <c r="B597" t="s">
        <v>1536</v>
      </c>
      <c r="C597" t="s">
        <v>179</v>
      </c>
      <c r="D597" t="s">
        <v>707</v>
      </c>
      <c r="E597" t="s">
        <v>1537</v>
      </c>
      <c r="F597" t="s">
        <v>2111</v>
      </c>
      <c r="J597">
        <v>42.3</v>
      </c>
      <c r="L597">
        <v>44.9</v>
      </c>
      <c r="M597">
        <v>39.8</v>
      </c>
      <c r="N597">
        <v>43.5</v>
      </c>
      <c r="O597">
        <v>41.4</v>
      </c>
      <c r="P597">
        <v>40.1</v>
      </c>
      <c r="R597">
        <v>44.8</v>
      </c>
      <c r="S597">
        <v>44.8</v>
      </c>
      <c r="T597">
        <v>46</v>
      </c>
      <c r="U597">
        <v>41.1</v>
      </c>
      <c r="V597">
        <v>38.3</v>
      </c>
      <c r="W597">
        <v>47.8</v>
      </c>
      <c r="X597">
        <v>43.4</v>
      </c>
      <c r="Y597">
        <v>43.1</v>
      </c>
      <c r="Z597">
        <v>47.5</v>
      </c>
      <c r="AA597">
        <v>39.6</v>
      </c>
      <c r="AB597">
        <v>41.3</v>
      </c>
      <c r="AC597">
        <v>41.3</v>
      </c>
      <c r="AD597">
        <v>40</v>
      </c>
      <c r="AE597">
        <v>42.1</v>
      </c>
      <c r="AF597">
        <v>40</v>
      </c>
      <c r="AG597">
        <v>40</v>
      </c>
      <c r="AH597">
        <v>39.9</v>
      </c>
      <c r="AJ597">
        <v>62.7</v>
      </c>
      <c r="AK597">
        <v>51.5</v>
      </c>
      <c r="AL597">
        <v>45</v>
      </c>
      <c r="AM597">
        <v>46.1</v>
      </c>
      <c r="AN597">
        <v>47.7</v>
      </c>
      <c r="AO597">
        <v>42.5</v>
      </c>
      <c r="AP597">
        <v>46.6</v>
      </c>
      <c r="AQ597">
        <v>43.4</v>
      </c>
      <c r="AR597">
        <v>41.5</v>
      </c>
      <c r="AS597">
        <v>46.3</v>
      </c>
      <c r="AT597">
        <v>44.3</v>
      </c>
      <c r="AU597">
        <v>49.9</v>
      </c>
      <c r="AV597">
        <v>46.2</v>
      </c>
      <c r="AW597">
        <v>41.2</v>
      </c>
      <c r="AX597">
        <v>41.2</v>
      </c>
      <c r="AY597">
        <v>44.1</v>
      </c>
      <c r="AZ597">
        <v>41.2</v>
      </c>
      <c r="BA597">
        <v>38.4</v>
      </c>
      <c r="BB597">
        <v>35.2</v>
      </c>
      <c r="BC597">
        <v>39.7</v>
      </c>
      <c r="BD597">
        <v>50.5</v>
      </c>
      <c r="BE597">
        <v>48</v>
      </c>
      <c r="BF597">
        <v>48</v>
      </c>
      <c r="BG597">
        <v>43.9</v>
      </c>
      <c r="BH597">
        <v>43.5</v>
      </c>
      <c r="BI597">
        <v>43.5</v>
      </c>
      <c r="BJ597">
        <v>44.5</v>
      </c>
      <c r="BK597">
        <v>39.3</v>
      </c>
      <c r="BL597">
        <v>42.8</v>
      </c>
      <c r="BM597">
        <v>47.6</v>
      </c>
      <c r="BN597">
        <v>48.6</v>
      </c>
      <c r="BO597">
        <v>39.2</v>
      </c>
      <c r="BP597">
        <v>39.7</v>
      </c>
      <c r="BQ597">
        <v>41.4</v>
      </c>
      <c r="BR597">
        <v>39.4</v>
      </c>
      <c r="BS597">
        <v>41.4</v>
      </c>
      <c r="BT597">
        <v>40.7</v>
      </c>
      <c r="BU597">
        <v>41.4</v>
      </c>
      <c r="BV597">
        <v>41.4</v>
      </c>
      <c r="BW597">
        <v>41.4</v>
      </c>
      <c r="BX597">
        <v>40.1</v>
      </c>
      <c r="BY597">
        <v>38.7</v>
      </c>
      <c r="BZ597">
        <v>39.8</v>
      </c>
      <c r="CA597">
        <v>40.1</v>
      </c>
      <c r="CB597">
        <v>48.8</v>
      </c>
      <c r="CC597">
        <v>42.2</v>
      </c>
      <c r="CD597">
        <v>42.2</v>
      </c>
      <c r="CE597">
        <v>42.2</v>
      </c>
      <c r="CF597">
        <v>40.1</v>
      </c>
      <c r="CG597">
        <v>40.1</v>
      </c>
      <c r="CH597">
        <v>40.1</v>
      </c>
      <c r="CI597">
        <v>39</v>
      </c>
      <c r="CJ597">
        <v>40</v>
      </c>
      <c r="CK597">
        <v>40.1</v>
      </c>
      <c r="CL597">
        <v>40.2</v>
      </c>
      <c r="CM597">
        <v>40.1</v>
      </c>
      <c r="CN597">
        <v>40</v>
      </c>
      <c r="CO597">
        <v>39.8</v>
      </c>
      <c r="CP597">
        <v>40</v>
      </c>
    </row>
    <row r="598" spans="1:94">
      <c r="A598">
        <v>612</v>
      </c>
      <c r="B598" t="s">
        <v>1538</v>
      </c>
      <c r="C598" t="s">
        <v>179</v>
      </c>
      <c r="D598" t="s">
        <v>707</v>
      </c>
      <c r="E598" t="s">
        <v>1539</v>
      </c>
      <c r="F598" t="s">
        <v>2111</v>
      </c>
      <c r="I598" s="402"/>
      <c r="J598" s="402">
        <v>23.2</v>
      </c>
      <c r="K598" s="402"/>
      <c r="L598" s="402">
        <v>26.2</v>
      </c>
      <c r="M598" s="402">
        <v>28.8</v>
      </c>
      <c r="N598" s="402">
        <v>23.1</v>
      </c>
      <c r="O598" s="402">
        <v>20.3</v>
      </c>
      <c r="P598" s="402">
        <v>21.2</v>
      </c>
      <c r="Q598" s="402"/>
      <c r="R598" s="402">
        <v>30.5</v>
      </c>
      <c r="S598" s="402">
        <v>28</v>
      </c>
      <c r="T598" s="402">
        <v>24.6</v>
      </c>
      <c r="U598" s="402">
        <v>35.2</v>
      </c>
      <c r="V598" s="402">
        <v>27</v>
      </c>
      <c r="W598" s="402">
        <v>22</v>
      </c>
      <c r="X598" s="402">
        <v>24.1</v>
      </c>
      <c r="Y598" s="402">
        <v>23.1</v>
      </c>
      <c r="Z598" s="402">
        <v>21.4</v>
      </c>
      <c r="AA598" s="402">
        <v>23.1</v>
      </c>
      <c r="AB598" s="402">
        <v>24.2</v>
      </c>
      <c r="AC598" s="402">
        <v>20.2</v>
      </c>
      <c r="AD598" s="402">
        <v>19.3</v>
      </c>
      <c r="AE598" s="402">
        <v>19.4</v>
      </c>
      <c r="AF598" s="402">
        <v>21.2</v>
      </c>
      <c r="AG598" s="402">
        <v>21.3</v>
      </c>
      <c r="AH598" s="402">
        <v>19.7</v>
      </c>
      <c r="AI598" s="402"/>
      <c r="AJ598" s="402">
        <v>30.4</v>
      </c>
      <c r="AK598" s="402">
        <v>46.3</v>
      </c>
      <c r="AL598" s="402">
        <v>30.4</v>
      </c>
      <c r="AM598" s="402">
        <v>27.9</v>
      </c>
      <c r="AN598" s="402">
        <v>28.7</v>
      </c>
      <c r="AO598" s="402">
        <v>27.9</v>
      </c>
      <c r="AP598" s="402">
        <v>30.7</v>
      </c>
      <c r="AQ598" s="402">
        <v>27.9</v>
      </c>
      <c r="AR598" s="402">
        <v>27.9</v>
      </c>
      <c r="AS598" s="402">
        <v>24.8</v>
      </c>
      <c r="AT598" s="402">
        <v>24.4</v>
      </c>
      <c r="AU598" s="402">
        <v>23.5</v>
      </c>
      <c r="AV598" s="402">
        <v>24.5</v>
      </c>
      <c r="AW598" s="402">
        <v>35.1</v>
      </c>
      <c r="AX598" s="402">
        <v>35.6</v>
      </c>
      <c r="AY598" s="402">
        <v>39.6</v>
      </c>
      <c r="AZ598" s="402">
        <v>32.6</v>
      </c>
      <c r="BA598" s="402">
        <v>26.1</v>
      </c>
      <c r="BB598" s="402">
        <v>26.9</v>
      </c>
      <c r="BC598" s="402">
        <v>26.9</v>
      </c>
      <c r="BD598" s="402">
        <v>24.5</v>
      </c>
      <c r="BE598" s="402">
        <v>21.9</v>
      </c>
      <c r="BF598" s="402">
        <v>20.8</v>
      </c>
      <c r="BG598" s="402">
        <v>24.8</v>
      </c>
      <c r="BH598" s="402">
        <v>28.9</v>
      </c>
      <c r="BI598" s="402">
        <v>22.2</v>
      </c>
      <c r="BJ598" s="402">
        <v>22.9</v>
      </c>
      <c r="BK598" s="402">
        <v>24.4</v>
      </c>
      <c r="BL598" s="402">
        <v>21.4</v>
      </c>
      <c r="BM598" s="402">
        <v>21.3</v>
      </c>
      <c r="BN598" s="402">
        <v>21.3</v>
      </c>
      <c r="BO598" s="402">
        <v>23</v>
      </c>
      <c r="BP598" s="402">
        <v>23</v>
      </c>
      <c r="BQ598" s="402">
        <v>24.1</v>
      </c>
      <c r="BR598" s="402">
        <v>23.2</v>
      </c>
      <c r="BS598" s="402">
        <v>25.2</v>
      </c>
      <c r="BT598" s="402">
        <v>20.2</v>
      </c>
      <c r="BU598" s="402">
        <v>19.4</v>
      </c>
      <c r="BV598" s="402">
        <v>18.2</v>
      </c>
      <c r="BW598" s="402">
        <v>30.3</v>
      </c>
      <c r="BX598" s="402">
        <v>17.1</v>
      </c>
      <c r="BY598" s="402">
        <v>20.4</v>
      </c>
      <c r="BZ598" s="402">
        <v>19.2</v>
      </c>
      <c r="CA598" s="402">
        <v>19.1</v>
      </c>
      <c r="CB598" s="402">
        <v>15</v>
      </c>
      <c r="CC598" s="402">
        <v>19.3</v>
      </c>
      <c r="CD598" s="402">
        <v>19.3</v>
      </c>
      <c r="CE598" s="402">
        <v>20.3</v>
      </c>
      <c r="CF598" s="402">
        <v>21.1</v>
      </c>
      <c r="CG598" s="402">
        <v>21.1</v>
      </c>
      <c r="CH598" s="402">
        <v>21.1</v>
      </c>
      <c r="CI598" s="402">
        <v>18.5</v>
      </c>
      <c r="CJ598" s="402">
        <v>23.4</v>
      </c>
      <c r="CK598" s="402">
        <v>26.6</v>
      </c>
      <c r="CL598" s="402">
        <v>25.1</v>
      </c>
      <c r="CM598" s="402">
        <v>20.1</v>
      </c>
      <c r="CN598" s="402">
        <v>19.6</v>
      </c>
      <c r="CO598" s="402">
        <v>19.6</v>
      </c>
      <c r="CP598" s="402">
        <v>19.6</v>
      </c>
    </row>
    <row r="599" spans="1:94">
      <c r="A599">
        <v>613</v>
      </c>
      <c r="B599" t="s">
        <v>1540</v>
      </c>
      <c r="C599" t="s">
        <v>179</v>
      </c>
      <c r="D599" t="s">
        <v>707</v>
      </c>
      <c r="E599" t="s">
        <v>1541</v>
      </c>
      <c r="F599" t="s">
        <v>2111</v>
      </c>
      <c r="J599">
        <v>34.4</v>
      </c>
      <c r="L599">
        <v>31</v>
      </c>
      <c r="M599">
        <v>30</v>
      </c>
      <c r="N599">
        <v>33.3</v>
      </c>
      <c r="O599">
        <v>37.1</v>
      </c>
      <c r="P599">
        <v>37.5</v>
      </c>
      <c r="R599">
        <v>29.5</v>
      </c>
      <c r="S599">
        <v>28.7</v>
      </c>
      <c r="T599">
        <v>32.8</v>
      </c>
      <c r="U599">
        <v>31.9</v>
      </c>
      <c r="V599">
        <v>28.3</v>
      </c>
      <c r="W599">
        <v>33.3</v>
      </c>
      <c r="X599">
        <v>31.9</v>
      </c>
      <c r="Y599">
        <v>33.3</v>
      </c>
      <c r="Z599">
        <v>40.8</v>
      </c>
      <c r="AA599">
        <v>30.7</v>
      </c>
      <c r="AB599">
        <v>29.3</v>
      </c>
      <c r="AC599">
        <v>37.1</v>
      </c>
      <c r="AD599">
        <v>37.4</v>
      </c>
      <c r="AE599">
        <v>42.3</v>
      </c>
      <c r="AF599">
        <v>36.3</v>
      </c>
      <c r="AG599">
        <v>37.6</v>
      </c>
      <c r="AH599">
        <v>40.2</v>
      </c>
      <c r="AJ599">
        <v>29.5</v>
      </c>
      <c r="AK599">
        <v>29.5</v>
      </c>
      <c r="AL599">
        <v>27.8</v>
      </c>
      <c r="AM599">
        <v>28.7</v>
      </c>
      <c r="AN599">
        <v>28.7</v>
      </c>
      <c r="AO599">
        <v>28.7</v>
      </c>
      <c r="AP599">
        <v>28.7</v>
      </c>
      <c r="AQ599">
        <v>28.7</v>
      </c>
      <c r="AR599">
        <v>26.6</v>
      </c>
      <c r="AS599">
        <v>32.8</v>
      </c>
      <c r="AT599">
        <v>32.8</v>
      </c>
      <c r="AU599">
        <v>35.7</v>
      </c>
      <c r="AV599">
        <v>32.1</v>
      </c>
      <c r="AW599">
        <v>31.9</v>
      </c>
      <c r="AX599">
        <v>31.9</v>
      </c>
      <c r="AY599">
        <v>39.5</v>
      </c>
      <c r="AZ599">
        <v>31.9</v>
      </c>
      <c r="BA599">
        <v>26.3</v>
      </c>
      <c r="BB599">
        <v>28.3</v>
      </c>
      <c r="BC599">
        <v>30.4</v>
      </c>
      <c r="BD599">
        <v>31.6</v>
      </c>
      <c r="BE599">
        <v>33.3</v>
      </c>
      <c r="BF599">
        <v>34.3</v>
      </c>
      <c r="BG599">
        <v>31.9</v>
      </c>
      <c r="BH599">
        <v>33.3</v>
      </c>
      <c r="BI599">
        <v>30.7</v>
      </c>
      <c r="BJ599">
        <v>36.1</v>
      </c>
      <c r="BK599">
        <v>32.2</v>
      </c>
      <c r="BL599">
        <v>29.4</v>
      </c>
      <c r="BM599">
        <v>40.8</v>
      </c>
      <c r="BN599">
        <v>40.8</v>
      </c>
      <c r="BO599">
        <v>28.8</v>
      </c>
      <c r="BP599">
        <v>30.7</v>
      </c>
      <c r="BQ599">
        <v>28.7</v>
      </c>
      <c r="BR599">
        <v>22.5</v>
      </c>
      <c r="BS599">
        <v>30.4</v>
      </c>
      <c r="BT599">
        <v>34.5</v>
      </c>
      <c r="BU599">
        <v>37.1</v>
      </c>
      <c r="BV599">
        <v>37.1</v>
      </c>
      <c r="BW599">
        <v>37.1</v>
      </c>
      <c r="BX599">
        <v>37.4</v>
      </c>
      <c r="BY599">
        <v>37.3</v>
      </c>
      <c r="BZ599">
        <v>37.4</v>
      </c>
      <c r="CA599">
        <v>41.6</v>
      </c>
      <c r="CB599">
        <v>48.1</v>
      </c>
      <c r="CC599">
        <v>42.2</v>
      </c>
      <c r="CD599">
        <v>42.2</v>
      </c>
      <c r="CE599">
        <v>42.2</v>
      </c>
      <c r="CF599">
        <v>35.8</v>
      </c>
      <c r="CG599">
        <v>34</v>
      </c>
      <c r="CH599">
        <v>36.6</v>
      </c>
      <c r="CI599">
        <v>39.4</v>
      </c>
      <c r="CJ599">
        <v>34.9</v>
      </c>
      <c r="CK599">
        <v>37.5</v>
      </c>
      <c r="CL599">
        <v>37.5</v>
      </c>
      <c r="CM599">
        <v>37.5</v>
      </c>
      <c r="CN599">
        <v>40.2</v>
      </c>
      <c r="CO599">
        <v>40.2</v>
      </c>
      <c r="CP599">
        <v>40.2</v>
      </c>
    </row>
    <row r="600" spans="1:94">
      <c r="A600">
        <v>614</v>
      </c>
      <c r="B600" t="s">
        <v>1542</v>
      </c>
      <c r="C600" t="s">
        <v>179</v>
      </c>
      <c r="D600" t="s">
        <v>707</v>
      </c>
      <c r="E600" t="s">
        <v>1543</v>
      </c>
      <c r="F600" t="s">
        <v>2111</v>
      </c>
      <c r="J600">
        <v>68.5</v>
      </c>
      <c r="L600">
        <v>71</v>
      </c>
      <c r="M600">
        <v>69.1</v>
      </c>
      <c r="N600">
        <v>69.7</v>
      </c>
      <c r="O600">
        <v>67.6</v>
      </c>
      <c r="P600">
        <v>65.5</v>
      </c>
      <c r="R600">
        <v>71.1</v>
      </c>
      <c r="S600">
        <v>71.1</v>
      </c>
      <c r="T600">
        <v>71.6</v>
      </c>
      <c r="U600">
        <v>69.1</v>
      </c>
      <c r="V600">
        <v>69.1</v>
      </c>
      <c r="W600">
        <v>69.9</v>
      </c>
      <c r="X600">
        <v>70.4</v>
      </c>
      <c r="Y600">
        <v>69.7</v>
      </c>
      <c r="Z600">
        <v>69.7</v>
      </c>
      <c r="AA600">
        <v>69.7</v>
      </c>
      <c r="AB600">
        <v>67.6</v>
      </c>
      <c r="AC600">
        <v>68.3</v>
      </c>
      <c r="AD600">
        <v>67</v>
      </c>
      <c r="AE600">
        <v>65.5</v>
      </c>
      <c r="AF600">
        <v>66.9</v>
      </c>
      <c r="AG600">
        <v>65.3</v>
      </c>
      <c r="AH600">
        <v>63.3</v>
      </c>
      <c r="AJ600">
        <v>61.2</v>
      </c>
      <c r="AK600">
        <v>71.1</v>
      </c>
      <c r="AL600">
        <v>71.1</v>
      </c>
      <c r="AM600">
        <v>72.7</v>
      </c>
      <c r="AN600">
        <v>71.1</v>
      </c>
      <c r="AO600">
        <v>71.1</v>
      </c>
      <c r="AP600">
        <v>71</v>
      </c>
      <c r="AQ600">
        <v>69.4</v>
      </c>
      <c r="AR600">
        <v>71.1</v>
      </c>
      <c r="AS600">
        <v>72.6</v>
      </c>
      <c r="AT600">
        <v>71.2</v>
      </c>
      <c r="AU600">
        <v>71.8</v>
      </c>
      <c r="AV600">
        <v>72.5</v>
      </c>
      <c r="AW600">
        <v>69.2</v>
      </c>
      <c r="AX600">
        <v>69.2</v>
      </c>
      <c r="AY600">
        <v>69.2</v>
      </c>
      <c r="AZ600">
        <v>69.2</v>
      </c>
      <c r="BA600">
        <v>69.2</v>
      </c>
      <c r="BB600">
        <v>69.2</v>
      </c>
      <c r="BC600">
        <v>70.1</v>
      </c>
      <c r="BD600">
        <v>70</v>
      </c>
      <c r="BE600">
        <v>70</v>
      </c>
      <c r="BF600">
        <v>70</v>
      </c>
      <c r="BG600">
        <v>70.5</v>
      </c>
      <c r="BH600">
        <v>70.5</v>
      </c>
      <c r="BI600">
        <v>71</v>
      </c>
      <c r="BJ600">
        <v>69.5</v>
      </c>
      <c r="BK600">
        <v>69.8</v>
      </c>
      <c r="BL600">
        <v>70.9</v>
      </c>
      <c r="BM600">
        <v>69.8</v>
      </c>
      <c r="BN600">
        <v>69.8</v>
      </c>
      <c r="BO600">
        <v>69.8</v>
      </c>
      <c r="BP600">
        <v>69.8</v>
      </c>
      <c r="BQ600">
        <v>70.9</v>
      </c>
      <c r="BR600">
        <v>67.7</v>
      </c>
      <c r="BS600">
        <v>67.7</v>
      </c>
      <c r="BT600">
        <v>70.1</v>
      </c>
      <c r="BU600">
        <v>68.3</v>
      </c>
      <c r="BV600">
        <v>68.3</v>
      </c>
      <c r="BW600">
        <v>67.7</v>
      </c>
      <c r="BX600">
        <v>67.1</v>
      </c>
      <c r="BY600">
        <v>67.3</v>
      </c>
      <c r="BZ600">
        <v>67.1</v>
      </c>
      <c r="CA600">
        <v>63.1</v>
      </c>
      <c r="CB600">
        <v>65.6</v>
      </c>
      <c r="CC600">
        <v>65.6</v>
      </c>
      <c r="CD600">
        <v>63.8</v>
      </c>
      <c r="CE600">
        <v>66.3</v>
      </c>
      <c r="CF600">
        <v>67</v>
      </c>
      <c r="CG600">
        <v>67</v>
      </c>
      <c r="CH600">
        <v>67</v>
      </c>
      <c r="CI600">
        <v>62.5</v>
      </c>
      <c r="CJ600">
        <v>66.8</v>
      </c>
      <c r="CK600">
        <v>65.3</v>
      </c>
      <c r="CL600">
        <v>65.3</v>
      </c>
      <c r="CM600">
        <v>64.5</v>
      </c>
      <c r="CN600">
        <v>63.3</v>
      </c>
      <c r="CO600">
        <v>63.3</v>
      </c>
      <c r="CP600">
        <v>63.3</v>
      </c>
    </row>
    <row r="601" spans="1:94">
      <c r="A601">
        <v>615</v>
      </c>
      <c r="B601" t="s">
        <v>1544</v>
      </c>
      <c r="C601" t="s">
        <v>179</v>
      </c>
      <c r="D601" t="s">
        <v>707</v>
      </c>
      <c r="E601" t="s">
        <v>1545</v>
      </c>
      <c r="F601" t="s">
        <v>2111</v>
      </c>
      <c r="I601" s="402"/>
      <c r="J601" s="402">
        <v>19.3</v>
      </c>
      <c r="K601" s="402"/>
      <c r="L601" s="402">
        <v>17.3</v>
      </c>
      <c r="M601" s="402">
        <v>21.4</v>
      </c>
      <c r="N601" s="402">
        <v>18.9</v>
      </c>
      <c r="O601" s="402">
        <v>19.5</v>
      </c>
      <c r="P601" s="402">
        <v>20.1</v>
      </c>
      <c r="Q601" s="402"/>
      <c r="R601" s="402">
        <v>17.9</v>
      </c>
      <c r="S601" s="402">
        <v>17</v>
      </c>
      <c r="T601" s="402">
        <v>17.3</v>
      </c>
      <c r="U601" s="402">
        <v>26</v>
      </c>
      <c r="V601" s="402">
        <v>20.3</v>
      </c>
      <c r="W601" s="402">
        <v>19</v>
      </c>
      <c r="X601" s="402">
        <v>18.6</v>
      </c>
      <c r="Y601" s="402">
        <v>17.9</v>
      </c>
      <c r="Z601" s="402">
        <v>18.6</v>
      </c>
      <c r="AA601" s="402">
        <v>19.4</v>
      </c>
      <c r="AB601" s="402">
        <v>22.8</v>
      </c>
      <c r="AC601" s="402">
        <v>19.5</v>
      </c>
      <c r="AD601" s="402">
        <v>18.8</v>
      </c>
      <c r="AE601" s="402">
        <v>19.4</v>
      </c>
      <c r="AF601" s="402">
        <v>20</v>
      </c>
      <c r="AG601" s="402">
        <v>20.2</v>
      </c>
      <c r="AH601" s="402">
        <v>20</v>
      </c>
      <c r="AI601" s="402"/>
      <c r="AJ601" s="402">
        <v>17.9</v>
      </c>
      <c r="AK601" s="402">
        <v>21.9</v>
      </c>
      <c r="AL601" s="402">
        <v>17.9</v>
      </c>
      <c r="AM601" s="402">
        <v>16.9</v>
      </c>
      <c r="AN601" s="402">
        <v>19.1</v>
      </c>
      <c r="AO601" s="402">
        <v>16.4</v>
      </c>
      <c r="AP601" s="402">
        <v>16.9</v>
      </c>
      <c r="AQ601" s="402">
        <v>16.5</v>
      </c>
      <c r="AR601" s="402">
        <v>16.8</v>
      </c>
      <c r="AS601" s="402">
        <v>17.2</v>
      </c>
      <c r="AT601" s="402">
        <v>16.4</v>
      </c>
      <c r="AU601" s="402">
        <v>17.2</v>
      </c>
      <c r="AV601" s="402">
        <v>17.2</v>
      </c>
      <c r="AW601" s="402">
        <v>25.9</v>
      </c>
      <c r="AX601" s="402">
        <v>25.9</v>
      </c>
      <c r="AY601" s="402">
        <v>28.6</v>
      </c>
      <c r="AZ601" s="402">
        <v>25.9</v>
      </c>
      <c r="BA601" s="402">
        <v>16.3</v>
      </c>
      <c r="BB601" s="402">
        <v>20.2</v>
      </c>
      <c r="BC601" s="402">
        <v>22.4</v>
      </c>
      <c r="BD601" s="402">
        <v>23.4</v>
      </c>
      <c r="BE601" s="402">
        <v>19</v>
      </c>
      <c r="BF601" s="402">
        <v>19</v>
      </c>
      <c r="BG601" s="402">
        <v>17.1</v>
      </c>
      <c r="BH601" s="402">
        <v>21</v>
      </c>
      <c r="BI601" s="402">
        <v>18.5</v>
      </c>
      <c r="BJ601" s="402">
        <v>17.6</v>
      </c>
      <c r="BK601" s="402">
        <v>17.8</v>
      </c>
      <c r="BL601" s="402">
        <v>17.8</v>
      </c>
      <c r="BM601" s="402">
        <v>18.5</v>
      </c>
      <c r="BN601" s="402">
        <v>18.5</v>
      </c>
      <c r="BO601" s="402">
        <v>21.3</v>
      </c>
      <c r="BP601" s="402">
        <v>18.7</v>
      </c>
      <c r="BQ601" s="402">
        <v>22.7</v>
      </c>
      <c r="BR601" s="402">
        <v>22.7</v>
      </c>
      <c r="BS601" s="402">
        <v>22.7</v>
      </c>
      <c r="BT601" s="402">
        <v>20.2</v>
      </c>
      <c r="BU601" s="402">
        <v>19.5</v>
      </c>
      <c r="BV601" s="402">
        <v>19.5</v>
      </c>
      <c r="BW601" s="402">
        <v>22.9</v>
      </c>
      <c r="BX601" s="402">
        <v>18.7</v>
      </c>
      <c r="BY601" s="402">
        <v>17.6</v>
      </c>
      <c r="BZ601" s="402">
        <v>18.7</v>
      </c>
      <c r="CA601" s="402">
        <v>18.7</v>
      </c>
      <c r="CB601" s="402">
        <v>19.3</v>
      </c>
      <c r="CC601" s="402">
        <v>19.3</v>
      </c>
      <c r="CD601" s="402">
        <v>19</v>
      </c>
      <c r="CE601" s="402">
        <v>19.3</v>
      </c>
      <c r="CF601" s="402">
        <v>20</v>
      </c>
      <c r="CG601" s="402">
        <v>20</v>
      </c>
      <c r="CH601" s="402">
        <v>20</v>
      </c>
      <c r="CI601" s="402">
        <v>20.2</v>
      </c>
      <c r="CJ601" s="402">
        <v>20.2</v>
      </c>
      <c r="CK601" s="402">
        <v>22</v>
      </c>
      <c r="CL601" s="402">
        <v>20.2</v>
      </c>
      <c r="CM601" s="402">
        <v>20.2</v>
      </c>
      <c r="CN601" s="402">
        <v>20.8</v>
      </c>
      <c r="CO601" s="402">
        <v>19.3</v>
      </c>
      <c r="CP601" s="402">
        <v>20</v>
      </c>
    </row>
    <row r="602" spans="1:94">
      <c r="A602">
        <v>616</v>
      </c>
      <c r="B602" t="s">
        <v>1546</v>
      </c>
      <c r="C602" t="s">
        <v>179</v>
      </c>
      <c r="D602" t="s">
        <v>707</v>
      </c>
      <c r="E602" t="s">
        <v>1547</v>
      </c>
      <c r="F602" t="s">
        <v>2111</v>
      </c>
      <c r="I602" s="402"/>
      <c r="J602" s="402">
        <v>54.2</v>
      </c>
      <c r="K602" s="402"/>
      <c r="L602" s="402">
        <v>49.8</v>
      </c>
      <c r="M602" s="402">
        <v>55.5</v>
      </c>
      <c r="N602" s="402">
        <v>52.6</v>
      </c>
      <c r="O602" s="402">
        <v>56.2</v>
      </c>
      <c r="P602" s="402">
        <v>57.2</v>
      </c>
      <c r="Q602" s="402"/>
      <c r="R602" s="402">
        <v>49.7</v>
      </c>
      <c r="S602" s="402">
        <v>49.7</v>
      </c>
      <c r="T602" s="402">
        <v>49.7</v>
      </c>
      <c r="U602" s="402">
        <v>55.4</v>
      </c>
      <c r="V602" s="402">
        <v>55.4</v>
      </c>
      <c r="W602" s="402">
        <v>50</v>
      </c>
      <c r="X602" s="402">
        <v>51.7</v>
      </c>
      <c r="Y602" s="402">
        <v>52.7</v>
      </c>
      <c r="Z602" s="402">
        <v>50.1</v>
      </c>
      <c r="AA602" s="402">
        <v>54.7</v>
      </c>
      <c r="AB602" s="402">
        <v>64.5</v>
      </c>
      <c r="AC602" s="402">
        <v>56.2</v>
      </c>
      <c r="AD602" s="402">
        <v>56.1</v>
      </c>
      <c r="AE602" s="402">
        <v>53.5</v>
      </c>
      <c r="AF602" s="402">
        <v>58.7</v>
      </c>
      <c r="AG602" s="402">
        <v>57.1</v>
      </c>
      <c r="AH602" s="402">
        <v>56.7</v>
      </c>
      <c r="AI602" s="402"/>
      <c r="AJ602" s="402">
        <v>66.5</v>
      </c>
      <c r="AK602" s="402">
        <v>49.8</v>
      </c>
      <c r="AL602" s="402">
        <v>49.8</v>
      </c>
      <c r="AM602" s="402">
        <v>48.3</v>
      </c>
      <c r="AN602" s="402">
        <v>50.5</v>
      </c>
      <c r="AO602" s="402">
        <v>51.9</v>
      </c>
      <c r="AP602" s="402">
        <v>48</v>
      </c>
      <c r="AQ602" s="402">
        <v>47</v>
      </c>
      <c r="AR602" s="402">
        <v>49.8</v>
      </c>
      <c r="AS602" s="402">
        <v>49.8</v>
      </c>
      <c r="AT602" s="402">
        <v>49.8</v>
      </c>
      <c r="AU602" s="402">
        <v>47.8</v>
      </c>
      <c r="AV602" s="402">
        <v>49.8</v>
      </c>
      <c r="AW602" s="402">
        <v>55.5</v>
      </c>
      <c r="AX602" s="402">
        <v>55.5</v>
      </c>
      <c r="AY602" s="402">
        <v>55.5</v>
      </c>
      <c r="AZ602" s="402">
        <v>56</v>
      </c>
      <c r="BA602" s="402">
        <v>55.5</v>
      </c>
      <c r="BB602" s="402">
        <v>55.8</v>
      </c>
      <c r="BC602" s="402">
        <v>55.5</v>
      </c>
      <c r="BD602" s="402">
        <v>49.8</v>
      </c>
      <c r="BE602" s="402">
        <v>48.8</v>
      </c>
      <c r="BF602" s="402">
        <v>50</v>
      </c>
      <c r="BG602" s="402">
        <v>50.6</v>
      </c>
      <c r="BH602" s="402">
        <v>53.4</v>
      </c>
      <c r="BI602" s="402">
        <v>51.7</v>
      </c>
      <c r="BJ602" s="402">
        <v>52.7</v>
      </c>
      <c r="BK602" s="402">
        <v>53.8</v>
      </c>
      <c r="BL602" s="402">
        <v>52.7</v>
      </c>
      <c r="BM602" s="402">
        <v>49.9</v>
      </c>
      <c r="BN602" s="402">
        <v>50.1</v>
      </c>
      <c r="BO602" s="402">
        <v>54.8</v>
      </c>
      <c r="BP602" s="402">
        <v>56.7</v>
      </c>
      <c r="BQ602" s="402">
        <v>71.2</v>
      </c>
      <c r="BR602" s="402">
        <v>68</v>
      </c>
      <c r="BS602" s="402">
        <v>61.6</v>
      </c>
      <c r="BT602" s="402">
        <v>57.2</v>
      </c>
      <c r="BU602" s="402">
        <v>56.3</v>
      </c>
      <c r="BV602" s="402">
        <v>56.3</v>
      </c>
      <c r="BW602" s="402">
        <v>56.3</v>
      </c>
      <c r="BX602" s="402">
        <v>56.2</v>
      </c>
      <c r="BY602" s="402">
        <v>56.9</v>
      </c>
      <c r="BZ602" s="402">
        <v>56.2</v>
      </c>
      <c r="CA602" s="402">
        <v>56.1</v>
      </c>
      <c r="CB602" s="402">
        <v>47.2</v>
      </c>
      <c r="CC602" s="402">
        <v>53.5</v>
      </c>
      <c r="CD602" s="402">
        <v>53.5</v>
      </c>
      <c r="CE602" s="402">
        <v>53.5</v>
      </c>
      <c r="CF602" s="402">
        <v>58.8</v>
      </c>
      <c r="CG602" s="402">
        <v>58.8</v>
      </c>
      <c r="CH602" s="402">
        <v>58.8</v>
      </c>
      <c r="CI602" s="402">
        <v>56.5</v>
      </c>
      <c r="CJ602" s="402">
        <v>57.1</v>
      </c>
      <c r="CK602" s="402">
        <v>57.1</v>
      </c>
      <c r="CL602" s="402">
        <v>57.5</v>
      </c>
      <c r="CM602" s="402">
        <v>58.3</v>
      </c>
      <c r="CN602" s="402">
        <v>57.2</v>
      </c>
      <c r="CO602" s="402">
        <v>56.7</v>
      </c>
      <c r="CP602" s="402">
        <v>54.3</v>
      </c>
    </row>
    <row r="603" spans="1:94">
      <c r="A603">
        <v>617</v>
      </c>
      <c r="B603" t="s">
        <v>1548</v>
      </c>
      <c r="C603" t="s">
        <v>179</v>
      </c>
      <c r="D603" t="s">
        <v>707</v>
      </c>
      <c r="E603" t="s">
        <v>1549</v>
      </c>
      <c r="F603" t="s">
        <v>2111</v>
      </c>
      <c r="I603" s="402"/>
      <c r="J603" s="402">
        <v>37.4</v>
      </c>
      <c r="K603" s="402"/>
      <c r="L603" s="402">
        <v>37.5</v>
      </c>
      <c r="M603" s="402">
        <v>37</v>
      </c>
      <c r="N603" s="402">
        <v>38.3</v>
      </c>
      <c r="O603" s="402">
        <v>37.5</v>
      </c>
      <c r="P603" s="402">
        <v>36.3</v>
      </c>
      <c r="Q603" s="402"/>
      <c r="R603" s="402">
        <v>37.5</v>
      </c>
      <c r="S603" s="402">
        <v>37.6</v>
      </c>
      <c r="T603" s="402">
        <v>37.3</v>
      </c>
      <c r="U603" s="402">
        <v>37.5</v>
      </c>
      <c r="V603" s="402">
        <v>36</v>
      </c>
      <c r="W603" s="402">
        <v>38.3</v>
      </c>
      <c r="X603" s="402">
        <v>38.3</v>
      </c>
      <c r="Y603" s="402">
        <v>38.9</v>
      </c>
      <c r="Z603" s="402">
        <v>37.1</v>
      </c>
      <c r="AA603" s="402">
        <v>38.3</v>
      </c>
      <c r="AB603" s="402">
        <v>36.5</v>
      </c>
      <c r="AC603" s="402">
        <v>37.6</v>
      </c>
      <c r="AD603" s="402">
        <v>38.7</v>
      </c>
      <c r="AE603" s="402">
        <v>36.6</v>
      </c>
      <c r="AF603" s="402">
        <v>36.3</v>
      </c>
      <c r="AG603" s="402">
        <v>36.3</v>
      </c>
      <c r="AH603" s="402">
        <v>36.3</v>
      </c>
      <c r="AI603" s="402"/>
      <c r="AJ603" s="402">
        <v>37.5</v>
      </c>
      <c r="AK603" s="402">
        <v>49.8</v>
      </c>
      <c r="AL603" s="402">
        <v>37.5</v>
      </c>
      <c r="AM603" s="402">
        <v>37.4</v>
      </c>
      <c r="AN603" s="402">
        <v>37.6</v>
      </c>
      <c r="AO603" s="402">
        <v>38.1</v>
      </c>
      <c r="AP603" s="402">
        <v>36.7</v>
      </c>
      <c r="AQ603" s="402">
        <v>37.6</v>
      </c>
      <c r="AR603" s="402">
        <v>40.1</v>
      </c>
      <c r="AS603" s="402">
        <v>37.3</v>
      </c>
      <c r="AT603" s="402">
        <v>37.3</v>
      </c>
      <c r="AU603" s="402">
        <v>37.3</v>
      </c>
      <c r="AV603" s="402">
        <v>37.1</v>
      </c>
      <c r="AW603" s="402">
        <v>37.5</v>
      </c>
      <c r="AX603" s="402">
        <v>37.5</v>
      </c>
      <c r="AY603" s="402">
        <v>41.1</v>
      </c>
      <c r="AZ603" s="402">
        <v>37.5</v>
      </c>
      <c r="BA603" s="402">
        <v>36</v>
      </c>
      <c r="BB603" s="402">
        <v>36</v>
      </c>
      <c r="BC603" s="402">
        <v>32.9</v>
      </c>
      <c r="BD603" s="402">
        <v>40.7</v>
      </c>
      <c r="BE603" s="402">
        <v>39.2</v>
      </c>
      <c r="BF603" s="402">
        <v>38.3</v>
      </c>
      <c r="BG603" s="402">
        <v>38.3</v>
      </c>
      <c r="BH603" s="402">
        <v>38.3</v>
      </c>
      <c r="BI603" s="402">
        <v>39.5</v>
      </c>
      <c r="BJ603" s="402">
        <v>38.9</v>
      </c>
      <c r="BK603" s="402">
        <v>39.1</v>
      </c>
      <c r="BL603" s="402">
        <v>38.9</v>
      </c>
      <c r="BM603" s="402">
        <v>36.8</v>
      </c>
      <c r="BN603" s="402">
        <v>37.1</v>
      </c>
      <c r="BO603" s="402">
        <v>38.3</v>
      </c>
      <c r="BP603" s="402">
        <v>38.3</v>
      </c>
      <c r="BQ603" s="402">
        <v>36.5</v>
      </c>
      <c r="BR603" s="402">
        <v>36.5</v>
      </c>
      <c r="BS603" s="402">
        <v>35.9</v>
      </c>
      <c r="BT603" s="402">
        <v>37.6</v>
      </c>
      <c r="BU603" s="402">
        <v>38.4</v>
      </c>
      <c r="BV603" s="402">
        <v>37.6</v>
      </c>
      <c r="BW603" s="402">
        <v>34.1</v>
      </c>
      <c r="BX603" s="402">
        <v>38.7</v>
      </c>
      <c r="BY603" s="402">
        <v>38.7</v>
      </c>
      <c r="BZ603" s="402">
        <v>38.7</v>
      </c>
      <c r="CA603" s="402">
        <v>39.4</v>
      </c>
      <c r="CB603" s="402">
        <v>32.5</v>
      </c>
      <c r="CC603" s="402">
        <v>33.4</v>
      </c>
      <c r="CD603" s="402">
        <v>36.9</v>
      </c>
      <c r="CE603" s="402">
        <v>36.6</v>
      </c>
      <c r="CF603" s="402">
        <v>35.1</v>
      </c>
      <c r="CG603" s="402">
        <v>36.7</v>
      </c>
      <c r="CH603" s="402">
        <v>36.2</v>
      </c>
      <c r="CI603" s="402">
        <v>36.2</v>
      </c>
      <c r="CJ603" s="402">
        <v>32.9</v>
      </c>
      <c r="CK603" s="402">
        <v>34.5</v>
      </c>
      <c r="CL603" s="402">
        <v>36.2</v>
      </c>
      <c r="CM603" s="402">
        <v>38.3</v>
      </c>
      <c r="CN603" s="402">
        <v>37.3</v>
      </c>
      <c r="CO603" s="402">
        <v>36.2</v>
      </c>
      <c r="CP603" s="402">
        <v>34.8</v>
      </c>
    </row>
    <row r="604" spans="1:94">
      <c r="A604">
        <v>618</v>
      </c>
      <c r="B604" t="s">
        <v>1550</v>
      </c>
      <c r="C604" t="s">
        <v>179</v>
      </c>
      <c r="D604" t="s">
        <v>707</v>
      </c>
      <c r="E604" t="s">
        <v>1551</v>
      </c>
      <c r="F604" t="s">
        <v>2111</v>
      </c>
      <c r="I604" s="402"/>
      <c r="J604" s="402">
        <v>55.5</v>
      </c>
      <c r="K604" s="402"/>
      <c r="L604" s="402">
        <v>60.9</v>
      </c>
      <c r="M604" s="402">
        <v>58.3</v>
      </c>
      <c r="N604" s="402">
        <v>56.5</v>
      </c>
      <c r="O604" s="402">
        <v>52.4</v>
      </c>
      <c r="P604" s="402">
        <v>51.4</v>
      </c>
      <c r="Q604" s="402"/>
      <c r="R604" s="402">
        <v>66.4</v>
      </c>
      <c r="S604" s="402">
        <v>61.4</v>
      </c>
      <c r="T604" s="402">
        <v>60.6</v>
      </c>
      <c r="U604" s="402">
        <v>62.7</v>
      </c>
      <c r="V604" s="402">
        <v>57.5</v>
      </c>
      <c r="W604" s="402">
        <v>56.8</v>
      </c>
      <c r="X604" s="402">
        <v>56.4</v>
      </c>
      <c r="Y604" s="402">
        <v>56.4</v>
      </c>
      <c r="Z604" s="402">
        <v>57.3</v>
      </c>
      <c r="AA604" s="402">
        <v>56.4</v>
      </c>
      <c r="AB604" s="402">
        <v>51.4</v>
      </c>
      <c r="AC604" s="402">
        <v>54.1</v>
      </c>
      <c r="AD604" s="402">
        <v>51.6</v>
      </c>
      <c r="AE604" s="402">
        <v>50.1</v>
      </c>
      <c r="AF604" s="402">
        <v>51.2</v>
      </c>
      <c r="AG604" s="402">
        <v>51.2</v>
      </c>
      <c r="AH604" s="402">
        <v>50.6</v>
      </c>
      <c r="AI604" s="402"/>
      <c r="AJ604" s="402">
        <v>67.1</v>
      </c>
      <c r="AK604" s="402">
        <v>71.8</v>
      </c>
      <c r="AL604" s="402">
        <v>66.4</v>
      </c>
      <c r="AM604" s="402">
        <v>64.8</v>
      </c>
      <c r="AN604" s="402">
        <v>62.4</v>
      </c>
      <c r="AO604" s="402">
        <v>59.3</v>
      </c>
      <c r="AP604" s="402">
        <v>61.4</v>
      </c>
      <c r="AQ604" s="402">
        <v>61.4</v>
      </c>
      <c r="AR604" s="402">
        <v>61.4</v>
      </c>
      <c r="AS604" s="402">
        <v>60.6</v>
      </c>
      <c r="AT604" s="402">
        <v>60.6</v>
      </c>
      <c r="AU604" s="402">
        <v>60.6</v>
      </c>
      <c r="AV604" s="402">
        <v>60.2</v>
      </c>
      <c r="AW604" s="402">
        <v>63.5</v>
      </c>
      <c r="AX604" s="402">
        <v>62.7</v>
      </c>
      <c r="AY604" s="402">
        <v>65.6</v>
      </c>
      <c r="AZ604" s="402">
        <v>62.7</v>
      </c>
      <c r="BA604" s="402">
        <v>57.9</v>
      </c>
      <c r="BB604" s="402">
        <v>56.4</v>
      </c>
      <c r="BC604" s="402">
        <v>57.4</v>
      </c>
      <c r="BD604" s="402">
        <v>58.2</v>
      </c>
      <c r="BE604" s="402">
        <v>57.9</v>
      </c>
      <c r="BF604" s="402">
        <v>56.9</v>
      </c>
      <c r="BG604" s="402">
        <v>57.4</v>
      </c>
      <c r="BH604" s="402">
        <v>56.4</v>
      </c>
      <c r="BI604" s="402">
        <v>56.4</v>
      </c>
      <c r="BJ604" s="402">
        <v>56.4</v>
      </c>
      <c r="BK604" s="402">
        <v>56.4</v>
      </c>
      <c r="BL604" s="402">
        <v>56.6</v>
      </c>
      <c r="BM604" s="402">
        <v>57.3</v>
      </c>
      <c r="BN604" s="402">
        <v>57.3</v>
      </c>
      <c r="BO604" s="402">
        <v>56.4</v>
      </c>
      <c r="BP604" s="402">
        <v>56.4</v>
      </c>
      <c r="BQ604" s="402">
        <v>51.4</v>
      </c>
      <c r="BR604" s="402">
        <v>45.2</v>
      </c>
      <c r="BS604" s="402">
        <v>51.4</v>
      </c>
      <c r="BT604" s="402">
        <v>56.8</v>
      </c>
      <c r="BU604" s="402">
        <v>54.1</v>
      </c>
      <c r="BV604" s="402">
        <v>54</v>
      </c>
      <c r="BW604" s="402">
        <v>54.9</v>
      </c>
      <c r="BX604" s="402">
        <v>51.6</v>
      </c>
      <c r="BY604" s="402">
        <v>51.6</v>
      </c>
      <c r="BZ604" s="402">
        <v>51.5</v>
      </c>
      <c r="CA604" s="402">
        <v>51.6</v>
      </c>
      <c r="CB604" s="402">
        <v>50.1</v>
      </c>
      <c r="CC604" s="402">
        <v>50.1</v>
      </c>
      <c r="CD604" s="402">
        <v>49.1</v>
      </c>
      <c r="CE604" s="402">
        <v>50.1</v>
      </c>
      <c r="CF604" s="402">
        <v>51.2</v>
      </c>
      <c r="CG604" s="402">
        <v>51.2</v>
      </c>
      <c r="CH604" s="402">
        <v>51.2</v>
      </c>
      <c r="CI604" s="402">
        <v>46.6</v>
      </c>
      <c r="CJ604" s="402">
        <v>53.1</v>
      </c>
      <c r="CK604" s="402">
        <v>54</v>
      </c>
      <c r="CL604" s="402">
        <v>51.2</v>
      </c>
      <c r="CM604" s="402">
        <v>50.7</v>
      </c>
      <c r="CN604" s="402">
        <v>50.6</v>
      </c>
      <c r="CO604" s="402">
        <v>49.2</v>
      </c>
      <c r="CP604" s="402">
        <v>50.6</v>
      </c>
    </row>
    <row r="605" spans="1:94">
      <c r="A605">
        <v>619</v>
      </c>
      <c r="B605" t="s">
        <v>1552</v>
      </c>
      <c r="C605" t="s">
        <v>179</v>
      </c>
      <c r="D605" t="s">
        <v>707</v>
      </c>
      <c r="E605" t="s">
        <v>1553</v>
      </c>
      <c r="F605" t="s">
        <v>2111</v>
      </c>
      <c r="I605" s="402"/>
      <c r="J605" s="402">
        <v>66.8</v>
      </c>
      <c r="K605" s="402"/>
      <c r="L605" s="402">
        <v>73</v>
      </c>
      <c r="M605" s="402">
        <v>70.4</v>
      </c>
      <c r="N605" s="402">
        <v>68.4</v>
      </c>
      <c r="O605" s="402">
        <v>63.6</v>
      </c>
      <c r="P605" s="402">
        <v>61.1</v>
      </c>
      <c r="Q605" s="402"/>
      <c r="R605" s="402">
        <v>73</v>
      </c>
      <c r="S605" s="402">
        <v>74.5</v>
      </c>
      <c r="T605" s="402">
        <v>72.2</v>
      </c>
      <c r="U605" s="402">
        <v>71.9</v>
      </c>
      <c r="V605" s="402">
        <v>70.3</v>
      </c>
      <c r="W605" s="402">
        <v>68.9</v>
      </c>
      <c r="X605" s="402">
        <v>68.4</v>
      </c>
      <c r="Y605" s="402">
        <v>68.4</v>
      </c>
      <c r="Z605" s="402">
        <v>67.8</v>
      </c>
      <c r="AA605" s="402">
        <v>69.4</v>
      </c>
      <c r="AB605" s="402">
        <v>70.2</v>
      </c>
      <c r="AC605" s="402">
        <v>64.2</v>
      </c>
      <c r="AD605" s="402">
        <v>62.2</v>
      </c>
      <c r="AE605" s="402">
        <v>58.8</v>
      </c>
      <c r="AF605" s="402">
        <v>63.3</v>
      </c>
      <c r="AG605" s="402">
        <v>60.4</v>
      </c>
      <c r="AH605" s="402">
        <v>58.3</v>
      </c>
      <c r="AI605" s="402"/>
      <c r="AJ605" s="402">
        <v>73.1</v>
      </c>
      <c r="AK605" s="402">
        <v>72.2</v>
      </c>
      <c r="AL605" s="402">
        <v>73.3</v>
      </c>
      <c r="AM605" s="402">
        <v>74.6</v>
      </c>
      <c r="AN605" s="402">
        <v>76.5</v>
      </c>
      <c r="AO605" s="402">
        <v>74.6</v>
      </c>
      <c r="AP605" s="402">
        <v>78.7</v>
      </c>
      <c r="AQ605" s="402">
        <v>72.3</v>
      </c>
      <c r="AR605" s="402">
        <v>75.1</v>
      </c>
      <c r="AS605" s="402">
        <v>72.3</v>
      </c>
      <c r="AT605" s="402">
        <v>72.3</v>
      </c>
      <c r="AU605" s="402">
        <v>70.6</v>
      </c>
      <c r="AV605" s="402">
        <v>72.3</v>
      </c>
      <c r="AW605" s="402">
        <v>72</v>
      </c>
      <c r="AX605" s="402">
        <v>72</v>
      </c>
      <c r="AY605" s="402">
        <v>72</v>
      </c>
      <c r="AZ605" s="402">
        <v>72</v>
      </c>
      <c r="BA605" s="402">
        <v>70.4</v>
      </c>
      <c r="BB605" s="402">
        <v>70.4</v>
      </c>
      <c r="BC605" s="402">
        <v>68.8</v>
      </c>
      <c r="BD605" s="402">
        <v>71</v>
      </c>
      <c r="BE605" s="402">
        <v>69</v>
      </c>
      <c r="BF605" s="402">
        <v>69</v>
      </c>
      <c r="BG605" s="402">
        <v>68.9</v>
      </c>
      <c r="BH605" s="402">
        <v>65.4</v>
      </c>
      <c r="BI605" s="402">
        <v>68.5</v>
      </c>
      <c r="BJ605" s="402">
        <v>66.9</v>
      </c>
      <c r="BK605" s="402">
        <v>68.5</v>
      </c>
      <c r="BL605" s="402">
        <v>68.8</v>
      </c>
      <c r="BM605" s="402">
        <v>67.6</v>
      </c>
      <c r="BN605" s="402">
        <v>67.9</v>
      </c>
      <c r="BO605" s="402">
        <v>69.9</v>
      </c>
      <c r="BP605" s="402">
        <v>69.5</v>
      </c>
      <c r="BQ605" s="402">
        <v>71.1</v>
      </c>
      <c r="BR605" s="402">
        <v>72.4</v>
      </c>
      <c r="BS605" s="402">
        <v>70.3</v>
      </c>
      <c r="BT605" s="402">
        <v>64.3</v>
      </c>
      <c r="BU605" s="402">
        <v>65.3</v>
      </c>
      <c r="BV605" s="402">
        <v>64.3</v>
      </c>
      <c r="BW605" s="402">
        <v>64.3</v>
      </c>
      <c r="BX605" s="402">
        <v>62.3</v>
      </c>
      <c r="BY605" s="402">
        <v>62.3</v>
      </c>
      <c r="BZ605" s="402">
        <v>62.3</v>
      </c>
      <c r="CA605" s="402">
        <v>60.8</v>
      </c>
      <c r="CB605" s="402">
        <v>58.9</v>
      </c>
      <c r="CC605" s="402">
        <v>54.6</v>
      </c>
      <c r="CD605" s="402">
        <v>58.9</v>
      </c>
      <c r="CE605" s="402">
        <v>58.9</v>
      </c>
      <c r="CF605" s="402">
        <v>63.4</v>
      </c>
      <c r="CG605" s="402">
        <v>64</v>
      </c>
      <c r="CH605" s="402">
        <v>63.4</v>
      </c>
      <c r="CI605" s="402">
        <v>60.5</v>
      </c>
      <c r="CJ605" s="402">
        <v>60.5</v>
      </c>
      <c r="CK605" s="402">
        <v>64.6</v>
      </c>
      <c r="CL605" s="402">
        <v>60.5</v>
      </c>
      <c r="CM605" s="402">
        <v>57.3</v>
      </c>
      <c r="CN605" s="402">
        <v>58.4</v>
      </c>
      <c r="CO605" s="402">
        <v>58.4</v>
      </c>
      <c r="CP605" s="402">
        <v>58.4</v>
      </c>
    </row>
    <row r="606" spans="1:94">
      <c r="A606">
        <v>620</v>
      </c>
      <c r="B606" t="s">
        <v>1554</v>
      </c>
      <c r="C606" t="s">
        <v>179</v>
      </c>
      <c r="D606" t="s">
        <v>707</v>
      </c>
      <c r="E606" t="s">
        <v>1555</v>
      </c>
      <c r="F606" t="s">
        <v>2111</v>
      </c>
      <c r="I606" s="402"/>
      <c r="J606" s="402">
        <v>82.7</v>
      </c>
      <c r="K606" s="402"/>
      <c r="L606" s="402">
        <v>86.8</v>
      </c>
      <c r="M606" s="402">
        <v>82.4</v>
      </c>
      <c r="N606" s="402">
        <v>85.2</v>
      </c>
      <c r="O606" s="402">
        <v>81.2</v>
      </c>
      <c r="P606" s="402">
        <v>77.6</v>
      </c>
      <c r="Q606" s="402"/>
      <c r="R606" s="402">
        <v>87</v>
      </c>
      <c r="S606" s="402">
        <v>87</v>
      </c>
      <c r="T606" s="402">
        <v>87.3</v>
      </c>
      <c r="U606" s="402">
        <v>80.3</v>
      </c>
      <c r="V606" s="402">
        <v>82.5</v>
      </c>
      <c r="W606" s="402">
        <v>87.9</v>
      </c>
      <c r="X606" s="402">
        <v>85.3</v>
      </c>
      <c r="Y606" s="402">
        <v>85.3</v>
      </c>
      <c r="Z606" s="402">
        <v>86.6</v>
      </c>
      <c r="AA606" s="402">
        <v>84.7</v>
      </c>
      <c r="AB606" s="402">
        <v>69.6</v>
      </c>
      <c r="AC606" s="402">
        <v>81.8</v>
      </c>
      <c r="AD606" s="402">
        <v>82.6</v>
      </c>
      <c r="AE606" s="402">
        <v>81.4</v>
      </c>
      <c r="AF606" s="402">
        <v>77.7</v>
      </c>
      <c r="AG606" s="402">
        <v>77.7</v>
      </c>
      <c r="AH606" s="402">
        <v>77</v>
      </c>
      <c r="AI606" s="402"/>
      <c r="AJ606" s="402">
        <v>87</v>
      </c>
      <c r="AK606" s="402">
        <v>76.6</v>
      </c>
      <c r="AL606" s="402">
        <v>87</v>
      </c>
      <c r="AM606" s="402">
        <v>88.2</v>
      </c>
      <c r="AN606" s="402">
        <v>87</v>
      </c>
      <c r="AO606" s="402">
        <v>87</v>
      </c>
      <c r="AP606" s="402">
        <v>87</v>
      </c>
      <c r="AQ606" s="402">
        <v>85</v>
      </c>
      <c r="AR606" s="402">
        <v>86.7</v>
      </c>
      <c r="AS606" s="402">
        <v>87.3</v>
      </c>
      <c r="AT606" s="402">
        <v>87.3</v>
      </c>
      <c r="AU606" s="402">
        <v>89.9</v>
      </c>
      <c r="AV606" s="402">
        <v>87.3</v>
      </c>
      <c r="AW606" s="402">
        <v>80.3</v>
      </c>
      <c r="AX606" s="402">
        <v>80.3</v>
      </c>
      <c r="AY606" s="402">
        <v>78.4</v>
      </c>
      <c r="AZ606" s="402">
        <v>80.3</v>
      </c>
      <c r="BA606" s="402">
        <v>87.5</v>
      </c>
      <c r="BB606" s="402">
        <v>82.5</v>
      </c>
      <c r="BC606" s="402">
        <v>79.3</v>
      </c>
      <c r="BD606" s="402">
        <v>87.9</v>
      </c>
      <c r="BE606" s="402">
        <v>88.3</v>
      </c>
      <c r="BF606" s="402">
        <v>87.9</v>
      </c>
      <c r="BG606" s="402">
        <v>86.6</v>
      </c>
      <c r="BH606" s="402">
        <v>73.3</v>
      </c>
      <c r="BI606" s="402">
        <v>86.1</v>
      </c>
      <c r="BJ606" s="402">
        <v>83.8</v>
      </c>
      <c r="BK606" s="402">
        <v>85.4</v>
      </c>
      <c r="BL606" s="402">
        <v>86.6</v>
      </c>
      <c r="BM606" s="402">
        <v>86.6</v>
      </c>
      <c r="BN606" s="402">
        <v>86.6</v>
      </c>
      <c r="BO606" s="402">
        <v>84.1</v>
      </c>
      <c r="BP606" s="402">
        <v>84.8</v>
      </c>
      <c r="BQ606" s="402">
        <v>64.5</v>
      </c>
      <c r="BR606" s="402">
        <v>57.8</v>
      </c>
      <c r="BS606" s="402">
        <v>75.3</v>
      </c>
      <c r="BT606" s="402">
        <v>81.9</v>
      </c>
      <c r="BU606" s="402">
        <v>84.7</v>
      </c>
      <c r="BV606" s="402">
        <v>82.7</v>
      </c>
      <c r="BW606" s="402">
        <v>70.3</v>
      </c>
      <c r="BX606" s="402">
        <v>84.9</v>
      </c>
      <c r="BY606" s="402">
        <v>85.4</v>
      </c>
      <c r="BZ606" s="402">
        <v>81.2</v>
      </c>
      <c r="CA606" s="402">
        <v>82.2</v>
      </c>
      <c r="CB606" s="402">
        <v>85</v>
      </c>
      <c r="CC606" s="402">
        <v>81.4</v>
      </c>
      <c r="CD606" s="402">
        <v>82.3</v>
      </c>
      <c r="CE606" s="402">
        <v>79.2</v>
      </c>
      <c r="CF606" s="402">
        <v>78.2</v>
      </c>
      <c r="CG606" s="402">
        <v>78</v>
      </c>
      <c r="CH606" s="402">
        <v>76.7</v>
      </c>
      <c r="CI606" s="402">
        <v>77.7</v>
      </c>
      <c r="CJ606" s="402">
        <v>77.7</v>
      </c>
      <c r="CK606" s="402">
        <v>77.7</v>
      </c>
      <c r="CL606" s="402">
        <v>77.7</v>
      </c>
      <c r="CM606" s="402">
        <v>77.7</v>
      </c>
      <c r="CN606" s="402">
        <v>77</v>
      </c>
      <c r="CO606" s="402">
        <v>77</v>
      </c>
      <c r="CP606" s="402">
        <v>77</v>
      </c>
    </row>
    <row r="607" spans="3:94">
      <c r="C607" t="s">
        <v>179</v>
      </c>
      <c r="I607" s="402"/>
      <c r="J607" s="402"/>
      <c r="K607" s="402"/>
      <c r="L607" s="402"/>
      <c r="M607" s="402"/>
      <c r="N607" s="402"/>
      <c r="O607" s="402"/>
      <c r="P607" s="402"/>
      <c r="Q607" s="402"/>
      <c r="R607" s="402"/>
      <c r="S607" s="402"/>
      <c r="T607" s="402"/>
      <c r="U607" s="402"/>
      <c r="V607" s="402"/>
      <c r="W607" s="402"/>
      <c r="X607" s="402"/>
      <c r="Y607" s="402"/>
      <c r="Z607" s="402"/>
      <c r="AA607" s="402"/>
      <c r="AB607" s="402"/>
      <c r="AC607" s="402"/>
      <c r="AD607" s="402"/>
      <c r="AE607" s="402"/>
      <c r="AF607" s="402"/>
      <c r="AG607" s="402"/>
      <c r="AH607" s="402"/>
      <c r="AI607" s="402"/>
      <c r="AJ607" s="402"/>
      <c r="AK607" s="402"/>
      <c r="AL607" s="402"/>
      <c r="AM607" s="402"/>
      <c r="AN607" s="402"/>
      <c r="AO607" s="402"/>
      <c r="AP607" s="402"/>
      <c r="AQ607" s="402"/>
      <c r="AR607" s="402"/>
      <c r="AS607" s="402"/>
      <c r="AT607" s="402"/>
      <c r="AU607" s="402"/>
      <c r="AV607" s="402"/>
      <c r="AW607" s="402"/>
      <c r="AX607" s="402"/>
      <c r="AY607" s="402"/>
      <c r="AZ607" s="402"/>
      <c r="BA607" s="402"/>
      <c r="BB607" s="402"/>
      <c r="BC607" s="402"/>
      <c r="BD607" s="402"/>
      <c r="BE607" s="402"/>
      <c r="BF607" s="402"/>
      <c r="BG607" s="402"/>
      <c r="BH607" s="402"/>
      <c r="BI607" s="402"/>
      <c r="BJ607" s="402"/>
      <c r="BK607" s="402"/>
      <c r="BL607" s="402"/>
      <c r="BM607" s="402"/>
      <c r="BN607" s="402"/>
      <c r="BO607" s="402"/>
      <c r="BP607" s="402"/>
      <c r="BQ607" s="402"/>
      <c r="BR607" s="402"/>
      <c r="BS607" s="402"/>
      <c r="BT607" s="402"/>
      <c r="BU607" s="402"/>
      <c r="BV607" s="402"/>
      <c r="BW607" s="402"/>
      <c r="BX607" s="402"/>
      <c r="BY607" s="402"/>
      <c r="BZ607" s="402"/>
      <c r="CA607" s="402"/>
      <c r="CB607" s="402"/>
      <c r="CC607" s="402"/>
      <c r="CD607" s="402"/>
      <c r="CE607" s="402"/>
      <c r="CF607" s="402"/>
      <c r="CG607" s="402"/>
      <c r="CH607" s="402"/>
      <c r="CI607" s="402"/>
      <c r="CJ607" s="402"/>
      <c r="CK607" s="402"/>
      <c r="CL607" s="402"/>
      <c r="CM607" s="402"/>
      <c r="CN607" s="402"/>
      <c r="CO607" s="402"/>
      <c r="CP607" s="402"/>
    </row>
    <row r="608" spans="3:94">
      <c r="C608" t="s">
        <v>1557</v>
      </c>
      <c r="D608" t="s">
        <v>1558</v>
      </c>
      <c r="I608" s="402"/>
      <c r="J608" s="402"/>
      <c r="K608" s="402"/>
      <c r="L608" s="402"/>
      <c r="M608" s="402"/>
      <c r="N608" s="402"/>
      <c r="O608" s="402"/>
      <c r="P608" s="402"/>
      <c r="Q608" s="402"/>
      <c r="R608" s="402"/>
      <c r="S608" s="402"/>
      <c r="T608" s="402"/>
      <c r="U608" s="402"/>
      <c r="V608" s="402"/>
      <c r="W608" s="402"/>
      <c r="X608" s="402"/>
      <c r="Y608" s="402"/>
      <c r="Z608" s="402"/>
      <c r="AA608" s="402"/>
      <c r="AB608" s="402"/>
      <c r="AC608" s="402"/>
      <c r="AD608" s="402"/>
      <c r="AE608" s="402"/>
      <c r="AF608" s="402"/>
      <c r="AG608" s="402"/>
      <c r="AH608" s="402"/>
      <c r="AI608" s="402"/>
      <c r="AJ608" s="402"/>
      <c r="AK608" s="402"/>
      <c r="AL608" s="402"/>
      <c r="AM608" s="402"/>
      <c r="AN608" s="402"/>
      <c r="AO608" s="402"/>
      <c r="AP608" s="402"/>
      <c r="AQ608" s="402"/>
      <c r="AR608" s="402"/>
      <c r="AS608" s="402"/>
      <c r="AT608" s="402"/>
      <c r="AU608" s="402"/>
      <c r="AV608" s="402"/>
      <c r="AW608" s="402"/>
      <c r="AX608" s="402"/>
      <c r="AY608" s="402"/>
      <c r="AZ608" s="402"/>
      <c r="BA608" s="402"/>
      <c r="BB608" s="402"/>
      <c r="BC608" s="402"/>
      <c r="BD608" s="402"/>
      <c r="BE608" s="402"/>
      <c r="BF608" s="402"/>
      <c r="BG608" s="402"/>
      <c r="BH608" s="402"/>
      <c r="BI608" s="402"/>
      <c r="BJ608" s="402"/>
      <c r="BK608" s="402"/>
      <c r="BL608" s="402"/>
      <c r="BM608" s="402"/>
      <c r="BN608" s="402"/>
      <c r="BO608" s="402"/>
      <c r="BP608" s="402"/>
      <c r="BQ608" s="402"/>
      <c r="BR608" s="402"/>
      <c r="BS608" s="402"/>
      <c r="BT608" s="402"/>
      <c r="BU608" s="402"/>
      <c r="BV608" s="402"/>
      <c r="BW608" s="402"/>
      <c r="BX608" s="402"/>
      <c r="BY608" s="402"/>
      <c r="BZ608" s="402"/>
      <c r="CA608" s="402"/>
      <c r="CB608" s="402"/>
      <c r="CC608" s="402"/>
      <c r="CD608" s="402"/>
      <c r="CE608" s="402"/>
      <c r="CF608" s="402"/>
      <c r="CG608" s="402"/>
      <c r="CH608" s="402"/>
      <c r="CI608" s="402"/>
      <c r="CJ608" s="402"/>
      <c r="CK608" s="402"/>
      <c r="CL608" s="402"/>
      <c r="CM608" s="402"/>
      <c r="CN608" s="402"/>
      <c r="CO608" s="402"/>
      <c r="CP608" s="402"/>
    </row>
    <row r="609" spans="1:94">
      <c r="A609">
        <v>622</v>
      </c>
      <c r="B609" t="s">
        <v>1556</v>
      </c>
      <c r="C609" t="s">
        <v>1557</v>
      </c>
      <c r="D609" t="s">
        <v>1558</v>
      </c>
      <c r="E609" t="s">
        <v>1559</v>
      </c>
      <c r="F609" t="s">
        <v>2111</v>
      </c>
      <c r="I609" s="402"/>
      <c r="J609" s="402">
        <v>58.3</v>
      </c>
      <c r="K609" s="402"/>
      <c r="L609" s="402">
        <v>63.5</v>
      </c>
      <c r="M609" s="402">
        <v>58.8</v>
      </c>
      <c r="N609" s="402">
        <v>60.3</v>
      </c>
      <c r="O609" s="402">
        <v>56.6</v>
      </c>
      <c r="P609" s="402">
        <v>52.9</v>
      </c>
      <c r="Q609" s="402"/>
      <c r="R609" s="402">
        <v>63.2</v>
      </c>
      <c r="S609" s="402">
        <v>64.1</v>
      </c>
      <c r="T609" s="402">
        <v>63.4</v>
      </c>
      <c r="U609" s="402">
        <v>57.3</v>
      </c>
      <c r="V609" s="402">
        <v>60.3</v>
      </c>
      <c r="W609" s="402">
        <v>62.3</v>
      </c>
      <c r="X609" s="402">
        <v>60.2</v>
      </c>
      <c r="Y609" s="402">
        <v>59.8</v>
      </c>
      <c r="Z609" s="402">
        <v>60.2</v>
      </c>
      <c r="AA609" s="402">
        <v>60.2</v>
      </c>
      <c r="AB609" s="402">
        <v>58</v>
      </c>
      <c r="AC609" s="402">
        <v>56.7</v>
      </c>
      <c r="AD609" s="402">
        <v>56.2</v>
      </c>
      <c r="AE609" s="402">
        <v>54.2</v>
      </c>
      <c r="AF609" s="402">
        <v>52.8</v>
      </c>
      <c r="AG609" s="402">
        <v>52.8</v>
      </c>
      <c r="AH609" s="402">
        <v>52.6</v>
      </c>
      <c r="AI609" s="402"/>
      <c r="AJ609" s="402">
        <v>35.6</v>
      </c>
      <c r="AK609" s="402">
        <v>56.3</v>
      </c>
      <c r="AL609" s="402">
        <v>63.3</v>
      </c>
      <c r="AM609" s="402">
        <v>64.1</v>
      </c>
      <c r="AN609" s="402">
        <v>64.1</v>
      </c>
      <c r="AO609" s="402">
        <v>64.1</v>
      </c>
      <c r="AP609" s="402">
        <v>58.1</v>
      </c>
      <c r="AQ609" s="402">
        <v>64.1</v>
      </c>
      <c r="AR609" s="402">
        <v>66.1</v>
      </c>
      <c r="AS609" s="402">
        <v>63.5</v>
      </c>
      <c r="AT609" s="402">
        <v>63.5</v>
      </c>
      <c r="AU609" s="402">
        <v>64</v>
      </c>
      <c r="AV609" s="402">
        <v>62.6</v>
      </c>
      <c r="AW609" s="402">
        <v>57.3</v>
      </c>
      <c r="AX609" s="402">
        <v>57.3</v>
      </c>
      <c r="AY609" s="402">
        <v>51.5</v>
      </c>
      <c r="AZ609" s="402">
        <v>57.3</v>
      </c>
      <c r="BA609" s="402">
        <v>64.8</v>
      </c>
      <c r="BB609" s="402">
        <v>60.3</v>
      </c>
      <c r="BC609" s="402">
        <v>59.8</v>
      </c>
      <c r="BD609" s="402">
        <v>62.8</v>
      </c>
      <c r="BE609" s="402">
        <v>63.4</v>
      </c>
      <c r="BF609" s="402">
        <v>62.4</v>
      </c>
      <c r="BG609" s="402">
        <v>60.8</v>
      </c>
      <c r="BH609" s="402">
        <v>59.1</v>
      </c>
      <c r="BI609" s="402">
        <v>60.3</v>
      </c>
      <c r="BJ609" s="402">
        <v>59.2</v>
      </c>
      <c r="BK609" s="402">
        <v>57.7</v>
      </c>
      <c r="BL609" s="402">
        <v>61.5</v>
      </c>
      <c r="BM609" s="402">
        <v>60.3</v>
      </c>
      <c r="BN609" s="402">
        <v>60.3</v>
      </c>
      <c r="BO609" s="402">
        <v>59.9</v>
      </c>
      <c r="BP609" s="402">
        <v>61.6</v>
      </c>
      <c r="BQ609" s="402">
        <v>61.5</v>
      </c>
      <c r="BR609" s="402">
        <v>65.7</v>
      </c>
      <c r="BS609" s="402">
        <v>55.1</v>
      </c>
      <c r="BT609" s="402">
        <v>56.7</v>
      </c>
      <c r="BU609" s="402">
        <v>57.2</v>
      </c>
      <c r="BV609" s="402">
        <v>56.7</v>
      </c>
      <c r="BW609" s="402">
        <v>53.9</v>
      </c>
      <c r="BX609" s="402">
        <v>58.3</v>
      </c>
      <c r="BY609" s="402">
        <v>56.2</v>
      </c>
      <c r="BZ609" s="402">
        <v>56.2</v>
      </c>
      <c r="CA609" s="402">
        <v>53.8</v>
      </c>
      <c r="CB609" s="402">
        <v>54.2</v>
      </c>
      <c r="CC609" s="402">
        <v>54.2</v>
      </c>
      <c r="CD609" s="402">
        <v>54.2</v>
      </c>
      <c r="CE609" s="402">
        <v>53.4</v>
      </c>
      <c r="CF609" s="402">
        <v>53.1</v>
      </c>
      <c r="CG609" s="402">
        <v>52.9</v>
      </c>
      <c r="CH609" s="402">
        <v>52.9</v>
      </c>
      <c r="CI609" s="402">
        <v>52.1</v>
      </c>
      <c r="CJ609" s="402">
        <v>52.9</v>
      </c>
      <c r="CK609" s="402">
        <v>52.9</v>
      </c>
      <c r="CL609" s="402">
        <v>52.9</v>
      </c>
      <c r="CM609" s="402">
        <v>52.9</v>
      </c>
      <c r="CN609" s="402">
        <v>53.5</v>
      </c>
      <c r="CO609" s="402">
        <v>51.6</v>
      </c>
      <c r="CP609" s="402">
        <v>52.3</v>
      </c>
    </row>
    <row r="610" spans="1:94">
      <c r="A610">
        <v>623</v>
      </c>
      <c r="B610" t="s">
        <v>1560</v>
      </c>
      <c r="C610" t="s">
        <v>1557</v>
      </c>
      <c r="D610" t="s">
        <v>1558</v>
      </c>
      <c r="E610" t="s">
        <v>1561</v>
      </c>
      <c r="F610" t="s">
        <v>2111</v>
      </c>
      <c r="J610">
        <v>62.7</v>
      </c>
      <c r="L610">
        <v>58.9</v>
      </c>
      <c r="M610">
        <v>62.6</v>
      </c>
      <c r="N610">
        <v>62.4</v>
      </c>
      <c r="O610">
        <v>64.3</v>
      </c>
      <c r="P610">
        <v>64.8</v>
      </c>
      <c r="R610">
        <v>44.7</v>
      </c>
      <c r="S610">
        <v>58.8</v>
      </c>
      <c r="T610">
        <v>58.9</v>
      </c>
      <c r="U610">
        <v>61</v>
      </c>
      <c r="V610">
        <v>64</v>
      </c>
      <c r="W610">
        <v>61.9</v>
      </c>
      <c r="X610">
        <v>62.4</v>
      </c>
      <c r="Y610">
        <v>62.4</v>
      </c>
      <c r="Z610">
        <v>60.4</v>
      </c>
      <c r="AA610">
        <v>63.4</v>
      </c>
      <c r="AB610">
        <v>63.8</v>
      </c>
      <c r="AC610">
        <v>64.5</v>
      </c>
      <c r="AD610">
        <v>64.5</v>
      </c>
      <c r="AE610">
        <v>64.3</v>
      </c>
      <c r="AF610">
        <v>64.8</v>
      </c>
      <c r="AG610">
        <v>64.6</v>
      </c>
      <c r="AH610">
        <v>66.3</v>
      </c>
      <c r="AJ610">
        <v>28.8</v>
      </c>
      <c r="AK610">
        <v>29.8</v>
      </c>
      <c r="AL610">
        <v>44.8</v>
      </c>
      <c r="AM610">
        <v>58.9</v>
      </c>
      <c r="AN610">
        <v>56.5</v>
      </c>
      <c r="AO610">
        <v>58.9</v>
      </c>
      <c r="AP610">
        <v>57.4</v>
      </c>
      <c r="AQ610">
        <v>58.9</v>
      </c>
      <c r="AR610">
        <v>58.9</v>
      </c>
      <c r="AS610">
        <v>58.7</v>
      </c>
      <c r="AT610">
        <v>59.6</v>
      </c>
      <c r="AU610">
        <v>59</v>
      </c>
      <c r="AV610">
        <v>59.5</v>
      </c>
      <c r="AW610">
        <v>58</v>
      </c>
      <c r="AX610">
        <v>61.1</v>
      </c>
      <c r="AY610">
        <v>54.5</v>
      </c>
      <c r="AZ610">
        <v>62.7</v>
      </c>
      <c r="BA610">
        <v>64.1</v>
      </c>
      <c r="BB610">
        <v>65.6</v>
      </c>
      <c r="BC610">
        <v>64.1</v>
      </c>
      <c r="BD610">
        <v>62</v>
      </c>
      <c r="BE610">
        <v>62</v>
      </c>
      <c r="BF610">
        <v>62</v>
      </c>
      <c r="BG610">
        <v>61.7</v>
      </c>
      <c r="BH610">
        <v>62.5</v>
      </c>
      <c r="BI610">
        <v>63.4</v>
      </c>
      <c r="BJ610">
        <v>62.5</v>
      </c>
      <c r="BK610">
        <v>59.5</v>
      </c>
      <c r="BL610">
        <v>62.5</v>
      </c>
      <c r="BM610">
        <v>60.5</v>
      </c>
      <c r="BN610">
        <v>60.6</v>
      </c>
      <c r="BO610">
        <v>63.6</v>
      </c>
      <c r="BP610">
        <v>63.6</v>
      </c>
      <c r="BQ610">
        <v>63.9</v>
      </c>
      <c r="BR610">
        <v>57</v>
      </c>
      <c r="BS610">
        <v>63.9</v>
      </c>
      <c r="BT610">
        <v>64.9</v>
      </c>
      <c r="BU610">
        <v>65.1</v>
      </c>
      <c r="BV610">
        <v>64.6</v>
      </c>
      <c r="BW610">
        <v>61.6</v>
      </c>
      <c r="BX610">
        <v>64.6</v>
      </c>
      <c r="BY610">
        <v>64.6</v>
      </c>
      <c r="BZ610">
        <v>65.1</v>
      </c>
      <c r="CA610">
        <v>64.9</v>
      </c>
      <c r="CB610">
        <v>64.4</v>
      </c>
      <c r="CC610">
        <v>61.8</v>
      </c>
      <c r="CD610">
        <v>64.4</v>
      </c>
      <c r="CE610">
        <v>66.1</v>
      </c>
      <c r="CF610">
        <v>65.3</v>
      </c>
      <c r="CG610">
        <v>64.9</v>
      </c>
      <c r="CH610">
        <v>64.9</v>
      </c>
      <c r="CI610">
        <v>64.7</v>
      </c>
      <c r="CJ610">
        <v>64.8</v>
      </c>
      <c r="CK610">
        <v>64.8</v>
      </c>
      <c r="CL610">
        <v>64.8</v>
      </c>
      <c r="CM610">
        <v>64.8</v>
      </c>
      <c r="CN610">
        <v>66.9</v>
      </c>
      <c r="CO610">
        <v>66.4</v>
      </c>
      <c r="CP610">
        <v>66.4</v>
      </c>
    </row>
    <row r="611" spans="1:94">
      <c r="A611">
        <v>624</v>
      </c>
      <c r="B611" t="s">
        <v>1562</v>
      </c>
      <c r="C611" t="s">
        <v>1557</v>
      </c>
      <c r="D611" t="s">
        <v>1558</v>
      </c>
      <c r="E611" t="s">
        <v>1563</v>
      </c>
      <c r="F611" t="s">
        <v>2111</v>
      </c>
      <c r="I611" s="402"/>
      <c r="J611" s="402">
        <v>82.8</v>
      </c>
      <c r="K611" s="402"/>
      <c r="L611" s="402">
        <v>88.1</v>
      </c>
      <c r="M611" s="402">
        <v>80.9</v>
      </c>
      <c r="N611" s="402">
        <v>85.6</v>
      </c>
      <c r="O611" s="402">
        <v>81.5</v>
      </c>
      <c r="P611" s="402">
        <v>77</v>
      </c>
      <c r="Q611" s="402"/>
      <c r="R611" s="402">
        <v>83</v>
      </c>
      <c r="S611" s="402">
        <v>88.2</v>
      </c>
      <c r="T611" s="402">
        <v>89.2</v>
      </c>
      <c r="U611" s="402">
        <v>77.7</v>
      </c>
      <c r="V611" s="402">
        <v>81.3</v>
      </c>
      <c r="W611" s="402">
        <v>88</v>
      </c>
      <c r="X611" s="402">
        <v>85.6</v>
      </c>
      <c r="Y611" s="402">
        <v>85.6</v>
      </c>
      <c r="Z611" s="402">
        <v>87.5</v>
      </c>
      <c r="AA611" s="402">
        <v>84.9</v>
      </c>
      <c r="AB611" s="402">
        <v>78</v>
      </c>
      <c r="AC611" s="402">
        <v>81.5</v>
      </c>
      <c r="AD611" s="402">
        <v>81.5</v>
      </c>
      <c r="AE611" s="402">
        <v>81.5</v>
      </c>
      <c r="AF611" s="402">
        <v>77.9</v>
      </c>
      <c r="AG611" s="402">
        <v>75.6</v>
      </c>
      <c r="AH611" s="402">
        <v>77.1</v>
      </c>
      <c r="AI611" s="402"/>
      <c r="AJ611" s="402">
        <v>83</v>
      </c>
      <c r="AK611" s="402">
        <v>67.1</v>
      </c>
      <c r="AL611" s="402">
        <v>83</v>
      </c>
      <c r="AM611" s="402">
        <v>90</v>
      </c>
      <c r="AN611" s="402">
        <v>88.2</v>
      </c>
      <c r="AO611" s="402">
        <v>87.3</v>
      </c>
      <c r="AP611" s="402">
        <v>86.6</v>
      </c>
      <c r="AQ611" s="402">
        <v>88.2</v>
      </c>
      <c r="AR611" s="402">
        <v>88.2</v>
      </c>
      <c r="AS611" s="402">
        <v>89.3</v>
      </c>
      <c r="AT611" s="402">
        <v>89.3</v>
      </c>
      <c r="AU611" s="402">
        <v>90.5</v>
      </c>
      <c r="AV611" s="402">
        <v>89.3</v>
      </c>
      <c r="AW611" s="402">
        <v>79.7</v>
      </c>
      <c r="AX611" s="402">
        <v>77.7</v>
      </c>
      <c r="AY611" s="402">
        <v>76.7</v>
      </c>
      <c r="AZ611" s="402">
        <v>77.4</v>
      </c>
      <c r="BA611" s="402">
        <v>85.8</v>
      </c>
      <c r="BB611" s="402">
        <v>81.4</v>
      </c>
      <c r="BC611" s="402">
        <v>77.2</v>
      </c>
      <c r="BD611" s="402">
        <v>88.1</v>
      </c>
      <c r="BE611" s="402">
        <v>88.3</v>
      </c>
      <c r="BF611" s="402">
        <v>88.1</v>
      </c>
      <c r="BG611" s="402">
        <v>87.2</v>
      </c>
      <c r="BH611" s="402">
        <v>75</v>
      </c>
      <c r="BI611" s="402">
        <v>85.7</v>
      </c>
      <c r="BJ611" s="402">
        <v>85.7</v>
      </c>
      <c r="BK611" s="402">
        <v>83.2</v>
      </c>
      <c r="BL611" s="402">
        <v>87.6</v>
      </c>
      <c r="BM611" s="402">
        <v>87.9</v>
      </c>
      <c r="BN611" s="402">
        <v>87.6</v>
      </c>
      <c r="BO611" s="402">
        <v>85</v>
      </c>
      <c r="BP611" s="402">
        <v>84.8</v>
      </c>
      <c r="BQ611" s="402">
        <v>78.5</v>
      </c>
      <c r="BR611" s="402">
        <v>78.1</v>
      </c>
      <c r="BS611" s="402">
        <v>75.6</v>
      </c>
      <c r="BT611" s="402">
        <v>81.6</v>
      </c>
      <c r="BU611" s="402">
        <v>84.9</v>
      </c>
      <c r="BV611" s="402">
        <v>82.7</v>
      </c>
      <c r="BW611" s="402">
        <v>68.2</v>
      </c>
      <c r="BX611" s="402">
        <v>83.9</v>
      </c>
      <c r="BY611" s="402">
        <v>81.6</v>
      </c>
      <c r="BZ611" s="402">
        <v>81.6</v>
      </c>
      <c r="CA611" s="402">
        <v>80.9</v>
      </c>
      <c r="CB611" s="402">
        <v>84.7</v>
      </c>
      <c r="CC611" s="402">
        <v>81.6</v>
      </c>
      <c r="CD611" s="402">
        <v>81.6</v>
      </c>
      <c r="CE611" s="402">
        <v>80.8</v>
      </c>
      <c r="CF611" s="402">
        <v>79.2</v>
      </c>
      <c r="CG611" s="402">
        <v>78</v>
      </c>
      <c r="CH611" s="402">
        <v>78</v>
      </c>
      <c r="CI611" s="402">
        <v>75.6</v>
      </c>
      <c r="CJ611" s="402">
        <v>75.6</v>
      </c>
      <c r="CK611" s="402">
        <v>75.6</v>
      </c>
      <c r="CL611" s="402">
        <v>75.4</v>
      </c>
      <c r="CM611" s="402">
        <v>75.6</v>
      </c>
      <c r="CN611" s="402">
        <v>77.1</v>
      </c>
      <c r="CO611" s="402">
        <v>78</v>
      </c>
      <c r="CP611" s="402">
        <v>73.6</v>
      </c>
    </row>
    <row r="612" spans="1:94">
      <c r="A612">
        <v>625</v>
      </c>
      <c r="B612" t="s">
        <v>1564</v>
      </c>
      <c r="C612" t="s">
        <v>1557</v>
      </c>
      <c r="D612" t="s">
        <v>1558</v>
      </c>
      <c r="E612" t="s">
        <v>1565</v>
      </c>
      <c r="F612" t="s">
        <v>2111</v>
      </c>
      <c r="I612" s="402"/>
      <c r="J612" s="402">
        <v>50.7</v>
      </c>
      <c r="K612" s="402"/>
      <c r="L612" s="402">
        <v>55.8</v>
      </c>
      <c r="M612" s="402">
        <v>50.8</v>
      </c>
      <c r="N612" s="402">
        <v>52.4</v>
      </c>
      <c r="O612" s="402">
        <v>49.2</v>
      </c>
      <c r="P612" s="402">
        <v>45.4</v>
      </c>
      <c r="Q612" s="402"/>
      <c r="R612" s="402">
        <v>55.7</v>
      </c>
      <c r="S612" s="402">
        <v>55.7</v>
      </c>
      <c r="T612" s="402">
        <v>55.9</v>
      </c>
      <c r="U612" s="402">
        <v>52.3</v>
      </c>
      <c r="V612" s="402">
        <v>50.7</v>
      </c>
      <c r="W612" s="402">
        <v>56.1</v>
      </c>
      <c r="X612" s="402">
        <v>52.3</v>
      </c>
      <c r="Y612" s="402">
        <v>51.8</v>
      </c>
      <c r="Z612" s="402">
        <v>52.3</v>
      </c>
      <c r="AA612" s="402">
        <v>52.3</v>
      </c>
      <c r="AB612" s="402">
        <v>49.1</v>
      </c>
      <c r="AC612" s="402">
        <v>49.1</v>
      </c>
      <c r="AD612" s="402">
        <v>48.4</v>
      </c>
      <c r="AE612" s="402">
        <v>48.4</v>
      </c>
      <c r="AF612" s="402">
        <v>45.3</v>
      </c>
      <c r="AG612" s="402">
        <v>45.2</v>
      </c>
      <c r="AH612" s="402">
        <v>45.3</v>
      </c>
      <c r="AI612" s="402"/>
      <c r="AJ612" s="402">
        <v>55.8</v>
      </c>
      <c r="AK612" s="402">
        <v>43.1</v>
      </c>
      <c r="AL612" s="402">
        <v>55.8</v>
      </c>
      <c r="AM612" s="402">
        <v>59.5</v>
      </c>
      <c r="AN612" s="402">
        <v>56.2</v>
      </c>
      <c r="AO612" s="402">
        <v>51.2</v>
      </c>
      <c r="AP612" s="402">
        <v>55.8</v>
      </c>
      <c r="AQ612" s="402">
        <v>57.1</v>
      </c>
      <c r="AR612" s="402">
        <v>55.8</v>
      </c>
      <c r="AS612" s="402">
        <v>58.6</v>
      </c>
      <c r="AT612" s="402">
        <v>55.2</v>
      </c>
      <c r="AU612" s="402">
        <v>57.6</v>
      </c>
      <c r="AV612" s="402">
        <v>56</v>
      </c>
      <c r="AW612" s="402">
        <v>53.1</v>
      </c>
      <c r="AX612" s="402">
        <v>52.3</v>
      </c>
      <c r="AY612" s="402">
        <v>52.7</v>
      </c>
      <c r="AZ612" s="402">
        <v>52.3</v>
      </c>
      <c r="BA612" s="402">
        <v>50.8</v>
      </c>
      <c r="BB612" s="402">
        <v>50.8</v>
      </c>
      <c r="BC612" s="402">
        <v>50.8</v>
      </c>
      <c r="BD612" s="402">
        <v>59.9</v>
      </c>
      <c r="BE612" s="402">
        <v>57</v>
      </c>
      <c r="BF612" s="402">
        <v>56.2</v>
      </c>
      <c r="BG612" s="402">
        <v>52.3</v>
      </c>
      <c r="BH612" s="402">
        <v>52.3</v>
      </c>
      <c r="BI612" s="402">
        <v>52.3</v>
      </c>
      <c r="BJ612" s="402">
        <v>49.7</v>
      </c>
      <c r="BK612" s="402">
        <v>51.9</v>
      </c>
      <c r="BL612" s="402">
        <v>52.9</v>
      </c>
      <c r="BM612" s="402">
        <v>52.3</v>
      </c>
      <c r="BN612" s="402">
        <v>52.3</v>
      </c>
      <c r="BO612" s="402">
        <v>53.4</v>
      </c>
      <c r="BP612" s="402">
        <v>50.2</v>
      </c>
      <c r="BQ612" s="402">
        <v>54.9</v>
      </c>
      <c r="BR612" s="402">
        <v>50.8</v>
      </c>
      <c r="BS612" s="402">
        <v>47.4</v>
      </c>
      <c r="BT612" s="402">
        <v>49.2</v>
      </c>
      <c r="BU612" s="402">
        <v>49.2</v>
      </c>
      <c r="BV612" s="402">
        <v>49.2</v>
      </c>
      <c r="BW612" s="402">
        <v>48.8</v>
      </c>
      <c r="BX612" s="402">
        <v>51.5</v>
      </c>
      <c r="BY612" s="402">
        <v>46</v>
      </c>
      <c r="BZ612" s="402">
        <v>48.5</v>
      </c>
      <c r="CA612" s="402">
        <v>48</v>
      </c>
      <c r="CB612" s="402">
        <v>48.5</v>
      </c>
      <c r="CC612" s="402">
        <v>48.5</v>
      </c>
      <c r="CD612" s="402">
        <v>47.2</v>
      </c>
      <c r="CE612" s="402">
        <v>48.5</v>
      </c>
      <c r="CF612" s="402">
        <v>45.4</v>
      </c>
      <c r="CG612" s="402">
        <v>45.4</v>
      </c>
      <c r="CH612" s="402">
        <v>45.4</v>
      </c>
      <c r="CI612" s="402">
        <v>44</v>
      </c>
      <c r="CJ612" s="402">
        <v>44.5</v>
      </c>
      <c r="CK612" s="402">
        <v>46.3</v>
      </c>
      <c r="CL612" s="402">
        <v>45.2</v>
      </c>
      <c r="CM612" s="402">
        <v>45.2</v>
      </c>
      <c r="CN612" s="402">
        <v>46.3</v>
      </c>
      <c r="CO612" s="402">
        <v>45.3</v>
      </c>
      <c r="CP612" s="402">
        <v>43.1</v>
      </c>
    </row>
    <row r="613" spans="1:94">
      <c r="A613">
        <v>626</v>
      </c>
      <c r="B613" t="s">
        <v>1566</v>
      </c>
      <c r="C613" t="s">
        <v>1557</v>
      </c>
      <c r="D613" t="s">
        <v>1558</v>
      </c>
      <c r="E613" t="s">
        <v>1567</v>
      </c>
      <c r="F613" t="s">
        <v>2111</v>
      </c>
      <c r="I613" s="402"/>
      <c r="J613" s="402">
        <v>73.9</v>
      </c>
      <c r="K613" s="402"/>
      <c r="L613" s="402">
        <v>79.1</v>
      </c>
      <c r="M613" s="402">
        <v>71.6</v>
      </c>
      <c r="N613" s="402">
        <v>77.2</v>
      </c>
      <c r="O613" s="402">
        <v>73.7</v>
      </c>
      <c r="P613" s="402">
        <v>66.3</v>
      </c>
      <c r="Q613" s="402"/>
      <c r="R613" s="402">
        <v>79</v>
      </c>
      <c r="S613" s="402">
        <v>79</v>
      </c>
      <c r="T613" s="402">
        <v>79.6</v>
      </c>
      <c r="U613" s="402">
        <v>71.6</v>
      </c>
      <c r="V613" s="402">
        <v>71.6</v>
      </c>
      <c r="W613" s="402">
        <v>81.2</v>
      </c>
      <c r="X613" s="402">
        <v>77.2</v>
      </c>
      <c r="Y613" s="402">
        <v>77.2</v>
      </c>
      <c r="Z613" s="402">
        <v>77.2</v>
      </c>
      <c r="AA613" s="402">
        <v>77.2</v>
      </c>
      <c r="AB613" s="402">
        <v>66.8</v>
      </c>
      <c r="AC613" s="402">
        <v>74.5</v>
      </c>
      <c r="AD613" s="402">
        <v>74.5</v>
      </c>
      <c r="AE613" s="402">
        <v>72</v>
      </c>
      <c r="AF613" s="402">
        <v>66.3</v>
      </c>
      <c r="AG613" s="402">
        <v>66.3</v>
      </c>
      <c r="AH613" s="402">
        <v>64.8</v>
      </c>
      <c r="AI613" s="402"/>
      <c r="AJ613" s="402">
        <v>79.3</v>
      </c>
      <c r="AK613" s="402">
        <v>53.2</v>
      </c>
      <c r="AL613" s="402">
        <v>79.7</v>
      </c>
      <c r="AM613" s="402">
        <v>81.6</v>
      </c>
      <c r="AN613" s="402">
        <v>79.3</v>
      </c>
      <c r="AO613" s="402">
        <v>77.7</v>
      </c>
      <c r="AP613" s="402">
        <v>78.2</v>
      </c>
      <c r="AQ613" s="402">
        <v>79.3</v>
      </c>
      <c r="AR613" s="402">
        <v>79.3</v>
      </c>
      <c r="AS613" s="402">
        <v>81.6</v>
      </c>
      <c r="AT613" s="402">
        <v>79.9</v>
      </c>
      <c r="AU613" s="402">
        <v>80.3</v>
      </c>
      <c r="AV613" s="402">
        <v>79.9</v>
      </c>
      <c r="AW613" s="402">
        <v>74.3</v>
      </c>
      <c r="AX613" s="402">
        <v>68.6</v>
      </c>
      <c r="AY613" s="402">
        <v>68.9</v>
      </c>
      <c r="AZ613" s="402">
        <v>71.8</v>
      </c>
      <c r="BA613" s="402">
        <v>76.7</v>
      </c>
      <c r="BB613" s="402">
        <v>70.4</v>
      </c>
      <c r="BC613" s="402">
        <v>67</v>
      </c>
      <c r="BD613" s="402">
        <v>81.9</v>
      </c>
      <c r="BE613" s="402">
        <v>81.8</v>
      </c>
      <c r="BF613" s="402">
        <v>81.4</v>
      </c>
      <c r="BG613" s="402">
        <v>77.6</v>
      </c>
      <c r="BH613" s="402">
        <v>69.3</v>
      </c>
      <c r="BI613" s="402">
        <v>77.4</v>
      </c>
      <c r="BJ613" s="402">
        <v>77.3</v>
      </c>
      <c r="BK613" s="402">
        <v>75.4</v>
      </c>
      <c r="BL613" s="402">
        <v>79.3</v>
      </c>
      <c r="BM613" s="402">
        <v>77.4</v>
      </c>
      <c r="BN613" s="402">
        <v>76.9</v>
      </c>
      <c r="BO613" s="402">
        <v>77.4</v>
      </c>
      <c r="BP613" s="402">
        <v>77.2</v>
      </c>
      <c r="BQ613" s="402">
        <v>68.9</v>
      </c>
      <c r="BR613" s="402">
        <v>71.9</v>
      </c>
      <c r="BS613" s="402">
        <v>61</v>
      </c>
      <c r="BT613" s="402">
        <v>74.7</v>
      </c>
      <c r="BU613" s="402">
        <v>78.3</v>
      </c>
      <c r="BV613" s="402">
        <v>76.9</v>
      </c>
      <c r="BW613" s="402">
        <v>60</v>
      </c>
      <c r="BX613" s="402">
        <v>80.1</v>
      </c>
      <c r="BY613" s="402">
        <v>73.8</v>
      </c>
      <c r="BZ613" s="402">
        <v>75.1</v>
      </c>
      <c r="CA613" s="402">
        <v>74</v>
      </c>
      <c r="CB613" s="402">
        <v>72.2</v>
      </c>
      <c r="CC613" s="402">
        <v>68.5</v>
      </c>
      <c r="CD613" s="402">
        <v>72.7</v>
      </c>
      <c r="CE613" s="402">
        <v>69</v>
      </c>
      <c r="CF613" s="402">
        <v>64.7</v>
      </c>
      <c r="CG613" s="402">
        <v>66.5</v>
      </c>
      <c r="CH613" s="402">
        <v>66.9</v>
      </c>
      <c r="CI613" s="402">
        <v>67.9</v>
      </c>
      <c r="CJ613" s="402">
        <v>66.5</v>
      </c>
      <c r="CK613" s="402">
        <v>65.2</v>
      </c>
      <c r="CL613" s="402">
        <v>61.4</v>
      </c>
      <c r="CM613" s="402">
        <v>67.7</v>
      </c>
      <c r="CN613" s="402">
        <v>66</v>
      </c>
      <c r="CO613" s="402">
        <v>68.6</v>
      </c>
      <c r="CP613" s="402">
        <v>55.6</v>
      </c>
    </row>
    <row r="614" spans="1:94">
      <c r="A614">
        <v>627</v>
      </c>
      <c r="B614" t="s">
        <v>1568</v>
      </c>
      <c r="C614" t="s">
        <v>1557</v>
      </c>
      <c r="D614" t="s">
        <v>1558</v>
      </c>
      <c r="E614" t="s">
        <v>1569</v>
      </c>
      <c r="F614" t="s">
        <v>2111</v>
      </c>
      <c r="I614" s="402"/>
      <c r="J614" s="402">
        <v>62.7</v>
      </c>
      <c r="K614" s="402"/>
      <c r="L614" s="402">
        <v>64.7</v>
      </c>
      <c r="M614" s="402">
        <v>60.8</v>
      </c>
      <c r="N614" s="402">
        <v>64.5</v>
      </c>
      <c r="O614" s="402">
        <v>62.6</v>
      </c>
      <c r="P614" s="402">
        <v>59.8</v>
      </c>
      <c r="Q614" s="402"/>
      <c r="R614" s="402">
        <v>61.6</v>
      </c>
      <c r="S614" s="402">
        <v>64.2</v>
      </c>
      <c r="T614" s="402">
        <v>66.8</v>
      </c>
      <c r="U614" s="402">
        <v>60.7</v>
      </c>
      <c r="V614" s="402">
        <v>60.7</v>
      </c>
      <c r="W614" s="402">
        <v>68.7</v>
      </c>
      <c r="X614" s="402">
        <v>64.4</v>
      </c>
      <c r="Y614" s="402">
        <v>63</v>
      </c>
      <c r="Z614" s="402">
        <v>65.4</v>
      </c>
      <c r="AA614" s="402">
        <v>64.4</v>
      </c>
      <c r="AB614" s="402">
        <v>55.4</v>
      </c>
      <c r="AC614" s="402">
        <v>62.9</v>
      </c>
      <c r="AD614" s="402">
        <v>62.5</v>
      </c>
      <c r="AE614" s="402">
        <v>64.3</v>
      </c>
      <c r="AF614" s="402">
        <v>59.7</v>
      </c>
      <c r="AG614" s="402">
        <v>58.8</v>
      </c>
      <c r="AH614" s="402">
        <v>59.7</v>
      </c>
      <c r="AI614" s="402"/>
      <c r="AJ614" s="402">
        <v>61.6</v>
      </c>
      <c r="AK614" s="402">
        <v>61.6</v>
      </c>
      <c r="AL614" s="402">
        <v>61.6</v>
      </c>
      <c r="AM614" s="402">
        <v>65.7</v>
      </c>
      <c r="AN614" s="402">
        <v>64.2</v>
      </c>
      <c r="AO614" s="402">
        <v>63.4</v>
      </c>
      <c r="AP614" s="402">
        <v>61</v>
      </c>
      <c r="AQ614" s="402">
        <v>62.5</v>
      </c>
      <c r="AR614" s="402">
        <v>64.2</v>
      </c>
      <c r="AS614" s="402">
        <v>66.8</v>
      </c>
      <c r="AT614" s="402">
        <v>66.6</v>
      </c>
      <c r="AU614" s="402">
        <v>71</v>
      </c>
      <c r="AV614" s="402">
        <v>66.7</v>
      </c>
      <c r="AW614" s="402">
        <v>61.3</v>
      </c>
      <c r="AX614" s="402">
        <v>60.7</v>
      </c>
      <c r="AY614" s="402">
        <v>59.4</v>
      </c>
      <c r="AZ614" s="402">
        <v>60.7</v>
      </c>
      <c r="BA614" s="402">
        <v>60.7</v>
      </c>
      <c r="BB614" s="402">
        <v>60.7</v>
      </c>
      <c r="BC614" s="402">
        <v>58.8</v>
      </c>
      <c r="BD614" s="402">
        <v>72.7</v>
      </c>
      <c r="BE614" s="402">
        <v>68.7</v>
      </c>
      <c r="BF614" s="402">
        <v>68.7</v>
      </c>
      <c r="BG614" s="402">
        <v>64.4</v>
      </c>
      <c r="BH614" s="402">
        <v>57.3</v>
      </c>
      <c r="BI614" s="402">
        <v>65.9</v>
      </c>
      <c r="BJ614" s="402">
        <v>63</v>
      </c>
      <c r="BK614" s="402">
        <v>59.7</v>
      </c>
      <c r="BL614" s="402">
        <v>63.6</v>
      </c>
      <c r="BM614" s="402">
        <v>65.4</v>
      </c>
      <c r="BN614" s="402">
        <v>65.4</v>
      </c>
      <c r="BO614" s="402">
        <v>64.4</v>
      </c>
      <c r="BP614" s="402">
        <v>64.4</v>
      </c>
      <c r="BQ614" s="402">
        <v>53.2</v>
      </c>
      <c r="BR614" s="402">
        <v>55.4</v>
      </c>
      <c r="BS614" s="402">
        <v>55.4</v>
      </c>
      <c r="BT614" s="402">
        <v>62.9</v>
      </c>
      <c r="BU614" s="402">
        <v>66.4</v>
      </c>
      <c r="BV614" s="402">
        <v>63.9</v>
      </c>
      <c r="BW614" s="402">
        <v>52.1</v>
      </c>
      <c r="BX614" s="402">
        <v>64.7</v>
      </c>
      <c r="BY614" s="402">
        <v>61.8</v>
      </c>
      <c r="BZ614" s="402">
        <v>62.6</v>
      </c>
      <c r="CA614" s="402">
        <v>62.6</v>
      </c>
      <c r="CB614" s="402">
        <v>65.9</v>
      </c>
      <c r="CC614" s="402">
        <v>64.3</v>
      </c>
      <c r="CD614" s="402">
        <v>64.3</v>
      </c>
      <c r="CE614" s="402">
        <v>64.3</v>
      </c>
      <c r="CF614" s="402">
        <v>59.7</v>
      </c>
      <c r="CG614" s="402">
        <v>59.7</v>
      </c>
      <c r="CH614" s="402">
        <v>59.7</v>
      </c>
      <c r="CI614" s="402">
        <v>58.8</v>
      </c>
      <c r="CJ614" s="402">
        <v>58</v>
      </c>
      <c r="CK614" s="402">
        <v>58.8</v>
      </c>
      <c r="CL614" s="402">
        <v>58.8</v>
      </c>
      <c r="CM614" s="402">
        <v>58.8</v>
      </c>
      <c r="CN614" s="402">
        <v>59.6</v>
      </c>
      <c r="CO614" s="402">
        <v>60.6</v>
      </c>
      <c r="CP614" s="402">
        <v>59.7</v>
      </c>
    </row>
    <row r="615" spans="1:94">
      <c r="A615">
        <v>628</v>
      </c>
      <c r="B615" t="s">
        <v>1570</v>
      </c>
      <c r="C615" t="s">
        <v>1557</v>
      </c>
      <c r="D615" t="s">
        <v>1558</v>
      </c>
      <c r="E615" t="s">
        <v>1571</v>
      </c>
      <c r="F615" t="s">
        <v>2111</v>
      </c>
      <c r="I615" s="402"/>
      <c r="J615" s="402">
        <v>56.2</v>
      </c>
      <c r="K615" s="402"/>
      <c r="L615" s="402">
        <v>60.1</v>
      </c>
      <c r="M615" s="402">
        <v>54.4</v>
      </c>
      <c r="N615" s="402">
        <v>58.5</v>
      </c>
      <c r="O615" s="402">
        <v>55.1</v>
      </c>
      <c r="P615" s="402">
        <v>51.8</v>
      </c>
      <c r="Q615" s="402"/>
      <c r="R615" s="402">
        <v>57.4</v>
      </c>
      <c r="S615" s="402">
        <v>60.1</v>
      </c>
      <c r="T615" s="402">
        <v>61.8</v>
      </c>
      <c r="U615" s="402">
        <v>54</v>
      </c>
      <c r="V615" s="402">
        <v>54.4</v>
      </c>
      <c r="W615" s="402">
        <v>61.7</v>
      </c>
      <c r="X615" s="402">
        <v>58.5</v>
      </c>
      <c r="Y615" s="402">
        <v>57.4</v>
      </c>
      <c r="Z615" s="402">
        <v>61.6</v>
      </c>
      <c r="AA615" s="402">
        <v>58.5</v>
      </c>
      <c r="AB615" s="402">
        <v>49</v>
      </c>
      <c r="AC615" s="402">
        <v>55.1</v>
      </c>
      <c r="AD615" s="402">
        <v>55.1</v>
      </c>
      <c r="AE615" s="402">
        <v>55.2</v>
      </c>
      <c r="AF615" s="402">
        <v>51.8</v>
      </c>
      <c r="AG615" s="402">
        <v>50.8</v>
      </c>
      <c r="AH615" s="402">
        <v>51.8</v>
      </c>
      <c r="AI615" s="402"/>
      <c r="AJ615" s="402">
        <v>57.4</v>
      </c>
      <c r="AK615" s="402">
        <v>50.4</v>
      </c>
      <c r="AL615" s="402">
        <v>57.4</v>
      </c>
      <c r="AM615" s="402">
        <v>62.8</v>
      </c>
      <c r="AN615" s="402">
        <v>59</v>
      </c>
      <c r="AO615" s="402">
        <v>60</v>
      </c>
      <c r="AP615" s="402">
        <v>57.3</v>
      </c>
      <c r="AQ615" s="402">
        <v>56.3</v>
      </c>
      <c r="AR615" s="402">
        <v>60</v>
      </c>
      <c r="AS615" s="402">
        <v>60.5</v>
      </c>
      <c r="AT615" s="402">
        <v>61.8</v>
      </c>
      <c r="AU615" s="402">
        <v>66.5</v>
      </c>
      <c r="AV615" s="402">
        <v>61.8</v>
      </c>
      <c r="AW615" s="402">
        <v>55.6</v>
      </c>
      <c r="AX615" s="402">
        <v>52.2</v>
      </c>
      <c r="AY615" s="402">
        <v>54</v>
      </c>
      <c r="AZ615" s="402">
        <v>54</v>
      </c>
      <c r="BA615" s="402">
        <v>55.2</v>
      </c>
      <c r="BB615" s="402">
        <v>53.8</v>
      </c>
      <c r="BC615" s="402">
        <v>54.4</v>
      </c>
      <c r="BD615" s="402">
        <v>63.8</v>
      </c>
      <c r="BE615" s="402">
        <v>61.9</v>
      </c>
      <c r="BF615" s="402">
        <v>61.7</v>
      </c>
      <c r="BG615" s="402">
        <v>58.5</v>
      </c>
      <c r="BH615" s="402">
        <v>53.3</v>
      </c>
      <c r="BI615" s="402">
        <v>58.8</v>
      </c>
      <c r="BJ615" s="402">
        <v>57.3</v>
      </c>
      <c r="BK615" s="402">
        <v>55.2</v>
      </c>
      <c r="BL615" s="402">
        <v>57.3</v>
      </c>
      <c r="BM615" s="402">
        <v>62.3</v>
      </c>
      <c r="BN615" s="402">
        <v>61.4</v>
      </c>
      <c r="BO615" s="402">
        <v>58.5</v>
      </c>
      <c r="BP615" s="402">
        <v>58.5</v>
      </c>
      <c r="BQ615" s="402">
        <v>49</v>
      </c>
      <c r="BR615" s="402">
        <v>49</v>
      </c>
      <c r="BS615" s="402">
        <v>48.1</v>
      </c>
      <c r="BT615" s="402">
        <v>55</v>
      </c>
      <c r="BU615" s="402">
        <v>57.5</v>
      </c>
      <c r="BV615" s="402">
        <v>55.3</v>
      </c>
      <c r="BW615" s="402">
        <v>45.8</v>
      </c>
      <c r="BX615" s="402">
        <v>60.2</v>
      </c>
      <c r="BY615" s="402">
        <v>55</v>
      </c>
      <c r="BZ615" s="402">
        <v>54.6</v>
      </c>
      <c r="CA615" s="402">
        <v>54.3</v>
      </c>
      <c r="CB615" s="402">
        <v>63.2</v>
      </c>
      <c r="CC615" s="402">
        <v>55.2</v>
      </c>
      <c r="CD615" s="402">
        <v>55.2</v>
      </c>
      <c r="CE615" s="402">
        <v>54.5</v>
      </c>
      <c r="CF615" s="402">
        <v>51.8</v>
      </c>
      <c r="CG615" s="402">
        <v>51.8</v>
      </c>
      <c r="CH615" s="402">
        <v>51.8</v>
      </c>
      <c r="CI615" s="402">
        <v>49</v>
      </c>
      <c r="CJ615" s="402">
        <v>50.8</v>
      </c>
      <c r="CK615" s="402">
        <v>53.8</v>
      </c>
      <c r="CL615" s="402">
        <v>50.8</v>
      </c>
      <c r="CM615" s="402">
        <v>50.8</v>
      </c>
      <c r="CN615" s="402">
        <v>51.8</v>
      </c>
      <c r="CO615" s="402">
        <v>52.6</v>
      </c>
      <c r="CP615" s="402">
        <v>49.6</v>
      </c>
    </row>
    <row r="616" spans="3:94">
      <c r="C616" t="s">
        <v>1557</v>
      </c>
      <c r="D616" t="s">
        <v>1573</v>
      </c>
      <c r="I616" s="402"/>
      <c r="J616" s="402"/>
      <c r="K616" s="402"/>
      <c r="L616" s="402"/>
      <c r="M616" s="402"/>
      <c r="N616" s="402"/>
      <c r="O616" s="402"/>
      <c r="P616" s="402"/>
      <c r="Q616" s="402"/>
      <c r="R616" s="402"/>
      <c r="S616" s="402"/>
      <c r="T616" s="402"/>
      <c r="U616" s="402"/>
      <c r="V616" s="402"/>
      <c r="W616" s="402"/>
      <c r="X616" s="402"/>
      <c r="Y616" s="402"/>
      <c r="Z616" s="402"/>
      <c r="AA616" s="402"/>
      <c r="AB616" s="402"/>
      <c r="AC616" s="402"/>
      <c r="AD616" s="402"/>
      <c r="AE616" s="402"/>
      <c r="AF616" s="402"/>
      <c r="AG616" s="402"/>
      <c r="AH616" s="402"/>
      <c r="AI616" s="402"/>
      <c r="AJ616" s="402"/>
      <c r="AK616" s="402"/>
      <c r="AL616" s="402"/>
      <c r="AM616" s="402"/>
      <c r="AN616" s="402"/>
      <c r="AO616" s="402"/>
      <c r="AP616" s="402"/>
      <c r="AQ616" s="402"/>
      <c r="AR616" s="402"/>
      <c r="AS616" s="402"/>
      <c r="AT616" s="402"/>
      <c r="AU616" s="402"/>
      <c r="AV616" s="402"/>
      <c r="AW616" s="402"/>
      <c r="AX616" s="402"/>
      <c r="AY616" s="402"/>
      <c r="AZ616" s="402"/>
      <c r="BA616" s="402"/>
      <c r="BB616" s="402"/>
      <c r="BC616" s="402"/>
      <c r="BD616" s="402"/>
      <c r="BE616" s="402"/>
      <c r="BF616" s="402"/>
      <c r="BG616" s="402"/>
      <c r="BH616" s="402"/>
      <c r="BI616" s="402"/>
      <c r="BJ616" s="402"/>
      <c r="BK616" s="402"/>
      <c r="BL616" s="402"/>
      <c r="BM616" s="402"/>
      <c r="BN616" s="402"/>
      <c r="BO616" s="402"/>
      <c r="BP616" s="402"/>
      <c r="BQ616" s="402"/>
      <c r="BR616" s="402"/>
      <c r="BS616" s="402"/>
      <c r="BT616" s="402"/>
      <c r="BU616" s="402"/>
      <c r="BV616" s="402"/>
      <c r="BW616" s="402"/>
      <c r="BX616" s="402"/>
      <c r="BY616" s="402"/>
      <c r="BZ616" s="402"/>
      <c r="CA616" s="402"/>
      <c r="CB616" s="402"/>
      <c r="CC616" s="402"/>
      <c r="CD616" s="402"/>
      <c r="CE616" s="402"/>
      <c r="CF616" s="402"/>
      <c r="CG616" s="402"/>
      <c r="CH616" s="402"/>
      <c r="CI616" s="402"/>
      <c r="CJ616" s="402"/>
      <c r="CK616" s="402"/>
      <c r="CL616" s="402"/>
      <c r="CM616" s="402"/>
      <c r="CN616" s="402"/>
      <c r="CO616" s="402"/>
      <c r="CP616" s="402"/>
    </row>
    <row r="617" spans="1:94">
      <c r="A617">
        <v>630</v>
      </c>
      <c r="B617" t="s">
        <v>1572</v>
      </c>
      <c r="C617" t="s">
        <v>1557</v>
      </c>
      <c r="D617" t="s">
        <v>1573</v>
      </c>
      <c r="E617" t="s">
        <v>1574</v>
      </c>
      <c r="F617" t="s">
        <v>2111</v>
      </c>
      <c r="I617" s="402"/>
      <c r="J617" s="402">
        <v>17.9</v>
      </c>
      <c r="K617" s="402"/>
      <c r="L617" s="402">
        <v>15.7</v>
      </c>
      <c r="M617" s="402">
        <v>19.6</v>
      </c>
      <c r="N617" s="402">
        <v>17.1</v>
      </c>
      <c r="O617" s="402">
        <v>17.8</v>
      </c>
      <c r="P617" s="402">
        <v>20.1</v>
      </c>
      <c r="Q617" s="402"/>
      <c r="R617" s="402">
        <v>17.8</v>
      </c>
      <c r="S617" s="402">
        <v>15.6</v>
      </c>
      <c r="T617" s="402">
        <v>15.7</v>
      </c>
      <c r="U617" s="402">
        <v>21.7</v>
      </c>
      <c r="V617" s="402">
        <v>19.6</v>
      </c>
      <c r="W617" s="402">
        <v>16.2</v>
      </c>
      <c r="X617" s="402">
        <v>17.1</v>
      </c>
      <c r="Y617" s="402">
        <v>17.2</v>
      </c>
      <c r="Z617" s="402">
        <v>17.1</v>
      </c>
      <c r="AA617" s="402">
        <v>17.1</v>
      </c>
      <c r="AB617" s="402">
        <v>18.5</v>
      </c>
      <c r="AC617" s="402">
        <v>17.7</v>
      </c>
      <c r="AD617" s="402">
        <v>16.9</v>
      </c>
      <c r="AE617" s="402">
        <v>17.7</v>
      </c>
      <c r="AF617" s="402">
        <v>20.1</v>
      </c>
      <c r="AG617" s="402">
        <v>20.6</v>
      </c>
      <c r="AH617" s="402">
        <v>20</v>
      </c>
      <c r="AI617" s="402"/>
      <c r="AJ617" s="402">
        <v>17.7</v>
      </c>
      <c r="AK617" s="402">
        <v>19.6</v>
      </c>
      <c r="AL617" s="402">
        <v>17.7</v>
      </c>
      <c r="AM617" s="402">
        <v>15.5</v>
      </c>
      <c r="AN617" s="402">
        <v>15.5</v>
      </c>
      <c r="AO617" s="402">
        <v>15.5</v>
      </c>
      <c r="AP617" s="402">
        <v>16.9</v>
      </c>
      <c r="AQ617" s="402">
        <v>15.5</v>
      </c>
      <c r="AR617" s="402">
        <v>14.7</v>
      </c>
      <c r="AS617" s="402">
        <v>13.7</v>
      </c>
      <c r="AT617" s="402">
        <v>15.6</v>
      </c>
      <c r="AU617" s="402">
        <v>15.6</v>
      </c>
      <c r="AV617" s="402">
        <v>15.6</v>
      </c>
      <c r="AW617" s="402">
        <v>18.3</v>
      </c>
      <c r="AX617" s="402">
        <v>21.6</v>
      </c>
      <c r="AY617" s="402">
        <v>30</v>
      </c>
      <c r="AZ617" s="402">
        <v>21.6</v>
      </c>
      <c r="BA617" s="402">
        <v>18.4</v>
      </c>
      <c r="BB617" s="402">
        <v>19.1</v>
      </c>
      <c r="BC617" s="402">
        <v>21.9</v>
      </c>
      <c r="BD617" s="402">
        <v>16.1</v>
      </c>
      <c r="BE617" s="402">
        <v>16.1</v>
      </c>
      <c r="BF617" s="402">
        <v>16</v>
      </c>
      <c r="BG617" s="402">
        <v>16.1</v>
      </c>
      <c r="BH617" s="402">
        <v>24.9</v>
      </c>
      <c r="BI617" s="402">
        <v>15.1</v>
      </c>
      <c r="BJ617" s="402">
        <v>17.3</v>
      </c>
      <c r="BK617" s="402">
        <v>20</v>
      </c>
      <c r="BL617" s="402">
        <v>15.2</v>
      </c>
      <c r="BM617" s="402">
        <v>17</v>
      </c>
      <c r="BN617" s="402">
        <v>17</v>
      </c>
      <c r="BO617" s="402">
        <v>16.3</v>
      </c>
      <c r="BP617" s="402">
        <v>17</v>
      </c>
      <c r="BQ617" s="402">
        <v>18.4</v>
      </c>
      <c r="BR617" s="402">
        <v>16.1</v>
      </c>
      <c r="BS617" s="402">
        <v>20.8</v>
      </c>
      <c r="BT617" s="402">
        <v>17.3</v>
      </c>
      <c r="BU617" s="402">
        <v>17.7</v>
      </c>
      <c r="BV617" s="402">
        <v>16.5</v>
      </c>
      <c r="BW617" s="402">
        <v>26.7</v>
      </c>
      <c r="BX617" s="402">
        <v>15.9</v>
      </c>
      <c r="BY617" s="402">
        <v>16.8</v>
      </c>
      <c r="BZ617" s="402">
        <v>16.8</v>
      </c>
      <c r="CA617" s="402">
        <v>16.8</v>
      </c>
      <c r="CB617" s="402">
        <v>17.7</v>
      </c>
      <c r="CC617" s="402">
        <v>18</v>
      </c>
      <c r="CD617" s="402">
        <v>17.7</v>
      </c>
      <c r="CE617" s="402">
        <v>17.7</v>
      </c>
      <c r="CF617" s="402">
        <v>20</v>
      </c>
      <c r="CG617" s="402">
        <v>20</v>
      </c>
      <c r="CH617" s="402">
        <v>20</v>
      </c>
      <c r="CI617" s="402">
        <v>20</v>
      </c>
      <c r="CJ617" s="402">
        <v>21.3</v>
      </c>
      <c r="CK617" s="402">
        <v>20.5</v>
      </c>
      <c r="CL617" s="402">
        <v>23.3</v>
      </c>
      <c r="CM617" s="402">
        <v>20.5</v>
      </c>
      <c r="CN617" s="402">
        <v>19.9</v>
      </c>
      <c r="CO617" s="402">
        <v>19.3</v>
      </c>
      <c r="CP617" s="402">
        <v>19.9</v>
      </c>
    </row>
    <row r="618" spans="3:3">
      <c r="C618" t="s">
        <v>1557</v>
      </c>
    </row>
    <row r="619" spans="3:94">
      <c r="C619" t="s">
        <v>1576</v>
      </c>
      <c r="D619" t="s">
        <v>1577</v>
      </c>
      <c r="I619" s="402"/>
      <c r="J619" s="402"/>
      <c r="K619" s="402"/>
      <c r="L619" s="402"/>
      <c r="M619" s="402"/>
      <c r="N619" s="402"/>
      <c r="O619" s="402"/>
      <c r="P619" s="402"/>
      <c r="Q619" s="402"/>
      <c r="R619" s="402"/>
      <c r="S619" s="402"/>
      <c r="T619" s="402"/>
      <c r="U619" s="402"/>
      <c r="V619" s="402"/>
      <c r="W619" s="402"/>
      <c r="X619" s="402"/>
      <c r="Y619" s="402"/>
      <c r="Z619" s="402"/>
      <c r="AA619" s="402"/>
      <c r="AB619" s="402"/>
      <c r="AC619" s="402"/>
      <c r="AD619" s="402"/>
      <c r="AE619" s="402"/>
      <c r="AF619" s="402"/>
      <c r="AG619" s="402"/>
      <c r="AH619" s="402"/>
      <c r="AI619" s="402"/>
      <c r="AJ619" s="402"/>
      <c r="AK619" s="402"/>
      <c r="AL619" s="402"/>
      <c r="AM619" s="402"/>
      <c r="AN619" s="402"/>
      <c r="AO619" s="402"/>
      <c r="AP619" s="402"/>
      <c r="AQ619" s="402"/>
      <c r="AR619" s="402"/>
      <c r="AS619" s="402"/>
      <c r="AT619" s="402"/>
      <c r="AU619" s="402"/>
      <c r="AV619" s="402"/>
      <c r="AW619" s="402"/>
      <c r="AX619" s="402"/>
      <c r="AY619" s="402"/>
      <c r="AZ619" s="402"/>
      <c r="BA619" s="402"/>
      <c r="BB619" s="402"/>
      <c r="BC619" s="402"/>
      <c r="BD619" s="402"/>
      <c r="BE619" s="402"/>
      <c r="BF619" s="402"/>
      <c r="BG619" s="402"/>
      <c r="BH619" s="402"/>
      <c r="BI619" s="402"/>
      <c r="BJ619" s="402"/>
      <c r="BK619" s="402"/>
      <c r="BL619" s="402"/>
      <c r="BM619" s="402"/>
      <c r="BN619" s="402"/>
      <c r="BO619" s="402"/>
      <c r="BP619" s="402"/>
      <c r="BQ619" s="402"/>
      <c r="BR619" s="402"/>
      <c r="BS619" s="402"/>
      <c r="BT619" s="402"/>
      <c r="BU619" s="402"/>
      <c r="BV619" s="402"/>
      <c r="BW619" s="402"/>
      <c r="BX619" s="402"/>
      <c r="BY619" s="402"/>
      <c r="BZ619" s="402"/>
      <c r="CA619" s="402"/>
      <c r="CB619" s="402"/>
      <c r="CC619" s="402"/>
      <c r="CD619" s="402"/>
      <c r="CE619" s="402"/>
      <c r="CF619" s="402"/>
      <c r="CG619" s="402"/>
      <c r="CH619" s="402"/>
      <c r="CI619" s="402"/>
      <c r="CJ619" s="402"/>
      <c r="CK619" s="402"/>
      <c r="CL619" s="402"/>
      <c r="CM619" s="402"/>
      <c r="CN619" s="402"/>
      <c r="CO619" s="402"/>
      <c r="CP619" s="402"/>
    </row>
    <row r="620" spans="1:94">
      <c r="A620">
        <v>633</v>
      </c>
      <c r="B620" t="s">
        <v>1575</v>
      </c>
      <c r="C620" t="s">
        <v>1576</v>
      </c>
      <c r="D620" t="s">
        <v>1577</v>
      </c>
      <c r="E620" t="s">
        <v>1578</v>
      </c>
      <c r="F620" t="s">
        <v>2120</v>
      </c>
      <c r="I620" s="402"/>
      <c r="J620" s="402">
        <v>32.9</v>
      </c>
      <c r="K620" s="402"/>
      <c r="L620" s="402">
        <v>33</v>
      </c>
      <c r="M620" s="402">
        <v>25.3</v>
      </c>
      <c r="N620" s="402">
        <v>35.6</v>
      </c>
      <c r="O620" s="402">
        <v>33.9</v>
      </c>
      <c r="P620" s="402">
        <v>30.8</v>
      </c>
      <c r="Q620" s="402"/>
      <c r="R620" s="402">
        <v>29.3</v>
      </c>
      <c r="S620" s="402">
        <v>33.3</v>
      </c>
      <c r="T620" s="402">
        <v>33.3</v>
      </c>
      <c r="U620" s="402">
        <v>21.3</v>
      </c>
      <c r="V620" s="402">
        <v>25.5</v>
      </c>
      <c r="W620" s="402">
        <v>35.9</v>
      </c>
      <c r="X620" s="402">
        <v>35.9</v>
      </c>
      <c r="Y620" s="402">
        <v>36.6</v>
      </c>
      <c r="Z620" s="402">
        <v>36.3</v>
      </c>
      <c r="AA620" s="402">
        <v>35.5</v>
      </c>
      <c r="AB620" s="402">
        <v>20.5</v>
      </c>
      <c r="AC620" s="402">
        <v>34.2</v>
      </c>
      <c r="AD620" s="402">
        <v>35.6</v>
      </c>
      <c r="AE620" s="402">
        <v>35.9</v>
      </c>
      <c r="AF620" s="402">
        <v>31.1</v>
      </c>
      <c r="AG620" s="402">
        <v>28.7</v>
      </c>
      <c r="AH620" s="402">
        <v>31.6</v>
      </c>
      <c r="AI620" s="402"/>
      <c r="AJ620" s="402">
        <v>21.1</v>
      </c>
      <c r="AK620" s="402">
        <v>23.1</v>
      </c>
      <c r="AL620" s="402">
        <v>29.3</v>
      </c>
      <c r="AM620" s="402">
        <v>33.3</v>
      </c>
      <c r="AN620" s="402">
        <v>33.3</v>
      </c>
      <c r="AO620" s="402">
        <v>35.5</v>
      </c>
      <c r="AP620" s="402">
        <v>19.9</v>
      </c>
      <c r="AQ620" s="402">
        <v>33.3</v>
      </c>
      <c r="AR620" s="402">
        <v>33.3</v>
      </c>
      <c r="AS620" s="402">
        <v>32.5</v>
      </c>
      <c r="AT620" s="402">
        <v>33.6</v>
      </c>
      <c r="AU620" s="402">
        <v>33.3</v>
      </c>
      <c r="AV620" s="402">
        <v>29.7</v>
      </c>
      <c r="AW620" s="402">
        <v>21.4</v>
      </c>
      <c r="AX620" s="402">
        <v>16.9</v>
      </c>
      <c r="AY620" s="402">
        <v>21.4</v>
      </c>
      <c r="AZ620" s="402">
        <v>21.4</v>
      </c>
      <c r="BA620" s="402">
        <v>32.4</v>
      </c>
      <c r="BB620" s="402">
        <v>25.6</v>
      </c>
      <c r="BC620" s="402">
        <v>23.2</v>
      </c>
      <c r="BD620" s="402">
        <v>36</v>
      </c>
      <c r="BE620" s="402">
        <v>36.9</v>
      </c>
      <c r="BF620" s="402">
        <v>36</v>
      </c>
      <c r="BG620" s="402">
        <v>38.7</v>
      </c>
      <c r="BH620" s="402">
        <v>31.3</v>
      </c>
      <c r="BI620" s="402">
        <v>36</v>
      </c>
      <c r="BJ620" s="402">
        <v>37</v>
      </c>
      <c r="BK620" s="402">
        <v>35.7</v>
      </c>
      <c r="BL620" s="402">
        <v>38.5</v>
      </c>
      <c r="BM620" s="402">
        <v>37.4</v>
      </c>
      <c r="BN620" s="402">
        <v>36.4</v>
      </c>
      <c r="BO620" s="402">
        <v>29.9</v>
      </c>
      <c r="BP620" s="402">
        <v>37.1</v>
      </c>
      <c r="BQ620" s="402">
        <v>20.5</v>
      </c>
      <c r="BR620" s="402">
        <v>20.5</v>
      </c>
      <c r="BS620" s="402">
        <v>20.5</v>
      </c>
      <c r="BT620" s="402">
        <v>38.5</v>
      </c>
      <c r="BU620" s="402">
        <v>35.5</v>
      </c>
      <c r="BV620" s="402">
        <v>35.7</v>
      </c>
      <c r="BW620" s="402">
        <v>25</v>
      </c>
      <c r="BX620" s="402">
        <v>35.7</v>
      </c>
      <c r="BY620" s="402">
        <v>35.7</v>
      </c>
      <c r="BZ620" s="402">
        <v>36.5</v>
      </c>
      <c r="CA620" s="402">
        <v>37.2</v>
      </c>
      <c r="CB620" s="402">
        <v>36.3</v>
      </c>
      <c r="CC620" s="402">
        <v>35.9</v>
      </c>
      <c r="CD620" s="402">
        <v>37.7</v>
      </c>
      <c r="CE620" s="402">
        <v>33.3</v>
      </c>
      <c r="CF620" s="402">
        <v>31.1</v>
      </c>
      <c r="CG620" s="402">
        <v>30.5</v>
      </c>
      <c r="CH620" s="402">
        <v>31.1</v>
      </c>
      <c r="CI620" s="402">
        <v>28.7</v>
      </c>
      <c r="CJ620" s="402">
        <v>28.7</v>
      </c>
      <c r="CK620" s="402">
        <v>16.6</v>
      </c>
      <c r="CL620" s="402">
        <v>24.9</v>
      </c>
      <c r="CM620" s="402">
        <v>32.2</v>
      </c>
      <c r="CN620" s="402">
        <v>31.6</v>
      </c>
      <c r="CO620" s="402">
        <v>35.6</v>
      </c>
      <c r="CP620" s="402">
        <v>31.6</v>
      </c>
    </row>
    <row r="621" spans="1:94">
      <c r="A621">
        <v>634</v>
      </c>
      <c r="B621" t="s">
        <v>1579</v>
      </c>
      <c r="C621" t="s">
        <v>1576</v>
      </c>
      <c r="D621" t="s">
        <v>1577</v>
      </c>
      <c r="E621" t="s">
        <v>1580</v>
      </c>
      <c r="F621" t="s">
        <v>2120</v>
      </c>
      <c r="I621" s="402"/>
      <c r="J621" s="402">
        <v>37.1</v>
      </c>
      <c r="K621" s="402"/>
      <c r="L621" s="402">
        <v>37.3</v>
      </c>
      <c r="M621" s="402">
        <v>42.5</v>
      </c>
      <c r="N621" s="402">
        <v>36.8</v>
      </c>
      <c r="O621" s="402">
        <v>36.6</v>
      </c>
      <c r="P621" s="402">
        <v>35</v>
      </c>
      <c r="Q621" s="402"/>
      <c r="R621" s="402">
        <v>37.5</v>
      </c>
      <c r="S621" s="402">
        <v>38</v>
      </c>
      <c r="T621" s="402">
        <v>37.5</v>
      </c>
      <c r="U621" s="402">
        <v>48.3</v>
      </c>
      <c r="V621" s="402">
        <v>42.4</v>
      </c>
      <c r="W621" s="402">
        <v>36.9</v>
      </c>
      <c r="X621" s="402">
        <v>36.9</v>
      </c>
      <c r="Y621" s="402">
        <v>34.9</v>
      </c>
      <c r="Z621" s="402">
        <v>35.4</v>
      </c>
      <c r="AA621" s="402">
        <v>37.8</v>
      </c>
      <c r="AB621" s="402">
        <v>37.4</v>
      </c>
      <c r="AC621" s="402">
        <v>36</v>
      </c>
      <c r="AD621" s="402">
        <v>36.7</v>
      </c>
      <c r="AE621" s="402">
        <v>35.9</v>
      </c>
      <c r="AF621" s="402">
        <v>35.1</v>
      </c>
      <c r="AG621" s="402">
        <v>35.1</v>
      </c>
      <c r="AH621" s="402">
        <v>33.2</v>
      </c>
      <c r="AI621" s="402"/>
      <c r="AJ621" s="402">
        <v>37.6</v>
      </c>
      <c r="AK621" s="402">
        <v>37.6</v>
      </c>
      <c r="AL621" s="402">
        <v>37.6</v>
      </c>
      <c r="AM621" s="402">
        <v>38.1</v>
      </c>
      <c r="AN621" s="402">
        <v>38.1</v>
      </c>
      <c r="AO621" s="402">
        <v>38.1</v>
      </c>
      <c r="AP621" s="402">
        <v>39</v>
      </c>
      <c r="AQ621" s="402">
        <v>38.1</v>
      </c>
      <c r="AR621" s="402">
        <v>38.1</v>
      </c>
      <c r="AS621" s="402">
        <v>37.6</v>
      </c>
      <c r="AT621" s="402">
        <v>37.6</v>
      </c>
      <c r="AU621" s="402">
        <v>37.6</v>
      </c>
      <c r="AV621" s="402">
        <v>37.6</v>
      </c>
      <c r="AW621" s="402">
        <v>48.5</v>
      </c>
      <c r="AX621" s="402">
        <v>48.5</v>
      </c>
      <c r="AY621" s="402">
        <v>48.5</v>
      </c>
      <c r="AZ621" s="402">
        <v>65.5</v>
      </c>
      <c r="BA621" s="402">
        <v>39.8</v>
      </c>
      <c r="BB621" s="402">
        <v>42.5</v>
      </c>
      <c r="BC621" s="402">
        <v>43.4</v>
      </c>
      <c r="BD621" s="402">
        <v>37</v>
      </c>
      <c r="BE621" s="402">
        <v>37</v>
      </c>
      <c r="BF621" s="402">
        <v>37</v>
      </c>
      <c r="BG621" s="402">
        <v>37.9</v>
      </c>
      <c r="BH621" s="402">
        <v>33.1</v>
      </c>
      <c r="BI621" s="402">
        <v>37</v>
      </c>
      <c r="BJ621" s="402">
        <v>35.1</v>
      </c>
      <c r="BK621" s="402">
        <v>35.9</v>
      </c>
      <c r="BL621" s="402">
        <v>31.6</v>
      </c>
      <c r="BM621" s="402">
        <v>35.2</v>
      </c>
      <c r="BN621" s="402">
        <v>35.6</v>
      </c>
      <c r="BO621" s="402">
        <v>39.2</v>
      </c>
      <c r="BP621" s="402">
        <v>38</v>
      </c>
      <c r="BQ621" s="402">
        <v>37.6</v>
      </c>
      <c r="BR621" s="402">
        <v>42.8</v>
      </c>
      <c r="BS621" s="402">
        <v>37.6</v>
      </c>
      <c r="BT621" s="402">
        <v>34.9</v>
      </c>
      <c r="BU621" s="402">
        <v>36.1</v>
      </c>
      <c r="BV621" s="402">
        <v>36.1</v>
      </c>
      <c r="BW621" s="402">
        <v>28.6</v>
      </c>
      <c r="BX621" s="402">
        <v>36.8</v>
      </c>
      <c r="BY621" s="402">
        <v>36.8</v>
      </c>
      <c r="BZ621" s="402">
        <v>37</v>
      </c>
      <c r="CA621" s="402">
        <v>36.8</v>
      </c>
      <c r="CB621" s="402">
        <v>30.3</v>
      </c>
      <c r="CC621" s="402">
        <v>36.1</v>
      </c>
      <c r="CD621" s="402">
        <v>36.1</v>
      </c>
      <c r="CE621" s="402">
        <v>36.1</v>
      </c>
      <c r="CF621" s="402">
        <v>35.3</v>
      </c>
      <c r="CG621" s="402">
        <v>35.3</v>
      </c>
      <c r="CH621" s="402">
        <v>35.3</v>
      </c>
      <c r="CI621" s="402">
        <v>35.3</v>
      </c>
      <c r="CJ621" s="402">
        <v>36.1</v>
      </c>
      <c r="CK621" s="402">
        <v>35.3</v>
      </c>
      <c r="CL621" s="402">
        <v>35.3</v>
      </c>
      <c r="CM621" s="402">
        <v>35.3</v>
      </c>
      <c r="CN621" s="402">
        <v>30.3</v>
      </c>
      <c r="CO621" s="402">
        <v>33.3</v>
      </c>
      <c r="CP621" s="402">
        <v>33.3</v>
      </c>
    </row>
    <row r="622" spans="1:94">
      <c r="A622">
        <v>635</v>
      </c>
      <c r="B622" t="s">
        <v>1581</v>
      </c>
      <c r="C622" t="s">
        <v>1576</v>
      </c>
      <c r="D622" t="s">
        <v>1577</v>
      </c>
      <c r="E622" t="s">
        <v>1582</v>
      </c>
      <c r="F622" t="s">
        <v>2120</v>
      </c>
      <c r="I622" s="402"/>
      <c r="J622" s="402">
        <v>27.3</v>
      </c>
      <c r="K622" s="402"/>
      <c r="L622" s="402">
        <v>27.3</v>
      </c>
      <c r="M622" s="402">
        <v>24.3</v>
      </c>
      <c r="N622" s="402">
        <v>28.1</v>
      </c>
      <c r="O622" s="402">
        <v>27.8</v>
      </c>
      <c r="P622" s="402">
        <v>26.8</v>
      </c>
      <c r="Q622" s="402"/>
      <c r="R622" s="402">
        <v>27.3</v>
      </c>
      <c r="S622" s="402">
        <v>27.3</v>
      </c>
      <c r="T622" s="402">
        <v>27.3</v>
      </c>
      <c r="U622" s="402">
        <v>22.1</v>
      </c>
      <c r="V622" s="402">
        <v>24.3</v>
      </c>
      <c r="W622" s="402">
        <v>28.8</v>
      </c>
      <c r="X622" s="402">
        <v>28.1</v>
      </c>
      <c r="Y622" s="402">
        <v>28.1</v>
      </c>
      <c r="Z622" s="402">
        <v>31.2</v>
      </c>
      <c r="AA622" s="402">
        <v>28.1</v>
      </c>
      <c r="AB622" s="402">
        <v>19.8</v>
      </c>
      <c r="AC622" s="402">
        <v>27.8</v>
      </c>
      <c r="AD622" s="402">
        <v>27.8</v>
      </c>
      <c r="AE622" s="402">
        <v>30.3</v>
      </c>
      <c r="AF622" s="402">
        <v>26.8</v>
      </c>
      <c r="AG622" s="402">
        <v>25.6</v>
      </c>
      <c r="AH622" s="402">
        <v>26.8</v>
      </c>
      <c r="AI622" s="402"/>
      <c r="AJ622" s="402">
        <v>20</v>
      </c>
      <c r="AK622" s="402">
        <v>27.6</v>
      </c>
      <c r="AL622" s="402">
        <v>27.6</v>
      </c>
      <c r="AM622" s="402">
        <v>27.6</v>
      </c>
      <c r="AN622" s="402">
        <v>27.6</v>
      </c>
      <c r="AO622" s="402">
        <v>27.6</v>
      </c>
      <c r="AP622" s="402">
        <v>25.6</v>
      </c>
      <c r="AQ622" s="402">
        <v>24.7</v>
      </c>
      <c r="AR622" s="402">
        <v>27.6</v>
      </c>
      <c r="AS622" s="402">
        <v>27.6</v>
      </c>
      <c r="AT622" s="402">
        <v>27.6</v>
      </c>
      <c r="AU622" s="402">
        <v>28.7</v>
      </c>
      <c r="AV622" s="402">
        <v>22.9</v>
      </c>
      <c r="AW622" s="402">
        <v>20.5</v>
      </c>
      <c r="AX622" s="402">
        <v>21.7</v>
      </c>
      <c r="AY622" s="402">
        <v>22.3</v>
      </c>
      <c r="AZ622" s="402">
        <v>22.3</v>
      </c>
      <c r="BA622" s="402">
        <v>25.7</v>
      </c>
      <c r="BB622" s="402">
        <v>24.5</v>
      </c>
      <c r="BC622" s="402">
        <v>24.5</v>
      </c>
      <c r="BD622" s="402">
        <v>29</v>
      </c>
      <c r="BE622" s="402">
        <v>29.8</v>
      </c>
      <c r="BF622" s="402">
        <v>29</v>
      </c>
      <c r="BG622" s="402">
        <v>28.4</v>
      </c>
      <c r="BH622" s="402">
        <v>22.2</v>
      </c>
      <c r="BI622" s="402">
        <v>28.4</v>
      </c>
      <c r="BJ622" s="402">
        <v>28.4</v>
      </c>
      <c r="BK622" s="402">
        <v>27</v>
      </c>
      <c r="BL622" s="402">
        <v>28.5</v>
      </c>
      <c r="BM622" s="402">
        <v>31.5</v>
      </c>
      <c r="BN622" s="402">
        <v>31.5</v>
      </c>
      <c r="BO622" s="402">
        <v>28.4</v>
      </c>
      <c r="BP622" s="402">
        <v>28.4</v>
      </c>
      <c r="BQ622" s="402">
        <v>16.7</v>
      </c>
      <c r="BR622" s="402">
        <v>20</v>
      </c>
      <c r="BS622" s="402">
        <v>20</v>
      </c>
      <c r="BT622" s="402">
        <v>29.4</v>
      </c>
      <c r="BU622" s="402">
        <v>28.1</v>
      </c>
      <c r="BV622" s="402">
        <v>28.9</v>
      </c>
      <c r="BW622" s="402">
        <v>23.6</v>
      </c>
      <c r="BX622" s="402">
        <v>28.1</v>
      </c>
      <c r="BY622" s="402">
        <v>27.3</v>
      </c>
      <c r="BZ622" s="402">
        <v>29.7</v>
      </c>
      <c r="CA622" s="402">
        <v>30.5</v>
      </c>
      <c r="CB622" s="402">
        <v>30.6</v>
      </c>
      <c r="CC622" s="402">
        <v>30.6</v>
      </c>
      <c r="CD622" s="402">
        <v>30.8</v>
      </c>
      <c r="CE622" s="402">
        <v>30.6</v>
      </c>
      <c r="CF622" s="402">
        <v>26.7</v>
      </c>
      <c r="CG622" s="402">
        <v>27.1</v>
      </c>
      <c r="CH622" s="402">
        <v>27.1</v>
      </c>
      <c r="CI622" s="402">
        <v>25.9</v>
      </c>
      <c r="CJ622" s="402">
        <v>25.9</v>
      </c>
      <c r="CK622" s="402">
        <v>17.8</v>
      </c>
      <c r="CL622" s="402">
        <v>21.9</v>
      </c>
      <c r="CM622" s="402">
        <v>26.6</v>
      </c>
      <c r="CN622" s="402">
        <v>27.1</v>
      </c>
      <c r="CO622" s="402">
        <v>29.7</v>
      </c>
      <c r="CP622" s="402">
        <v>26.2</v>
      </c>
    </row>
    <row r="623" spans="1:94">
      <c r="A623">
        <v>636</v>
      </c>
      <c r="B623" t="s">
        <v>1583</v>
      </c>
      <c r="C623" t="s">
        <v>1576</v>
      </c>
      <c r="D623" t="s">
        <v>1577</v>
      </c>
      <c r="E623" t="s">
        <v>1584</v>
      </c>
      <c r="F623" t="s">
        <v>2120</v>
      </c>
      <c r="I623" s="402"/>
      <c r="J623" s="402">
        <v>56.1</v>
      </c>
      <c r="K623" s="402"/>
      <c r="L623" s="402">
        <v>60</v>
      </c>
      <c r="M623" s="402">
        <v>52.7</v>
      </c>
      <c r="N623" s="402">
        <v>58.6</v>
      </c>
      <c r="O623" s="402">
        <v>55.6</v>
      </c>
      <c r="P623" s="402">
        <v>49.1</v>
      </c>
      <c r="Q623" s="402"/>
      <c r="R623" s="402">
        <v>60.2</v>
      </c>
      <c r="S623" s="402">
        <v>60.2</v>
      </c>
      <c r="T623" s="402">
        <v>60.3</v>
      </c>
      <c r="U623" s="402">
        <v>52.9</v>
      </c>
      <c r="V623" s="402">
        <v>52.9</v>
      </c>
      <c r="W623" s="402">
        <v>58.8</v>
      </c>
      <c r="X623" s="402">
        <v>58.8</v>
      </c>
      <c r="Y623" s="402">
        <v>58.8</v>
      </c>
      <c r="Z623" s="402">
        <v>61.8</v>
      </c>
      <c r="AA623" s="402">
        <v>58.8</v>
      </c>
      <c r="AB623" s="402">
        <v>46.4</v>
      </c>
      <c r="AC623" s="402">
        <v>54.4</v>
      </c>
      <c r="AD623" s="402">
        <v>55.8</v>
      </c>
      <c r="AE623" s="402">
        <v>57</v>
      </c>
      <c r="AF623" s="402">
        <v>50.1</v>
      </c>
      <c r="AG623" s="402">
        <v>47.6</v>
      </c>
      <c r="AH623" s="402">
        <v>49.2</v>
      </c>
      <c r="AI623" s="402"/>
      <c r="AJ623" s="402">
        <v>60.6</v>
      </c>
      <c r="AK623" s="402">
        <v>60.6</v>
      </c>
      <c r="AL623" s="402">
        <v>60.6</v>
      </c>
      <c r="AM623" s="402">
        <v>60.6</v>
      </c>
      <c r="AN623" s="402">
        <v>62</v>
      </c>
      <c r="AO623" s="402">
        <v>60.6</v>
      </c>
      <c r="AP623" s="402">
        <v>60.6</v>
      </c>
      <c r="AQ623" s="402">
        <v>60.6</v>
      </c>
      <c r="AR623" s="402">
        <v>60.6</v>
      </c>
      <c r="AS623" s="402">
        <v>60.8</v>
      </c>
      <c r="AT623" s="402">
        <v>63.2</v>
      </c>
      <c r="AU623" s="402">
        <v>60.8</v>
      </c>
      <c r="AV623" s="402">
        <v>60.8</v>
      </c>
      <c r="AW623" s="402">
        <v>53.3</v>
      </c>
      <c r="AX623" s="402">
        <v>51</v>
      </c>
      <c r="AY623" s="402">
        <v>53.3</v>
      </c>
      <c r="AZ623" s="402">
        <v>52.8</v>
      </c>
      <c r="BA623" s="402">
        <v>53.3</v>
      </c>
      <c r="BB623" s="402">
        <v>53.3</v>
      </c>
      <c r="BC623" s="402">
        <v>44.5</v>
      </c>
      <c r="BD623" s="402">
        <v>59.2</v>
      </c>
      <c r="BE623" s="402">
        <v>60.1</v>
      </c>
      <c r="BF623" s="402">
        <v>59.2</v>
      </c>
      <c r="BG623" s="402">
        <v>59.9</v>
      </c>
      <c r="BH623" s="402">
        <v>46.8</v>
      </c>
      <c r="BI623" s="402">
        <v>59.2</v>
      </c>
      <c r="BJ623" s="402">
        <v>59.3</v>
      </c>
      <c r="BK623" s="402">
        <v>59.3</v>
      </c>
      <c r="BL623" s="402">
        <v>60.8</v>
      </c>
      <c r="BM623" s="402">
        <v>62.8</v>
      </c>
      <c r="BN623" s="402">
        <v>62.2</v>
      </c>
      <c r="BO623" s="402">
        <v>58</v>
      </c>
      <c r="BP623" s="402">
        <v>59.2</v>
      </c>
      <c r="BQ623" s="402">
        <v>46.7</v>
      </c>
      <c r="BR623" s="402">
        <v>46.7</v>
      </c>
      <c r="BS623" s="402">
        <v>46.2</v>
      </c>
      <c r="BT623" s="402">
        <v>54.9</v>
      </c>
      <c r="BU623" s="402">
        <v>55.9</v>
      </c>
      <c r="BV623" s="402">
        <v>56</v>
      </c>
      <c r="BW623" s="402">
        <v>36.8</v>
      </c>
      <c r="BX623" s="402">
        <v>56.2</v>
      </c>
      <c r="BY623" s="402">
        <v>54</v>
      </c>
      <c r="BZ623" s="402">
        <v>56.4</v>
      </c>
      <c r="CA623" s="402">
        <v>56.2</v>
      </c>
      <c r="CB623" s="402">
        <v>57.4</v>
      </c>
      <c r="CC623" s="402">
        <v>57.4</v>
      </c>
      <c r="CD623" s="402">
        <v>59.6</v>
      </c>
      <c r="CE623" s="402">
        <v>57.4</v>
      </c>
      <c r="CF623" s="402">
        <v>50.5</v>
      </c>
      <c r="CG623" s="402">
        <v>50.5</v>
      </c>
      <c r="CH623" s="402">
        <v>52.2</v>
      </c>
      <c r="CI623" s="402">
        <v>48</v>
      </c>
      <c r="CJ623" s="402">
        <v>48</v>
      </c>
      <c r="CK623" s="402">
        <v>38.5</v>
      </c>
      <c r="CL623" s="402">
        <v>46.3</v>
      </c>
      <c r="CM623" s="402">
        <v>50.7</v>
      </c>
      <c r="CN623" s="402">
        <v>44.8</v>
      </c>
      <c r="CO623" s="402">
        <v>50</v>
      </c>
      <c r="CP623" s="402">
        <v>48.3</v>
      </c>
    </row>
    <row r="624" spans="1:94">
      <c r="A624">
        <v>637</v>
      </c>
      <c r="B624" t="s">
        <v>1585</v>
      </c>
      <c r="C624" t="s">
        <v>1576</v>
      </c>
      <c r="D624" t="s">
        <v>1577</v>
      </c>
      <c r="E624" t="s">
        <v>1586</v>
      </c>
      <c r="F624" t="s">
        <v>2120</v>
      </c>
      <c r="I624" s="402"/>
      <c r="J624" s="402">
        <v>72.8</v>
      </c>
      <c r="K624" s="402"/>
      <c r="L624" s="402">
        <v>73.7</v>
      </c>
      <c r="M624" s="402">
        <v>67</v>
      </c>
      <c r="N624" s="402">
        <v>73</v>
      </c>
      <c r="O624" s="402">
        <v>74.2</v>
      </c>
      <c r="P624" s="402">
        <v>73</v>
      </c>
      <c r="Q624" s="402"/>
      <c r="R624" s="402">
        <v>73.6</v>
      </c>
      <c r="S624" s="402">
        <v>74.7</v>
      </c>
      <c r="T624" s="402">
        <v>73.6</v>
      </c>
      <c r="U624" s="402">
        <v>61.9</v>
      </c>
      <c r="V624" s="402">
        <v>67</v>
      </c>
      <c r="W624" s="402">
        <v>72.9</v>
      </c>
      <c r="X624" s="402">
        <v>72.7</v>
      </c>
      <c r="Y624" s="402">
        <v>72.9</v>
      </c>
      <c r="Z624" s="402">
        <v>73</v>
      </c>
      <c r="AA624" s="402">
        <v>74.1</v>
      </c>
      <c r="AB624" s="402">
        <v>68.5</v>
      </c>
      <c r="AC624" s="402">
        <v>74.1</v>
      </c>
      <c r="AD624" s="402">
        <v>75.8</v>
      </c>
      <c r="AE624" s="402">
        <v>74.2</v>
      </c>
      <c r="AF624" s="402">
        <v>72.9</v>
      </c>
      <c r="AG624" s="402">
        <v>72.9</v>
      </c>
      <c r="AH624" s="402">
        <v>72.9</v>
      </c>
      <c r="AI624" s="402"/>
      <c r="AJ624" s="402">
        <v>73.6</v>
      </c>
      <c r="AK624" s="402">
        <v>73.6</v>
      </c>
      <c r="AL624" s="402">
        <v>73.6</v>
      </c>
      <c r="AM624" s="402">
        <v>74.7</v>
      </c>
      <c r="AN624" s="402">
        <v>74.7</v>
      </c>
      <c r="AO624" s="402">
        <v>78.2</v>
      </c>
      <c r="AP624" s="402">
        <v>74.3</v>
      </c>
      <c r="AQ624" s="402">
        <v>74.7</v>
      </c>
      <c r="AR624" s="402">
        <v>74.8</v>
      </c>
      <c r="AS624" s="402">
        <v>73.3</v>
      </c>
      <c r="AT624" s="402">
        <v>73.6</v>
      </c>
      <c r="AU624" s="402">
        <v>73.6</v>
      </c>
      <c r="AV624" s="402">
        <v>73.6</v>
      </c>
      <c r="AW624" s="402">
        <v>61.9</v>
      </c>
      <c r="AX624" s="402">
        <v>60.5</v>
      </c>
      <c r="AY624" s="402">
        <v>50.4</v>
      </c>
      <c r="AZ624" s="402">
        <v>63.6</v>
      </c>
      <c r="BA624" s="402">
        <v>69.6</v>
      </c>
      <c r="BB624" s="402">
        <v>66.9</v>
      </c>
      <c r="BC624" s="402">
        <v>66.9</v>
      </c>
      <c r="BD624" s="402">
        <v>72.9</v>
      </c>
      <c r="BE624" s="402">
        <v>72.9</v>
      </c>
      <c r="BF624" s="402">
        <v>72.9</v>
      </c>
      <c r="BG624" s="402">
        <v>72.7</v>
      </c>
      <c r="BH624" s="402">
        <v>70.4</v>
      </c>
      <c r="BI624" s="402">
        <v>72.7</v>
      </c>
      <c r="BJ624" s="402">
        <v>72.9</v>
      </c>
      <c r="BK624" s="402">
        <v>68.6</v>
      </c>
      <c r="BL624" s="402">
        <v>73.2</v>
      </c>
      <c r="BM624" s="402">
        <v>73</v>
      </c>
      <c r="BN624" s="402">
        <v>73</v>
      </c>
      <c r="BO624" s="402">
        <v>74.1</v>
      </c>
      <c r="BP624" s="402">
        <v>76.5</v>
      </c>
      <c r="BQ624" s="402">
        <v>68.4</v>
      </c>
      <c r="BR624" s="402">
        <v>62.6</v>
      </c>
      <c r="BS624" s="402">
        <v>68.4</v>
      </c>
      <c r="BT624" s="402">
        <v>74.1</v>
      </c>
      <c r="BU624" s="402">
        <v>74.2</v>
      </c>
      <c r="BV624" s="402">
        <v>74.1</v>
      </c>
      <c r="BW624" s="402">
        <v>71.7</v>
      </c>
      <c r="BX624" s="402">
        <v>75.8</v>
      </c>
      <c r="BY624" s="402">
        <v>77.3</v>
      </c>
      <c r="BZ624" s="402">
        <v>75.8</v>
      </c>
      <c r="CA624" s="402">
        <v>75.8</v>
      </c>
      <c r="CB624" s="402">
        <v>74.2</v>
      </c>
      <c r="CC624" s="402">
        <v>73.4</v>
      </c>
      <c r="CD624" s="402">
        <v>76.1</v>
      </c>
      <c r="CE624" s="402">
        <v>75</v>
      </c>
      <c r="CF624" s="402">
        <v>72.4</v>
      </c>
      <c r="CG624" s="402">
        <v>72.9</v>
      </c>
      <c r="CH624" s="402">
        <v>72.9</v>
      </c>
      <c r="CI624" s="402">
        <v>77.3</v>
      </c>
      <c r="CJ624" s="402">
        <v>67</v>
      </c>
      <c r="CK624" s="402">
        <v>68.5</v>
      </c>
      <c r="CL624" s="402">
        <v>69.2</v>
      </c>
      <c r="CM624" s="402">
        <v>77.6</v>
      </c>
      <c r="CN624" s="402">
        <v>72.9</v>
      </c>
      <c r="CO624" s="402">
        <v>72.9</v>
      </c>
      <c r="CP624" s="402">
        <v>72.9</v>
      </c>
    </row>
    <row r="625" spans="1:94">
      <c r="A625">
        <v>638</v>
      </c>
      <c r="B625" t="s">
        <v>1587</v>
      </c>
      <c r="C625" t="s">
        <v>1576</v>
      </c>
      <c r="D625" t="s">
        <v>1577</v>
      </c>
      <c r="E625" t="s">
        <v>1588</v>
      </c>
      <c r="F625" t="s">
        <v>2120</v>
      </c>
      <c r="J625">
        <v>53.3</v>
      </c>
      <c r="L625">
        <v>53</v>
      </c>
      <c r="M625">
        <v>52.7</v>
      </c>
      <c r="N625">
        <v>52.3</v>
      </c>
      <c r="O625">
        <v>55.6</v>
      </c>
      <c r="P625">
        <v>53</v>
      </c>
      <c r="R625">
        <v>53.2</v>
      </c>
      <c r="S625">
        <v>53.2</v>
      </c>
      <c r="T625">
        <v>52.5</v>
      </c>
      <c r="U625">
        <v>46.1</v>
      </c>
      <c r="V625">
        <v>53.7</v>
      </c>
      <c r="W625">
        <v>52.5</v>
      </c>
      <c r="X625">
        <v>52.5</v>
      </c>
      <c r="Y625">
        <v>51.7</v>
      </c>
      <c r="Z625">
        <v>52.5</v>
      </c>
      <c r="AA625">
        <v>52.5</v>
      </c>
      <c r="AB625">
        <v>55.8</v>
      </c>
      <c r="AC625">
        <v>55.8</v>
      </c>
      <c r="AD625">
        <v>55.8</v>
      </c>
      <c r="AE625">
        <v>56.8</v>
      </c>
      <c r="AF625">
        <v>54.4</v>
      </c>
      <c r="AG625">
        <v>52</v>
      </c>
      <c r="AH625">
        <v>55.3</v>
      </c>
      <c r="AJ625">
        <v>53.4</v>
      </c>
      <c r="AK625">
        <v>47.1</v>
      </c>
      <c r="AL625">
        <v>53.4</v>
      </c>
      <c r="AM625">
        <v>53.4</v>
      </c>
      <c r="AN625">
        <v>53.4</v>
      </c>
      <c r="AO625">
        <v>53.4</v>
      </c>
      <c r="AP625">
        <v>53.4</v>
      </c>
      <c r="AQ625">
        <v>53.4</v>
      </c>
      <c r="AR625">
        <v>53.4</v>
      </c>
      <c r="AS625">
        <v>50.5</v>
      </c>
      <c r="AT625">
        <v>52.6</v>
      </c>
      <c r="AU625">
        <v>52.6</v>
      </c>
      <c r="AV625">
        <v>55.1</v>
      </c>
      <c r="AW625">
        <v>46.2</v>
      </c>
      <c r="AX625">
        <v>42.4</v>
      </c>
      <c r="AY625">
        <v>39.9</v>
      </c>
      <c r="AZ625">
        <v>52.9</v>
      </c>
      <c r="BA625">
        <v>55.1</v>
      </c>
      <c r="BB625">
        <v>55</v>
      </c>
      <c r="BC625">
        <v>51.4</v>
      </c>
      <c r="BD625">
        <v>52.7</v>
      </c>
      <c r="BE625">
        <v>53.9</v>
      </c>
      <c r="BF625">
        <v>52.7</v>
      </c>
      <c r="BG625">
        <v>52.7</v>
      </c>
      <c r="BH625">
        <v>52.7</v>
      </c>
      <c r="BI625">
        <v>52.7</v>
      </c>
      <c r="BJ625">
        <v>51.8</v>
      </c>
      <c r="BK625">
        <v>49.4</v>
      </c>
      <c r="BL625">
        <v>51.8</v>
      </c>
      <c r="BM625">
        <v>51.9</v>
      </c>
      <c r="BN625">
        <v>54.9</v>
      </c>
      <c r="BO625">
        <v>52.7</v>
      </c>
      <c r="BP625">
        <v>52.7</v>
      </c>
      <c r="BQ625">
        <v>66.9</v>
      </c>
      <c r="BR625">
        <v>54.1</v>
      </c>
      <c r="BS625">
        <v>56</v>
      </c>
      <c r="BT625">
        <v>56</v>
      </c>
      <c r="BU625">
        <v>56</v>
      </c>
      <c r="BV625">
        <v>56</v>
      </c>
      <c r="BW625">
        <v>53.5</v>
      </c>
      <c r="BX625">
        <v>56</v>
      </c>
      <c r="BY625">
        <v>56</v>
      </c>
      <c r="BZ625">
        <v>56</v>
      </c>
      <c r="CA625">
        <v>58.5</v>
      </c>
      <c r="CB625">
        <v>55.8</v>
      </c>
      <c r="CC625">
        <v>56.9</v>
      </c>
      <c r="CD625">
        <v>58.6</v>
      </c>
      <c r="CE625">
        <v>56.9</v>
      </c>
      <c r="CF625">
        <v>54.5</v>
      </c>
      <c r="CG625">
        <v>54.5</v>
      </c>
      <c r="CH625">
        <v>54.5</v>
      </c>
      <c r="CI625">
        <v>56.8</v>
      </c>
      <c r="CJ625">
        <v>47.2</v>
      </c>
      <c r="CK625">
        <v>44.5</v>
      </c>
      <c r="CL625">
        <v>42.5</v>
      </c>
      <c r="CM625">
        <v>54.7</v>
      </c>
      <c r="CN625">
        <v>55.5</v>
      </c>
      <c r="CO625">
        <v>55.5</v>
      </c>
      <c r="CP625">
        <v>55.5</v>
      </c>
    </row>
    <row r="626" spans="1:94">
      <c r="A626">
        <v>639</v>
      </c>
      <c r="B626" t="s">
        <v>1589</v>
      </c>
      <c r="C626" t="s">
        <v>1576</v>
      </c>
      <c r="D626" t="s">
        <v>1577</v>
      </c>
      <c r="E626" t="s">
        <v>1590</v>
      </c>
      <c r="F626" t="s">
        <v>2120</v>
      </c>
      <c r="J626">
        <v>47.7</v>
      </c>
      <c r="L626">
        <v>45.7</v>
      </c>
      <c r="M626">
        <v>47.7</v>
      </c>
      <c r="N626">
        <v>47.7</v>
      </c>
      <c r="O626">
        <v>49.6</v>
      </c>
      <c r="P626">
        <v>47.7</v>
      </c>
      <c r="R626">
        <v>45.6</v>
      </c>
      <c r="S626">
        <v>45.6</v>
      </c>
      <c r="T626">
        <v>44.8</v>
      </c>
      <c r="U626">
        <v>47.7</v>
      </c>
      <c r="V626">
        <v>47.6</v>
      </c>
      <c r="W626">
        <v>47.7</v>
      </c>
      <c r="X626">
        <v>47.7</v>
      </c>
      <c r="Y626">
        <v>48.3</v>
      </c>
      <c r="Z626">
        <v>47.1</v>
      </c>
      <c r="AA626">
        <v>47.7</v>
      </c>
      <c r="AB626">
        <v>49.6</v>
      </c>
      <c r="AC626">
        <v>50.7</v>
      </c>
      <c r="AD626">
        <v>49.6</v>
      </c>
      <c r="AE626">
        <v>49.6</v>
      </c>
      <c r="AF626">
        <v>47.7</v>
      </c>
      <c r="AG626">
        <v>47.8</v>
      </c>
      <c r="AH626">
        <v>47.7</v>
      </c>
      <c r="AJ626">
        <v>77.8</v>
      </c>
      <c r="AK626">
        <v>45.6</v>
      </c>
      <c r="AL626">
        <v>45.6</v>
      </c>
      <c r="AM626">
        <v>40.7</v>
      </c>
      <c r="AN626">
        <v>45.6</v>
      </c>
      <c r="AO626">
        <v>45.6</v>
      </c>
      <c r="AP626">
        <v>45.6</v>
      </c>
      <c r="AQ626">
        <v>45.6</v>
      </c>
      <c r="AR626">
        <v>47.7</v>
      </c>
      <c r="AS626">
        <v>44.8</v>
      </c>
      <c r="AT626">
        <v>44.8</v>
      </c>
      <c r="AU626">
        <v>43.8</v>
      </c>
      <c r="AV626">
        <v>44.8</v>
      </c>
      <c r="AW626">
        <v>47.7</v>
      </c>
      <c r="AX626">
        <v>57.4</v>
      </c>
      <c r="AY626">
        <v>43.4</v>
      </c>
      <c r="AZ626">
        <v>47.7</v>
      </c>
      <c r="BA626">
        <v>47.6</v>
      </c>
      <c r="BB626">
        <v>47.6</v>
      </c>
      <c r="BC626">
        <v>47.6</v>
      </c>
      <c r="BD626">
        <v>47.7</v>
      </c>
      <c r="BE626">
        <v>47.7</v>
      </c>
      <c r="BF626">
        <v>47.7</v>
      </c>
      <c r="BG626">
        <v>47.7</v>
      </c>
      <c r="BH626">
        <v>50.8</v>
      </c>
      <c r="BI626">
        <v>47.7</v>
      </c>
      <c r="BJ626">
        <v>48.2</v>
      </c>
      <c r="BK626">
        <v>48.2</v>
      </c>
      <c r="BL626">
        <v>48.2</v>
      </c>
      <c r="BM626">
        <v>47.1</v>
      </c>
      <c r="BN626">
        <v>45.6</v>
      </c>
      <c r="BO626">
        <v>48</v>
      </c>
      <c r="BP626">
        <v>47.7</v>
      </c>
      <c r="BQ626">
        <v>51</v>
      </c>
      <c r="BR626">
        <v>49.5</v>
      </c>
      <c r="BS626">
        <v>47.4</v>
      </c>
      <c r="BT626">
        <v>50.7</v>
      </c>
      <c r="BU626">
        <v>50.7</v>
      </c>
      <c r="BV626">
        <v>52.8</v>
      </c>
      <c r="BW626">
        <v>50.7</v>
      </c>
      <c r="BX626">
        <v>49.5</v>
      </c>
      <c r="BY626">
        <v>49.5</v>
      </c>
      <c r="BZ626">
        <v>49.5</v>
      </c>
      <c r="CA626">
        <v>49.5</v>
      </c>
      <c r="CB626">
        <v>44.6</v>
      </c>
      <c r="CC626">
        <v>49.2</v>
      </c>
      <c r="CD626">
        <v>51.9</v>
      </c>
      <c r="CE626">
        <v>47.7</v>
      </c>
      <c r="CF626">
        <v>47.7</v>
      </c>
      <c r="CG626">
        <v>47.7</v>
      </c>
      <c r="CH626">
        <v>47.7</v>
      </c>
      <c r="CI626">
        <v>47.8</v>
      </c>
      <c r="CJ626">
        <v>47.8</v>
      </c>
      <c r="CK626">
        <v>44.7</v>
      </c>
      <c r="CL626">
        <v>47.8</v>
      </c>
      <c r="CM626">
        <v>49.5</v>
      </c>
      <c r="CN626">
        <v>47.7</v>
      </c>
      <c r="CO626">
        <v>47.7</v>
      </c>
      <c r="CP626">
        <v>47.7</v>
      </c>
    </row>
    <row r="627" spans="1:94">
      <c r="A627">
        <v>640</v>
      </c>
      <c r="B627" t="s">
        <v>1591</v>
      </c>
      <c r="C627" t="s">
        <v>1576</v>
      </c>
      <c r="D627" t="s">
        <v>1577</v>
      </c>
      <c r="E627" t="s">
        <v>1592</v>
      </c>
      <c r="F627" t="s">
        <v>2120</v>
      </c>
      <c r="I627" s="402"/>
      <c r="J627" s="402">
        <v>29.6</v>
      </c>
      <c r="K627" s="402"/>
      <c r="L627" s="402">
        <v>35.6</v>
      </c>
      <c r="M627" s="402">
        <v>29.6</v>
      </c>
      <c r="N627" s="402">
        <v>29.6</v>
      </c>
      <c r="O627" s="402">
        <v>26.6</v>
      </c>
      <c r="P627" s="402">
        <v>25.6</v>
      </c>
      <c r="Q627" s="402"/>
      <c r="R627" s="402">
        <v>43.8</v>
      </c>
      <c r="S627" s="402">
        <v>35.6</v>
      </c>
      <c r="T627" s="402">
        <v>35.6</v>
      </c>
      <c r="U627" s="402">
        <v>29.5</v>
      </c>
      <c r="V627" s="402">
        <v>29.5</v>
      </c>
      <c r="W627" s="402">
        <v>29.9</v>
      </c>
      <c r="X627" s="402">
        <v>29.5</v>
      </c>
      <c r="Y627" s="402">
        <v>29.2</v>
      </c>
      <c r="Z627" s="402">
        <v>29.5</v>
      </c>
      <c r="AA627" s="402">
        <v>29.5</v>
      </c>
      <c r="AB627" s="402">
        <v>26.6</v>
      </c>
      <c r="AC627" s="402">
        <v>26.6</v>
      </c>
      <c r="AD627" s="402">
        <v>26.6</v>
      </c>
      <c r="AE627" s="402">
        <v>26.6</v>
      </c>
      <c r="AF627" s="402">
        <v>27.1</v>
      </c>
      <c r="AG627" s="402">
        <v>24.1</v>
      </c>
      <c r="AH627" s="402">
        <v>25</v>
      </c>
      <c r="AI627" s="402"/>
      <c r="AJ627" s="402">
        <v>43.9</v>
      </c>
      <c r="AK627" s="402">
        <v>43.9</v>
      </c>
      <c r="AL627" s="402">
        <v>44.5</v>
      </c>
      <c r="AM627" s="402">
        <v>35.7</v>
      </c>
      <c r="AN627" s="402">
        <v>36.1</v>
      </c>
      <c r="AO627" s="402">
        <v>35.7</v>
      </c>
      <c r="AP627" s="402">
        <v>35.7</v>
      </c>
      <c r="AQ627" s="402">
        <v>36.1</v>
      </c>
      <c r="AR627" s="402">
        <v>35.7</v>
      </c>
      <c r="AS627" s="402">
        <v>35.7</v>
      </c>
      <c r="AT627" s="402">
        <v>35.7</v>
      </c>
      <c r="AU627" s="402">
        <v>35.7</v>
      </c>
      <c r="AV627" s="402">
        <v>35.7</v>
      </c>
      <c r="AW627" s="402">
        <v>29.6</v>
      </c>
      <c r="AX627" s="402">
        <v>29.6</v>
      </c>
      <c r="AY627" s="402">
        <v>35.2</v>
      </c>
      <c r="AZ627" s="402">
        <v>29.6</v>
      </c>
      <c r="BA627" s="402">
        <v>31.3</v>
      </c>
      <c r="BB627" s="402">
        <v>29.6</v>
      </c>
      <c r="BC627" s="402">
        <v>26</v>
      </c>
      <c r="BD627" s="402">
        <v>30</v>
      </c>
      <c r="BE627" s="402">
        <v>30</v>
      </c>
      <c r="BF627" s="402">
        <v>30</v>
      </c>
      <c r="BG627" s="402">
        <v>29.6</v>
      </c>
      <c r="BH627" s="402">
        <v>27.5</v>
      </c>
      <c r="BI627" s="402">
        <v>29.6</v>
      </c>
      <c r="BJ627" s="402">
        <v>29.2</v>
      </c>
      <c r="BK627" s="402">
        <v>29.3</v>
      </c>
      <c r="BL627" s="402">
        <v>29.3</v>
      </c>
      <c r="BM627" s="402">
        <v>29.6</v>
      </c>
      <c r="BN627" s="402">
        <v>30.6</v>
      </c>
      <c r="BO627" s="402">
        <v>29.6</v>
      </c>
      <c r="BP627" s="402">
        <v>29.6</v>
      </c>
      <c r="BQ627" s="402">
        <v>25.5</v>
      </c>
      <c r="BR627" s="402">
        <v>31.6</v>
      </c>
      <c r="BS627" s="402">
        <v>26.7</v>
      </c>
      <c r="BT627" s="402">
        <v>26.7</v>
      </c>
      <c r="BU627" s="402">
        <v>26.7</v>
      </c>
      <c r="BV627" s="402">
        <v>26.7</v>
      </c>
      <c r="BW627" s="402">
        <v>22.4</v>
      </c>
      <c r="BX627" s="402">
        <v>25.4</v>
      </c>
      <c r="BY627" s="402">
        <v>26.7</v>
      </c>
      <c r="BZ627" s="402">
        <v>26.7</v>
      </c>
      <c r="CA627" s="402">
        <v>26.7</v>
      </c>
      <c r="CB627" s="402">
        <v>22.9</v>
      </c>
      <c r="CC627" s="402">
        <v>26.7</v>
      </c>
      <c r="CD627" s="402">
        <v>26.7</v>
      </c>
      <c r="CE627" s="402">
        <v>26.7</v>
      </c>
      <c r="CF627" s="402">
        <v>27.4</v>
      </c>
      <c r="CG627" s="402">
        <v>28.1</v>
      </c>
      <c r="CH627" s="402">
        <v>27.2</v>
      </c>
      <c r="CI627" s="402">
        <v>23</v>
      </c>
      <c r="CJ627" s="402">
        <v>24.2</v>
      </c>
      <c r="CK627" s="402">
        <v>24.2</v>
      </c>
      <c r="CL627" s="402">
        <v>26.1</v>
      </c>
      <c r="CM627" s="402">
        <v>22.8</v>
      </c>
      <c r="CN627" s="402">
        <v>25.1</v>
      </c>
      <c r="CO627" s="402">
        <v>25.1</v>
      </c>
      <c r="CP627" s="402">
        <v>25.1</v>
      </c>
    </row>
    <row r="628" spans="1:94">
      <c r="A628">
        <v>641</v>
      </c>
      <c r="B628" t="s">
        <v>1593</v>
      </c>
      <c r="C628" t="s">
        <v>1576</v>
      </c>
      <c r="D628" t="s">
        <v>1577</v>
      </c>
      <c r="E628" t="s">
        <v>1594</v>
      </c>
      <c r="F628" t="s">
        <v>2120</v>
      </c>
      <c r="I628" s="402"/>
      <c r="J628" s="402">
        <v>22.9</v>
      </c>
      <c r="K628" s="402"/>
      <c r="L628" s="402">
        <v>23</v>
      </c>
      <c r="M628" s="402">
        <v>15.9</v>
      </c>
      <c r="N628" s="402">
        <v>24.3</v>
      </c>
      <c r="O628" s="402">
        <v>23.8</v>
      </c>
      <c r="P628" s="402">
        <v>22.9</v>
      </c>
      <c r="Q628" s="402"/>
      <c r="R628" s="402">
        <v>21</v>
      </c>
      <c r="S628" s="402">
        <v>22.5</v>
      </c>
      <c r="T628" s="402">
        <v>24.5</v>
      </c>
      <c r="U628" s="402">
        <v>15.9</v>
      </c>
      <c r="V628" s="402">
        <v>15.7</v>
      </c>
      <c r="W628" s="402">
        <v>24.6</v>
      </c>
      <c r="X628" s="402">
        <v>23.4</v>
      </c>
      <c r="Y628" s="402">
        <v>24.6</v>
      </c>
      <c r="Z628" s="402">
        <v>25.9</v>
      </c>
      <c r="AA628" s="402">
        <v>24.3</v>
      </c>
      <c r="AB628" s="402">
        <v>15.7</v>
      </c>
      <c r="AC628" s="402">
        <v>23.8</v>
      </c>
      <c r="AD628" s="402">
        <v>23.8</v>
      </c>
      <c r="AE628" s="402">
        <v>27.6</v>
      </c>
      <c r="AF628" s="402">
        <v>23.7</v>
      </c>
      <c r="AG628" s="402">
        <v>20.5</v>
      </c>
      <c r="AH628" s="402">
        <v>22.9</v>
      </c>
      <c r="AI628" s="402"/>
      <c r="AJ628" s="402">
        <v>21.2</v>
      </c>
      <c r="AK628" s="402">
        <v>21</v>
      </c>
      <c r="AL628" s="402">
        <v>21.2</v>
      </c>
      <c r="AM628" s="402">
        <v>21</v>
      </c>
      <c r="AN628" s="402">
        <v>22.7</v>
      </c>
      <c r="AO628" s="402">
        <v>23.6</v>
      </c>
      <c r="AP628" s="402">
        <v>22.7</v>
      </c>
      <c r="AQ628" s="402">
        <v>21.6</v>
      </c>
      <c r="AR628" s="402">
        <v>22.7</v>
      </c>
      <c r="AS628" s="402">
        <v>24.8</v>
      </c>
      <c r="AT628" s="402">
        <v>24.8</v>
      </c>
      <c r="AU628" s="402">
        <v>24.8</v>
      </c>
      <c r="AV628" s="402">
        <v>24.8</v>
      </c>
      <c r="AW628" s="402">
        <v>16.1</v>
      </c>
      <c r="AX628" s="402">
        <v>12.5</v>
      </c>
      <c r="AY628" s="402">
        <v>17.6</v>
      </c>
      <c r="AZ628" s="402">
        <v>16.1</v>
      </c>
      <c r="BA628" s="402">
        <v>16.2</v>
      </c>
      <c r="BB628" s="402">
        <v>14.2</v>
      </c>
      <c r="BC628" s="402">
        <v>15.1</v>
      </c>
      <c r="BD628" s="402">
        <v>24.8</v>
      </c>
      <c r="BE628" s="402">
        <v>28.2</v>
      </c>
      <c r="BF628" s="402">
        <v>24.8</v>
      </c>
      <c r="BG628" s="402">
        <v>23.6</v>
      </c>
      <c r="BH628" s="402">
        <v>20.2</v>
      </c>
      <c r="BI628" s="402">
        <v>23.6</v>
      </c>
      <c r="BJ628" s="402">
        <v>24.8</v>
      </c>
      <c r="BK628" s="402">
        <v>24.8</v>
      </c>
      <c r="BL628" s="402">
        <v>25.8</v>
      </c>
      <c r="BM628" s="402">
        <v>26.2</v>
      </c>
      <c r="BN628" s="402">
        <v>26.1</v>
      </c>
      <c r="BO628" s="402">
        <v>24.5</v>
      </c>
      <c r="BP628" s="402">
        <v>24.5</v>
      </c>
      <c r="BQ628" s="402">
        <v>15.8</v>
      </c>
      <c r="BR628" s="402">
        <v>15.8</v>
      </c>
      <c r="BS628" s="402">
        <v>15.8</v>
      </c>
      <c r="BT628" s="402">
        <v>24</v>
      </c>
      <c r="BU628" s="402">
        <v>26.3</v>
      </c>
      <c r="BV628" s="402">
        <v>24</v>
      </c>
      <c r="BW628" s="402">
        <v>17.8</v>
      </c>
      <c r="BX628" s="402">
        <v>24</v>
      </c>
      <c r="BY628" s="402">
        <v>24</v>
      </c>
      <c r="BZ628" s="402">
        <v>24</v>
      </c>
      <c r="CA628" s="402">
        <v>24</v>
      </c>
      <c r="CB628" s="402">
        <v>27.9</v>
      </c>
      <c r="CC628" s="402">
        <v>27.9</v>
      </c>
      <c r="CD628" s="402">
        <v>29.2</v>
      </c>
      <c r="CE628" s="402">
        <v>27.9</v>
      </c>
      <c r="CF628" s="402">
        <v>23.9</v>
      </c>
      <c r="CG628" s="402">
        <v>23.9</v>
      </c>
      <c r="CH628" s="402">
        <v>24.1</v>
      </c>
      <c r="CI628" s="402">
        <v>20.7</v>
      </c>
      <c r="CJ628" s="402">
        <v>20.7</v>
      </c>
      <c r="CK628" s="402">
        <v>13.5</v>
      </c>
      <c r="CL628" s="402">
        <v>15.6</v>
      </c>
      <c r="CM628" s="402">
        <v>21.9</v>
      </c>
      <c r="CN628" s="402">
        <v>23.1</v>
      </c>
      <c r="CO628" s="402">
        <v>23.1</v>
      </c>
      <c r="CP628" s="402">
        <v>23.1</v>
      </c>
    </row>
    <row r="629" spans="3:94">
      <c r="C629" t="s">
        <v>1576</v>
      </c>
      <c r="D629" t="s">
        <v>1596</v>
      </c>
      <c r="I629" s="402"/>
      <c r="J629" s="402"/>
      <c r="K629" s="402"/>
      <c r="L629" s="402"/>
      <c r="M629" s="402"/>
      <c r="N629" s="402"/>
      <c r="O629" s="402"/>
      <c r="P629" s="402"/>
      <c r="Q629" s="402"/>
      <c r="R629" s="402"/>
      <c r="S629" s="402"/>
      <c r="T629" s="402"/>
      <c r="U629" s="402"/>
      <c r="V629" s="402"/>
      <c r="W629" s="402"/>
      <c r="X629" s="402"/>
      <c r="Y629" s="402"/>
      <c r="Z629" s="402"/>
      <c r="AA629" s="402"/>
      <c r="AB629" s="402"/>
      <c r="AC629" s="402"/>
      <c r="AD629" s="402"/>
      <c r="AE629" s="402"/>
      <c r="AF629" s="402"/>
      <c r="AG629" s="402"/>
      <c r="AH629" s="402"/>
      <c r="AI629" s="402"/>
      <c r="AJ629" s="402"/>
      <c r="AK629" s="402"/>
      <c r="AL629" s="402"/>
      <c r="AM629" s="402"/>
      <c r="AN629" s="402"/>
      <c r="AO629" s="402"/>
      <c r="AP629" s="402"/>
      <c r="AQ629" s="402"/>
      <c r="AR629" s="402"/>
      <c r="AS629" s="402"/>
      <c r="AT629" s="402"/>
      <c r="AU629" s="402"/>
      <c r="AV629" s="402"/>
      <c r="AW629" s="402"/>
      <c r="AX629" s="402"/>
      <c r="AY629" s="402"/>
      <c r="AZ629" s="402"/>
      <c r="BA629" s="402"/>
      <c r="BB629" s="402"/>
      <c r="BC629" s="402"/>
      <c r="BD629" s="402"/>
      <c r="BE629" s="402"/>
      <c r="BF629" s="402"/>
      <c r="BG629" s="402"/>
      <c r="BH629" s="402"/>
      <c r="BI629" s="402"/>
      <c r="BJ629" s="402"/>
      <c r="BK629" s="402"/>
      <c r="BL629" s="402"/>
      <c r="BM629" s="402"/>
      <c r="BN629" s="402"/>
      <c r="BO629" s="402"/>
      <c r="BP629" s="402"/>
      <c r="BQ629" s="402"/>
      <c r="BR629" s="402"/>
      <c r="BS629" s="402"/>
      <c r="BT629" s="402"/>
      <c r="BU629" s="402"/>
      <c r="BV629" s="402"/>
      <c r="BW629" s="402"/>
      <c r="BX629" s="402"/>
      <c r="BY629" s="402"/>
      <c r="BZ629" s="402"/>
      <c r="CA629" s="402"/>
      <c r="CB629" s="402"/>
      <c r="CC629" s="402"/>
      <c r="CD629" s="402"/>
      <c r="CE629" s="402"/>
      <c r="CF629" s="402"/>
      <c r="CG629" s="402"/>
      <c r="CH629" s="402"/>
      <c r="CI629" s="402"/>
      <c r="CJ629" s="402"/>
      <c r="CK629" s="402"/>
      <c r="CL629" s="402"/>
      <c r="CM629" s="402"/>
      <c r="CN629" s="402"/>
      <c r="CO629" s="402"/>
      <c r="CP629" s="402"/>
    </row>
    <row r="630" spans="1:94">
      <c r="A630">
        <v>644</v>
      </c>
      <c r="B630" t="s">
        <v>1595</v>
      </c>
      <c r="C630" t="s">
        <v>1576</v>
      </c>
      <c r="D630" t="s">
        <v>1596</v>
      </c>
      <c r="E630" t="s">
        <v>1597</v>
      </c>
      <c r="F630" t="s">
        <v>2120</v>
      </c>
      <c r="I630" s="402"/>
      <c r="J630" s="402">
        <v>10.3</v>
      </c>
      <c r="K630" s="402"/>
      <c r="L630" s="402">
        <v>7.7</v>
      </c>
      <c r="M630" s="402">
        <v>8</v>
      </c>
      <c r="N630" s="402">
        <v>9.8</v>
      </c>
      <c r="O630" s="402">
        <v>11.4</v>
      </c>
      <c r="P630" s="402">
        <v>14.4</v>
      </c>
      <c r="Q630" s="402"/>
      <c r="R630" s="402">
        <v>7.7</v>
      </c>
      <c r="S630" s="402">
        <v>7.7</v>
      </c>
      <c r="T630" s="402">
        <v>7.7</v>
      </c>
      <c r="U630" s="402">
        <v>8</v>
      </c>
      <c r="V630" s="402">
        <v>8</v>
      </c>
      <c r="W630" s="402">
        <v>7.1</v>
      </c>
      <c r="X630" s="402">
        <v>9.9</v>
      </c>
      <c r="Y630" s="402">
        <v>11.4</v>
      </c>
      <c r="Z630" s="402">
        <v>8.9</v>
      </c>
      <c r="AA630" s="402">
        <v>8.6</v>
      </c>
      <c r="AB630" s="402">
        <v>11.4</v>
      </c>
      <c r="AC630" s="402">
        <v>11.4</v>
      </c>
      <c r="AD630" s="402">
        <v>11.5</v>
      </c>
      <c r="AE630" s="402">
        <v>11.4</v>
      </c>
      <c r="AF630" s="402">
        <v>14.4</v>
      </c>
      <c r="AG630" s="402">
        <v>15.5</v>
      </c>
      <c r="AH630" s="402">
        <v>14.4</v>
      </c>
      <c r="AI630" s="402"/>
      <c r="AJ630" s="402">
        <v>7.6</v>
      </c>
      <c r="AK630" s="402">
        <v>7.6</v>
      </c>
      <c r="AL630" s="402">
        <v>7.6</v>
      </c>
      <c r="AM630" s="402">
        <v>7.6</v>
      </c>
      <c r="AN630" s="402">
        <v>6.2</v>
      </c>
      <c r="AO630" s="402">
        <v>7.6</v>
      </c>
      <c r="AP630" s="402">
        <v>7.6</v>
      </c>
      <c r="AQ630" s="402">
        <v>9</v>
      </c>
      <c r="AR630" s="402">
        <v>7.3</v>
      </c>
      <c r="AS630" s="402">
        <v>6.7</v>
      </c>
      <c r="AT630" s="402">
        <v>8.4</v>
      </c>
      <c r="AU630" s="402">
        <v>7.6</v>
      </c>
      <c r="AV630" s="402">
        <v>7.4</v>
      </c>
      <c r="AW630" s="402">
        <v>7.1</v>
      </c>
      <c r="AX630" s="402">
        <v>7.9</v>
      </c>
      <c r="AY630" s="402">
        <v>7.9</v>
      </c>
      <c r="AZ630" s="402">
        <v>7.9</v>
      </c>
      <c r="BA630" s="402">
        <v>7.9</v>
      </c>
      <c r="BB630" s="402">
        <v>7.9</v>
      </c>
      <c r="BC630" s="402">
        <v>8.2</v>
      </c>
      <c r="BD630" s="402">
        <v>5.8</v>
      </c>
      <c r="BE630" s="402">
        <v>7.1</v>
      </c>
      <c r="BF630" s="402">
        <v>7.1</v>
      </c>
      <c r="BG630" s="402">
        <v>9.1</v>
      </c>
      <c r="BH630" s="402">
        <v>20.4</v>
      </c>
      <c r="BI630" s="402">
        <v>7.8</v>
      </c>
      <c r="BJ630" s="402">
        <v>11.2</v>
      </c>
      <c r="BK630" s="402">
        <v>15</v>
      </c>
      <c r="BL630" s="402">
        <v>10.4</v>
      </c>
      <c r="BM630" s="402">
        <v>8.8</v>
      </c>
      <c r="BN630" s="402">
        <v>4.2</v>
      </c>
      <c r="BO630" s="402">
        <v>8.5</v>
      </c>
      <c r="BP630" s="402">
        <v>8.5</v>
      </c>
      <c r="BQ630" s="402">
        <v>8</v>
      </c>
      <c r="BR630" s="402">
        <v>7.3</v>
      </c>
      <c r="BS630" s="402">
        <v>13.2</v>
      </c>
      <c r="BT630" s="402">
        <v>11.3</v>
      </c>
      <c r="BU630" s="402">
        <v>9.6</v>
      </c>
      <c r="BV630" s="402">
        <v>9.9</v>
      </c>
      <c r="BW630" s="402">
        <v>20.1</v>
      </c>
      <c r="BX630" s="402">
        <v>11.3</v>
      </c>
      <c r="BY630" s="402">
        <v>11.3</v>
      </c>
      <c r="BZ630" s="402">
        <v>12.4</v>
      </c>
      <c r="CA630" s="402">
        <v>11.3</v>
      </c>
      <c r="CB630" s="402">
        <v>11.3</v>
      </c>
      <c r="CC630" s="402">
        <v>10.8</v>
      </c>
      <c r="CD630" s="402">
        <v>12.5</v>
      </c>
      <c r="CE630" s="402">
        <v>11.3</v>
      </c>
      <c r="CF630" s="402">
        <v>11.1</v>
      </c>
      <c r="CG630" s="402">
        <v>12.7</v>
      </c>
      <c r="CH630" s="402">
        <v>15.6</v>
      </c>
      <c r="CI630" s="402">
        <v>15.3</v>
      </c>
      <c r="CJ630" s="402">
        <v>16.3</v>
      </c>
      <c r="CK630" s="402">
        <v>15.3</v>
      </c>
      <c r="CL630" s="402">
        <v>15.3</v>
      </c>
      <c r="CM630" s="402">
        <v>15.3</v>
      </c>
      <c r="CN630" s="402">
        <v>14.2</v>
      </c>
      <c r="CO630" s="402">
        <v>14.2</v>
      </c>
      <c r="CP630" s="402">
        <v>14.2</v>
      </c>
    </row>
    <row r="631" spans="1:94">
      <c r="A631">
        <v>645</v>
      </c>
      <c r="B631" t="s">
        <v>1598</v>
      </c>
      <c r="C631" t="s">
        <v>1576</v>
      </c>
      <c r="D631" t="s">
        <v>1596</v>
      </c>
      <c r="E631" t="s">
        <v>1599</v>
      </c>
      <c r="F631" t="s">
        <v>2120</v>
      </c>
      <c r="J631">
        <v>7.5</v>
      </c>
      <c r="L631">
        <v>4.8</v>
      </c>
      <c r="M631">
        <v>6.8</v>
      </c>
      <c r="N631">
        <v>6.5</v>
      </c>
      <c r="O631">
        <v>8.8</v>
      </c>
      <c r="P631">
        <v>11.5</v>
      </c>
      <c r="R631">
        <v>4.9</v>
      </c>
      <c r="S631">
        <v>4.8</v>
      </c>
      <c r="T631">
        <v>4.9</v>
      </c>
      <c r="U631">
        <v>6.9</v>
      </c>
      <c r="V631">
        <v>6.8</v>
      </c>
      <c r="W631">
        <v>4.8</v>
      </c>
      <c r="X631">
        <v>6.6</v>
      </c>
      <c r="Y631">
        <v>6.9</v>
      </c>
      <c r="Z631">
        <v>6.6</v>
      </c>
      <c r="AA631">
        <v>6</v>
      </c>
      <c r="AB631">
        <v>8.9</v>
      </c>
      <c r="AC631">
        <v>8.9</v>
      </c>
      <c r="AD631">
        <v>8.9</v>
      </c>
      <c r="AE631">
        <v>8.9</v>
      </c>
      <c r="AF631">
        <v>11.2</v>
      </c>
      <c r="AG631">
        <v>12.2</v>
      </c>
      <c r="AH631">
        <v>11.7</v>
      </c>
      <c r="AJ631">
        <v>4.8</v>
      </c>
      <c r="AK631">
        <v>4.8</v>
      </c>
      <c r="AL631">
        <v>4.8</v>
      </c>
      <c r="AM631">
        <v>4.7</v>
      </c>
      <c r="AN631">
        <v>4.1</v>
      </c>
      <c r="AO631">
        <v>4.7</v>
      </c>
      <c r="AP631">
        <v>5.2</v>
      </c>
      <c r="AQ631">
        <v>4.7</v>
      </c>
      <c r="AR631">
        <v>4.7</v>
      </c>
      <c r="AS631">
        <v>4.7</v>
      </c>
      <c r="AT631">
        <v>4.8</v>
      </c>
      <c r="AU631">
        <v>4.8</v>
      </c>
      <c r="AV631">
        <v>4.8</v>
      </c>
      <c r="AW631">
        <v>5.9</v>
      </c>
      <c r="AX631">
        <v>6.8</v>
      </c>
      <c r="AY631">
        <v>6.8</v>
      </c>
      <c r="AZ631">
        <v>6.8</v>
      </c>
      <c r="BA631">
        <v>5.3</v>
      </c>
      <c r="BB631">
        <v>6.7</v>
      </c>
      <c r="BC631">
        <v>7.3</v>
      </c>
      <c r="BD631">
        <v>3.4</v>
      </c>
      <c r="BE631">
        <v>4.7</v>
      </c>
      <c r="BF631">
        <v>4.7</v>
      </c>
      <c r="BG631">
        <v>6.3</v>
      </c>
      <c r="BH631">
        <v>14</v>
      </c>
      <c r="BI631">
        <v>5.1</v>
      </c>
      <c r="BJ631">
        <v>6.8</v>
      </c>
      <c r="BK631">
        <v>9.9</v>
      </c>
      <c r="BL631">
        <v>6.2</v>
      </c>
      <c r="BM631">
        <v>6.5</v>
      </c>
      <c r="BN631">
        <v>6</v>
      </c>
      <c r="BO631">
        <v>5.9</v>
      </c>
      <c r="BP631">
        <v>5.7</v>
      </c>
      <c r="BQ631">
        <v>8.8</v>
      </c>
      <c r="BR631">
        <v>8.8</v>
      </c>
      <c r="BS631">
        <v>8.8</v>
      </c>
      <c r="BT631">
        <v>8.8</v>
      </c>
      <c r="BU631">
        <v>6.6</v>
      </c>
      <c r="BV631">
        <v>8.3</v>
      </c>
      <c r="BW631">
        <v>16.4</v>
      </c>
      <c r="BX631">
        <v>7.2</v>
      </c>
      <c r="BY631">
        <v>8.8</v>
      </c>
      <c r="BZ631">
        <v>9</v>
      </c>
      <c r="CA631">
        <v>8.8</v>
      </c>
      <c r="CB631">
        <v>8.8</v>
      </c>
      <c r="CC631">
        <v>8.8</v>
      </c>
      <c r="CD631">
        <v>8.8</v>
      </c>
      <c r="CE631">
        <v>8.8</v>
      </c>
      <c r="CF631">
        <v>11.1</v>
      </c>
      <c r="CG631">
        <v>10.8</v>
      </c>
      <c r="CH631">
        <v>11.1</v>
      </c>
      <c r="CI631">
        <v>12</v>
      </c>
      <c r="CJ631">
        <v>13.4</v>
      </c>
      <c r="CK631">
        <v>11.5</v>
      </c>
      <c r="CL631">
        <v>14.3</v>
      </c>
      <c r="CM631">
        <v>12</v>
      </c>
      <c r="CN631">
        <v>11.5</v>
      </c>
      <c r="CO631">
        <v>11.5</v>
      </c>
      <c r="CP631">
        <v>13.3</v>
      </c>
    </row>
    <row r="632" spans="1:94">
      <c r="A632">
        <v>646</v>
      </c>
      <c r="B632" t="s">
        <v>1600</v>
      </c>
      <c r="C632" t="s">
        <v>1576</v>
      </c>
      <c r="D632" t="s">
        <v>1596</v>
      </c>
      <c r="E632" t="s">
        <v>1601</v>
      </c>
      <c r="F632" t="s">
        <v>2120</v>
      </c>
      <c r="I632" s="402"/>
      <c r="J632" s="402">
        <v>6.3</v>
      </c>
      <c r="K632" s="402"/>
      <c r="L632" s="402">
        <v>3.9</v>
      </c>
      <c r="M632" s="402">
        <v>5.7</v>
      </c>
      <c r="N632" s="402">
        <v>5.9</v>
      </c>
      <c r="O632" s="402">
        <v>8.2</v>
      </c>
      <c r="P632" s="402">
        <v>9.8</v>
      </c>
      <c r="Q632" s="402"/>
      <c r="R632" s="402">
        <v>4</v>
      </c>
      <c r="S632" s="402">
        <v>3.7</v>
      </c>
      <c r="T632" s="402">
        <v>4</v>
      </c>
      <c r="U632" s="402">
        <v>5.8</v>
      </c>
      <c r="V632" s="402">
        <v>5.8</v>
      </c>
      <c r="W632" s="402">
        <v>4.7</v>
      </c>
      <c r="X632" s="402">
        <v>6</v>
      </c>
      <c r="Y632" s="402">
        <v>6.6</v>
      </c>
      <c r="Z632" s="402">
        <v>5.5</v>
      </c>
      <c r="AA632" s="402">
        <v>5.8</v>
      </c>
      <c r="AB632" s="402">
        <v>7.3</v>
      </c>
      <c r="AC632" s="402">
        <v>8.4</v>
      </c>
      <c r="AD632" s="402">
        <v>8.3</v>
      </c>
      <c r="AE632" s="402">
        <v>8.5</v>
      </c>
      <c r="AF632" s="402">
        <v>9.9</v>
      </c>
      <c r="AG632" s="402">
        <v>10.2</v>
      </c>
      <c r="AH632" s="402">
        <v>9.9</v>
      </c>
      <c r="AI632" s="402"/>
      <c r="AJ632" s="402">
        <v>3.9</v>
      </c>
      <c r="AK632" s="402">
        <v>3.8</v>
      </c>
      <c r="AL632" s="402">
        <v>3.9</v>
      </c>
      <c r="AM632" s="402">
        <v>3.1</v>
      </c>
      <c r="AN632" s="402">
        <v>3.6</v>
      </c>
      <c r="AO632" s="402">
        <v>4</v>
      </c>
      <c r="AP632" s="402">
        <v>3.6</v>
      </c>
      <c r="AQ632" s="402">
        <v>3.6</v>
      </c>
      <c r="AR632" s="402">
        <v>3.6</v>
      </c>
      <c r="AS632" s="402">
        <v>3.8</v>
      </c>
      <c r="AT632" s="402">
        <v>4.4</v>
      </c>
      <c r="AU632" s="402">
        <v>3.9</v>
      </c>
      <c r="AV632" s="402">
        <v>3.9</v>
      </c>
      <c r="AW632" s="402">
        <v>7.8</v>
      </c>
      <c r="AX632" s="402">
        <v>4</v>
      </c>
      <c r="AY632" s="402">
        <v>4.6</v>
      </c>
      <c r="AZ632" s="402">
        <v>3.5</v>
      </c>
      <c r="BA632" s="402">
        <v>5.7</v>
      </c>
      <c r="BB632" s="402">
        <v>5.7</v>
      </c>
      <c r="BC632" s="402">
        <v>5.7</v>
      </c>
      <c r="BD632" s="402">
        <v>4.3</v>
      </c>
      <c r="BE632" s="402">
        <v>4.6</v>
      </c>
      <c r="BF632" s="402">
        <v>4.6</v>
      </c>
      <c r="BG632" s="402">
        <v>5.8</v>
      </c>
      <c r="BH632" s="402">
        <v>13.4</v>
      </c>
      <c r="BI632" s="402">
        <v>4.6</v>
      </c>
      <c r="BJ632" s="402">
        <v>6.9</v>
      </c>
      <c r="BK632" s="402">
        <v>7.3</v>
      </c>
      <c r="BL632" s="402">
        <v>5.7</v>
      </c>
      <c r="BM632" s="402">
        <v>5.4</v>
      </c>
      <c r="BN632" s="402">
        <v>5.4</v>
      </c>
      <c r="BO632" s="402">
        <v>5.5</v>
      </c>
      <c r="BP632" s="402">
        <v>5.6</v>
      </c>
      <c r="BQ632" s="402">
        <v>4</v>
      </c>
      <c r="BR632" s="402">
        <v>6.2</v>
      </c>
      <c r="BS632" s="402">
        <v>7.1</v>
      </c>
      <c r="BT632" s="402">
        <v>7.1</v>
      </c>
      <c r="BU632" s="402">
        <v>6.5</v>
      </c>
      <c r="BV632" s="402">
        <v>8.2</v>
      </c>
      <c r="BW632" s="402">
        <v>17.1</v>
      </c>
      <c r="BX632" s="402">
        <v>8.2</v>
      </c>
      <c r="BY632" s="402">
        <v>8.2</v>
      </c>
      <c r="BZ632" s="402">
        <v>8.2</v>
      </c>
      <c r="CA632" s="402">
        <v>8.7</v>
      </c>
      <c r="CB632" s="402">
        <v>8.4</v>
      </c>
      <c r="CC632" s="402">
        <v>8.3</v>
      </c>
      <c r="CD632" s="402">
        <v>8.3</v>
      </c>
      <c r="CE632" s="402">
        <v>8.3</v>
      </c>
      <c r="CF632" s="402">
        <v>8.4</v>
      </c>
      <c r="CG632" s="402">
        <v>9.7</v>
      </c>
      <c r="CH632" s="402">
        <v>9.9</v>
      </c>
      <c r="CI632" s="402">
        <v>10</v>
      </c>
      <c r="CJ632" s="402">
        <v>10</v>
      </c>
      <c r="CK632" s="402">
        <v>10.9</v>
      </c>
      <c r="CL632" s="402">
        <v>10</v>
      </c>
      <c r="CM632" s="402">
        <v>10</v>
      </c>
      <c r="CN632" s="402">
        <v>9.7</v>
      </c>
      <c r="CO632" s="402">
        <v>9.7</v>
      </c>
      <c r="CP632" s="402">
        <v>9.7</v>
      </c>
    </row>
    <row r="633" spans="1:94">
      <c r="A633">
        <v>647</v>
      </c>
      <c r="B633" t="s">
        <v>1602</v>
      </c>
      <c r="C633" t="s">
        <v>1576</v>
      </c>
      <c r="D633" t="s">
        <v>1596</v>
      </c>
      <c r="E633" t="s">
        <v>1603</v>
      </c>
      <c r="F633" t="s">
        <v>2120</v>
      </c>
      <c r="I633" s="402"/>
      <c r="J633" s="402">
        <v>6</v>
      </c>
      <c r="K633" s="402"/>
      <c r="L633" s="402">
        <v>3.7</v>
      </c>
      <c r="M633" s="402">
        <v>6</v>
      </c>
      <c r="N633" s="402">
        <v>5.6</v>
      </c>
      <c r="O633" s="402">
        <v>7.5</v>
      </c>
      <c r="P633" s="402">
        <v>9.6</v>
      </c>
      <c r="Q633" s="402"/>
      <c r="R633" s="402">
        <v>3.7</v>
      </c>
      <c r="S633" s="402">
        <v>3.5</v>
      </c>
      <c r="T633" s="402">
        <v>3.7</v>
      </c>
      <c r="U633" s="402">
        <v>6.4</v>
      </c>
      <c r="V633" s="402">
        <v>6</v>
      </c>
      <c r="W633" s="402">
        <v>3.9</v>
      </c>
      <c r="X633" s="402">
        <v>6.5</v>
      </c>
      <c r="Y633" s="402">
        <v>5.8</v>
      </c>
      <c r="Z633" s="402">
        <v>5.5</v>
      </c>
      <c r="AA633" s="402">
        <v>5.3</v>
      </c>
      <c r="AB633" s="402">
        <v>7.5</v>
      </c>
      <c r="AC633" s="402">
        <v>7.8</v>
      </c>
      <c r="AD633" s="402">
        <v>7.5</v>
      </c>
      <c r="AE633" s="402">
        <v>7.5</v>
      </c>
      <c r="AF633" s="402">
        <v>9.6</v>
      </c>
      <c r="AG633" s="402">
        <v>10.6</v>
      </c>
      <c r="AH633" s="402">
        <v>9.6</v>
      </c>
      <c r="AI633" s="402"/>
      <c r="AJ633" s="402">
        <v>3.6</v>
      </c>
      <c r="AK633" s="402">
        <v>8.6</v>
      </c>
      <c r="AL633" s="402">
        <v>3.6</v>
      </c>
      <c r="AM633" s="402">
        <v>3.3</v>
      </c>
      <c r="AN633" s="402">
        <v>3.2</v>
      </c>
      <c r="AO633" s="402">
        <v>3.4</v>
      </c>
      <c r="AP633" s="402">
        <v>3.4</v>
      </c>
      <c r="AQ633" s="402">
        <v>3.4</v>
      </c>
      <c r="AR633" s="402">
        <v>3.4</v>
      </c>
      <c r="AS633" s="402">
        <v>3.5</v>
      </c>
      <c r="AT633" s="402">
        <v>3.7</v>
      </c>
      <c r="AU633" s="402">
        <v>3.6</v>
      </c>
      <c r="AV633" s="402">
        <v>3.6</v>
      </c>
      <c r="AW633" s="402">
        <v>7.5</v>
      </c>
      <c r="AX633" s="402">
        <v>6.2</v>
      </c>
      <c r="AY633" s="402">
        <v>6.2</v>
      </c>
      <c r="AZ633" s="402">
        <v>6.2</v>
      </c>
      <c r="BA633" s="402">
        <v>5.9</v>
      </c>
      <c r="BB633" s="402">
        <v>5.4</v>
      </c>
      <c r="BC633" s="402">
        <v>6.8</v>
      </c>
      <c r="BD633" s="402">
        <v>3.1</v>
      </c>
      <c r="BE633" s="402">
        <v>3.8</v>
      </c>
      <c r="BF633" s="402">
        <v>3.8</v>
      </c>
      <c r="BG633" s="402">
        <v>6.2</v>
      </c>
      <c r="BH633" s="402">
        <v>14.5</v>
      </c>
      <c r="BI633" s="402">
        <v>5</v>
      </c>
      <c r="BJ633" s="402">
        <v>6.4</v>
      </c>
      <c r="BK633" s="402">
        <v>7.2</v>
      </c>
      <c r="BL633" s="402">
        <v>4</v>
      </c>
      <c r="BM633" s="402">
        <v>5.4</v>
      </c>
      <c r="BN633" s="402">
        <v>5.4</v>
      </c>
      <c r="BO633" s="402">
        <v>5</v>
      </c>
      <c r="BP633" s="402">
        <v>5.2</v>
      </c>
      <c r="BQ633" s="402">
        <v>4</v>
      </c>
      <c r="BR633" s="402">
        <v>7.4</v>
      </c>
      <c r="BS633" s="402">
        <v>7.4</v>
      </c>
      <c r="BT633" s="402">
        <v>6.3</v>
      </c>
      <c r="BU633" s="402">
        <v>6.7</v>
      </c>
      <c r="BV633" s="402">
        <v>6.8</v>
      </c>
      <c r="BW633" s="402">
        <v>18.6</v>
      </c>
      <c r="BX633" s="402">
        <v>6</v>
      </c>
      <c r="BY633" s="402">
        <v>7.4</v>
      </c>
      <c r="BZ633" s="402">
        <v>7.6</v>
      </c>
      <c r="CA633" s="402">
        <v>7.4</v>
      </c>
      <c r="CB633" s="402">
        <v>7.4</v>
      </c>
      <c r="CC633" s="402">
        <v>7.4</v>
      </c>
      <c r="CD633" s="402">
        <v>7.4</v>
      </c>
      <c r="CE633" s="402">
        <v>7.9</v>
      </c>
      <c r="CF633" s="402">
        <v>7.9</v>
      </c>
      <c r="CG633" s="402">
        <v>9.5</v>
      </c>
      <c r="CH633" s="402">
        <v>9.5</v>
      </c>
      <c r="CI633" s="402">
        <v>9.8</v>
      </c>
      <c r="CJ633" s="402">
        <v>11.2</v>
      </c>
      <c r="CK633" s="402">
        <v>13.9</v>
      </c>
      <c r="CL633" s="402">
        <v>11.4</v>
      </c>
      <c r="CM633" s="402">
        <v>10.4</v>
      </c>
      <c r="CN633" s="402">
        <v>8.4</v>
      </c>
      <c r="CO633" s="402">
        <v>9.5</v>
      </c>
      <c r="CP633" s="402">
        <v>9.5</v>
      </c>
    </row>
    <row r="634" spans="1:94">
      <c r="A634">
        <v>648</v>
      </c>
      <c r="B634" t="s">
        <v>1604</v>
      </c>
      <c r="C634" t="s">
        <v>1576</v>
      </c>
      <c r="D634" t="s">
        <v>1596</v>
      </c>
      <c r="E634" t="s">
        <v>1605</v>
      </c>
      <c r="F634" t="s">
        <v>2120</v>
      </c>
      <c r="J634">
        <v>7.5</v>
      </c>
      <c r="L634">
        <v>4.6</v>
      </c>
      <c r="M634">
        <v>6.4</v>
      </c>
      <c r="N634">
        <v>6.8</v>
      </c>
      <c r="O634">
        <v>9</v>
      </c>
      <c r="P634">
        <v>11.9</v>
      </c>
      <c r="R634">
        <v>4.6</v>
      </c>
      <c r="S634">
        <v>4.6</v>
      </c>
      <c r="T634">
        <v>4.6</v>
      </c>
      <c r="U634">
        <v>6.2</v>
      </c>
      <c r="V634">
        <v>6.4</v>
      </c>
      <c r="W634">
        <v>5.1</v>
      </c>
      <c r="X634">
        <v>6.8</v>
      </c>
      <c r="Y634">
        <v>6.9</v>
      </c>
      <c r="Z634">
        <v>6.8</v>
      </c>
      <c r="AA634">
        <v>6.8</v>
      </c>
      <c r="AB634">
        <v>8.9</v>
      </c>
      <c r="AC634">
        <v>9.3</v>
      </c>
      <c r="AD634">
        <v>9</v>
      </c>
      <c r="AE634">
        <v>9</v>
      </c>
      <c r="AF634">
        <v>11.9</v>
      </c>
      <c r="AG634">
        <v>12.4</v>
      </c>
      <c r="AH634">
        <v>11.9</v>
      </c>
      <c r="AJ634">
        <v>4.5</v>
      </c>
      <c r="AK634">
        <v>4.5</v>
      </c>
      <c r="AL634">
        <v>4.5</v>
      </c>
      <c r="AM634">
        <v>4.3</v>
      </c>
      <c r="AN634">
        <v>4.1</v>
      </c>
      <c r="AO634">
        <v>4.5</v>
      </c>
      <c r="AP634">
        <v>4.5</v>
      </c>
      <c r="AQ634">
        <v>4.5</v>
      </c>
      <c r="AR634">
        <v>4.5</v>
      </c>
      <c r="AS634">
        <v>4.5</v>
      </c>
      <c r="AT634">
        <v>4.6</v>
      </c>
      <c r="AU634">
        <v>4.5</v>
      </c>
      <c r="AV634">
        <v>4.5</v>
      </c>
      <c r="AW634">
        <v>5.9</v>
      </c>
      <c r="AX634">
        <v>6.1</v>
      </c>
      <c r="AY634">
        <v>6.1</v>
      </c>
      <c r="AZ634">
        <v>6.1</v>
      </c>
      <c r="BA634">
        <v>5.6</v>
      </c>
      <c r="BB634">
        <v>6.3</v>
      </c>
      <c r="BC634">
        <v>7.9</v>
      </c>
      <c r="BD634">
        <v>3.3</v>
      </c>
      <c r="BE634">
        <v>5</v>
      </c>
      <c r="BF634">
        <v>5.1</v>
      </c>
      <c r="BG634">
        <v>6.3</v>
      </c>
      <c r="BH634">
        <v>12.1</v>
      </c>
      <c r="BI634">
        <v>5.8</v>
      </c>
      <c r="BJ634">
        <v>6.8</v>
      </c>
      <c r="BK634">
        <v>8.4</v>
      </c>
      <c r="BL634">
        <v>6.7</v>
      </c>
      <c r="BM634">
        <v>6.7</v>
      </c>
      <c r="BN634">
        <v>6.7</v>
      </c>
      <c r="BO634">
        <v>6.7</v>
      </c>
      <c r="BP634">
        <v>6.7</v>
      </c>
      <c r="BQ634">
        <v>8.6</v>
      </c>
      <c r="BR634">
        <v>5.4</v>
      </c>
      <c r="BS634">
        <v>9.3</v>
      </c>
      <c r="BT634">
        <v>9.2</v>
      </c>
      <c r="BU634">
        <v>7</v>
      </c>
      <c r="BV634">
        <v>8.6</v>
      </c>
      <c r="BW634">
        <v>18.5</v>
      </c>
      <c r="BX634">
        <v>7.4</v>
      </c>
      <c r="BY634">
        <v>8.8</v>
      </c>
      <c r="BZ634">
        <v>10.6</v>
      </c>
      <c r="CA634">
        <v>8.8</v>
      </c>
      <c r="CB634">
        <v>8.8</v>
      </c>
      <c r="CC634">
        <v>8.8</v>
      </c>
      <c r="CD634">
        <v>8.8</v>
      </c>
      <c r="CE634">
        <v>8.8</v>
      </c>
      <c r="CF634">
        <v>11.7</v>
      </c>
      <c r="CG634">
        <v>11.7</v>
      </c>
      <c r="CH634">
        <v>11.7</v>
      </c>
      <c r="CI634">
        <v>12.2</v>
      </c>
      <c r="CJ634">
        <v>12.2</v>
      </c>
      <c r="CK634">
        <v>12.2</v>
      </c>
      <c r="CL634">
        <v>14.1</v>
      </c>
      <c r="CM634">
        <v>12.2</v>
      </c>
      <c r="CN634">
        <v>11.7</v>
      </c>
      <c r="CO634">
        <v>11.7</v>
      </c>
      <c r="CP634">
        <v>12.9</v>
      </c>
    </row>
    <row r="635" spans="1:94">
      <c r="A635">
        <v>649</v>
      </c>
      <c r="B635" t="s">
        <v>1606</v>
      </c>
      <c r="C635" t="s">
        <v>1576</v>
      </c>
      <c r="D635" t="s">
        <v>1596</v>
      </c>
      <c r="E635" t="s">
        <v>1607</v>
      </c>
      <c r="F635" t="s">
        <v>2120</v>
      </c>
      <c r="I635" s="402"/>
      <c r="J635" s="402">
        <v>7.1</v>
      </c>
      <c r="K635" s="402"/>
      <c r="L635" s="402">
        <v>4.9</v>
      </c>
      <c r="M635" s="402">
        <v>6.2</v>
      </c>
      <c r="N635" s="402">
        <v>6.5</v>
      </c>
      <c r="O635" s="402">
        <v>8</v>
      </c>
      <c r="P635" s="402">
        <v>10.5</v>
      </c>
      <c r="Q635" s="402"/>
      <c r="R635" s="402">
        <v>4.7</v>
      </c>
      <c r="S635" s="402">
        <v>4.8</v>
      </c>
      <c r="T635" s="402">
        <v>5</v>
      </c>
      <c r="U635" s="402">
        <v>6</v>
      </c>
      <c r="V635" s="402">
        <v>6.3</v>
      </c>
      <c r="W635" s="402">
        <v>5</v>
      </c>
      <c r="X635" s="402">
        <v>6.5</v>
      </c>
      <c r="Y635" s="402">
        <v>7</v>
      </c>
      <c r="Z635" s="402">
        <v>6.5</v>
      </c>
      <c r="AA635" s="402">
        <v>6.4</v>
      </c>
      <c r="AB635" s="402">
        <v>7.8</v>
      </c>
      <c r="AC635" s="402">
        <v>8.1</v>
      </c>
      <c r="AD635" s="402">
        <v>8.3</v>
      </c>
      <c r="AE635" s="402">
        <v>8.1</v>
      </c>
      <c r="AF635" s="402">
        <v>10.4</v>
      </c>
      <c r="AG635" s="402">
        <v>11.3</v>
      </c>
      <c r="AH635" s="402">
        <v>10.6</v>
      </c>
      <c r="AI635" s="402"/>
      <c r="AJ635" s="402">
        <v>4.6</v>
      </c>
      <c r="AK635" s="402">
        <v>4.6</v>
      </c>
      <c r="AL635" s="402">
        <v>4.6</v>
      </c>
      <c r="AM635" s="402">
        <v>4.4</v>
      </c>
      <c r="AN635" s="402">
        <v>4.6</v>
      </c>
      <c r="AO635" s="402">
        <v>4.7</v>
      </c>
      <c r="AP635" s="402">
        <v>5.3</v>
      </c>
      <c r="AQ635" s="402">
        <v>4.7</v>
      </c>
      <c r="AR635" s="402">
        <v>4.7</v>
      </c>
      <c r="AS635" s="402">
        <v>4.9</v>
      </c>
      <c r="AT635" s="402">
        <v>4.9</v>
      </c>
      <c r="AU635" s="402">
        <v>4.9</v>
      </c>
      <c r="AV635" s="402">
        <v>4.9</v>
      </c>
      <c r="AW635" s="402">
        <v>5.9</v>
      </c>
      <c r="AX635" s="402">
        <v>5.9</v>
      </c>
      <c r="AY635" s="402">
        <v>5.9</v>
      </c>
      <c r="AZ635" s="402">
        <v>5.9</v>
      </c>
      <c r="BA635" s="402">
        <v>6.2</v>
      </c>
      <c r="BB635" s="402">
        <v>5.5</v>
      </c>
      <c r="BC635" s="402">
        <v>7.9</v>
      </c>
      <c r="BD635" s="402">
        <v>3.4</v>
      </c>
      <c r="BE635" s="402">
        <v>4.9</v>
      </c>
      <c r="BF635" s="402">
        <v>4.9</v>
      </c>
      <c r="BG635" s="402">
        <v>6.4</v>
      </c>
      <c r="BH635" s="402">
        <v>10.8</v>
      </c>
      <c r="BI635" s="402">
        <v>5.2</v>
      </c>
      <c r="BJ635" s="402">
        <v>6.9</v>
      </c>
      <c r="BK635" s="402">
        <v>8.2</v>
      </c>
      <c r="BL635" s="402">
        <v>6.9</v>
      </c>
      <c r="BM635" s="402">
        <v>6.5</v>
      </c>
      <c r="BN635" s="402">
        <v>6.5</v>
      </c>
      <c r="BO635" s="402">
        <v>6.3</v>
      </c>
      <c r="BP635" s="402">
        <v>6.3</v>
      </c>
      <c r="BQ635" s="402">
        <v>7.7</v>
      </c>
      <c r="BR635" s="402">
        <v>5</v>
      </c>
      <c r="BS635" s="402">
        <v>7.7</v>
      </c>
      <c r="BT635" s="402">
        <v>8</v>
      </c>
      <c r="BU635" s="402">
        <v>6.4</v>
      </c>
      <c r="BV635" s="402">
        <v>8</v>
      </c>
      <c r="BW635" s="402">
        <v>14.3</v>
      </c>
      <c r="BX635" s="402">
        <v>8.2</v>
      </c>
      <c r="BY635" s="402">
        <v>8.2</v>
      </c>
      <c r="BZ635" s="402">
        <v>8.6</v>
      </c>
      <c r="CA635" s="402">
        <v>8.2</v>
      </c>
      <c r="CB635" s="402">
        <v>8</v>
      </c>
      <c r="CC635" s="402">
        <v>8</v>
      </c>
      <c r="CD635" s="402">
        <v>8</v>
      </c>
      <c r="CE635" s="402">
        <v>8</v>
      </c>
      <c r="CF635" s="402">
        <v>10.3</v>
      </c>
      <c r="CG635" s="402">
        <v>10.3</v>
      </c>
      <c r="CH635" s="402">
        <v>10.3</v>
      </c>
      <c r="CI635" s="402">
        <v>11.2</v>
      </c>
      <c r="CJ635" s="402">
        <v>11.2</v>
      </c>
      <c r="CK635" s="402">
        <v>9.6</v>
      </c>
      <c r="CL635" s="402">
        <v>11.2</v>
      </c>
      <c r="CM635" s="402">
        <v>12.5</v>
      </c>
      <c r="CN635" s="402">
        <v>10.5</v>
      </c>
      <c r="CO635" s="402">
        <v>10.5</v>
      </c>
      <c r="CP635" s="402">
        <v>10.5</v>
      </c>
    </row>
    <row r="636" spans="1:94">
      <c r="A636">
        <v>650</v>
      </c>
      <c r="B636" t="s">
        <v>1608</v>
      </c>
      <c r="C636" t="s">
        <v>1576</v>
      </c>
      <c r="D636" t="s">
        <v>1596</v>
      </c>
      <c r="E636" t="s">
        <v>1609</v>
      </c>
      <c r="F636" t="s">
        <v>2120</v>
      </c>
      <c r="I636" s="402"/>
      <c r="J636" s="402">
        <v>3.8</v>
      </c>
      <c r="K636" s="402"/>
      <c r="L636" s="402">
        <v>2.2</v>
      </c>
      <c r="M636" s="402">
        <v>3.5</v>
      </c>
      <c r="N636" s="402">
        <v>3.3</v>
      </c>
      <c r="O636" s="402">
        <v>4.5</v>
      </c>
      <c r="P636" s="402">
        <v>6.2</v>
      </c>
      <c r="Q636" s="402"/>
      <c r="R636" s="402">
        <v>2.3</v>
      </c>
      <c r="S636" s="402">
        <v>2.2</v>
      </c>
      <c r="T636" s="402">
        <v>2.2</v>
      </c>
      <c r="U636" s="402">
        <v>3.5</v>
      </c>
      <c r="V636" s="402">
        <v>3.5</v>
      </c>
      <c r="W636" s="402">
        <v>2</v>
      </c>
      <c r="X636" s="402">
        <v>3.6</v>
      </c>
      <c r="Y636" s="402">
        <v>3.3</v>
      </c>
      <c r="Z636" s="402">
        <v>3.1</v>
      </c>
      <c r="AA636" s="402">
        <v>3.3</v>
      </c>
      <c r="AB636" s="402">
        <v>4.9</v>
      </c>
      <c r="AC636" s="402">
        <v>5.4</v>
      </c>
      <c r="AD636" s="402">
        <v>4.5</v>
      </c>
      <c r="AE636" s="402">
        <v>3.9</v>
      </c>
      <c r="AF636" s="402">
        <v>6.2</v>
      </c>
      <c r="AG636" s="402">
        <v>6.5</v>
      </c>
      <c r="AH636" s="402">
        <v>6.2</v>
      </c>
      <c r="AI636" s="402"/>
      <c r="AJ636" s="402">
        <v>2.3</v>
      </c>
      <c r="AK636" s="402">
        <v>2.2</v>
      </c>
      <c r="AL636" s="402">
        <v>2.2</v>
      </c>
      <c r="AM636" s="402">
        <v>2.1</v>
      </c>
      <c r="AN636" s="402">
        <v>2</v>
      </c>
      <c r="AO636" s="402">
        <v>2.1</v>
      </c>
      <c r="AP636" s="402">
        <v>2.9</v>
      </c>
      <c r="AQ636" s="402">
        <v>1.9</v>
      </c>
      <c r="AR636" s="402">
        <v>2.1</v>
      </c>
      <c r="AS636" s="402">
        <v>2</v>
      </c>
      <c r="AT636" s="402">
        <v>2.1</v>
      </c>
      <c r="AU636" s="402">
        <v>2.1</v>
      </c>
      <c r="AV636" s="402">
        <v>2.1</v>
      </c>
      <c r="AW636" s="402">
        <v>2.3</v>
      </c>
      <c r="AX636" s="402">
        <v>3.4</v>
      </c>
      <c r="AY636" s="402">
        <v>3.4</v>
      </c>
      <c r="AZ636" s="402">
        <v>3.4</v>
      </c>
      <c r="BA636" s="402">
        <v>3</v>
      </c>
      <c r="BB636" s="402">
        <v>3.4</v>
      </c>
      <c r="BC636" s="402">
        <v>3.7</v>
      </c>
      <c r="BD636" s="402">
        <v>1.9</v>
      </c>
      <c r="BE636" s="402">
        <v>1.9</v>
      </c>
      <c r="BF636" s="402">
        <v>1.9</v>
      </c>
      <c r="BG636" s="402">
        <v>2.7</v>
      </c>
      <c r="BH636" s="402">
        <v>10.5</v>
      </c>
      <c r="BI636" s="402">
        <v>2.5</v>
      </c>
      <c r="BJ636" s="402">
        <v>3.2</v>
      </c>
      <c r="BK636" s="402">
        <v>5.7</v>
      </c>
      <c r="BL636" s="402">
        <v>2.7</v>
      </c>
      <c r="BM636" s="402">
        <v>3</v>
      </c>
      <c r="BN636" s="402">
        <v>3</v>
      </c>
      <c r="BO636" s="402">
        <v>3.2</v>
      </c>
      <c r="BP636" s="402">
        <v>3</v>
      </c>
      <c r="BQ636" s="402">
        <v>4.7</v>
      </c>
      <c r="BR636" s="402">
        <v>3.4</v>
      </c>
      <c r="BS636" s="402">
        <v>6.9</v>
      </c>
      <c r="BT636" s="402">
        <v>5.2</v>
      </c>
      <c r="BU636" s="402">
        <v>3.3</v>
      </c>
      <c r="BV636" s="402">
        <v>3.5</v>
      </c>
      <c r="BW636" s="402">
        <v>14.6</v>
      </c>
      <c r="BX636" s="402">
        <v>3.4</v>
      </c>
      <c r="BY636" s="402">
        <v>4.4</v>
      </c>
      <c r="BZ636" s="402">
        <v>4.7</v>
      </c>
      <c r="CA636" s="402">
        <v>4.4</v>
      </c>
      <c r="CB636" s="402">
        <v>3.7</v>
      </c>
      <c r="CC636" s="402">
        <v>3.7</v>
      </c>
      <c r="CD636" s="402">
        <v>3.6</v>
      </c>
      <c r="CE636" s="402">
        <v>3.7</v>
      </c>
      <c r="CF636" s="402">
        <v>6</v>
      </c>
      <c r="CG636" s="402">
        <v>6</v>
      </c>
      <c r="CH636" s="402">
        <v>6.1</v>
      </c>
      <c r="CI636" s="402">
        <v>6.2</v>
      </c>
      <c r="CJ636" s="402">
        <v>6.3</v>
      </c>
      <c r="CK636" s="402">
        <v>6.3</v>
      </c>
      <c r="CL636" s="402">
        <v>8</v>
      </c>
      <c r="CM636" s="402">
        <v>6.3</v>
      </c>
      <c r="CN636" s="402">
        <v>6</v>
      </c>
      <c r="CO636" s="402">
        <v>6</v>
      </c>
      <c r="CP636" s="402">
        <v>6</v>
      </c>
    </row>
    <row r="637" spans="3:94">
      <c r="C637" t="s">
        <v>1576</v>
      </c>
      <c r="D637" t="s">
        <v>1611</v>
      </c>
      <c r="I637" s="402"/>
      <c r="J637" s="402"/>
      <c r="K637" s="402"/>
      <c r="L637" s="402"/>
      <c r="M637" s="402"/>
      <c r="N637" s="402"/>
      <c r="O637" s="402"/>
      <c r="P637" s="402"/>
      <c r="Q637" s="402"/>
      <c r="R637" s="402"/>
      <c r="S637" s="402"/>
      <c r="T637" s="402"/>
      <c r="U637" s="402"/>
      <c r="V637" s="402"/>
      <c r="W637" s="402"/>
      <c r="X637" s="402"/>
      <c r="Y637" s="402"/>
      <c r="Z637" s="402"/>
      <c r="AA637" s="402"/>
      <c r="AB637" s="402"/>
      <c r="AC637" s="402"/>
      <c r="AD637" s="402"/>
      <c r="AE637" s="402"/>
      <c r="AF637" s="402"/>
      <c r="AG637" s="402"/>
      <c r="AH637" s="402"/>
      <c r="AI637" s="402"/>
      <c r="AJ637" s="402"/>
      <c r="AK637" s="402"/>
      <c r="AL637" s="402"/>
      <c r="AM637" s="402"/>
      <c r="AN637" s="402"/>
      <c r="AO637" s="402"/>
      <c r="AP637" s="402"/>
      <c r="AQ637" s="402"/>
      <c r="AR637" s="402"/>
      <c r="AS637" s="402"/>
      <c r="AT637" s="402"/>
      <c r="AU637" s="402"/>
      <c r="AV637" s="402"/>
      <c r="AW637" s="402"/>
      <c r="AX637" s="402"/>
      <c r="AY637" s="402"/>
      <c r="AZ637" s="402"/>
      <c r="BA637" s="402"/>
      <c r="BB637" s="402"/>
      <c r="BC637" s="402"/>
      <c r="BD637" s="402"/>
      <c r="BE637" s="402"/>
      <c r="BF637" s="402"/>
      <c r="BG637" s="402"/>
      <c r="BH637" s="402"/>
      <c r="BI637" s="402"/>
      <c r="BJ637" s="402"/>
      <c r="BK637" s="402"/>
      <c r="BL637" s="402"/>
      <c r="BM637" s="402"/>
      <c r="BN637" s="402"/>
      <c r="BO637" s="402"/>
      <c r="BP637" s="402"/>
      <c r="BQ637" s="402"/>
      <c r="BR637" s="402"/>
      <c r="BS637" s="402"/>
      <c r="BT637" s="402"/>
      <c r="BU637" s="402"/>
      <c r="BV637" s="402"/>
      <c r="BW637" s="402"/>
      <c r="BX637" s="402"/>
      <c r="BY637" s="402"/>
      <c r="BZ637" s="402"/>
      <c r="CA637" s="402"/>
      <c r="CB637" s="402"/>
      <c r="CC637" s="402"/>
      <c r="CD637" s="402"/>
      <c r="CE637" s="402"/>
      <c r="CF637" s="402"/>
      <c r="CG637" s="402"/>
      <c r="CH637" s="402"/>
      <c r="CI637" s="402"/>
      <c r="CJ637" s="402"/>
      <c r="CK637" s="402"/>
      <c r="CL637" s="402"/>
      <c r="CM637" s="402"/>
      <c r="CN637" s="402"/>
      <c r="CO637" s="402"/>
      <c r="CP637" s="402"/>
    </row>
    <row r="638" spans="1:94">
      <c r="A638">
        <v>653</v>
      </c>
      <c r="B638" t="s">
        <v>1610</v>
      </c>
      <c r="C638" t="s">
        <v>1576</v>
      </c>
      <c r="D638" t="s">
        <v>1611</v>
      </c>
      <c r="E638" t="s">
        <v>1612</v>
      </c>
      <c r="F638" t="s">
        <v>2120</v>
      </c>
      <c r="J638">
        <v>59.7</v>
      </c>
      <c r="L638">
        <v>58.4</v>
      </c>
      <c r="M638">
        <v>65.9</v>
      </c>
      <c r="N638">
        <v>58.5</v>
      </c>
      <c r="O638">
        <v>59.6</v>
      </c>
      <c r="P638">
        <v>60.2</v>
      </c>
      <c r="R638">
        <v>60.4</v>
      </c>
      <c r="S638">
        <v>58.5</v>
      </c>
      <c r="T638">
        <v>57.9</v>
      </c>
      <c r="U638">
        <v>66.5</v>
      </c>
      <c r="V638">
        <v>66</v>
      </c>
      <c r="W638">
        <v>54.9</v>
      </c>
      <c r="X638">
        <v>59.7</v>
      </c>
      <c r="Y638">
        <v>58.7</v>
      </c>
      <c r="Z638">
        <v>57</v>
      </c>
      <c r="AA638">
        <v>61</v>
      </c>
      <c r="AB638">
        <v>70.6</v>
      </c>
      <c r="AC638">
        <v>58.6</v>
      </c>
      <c r="AD638">
        <v>57.8</v>
      </c>
      <c r="AE638">
        <v>59.8</v>
      </c>
      <c r="AF638">
        <v>60.7</v>
      </c>
      <c r="AG638">
        <v>60.5</v>
      </c>
      <c r="AH638">
        <v>59.9</v>
      </c>
      <c r="AJ638">
        <v>60.3</v>
      </c>
      <c r="AK638">
        <v>63.5</v>
      </c>
      <c r="AL638">
        <v>60.3</v>
      </c>
      <c r="AM638">
        <v>57.4</v>
      </c>
      <c r="AN638">
        <v>56.8</v>
      </c>
      <c r="AO638">
        <v>58.3</v>
      </c>
      <c r="AP638">
        <v>62.8</v>
      </c>
      <c r="AQ638">
        <v>61.4</v>
      </c>
      <c r="AR638">
        <v>58.4</v>
      </c>
      <c r="AS638">
        <v>55.8</v>
      </c>
      <c r="AT638">
        <v>60.1</v>
      </c>
      <c r="AU638">
        <v>55</v>
      </c>
      <c r="AV638">
        <v>59.5</v>
      </c>
      <c r="AW638">
        <v>66.4</v>
      </c>
      <c r="AX638">
        <v>67.3</v>
      </c>
      <c r="AY638">
        <v>66.5</v>
      </c>
      <c r="AZ638">
        <v>66.4</v>
      </c>
      <c r="BA638">
        <v>63.4</v>
      </c>
      <c r="BB638">
        <v>66.8</v>
      </c>
      <c r="BC638">
        <v>66.6</v>
      </c>
      <c r="BD638">
        <v>54.8</v>
      </c>
      <c r="BE638">
        <v>54.8</v>
      </c>
      <c r="BF638">
        <v>54.8</v>
      </c>
      <c r="BG638">
        <v>56.8</v>
      </c>
      <c r="BH638">
        <v>68.3</v>
      </c>
      <c r="BI638">
        <v>59.6</v>
      </c>
      <c r="BJ638">
        <v>56.9</v>
      </c>
      <c r="BK638">
        <v>64</v>
      </c>
      <c r="BL638">
        <v>58.2</v>
      </c>
      <c r="BM638">
        <v>55.7</v>
      </c>
      <c r="BN638">
        <v>62.8</v>
      </c>
      <c r="BO638">
        <v>62.8</v>
      </c>
      <c r="BP638">
        <v>60.2</v>
      </c>
      <c r="BQ638">
        <v>74.9</v>
      </c>
      <c r="BR638">
        <v>70.5</v>
      </c>
      <c r="BS638">
        <v>70.5</v>
      </c>
      <c r="BT638">
        <v>58.4</v>
      </c>
      <c r="BU638">
        <v>57</v>
      </c>
      <c r="BV638">
        <v>56.5</v>
      </c>
      <c r="BW638">
        <v>63.5</v>
      </c>
      <c r="BX638">
        <v>57.5</v>
      </c>
      <c r="BY638">
        <v>57.6</v>
      </c>
      <c r="BZ638">
        <v>57.6</v>
      </c>
      <c r="CA638">
        <v>57.6</v>
      </c>
      <c r="CB638">
        <v>62.7</v>
      </c>
      <c r="CC638">
        <v>60.9</v>
      </c>
      <c r="CD638">
        <v>58.8</v>
      </c>
      <c r="CE638">
        <v>60.2</v>
      </c>
      <c r="CF638">
        <v>64.4</v>
      </c>
      <c r="CG638">
        <v>60.6</v>
      </c>
      <c r="CH638">
        <v>59.8</v>
      </c>
      <c r="CI638">
        <v>56.9</v>
      </c>
      <c r="CJ638">
        <v>64.2</v>
      </c>
      <c r="CK638">
        <v>66.2</v>
      </c>
      <c r="CL638">
        <v>65.7</v>
      </c>
      <c r="CM638">
        <v>56.5</v>
      </c>
      <c r="CN638">
        <v>59.8</v>
      </c>
      <c r="CO638">
        <v>58.3</v>
      </c>
      <c r="CP638">
        <v>60</v>
      </c>
    </row>
    <row r="639" spans="1:94">
      <c r="A639">
        <v>654</v>
      </c>
      <c r="B639" t="s">
        <v>1613</v>
      </c>
      <c r="C639" t="s">
        <v>1576</v>
      </c>
      <c r="D639" t="s">
        <v>1611</v>
      </c>
      <c r="E639" t="s">
        <v>1614</v>
      </c>
      <c r="F639" t="s">
        <v>2120</v>
      </c>
      <c r="I639" s="402"/>
      <c r="J639" s="402">
        <v>86.9</v>
      </c>
      <c r="K639" s="402"/>
      <c r="L639" s="402">
        <v>89</v>
      </c>
      <c r="M639" s="402">
        <v>87</v>
      </c>
      <c r="N639" s="402">
        <v>87.6</v>
      </c>
      <c r="O639" s="402">
        <v>86.3</v>
      </c>
      <c r="P639" s="402">
        <v>83.3</v>
      </c>
      <c r="Q639" s="402"/>
      <c r="R639" s="402">
        <v>89.4</v>
      </c>
      <c r="S639" s="402">
        <v>89</v>
      </c>
      <c r="T639" s="402">
        <v>89</v>
      </c>
      <c r="U639" s="402">
        <v>87</v>
      </c>
      <c r="V639" s="402">
        <v>87</v>
      </c>
      <c r="W639" s="402">
        <v>88</v>
      </c>
      <c r="X639" s="402">
        <v>87.6</v>
      </c>
      <c r="Y639" s="402">
        <v>87.6</v>
      </c>
      <c r="Z639" s="402">
        <v>88.2</v>
      </c>
      <c r="AA639" s="402">
        <v>87.6</v>
      </c>
      <c r="AB639" s="402">
        <v>87</v>
      </c>
      <c r="AC639" s="402">
        <v>86</v>
      </c>
      <c r="AD639" s="402">
        <v>85.8</v>
      </c>
      <c r="AE639" s="402">
        <v>86.7</v>
      </c>
      <c r="AF639" s="402">
        <v>83.8</v>
      </c>
      <c r="AG639" s="402">
        <v>82.8</v>
      </c>
      <c r="AH639" s="402">
        <v>83.2</v>
      </c>
      <c r="AI639" s="402"/>
      <c r="AJ639" s="402">
        <v>89.4</v>
      </c>
      <c r="AK639" s="402">
        <v>91.9</v>
      </c>
      <c r="AL639" s="402">
        <v>89.4</v>
      </c>
      <c r="AM639" s="402">
        <v>89</v>
      </c>
      <c r="AN639" s="402">
        <v>89</v>
      </c>
      <c r="AO639" s="402">
        <v>89</v>
      </c>
      <c r="AP639" s="402">
        <v>89</v>
      </c>
      <c r="AQ639" s="402">
        <v>89</v>
      </c>
      <c r="AR639" s="402">
        <v>89</v>
      </c>
      <c r="AS639" s="402">
        <v>88.7</v>
      </c>
      <c r="AT639" s="402">
        <v>89.4</v>
      </c>
      <c r="AU639" s="402">
        <v>89</v>
      </c>
      <c r="AV639" s="402">
        <v>89.4</v>
      </c>
      <c r="AW639" s="402">
        <v>87.1</v>
      </c>
      <c r="AX639" s="402">
        <v>87</v>
      </c>
      <c r="AY639" s="402">
        <v>87.7</v>
      </c>
      <c r="AZ639" s="402">
        <v>86.7</v>
      </c>
      <c r="BA639" s="402">
        <v>87.6</v>
      </c>
      <c r="BB639" s="402">
        <v>87.3</v>
      </c>
      <c r="BC639" s="402">
        <v>85.9</v>
      </c>
      <c r="BD639" s="402">
        <v>88</v>
      </c>
      <c r="BE639" s="402">
        <v>88</v>
      </c>
      <c r="BF639" s="402">
        <v>88</v>
      </c>
      <c r="BG639" s="402">
        <v>87.6</v>
      </c>
      <c r="BH639" s="402">
        <v>87.1</v>
      </c>
      <c r="BI639" s="402">
        <v>88</v>
      </c>
      <c r="BJ639" s="402">
        <v>87</v>
      </c>
      <c r="BK639" s="402">
        <v>87.6</v>
      </c>
      <c r="BL639" s="402">
        <v>88.1</v>
      </c>
      <c r="BM639" s="402">
        <v>88.2</v>
      </c>
      <c r="BN639" s="402">
        <v>89.7</v>
      </c>
      <c r="BO639" s="402">
        <v>87.6</v>
      </c>
      <c r="BP639" s="402">
        <v>87.6</v>
      </c>
      <c r="BQ639" s="402">
        <v>87.1</v>
      </c>
      <c r="BR639" s="402">
        <v>88.9</v>
      </c>
      <c r="BS639" s="402">
        <v>87.1</v>
      </c>
      <c r="BT639" s="402">
        <v>86</v>
      </c>
      <c r="BU639" s="402">
        <v>86</v>
      </c>
      <c r="BV639" s="402">
        <v>86</v>
      </c>
      <c r="BW639" s="402">
        <v>83.3</v>
      </c>
      <c r="BX639" s="402">
        <v>86.8</v>
      </c>
      <c r="BY639" s="402">
        <v>84.7</v>
      </c>
      <c r="BZ639" s="402">
        <v>85.8</v>
      </c>
      <c r="CA639" s="402">
        <v>85.8</v>
      </c>
      <c r="CB639" s="402">
        <v>87.3</v>
      </c>
      <c r="CC639" s="402">
        <v>88.8</v>
      </c>
      <c r="CD639" s="402">
        <v>86.5</v>
      </c>
      <c r="CE639" s="402">
        <v>86.7</v>
      </c>
      <c r="CF639" s="402">
        <v>84.6</v>
      </c>
      <c r="CG639" s="402">
        <v>83.9</v>
      </c>
      <c r="CH639" s="402">
        <v>83.8</v>
      </c>
      <c r="CI639" s="402">
        <v>82.5</v>
      </c>
      <c r="CJ639" s="402">
        <v>82.8</v>
      </c>
      <c r="CK639" s="402">
        <v>82.8</v>
      </c>
      <c r="CL639" s="402">
        <v>82.8</v>
      </c>
      <c r="CM639" s="402">
        <v>82.8</v>
      </c>
      <c r="CN639" s="402">
        <v>83.2</v>
      </c>
      <c r="CO639" s="402">
        <v>83.2</v>
      </c>
      <c r="CP639" s="402">
        <v>82.9</v>
      </c>
    </row>
    <row r="640" spans="1:94">
      <c r="A640">
        <v>655</v>
      </c>
      <c r="B640" t="s">
        <v>1615</v>
      </c>
      <c r="C640" t="s">
        <v>1576</v>
      </c>
      <c r="D640" t="s">
        <v>1611</v>
      </c>
      <c r="E640" t="s">
        <v>1616</v>
      </c>
      <c r="F640" t="s">
        <v>2120</v>
      </c>
      <c r="I640" s="402"/>
      <c r="J640" s="402">
        <v>66.6</v>
      </c>
      <c r="K640" s="402"/>
      <c r="L640" s="402">
        <v>67.5</v>
      </c>
      <c r="M640" s="402">
        <v>64.1</v>
      </c>
      <c r="N640" s="402">
        <v>67.7</v>
      </c>
      <c r="O640" s="402">
        <v>67</v>
      </c>
      <c r="P640" s="402">
        <v>64.2</v>
      </c>
      <c r="Q640" s="402"/>
      <c r="R640" s="402">
        <v>67.5</v>
      </c>
      <c r="S640" s="402">
        <v>67.5</v>
      </c>
      <c r="T640" s="402">
        <v>68.1</v>
      </c>
      <c r="U640" s="402">
        <v>59.1</v>
      </c>
      <c r="V640" s="402">
        <v>66.2</v>
      </c>
      <c r="W640" s="402">
        <v>68.9</v>
      </c>
      <c r="X640" s="402">
        <v>67.8</v>
      </c>
      <c r="Y640" s="402">
        <v>67.7</v>
      </c>
      <c r="Z640" s="402">
        <v>67.7</v>
      </c>
      <c r="AA640" s="402">
        <v>66.8</v>
      </c>
      <c r="AB640" s="402">
        <v>67.4</v>
      </c>
      <c r="AC640" s="402">
        <v>67.3</v>
      </c>
      <c r="AD640" s="402">
        <v>67</v>
      </c>
      <c r="AE640" s="402">
        <v>67</v>
      </c>
      <c r="AF640" s="402">
        <v>64.8</v>
      </c>
      <c r="AG640" s="402">
        <v>63.2</v>
      </c>
      <c r="AH640" s="402">
        <v>64.2</v>
      </c>
      <c r="AI640" s="402"/>
      <c r="AJ640" s="402">
        <v>67.5</v>
      </c>
      <c r="AK640" s="402">
        <v>67.5</v>
      </c>
      <c r="AL640" s="402">
        <v>67.2</v>
      </c>
      <c r="AM640" s="402">
        <v>67.5</v>
      </c>
      <c r="AN640" s="402">
        <v>67.5</v>
      </c>
      <c r="AO640" s="402">
        <v>68.1</v>
      </c>
      <c r="AP640" s="402">
        <v>65.3</v>
      </c>
      <c r="AQ640" s="402">
        <v>66.6</v>
      </c>
      <c r="AR640" s="402">
        <v>67.5</v>
      </c>
      <c r="AS640" s="402">
        <v>68.1</v>
      </c>
      <c r="AT640" s="402">
        <v>68.1</v>
      </c>
      <c r="AU640" s="402">
        <v>68.2</v>
      </c>
      <c r="AV640" s="402">
        <v>68.1</v>
      </c>
      <c r="AW640" s="402">
        <v>59.1</v>
      </c>
      <c r="AX640" s="402">
        <v>60.3</v>
      </c>
      <c r="AY640" s="402">
        <v>59.1</v>
      </c>
      <c r="AZ640" s="402">
        <v>56</v>
      </c>
      <c r="BA640" s="402">
        <v>68.9</v>
      </c>
      <c r="BB640" s="402">
        <v>67.4</v>
      </c>
      <c r="BC640" s="402">
        <v>60</v>
      </c>
      <c r="BD640" s="402">
        <v>68.9</v>
      </c>
      <c r="BE640" s="402">
        <v>68.9</v>
      </c>
      <c r="BF640" s="402">
        <v>68.9</v>
      </c>
      <c r="BG640" s="402">
        <v>67.6</v>
      </c>
      <c r="BH640" s="402">
        <v>69.2</v>
      </c>
      <c r="BI640" s="402">
        <v>68.1</v>
      </c>
      <c r="BJ640" s="402">
        <v>67.5</v>
      </c>
      <c r="BK640" s="402">
        <v>67.7</v>
      </c>
      <c r="BL640" s="402">
        <v>67.7</v>
      </c>
      <c r="BM640" s="402">
        <v>67.7</v>
      </c>
      <c r="BN640" s="402">
        <v>67.7</v>
      </c>
      <c r="BO640" s="402">
        <v>66</v>
      </c>
      <c r="BP640" s="402">
        <v>66.8</v>
      </c>
      <c r="BQ640" s="402">
        <v>67.5</v>
      </c>
      <c r="BR640" s="402">
        <v>69.8</v>
      </c>
      <c r="BS640" s="402">
        <v>67.5</v>
      </c>
      <c r="BT640" s="402">
        <v>67.3</v>
      </c>
      <c r="BU640" s="402">
        <v>67.3</v>
      </c>
      <c r="BV640" s="402">
        <v>67.3</v>
      </c>
      <c r="BW640" s="402">
        <v>68.8</v>
      </c>
      <c r="BX640" s="402">
        <v>69.6</v>
      </c>
      <c r="BY640" s="402">
        <v>66.7</v>
      </c>
      <c r="BZ640" s="402">
        <v>65.9</v>
      </c>
      <c r="CA640" s="402">
        <v>66.3</v>
      </c>
      <c r="CB640" s="402">
        <v>68.4</v>
      </c>
      <c r="CC640" s="402">
        <v>67.5</v>
      </c>
      <c r="CD640" s="402">
        <v>67</v>
      </c>
      <c r="CE640" s="402">
        <v>67</v>
      </c>
      <c r="CF640" s="402">
        <v>66.9</v>
      </c>
      <c r="CG640" s="402">
        <v>64.8</v>
      </c>
      <c r="CH640" s="402">
        <v>64.7</v>
      </c>
      <c r="CI640" s="402">
        <v>62.5</v>
      </c>
      <c r="CJ640" s="402">
        <v>63.2</v>
      </c>
      <c r="CK640" s="402">
        <v>61.1</v>
      </c>
      <c r="CL640" s="402">
        <v>63.2</v>
      </c>
      <c r="CM640" s="402">
        <v>63.2</v>
      </c>
      <c r="CN640" s="402">
        <v>64.3</v>
      </c>
      <c r="CO640" s="402">
        <v>63.3</v>
      </c>
      <c r="CP640" s="402">
        <v>65</v>
      </c>
    </row>
    <row r="641" spans="1:94">
      <c r="A641">
        <v>656</v>
      </c>
      <c r="B641" t="s">
        <v>1617</v>
      </c>
      <c r="C641" t="s">
        <v>1576</v>
      </c>
      <c r="D641" t="s">
        <v>1611</v>
      </c>
      <c r="E641" t="s">
        <v>1618</v>
      </c>
      <c r="F641" t="s">
        <v>2120</v>
      </c>
      <c r="I641" s="402"/>
      <c r="J641" s="402">
        <v>69.5</v>
      </c>
      <c r="K641" s="402"/>
      <c r="L641" s="402">
        <v>71.5</v>
      </c>
      <c r="M641" s="402">
        <v>69.5</v>
      </c>
      <c r="N641" s="402">
        <v>69.6</v>
      </c>
      <c r="O641" s="402">
        <v>69.1</v>
      </c>
      <c r="P641" s="402">
        <v>67</v>
      </c>
      <c r="Q641" s="402"/>
      <c r="R641" s="402">
        <v>72.8</v>
      </c>
      <c r="S641" s="402">
        <v>71.6</v>
      </c>
      <c r="T641" s="402">
        <v>71.6</v>
      </c>
      <c r="U641" s="402">
        <v>68.1</v>
      </c>
      <c r="V641" s="402">
        <v>70.1</v>
      </c>
      <c r="W641" s="402">
        <v>71.1</v>
      </c>
      <c r="X641" s="402">
        <v>69.8</v>
      </c>
      <c r="Y641" s="402">
        <v>69.1</v>
      </c>
      <c r="Z641" s="402">
        <v>70</v>
      </c>
      <c r="AA641" s="402">
        <v>69.3</v>
      </c>
      <c r="AB641" s="402">
        <v>69.1</v>
      </c>
      <c r="AC641" s="402">
        <v>69.1</v>
      </c>
      <c r="AD641" s="402">
        <v>68.4</v>
      </c>
      <c r="AE641" s="402">
        <v>69.2</v>
      </c>
      <c r="AF641" s="402">
        <v>67</v>
      </c>
      <c r="AG641" s="402">
        <v>66.8</v>
      </c>
      <c r="AH641" s="402">
        <v>67</v>
      </c>
      <c r="AI641" s="402"/>
      <c r="AJ641" s="402">
        <v>72.7</v>
      </c>
      <c r="AK641" s="402">
        <v>72.7</v>
      </c>
      <c r="AL641" s="402">
        <v>72.7</v>
      </c>
      <c r="AM641" s="402">
        <v>72.2</v>
      </c>
      <c r="AN641" s="402">
        <v>71.5</v>
      </c>
      <c r="AO641" s="402">
        <v>71.5</v>
      </c>
      <c r="AP641" s="402">
        <v>70.6</v>
      </c>
      <c r="AQ641" s="402">
        <v>72</v>
      </c>
      <c r="AR641" s="402">
        <v>71.5</v>
      </c>
      <c r="AS641" s="402">
        <v>71.5</v>
      </c>
      <c r="AT641" s="402">
        <v>71.9</v>
      </c>
      <c r="AU641" s="402">
        <v>71.5</v>
      </c>
      <c r="AV641" s="402">
        <v>71.5</v>
      </c>
      <c r="AW641" s="402">
        <v>70.3</v>
      </c>
      <c r="AX641" s="402">
        <v>68</v>
      </c>
      <c r="AY641" s="402">
        <v>68</v>
      </c>
      <c r="AZ641" s="402">
        <v>63.9</v>
      </c>
      <c r="BA641" s="402">
        <v>71</v>
      </c>
      <c r="BB641" s="402">
        <v>70.3</v>
      </c>
      <c r="BC641" s="402">
        <v>68.7</v>
      </c>
      <c r="BD641" s="402">
        <v>72.1</v>
      </c>
      <c r="BE641" s="402">
        <v>71.1</v>
      </c>
      <c r="BF641" s="402">
        <v>71.1</v>
      </c>
      <c r="BG641" s="402">
        <v>69.8</v>
      </c>
      <c r="BH641" s="402">
        <v>69.8</v>
      </c>
      <c r="BI641" s="402">
        <v>70</v>
      </c>
      <c r="BJ641" s="402">
        <v>68.2</v>
      </c>
      <c r="BK641" s="402">
        <v>69.2</v>
      </c>
      <c r="BL641" s="402">
        <v>69</v>
      </c>
      <c r="BM641" s="402">
        <v>70</v>
      </c>
      <c r="BN641" s="402">
        <v>73.5</v>
      </c>
      <c r="BO641" s="402">
        <v>68.7</v>
      </c>
      <c r="BP641" s="402">
        <v>69.3</v>
      </c>
      <c r="BQ641" s="402">
        <v>70.8</v>
      </c>
      <c r="BR641" s="402">
        <v>69.1</v>
      </c>
      <c r="BS641" s="402">
        <v>69.1</v>
      </c>
      <c r="BT641" s="402">
        <v>69.1</v>
      </c>
      <c r="BU641" s="402">
        <v>69.1</v>
      </c>
      <c r="BV641" s="402">
        <v>69.1</v>
      </c>
      <c r="BW641" s="402">
        <v>68.2</v>
      </c>
      <c r="BX641" s="402">
        <v>68.3</v>
      </c>
      <c r="BY641" s="402">
        <v>67.7</v>
      </c>
      <c r="BZ641" s="402">
        <v>68.3</v>
      </c>
      <c r="CA641" s="402">
        <v>68.3</v>
      </c>
      <c r="CB641" s="402">
        <v>72.1</v>
      </c>
      <c r="CC641" s="402">
        <v>71.7</v>
      </c>
      <c r="CD641" s="402">
        <v>68.8</v>
      </c>
      <c r="CE641" s="402">
        <v>69.1</v>
      </c>
      <c r="CF641" s="402">
        <v>69.1</v>
      </c>
      <c r="CG641" s="402">
        <v>67</v>
      </c>
      <c r="CH641" s="402">
        <v>66.9</v>
      </c>
      <c r="CI641" s="402">
        <v>66.8</v>
      </c>
      <c r="CJ641" s="402">
        <v>66.8</v>
      </c>
      <c r="CK641" s="402">
        <v>66.8</v>
      </c>
      <c r="CL641" s="402">
        <v>66.8</v>
      </c>
      <c r="CM641" s="402">
        <v>66.6</v>
      </c>
      <c r="CN641" s="402">
        <v>67</v>
      </c>
      <c r="CO641" s="402">
        <v>67</v>
      </c>
      <c r="CP641" s="402">
        <v>67</v>
      </c>
    </row>
    <row r="642" spans="1:94">
      <c r="A642">
        <v>657</v>
      </c>
      <c r="B642" t="s">
        <v>1619</v>
      </c>
      <c r="C642" t="s">
        <v>1576</v>
      </c>
      <c r="D642" t="s">
        <v>1611</v>
      </c>
      <c r="E642" t="s">
        <v>1620</v>
      </c>
      <c r="F642" t="s">
        <v>2120</v>
      </c>
      <c r="J642">
        <v>58.9</v>
      </c>
      <c r="L642">
        <v>59.7</v>
      </c>
      <c r="M642">
        <v>59.8</v>
      </c>
      <c r="N642">
        <v>58.9</v>
      </c>
      <c r="O642">
        <v>58.6</v>
      </c>
      <c r="P642">
        <v>57.5</v>
      </c>
      <c r="R642">
        <v>59.7</v>
      </c>
      <c r="S642">
        <v>59.7</v>
      </c>
      <c r="T642">
        <v>60.2</v>
      </c>
      <c r="U642">
        <v>58.6</v>
      </c>
      <c r="V642">
        <v>60.9</v>
      </c>
      <c r="W642">
        <v>58.8</v>
      </c>
      <c r="X642">
        <v>58.8</v>
      </c>
      <c r="Y642">
        <v>58.3</v>
      </c>
      <c r="Z642">
        <v>61</v>
      </c>
      <c r="AA642">
        <v>58.7</v>
      </c>
      <c r="AB642">
        <v>60.2</v>
      </c>
      <c r="AC642">
        <v>58.1</v>
      </c>
      <c r="AD642">
        <v>57.8</v>
      </c>
      <c r="AE642">
        <v>59.4</v>
      </c>
      <c r="AF642">
        <v>57.4</v>
      </c>
      <c r="AG642">
        <v>57.4</v>
      </c>
      <c r="AH642">
        <v>57.4</v>
      </c>
      <c r="AJ642">
        <v>59.7</v>
      </c>
      <c r="AK642">
        <v>59.7</v>
      </c>
      <c r="AL642">
        <v>59.7</v>
      </c>
      <c r="AM642">
        <v>59.8</v>
      </c>
      <c r="AN642">
        <v>59</v>
      </c>
      <c r="AO642">
        <v>59.7</v>
      </c>
      <c r="AP642">
        <v>59.7</v>
      </c>
      <c r="AQ642">
        <v>59.7</v>
      </c>
      <c r="AR642">
        <v>59.2</v>
      </c>
      <c r="AS642">
        <v>59.7</v>
      </c>
      <c r="AT642">
        <v>60.6</v>
      </c>
      <c r="AU642">
        <v>60.4</v>
      </c>
      <c r="AV642">
        <v>61.1</v>
      </c>
      <c r="AW642">
        <v>60.1</v>
      </c>
      <c r="AX642">
        <v>58.7</v>
      </c>
      <c r="AY642">
        <v>58</v>
      </c>
      <c r="AZ642">
        <v>56</v>
      </c>
      <c r="BA642">
        <v>61.7</v>
      </c>
      <c r="BB642">
        <v>61.1</v>
      </c>
      <c r="BC642">
        <v>60.2</v>
      </c>
      <c r="BD642">
        <v>58.9</v>
      </c>
      <c r="BE642">
        <v>58.6</v>
      </c>
      <c r="BF642">
        <v>58.9</v>
      </c>
      <c r="BG642">
        <v>57.7</v>
      </c>
      <c r="BH642">
        <v>61.5</v>
      </c>
      <c r="BI642">
        <v>59.7</v>
      </c>
      <c r="BJ642">
        <v>57.2</v>
      </c>
      <c r="BK642">
        <v>59.2</v>
      </c>
      <c r="BL642">
        <v>58.3</v>
      </c>
      <c r="BM642">
        <v>61.1</v>
      </c>
      <c r="BN642">
        <v>67.5</v>
      </c>
      <c r="BO642">
        <v>58.8</v>
      </c>
      <c r="BP642">
        <v>58.2</v>
      </c>
      <c r="BQ642">
        <v>60.3</v>
      </c>
      <c r="BR642">
        <v>60.3</v>
      </c>
      <c r="BS642">
        <v>60.3</v>
      </c>
      <c r="BT642">
        <v>58.3</v>
      </c>
      <c r="BU642">
        <v>57.9</v>
      </c>
      <c r="BV642">
        <v>57.6</v>
      </c>
      <c r="BW642">
        <v>58.1</v>
      </c>
      <c r="BX642">
        <v>59.1</v>
      </c>
      <c r="BY642">
        <v>57.2</v>
      </c>
      <c r="BZ642">
        <v>57.4</v>
      </c>
      <c r="CA642">
        <v>57.8</v>
      </c>
      <c r="CB642">
        <v>63.7</v>
      </c>
      <c r="CC642">
        <v>64.2</v>
      </c>
      <c r="CD642">
        <v>58.3</v>
      </c>
      <c r="CE642">
        <v>59.5</v>
      </c>
      <c r="CF642">
        <v>58.9</v>
      </c>
      <c r="CG642">
        <v>57.5</v>
      </c>
      <c r="CH642">
        <v>55.2</v>
      </c>
      <c r="CI642">
        <v>55.3</v>
      </c>
      <c r="CJ642">
        <v>59.7</v>
      </c>
      <c r="CK642">
        <v>59.4</v>
      </c>
      <c r="CL642">
        <v>61.2</v>
      </c>
      <c r="CM642">
        <v>55.2</v>
      </c>
      <c r="CN642">
        <v>57.4</v>
      </c>
      <c r="CO642">
        <v>56.7</v>
      </c>
      <c r="CP642">
        <v>57.4</v>
      </c>
    </row>
    <row r="643" spans="1:94">
      <c r="A643">
        <v>658</v>
      </c>
      <c r="B643" t="s">
        <v>1621</v>
      </c>
      <c r="C643" t="s">
        <v>1576</v>
      </c>
      <c r="D643" t="s">
        <v>1611</v>
      </c>
      <c r="E643" t="s">
        <v>1622</v>
      </c>
      <c r="F643" t="s">
        <v>2120</v>
      </c>
      <c r="I643" s="402"/>
      <c r="J643" s="402">
        <v>76.3</v>
      </c>
      <c r="K643" s="402"/>
      <c r="L643" s="402">
        <v>79.7</v>
      </c>
      <c r="M643" s="402">
        <v>80.2</v>
      </c>
      <c r="N643" s="402">
        <v>76.6</v>
      </c>
      <c r="O643" s="402">
        <v>74.5</v>
      </c>
      <c r="P643" s="402">
        <v>71.3</v>
      </c>
      <c r="Q643" s="402"/>
      <c r="R643" s="402">
        <v>79.7</v>
      </c>
      <c r="S643" s="402">
        <v>79.9</v>
      </c>
      <c r="T643" s="402">
        <v>79.7</v>
      </c>
      <c r="U643" s="402">
        <v>80.2</v>
      </c>
      <c r="V643" s="402">
        <v>80.1</v>
      </c>
      <c r="W643" s="402">
        <v>76.5</v>
      </c>
      <c r="X643" s="402">
        <v>77.2</v>
      </c>
      <c r="Y643" s="402">
        <v>76</v>
      </c>
      <c r="Z643" s="402">
        <v>77.3</v>
      </c>
      <c r="AA643" s="402">
        <v>76.9</v>
      </c>
      <c r="AB643" s="402">
        <v>79.4</v>
      </c>
      <c r="AC643" s="402">
        <v>73.9</v>
      </c>
      <c r="AD643" s="402">
        <v>73.7</v>
      </c>
      <c r="AE643" s="402">
        <v>74.4</v>
      </c>
      <c r="AF643" s="402">
        <v>72.7</v>
      </c>
      <c r="AG643" s="402">
        <v>70.7</v>
      </c>
      <c r="AH643" s="402">
        <v>70.2</v>
      </c>
      <c r="AI643" s="402"/>
      <c r="AJ643" s="402">
        <v>79.7</v>
      </c>
      <c r="AK643" s="402">
        <v>82.4</v>
      </c>
      <c r="AL643" s="402">
        <v>79.7</v>
      </c>
      <c r="AM643" s="402">
        <v>79.9</v>
      </c>
      <c r="AN643" s="402">
        <v>79.9</v>
      </c>
      <c r="AO643" s="402">
        <v>79.7</v>
      </c>
      <c r="AP643" s="402">
        <v>80.5</v>
      </c>
      <c r="AQ643" s="402">
        <v>81.5</v>
      </c>
      <c r="AR643" s="402">
        <v>79.9</v>
      </c>
      <c r="AS643" s="402">
        <v>79</v>
      </c>
      <c r="AT643" s="402">
        <v>80.2</v>
      </c>
      <c r="AU643" s="402">
        <v>78.4</v>
      </c>
      <c r="AV643" s="402">
        <v>81.6</v>
      </c>
      <c r="AW643" s="402">
        <v>80.9</v>
      </c>
      <c r="AX643" s="402">
        <v>80.6</v>
      </c>
      <c r="AY643" s="402">
        <v>80.8</v>
      </c>
      <c r="AZ643" s="402">
        <v>78.6</v>
      </c>
      <c r="BA643" s="402">
        <v>80.1</v>
      </c>
      <c r="BB643" s="402">
        <v>81.3</v>
      </c>
      <c r="BC643" s="402">
        <v>77.5</v>
      </c>
      <c r="BD643" s="402">
        <v>76.6</v>
      </c>
      <c r="BE643" s="402">
        <v>76.6</v>
      </c>
      <c r="BF643" s="402">
        <v>76.6</v>
      </c>
      <c r="BG643" s="402">
        <v>77.1</v>
      </c>
      <c r="BH643" s="402">
        <v>77.1</v>
      </c>
      <c r="BI643" s="402">
        <v>79</v>
      </c>
      <c r="BJ643" s="402">
        <v>74.5</v>
      </c>
      <c r="BK643" s="402">
        <v>76.6</v>
      </c>
      <c r="BL643" s="402">
        <v>76.3</v>
      </c>
      <c r="BM643" s="402">
        <v>77.3</v>
      </c>
      <c r="BN643" s="402">
        <v>84.4</v>
      </c>
      <c r="BO643" s="402">
        <v>78.4</v>
      </c>
      <c r="BP643" s="402">
        <v>76.4</v>
      </c>
      <c r="BQ643" s="402">
        <v>80.2</v>
      </c>
      <c r="BR643" s="402">
        <v>80.9</v>
      </c>
      <c r="BS643" s="402">
        <v>79.4</v>
      </c>
      <c r="BT643" s="402">
        <v>75.6</v>
      </c>
      <c r="BU643" s="402">
        <v>73.9</v>
      </c>
      <c r="BV643" s="402">
        <v>73.4</v>
      </c>
      <c r="BW643" s="402">
        <v>73.1</v>
      </c>
      <c r="BX643" s="402">
        <v>74.1</v>
      </c>
      <c r="BY643" s="402">
        <v>73.7</v>
      </c>
      <c r="BZ643" s="402">
        <v>72.8</v>
      </c>
      <c r="CA643" s="402">
        <v>73.7</v>
      </c>
      <c r="CB643" s="402">
        <v>77.6</v>
      </c>
      <c r="CC643" s="402">
        <v>77.7</v>
      </c>
      <c r="CD643" s="402">
        <v>72.4</v>
      </c>
      <c r="CE643" s="402">
        <v>74.4</v>
      </c>
      <c r="CF643" s="402">
        <v>77.2</v>
      </c>
      <c r="CG643" s="402">
        <v>73.2</v>
      </c>
      <c r="CH643" s="402">
        <v>71</v>
      </c>
      <c r="CI643" s="402">
        <v>67.5</v>
      </c>
      <c r="CJ643" s="402">
        <v>72.2</v>
      </c>
      <c r="CK643" s="402">
        <v>73.2</v>
      </c>
      <c r="CL643" s="402">
        <v>72</v>
      </c>
      <c r="CM643" s="402">
        <v>69.1</v>
      </c>
      <c r="CN643" s="402">
        <v>70.2</v>
      </c>
      <c r="CO643" s="402">
        <v>69.1</v>
      </c>
      <c r="CP643" s="402">
        <v>70.2</v>
      </c>
    </row>
    <row r="644" spans="3:94">
      <c r="C644" t="s">
        <v>1576</v>
      </c>
      <c r="I644" s="402"/>
      <c r="J644" s="402"/>
      <c r="K644" s="402"/>
      <c r="L644" s="402"/>
      <c r="M644" s="402"/>
      <c r="N644" s="402"/>
      <c r="O644" s="402"/>
      <c r="P644" s="402"/>
      <c r="Q644" s="402"/>
      <c r="R644" s="402"/>
      <c r="S644" s="402"/>
      <c r="T644" s="402"/>
      <c r="U644" s="402"/>
      <c r="V644" s="402"/>
      <c r="W644" s="402"/>
      <c r="X644" s="402"/>
      <c r="Y644" s="402"/>
      <c r="Z644" s="402"/>
      <c r="AA644" s="402"/>
      <c r="AB644" s="402"/>
      <c r="AC644" s="402"/>
      <c r="AD644" s="402"/>
      <c r="AE644" s="402"/>
      <c r="AF644" s="402"/>
      <c r="AG644" s="402"/>
      <c r="AH644" s="402"/>
      <c r="AI644" s="402"/>
      <c r="AJ644" s="402"/>
      <c r="AK644" s="402"/>
      <c r="AL644" s="402"/>
      <c r="AM644" s="402"/>
      <c r="AN644" s="402"/>
      <c r="AO644" s="402"/>
      <c r="AP644" s="402"/>
      <c r="AQ644" s="402"/>
      <c r="AR644" s="402"/>
      <c r="AS644" s="402"/>
      <c r="AT644" s="402"/>
      <c r="AU644" s="402"/>
      <c r="AV644" s="402"/>
      <c r="AW644" s="402"/>
      <c r="AX644" s="402"/>
      <c r="AY644" s="402"/>
      <c r="AZ644" s="402"/>
      <c r="BA644" s="402"/>
      <c r="BB644" s="402"/>
      <c r="BC644" s="402"/>
      <c r="BD644" s="402"/>
      <c r="BE644" s="402"/>
      <c r="BF644" s="402"/>
      <c r="BG644" s="402"/>
      <c r="BH644" s="402"/>
      <c r="BI644" s="402"/>
      <c r="BJ644" s="402"/>
      <c r="BK644" s="402"/>
      <c r="BL644" s="402"/>
      <c r="BM644" s="402"/>
      <c r="BN644" s="402"/>
      <c r="BO644" s="402"/>
      <c r="BP644" s="402"/>
      <c r="BQ644" s="402"/>
      <c r="BR644" s="402"/>
      <c r="BS644" s="402"/>
      <c r="BT644" s="402"/>
      <c r="BU644" s="402"/>
      <c r="BV644" s="402"/>
      <c r="BW644" s="402"/>
      <c r="BX644" s="402"/>
      <c r="BY644" s="402"/>
      <c r="BZ644" s="402"/>
      <c r="CA644" s="402"/>
      <c r="CB644" s="402"/>
      <c r="CC644" s="402"/>
      <c r="CD644" s="402"/>
      <c r="CE644" s="402"/>
      <c r="CF644" s="402"/>
      <c r="CG644" s="402"/>
      <c r="CH644" s="402"/>
      <c r="CI644" s="402"/>
      <c r="CJ644" s="402"/>
      <c r="CK644" s="402"/>
      <c r="CL644" s="402"/>
      <c r="CM644" s="402"/>
      <c r="CN644" s="402"/>
      <c r="CO644" s="402"/>
      <c r="CP644" s="402"/>
    </row>
    <row r="645" spans="3:4">
      <c r="C645" t="s">
        <v>180</v>
      </c>
      <c r="D645" t="s">
        <v>1624</v>
      </c>
    </row>
    <row r="646" spans="1:94">
      <c r="A646">
        <v>661</v>
      </c>
      <c r="B646" t="s">
        <v>1623</v>
      </c>
      <c r="C646" t="s">
        <v>180</v>
      </c>
      <c r="D646" t="s">
        <v>1624</v>
      </c>
      <c r="E646" t="s">
        <v>1625</v>
      </c>
      <c r="F646" t="s">
        <v>2110</v>
      </c>
      <c r="I646" s="402"/>
      <c r="J646" s="402">
        <v>9.7</v>
      </c>
      <c r="K646" s="402"/>
      <c r="L646" s="402">
        <v>5.8</v>
      </c>
      <c r="M646" s="402">
        <v>5.7</v>
      </c>
      <c r="N646" s="402">
        <v>9.6</v>
      </c>
      <c r="O646" s="402">
        <v>12.9</v>
      </c>
      <c r="P646" s="402">
        <v>13.8</v>
      </c>
      <c r="Q646" s="402"/>
      <c r="R646" s="402">
        <v>3</v>
      </c>
      <c r="S646" s="402">
        <v>5.1</v>
      </c>
      <c r="T646" s="402">
        <v>7</v>
      </c>
      <c r="U646" s="402">
        <v>4.2</v>
      </c>
      <c r="V646" s="402">
        <v>6.5</v>
      </c>
      <c r="W646" s="402">
        <v>8.9</v>
      </c>
      <c r="X646" s="402">
        <v>8.4</v>
      </c>
      <c r="Y646" s="402">
        <v>11</v>
      </c>
      <c r="Z646" s="402">
        <v>10.9</v>
      </c>
      <c r="AA646" s="402">
        <v>8.9</v>
      </c>
      <c r="AB646" s="402">
        <v>6.2</v>
      </c>
      <c r="AC646" s="402">
        <v>11.4</v>
      </c>
      <c r="AD646" s="402">
        <v>14.8</v>
      </c>
      <c r="AE646" s="402">
        <v>15.1</v>
      </c>
      <c r="AF646" s="402">
        <v>11.2</v>
      </c>
      <c r="AG646" s="402">
        <v>14.4</v>
      </c>
      <c r="AH646" s="402">
        <v>16.1</v>
      </c>
      <c r="AI646" s="402"/>
      <c r="AJ646" s="402">
        <v>2.9</v>
      </c>
      <c r="AK646" s="402">
        <v>3.4</v>
      </c>
      <c r="AL646" s="402">
        <v>3</v>
      </c>
      <c r="AM646" s="402">
        <v>4.9</v>
      </c>
      <c r="AN646" s="402">
        <v>4.6</v>
      </c>
      <c r="AO646" s="402">
        <v>6.7</v>
      </c>
      <c r="AP646" s="402">
        <v>4.1</v>
      </c>
      <c r="AQ646" s="402">
        <v>5.4</v>
      </c>
      <c r="AR646" s="402">
        <v>4.5</v>
      </c>
      <c r="AS646" s="402">
        <v>6.1</v>
      </c>
      <c r="AT646" s="402">
        <v>7.4</v>
      </c>
      <c r="AU646" s="402">
        <v>8.2</v>
      </c>
      <c r="AV646" s="402">
        <v>6.2</v>
      </c>
      <c r="AW646" s="402">
        <v>4.5</v>
      </c>
      <c r="AX646" s="402">
        <v>4.2</v>
      </c>
      <c r="AY646" s="402">
        <v>3.4</v>
      </c>
      <c r="AZ646" s="402">
        <v>4.7</v>
      </c>
      <c r="BA646" s="402">
        <v>7.2</v>
      </c>
      <c r="BB646" s="402">
        <v>5.9</v>
      </c>
      <c r="BC646" s="402">
        <v>7</v>
      </c>
      <c r="BD646" s="402">
        <v>6.9</v>
      </c>
      <c r="BE646" s="402">
        <v>8.5</v>
      </c>
      <c r="BF646" s="402">
        <v>10.1</v>
      </c>
      <c r="BG646" s="402">
        <v>8.8</v>
      </c>
      <c r="BH646" s="402">
        <v>8.8</v>
      </c>
      <c r="BI646" s="402">
        <v>7.9</v>
      </c>
      <c r="BJ646" s="402">
        <v>11.8</v>
      </c>
      <c r="BK646" s="402">
        <v>10.1</v>
      </c>
      <c r="BL646" s="402">
        <v>10.4</v>
      </c>
      <c r="BM646" s="402">
        <v>11.4</v>
      </c>
      <c r="BN646" s="402">
        <v>7.6</v>
      </c>
      <c r="BO646" s="402">
        <v>7.6</v>
      </c>
      <c r="BP646" s="402">
        <v>10</v>
      </c>
      <c r="BQ646" s="402">
        <v>4.7</v>
      </c>
      <c r="BR646" s="402">
        <v>3.9</v>
      </c>
      <c r="BS646" s="402">
        <v>7.1</v>
      </c>
      <c r="BT646" s="402">
        <v>9.8</v>
      </c>
      <c r="BU646" s="402">
        <v>12.2</v>
      </c>
      <c r="BV646" s="402">
        <v>12.1</v>
      </c>
      <c r="BW646" s="402">
        <v>9.9</v>
      </c>
      <c r="BX646" s="402">
        <v>13.4</v>
      </c>
      <c r="BY646" s="402">
        <v>14</v>
      </c>
      <c r="BZ646" s="402">
        <v>15</v>
      </c>
      <c r="CA646" s="402">
        <v>16.3</v>
      </c>
      <c r="CB646" s="402">
        <v>15</v>
      </c>
      <c r="CC646" s="402">
        <v>11.1</v>
      </c>
      <c r="CD646" s="402">
        <v>16.5</v>
      </c>
      <c r="CE646" s="402">
        <v>15.3</v>
      </c>
      <c r="CF646" s="402">
        <v>10.4</v>
      </c>
      <c r="CG646" s="402">
        <v>10.4</v>
      </c>
      <c r="CH646" s="402">
        <v>12.4</v>
      </c>
      <c r="CI646" s="402">
        <v>15.9</v>
      </c>
      <c r="CJ646" s="402">
        <v>12.9</v>
      </c>
      <c r="CK646" s="402">
        <v>10.9</v>
      </c>
      <c r="CL646" s="402">
        <v>12.1</v>
      </c>
      <c r="CM646" s="402">
        <v>16.8</v>
      </c>
      <c r="CN646" s="402">
        <v>15.1</v>
      </c>
      <c r="CO646" s="402">
        <v>16.3</v>
      </c>
      <c r="CP646" s="402">
        <v>16.6</v>
      </c>
    </row>
    <row r="647" spans="1:94">
      <c r="A647">
        <v>662</v>
      </c>
      <c r="B647" t="s">
        <v>1626</v>
      </c>
      <c r="C647" t="s">
        <v>180</v>
      </c>
      <c r="D647" t="s">
        <v>1624</v>
      </c>
      <c r="E647" t="s">
        <v>1627</v>
      </c>
      <c r="F647" t="s">
        <v>2110</v>
      </c>
      <c r="I647" s="402"/>
      <c r="J647" s="402">
        <v>3.9</v>
      </c>
      <c r="K647" s="402"/>
      <c r="L647" s="402">
        <v>2.3</v>
      </c>
      <c r="M647" s="402">
        <v>2.5</v>
      </c>
      <c r="N647" s="402">
        <v>3.7</v>
      </c>
      <c r="O647" s="402">
        <v>5</v>
      </c>
      <c r="P647" s="402">
        <v>5.7</v>
      </c>
      <c r="Q647" s="402"/>
      <c r="R647" s="402">
        <v>1.3</v>
      </c>
      <c r="S647" s="402">
        <v>1.9</v>
      </c>
      <c r="T647" s="402">
        <v>3</v>
      </c>
      <c r="U647" s="402">
        <v>2.5</v>
      </c>
      <c r="V647" s="402">
        <v>2.5</v>
      </c>
      <c r="W647" s="402">
        <v>2.9</v>
      </c>
      <c r="X647" s="402">
        <v>3.1</v>
      </c>
      <c r="Y647" s="402">
        <v>4.4</v>
      </c>
      <c r="Z647" s="402">
        <v>5.1</v>
      </c>
      <c r="AA647" s="402">
        <v>3.5</v>
      </c>
      <c r="AB647" s="402">
        <v>3.3</v>
      </c>
      <c r="AC647" s="402">
        <v>4.8</v>
      </c>
      <c r="AD647" s="402">
        <v>5</v>
      </c>
      <c r="AE647" s="402">
        <v>5.8</v>
      </c>
      <c r="AF647" s="402">
        <v>5.1</v>
      </c>
      <c r="AG647" s="402">
        <v>5.7</v>
      </c>
      <c r="AH647" s="402">
        <v>6.5</v>
      </c>
      <c r="AI647" s="402"/>
      <c r="AJ647" s="402">
        <v>1.1</v>
      </c>
      <c r="AK647" s="402">
        <v>1.8</v>
      </c>
      <c r="AL647" s="402">
        <v>1.3</v>
      </c>
      <c r="AM647" s="402">
        <v>2.1</v>
      </c>
      <c r="AN647" s="402">
        <v>1.6</v>
      </c>
      <c r="AO647" s="402">
        <v>2.1</v>
      </c>
      <c r="AP647" s="402">
        <v>1.9</v>
      </c>
      <c r="AQ647" s="402">
        <v>2.2</v>
      </c>
      <c r="AR647" s="402">
        <v>1.5</v>
      </c>
      <c r="AS647" s="402">
        <v>2.2</v>
      </c>
      <c r="AT647" s="402">
        <v>3.7</v>
      </c>
      <c r="AU647" s="402">
        <v>3.2</v>
      </c>
      <c r="AV647" s="402">
        <v>2.9</v>
      </c>
      <c r="AW647" s="402">
        <v>2.2</v>
      </c>
      <c r="AX647" s="402">
        <v>2.5</v>
      </c>
      <c r="AY647" s="402">
        <v>2.1</v>
      </c>
      <c r="AZ647" s="402">
        <v>2.9</v>
      </c>
      <c r="BA647" s="402">
        <v>2.1</v>
      </c>
      <c r="BB647" s="402">
        <v>2.4</v>
      </c>
      <c r="BC647" s="402">
        <v>3.3</v>
      </c>
      <c r="BD647" s="402">
        <v>1.9</v>
      </c>
      <c r="BE647" s="402">
        <v>2.4</v>
      </c>
      <c r="BF647" s="402">
        <v>3.6</v>
      </c>
      <c r="BG647" s="402">
        <v>3.2</v>
      </c>
      <c r="BH647" s="402">
        <v>3</v>
      </c>
      <c r="BI647" s="402">
        <v>3.1</v>
      </c>
      <c r="BJ647" s="402">
        <v>5.4</v>
      </c>
      <c r="BK647" s="402">
        <v>3.6</v>
      </c>
      <c r="BL647" s="402">
        <v>3.5</v>
      </c>
      <c r="BM647" s="402">
        <v>5.3</v>
      </c>
      <c r="BN647" s="402">
        <v>4.3</v>
      </c>
      <c r="BO647" s="402">
        <v>3.5</v>
      </c>
      <c r="BP647" s="402">
        <v>3.5</v>
      </c>
      <c r="BQ647" s="402">
        <v>3.5</v>
      </c>
      <c r="BR647" s="402">
        <v>2.9</v>
      </c>
      <c r="BS647" s="402">
        <v>3.3</v>
      </c>
      <c r="BT647" s="402">
        <v>3.1</v>
      </c>
      <c r="BU647" s="402">
        <v>5</v>
      </c>
      <c r="BV647" s="402">
        <v>5.7</v>
      </c>
      <c r="BW647" s="402">
        <v>4.4</v>
      </c>
      <c r="BX647" s="402">
        <v>3.8</v>
      </c>
      <c r="BY647" s="402">
        <v>4.3</v>
      </c>
      <c r="BZ647" s="402">
        <v>5.6</v>
      </c>
      <c r="CA647" s="402">
        <v>5.8</v>
      </c>
      <c r="CB647" s="402">
        <v>6.7</v>
      </c>
      <c r="CC647" s="402">
        <v>5.8</v>
      </c>
      <c r="CD647" s="402">
        <v>5.8</v>
      </c>
      <c r="CE647" s="402">
        <v>5.4</v>
      </c>
      <c r="CF647" s="402">
        <v>3.6</v>
      </c>
      <c r="CG647" s="402">
        <v>4.4</v>
      </c>
      <c r="CH647" s="402">
        <v>6.8</v>
      </c>
      <c r="CI647" s="402">
        <v>6.8</v>
      </c>
      <c r="CJ647" s="402">
        <v>5</v>
      </c>
      <c r="CK647" s="402">
        <v>5.1</v>
      </c>
      <c r="CL647" s="402">
        <v>4.6</v>
      </c>
      <c r="CM647" s="402">
        <v>5.8</v>
      </c>
      <c r="CN647" s="402">
        <v>4.5</v>
      </c>
      <c r="CO647" s="402">
        <v>7.5</v>
      </c>
      <c r="CP647" s="402">
        <v>7</v>
      </c>
    </row>
    <row r="648" spans="1:94">
      <c r="A648">
        <v>663</v>
      </c>
      <c r="B648" t="s">
        <v>1628</v>
      </c>
      <c r="C648" t="s">
        <v>180</v>
      </c>
      <c r="D648" t="s">
        <v>1624</v>
      </c>
      <c r="E648" t="s">
        <v>1629</v>
      </c>
      <c r="F648" t="s">
        <v>2110</v>
      </c>
      <c r="I648" s="402"/>
      <c r="J648" s="402">
        <v>0.9</v>
      </c>
      <c r="K648" s="402"/>
      <c r="L648" s="402">
        <v>0.5</v>
      </c>
      <c r="M648" s="402">
        <v>0.7</v>
      </c>
      <c r="N648" s="402">
        <v>0.6</v>
      </c>
      <c r="O648" s="402">
        <v>1.5</v>
      </c>
      <c r="P648" s="402">
        <v>1.2</v>
      </c>
      <c r="Q648" s="402"/>
      <c r="R648" s="402">
        <v>0.3</v>
      </c>
      <c r="S648" s="402">
        <v>0.4</v>
      </c>
      <c r="T648" s="402">
        <v>0.5</v>
      </c>
      <c r="U648" s="402">
        <v>0.6</v>
      </c>
      <c r="V648" s="402">
        <v>0.7</v>
      </c>
      <c r="W648" s="402">
        <v>0.8</v>
      </c>
      <c r="X648" s="402">
        <v>0.4</v>
      </c>
      <c r="Y648" s="402">
        <v>0.5</v>
      </c>
      <c r="Z648" s="402">
        <v>0.8</v>
      </c>
      <c r="AA648" s="402">
        <v>0.5</v>
      </c>
      <c r="AB648" s="402">
        <v>1.4</v>
      </c>
      <c r="AC648" s="402">
        <v>1.1</v>
      </c>
      <c r="AD648" s="402">
        <v>1.3</v>
      </c>
      <c r="AE648" s="402">
        <v>2.3</v>
      </c>
      <c r="AF648" s="402">
        <v>1.2</v>
      </c>
      <c r="AG648" s="402">
        <v>0.5</v>
      </c>
      <c r="AH648" s="402">
        <v>2.1</v>
      </c>
      <c r="AI648" s="402"/>
      <c r="AJ648" s="402">
        <v>0.1</v>
      </c>
      <c r="AK648" s="402">
        <v>0.4</v>
      </c>
      <c r="AL648" s="402">
        <v>0.3</v>
      </c>
      <c r="AM648" s="402">
        <v>0.3</v>
      </c>
      <c r="AN648" s="402">
        <v>0.2</v>
      </c>
      <c r="AO648" s="402">
        <v>0.6</v>
      </c>
      <c r="AP648" s="402">
        <v>0.7</v>
      </c>
      <c r="AQ648" s="402">
        <v>0.4</v>
      </c>
      <c r="AR648" s="402">
        <v>0.5</v>
      </c>
      <c r="AS648" s="402">
        <v>0.3</v>
      </c>
      <c r="AT648" s="402">
        <v>0.5</v>
      </c>
      <c r="AU648" s="402">
        <v>0.5</v>
      </c>
      <c r="AV648" s="402">
        <v>1.2</v>
      </c>
      <c r="AW648" s="402">
        <v>0.4</v>
      </c>
      <c r="AX648" s="402">
        <v>0.8</v>
      </c>
      <c r="AY648" s="402">
        <v>0.6</v>
      </c>
      <c r="AZ648" s="402">
        <v>0.4</v>
      </c>
      <c r="BA648" s="402">
        <v>0.6</v>
      </c>
      <c r="BB648" s="402">
        <v>1</v>
      </c>
      <c r="BC648" s="402">
        <v>0.4</v>
      </c>
      <c r="BD648" s="402">
        <v>0.9</v>
      </c>
      <c r="BE648" s="402">
        <v>0.7</v>
      </c>
      <c r="BF648" s="402">
        <v>0.8</v>
      </c>
      <c r="BG648" s="402">
        <v>0.4</v>
      </c>
      <c r="BH648" s="402">
        <v>0.4</v>
      </c>
      <c r="BI648" s="402">
        <v>0.4</v>
      </c>
      <c r="BJ648" s="402">
        <v>0.5</v>
      </c>
      <c r="BK648" s="402">
        <v>0.3</v>
      </c>
      <c r="BL648" s="402">
        <v>0.5</v>
      </c>
      <c r="BM648" s="402">
        <v>0.8</v>
      </c>
      <c r="BN648" s="402">
        <v>1</v>
      </c>
      <c r="BO648" s="402">
        <v>0.3</v>
      </c>
      <c r="BP648" s="402">
        <v>0.6</v>
      </c>
      <c r="BQ648" s="402">
        <v>1.4</v>
      </c>
      <c r="BR648" s="402">
        <v>0.2</v>
      </c>
      <c r="BS648" s="402">
        <v>1.6</v>
      </c>
      <c r="BT648" s="402">
        <v>2.2</v>
      </c>
      <c r="BU648" s="402">
        <v>1.1</v>
      </c>
      <c r="BV648" s="402">
        <v>0.9</v>
      </c>
      <c r="BW648" s="402">
        <v>0.3</v>
      </c>
      <c r="BX648" s="402">
        <v>0.5</v>
      </c>
      <c r="BY648" s="402">
        <v>0.6</v>
      </c>
      <c r="BZ648" s="402">
        <v>0.7</v>
      </c>
      <c r="CA648" s="402">
        <v>3</v>
      </c>
      <c r="CB648" s="402">
        <v>0.9</v>
      </c>
      <c r="CC648" s="402">
        <v>1.5</v>
      </c>
      <c r="CD648" s="402">
        <v>1.8</v>
      </c>
      <c r="CE648" s="402">
        <v>4.2</v>
      </c>
      <c r="CF648" s="402">
        <v>2.7</v>
      </c>
      <c r="CG648" s="402">
        <v>0.8</v>
      </c>
      <c r="CH648" s="402">
        <v>0.3</v>
      </c>
      <c r="CI648" s="402">
        <v>0.7</v>
      </c>
      <c r="CJ648" s="402">
        <v>0.3</v>
      </c>
      <c r="CK648" s="402">
        <v>0.4</v>
      </c>
      <c r="CL648" s="402">
        <v>0.4</v>
      </c>
      <c r="CM648" s="402">
        <v>0.6</v>
      </c>
      <c r="CN648" s="402">
        <v>2.4</v>
      </c>
      <c r="CO648" s="402">
        <v>0.9</v>
      </c>
      <c r="CP648" s="402">
        <v>2.9</v>
      </c>
    </row>
    <row r="649" spans="1:94">
      <c r="A649">
        <v>664</v>
      </c>
      <c r="B649" t="s">
        <v>1630</v>
      </c>
      <c r="C649" t="s">
        <v>180</v>
      </c>
      <c r="D649" t="s">
        <v>1624</v>
      </c>
      <c r="E649" t="s">
        <v>1631</v>
      </c>
      <c r="F649" t="s">
        <v>2110</v>
      </c>
      <c r="J649">
        <v>1.9</v>
      </c>
      <c r="L649">
        <v>0.8</v>
      </c>
      <c r="M649">
        <v>1.1</v>
      </c>
      <c r="N649">
        <v>1.7</v>
      </c>
      <c r="O649">
        <v>2.7</v>
      </c>
      <c r="P649">
        <v>3.3</v>
      </c>
      <c r="R649">
        <v>0.4</v>
      </c>
      <c r="S649">
        <v>0.7</v>
      </c>
      <c r="T649">
        <v>1.1</v>
      </c>
      <c r="U649">
        <v>0.9</v>
      </c>
      <c r="V649">
        <v>1.2</v>
      </c>
      <c r="W649">
        <v>1.4</v>
      </c>
      <c r="X649">
        <v>1.4</v>
      </c>
      <c r="Y649">
        <v>2.1</v>
      </c>
      <c r="Z649">
        <v>2</v>
      </c>
      <c r="AA649">
        <v>1.8</v>
      </c>
      <c r="AB649">
        <v>1.9</v>
      </c>
      <c r="AC649">
        <v>2.6</v>
      </c>
      <c r="AD649">
        <v>2.7</v>
      </c>
      <c r="AE649">
        <v>3.1</v>
      </c>
      <c r="AF649">
        <v>3.6</v>
      </c>
      <c r="AG649">
        <v>3</v>
      </c>
      <c r="AH649">
        <v>3.3</v>
      </c>
      <c r="AJ649">
        <v>0.3</v>
      </c>
      <c r="AK649">
        <v>0.6</v>
      </c>
      <c r="AL649">
        <v>0.3</v>
      </c>
      <c r="AM649">
        <v>0.6</v>
      </c>
      <c r="AN649">
        <v>0.5</v>
      </c>
      <c r="AO649">
        <v>1.1</v>
      </c>
      <c r="AP649">
        <v>0.7</v>
      </c>
      <c r="AQ649">
        <v>0.7</v>
      </c>
      <c r="AR649">
        <v>0.6</v>
      </c>
      <c r="AS649">
        <v>0.8</v>
      </c>
      <c r="AT649">
        <v>1.3</v>
      </c>
      <c r="AU649">
        <v>1.1</v>
      </c>
      <c r="AV649">
        <v>1.2</v>
      </c>
      <c r="AW649">
        <v>0.6</v>
      </c>
      <c r="AX649">
        <v>1</v>
      </c>
      <c r="AY649">
        <v>0.7</v>
      </c>
      <c r="AZ649">
        <v>1.1</v>
      </c>
      <c r="BA649">
        <v>1.1</v>
      </c>
      <c r="BB649">
        <v>1.3</v>
      </c>
      <c r="BC649">
        <v>1.4</v>
      </c>
      <c r="BD649">
        <v>1</v>
      </c>
      <c r="BE649">
        <v>1.3</v>
      </c>
      <c r="BF649">
        <v>1.7</v>
      </c>
      <c r="BG649">
        <v>1.5</v>
      </c>
      <c r="BH649">
        <v>2</v>
      </c>
      <c r="BI649">
        <v>1.2</v>
      </c>
      <c r="BJ649">
        <v>2.7</v>
      </c>
      <c r="BK649">
        <v>1.5</v>
      </c>
      <c r="BL649">
        <v>1.6</v>
      </c>
      <c r="BM649">
        <v>2</v>
      </c>
      <c r="BN649">
        <v>1.7</v>
      </c>
      <c r="BO649">
        <v>1.5</v>
      </c>
      <c r="BP649">
        <v>2.1</v>
      </c>
      <c r="BQ649">
        <v>1.8</v>
      </c>
      <c r="BR649">
        <v>1.4</v>
      </c>
      <c r="BS649">
        <v>2</v>
      </c>
      <c r="BT649">
        <v>1.9</v>
      </c>
      <c r="BU649">
        <v>2.6</v>
      </c>
      <c r="BV649">
        <v>2.8</v>
      </c>
      <c r="BW649">
        <v>2.6</v>
      </c>
      <c r="BX649">
        <v>1.9</v>
      </c>
      <c r="BY649">
        <v>1.9</v>
      </c>
      <c r="BZ649">
        <v>3.5</v>
      </c>
      <c r="CA649">
        <v>3</v>
      </c>
      <c r="CB649">
        <v>2.9</v>
      </c>
      <c r="CC649">
        <v>2.5</v>
      </c>
      <c r="CD649">
        <v>3.6</v>
      </c>
      <c r="CE649">
        <v>2.9</v>
      </c>
      <c r="CF649">
        <v>3.1</v>
      </c>
      <c r="CG649">
        <v>3</v>
      </c>
      <c r="CH649">
        <v>4.5</v>
      </c>
      <c r="CI649">
        <v>3.7</v>
      </c>
      <c r="CJ649">
        <v>2</v>
      </c>
      <c r="CK649">
        <v>1.9</v>
      </c>
      <c r="CL649">
        <v>2.4</v>
      </c>
      <c r="CM649">
        <v>3.9</v>
      </c>
      <c r="CN649">
        <v>2.5</v>
      </c>
      <c r="CO649">
        <v>3.9</v>
      </c>
      <c r="CP649">
        <v>3.3</v>
      </c>
    </row>
    <row r="650" spans="1:94">
      <c r="A650">
        <v>665</v>
      </c>
      <c r="C650" t="s">
        <v>180</v>
      </c>
      <c r="D650" t="s">
        <v>1624</v>
      </c>
      <c r="I650" s="402"/>
      <c r="J650" s="402"/>
      <c r="K650" s="402"/>
      <c r="L650" s="402"/>
      <c r="M650" s="402"/>
      <c r="N650" s="402"/>
      <c r="O650" s="402"/>
      <c r="P650" s="402"/>
      <c r="Q650" s="402"/>
      <c r="R650" s="402"/>
      <c r="S650" s="402"/>
      <c r="T650" s="402"/>
      <c r="U650" s="402"/>
      <c r="V650" s="402"/>
      <c r="W650" s="402"/>
      <c r="X650" s="402"/>
      <c r="Y650" s="402"/>
      <c r="Z650" s="402"/>
      <c r="AA650" s="402"/>
      <c r="AB650" s="402"/>
      <c r="AC650" s="402"/>
      <c r="AD650" s="402"/>
      <c r="AE650" s="402"/>
      <c r="AF650" s="402"/>
      <c r="AG650" s="402"/>
      <c r="AH650" s="402"/>
      <c r="AI650" s="402"/>
      <c r="AJ650" s="402"/>
      <c r="AK650" s="402"/>
      <c r="AL650" s="402"/>
      <c r="AM650" s="402"/>
      <c r="AN650" s="402"/>
      <c r="AO650" s="402"/>
      <c r="AP650" s="402"/>
      <c r="AQ650" s="402"/>
      <c r="AR650" s="402"/>
      <c r="AS650" s="402"/>
      <c r="AT650" s="402"/>
      <c r="AU650" s="402"/>
      <c r="AV650" s="402"/>
      <c r="AW650" s="402"/>
      <c r="AX650" s="402"/>
      <c r="AY650" s="402"/>
      <c r="AZ650" s="402"/>
      <c r="BA650" s="402"/>
      <c r="BB650" s="402"/>
      <c r="BC650" s="402"/>
      <c r="BD650" s="402"/>
      <c r="BE650" s="402"/>
      <c r="BF650" s="402"/>
      <c r="BG650" s="402"/>
      <c r="BH650" s="402"/>
      <c r="BI650" s="402"/>
      <c r="BJ650" s="402"/>
      <c r="BK650" s="402"/>
      <c r="BL650" s="402"/>
      <c r="BM650" s="402"/>
      <c r="BN650" s="402"/>
      <c r="BO650" s="402"/>
      <c r="BP650" s="402"/>
      <c r="BQ650" s="402"/>
      <c r="BR650" s="402"/>
      <c r="BS650" s="402"/>
      <c r="BT650" s="402"/>
      <c r="BU650" s="402"/>
      <c r="BV650" s="402"/>
      <c r="BW650" s="402"/>
      <c r="BX650" s="402"/>
      <c r="BY650" s="402"/>
      <c r="BZ650" s="402"/>
      <c r="CA650" s="402"/>
      <c r="CB650" s="402"/>
      <c r="CC650" s="402"/>
      <c r="CD650" s="402"/>
      <c r="CE650" s="402"/>
      <c r="CF650" s="402"/>
      <c r="CG650" s="402"/>
      <c r="CH650" s="402"/>
      <c r="CI650" s="402"/>
      <c r="CJ650" s="402"/>
      <c r="CK650" s="402"/>
      <c r="CL650" s="402"/>
      <c r="CM650" s="402"/>
      <c r="CN650" s="402"/>
      <c r="CO650" s="402"/>
      <c r="CP650" s="402"/>
    </row>
    <row r="651" spans="1:94">
      <c r="A651">
        <v>666</v>
      </c>
      <c r="B651" t="s">
        <v>1632</v>
      </c>
      <c r="C651" t="s">
        <v>180</v>
      </c>
      <c r="D651" t="s">
        <v>1624</v>
      </c>
      <c r="E651" t="s">
        <v>1633</v>
      </c>
      <c r="F651" t="s">
        <v>2110</v>
      </c>
      <c r="I651" s="402"/>
      <c r="J651" s="402">
        <v>7.4</v>
      </c>
      <c r="K651" s="402"/>
      <c r="L651" s="402">
        <v>9.7</v>
      </c>
      <c r="M651" s="402">
        <v>6.4</v>
      </c>
      <c r="N651" s="402">
        <v>8.3</v>
      </c>
      <c r="O651" s="402">
        <v>6.2</v>
      </c>
      <c r="P651" s="402">
        <v>5.2</v>
      </c>
      <c r="Q651" s="402"/>
      <c r="R651" s="402">
        <v>10.4</v>
      </c>
      <c r="S651" s="402">
        <v>9.6</v>
      </c>
      <c r="T651" s="402">
        <v>9.7</v>
      </c>
      <c r="U651" s="402">
        <v>6</v>
      </c>
      <c r="V651" s="402">
        <v>6.6</v>
      </c>
      <c r="W651" s="402">
        <v>8.9</v>
      </c>
      <c r="X651" s="402">
        <v>8.1</v>
      </c>
      <c r="Y651" s="402">
        <v>8.2</v>
      </c>
      <c r="Z651" s="402">
        <v>10.1</v>
      </c>
      <c r="AA651" s="402">
        <v>6.5</v>
      </c>
      <c r="AB651" s="402">
        <v>4.6</v>
      </c>
      <c r="AC651" s="402">
        <v>6.6</v>
      </c>
      <c r="AD651" s="402">
        <v>6</v>
      </c>
      <c r="AE651" s="402">
        <v>6.4</v>
      </c>
      <c r="AF651" s="402">
        <v>5.7</v>
      </c>
      <c r="AG651" s="402">
        <v>4.8</v>
      </c>
      <c r="AH651" s="402">
        <v>4.9</v>
      </c>
      <c r="AI651" s="402"/>
      <c r="AJ651" s="402">
        <v>11</v>
      </c>
      <c r="AK651" s="402">
        <v>8.1</v>
      </c>
      <c r="AL651" s="402">
        <v>10.6</v>
      </c>
      <c r="AM651" s="402">
        <v>10.9</v>
      </c>
      <c r="AN651" s="402">
        <v>10.3</v>
      </c>
      <c r="AO651" s="402">
        <v>8.3</v>
      </c>
      <c r="AP651" s="402">
        <v>8.2</v>
      </c>
      <c r="AQ651" s="402">
        <v>9.2</v>
      </c>
      <c r="AR651" s="402">
        <v>9.4</v>
      </c>
      <c r="AS651" s="402">
        <v>9.5</v>
      </c>
      <c r="AT651" s="402">
        <v>9.6</v>
      </c>
      <c r="AU651" s="402">
        <v>10.8</v>
      </c>
      <c r="AV651" s="402">
        <v>8.8</v>
      </c>
      <c r="AW651" s="402">
        <v>7.7</v>
      </c>
      <c r="AX651" s="402">
        <v>5.2</v>
      </c>
      <c r="AY651" s="402">
        <v>6.2</v>
      </c>
      <c r="AZ651" s="402">
        <v>5.3</v>
      </c>
      <c r="BA651" s="402">
        <v>7.2</v>
      </c>
      <c r="BB651" s="402">
        <v>6.4</v>
      </c>
      <c r="BC651" s="402">
        <v>6.3</v>
      </c>
      <c r="BD651" s="402">
        <v>9.2</v>
      </c>
      <c r="BE651" s="402">
        <v>9.2</v>
      </c>
      <c r="BF651" s="402">
        <v>8.7</v>
      </c>
      <c r="BG651" s="402">
        <v>8.8</v>
      </c>
      <c r="BH651" s="402">
        <v>7.7</v>
      </c>
      <c r="BI651" s="402">
        <v>7.5</v>
      </c>
      <c r="BJ651" s="402">
        <v>8.5</v>
      </c>
      <c r="BK651" s="402">
        <v>7.1</v>
      </c>
      <c r="BL651" s="402">
        <v>8.4</v>
      </c>
      <c r="BM651" s="402">
        <v>10</v>
      </c>
      <c r="BN651" s="402">
        <v>10.5</v>
      </c>
      <c r="BO651" s="402">
        <v>6.1</v>
      </c>
      <c r="BP651" s="402">
        <v>6.8</v>
      </c>
      <c r="BQ651" s="402">
        <v>3.9</v>
      </c>
      <c r="BR651" s="402">
        <v>4.8</v>
      </c>
      <c r="BS651" s="402">
        <v>4.8</v>
      </c>
      <c r="BT651" s="402">
        <v>7</v>
      </c>
      <c r="BU651" s="402">
        <v>7</v>
      </c>
      <c r="BV651" s="402">
        <v>6.3</v>
      </c>
      <c r="BW651" s="402">
        <v>6</v>
      </c>
      <c r="BX651" s="402">
        <v>6.5</v>
      </c>
      <c r="BY651" s="402">
        <v>5.7</v>
      </c>
      <c r="BZ651" s="402">
        <v>6.4</v>
      </c>
      <c r="CA651" s="402">
        <v>5.5</v>
      </c>
      <c r="CB651" s="402">
        <v>6.7</v>
      </c>
      <c r="CC651" s="402">
        <v>7.4</v>
      </c>
      <c r="CD651" s="402">
        <v>6.1</v>
      </c>
      <c r="CE651" s="402">
        <v>6.1</v>
      </c>
      <c r="CF651" s="402">
        <v>6</v>
      </c>
      <c r="CG651" s="402">
        <v>5.8</v>
      </c>
      <c r="CH651" s="402">
        <v>5.4</v>
      </c>
      <c r="CI651" s="402">
        <v>4.5</v>
      </c>
      <c r="CJ651" s="402">
        <v>5.5</v>
      </c>
      <c r="CK651" s="402">
        <v>5</v>
      </c>
      <c r="CL651" s="402">
        <v>4.8</v>
      </c>
      <c r="CM651" s="402">
        <v>4.8</v>
      </c>
      <c r="CN651" s="402">
        <v>4.9</v>
      </c>
      <c r="CO651" s="402">
        <v>4.9</v>
      </c>
      <c r="CP651" s="402">
        <v>5</v>
      </c>
    </row>
    <row r="652" spans="1:94">
      <c r="A652">
        <v>667</v>
      </c>
      <c r="B652" t="s">
        <v>1634</v>
      </c>
      <c r="C652" t="s">
        <v>180</v>
      </c>
      <c r="D652" t="s">
        <v>1624</v>
      </c>
      <c r="E652" t="s">
        <v>1635</v>
      </c>
      <c r="F652" t="s">
        <v>2110</v>
      </c>
      <c r="I652" s="402"/>
      <c r="J652" s="402">
        <v>1.7</v>
      </c>
      <c r="K652" s="402"/>
      <c r="L652" s="402">
        <v>1.9</v>
      </c>
      <c r="M652" s="402">
        <v>1.5</v>
      </c>
      <c r="N652" s="402">
        <v>1.8</v>
      </c>
      <c r="O652" s="402">
        <v>1.7</v>
      </c>
      <c r="P652" s="402">
        <v>1.4</v>
      </c>
      <c r="Q652" s="402"/>
      <c r="R652" s="402">
        <v>1.8</v>
      </c>
      <c r="S652" s="402">
        <v>1.8</v>
      </c>
      <c r="T652" s="402">
        <v>2</v>
      </c>
      <c r="U652" s="402">
        <v>1.5</v>
      </c>
      <c r="V652" s="402">
        <v>1.5</v>
      </c>
      <c r="W652" s="402">
        <v>2</v>
      </c>
      <c r="X652" s="402">
        <v>1.7</v>
      </c>
      <c r="Y652" s="402">
        <v>1.8</v>
      </c>
      <c r="Z652" s="402">
        <v>2.3</v>
      </c>
      <c r="AA652" s="402">
        <v>1.5</v>
      </c>
      <c r="AB652" s="402">
        <v>1.4</v>
      </c>
      <c r="AC652" s="402">
        <v>1.7</v>
      </c>
      <c r="AD652" s="402">
        <v>1.6</v>
      </c>
      <c r="AE652" s="402">
        <v>2</v>
      </c>
      <c r="AF652" s="402">
        <v>1.5</v>
      </c>
      <c r="AG652" s="402">
        <v>1.3</v>
      </c>
      <c r="AH652" s="402">
        <v>1.5</v>
      </c>
      <c r="AI652" s="402"/>
      <c r="AJ652" s="402">
        <v>1.7</v>
      </c>
      <c r="AK652" s="402">
        <v>1.7</v>
      </c>
      <c r="AL652" s="402">
        <v>1.8</v>
      </c>
      <c r="AM652" s="402">
        <v>2</v>
      </c>
      <c r="AN652" s="402">
        <v>1.8</v>
      </c>
      <c r="AO652" s="402">
        <v>1.7</v>
      </c>
      <c r="AP652" s="402">
        <v>1.7</v>
      </c>
      <c r="AQ652" s="402">
        <v>1.7</v>
      </c>
      <c r="AR652" s="402">
        <v>1.8</v>
      </c>
      <c r="AS652" s="402">
        <v>1.8</v>
      </c>
      <c r="AT652" s="402">
        <v>2</v>
      </c>
      <c r="AU652" s="402">
        <v>2.2</v>
      </c>
      <c r="AV652" s="402">
        <v>2</v>
      </c>
      <c r="AW652" s="402">
        <v>1.7</v>
      </c>
      <c r="AX652" s="402">
        <v>1.4</v>
      </c>
      <c r="AY652" s="402">
        <v>1.6</v>
      </c>
      <c r="AZ652" s="402">
        <v>1.4</v>
      </c>
      <c r="BA652" s="402">
        <v>1.5</v>
      </c>
      <c r="BB652" s="402">
        <v>1.4</v>
      </c>
      <c r="BC652" s="402">
        <v>1.4</v>
      </c>
      <c r="BD652" s="402">
        <v>2.1</v>
      </c>
      <c r="BE652" s="402">
        <v>2</v>
      </c>
      <c r="BF652" s="402">
        <v>2</v>
      </c>
      <c r="BG652" s="402">
        <v>1.8</v>
      </c>
      <c r="BH652" s="402">
        <v>1.5</v>
      </c>
      <c r="BI652" s="402">
        <v>1.7</v>
      </c>
      <c r="BJ652" s="402">
        <v>1.9</v>
      </c>
      <c r="BK652" s="402">
        <v>1.6</v>
      </c>
      <c r="BL652" s="402">
        <v>1.8</v>
      </c>
      <c r="BM652" s="402">
        <v>2.3</v>
      </c>
      <c r="BN652" s="402">
        <v>2.3</v>
      </c>
      <c r="BO652" s="402">
        <v>1.4</v>
      </c>
      <c r="BP652" s="402">
        <v>1.5</v>
      </c>
      <c r="BQ652" s="402">
        <v>1.4</v>
      </c>
      <c r="BR652" s="402">
        <v>1.4</v>
      </c>
      <c r="BS652" s="402">
        <v>1.4</v>
      </c>
      <c r="BT652" s="402">
        <v>1.7</v>
      </c>
      <c r="BU652" s="402">
        <v>1.8</v>
      </c>
      <c r="BV652" s="402">
        <v>1.7</v>
      </c>
      <c r="BW652" s="402">
        <v>1.4</v>
      </c>
      <c r="BX652" s="402">
        <v>1.6</v>
      </c>
      <c r="BY652" s="402">
        <v>1.5</v>
      </c>
      <c r="BZ652" s="402">
        <v>1.6</v>
      </c>
      <c r="CA652" s="402">
        <v>1.8</v>
      </c>
      <c r="CB652" s="402">
        <v>2.4</v>
      </c>
      <c r="CC652" s="402">
        <v>2.6</v>
      </c>
      <c r="CD652" s="402">
        <v>1.8</v>
      </c>
      <c r="CE652" s="402">
        <v>2</v>
      </c>
      <c r="CF652" s="402">
        <v>1.6</v>
      </c>
      <c r="CG652" s="402">
        <v>1.5</v>
      </c>
      <c r="CH652" s="402">
        <v>1.5</v>
      </c>
      <c r="CI652" s="402">
        <v>1.3</v>
      </c>
      <c r="CJ652" s="402">
        <v>1.4</v>
      </c>
      <c r="CK652" s="402">
        <v>1.4</v>
      </c>
      <c r="CL652" s="402">
        <v>1.3</v>
      </c>
      <c r="CM652" s="402">
        <v>1.3</v>
      </c>
      <c r="CN652" s="402">
        <v>1.3</v>
      </c>
      <c r="CO652" s="402">
        <v>1.5</v>
      </c>
      <c r="CP652" s="402">
        <v>1.7</v>
      </c>
    </row>
    <row r="653" spans="1:94">
      <c r="A653">
        <v>668</v>
      </c>
      <c r="C653" t="s">
        <v>180</v>
      </c>
      <c r="D653" t="s">
        <v>1624</v>
      </c>
      <c r="I653" s="402"/>
      <c r="J653" s="402"/>
      <c r="K653" s="402"/>
      <c r="L653" s="402"/>
      <c r="M653" s="402"/>
      <c r="N653" s="402"/>
      <c r="O653" s="402"/>
      <c r="P653" s="402"/>
      <c r="Q653" s="402"/>
      <c r="R653" s="402"/>
      <c r="S653" s="402"/>
      <c r="T653" s="402"/>
      <c r="U653" s="402"/>
      <c r="V653" s="402"/>
      <c r="W653" s="402"/>
      <c r="X653" s="402"/>
      <c r="Y653" s="402"/>
      <c r="Z653" s="402"/>
      <c r="AA653" s="402"/>
      <c r="AB653" s="402"/>
      <c r="AC653" s="402"/>
      <c r="AD653" s="402"/>
      <c r="AE653" s="402"/>
      <c r="AF653" s="402"/>
      <c r="AG653" s="402"/>
      <c r="AH653" s="402"/>
      <c r="AI653" s="402"/>
      <c r="AJ653" s="402"/>
      <c r="AK653" s="402"/>
      <c r="AL653" s="402"/>
      <c r="AM653" s="402"/>
      <c r="AN653" s="402"/>
      <c r="AO653" s="402"/>
      <c r="AP653" s="402"/>
      <c r="AQ653" s="402"/>
      <c r="AR653" s="402"/>
      <c r="AS653" s="402"/>
      <c r="AT653" s="402"/>
      <c r="AU653" s="402"/>
      <c r="AV653" s="402"/>
      <c r="AW653" s="402"/>
      <c r="AX653" s="402"/>
      <c r="AY653" s="402"/>
      <c r="AZ653" s="402"/>
      <c r="BA653" s="402"/>
      <c r="BB653" s="402"/>
      <c r="BC653" s="402"/>
      <c r="BD653" s="402"/>
      <c r="BE653" s="402"/>
      <c r="BF653" s="402"/>
      <c r="BG653" s="402"/>
      <c r="BH653" s="402"/>
      <c r="BI653" s="402"/>
      <c r="BJ653" s="402"/>
      <c r="BK653" s="402"/>
      <c r="BL653" s="402"/>
      <c r="BM653" s="402"/>
      <c r="BN653" s="402"/>
      <c r="BO653" s="402"/>
      <c r="BP653" s="402"/>
      <c r="BQ653" s="402"/>
      <c r="BR653" s="402"/>
      <c r="BS653" s="402"/>
      <c r="BT653" s="402"/>
      <c r="BU653" s="402"/>
      <c r="BV653" s="402"/>
      <c r="BW653" s="402"/>
      <c r="BX653" s="402"/>
      <c r="BY653" s="402"/>
      <c r="BZ653" s="402"/>
      <c r="CA653" s="402"/>
      <c r="CB653" s="402"/>
      <c r="CC653" s="402"/>
      <c r="CD653" s="402"/>
      <c r="CE653" s="402"/>
      <c r="CF653" s="402"/>
      <c r="CG653" s="402"/>
      <c r="CH653" s="402"/>
      <c r="CI653" s="402"/>
      <c r="CJ653" s="402"/>
      <c r="CK653" s="402"/>
      <c r="CL653" s="402"/>
      <c r="CM653" s="402"/>
      <c r="CN653" s="402"/>
      <c r="CO653" s="402"/>
      <c r="CP653" s="402"/>
    </row>
    <row r="654" spans="1:94">
      <c r="A654">
        <v>669</v>
      </c>
      <c r="B654" t="s">
        <v>1636</v>
      </c>
      <c r="C654" t="s">
        <v>180</v>
      </c>
      <c r="D654" t="s">
        <v>1624</v>
      </c>
      <c r="E654" t="s">
        <v>1637</v>
      </c>
      <c r="F654" t="s">
        <v>2110</v>
      </c>
      <c r="I654" s="402"/>
      <c r="J654" s="402">
        <v>2.3</v>
      </c>
      <c r="K654" s="402"/>
      <c r="L654" s="402">
        <v>4.1</v>
      </c>
      <c r="M654" s="402">
        <v>3.4</v>
      </c>
      <c r="N654" s="402">
        <v>2.2</v>
      </c>
      <c r="O654" s="402">
        <v>1.1</v>
      </c>
      <c r="P654" s="402">
        <v>1</v>
      </c>
      <c r="Q654" s="402"/>
      <c r="R654" s="402">
        <v>8</v>
      </c>
      <c r="S654" s="402">
        <v>4.5</v>
      </c>
      <c r="T654" s="402">
        <v>3.1</v>
      </c>
      <c r="U654" s="402">
        <v>4.3</v>
      </c>
      <c r="V654" s="402">
        <v>2.9</v>
      </c>
      <c r="W654" s="402">
        <v>3</v>
      </c>
      <c r="X654" s="402">
        <v>2.4</v>
      </c>
      <c r="Y654" s="402">
        <v>1.6</v>
      </c>
      <c r="Z654" s="402">
        <v>1.9</v>
      </c>
      <c r="AA654" s="402">
        <v>1.8</v>
      </c>
      <c r="AB654" s="402">
        <v>1.5</v>
      </c>
      <c r="AC654" s="402">
        <v>1.3</v>
      </c>
      <c r="AD654" s="402">
        <v>0.9</v>
      </c>
      <c r="AE654" s="402">
        <v>1</v>
      </c>
      <c r="AF654" s="402">
        <v>1.2</v>
      </c>
      <c r="AG654" s="402">
        <v>1</v>
      </c>
      <c r="AH654" s="402">
        <v>0.7</v>
      </c>
      <c r="AI654" s="402"/>
      <c r="AJ654" s="402">
        <v>10.4</v>
      </c>
      <c r="AK654" s="402">
        <v>6.7</v>
      </c>
      <c r="AL654" s="402">
        <v>7.9</v>
      </c>
      <c r="AM654" s="402">
        <v>4.7</v>
      </c>
      <c r="AN654" s="402">
        <v>6.1</v>
      </c>
      <c r="AO654" s="402">
        <v>2.5</v>
      </c>
      <c r="AP654" s="402">
        <v>5.4</v>
      </c>
      <c r="AQ654" s="402">
        <v>4.4</v>
      </c>
      <c r="AR654" s="402">
        <v>4.6</v>
      </c>
      <c r="AS654" s="402">
        <v>3.9</v>
      </c>
      <c r="AT654" s="402">
        <v>2.5</v>
      </c>
      <c r="AU654" s="402">
        <v>2.9</v>
      </c>
      <c r="AV654" s="402">
        <v>3.4</v>
      </c>
      <c r="AW654" s="402">
        <v>5.8</v>
      </c>
      <c r="AX654" s="402">
        <v>4.2</v>
      </c>
      <c r="AY654" s="402">
        <v>4.9</v>
      </c>
      <c r="AZ654" s="402">
        <v>2.5</v>
      </c>
      <c r="BA654" s="402">
        <v>2.5</v>
      </c>
      <c r="BB654" s="402">
        <v>3.1</v>
      </c>
      <c r="BC654" s="402">
        <v>2.9</v>
      </c>
      <c r="BD654" s="402">
        <v>5.7</v>
      </c>
      <c r="BE654" s="402">
        <v>2.8</v>
      </c>
      <c r="BF654" s="402">
        <v>1.9</v>
      </c>
      <c r="BG654" s="402">
        <v>2.1</v>
      </c>
      <c r="BH654" s="402">
        <v>3.3</v>
      </c>
      <c r="BI654" s="402">
        <v>2.4</v>
      </c>
      <c r="BJ654" s="402">
        <v>1.3</v>
      </c>
      <c r="BK654" s="402">
        <v>2.1</v>
      </c>
      <c r="BL654" s="402">
        <v>1.8</v>
      </c>
      <c r="BM654" s="402">
        <v>1.7</v>
      </c>
      <c r="BN654" s="402">
        <v>3.2</v>
      </c>
      <c r="BO654" s="402">
        <v>2.1</v>
      </c>
      <c r="BP654" s="402">
        <v>1.5</v>
      </c>
      <c r="BQ654" s="402">
        <v>0.9</v>
      </c>
      <c r="BR654" s="402">
        <v>1</v>
      </c>
      <c r="BS654" s="402">
        <v>1.8</v>
      </c>
      <c r="BT654" s="402">
        <v>1.7</v>
      </c>
      <c r="BU654" s="402">
        <v>1.1</v>
      </c>
      <c r="BV654" s="402">
        <v>1</v>
      </c>
      <c r="BW654" s="402">
        <v>1.9</v>
      </c>
      <c r="BX654" s="402">
        <v>1.3</v>
      </c>
      <c r="BY654" s="402">
        <v>1.1</v>
      </c>
      <c r="BZ654" s="402">
        <v>0.9</v>
      </c>
      <c r="CA654" s="402">
        <v>0.7</v>
      </c>
      <c r="CB654" s="402">
        <v>1.3</v>
      </c>
      <c r="CC654" s="402">
        <v>1.9</v>
      </c>
      <c r="CD654" s="402">
        <v>0.7</v>
      </c>
      <c r="CE654" s="402">
        <v>0.9</v>
      </c>
      <c r="CF654" s="402">
        <v>1.4</v>
      </c>
      <c r="CG654" s="402">
        <v>1.3</v>
      </c>
      <c r="CH654" s="402">
        <v>0.9</v>
      </c>
      <c r="CI654" s="402">
        <v>0.6</v>
      </c>
      <c r="CJ654" s="402">
        <v>1.4</v>
      </c>
      <c r="CK654" s="402">
        <v>1.5</v>
      </c>
      <c r="CL654" s="402">
        <v>1.4</v>
      </c>
      <c r="CM654" s="402">
        <v>0.7</v>
      </c>
      <c r="CN654" s="402">
        <v>0.9</v>
      </c>
      <c r="CO654" s="402">
        <v>0.6</v>
      </c>
      <c r="CP654" s="402">
        <v>0.7</v>
      </c>
    </row>
    <row r="655" spans="1:94">
      <c r="A655">
        <v>670</v>
      </c>
      <c r="B655" t="s">
        <v>1638</v>
      </c>
      <c r="C655" t="s">
        <v>180</v>
      </c>
      <c r="D655" t="s">
        <v>1624</v>
      </c>
      <c r="E655" t="s">
        <v>1639</v>
      </c>
      <c r="F655" t="s">
        <v>2110</v>
      </c>
      <c r="I655" s="402"/>
      <c r="J655" s="402">
        <v>2.1</v>
      </c>
      <c r="K655" s="402"/>
      <c r="L655" s="402">
        <v>2.4</v>
      </c>
      <c r="M655" s="402">
        <v>4.3</v>
      </c>
      <c r="N655" s="402">
        <v>1.9</v>
      </c>
      <c r="O655" s="402">
        <v>1.4</v>
      </c>
      <c r="P655" s="402">
        <v>1.6</v>
      </c>
      <c r="Q655" s="402"/>
      <c r="R655" s="402">
        <v>4</v>
      </c>
      <c r="S655" s="402">
        <v>2.5</v>
      </c>
      <c r="T655" s="402">
        <v>2.2</v>
      </c>
      <c r="U655" s="402">
        <v>6.2</v>
      </c>
      <c r="V655" s="402">
        <v>3.2</v>
      </c>
      <c r="W655" s="402">
        <v>1.5</v>
      </c>
      <c r="X655" s="402">
        <v>2.1</v>
      </c>
      <c r="Y655" s="402">
        <v>2</v>
      </c>
      <c r="Z655" s="402">
        <v>1.6</v>
      </c>
      <c r="AA655" s="402">
        <v>2.3</v>
      </c>
      <c r="AB655" s="402">
        <v>2.9</v>
      </c>
      <c r="AC655" s="402">
        <v>1.6</v>
      </c>
      <c r="AD655" s="402">
        <v>1</v>
      </c>
      <c r="AE655" s="402">
        <v>0.8</v>
      </c>
      <c r="AF655" s="402">
        <v>1.6</v>
      </c>
      <c r="AG655" s="402">
        <v>2.1</v>
      </c>
      <c r="AH655" s="402">
        <v>0.9</v>
      </c>
      <c r="AI655" s="402"/>
      <c r="AJ655" s="402">
        <v>4.3</v>
      </c>
      <c r="AK655" s="402">
        <v>6.5</v>
      </c>
      <c r="AL655" s="402">
        <v>3.6</v>
      </c>
      <c r="AM655" s="402">
        <v>2.4</v>
      </c>
      <c r="AN655" s="402">
        <v>2.5</v>
      </c>
      <c r="AO655" s="402">
        <v>1.6</v>
      </c>
      <c r="AP655" s="402">
        <v>4.4</v>
      </c>
      <c r="AQ655" s="402">
        <v>3.4</v>
      </c>
      <c r="AR655" s="402">
        <v>2.3</v>
      </c>
      <c r="AS655" s="402">
        <v>2.2</v>
      </c>
      <c r="AT655" s="402">
        <v>2.2</v>
      </c>
      <c r="AU655" s="402">
        <v>1.6</v>
      </c>
      <c r="AV655" s="402">
        <v>2.8</v>
      </c>
      <c r="AW655" s="402">
        <v>7.5</v>
      </c>
      <c r="AX655" s="402">
        <v>6</v>
      </c>
      <c r="AY655" s="402">
        <v>6.3</v>
      </c>
      <c r="AZ655" s="402">
        <v>5</v>
      </c>
      <c r="BA655" s="402">
        <v>1.9</v>
      </c>
      <c r="BB655" s="402">
        <v>3.2</v>
      </c>
      <c r="BC655" s="402">
        <v>6.1</v>
      </c>
      <c r="BD655" s="402">
        <v>1.8</v>
      </c>
      <c r="BE655" s="402">
        <v>1.4</v>
      </c>
      <c r="BF655" s="402">
        <v>1.4</v>
      </c>
      <c r="BG655" s="402">
        <v>1.4</v>
      </c>
      <c r="BH655" s="402">
        <v>3</v>
      </c>
      <c r="BI655" s="402">
        <v>2.4</v>
      </c>
      <c r="BJ655" s="402">
        <v>1.3</v>
      </c>
      <c r="BK655" s="402">
        <v>4.2</v>
      </c>
      <c r="BL655" s="402">
        <v>1.6</v>
      </c>
      <c r="BM655" s="402">
        <v>1.5</v>
      </c>
      <c r="BN655" s="402">
        <v>2.5</v>
      </c>
      <c r="BO655" s="402">
        <v>3.2</v>
      </c>
      <c r="BP655" s="402">
        <v>1.6</v>
      </c>
      <c r="BQ655" s="402">
        <v>2</v>
      </c>
      <c r="BR655" s="402">
        <v>3.1</v>
      </c>
      <c r="BS655" s="402">
        <v>3.2</v>
      </c>
      <c r="BT655" s="402">
        <v>1.7</v>
      </c>
      <c r="BU655" s="402">
        <v>1.4</v>
      </c>
      <c r="BV655" s="402">
        <v>1.6</v>
      </c>
      <c r="BW655" s="402">
        <v>2.3</v>
      </c>
      <c r="BX655" s="402">
        <v>0.9</v>
      </c>
      <c r="BY655" s="402">
        <v>1.2</v>
      </c>
      <c r="BZ655" s="402">
        <v>1</v>
      </c>
      <c r="CA655" s="402">
        <v>1</v>
      </c>
      <c r="CB655" s="402">
        <v>0.8</v>
      </c>
      <c r="CC655" s="402">
        <v>0.9</v>
      </c>
      <c r="CD655" s="402">
        <v>0.7</v>
      </c>
      <c r="CE655" s="402">
        <v>0.9</v>
      </c>
      <c r="CF655" s="402">
        <v>1.6</v>
      </c>
      <c r="CG655" s="402">
        <v>1.7</v>
      </c>
      <c r="CH655" s="402">
        <v>1.6</v>
      </c>
      <c r="CI655" s="402">
        <v>0.9</v>
      </c>
      <c r="CJ655" s="402">
        <v>4.5</v>
      </c>
      <c r="CK655" s="402">
        <v>3.7</v>
      </c>
      <c r="CL655" s="402">
        <v>2.9</v>
      </c>
      <c r="CM655" s="402">
        <v>0.6</v>
      </c>
      <c r="CN655" s="402">
        <v>0.9</v>
      </c>
      <c r="CO655" s="402">
        <v>0.8</v>
      </c>
      <c r="CP655" s="402">
        <v>1</v>
      </c>
    </row>
    <row r="656" spans="1:94">
      <c r="A656">
        <v>671</v>
      </c>
      <c r="B656" t="s">
        <v>1640</v>
      </c>
      <c r="C656" t="s">
        <v>180</v>
      </c>
      <c r="D656" t="s">
        <v>1624</v>
      </c>
      <c r="E656" t="s">
        <v>1641</v>
      </c>
      <c r="F656" t="s">
        <v>2110</v>
      </c>
      <c r="I656" s="402"/>
      <c r="J656" s="402">
        <v>2.8</v>
      </c>
      <c r="K656" s="402"/>
      <c r="L656" s="402">
        <v>4.9</v>
      </c>
      <c r="M656" s="402">
        <v>5.4</v>
      </c>
      <c r="N656" s="402">
        <v>2.3</v>
      </c>
      <c r="O656" s="402">
        <v>1.4</v>
      </c>
      <c r="P656" s="402">
        <v>1.3</v>
      </c>
      <c r="Q656" s="402"/>
      <c r="R656" s="402">
        <v>10.9</v>
      </c>
      <c r="S656" s="402">
        <v>5.5</v>
      </c>
      <c r="T656" s="402">
        <v>3.5</v>
      </c>
      <c r="U656" s="402">
        <v>7.7</v>
      </c>
      <c r="V656" s="402">
        <v>4</v>
      </c>
      <c r="W656" s="402">
        <v>2.4</v>
      </c>
      <c r="X656" s="402">
        <v>2.8</v>
      </c>
      <c r="Y656" s="402">
        <v>1.9</v>
      </c>
      <c r="Z656" s="402">
        <v>2</v>
      </c>
      <c r="AA656" s="402">
        <v>2.3</v>
      </c>
      <c r="AB656" s="402">
        <v>2.3</v>
      </c>
      <c r="AC656" s="402">
        <v>1.6</v>
      </c>
      <c r="AD656" s="402">
        <v>1.1</v>
      </c>
      <c r="AE656" s="402">
        <v>1.1</v>
      </c>
      <c r="AF656" s="402">
        <v>1.4</v>
      </c>
      <c r="AG656" s="402">
        <v>1.5</v>
      </c>
      <c r="AH656" s="402">
        <v>0.9</v>
      </c>
      <c r="AI656" s="402"/>
      <c r="AJ656" s="402">
        <v>13.9</v>
      </c>
      <c r="AK656" s="402">
        <v>11.8</v>
      </c>
      <c r="AL656" s="402">
        <v>10.4</v>
      </c>
      <c r="AM656" s="402">
        <v>5.5</v>
      </c>
      <c r="AN656" s="402">
        <v>6</v>
      </c>
      <c r="AO656" s="402">
        <v>3.2</v>
      </c>
      <c r="AP656" s="402">
        <v>7.9</v>
      </c>
      <c r="AQ656" s="402">
        <v>5.8</v>
      </c>
      <c r="AR656" s="402">
        <v>6.1</v>
      </c>
      <c r="AS656" s="402">
        <v>4.2</v>
      </c>
      <c r="AT656" s="402">
        <v>2.8</v>
      </c>
      <c r="AU656" s="402">
        <v>3</v>
      </c>
      <c r="AV656" s="402">
        <v>4.1</v>
      </c>
      <c r="AW656" s="402">
        <v>9.6</v>
      </c>
      <c r="AX656" s="402">
        <v>6.9</v>
      </c>
      <c r="AY656" s="402">
        <v>10.2</v>
      </c>
      <c r="AZ656" s="402">
        <v>5.5</v>
      </c>
      <c r="BA656" s="402">
        <v>3.3</v>
      </c>
      <c r="BB656" s="402">
        <v>4.2</v>
      </c>
      <c r="BC656" s="402">
        <v>5</v>
      </c>
      <c r="BD656" s="402">
        <v>3.3</v>
      </c>
      <c r="BE656" s="402">
        <v>2.5</v>
      </c>
      <c r="BF656" s="402">
        <v>1.9</v>
      </c>
      <c r="BG656" s="402">
        <v>2.3</v>
      </c>
      <c r="BH656" s="402">
        <v>3.9</v>
      </c>
      <c r="BI656" s="402">
        <v>2.9</v>
      </c>
      <c r="BJ656" s="402">
        <v>1.3</v>
      </c>
      <c r="BK656" s="402">
        <v>3</v>
      </c>
      <c r="BL656" s="402">
        <v>2.1</v>
      </c>
      <c r="BM656" s="402">
        <v>1.8</v>
      </c>
      <c r="BN656" s="402">
        <v>3.4</v>
      </c>
      <c r="BO656" s="402">
        <v>2.9</v>
      </c>
      <c r="BP656" s="402">
        <v>1.8</v>
      </c>
      <c r="BQ656" s="402">
        <v>1.6</v>
      </c>
      <c r="BR656" s="402">
        <v>2.1</v>
      </c>
      <c r="BS656" s="402">
        <v>2.6</v>
      </c>
      <c r="BT656" s="402">
        <v>2.1</v>
      </c>
      <c r="BU656" s="402">
        <v>1.3</v>
      </c>
      <c r="BV656" s="402">
        <v>1.2</v>
      </c>
      <c r="BW656" s="402">
        <v>2.4</v>
      </c>
      <c r="BX656" s="402">
        <v>1.4</v>
      </c>
      <c r="BY656" s="402">
        <v>1.4</v>
      </c>
      <c r="BZ656" s="402">
        <v>0.9</v>
      </c>
      <c r="CA656" s="402">
        <v>0.8</v>
      </c>
      <c r="CB656" s="402">
        <v>1.4</v>
      </c>
      <c r="CC656" s="402">
        <v>2.1</v>
      </c>
      <c r="CD656" s="402">
        <v>0.8</v>
      </c>
      <c r="CE656" s="402">
        <v>1</v>
      </c>
      <c r="CF656" s="402">
        <v>1.7</v>
      </c>
      <c r="CG656" s="402">
        <v>1.6</v>
      </c>
      <c r="CH656" s="402">
        <v>1</v>
      </c>
      <c r="CI656" s="402">
        <v>0.7</v>
      </c>
      <c r="CJ656" s="402">
        <v>2.3</v>
      </c>
      <c r="CK656" s="402">
        <v>2.6</v>
      </c>
      <c r="CL656" s="402">
        <v>2.3</v>
      </c>
      <c r="CM656" s="402">
        <v>0.7</v>
      </c>
      <c r="CN656" s="402">
        <v>1.1</v>
      </c>
      <c r="CO656" s="402">
        <v>0.7</v>
      </c>
      <c r="CP656" s="402">
        <v>0.9</v>
      </c>
    </row>
    <row r="657" spans="3:94">
      <c r="C657" t="s">
        <v>180</v>
      </c>
      <c r="D657" t="s">
        <v>1643</v>
      </c>
      <c r="I657" s="402"/>
      <c r="J657" s="402"/>
      <c r="K657" s="402"/>
      <c r="L657" s="402"/>
      <c r="M657" s="402"/>
      <c r="N657" s="402"/>
      <c r="O657" s="402"/>
      <c r="P657" s="402"/>
      <c r="Q657" s="402"/>
      <c r="R657" s="402"/>
      <c r="S657" s="402"/>
      <c r="T657" s="402"/>
      <c r="U657" s="402"/>
      <c r="V657" s="402"/>
      <c r="W657" s="402"/>
      <c r="X657" s="402"/>
      <c r="Y657" s="402"/>
      <c r="Z657" s="402"/>
      <c r="AA657" s="402"/>
      <c r="AB657" s="402"/>
      <c r="AC657" s="402"/>
      <c r="AD657" s="402"/>
      <c r="AE657" s="402"/>
      <c r="AF657" s="402"/>
      <c r="AG657" s="402"/>
      <c r="AH657" s="402"/>
      <c r="AI657" s="402"/>
      <c r="AJ657" s="402"/>
      <c r="AK657" s="402"/>
      <c r="AL657" s="402"/>
      <c r="AM657" s="402"/>
      <c r="AN657" s="402"/>
      <c r="AO657" s="402"/>
      <c r="AP657" s="402"/>
      <c r="AQ657" s="402"/>
      <c r="AR657" s="402"/>
      <c r="AS657" s="402"/>
      <c r="AT657" s="402"/>
      <c r="AU657" s="402"/>
      <c r="AV657" s="402"/>
      <c r="AW657" s="402"/>
      <c r="AX657" s="402"/>
      <c r="AY657" s="402"/>
      <c r="AZ657" s="402"/>
      <c r="BA657" s="402"/>
      <c r="BB657" s="402"/>
      <c r="BC657" s="402"/>
      <c r="BD657" s="402"/>
      <c r="BE657" s="402"/>
      <c r="BF657" s="402"/>
      <c r="BG657" s="402"/>
      <c r="BH657" s="402"/>
      <c r="BI657" s="402"/>
      <c r="BJ657" s="402"/>
      <c r="BK657" s="402"/>
      <c r="BL657" s="402"/>
      <c r="BM657" s="402"/>
      <c r="BN657" s="402"/>
      <c r="BO657" s="402"/>
      <c r="BP657" s="402"/>
      <c r="BQ657" s="402"/>
      <c r="BR657" s="402"/>
      <c r="BS657" s="402"/>
      <c r="BT657" s="402"/>
      <c r="BU657" s="402"/>
      <c r="BV657" s="402"/>
      <c r="BW657" s="402"/>
      <c r="BX657" s="402"/>
      <c r="BY657" s="402"/>
      <c r="BZ657" s="402"/>
      <c r="CA657" s="402"/>
      <c r="CB657" s="402"/>
      <c r="CC657" s="402"/>
      <c r="CD657" s="402"/>
      <c r="CE657" s="402"/>
      <c r="CF657" s="402"/>
      <c r="CG657" s="402"/>
      <c r="CH657" s="402"/>
      <c r="CI657" s="402"/>
      <c r="CJ657" s="402"/>
      <c r="CK657" s="402"/>
      <c r="CL657" s="402"/>
      <c r="CM657" s="402"/>
      <c r="CN657" s="402"/>
      <c r="CO657" s="402"/>
      <c r="CP657" s="402"/>
    </row>
    <row r="658" spans="1:94">
      <c r="A658">
        <v>673</v>
      </c>
      <c r="B658" t="s">
        <v>1642</v>
      </c>
      <c r="C658" t="s">
        <v>180</v>
      </c>
      <c r="D658" t="s">
        <v>1643</v>
      </c>
      <c r="E658" t="s">
        <v>1644</v>
      </c>
      <c r="F658" t="s">
        <v>2116</v>
      </c>
      <c r="I658" s="402"/>
      <c r="J658" s="402">
        <v>4.6</v>
      </c>
      <c r="K658" s="402"/>
      <c r="L658" s="402">
        <v>3.6</v>
      </c>
      <c r="M658" s="402">
        <v>2.6</v>
      </c>
      <c r="N658" s="402">
        <v>4.8</v>
      </c>
      <c r="O658" s="402">
        <v>5.8</v>
      </c>
      <c r="P658" s="402">
        <v>4.7</v>
      </c>
      <c r="Q658" s="402"/>
      <c r="R658" s="402">
        <v>3.5</v>
      </c>
      <c r="S658" s="402">
        <v>3.5</v>
      </c>
      <c r="T658" s="402">
        <v>3.5</v>
      </c>
      <c r="U658" s="402">
        <v>1.4</v>
      </c>
      <c r="V658" s="402">
        <v>2.5</v>
      </c>
      <c r="W658" s="402">
        <v>4.6</v>
      </c>
      <c r="X658" s="402">
        <v>4.4</v>
      </c>
      <c r="Y658" s="402">
        <v>5.4</v>
      </c>
      <c r="Z658" s="402">
        <v>5.3</v>
      </c>
      <c r="AA658" s="402">
        <v>4.6</v>
      </c>
      <c r="AB658" s="402">
        <v>2.6</v>
      </c>
      <c r="AC658" s="402">
        <v>5.5</v>
      </c>
      <c r="AD658" s="402">
        <v>6.6</v>
      </c>
      <c r="AE658" s="402">
        <v>7.3</v>
      </c>
      <c r="AF658" s="402">
        <v>4.5</v>
      </c>
      <c r="AG658" s="402">
        <v>5.5</v>
      </c>
      <c r="AH658" s="402">
        <v>4.5</v>
      </c>
      <c r="AI658" s="402"/>
      <c r="AJ658" s="402">
        <v>3.4</v>
      </c>
      <c r="AK658" s="402">
        <v>3.4</v>
      </c>
      <c r="AL658" s="402">
        <v>3.4</v>
      </c>
      <c r="AM658" s="402">
        <v>3.4</v>
      </c>
      <c r="AN658" s="402">
        <v>3.4</v>
      </c>
      <c r="AO658" s="402">
        <v>3.6</v>
      </c>
      <c r="AP658" s="402">
        <v>2.8</v>
      </c>
      <c r="AQ658" s="402">
        <v>2.9</v>
      </c>
      <c r="AR658" s="402">
        <v>3.4</v>
      </c>
      <c r="AS658" s="402">
        <v>3.3</v>
      </c>
      <c r="AT658" s="402">
        <v>3.4</v>
      </c>
      <c r="AU658" s="402">
        <v>3.7</v>
      </c>
      <c r="AV658" s="402">
        <v>3.3</v>
      </c>
      <c r="AW658" s="402">
        <v>1.3</v>
      </c>
      <c r="AX658" s="402">
        <v>1.3</v>
      </c>
      <c r="AY658" s="402">
        <v>1.3</v>
      </c>
      <c r="AZ658" s="402">
        <v>1.3</v>
      </c>
      <c r="BA658" s="402">
        <v>2.6</v>
      </c>
      <c r="BB658" s="402">
        <v>2.4</v>
      </c>
      <c r="BC658" s="402">
        <v>2.4</v>
      </c>
      <c r="BD658" s="402">
        <v>4.5</v>
      </c>
      <c r="BE658" s="402">
        <v>3.5</v>
      </c>
      <c r="BF658" s="402">
        <v>4.5</v>
      </c>
      <c r="BG658" s="402">
        <v>4.3</v>
      </c>
      <c r="BH658" s="402">
        <v>4.3</v>
      </c>
      <c r="BI658" s="402">
        <v>4.3</v>
      </c>
      <c r="BJ658" s="402">
        <v>7.1</v>
      </c>
      <c r="BK658" s="402">
        <v>5.3</v>
      </c>
      <c r="BL658" s="402">
        <v>5</v>
      </c>
      <c r="BM658" s="402">
        <v>5.9</v>
      </c>
      <c r="BN658" s="402">
        <v>3.6</v>
      </c>
      <c r="BO658" s="402">
        <v>4.3</v>
      </c>
      <c r="BP658" s="402">
        <v>4.5</v>
      </c>
      <c r="BQ658" s="402">
        <v>2.3</v>
      </c>
      <c r="BR658" s="402">
        <v>2.5</v>
      </c>
      <c r="BS658" s="402">
        <v>2.5</v>
      </c>
      <c r="BT658" s="402">
        <v>5.3</v>
      </c>
      <c r="BU658" s="402">
        <v>5.3</v>
      </c>
      <c r="BV658" s="402">
        <v>5.3</v>
      </c>
      <c r="BW658" s="402">
        <v>3.5</v>
      </c>
      <c r="BX658" s="402">
        <v>5.9</v>
      </c>
      <c r="BY658" s="402">
        <v>8.6</v>
      </c>
      <c r="BZ658" s="402">
        <v>6.4</v>
      </c>
      <c r="CA658" s="402">
        <v>6.4</v>
      </c>
      <c r="CB658" s="402">
        <v>7.1</v>
      </c>
      <c r="CC658" s="402">
        <v>8.3</v>
      </c>
      <c r="CD658" s="402">
        <v>7.6</v>
      </c>
      <c r="CE658" s="402">
        <v>7.1</v>
      </c>
      <c r="CF658" s="402">
        <v>3.8</v>
      </c>
      <c r="CG658" s="402">
        <v>4.4</v>
      </c>
      <c r="CH658" s="402">
        <v>4.4</v>
      </c>
      <c r="CI658" s="402">
        <v>6.6</v>
      </c>
      <c r="CJ658" s="402">
        <v>4.6</v>
      </c>
      <c r="CK658" s="402">
        <v>5.3</v>
      </c>
      <c r="CL658" s="402">
        <v>6</v>
      </c>
      <c r="CM658" s="402">
        <v>5.4</v>
      </c>
      <c r="CN658" s="402">
        <v>4.4</v>
      </c>
      <c r="CO658" s="402">
        <v>4.4</v>
      </c>
      <c r="CP658" s="402">
        <v>4.4</v>
      </c>
    </row>
    <row r="659" spans="1:94">
      <c r="A659">
        <v>674</v>
      </c>
      <c r="B659" t="s">
        <v>1645</v>
      </c>
      <c r="C659" t="s">
        <v>180</v>
      </c>
      <c r="D659" t="s">
        <v>1643</v>
      </c>
      <c r="E659" t="s">
        <v>1646</v>
      </c>
      <c r="F659" t="s">
        <v>2116</v>
      </c>
      <c r="I659" s="402"/>
      <c r="J659" s="402">
        <v>2</v>
      </c>
      <c r="K659" s="402"/>
      <c r="L659" s="402">
        <v>1.9</v>
      </c>
      <c r="M659" s="402">
        <v>1.3</v>
      </c>
      <c r="N659" s="402">
        <v>2</v>
      </c>
      <c r="O659" s="402">
        <v>2.2</v>
      </c>
      <c r="P659" s="402">
        <v>2</v>
      </c>
      <c r="Q659" s="402"/>
      <c r="R659" s="402">
        <v>1.5</v>
      </c>
      <c r="S659" s="402">
        <v>1.9</v>
      </c>
      <c r="T659" s="402">
        <v>1.9</v>
      </c>
      <c r="U659" s="402">
        <v>1.3</v>
      </c>
      <c r="V659" s="402">
        <v>1.3</v>
      </c>
      <c r="W659" s="402">
        <v>1.6</v>
      </c>
      <c r="X659" s="402">
        <v>1.9</v>
      </c>
      <c r="Y659" s="402">
        <v>2.5</v>
      </c>
      <c r="Z659" s="402">
        <v>2.1</v>
      </c>
      <c r="AA659" s="402">
        <v>1.8</v>
      </c>
      <c r="AB659" s="402">
        <v>0.9</v>
      </c>
      <c r="AC659" s="402">
        <v>2.5</v>
      </c>
      <c r="AD659" s="402">
        <v>2.2</v>
      </c>
      <c r="AE659" s="402">
        <v>2.2</v>
      </c>
      <c r="AF659" s="402">
        <v>2</v>
      </c>
      <c r="AG659" s="402">
        <v>2</v>
      </c>
      <c r="AH659" s="402">
        <v>2</v>
      </c>
      <c r="AI659" s="402"/>
      <c r="AJ659" s="402">
        <v>1.5</v>
      </c>
      <c r="AK659" s="402">
        <v>1.5</v>
      </c>
      <c r="AL659" s="402">
        <v>1.5</v>
      </c>
      <c r="AM659" s="402">
        <v>1.9</v>
      </c>
      <c r="AN659" s="402">
        <v>1.2</v>
      </c>
      <c r="AO659" s="402">
        <v>2</v>
      </c>
      <c r="AP659" s="402">
        <v>1.8</v>
      </c>
      <c r="AQ659" s="402">
        <v>1.9</v>
      </c>
      <c r="AR659" s="402">
        <v>1.9</v>
      </c>
      <c r="AS659" s="402">
        <v>1.3</v>
      </c>
      <c r="AT659" s="402">
        <v>1.9</v>
      </c>
      <c r="AU659" s="402">
        <v>1.9</v>
      </c>
      <c r="AV659" s="402">
        <v>1.9</v>
      </c>
      <c r="AW659" s="402">
        <v>1.3</v>
      </c>
      <c r="AX659" s="402">
        <v>1.3</v>
      </c>
      <c r="AY659" s="402">
        <v>1.3</v>
      </c>
      <c r="AZ659" s="402">
        <v>1.3</v>
      </c>
      <c r="BA659" s="402">
        <v>1.3</v>
      </c>
      <c r="BB659" s="402">
        <v>1.3</v>
      </c>
      <c r="BC659" s="402">
        <v>1.3</v>
      </c>
      <c r="BD659" s="402">
        <v>1.6</v>
      </c>
      <c r="BE659" s="402">
        <v>1.5</v>
      </c>
      <c r="BF659" s="402">
        <v>1.6</v>
      </c>
      <c r="BG659" s="402">
        <v>1.9</v>
      </c>
      <c r="BH659" s="402">
        <v>1.9</v>
      </c>
      <c r="BI659" s="402">
        <v>1.4</v>
      </c>
      <c r="BJ659" s="402">
        <v>2.5</v>
      </c>
      <c r="BK659" s="402">
        <v>2.5</v>
      </c>
      <c r="BL659" s="402">
        <v>2.5</v>
      </c>
      <c r="BM659" s="402">
        <v>2.4</v>
      </c>
      <c r="BN659" s="402">
        <v>2.2</v>
      </c>
      <c r="BO659" s="402">
        <v>1.8</v>
      </c>
      <c r="BP659" s="402">
        <v>1.4</v>
      </c>
      <c r="BQ659" s="402">
        <v>0.9</v>
      </c>
      <c r="BR659" s="402">
        <v>0.9</v>
      </c>
      <c r="BS659" s="402">
        <v>0.9</v>
      </c>
      <c r="BT659" s="402">
        <v>2.5</v>
      </c>
      <c r="BU659" s="402">
        <v>2.5</v>
      </c>
      <c r="BV659" s="402">
        <v>3.5</v>
      </c>
      <c r="BW659" s="402">
        <v>2.5</v>
      </c>
      <c r="BX659" s="402">
        <v>2.2</v>
      </c>
      <c r="BY659" s="402">
        <v>2.2</v>
      </c>
      <c r="BZ659" s="402">
        <v>2.2</v>
      </c>
      <c r="CA659" s="402">
        <v>2.9</v>
      </c>
      <c r="CB659" s="402">
        <v>2.2</v>
      </c>
      <c r="CC659" s="402">
        <v>2.2</v>
      </c>
      <c r="CD659" s="402">
        <v>2.2</v>
      </c>
      <c r="CE659" s="402">
        <v>2.2</v>
      </c>
      <c r="CF659" s="402">
        <v>2.1</v>
      </c>
      <c r="CG659" s="402">
        <v>2</v>
      </c>
      <c r="CH659" s="402">
        <v>2</v>
      </c>
      <c r="CI659" s="402">
        <v>2.4</v>
      </c>
      <c r="CJ659" s="402">
        <v>2</v>
      </c>
      <c r="CK659" s="402">
        <v>2</v>
      </c>
      <c r="CL659" s="402">
        <v>2</v>
      </c>
      <c r="CM659" s="402">
        <v>1.6</v>
      </c>
      <c r="CN659" s="402">
        <v>1.2</v>
      </c>
      <c r="CO659" s="402">
        <v>2.1</v>
      </c>
      <c r="CP659" s="402">
        <v>2</v>
      </c>
    </row>
    <row r="660" spans="1:94">
      <c r="A660">
        <v>675</v>
      </c>
      <c r="B660" t="s">
        <v>1647</v>
      </c>
      <c r="C660" t="s">
        <v>180</v>
      </c>
      <c r="D660" t="s">
        <v>1643</v>
      </c>
      <c r="E660" t="s">
        <v>1648</v>
      </c>
      <c r="F660" t="s">
        <v>2116</v>
      </c>
      <c r="I660" s="402"/>
      <c r="J660" s="402">
        <v>0.6</v>
      </c>
      <c r="K660" s="402"/>
      <c r="L660" s="402">
        <v>0.5</v>
      </c>
      <c r="M660" s="402">
        <v>0.6</v>
      </c>
      <c r="N660" s="402">
        <v>0.6</v>
      </c>
      <c r="O660" s="402">
        <v>0.6</v>
      </c>
      <c r="P660" s="402">
        <v>0.6</v>
      </c>
      <c r="Q660" s="402"/>
      <c r="R660" s="402">
        <v>0.5</v>
      </c>
      <c r="S660" s="402">
        <v>0.5</v>
      </c>
      <c r="T660" s="402">
        <v>0.5</v>
      </c>
      <c r="U660" s="402">
        <v>0.5</v>
      </c>
      <c r="V660" s="402">
        <v>0.7</v>
      </c>
      <c r="W660" s="402">
        <v>0.7</v>
      </c>
      <c r="X660" s="402">
        <v>0.5</v>
      </c>
      <c r="Y660" s="402">
        <v>0.7</v>
      </c>
      <c r="Z660" s="402">
        <v>1.3</v>
      </c>
      <c r="AA660" s="402">
        <v>0.6</v>
      </c>
      <c r="AB660" s="402">
        <v>0.5</v>
      </c>
      <c r="AC660" s="402">
        <v>0.7</v>
      </c>
      <c r="AD660" s="402">
        <v>0.7</v>
      </c>
      <c r="AE660" s="402">
        <v>0.7</v>
      </c>
      <c r="AF660" s="402">
        <v>0.7</v>
      </c>
      <c r="AG660" s="402">
        <v>0.7</v>
      </c>
      <c r="AH660" s="402">
        <v>0.7</v>
      </c>
      <c r="AI660" s="402"/>
      <c r="AJ660" s="402">
        <v>0.5</v>
      </c>
      <c r="AK660" s="402">
        <v>0.5</v>
      </c>
      <c r="AL660" s="402">
        <v>0.5</v>
      </c>
      <c r="AM660" s="402">
        <v>0.4</v>
      </c>
      <c r="AN660" s="402">
        <v>0.4</v>
      </c>
      <c r="AO660" s="402">
        <v>0.4</v>
      </c>
      <c r="AP660" s="402">
        <v>0.4</v>
      </c>
      <c r="AQ660" s="402">
        <v>0.4</v>
      </c>
      <c r="AR660" s="402">
        <v>0.4</v>
      </c>
      <c r="AS660" s="402">
        <v>0.5</v>
      </c>
      <c r="AT660" s="402">
        <v>0.5</v>
      </c>
      <c r="AU660" s="402">
        <v>0.5</v>
      </c>
      <c r="AV660" s="402">
        <v>0.5</v>
      </c>
      <c r="AW660" s="402">
        <v>0.4</v>
      </c>
      <c r="AX660" s="402">
        <v>0.4</v>
      </c>
      <c r="AY660" s="402">
        <v>0.4</v>
      </c>
      <c r="AZ660" s="402">
        <v>0.4</v>
      </c>
      <c r="BA660" s="402">
        <v>0.6</v>
      </c>
      <c r="BB660" s="402">
        <v>0.6</v>
      </c>
      <c r="BC660" s="402">
        <v>0.9</v>
      </c>
      <c r="BD660" s="402">
        <v>0.6</v>
      </c>
      <c r="BE660" s="402">
        <v>0.6</v>
      </c>
      <c r="BF660" s="402">
        <v>0.6</v>
      </c>
      <c r="BG660" s="402">
        <v>0.5</v>
      </c>
      <c r="BH660" s="402">
        <v>0.5</v>
      </c>
      <c r="BI660" s="402">
        <v>0.4</v>
      </c>
      <c r="BJ660" s="402">
        <v>0.6</v>
      </c>
      <c r="BK660" s="402">
        <v>0.9</v>
      </c>
      <c r="BL660" s="402">
        <v>0.6</v>
      </c>
      <c r="BM660" s="402">
        <v>1.4</v>
      </c>
      <c r="BN660" s="402">
        <v>1.3</v>
      </c>
      <c r="BO660" s="402">
        <v>0.5</v>
      </c>
      <c r="BP660" s="402">
        <v>0.6</v>
      </c>
      <c r="BQ660" s="402">
        <v>0.5</v>
      </c>
      <c r="BR660" s="402">
        <v>0.5</v>
      </c>
      <c r="BS660" s="402">
        <v>0.5</v>
      </c>
      <c r="BT660" s="402">
        <v>0.6</v>
      </c>
      <c r="BU660" s="402">
        <v>0.6</v>
      </c>
      <c r="BV660" s="402">
        <v>0.6</v>
      </c>
      <c r="BW660" s="402">
        <v>0.6</v>
      </c>
      <c r="BX660" s="402">
        <v>0.7</v>
      </c>
      <c r="BY660" s="402">
        <v>1</v>
      </c>
      <c r="BZ660" s="402">
        <v>0.7</v>
      </c>
      <c r="CA660" s="402">
        <v>0.7</v>
      </c>
      <c r="CB660" s="402">
        <v>0.6</v>
      </c>
      <c r="CC660" s="402">
        <v>0.6</v>
      </c>
      <c r="CD660" s="402">
        <v>0.9</v>
      </c>
      <c r="CE660" s="402">
        <v>0.6</v>
      </c>
      <c r="CF660" s="402">
        <v>0.6</v>
      </c>
      <c r="CG660" s="402">
        <v>0.6</v>
      </c>
      <c r="CH660" s="402">
        <v>0.6</v>
      </c>
      <c r="CI660" s="402">
        <v>0.6</v>
      </c>
      <c r="CJ660" s="402">
        <v>1</v>
      </c>
      <c r="CK660" s="402">
        <v>0.6</v>
      </c>
      <c r="CL660" s="402">
        <v>0.6</v>
      </c>
      <c r="CM660" s="402">
        <v>0.6</v>
      </c>
      <c r="CN660" s="402">
        <v>0.7</v>
      </c>
      <c r="CO660" s="402">
        <v>0.6</v>
      </c>
      <c r="CP660" s="402">
        <v>1.1</v>
      </c>
    </row>
    <row r="661" spans="1:94">
      <c r="A661">
        <v>676</v>
      </c>
      <c r="C661" t="s">
        <v>180</v>
      </c>
      <c r="D661" t="s">
        <v>1643</v>
      </c>
      <c r="I661" s="402"/>
      <c r="J661" s="402"/>
      <c r="K661" s="402"/>
      <c r="L661" s="402"/>
      <c r="M661" s="402"/>
      <c r="N661" s="402"/>
      <c r="O661" s="402"/>
      <c r="P661" s="402"/>
      <c r="Q661" s="402"/>
      <c r="R661" s="402"/>
      <c r="S661" s="402"/>
      <c r="T661" s="402"/>
      <c r="U661" s="402"/>
      <c r="V661" s="402"/>
      <c r="W661" s="402"/>
      <c r="X661" s="402"/>
      <c r="Y661" s="402"/>
      <c r="Z661" s="402"/>
      <c r="AA661" s="402"/>
      <c r="AB661" s="402"/>
      <c r="AC661" s="402"/>
      <c r="AD661" s="402"/>
      <c r="AE661" s="402"/>
      <c r="AF661" s="402"/>
      <c r="AG661" s="402"/>
      <c r="AH661" s="402"/>
      <c r="AI661" s="402"/>
      <c r="AJ661" s="402"/>
      <c r="AK661" s="402"/>
      <c r="AL661" s="402"/>
      <c r="AM661" s="402"/>
      <c r="AN661" s="402"/>
      <c r="AO661" s="402"/>
      <c r="AP661" s="402"/>
      <c r="AQ661" s="402"/>
      <c r="AR661" s="402"/>
      <c r="AS661" s="402"/>
      <c r="AT661" s="402"/>
      <c r="AU661" s="402"/>
      <c r="AV661" s="402"/>
      <c r="AW661" s="402"/>
      <c r="AX661" s="402"/>
      <c r="AY661" s="402"/>
      <c r="AZ661" s="402"/>
      <c r="BA661" s="402"/>
      <c r="BB661" s="402"/>
      <c r="BC661" s="402"/>
      <c r="BD661" s="402"/>
      <c r="BE661" s="402"/>
      <c r="BF661" s="402"/>
      <c r="BG661" s="402"/>
      <c r="BH661" s="402"/>
      <c r="BI661" s="402"/>
      <c r="BJ661" s="402"/>
      <c r="BK661" s="402"/>
      <c r="BL661" s="402"/>
      <c r="BM661" s="402"/>
      <c r="BN661" s="402"/>
      <c r="BO661" s="402"/>
      <c r="BP661" s="402"/>
      <c r="BQ661" s="402"/>
      <c r="BR661" s="402"/>
      <c r="BS661" s="402"/>
      <c r="BT661" s="402"/>
      <c r="BU661" s="402"/>
      <c r="BV661" s="402"/>
      <c r="BW661" s="402"/>
      <c r="BX661" s="402"/>
      <c r="BY661" s="402"/>
      <c r="BZ661" s="402"/>
      <c r="CA661" s="402"/>
      <c r="CB661" s="402"/>
      <c r="CC661" s="402"/>
      <c r="CD661" s="402"/>
      <c r="CE661" s="402"/>
      <c r="CF661" s="402"/>
      <c r="CG661" s="402"/>
      <c r="CH661" s="402"/>
      <c r="CI661" s="402"/>
      <c r="CJ661" s="402"/>
      <c r="CK661" s="402"/>
      <c r="CL661" s="402"/>
      <c r="CM661" s="402"/>
      <c r="CN661" s="402"/>
      <c r="CO661" s="402"/>
      <c r="CP661" s="402"/>
    </row>
    <row r="662" spans="1:94">
      <c r="A662">
        <v>677</v>
      </c>
      <c r="B662" t="s">
        <v>1649</v>
      </c>
      <c r="C662" t="s">
        <v>180</v>
      </c>
      <c r="D662" t="s">
        <v>1643</v>
      </c>
      <c r="E662" t="s">
        <v>1650</v>
      </c>
      <c r="F662" t="s">
        <v>2116</v>
      </c>
      <c r="I662" s="402"/>
      <c r="J662" s="402">
        <v>4</v>
      </c>
      <c r="K662" s="402"/>
      <c r="L662" s="402">
        <v>5.2</v>
      </c>
      <c r="M662" s="402">
        <v>3.6</v>
      </c>
      <c r="N662" s="402">
        <v>4.2</v>
      </c>
      <c r="O662" s="402">
        <v>3.8</v>
      </c>
      <c r="P662" s="402">
        <v>2.7</v>
      </c>
      <c r="Q662" s="402"/>
      <c r="R662" s="402">
        <v>5.2</v>
      </c>
      <c r="S662" s="402">
        <v>5.2</v>
      </c>
      <c r="T662" s="402">
        <v>5.2</v>
      </c>
      <c r="U662" s="402">
        <v>2.9</v>
      </c>
      <c r="V662" s="402">
        <v>3.6</v>
      </c>
      <c r="W662" s="402">
        <v>4.3</v>
      </c>
      <c r="X662" s="402">
        <v>4.5</v>
      </c>
      <c r="Y662" s="402">
        <v>4.3</v>
      </c>
      <c r="Z662" s="402">
        <v>6.3</v>
      </c>
      <c r="AA662" s="402">
        <v>3.6</v>
      </c>
      <c r="AB662" s="402">
        <v>2</v>
      </c>
      <c r="AC662" s="402">
        <v>3.9</v>
      </c>
      <c r="AD662" s="402">
        <v>3.9</v>
      </c>
      <c r="AE662" s="402">
        <v>3.9</v>
      </c>
      <c r="AF662" s="402">
        <v>2.7</v>
      </c>
      <c r="AG662" s="402">
        <v>2.6</v>
      </c>
      <c r="AH662" s="402">
        <v>2.7</v>
      </c>
      <c r="AI662" s="402"/>
      <c r="AJ662" s="402">
        <v>5.2</v>
      </c>
      <c r="AK662" s="402">
        <v>5.2</v>
      </c>
      <c r="AL662" s="402">
        <v>5.2</v>
      </c>
      <c r="AM662" s="402">
        <v>5.2</v>
      </c>
      <c r="AN662" s="402">
        <v>5.2</v>
      </c>
      <c r="AO662" s="402">
        <v>5.2</v>
      </c>
      <c r="AP662" s="402">
        <v>5.2</v>
      </c>
      <c r="AQ662" s="402">
        <v>5.2</v>
      </c>
      <c r="AR662" s="402">
        <v>5.2</v>
      </c>
      <c r="AS662" s="402">
        <v>5.2</v>
      </c>
      <c r="AT662" s="402">
        <v>5.2</v>
      </c>
      <c r="AU662" s="402">
        <v>5.2</v>
      </c>
      <c r="AV662" s="402">
        <v>5.2</v>
      </c>
      <c r="AW662" s="402">
        <v>2.9</v>
      </c>
      <c r="AX662" s="402">
        <v>2.9</v>
      </c>
      <c r="AY662" s="402">
        <v>2.9</v>
      </c>
      <c r="AZ662" s="402">
        <v>2.9</v>
      </c>
      <c r="BA662" s="402">
        <v>3.6</v>
      </c>
      <c r="BB662" s="402">
        <v>3.6</v>
      </c>
      <c r="BC662" s="402">
        <v>3.6</v>
      </c>
      <c r="BD662" s="402">
        <v>4.2</v>
      </c>
      <c r="BE662" s="402">
        <v>4.2</v>
      </c>
      <c r="BF662" s="402">
        <v>4.2</v>
      </c>
      <c r="BG662" s="402">
        <v>6.8</v>
      </c>
      <c r="BH662" s="402">
        <v>4.1</v>
      </c>
      <c r="BI662" s="402">
        <v>4</v>
      </c>
      <c r="BJ662" s="402">
        <v>4.3</v>
      </c>
      <c r="BK662" s="402">
        <v>4.2</v>
      </c>
      <c r="BL662" s="402">
        <v>4.2</v>
      </c>
      <c r="BM662" s="402">
        <v>6.9</v>
      </c>
      <c r="BN662" s="402">
        <v>5.2</v>
      </c>
      <c r="BO662" s="402">
        <v>2.7</v>
      </c>
      <c r="BP662" s="402">
        <v>3.5</v>
      </c>
      <c r="BQ662" s="402">
        <v>2</v>
      </c>
      <c r="BR662" s="402">
        <v>2</v>
      </c>
      <c r="BS662" s="402">
        <v>2</v>
      </c>
      <c r="BT662" s="402">
        <v>3.8</v>
      </c>
      <c r="BU662" s="402">
        <v>3.8</v>
      </c>
      <c r="BV662" s="402">
        <v>3.8</v>
      </c>
      <c r="BW662" s="402">
        <v>3</v>
      </c>
      <c r="BX662" s="402">
        <v>3.8</v>
      </c>
      <c r="BY662" s="402">
        <v>3.8</v>
      </c>
      <c r="BZ662" s="402">
        <v>3.1</v>
      </c>
      <c r="CA662" s="402">
        <v>3.6</v>
      </c>
      <c r="CB662" s="402">
        <v>3.8</v>
      </c>
      <c r="CC662" s="402">
        <v>3.8</v>
      </c>
      <c r="CD662" s="402">
        <v>3.8</v>
      </c>
      <c r="CE662" s="402">
        <v>4.1</v>
      </c>
      <c r="CF662" s="402">
        <v>2.7</v>
      </c>
      <c r="CG662" s="402">
        <v>2.6</v>
      </c>
      <c r="CH662" s="402">
        <v>2.7</v>
      </c>
      <c r="CI662" s="402">
        <v>2.6</v>
      </c>
      <c r="CJ662" s="402">
        <v>2.6</v>
      </c>
      <c r="CK662" s="402">
        <v>2.6</v>
      </c>
      <c r="CL662" s="402">
        <v>2.6</v>
      </c>
      <c r="CM662" s="402">
        <v>2.6</v>
      </c>
      <c r="CN662" s="402">
        <v>2.7</v>
      </c>
      <c r="CO662" s="402">
        <v>2.7</v>
      </c>
      <c r="CP662" s="402">
        <v>2.7</v>
      </c>
    </row>
    <row r="663" spans="1:94">
      <c r="A663">
        <v>678</v>
      </c>
      <c r="B663" t="s">
        <v>1651</v>
      </c>
      <c r="C663" t="s">
        <v>180</v>
      </c>
      <c r="D663" t="s">
        <v>1643</v>
      </c>
      <c r="E663" t="s">
        <v>1652</v>
      </c>
      <c r="F663" t="s">
        <v>2116</v>
      </c>
      <c r="I663" s="402"/>
      <c r="J663" s="402">
        <v>0.9</v>
      </c>
      <c r="K663" s="402"/>
      <c r="L663" s="402">
        <v>0.9</v>
      </c>
      <c r="M663" s="402">
        <v>0.7</v>
      </c>
      <c r="N663" s="402">
        <v>1.1</v>
      </c>
      <c r="O663" s="402">
        <v>0.9</v>
      </c>
      <c r="P663" s="402">
        <v>0.8</v>
      </c>
      <c r="Q663" s="402"/>
      <c r="R663" s="402">
        <v>0.9</v>
      </c>
      <c r="S663" s="402">
        <v>0.9</v>
      </c>
      <c r="T663" s="402">
        <v>0.9</v>
      </c>
      <c r="U663" s="402">
        <v>0.6</v>
      </c>
      <c r="V663" s="402">
        <v>0.7</v>
      </c>
      <c r="W663" s="402">
        <v>1.3</v>
      </c>
      <c r="X663" s="402">
        <v>1.1</v>
      </c>
      <c r="Y663" s="402">
        <v>1.1</v>
      </c>
      <c r="Z663" s="402">
        <v>1.7</v>
      </c>
      <c r="AA663" s="402">
        <v>1.1</v>
      </c>
      <c r="AB663" s="402">
        <v>0.7</v>
      </c>
      <c r="AC663" s="402">
        <v>0.9</v>
      </c>
      <c r="AD663" s="402">
        <v>0.9</v>
      </c>
      <c r="AE663" s="402">
        <v>0.9</v>
      </c>
      <c r="AF663" s="402">
        <v>0.8</v>
      </c>
      <c r="AG663" s="402">
        <v>0.6</v>
      </c>
      <c r="AH663" s="402">
        <v>0.8</v>
      </c>
      <c r="AI663" s="402"/>
      <c r="AJ663" s="402">
        <v>0.9</v>
      </c>
      <c r="AK663" s="402">
        <v>0.9</v>
      </c>
      <c r="AL663" s="402">
        <v>0.9</v>
      </c>
      <c r="AM663" s="402">
        <v>1</v>
      </c>
      <c r="AN663" s="402">
        <v>0.9</v>
      </c>
      <c r="AO663" s="402">
        <v>0.7</v>
      </c>
      <c r="AP663" s="402">
        <v>0.9</v>
      </c>
      <c r="AQ663" s="402">
        <v>0.9</v>
      </c>
      <c r="AR663" s="402">
        <v>0.9</v>
      </c>
      <c r="AS663" s="402">
        <v>0.9</v>
      </c>
      <c r="AT663" s="402">
        <v>0.9</v>
      </c>
      <c r="AU663" s="402">
        <v>0.9</v>
      </c>
      <c r="AV663" s="402">
        <v>0.9</v>
      </c>
      <c r="AW663" s="402">
        <v>0.6</v>
      </c>
      <c r="AX663" s="402">
        <v>0.6</v>
      </c>
      <c r="AY663" s="402">
        <v>0.6</v>
      </c>
      <c r="AZ663" s="402">
        <v>0.6</v>
      </c>
      <c r="BA663" s="402">
        <v>0.7</v>
      </c>
      <c r="BB663" s="402">
        <v>0.7</v>
      </c>
      <c r="BC663" s="402">
        <v>0.7</v>
      </c>
      <c r="BD663" s="402">
        <v>1.3</v>
      </c>
      <c r="BE663" s="402">
        <v>1.3</v>
      </c>
      <c r="BF663" s="402">
        <v>1.3</v>
      </c>
      <c r="BG663" s="402">
        <v>1.1</v>
      </c>
      <c r="BH663" s="402">
        <v>0.9</v>
      </c>
      <c r="BI663" s="402">
        <v>1.1</v>
      </c>
      <c r="BJ663" s="402">
        <v>1.1</v>
      </c>
      <c r="BK663" s="402">
        <v>1</v>
      </c>
      <c r="BL663" s="402">
        <v>1.1</v>
      </c>
      <c r="BM663" s="402">
        <v>1.8</v>
      </c>
      <c r="BN663" s="402">
        <v>1.7</v>
      </c>
      <c r="BO663" s="402">
        <v>1.1</v>
      </c>
      <c r="BP663" s="402">
        <v>1.1</v>
      </c>
      <c r="BQ663" s="402">
        <v>0.7</v>
      </c>
      <c r="BR663" s="402">
        <v>0.7</v>
      </c>
      <c r="BS663" s="402">
        <v>0.7</v>
      </c>
      <c r="BT663" s="402">
        <v>0.9</v>
      </c>
      <c r="BU663" s="402">
        <v>0.9</v>
      </c>
      <c r="BV663" s="402">
        <v>0.9</v>
      </c>
      <c r="BW663" s="402">
        <v>0.9</v>
      </c>
      <c r="BX663" s="402">
        <v>0.9</v>
      </c>
      <c r="BY663" s="402">
        <v>0.9</v>
      </c>
      <c r="BZ663" s="402">
        <v>0.9</v>
      </c>
      <c r="CA663" s="402">
        <v>0.9</v>
      </c>
      <c r="CB663" s="402">
        <v>0.9</v>
      </c>
      <c r="CC663" s="402">
        <v>0.9</v>
      </c>
      <c r="CD663" s="402">
        <v>0.8</v>
      </c>
      <c r="CE663" s="402">
        <v>0.9</v>
      </c>
      <c r="CF663" s="402">
        <v>0.9</v>
      </c>
      <c r="CG663" s="402">
        <v>0.8</v>
      </c>
      <c r="CH663" s="402">
        <v>0.8</v>
      </c>
      <c r="CI663" s="402">
        <v>0.6</v>
      </c>
      <c r="CJ663" s="402">
        <v>0.6</v>
      </c>
      <c r="CK663" s="402">
        <v>0.6</v>
      </c>
      <c r="CL663" s="402">
        <v>0.6</v>
      </c>
      <c r="CM663" s="402">
        <v>0.6</v>
      </c>
      <c r="CN663" s="402">
        <v>0.8</v>
      </c>
      <c r="CO663" s="402">
        <v>0.8</v>
      </c>
      <c r="CP663" s="402">
        <v>0.7</v>
      </c>
    </row>
    <row r="664" spans="1:94">
      <c r="A664">
        <v>679</v>
      </c>
      <c r="C664" t="s">
        <v>180</v>
      </c>
      <c r="D664" t="s">
        <v>1643</v>
      </c>
      <c r="I664" s="402"/>
      <c r="J664" s="402"/>
      <c r="K664" s="402"/>
      <c r="L664" s="402"/>
      <c r="M664" s="402"/>
      <c r="N664" s="402"/>
      <c r="O664" s="402"/>
      <c r="P664" s="402"/>
      <c r="Q664" s="402"/>
      <c r="R664" s="402"/>
      <c r="S664" s="402"/>
      <c r="T664" s="402"/>
      <c r="U664" s="402"/>
      <c r="V664" s="402"/>
      <c r="W664" s="402"/>
      <c r="X664" s="402"/>
      <c r="Y664" s="402"/>
      <c r="Z664" s="402"/>
      <c r="AA664" s="402"/>
      <c r="AB664" s="402"/>
      <c r="AC664" s="402"/>
      <c r="AD664" s="402"/>
      <c r="AE664" s="402"/>
      <c r="AF664" s="402"/>
      <c r="AG664" s="402"/>
      <c r="AH664" s="402"/>
      <c r="AI664" s="402"/>
      <c r="AJ664" s="402"/>
      <c r="AK664" s="402"/>
      <c r="AL664" s="402"/>
      <c r="AM664" s="402"/>
      <c r="AN664" s="402"/>
      <c r="AO664" s="402"/>
      <c r="AP664" s="402"/>
      <c r="AQ664" s="402"/>
      <c r="AR664" s="402"/>
      <c r="AS664" s="402"/>
      <c r="AT664" s="402"/>
      <c r="AU664" s="402"/>
      <c r="AV664" s="402"/>
      <c r="AW664" s="402"/>
      <c r="AX664" s="402"/>
      <c r="AY664" s="402"/>
      <c r="AZ664" s="402"/>
      <c r="BA664" s="402"/>
      <c r="BB664" s="402"/>
      <c r="BC664" s="402"/>
      <c r="BD664" s="402"/>
      <c r="BE664" s="402"/>
      <c r="BF664" s="402"/>
      <c r="BG664" s="402"/>
      <c r="BH664" s="402"/>
      <c r="BI664" s="402"/>
      <c r="BJ664" s="402"/>
      <c r="BK664" s="402"/>
      <c r="BL664" s="402"/>
      <c r="BM664" s="402"/>
      <c r="BN664" s="402"/>
      <c r="BO664" s="402"/>
      <c r="BP664" s="402"/>
      <c r="BQ664" s="402"/>
      <c r="BR664" s="402"/>
      <c r="BS664" s="402"/>
      <c r="BT664" s="402"/>
      <c r="BU664" s="402"/>
      <c r="BV664" s="402"/>
      <c r="BW664" s="402"/>
      <c r="BX664" s="402"/>
      <c r="BY664" s="402"/>
      <c r="BZ664" s="402"/>
      <c r="CA664" s="402"/>
      <c r="CB664" s="402"/>
      <c r="CC664" s="402"/>
      <c r="CD664" s="402"/>
      <c r="CE664" s="402"/>
      <c r="CF664" s="402"/>
      <c r="CG664" s="402"/>
      <c r="CH664" s="402"/>
      <c r="CI664" s="402"/>
      <c r="CJ664" s="402"/>
      <c r="CK664" s="402"/>
      <c r="CL664" s="402"/>
      <c r="CM664" s="402"/>
      <c r="CN664" s="402"/>
      <c r="CO664" s="402"/>
      <c r="CP664" s="402"/>
    </row>
    <row r="665" spans="1:94">
      <c r="A665">
        <v>680</v>
      </c>
      <c r="B665" t="s">
        <v>1653</v>
      </c>
      <c r="C665" t="s">
        <v>180</v>
      </c>
      <c r="D665" t="s">
        <v>1643</v>
      </c>
      <c r="E665" t="s">
        <v>1654</v>
      </c>
      <c r="F665" t="s">
        <v>2116</v>
      </c>
      <c r="J665">
        <v>1</v>
      </c>
      <c r="L665">
        <v>2</v>
      </c>
      <c r="M665">
        <v>1</v>
      </c>
      <c r="N665">
        <v>1</v>
      </c>
      <c r="O665">
        <v>0.5</v>
      </c>
      <c r="P665">
        <v>0.7</v>
      </c>
      <c r="R665">
        <v>3.2</v>
      </c>
      <c r="S665">
        <v>2.2</v>
      </c>
      <c r="T665">
        <v>1.9</v>
      </c>
      <c r="U665">
        <v>0.9</v>
      </c>
      <c r="V665">
        <v>0.9</v>
      </c>
      <c r="W665">
        <v>1</v>
      </c>
      <c r="X665">
        <v>1.1</v>
      </c>
      <c r="Y665">
        <v>1</v>
      </c>
      <c r="Z665">
        <v>1</v>
      </c>
      <c r="AA665">
        <v>1</v>
      </c>
      <c r="AB665">
        <v>0.5</v>
      </c>
      <c r="AC665">
        <v>0.5</v>
      </c>
      <c r="AD665">
        <v>0.5</v>
      </c>
      <c r="AE665">
        <v>0.5</v>
      </c>
      <c r="AF665">
        <v>0.7</v>
      </c>
      <c r="AG665">
        <v>0.6</v>
      </c>
      <c r="AH665">
        <v>0.6</v>
      </c>
      <c r="AJ665">
        <v>3.2</v>
      </c>
      <c r="AK665">
        <v>3.2</v>
      </c>
      <c r="AL665">
        <v>3.2</v>
      </c>
      <c r="AM665">
        <v>2.6</v>
      </c>
      <c r="AN665">
        <v>3</v>
      </c>
      <c r="AO665">
        <v>1.9</v>
      </c>
      <c r="AP665">
        <v>2.2</v>
      </c>
      <c r="AQ665">
        <v>2.2</v>
      </c>
      <c r="AR665">
        <v>2.2</v>
      </c>
      <c r="AS665">
        <v>1.9</v>
      </c>
      <c r="AT665">
        <v>1.4</v>
      </c>
      <c r="AU665">
        <v>1.9</v>
      </c>
      <c r="AV665">
        <v>1.9</v>
      </c>
      <c r="AW665">
        <v>0.9</v>
      </c>
      <c r="AX665">
        <v>0.9</v>
      </c>
      <c r="AY665">
        <v>0.9</v>
      </c>
      <c r="AZ665">
        <v>0.9</v>
      </c>
      <c r="BA665">
        <v>0.9</v>
      </c>
      <c r="BB665">
        <v>0.9</v>
      </c>
      <c r="BC665">
        <v>0.9</v>
      </c>
      <c r="BD665">
        <v>1.1</v>
      </c>
      <c r="BE665">
        <v>1</v>
      </c>
      <c r="BF665">
        <v>1</v>
      </c>
      <c r="BG665">
        <v>1.1</v>
      </c>
      <c r="BH665">
        <v>1.1</v>
      </c>
      <c r="BI665">
        <v>1.1</v>
      </c>
      <c r="BJ665">
        <v>0.8</v>
      </c>
      <c r="BK665">
        <v>1</v>
      </c>
      <c r="BL665">
        <v>1</v>
      </c>
      <c r="BM665">
        <v>1</v>
      </c>
      <c r="BN665">
        <v>1</v>
      </c>
      <c r="BO665">
        <v>1</v>
      </c>
      <c r="BP665">
        <v>1</v>
      </c>
      <c r="BQ665">
        <v>0.5</v>
      </c>
      <c r="BR665">
        <v>0.5</v>
      </c>
      <c r="BS665">
        <v>0.5</v>
      </c>
      <c r="BT665">
        <v>0.5</v>
      </c>
      <c r="BU665">
        <v>0.5</v>
      </c>
      <c r="BV665">
        <v>0.5</v>
      </c>
      <c r="BW665">
        <v>0.5</v>
      </c>
      <c r="BX665">
        <v>0.5</v>
      </c>
      <c r="BY665">
        <v>0.5</v>
      </c>
      <c r="BZ665">
        <v>0.5</v>
      </c>
      <c r="CA665">
        <v>0.5</v>
      </c>
      <c r="CB665">
        <v>0.5</v>
      </c>
      <c r="CC665">
        <v>0.5</v>
      </c>
      <c r="CD665">
        <v>0.5</v>
      </c>
      <c r="CE665">
        <v>0.5</v>
      </c>
      <c r="CF665">
        <v>1</v>
      </c>
      <c r="CG665">
        <v>0.7</v>
      </c>
      <c r="CH665">
        <v>0.7</v>
      </c>
      <c r="CI665">
        <v>0.6</v>
      </c>
      <c r="CJ665">
        <v>0.6</v>
      </c>
      <c r="CK665">
        <v>0.6</v>
      </c>
      <c r="CL665">
        <v>0.6</v>
      </c>
      <c r="CM665">
        <v>0.6</v>
      </c>
      <c r="CN665">
        <v>0.6</v>
      </c>
      <c r="CO665">
        <v>0.6</v>
      </c>
      <c r="CP665">
        <v>0.6</v>
      </c>
    </row>
    <row r="666" spans="1:94">
      <c r="A666">
        <v>681</v>
      </c>
      <c r="B666" t="s">
        <v>1655</v>
      </c>
      <c r="C666" t="s">
        <v>180</v>
      </c>
      <c r="D666" t="s">
        <v>1643</v>
      </c>
      <c r="E666" t="s">
        <v>1656</v>
      </c>
      <c r="F666" t="s">
        <v>2116</v>
      </c>
      <c r="I666" s="402"/>
      <c r="J666" s="402">
        <v>0.6</v>
      </c>
      <c r="K666" s="402"/>
      <c r="L666" s="402">
        <v>0.7</v>
      </c>
      <c r="M666" s="402">
        <v>0.7</v>
      </c>
      <c r="N666" s="402">
        <v>0.5</v>
      </c>
      <c r="O666" s="402">
        <v>0.5</v>
      </c>
      <c r="P666" s="402">
        <v>0.5</v>
      </c>
      <c r="Q666" s="402"/>
      <c r="R666" s="402">
        <v>1</v>
      </c>
      <c r="S666" s="402">
        <v>0.7</v>
      </c>
      <c r="T666" s="402">
        <v>0.7</v>
      </c>
      <c r="U666" s="402">
        <v>0.7</v>
      </c>
      <c r="V666" s="402">
        <v>0.7</v>
      </c>
      <c r="W666" s="402">
        <v>0.5</v>
      </c>
      <c r="X666" s="402">
        <v>0.5</v>
      </c>
      <c r="Y666" s="402">
        <v>0.4</v>
      </c>
      <c r="Z666" s="402">
        <v>0.5</v>
      </c>
      <c r="AA666" s="402">
        <v>0.5</v>
      </c>
      <c r="AB666" s="402">
        <v>0.5</v>
      </c>
      <c r="AC666" s="402">
        <v>0.5</v>
      </c>
      <c r="AD666" s="402">
        <v>0.4</v>
      </c>
      <c r="AE666" s="402">
        <v>0.5</v>
      </c>
      <c r="AF666" s="402">
        <v>0.7</v>
      </c>
      <c r="AG666" s="402">
        <v>0.4</v>
      </c>
      <c r="AH666" s="402">
        <v>0.5</v>
      </c>
      <c r="AI666" s="402"/>
      <c r="AJ666" s="402">
        <v>0.9</v>
      </c>
      <c r="AK666" s="402">
        <v>0.9</v>
      </c>
      <c r="AL666" s="402">
        <v>0.9</v>
      </c>
      <c r="AM666" s="402">
        <v>0.7</v>
      </c>
      <c r="AN666" s="402">
        <v>0.9</v>
      </c>
      <c r="AO666" s="402">
        <v>0.7</v>
      </c>
      <c r="AP666" s="402">
        <v>0.7</v>
      </c>
      <c r="AQ666" s="402">
        <v>0.7</v>
      </c>
      <c r="AR666" s="402">
        <v>0.7</v>
      </c>
      <c r="AS666" s="402">
        <v>0.7</v>
      </c>
      <c r="AT666" s="402">
        <v>0.7</v>
      </c>
      <c r="AU666" s="402">
        <v>0.7</v>
      </c>
      <c r="AV666" s="402">
        <v>0.7</v>
      </c>
      <c r="AW666" s="402">
        <v>0.7</v>
      </c>
      <c r="AX666" s="402">
        <v>0.7</v>
      </c>
      <c r="AY666" s="402">
        <v>0.7</v>
      </c>
      <c r="AZ666" s="402">
        <v>0.7</v>
      </c>
      <c r="BA666" s="402">
        <v>0.7</v>
      </c>
      <c r="BB666" s="402">
        <v>0.7</v>
      </c>
      <c r="BC666" s="402">
        <v>1.3</v>
      </c>
      <c r="BD666" s="402">
        <v>0.5</v>
      </c>
      <c r="BE666" s="402">
        <v>0.5</v>
      </c>
      <c r="BF666" s="402">
        <v>0.5</v>
      </c>
      <c r="BG666" s="402">
        <v>0.5</v>
      </c>
      <c r="BH666" s="402">
        <v>0.5</v>
      </c>
      <c r="BI666" s="402">
        <v>0.5</v>
      </c>
      <c r="BJ666" s="402">
        <v>0.4</v>
      </c>
      <c r="BK666" s="402">
        <v>0.4</v>
      </c>
      <c r="BL666" s="402">
        <v>0.4</v>
      </c>
      <c r="BM666" s="402">
        <v>0.5</v>
      </c>
      <c r="BN666" s="402">
        <v>0.5</v>
      </c>
      <c r="BO666" s="402">
        <v>0.5</v>
      </c>
      <c r="BP666" s="402">
        <v>0.5</v>
      </c>
      <c r="BQ666" s="402">
        <v>0.5</v>
      </c>
      <c r="BR666" s="402">
        <v>0.5</v>
      </c>
      <c r="BS666" s="402">
        <v>0.5</v>
      </c>
      <c r="BT666" s="402">
        <v>0.5</v>
      </c>
      <c r="BU666" s="402">
        <v>0.5</v>
      </c>
      <c r="BV666" s="402">
        <v>0.5</v>
      </c>
      <c r="BW666" s="402">
        <v>0.5</v>
      </c>
      <c r="BX666" s="402">
        <v>0.4</v>
      </c>
      <c r="BY666" s="402">
        <v>0.4</v>
      </c>
      <c r="BZ666" s="402">
        <v>0.4</v>
      </c>
      <c r="CA666" s="402">
        <v>0.4</v>
      </c>
      <c r="CB666" s="402">
        <v>0.5</v>
      </c>
      <c r="CC666" s="402">
        <v>0.5</v>
      </c>
      <c r="CD666" s="402">
        <v>0.5</v>
      </c>
      <c r="CE666" s="402">
        <v>0.5</v>
      </c>
      <c r="CF666" s="402">
        <v>1.4</v>
      </c>
      <c r="CG666" s="402">
        <v>0.7</v>
      </c>
      <c r="CH666" s="402">
        <v>0.7</v>
      </c>
      <c r="CI666" s="402">
        <v>0.4</v>
      </c>
      <c r="CJ666" s="402">
        <v>0.4</v>
      </c>
      <c r="CK666" s="402">
        <v>0.4</v>
      </c>
      <c r="CL666" s="402">
        <v>0.4</v>
      </c>
      <c r="CM666" s="402">
        <v>0.4</v>
      </c>
      <c r="CN666" s="402">
        <v>0.5</v>
      </c>
      <c r="CO666" s="402">
        <v>0.5</v>
      </c>
      <c r="CP666" s="402">
        <v>0.5</v>
      </c>
    </row>
    <row r="667" spans="1:94">
      <c r="A667">
        <v>682</v>
      </c>
      <c r="B667" t="s">
        <v>1657</v>
      </c>
      <c r="C667" t="s">
        <v>180</v>
      </c>
      <c r="D667" t="s">
        <v>1643</v>
      </c>
      <c r="E667" t="s">
        <v>1658</v>
      </c>
      <c r="F667" t="s">
        <v>2116</v>
      </c>
      <c r="I667" s="402"/>
      <c r="J667" s="402">
        <v>1.9</v>
      </c>
      <c r="K667" s="402"/>
      <c r="L667" s="402">
        <v>3.7</v>
      </c>
      <c r="M667" s="402">
        <v>2</v>
      </c>
      <c r="N667" s="402">
        <v>2</v>
      </c>
      <c r="O667" s="402">
        <v>0.9</v>
      </c>
      <c r="P667" s="402">
        <v>1.2</v>
      </c>
      <c r="Q667" s="402"/>
      <c r="R667" s="402">
        <v>10.2</v>
      </c>
      <c r="S667" s="402">
        <v>3.7</v>
      </c>
      <c r="T667" s="402">
        <v>3.4</v>
      </c>
      <c r="U667" s="402">
        <v>3.3</v>
      </c>
      <c r="V667" s="402">
        <v>2</v>
      </c>
      <c r="W667" s="402">
        <v>2</v>
      </c>
      <c r="X667" s="402">
        <v>1.9</v>
      </c>
      <c r="Y667" s="402">
        <v>1.8</v>
      </c>
      <c r="Z667" s="402">
        <v>1.9</v>
      </c>
      <c r="AA667" s="402">
        <v>1.9</v>
      </c>
      <c r="AB667" s="402">
        <v>0.8</v>
      </c>
      <c r="AC667" s="402">
        <v>0.8</v>
      </c>
      <c r="AD667" s="402">
        <v>0.8</v>
      </c>
      <c r="AE667" s="402">
        <v>0.8</v>
      </c>
      <c r="AF667" s="402">
        <v>1.2</v>
      </c>
      <c r="AG667" s="402">
        <v>1.2</v>
      </c>
      <c r="AH667" s="402">
        <v>0.8</v>
      </c>
      <c r="AI667" s="402"/>
      <c r="AJ667" s="402">
        <v>10.1</v>
      </c>
      <c r="AK667" s="402">
        <v>10.1</v>
      </c>
      <c r="AL667" s="402">
        <v>10.1</v>
      </c>
      <c r="AM667" s="402">
        <v>3.9</v>
      </c>
      <c r="AN667" s="402">
        <v>5.8</v>
      </c>
      <c r="AO667" s="402">
        <v>3.1</v>
      </c>
      <c r="AP667" s="402">
        <v>3.7</v>
      </c>
      <c r="AQ667" s="402">
        <v>3.7</v>
      </c>
      <c r="AR667" s="402">
        <v>3.7</v>
      </c>
      <c r="AS667" s="402">
        <v>3.3</v>
      </c>
      <c r="AT667" s="402">
        <v>3.3</v>
      </c>
      <c r="AU667" s="402">
        <v>2.8</v>
      </c>
      <c r="AV667" s="402">
        <v>3.3</v>
      </c>
      <c r="AW667" s="402">
        <v>4.4</v>
      </c>
      <c r="AX667" s="402">
        <v>3.3</v>
      </c>
      <c r="AY667" s="402">
        <v>3.3</v>
      </c>
      <c r="AZ667" s="402">
        <v>3.3</v>
      </c>
      <c r="BA667" s="402">
        <v>1.9</v>
      </c>
      <c r="BB667" s="402">
        <v>1.9</v>
      </c>
      <c r="BC667" s="402">
        <v>1.9</v>
      </c>
      <c r="BD667" s="402">
        <v>2</v>
      </c>
      <c r="BE667" s="402">
        <v>2.3</v>
      </c>
      <c r="BF667" s="402">
        <v>2</v>
      </c>
      <c r="BG667" s="402">
        <v>1.9</v>
      </c>
      <c r="BH667" s="402">
        <v>1.9</v>
      </c>
      <c r="BI667" s="402">
        <v>1.9</v>
      </c>
      <c r="BJ667" s="402">
        <v>1.6</v>
      </c>
      <c r="BK667" s="402">
        <v>1.8</v>
      </c>
      <c r="BL667" s="402">
        <v>1.8</v>
      </c>
      <c r="BM667" s="402">
        <v>1.9</v>
      </c>
      <c r="BN667" s="402">
        <v>1.9</v>
      </c>
      <c r="BO667" s="402">
        <v>1.9</v>
      </c>
      <c r="BP667" s="402">
        <v>1.8</v>
      </c>
      <c r="BQ667" s="402">
        <v>0.8</v>
      </c>
      <c r="BR667" s="402">
        <v>0.8</v>
      </c>
      <c r="BS667" s="402">
        <v>0.8</v>
      </c>
      <c r="BT667" s="402">
        <v>0.8</v>
      </c>
      <c r="BU667" s="402">
        <v>0.8</v>
      </c>
      <c r="BV667" s="402">
        <v>0.8</v>
      </c>
      <c r="BW667" s="402">
        <v>0.8</v>
      </c>
      <c r="BX667" s="402">
        <v>0.7</v>
      </c>
      <c r="BY667" s="402">
        <v>0.7</v>
      </c>
      <c r="BZ667" s="402">
        <v>0.7</v>
      </c>
      <c r="CA667" s="402">
        <v>0.7</v>
      </c>
      <c r="CB667" s="402">
        <v>0.8</v>
      </c>
      <c r="CC667" s="402">
        <v>0.8</v>
      </c>
      <c r="CD667" s="402">
        <v>0.8</v>
      </c>
      <c r="CE667" s="402">
        <v>0.8</v>
      </c>
      <c r="CF667" s="402">
        <v>1.4</v>
      </c>
      <c r="CG667" s="402">
        <v>1.1</v>
      </c>
      <c r="CH667" s="402">
        <v>1.1</v>
      </c>
      <c r="CI667" s="402">
        <v>1.1</v>
      </c>
      <c r="CJ667" s="402">
        <v>1.5</v>
      </c>
      <c r="CK667" s="402">
        <v>1.1</v>
      </c>
      <c r="CL667" s="402">
        <v>1.1</v>
      </c>
      <c r="CM667" s="402">
        <v>1.1</v>
      </c>
      <c r="CN667" s="402">
        <v>0.8</v>
      </c>
      <c r="CO667" s="402">
        <v>0.8</v>
      </c>
      <c r="CP667" s="402">
        <v>0.8</v>
      </c>
    </row>
    <row r="668" spans="3:94">
      <c r="C668" t="s">
        <v>180</v>
      </c>
      <c r="D668" t="s">
        <v>1660</v>
      </c>
      <c r="I668" s="402"/>
      <c r="J668" s="402"/>
      <c r="K668" s="402"/>
      <c r="L668" s="402"/>
      <c r="M668" s="402"/>
      <c r="N668" s="402"/>
      <c r="O668" s="402"/>
      <c r="P668" s="402"/>
      <c r="Q668" s="402"/>
      <c r="R668" s="402"/>
      <c r="S668" s="402"/>
      <c r="T668" s="402"/>
      <c r="U668" s="402"/>
      <c r="V668" s="402"/>
      <c r="W668" s="402"/>
      <c r="X668" s="402"/>
      <c r="Y668" s="402"/>
      <c r="Z668" s="402"/>
      <c r="AA668" s="402"/>
      <c r="AB668" s="402"/>
      <c r="AC668" s="402"/>
      <c r="AD668" s="402"/>
      <c r="AE668" s="402"/>
      <c r="AF668" s="402"/>
      <c r="AG668" s="402"/>
      <c r="AH668" s="402"/>
      <c r="AI668" s="402"/>
      <c r="AJ668" s="402"/>
      <c r="AK668" s="402"/>
      <c r="AL668" s="402"/>
      <c r="AM668" s="402"/>
      <c r="AN668" s="402"/>
      <c r="AO668" s="402"/>
      <c r="AP668" s="402"/>
      <c r="AQ668" s="402"/>
      <c r="AR668" s="402"/>
      <c r="AS668" s="402"/>
      <c r="AT668" s="402"/>
      <c r="AU668" s="402"/>
      <c r="AV668" s="402"/>
      <c r="AW668" s="402"/>
      <c r="AX668" s="402"/>
      <c r="AY668" s="402"/>
      <c r="AZ668" s="402"/>
      <c r="BA668" s="402"/>
      <c r="BB668" s="402"/>
      <c r="BC668" s="402"/>
      <c r="BD668" s="402"/>
      <c r="BE668" s="402"/>
      <c r="BF668" s="402"/>
      <c r="BG668" s="402"/>
      <c r="BH668" s="402"/>
      <c r="BI668" s="402"/>
      <c r="BJ668" s="402"/>
      <c r="BK668" s="402"/>
      <c r="BL668" s="402"/>
      <c r="BM668" s="402"/>
      <c r="BN668" s="402"/>
      <c r="BO668" s="402"/>
      <c r="BP668" s="402"/>
      <c r="BQ668" s="402"/>
      <c r="BR668" s="402"/>
      <c r="BS668" s="402"/>
      <c r="BT668" s="402"/>
      <c r="BU668" s="402"/>
      <c r="BV668" s="402"/>
      <c r="BW668" s="402"/>
      <c r="BX668" s="402"/>
      <c r="BY668" s="402"/>
      <c r="BZ668" s="402"/>
      <c r="CA668" s="402"/>
      <c r="CB668" s="402"/>
      <c r="CC668" s="402"/>
      <c r="CD668" s="402"/>
      <c r="CE668" s="402"/>
      <c r="CF668" s="402"/>
      <c r="CG668" s="402"/>
      <c r="CH668" s="402"/>
      <c r="CI668" s="402"/>
      <c r="CJ668" s="402"/>
      <c r="CK668" s="402"/>
      <c r="CL668" s="402"/>
      <c r="CM668" s="402"/>
      <c r="CN668" s="402"/>
      <c r="CO668" s="402"/>
      <c r="CP668" s="402"/>
    </row>
    <row r="669" spans="1:94">
      <c r="A669">
        <v>684</v>
      </c>
      <c r="B669" t="s">
        <v>1659</v>
      </c>
      <c r="C669" t="s">
        <v>180</v>
      </c>
      <c r="D669" t="s">
        <v>1660</v>
      </c>
      <c r="E669" t="s">
        <v>1661</v>
      </c>
      <c r="F669" t="s">
        <v>2110</v>
      </c>
      <c r="I669" s="402"/>
      <c r="J669" s="402">
        <v>2.8</v>
      </c>
      <c r="K669" s="402"/>
      <c r="L669" s="402">
        <v>2.8</v>
      </c>
      <c r="M669" s="402">
        <v>5.6</v>
      </c>
      <c r="N669" s="402">
        <v>2.5</v>
      </c>
      <c r="O669" s="402">
        <v>2.4</v>
      </c>
      <c r="P669" s="402">
        <v>2.7</v>
      </c>
      <c r="Q669" s="402"/>
      <c r="R669" s="402">
        <v>4.4</v>
      </c>
      <c r="S669" s="402">
        <v>2.9</v>
      </c>
      <c r="T669" s="402">
        <v>2.4</v>
      </c>
      <c r="U669" s="402">
        <v>8.2</v>
      </c>
      <c r="V669" s="402">
        <v>4.1</v>
      </c>
      <c r="W669" s="402">
        <v>2.2</v>
      </c>
      <c r="X669" s="402">
        <v>2.9</v>
      </c>
      <c r="Y669" s="402">
        <v>2.3</v>
      </c>
      <c r="Z669" s="402">
        <v>1.8</v>
      </c>
      <c r="AA669" s="402">
        <v>2.8</v>
      </c>
      <c r="AB669" s="402">
        <v>4.4</v>
      </c>
      <c r="AC669" s="402">
        <v>2.8</v>
      </c>
      <c r="AD669" s="402">
        <v>1.8</v>
      </c>
      <c r="AE669" s="402">
        <v>1.7</v>
      </c>
      <c r="AF669" s="402">
        <v>2.4</v>
      </c>
      <c r="AG669" s="402">
        <v>3.3</v>
      </c>
      <c r="AH669" s="402">
        <v>2</v>
      </c>
      <c r="AI669" s="402"/>
      <c r="AJ669" s="402">
        <v>5.1</v>
      </c>
      <c r="AK669" s="402">
        <v>8.1</v>
      </c>
      <c r="AL669" s="402">
        <v>3.9</v>
      </c>
      <c r="AM669" s="402">
        <v>2.5</v>
      </c>
      <c r="AN669" s="402">
        <v>2.9</v>
      </c>
      <c r="AO669" s="402">
        <v>2.1</v>
      </c>
      <c r="AP669" s="402">
        <v>5</v>
      </c>
      <c r="AQ669" s="402">
        <v>4</v>
      </c>
      <c r="AR669" s="402">
        <v>2.7</v>
      </c>
      <c r="AS669" s="402">
        <v>2.5</v>
      </c>
      <c r="AT669" s="402">
        <v>2.4</v>
      </c>
      <c r="AU669" s="402">
        <v>1.8</v>
      </c>
      <c r="AV669" s="402">
        <v>3</v>
      </c>
      <c r="AW669" s="402">
        <v>7.3</v>
      </c>
      <c r="AX669" s="402">
        <v>9.7</v>
      </c>
      <c r="AY669" s="402">
        <v>8.8</v>
      </c>
      <c r="AZ669" s="402">
        <v>6.3</v>
      </c>
      <c r="BA669" s="402">
        <v>2.4</v>
      </c>
      <c r="BB669" s="402">
        <v>4.3</v>
      </c>
      <c r="BC669" s="402">
        <v>6.8</v>
      </c>
      <c r="BD669" s="402">
        <v>3.3</v>
      </c>
      <c r="BE669" s="402">
        <v>2</v>
      </c>
      <c r="BF669" s="402">
        <v>1.8</v>
      </c>
      <c r="BG669" s="402">
        <v>1.9</v>
      </c>
      <c r="BH669" s="402">
        <v>6.5</v>
      </c>
      <c r="BI669" s="402">
        <v>2.6</v>
      </c>
      <c r="BJ669" s="402">
        <v>1.7</v>
      </c>
      <c r="BK669" s="402">
        <v>4.2</v>
      </c>
      <c r="BL669" s="402">
        <v>2</v>
      </c>
      <c r="BM669" s="402">
        <v>1.7</v>
      </c>
      <c r="BN669" s="402">
        <v>2.5</v>
      </c>
      <c r="BO669" s="402">
        <v>3.5</v>
      </c>
      <c r="BP669" s="402">
        <v>2.2</v>
      </c>
      <c r="BQ669" s="402">
        <v>3.2</v>
      </c>
      <c r="BR669" s="402">
        <v>3.6</v>
      </c>
      <c r="BS669" s="402">
        <v>5</v>
      </c>
      <c r="BT669" s="402">
        <v>2.5</v>
      </c>
      <c r="BU669" s="402">
        <v>1.8</v>
      </c>
      <c r="BV669" s="402">
        <v>2</v>
      </c>
      <c r="BW669" s="402">
        <v>7.1</v>
      </c>
      <c r="BX669" s="402">
        <v>1.7</v>
      </c>
      <c r="BY669" s="402">
        <v>2</v>
      </c>
      <c r="BZ669" s="402">
        <v>1.7</v>
      </c>
      <c r="CA669" s="402">
        <v>1.7</v>
      </c>
      <c r="CB669" s="402">
        <v>1.6</v>
      </c>
      <c r="CC669" s="402">
        <v>2.1</v>
      </c>
      <c r="CD669" s="402">
        <v>1.4</v>
      </c>
      <c r="CE669" s="402">
        <v>1.8</v>
      </c>
      <c r="CF669" s="402">
        <v>2.5</v>
      </c>
      <c r="CG669" s="402">
        <v>2.5</v>
      </c>
      <c r="CH669" s="402">
        <v>2.3</v>
      </c>
      <c r="CI669" s="402">
        <v>1.7</v>
      </c>
      <c r="CJ669" s="402">
        <v>4.9</v>
      </c>
      <c r="CK669" s="402">
        <v>5.7</v>
      </c>
      <c r="CL669" s="402">
        <v>5.7</v>
      </c>
      <c r="CM669" s="402">
        <v>1.6</v>
      </c>
      <c r="CN669" s="402">
        <v>2.1</v>
      </c>
      <c r="CO669" s="402">
        <v>1.7</v>
      </c>
      <c r="CP669" s="402">
        <v>2.2</v>
      </c>
    </row>
    <row r="670" spans="1:94">
      <c r="A670">
        <v>685</v>
      </c>
      <c r="B670" t="s">
        <v>1662</v>
      </c>
      <c r="C670" t="s">
        <v>180</v>
      </c>
      <c r="D670" t="s">
        <v>1660</v>
      </c>
      <c r="E670" t="s">
        <v>1663</v>
      </c>
      <c r="F670" t="s">
        <v>2110</v>
      </c>
      <c r="I670" s="402"/>
      <c r="J670" s="402">
        <v>2.5</v>
      </c>
      <c r="K670" s="402"/>
      <c r="L670" s="402">
        <v>1.9</v>
      </c>
      <c r="M670" s="402">
        <v>3.6</v>
      </c>
      <c r="N670" s="402">
        <v>2.2</v>
      </c>
      <c r="O670" s="402">
        <v>2.8</v>
      </c>
      <c r="P670" s="402">
        <v>3.2</v>
      </c>
      <c r="Q670" s="402"/>
      <c r="R670" s="402">
        <v>2.4</v>
      </c>
      <c r="S670" s="402">
        <v>1.9</v>
      </c>
      <c r="T670" s="402">
        <v>1.8</v>
      </c>
      <c r="U670" s="402">
        <v>4.3</v>
      </c>
      <c r="V670" s="402">
        <v>3.1</v>
      </c>
      <c r="W670" s="402">
        <v>1.4</v>
      </c>
      <c r="X670" s="402">
        <v>2.6</v>
      </c>
      <c r="Y670" s="402">
        <v>2.4</v>
      </c>
      <c r="Z670" s="402">
        <v>1.7</v>
      </c>
      <c r="AA670" s="402">
        <v>2.7</v>
      </c>
      <c r="AB670" s="402">
        <v>3.6</v>
      </c>
      <c r="AC670" s="402">
        <v>3</v>
      </c>
      <c r="AD670" s="402">
        <v>2.6</v>
      </c>
      <c r="AE670" s="402">
        <v>2.5</v>
      </c>
      <c r="AF670" s="402">
        <v>2.9</v>
      </c>
      <c r="AG670" s="402">
        <v>3.5</v>
      </c>
      <c r="AH670" s="402">
        <v>3</v>
      </c>
      <c r="AI670" s="402"/>
      <c r="AJ670" s="402">
        <v>2.5</v>
      </c>
      <c r="AK670" s="402">
        <v>3.8</v>
      </c>
      <c r="AL670" s="402">
        <v>2.1</v>
      </c>
      <c r="AM670" s="402">
        <v>1.6</v>
      </c>
      <c r="AN670" s="402">
        <v>1.4</v>
      </c>
      <c r="AO670" s="402">
        <v>1.9</v>
      </c>
      <c r="AP670" s="402">
        <v>3</v>
      </c>
      <c r="AQ670" s="402">
        <v>2.8</v>
      </c>
      <c r="AR670" s="402">
        <v>1.9</v>
      </c>
      <c r="AS670" s="402">
        <v>1.7</v>
      </c>
      <c r="AT670" s="402">
        <v>2.2</v>
      </c>
      <c r="AU670" s="402">
        <v>1.3</v>
      </c>
      <c r="AV670" s="402">
        <v>2.2</v>
      </c>
      <c r="AW670" s="402">
        <v>3.9</v>
      </c>
      <c r="AX670" s="402">
        <v>4.8</v>
      </c>
      <c r="AY670" s="402">
        <v>4.3</v>
      </c>
      <c r="AZ670" s="402">
        <v>4.1</v>
      </c>
      <c r="BA670" s="402">
        <v>2.2</v>
      </c>
      <c r="BB670" s="402">
        <v>3.2</v>
      </c>
      <c r="BC670" s="402">
        <v>4.6</v>
      </c>
      <c r="BD670" s="402">
        <v>1</v>
      </c>
      <c r="BE670" s="402">
        <v>1.3</v>
      </c>
      <c r="BF670" s="402">
        <v>1.6</v>
      </c>
      <c r="BG670" s="402">
        <v>1.8</v>
      </c>
      <c r="BH670" s="402">
        <v>5.4</v>
      </c>
      <c r="BI670" s="402">
        <v>2.3</v>
      </c>
      <c r="BJ670" s="402">
        <v>2.1</v>
      </c>
      <c r="BK670" s="402">
        <v>3.7</v>
      </c>
      <c r="BL670" s="402">
        <v>2.1</v>
      </c>
      <c r="BM670" s="402">
        <v>1.7</v>
      </c>
      <c r="BN670" s="402">
        <v>2.1</v>
      </c>
      <c r="BO670" s="402">
        <v>3</v>
      </c>
      <c r="BP670" s="402">
        <v>2.4</v>
      </c>
      <c r="BQ670" s="402">
        <v>3.2</v>
      </c>
      <c r="BR670" s="402">
        <v>3.1</v>
      </c>
      <c r="BS670" s="402">
        <v>3.8</v>
      </c>
      <c r="BT670" s="402">
        <v>2.5</v>
      </c>
      <c r="BU670" s="402">
        <v>2.2</v>
      </c>
      <c r="BV670" s="402">
        <v>2.5</v>
      </c>
      <c r="BW670" s="402">
        <v>6.1</v>
      </c>
      <c r="BX670" s="402">
        <v>2.2</v>
      </c>
      <c r="BY670" s="402">
        <v>2.8</v>
      </c>
      <c r="BZ670" s="402">
        <v>2.6</v>
      </c>
      <c r="CA670" s="402">
        <v>2.7</v>
      </c>
      <c r="CB670" s="402">
        <v>2.3</v>
      </c>
      <c r="CC670" s="402">
        <v>2.4</v>
      </c>
      <c r="CD670" s="402">
        <v>2.4</v>
      </c>
      <c r="CE670" s="402">
        <v>2.6</v>
      </c>
      <c r="CF670" s="402">
        <v>2.8</v>
      </c>
      <c r="CG670" s="402">
        <v>2.8</v>
      </c>
      <c r="CH670" s="402">
        <v>3</v>
      </c>
      <c r="CI670" s="402">
        <v>3.2</v>
      </c>
      <c r="CJ670" s="402">
        <v>4</v>
      </c>
      <c r="CK670" s="402">
        <v>3.9</v>
      </c>
      <c r="CL670" s="402">
        <v>3.9</v>
      </c>
      <c r="CM670" s="402">
        <v>3.1</v>
      </c>
      <c r="CN670" s="402">
        <v>3.2</v>
      </c>
      <c r="CO670" s="402">
        <v>3</v>
      </c>
      <c r="CP670" s="402">
        <v>2.9</v>
      </c>
    </row>
    <row r="671" spans="1:94">
      <c r="A671">
        <v>686</v>
      </c>
      <c r="B671" t="s">
        <v>1664</v>
      </c>
      <c r="C671" t="s">
        <v>180</v>
      </c>
      <c r="D671" t="s">
        <v>1660</v>
      </c>
      <c r="E671" t="s">
        <v>1665</v>
      </c>
      <c r="F671" t="s">
        <v>2110</v>
      </c>
      <c r="I671" s="402"/>
      <c r="J671" s="402">
        <v>1.5</v>
      </c>
      <c r="K671" s="402"/>
      <c r="L671" s="402">
        <v>0.9</v>
      </c>
      <c r="M671" s="402">
        <v>3.1</v>
      </c>
      <c r="N671" s="402">
        <v>1.2</v>
      </c>
      <c r="O671" s="402">
        <v>1.5</v>
      </c>
      <c r="P671" s="402">
        <v>1.9</v>
      </c>
      <c r="Q671" s="402"/>
      <c r="R671" s="402">
        <v>0.9</v>
      </c>
      <c r="S671" s="402">
        <v>0.8</v>
      </c>
      <c r="T671" s="402">
        <v>0.9</v>
      </c>
      <c r="U671" s="402">
        <v>4.4</v>
      </c>
      <c r="V671" s="402">
        <v>2.3</v>
      </c>
      <c r="W671" s="402">
        <v>0.7</v>
      </c>
      <c r="X671" s="402">
        <v>1.4</v>
      </c>
      <c r="Y671" s="402">
        <v>1.3</v>
      </c>
      <c r="Z671" s="402">
        <v>0.7</v>
      </c>
      <c r="AA671" s="402">
        <v>1.8</v>
      </c>
      <c r="AB671" s="402">
        <v>3.1</v>
      </c>
      <c r="AC671" s="402">
        <v>2.1</v>
      </c>
      <c r="AD671" s="402">
        <v>1.1</v>
      </c>
      <c r="AE671" s="402">
        <v>0.7</v>
      </c>
      <c r="AF671" s="402">
        <v>2.3</v>
      </c>
      <c r="AG671" s="402">
        <v>1.8</v>
      </c>
      <c r="AH671" s="402">
        <v>1.4</v>
      </c>
      <c r="AI671" s="402"/>
      <c r="AJ671" s="402">
        <v>0.9</v>
      </c>
      <c r="AK671" s="402">
        <v>2.6</v>
      </c>
      <c r="AL671" s="402">
        <v>0.7</v>
      </c>
      <c r="AM671" s="402">
        <v>0.6</v>
      </c>
      <c r="AN671" s="402">
        <v>0.6</v>
      </c>
      <c r="AO671" s="402">
        <v>0.8</v>
      </c>
      <c r="AP671" s="402">
        <v>1.8</v>
      </c>
      <c r="AQ671" s="402">
        <v>1.3</v>
      </c>
      <c r="AR671" s="402">
        <v>0.7</v>
      </c>
      <c r="AS671" s="402">
        <v>0.8</v>
      </c>
      <c r="AT671" s="402">
        <v>1.1</v>
      </c>
      <c r="AU671" s="402">
        <v>0.5</v>
      </c>
      <c r="AV671" s="402">
        <v>1.3</v>
      </c>
      <c r="AW671" s="402">
        <v>2.5</v>
      </c>
      <c r="AX671" s="402">
        <v>4.6</v>
      </c>
      <c r="AY671" s="402">
        <v>4.7</v>
      </c>
      <c r="AZ671" s="402">
        <v>5.4</v>
      </c>
      <c r="BA671" s="402">
        <v>1.1</v>
      </c>
      <c r="BB671" s="402">
        <v>2.6</v>
      </c>
      <c r="BC671" s="402">
        <v>3.7</v>
      </c>
      <c r="BD671" s="402">
        <v>0.7</v>
      </c>
      <c r="BE671" s="402">
        <v>0.6</v>
      </c>
      <c r="BF671" s="402">
        <v>0.8</v>
      </c>
      <c r="BG671" s="402">
        <v>0.8</v>
      </c>
      <c r="BH671" s="402">
        <v>3</v>
      </c>
      <c r="BI671" s="402">
        <v>1.3</v>
      </c>
      <c r="BJ671" s="402">
        <v>1.2</v>
      </c>
      <c r="BK671" s="402">
        <v>2</v>
      </c>
      <c r="BL671" s="402">
        <v>1.1</v>
      </c>
      <c r="BM671" s="402">
        <v>0.7</v>
      </c>
      <c r="BN671" s="402">
        <v>0.8</v>
      </c>
      <c r="BO671" s="402">
        <v>2.3</v>
      </c>
      <c r="BP671" s="402">
        <v>1.4</v>
      </c>
      <c r="BQ671" s="402">
        <v>2.2</v>
      </c>
      <c r="BR671" s="402">
        <v>1.5</v>
      </c>
      <c r="BS671" s="402">
        <v>3.7</v>
      </c>
      <c r="BT671" s="402">
        <v>1.6</v>
      </c>
      <c r="BU671" s="402">
        <v>1.2</v>
      </c>
      <c r="BV671" s="402">
        <v>1.5</v>
      </c>
      <c r="BW671" s="402">
        <v>5.5</v>
      </c>
      <c r="BX671" s="402">
        <v>0.8</v>
      </c>
      <c r="BY671" s="402">
        <v>1.4</v>
      </c>
      <c r="BZ671" s="402">
        <v>1.2</v>
      </c>
      <c r="CA671" s="402">
        <v>1</v>
      </c>
      <c r="CB671" s="402">
        <v>0.3</v>
      </c>
      <c r="CC671" s="402">
        <v>0.2</v>
      </c>
      <c r="CD671" s="402">
        <v>0.8</v>
      </c>
      <c r="CE671" s="402">
        <v>1</v>
      </c>
      <c r="CF671" s="402">
        <v>2.4</v>
      </c>
      <c r="CG671" s="402">
        <v>2.2</v>
      </c>
      <c r="CH671" s="402">
        <v>2.4</v>
      </c>
      <c r="CI671" s="402">
        <v>1.3</v>
      </c>
      <c r="CJ671" s="402">
        <v>2.3</v>
      </c>
      <c r="CK671" s="402">
        <v>2.8</v>
      </c>
      <c r="CL671" s="402">
        <v>2.6</v>
      </c>
      <c r="CM671" s="402">
        <v>1</v>
      </c>
      <c r="CN671" s="402">
        <v>1.5</v>
      </c>
      <c r="CO671" s="402">
        <v>1.2</v>
      </c>
      <c r="CP671" s="402">
        <v>1.6</v>
      </c>
    </row>
    <row r="672" spans="1:94">
      <c r="A672">
        <v>687</v>
      </c>
      <c r="B672" t="s">
        <v>1666</v>
      </c>
      <c r="C672" t="s">
        <v>180</v>
      </c>
      <c r="D672" t="s">
        <v>1660</v>
      </c>
      <c r="E672" t="s">
        <v>1667</v>
      </c>
      <c r="F672" t="s">
        <v>2110</v>
      </c>
      <c r="I672" s="402"/>
      <c r="J672" s="402">
        <v>8.1</v>
      </c>
      <c r="K672" s="402"/>
      <c r="L672" s="402">
        <v>8.5</v>
      </c>
      <c r="M672" s="402">
        <v>10</v>
      </c>
      <c r="N672" s="402">
        <v>7.8</v>
      </c>
      <c r="O672" s="402">
        <v>7.5</v>
      </c>
      <c r="P672" s="402">
        <v>8</v>
      </c>
      <c r="Q672" s="402"/>
      <c r="R672" s="402">
        <v>10</v>
      </c>
      <c r="S672" s="402">
        <v>8.7</v>
      </c>
      <c r="T672" s="402">
        <v>8.1</v>
      </c>
      <c r="U672" s="402">
        <v>11</v>
      </c>
      <c r="V672" s="402">
        <v>9.4</v>
      </c>
      <c r="W672" s="402">
        <v>7</v>
      </c>
      <c r="X672" s="402">
        <v>8.6</v>
      </c>
      <c r="Y672" s="402">
        <v>7.8</v>
      </c>
      <c r="Z672" s="402">
        <v>7.5</v>
      </c>
      <c r="AA672" s="402">
        <v>8.3</v>
      </c>
      <c r="AB672" s="402">
        <v>9</v>
      </c>
      <c r="AC672" s="402">
        <v>8</v>
      </c>
      <c r="AD672" s="402">
        <v>7</v>
      </c>
      <c r="AE672" s="402">
        <v>7</v>
      </c>
      <c r="AF672" s="402">
        <v>7.9</v>
      </c>
      <c r="AG672" s="402">
        <v>8.5</v>
      </c>
      <c r="AH672" s="402">
        <v>7.5</v>
      </c>
      <c r="AI672" s="402"/>
      <c r="AJ672" s="402">
        <v>10.4</v>
      </c>
      <c r="AK672" s="402">
        <v>10.6</v>
      </c>
      <c r="AL672" s="402">
        <v>9.9</v>
      </c>
      <c r="AM672" s="402">
        <v>8.7</v>
      </c>
      <c r="AN672" s="402">
        <v>8.5</v>
      </c>
      <c r="AO672" s="402">
        <v>7.9</v>
      </c>
      <c r="AP672" s="402">
        <v>10</v>
      </c>
      <c r="AQ672" s="402">
        <v>9.4</v>
      </c>
      <c r="AR672" s="402">
        <v>8.7</v>
      </c>
      <c r="AS672" s="402">
        <v>8.1</v>
      </c>
      <c r="AT672" s="402">
        <v>8.1</v>
      </c>
      <c r="AU672" s="402">
        <v>7.7</v>
      </c>
      <c r="AV672" s="402">
        <v>8.7</v>
      </c>
      <c r="AW672" s="402">
        <v>10.7</v>
      </c>
      <c r="AX672" s="402">
        <v>11.3</v>
      </c>
      <c r="AY672" s="402">
        <v>11</v>
      </c>
      <c r="AZ672" s="402">
        <v>10.9</v>
      </c>
      <c r="BA672" s="402">
        <v>8</v>
      </c>
      <c r="BB672" s="402">
        <v>9.6</v>
      </c>
      <c r="BC672" s="402">
        <v>11.9</v>
      </c>
      <c r="BD672" s="402">
        <v>7.3</v>
      </c>
      <c r="BE672" s="402">
        <v>6.8</v>
      </c>
      <c r="BF672" s="402">
        <v>6.9</v>
      </c>
      <c r="BG672" s="402">
        <v>7.7</v>
      </c>
      <c r="BH672" s="402">
        <v>12.8</v>
      </c>
      <c r="BI672" s="402">
        <v>7.9</v>
      </c>
      <c r="BJ672" s="402">
        <v>7.2</v>
      </c>
      <c r="BK672" s="402">
        <v>9.5</v>
      </c>
      <c r="BL672" s="402">
        <v>7.5</v>
      </c>
      <c r="BM672" s="402">
        <v>7.3</v>
      </c>
      <c r="BN672" s="402">
        <v>9</v>
      </c>
      <c r="BO672" s="402">
        <v>8.9</v>
      </c>
      <c r="BP672" s="402">
        <v>7.7</v>
      </c>
      <c r="BQ672" s="402">
        <v>7.3</v>
      </c>
      <c r="BR672" s="402">
        <v>7.3</v>
      </c>
      <c r="BS672" s="402">
        <v>9.8</v>
      </c>
      <c r="BT672" s="402">
        <v>7.9</v>
      </c>
      <c r="BU672" s="402">
        <v>6.9</v>
      </c>
      <c r="BV672" s="402">
        <v>6.7</v>
      </c>
      <c r="BW672" s="402">
        <v>13.8</v>
      </c>
      <c r="BX672" s="402">
        <v>7</v>
      </c>
      <c r="BY672" s="402">
        <v>7.4</v>
      </c>
      <c r="BZ672" s="402">
        <v>7</v>
      </c>
      <c r="CA672" s="402">
        <v>6.5</v>
      </c>
      <c r="CB672" s="402">
        <v>7.4</v>
      </c>
      <c r="CC672" s="402">
        <v>8.3</v>
      </c>
      <c r="CD672" s="402">
        <v>6.3</v>
      </c>
      <c r="CE672" s="402">
        <v>7.2</v>
      </c>
      <c r="CF672" s="402">
        <v>8</v>
      </c>
      <c r="CG672" s="402">
        <v>8</v>
      </c>
      <c r="CH672" s="402">
        <v>7.6</v>
      </c>
      <c r="CI672" s="402">
        <v>6.9</v>
      </c>
      <c r="CJ672" s="402">
        <v>10.4</v>
      </c>
      <c r="CK672" s="402">
        <v>10.4</v>
      </c>
      <c r="CL672" s="402">
        <v>10.6</v>
      </c>
      <c r="CM672" s="402">
        <v>7</v>
      </c>
      <c r="CN672" s="402">
        <v>7.8</v>
      </c>
      <c r="CO672" s="402">
        <v>7.1</v>
      </c>
      <c r="CP672" s="402">
        <v>7.7</v>
      </c>
    </row>
    <row r="673" spans="1:94">
      <c r="A673">
        <v>688</v>
      </c>
      <c r="B673" t="s">
        <v>1668</v>
      </c>
      <c r="C673" t="s">
        <v>180</v>
      </c>
      <c r="D673" t="s">
        <v>1660</v>
      </c>
      <c r="E673" t="s">
        <v>618</v>
      </c>
      <c r="F673" t="s">
        <v>2110</v>
      </c>
      <c r="I673" s="402"/>
      <c r="J673" s="402">
        <v>2.6</v>
      </c>
      <c r="K673" s="402"/>
      <c r="L673" s="402">
        <v>2.2</v>
      </c>
      <c r="M673" s="402">
        <v>3.3</v>
      </c>
      <c r="N673" s="402">
        <v>2.3</v>
      </c>
      <c r="O673" s="402">
        <v>2.7</v>
      </c>
      <c r="P673" s="402">
        <v>3.1</v>
      </c>
      <c r="Q673" s="402"/>
      <c r="R673" s="402">
        <v>2.5</v>
      </c>
      <c r="S673" s="402">
        <v>2.2</v>
      </c>
      <c r="T673" s="402">
        <v>2.1</v>
      </c>
      <c r="U673" s="402">
        <v>3.8</v>
      </c>
      <c r="V673" s="402">
        <v>3.1</v>
      </c>
      <c r="W673" s="402">
        <v>1.7</v>
      </c>
      <c r="X673" s="402">
        <v>2.7</v>
      </c>
      <c r="Y673" s="402">
        <v>2.4</v>
      </c>
      <c r="Z673" s="402">
        <v>2</v>
      </c>
      <c r="AA673" s="402">
        <v>2.7</v>
      </c>
      <c r="AB673" s="402">
        <v>3.3</v>
      </c>
      <c r="AC673" s="402">
        <v>2.9</v>
      </c>
      <c r="AD673" s="402">
        <v>2.4</v>
      </c>
      <c r="AE673" s="402">
        <v>2.5</v>
      </c>
      <c r="AF673" s="402">
        <v>2.8</v>
      </c>
      <c r="AG673" s="402">
        <v>3.4</v>
      </c>
      <c r="AH673" s="402">
        <v>3</v>
      </c>
      <c r="AI673" s="402"/>
      <c r="AJ673" s="402">
        <v>2.6</v>
      </c>
      <c r="AK673" s="402">
        <v>3.1</v>
      </c>
      <c r="AL673" s="402">
        <v>2.4</v>
      </c>
      <c r="AM673" s="402">
        <v>2.2</v>
      </c>
      <c r="AN673" s="402">
        <v>1.8</v>
      </c>
      <c r="AO673" s="402">
        <v>2.3</v>
      </c>
      <c r="AP673" s="402">
        <v>2.8</v>
      </c>
      <c r="AQ673" s="402">
        <v>2.6</v>
      </c>
      <c r="AR673" s="402">
        <v>2.3</v>
      </c>
      <c r="AS673" s="402">
        <v>1.9</v>
      </c>
      <c r="AT673" s="402">
        <v>2.2</v>
      </c>
      <c r="AU673" s="402">
        <v>2</v>
      </c>
      <c r="AV673" s="402">
        <v>2.3</v>
      </c>
      <c r="AW673" s="402">
        <v>3.1</v>
      </c>
      <c r="AX673" s="402">
        <v>4.2</v>
      </c>
      <c r="AY673" s="402">
        <v>3.6</v>
      </c>
      <c r="AZ673" s="402">
        <v>3.9</v>
      </c>
      <c r="BA673" s="402">
        <v>2.4</v>
      </c>
      <c r="BB673" s="402">
        <v>3.1</v>
      </c>
      <c r="BC673" s="402">
        <v>4.4</v>
      </c>
      <c r="BD673" s="402">
        <v>1.2</v>
      </c>
      <c r="BE673" s="402">
        <v>1.6</v>
      </c>
      <c r="BF673" s="402">
        <v>1.9</v>
      </c>
      <c r="BG673" s="402">
        <v>2.3</v>
      </c>
      <c r="BH673" s="402">
        <v>5.2</v>
      </c>
      <c r="BI673" s="402">
        <v>2.2</v>
      </c>
      <c r="BJ673" s="402">
        <v>2.2</v>
      </c>
      <c r="BK673" s="402">
        <v>3.2</v>
      </c>
      <c r="BL673" s="402">
        <v>2.1</v>
      </c>
      <c r="BM673" s="402">
        <v>2</v>
      </c>
      <c r="BN673" s="402">
        <v>2</v>
      </c>
      <c r="BO673" s="402">
        <v>2.8</v>
      </c>
      <c r="BP673" s="402">
        <v>2.5</v>
      </c>
      <c r="BQ673" s="402">
        <v>2.4</v>
      </c>
      <c r="BR673" s="402">
        <v>2.1</v>
      </c>
      <c r="BS673" s="402">
        <v>3.8</v>
      </c>
      <c r="BT673" s="402">
        <v>2.4</v>
      </c>
      <c r="BU673" s="402">
        <v>2.2</v>
      </c>
      <c r="BV673" s="402">
        <v>2.3</v>
      </c>
      <c r="BW673" s="402">
        <v>6.1</v>
      </c>
      <c r="BX673" s="402">
        <v>2.2</v>
      </c>
      <c r="BY673" s="402">
        <v>2.4</v>
      </c>
      <c r="BZ673" s="402">
        <v>2.5</v>
      </c>
      <c r="CA673" s="402">
        <v>2.4</v>
      </c>
      <c r="CB673" s="402">
        <v>2.5</v>
      </c>
      <c r="CC673" s="402">
        <v>2.7</v>
      </c>
      <c r="CD673" s="402">
        <v>2.4</v>
      </c>
      <c r="CE673" s="402">
        <v>2.6</v>
      </c>
      <c r="CF673" s="402">
        <v>2.7</v>
      </c>
      <c r="CG673" s="402">
        <v>2.8</v>
      </c>
      <c r="CH673" s="402">
        <v>2.9</v>
      </c>
      <c r="CI673" s="402">
        <v>2.7</v>
      </c>
      <c r="CJ673" s="402">
        <v>4.1</v>
      </c>
      <c r="CK673" s="402">
        <v>4.2</v>
      </c>
      <c r="CL673" s="402">
        <v>4.5</v>
      </c>
      <c r="CM673" s="402">
        <v>2.8</v>
      </c>
      <c r="CN673" s="402">
        <v>3</v>
      </c>
      <c r="CO673" s="402">
        <v>2.9</v>
      </c>
      <c r="CP673" s="402">
        <v>3.1</v>
      </c>
    </row>
    <row r="674" spans="1:94">
      <c r="A674">
        <v>689</v>
      </c>
      <c r="B674" t="s">
        <v>1669</v>
      </c>
      <c r="C674" t="s">
        <v>180</v>
      </c>
      <c r="D674" t="s">
        <v>1660</v>
      </c>
      <c r="E674" t="s">
        <v>1670</v>
      </c>
      <c r="F674" t="s">
        <v>2110</v>
      </c>
      <c r="I674" s="402"/>
      <c r="J674" s="402">
        <v>4.4</v>
      </c>
      <c r="K674" s="402"/>
      <c r="L674" s="402">
        <v>4.3</v>
      </c>
      <c r="M674" s="402">
        <v>6.2</v>
      </c>
      <c r="N674" s="402">
        <v>4.4</v>
      </c>
      <c r="O674" s="402">
        <v>4</v>
      </c>
      <c r="P674" s="402">
        <v>3.9</v>
      </c>
      <c r="Q674" s="402"/>
      <c r="R674" s="402">
        <v>5.2</v>
      </c>
      <c r="S674" s="402">
        <v>4.5</v>
      </c>
      <c r="T674" s="402">
        <v>4.1</v>
      </c>
      <c r="U674" s="402">
        <v>7.6</v>
      </c>
      <c r="V674" s="402">
        <v>5.3</v>
      </c>
      <c r="W674" s="402">
        <v>4.5</v>
      </c>
      <c r="X674" s="402">
        <v>4.8</v>
      </c>
      <c r="Y674" s="402">
        <v>4.1</v>
      </c>
      <c r="Z674" s="402">
        <v>3.9</v>
      </c>
      <c r="AA674" s="402">
        <v>4.3</v>
      </c>
      <c r="AB674" s="402">
        <v>6.9</v>
      </c>
      <c r="AC674" s="402">
        <v>4.5</v>
      </c>
      <c r="AD674" s="402">
        <v>3.2</v>
      </c>
      <c r="AE674" s="402">
        <v>3.3</v>
      </c>
      <c r="AF674" s="402">
        <v>4.3</v>
      </c>
      <c r="AG674" s="402">
        <v>4</v>
      </c>
      <c r="AH674" s="402">
        <v>3.2</v>
      </c>
      <c r="AI674" s="402"/>
      <c r="AJ674" s="402">
        <v>5.9</v>
      </c>
      <c r="AK674" s="402">
        <v>6.4</v>
      </c>
      <c r="AL674" s="402">
        <v>4.9</v>
      </c>
      <c r="AM674" s="402">
        <v>4.1</v>
      </c>
      <c r="AN674" s="402">
        <v>4.7</v>
      </c>
      <c r="AO674" s="402">
        <v>4</v>
      </c>
      <c r="AP674" s="402">
        <v>5.2</v>
      </c>
      <c r="AQ674" s="402">
        <v>5</v>
      </c>
      <c r="AR674" s="402">
        <v>4.3</v>
      </c>
      <c r="AS674" s="402">
        <v>4.2</v>
      </c>
      <c r="AT674" s="402">
        <v>4</v>
      </c>
      <c r="AU674" s="402">
        <v>4.1</v>
      </c>
      <c r="AV674" s="402">
        <v>4.3</v>
      </c>
      <c r="AW674" s="402">
        <v>5.9</v>
      </c>
      <c r="AX674" s="402">
        <v>11</v>
      </c>
      <c r="AY674" s="402">
        <v>6.4</v>
      </c>
      <c r="AZ674" s="402">
        <v>4.9</v>
      </c>
      <c r="BA674" s="402">
        <v>4.1</v>
      </c>
      <c r="BB674" s="402">
        <v>5.7</v>
      </c>
      <c r="BC674" s="402">
        <v>6.6</v>
      </c>
      <c r="BD674" s="402">
        <v>6.4</v>
      </c>
      <c r="BE674" s="402">
        <v>4.3</v>
      </c>
      <c r="BF674" s="402">
        <v>3.8</v>
      </c>
      <c r="BG674" s="402">
        <v>4</v>
      </c>
      <c r="BH674" s="402">
        <v>8.9</v>
      </c>
      <c r="BI674" s="402">
        <v>4</v>
      </c>
      <c r="BJ674" s="402">
        <v>3.7</v>
      </c>
      <c r="BK674" s="402">
        <v>5.5</v>
      </c>
      <c r="BL674" s="402">
        <v>3.7</v>
      </c>
      <c r="BM674" s="402">
        <v>3.8</v>
      </c>
      <c r="BN674" s="402">
        <v>4.6</v>
      </c>
      <c r="BO674" s="402">
        <v>4.7</v>
      </c>
      <c r="BP674" s="402">
        <v>4</v>
      </c>
      <c r="BQ674" s="402">
        <v>6.4</v>
      </c>
      <c r="BR674" s="402">
        <v>4.3</v>
      </c>
      <c r="BS674" s="402">
        <v>7.6</v>
      </c>
      <c r="BT674" s="402">
        <v>3.9</v>
      </c>
      <c r="BU674" s="402">
        <v>3.6</v>
      </c>
      <c r="BV674" s="402">
        <v>3.5</v>
      </c>
      <c r="BW674" s="402">
        <v>9.6</v>
      </c>
      <c r="BX674" s="402">
        <v>3.3</v>
      </c>
      <c r="BY674" s="402">
        <v>3.3</v>
      </c>
      <c r="BZ674" s="402">
        <v>3.3</v>
      </c>
      <c r="CA674" s="402">
        <v>3</v>
      </c>
      <c r="CB674" s="402">
        <v>3.6</v>
      </c>
      <c r="CC674" s="402">
        <v>4.1</v>
      </c>
      <c r="CD674" s="402">
        <v>3</v>
      </c>
      <c r="CE674" s="402">
        <v>3.2</v>
      </c>
      <c r="CF674" s="402">
        <v>4.4</v>
      </c>
      <c r="CG674" s="402">
        <v>4.4</v>
      </c>
      <c r="CH674" s="402">
        <v>4.2</v>
      </c>
      <c r="CI674" s="402">
        <v>2.7</v>
      </c>
      <c r="CJ674" s="402">
        <v>5.5</v>
      </c>
      <c r="CK674" s="402">
        <v>5.8</v>
      </c>
      <c r="CL674" s="402">
        <v>5.5</v>
      </c>
      <c r="CM674" s="402">
        <v>2.7</v>
      </c>
      <c r="CN674" s="402">
        <v>3.1</v>
      </c>
      <c r="CO674" s="402">
        <v>2.9</v>
      </c>
      <c r="CP674" s="402">
        <v>3.6</v>
      </c>
    </row>
    <row r="675" spans="1:94">
      <c r="A675">
        <v>690</v>
      </c>
      <c r="B675" t="s">
        <v>1671</v>
      </c>
      <c r="C675" t="s">
        <v>180</v>
      </c>
      <c r="D675" t="s">
        <v>1660</v>
      </c>
      <c r="E675" t="s">
        <v>1672</v>
      </c>
      <c r="F675" t="s">
        <v>2110</v>
      </c>
      <c r="I675" s="402"/>
      <c r="J675" s="402">
        <v>3.1</v>
      </c>
      <c r="K675" s="402"/>
      <c r="L675" s="402">
        <v>2.8</v>
      </c>
      <c r="M675" s="402">
        <v>5.2</v>
      </c>
      <c r="N675" s="402">
        <v>2.7</v>
      </c>
      <c r="O675" s="402">
        <v>2.8</v>
      </c>
      <c r="P675" s="402">
        <v>3.5</v>
      </c>
      <c r="Q675" s="402"/>
      <c r="R675" s="402">
        <v>3.8</v>
      </c>
      <c r="S675" s="402">
        <v>2.9</v>
      </c>
      <c r="T675" s="402">
        <v>2.4</v>
      </c>
      <c r="U675" s="402">
        <v>6.5</v>
      </c>
      <c r="V675" s="402">
        <v>4.4</v>
      </c>
      <c r="W675" s="402">
        <v>2.1</v>
      </c>
      <c r="X675" s="402">
        <v>3.3</v>
      </c>
      <c r="Y675" s="402">
        <v>2.8</v>
      </c>
      <c r="Z675" s="402">
        <v>2.1</v>
      </c>
      <c r="AA675" s="402">
        <v>3</v>
      </c>
      <c r="AB675" s="402">
        <v>5.1</v>
      </c>
      <c r="AC675" s="402">
        <v>3.1</v>
      </c>
      <c r="AD675" s="402">
        <v>2.3</v>
      </c>
      <c r="AE675" s="402">
        <v>2.3</v>
      </c>
      <c r="AF675" s="402">
        <v>3.3</v>
      </c>
      <c r="AG675" s="402">
        <v>4</v>
      </c>
      <c r="AH675" s="402">
        <v>2.9</v>
      </c>
      <c r="AI675" s="402"/>
      <c r="AJ675" s="402">
        <v>4.4</v>
      </c>
      <c r="AK675" s="402">
        <v>5.8</v>
      </c>
      <c r="AL675" s="402">
        <v>3.5</v>
      </c>
      <c r="AM675" s="402">
        <v>2.5</v>
      </c>
      <c r="AN675" s="402">
        <v>2.4</v>
      </c>
      <c r="AO675" s="402">
        <v>2.5</v>
      </c>
      <c r="AP675" s="402">
        <v>4.4</v>
      </c>
      <c r="AQ675" s="402">
        <v>3.9</v>
      </c>
      <c r="AR675" s="402">
        <v>2.9</v>
      </c>
      <c r="AS675" s="402">
        <v>2.3</v>
      </c>
      <c r="AT675" s="402">
        <v>2.7</v>
      </c>
      <c r="AU675" s="402">
        <v>2</v>
      </c>
      <c r="AV675" s="402">
        <v>3</v>
      </c>
      <c r="AW675" s="402">
        <v>5.4</v>
      </c>
      <c r="AX675" s="402">
        <v>7.6</v>
      </c>
      <c r="AY675" s="402">
        <v>6.3</v>
      </c>
      <c r="AZ675" s="402">
        <v>5.9</v>
      </c>
      <c r="BA675" s="402">
        <v>2.7</v>
      </c>
      <c r="BB675" s="402">
        <v>4.4</v>
      </c>
      <c r="BC675" s="402">
        <v>7.7</v>
      </c>
      <c r="BD675" s="402">
        <v>2.1</v>
      </c>
      <c r="BE675" s="402">
        <v>2.1</v>
      </c>
      <c r="BF675" s="402">
        <v>2</v>
      </c>
      <c r="BG675" s="402">
        <v>2.3</v>
      </c>
      <c r="BH675" s="402">
        <v>7.6</v>
      </c>
      <c r="BI675" s="402">
        <v>2.5</v>
      </c>
      <c r="BJ675" s="402">
        <v>2.3</v>
      </c>
      <c r="BK675" s="402">
        <v>4.7</v>
      </c>
      <c r="BL675" s="402">
        <v>2.4</v>
      </c>
      <c r="BM675" s="402">
        <v>2</v>
      </c>
      <c r="BN675" s="402">
        <v>2.6</v>
      </c>
      <c r="BO675" s="402">
        <v>3.4</v>
      </c>
      <c r="BP675" s="402">
        <v>2.7</v>
      </c>
      <c r="BQ675" s="402">
        <v>3.6</v>
      </c>
      <c r="BR675" s="402">
        <v>3.2</v>
      </c>
      <c r="BS675" s="402">
        <v>5.9</v>
      </c>
      <c r="BT675" s="402">
        <v>3</v>
      </c>
      <c r="BU675" s="402">
        <v>2.2</v>
      </c>
      <c r="BV675" s="402">
        <v>2.3</v>
      </c>
      <c r="BW675" s="402">
        <v>7.3</v>
      </c>
      <c r="BX675" s="402">
        <v>2.2</v>
      </c>
      <c r="BY675" s="402">
        <v>2.6</v>
      </c>
      <c r="BZ675" s="402">
        <v>2.5</v>
      </c>
      <c r="CA675" s="402">
        <v>2.1</v>
      </c>
      <c r="CB675" s="402">
        <v>2.1</v>
      </c>
      <c r="CC675" s="402">
        <v>2.5</v>
      </c>
      <c r="CD675" s="402">
        <v>2.1</v>
      </c>
      <c r="CE675" s="402">
        <v>2.5</v>
      </c>
      <c r="CF675" s="402">
        <v>3.5</v>
      </c>
      <c r="CG675" s="402">
        <v>3.3</v>
      </c>
      <c r="CH675" s="402">
        <v>3</v>
      </c>
      <c r="CI675" s="402">
        <v>2.4</v>
      </c>
      <c r="CJ675" s="402">
        <v>6.1</v>
      </c>
      <c r="CK675" s="402">
        <v>6</v>
      </c>
      <c r="CL675" s="402">
        <v>6.2</v>
      </c>
      <c r="CM675" s="402">
        <v>2.4</v>
      </c>
      <c r="CN675" s="402">
        <v>3.1</v>
      </c>
      <c r="CO675" s="402">
        <v>2.5</v>
      </c>
      <c r="CP675" s="402">
        <v>3.3</v>
      </c>
    </row>
    <row r="676" spans="1:94">
      <c r="A676">
        <v>691</v>
      </c>
      <c r="B676" t="s">
        <v>1673</v>
      </c>
      <c r="C676" t="s">
        <v>180</v>
      </c>
      <c r="D676" t="s">
        <v>1660</v>
      </c>
      <c r="E676" t="s">
        <v>1674</v>
      </c>
      <c r="F676" t="s">
        <v>2110</v>
      </c>
      <c r="I676" s="402"/>
      <c r="J676" s="402">
        <v>3.6</v>
      </c>
      <c r="K676" s="402"/>
      <c r="L676" s="402">
        <v>2.7</v>
      </c>
      <c r="M676" s="402">
        <v>7.5</v>
      </c>
      <c r="N676" s="402">
        <v>2.7</v>
      </c>
      <c r="O676" s="402">
        <v>3.4</v>
      </c>
      <c r="P676" s="402">
        <v>4.3</v>
      </c>
      <c r="Q676" s="402"/>
      <c r="R676" s="402">
        <v>4.5</v>
      </c>
      <c r="S676" s="402">
        <v>3</v>
      </c>
      <c r="T676" s="402">
        <v>2.1</v>
      </c>
      <c r="U676" s="402">
        <v>11.2</v>
      </c>
      <c r="V676" s="402">
        <v>5.2</v>
      </c>
      <c r="W676" s="402">
        <v>1.8</v>
      </c>
      <c r="X676" s="402">
        <v>3.4</v>
      </c>
      <c r="Y676" s="402">
        <v>2.8</v>
      </c>
      <c r="Z676" s="402">
        <v>2</v>
      </c>
      <c r="AA676" s="402">
        <v>3.2</v>
      </c>
      <c r="AB676" s="402">
        <v>9.8</v>
      </c>
      <c r="AC676" s="402">
        <v>3.3</v>
      </c>
      <c r="AD676" s="402">
        <v>2.7</v>
      </c>
      <c r="AE676" s="402">
        <v>2.3</v>
      </c>
      <c r="AF676" s="402">
        <v>4.6</v>
      </c>
      <c r="AG676" s="402">
        <v>4.8</v>
      </c>
      <c r="AH676" s="402">
        <v>3.3</v>
      </c>
      <c r="AI676" s="402"/>
      <c r="AJ676" s="402">
        <v>5.3</v>
      </c>
      <c r="AK676" s="402">
        <v>8.5</v>
      </c>
      <c r="AL676" s="402">
        <v>3.8</v>
      </c>
      <c r="AM676" s="402">
        <v>2.3</v>
      </c>
      <c r="AN676" s="402">
        <v>2</v>
      </c>
      <c r="AO676" s="402">
        <v>2.9</v>
      </c>
      <c r="AP676" s="402">
        <v>5.4</v>
      </c>
      <c r="AQ676" s="402">
        <v>4.2</v>
      </c>
      <c r="AR676" s="402">
        <v>3.2</v>
      </c>
      <c r="AS676" s="402">
        <v>1.9</v>
      </c>
      <c r="AT676" s="402">
        <v>2.3</v>
      </c>
      <c r="AU676" s="402">
        <v>2</v>
      </c>
      <c r="AV676" s="402">
        <v>2.6</v>
      </c>
      <c r="AW676" s="402">
        <v>6.4</v>
      </c>
      <c r="AX676" s="402">
        <v>14.8</v>
      </c>
      <c r="AY676" s="402">
        <v>11.4</v>
      </c>
      <c r="AZ676" s="402">
        <v>10</v>
      </c>
      <c r="BA676" s="402">
        <v>2.8</v>
      </c>
      <c r="BB676" s="402">
        <v>5.2</v>
      </c>
      <c r="BC676" s="402">
        <v>10.3</v>
      </c>
      <c r="BD676" s="402">
        <v>1.7</v>
      </c>
      <c r="BE676" s="402">
        <v>2</v>
      </c>
      <c r="BF676" s="402">
        <v>1.8</v>
      </c>
      <c r="BG676" s="402">
        <v>2.6</v>
      </c>
      <c r="BH676" s="402">
        <v>8.4</v>
      </c>
      <c r="BI676" s="402">
        <v>2.2</v>
      </c>
      <c r="BJ676" s="402">
        <v>2.1</v>
      </c>
      <c r="BK676" s="402">
        <v>5.2</v>
      </c>
      <c r="BL676" s="402">
        <v>2.3</v>
      </c>
      <c r="BM676" s="402">
        <v>1.9</v>
      </c>
      <c r="BN676" s="402">
        <v>3</v>
      </c>
      <c r="BO676" s="402">
        <v>3.6</v>
      </c>
      <c r="BP676" s="402">
        <v>2.8</v>
      </c>
      <c r="BQ676" s="402">
        <v>11.1</v>
      </c>
      <c r="BR676" s="402">
        <v>5.4</v>
      </c>
      <c r="BS676" s="402">
        <v>10.3</v>
      </c>
      <c r="BT676" s="402">
        <v>2.8</v>
      </c>
      <c r="BU676" s="402">
        <v>2.3</v>
      </c>
      <c r="BV676" s="402">
        <v>2.5</v>
      </c>
      <c r="BW676" s="402">
        <v>7.6</v>
      </c>
      <c r="BX676" s="402">
        <v>2.2</v>
      </c>
      <c r="BY676" s="402">
        <v>3.2</v>
      </c>
      <c r="BZ676" s="402">
        <v>2.9</v>
      </c>
      <c r="CA676" s="402">
        <v>2.4</v>
      </c>
      <c r="CB676" s="402">
        <v>2.2</v>
      </c>
      <c r="CC676" s="402">
        <v>2.9</v>
      </c>
      <c r="CD676" s="402">
        <v>2.1</v>
      </c>
      <c r="CE676" s="402">
        <v>2.2</v>
      </c>
      <c r="CF676" s="402">
        <v>4.7</v>
      </c>
      <c r="CG676" s="402">
        <v>4.3</v>
      </c>
      <c r="CH676" s="402">
        <v>4.7</v>
      </c>
      <c r="CI676" s="402">
        <v>3.2</v>
      </c>
      <c r="CJ676" s="402">
        <v>7.8</v>
      </c>
      <c r="CK676" s="402">
        <v>6.6</v>
      </c>
      <c r="CL676" s="402">
        <v>6.3</v>
      </c>
      <c r="CM676" s="402">
        <v>3.1</v>
      </c>
      <c r="CN676" s="402">
        <v>3.4</v>
      </c>
      <c r="CO676" s="402">
        <v>2.9</v>
      </c>
      <c r="CP676" s="402">
        <v>3.5</v>
      </c>
    </row>
    <row r="677" spans="1:94">
      <c r="A677">
        <v>692</v>
      </c>
      <c r="B677" t="s">
        <v>1675</v>
      </c>
      <c r="C677" t="s">
        <v>180</v>
      </c>
      <c r="D677" t="s">
        <v>1660</v>
      </c>
      <c r="E677" t="s">
        <v>1676</v>
      </c>
      <c r="F677" t="s">
        <v>2110</v>
      </c>
      <c r="J677">
        <v>3</v>
      </c>
      <c r="L677">
        <v>2.7</v>
      </c>
      <c r="M677">
        <v>5.7</v>
      </c>
      <c r="N677">
        <v>2.4</v>
      </c>
      <c r="O677">
        <v>2.8</v>
      </c>
      <c r="P677">
        <v>3.2</v>
      </c>
      <c r="R677">
        <v>4.1</v>
      </c>
      <c r="S677">
        <v>3</v>
      </c>
      <c r="T677">
        <v>2.2</v>
      </c>
      <c r="U677">
        <v>8.8</v>
      </c>
      <c r="V677">
        <v>3.9</v>
      </c>
      <c r="W677">
        <v>2</v>
      </c>
      <c r="X677">
        <v>2.9</v>
      </c>
      <c r="Y677">
        <v>2.5</v>
      </c>
      <c r="Z677">
        <v>1.8</v>
      </c>
      <c r="AA677">
        <v>2.6</v>
      </c>
      <c r="AB677">
        <v>7.7</v>
      </c>
      <c r="AC677">
        <v>2.6</v>
      </c>
      <c r="AD677">
        <v>2.3</v>
      </c>
      <c r="AE677">
        <v>1.9</v>
      </c>
      <c r="AF677">
        <v>2.9</v>
      </c>
      <c r="AG677">
        <v>3.7</v>
      </c>
      <c r="AH677">
        <v>3</v>
      </c>
      <c r="AJ677">
        <v>4.6</v>
      </c>
      <c r="AK677">
        <v>6</v>
      </c>
      <c r="AL677">
        <v>3.7</v>
      </c>
      <c r="AM677">
        <v>2.6</v>
      </c>
      <c r="AN677">
        <v>2.1</v>
      </c>
      <c r="AO677">
        <v>3.2</v>
      </c>
      <c r="AP677">
        <v>3.9</v>
      </c>
      <c r="AQ677">
        <v>3.6</v>
      </c>
      <c r="AR677">
        <v>3.6</v>
      </c>
      <c r="AS677">
        <v>2.1</v>
      </c>
      <c r="AT677">
        <v>2.3</v>
      </c>
      <c r="AU677">
        <v>2.1</v>
      </c>
      <c r="AV677">
        <v>2.2</v>
      </c>
      <c r="AW677">
        <v>4.6</v>
      </c>
      <c r="AX677">
        <v>12.8</v>
      </c>
      <c r="AY677">
        <v>8.9</v>
      </c>
      <c r="AZ677">
        <v>6.6</v>
      </c>
      <c r="BA677">
        <v>2.8</v>
      </c>
      <c r="BB677">
        <v>3.9</v>
      </c>
      <c r="BC677">
        <v>5.8</v>
      </c>
      <c r="BD677">
        <v>2</v>
      </c>
      <c r="BE677">
        <v>2.1</v>
      </c>
      <c r="BF677">
        <v>1.9</v>
      </c>
      <c r="BG677">
        <v>2.8</v>
      </c>
      <c r="BH677">
        <v>5.5</v>
      </c>
      <c r="BI677">
        <v>2</v>
      </c>
      <c r="BJ677">
        <v>2.1</v>
      </c>
      <c r="BK677">
        <v>3.5</v>
      </c>
      <c r="BL677">
        <v>2.2</v>
      </c>
      <c r="BM677">
        <v>1.8</v>
      </c>
      <c r="BN677">
        <v>1.4</v>
      </c>
      <c r="BO677">
        <v>2.8</v>
      </c>
      <c r="BP677">
        <v>2.5</v>
      </c>
      <c r="BQ677">
        <v>9.7</v>
      </c>
      <c r="BR677">
        <v>3.6</v>
      </c>
      <c r="BS677">
        <v>7.8</v>
      </c>
      <c r="BT677">
        <v>2.3</v>
      </c>
      <c r="BU677">
        <v>2</v>
      </c>
      <c r="BV677">
        <v>2.1</v>
      </c>
      <c r="BW677">
        <v>5.5</v>
      </c>
      <c r="BX677">
        <v>2.1</v>
      </c>
      <c r="BY677">
        <v>2.5</v>
      </c>
      <c r="BZ677">
        <v>2.5</v>
      </c>
      <c r="CA677">
        <v>2.1</v>
      </c>
      <c r="CB677">
        <v>1.6</v>
      </c>
      <c r="CC677">
        <v>1.4</v>
      </c>
      <c r="CD677">
        <v>2.1</v>
      </c>
      <c r="CE677">
        <v>2</v>
      </c>
      <c r="CF677">
        <v>2.8</v>
      </c>
      <c r="CG677">
        <v>3</v>
      </c>
      <c r="CH677">
        <v>3</v>
      </c>
      <c r="CI677">
        <v>2.6</v>
      </c>
      <c r="CJ677">
        <v>4.5</v>
      </c>
      <c r="CK677">
        <v>6.1</v>
      </c>
      <c r="CL677">
        <v>4.5</v>
      </c>
      <c r="CM677">
        <v>2.5</v>
      </c>
      <c r="CN677">
        <v>2.8</v>
      </c>
      <c r="CO677">
        <v>2.8</v>
      </c>
      <c r="CP677">
        <v>3.4</v>
      </c>
    </row>
    <row r="678" spans="1:94">
      <c r="A678">
        <v>693</v>
      </c>
      <c r="B678" t="s">
        <v>1677</v>
      </c>
      <c r="C678" t="s">
        <v>180</v>
      </c>
      <c r="D678" t="s">
        <v>1660</v>
      </c>
      <c r="E678" t="s">
        <v>1678</v>
      </c>
      <c r="F678" t="s">
        <v>2110</v>
      </c>
      <c r="I678" s="402"/>
      <c r="J678" s="402">
        <v>2.5</v>
      </c>
      <c r="K678" s="402"/>
      <c r="L678" s="402">
        <v>1.8</v>
      </c>
      <c r="M678" s="402">
        <v>4.4</v>
      </c>
      <c r="N678" s="402">
        <v>2</v>
      </c>
      <c r="O678" s="402">
        <v>2.8</v>
      </c>
      <c r="P678" s="402">
        <v>3.2</v>
      </c>
      <c r="Q678" s="402"/>
      <c r="R678" s="402">
        <v>2.3</v>
      </c>
      <c r="S678" s="402">
        <v>1.8</v>
      </c>
      <c r="T678" s="402">
        <v>1.6</v>
      </c>
      <c r="U678" s="402">
        <v>6.4</v>
      </c>
      <c r="V678" s="402">
        <v>3.2</v>
      </c>
      <c r="W678" s="402">
        <v>1.4</v>
      </c>
      <c r="X678" s="402">
        <v>2.4</v>
      </c>
      <c r="Y678" s="402">
        <v>2.1</v>
      </c>
      <c r="Z678" s="402">
        <v>1.6</v>
      </c>
      <c r="AA678" s="402">
        <v>2.3</v>
      </c>
      <c r="AB678" s="402">
        <v>6.6</v>
      </c>
      <c r="AC678" s="402">
        <v>2.7</v>
      </c>
      <c r="AD678" s="402">
        <v>2.3</v>
      </c>
      <c r="AE678" s="402">
        <v>2</v>
      </c>
      <c r="AF678" s="402">
        <v>3.1</v>
      </c>
      <c r="AG678" s="402">
        <v>3.6</v>
      </c>
      <c r="AH678" s="402">
        <v>2.9</v>
      </c>
      <c r="AI678" s="402"/>
      <c r="AJ678" s="402">
        <v>2.5</v>
      </c>
      <c r="AK678" s="402">
        <v>4.2</v>
      </c>
      <c r="AL678" s="402">
        <v>2.1</v>
      </c>
      <c r="AM678" s="402">
        <v>1.5</v>
      </c>
      <c r="AN678" s="402">
        <v>1.4</v>
      </c>
      <c r="AO678" s="402">
        <v>1.8</v>
      </c>
      <c r="AP678" s="402">
        <v>3</v>
      </c>
      <c r="AQ678" s="402">
        <v>2.5</v>
      </c>
      <c r="AR678" s="402">
        <v>1.8</v>
      </c>
      <c r="AS678" s="402">
        <v>1.4</v>
      </c>
      <c r="AT678" s="402">
        <v>1.8</v>
      </c>
      <c r="AU678" s="402">
        <v>1.4</v>
      </c>
      <c r="AV678" s="402">
        <v>2</v>
      </c>
      <c r="AW678" s="402">
        <v>3.7</v>
      </c>
      <c r="AX678" s="402">
        <v>9.2</v>
      </c>
      <c r="AY678" s="402">
        <v>5.9</v>
      </c>
      <c r="AZ678" s="402">
        <v>5.2</v>
      </c>
      <c r="BA678" s="402">
        <v>1.8</v>
      </c>
      <c r="BB678" s="402">
        <v>3.4</v>
      </c>
      <c r="BC678" s="402">
        <v>5.6</v>
      </c>
      <c r="BD678" s="402">
        <v>1.4</v>
      </c>
      <c r="BE678" s="402">
        <v>1.4</v>
      </c>
      <c r="BF678" s="402">
        <v>1.4</v>
      </c>
      <c r="BG678" s="402">
        <v>1.8</v>
      </c>
      <c r="BH678" s="402">
        <v>5.8</v>
      </c>
      <c r="BI678" s="402">
        <v>1.7</v>
      </c>
      <c r="BJ678" s="402">
        <v>1.8</v>
      </c>
      <c r="BK678" s="402">
        <v>3.4</v>
      </c>
      <c r="BL678" s="402">
        <v>1.8</v>
      </c>
      <c r="BM678" s="402">
        <v>1.6</v>
      </c>
      <c r="BN678" s="402">
        <v>2.1</v>
      </c>
      <c r="BO678" s="402">
        <v>2.6</v>
      </c>
      <c r="BP678" s="402">
        <v>2</v>
      </c>
      <c r="BQ678" s="402">
        <v>7.9</v>
      </c>
      <c r="BR678" s="402">
        <v>3.9</v>
      </c>
      <c r="BS678" s="402">
        <v>6.7</v>
      </c>
      <c r="BT678" s="402">
        <v>2.1</v>
      </c>
      <c r="BU678" s="402">
        <v>1.9</v>
      </c>
      <c r="BV678" s="402">
        <v>2.1</v>
      </c>
      <c r="BW678" s="402">
        <v>6.7</v>
      </c>
      <c r="BX678" s="402">
        <v>1.8</v>
      </c>
      <c r="BY678" s="402">
        <v>2.6</v>
      </c>
      <c r="BZ678" s="402">
        <v>2.4</v>
      </c>
      <c r="CA678" s="402">
        <v>2.2</v>
      </c>
      <c r="CB678" s="402">
        <v>1.9</v>
      </c>
      <c r="CC678" s="402">
        <v>2.3</v>
      </c>
      <c r="CD678" s="402">
        <v>1.9</v>
      </c>
      <c r="CE678" s="402">
        <v>2.1</v>
      </c>
      <c r="CF678" s="402">
        <v>3.1</v>
      </c>
      <c r="CG678" s="402">
        <v>3</v>
      </c>
      <c r="CH678" s="402">
        <v>3.2</v>
      </c>
      <c r="CI678" s="402">
        <v>2.7</v>
      </c>
      <c r="CJ678" s="402">
        <v>4.8</v>
      </c>
      <c r="CK678" s="402">
        <v>4.9</v>
      </c>
      <c r="CL678" s="402">
        <v>4.6</v>
      </c>
      <c r="CM678" s="402">
        <v>2.6</v>
      </c>
      <c r="CN678" s="402">
        <v>2.9</v>
      </c>
      <c r="CO678" s="402">
        <v>2.6</v>
      </c>
      <c r="CP678" s="402">
        <v>3.2</v>
      </c>
    </row>
    <row r="679" spans="1:94">
      <c r="A679">
        <v>694</v>
      </c>
      <c r="B679" t="s">
        <v>1679</v>
      </c>
      <c r="C679" t="s">
        <v>180</v>
      </c>
      <c r="D679" t="s">
        <v>1660</v>
      </c>
      <c r="E679" t="s">
        <v>1680</v>
      </c>
      <c r="F679" t="s">
        <v>2110</v>
      </c>
      <c r="I679" s="402"/>
      <c r="J679" s="402">
        <v>2.6</v>
      </c>
      <c r="K679" s="402"/>
      <c r="L679" s="402">
        <v>2.1</v>
      </c>
      <c r="M679" s="402">
        <v>4.4</v>
      </c>
      <c r="N679" s="402">
        <v>2.2</v>
      </c>
      <c r="O679" s="402">
        <v>2.6</v>
      </c>
      <c r="P679" s="402">
        <v>3.1</v>
      </c>
      <c r="Q679" s="402"/>
      <c r="R679" s="402">
        <v>2.9</v>
      </c>
      <c r="S679" s="402">
        <v>2.2</v>
      </c>
      <c r="T679" s="402">
        <v>1.9</v>
      </c>
      <c r="U679" s="402">
        <v>5.9</v>
      </c>
      <c r="V679" s="402">
        <v>3.4</v>
      </c>
      <c r="W679" s="402">
        <v>1.4</v>
      </c>
      <c r="X679" s="402">
        <v>2.7</v>
      </c>
      <c r="Y679" s="402">
        <v>2.3</v>
      </c>
      <c r="Z679" s="402">
        <v>1.7</v>
      </c>
      <c r="AA679" s="402">
        <v>2.7</v>
      </c>
      <c r="AB679" s="402">
        <v>5.2</v>
      </c>
      <c r="AC679" s="402">
        <v>2.8</v>
      </c>
      <c r="AD679" s="402">
        <v>2.2</v>
      </c>
      <c r="AE679" s="402">
        <v>2</v>
      </c>
      <c r="AF679" s="402">
        <v>2.8</v>
      </c>
      <c r="AG679" s="402">
        <v>3.5</v>
      </c>
      <c r="AH679" s="402">
        <v>2.7</v>
      </c>
      <c r="AI679" s="402"/>
      <c r="AJ679" s="402">
        <v>3.2</v>
      </c>
      <c r="AK679" s="402">
        <v>4.4</v>
      </c>
      <c r="AL679" s="402">
        <v>2.7</v>
      </c>
      <c r="AM679" s="402">
        <v>2</v>
      </c>
      <c r="AN679" s="402">
        <v>1.7</v>
      </c>
      <c r="AO679" s="402">
        <v>2.1</v>
      </c>
      <c r="AP679" s="402">
        <v>3.2</v>
      </c>
      <c r="AQ679" s="402">
        <v>2.9</v>
      </c>
      <c r="AR679" s="402">
        <v>2.3</v>
      </c>
      <c r="AS679" s="402">
        <v>1.8</v>
      </c>
      <c r="AT679" s="402">
        <v>2.1</v>
      </c>
      <c r="AU679" s="402">
        <v>1.7</v>
      </c>
      <c r="AV679" s="402">
        <v>2</v>
      </c>
      <c r="AW679" s="402">
        <v>4.3</v>
      </c>
      <c r="AX679" s="402">
        <v>8.2</v>
      </c>
      <c r="AY679" s="402">
        <v>5.2</v>
      </c>
      <c r="AZ679" s="402">
        <v>4.4</v>
      </c>
      <c r="BA679" s="402">
        <v>2.3</v>
      </c>
      <c r="BB679" s="402">
        <v>3.6</v>
      </c>
      <c r="BC679" s="402">
        <v>5.4</v>
      </c>
      <c r="BD679" s="402">
        <v>1.1</v>
      </c>
      <c r="BE679" s="402">
        <v>1.4</v>
      </c>
      <c r="BF679" s="402">
        <v>1.6</v>
      </c>
      <c r="BG679" s="402">
        <v>2.1</v>
      </c>
      <c r="BH679" s="402">
        <v>5.9</v>
      </c>
      <c r="BI679" s="402">
        <v>2.1</v>
      </c>
      <c r="BJ679" s="402">
        <v>1.9</v>
      </c>
      <c r="BK679" s="402">
        <v>3.8</v>
      </c>
      <c r="BL679" s="402">
        <v>1.9</v>
      </c>
      <c r="BM679" s="402">
        <v>1.7</v>
      </c>
      <c r="BN679" s="402">
        <v>1.6</v>
      </c>
      <c r="BO679" s="402">
        <v>3.2</v>
      </c>
      <c r="BP679" s="402">
        <v>2.3</v>
      </c>
      <c r="BQ679" s="402">
        <v>5.3</v>
      </c>
      <c r="BR679" s="402">
        <v>3.4</v>
      </c>
      <c r="BS679" s="402">
        <v>5.6</v>
      </c>
      <c r="BT679" s="402">
        <v>2.2</v>
      </c>
      <c r="BU679" s="402">
        <v>2</v>
      </c>
      <c r="BV679" s="402">
        <v>2.1</v>
      </c>
      <c r="BW679" s="402">
        <v>6.9</v>
      </c>
      <c r="BX679" s="402">
        <v>1.9</v>
      </c>
      <c r="BY679" s="402">
        <v>2.4</v>
      </c>
      <c r="BZ679" s="402">
        <v>2.2</v>
      </c>
      <c r="CA679" s="402">
        <v>2.1</v>
      </c>
      <c r="CB679" s="402">
        <v>2.1</v>
      </c>
      <c r="CC679" s="402">
        <v>2.1</v>
      </c>
      <c r="CD679" s="402">
        <v>1.9</v>
      </c>
      <c r="CE679" s="402">
        <v>2.1</v>
      </c>
      <c r="CF679" s="402">
        <v>2.5</v>
      </c>
      <c r="CG679" s="402">
        <v>2.8</v>
      </c>
      <c r="CH679" s="402">
        <v>3.1</v>
      </c>
      <c r="CI679" s="402">
        <v>2.5</v>
      </c>
      <c r="CJ679" s="402">
        <v>4.9</v>
      </c>
      <c r="CK679" s="402">
        <v>5.1</v>
      </c>
      <c r="CL679" s="402">
        <v>4.7</v>
      </c>
      <c r="CM679" s="402">
        <v>2.3</v>
      </c>
      <c r="CN679" s="402">
        <v>2.6</v>
      </c>
      <c r="CO679" s="402">
        <v>2.6</v>
      </c>
      <c r="CP679" s="402">
        <v>3</v>
      </c>
    </row>
    <row r="680" spans="1:94">
      <c r="A680">
        <v>695</v>
      </c>
      <c r="B680" t="s">
        <v>1681</v>
      </c>
      <c r="C680" t="s">
        <v>180</v>
      </c>
      <c r="D680" t="s">
        <v>1660</v>
      </c>
      <c r="E680" t="s">
        <v>1682</v>
      </c>
      <c r="F680" t="s">
        <v>2110</v>
      </c>
      <c r="I680" s="402"/>
      <c r="J680" s="402">
        <v>5.3</v>
      </c>
      <c r="K680" s="402"/>
      <c r="L680" s="402">
        <v>6.9</v>
      </c>
      <c r="M680" s="402">
        <v>7.6</v>
      </c>
      <c r="N680" s="402">
        <v>5.5</v>
      </c>
      <c r="O680" s="402">
        <v>4</v>
      </c>
      <c r="P680" s="402">
        <v>3.4</v>
      </c>
      <c r="Q680" s="402"/>
      <c r="R680" s="402">
        <v>10.4</v>
      </c>
      <c r="S680" s="402">
        <v>7.3</v>
      </c>
      <c r="T680" s="402">
        <v>6.1</v>
      </c>
      <c r="U680" s="402">
        <v>9.9</v>
      </c>
      <c r="V680" s="402">
        <v>6.3</v>
      </c>
      <c r="W680" s="402">
        <v>5.6</v>
      </c>
      <c r="X680" s="402">
        <v>5.9</v>
      </c>
      <c r="Y680" s="402">
        <v>5.7</v>
      </c>
      <c r="Z680" s="402">
        <v>4.5</v>
      </c>
      <c r="AA680" s="402">
        <v>5</v>
      </c>
      <c r="AB680" s="402">
        <v>5.8</v>
      </c>
      <c r="AC680" s="402">
        <v>4.6</v>
      </c>
      <c r="AD680" s="402">
        <v>3.5</v>
      </c>
      <c r="AE680" s="402">
        <v>3.1</v>
      </c>
      <c r="AF680" s="402">
        <v>4</v>
      </c>
      <c r="AG680" s="402">
        <v>3.6</v>
      </c>
      <c r="AH680" s="402">
        <v>2.6</v>
      </c>
      <c r="AI680" s="402"/>
      <c r="AJ680" s="402">
        <v>12.5</v>
      </c>
      <c r="AK680" s="402">
        <v>13.1</v>
      </c>
      <c r="AL680" s="402">
        <v>9.8</v>
      </c>
      <c r="AM680" s="402">
        <v>6.6</v>
      </c>
      <c r="AN680" s="402">
        <v>7.7</v>
      </c>
      <c r="AO680" s="402">
        <v>5.3</v>
      </c>
      <c r="AP680" s="402">
        <v>9.3</v>
      </c>
      <c r="AQ680" s="402">
        <v>9.5</v>
      </c>
      <c r="AR680" s="402">
        <v>7.5</v>
      </c>
      <c r="AS680" s="402">
        <v>6.7</v>
      </c>
      <c r="AT680" s="402">
        <v>6.6</v>
      </c>
      <c r="AU680" s="402">
        <v>4.6</v>
      </c>
      <c r="AV680" s="402">
        <v>6.1</v>
      </c>
      <c r="AW680" s="402">
        <v>12.1</v>
      </c>
      <c r="AX680" s="402">
        <v>9.8</v>
      </c>
      <c r="AY680" s="402">
        <v>10.7</v>
      </c>
      <c r="AZ680" s="402">
        <v>7.2</v>
      </c>
      <c r="BA680" s="402">
        <v>5.2</v>
      </c>
      <c r="BB680" s="402">
        <v>6.3</v>
      </c>
      <c r="BC680" s="402">
        <v>8.7</v>
      </c>
      <c r="BD680" s="402">
        <v>7.5</v>
      </c>
      <c r="BE680" s="402">
        <v>5.8</v>
      </c>
      <c r="BF680" s="402">
        <v>4.6</v>
      </c>
      <c r="BG680" s="402">
        <v>4.7</v>
      </c>
      <c r="BH680" s="402">
        <v>9.4</v>
      </c>
      <c r="BI680" s="402">
        <v>6</v>
      </c>
      <c r="BJ680" s="402">
        <v>4.6</v>
      </c>
      <c r="BK680" s="402">
        <v>8.2</v>
      </c>
      <c r="BL680" s="402">
        <v>5.6</v>
      </c>
      <c r="BM680" s="402">
        <v>4.4</v>
      </c>
      <c r="BN680" s="402">
        <v>4.8</v>
      </c>
      <c r="BO680" s="402">
        <v>5.9</v>
      </c>
      <c r="BP680" s="402">
        <v>4.3</v>
      </c>
      <c r="BQ680" s="402">
        <v>5.7</v>
      </c>
      <c r="BR680" s="402">
        <v>6.1</v>
      </c>
      <c r="BS680" s="402">
        <v>5.8</v>
      </c>
      <c r="BT680" s="402">
        <v>4.5</v>
      </c>
      <c r="BU680" s="402">
        <v>4.1</v>
      </c>
      <c r="BV680" s="402">
        <v>4.1</v>
      </c>
      <c r="BW680" s="402">
        <v>6.8</v>
      </c>
      <c r="BX680" s="402">
        <v>3.9</v>
      </c>
      <c r="BY680" s="402">
        <v>4</v>
      </c>
      <c r="BZ680" s="402">
        <v>3.5</v>
      </c>
      <c r="CA680" s="402">
        <v>3</v>
      </c>
      <c r="CB680" s="402">
        <v>3.4</v>
      </c>
      <c r="CC680" s="402">
        <v>3.7</v>
      </c>
      <c r="CD680" s="402">
        <v>2.8</v>
      </c>
      <c r="CE680" s="402">
        <v>2.9</v>
      </c>
      <c r="CF680" s="402">
        <v>4.1</v>
      </c>
      <c r="CG680" s="402">
        <v>4.3</v>
      </c>
      <c r="CH680" s="402">
        <v>3.7</v>
      </c>
      <c r="CI680" s="402">
        <v>2.4</v>
      </c>
      <c r="CJ680" s="402">
        <v>6.1</v>
      </c>
      <c r="CK680" s="402">
        <v>5.1</v>
      </c>
      <c r="CL680" s="402">
        <v>4.4</v>
      </c>
      <c r="CM680" s="402">
        <v>2.3</v>
      </c>
      <c r="CN680" s="402">
        <v>2.4</v>
      </c>
      <c r="CO680" s="402">
        <v>2.4</v>
      </c>
      <c r="CP680" s="402">
        <v>2.9</v>
      </c>
    </row>
    <row r="681" spans="1:94">
      <c r="A681">
        <v>696</v>
      </c>
      <c r="B681" t="s">
        <v>1683</v>
      </c>
      <c r="C681" t="s">
        <v>180</v>
      </c>
      <c r="D681" t="s">
        <v>1660</v>
      </c>
      <c r="E681" t="s">
        <v>1684</v>
      </c>
      <c r="F681" t="s">
        <v>2110</v>
      </c>
      <c r="I681" s="402"/>
      <c r="J681" s="402">
        <v>14.9</v>
      </c>
      <c r="K681" s="402"/>
      <c r="L681" s="402">
        <v>13.3</v>
      </c>
      <c r="M681" s="402">
        <v>13.9</v>
      </c>
      <c r="N681" s="402">
        <v>14.7</v>
      </c>
      <c r="O681" s="402">
        <v>16.2</v>
      </c>
      <c r="P681" s="402">
        <v>16.4</v>
      </c>
      <c r="Q681" s="402"/>
      <c r="R681" s="402">
        <v>11.6</v>
      </c>
      <c r="S681" s="402">
        <v>12.3</v>
      </c>
      <c r="T681" s="402">
        <v>14.7</v>
      </c>
      <c r="U681" s="402">
        <v>16.4</v>
      </c>
      <c r="V681" s="402">
        <v>12.5</v>
      </c>
      <c r="W681" s="402">
        <v>14.3</v>
      </c>
      <c r="X681" s="402">
        <v>14.3</v>
      </c>
      <c r="Y681" s="402">
        <v>14.7</v>
      </c>
      <c r="Z681" s="402">
        <v>19.8</v>
      </c>
      <c r="AA681" s="402">
        <v>12.8</v>
      </c>
      <c r="AB681" s="402">
        <v>13.9</v>
      </c>
      <c r="AC681" s="402">
        <v>15.3</v>
      </c>
      <c r="AD681" s="402">
        <v>15.6</v>
      </c>
      <c r="AE681" s="402">
        <v>19.3</v>
      </c>
      <c r="AF681" s="402">
        <v>14.9</v>
      </c>
      <c r="AG681" s="402">
        <v>17</v>
      </c>
      <c r="AH681" s="402">
        <v>17.2</v>
      </c>
      <c r="AI681" s="402"/>
      <c r="AJ681" s="402">
        <v>11.8</v>
      </c>
      <c r="AK681" s="402">
        <v>14.4</v>
      </c>
      <c r="AL681" s="402">
        <v>11.2</v>
      </c>
      <c r="AM681" s="402">
        <v>13.7</v>
      </c>
      <c r="AN681" s="402">
        <v>11.6</v>
      </c>
      <c r="AO681" s="402">
        <v>12.1</v>
      </c>
      <c r="AP681" s="402">
        <v>12.7</v>
      </c>
      <c r="AQ681" s="402">
        <v>12.6</v>
      </c>
      <c r="AR681" s="402">
        <v>11</v>
      </c>
      <c r="AS681" s="402">
        <v>12.4</v>
      </c>
      <c r="AT681" s="402">
        <v>14.2</v>
      </c>
      <c r="AU681" s="402">
        <v>18.2</v>
      </c>
      <c r="AV681" s="402">
        <v>15.1</v>
      </c>
      <c r="AW681" s="402">
        <v>12.9</v>
      </c>
      <c r="AX681" s="402">
        <v>17.6</v>
      </c>
      <c r="AY681" s="402">
        <v>16.9</v>
      </c>
      <c r="AZ681" s="402">
        <v>17.2</v>
      </c>
      <c r="BA681" s="402">
        <v>10.9</v>
      </c>
      <c r="BB681" s="402">
        <v>12.4</v>
      </c>
      <c r="BC681" s="402">
        <v>15.9</v>
      </c>
      <c r="BD681" s="402">
        <v>13.7</v>
      </c>
      <c r="BE681" s="402">
        <v>13.5</v>
      </c>
      <c r="BF681" s="402">
        <v>15</v>
      </c>
      <c r="BG681" s="402">
        <v>15</v>
      </c>
      <c r="BH681" s="402">
        <v>16.5</v>
      </c>
      <c r="BI681" s="402">
        <v>12.5</v>
      </c>
      <c r="BJ681" s="402">
        <v>15.8</v>
      </c>
      <c r="BK681" s="402">
        <v>14.6</v>
      </c>
      <c r="BL681" s="402">
        <v>13.4</v>
      </c>
      <c r="BM681" s="402">
        <v>19.2</v>
      </c>
      <c r="BN681" s="402">
        <v>23.2</v>
      </c>
      <c r="BO681" s="402">
        <v>12.5</v>
      </c>
      <c r="BP681" s="402">
        <v>13</v>
      </c>
      <c r="BQ681" s="402">
        <v>13.3</v>
      </c>
      <c r="BR681" s="402">
        <v>8.2</v>
      </c>
      <c r="BS681" s="402">
        <v>15.3</v>
      </c>
      <c r="BT681" s="402">
        <v>13.8</v>
      </c>
      <c r="BU681" s="402">
        <v>15.3</v>
      </c>
      <c r="BV681" s="402">
        <v>14.7</v>
      </c>
      <c r="BW681" s="402">
        <v>17.7</v>
      </c>
      <c r="BX681" s="402">
        <v>15</v>
      </c>
      <c r="BY681" s="402">
        <v>14.7</v>
      </c>
      <c r="BZ681" s="402">
        <v>15.9</v>
      </c>
      <c r="CA681" s="402">
        <v>16.4</v>
      </c>
      <c r="CB681" s="402">
        <v>23.6</v>
      </c>
      <c r="CC681" s="402">
        <v>25.1</v>
      </c>
      <c r="CD681" s="402">
        <v>17.2</v>
      </c>
      <c r="CE681" s="402">
        <v>17.2</v>
      </c>
      <c r="CF681" s="402">
        <v>14.6</v>
      </c>
      <c r="CG681" s="402">
        <v>14.5</v>
      </c>
      <c r="CH681" s="402">
        <v>15.6</v>
      </c>
      <c r="CI681" s="402">
        <v>16.3</v>
      </c>
      <c r="CJ681" s="402">
        <v>16.9</v>
      </c>
      <c r="CK681" s="402">
        <v>19.2</v>
      </c>
      <c r="CL681" s="402">
        <v>17.6</v>
      </c>
      <c r="CM681" s="402">
        <v>16.3</v>
      </c>
      <c r="CN681" s="402">
        <v>15.7</v>
      </c>
      <c r="CO681" s="402">
        <v>17.9</v>
      </c>
      <c r="CP681" s="402">
        <v>17.8</v>
      </c>
    </row>
    <row r="682" spans="1:94">
      <c r="A682">
        <v>697</v>
      </c>
      <c r="B682" t="s">
        <v>1685</v>
      </c>
      <c r="C682" t="s">
        <v>180</v>
      </c>
      <c r="D682" t="s">
        <v>1660</v>
      </c>
      <c r="E682" t="s">
        <v>1686</v>
      </c>
      <c r="F682" t="s">
        <v>2110</v>
      </c>
      <c r="I682" s="402"/>
      <c r="J682" s="402">
        <v>9.9</v>
      </c>
      <c r="K682" s="402"/>
      <c r="L682" s="402">
        <v>8</v>
      </c>
      <c r="M682" s="402">
        <v>10.7</v>
      </c>
      <c r="N682" s="402">
        <v>9.3</v>
      </c>
      <c r="O682" s="402">
        <v>11.3</v>
      </c>
      <c r="P682" s="402">
        <v>11.7</v>
      </c>
      <c r="Q682" s="402"/>
      <c r="R682" s="402">
        <v>7.3</v>
      </c>
      <c r="S682" s="402">
        <v>7.8</v>
      </c>
      <c r="T682" s="402">
        <v>8.4</v>
      </c>
      <c r="U682" s="402">
        <v>12.5</v>
      </c>
      <c r="V682" s="402">
        <v>9.7</v>
      </c>
      <c r="W682" s="402">
        <v>8</v>
      </c>
      <c r="X682" s="402">
        <v>9.9</v>
      </c>
      <c r="Y682" s="402">
        <v>9.6</v>
      </c>
      <c r="Z682" s="402">
        <v>10.2</v>
      </c>
      <c r="AA682" s="402">
        <v>9.6</v>
      </c>
      <c r="AB682" s="402">
        <v>10.6</v>
      </c>
      <c r="AC682" s="402">
        <v>11</v>
      </c>
      <c r="AD682" s="402">
        <v>10.7</v>
      </c>
      <c r="AE682" s="402">
        <v>13</v>
      </c>
      <c r="AF682" s="402">
        <v>10.3</v>
      </c>
      <c r="AG682" s="402">
        <v>12.2</v>
      </c>
      <c r="AH682" s="402">
        <v>12.7</v>
      </c>
      <c r="AI682" s="402"/>
      <c r="AJ682" s="402">
        <v>7</v>
      </c>
      <c r="AK682" s="402">
        <v>10.1</v>
      </c>
      <c r="AL682" s="402">
        <v>6.9</v>
      </c>
      <c r="AM682" s="402">
        <v>7.8</v>
      </c>
      <c r="AN682" s="402">
        <v>6.7</v>
      </c>
      <c r="AO682" s="402">
        <v>8.3</v>
      </c>
      <c r="AP682" s="402">
        <v>9</v>
      </c>
      <c r="AQ682" s="402">
        <v>8.5</v>
      </c>
      <c r="AR682" s="402">
        <v>7.2</v>
      </c>
      <c r="AS682" s="402">
        <v>7.4</v>
      </c>
      <c r="AT682" s="402">
        <v>8.8</v>
      </c>
      <c r="AU682" s="402">
        <v>9</v>
      </c>
      <c r="AV682" s="402">
        <v>8.9</v>
      </c>
      <c r="AW682" s="402">
        <v>10</v>
      </c>
      <c r="AX682" s="402">
        <v>14</v>
      </c>
      <c r="AY682" s="402">
        <v>12.5</v>
      </c>
      <c r="AZ682" s="402">
        <v>12.5</v>
      </c>
      <c r="BA682" s="402">
        <v>8.1</v>
      </c>
      <c r="BB682" s="402">
        <v>10</v>
      </c>
      <c r="BC682" s="402">
        <v>11.8</v>
      </c>
      <c r="BD682" s="402">
        <v>6.5</v>
      </c>
      <c r="BE682" s="402">
        <v>7.4</v>
      </c>
      <c r="BF682" s="402">
        <v>8.9</v>
      </c>
      <c r="BG682" s="402">
        <v>9.4</v>
      </c>
      <c r="BH682" s="402">
        <v>15</v>
      </c>
      <c r="BI682" s="402">
        <v>8.2</v>
      </c>
      <c r="BJ682" s="402">
        <v>10.2</v>
      </c>
      <c r="BK682" s="402">
        <v>9.8</v>
      </c>
      <c r="BL682" s="402">
        <v>8.7</v>
      </c>
      <c r="BM682" s="402">
        <v>10.2</v>
      </c>
      <c r="BN682" s="402">
        <v>10.1</v>
      </c>
      <c r="BO682" s="402">
        <v>9.6</v>
      </c>
      <c r="BP682" s="402">
        <v>9.6</v>
      </c>
      <c r="BQ682" s="402">
        <v>9.8</v>
      </c>
      <c r="BR682" s="402">
        <v>8.6</v>
      </c>
      <c r="BS682" s="402">
        <v>11.3</v>
      </c>
      <c r="BT682" s="402">
        <v>9.6</v>
      </c>
      <c r="BU682" s="402">
        <v>9.9</v>
      </c>
      <c r="BV682" s="402">
        <v>9.7</v>
      </c>
      <c r="BW682" s="402">
        <v>17.9</v>
      </c>
      <c r="BX682" s="402">
        <v>9.9</v>
      </c>
      <c r="BY682" s="402">
        <v>9.7</v>
      </c>
      <c r="BZ682" s="402">
        <v>11.1</v>
      </c>
      <c r="CA682" s="402">
        <v>11.6</v>
      </c>
      <c r="CB682" s="402">
        <v>14.3</v>
      </c>
      <c r="CC682" s="402">
        <v>15</v>
      </c>
      <c r="CD682" s="402">
        <v>12.1</v>
      </c>
      <c r="CE682" s="402">
        <v>12.6</v>
      </c>
      <c r="CF682" s="402">
        <v>10.3</v>
      </c>
      <c r="CG682" s="402">
        <v>10</v>
      </c>
      <c r="CH682" s="402">
        <v>10.6</v>
      </c>
      <c r="CI682" s="402">
        <v>12.1</v>
      </c>
      <c r="CJ682" s="402">
        <v>10.8</v>
      </c>
      <c r="CK682" s="402">
        <v>12.6</v>
      </c>
      <c r="CL682" s="402">
        <v>12</v>
      </c>
      <c r="CM682" s="402">
        <v>12.8</v>
      </c>
      <c r="CN682" s="402">
        <v>11.9</v>
      </c>
      <c r="CO682" s="402">
        <v>13.1</v>
      </c>
      <c r="CP682" s="402">
        <v>12.8</v>
      </c>
    </row>
    <row r="683" spans="1:94">
      <c r="A683">
        <v>698</v>
      </c>
      <c r="B683" t="s">
        <v>1687</v>
      </c>
      <c r="C683" t="s">
        <v>180</v>
      </c>
      <c r="D683" t="s">
        <v>1660</v>
      </c>
      <c r="E683" t="s">
        <v>1688</v>
      </c>
      <c r="F683" t="s">
        <v>2110</v>
      </c>
      <c r="I683" s="402"/>
      <c r="J683" s="402">
        <v>4.1</v>
      </c>
      <c r="K683" s="402"/>
      <c r="L683" s="402">
        <v>3.8</v>
      </c>
      <c r="M683" s="402">
        <v>8.6</v>
      </c>
      <c r="N683" s="402">
        <v>3.3</v>
      </c>
      <c r="O683" s="402">
        <v>3.6</v>
      </c>
      <c r="P683" s="402">
        <v>4.5</v>
      </c>
      <c r="Q683" s="402"/>
      <c r="R683" s="402">
        <v>6.9</v>
      </c>
      <c r="S683" s="402">
        <v>4.3</v>
      </c>
      <c r="T683" s="402">
        <v>2.9</v>
      </c>
      <c r="U683" s="402">
        <v>11.2</v>
      </c>
      <c r="V683" s="402">
        <v>7</v>
      </c>
      <c r="W683" s="402">
        <v>2.4</v>
      </c>
      <c r="X683" s="402">
        <v>4.2</v>
      </c>
      <c r="Y683" s="402">
        <v>3.2</v>
      </c>
      <c r="Z683" s="402">
        <v>1.9</v>
      </c>
      <c r="AA683" s="402">
        <v>4.4</v>
      </c>
      <c r="AB683" s="402">
        <v>7.9</v>
      </c>
      <c r="AC683" s="402">
        <v>3.7</v>
      </c>
      <c r="AD683" s="402">
        <v>2.9</v>
      </c>
      <c r="AE683" s="402">
        <v>2.6</v>
      </c>
      <c r="AF683" s="402">
        <v>4.6</v>
      </c>
      <c r="AG683" s="402">
        <v>5</v>
      </c>
      <c r="AH683" s="402">
        <v>3.8</v>
      </c>
      <c r="AI683" s="402"/>
      <c r="AJ683" s="402">
        <v>8.5</v>
      </c>
      <c r="AK683" s="402">
        <v>11.3</v>
      </c>
      <c r="AL683" s="402">
        <v>6.1</v>
      </c>
      <c r="AM683" s="402">
        <v>3.3</v>
      </c>
      <c r="AN683" s="402">
        <v>3.6</v>
      </c>
      <c r="AO683" s="402">
        <v>3.7</v>
      </c>
      <c r="AP683" s="402">
        <v>7.9</v>
      </c>
      <c r="AQ683" s="402">
        <v>5.8</v>
      </c>
      <c r="AR683" s="402">
        <v>4.6</v>
      </c>
      <c r="AS683" s="402">
        <v>3.1</v>
      </c>
      <c r="AT683" s="402">
        <v>2.9</v>
      </c>
      <c r="AU683" s="402">
        <v>2</v>
      </c>
      <c r="AV683" s="402">
        <v>3.7</v>
      </c>
      <c r="AW683" s="402">
        <v>9.6</v>
      </c>
      <c r="AX683" s="402">
        <v>12.6</v>
      </c>
      <c r="AY683" s="402">
        <v>12.2</v>
      </c>
      <c r="AZ683" s="402">
        <v>10</v>
      </c>
      <c r="BA683" s="402">
        <v>4.3</v>
      </c>
      <c r="BB683" s="402">
        <v>7.3</v>
      </c>
      <c r="BC683" s="402">
        <v>11.3</v>
      </c>
      <c r="BD683" s="402">
        <v>2.5</v>
      </c>
      <c r="BE683" s="402">
        <v>2.5</v>
      </c>
      <c r="BF683" s="402">
        <v>2.3</v>
      </c>
      <c r="BG683" s="402">
        <v>2.8</v>
      </c>
      <c r="BH683" s="402">
        <v>10.1</v>
      </c>
      <c r="BI683" s="402">
        <v>3.3</v>
      </c>
      <c r="BJ683" s="402">
        <v>2.2</v>
      </c>
      <c r="BK683" s="402">
        <v>5.9</v>
      </c>
      <c r="BL683" s="402">
        <v>2.8</v>
      </c>
      <c r="BM683" s="402">
        <v>1.7</v>
      </c>
      <c r="BN683" s="402">
        <v>2.7</v>
      </c>
      <c r="BO683" s="402">
        <v>5.3</v>
      </c>
      <c r="BP683" s="402">
        <v>3.6</v>
      </c>
      <c r="BQ683" s="402">
        <v>5.7</v>
      </c>
      <c r="BR683" s="402">
        <v>6.1</v>
      </c>
      <c r="BS683" s="402">
        <v>9</v>
      </c>
      <c r="BT683" s="402">
        <v>3.7</v>
      </c>
      <c r="BU683" s="402">
        <v>2.5</v>
      </c>
      <c r="BV683" s="402">
        <v>2.7</v>
      </c>
      <c r="BW683" s="402">
        <v>8.4</v>
      </c>
      <c r="BX683" s="402">
        <v>2.9</v>
      </c>
      <c r="BY683" s="402">
        <v>3.6</v>
      </c>
      <c r="BZ683" s="402">
        <v>2.8</v>
      </c>
      <c r="CA683" s="402">
        <v>2.5</v>
      </c>
      <c r="CB683" s="402">
        <v>2.5</v>
      </c>
      <c r="CC683" s="402">
        <v>3.2</v>
      </c>
      <c r="CD683" s="402">
        <v>2.3</v>
      </c>
      <c r="CE683" s="402">
        <v>2.8</v>
      </c>
      <c r="CF683" s="402">
        <v>5.1</v>
      </c>
      <c r="CG683" s="402">
        <v>4.7</v>
      </c>
      <c r="CH683" s="402">
        <v>4.1</v>
      </c>
      <c r="CI683" s="402">
        <v>3.3</v>
      </c>
      <c r="CJ683" s="402">
        <v>7.3</v>
      </c>
      <c r="CK683" s="402">
        <v>6.7</v>
      </c>
      <c r="CL683" s="402">
        <v>7.5</v>
      </c>
      <c r="CM683" s="402">
        <v>3.3</v>
      </c>
      <c r="CN683" s="402">
        <v>4.5</v>
      </c>
      <c r="CO683" s="402">
        <v>3.1</v>
      </c>
      <c r="CP683" s="402">
        <v>3.8</v>
      </c>
    </row>
    <row r="684" spans="3:94">
      <c r="C684" t="s">
        <v>180</v>
      </c>
      <c r="D684" t="s">
        <v>1690</v>
      </c>
      <c r="I684" s="402"/>
      <c r="J684" s="402"/>
      <c r="K684" s="402"/>
      <c r="L684" s="402"/>
      <c r="M684" s="402"/>
      <c r="N684" s="402"/>
      <c r="O684" s="402"/>
      <c r="P684" s="402"/>
      <c r="Q684" s="402"/>
      <c r="R684" s="402"/>
      <c r="S684" s="402"/>
      <c r="T684" s="402"/>
      <c r="U684" s="402"/>
      <c r="V684" s="402"/>
      <c r="W684" s="402"/>
      <c r="X684" s="402"/>
      <c r="Y684" s="402"/>
      <c r="Z684" s="402"/>
      <c r="AA684" s="402"/>
      <c r="AB684" s="402"/>
      <c r="AC684" s="402"/>
      <c r="AD684" s="402"/>
      <c r="AE684" s="402"/>
      <c r="AF684" s="402"/>
      <c r="AG684" s="402"/>
      <c r="AH684" s="402"/>
      <c r="AI684" s="402"/>
      <c r="AJ684" s="402"/>
      <c r="AK684" s="402"/>
      <c r="AL684" s="402"/>
      <c r="AM684" s="402"/>
      <c r="AN684" s="402"/>
      <c r="AO684" s="402"/>
      <c r="AP684" s="402"/>
      <c r="AQ684" s="402"/>
      <c r="AR684" s="402"/>
      <c r="AS684" s="402"/>
      <c r="AT684" s="402"/>
      <c r="AU684" s="402"/>
      <c r="AV684" s="402"/>
      <c r="AW684" s="402"/>
      <c r="AX684" s="402"/>
      <c r="AY684" s="402"/>
      <c r="AZ684" s="402"/>
      <c r="BA684" s="402"/>
      <c r="BB684" s="402"/>
      <c r="BC684" s="402"/>
      <c r="BD684" s="402"/>
      <c r="BE684" s="402"/>
      <c r="BF684" s="402"/>
      <c r="BG684" s="402"/>
      <c r="BH684" s="402"/>
      <c r="BI684" s="402"/>
      <c r="BJ684" s="402"/>
      <c r="BK684" s="402"/>
      <c r="BL684" s="402"/>
      <c r="BM684" s="402"/>
      <c r="BN684" s="402"/>
      <c r="BO684" s="402"/>
      <c r="BP684" s="402"/>
      <c r="BQ684" s="402"/>
      <c r="BR684" s="402"/>
      <c r="BS684" s="402"/>
      <c r="BT684" s="402"/>
      <c r="BU684" s="402"/>
      <c r="BV684" s="402"/>
      <c r="BW684" s="402"/>
      <c r="BX684" s="402"/>
      <c r="BY684" s="402"/>
      <c r="BZ684" s="402"/>
      <c r="CA684" s="402"/>
      <c r="CB684" s="402"/>
      <c r="CC684" s="402"/>
      <c r="CD684" s="402"/>
      <c r="CE684" s="402"/>
      <c r="CF684" s="402"/>
      <c r="CG684" s="402"/>
      <c r="CH684" s="402"/>
      <c r="CI684" s="402"/>
      <c r="CJ684" s="402"/>
      <c r="CK684" s="402"/>
      <c r="CL684" s="402"/>
      <c r="CM684" s="402"/>
      <c r="CN684" s="402"/>
      <c r="CO684" s="402"/>
      <c r="CP684" s="402"/>
    </row>
    <row r="685" spans="1:94">
      <c r="A685">
        <v>700</v>
      </c>
      <c r="B685" t="s">
        <v>1689</v>
      </c>
      <c r="C685" t="s">
        <v>180</v>
      </c>
      <c r="D685" t="s">
        <v>1690</v>
      </c>
      <c r="E685" t="s">
        <v>1691</v>
      </c>
      <c r="F685" t="s">
        <v>2110</v>
      </c>
      <c r="I685" s="402"/>
      <c r="J685" s="402">
        <v>13.2</v>
      </c>
      <c r="K685" s="402"/>
      <c r="L685" s="402">
        <v>14.1</v>
      </c>
      <c r="M685" s="402">
        <v>10.9</v>
      </c>
      <c r="N685" s="402">
        <v>14</v>
      </c>
      <c r="O685" s="402">
        <v>13.4</v>
      </c>
      <c r="P685" s="402">
        <v>12</v>
      </c>
      <c r="Q685" s="402"/>
      <c r="R685" s="402">
        <v>12.4</v>
      </c>
      <c r="S685" s="402">
        <v>13.7</v>
      </c>
      <c r="T685" s="402">
        <v>14.8</v>
      </c>
      <c r="U685" s="402">
        <v>9.6</v>
      </c>
      <c r="V685" s="402">
        <v>11.6</v>
      </c>
      <c r="W685" s="402">
        <v>16.1</v>
      </c>
      <c r="X685" s="402">
        <v>13.1</v>
      </c>
      <c r="Y685" s="402">
        <v>13</v>
      </c>
      <c r="Z685" s="402">
        <v>15.4</v>
      </c>
      <c r="AA685" s="402">
        <v>12.9</v>
      </c>
      <c r="AB685" s="402">
        <v>11.1</v>
      </c>
      <c r="AC685" s="402">
        <v>13.1</v>
      </c>
      <c r="AD685" s="402">
        <v>13.5</v>
      </c>
      <c r="AE685" s="402">
        <v>14.7</v>
      </c>
      <c r="AF685" s="402">
        <v>12.6</v>
      </c>
      <c r="AG685" s="402">
        <v>10.7</v>
      </c>
      <c r="AH685" s="402">
        <v>12.8</v>
      </c>
      <c r="AI685" s="402"/>
      <c r="AJ685" s="402">
        <v>11.9</v>
      </c>
      <c r="AK685" s="402">
        <v>9.7</v>
      </c>
      <c r="AL685" s="402">
        <v>12.9</v>
      </c>
      <c r="AM685" s="402">
        <v>14.8</v>
      </c>
      <c r="AN685" s="402">
        <v>15.4</v>
      </c>
      <c r="AO685" s="402">
        <v>13.3</v>
      </c>
      <c r="AP685" s="402">
        <v>11.8</v>
      </c>
      <c r="AQ685" s="402">
        <v>11.7</v>
      </c>
      <c r="AR685" s="402">
        <v>13</v>
      </c>
      <c r="AS685" s="402">
        <v>14.9</v>
      </c>
      <c r="AT685" s="402">
        <v>13.8</v>
      </c>
      <c r="AU685" s="402">
        <v>16.2</v>
      </c>
      <c r="AV685" s="402">
        <v>14.1</v>
      </c>
      <c r="AW685" s="402">
        <v>10.6</v>
      </c>
      <c r="AX685" s="402">
        <v>8.5</v>
      </c>
      <c r="AY685" s="402">
        <v>9.5</v>
      </c>
      <c r="AZ685" s="402">
        <v>10.3</v>
      </c>
      <c r="BA685" s="402">
        <v>12.9</v>
      </c>
      <c r="BB685" s="402">
        <v>11.7</v>
      </c>
      <c r="BC685" s="402">
        <v>8.9</v>
      </c>
      <c r="BD685" s="402">
        <v>18.3</v>
      </c>
      <c r="BE685" s="402">
        <v>15.6</v>
      </c>
      <c r="BF685" s="402">
        <v>15.4</v>
      </c>
      <c r="BG685" s="402">
        <v>14.1</v>
      </c>
      <c r="BH685" s="402">
        <v>8.6</v>
      </c>
      <c r="BI685" s="402">
        <v>14</v>
      </c>
      <c r="BJ685" s="402">
        <v>14</v>
      </c>
      <c r="BK685" s="402">
        <v>10.7</v>
      </c>
      <c r="BL685" s="402">
        <v>13.3</v>
      </c>
      <c r="BM685" s="402">
        <v>15.6</v>
      </c>
      <c r="BN685" s="402">
        <v>14.4</v>
      </c>
      <c r="BO685" s="402">
        <v>12.7</v>
      </c>
      <c r="BP685" s="402">
        <v>13.1</v>
      </c>
      <c r="BQ685" s="402">
        <v>12.7</v>
      </c>
      <c r="BR685" s="402">
        <v>14.2</v>
      </c>
      <c r="BS685" s="402">
        <v>9.9</v>
      </c>
      <c r="BT685" s="402">
        <v>13.4</v>
      </c>
      <c r="BU685" s="402">
        <v>14.3</v>
      </c>
      <c r="BV685" s="402">
        <v>13.9</v>
      </c>
      <c r="BW685" s="402">
        <v>8.4</v>
      </c>
      <c r="BX685" s="402">
        <v>14.1</v>
      </c>
      <c r="BY685" s="402">
        <v>12.5</v>
      </c>
      <c r="BZ685" s="402">
        <v>12.8</v>
      </c>
      <c r="CA685" s="402">
        <v>14.5</v>
      </c>
      <c r="CB685" s="402">
        <v>16.2</v>
      </c>
      <c r="CC685" s="402">
        <v>14.9</v>
      </c>
      <c r="CD685" s="402">
        <v>14.5</v>
      </c>
      <c r="CE685" s="402">
        <v>14.4</v>
      </c>
      <c r="CF685" s="402">
        <v>12.8</v>
      </c>
      <c r="CG685" s="402">
        <v>12.4</v>
      </c>
      <c r="CH685" s="402">
        <v>12.6</v>
      </c>
      <c r="CI685" s="402">
        <v>12.8</v>
      </c>
      <c r="CJ685" s="402">
        <v>8.7</v>
      </c>
      <c r="CK685" s="402">
        <v>8.5</v>
      </c>
      <c r="CL685" s="402">
        <v>7.7</v>
      </c>
      <c r="CM685" s="402">
        <v>12.4</v>
      </c>
      <c r="CN685" s="402">
        <v>12.4</v>
      </c>
      <c r="CO685" s="402">
        <v>13.4</v>
      </c>
      <c r="CP685" s="402">
        <v>12.6</v>
      </c>
    </row>
    <row r="686" spans="1:94">
      <c r="A686">
        <v>701</v>
      </c>
      <c r="B686" t="s">
        <v>1692</v>
      </c>
      <c r="C686" t="s">
        <v>180</v>
      </c>
      <c r="D686" t="s">
        <v>1690</v>
      </c>
      <c r="E686" t="s">
        <v>1693</v>
      </c>
      <c r="F686" t="s">
        <v>2110</v>
      </c>
      <c r="I686" s="402"/>
      <c r="J686" s="402">
        <v>12.2</v>
      </c>
      <c r="K686" s="402"/>
      <c r="L686" s="402">
        <v>14.4</v>
      </c>
      <c r="M686" s="402">
        <v>11.6</v>
      </c>
      <c r="N686" s="402">
        <v>12.2</v>
      </c>
      <c r="O686" s="402">
        <v>11.4</v>
      </c>
      <c r="P686" s="402">
        <v>10.7</v>
      </c>
      <c r="Q686" s="402"/>
      <c r="R686" s="402">
        <v>17.3</v>
      </c>
      <c r="S686" s="402">
        <v>14.8</v>
      </c>
      <c r="T686" s="402">
        <v>13.4</v>
      </c>
      <c r="U686" s="402">
        <v>10.5</v>
      </c>
      <c r="V686" s="402">
        <v>12.3</v>
      </c>
      <c r="W686" s="402">
        <v>11.3</v>
      </c>
      <c r="X686" s="402">
        <v>12.8</v>
      </c>
      <c r="Y686" s="402">
        <v>12.7</v>
      </c>
      <c r="Z686" s="402">
        <v>12.1</v>
      </c>
      <c r="AA686" s="402">
        <v>12</v>
      </c>
      <c r="AB686" s="402">
        <v>9.8</v>
      </c>
      <c r="AC686" s="402">
        <v>11.9</v>
      </c>
      <c r="AD686" s="402">
        <v>11.4</v>
      </c>
      <c r="AE686" s="402">
        <v>11.1</v>
      </c>
      <c r="AF686" s="402">
        <v>11</v>
      </c>
      <c r="AG686" s="402">
        <v>10.8</v>
      </c>
      <c r="AH686" s="402">
        <v>10.3</v>
      </c>
      <c r="AI686" s="402"/>
      <c r="AJ686" s="402">
        <v>18.2</v>
      </c>
      <c r="AK686" s="402">
        <v>14</v>
      </c>
      <c r="AL686" s="402">
        <v>17.8</v>
      </c>
      <c r="AM686" s="402">
        <v>15</v>
      </c>
      <c r="AN686" s="402">
        <v>13.1</v>
      </c>
      <c r="AO686" s="402">
        <v>14.7</v>
      </c>
      <c r="AP686" s="402">
        <v>14.1</v>
      </c>
      <c r="AQ686" s="402">
        <v>15.4</v>
      </c>
      <c r="AR686" s="402">
        <v>16.8</v>
      </c>
      <c r="AS686" s="402">
        <v>13.2</v>
      </c>
      <c r="AT686" s="402">
        <v>14.3</v>
      </c>
      <c r="AU686" s="402">
        <v>12.5</v>
      </c>
      <c r="AV686" s="402">
        <v>13.3</v>
      </c>
      <c r="AW686" s="402">
        <v>13.4</v>
      </c>
      <c r="AX686" s="402">
        <v>9.7</v>
      </c>
      <c r="AY686" s="402">
        <v>10.5</v>
      </c>
      <c r="AZ686" s="402">
        <v>8.8</v>
      </c>
      <c r="BA686" s="402">
        <v>13.9</v>
      </c>
      <c r="BB686" s="402">
        <v>11.8</v>
      </c>
      <c r="BC686" s="402">
        <v>10.7</v>
      </c>
      <c r="BD686" s="402">
        <v>8.6</v>
      </c>
      <c r="BE686" s="402">
        <v>12.4</v>
      </c>
      <c r="BF686" s="402">
        <v>11.9</v>
      </c>
      <c r="BG686" s="402">
        <v>12.8</v>
      </c>
      <c r="BH686" s="402">
        <v>13</v>
      </c>
      <c r="BI686" s="402">
        <v>12.8</v>
      </c>
      <c r="BJ686" s="402">
        <v>12.3</v>
      </c>
      <c r="BK686" s="402">
        <v>12.7</v>
      </c>
      <c r="BL686" s="402">
        <v>13</v>
      </c>
      <c r="BM686" s="402">
        <v>11.9</v>
      </c>
      <c r="BN686" s="402">
        <v>13.5</v>
      </c>
      <c r="BO686" s="402">
        <v>11.7</v>
      </c>
      <c r="BP686" s="402">
        <v>12.3</v>
      </c>
      <c r="BQ686" s="402">
        <v>9.4</v>
      </c>
      <c r="BR686" s="402">
        <v>11.2</v>
      </c>
      <c r="BS686" s="402">
        <v>9.7</v>
      </c>
      <c r="BT686" s="402">
        <v>12.3</v>
      </c>
      <c r="BU686" s="402">
        <v>11.7</v>
      </c>
      <c r="BV686" s="402">
        <v>11.9</v>
      </c>
      <c r="BW686" s="402">
        <v>11.8</v>
      </c>
      <c r="BX686" s="402">
        <v>11.4</v>
      </c>
      <c r="BY686" s="402">
        <v>11.5</v>
      </c>
      <c r="BZ686" s="402">
        <v>11.6</v>
      </c>
      <c r="CA686" s="402">
        <v>11.3</v>
      </c>
      <c r="CB686" s="402">
        <v>11</v>
      </c>
      <c r="CC686" s="402">
        <v>11.5</v>
      </c>
      <c r="CD686" s="402">
        <v>11.1</v>
      </c>
      <c r="CE686" s="402">
        <v>11</v>
      </c>
      <c r="CF686" s="402">
        <v>10.8</v>
      </c>
      <c r="CG686" s="402">
        <v>11</v>
      </c>
      <c r="CH686" s="402">
        <v>11.1</v>
      </c>
      <c r="CI686" s="402">
        <v>11</v>
      </c>
      <c r="CJ686" s="402">
        <v>10.8</v>
      </c>
      <c r="CK686" s="402">
        <v>10</v>
      </c>
      <c r="CL686" s="402">
        <v>11</v>
      </c>
      <c r="CM686" s="402">
        <v>11</v>
      </c>
      <c r="CN686" s="402">
        <v>10.9</v>
      </c>
      <c r="CO686" s="402">
        <v>10.6</v>
      </c>
      <c r="CP686" s="402">
        <v>9.5</v>
      </c>
    </row>
    <row r="687" spans="1:94">
      <c r="A687">
        <v>702</v>
      </c>
      <c r="B687" t="s">
        <v>1694</v>
      </c>
      <c r="C687" t="s">
        <v>180</v>
      </c>
      <c r="D687" t="s">
        <v>1690</v>
      </c>
      <c r="E687" t="s">
        <v>1695</v>
      </c>
      <c r="F687" t="s">
        <v>2110</v>
      </c>
      <c r="I687" s="402"/>
      <c r="J687" s="402">
        <v>4.2</v>
      </c>
      <c r="K687" s="402"/>
      <c r="L687" s="402">
        <v>4.2</v>
      </c>
      <c r="M687" s="402">
        <v>3.7</v>
      </c>
      <c r="N687" s="402">
        <v>4.2</v>
      </c>
      <c r="O687" s="402">
        <v>4.3</v>
      </c>
      <c r="P687" s="402">
        <v>4.3</v>
      </c>
      <c r="Q687" s="402"/>
      <c r="R687" s="402">
        <v>4.1</v>
      </c>
      <c r="S687" s="402">
        <v>4.2</v>
      </c>
      <c r="T687" s="402">
        <v>4.4</v>
      </c>
      <c r="U687" s="402">
        <v>3.7</v>
      </c>
      <c r="V687" s="402">
        <v>3.7</v>
      </c>
      <c r="W687" s="402">
        <v>4.3</v>
      </c>
      <c r="X687" s="402">
        <v>4.2</v>
      </c>
      <c r="Y687" s="402">
        <v>4.2</v>
      </c>
      <c r="Z687" s="402">
        <v>4.8</v>
      </c>
      <c r="AA687" s="402">
        <v>3.9</v>
      </c>
      <c r="AB687" s="402">
        <v>3.6</v>
      </c>
      <c r="AC687" s="402">
        <v>4.3</v>
      </c>
      <c r="AD687" s="402">
        <v>4.3</v>
      </c>
      <c r="AE687" s="402">
        <v>4.7</v>
      </c>
      <c r="AF687" s="402">
        <v>4</v>
      </c>
      <c r="AG687" s="402">
        <v>4.3</v>
      </c>
      <c r="AH687" s="402">
        <v>4.5</v>
      </c>
      <c r="AI687" s="402"/>
      <c r="AJ687" s="402">
        <v>4</v>
      </c>
      <c r="AK687" s="402">
        <v>3.9</v>
      </c>
      <c r="AL687" s="402">
        <v>4.1</v>
      </c>
      <c r="AM687" s="402">
        <v>4.5</v>
      </c>
      <c r="AN687" s="402">
        <v>4.1</v>
      </c>
      <c r="AO687" s="402">
        <v>4</v>
      </c>
      <c r="AP687" s="402">
        <v>3.9</v>
      </c>
      <c r="AQ687" s="402">
        <v>4</v>
      </c>
      <c r="AR687" s="402">
        <v>4</v>
      </c>
      <c r="AS687" s="402">
        <v>4.1</v>
      </c>
      <c r="AT687" s="402">
        <v>4.3</v>
      </c>
      <c r="AU687" s="402">
        <v>4.8</v>
      </c>
      <c r="AV687" s="402">
        <v>4.3</v>
      </c>
      <c r="AW687" s="402">
        <v>3.8</v>
      </c>
      <c r="AX687" s="402">
        <v>3.5</v>
      </c>
      <c r="AY687" s="402">
        <v>3.7</v>
      </c>
      <c r="AZ687" s="402">
        <v>3.7</v>
      </c>
      <c r="BA687" s="402">
        <v>3.7</v>
      </c>
      <c r="BB687" s="402">
        <v>3.7</v>
      </c>
      <c r="BC687" s="402">
        <v>3.9</v>
      </c>
      <c r="BD687" s="402">
        <v>4.3</v>
      </c>
      <c r="BE687" s="402">
        <v>4.3</v>
      </c>
      <c r="BF687" s="402">
        <v>4.3</v>
      </c>
      <c r="BG687" s="402">
        <v>4.3</v>
      </c>
      <c r="BH687" s="402">
        <v>4.4</v>
      </c>
      <c r="BI687" s="402">
        <v>4</v>
      </c>
      <c r="BJ687" s="402">
        <v>4.3</v>
      </c>
      <c r="BK687" s="402">
        <v>4</v>
      </c>
      <c r="BL687" s="402">
        <v>4.1</v>
      </c>
      <c r="BM687" s="402">
        <v>4.8</v>
      </c>
      <c r="BN687" s="402">
        <v>5.1</v>
      </c>
      <c r="BO687" s="402">
        <v>3.8</v>
      </c>
      <c r="BP687" s="402">
        <v>3.9</v>
      </c>
      <c r="BQ687" s="402">
        <v>3.4</v>
      </c>
      <c r="BR687" s="402">
        <v>3.5</v>
      </c>
      <c r="BS687" s="402">
        <v>3.7</v>
      </c>
      <c r="BT687" s="402">
        <v>4.1</v>
      </c>
      <c r="BU687" s="402">
        <v>4.3</v>
      </c>
      <c r="BV687" s="402">
        <v>4.2</v>
      </c>
      <c r="BW687" s="402">
        <v>4.9</v>
      </c>
      <c r="BX687" s="402">
        <v>4.2</v>
      </c>
      <c r="BY687" s="402">
        <v>4.2</v>
      </c>
      <c r="BZ687" s="402">
        <v>4.2</v>
      </c>
      <c r="CA687" s="402">
        <v>4.5</v>
      </c>
      <c r="CB687" s="402">
        <v>5.2</v>
      </c>
      <c r="CC687" s="402">
        <v>5.5</v>
      </c>
      <c r="CD687" s="402">
        <v>4.4</v>
      </c>
      <c r="CE687" s="402">
        <v>4.6</v>
      </c>
      <c r="CF687" s="402">
        <v>4</v>
      </c>
      <c r="CG687" s="402">
        <v>4</v>
      </c>
      <c r="CH687" s="402">
        <v>4.2</v>
      </c>
      <c r="CI687" s="402">
        <v>4.4</v>
      </c>
      <c r="CJ687" s="402">
        <v>4.3</v>
      </c>
      <c r="CK687" s="402">
        <v>4.1</v>
      </c>
      <c r="CL687" s="402">
        <v>4.4</v>
      </c>
      <c r="CM687" s="402">
        <v>4.3</v>
      </c>
      <c r="CN687" s="402">
        <v>4.3</v>
      </c>
      <c r="CO687" s="402">
        <v>4.5</v>
      </c>
      <c r="CP687" s="402">
        <v>4.6</v>
      </c>
    </row>
    <row r="688" spans="1:94">
      <c r="A688">
        <v>703</v>
      </c>
      <c r="B688" t="s">
        <v>1696</v>
      </c>
      <c r="C688" t="s">
        <v>180</v>
      </c>
      <c r="D688" t="s">
        <v>1690</v>
      </c>
      <c r="E688" t="s">
        <v>1697</v>
      </c>
      <c r="F688" t="s">
        <v>2110</v>
      </c>
      <c r="I688" s="402"/>
      <c r="J688" s="402">
        <v>6.2</v>
      </c>
      <c r="K688" s="402"/>
      <c r="L688" s="402">
        <v>7</v>
      </c>
      <c r="M688" s="402">
        <v>5</v>
      </c>
      <c r="N688" s="402">
        <v>6.6</v>
      </c>
      <c r="O688" s="402">
        <v>6.1</v>
      </c>
      <c r="P688" s="402">
        <v>5.5</v>
      </c>
      <c r="Q688" s="402"/>
      <c r="R688" s="402">
        <v>6.9</v>
      </c>
      <c r="S688" s="402">
        <v>7</v>
      </c>
      <c r="T688" s="402">
        <v>7.1</v>
      </c>
      <c r="U688" s="402">
        <v>4.6</v>
      </c>
      <c r="V688" s="402">
        <v>5.3</v>
      </c>
      <c r="W688" s="402">
        <v>6.6</v>
      </c>
      <c r="X688" s="402">
        <v>6.6</v>
      </c>
      <c r="Y688" s="402">
        <v>6.6</v>
      </c>
      <c r="Z688" s="402">
        <v>7.5</v>
      </c>
      <c r="AA688" s="402">
        <v>5.8</v>
      </c>
      <c r="AB688" s="402">
        <v>4.1</v>
      </c>
      <c r="AC688" s="402">
        <v>6.2</v>
      </c>
      <c r="AD688" s="402">
        <v>6.3</v>
      </c>
      <c r="AE688" s="402">
        <v>6.6</v>
      </c>
      <c r="AF688" s="402">
        <v>5.4</v>
      </c>
      <c r="AG688" s="402">
        <v>5.6</v>
      </c>
      <c r="AH688" s="402">
        <v>5.5</v>
      </c>
      <c r="AI688" s="402"/>
      <c r="AJ688" s="402">
        <v>7</v>
      </c>
      <c r="AK688" s="402">
        <v>5.4</v>
      </c>
      <c r="AL688" s="402">
        <v>7.2</v>
      </c>
      <c r="AM688" s="402">
        <v>7.7</v>
      </c>
      <c r="AN688" s="402">
        <v>6.7</v>
      </c>
      <c r="AO688" s="402">
        <v>7</v>
      </c>
      <c r="AP688" s="402">
        <v>5.8</v>
      </c>
      <c r="AQ688" s="402">
        <v>6.4</v>
      </c>
      <c r="AR688" s="402">
        <v>7.2</v>
      </c>
      <c r="AS688" s="402">
        <v>6.8</v>
      </c>
      <c r="AT688" s="402">
        <v>6.9</v>
      </c>
      <c r="AU688" s="402">
        <v>8.1</v>
      </c>
      <c r="AV688" s="402">
        <v>6.1</v>
      </c>
      <c r="AW688" s="402">
        <v>5.7</v>
      </c>
      <c r="AX688" s="402">
        <v>3.9</v>
      </c>
      <c r="AY688" s="402">
        <v>4.7</v>
      </c>
      <c r="AZ688" s="402">
        <v>4.7</v>
      </c>
      <c r="BA688" s="402">
        <v>6.1</v>
      </c>
      <c r="BB688" s="402">
        <v>4.8</v>
      </c>
      <c r="BC688" s="402">
        <v>5</v>
      </c>
      <c r="BD688" s="402">
        <v>5.6</v>
      </c>
      <c r="BE688" s="402">
        <v>6.8</v>
      </c>
      <c r="BF688" s="402">
        <v>7</v>
      </c>
      <c r="BG688" s="402">
        <v>7.2</v>
      </c>
      <c r="BH688" s="402">
        <v>5.5</v>
      </c>
      <c r="BI688" s="402">
        <v>6.4</v>
      </c>
      <c r="BJ688" s="402">
        <v>6.8</v>
      </c>
      <c r="BK688" s="402">
        <v>6</v>
      </c>
      <c r="BL688" s="402">
        <v>6.6</v>
      </c>
      <c r="BM688" s="402">
        <v>7.6</v>
      </c>
      <c r="BN688" s="402">
        <v>6.9</v>
      </c>
      <c r="BO688" s="402">
        <v>5.5</v>
      </c>
      <c r="BP688" s="402">
        <v>6</v>
      </c>
      <c r="BQ688" s="402">
        <v>3.9</v>
      </c>
      <c r="BR688" s="402">
        <v>4.6</v>
      </c>
      <c r="BS688" s="402">
        <v>4</v>
      </c>
      <c r="BT688" s="402">
        <v>5.7</v>
      </c>
      <c r="BU688" s="402">
        <v>6.5</v>
      </c>
      <c r="BV688" s="402">
        <v>6.4</v>
      </c>
      <c r="BW688" s="402">
        <v>5.1</v>
      </c>
      <c r="BX688" s="402">
        <v>6.3</v>
      </c>
      <c r="BY688" s="402">
        <v>6.1</v>
      </c>
      <c r="BZ688" s="402">
        <v>6.3</v>
      </c>
      <c r="CA688" s="402">
        <v>6.5</v>
      </c>
      <c r="CB688" s="402">
        <v>7.5</v>
      </c>
      <c r="CC688" s="402">
        <v>6.9</v>
      </c>
      <c r="CD688" s="402">
        <v>6.5</v>
      </c>
      <c r="CE688" s="402">
        <v>6</v>
      </c>
      <c r="CF688" s="402">
        <v>5</v>
      </c>
      <c r="CG688" s="402">
        <v>5.3</v>
      </c>
      <c r="CH688" s="402">
        <v>5.8</v>
      </c>
      <c r="CI688" s="402">
        <v>6.1</v>
      </c>
      <c r="CJ688" s="402">
        <v>5.5</v>
      </c>
      <c r="CK688" s="402">
        <v>4.7</v>
      </c>
      <c r="CL688" s="402">
        <v>4.7</v>
      </c>
      <c r="CM688" s="402">
        <v>6</v>
      </c>
      <c r="CN688" s="402">
        <v>5.4</v>
      </c>
      <c r="CO688" s="402">
        <v>6.1</v>
      </c>
      <c r="CP688" s="402">
        <v>5.1</v>
      </c>
    </row>
    <row r="689" spans="1:94">
      <c r="A689">
        <v>704</v>
      </c>
      <c r="B689" t="s">
        <v>1698</v>
      </c>
      <c r="C689" t="s">
        <v>180</v>
      </c>
      <c r="D689" t="s">
        <v>1690</v>
      </c>
      <c r="E689" t="s">
        <v>1699</v>
      </c>
      <c r="F689" t="s">
        <v>2110</v>
      </c>
      <c r="I689" s="402"/>
      <c r="J689" s="402">
        <v>23.7</v>
      </c>
      <c r="K689" s="402"/>
      <c r="L689" s="402">
        <v>29.1</v>
      </c>
      <c r="M689" s="402">
        <v>21.6</v>
      </c>
      <c r="N689" s="402">
        <v>24.8</v>
      </c>
      <c r="O689" s="402">
        <v>21.4</v>
      </c>
      <c r="P689" s="402">
        <v>18.5</v>
      </c>
      <c r="Q689" s="402"/>
      <c r="R689" s="402">
        <v>32.9</v>
      </c>
      <c r="S689" s="402">
        <v>29.5</v>
      </c>
      <c r="T689" s="402">
        <v>28.2</v>
      </c>
      <c r="U689" s="402">
        <v>20.4</v>
      </c>
      <c r="V689" s="402">
        <v>22.3</v>
      </c>
      <c r="W689" s="402">
        <v>26</v>
      </c>
      <c r="X689" s="402">
        <v>24.9</v>
      </c>
      <c r="Y689" s="402">
        <v>24.3</v>
      </c>
      <c r="Z689" s="402">
        <v>26.6</v>
      </c>
      <c r="AA689" s="402">
        <v>22.6</v>
      </c>
      <c r="AB689" s="402">
        <v>18.9</v>
      </c>
      <c r="AC689" s="402">
        <v>23.1</v>
      </c>
      <c r="AD689" s="402">
        <v>21</v>
      </c>
      <c r="AE689" s="402">
        <v>20.2</v>
      </c>
      <c r="AF689" s="402">
        <v>20.6</v>
      </c>
      <c r="AG689" s="402">
        <v>17.2</v>
      </c>
      <c r="AH689" s="402">
        <v>17.6</v>
      </c>
      <c r="AI689" s="402"/>
      <c r="AJ689" s="402">
        <v>33.4</v>
      </c>
      <c r="AK689" s="402">
        <v>27</v>
      </c>
      <c r="AL689" s="402">
        <v>33.7</v>
      </c>
      <c r="AM689" s="402">
        <v>31.4</v>
      </c>
      <c r="AN689" s="402">
        <v>29.2</v>
      </c>
      <c r="AO689" s="402">
        <v>27.5</v>
      </c>
      <c r="AP689" s="402">
        <v>27.6</v>
      </c>
      <c r="AQ689" s="402">
        <v>28.7</v>
      </c>
      <c r="AR689" s="402">
        <v>31.2</v>
      </c>
      <c r="AS689" s="402">
        <v>27.9</v>
      </c>
      <c r="AT689" s="402">
        <v>28.5</v>
      </c>
      <c r="AU689" s="402">
        <v>28.6</v>
      </c>
      <c r="AV689" s="402">
        <v>27.6</v>
      </c>
      <c r="AW689" s="402">
        <v>25.7</v>
      </c>
      <c r="AX689" s="402">
        <v>17.8</v>
      </c>
      <c r="AY689" s="402">
        <v>21.9</v>
      </c>
      <c r="AZ689" s="402">
        <v>18.6</v>
      </c>
      <c r="BA689" s="402">
        <v>25.2</v>
      </c>
      <c r="BB689" s="402">
        <v>21.8</v>
      </c>
      <c r="BC689" s="402">
        <v>18.5</v>
      </c>
      <c r="BD689" s="402">
        <v>24.9</v>
      </c>
      <c r="BE689" s="402">
        <v>27.8</v>
      </c>
      <c r="BF689" s="402">
        <v>25.6</v>
      </c>
      <c r="BG689" s="402">
        <v>25.8</v>
      </c>
      <c r="BH689" s="402">
        <v>20.5</v>
      </c>
      <c r="BI689" s="402">
        <v>25.8</v>
      </c>
      <c r="BJ689" s="402">
        <v>24.6</v>
      </c>
      <c r="BK689" s="402">
        <v>22.4</v>
      </c>
      <c r="BL689" s="402">
        <v>25.2</v>
      </c>
      <c r="BM689" s="402">
        <v>26.3</v>
      </c>
      <c r="BN689" s="402">
        <v>28.6</v>
      </c>
      <c r="BO689" s="402">
        <v>22.4</v>
      </c>
      <c r="BP689" s="402">
        <v>22.7</v>
      </c>
      <c r="BQ689" s="402">
        <v>20.9</v>
      </c>
      <c r="BR689" s="402">
        <v>24.7</v>
      </c>
      <c r="BS689" s="402">
        <v>17.1</v>
      </c>
      <c r="BT689" s="402">
        <v>23.8</v>
      </c>
      <c r="BU689" s="402">
        <v>23.7</v>
      </c>
      <c r="BV689" s="402">
        <v>23.8</v>
      </c>
      <c r="BW689" s="402">
        <v>19.6</v>
      </c>
      <c r="BX689" s="402">
        <v>21.1</v>
      </c>
      <c r="BY689" s="402">
        <v>20.7</v>
      </c>
      <c r="BZ689" s="402">
        <v>20.9</v>
      </c>
      <c r="CA689" s="402">
        <v>21.4</v>
      </c>
      <c r="CB689" s="402">
        <v>19.7</v>
      </c>
      <c r="CC689" s="402">
        <v>19.6</v>
      </c>
      <c r="CD689" s="402">
        <v>20.5</v>
      </c>
      <c r="CE689" s="402">
        <v>20.3</v>
      </c>
      <c r="CF689" s="402">
        <v>20.5</v>
      </c>
      <c r="CG689" s="402">
        <v>20.5</v>
      </c>
      <c r="CH689" s="402">
        <v>20.9</v>
      </c>
      <c r="CI689" s="402">
        <v>18.9</v>
      </c>
      <c r="CJ689" s="402">
        <v>16.6</v>
      </c>
      <c r="CK689" s="402">
        <v>15.1</v>
      </c>
      <c r="CL689" s="402">
        <v>15.3</v>
      </c>
      <c r="CM689" s="402">
        <v>17.9</v>
      </c>
      <c r="CN689" s="402">
        <v>18.2</v>
      </c>
      <c r="CO689" s="402">
        <v>18.2</v>
      </c>
      <c r="CP689" s="402">
        <v>16.5</v>
      </c>
    </row>
    <row r="690" spans="1:94">
      <c r="A690">
        <v>705</v>
      </c>
      <c r="B690" t="s">
        <v>1700</v>
      </c>
      <c r="C690" t="s">
        <v>180</v>
      </c>
      <c r="D690" t="s">
        <v>1690</v>
      </c>
      <c r="E690" t="s">
        <v>1701</v>
      </c>
      <c r="F690" t="s">
        <v>2110</v>
      </c>
      <c r="I690" s="402"/>
      <c r="J690" s="402">
        <v>3.8</v>
      </c>
      <c r="K690" s="402"/>
      <c r="L690" s="402">
        <v>5.1</v>
      </c>
      <c r="M690" s="402">
        <v>5.7</v>
      </c>
      <c r="N690" s="402">
        <v>3.6</v>
      </c>
      <c r="O690" s="402">
        <v>2.7</v>
      </c>
      <c r="P690" s="402">
        <v>2.8</v>
      </c>
      <c r="Q690" s="402"/>
      <c r="R690" s="402">
        <v>7.2</v>
      </c>
      <c r="S690" s="402">
        <v>5.2</v>
      </c>
      <c r="T690" s="402">
        <v>4.7</v>
      </c>
      <c r="U690" s="402">
        <v>7.2</v>
      </c>
      <c r="V690" s="402">
        <v>4.8</v>
      </c>
      <c r="W690" s="402">
        <v>3.6</v>
      </c>
      <c r="X690" s="402">
        <v>3.9</v>
      </c>
      <c r="Y690" s="402">
        <v>3.3</v>
      </c>
      <c r="Z690" s="402">
        <v>3.9</v>
      </c>
      <c r="AA690" s="402">
        <v>3.6</v>
      </c>
      <c r="AB690" s="402">
        <v>4.2</v>
      </c>
      <c r="AC690" s="402">
        <v>3.2</v>
      </c>
      <c r="AD690" s="402">
        <v>2.1</v>
      </c>
      <c r="AE690" s="402">
        <v>2.1</v>
      </c>
      <c r="AF690" s="402">
        <v>3.1</v>
      </c>
      <c r="AG690" s="402">
        <v>2.9</v>
      </c>
      <c r="AH690" s="402">
        <v>2.1</v>
      </c>
      <c r="AI690" s="402"/>
      <c r="AJ690" s="402">
        <v>7.2</v>
      </c>
      <c r="AK690" s="402">
        <v>8.7</v>
      </c>
      <c r="AL690" s="402">
        <v>7</v>
      </c>
      <c r="AM690" s="402">
        <v>5.6</v>
      </c>
      <c r="AN690" s="402">
        <v>5.4</v>
      </c>
      <c r="AO690" s="402">
        <v>3.6</v>
      </c>
      <c r="AP690" s="402">
        <v>7.2</v>
      </c>
      <c r="AQ690" s="402">
        <v>5.5</v>
      </c>
      <c r="AR690" s="402">
        <v>4.9</v>
      </c>
      <c r="AS690" s="402">
        <v>4.7</v>
      </c>
      <c r="AT690" s="402">
        <v>4.6</v>
      </c>
      <c r="AU690" s="402">
        <v>4.3</v>
      </c>
      <c r="AV690" s="402">
        <v>6</v>
      </c>
      <c r="AW690" s="402">
        <v>7.5</v>
      </c>
      <c r="AX690" s="402">
        <v>6.2</v>
      </c>
      <c r="AY690" s="402">
        <v>8.8</v>
      </c>
      <c r="AZ690" s="402">
        <v>7.1</v>
      </c>
      <c r="BA690" s="402">
        <v>3.5</v>
      </c>
      <c r="BB690" s="402">
        <v>5.2</v>
      </c>
      <c r="BC690" s="402">
        <v>6</v>
      </c>
      <c r="BD690" s="402">
        <v>4.3</v>
      </c>
      <c r="BE690" s="402">
        <v>3.5</v>
      </c>
      <c r="BF690" s="402">
        <v>3.3</v>
      </c>
      <c r="BG690" s="402">
        <v>3.5</v>
      </c>
      <c r="BH690" s="402">
        <v>4.6</v>
      </c>
      <c r="BI690" s="402">
        <v>4</v>
      </c>
      <c r="BJ690" s="402">
        <v>3.1</v>
      </c>
      <c r="BK690" s="402">
        <v>4</v>
      </c>
      <c r="BL690" s="402">
        <v>3.3</v>
      </c>
      <c r="BM690" s="402">
        <v>3.6</v>
      </c>
      <c r="BN690" s="402">
        <v>5.5</v>
      </c>
      <c r="BO690" s="402">
        <v>4.3</v>
      </c>
      <c r="BP690" s="402">
        <v>3.1</v>
      </c>
      <c r="BQ690" s="402">
        <v>3.8</v>
      </c>
      <c r="BR690" s="402">
        <v>4.7</v>
      </c>
      <c r="BS690" s="402">
        <v>4.3</v>
      </c>
      <c r="BT690" s="402">
        <v>3.9</v>
      </c>
      <c r="BU690" s="402">
        <v>2.9</v>
      </c>
      <c r="BV690" s="402">
        <v>2.8</v>
      </c>
      <c r="BW690" s="402">
        <v>4.4</v>
      </c>
      <c r="BX690" s="402">
        <v>2.1</v>
      </c>
      <c r="BY690" s="402">
        <v>2.3</v>
      </c>
      <c r="BZ690" s="402">
        <v>2.2</v>
      </c>
      <c r="CA690" s="402">
        <v>2</v>
      </c>
      <c r="CB690" s="402">
        <v>1.9</v>
      </c>
      <c r="CC690" s="402">
        <v>2.5</v>
      </c>
      <c r="CD690" s="402">
        <v>1.8</v>
      </c>
      <c r="CE690" s="402">
        <v>2.4</v>
      </c>
      <c r="CF690" s="402">
        <v>3.6</v>
      </c>
      <c r="CG690" s="402">
        <v>3.2</v>
      </c>
      <c r="CH690" s="402">
        <v>2.7</v>
      </c>
      <c r="CI690" s="402">
        <v>1.7</v>
      </c>
      <c r="CJ690" s="402">
        <v>3.9</v>
      </c>
      <c r="CK690" s="402">
        <v>4.8</v>
      </c>
      <c r="CL690" s="402">
        <v>5</v>
      </c>
      <c r="CM690" s="402">
        <v>1.6</v>
      </c>
      <c r="CN690" s="402">
        <v>2.3</v>
      </c>
      <c r="CO690" s="402">
        <v>1.8</v>
      </c>
      <c r="CP690" s="402">
        <v>2.3</v>
      </c>
    </row>
    <row r="691" spans="1:94">
      <c r="A691">
        <v>706</v>
      </c>
      <c r="B691" t="s">
        <v>1702</v>
      </c>
      <c r="C691" t="s">
        <v>180</v>
      </c>
      <c r="D691" t="s">
        <v>1690</v>
      </c>
      <c r="E691" t="s">
        <v>1703</v>
      </c>
      <c r="F691" t="s">
        <v>2110</v>
      </c>
      <c r="I691" s="402"/>
      <c r="J691" s="402">
        <v>28.2</v>
      </c>
      <c r="K691" s="402"/>
      <c r="L691" s="402">
        <v>33</v>
      </c>
      <c r="M691" s="402">
        <v>23.2</v>
      </c>
      <c r="N691" s="402">
        <v>29.8</v>
      </c>
      <c r="O691" s="402">
        <v>27.1</v>
      </c>
      <c r="P691" s="402">
        <v>23.2</v>
      </c>
      <c r="Q691" s="402"/>
      <c r="R691" s="402">
        <v>35.3</v>
      </c>
      <c r="S691" s="402">
        <v>33.2</v>
      </c>
      <c r="T691" s="402">
        <v>32.4</v>
      </c>
      <c r="U691" s="402">
        <v>20</v>
      </c>
      <c r="V691" s="402">
        <v>25.1</v>
      </c>
      <c r="W691" s="402">
        <v>32.3</v>
      </c>
      <c r="X691" s="402">
        <v>28.7</v>
      </c>
      <c r="Y691" s="402">
        <v>29.7</v>
      </c>
      <c r="Z691" s="402">
        <v>31.5</v>
      </c>
      <c r="AA691" s="402">
        <v>26.4</v>
      </c>
      <c r="AB691" s="402">
        <v>19.6</v>
      </c>
      <c r="AC691" s="402">
        <v>28.2</v>
      </c>
      <c r="AD691" s="402">
        <v>27.8</v>
      </c>
      <c r="AE691" s="402">
        <v>27.3</v>
      </c>
      <c r="AF691" s="402">
        <v>25.3</v>
      </c>
      <c r="AG691" s="402">
        <v>21.6</v>
      </c>
      <c r="AH691" s="402">
        <v>23</v>
      </c>
      <c r="AI691" s="402"/>
      <c r="AJ691" s="402">
        <v>36.1</v>
      </c>
      <c r="AK691" s="402">
        <v>27.3</v>
      </c>
      <c r="AL691" s="402">
        <v>36.4</v>
      </c>
      <c r="AM691" s="402">
        <v>33.9</v>
      </c>
      <c r="AN691" s="402">
        <v>33</v>
      </c>
      <c r="AO691" s="402">
        <v>32.4</v>
      </c>
      <c r="AP691" s="402">
        <v>29.7</v>
      </c>
      <c r="AQ691" s="402">
        <v>32.6</v>
      </c>
      <c r="AR691" s="402">
        <v>35.7</v>
      </c>
      <c r="AS691" s="402">
        <v>32.2</v>
      </c>
      <c r="AT691" s="402">
        <v>33.4</v>
      </c>
      <c r="AU691" s="402">
        <v>32.1</v>
      </c>
      <c r="AV691" s="402">
        <v>31.3</v>
      </c>
      <c r="AW691" s="402">
        <v>27.2</v>
      </c>
      <c r="AX691" s="402">
        <v>15.3</v>
      </c>
      <c r="AY691" s="402">
        <v>21.1</v>
      </c>
      <c r="AZ691" s="402">
        <v>19.8</v>
      </c>
      <c r="BA691" s="402">
        <v>30.1</v>
      </c>
      <c r="BB691" s="402">
        <v>23.2</v>
      </c>
      <c r="BC691" s="402">
        <v>21.1</v>
      </c>
      <c r="BD691" s="402">
        <v>31.3</v>
      </c>
      <c r="BE691" s="402">
        <v>35</v>
      </c>
      <c r="BF691" s="402">
        <v>31.4</v>
      </c>
      <c r="BG691" s="402">
        <v>29.5</v>
      </c>
      <c r="BH691" s="402">
        <v>22.3</v>
      </c>
      <c r="BI691" s="402">
        <v>30.6</v>
      </c>
      <c r="BJ691" s="402">
        <v>30.1</v>
      </c>
      <c r="BK691" s="402">
        <v>27.2</v>
      </c>
      <c r="BL691" s="402">
        <v>30.8</v>
      </c>
      <c r="BM691" s="402">
        <v>31</v>
      </c>
      <c r="BN691" s="402">
        <v>34.6</v>
      </c>
      <c r="BO691" s="402">
        <v>25</v>
      </c>
      <c r="BP691" s="402">
        <v>27.6</v>
      </c>
      <c r="BQ691" s="402">
        <v>22.1</v>
      </c>
      <c r="BR691" s="402">
        <v>26.1</v>
      </c>
      <c r="BS691" s="402">
        <v>17.6</v>
      </c>
      <c r="BT691" s="402">
        <v>28.8</v>
      </c>
      <c r="BU691" s="402">
        <v>29.7</v>
      </c>
      <c r="BV691" s="402">
        <v>30.1</v>
      </c>
      <c r="BW691" s="402">
        <v>19.6</v>
      </c>
      <c r="BX691" s="402">
        <v>28.1</v>
      </c>
      <c r="BY691" s="402">
        <v>26.5</v>
      </c>
      <c r="BZ691" s="402">
        <v>27.6</v>
      </c>
      <c r="CA691" s="402">
        <v>28.8</v>
      </c>
      <c r="CB691" s="402">
        <v>27.2</v>
      </c>
      <c r="CC691" s="402">
        <v>26.5</v>
      </c>
      <c r="CD691" s="402">
        <v>28</v>
      </c>
      <c r="CE691" s="402">
        <v>26.8</v>
      </c>
      <c r="CF691" s="402">
        <v>24.7</v>
      </c>
      <c r="CG691" s="402">
        <v>24.8</v>
      </c>
      <c r="CH691" s="402">
        <v>26.1</v>
      </c>
      <c r="CI691" s="402">
        <v>25.8</v>
      </c>
      <c r="CJ691" s="402">
        <v>19.5</v>
      </c>
      <c r="CK691" s="402">
        <v>15.9</v>
      </c>
      <c r="CL691" s="402">
        <v>15.5</v>
      </c>
      <c r="CM691" s="402">
        <v>24.7</v>
      </c>
      <c r="CN691" s="402">
        <v>23.7</v>
      </c>
      <c r="CO691" s="402">
        <v>24.3</v>
      </c>
      <c r="CP691" s="402">
        <v>21</v>
      </c>
    </row>
    <row r="692" spans="1:94">
      <c r="A692">
        <v>707</v>
      </c>
      <c r="B692" t="s">
        <v>1704</v>
      </c>
      <c r="C692" t="s">
        <v>180</v>
      </c>
      <c r="D692" t="s">
        <v>1690</v>
      </c>
      <c r="E692" t="s">
        <v>1705</v>
      </c>
      <c r="F692" t="s">
        <v>2110</v>
      </c>
      <c r="I692" s="402"/>
      <c r="J692" s="402">
        <v>3</v>
      </c>
      <c r="K692" s="402"/>
      <c r="L692" s="402">
        <v>3.4</v>
      </c>
      <c r="M692" s="402">
        <v>2.7</v>
      </c>
      <c r="N692" s="402">
        <v>3.2</v>
      </c>
      <c r="O692" s="402">
        <v>2.8</v>
      </c>
      <c r="P692" s="402">
        <v>2.5</v>
      </c>
      <c r="Q692" s="402"/>
      <c r="R692" s="402">
        <v>3.1</v>
      </c>
      <c r="S692" s="402">
        <v>3.2</v>
      </c>
      <c r="T692" s="402">
        <v>3.6</v>
      </c>
      <c r="U692" s="402">
        <v>3</v>
      </c>
      <c r="V692" s="402">
        <v>2.5</v>
      </c>
      <c r="W692" s="402">
        <v>3.2</v>
      </c>
      <c r="X692" s="402">
        <v>3.2</v>
      </c>
      <c r="Y692" s="402">
        <v>3.1</v>
      </c>
      <c r="Z692" s="402">
        <v>4.3</v>
      </c>
      <c r="AA692" s="402">
        <v>2.8</v>
      </c>
      <c r="AB692" s="402">
        <v>2.3</v>
      </c>
      <c r="AC692" s="402">
        <v>3</v>
      </c>
      <c r="AD692" s="402">
        <v>2.7</v>
      </c>
      <c r="AE692" s="402">
        <v>2.8</v>
      </c>
      <c r="AF692" s="402">
        <v>2.6</v>
      </c>
      <c r="AG692" s="402">
        <v>2.5</v>
      </c>
      <c r="AH692" s="402">
        <v>2.3</v>
      </c>
      <c r="AI692" s="402"/>
      <c r="AJ692" s="402">
        <v>2.9</v>
      </c>
      <c r="AK692" s="402">
        <v>3.2</v>
      </c>
      <c r="AL692" s="402">
        <v>3.1</v>
      </c>
      <c r="AM692" s="402">
        <v>3.9</v>
      </c>
      <c r="AN692" s="402">
        <v>3.2</v>
      </c>
      <c r="AO692" s="402">
        <v>2.8</v>
      </c>
      <c r="AP692" s="402">
        <v>2.9</v>
      </c>
      <c r="AQ692" s="402">
        <v>2.9</v>
      </c>
      <c r="AR692" s="402">
        <v>2.8</v>
      </c>
      <c r="AS692" s="402">
        <v>3.3</v>
      </c>
      <c r="AT692" s="402">
        <v>3.4</v>
      </c>
      <c r="AU692" s="402">
        <v>4.6</v>
      </c>
      <c r="AV692" s="402">
        <v>3.3</v>
      </c>
      <c r="AW692" s="402">
        <v>3.3</v>
      </c>
      <c r="AX692" s="402">
        <v>3</v>
      </c>
      <c r="AY692" s="402">
        <v>3.1</v>
      </c>
      <c r="AZ692" s="402">
        <v>2.7</v>
      </c>
      <c r="BA692" s="402">
        <v>2.5</v>
      </c>
      <c r="BB692" s="402">
        <v>2.5</v>
      </c>
      <c r="BC692" s="402">
        <v>2.7</v>
      </c>
      <c r="BD692" s="402">
        <v>3.1</v>
      </c>
      <c r="BE692" s="402">
        <v>3</v>
      </c>
      <c r="BF692" s="402">
        <v>3.4</v>
      </c>
      <c r="BG692" s="402">
        <v>3.5</v>
      </c>
      <c r="BH692" s="402">
        <v>2.4</v>
      </c>
      <c r="BI692" s="402">
        <v>3.1</v>
      </c>
      <c r="BJ692" s="402">
        <v>3.4</v>
      </c>
      <c r="BK692" s="402">
        <v>3</v>
      </c>
      <c r="BL692" s="402">
        <v>2.9</v>
      </c>
      <c r="BM692" s="402">
        <v>4.4</v>
      </c>
      <c r="BN692" s="402">
        <v>3.8</v>
      </c>
      <c r="BO692" s="402">
        <v>3</v>
      </c>
      <c r="BP692" s="402">
        <v>2.7</v>
      </c>
      <c r="BQ692" s="402">
        <v>2</v>
      </c>
      <c r="BR692" s="402">
        <v>2.2</v>
      </c>
      <c r="BS692" s="402">
        <v>2.4</v>
      </c>
      <c r="BT692" s="402">
        <v>2.7</v>
      </c>
      <c r="BU692" s="402">
        <v>3.2</v>
      </c>
      <c r="BV692" s="402">
        <v>3.2</v>
      </c>
      <c r="BW692" s="402">
        <v>2.3</v>
      </c>
      <c r="BX692" s="402">
        <v>2.5</v>
      </c>
      <c r="BY692" s="402">
        <v>2.6</v>
      </c>
      <c r="BZ692" s="402">
        <v>2.6</v>
      </c>
      <c r="CA692" s="402">
        <v>3.1</v>
      </c>
      <c r="CB692" s="402">
        <v>3.2</v>
      </c>
      <c r="CC692" s="402">
        <v>2.8</v>
      </c>
      <c r="CD692" s="402">
        <v>2.7</v>
      </c>
      <c r="CE692" s="402">
        <v>2.7</v>
      </c>
      <c r="CF692" s="402">
        <v>2.5</v>
      </c>
      <c r="CG692" s="402">
        <v>2.5</v>
      </c>
      <c r="CH692" s="402">
        <v>2.8</v>
      </c>
      <c r="CI692" s="402">
        <v>2.4</v>
      </c>
      <c r="CJ692" s="402">
        <v>3</v>
      </c>
      <c r="CK692" s="402">
        <v>2.8</v>
      </c>
      <c r="CL692" s="402">
        <v>2.5</v>
      </c>
      <c r="CM692" s="402">
        <v>2.1</v>
      </c>
      <c r="CN692" s="402">
        <v>2.1</v>
      </c>
      <c r="CO692" s="402">
        <v>2.5</v>
      </c>
      <c r="CP692" s="402">
        <v>2.3</v>
      </c>
    </row>
    <row r="693" spans="1:94">
      <c r="A693">
        <v>708</v>
      </c>
      <c r="B693" t="s">
        <v>1706</v>
      </c>
      <c r="C693" t="s">
        <v>180</v>
      </c>
      <c r="D693" t="s">
        <v>1690</v>
      </c>
      <c r="E693" t="s">
        <v>1707</v>
      </c>
      <c r="F693" t="s">
        <v>2110</v>
      </c>
      <c r="I693" s="402"/>
      <c r="J693" s="402">
        <v>9.3</v>
      </c>
      <c r="K693" s="402"/>
      <c r="L693" s="402">
        <v>9.6</v>
      </c>
      <c r="M693" s="402">
        <v>9.1</v>
      </c>
      <c r="N693" s="402">
        <v>9.5</v>
      </c>
      <c r="O693" s="402">
        <v>9.4</v>
      </c>
      <c r="P693" s="402">
        <v>8.7</v>
      </c>
      <c r="Q693" s="402"/>
      <c r="R693" s="402">
        <v>9.6</v>
      </c>
      <c r="S693" s="402">
        <v>9.5</v>
      </c>
      <c r="T693" s="402">
        <v>9.6</v>
      </c>
      <c r="U693" s="402">
        <v>9.2</v>
      </c>
      <c r="V693" s="402">
        <v>9</v>
      </c>
      <c r="W693" s="402">
        <v>9.3</v>
      </c>
      <c r="X693" s="402">
        <v>9.3</v>
      </c>
      <c r="Y693" s="402">
        <v>9.7</v>
      </c>
      <c r="Z693" s="402">
        <v>9.5</v>
      </c>
      <c r="AA693" s="402">
        <v>9.6</v>
      </c>
      <c r="AB693" s="402">
        <v>8.5</v>
      </c>
      <c r="AC693" s="402">
        <v>9.6</v>
      </c>
      <c r="AD693" s="402">
        <v>9.6</v>
      </c>
      <c r="AE693" s="402">
        <v>9.2</v>
      </c>
      <c r="AF693" s="402">
        <v>9.5</v>
      </c>
      <c r="AG693" s="402">
        <v>8.3</v>
      </c>
      <c r="AH693" s="402">
        <v>8.4</v>
      </c>
      <c r="AI693" s="402"/>
      <c r="AJ693" s="402">
        <v>9.7</v>
      </c>
      <c r="AK693" s="402">
        <v>10.6</v>
      </c>
      <c r="AL693" s="402">
        <v>9.4</v>
      </c>
      <c r="AM693" s="402">
        <v>9.3</v>
      </c>
      <c r="AN693" s="402">
        <v>9.5</v>
      </c>
      <c r="AO693" s="402">
        <v>9.5</v>
      </c>
      <c r="AP693" s="402">
        <v>9.9</v>
      </c>
      <c r="AQ693" s="402">
        <v>9.6</v>
      </c>
      <c r="AR693" s="402">
        <v>9.7</v>
      </c>
      <c r="AS693" s="402">
        <v>9.9</v>
      </c>
      <c r="AT693" s="402">
        <v>9.8</v>
      </c>
      <c r="AU693" s="402">
        <v>9.1</v>
      </c>
      <c r="AV693" s="402">
        <v>9.7</v>
      </c>
      <c r="AW693" s="402">
        <v>10.5</v>
      </c>
      <c r="AX693" s="402">
        <v>7.2</v>
      </c>
      <c r="AY693" s="402">
        <v>10.2</v>
      </c>
      <c r="AZ693" s="402">
        <v>10.2</v>
      </c>
      <c r="BA693" s="402">
        <v>9.6</v>
      </c>
      <c r="BB693" s="402">
        <v>8.8</v>
      </c>
      <c r="BC693" s="402">
        <v>8.5</v>
      </c>
      <c r="BD693" s="402">
        <v>8.4</v>
      </c>
      <c r="BE693" s="402">
        <v>9.5</v>
      </c>
      <c r="BF693" s="402">
        <v>9.7</v>
      </c>
      <c r="BG693" s="402">
        <v>9.2</v>
      </c>
      <c r="BH693" s="402">
        <v>6.5</v>
      </c>
      <c r="BI693" s="402">
        <v>10.7</v>
      </c>
      <c r="BJ693" s="402">
        <v>9.5</v>
      </c>
      <c r="BK693" s="402">
        <v>9.9</v>
      </c>
      <c r="BL693" s="402">
        <v>10</v>
      </c>
      <c r="BM693" s="402">
        <v>9.6</v>
      </c>
      <c r="BN693" s="402">
        <v>8.9</v>
      </c>
      <c r="BO693" s="402">
        <v>10</v>
      </c>
      <c r="BP693" s="402">
        <v>9.3</v>
      </c>
      <c r="BQ693" s="402">
        <v>9.3</v>
      </c>
      <c r="BR693" s="402">
        <v>11.5</v>
      </c>
      <c r="BS693" s="402">
        <v>7.7</v>
      </c>
      <c r="BT693" s="402">
        <v>9.4</v>
      </c>
      <c r="BU693" s="402">
        <v>10.1</v>
      </c>
      <c r="BV693" s="402">
        <v>10.8</v>
      </c>
      <c r="BW693" s="402">
        <v>6.1</v>
      </c>
      <c r="BX693" s="402">
        <v>9.4</v>
      </c>
      <c r="BY693" s="402">
        <v>10.2</v>
      </c>
      <c r="BZ693" s="402">
        <v>8.9</v>
      </c>
      <c r="CA693" s="402">
        <v>10</v>
      </c>
      <c r="CB693" s="402">
        <v>9.6</v>
      </c>
      <c r="CC693" s="402">
        <v>9.5</v>
      </c>
      <c r="CD693" s="402">
        <v>9.1</v>
      </c>
      <c r="CE693" s="402">
        <v>8.9</v>
      </c>
      <c r="CF693" s="402">
        <v>9.3</v>
      </c>
      <c r="CG693" s="402">
        <v>9.3</v>
      </c>
      <c r="CH693" s="402">
        <v>9.8</v>
      </c>
      <c r="CI693" s="402">
        <v>8.9</v>
      </c>
      <c r="CJ693" s="402">
        <v>8.9</v>
      </c>
      <c r="CK693" s="402">
        <v>7.6</v>
      </c>
      <c r="CL693" s="402">
        <v>7.9</v>
      </c>
      <c r="CM693" s="402">
        <v>8</v>
      </c>
      <c r="CN693" s="402">
        <v>7.9</v>
      </c>
      <c r="CO693" s="402">
        <v>8.5</v>
      </c>
      <c r="CP693" s="402">
        <v>8.6</v>
      </c>
    </row>
    <row r="694" spans="1:94">
      <c r="A694">
        <v>709</v>
      </c>
      <c r="B694" t="s">
        <v>1708</v>
      </c>
      <c r="C694" t="s">
        <v>180</v>
      </c>
      <c r="D694" t="s">
        <v>1690</v>
      </c>
      <c r="E694" t="s">
        <v>1709</v>
      </c>
      <c r="F694" t="s">
        <v>2110</v>
      </c>
      <c r="I694" s="402"/>
      <c r="J694" s="402">
        <v>24.8</v>
      </c>
      <c r="K694" s="402"/>
      <c r="L694" s="402">
        <v>30.4</v>
      </c>
      <c r="M694" s="402">
        <v>25.5</v>
      </c>
      <c r="N694" s="402">
        <v>26.1</v>
      </c>
      <c r="O694" s="402">
        <v>21.5</v>
      </c>
      <c r="P694" s="402">
        <v>19.4</v>
      </c>
      <c r="Q694" s="402"/>
      <c r="R694" s="402">
        <v>34.9</v>
      </c>
      <c r="S694" s="402">
        <v>30.5</v>
      </c>
      <c r="T694" s="402">
        <v>29.6</v>
      </c>
      <c r="U694" s="402">
        <v>27.2</v>
      </c>
      <c r="V694" s="402">
        <v>24.5</v>
      </c>
      <c r="W694" s="402">
        <v>27.1</v>
      </c>
      <c r="X694" s="402">
        <v>26.3</v>
      </c>
      <c r="Y694" s="402">
        <v>25.7</v>
      </c>
      <c r="Z694" s="402">
        <v>28.2</v>
      </c>
      <c r="AA694" s="402">
        <v>23.5</v>
      </c>
      <c r="AB694" s="402">
        <v>20.7</v>
      </c>
      <c r="AC694" s="402">
        <v>23.1</v>
      </c>
      <c r="AD694" s="402">
        <v>21.1</v>
      </c>
      <c r="AE694" s="402">
        <v>19.9</v>
      </c>
      <c r="AF694" s="402">
        <v>21</v>
      </c>
      <c r="AG694" s="402">
        <v>19.2</v>
      </c>
      <c r="AH694" s="402">
        <v>17.6</v>
      </c>
      <c r="AI694" s="402"/>
      <c r="AJ694" s="402">
        <v>36.3</v>
      </c>
      <c r="AK694" s="402">
        <v>33.1</v>
      </c>
      <c r="AL694" s="402">
        <v>35</v>
      </c>
      <c r="AM694" s="402">
        <v>32.9</v>
      </c>
      <c r="AN694" s="402">
        <v>31.5</v>
      </c>
      <c r="AO694" s="402">
        <v>26.4</v>
      </c>
      <c r="AP694" s="402">
        <v>30.6</v>
      </c>
      <c r="AQ694" s="402">
        <v>31</v>
      </c>
      <c r="AR694" s="402">
        <v>30.4</v>
      </c>
      <c r="AS694" s="402">
        <v>29.4</v>
      </c>
      <c r="AT694" s="402">
        <v>29.7</v>
      </c>
      <c r="AU694" s="402">
        <v>30.3</v>
      </c>
      <c r="AV694" s="402">
        <v>29</v>
      </c>
      <c r="AW694" s="402">
        <v>31.3</v>
      </c>
      <c r="AX694" s="402">
        <v>25.5</v>
      </c>
      <c r="AY694" s="402">
        <v>29.2</v>
      </c>
      <c r="AZ694" s="402">
        <v>24.6</v>
      </c>
      <c r="BA694" s="402">
        <v>24.4</v>
      </c>
      <c r="BB694" s="402">
        <v>24.7</v>
      </c>
      <c r="BC694" s="402">
        <v>24.6</v>
      </c>
      <c r="BD694" s="402">
        <v>28.7</v>
      </c>
      <c r="BE694" s="402">
        <v>28.2</v>
      </c>
      <c r="BF694" s="402">
        <v>25.8</v>
      </c>
      <c r="BG694" s="402">
        <v>26.7</v>
      </c>
      <c r="BH694" s="402">
        <v>25.2</v>
      </c>
      <c r="BI694" s="402">
        <v>26.4</v>
      </c>
      <c r="BJ694" s="402">
        <v>25.3</v>
      </c>
      <c r="BK694" s="402">
        <v>25.8</v>
      </c>
      <c r="BL694" s="402">
        <v>26.2</v>
      </c>
      <c r="BM694" s="402">
        <v>27.9</v>
      </c>
      <c r="BN694" s="402">
        <v>30.2</v>
      </c>
      <c r="BO694" s="402">
        <v>24.4</v>
      </c>
      <c r="BP694" s="402">
        <v>22.8</v>
      </c>
      <c r="BQ694" s="402">
        <v>19.8</v>
      </c>
      <c r="BR694" s="402">
        <v>23.2</v>
      </c>
      <c r="BS694" s="402">
        <v>20.5</v>
      </c>
      <c r="BT694" s="402">
        <v>24.2</v>
      </c>
      <c r="BU694" s="402">
        <v>23.5</v>
      </c>
      <c r="BV694" s="402">
        <v>23</v>
      </c>
      <c r="BW694" s="402">
        <v>21.4</v>
      </c>
      <c r="BX694" s="402">
        <v>21.4</v>
      </c>
      <c r="BY694" s="402">
        <v>21.4</v>
      </c>
      <c r="BZ694" s="402">
        <v>21.1</v>
      </c>
      <c r="CA694" s="402">
        <v>20.6</v>
      </c>
      <c r="CB694" s="402">
        <v>19.8</v>
      </c>
      <c r="CC694" s="402">
        <v>20.1</v>
      </c>
      <c r="CD694" s="402">
        <v>19.8</v>
      </c>
      <c r="CE694" s="402">
        <v>19.9</v>
      </c>
      <c r="CF694" s="402">
        <v>21.4</v>
      </c>
      <c r="CG694" s="402">
        <v>21.2</v>
      </c>
      <c r="CH694" s="402">
        <v>20.6</v>
      </c>
      <c r="CI694" s="402">
        <v>18.4</v>
      </c>
      <c r="CJ694" s="402">
        <v>21.5</v>
      </c>
      <c r="CK694" s="402">
        <v>20.3</v>
      </c>
      <c r="CL694" s="402">
        <v>19.5</v>
      </c>
      <c r="CM694" s="402">
        <v>17.9</v>
      </c>
      <c r="CN694" s="402">
        <v>18.4</v>
      </c>
      <c r="CO694" s="402">
        <v>17.9</v>
      </c>
      <c r="CP694" s="402">
        <v>16.7</v>
      </c>
    </row>
    <row r="695" spans="1:94">
      <c r="A695">
        <v>710</v>
      </c>
      <c r="B695" t="s">
        <v>1710</v>
      </c>
      <c r="C695" t="s">
        <v>180</v>
      </c>
      <c r="D695" t="s">
        <v>1690</v>
      </c>
      <c r="E695" t="s">
        <v>1711</v>
      </c>
      <c r="F695" t="s">
        <v>2111</v>
      </c>
      <c r="I695" s="402"/>
      <c r="J695" s="402">
        <v>35.5</v>
      </c>
      <c r="K695" s="402"/>
      <c r="L695" s="402">
        <v>37.5</v>
      </c>
      <c r="M695" s="402">
        <v>41.9</v>
      </c>
      <c r="N695" s="402">
        <v>35</v>
      </c>
      <c r="O695" s="402">
        <v>33.4</v>
      </c>
      <c r="P695" s="402">
        <v>33.7</v>
      </c>
      <c r="Q695" s="402"/>
      <c r="R695" s="402">
        <v>41.9</v>
      </c>
      <c r="S695" s="402">
        <v>38.6</v>
      </c>
      <c r="T695" s="402">
        <v>36.6</v>
      </c>
      <c r="U695" s="402">
        <v>47.6</v>
      </c>
      <c r="V695" s="402">
        <v>40.6</v>
      </c>
      <c r="W695" s="402">
        <v>34.2</v>
      </c>
      <c r="X695" s="402">
        <v>35.7</v>
      </c>
      <c r="Y695" s="402">
        <v>32.1</v>
      </c>
      <c r="Z695" s="402">
        <v>34.7</v>
      </c>
      <c r="AA695" s="402">
        <v>38.2</v>
      </c>
      <c r="AB695" s="402">
        <v>48.8</v>
      </c>
      <c r="AC695" s="402">
        <v>33.3</v>
      </c>
      <c r="AD695" s="402">
        <v>30.8</v>
      </c>
      <c r="AE695" s="402">
        <v>29.2</v>
      </c>
      <c r="AF695" s="402">
        <v>34.1</v>
      </c>
      <c r="AG695" s="402">
        <v>33.6</v>
      </c>
      <c r="AH695" s="402">
        <v>32.1</v>
      </c>
      <c r="AI695" s="402"/>
      <c r="AJ695" s="402">
        <v>41.9</v>
      </c>
      <c r="AK695" s="402">
        <v>52.8</v>
      </c>
      <c r="AL695" s="402">
        <v>41.9</v>
      </c>
      <c r="AM695" s="402">
        <v>38.6</v>
      </c>
      <c r="AN695" s="402">
        <v>38.6</v>
      </c>
      <c r="AO695" s="402">
        <v>38.4</v>
      </c>
      <c r="AP695" s="402">
        <v>47.7</v>
      </c>
      <c r="AQ695" s="402">
        <v>38.6</v>
      </c>
      <c r="AR695" s="402">
        <v>38.6</v>
      </c>
      <c r="AS695" s="402">
        <v>36.6</v>
      </c>
      <c r="AT695" s="402">
        <v>35.6</v>
      </c>
      <c r="AU695" s="402">
        <v>33.7</v>
      </c>
      <c r="AV695" s="402">
        <v>42.8</v>
      </c>
      <c r="AW695" s="402">
        <v>49.5</v>
      </c>
      <c r="AX695" s="402">
        <v>47.6</v>
      </c>
      <c r="AY695" s="402">
        <v>52.9</v>
      </c>
      <c r="AZ695" s="402">
        <v>47.6</v>
      </c>
      <c r="BA695" s="402">
        <v>35.4</v>
      </c>
      <c r="BB695" s="402">
        <v>40.6</v>
      </c>
      <c r="BC695" s="402">
        <v>44</v>
      </c>
      <c r="BD695" s="402">
        <v>34.6</v>
      </c>
      <c r="BE695" s="402">
        <v>34.2</v>
      </c>
      <c r="BF695" s="402">
        <v>33.5</v>
      </c>
      <c r="BG695" s="402">
        <v>35.7</v>
      </c>
      <c r="BH695" s="402">
        <v>41.6</v>
      </c>
      <c r="BI695" s="402">
        <v>35.7</v>
      </c>
      <c r="BJ695" s="402">
        <v>30.8</v>
      </c>
      <c r="BK695" s="402">
        <v>34</v>
      </c>
      <c r="BL695" s="402">
        <v>31.7</v>
      </c>
      <c r="BM695" s="402">
        <v>34.5</v>
      </c>
      <c r="BN695" s="402">
        <v>34.7</v>
      </c>
      <c r="BO695" s="402">
        <v>39.9</v>
      </c>
      <c r="BP695" s="402">
        <v>38.2</v>
      </c>
      <c r="BQ695" s="402">
        <v>55.6</v>
      </c>
      <c r="BR695" s="402">
        <v>52.5</v>
      </c>
      <c r="BS695" s="402">
        <v>45.8</v>
      </c>
      <c r="BT695" s="402">
        <v>35.2</v>
      </c>
      <c r="BU695" s="402">
        <v>32.4</v>
      </c>
      <c r="BV695" s="402">
        <v>30.6</v>
      </c>
      <c r="BW695" s="402">
        <v>40</v>
      </c>
      <c r="BX695" s="402">
        <v>30.4</v>
      </c>
      <c r="BY695" s="402">
        <v>30.8</v>
      </c>
      <c r="BZ695" s="402">
        <v>31.2</v>
      </c>
      <c r="CA695" s="402">
        <v>29.1</v>
      </c>
      <c r="CB695" s="402">
        <v>29</v>
      </c>
      <c r="CC695" s="402">
        <v>29.2</v>
      </c>
      <c r="CD695" s="402">
        <v>29.2</v>
      </c>
      <c r="CE695" s="402">
        <v>29.2</v>
      </c>
      <c r="CF695" s="402">
        <v>34.1</v>
      </c>
      <c r="CG695" s="402">
        <v>34.1</v>
      </c>
      <c r="CH695" s="402">
        <v>34.1</v>
      </c>
      <c r="CI695" s="402">
        <v>31.2</v>
      </c>
      <c r="CJ695" s="402">
        <v>33.7</v>
      </c>
      <c r="CK695" s="402">
        <v>37.5</v>
      </c>
      <c r="CL695" s="402">
        <v>42.1</v>
      </c>
      <c r="CM695" s="402">
        <v>27.3</v>
      </c>
      <c r="CN695" s="402">
        <v>32.1</v>
      </c>
      <c r="CO695" s="402">
        <v>31.3</v>
      </c>
      <c r="CP695" s="402">
        <v>32.1</v>
      </c>
    </row>
    <row r="696" spans="3:94">
      <c r="C696" t="s">
        <v>180</v>
      </c>
      <c r="D696" t="s">
        <v>1713</v>
      </c>
      <c r="I696" s="402"/>
      <c r="J696" s="402"/>
      <c r="K696" s="402"/>
      <c r="L696" s="402"/>
      <c r="M696" s="402"/>
      <c r="N696" s="402"/>
      <c r="O696" s="402"/>
      <c r="P696" s="402"/>
      <c r="Q696" s="402"/>
      <c r="R696" s="402"/>
      <c r="S696" s="402"/>
      <c r="T696" s="402"/>
      <c r="U696" s="402"/>
      <c r="V696" s="402"/>
      <c r="W696" s="402"/>
      <c r="X696" s="402"/>
      <c r="Y696" s="402"/>
      <c r="Z696" s="402"/>
      <c r="AA696" s="402"/>
      <c r="AB696" s="402"/>
      <c r="AC696" s="402"/>
      <c r="AD696" s="402"/>
      <c r="AE696" s="402"/>
      <c r="AF696" s="402"/>
      <c r="AG696" s="402"/>
      <c r="AH696" s="402"/>
      <c r="AI696" s="402"/>
      <c r="AJ696" s="402"/>
      <c r="AK696" s="402"/>
      <c r="AL696" s="402"/>
      <c r="AM696" s="402"/>
      <c r="AN696" s="402"/>
      <c r="AO696" s="402"/>
      <c r="AP696" s="402"/>
      <c r="AQ696" s="402"/>
      <c r="AR696" s="402"/>
      <c r="AS696" s="402"/>
      <c r="AT696" s="402"/>
      <c r="AU696" s="402"/>
      <c r="AV696" s="402"/>
      <c r="AW696" s="402"/>
      <c r="AX696" s="402"/>
      <c r="AY696" s="402"/>
      <c r="AZ696" s="402"/>
      <c r="BA696" s="402"/>
      <c r="BB696" s="402"/>
      <c r="BC696" s="402"/>
      <c r="BD696" s="402"/>
      <c r="BE696" s="402"/>
      <c r="BF696" s="402"/>
      <c r="BG696" s="402"/>
      <c r="BH696" s="402"/>
      <c r="BI696" s="402"/>
      <c r="BJ696" s="402"/>
      <c r="BK696" s="402"/>
      <c r="BL696" s="402"/>
      <c r="BM696" s="402"/>
      <c r="BN696" s="402"/>
      <c r="BO696" s="402"/>
      <c r="BP696" s="402"/>
      <c r="BQ696" s="402"/>
      <c r="BR696" s="402"/>
      <c r="BS696" s="402"/>
      <c r="BT696" s="402"/>
      <c r="BU696" s="402"/>
      <c r="BV696" s="402"/>
      <c r="BW696" s="402"/>
      <c r="BX696" s="402"/>
      <c r="BY696" s="402"/>
      <c r="BZ696" s="402"/>
      <c r="CA696" s="402"/>
      <c r="CB696" s="402"/>
      <c r="CC696" s="402"/>
      <c r="CD696" s="402"/>
      <c r="CE696" s="402"/>
      <c r="CF696" s="402"/>
      <c r="CG696" s="402"/>
      <c r="CH696" s="402"/>
      <c r="CI696" s="402"/>
      <c r="CJ696" s="402"/>
      <c r="CK696" s="402"/>
      <c r="CL696" s="402"/>
      <c r="CM696" s="402"/>
      <c r="CN696" s="402"/>
      <c r="CO696" s="402"/>
      <c r="CP696" s="402"/>
    </row>
    <row r="697" spans="1:94">
      <c r="A697">
        <v>712</v>
      </c>
      <c r="B697" t="s">
        <v>1712</v>
      </c>
      <c r="C697" t="s">
        <v>180</v>
      </c>
      <c r="D697" t="s">
        <v>1713</v>
      </c>
      <c r="E697" t="s">
        <v>1714</v>
      </c>
      <c r="F697" t="s">
        <v>2110</v>
      </c>
      <c r="I697" s="402"/>
      <c r="J697" s="402">
        <v>2.9</v>
      </c>
      <c r="K697" s="402"/>
      <c r="L697" s="402">
        <v>2.3</v>
      </c>
      <c r="M697" s="402">
        <v>2.1</v>
      </c>
      <c r="N697" s="402">
        <v>3</v>
      </c>
      <c r="O697" s="402">
        <v>3.3</v>
      </c>
      <c r="P697" s="402">
        <v>3.3</v>
      </c>
      <c r="Q697" s="402"/>
      <c r="R697" s="402">
        <v>1.8</v>
      </c>
      <c r="S697" s="402">
        <v>2.3</v>
      </c>
      <c r="T697" s="402">
        <v>2.5</v>
      </c>
      <c r="U697" s="402">
        <v>1.9</v>
      </c>
      <c r="V697" s="402">
        <v>2.3</v>
      </c>
      <c r="W697" s="402">
        <v>3.1</v>
      </c>
      <c r="X697" s="402">
        <v>3</v>
      </c>
      <c r="Y697" s="402">
        <v>3</v>
      </c>
      <c r="Z697" s="402">
        <v>2.9</v>
      </c>
      <c r="AA697" s="402">
        <v>2.6</v>
      </c>
      <c r="AB697" s="402">
        <v>1.9</v>
      </c>
      <c r="AC697" s="402">
        <v>3.3</v>
      </c>
      <c r="AD697" s="402">
        <v>3.6</v>
      </c>
      <c r="AE697" s="402">
        <v>3.3</v>
      </c>
      <c r="AF697" s="402">
        <v>2.9</v>
      </c>
      <c r="AG697" s="402">
        <v>3.5</v>
      </c>
      <c r="AH697" s="402">
        <v>3.4</v>
      </c>
      <c r="AI697" s="402"/>
      <c r="AJ697" s="402">
        <v>1.8</v>
      </c>
      <c r="AK697" s="402">
        <v>1.7</v>
      </c>
      <c r="AL697" s="402">
        <v>1.8</v>
      </c>
      <c r="AM697" s="402">
        <v>2.3</v>
      </c>
      <c r="AN697" s="402">
        <v>2.2</v>
      </c>
      <c r="AO697" s="402">
        <v>2.7</v>
      </c>
      <c r="AP697" s="402">
        <v>1.8</v>
      </c>
      <c r="AQ697" s="402">
        <v>2.1</v>
      </c>
      <c r="AR697" s="402">
        <v>2.2</v>
      </c>
      <c r="AS697" s="402">
        <v>2.3</v>
      </c>
      <c r="AT697" s="402">
        <v>2.3</v>
      </c>
      <c r="AU697" s="402">
        <v>3.1</v>
      </c>
      <c r="AV697" s="402">
        <v>1.9</v>
      </c>
      <c r="AW697" s="402">
        <v>1.8</v>
      </c>
      <c r="AX697" s="402">
        <v>1.8</v>
      </c>
      <c r="AY697" s="402">
        <v>1.8</v>
      </c>
      <c r="AZ697" s="402">
        <v>2</v>
      </c>
      <c r="BA697" s="402">
        <v>2.5</v>
      </c>
      <c r="BB697" s="402">
        <v>2.1</v>
      </c>
      <c r="BC697" s="402">
        <v>2.4</v>
      </c>
      <c r="BD697" s="402">
        <v>3.1</v>
      </c>
      <c r="BE697" s="402">
        <v>3.1</v>
      </c>
      <c r="BF697" s="402">
        <v>3.1</v>
      </c>
      <c r="BG697" s="402">
        <v>3.1</v>
      </c>
      <c r="BH697" s="402">
        <v>3.7</v>
      </c>
      <c r="BI697" s="402">
        <v>2.5</v>
      </c>
      <c r="BJ697" s="402">
        <v>3.1</v>
      </c>
      <c r="BK697" s="402">
        <v>2.8</v>
      </c>
      <c r="BL697" s="402">
        <v>3</v>
      </c>
      <c r="BM697" s="402">
        <v>3.1</v>
      </c>
      <c r="BN697" s="402">
        <v>1.9</v>
      </c>
      <c r="BO697" s="402">
        <v>2.3</v>
      </c>
      <c r="BP697" s="402">
        <v>2.9</v>
      </c>
      <c r="BQ697" s="402">
        <v>1.5</v>
      </c>
      <c r="BR697" s="402">
        <v>1.5</v>
      </c>
      <c r="BS697" s="402">
        <v>2.1</v>
      </c>
      <c r="BT697" s="402">
        <v>2.7</v>
      </c>
      <c r="BU697" s="402">
        <v>3.2</v>
      </c>
      <c r="BV697" s="402">
        <v>3.2</v>
      </c>
      <c r="BW697" s="402">
        <v>4.5</v>
      </c>
      <c r="BX697" s="402">
        <v>3.5</v>
      </c>
      <c r="BY697" s="402">
        <v>3.5</v>
      </c>
      <c r="BZ697" s="402">
        <v>3.7</v>
      </c>
      <c r="CA697" s="402">
        <v>3.6</v>
      </c>
      <c r="CB697" s="402">
        <v>3</v>
      </c>
      <c r="CC697" s="402">
        <v>2.3</v>
      </c>
      <c r="CD697" s="402">
        <v>3.8</v>
      </c>
      <c r="CE697" s="402">
        <v>3.1</v>
      </c>
      <c r="CF697" s="402">
        <v>2.7</v>
      </c>
      <c r="CG697" s="402">
        <v>2.8</v>
      </c>
      <c r="CH697" s="402">
        <v>3.2</v>
      </c>
      <c r="CI697" s="402">
        <v>3.8</v>
      </c>
      <c r="CJ697" s="402">
        <v>3.2</v>
      </c>
      <c r="CK697" s="402">
        <v>2.6</v>
      </c>
      <c r="CL697" s="402">
        <v>3.2</v>
      </c>
      <c r="CM697" s="402">
        <v>4.1</v>
      </c>
      <c r="CN697" s="402">
        <v>3.5</v>
      </c>
      <c r="CO697" s="402">
        <v>3.6</v>
      </c>
      <c r="CP697" s="402">
        <v>3.1</v>
      </c>
    </row>
    <row r="698" spans="1:94">
      <c r="A698">
        <v>713</v>
      </c>
      <c r="B698" t="s">
        <v>1715</v>
      </c>
      <c r="C698" t="s">
        <v>180</v>
      </c>
      <c r="D698" t="s">
        <v>1713</v>
      </c>
      <c r="E698" t="s">
        <v>1716</v>
      </c>
      <c r="F698" t="s">
        <v>2110</v>
      </c>
      <c r="J698">
        <v>17.2</v>
      </c>
      <c r="L698">
        <v>20.8</v>
      </c>
      <c r="M698">
        <v>19.4</v>
      </c>
      <c r="N698">
        <v>17.4</v>
      </c>
      <c r="O698">
        <v>15.2</v>
      </c>
      <c r="P698">
        <v>13.9</v>
      </c>
      <c r="R698">
        <v>25</v>
      </c>
      <c r="S698">
        <v>21.2</v>
      </c>
      <c r="T698">
        <v>19.7</v>
      </c>
      <c r="U698">
        <v>21.7</v>
      </c>
      <c r="V698">
        <v>18.1</v>
      </c>
      <c r="W698">
        <v>18.8</v>
      </c>
      <c r="X698">
        <v>17.7</v>
      </c>
      <c r="Y698">
        <v>15.9</v>
      </c>
      <c r="Z698">
        <v>18.4</v>
      </c>
      <c r="AA698">
        <v>16.4</v>
      </c>
      <c r="AB698">
        <v>18.8</v>
      </c>
      <c r="AC698">
        <v>15.3</v>
      </c>
      <c r="AD698">
        <v>14.1</v>
      </c>
      <c r="AE698">
        <v>15.2</v>
      </c>
      <c r="AF698">
        <v>14.6</v>
      </c>
      <c r="AG698">
        <v>14.1</v>
      </c>
      <c r="AH698">
        <v>12.8</v>
      </c>
      <c r="AJ698">
        <v>26.5</v>
      </c>
      <c r="AK698">
        <v>23.8</v>
      </c>
      <c r="AL698">
        <v>25</v>
      </c>
      <c r="AM698">
        <v>22.3</v>
      </c>
      <c r="AN698">
        <v>22.9</v>
      </c>
      <c r="AO698">
        <v>18.1</v>
      </c>
      <c r="AP698">
        <v>22.1</v>
      </c>
      <c r="AQ698">
        <v>20.5</v>
      </c>
      <c r="AR698">
        <v>21.2</v>
      </c>
      <c r="AS698">
        <v>20.3</v>
      </c>
      <c r="AT698">
        <v>18.3</v>
      </c>
      <c r="AU698">
        <v>20.4</v>
      </c>
      <c r="AV698">
        <v>20</v>
      </c>
      <c r="AW698">
        <v>22.5</v>
      </c>
      <c r="AX698">
        <v>21.9</v>
      </c>
      <c r="AY698">
        <v>22.7</v>
      </c>
      <c r="AZ698">
        <v>20</v>
      </c>
      <c r="BA698">
        <v>17.1</v>
      </c>
      <c r="BB698">
        <v>18.3</v>
      </c>
      <c r="BC698">
        <v>19.1</v>
      </c>
      <c r="BD698">
        <v>22.5</v>
      </c>
      <c r="BE698">
        <v>19</v>
      </c>
      <c r="BF698">
        <v>17</v>
      </c>
      <c r="BG698">
        <v>17.5</v>
      </c>
      <c r="BH698">
        <v>17.4</v>
      </c>
      <c r="BI698">
        <v>18</v>
      </c>
      <c r="BJ698">
        <v>15.1</v>
      </c>
      <c r="BK698">
        <v>17.5</v>
      </c>
      <c r="BL698">
        <v>16.1</v>
      </c>
      <c r="BM698">
        <v>17.6</v>
      </c>
      <c r="BN698">
        <v>23.6</v>
      </c>
      <c r="BO698">
        <v>17.7</v>
      </c>
      <c r="BP698">
        <v>15.3</v>
      </c>
      <c r="BQ698">
        <v>20.7</v>
      </c>
      <c r="BR698">
        <v>21.8</v>
      </c>
      <c r="BS698">
        <v>17.6</v>
      </c>
      <c r="BT698">
        <v>16</v>
      </c>
      <c r="BU698">
        <v>15.2</v>
      </c>
      <c r="BV698">
        <v>14.8</v>
      </c>
      <c r="BW698">
        <v>15.6</v>
      </c>
      <c r="BX698">
        <v>15.1</v>
      </c>
      <c r="BY698">
        <v>14.6</v>
      </c>
      <c r="BZ698">
        <v>13.4</v>
      </c>
      <c r="CA698">
        <v>13.6</v>
      </c>
      <c r="CB698">
        <v>17.8</v>
      </c>
      <c r="CC698">
        <v>21.3</v>
      </c>
      <c r="CD698">
        <v>13.1</v>
      </c>
      <c r="CE698">
        <v>13.9</v>
      </c>
      <c r="CF698">
        <v>15</v>
      </c>
      <c r="CG698">
        <v>15</v>
      </c>
      <c r="CH698">
        <v>14</v>
      </c>
      <c r="CI698">
        <v>12.6</v>
      </c>
      <c r="CJ698">
        <v>16.4</v>
      </c>
      <c r="CK698">
        <v>16.5</v>
      </c>
      <c r="CL698">
        <v>15.6</v>
      </c>
      <c r="CM698">
        <v>12.2</v>
      </c>
      <c r="CN698">
        <v>13</v>
      </c>
      <c r="CO698">
        <v>12.5</v>
      </c>
      <c r="CP698">
        <v>12.9</v>
      </c>
    </row>
    <row r="699" spans="1:94">
      <c r="A699">
        <v>714</v>
      </c>
      <c r="B699" t="s">
        <v>1717</v>
      </c>
      <c r="C699" t="s">
        <v>180</v>
      </c>
      <c r="D699" t="s">
        <v>1713</v>
      </c>
      <c r="E699" t="s">
        <v>1718</v>
      </c>
      <c r="F699" t="s">
        <v>2110</v>
      </c>
      <c r="I699" s="402"/>
      <c r="J699" s="402">
        <v>30.3</v>
      </c>
      <c r="K699" s="402"/>
      <c r="L699" s="402">
        <v>31.8</v>
      </c>
      <c r="M699" s="402">
        <v>41.1</v>
      </c>
      <c r="N699" s="402">
        <v>28.7</v>
      </c>
      <c r="O699" s="402">
        <v>27.6</v>
      </c>
      <c r="P699" s="402">
        <v>29.3</v>
      </c>
      <c r="Q699" s="402"/>
      <c r="R699" s="402">
        <v>39.4</v>
      </c>
      <c r="S699" s="402">
        <v>33.1</v>
      </c>
      <c r="T699" s="402">
        <v>29.2</v>
      </c>
      <c r="U699" s="402">
        <v>47.3</v>
      </c>
      <c r="V699" s="402">
        <v>37.4</v>
      </c>
      <c r="W699" s="402">
        <v>25.4</v>
      </c>
      <c r="X699" s="402">
        <v>30.4</v>
      </c>
      <c r="Y699" s="402">
        <v>29.9</v>
      </c>
      <c r="Z699" s="402">
        <v>24.2</v>
      </c>
      <c r="AA699" s="402">
        <v>32.2</v>
      </c>
      <c r="AB699" s="402">
        <v>40.2</v>
      </c>
      <c r="AC699" s="402">
        <v>28.3</v>
      </c>
      <c r="AD699" s="402">
        <v>26.3</v>
      </c>
      <c r="AE699" s="402">
        <v>23.2</v>
      </c>
      <c r="AF699" s="402">
        <v>29.9</v>
      </c>
      <c r="AG699" s="402">
        <v>30.9</v>
      </c>
      <c r="AH699" s="402">
        <v>26.5</v>
      </c>
      <c r="AI699" s="402"/>
      <c r="AJ699" s="402">
        <v>41.5</v>
      </c>
      <c r="AK699" s="402">
        <v>47.9</v>
      </c>
      <c r="AL699" s="402">
        <v>38</v>
      </c>
      <c r="AM699" s="402">
        <v>30.9</v>
      </c>
      <c r="AN699" s="402">
        <v>30.2</v>
      </c>
      <c r="AO699" s="402">
        <v>31.1</v>
      </c>
      <c r="AP699" s="402">
        <v>41.1</v>
      </c>
      <c r="AQ699" s="402">
        <v>38.4</v>
      </c>
      <c r="AR699" s="402">
        <v>34.6</v>
      </c>
      <c r="AS699" s="402">
        <v>29.7</v>
      </c>
      <c r="AT699" s="402">
        <v>31.7</v>
      </c>
      <c r="AU699" s="402">
        <v>24.1</v>
      </c>
      <c r="AV699" s="402">
        <v>32.2</v>
      </c>
      <c r="AW699" s="402">
        <v>45.2</v>
      </c>
      <c r="AX699" s="402">
        <v>50.3</v>
      </c>
      <c r="AY699" s="402">
        <v>48.9</v>
      </c>
      <c r="AZ699" s="402">
        <v>43.5</v>
      </c>
      <c r="BA699" s="402">
        <v>32.3</v>
      </c>
      <c r="BB699" s="402">
        <v>39</v>
      </c>
      <c r="BC699" s="402">
        <v>42.3</v>
      </c>
      <c r="BD699" s="402">
        <v>23.5</v>
      </c>
      <c r="BE699" s="402">
        <v>26.6</v>
      </c>
      <c r="BF699" s="402">
        <v>25.7</v>
      </c>
      <c r="BG699" s="402">
        <v>28</v>
      </c>
      <c r="BH699" s="402">
        <v>36.4</v>
      </c>
      <c r="BI699" s="402">
        <v>30.7</v>
      </c>
      <c r="BJ699" s="402">
        <v>27.2</v>
      </c>
      <c r="BK699" s="402">
        <v>35.5</v>
      </c>
      <c r="BL699" s="402">
        <v>29.9</v>
      </c>
      <c r="BM699" s="402">
        <v>23.9</v>
      </c>
      <c r="BN699" s="402">
        <v>26.1</v>
      </c>
      <c r="BO699" s="402">
        <v>34.6</v>
      </c>
      <c r="BP699" s="402">
        <v>30</v>
      </c>
      <c r="BQ699" s="402">
        <v>39.8</v>
      </c>
      <c r="BR699" s="402">
        <v>41</v>
      </c>
      <c r="BS699" s="402">
        <v>40.2</v>
      </c>
      <c r="BT699" s="402">
        <v>31.3</v>
      </c>
      <c r="BU699" s="402">
        <v>26.6</v>
      </c>
      <c r="BV699" s="402">
        <v>27.5</v>
      </c>
      <c r="BW699" s="402">
        <v>30.7</v>
      </c>
      <c r="BX699" s="402">
        <v>25.6</v>
      </c>
      <c r="BY699" s="402">
        <v>28.2</v>
      </c>
      <c r="BZ699" s="402">
        <v>26.8</v>
      </c>
      <c r="CA699" s="402">
        <v>24.8</v>
      </c>
      <c r="CB699" s="402">
        <v>19.3</v>
      </c>
      <c r="CC699" s="402">
        <v>20.7</v>
      </c>
      <c r="CD699" s="402">
        <v>23.8</v>
      </c>
      <c r="CE699" s="402">
        <v>25.4</v>
      </c>
      <c r="CF699" s="402">
        <v>31.3</v>
      </c>
      <c r="CG699" s="402">
        <v>30.4</v>
      </c>
      <c r="CH699" s="402">
        <v>28.2</v>
      </c>
      <c r="CI699" s="402">
        <v>25.6</v>
      </c>
      <c r="CJ699" s="402">
        <v>36</v>
      </c>
      <c r="CK699" s="402">
        <v>39.3</v>
      </c>
      <c r="CL699" s="402">
        <v>37.1</v>
      </c>
      <c r="CM699" s="402">
        <v>25.5</v>
      </c>
      <c r="CN699" s="402">
        <v>28.3</v>
      </c>
      <c r="CO699" s="402">
        <v>24.7</v>
      </c>
      <c r="CP699" s="402">
        <v>26.8</v>
      </c>
    </row>
    <row r="700" spans="1:94">
      <c r="A700">
        <v>715</v>
      </c>
      <c r="B700" t="s">
        <v>1719</v>
      </c>
      <c r="C700" t="s">
        <v>180</v>
      </c>
      <c r="D700" t="s">
        <v>1713</v>
      </c>
      <c r="E700" t="s">
        <v>1720</v>
      </c>
      <c r="F700" t="s">
        <v>2110</v>
      </c>
      <c r="I700" s="402"/>
      <c r="J700" s="402">
        <v>35.9</v>
      </c>
      <c r="K700" s="402"/>
      <c r="L700" s="402">
        <v>39</v>
      </c>
      <c r="M700" s="402">
        <v>39.2</v>
      </c>
      <c r="N700" s="402">
        <v>36</v>
      </c>
      <c r="O700" s="402">
        <v>33.8</v>
      </c>
      <c r="P700" s="402">
        <v>33.3</v>
      </c>
      <c r="Q700" s="402"/>
      <c r="R700" s="402">
        <v>42.8</v>
      </c>
      <c r="S700" s="402">
        <v>39.8</v>
      </c>
      <c r="T700" s="402">
        <v>37.6</v>
      </c>
      <c r="U700" s="402">
        <v>40.8</v>
      </c>
      <c r="V700" s="402">
        <v>38.3</v>
      </c>
      <c r="W700" s="402">
        <v>36.7</v>
      </c>
      <c r="X700" s="402">
        <v>36.7</v>
      </c>
      <c r="Y700" s="402">
        <v>34.7</v>
      </c>
      <c r="Z700" s="402">
        <v>34.7</v>
      </c>
      <c r="AA700" s="402">
        <v>36.9</v>
      </c>
      <c r="AB700" s="402">
        <v>38.6</v>
      </c>
      <c r="AC700" s="402">
        <v>34.3</v>
      </c>
      <c r="AD700" s="402">
        <v>33</v>
      </c>
      <c r="AE700" s="402">
        <v>32.2</v>
      </c>
      <c r="AF700" s="402">
        <v>33.7</v>
      </c>
      <c r="AG700" s="402">
        <v>34</v>
      </c>
      <c r="AH700" s="402">
        <v>31.9</v>
      </c>
      <c r="AI700" s="402"/>
      <c r="AJ700" s="402">
        <v>43.8</v>
      </c>
      <c r="AK700" s="402">
        <v>42</v>
      </c>
      <c r="AL700" s="402">
        <v>42.8</v>
      </c>
      <c r="AM700" s="402">
        <v>40.1</v>
      </c>
      <c r="AN700" s="402">
        <v>40.9</v>
      </c>
      <c r="AO700" s="402">
        <v>37.6</v>
      </c>
      <c r="AP700" s="402">
        <v>41.2</v>
      </c>
      <c r="AQ700" s="402">
        <v>39.3</v>
      </c>
      <c r="AR700" s="402">
        <v>40.2</v>
      </c>
      <c r="AS700" s="402">
        <v>38.8</v>
      </c>
      <c r="AT700" s="402">
        <v>36.7</v>
      </c>
      <c r="AU700" s="402">
        <v>37</v>
      </c>
      <c r="AV700" s="402">
        <v>38.1</v>
      </c>
      <c r="AW700" s="402">
        <v>42.5</v>
      </c>
      <c r="AX700" s="402">
        <v>40.5</v>
      </c>
      <c r="AY700" s="402">
        <v>41.2</v>
      </c>
      <c r="AZ700" s="402">
        <v>39.5</v>
      </c>
      <c r="BA700" s="402">
        <v>37.5</v>
      </c>
      <c r="BB700" s="402">
        <v>38.8</v>
      </c>
      <c r="BC700" s="402">
        <v>38.3</v>
      </c>
      <c r="BD700" s="402">
        <v>39.1</v>
      </c>
      <c r="BE700" s="402">
        <v>37</v>
      </c>
      <c r="BF700" s="402">
        <v>35.3</v>
      </c>
      <c r="BG700" s="402">
        <v>36.1</v>
      </c>
      <c r="BH700" s="402">
        <v>35.4</v>
      </c>
      <c r="BI700" s="402">
        <v>38</v>
      </c>
      <c r="BJ700" s="402">
        <v>33.2</v>
      </c>
      <c r="BK700" s="402">
        <v>37</v>
      </c>
      <c r="BL700" s="402">
        <v>35.2</v>
      </c>
      <c r="BM700" s="402">
        <v>34.3</v>
      </c>
      <c r="BN700" s="402">
        <v>37.5</v>
      </c>
      <c r="BO700" s="402">
        <v>38.8</v>
      </c>
      <c r="BP700" s="402">
        <v>35.3</v>
      </c>
      <c r="BQ700" s="402">
        <v>40.6</v>
      </c>
      <c r="BR700" s="402">
        <v>45.5</v>
      </c>
      <c r="BS700" s="402">
        <v>36.6</v>
      </c>
      <c r="BT700" s="402">
        <v>35.3</v>
      </c>
      <c r="BU700" s="402">
        <v>34</v>
      </c>
      <c r="BV700" s="402">
        <v>34.4</v>
      </c>
      <c r="BW700" s="402">
        <v>33.8</v>
      </c>
      <c r="BX700" s="402">
        <v>34</v>
      </c>
      <c r="BY700" s="402">
        <v>34.4</v>
      </c>
      <c r="BZ700" s="402">
        <v>31.9</v>
      </c>
      <c r="CA700" s="402">
        <v>32.4</v>
      </c>
      <c r="CB700" s="402">
        <v>33.1</v>
      </c>
      <c r="CC700" s="402">
        <v>33.8</v>
      </c>
      <c r="CD700" s="402">
        <v>31.5</v>
      </c>
      <c r="CE700" s="402">
        <v>31.8</v>
      </c>
      <c r="CF700" s="402">
        <v>33.8</v>
      </c>
      <c r="CG700" s="402">
        <v>34</v>
      </c>
      <c r="CH700" s="402">
        <v>33.3</v>
      </c>
      <c r="CI700" s="402">
        <v>32.7</v>
      </c>
      <c r="CJ700" s="402">
        <v>36.3</v>
      </c>
      <c r="CK700" s="402">
        <v>36.4</v>
      </c>
      <c r="CL700" s="402">
        <v>36.1</v>
      </c>
      <c r="CM700" s="402">
        <v>31.8</v>
      </c>
      <c r="CN700" s="402">
        <v>33</v>
      </c>
      <c r="CO700" s="402">
        <v>31.9</v>
      </c>
      <c r="CP700" s="402">
        <v>30.9</v>
      </c>
    </row>
    <row r="701" spans="1:94">
      <c r="A701">
        <v>716</v>
      </c>
      <c r="B701" t="s">
        <v>1721</v>
      </c>
      <c r="C701" t="s">
        <v>180</v>
      </c>
      <c r="D701" t="s">
        <v>1713</v>
      </c>
      <c r="E701" t="s">
        <v>1722</v>
      </c>
      <c r="F701" t="s">
        <v>2110</v>
      </c>
      <c r="I701" s="402"/>
      <c r="J701" s="402">
        <v>23.2</v>
      </c>
      <c r="K701" s="402"/>
      <c r="L701" s="402">
        <v>25.6</v>
      </c>
      <c r="M701" s="402">
        <v>18.9</v>
      </c>
      <c r="N701" s="402">
        <v>24.9</v>
      </c>
      <c r="O701" s="402">
        <v>22.5</v>
      </c>
      <c r="P701" s="402">
        <v>20.3</v>
      </c>
      <c r="Q701" s="402"/>
      <c r="R701" s="402">
        <v>24.2</v>
      </c>
      <c r="S701" s="402">
        <v>26.1</v>
      </c>
      <c r="T701" s="402">
        <v>25.3</v>
      </c>
      <c r="U701" s="402">
        <v>17</v>
      </c>
      <c r="V701" s="402">
        <v>20.1</v>
      </c>
      <c r="W701" s="402">
        <v>28.3</v>
      </c>
      <c r="X701" s="402">
        <v>24.5</v>
      </c>
      <c r="Y701" s="402">
        <v>23.8</v>
      </c>
      <c r="Z701" s="402">
        <v>24.2</v>
      </c>
      <c r="AA701" s="402">
        <v>22.4</v>
      </c>
      <c r="AB701" s="402">
        <v>17.3</v>
      </c>
      <c r="AC701" s="402">
        <v>23</v>
      </c>
      <c r="AD701" s="402">
        <v>23.9</v>
      </c>
      <c r="AE701" s="402">
        <v>21.8</v>
      </c>
      <c r="AF701" s="402">
        <v>20.5</v>
      </c>
      <c r="AG701" s="402">
        <v>20.4</v>
      </c>
      <c r="AH701" s="402">
        <v>20</v>
      </c>
      <c r="AI701" s="402"/>
      <c r="AJ701" s="402">
        <v>23.9</v>
      </c>
      <c r="AK701" s="402">
        <v>18.4</v>
      </c>
      <c r="AL701" s="402">
        <v>25.1</v>
      </c>
      <c r="AM701" s="402">
        <v>27.6</v>
      </c>
      <c r="AN701" s="402">
        <v>28</v>
      </c>
      <c r="AO701" s="402">
        <v>27</v>
      </c>
      <c r="AP701" s="402">
        <v>19.5</v>
      </c>
      <c r="AQ701" s="402">
        <v>22.1</v>
      </c>
      <c r="AR701" s="402">
        <v>26.6</v>
      </c>
      <c r="AS701" s="402">
        <v>26.2</v>
      </c>
      <c r="AT701" s="402">
        <v>23.9</v>
      </c>
      <c r="AU701" s="402">
        <v>28.5</v>
      </c>
      <c r="AV701" s="402">
        <v>19.6</v>
      </c>
      <c r="AW701" s="402">
        <v>19.5</v>
      </c>
      <c r="AX701" s="402">
        <v>15.5</v>
      </c>
      <c r="AY701" s="402">
        <v>16.8</v>
      </c>
      <c r="AZ701" s="402">
        <v>17.2</v>
      </c>
      <c r="BA701" s="402">
        <v>24.2</v>
      </c>
      <c r="BB701" s="402">
        <v>18.3</v>
      </c>
      <c r="BC701" s="402">
        <v>17.2</v>
      </c>
      <c r="BD701" s="402">
        <v>30.3</v>
      </c>
      <c r="BE701" s="402">
        <v>29.1</v>
      </c>
      <c r="BF701" s="402">
        <v>27</v>
      </c>
      <c r="BG701" s="402">
        <v>27</v>
      </c>
      <c r="BH701" s="402">
        <v>19</v>
      </c>
      <c r="BI701" s="402">
        <v>24</v>
      </c>
      <c r="BJ701" s="402">
        <v>24.6</v>
      </c>
      <c r="BK701" s="402">
        <v>21</v>
      </c>
      <c r="BL701" s="402">
        <v>24.6</v>
      </c>
      <c r="BM701" s="402">
        <v>25.4</v>
      </c>
      <c r="BN701" s="402">
        <v>17</v>
      </c>
      <c r="BO701" s="402">
        <v>21.5</v>
      </c>
      <c r="BP701" s="402">
        <v>23.3</v>
      </c>
      <c r="BQ701" s="402">
        <v>18.5</v>
      </c>
      <c r="BR701" s="402">
        <v>21.3</v>
      </c>
      <c r="BS701" s="402">
        <v>16.1</v>
      </c>
      <c r="BT701" s="402">
        <v>20.8</v>
      </c>
      <c r="BU701" s="402">
        <v>24.5</v>
      </c>
      <c r="BV701" s="402">
        <v>24.5</v>
      </c>
      <c r="BW701" s="402">
        <v>18.5</v>
      </c>
      <c r="BX701" s="402">
        <v>24.9</v>
      </c>
      <c r="BY701" s="402">
        <v>23.2</v>
      </c>
      <c r="BZ701" s="402">
        <v>23.4</v>
      </c>
      <c r="CA701" s="402">
        <v>24.3</v>
      </c>
      <c r="CB701" s="402">
        <v>22.2</v>
      </c>
      <c r="CC701" s="402">
        <v>17.5</v>
      </c>
      <c r="CD701" s="402">
        <v>24.2</v>
      </c>
      <c r="CE701" s="402">
        <v>20.4</v>
      </c>
      <c r="CF701" s="402">
        <v>18.6</v>
      </c>
      <c r="CG701" s="402">
        <v>20.5</v>
      </c>
      <c r="CH701" s="402">
        <v>22.1</v>
      </c>
      <c r="CI701" s="402">
        <v>23.3</v>
      </c>
      <c r="CJ701" s="402">
        <v>19.1</v>
      </c>
      <c r="CK701" s="402">
        <v>15.9</v>
      </c>
      <c r="CL701" s="402">
        <v>16.3</v>
      </c>
      <c r="CM701" s="402">
        <v>22.8</v>
      </c>
      <c r="CN701" s="402">
        <v>19.6</v>
      </c>
      <c r="CO701" s="402">
        <v>22.1</v>
      </c>
      <c r="CP701" s="402">
        <v>18.1</v>
      </c>
    </row>
    <row r="702" spans="1:94">
      <c r="A702">
        <v>717</v>
      </c>
      <c r="B702" t="s">
        <v>1723</v>
      </c>
      <c r="C702" t="s">
        <v>180</v>
      </c>
      <c r="D702" t="s">
        <v>1713</v>
      </c>
      <c r="E702" t="s">
        <v>1724</v>
      </c>
      <c r="F702" t="s">
        <v>2110</v>
      </c>
      <c r="I702" s="402"/>
      <c r="J702" s="402">
        <v>20</v>
      </c>
      <c r="K702" s="402"/>
      <c r="L702" s="402">
        <v>21.7</v>
      </c>
      <c r="M702" s="402">
        <v>22</v>
      </c>
      <c r="N702" s="402">
        <v>20.5</v>
      </c>
      <c r="O702" s="402">
        <v>18.6</v>
      </c>
      <c r="P702" s="402">
        <v>17.9</v>
      </c>
      <c r="Q702" s="402"/>
      <c r="R702" s="402">
        <v>22.6</v>
      </c>
      <c r="S702" s="402">
        <v>21.4</v>
      </c>
      <c r="T702" s="402">
        <v>22.1</v>
      </c>
      <c r="U702" s="402">
        <v>24.1</v>
      </c>
      <c r="V702" s="402">
        <v>20.8</v>
      </c>
      <c r="W702" s="402">
        <v>22.1</v>
      </c>
      <c r="X702" s="402">
        <v>19.9</v>
      </c>
      <c r="Y702" s="402">
        <v>19.7</v>
      </c>
      <c r="Z702" s="402">
        <v>22.1</v>
      </c>
      <c r="AA702" s="402">
        <v>19.4</v>
      </c>
      <c r="AB702" s="402">
        <v>21</v>
      </c>
      <c r="AC702" s="402">
        <v>18.9</v>
      </c>
      <c r="AD702" s="402">
        <v>17.8</v>
      </c>
      <c r="AE702" s="402">
        <v>18.5</v>
      </c>
      <c r="AF702" s="402">
        <v>19</v>
      </c>
      <c r="AG702" s="402">
        <v>17.3</v>
      </c>
      <c r="AH702" s="402">
        <v>17.4</v>
      </c>
      <c r="AI702" s="402"/>
      <c r="AJ702" s="402">
        <v>22.9</v>
      </c>
      <c r="AK702" s="402">
        <v>23.8</v>
      </c>
      <c r="AL702" s="402">
        <v>22.4</v>
      </c>
      <c r="AM702" s="402">
        <v>22.2</v>
      </c>
      <c r="AN702" s="402">
        <v>23.1</v>
      </c>
      <c r="AO702" s="402">
        <v>18.7</v>
      </c>
      <c r="AP702" s="402">
        <v>23.4</v>
      </c>
      <c r="AQ702" s="402">
        <v>21.6</v>
      </c>
      <c r="AR702" s="402">
        <v>20.1</v>
      </c>
      <c r="AS702" s="402">
        <v>21.9</v>
      </c>
      <c r="AT702" s="402">
        <v>21.4</v>
      </c>
      <c r="AU702" s="402">
        <v>22.2</v>
      </c>
      <c r="AV702" s="402">
        <v>24</v>
      </c>
      <c r="AW702" s="402">
        <v>23.4</v>
      </c>
      <c r="AX702" s="402">
        <v>24.1</v>
      </c>
      <c r="AY702" s="402">
        <v>25</v>
      </c>
      <c r="AZ702" s="402">
        <v>23.9</v>
      </c>
      <c r="BA702" s="402">
        <v>18.6</v>
      </c>
      <c r="BB702" s="402">
        <v>22</v>
      </c>
      <c r="BC702" s="402">
        <v>21.5</v>
      </c>
      <c r="BD702" s="402">
        <v>26.8</v>
      </c>
      <c r="BE702" s="402">
        <v>21.3</v>
      </c>
      <c r="BF702" s="402">
        <v>20.4</v>
      </c>
      <c r="BG702" s="402">
        <v>19.7</v>
      </c>
      <c r="BH702" s="402">
        <v>18.3</v>
      </c>
      <c r="BI702" s="402">
        <v>20.7</v>
      </c>
      <c r="BJ702" s="402">
        <v>19.5</v>
      </c>
      <c r="BK702" s="402">
        <v>19.9</v>
      </c>
      <c r="BL702" s="402">
        <v>19.8</v>
      </c>
      <c r="BM702" s="402">
        <v>21.5</v>
      </c>
      <c r="BN702" s="402">
        <v>25.7</v>
      </c>
      <c r="BO702" s="402">
        <v>20.3</v>
      </c>
      <c r="BP702" s="402">
        <v>18.6</v>
      </c>
      <c r="BQ702" s="402">
        <v>21.1</v>
      </c>
      <c r="BR702" s="402">
        <v>20.9</v>
      </c>
      <c r="BS702" s="402">
        <v>21</v>
      </c>
      <c r="BT702" s="402">
        <v>20.8</v>
      </c>
      <c r="BU702" s="402">
        <v>19.3</v>
      </c>
      <c r="BV702" s="402">
        <v>19</v>
      </c>
      <c r="BW702" s="402">
        <v>15.9</v>
      </c>
      <c r="BX702" s="402">
        <v>18.3</v>
      </c>
      <c r="BY702" s="402">
        <v>17.8</v>
      </c>
      <c r="BZ702" s="402">
        <v>17.4</v>
      </c>
      <c r="CA702" s="402">
        <v>17.8</v>
      </c>
      <c r="CB702" s="402">
        <v>18.6</v>
      </c>
      <c r="CC702" s="402">
        <v>20.2</v>
      </c>
      <c r="CD702" s="402">
        <v>17.5</v>
      </c>
      <c r="CE702" s="402">
        <v>19.1</v>
      </c>
      <c r="CF702" s="402">
        <v>20.5</v>
      </c>
      <c r="CG702" s="402">
        <v>19</v>
      </c>
      <c r="CH702" s="402">
        <v>17.6</v>
      </c>
      <c r="CI702" s="402">
        <v>16</v>
      </c>
      <c r="CJ702" s="402">
        <v>18.5</v>
      </c>
      <c r="CK702" s="402">
        <v>20.6</v>
      </c>
      <c r="CL702" s="402">
        <v>18.2</v>
      </c>
      <c r="CM702" s="402">
        <v>15.7</v>
      </c>
      <c r="CN702" s="402">
        <v>17.7</v>
      </c>
      <c r="CO702" s="402">
        <v>16.6</v>
      </c>
      <c r="CP702" s="402">
        <v>18.1</v>
      </c>
    </row>
    <row r="703" spans="1:94">
      <c r="A703">
        <v>718</v>
      </c>
      <c r="B703" t="s">
        <v>1725</v>
      </c>
      <c r="C703" t="s">
        <v>180</v>
      </c>
      <c r="D703" t="s">
        <v>1713</v>
      </c>
      <c r="E703" t="s">
        <v>1726</v>
      </c>
      <c r="F703" t="s">
        <v>2110</v>
      </c>
      <c r="I703" s="402"/>
      <c r="J703" s="402">
        <v>44.4</v>
      </c>
      <c r="K703" s="402"/>
      <c r="L703" s="402">
        <v>50.9</v>
      </c>
      <c r="M703" s="402">
        <v>55.8</v>
      </c>
      <c r="N703" s="402">
        <v>44.1</v>
      </c>
      <c r="O703" s="402">
        <v>38.8</v>
      </c>
      <c r="P703" s="402">
        <v>38</v>
      </c>
      <c r="Q703" s="402"/>
      <c r="R703" s="402">
        <v>61</v>
      </c>
      <c r="S703" s="402">
        <v>52.5</v>
      </c>
      <c r="T703" s="402">
        <v>47.6</v>
      </c>
      <c r="U703" s="402">
        <v>62.6</v>
      </c>
      <c r="V703" s="402">
        <v>51.8</v>
      </c>
      <c r="W703" s="402">
        <v>41</v>
      </c>
      <c r="X703" s="402">
        <v>46.1</v>
      </c>
      <c r="Y703" s="402">
        <v>44.6</v>
      </c>
      <c r="Z703" s="402">
        <v>41.5</v>
      </c>
      <c r="AA703" s="402">
        <v>46.6</v>
      </c>
      <c r="AB703" s="402">
        <v>52.8</v>
      </c>
      <c r="AC703" s="402">
        <v>40.5</v>
      </c>
      <c r="AD703" s="402">
        <v>37</v>
      </c>
      <c r="AE703" s="402">
        <v>33.2</v>
      </c>
      <c r="AF703" s="402">
        <v>41</v>
      </c>
      <c r="AG703" s="402">
        <v>38.9</v>
      </c>
      <c r="AH703" s="402">
        <v>33.2</v>
      </c>
      <c r="AI703" s="402"/>
      <c r="AJ703" s="402">
        <v>64.2</v>
      </c>
      <c r="AK703" s="402">
        <v>66.8</v>
      </c>
      <c r="AL703" s="402">
        <v>59.9</v>
      </c>
      <c r="AM703" s="402">
        <v>52.3</v>
      </c>
      <c r="AN703" s="402">
        <v>49.9</v>
      </c>
      <c r="AO703" s="402">
        <v>48.3</v>
      </c>
      <c r="AP703" s="402">
        <v>59.3</v>
      </c>
      <c r="AQ703" s="402">
        <v>57</v>
      </c>
      <c r="AR703" s="402">
        <v>54.2</v>
      </c>
      <c r="AS703" s="402">
        <v>48.3</v>
      </c>
      <c r="AT703" s="402">
        <v>49.4</v>
      </c>
      <c r="AU703" s="402">
        <v>43.6</v>
      </c>
      <c r="AV703" s="402">
        <v>49.3</v>
      </c>
      <c r="AW703" s="402">
        <v>63.7</v>
      </c>
      <c r="AX703" s="402">
        <v>64.2</v>
      </c>
      <c r="AY703" s="402">
        <v>65</v>
      </c>
      <c r="AZ703" s="402">
        <v>57.4</v>
      </c>
      <c r="BA703" s="402">
        <v>48</v>
      </c>
      <c r="BB703" s="402">
        <v>53.1</v>
      </c>
      <c r="BC703" s="402">
        <v>55.3</v>
      </c>
      <c r="BD703" s="402">
        <v>37.6</v>
      </c>
      <c r="BE703" s="402">
        <v>43.1</v>
      </c>
      <c r="BF703" s="402">
        <v>41.5</v>
      </c>
      <c r="BG703" s="402">
        <v>45</v>
      </c>
      <c r="BH703" s="402">
        <v>46.9</v>
      </c>
      <c r="BI703" s="402">
        <v>47.2</v>
      </c>
      <c r="BJ703" s="402">
        <v>41.6</v>
      </c>
      <c r="BK703" s="402">
        <v>50.2</v>
      </c>
      <c r="BL703" s="402">
        <v>45.1</v>
      </c>
      <c r="BM703" s="402">
        <v>40.9</v>
      </c>
      <c r="BN703" s="402">
        <v>44.9</v>
      </c>
      <c r="BO703" s="402">
        <v>49.7</v>
      </c>
      <c r="BP703" s="402">
        <v>43.9</v>
      </c>
      <c r="BQ703" s="402">
        <v>54.6</v>
      </c>
      <c r="BR703" s="402">
        <v>59.7</v>
      </c>
      <c r="BS703" s="402">
        <v>50.9</v>
      </c>
      <c r="BT703" s="402">
        <v>44.3</v>
      </c>
      <c r="BU703" s="402">
        <v>40.2</v>
      </c>
      <c r="BV703" s="402">
        <v>40.9</v>
      </c>
      <c r="BW703" s="402">
        <v>36.7</v>
      </c>
      <c r="BX703" s="402">
        <v>37.1</v>
      </c>
      <c r="BY703" s="402">
        <v>39.3</v>
      </c>
      <c r="BZ703" s="402">
        <v>37.3</v>
      </c>
      <c r="CA703" s="402">
        <v>34.8</v>
      </c>
      <c r="CB703" s="402">
        <v>30.4</v>
      </c>
      <c r="CC703" s="402">
        <v>32.2</v>
      </c>
      <c r="CD703" s="402">
        <v>33.8</v>
      </c>
      <c r="CE703" s="402">
        <v>34.1</v>
      </c>
      <c r="CF703" s="402">
        <v>42</v>
      </c>
      <c r="CG703" s="402">
        <v>41.9</v>
      </c>
      <c r="CH703" s="402">
        <v>39.5</v>
      </c>
      <c r="CI703" s="402">
        <v>33.8</v>
      </c>
      <c r="CJ703" s="402">
        <v>46.3</v>
      </c>
      <c r="CK703" s="402">
        <v>47.7</v>
      </c>
      <c r="CL703" s="402">
        <v>43.1</v>
      </c>
      <c r="CM703" s="402">
        <v>32.9</v>
      </c>
      <c r="CN703" s="402">
        <v>35.1</v>
      </c>
      <c r="CO703" s="402">
        <v>32.4</v>
      </c>
      <c r="CP703" s="402">
        <v>32.3</v>
      </c>
    </row>
    <row r="704" spans="1:94">
      <c r="A704">
        <v>719</v>
      </c>
      <c r="B704" t="s">
        <v>1727</v>
      </c>
      <c r="C704" t="s">
        <v>180</v>
      </c>
      <c r="D704" t="s">
        <v>1713</v>
      </c>
      <c r="E704" t="s">
        <v>1728</v>
      </c>
      <c r="F704" t="s">
        <v>2110</v>
      </c>
      <c r="I704" s="402"/>
      <c r="J704" s="402">
        <v>33.3</v>
      </c>
      <c r="K704" s="402"/>
      <c r="L704" s="402">
        <v>39.5</v>
      </c>
      <c r="M704" s="402">
        <v>39.8</v>
      </c>
      <c r="N704" s="402">
        <v>33</v>
      </c>
      <c r="O704" s="402">
        <v>28.9</v>
      </c>
      <c r="P704" s="402">
        <v>27.9</v>
      </c>
      <c r="Q704" s="402"/>
      <c r="R704" s="402">
        <v>47.9</v>
      </c>
      <c r="S704" s="402">
        <v>41.5</v>
      </c>
      <c r="T704" s="402">
        <v>35.9</v>
      </c>
      <c r="U704" s="402">
        <v>42.6</v>
      </c>
      <c r="V704" s="402">
        <v>38.1</v>
      </c>
      <c r="W704" s="402">
        <v>33.1</v>
      </c>
      <c r="X704" s="402">
        <v>34.7</v>
      </c>
      <c r="Y704" s="402">
        <v>32.5</v>
      </c>
      <c r="Z704" s="402">
        <v>28.9</v>
      </c>
      <c r="AA704" s="402">
        <v>33.8</v>
      </c>
      <c r="AB704" s="402">
        <v>35.7</v>
      </c>
      <c r="AC704" s="402">
        <v>30</v>
      </c>
      <c r="AD704" s="402">
        <v>28</v>
      </c>
      <c r="AE704" s="402">
        <v>25.7</v>
      </c>
      <c r="AF704" s="402">
        <v>28.9</v>
      </c>
      <c r="AG704" s="402">
        <v>28.6</v>
      </c>
      <c r="AH704" s="402">
        <v>25.8</v>
      </c>
      <c r="AI704" s="402"/>
      <c r="AJ704" s="402">
        <v>49.9</v>
      </c>
      <c r="AK704" s="402">
        <v>47.4</v>
      </c>
      <c r="AL704" s="402">
        <v>47.8</v>
      </c>
      <c r="AM704" s="402">
        <v>40.5</v>
      </c>
      <c r="AN704" s="402">
        <v>40.8</v>
      </c>
      <c r="AO704" s="402">
        <v>39.2</v>
      </c>
      <c r="AP704" s="402">
        <v>43.9</v>
      </c>
      <c r="AQ704" s="402">
        <v>42.5</v>
      </c>
      <c r="AR704" s="402">
        <v>44.6</v>
      </c>
      <c r="AS704" s="402">
        <v>38</v>
      </c>
      <c r="AT704" s="402">
        <v>36.4</v>
      </c>
      <c r="AU704" s="402">
        <v>32.4</v>
      </c>
      <c r="AV704" s="402">
        <v>36.4</v>
      </c>
      <c r="AW704" s="402">
        <v>44.7</v>
      </c>
      <c r="AX704" s="402">
        <v>42.1</v>
      </c>
      <c r="AY704" s="402">
        <v>45.4</v>
      </c>
      <c r="AZ704" s="402">
        <v>39.4</v>
      </c>
      <c r="BA704" s="402">
        <v>38.3</v>
      </c>
      <c r="BB704" s="402">
        <v>38.3</v>
      </c>
      <c r="BC704" s="402">
        <v>37</v>
      </c>
      <c r="BD704" s="402">
        <v>33.3</v>
      </c>
      <c r="BE704" s="402">
        <v>35.1</v>
      </c>
      <c r="BF704" s="402">
        <v>31.9</v>
      </c>
      <c r="BG704" s="402">
        <v>34.3</v>
      </c>
      <c r="BH704" s="402">
        <v>34.4</v>
      </c>
      <c r="BI704" s="402">
        <v>35.4</v>
      </c>
      <c r="BJ704" s="402">
        <v>30.3</v>
      </c>
      <c r="BK704" s="402">
        <v>34.3</v>
      </c>
      <c r="BL704" s="402">
        <v>34.2</v>
      </c>
      <c r="BM704" s="402">
        <v>28.8</v>
      </c>
      <c r="BN704" s="402">
        <v>29.9</v>
      </c>
      <c r="BO704" s="402">
        <v>34.8</v>
      </c>
      <c r="BP704" s="402">
        <v>32.9</v>
      </c>
      <c r="BQ704" s="402">
        <v>37.7</v>
      </c>
      <c r="BR704" s="402">
        <v>41.9</v>
      </c>
      <c r="BS704" s="402">
        <v>33.8</v>
      </c>
      <c r="BT704" s="402">
        <v>33.5</v>
      </c>
      <c r="BU704" s="402">
        <v>29.4</v>
      </c>
      <c r="BV704" s="402">
        <v>29.3</v>
      </c>
      <c r="BW704" s="402">
        <v>29.1</v>
      </c>
      <c r="BX704" s="402">
        <v>29.8</v>
      </c>
      <c r="BY704" s="402">
        <v>29</v>
      </c>
      <c r="BZ704" s="402">
        <v>28</v>
      </c>
      <c r="CA704" s="402">
        <v>26.1</v>
      </c>
      <c r="CB704" s="402">
        <v>23.3</v>
      </c>
      <c r="CC704" s="402">
        <v>24.8</v>
      </c>
      <c r="CD704" s="402">
        <v>26.1</v>
      </c>
      <c r="CE704" s="402">
        <v>26.7</v>
      </c>
      <c r="CF704" s="402">
        <v>30.4</v>
      </c>
      <c r="CG704" s="402">
        <v>30</v>
      </c>
      <c r="CH704" s="402">
        <v>26.9</v>
      </c>
      <c r="CI704" s="402">
        <v>25.6</v>
      </c>
      <c r="CJ704" s="402">
        <v>30.5</v>
      </c>
      <c r="CK704" s="402">
        <v>33.2</v>
      </c>
      <c r="CL704" s="402">
        <v>32.2</v>
      </c>
      <c r="CM704" s="402">
        <v>26.1</v>
      </c>
      <c r="CN704" s="402">
        <v>27.9</v>
      </c>
      <c r="CO704" s="402">
        <v>24.8</v>
      </c>
      <c r="CP704" s="402">
        <v>25.2</v>
      </c>
    </row>
    <row r="705" spans="1:94">
      <c r="A705">
        <v>720</v>
      </c>
      <c r="B705" t="s">
        <v>1729</v>
      </c>
      <c r="C705" t="s">
        <v>180</v>
      </c>
      <c r="D705" t="s">
        <v>1713</v>
      </c>
      <c r="E705" t="s">
        <v>1730</v>
      </c>
      <c r="F705" t="s">
        <v>2110</v>
      </c>
      <c r="I705" s="402"/>
      <c r="J705" s="402">
        <v>37.2</v>
      </c>
      <c r="K705" s="402"/>
      <c r="L705" s="402">
        <v>42.9</v>
      </c>
      <c r="M705" s="402">
        <v>43.3</v>
      </c>
      <c r="N705" s="402">
        <v>36.7</v>
      </c>
      <c r="O705" s="402">
        <v>32.9</v>
      </c>
      <c r="P705" s="402">
        <v>33</v>
      </c>
      <c r="Q705" s="402"/>
      <c r="R705" s="402">
        <v>50.6</v>
      </c>
      <c r="S705" s="402">
        <v>45.1</v>
      </c>
      <c r="T705" s="402">
        <v>39.3</v>
      </c>
      <c r="U705" s="402">
        <v>44.7</v>
      </c>
      <c r="V705" s="402">
        <v>42.5</v>
      </c>
      <c r="W705" s="402">
        <v>34</v>
      </c>
      <c r="X705" s="402">
        <v>38.8</v>
      </c>
      <c r="Y705" s="402">
        <v>37.4</v>
      </c>
      <c r="Z705" s="402">
        <v>33</v>
      </c>
      <c r="AA705" s="402">
        <v>39</v>
      </c>
      <c r="AB705" s="402">
        <v>40.4</v>
      </c>
      <c r="AC705" s="402">
        <v>33.5</v>
      </c>
      <c r="AD705" s="402">
        <v>32.5</v>
      </c>
      <c r="AE705" s="402">
        <v>29.4</v>
      </c>
      <c r="AF705" s="402">
        <v>33.6</v>
      </c>
      <c r="AG705" s="402">
        <v>34.3</v>
      </c>
      <c r="AH705" s="402">
        <v>30.5</v>
      </c>
      <c r="AI705" s="402"/>
      <c r="AJ705" s="402">
        <v>52</v>
      </c>
      <c r="AK705" s="402">
        <v>46.8</v>
      </c>
      <c r="AL705" s="402">
        <v>51</v>
      </c>
      <c r="AM705" s="402">
        <v>44.7</v>
      </c>
      <c r="AN705" s="402">
        <v>42.3</v>
      </c>
      <c r="AO705" s="402">
        <v>44.5</v>
      </c>
      <c r="AP705" s="402">
        <v>46.1</v>
      </c>
      <c r="AQ705" s="402">
        <v>45.5</v>
      </c>
      <c r="AR705" s="402">
        <v>49.1</v>
      </c>
      <c r="AS705" s="402">
        <v>40.8</v>
      </c>
      <c r="AT705" s="402">
        <v>40.5</v>
      </c>
      <c r="AU705" s="402">
        <v>36.3</v>
      </c>
      <c r="AV705" s="402">
        <v>38.3</v>
      </c>
      <c r="AW705" s="402">
        <v>47</v>
      </c>
      <c r="AX705" s="402">
        <v>43.3</v>
      </c>
      <c r="AY705" s="402">
        <v>45.1</v>
      </c>
      <c r="AZ705" s="402">
        <v>44.3</v>
      </c>
      <c r="BA705" s="402">
        <v>43.2</v>
      </c>
      <c r="BB705" s="402">
        <v>41.5</v>
      </c>
      <c r="BC705" s="402">
        <v>44.2</v>
      </c>
      <c r="BD705" s="402">
        <v>29.2</v>
      </c>
      <c r="BE705" s="402">
        <v>36.1</v>
      </c>
      <c r="BF705" s="402">
        <v>35.2</v>
      </c>
      <c r="BG705" s="402">
        <v>39.2</v>
      </c>
      <c r="BH705" s="402">
        <v>37.5</v>
      </c>
      <c r="BI705" s="402">
        <v>38.9</v>
      </c>
      <c r="BJ705" s="402">
        <v>35.4</v>
      </c>
      <c r="BK705" s="402">
        <v>39.7</v>
      </c>
      <c r="BL705" s="402">
        <v>38.6</v>
      </c>
      <c r="BM705" s="402">
        <v>33.3</v>
      </c>
      <c r="BN705" s="402">
        <v>31</v>
      </c>
      <c r="BO705" s="402">
        <v>39.8</v>
      </c>
      <c r="BP705" s="402">
        <v>38.2</v>
      </c>
      <c r="BQ705" s="402">
        <v>41.4</v>
      </c>
      <c r="BR705" s="402">
        <v>46.2</v>
      </c>
      <c r="BS705" s="402">
        <v>38.9</v>
      </c>
      <c r="BT705" s="402">
        <v>36.4</v>
      </c>
      <c r="BU705" s="402">
        <v>33.4</v>
      </c>
      <c r="BV705" s="402">
        <v>33.4</v>
      </c>
      <c r="BW705" s="402">
        <v>30.8</v>
      </c>
      <c r="BX705" s="402">
        <v>33.4</v>
      </c>
      <c r="BY705" s="402">
        <v>33.7</v>
      </c>
      <c r="BZ705" s="402">
        <v>33.1</v>
      </c>
      <c r="CA705" s="402">
        <v>30.3</v>
      </c>
      <c r="CB705" s="402">
        <v>27.3</v>
      </c>
      <c r="CC705" s="402">
        <v>27.1</v>
      </c>
      <c r="CD705" s="402">
        <v>30.4</v>
      </c>
      <c r="CE705" s="402">
        <v>30.2</v>
      </c>
      <c r="CF705" s="402">
        <v>34.1</v>
      </c>
      <c r="CG705" s="402">
        <v>34.8</v>
      </c>
      <c r="CH705" s="402">
        <v>32.3</v>
      </c>
      <c r="CI705" s="402">
        <v>30.5</v>
      </c>
      <c r="CJ705" s="402">
        <v>39.2</v>
      </c>
      <c r="CK705" s="402">
        <v>39</v>
      </c>
      <c r="CL705" s="402">
        <v>37.6</v>
      </c>
      <c r="CM705" s="402">
        <v>31.1</v>
      </c>
      <c r="CN705" s="402">
        <v>32</v>
      </c>
      <c r="CO705" s="402">
        <v>30</v>
      </c>
      <c r="CP705" s="402">
        <v>29.9</v>
      </c>
    </row>
    <row r="706" spans="1:94">
      <c r="A706">
        <v>721</v>
      </c>
      <c r="B706" t="s">
        <v>1731</v>
      </c>
      <c r="C706" t="s">
        <v>180</v>
      </c>
      <c r="D706" t="s">
        <v>1713</v>
      </c>
      <c r="E706" t="s">
        <v>1732</v>
      </c>
      <c r="F706" t="s">
        <v>2110</v>
      </c>
      <c r="I706" s="402"/>
      <c r="J706" s="402">
        <v>7.2</v>
      </c>
      <c r="K706" s="402"/>
      <c r="L706" s="402">
        <v>5.4</v>
      </c>
      <c r="M706" s="402">
        <v>7.5</v>
      </c>
      <c r="N706" s="402">
        <v>6.4</v>
      </c>
      <c r="O706" s="402">
        <v>8.4</v>
      </c>
      <c r="P706" s="402">
        <v>9.9</v>
      </c>
      <c r="Q706" s="402"/>
      <c r="R706" s="402">
        <v>4.9</v>
      </c>
      <c r="S706" s="402">
        <v>5.2</v>
      </c>
      <c r="T706" s="402">
        <v>5.7</v>
      </c>
      <c r="U706" s="402">
        <v>8</v>
      </c>
      <c r="V706" s="402">
        <v>7.1</v>
      </c>
      <c r="W706" s="402">
        <v>4.5</v>
      </c>
      <c r="X706" s="402">
        <v>6.5</v>
      </c>
      <c r="Y706" s="402">
        <v>7.4</v>
      </c>
      <c r="Z706" s="402">
        <v>6.7</v>
      </c>
      <c r="AA706" s="402">
        <v>7.3</v>
      </c>
      <c r="AB706" s="402">
        <v>7.1</v>
      </c>
      <c r="AC706" s="402">
        <v>8.1</v>
      </c>
      <c r="AD706" s="402">
        <v>8.5</v>
      </c>
      <c r="AE706" s="402">
        <v>9.2</v>
      </c>
      <c r="AF706" s="402">
        <v>9.1</v>
      </c>
      <c r="AG706" s="402">
        <v>9.9</v>
      </c>
      <c r="AH706" s="402">
        <v>10.7</v>
      </c>
      <c r="AI706" s="402"/>
      <c r="AJ706" s="402">
        <v>4.4</v>
      </c>
      <c r="AK706" s="402">
        <v>7.1</v>
      </c>
      <c r="AL706" s="402">
        <v>4.6</v>
      </c>
      <c r="AM706" s="402">
        <v>4.9</v>
      </c>
      <c r="AN706" s="402">
        <v>3.7</v>
      </c>
      <c r="AO706" s="402">
        <v>6</v>
      </c>
      <c r="AP706" s="402">
        <v>6.5</v>
      </c>
      <c r="AQ706" s="402">
        <v>6.2</v>
      </c>
      <c r="AR706" s="402">
        <v>5.1</v>
      </c>
      <c r="AS706" s="402">
        <v>4.7</v>
      </c>
      <c r="AT706" s="402">
        <v>6.8</v>
      </c>
      <c r="AU706" s="402">
        <v>5</v>
      </c>
      <c r="AV706" s="402">
        <v>6.6</v>
      </c>
      <c r="AW706" s="402">
        <v>7.2</v>
      </c>
      <c r="AX706" s="402">
        <v>8.4</v>
      </c>
      <c r="AY706" s="402">
        <v>8.1</v>
      </c>
      <c r="AZ706" s="402">
        <v>8.2</v>
      </c>
      <c r="BA706" s="402">
        <v>6.2</v>
      </c>
      <c r="BB706" s="402">
        <v>7.4</v>
      </c>
      <c r="BC706" s="402">
        <v>8.1</v>
      </c>
      <c r="BD706" s="402">
        <v>2.4</v>
      </c>
      <c r="BE706" s="402">
        <v>4</v>
      </c>
      <c r="BF706" s="402">
        <v>5.7</v>
      </c>
      <c r="BG706" s="402">
        <v>6.2</v>
      </c>
      <c r="BH706" s="402">
        <v>7.4</v>
      </c>
      <c r="BI706" s="402">
        <v>6.3</v>
      </c>
      <c r="BJ706" s="402">
        <v>7.8</v>
      </c>
      <c r="BK706" s="402">
        <v>7.6</v>
      </c>
      <c r="BL706" s="402">
        <v>6.7</v>
      </c>
      <c r="BM706" s="402">
        <v>6.8</v>
      </c>
      <c r="BN706" s="402">
        <v>6.2</v>
      </c>
      <c r="BO706" s="402">
        <v>7.3</v>
      </c>
      <c r="BP706" s="402">
        <v>7.4</v>
      </c>
      <c r="BQ706" s="402">
        <v>5.2</v>
      </c>
      <c r="BR706" s="402">
        <v>4.3</v>
      </c>
      <c r="BS706" s="402">
        <v>8.2</v>
      </c>
      <c r="BT706" s="402">
        <v>8</v>
      </c>
      <c r="BU706" s="402">
        <v>7.7</v>
      </c>
      <c r="BV706" s="402">
        <v>8.5</v>
      </c>
      <c r="BW706" s="402">
        <v>8.1</v>
      </c>
      <c r="BX706" s="402">
        <v>6.7</v>
      </c>
      <c r="BY706" s="402">
        <v>8</v>
      </c>
      <c r="BZ706" s="402">
        <v>8.8</v>
      </c>
      <c r="CA706" s="402">
        <v>9.8</v>
      </c>
      <c r="CB706" s="402">
        <v>8.4</v>
      </c>
      <c r="CC706" s="402">
        <v>8.5</v>
      </c>
      <c r="CD706" s="402">
        <v>9.1</v>
      </c>
      <c r="CE706" s="402">
        <v>10.1</v>
      </c>
      <c r="CF706" s="402">
        <v>9</v>
      </c>
      <c r="CG706" s="402">
        <v>8.3</v>
      </c>
      <c r="CH706" s="402">
        <v>9.8</v>
      </c>
      <c r="CI706" s="402">
        <v>10.3</v>
      </c>
      <c r="CJ706" s="402">
        <v>9.3</v>
      </c>
      <c r="CK706" s="402">
        <v>10</v>
      </c>
      <c r="CL706" s="402">
        <v>9.7</v>
      </c>
      <c r="CM706" s="402">
        <v>10</v>
      </c>
      <c r="CN706" s="402">
        <v>9.8</v>
      </c>
      <c r="CO706" s="402">
        <v>10.8</v>
      </c>
      <c r="CP706" s="402">
        <v>11.3</v>
      </c>
    </row>
    <row r="707" spans="1:94">
      <c r="A707">
        <v>722</v>
      </c>
      <c r="B707" t="s">
        <v>1733</v>
      </c>
      <c r="C707" t="s">
        <v>180</v>
      </c>
      <c r="D707" t="s">
        <v>1713</v>
      </c>
      <c r="E707" t="s">
        <v>1734</v>
      </c>
      <c r="F707" t="s">
        <v>2110</v>
      </c>
      <c r="J707">
        <v>32.7</v>
      </c>
      <c r="L707">
        <v>35.8</v>
      </c>
      <c r="M707">
        <v>24.8</v>
      </c>
      <c r="N707">
        <v>37.1</v>
      </c>
      <c r="O707">
        <v>31.7</v>
      </c>
      <c r="P707">
        <v>27.4</v>
      </c>
      <c r="R707">
        <v>31.2</v>
      </c>
      <c r="S707">
        <v>35.9</v>
      </c>
      <c r="T707">
        <v>36.2</v>
      </c>
      <c r="U707">
        <v>21.7</v>
      </c>
      <c r="V707">
        <v>26.7</v>
      </c>
      <c r="W707">
        <v>40.2</v>
      </c>
      <c r="X707">
        <v>36.5</v>
      </c>
      <c r="Y707">
        <v>37.6</v>
      </c>
      <c r="Z707">
        <v>35.6</v>
      </c>
      <c r="AA707">
        <v>32.7</v>
      </c>
      <c r="AB707">
        <v>15.4</v>
      </c>
      <c r="AC707">
        <v>34</v>
      </c>
      <c r="AD707">
        <v>35.4</v>
      </c>
      <c r="AE707">
        <v>29.2</v>
      </c>
      <c r="AF707">
        <v>26</v>
      </c>
      <c r="AG707">
        <v>30.9</v>
      </c>
      <c r="AH707">
        <v>24.5</v>
      </c>
      <c r="AJ707">
        <v>30.7</v>
      </c>
      <c r="AK707">
        <v>21.9</v>
      </c>
      <c r="AL707">
        <v>32.6</v>
      </c>
      <c r="AM707">
        <v>38.2</v>
      </c>
      <c r="AN707">
        <v>38.6</v>
      </c>
      <c r="AO707">
        <v>37.9</v>
      </c>
      <c r="AP707">
        <v>24</v>
      </c>
      <c r="AQ707">
        <v>31.4</v>
      </c>
      <c r="AR707">
        <v>36.2</v>
      </c>
      <c r="AS707">
        <v>37.8</v>
      </c>
      <c r="AT707">
        <v>35.5</v>
      </c>
      <c r="AU707">
        <v>40.7</v>
      </c>
      <c r="AV707">
        <v>24.5</v>
      </c>
      <c r="AW707">
        <v>31</v>
      </c>
      <c r="AX707">
        <v>14.1</v>
      </c>
      <c r="AY707">
        <v>20.1</v>
      </c>
      <c r="AZ707">
        <v>25.7</v>
      </c>
      <c r="BA707">
        <v>34.4</v>
      </c>
      <c r="BB707">
        <v>20.5</v>
      </c>
      <c r="BC707">
        <v>29.8</v>
      </c>
      <c r="BD707">
        <v>40.5</v>
      </c>
      <c r="BE707">
        <v>40.6</v>
      </c>
      <c r="BF707">
        <v>39.8</v>
      </c>
      <c r="BG707">
        <v>38.8</v>
      </c>
      <c r="BH707">
        <v>29.9</v>
      </c>
      <c r="BI707">
        <v>36.6</v>
      </c>
      <c r="BJ707">
        <v>38.8</v>
      </c>
      <c r="BK707">
        <v>36.1</v>
      </c>
      <c r="BL707">
        <v>37.1</v>
      </c>
      <c r="BM707">
        <v>38.1</v>
      </c>
      <c r="BN707">
        <v>20.3</v>
      </c>
      <c r="BO707">
        <v>30.9</v>
      </c>
      <c r="BP707">
        <v>34.3</v>
      </c>
      <c r="BQ707">
        <v>14.4</v>
      </c>
      <c r="BR707">
        <v>24.1</v>
      </c>
      <c r="BS707">
        <v>14</v>
      </c>
      <c r="BT707">
        <v>26.2</v>
      </c>
      <c r="BU707">
        <v>37.3</v>
      </c>
      <c r="BV707">
        <v>37.9</v>
      </c>
      <c r="BW707">
        <v>26</v>
      </c>
      <c r="BX707">
        <v>36.4</v>
      </c>
      <c r="BY707">
        <v>32.6</v>
      </c>
      <c r="BZ707">
        <v>36.2</v>
      </c>
      <c r="CA707">
        <v>36.1</v>
      </c>
      <c r="CB707">
        <v>31.4</v>
      </c>
      <c r="CC707">
        <v>17.2</v>
      </c>
      <c r="CD707">
        <v>35.9</v>
      </c>
      <c r="CE707">
        <v>24.7</v>
      </c>
      <c r="CF707">
        <v>19.6</v>
      </c>
      <c r="CG707">
        <v>25.8</v>
      </c>
      <c r="CH707">
        <v>31.4</v>
      </c>
      <c r="CI707">
        <v>35.3</v>
      </c>
      <c r="CJ707">
        <v>32.9</v>
      </c>
      <c r="CK707">
        <v>23.2</v>
      </c>
      <c r="CL707">
        <v>21</v>
      </c>
      <c r="CM707">
        <v>34.8</v>
      </c>
      <c r="CN707">
        <v>23.7</v>
      </c>
      <c r="CO707">
        <v>31.5</v>
      </c>
      <c r="CP707">
        <v>17.9</v>
      </c>
    </row>
    <row r="708" spans="1:94">
      <c r="A708">
        <v>723</v>
      </c>
      <c r="B708" t="s">
        <v>1735</v>
      </c>
      <c r="C708" t="s">
        <v>180</v>
      </c>
      <c r="D708" t="s">
        <v>1713</v>
      </c>
      <c r="E708" t="s">
        <v>1736</v>
      </c>
      <c r="F708" t="s">
        <v>2110</v>
      </c>
      <c r="I708" s="402"/>
      <c r="J708" s="402">
        <v>2.7</v>
      </c>
      <c r="K708" s="402"/>
      <c r="L708" s="402">
        <v>4.5</v>
      </c>
      <c r="M708" s="402">
        <v>2.5</v>
      </c>
      <c r="N708" s="402">
        <v>2.7</v>
      </c>
      <c r="O708" s="402">
        <v>1.9</v>
      </c>
      <c r="P708" s="402">
        <v>1.4</v>
      </c>
      <c r="Q708" s="402"/>
      <c r="R708" s="402">
        <v>6.4</v>
      </c>
      <c r="S708" s="402">
        <v>4.9</v>
      </c>
      <c r="T708" s="402">
        <v>3.6</v>
      </c>
      <c r="U708" s="402">
        <v>2.4</v>
      </c>
      <c r="V708" s="402">
        <v>2.6</v>
      </c>
      <c r="W708" s="402">
        <v>3.5</v>
      </c>
      <c r="X708" s="402">
        <v>2.8</v>
      </c>
      <c r="Y708" s="402">
        <v>2.4</v>
      </c>
      <c r="Z708" s="402">
        <v>2.4</v>
      </c>
      <c r="AA708" s="402">
        <v>2.2</v>
      </c>
      <c r="AB708" s="402">
        <v>1.8</v>
      </c>
      <c r="AC708" s="402">
        <v>1.9</v>
      </c>
      <c r="AD708" s="402">
        <v>2</v>
      </c>
      <c r="AE708" s="402">
        <v>1.8</v>
      </c>
      <c r="AF708" s="402">
        <v>1.5</v>
      </c>
      <c r="AG708" s="402">
        <v>1.3</v>
      </c>
      <c r="AH708" s="402">
        <v>1.4</v>
      </c>
      <c r="AI708" s="402"/>
      <c r="AJ708" s="402">
        <v>6.7</v>
      </c>
      <c r="AK708" s="402">
        <v>3.7</v>
      </c>
      <c r="AL708" s="402">
        <v>6.8</v>
      </c>
      <c r="AM708" s="402">
        <v>5.2</v>
      </c>
      <c r="AN708" s="402">
        <v>5.3</v>
      </c>
      <c r="AO708" s="402">
        <v>4.3</v>
      </c>
      <c r="AP708" s="402">
        <v>3.8</v>
      </c>
      <c r="AQ708" s="402">
        <v>4</v>
      </c>
      <c r="AR708" s="402">
        <v>6.1</v>
      </c>
      <c r="AS708" s="402">
        <v>4.2</v>
      </c>
      <c r="AT708" s="402">
        <v>3.3</v>
      </c>
      <c r="AU708" s="402">
        <v>3.7</v>
      </c>
      <c r="AV708" s="402">
        <v>2.8</v>
      </c>
      <c r="AW708" s="402">
        <v>3.5</v>
      </c>
      <c r="AX708" s="402">
        <v>1.7</v>
      </c>
      <c r="AY708" s="402">
        <v>2.7</v>
      </c>
      <c r="AZ708" s="402">
        <v>2.2</v>
      </c>
      <c r="BA708" s="402">
        <v>3.4</v>
      </c>
      <c r="BB708" s="402">
        <v>2.2</v>
      </c>
      <c r="BC708" s="402">
        <v>2</v>
      </c>
      <c r="BD708" s="402">
        <v>3.9</v>
      </c>
      <c r="BE708" s="402">
        <v>4.2</v>
      </c>
      <c r="BF708" s="402">
        <v>3</v>
      </c>
      <c r="BG708" s="402">
        <v>3.2</v>
      </c>
      <c r="BH708" s="402">
        <v>1.4</v>
      </c>
      <c r="BI708" s="402">
        <v>2.9</v>
      </c>
      <c r="BJ708" s="402">
        <v>2.2</v>
      </c>
      <c r="BK708" s="402">
        <v>2.1</v>
      </c>
      <c r="BL708" s="402">
        <v>2.9</v>
      </c>
      <c r="BM708" s="402">
        <v>2.5</v>
      </c>
      <c r="BN708" s="402">
        <v>1.9</v>
      </c>
      <c r="BO708" s="402">
        <v>2.1</v>
      </c>
      <c r="BP708" s="402">
        <v>2.3</v>
      </c>
      <c r="BQ708" s="402">
        <v>2.3</v>
      </c>
      <c r="BR708" s="402">
        <v>2.8</v>
      </c>
      <c r="BS708" s="402">
        <v>1.4</v>
      </c>
      <c r="BT708" s="402">
        <v>2.4</v>
      </c>
      <c r="BU708" s="402">
        <v>2.1</v>
      </c>
      <c r="BV708" s="402">
        <v>2</v>
      </c>
      <c r="BW708" s="402">
        <v>0.7</v>
      </c>
      <c r="BX708" s="402">
        <v>2.3</v>
      </c>
      <c r="BY708" s="402">
        <v>1.9</v>
      </c>
      <c r="BZ708" s="402">
        <v>1.8</v>
      </c>
      <c r="CA708" s="402">
        <v>1.9</v>
      </c>
      <c r="CB708" s="402">
        <v>1.8</v>
      </c>
      <c r="CC708" s="402">
        <v>1.8</v>
      </c>
      <c r="CD708" s="402">
        <v>1.9</v>
      </c>
      <c r="CE708" s="402">
        <v>1.8</v>
      </c>
      <c r="CF708" s="402">
        <v>1.7</v>
      </c>
      <c r="CG708" s="402">
        <v>1.6</v>
      </c>
      <c r="CH708" s="402">
        <v>1.3</v>
      </c>
      <c r="CI708" s="402">
        <v>1.4</v>
      </c>
      <c r="CJ708" s="402">
        <v>1.4</v>
      </c>
      <c r="CK708" s="402">
        <v>1.2</v>
      </c>
      <c r="CL708" s="402">
        <v>1</v>
      </c>
      <c r="CM708" s="402">
        <v>1.5</v>
      </c>
      <c r="CN708" s="402">
        <v>1.6</v>
      </c>
      <c r="CO708" s="402">
        <v>1.4</v>
      </c>
      <c r="CP708" s="402">
        <v>1.4</v>
      </c>
    </row>
    <row r="709" spans="1:94">
      <c r="A709">
        <v>724</v>
      </c>
      <c r="B709" t="s">
        <v>1737</v>
      </c>
      <c r="C709" t="s">
        <v>180</v>
      </c>
      <c r="D709" t="s">
        <v>1713</v>
      </c>
      <c r="E709" t="s">
        <v>1738</v>
      </c>
      <c r="F709" t="s">
        <v>2110</v>
      </c>
      <c r="I709" s="402"/>
      <c r="J709" s="402">
        <v>37.1</v>
      </c>
      <c r="K709" s="402"/>
      <c r="L709" s="402">
        <v>42</v>
      </c>
      <c r="M709" s="402">
        <v>43.5</v>
      </c>
      <c r="N709" s="402">
        <v>37.4</v>
      </c>
      <c r="O709" s="402">
        <v>33.2</v>
      </c>
      <c r="P709" s="402">
        <v>32</v>
      </c>
      <c r="Q709" s="402"/>
      <c r="R709" s="402">
        <v>45.9</v>
      </c>
      <c r="S709" s="402">
        <v>42.3</v>
      </c>
      <c r="T709" s="402">
        <v>41.1</v>
      </c>
      <c r="U709" s="402">
        <v>50.3</v>
      </c>
      <c r="V709" s="402">
        <v>39.4</v>
      </c>
      <c r="W709" s="402">
        <v>39.1</v>
      </c>
      <c r="X709" s="402">
        <v>38.4</v>
      </c>
      <c r="Y709" s="402">
        <v>35</v>
      </c>
      <c r="Z709" s="402">
        <v>39.3</v>
      </c>
      <c r="AA709" s="402">
        <v>36.5</v>
      </c>
      <c r="AB709" s="402">
        <v>38.7</v>
      </c>
      <c r="AC709" s="402">
        <v>34.1</v>
      </c>
      <c r="AD709" s="402">
        <v>31</v>
      </c>
      <c r="AE709" s="402">
        <v>32.8</v>
      </c>
      <c r="AF709" s="402">
        <v>31.8</v>
      </c>
      <c r="AG709" s="402">
        <v>32.8</v>
      </c>
      <c r="AH709" s="402">
        <v>31.3</v>
      </c>
      <c r="AI709" s="402"/>
      <c r="AJ709" s="402">
        <v>45.7</v>
      </c>
      <c r="AK709" s="402">
        <v>49.4</v>
      </c>
      <c r="AL709" s="402">
        <v>45.4</v>
      </c>
      <c r="AM709" s="402">
        <v>45.3</v>
      </c>
      <c r="AN709" s="402">
        <v>45.2</v>
      </c>
      <c r="AO709" s="402">
        <v>37.3</v>
      </c>
      <c r="AP709" s="402">
        <v>45</v>
      </c>
      <c r="AQ709" s="402">
        <v>41.3</v>
      </c>
      <c r="AR709" s="402">
        <v>40.3</v>
      </c>
      <c r="AS709" s="402">
        <v>41.5</v>
      </c>
      <c r="AT709" s="402">
        <v>39</v>
      </c>
      <c r="AU709" s="402">
        <v>43.1</v>
      </c>
      <c r="AV709" s="402">
        <v>40.7</v>
      </c>
      <c r="AW709" s="402">
        <v>48.5</v>
      </c>
      <c r="AX709" s="402">
        <v>52.6</v>
      </c>
      <c r="AY709" s="402">
        <v>52.4</v>
      </c>
      <c r="AZ709" s="402">
        <v>46.9</v>
      </c>
      <c r="BA709" s="402">
        <v>35.7</v>
      </c>
      <c r="BB709" s="402">
        <v>41</v>
      </c>
      <c r="BC709" s="402">
        <v>41.8</v>
      </c>
      <c r="BD709" s="402">
        <v>44.7</v>
      </c>
      <c r="BE709" s="402">
        <v>37.7</v>
      </c>
      <c r="BF709" s="402">
        <v>37.3</v>
      </c>
      <c r="BG709" s="402">
        <v>38.9</v>
      </c>
      <c r="BH709" s="402">
        <v>38.5</v>
      </c>
      <c r="BI709" s="402">
        <v>37.8</v>
      </c>
      <c r="BJ709" s="402">
        <v>34.7</v>
      </c>
      <c r="BK709" s="402">
        <v>35.9</v>
      </c>
      <c r="BL709" s="402">
        <v>34.9</v>
      </c>
      <c r="BM709" s="402">
        <v>39.3</v>
      </c>
      <c r="BN709" s="402">
        <v>39.1</v>
      </c>
      <c r="BO709" s="402">
        <v>39.2</v>
      </c>
      <c r="BP709" s="402">
        <v>34.1</v>
      </c>
      <c r="BQ709" s="402">
        <v>37</v>
      </c>
      <c r="BR709" s="402">
        <v>38.4</v>
      </c>
      <c r="BS709" s="402">
        <v>39.3</v>
      </c>
      <c r="BT709" s="402">
        <v>34.9</v>
      </c>
      <c r="BU709" s="402">
        <v>33.6</v>
      </c>
      <c r="BV709" s="402">
        <v>32.4</v>
      </c>
      <c r="BW709" s="402">
        <v>38</v>
      </c>
      <c r="BX709" s="402">
        <v>32.4</v>
      </c>
      <c r="BY709" s="402">
        <v>31.4</v>
      </c>
      <c r="BZ709" s="402">
        <v>30.1</v>
      </c>
      <c r="CA709" s="402">
        <v>30.7</v>
      </c>
      <c r="CB709" s="402">
        <v>35.4</v>
      </c>
      <c r="CC709" s="402">
        <v>37.4</v>
      </c>
      <c r="CD709" s="402">
        <v>30.4</v>
      </c>
      <c r="CE709" s="402">
        <v>32.6</v>
      </c>
      <c r="CF709" s="402">
        <v>32.7</v>
      </c>
      <c r="CG709" s="402">
        <v>32.7</v>
      </c>
      <c r="CH709" s="402">
        <v>30.3</v>
      </c>
      <c r="CI709" s="402">
        <v>28.8</v>
      </c>
      <c r="CJ709" s="402">
        <v>36.2</v>
      </c>
      <c r="CK709" s="402">
        <v>41.2</v>
      </c>
      <c r="CL709" s="402">
        <v>36.9</v>
      </c>
      <c r="CM709" s="402">
        <v>28.2</v>
      </c>
      <c r="CN709" s="402">
        <v>30.5</v>
      </c>
      <c r="CO709" s="402">
        <v>30.5</v>
      </c>
      <c r="CP709" s="402">
        <v>32.7</v>
      </c>
    </row>
    <row r="710" spans="1:94">
      <c r="A710">
        <v>725</v>
      </c>
      <c r="B710" t="s">
        <v>1739</v>
      </c>
      <c r="C710" t="s">
        <v>180</v>
      </c>
      <c r="D710" t="s">
        <v>1713</v>
      </c>
      <c r="E710" t="s">
        <v>1740</v>
      </c>
      <c r="F710" t="s">
        <v>2110</v>
      </c>
      <c r="I710" s="402"/>
      <c r="J710" s="402">
        <v>18.6</v>
      </c>
      <c r="K710" s="402"/>
      <c r="L710" s="402">
        <v>23.4</v>
      </c>
      <c r="M710" s="402">
        <v>18.7</v>
      </c>
      <c r="N710" s="402">
        <v>19.4</v>
      </c>
      <c r="O710" s="402">
        <v>15.9</v>
      </c>
      <c r="P710" s="402">
        <v>14.1</v>
      </c>
      <c r="Q710" s="402"/>
      <c r="R710" s="402">
        <v>26.2</v>
      </c>
      <c r="S710" s="402">
        <v>24</v>
      </c>
      <c r="T710" s="402">
        <v>22.4</v>
      </c>
      <c r="U710" s="402">
        <v>18.6</v>
      </c>
      <c r="V710" s="402">
        <v>18.7</v>
      </c>
      <c r="W710" s="402">
        <v>23.3</v>
      </c>
      <c r="X710" s="402">
        <v>19</v>
      </c>
      <c r="Y710" s="402">
        <v>17.3</v>
      </c>
      <c r="Z710" s="402">
        <v>19.3</v>
      </c>
      <c r="AA710" s="402">
        <v>17.9</v>
      </c>
      <c r="AB710" s="402">
        <v>17</v>
      </c>
      <c r="AC710" s="402">
        <v>16.8</v>
      </c>
      <c r="AD710" s="402">
        <v>14.9</v>
      </c>
      <c r="AE710" s="402">
        <v>15.5</v>
      </c>
      <c r="AF710" s="402">
        <v>15.3</v>
      </c>
      <c r="AG710" s="402">
        <v>13.6</v>
      </c>
      <c r="AH710" s="402">
        <v>13.2</v>
      </c>
      <c r="AI710" s="402"/>
      <c r="AJ710" s="402">
        <v>25.4</v>
      </c>
      <c r="AK710" s="402">
        <v>21.7</v>
      </c>
      <c r="AL710" s="402">
        <v>26.9</v>
      </c>
      <c r="AM710" s="402">
        <v>24.7</v>
      </c>
      <c r="AN710" s="402">
        <v>27.5</v>
      </c>
      <c r="AO710" s="402">
        <v>21</v>
      </c>
      <c r="AP710" s="402">
        <v>23.1</v>
      </c>
      <c r="AQ710" s="402">
        <v>21.4</v>
      </c>
      <c r="AR710" s="402">
        <v>24.5</v>
      </c>
      <c r="AS710" s="402">
        <v>24.1</v>
      </c>
      <c r="AT710" s="402">
        <v>20.8</v>
      </c>
      <c r="AU710" s="402">
        <v>21.8</v>
      </c>
      <c r="AV710" s="402">
        <v>23</v>
      </c>
      <c r="AW710" s="402">
        <v>21.7</v>
      </c>
      <c r="AX710" s="402">
        <v>17.6</v>
      </c>
      <c r="AY710" s="402">
        <v>19.4</v>
      </c>
      <c r="AZ710" s="402">
        <v>16.6</v>
      </c>
      <c r="BA710" s="402">
        <v>20</v>
      </c>
      <c r="BB710" s="402">
        <v>19.3</v>
      </c>
      <c r="BC710" s="402">
        <v>14.7</v>
      </c>
      <c r="BD710" s="402">
        <v>30.1</v>
      </c>
      <c r="BE710" s="402">
        <v>23.2</v>
      </c>
      <c r="BF710" s="402">
        <v>20.1</v>
      </c>
      <c r="BG710" s="402">
        <v>19.3</v>
      </c>
      <c r="BH710" s="402">
        <v>12.8</v>
      </c>
      <c r="BI710" s="402">
        <v>21.4</v>
      </c>
      <c r="BJ710" s="402">
        <v>17</v>
      </c>
      <c r="BK710" s="402">
        <v>16.3</v>
      </c>
      <c r="BL710" s="402">
        <v>18.3</v>
      </c>
      <c r="BM710" s="402">
        <v>18.8</v>
      </c>
      <c r="BN710" s="402">
        <v>22.7</v>
      </c>
      <c r="BO710" s="402">
        <v>18.8</v>
      </c>
      <c r="BP710" s="402">
        <v>17.2</v>
      </c>
      <c r="BQ710" s="402">
        <v>18.8</v>
      </c>
      <c r="BR710" s="402">
        <v>22.5</v>
      </c>
      <c r="BS710" s="402">
        <v>15.3</v>
      </c>
      <c r="BT710" s="402">
        <v>18.4</v>
      </c>
      <c r="BU710" s="402">
        <v>17.5</v>
      </c>
      <c r="BV710" s="402">
        <v>17.4</v>
      </c>
      <c r="BW710" s="402">
        <v>12.2</v>
      </c>
      <c r="BX710" s="402">
        <v>16.3</v>
      </c>
      <c r="BY710" s="402">
        <v>14.9</v>
      </c>
      <c r="BZ710" s="402">
        <v>14</v>
      </c>
      <c r="CA710" s="402">
        <v>14.9</v>
      </c>
      <c r="CB710" s="402">
        <v>16.4</v>
      </c>
      <c r="CC710" s="402">
        <v>18.8</v>
      </c>
      <c r="CD710" s="402">
        <v>14.3</v>
      </c>
      <c r="CE710" s="402">
        <v>15.1</v>
      </c>
      <c r="CF710" s="402">
        <v>16</v>
      </c>
      <c r="CG710" s="402">
        <v>15.7</v>
      </c>
      <c r="CH710" s="402">
        <v>14.4</v>
      </c>
      <c r="CI710" s="402">
        <v>12.9</v>
      </c>
      <c r="CJ710" s="402">
        <v>13.8</v>
      </c>
      <c r="CK710" s="402">
        <v>15.3</v>
      </c>
      <c r="CL710" s="402">
        <v>16</v>
      </c>
      <c r="CM710" s="402">
        <v>12.1</v>
      </c>
      <c r="CN710" s="402">
        <v>13.2</v>
      </c>
      <c r="CO710" s="402">
        <v>12.8</v>
      </c>
      <c r="CP710" s="402">
        <v>13.5</v>
      </c>
    </row>
    <row r="711" spans="1:94">
      <c r="A711">
        <v>726</v>
      </c>
      <c r="B711" t="s">
        <v>1741</v>
      </c>
      <c r="C711" t="s">
        <v>180</v>
      </c>
      <c r="D711" t="s">
        <v>1713</v>
      </c>
      <c r="E711" t="s">
        <v>1742</v>
      </c>
      <c r="F711" t="s">
        <v>2110</v>
      </c>
      <c r="J711">
        <v>5.5</v>
      </c>
      <c r="L711">
        <v>5.9</v>
      </c>
      <c r="M711">
        <v>9.4</v>
      </c>
      <c r="N711">
        <v>4.9</v>
      </c>
      <c r="O711">
        <v>4.4</v>
      </c>
      <c r="P711">
        <v>5.1</v>
      </c>
      <c r="R711">
        <v>9.2</v>
      </c>
      <c r="S711">
        <v>6.1</v>
      </c>
      <c r="T711">
        <v>5.2</v>
      </c>
      <c r="U711">
        <v>12.2</v>
      </c>
      <c r="V711">
        <v>7.7</v>
      </c>
      <c r="W711">
        <v>4.4</v>
      </c>
      <c r="X711">
        <v>5.8</v>
      </c>
      <c r="Y711">
        <v>4.9</v>
      </c>
      <c r="Z711">
        <v>4.1</v>
      </c>
      <c r="AA711">
        <v>4.9</v>
      </c>
      <c r="AB711">
        <v>7.9</v>
      </c>
      <c r="AC711">
        <v>4.5</v>
      </c>
      <c r="AD711">
        <v>3.9</v>
      </c>
      <c r="AE711">
        <v>3.7</v>
      </c>
      <c r="AF711">
        <v>5.1</v>
      </c>
      <c r="AG711">
        <v>5.7</v>
      </c>
      <c r="AH711">
        <v>4.3</v>
      </c>
      <c r="AJ711">
        <v>10.8</v>
      </c>
      <c r="AK711">
        <v>12.4</v>
      </c>
      <c r="AL711">
        <v>8.6</v>
      </c>
      <c r="AM711">
        <v>6.2</v>
      </c>
      <c r="AN711">
        <v>5.7</v>
      </c>
      <c r="AO711">
        <v>4.1</v>
      </c>
      <c r="AP711">
        <v>9.7</v>
      </c>
      <c r="AQ711">
        <v>8.3</v>
      </c>
      <c r="AR711">
        <v>5.7</v>
      </c>
      <c r="AS711">
        <v>5.1</v>
      </c>
      <c r="AT711">
        <v>5.4</v>
      </c>
      <c r="AU711">
        <v>4.5</v>
      </c>
      <c r="AV711">
        <v>6.4</v>
      </c>
      <c r="AW711">
        <v>11.4</v>
      </c>
      <c r="AX711">
        <v>12.9</v>
      </c>
      <c r="AY711">
        <v>13.2</v>
      </c>
      <c r="AZ711">
        <v>11.3</v>
      </c>
      <c r="BA711">
        <v>4.2</v>
      </c>
      <c r="BB711">
        <v>8.2</v>
      </c>
      <c r="BC711">
        <v>13.4</v>
      </c>
      <c r="BD711">
        <v>5.2</v>
      </c>
      <c r="BE711">
        <v>4.7</v>
      </c>
      <c r="BF711">
        <v>3.9</v>
      </c>
      <c r="BG711">
        <v>4.3</v>
      </c>
      <c r="BH711">
        <v>12.8</v>
      </c>
      <c r="BI711">
        <v>4.4</v>
      </c>
      <c r="BJ711">
        <v>3.8</v>
      </c>
      <c r="BK711">
        <v>8</v>
      </c>
      <c r="BL711">
        <v>4.5</v>
      </c>
      <c r="BM711">
        <v>3.9</v>
      </c>
      <c r="BN711">
        <v>5.1</v>
      </c>
      <c r="BO711">
        <v>5.9</v>
      </c>
      <c r="BP711">
        <v>4</v>
      </c>
      <c r="BQ711">
        <v>5.2</v>
      </c>
      <c r="BR711">
        <v>5.1</v>
      </c>
      <c r="BS711">
        <v>9.3</v>
      </c>
      <c r="BT711">
        <v>5.3</v>
      </c>
      <c r="BU711">
        <v>3.7</v>
      </c>
      <c r="BV711">
        <v>3.5</v>
      </c>
      <c r="BW711">
        <v>7.7</v>
      </c>
      <c r="BX711">
        <v>3.8</v>
      </c>
      <c r="BY711">
        <v>4.4</v>
      </c>
      <c r="BZ711">
        <v>3.9</v>
      </c>
      <c r="CA711">
        <v>3.7</v>
      </c>
      <c r="CB711">
        <v>3.3</v>
      </c>
      <c r="CC711">
        <v>4.1</v>
      </c>
      <c r="CD711">
        <v>3.3</v>
      </c>
      <c r="CE711">
        <v>4.2</v>
      </c>
      <c r="CF711">
        <v>6.3</v>
      </c>
      <c r="CG711">
        <v>5.3</v>
      </c>
      <c r="CH711">
        <v>4</v>
      </c>
      <c r="CI711">
        <v>3.4</v>
      </c>
      <c r="CJ711">
        <v>9.1</v>
      </c>
      <c r="CK711">
        <v>8.4</v>
      </c>
      <c r="CL711">
        <v>7.9</v>
      </c>
      <c r="CM711">
        <v>3.6</v>
      </c>
      <c r="CN711">
        <v>5</v>
      </c>
      <c r="CO711">
        <v>3.5</v>
      </c>
      <c r="CP711">
        <v>4.6</v>
      </c>
    </row>
    <row r="712" spans="1:94">
      <c r="A712">
        <v>727</v>
      </c>
      <c r="B712" t="s">
        <v>1743</v>
      </c>
      <c r="C712" t="s">
        <v>180</v>
      </c>
      <c r="D712" t="s">
        <v>1713</v>
      </c>
      <c r="E712" t="s">
        <v>1744</v>
      </c>
      <c r="F712" t="s">
        <v>2110</v>
      </c>
      <c r="I712" s="402"/>
      <c r="J712" s="402">
        <v>45.8</v>
      </c>
      <c r="K712" s="402"/>
      <c r="L712" s="402">
        <v>45.3</v>
      </c>
      <c r="M712" s="402">
        <v>34.2</v>
      </c>
      <c r="N712" s="402">
        <v>48.8</v>
      </c>
      <c r="O712" s="402">
        <v>48.1</v>
      </c>
      <c r="P712" s="402">
        <v>45.2</v>
      </c>
      <c r="Q712" s="402"/>
      <c r="R712" s="402">
        <v>40.3</v>
      </c>
      <c r="S712" s="402">
        <v>45.8</v>
      </c>
      <c r="T712" s="402">
        <v>45.2</v>
      </c>
      <c r="U712" s="402">
        <v>29.7</v>
      </c>
      <c r="V712" s="402">
        <v>36.9</v>
      </c>
      <c r="W712" s="402">
        <v>55.6</v>
      </c>
      <c r="X712" s="402">
        <v>46.8</v>
      </c>
      <c r="Y712" s="402">
        <v>49.1</v>
      </c>
      <c r="Z712" s="402">
        <v>43</v>
      </c>
      <c r="AA712" s="402">
        <v>44</v>
      </c>
      <c r="AB712" s="402">
        <v>27.3</v>
      </c>
      <c r="AC712" s="402">
        <v>46.5</v>
      </c>
      <c r="AD712" s="402">
        <v>55.4</v>
      </c>
      <c r="AE712" s="402">
        <v>48.1</v>
      </c>
      <c r="AF712" s="402">
        <v>41.7</v>
      </c>
      <c r="AG712" s="402">
        <v>47.7</v>
      </c>
      <c r="AH712" s="402">
        <v>46</v>
      </c>
      <c r="AI712" s="402"/>
      <c r="AJ712" s="402">
        <v>40.5</v>
      </c>
      <c r="AK712" s="402">
        <v>30.7</v>
      </c>
      <c r="AL712" s="402">
        <v>41.7</v>
      </c>
      <c r="AM712" s="402">
        <v>45.4</v>
      </c>
      <c r="AN712" s="402">
        <v>50.8</v>
      </c>
      <c r="AO712" s="402">
        <v>48.2</v>
      </c>
      <c r="AP712" s="402">
        <v>33.7</v>
      </c>
      <c r="AQ712" s="402">
        <v>41.6</v>
      </c>
      <c r="AR712" s="402">
        <v>45.9</v>
      </c>
      <c r="AS712" s="402">
        <v>48.2</v>
      </c>
      <c r="AT712" s="402">
        <v>45.2</v>
      </c>
      <c r="AU712" s="402">
        <v>46.9</v>
      </c>
      <c r="AV712" s="402">
        <v>33.6</v>
      </c>
      <c r="AW712" s="402">
        <v>35.7</v>
      </c>
      <c r="AX712" s="402">
        <v>24.4</v>
      </c>
      <c r="AY712" s="402">
        <v>29.1</v>
      </c>
      <c r="AZ712" s="402">
        <v>32.7</v>
      </c>
      <c r="BA712" s="402">
        <v>44.8</v>
      </c>
      <c r="BB712" s="402">
        <v>33.2</v>
      </c>
      <c r="BC712" s="402">
        <v>32.7</v>
      </c>
      <c r="BD712" s="402">
        <v>62.5</v>
      </c>
      <c r="BE712" s="402">
        <v>57.1</v>
      </c>
      <c r="BF712" s="402">
        <v>51.7</v>
      </c>
      <c r="BG712" s="402">
        <v>49.4</v>
      </c>
      <c r="BH712" s="402">
        <v>39.5</v>
      </c>
      <c r="BI712" s="402">
        <v>46.9</v>
      </c>
      <c r="BJ712" s="402">
        <v>50.1</v>
      </c>
      <c r="BK712" s="402">
        <v>44</v>
      </c>
      <c r="BL712" s="402">
        <v>51</v>
      </c>
      <c r="BM712" s="402">
        <v>45.6</v>
      </c>
      <c r="BN712" s="402">
        <v>26.4</v>
      </c>
      <c r="BO712" s="402">
        <v>41.7</v>
      </c>
      <c r="BP712" s="402">
        <v>45.9</v>
      </c>
      <c r="BQ712" s="402">
        <v>27.1</v>
      </c>
      <c r="BR712" s="402">
        <v>32.8</v>
      </c>
      <c r="BS712" s="402">
        <v>26.3</v>
      </c>
      <c r="BT712" s="402">
        <v>40.4</v>
      </c>
      <c r="BU712" s="402">
        <v>50.2</v>
      </c>
      <c r="BV712" s="402">
        <v>51.3</v>
      </c>
      <c r="BW712" s="402">
        <v>33.8</v>
      </c>
      <c r="BX712" s="402">
        <v>57.8</v>
      </c>
      <c r="BY712" s="402">
        <v>54</v>
      </c>
      <c r="BZ712" s="402">
        <v>54.8</v>
      </c>
      <c r="CA712" s="402">
        <v>55.4</v>
      </c>
      <c r="CB712" s="402">
        <v>48</v>
      </c>
      <c r="CC712" s="402">
        <v>34</v>
      </c>
      <c r="CD712" s="402">
        <v>56.1</v>
      </c>
      <c r="CE712" s="402">
        <v>43.7</v>
      </c>
      <c r="CF712" s="402">
        <v>36.7</v>
      </c>
      <c r="CG712" s="402">
        <v>41.3</v>
      </c>
      <c r="CH712" s="402">
        <v>46.3</v>
      </c>
      <c r="CI712" s="402">
        <v>59.2</v>
      </c>
      <c r="CJ712" s="402">
        <v>39</v>
      </c>
      <c r="CK712" s="402">
        <v>29.2</v>
      </c>
      <c r="CL712" s="402">
        <v>28.9</v>
      </c>
      <c r="CM712" s="402">
        <v>60.5</v>
      </c>
      <c r="CN712" s="402">
        <v>46.7</v>
      </c>
      <c r="CO712" s="402">
        <v>53.6</v>
      </c>
      <c r="CP712" s="402">
        <v>37.6</v>
      </c>
    </row>
    <row r="713" spans="1:94">
      <c r="A713">
        <v>728</v>
      </c>
      <c r="B713" t="s">
        <v>1745</v>
      </c>
      <c r="C713" t="s">
        <v>180</v>
      </c>
      <c r="D713" t="s">
        <v>1713</v>
      </c>
      <c r="E713" t="s">
        <v>1746</v>
      </c>
      <c r="F713" t="s">
        <v>2110</v>
      </c>
      <c r="I713" s="402"/>
      <c r="J713" s="402">
        <v>35.8</v>
      </c>
      <c r="K713" s="402"/>
      <c r="L713" s="402">
        <v>40.5</v>
      </c>
      <c r="M713" s="402">
        <v>42.2</v>
      </c>
      <c r="N713" s="402">
        <v>35.4</v>
      </c>
      <c r="O713" s="402">
        <v>32.3</v>
      </c>
      <c r="P713" s="402">
        <v>31.9</v>
      </c>
      <c r="Q713" s="402"/>
      <c r="R713" s="402">
        <v>46.2</v>
      </c>
      <c r="S713" s="402">
        <v>40.8</v>
      </c>
      <c r="T713" s="402">
        <v>39.5</v>
      </c>
      <c r="U713" s="402">
        <v>46.1</v>
      </c>
      <c r="V713" s="402">
        <v>39.8</v>
      </c>
      <c r="W713" s="402">
        <v>35.4</v>
      </c>
      <c r="X713" s="402">
        <v>35.8</v>
      </c>
      <c r="Y713" s="402">
        <v>34.1</v>
      </c>
      <c r="Z713" s="402">
        <v>36.8</v>
      </c>
      <c r="AA713" s="402">
        <v>36.3</v>
      </c>
      <c r="AB713" s="402">
        <v>38</v>
      </c>
      <c r="AC713" s="402">
        <v>32.9</v>
      </c>
      <c r="AD713" s="402">
        <v>30.4</v>
      </c>
      <c r="AE713" s="402">
        <v>32.2</v>
      </c>
      <c r="AF713" s="402">
        <v>33.2</v>
      </c>
      <c r="AG713" s="402">
        <v>31.6</v>
      </c>
      <c r="AH713" s="402">
        <v>30.6</v>
      </c>
      <c r="AI713" s="402"/>
      <c r="AJ713" s="402">
        <v>47</v>
      </c>
      <c r="AK713" s="402">
        <v>49</v>
      </c>
      <c r="AL713" s="402">
        <v>45.7</v>
      </c>
      <c r="AM713" s="402">
        <v>41.9</v>
      </c>
      <c r="AN713" s="402">
        <v>41.7</v>
      </c>
      <c r="AO713" s="402">
        <v>36</v>
      </c>
      <c r="AP713" s="402">
        <v>46.7</v>
      </c>
      <c r="AQ713" s="402">
        <v>42</v>
      </c>
      <c r="AR713" s="402">
        <v>40.2</v>
      </c>
      <c r="AS713" s="402">
        <v>39.9</v>
      </c>
      <c r="AT713" s="402">
        <v>39</v>
      </c>
      <c r="AU713" s="402">
        <v>37.6</v>
      </c>
      <c r="AV713" s="402">
        <v>44</v>
      </c>
      <c r="AW713" s="402">
        <v>47.9</v>
      </c>
      <c r="AX713" s="402">
        <v>45</v>
      </c>
      <c r="AY713" s="402">
        <v>48.6</v>
      </c>
      <c r="AZ713" s="402">
        <v>44.1</v>
      </c>
      <c r="BA713" s="402">
        <v>36.5</v>
      </c>
      <c r="BB713" s="402">
        <v>41.9</v>
      </c>
      <c r="BC713" s="402">
        <v>40.3</v>
      </c>
      <c r="BD713" s="402">
        <v>37.2</v>
      </c>
      <c r="BE713" s="402">
        <v>35.3</v>
      </c>
      <c r="BF713" s="402">
        <v>34.6</v>
      </c>
      <c r="BG713" s="402">
        <v>34.8</v>
      </c>
      <c r="BH713" s="402">
        <v>32.6</v>
      </c>
      <c r="BI713" s="402">
        <v>38.5</v>
      </c>
      <c r="BJ713" s="402">
        <v>32.9</v>
      </c>
      <c r="BK713" s="402">
        <v>36.2</v>
      </c>
      <c r="BL713" s="402">
        <v>34.5</v>
      </c>
      <c r="BM713" s="402">
        <v>35.5</v>
      </c>
      <c r="BN713" s="402">
        <v>45.1</v>
      </c>
      <c r="BO713" s="402">
        <v>39</v>
      </c>
      <c r="BP713" s="402">
        <v>34.1</v>
      </c>
      <c r="BQ713" s="402">
        <v>37.3</v>
      </c>
      <c r="BR713" s="402">
        <v>42</v>
      </c>
      <c r="BS713" s="402">
        <v>37.5</v>
      </c>
      <c r="BT713" s="402">
        <v>37.2</v>
      </c>
      <c r="BU713" s="402">
        <v>33</v>
      </c>
      <c r="BV713" s="402">
        <v>33</v>
      </c>
      <c r="BW713" s="402">
        <v>27.9</v>
      </c>
      <c r="BX713" s="402">
        <v>31.2</v>
      </c>
      <c r="BY713" s="402">
        <v>31.3</v>
      </c>
      <c r="BZ713" s="402">
        <v>29.2</v>
      </c>
      <c r="CA713" s="402">
        <v>30.3</v>
      </c>
      <c r="CB713" s="402">
        <v>33.1</v>
      </c>
      <c r="CC713" s="402">
        <v>38.5</v>
      </c>
      <c r="CD713" s="402">
        <v>29.1</v>
      </c>
      <c r="CE713" s="402">
        <v>32.8</v>
      </c>
      <c r="CF713" s="402">
        <v>35.6</v>
      </c>
      <c r="CG713" s="402">
        <v>33.5</v>
      </c>
      <c r="CH713" s="402">
        <v>30.9</v>
      </c>
      <c r="CI713" s="402">
        <v>28.6</v>
      </c>
      <c r="CJ713" s="402">
        <v>34.5</v>
      </c>
      <c r="CK713" s="402">
        <v>38.1</v>
      </c>
      <c r="CL713" s="402">
        <v>35.3</v>
      </c>
      <c r="CM713" s="402">
        <v>27.5</v>
      </c>
      <c r="CN713" s="402">
        <v>31.6</v>
      </c>
      <c r="CO713" s="402">
        <v>29.2</v>
      </c>
      <c r="CP713" s="402">
        <v>31.1</v>
      </c>
    </row>
    <row r="714" spans="1:94">
      <c r="A714">
        <v>729</v>
      </c>
      <c r="B714" t="s">
        <v>1747</v>
      </c>
      <c r="C714" t="s">
        <v>180</v>
      </c>
      <c r="D714" t="s">
        <v>1713</v>
      </c>
      <c r="E714" t="s">
        <v>1748</v>
      </c>
      <c r="F714" t="s">
        <v>2110</v>
      </c>
      <c r="I714" s="402"/>
      <c r="J714" s="402">
        <v>42</v>
      </c>
      <c r="K714" s="402"/>
      <c r="L714" s="402">
        <v>42.6</v>
      </c>
      <c r="M714" s="402">
        <v>44.9</v>
      </c>
      <c r="N714" s="402">
        <v>41.7</v>
      </c>
      <c r="O714" s="402">
        <v>41.6</v>
      </c>
      <c r="P714" s="402">
        <v>41.6</v>
      </c>
      <c r="Q714" s="402"/>
      <c r="R714" s="402">
        <v>43.7</v>
      </c>
      <c r="S714" s="402">
        <v>42.7</v>
      </c>
      <c r="T714" s="402">
        <v>42.3</v>
      </c>
      <c r="U714" s="402">
        <v>45.7</v>
      </c>
      <c r="V714" s="402">
        <v>44.4</v>
      </c>
      <c r="W714" s="402">
        <v>40.6</v>
      </c>
      <c r="X714" s="402">
        <v>41.5</v>
      </c>
      <c r="Y714" s="402">
        <v>41.8</v>
      </c>
      <c r="Z714" s="402">
        <v>40.4</v>
      </c>
      <c r="AA714" s="402">
        <v>44.4</v>
      </c>
      <c r="AB714" s="402">
        <v>43.7</v>
      </c>
      <c r="AC714" s="402">
        <v>41.6</v>
      </c>
      <c r="AD714" s="402">
        <v>41.6</v>
      </c>
      <c r="AE714" s="402">
        <v>40.6</v>
      </c>
      <c r="AF714" s="402">
        <v>43.1</v>
      </c>
      <c r="AG714" s="402">
        <v>40.6</v>
      </c>
      <c r="AH714" s="402">
        <v>41.2</v>
      </c>
      <c r="AI714" s="402"/>
      <c r="AJ714" s="402">
        <v>43.7</v>
      </c>
      <c r="AK714" s="402">
        <v>45.9</v>
      </c>
      <c r="AL714" s="402">
        <v>43.4</v>
      </c>
      <c r="AM714" s="402">
        <v>41.8</v>
      </c>
      <c r="AN714" s="402">
        <v>42.8</v>
      </c>
      <c r="AO714" s="402">
        <v>41.7</v>
      </c>
      <c r="AP714" s="402">
        <v>45.8</v>
      </c>
      <c r="AQ714" s="402">
        <v>43.7</v>
      </c>
      <c r="AR714" s="402">
        <v>42.7</v>
      </c>
      <c r="AS714" s="402">
        <v>43.1</v>
      </c>
      <c r="AT714" s="402">
        <v>42.8</v>
      </c>
      <c r="AU714" s="402">
        <v>39.3</v>
      </c>
      <c r="AV714" s="402">
        <v>44.8</v>
      </c>
      <c r="AW714" s="402">
        <v>47.6</v>
      </c>
      <c r="AX714" s="402">
        <v>44.6</v>
      </c>
      <c r="AY714" s="402">
        <v>46.1</v>
      </c>
      <c r="AZ714" s="402">
        <v>45.2</v>
      </c>
      <c r="BA714" s="402">
        <v>43.6</v>
      </c>
      <c r="BB714" s="402">
        <v>45.6</v>
      </c>
      <c r="BC714" s="402">
        <v>42.2</v>
      </c>
      <c r="BD714" s="402">
        <v>40.4</v>
      </c>
      <c r="BE714" s="402">
        <v>40.1</v>
      </c>
      <c r="BF714" s="402">
        <v>41</v>
      </c>
      <c r="BG714" s="402">
        <v>40.5</v>
      </c>
      <c r="BH714" s="402">
        <v>35.4</v>
      </c>
      <c r="BI714" s="402">
        <v>45.3</v>
      </c>
      <c r="BJ714" s="402">
        <v>40.9</v>
      </c>
      <c r="BK714" s="402">
        <v>42.8</v>
      </c>
      <c r="BL714" s="402">
        <v>42.4</v>
      </c>
      <c r="BM714" s="402">
        <v>40</v>
      </c>
      <c r="BN714" s="402">
        <v>42.5</v>
      </c>
      <c r="BO714" s="402">
        <v>46.2</v>
      </c>
      <c r="BP714" s="402">
        <v>42.8</v>
      </c>
      <c r="BQ714" s="402">
        <v>44.1</v>
      </c>
      <c r="BR714" s="402">
        <v>48.2</v>
      </c>
      <c r="BS714" s="402">
        <v>42.7</v>
      </c>
      <c r="BT714" s="402">
        <v>43.5</v>
      </c>
      <c r="BU714" s="402">
        <v>42.3</v>
      </c>
      <c r="BV714" s="402">
        <v>43.7</v>
      </c>
      <c r="BW714" s="402">
        <v>33.3</v>
      </c>
      <c r="BX714" s="402">
        <v>41.7</v>
      </c>
      <c r="BY714" s="402">
        <v>42.9</v>
      </c>
      <c r="BZ714" s="402">
        <v>40.3</v>
      </c>
      <c r="CA714" s="402">
        <v>41.9</v>
      </c>
      <c r="CB714" s="402">
        <v>40.1</v>
      </c>
      <c r="CC714" s="402">
        <v>40.9</v>
      </c>
      <c r="CD714" s="402">
        <v>40.1</v>
      </c>
      <c r="CE714" s="402">
        <v>41.5</v>
      </c>
      <c r="CF714" s="402">
        <v>43.6</v>
      </c>
      <c r="CG714" s="402">
        <v>42.7</v>
      </c>
      <c r="CH714" s="402">
        <v>42.9</v>
      </c>
      <c r="CI714" s="402">
        <v>41.6</v>
      </c>
      <c r="CJ714" s="402">
        <v>40.8</v>
      </c>
      <c r="CK714" s="402">
        <v>41.3</v>
      </c>
      <c r="CL714" s="402">
        <v>39</v>
      </c>
      <c r="CM714" s="402">
        <v>40</v>
      </c>
      <c r="CN714" s="402">
        <v>41.3</v>
      </c>
      <c r="CO714" s="402">
        <v>40.9</v>
      </c>
      <c r="CP714" s="402">
        <v>41.4</v>
      </c>
    </row>
    <row r="715" spans="1:94">
      <c r="A715">
        <v>730</v>
      </c>
      <c r="B715" t="s">
        <v>1749</v>
      </c>
      <c r="C715" t="s">
        <v>180</v>
      </c>
      <c r="D715" t="s">
        <v>1713</v>
      </c>
      <c r="E715" t="s">
        <v>1684</v>
      </c>
      <c r="F715" t="s">
        <v>2110</v>
      </c>
      <c r="J715">
        <v>51.4</v>
      </c>
      <c r="L715">
        <v>50</v>
      </c>
      <c r="M715">
        <v>50.9</v>
      </c>
      <c r="N715">
        <v>51.1</v>
      </c>
      <c r="O715">
        <v>53</v>
      </c>
      <c r="P715">
        <v>53</v>
      </c>
      <c r="R715">
        <v>49.5</v>
      </c>
      <c r="S715">
        <v>50</v>
      </c>
      <c r="T715">
        <v>50.1</v>
      </c>
      <c r="U715">
        <v>50.7</v>
      </c>
      <c r="V715">
        <v>51</v>
      </c>
      <c r="W715">
        <v>48</v>
      </c>
      <c r="X715">
        <v>51.8</v>
      </c>
      <c r="Y715">
        <v>52.7</v>
      </c>
      <c r="Z715">
        <v>51.7</v>
      </c>
      <c r="AA715">
        <v>51.7</v>
      </c>
      <c r="AB715">
        <v>51.2</v>
      </c>
      <c r="AC715">
        <v>53</v>
      </c>
      <c r="AD715">
        <v>53.2</v>
      </c>
      <c r="AE715">
        <v>53.3</v>
      </c>
      <c r="AF715">
        <v>52.9</v>
      </c>
      <c r="AG715">
        <v>52.9</v>
      </c>
      <c r="AH715">
        <v>53.3</v>
      </c>
      <c r="AJ715">
        <v>50</v>
      </c>
      <c r="AK715">
        <v>51.7</v>
      </c>
      <c r="AL715">
        <v>49.2</v>
      </c>
      <c r="AM715">
        <v>49.8</v>
      </c>
      <c r="AN715">
        <v>46.1</v>
      </c>
      <c r="AO715">
        <v>52.4</v>
      </c>
      <c r="AP715">
        <v>50.3</v>
      </c>
      <c r="AQ715">
        <v>51.3</v>
      </c>
      <c r="AR715">
        <v>50.9</v>
      </c>
      <c r="AS715">
        <v>48.3</v>
      </c>
      <c r="AT715">
        <v>51.7</v>
      </c>
      <c r="AU715">
        <v>50.2</v>
      </c>
      <c r="AV715">
        <v>50.2</v>
      </c>
      <c r="AW715">
        <v>50</v>
      </c>
      <c r="AX715">
        <v>51.2</v>
      </c>
      <c r="AY715">
        <v>51.2</v>
      </c>
      <c r="AZ715">
        <v>50.3</v>
      </c>
      <c r="BA715">
        <v>51.5</v>
      </c>
      <c r="BB715">
        <v>50.9</v>
      </c>
      <c r="BC715">
        <v>50.3</v>
      </c>
      <c r="BD715">
        <v>41</v>
      </c>
      <c r="BE715">
        <v>49</v>
      </c>
      <c r="BF715">
        <v>50.8</v>
      </c>
      <c r="BG715">
        <v>52.4</v>
      </c>
      <c r="BH715">
        <v>53.8</v>
      </c>
      <c r="BI715">
        <v>50.4</v>
      </c>
      <c r="BJ715">
        <v>53.2</v>
      </c>
      <c r="BK715">
        <v>51.9</v>
      </c>
      <c r="BL715">
        <v>52.4</v>
      </c>
      <c r="BM715">
        <v>51.9</v>
      </c>
      <c r="BN715">
        <v>50.8</v>
      </c>
      <c r="BO715">
        <v>50.9</v>
      </c>
      <c r="BP715">
        <v>52.5</v>
      </c>
      <c r="BQ715">
        <v>51.2</v>
      </c>
      <c r="BR715">
        <v>51.3</v>
      </c>
      <c r="BS715">
        <v>51.2</v>
      </c>
      <c r="BT715">
        <v>52.5</v>
      </c>
      <c r="BU715">
        <v>52.6</v>
      </c>
      <c r="BV715">
        <v>53</v>
      </c>
      <c r="BW715">
        <v>54.2</v>
      </c>
      <c r="BX715">
        <v>51.9</v>
      </c>
      <c r="BY715">
        <v>52.7</v>
      </c>
      <c r="BZ715">
        <v>54</v>
      </c>
      <c r="CA715">
        <v>53.7</v>
      </c>
      <c r="CB715">
        <v>52.1</v>
      </c>
      <c r="CC715">
        <v>51.9</v>
      </c>
      <c r="CD715">
        <v>54.1</v>
      </c>
      <c r="CE715">
        <v>53.4</v>
      </c>
      <c r="CF715">
        <v>52.8</v>
      </c>
      <c r="CG715">
        <v>52.1</v>
      </c>
      <c r="CH715">
        <v>53.6</v>
      </c>
      <c r="CI715">
        <v>53.7</v>
      </c>
      <c r="CJ715">
        <v>51.2</v>
      </c>
      <c r="CK715">
        <v>51.1</v>
      </c>
      <c r="CL715">
        <v>52.5</v>
      </c>
      <c r="CM715">
        <v>54.3</v>
      </c>
      <c r="CN715">
        <v>53.3</v>
      </c>
      <c r="CO715">
        <v>53.6</v>
      </c>
      <c r="CP715">
        <v>52.9</v>
      </c>
    </row>
    <row r="716" spans="1:94">
      <c r="A716">
        <v>731</v>
      </c>
      <c r="B716" t="s">
        <v>1750</v>
      </c>
      <c r="C716" t="s">
        <v>180</v>
      </c>
      <c r="D716" t="s">
        <v>1713</v>
      </c>
      <c r="E716" t="s">
        <v>1751</v>
      </c>
      <c r="F716" t="s">
        <v>2110</v>
      </c>
      <c r="I716" s="402"/>
      <c r="J716" s="402">
        <v>18.3</v>
      </c>
      <c r="K716" s="402"/>
      <c r="L716" s="402">
        <v>18.3</v>
      </c>
      <c r="M716" s="402">
        <v>27.9</v>
      </c>
      <c r="N716" s="402">
        <v>17.2</v>
      </c>
      <c r="O716" s="402">
        <v>16.5</v>
      </c>
      <c r="P716" s="402">
        <v>17.6</v>
      </c>
      <c r="Q716" s="402"/>
      <c r="R716" s="402">
        <v>23.6</v>
      </c>
      <c r="S716" s="402">
        <v>18.8</v>
      </c>
      <c r="T716" s="402">
        <v>16.9</v>
      </c>
      <c r="U716" s="402">
        <v>34.7</v>
      </c>
      <c r="V716" s="402">
        <v>23.8</v>
      </c>
      <c r="W716" s="402">
        <v>16.5</v>
      </c>
      <c r="X716" s="402">
        <v>18.6</v>
      </c>
      <c r="Y716" s="402">
        <v>16.7</v>
      </c>
      <c r="Z716" s="402">
        <v>13.8</v>
      </c>
      <c r="AA716" s="402">
        <v>19</v>
      </c>
      <c r="AB716" s="402">
        <v>28.6</v>
      </c>
      <c r="AC716" s="402">
        <v>17.2</v>
      </c>
      <c r="AD716" s="402">
        <v>14.6</v>
      </c>
      <c r="AE716" s="402">
        <v>13.4</v>
      </c>
      <c r="AF716" s="402">
        <v>18.6</v>
      </c>
      <c r="AG716" s="402">
        <v>18.5</v>
      </c>
      <c r="AH716" s="402">
        <v>15.2</v>
      </c>
      <c r="AI716" s="402"/>
      <c r="AJ716" s="402">
        <v>25.5</v>
      </c>
      <c r="AK716" s="402">
        <v>32</v>
      </c>
      <c r="AL716" s="402">
        <v>22.1</v>
      </c>
      <c r="AM716" s="402">
        <v>17.7</v>
      </c>
      <c r="AN716" s="402">
        <v>19.5</v>
      </c>
      <c r="AO716" s="402">
        <v>15.1</v>
      </c>
      <c r="AP716" s="402">
        <v>26.4</v>
      </c>
      <c r="AQ716" s="402">
        <v>22.7</v>
      </c>
      <c r="AR716" s="402">
        <v>17.5</v>
      </c>
      <c r="AS716" s="402">
        <v>17.4</v>
      </c>
      <c r="AT716" s="402">
        <v>17.5</v>
      </c>
      <c r="AU716" s="402">
        <v>14.3</v>
      </c>
      <c r="AV716" s="402">
        <v>19.4</v>
      </c>
      <c r="AW716" s="402">
        <v>30.9</v>
      </c>
      <c r="AX716" s="402">
        <v>37.7</v>
      </c>
      <c r="AY716" s="402">
        <v>35.7</v>
      </c>
      <c r="AZ716" s="402">
        <v>33</v>
      </c>
      <c r="BA716" s="402">
        <v>16.1</v>
      </c>
      <c r="BB716" s="402">
        <v>25.9</v>
      </c>
      <c r="BC716" s="402">
        <v>32.8</v>
      </c>
      <c r="BD716" s="402">
        <v>21.4</v>
      </c>
      <c r="BE716" s="402">
        <v>16.1</v>
      </c>
      <c r="BF716" s="402">
        <v>14.5</v>
      </c>
      <c r="BG716" s="402">
        <v>15.1</v>
      </c>
      <c r="BH716" s="402">
        <v>31.5</v>
      </c>
      <c r="BI716" s="402">
        <v>17.1</v>
      </c>
      <c r="BJ716" s="402">
        <v>14.5</v>
      </c>
      <c r="BK716" s="402">
        <v>22.9</v>
      </c>
      <c r="BL716" s="402">
        <v>15.8</v>
      </c>
      <c r="BM716" s="402">
        <v>13.4</v>
      </c>
      <c r="BN716" s="402">
        <v>16.2</v>
      </c>
      <c r="BO716" s="402">
        <v>22.3</v>
      </c>
      <c r="BP716" s="402">
        <v>16.1</v>
      </c>
      <c r="BQ716" s="402">
        <v>26.7</v>
      </c>
      <c r="BR716" s="402">
        <v>29.3</v>
      </c>
      <c r="BS716" s="402">
        <v>29.1</v>
      </c>
      <c r="BT716" s="402">
        <v>17.6</v>
      </c>
      <c r="BU716" s="402">
        <v>14.6</v>
      </c>
      <c r="BV716" s="402">
        <v>14.8</v>
      </c>
      <c r="BW716" s="402">
        <v>28</v>
      </c>
      <c r="BX716" s="402">
        <v>14.5</v>
      </c>
      <c r="BY716" s="402">
        <v>16</v>
      </c>
      <c r="BZ716" s="402">
        <v>14.6</v>
      </c>
      <c r="CA716" s="402">
        <v>13.6</v>
      </c>
      <c r="CB716" s="402">
        <v>12.5</v>
      </c>
      <c r="CC716" s="402">
        <v>14.1</v>
      </c>
      <c r="CD716" s="402">
        <v>12.7</v>
      </c>
      <c r="CE716" s="402">
        <v>14.4</v>
      </c>
      <c r="CF716" s="402">
        <v>20.1</v>
      </c>
      <c r="CG716" s="402">
        <v>19</v>
      </c>
      <c r="CH716" s="402">
        <v>17</v>
      </c>
      <c r="CI716" s="402">
        <v>14.1</v>
      </c>
      <c r="CJ716" s="402">
        <v>24.4</v>
      </c>
      <c r="CK716" s="402">
        <v>24.6</v>
      </c>
      <c r="CL716" s="402">
        <v>22.8</v>
      </c>
      <c r="CM716" s="402">
        <v>14</v>
      </c>
      <c r="CN716" s="402">
        <v>16.1</v>
      </c>
      <c r="CO716" s="402">
        <v>13.8</v>
      </c>
      <c r="CP716" s="402">
        <v>15.8</v>
      </c>
    </row>
    <row r="717" spans="3:94">
      <c r="C717" t="s">
        <v>180</v>
      </c>
      <c r="D717" t="s">
        <v>1753</v>
      </c>
      <c r="I717" s="402"/>
      <c r="J717" s="402"/>
      <c r="K717" s="402"/>
      <c r="L717" s="402"/>
      <c r="M717" s="402"/>
      <c r="N717" s="402"/>
      <c r="O717" s="402"/>
      <c r="P717" s="402"/>
      <c r="Q717" s="402"/>
      <c r="R717" s="402"/>
      <c r="S717" s="402"/>
      <c r="T717" s="402"/>
      <c r="U717" s="402"/>
      <c r="V717" s="402"/>
      <c r="W717" s="402"/>
      <c r="X717" s="402"/>
      <c r="Y717" s="402"/>
      <c r="Z717" s="402"/>
      <c r="AA717" s="402"/>
      <c r="AB717" s="402"/>
      <c r="AC717" s="402"/>
      <c r="AD717" s="402"/>
      <c r="AE717" s="402"/>
      <c r="AF717" s="402"/>
      <c r="AG717" s="402"/>
      <c r="AH717" s="402"/>
      <c r="AI717" s="402"/>
      <c r="AJ717" s="402"/>
      <c r="AK717" s="402"/>
      <c r="AL717" s="402"/>
      <c r="AM717" s="402"/>
      <c r="AN717" s="402"/>
      <c r="AO717" s="402"/>
      <c r="AP717" s="402"/>
      <c r="AQ717" s="402"/>
      <c r="AR717" s="402"/>
      <c r="AS717" s="402"/>
      <c r="AT717" s="402"/>
      <c r="AU717" s="402"/>
      <c r="AV717" s="402"/>
      <c r="AW717" s="402"/>
      <c r="AX717" s="402"/>
      <c r="AY717" s="402"/>
      <c r="AZ717" s="402"/>
      <c r="BA717" s="402"/>
      <c r="BB717" s="402"/>
      <c r="BC717" s="402"/>
      <c r="BD717" s="402"/>
      <c r="BE717" s="402"/>
      <c r="BF717" s="402"/>
      <c r="BG717" s="402"/>
      <c r="BH717" s="402"/>
      <c r="BI717" s="402"/>
      <c r="BJ717" s="402"/>
      <c r="BK717" s="402"/>
      <c r="BL717" s="402"/>
      <c r="BM717" s="402"/>
      <c r="BN717" s="402"/>
      <c r="BO717" s="402"/>
      <c r="BP717" s="402"/>
      <c r="BQ717" s="402"/>
      <c r="BR717" s="402"/>
      <c r="BS717" s="402"/>
      <c r="BT717" s="402"/>
      <c r="BU717" s="402"/>
      <c r="BV717" s="402"/>
      <c r="BW717" s="402"/>
      <c r="BX717" s="402"/>
      <c r="BY717" s="402"/>
      <c r="BZ717" s="402"/>
      <c r="CA717" s="402"/>
      <c r="CB717" s="402"/>
      <c r="CC717" s="402"/>
      <c r="CD717" s="402"/>
      <c r="CE717" s="402"/>
      <c r="CF717" s="402"/>
      <c r="CG717" s="402"/>
      <c r="CH717" s="402"/>
      <c r="CI717" s="402"/>
      <c r="CJ717" s="402"/>
      <c r="CK717" s="402"/>
      <c r="CL717" s="402"/>
      <c r="CM717" s="402"/>
      <c r="CN717" s="402"/>
      <c r="CO717" s="402"/>
      <c r="CP717" s="402"/>
    </row>
    <row r="718" spans="1:94">
      <c r="A718">
        <v>733</v>
      </c>
      <c r="B718" t="s">
        <v>1752</v>
      </c>
      <c r="C718" t="s">
        <v>180</v>
      </c>
      <c r="D718" t="s">
        <v>1753</v>
      </c>
      <c r="E718" t="s">
        <v>1754</v>
      </c>
      <c r="F718" t="s">
        <v>2116</v>
      </c>
      <c r="I718" s="402"/>
      <c r="J718" s="402">
        <v>29.3</v>
      </c>
      <c r="K718" s="402"/>
      <c r="L718" s="402">
        <v>29.4</v>
      </c>
      <c r="M718" s="402">
        <v>29.4</v>
      </c>
      <c r="N718" s="402">
        <v>29.4</v>
      </c>
      <c r="O718" s="402">
        <v>28.9</v>
      </c>
      <c r="P718" s="402">
        <v>29.4</v>
      </c>
      <c r="Q718" s="402"/>
      <c r="R718" s="402">
        <v>29.4</v>
      </c>
      <c r="S718" s="402">
        <v>31.6</v>
      </c>
      <c r="T718" s="402">
        <v>29</v>
      </c>
      <c r="U718" s="402">
        <v>29.4</v>
      </c>
      <c r="V718" s="402">
        <v>29.4</v>
      </c>
      <c r="W718" s="402">
        <v>26.1</v>
      </c>
      <c r="X718" s="402">
        <v>29.4</v>
      </c>
      <c r="Y718" s="402">
        <v>30.3</v>
      </c>
      <c r="Z718" s="402">
        <v>27.7</v>
      </c>
      <c r="AA718" s="402">
        <v>29.4</v>
      </c>
      <c r="AB718" s="402">
        <v>28.4</v>
      </c>
      <c r="AC718" s="402">
        <v>28.1</v>
      </c>
      <c r="AD718" s="402">
        <v>28.9</v>
      </c>
      <c r="AE718" s="402">
        <v>28.9</v>
      </c>
      <c r="AF718" s="402">
        <v>30</v>
      </c>
      <c r="AG718" s="402">
        <v>29.4</v>
      </c>
      <c r="AH718" s="402">
        <v>29.4</v>
      </c>
      <c r="AI718" s="402"/>
      <c r="AJ718" s="402">
        <v>29.4</v>
      </c>
      <c r="AK718" s="402">
        <v>29.4</v>
      </c>
      <c r="AL718" s="402">
        <v>29.4</v>
      </c>
      <c r="AM718" s="402">
        <v>31.7</v>
      </c>
      <c r="AN718" s="402">
        <v>31.7</v>
      </c>
      <c r="AO718" s="402">
        <v>33</v>
      </c>
      <c r="AP718" s="402">
        <v>31.7</v>
      </c>
      <c r="AQ718" s="402">
        <v>34.2</v>
      </c>
      <c r="AR718" s="402">
        <v>31.7</v>
      </c>
      <c r="AS718" s="402">
        <v>29</v>
      </c>
      <c r="AT718" s="402">
        <v>29</v>
      </c>
      <c r="AU718" s="402">
        <v>24.3</v>
      </c>
      <c r="AV718" s="402">
        <v>33.8</v>
      </c>
      <c r="AW718" s="402">
        <v>31.4</v>
      </c>
      <c r="AX718" s="402">
        <v>29.4</v>
      </c>
      <c r="AY718" s="402">
        <v>29.4</v>
      </c>
      <c r="AZ718" s="402">
        <v>29.4</v>
      </c>
      <c r="BA718" s="402">
        <v>29.4</v>
      </c>
      <c r="BB718" s="402">
        <v>29.4</v>
      </c>
      <c r="BC718" s="402">
        <v>31.4</v>
      </c>
      <c r="BD718" s="402">
        <v>26.1</v>
      </c>
      <c r="BE718" s="402">
        <v>26.1</v>
      </c>
      <c r="BF718" s="402">
        <v>26.1</v>
      </c>
      <c r="BG718" s="402">
        <v>29.4</v>
      </c>
      <c r="BH718" s="402">
        <v>29.4</v>
      </c>
      <c r="BI718" s="402">
        <v>29.4</v>
      </c>
      <c r="BJ718" s="402">
        <v>30.3</v>
      </c>
      <c r="BK718" s="402">
        <v>30.7</v>
      </c>
      <c r="BL718" s="402">
        <v>30.3</v>
      </c>
      <c r="BM718" s="402">
        <v>27.5</v>
      </c>
      <c r="BN718" s="402">
        <v>27.7</v>
      </c>
      <c r="BO718" s="402">
        <v>29.4</v>
      </c>
      <c r="BP718" s="402">
        <v>29.4</v>
      </c>
      <c r="BQ718" s="402">
        <v>26.9</v>
      </c>
      <c r="BR718" s="402">
        <v>28.5</v>
      </c>
      <c r="BS718" s="402">
        <v>28.5</v>
      </c>
      <c r="BT718" s="402">
        <v>28.1</v>
      </c>
      <c r="BU718" s="402">
        <v>28.1</v>
      </c>
      <c r="BV718" s="402">
        <v>28.1</v>
      </c>
      <c r="BW718" s="402">
        <v>25.6</v>
      </c>
      <c r="BX718" s="402">
        <v>27.7</v>
      </c>
      <c r="BY718" s="402">
        <v>29</v>
      </c>
      <c r="BZ718" s="402">
        <v>29.4</v>
      </c>
      <c r="CA718" s="402">
        <v>29</v>
      </c>
      <c r="CB718" s="402">
        <v>26.8</v>
      </c>
      <c r="CC718" s="402">
        <v>29</v>
      </c>
      <c r="CD718" s="402">
        <v>29</v>
      </c>
      <c r="CE718" s="402">
        <v>29</v>
      </c>
      <c r="CF718" s="402">
        <v>30</v>
      </c>
      <c r="CG718" s="402">
        <v>31.7</v>
      </c>
      <c r="CH718" s="402">
        <v>30</v>
      </c>
      <c r="CI718" s="402">
        <v>29.4</v>
      </c>
      <c r="CJ718" s="402">
        <v>24.7</v>
      </c>
      <c r="CK718" s="402">
        <v>29.5</v>
      </c>
      <c r="CL718" s="402">
        <v>34.6</v>
      </c>
      <c r="CM718" s="402">
        <v>29.4</v>
      </c>
      <c r="CN718" s="402">
        <v>29.4</v>
      </c>
      <c r="CO718" s="402">
        <v>29.4</v>
      </c>
      <c r="CP718" s="402">
        <v>29.4</v>
      </c>
    </row>
    <row r="719" spans="1:94">
      <c r="A719">
        <v>734</v>
      </c>
      <c r="B719" t="s">
        <v>1755</v>
      </c>
      <c r="C719" t="s">
        <v>180</v>
      </c>
      <c r="D719" t="s">
        <v>1753</v>
      </c>
      <c r="E719" t="s">
        <v>1756</v>
      </c>
      <c r="F719" t="s">
        <v>2116</v>
      </c>
      <c r="I719" s="402"/>
      <c r="J719" s="402">
        <v>19.1</v>
      </c>
      <c r="K719" s="402"/>
      <c r="L719" s="402">
        <v>22.7</v>
      </c>
      <c r="M719" s="402">
        <v>19</v>
      </c>
      <c r="N719" s="402">
        <v>19.2</v>
      </c>
      <c r="O719" s="402">
        <v>18.5</v>
      </c>
      <c r="P719" s="402">
        <v>15.2</v>
      </c>
      <c r="Q719" s="402"/>
      <c r="R719" s="402">
        <v>24.4</v>
      </c>
      <c r="S719" s="402">
        <v>23.1</v>
      </c>
      <c r="T719" s="402">
        <v>22.7</v>
      </c>
      <c r="U719" s="402">
        <v>18.7</v>
      </c>
      <c r="V719" s="402">
        <v>19</v>
      </c>
      <c r="W719" s="402">
        <v>22.1</v>
      </c>
      <c r="X719" s="402">
        <v>18.7</v>
      </c>
      <c r="Y719" s="402">
        <v>19.2</v>
      </c>
      <c r="Z719" s="402">
        <v>19.2</v>
      </c>
      <c r="AA719" s="402">
        <v>19.2</v>
      </c>
      <c r="AB719" s="402">
        <v>15.5</v>
      </c>
      <c r="AC719" s="402">
        <v>18.4</v>
      </c>
      <c r="AD719" s="402">
        <v>18.1</v>
      </c>
      <c r="AE719" s="402">
        <v>18.4</v>
      </c>
      <c r="AF719" s="402">
        <v>16.3</v>
      </c>
      <c r="AG719" s="402">
        <v>14.5</v>
      </c>
      <c r="AH719" s="402">
        <v>13.1</v>
      </c>
      <c r="AI719" s="402"/>
      <c r="AJ719" s="402">
        <v>24.6</v>
      </c>
      <c r="AK719" s="402">
        <v>25.3</v>
      </c>
      <c r="AL719" s="402">
        <v>24.6</v>
      </c>
      <c r="AM719" s="402">
        <v>23.4</v>
      </c>
      <c r="AN719" s="402">
        <v>27.6</v>
      </c>
      <c r="AO719" s="402">
        <v>21.9</v>
      </c>
      <c r="AP719" s="402">
        <v>23.3</v>
      </c>
      <c r="AQ719" s="402">
        <v>23.3</v>
      </c>
      <c r="AR719" s="402">
        <v>23.3</v>
      </c>
      <c r="AS719" s="402">
        <v>22.9</v>
      </c>
      <c r="AT719" s="402">
        <v>22.9</v>
      </c>
      <c r="AU719" s="402">
        <v>20.1</v>
      </c>
      <c r="AV719" s="402">
        <v>27.2</v>
      </c>
      <c r="AW719" s="402">
        <v>18.9</v>
      </c>
      <c r="AX719" s="402">
        <v>18.9</v>
      </c>
      <c r="AY719" s="402">
        <v>18.9</v>
      </c>
      <c r="AZ719" s="402">
        <v>16.6</v>
      </c>
      <c r="BA719" s="402">
        <v>19</v>
      </c>
      <c r="BB719" s="402">
        <v>19.1</v>
      </c>
      <c r="BC719" s="402">
        <v>19.1</v>
      </c>
      <c r="BD719" s="402">
        <v>23.7</v>
      </c>
      <c r="BE719" s="402">
        <v>22.3</v>
      </c>
      <c r="BF719" s="402">
        <v>22.3</v>
      </c>
      <c r="BG719" s="402">
        <v>18.9</v>
      </c>
      <c r="BH719" s="402">
        <v>9.8</v>
      </c>
      <c r="BI719" s="402">
        <v>18.9</v>
      </c>
      <c r="BJ719" s="402">
        <v>19.3</v>
      </c>
      <c r="BK719" s="402">
        <v>19.3</v>
      </c>
      <c r="BL719" s="402">
        <v>19.3</v>
      </c>
      <c r="BM719" s="402">
        <v>19.3</v>
      </c>
      <c r="BN719" s="402">
        <v>19.3</v>
      </c>
      <c r="BO719" s="402">
        <v>19.3</v>
      </c>
      <c r="BP719" s="402">
        <v>19.3</v>
      </c>
      <c r="BQ719" s="402">
        <v>15.6</v>
      </c>
      <c r="BR719" s="402">
        <v>15.6</v>
      </c>
      <c r="BS719" s="402">
        <v>13.7</v>
      </c>
      <c r="BT719" s="402">
        <v>18.6</v>
      </c>
      <c r="BU719" s="402">
        <v>18.9</v>
      </c>
      <c r="BV719" s="402">
        <v>18.6</v>
      </c>
      <c r="BW719" s="402">
        <v>16.9</v>
      </c>
      <c r="BX719" s="402">
        <v>18.2</v>
      </c>
      <c r="BY719" s="402">
        <v>15.6</v>
      </c>
      <c r="BZ719" s="402">
        <v>18.2</v>
      </c>
      <c r="CA719" s="402">
        <v>18.2</v>
      </c>
      <c r="CB719" s="402">
        <v>18.6</v>
      </c>
      <c r="CC719" s="402">
        <v>21.8</v>
      </c>
      <c r="CD719" s="402">
        <v>18.6</v>
      </c>
      <c r="CE719" s="402">
        <v>18.6</v>
      </c>
      <c r="CF719" s="402">
        <v>16.4</v>
      </c>
      <c r="CG719" s="402">
        <v>16</v>
      </c>
      <c r="CH719" s="402">
        <v>18.3</v>
      </c>
      <c r="CI719" s="402">
        <v>14.8</v>
      </c>
      <c r="CJ719" s="402">
        <v>13</v>
      </c>
      <c r="CK719" s="402">
        <v>14.7</v>
      </c>
      <c r="CL719" s="402">
        <v>12.9</v>
      </c>
      <c r="CM719" s="402">
        <v>14.7</v>
      </c>
      <c r="CN719" s="402">
        <v>13.2</v>
      </c>
      <c r="CO719" s="402">
        <v>13.2</v>
      </c>
      <c r="CP719" s="402">
        <v>13.2</v>
      </c>
    </row>
    <row r="720" spans="1:94">
      <c r="A720">
        <v>735</v>
      </c>
      <c r="B720" t="s">
        <v>1757</v>
      </c>
      <c r="C720" t="s">
        <v>180</v>
      </c>
      <c r="D720" t="s">
        <v>1753</v>
      </c>
      <c r="E720" t="s">
        <v>1758</v>
      </c>
      <c r="F720" t="s">
        <v>2116</v>
      </c>
      <c r="I720" s="402"/>
      <c r="J720" s="402">
        <v>13.8</v>
      </c>
      <c r="K720" s="402"/>
      <c r="L720" s="402">
        <v>15.8</v>
      </c>
      <c r="M720" s="402">
        <v>13.8</v>
      </c>
      <c r="N720" s="402">
        <v>13.8</v>
      </c>
      <c r="O720" s="402">
        <v>12.7</v>
      </c>
      <c r="P720" s="402">
        <v>12.6</v>
      </c>
      <c r="Q720" s="402"/>
      <c r="R720" s="402">
        <v>18</v>
      </c>
      <c r="S720" s="402">
        <v>15.9</v>
      </c>
      <c r="T720" s="402">
        <v>15.9</v>
      </c>
      <c r="U720" s="402">
        <v>13.9</v>
      </c>
      <c r="V720" s="402">
        <v>13.9</v>
      </c>
      <c r="W720" s="402">
        <v>13.9</v>
      </c>
      <c r="X720" s="402">
        <v>13.9</v>
      </c>
      <c r="Y720" s="402">
        <v>13.9</v>
      </c>
      <c r="Z720" s="402">
        <v>15.1</v>
      </c>
      <c r="AA720" s="402">
        <v>13.9</v>
      </c>
      <c r="AB720" s="402">
        <v>11.5</v>
      </c>
      <c r="AC720" s="402">
        <v>12.8</v>
      </c>
      <c r="AD720" s="402">
        <v>11.5</v>
      </c>
      <c r="AE720" s="402">
        <v>12.8</v>
      </c>
      <c r="AF720" s="402">
        <v>12.7</v>
      </c>
      <c r="AG720" s="402">
        <v>12.7</v>
      </c>
      <c r="AH720" s="402">
        <v>12.5</v>
      </c>
      <c r="AI720" s="402"/>
      <c r="AJ720" s="402">
        <v>17.9</v>
      </c>
      <c r="AK720" s="402">
        <v>17.9</v>
      </c>
      <c r="AL720" s="402">
        <v>17.9</v>
      </c>
      <c r="AM720" s="402">
        <v>17</v>
      </c>
      <c r="AN720" s="402">
        <v>16</v>
      </c>
      <c r="AO720" s="402">
        <v>15.8</v>
      </c>
      <c r="AP720" s="402">
        <v>15.8</v>
      </c>
      <c r="AQ720" s="402">
        <v>15.8</v>
      </c>
      <c r="AR720" s="402">
        <v>14.7</v>
      </c>
      <c r="AS720" s="402">
        <v>15.8</v>
      </c>
      <c r="AT720" s="402">
        <v>15.8</v>
      </c>
      <c r="AU720" s="402">
        <v>15.8</v>
      </c>
      <c r="AV720" s="402">
        <v>15.8</v>
      </c>
      <c r="AW720" s="402">
        <v>13.8</v>
      </c>
      <c r="AX720" s="402">
        <v>13.8</v>
      </c>
      <c r="AY720" s="402">
        <v>16.8</v>
      </c>
      <c r="AZ720" s="402">
        <v>13.8</v>
      </c>
      <c r="BA720" s="402">
        <v>13.8</v>
      </c>
      <c r="BB720" s="402">
        <v>13.8</v>
      </c>
      <c r="BC720" s="402">
        <v>15.5</v>
      </c>
      <c r="BD720" s="402">
        <v>13.8</v>
      </c>
      <c r="BE720" s="402">
        <v>13.8</v>
      </c>
      <c r="BF720" s="402">
        <v>13.8</v>
      </c>
      <c r="BG720" s="402">
        <v>13.8</v>
      </c>
      <c r="BH720" s="402">
        <v>13.8</v>
      </c>
      <c r="BI720" s="402">
        <v>13.8</v>
      </c>
      <c r="BJ720" s="402">
        <v>13.8</v>
      </c>
      <c r="BK720" s="402">
        <v>13.8</v>
      </c>
      <c r="BL720" s="402">
        <v>13.8</v>
      </c>
      <c r="BM720" s="402">
        <v>15</v>
      </c>
      <c r="BN720" s="402">
        <v>17</v>
      </c>
      <c r="BO720" s="402">
        <v>13.8</v>
      </c>
      <c r="BP720" s="402">
        <v>13.8</v>
      </c>
      <c r="BQ720" s="402">
        <v>11.4</v>
      </c>
      <c r="BR720" s="402">
        <v>11.4</v>
      </c>
      <c r="BS720" s="402">
        <v>11.4</v>
      </c>
      <c r="BT720" s="402">
        <v>17.2</v>
      </c>
      <c r="BU720" s="402">
        <v>12.7</v>
      </c>
      <c r="BV720" s="402">
        <v>12.7</v>
      </c>
      <c r="BW720" s="402">
        <v>12.7</v>
      </c>
      <c r="BX720" s="402">
        <v>11.5</v>
      </c>
      <c r="BY720" s="402">
        <v>11.5</v>
      </c>
      <c r="BZ720" s="402">
        <v>11.5</v>
      </c>
      <c r="CA720" s="402">
        <v>10.2</v>
      </c>
      <c r="CB720" s="402">
        <v>12.7</v>
      </c>
      <c r="CC720" s="402">
        <v>14.3</v>
      </c>
      <c r="CD720" s="402">
        <v>12.7</v>
      </c>
      <c r="CE720" s="402">
        <v>12.7</v>
      </c>
      <c r="CF720" s="402">
        <v>12.6</v>
      </c>
      <c r="CG720" s="402">
        <v>12.6</v>
      </c>
      <c r="CH720" s="402">
        <v>12.6</v>
      </c>
      <c r="CI720" s="402">
        <v>12</v>
      </c>
      <c r="CJ720" s="402">
        <v>12.6</v>
      </c>
      <c r="CK720" s="402">
        <v>12.6</v>
      </c>
      <c r="CL720" s="402">
        <v>14.2</v>
      </c>
      <c r="CM720" s="402">
        <v>12.6</v>
      </c>
      <c r="CN720" s="402">
        <v>12.2</v>
      </c>
      <c r="CO720" s="402">
        <v>12.4</v>
      </c>
      <c r="CP720" s="402">
        <v>12.4</v>
      </c>
    </row>
    <row r="721" spans="1:94">
      <c r="A721">
        <v>736</v>
      </c>
      <c r="B721" t="s">
        <v>1759</v>
      </c>
      <c r="C721" t="s">
        <v>180</v>
      </c>
      <c r="D721" t="s">
        <v>1753</v>
      </c>
      <c r="E721" t="s">
        <v>1760</v>
      </c>
      <c r="F721" t="s">
        <v>2116</v>
      </c>
      <c r="I721" s="402"/>
      <c r="J721" s="402">
        <v>15.4</v>
      </c>
      <c r="K721" s="402"/>
      <c r="L721" s="402">
        <v>18.6</v>
      </c>
      <c r="M721" s="402">
        <v>15.4</v>
      </c>
      <c r="N721" s="402">
        <v>15.9</v>
      </c>
      <c r="O721" s="402">
        <v>13.8</v>
      </c>
      <c r="P721" s="402">
        <v>12.9</v>
      </c>
      <c r="Q721" s="402"/>
      <c r="R721" s="402">
        <v>18.8</v>
      </c>
      <c r="S721" s="402">
        <v>18.8</v>
      </c>
      <c r="T721" s="402">
        <v>18.8</v>
      </c>
      <c r="U721" s="402">
        <v>15.5</v>
      </c>
      <c r="V721" s="402">
        <v>15.5</v>
      </c>
      <c r="W721" s="402">
        <v>16</v>
      </c>
      <c r="X721" s="402">
        <v>16.7</v>
      </c>
      <c r="Y721" s="402">
        <v>16</v>
      </c>
      <c r="Z721" s="402">
        <v>16</v>
      </c>
      <c r="AA721" s="402">
        <v>16</v>
      </c>
      <c r="AB721" s="402">
        <v>13.9</v>
      </c>
      <c r="AC721" s="402">
        <v>13.9</v>
      </c>
      <c r="AD721" s="402">
        <v>12.4</v>
      </c>
      <c r="AE721" s="402">
        <v>13.9</v>
      </c>
      <c r="AF721" s="402">
        <v>13</v>
      </c>
      <c r="AG721" s="402">
        <v>13</v>
      </c>
      <c r="AH721" s="402">
        <v>11.4</v>
      </c>
      <c r="AI721" s="402"/>
      <c r="AJ721" s="402">
        <v>18.7</v>
      </c>
      <c r="AK721" s="402">
        <v>18.7</v>
      </c>
      <c r="AL721" s="402">
        <v>18.7</v>
      </c>
      <c r="AM721" s="402">
        <v>19.2</v>
      </c>
      <c r="AN721" s="402">
        <v>22.5</v>
      </c>
      <c r="AO721" s="402">
        <v>18.7</v>
      </c>
      <c r="AP721" s="402">
        <v>18.7</v>
      </c>
      <c r="AQ721" s="402">
        <v>18.7</v>
      </c>
      <c r="AR721" s="402">
        <v>18.1</v>
      </c>
      <c r="AS721" s="402">
        <v>18.7</v>
      </c>
      <c r="AT721" s="402">
        <v>18.7</v>
      </c>
      <c r="AU721" s="402">
        <v>18.7</v>
      </c>
      <c r="AV721" s="402">
        <v>20.3</v>
      </c>
      <c r="AW721" s="402">
        <v>15.4</v>
      </c>
      <c r="AX721" s="402">
        <v>15.4</v>
      </c>
      <c r="AY721" s="402">
        <v>15.4</v>
      </c>
      <c r="AZ721" s="402">
        <v>14.8</v>
      </c>
      <c r="BA721" s="402">
        <v>14.5</v>
      </c>
      <c r="BB721" s="402">
        <v>15.4</v>
      </c>
      <c r="BC721" s="402">
        <v>15.9</v>
      </c>
      <c r="BD721" s="402">
        <v>15.9</v>
      </c>
      <c r="BE721" s="402">
        <v>15.9</v>
      </c>
      <c r="BF721" s="402">
        <v>15.9</v>
      </c>
      <c r="BG721" s="402">
        <v>16.7</v>
      </c>
      <c r="BH721" s="402">
        <v>16.7</v>
      </c>
      <c r="BI721" s="402">
        <v>16.7</v>
      </c>
      <c r="BJ721" s="402">
        <v>15.9</v>
      </c>
      <c r="BK721" s="402">
        <v>15.9</v>
      </c>
      <c r="BL721" s="402">
        <v>15.9</v>
      </c>
      <c r="BM721" s="402">
        <v>15.9</v>
      </c>
      <c r="BN721" s="402">
        <v>17.1</v>
      </c>
      <c r="BO721" s="402">
        <v>15.9</v>
      </c>
      <c r="BP721" s="402">
        <v>15.9</v>
      </c>
      <c r="BQ721" s="402">
        <v>13.8</v>
      </c>
      <c r="BR721" s="402">
        <v>13.8</v>
      </c>
      <c r="BS721" s="402">
        <v>13.8</v>
      </c>
      <c r="BT721" s="402">
        <v>13.8</v>
      </c>
      <c r="BU721" s="402">
        <v>13.8</v>
      </c>
      <c r="BV721" s="402">
        <v>12.9</v>
      </c>
      <c r="BW721" s="402">
        <v>21.3</v>
      </c>
      <c r="BX721" s="402">
        <v>12.3</v>
      </c>
      <c r="BY721" s="402">
        <v>12.3</v>
      </c>
      <c r="BZ721" s="402">
        <v>11.2</v>
      </c>
      <c r="CA721" s="402">
        <v>12.3</v>
      </c>
      <c r="CB721" s="402">
        <v>13.8</v>
      </c>
      <c r="CC721" s="402">
        <v>13.8</v>
      </c>
      <c r="CD721" s="402">
        <v>13.8</v>
      </c>
      <c r="CE721" s="402">
        <v>13.8</v>
      </c>
      <c r="CF721" s="402">
        <v>13</v>
      </c>
      <c r="CG721" s="402">
        <v>13</v>
      </c>
      <c r="CH721" s="402">
        <v>13</v>
      </c>
      <c r="CI721" s="402">
        <v>12.8</v>
      </c>
      <c r="CJ721" s="402">
        <v>13</v>
      </c>
      <c r="CK721" s="402">
        <v>13</v>
      </c>
      <c r="CL721" s="402">
        <v>13</v>
      </c>
      <c r="CM721" s="402">
        <v>11.5</v>
      </c>
      <c r="CN721" s="402">
        <v>11.4</v>
      </c>
      <c r="CO721" s="402">
        <v>11.4</v>
      </c>
      <c r="CP721" s="402">
        <v>11.4</v>
      </c>
    </row>
    <row r="722" spans="1:94">
      <c r="A722">
        <v>737</v>
      </c>
      <c r="B722" t="s">
        <v>1761</v>
      </c>
      <c r="C722" t="s">
        <v>180</v>
      </c>
      <c r="D722" t="s">
        <v>1753</v>
      </c>
      <c r="E722" t="s">
        <v>1762</v>
      </c>
      <c r="F722" t="s">
        <v>2116</v>
      </c>
      <c r="I722" s="402"/>
      <c r="J722" s="402">
        <v>8</v>
      </c>
      <c r="K722" s="402"/>
      <c r="L722" s="402">
        <v>9.3</v>
      </c>
      <c r="M722" s="402">
        <v>8</v>
      </c>
      <c r="N722" s="402">
        <v>8</v>
      </c>
      <c r="O722" s="402">
        <v>7.8</v>
      </c>
      <c r="P722" s="402">
        <v>6.6</v>
      </c>
      <c r="Q722" s="402"/>
      <c r="R722" s="402">
        <v>9.4</v>
      </c>
      <c r="S722" s="402">
        <v>9.4</v>
      </c>
      <c r="T722" s="402">
        <v>9.4</v>
      </c>
      <c r="U722" s="402">
        <v>8.1</v>
      </c>
      <c r="V722" s="402">
        <v>8.1</v>
      </c>
      <c r="W722" s="402">
        <v>8.8</v>
      </c>
      <c r="X722" s="402">
        <v>8.1</v>
      </c>
      <c r="Y722" s="402">
        <v>8.1</v>
      </c>
      <c r="Z722" s="402">
        <v>8.1</v>
      </c>
      <c r="AA722" s="402">
        <v>8</v>
      </c>
      <c r="AB722" s="402">
        <v>5.5</v>
      </c>
      <c r="AC722" s="402">
        <v>7.8</v>
      </c>
      <c r="AD722" s="402">
        <v>7.8</v>
      </c>
      <c r="AE722" s="402">
        <v>7.8</v>
      </c>
      <c r="AF722" s="402">
        <v>7.1</v>
      </c>
      <c r="AG722" s="402">
        <v>5.7</v>
      </c>
      <c r="AH722" s="402">
        <v>6.1</v>
      </c>
      <c r="AI722" s="402"/>
      <c r="AJ722" s="402">
        <v>9.3</v>
      </c>
      <c r="AK722" s="402">
        <v>9.3</v>
      </c>
      <c r="AL722" s="402">
        <v>9.3</v>
      </c>
      <c r="AM722" s="402">
        <v>9.3</v>
      </c>
      <c r="AN722" s="402">
        <v>10.3</v>
      </c>
      <c r="AO722" s="402">
        <v>9.3</v>
      </c>
      <c r="AP722" s="402">
        <v>9.3</v>
      </c>
      <c r="AQ722" s="402">
        <v>9.4</v>
      </c>
      <c r="AR722" s="402">
        <v>8.4</v>
      </c>
      <c r="AS722" s="402">
        <v>9.3</v>
      </c>
      <c r="AT722" s="402">
        <v>9.3</v>
      </c>
      <c r="AU722" s="402">
        <v>9.3</v>
      </c>
      <c r="AV722" s="402">
        <v>9.3</v>
      </c>
      <c r="AW722" s="402">
        <v>8.6</v>
      </c>
      <c r="AX722" s="402">
        <v>8.2</v>
      </c>
      <c r="AY722" s="402">
        <v>7.9</v>
      </c>
      <c r="AZ722" s="402">
        <v>7.9</v>
      </c>
      <c r="BA722" s="402">
        <v>7.9</v>
      </c>
      <c r="BB722" s="402">
        <v>7.9</v>
      </c>
      <c r="BC722" s="402">
        <v>7.9</v>
      </c>
      <c r="BD722" s="402">
        <v>8.7</v>
      </c>
      <c r="BE722" s="402">
        <v>8.7</v>
      </c>
      <c r="BF722" s="402">
        <v>8.8</v>
      </c>
      <c r="BG722" s="402">
        <v>9.5</v>
      </c>
      <c r="BH722" s="402">
        <v>7.5</v>
      </c>
      <c r="BI722" s="402">
        <v>8</v>
      </c>
      <c r="BJ722" s="402">
        <v>8</v>
      </c>
      <c r="BK722" s="402">
        <v>8</v>
      </c>
      <c r="BL722" s="402">
        <v>8</v>
      </c>
      <c r="BM722" s="402">
        <v>8</v>
      </c>
      <c r="BN722" s="402">
        <v>8</v>
      </c>
      <c r="BO722" s="402">
        <v>7.9</v>
      </c>
      <c r="BP722" s="402">
        <v>7.5</v>
      </c>
      <c r="BQ722" s="402">
        <v>5</v>
      </c>
      <c r="BR722" s="402">
        <v>5.4</v>
      </c>
      <c r="BS722" s="402">
        <v>5.4</v>
      </c>
      <c r="BT722" s="402">
        <v>9.3</v>
      </c>
      <c r="BU722" s="402">
        <v>7.7</v>
      </c>
      <c r="BV722" s="402">
        <v>7.7</v>
      </c>
      <c r="BW722" s="402">
        <v>7.4</v>
      </c>
      <c r="BX722" s="402">
        <v>7.7</v>
      </c>
      <c r="BY722" s="402">
        <v>7.4</v>
      </c>
      <c r="BZ722" s="402">
        <v>7.7</v>
      </c>
      <c r="CA722" s="402">
        <v>7.7</v>
      </c>
      <c r="CB722" s="402">
        <v>7.7</v>
      </c>
      <c r="CC722" s="402">
        <v>7.7</v>
      </c>
      <c r="CD722" s="402">
        <v>7.7</v>
      </c>
      <c r="CE722" s="402">
        <v>9.8</v>
      </c>
      <c r="CF722" s="402">
        <v>9.3</v>
      </c>
      <c r="CG722" s="402">
        <v>7</v>
      </c>
      <c r="CH722" s="402">
        <v>7</v>
      </c>
      <c r="CI722" s="402">
        <v>4.4</v>
      </c>
      <c r="CJ722" s="402">
        <v>5.6</v>
      </c>
      <c r="CK722" s="402">
        <v>5.6</v>
      </c>
      <c r="CL722" s="402">
        <v>5.6</v>
      </c>
      <c r="CM722" s="402">
        <v>5.6</v>
      </c>
      <c r="CN722" s="402">
        <v>6</v>
      </c>
      <c r="CO722" s="402">
        <v>6</v>
      </c>
      <c r="CP722" s="402">
        <v>6</v>
      </c>
    </row>
    <row r="723" spans="1:94">
      <c r="A723">
        <v>738</v>
      </c>
      <c r="B723" t="s">
        <v>1763</v>
      </c>
      <c r="C723" t="s">
        <v>180</v>
      </c>
      <c r="D723" t="s">
        <v>1753</v>
      </c>
      <c r="E723" t="s">
        <v>1764</v>
      </c>
      <c r="F723" t="s">
        <v>2116</v>
      </c>
      <c r="I723" s="402"/>
      <c r="J723" s="402">
        <v>11.5</v>
      </c>
      <c r="K723" s="402"/>
      <c r="L723" s="402">
        <v>13.1</v>
      </c>
      <c r="M723" s="402">
        <v>9.3</v>
      </c>
      <c r="N723" s="402">
        <v>11.9</v>
      </c>
      <c r="O723" s="402">
        <v>10.5</v>
      </c>
      <c r="P723" s="402">
        <v>11.4</v>
      </c>
      <c r="Q723" s="402"/>
      <c r="R723" s="402">
        <v>13.2</v>
      </c>
      <c r="S723" s="402">
        <v>13.2</v>
      </c>
      <c r="T723" s="402">
        <v>13.2</v>
      </c>
      <c r="U723" s="402">
        <v>7.5</v>
      </c>
      <c r="V723" s="402">
        <v>9.4</v>
      </c>
      <c r="W723" s="402">
        <v>13.3</v>
      </c>
      <c r="X723" s="402">
        <v>12.1</v>
      </c>
      <c r="Y723" s="402">
        <v>12</v>
      </c>
      <c r="Z723" s="402">
        <v>12</v>
      </c>
      <c r="AA723" s="402">
        <v>11</v>
      </c>
      <c r="AB723" s="402">
        <v>7.4</v>
      </c>
      <c r="AC723" s="402">
        <v>10.6</v>
      </c>
      <c r="AD723" s="402">
        <v>10.6</v>
      </c>
      <c r="AE723" s="402">
        <v>10.6</v>
      </c>
      <c r="AF723" s="402">
        <v>11.5</v>
      </c>
      <c r="AG723" s="402">
        <v>11.4</v>
      </c>
      <c r="AH723" s="402">
        <v>11.5</v>
      </c>
      <c r="AI723" s="402"/>
      <c r="AJ723" s="402">
        <v>13.2</v>
      </c>
      <c r="AK723" s="402">
        <v>13.2</v>
      </c>
      <c r="AL723" s="402">
        <v>13.2</v>
      </c>
      <c r="AM723" s="402">
        <v>13.2</v>
      </c>
      <c r="AN723" s="402">
        <v>13.2</v>
      </c>
      <c r="AO723" s="402">
        <v>13.2</v>
      </c>
      <c r="AP723" s="402">
        <v>13.2</v>
      </c>
      <c r="AQ723" s="402">
        <v>13.2</v>
      </c>
      <c r="AR723" s="402">
        <v>14.9</v>
      </c>
      <c r="AS723" s="402">
        <v>13.2</v>
      </c>
      <c r="AT723" s="402">
        <v>13.2</v>
      </c>
      <c r="AU723" s="402">
        <v>14.3</v>
      </c>
      <c r="AV723" s="402">
        <v>13.2</v>
      </c>
      <c r="AW723" s="402">
        <v>7.5</v>
      </c>
      <c r="AX723" s="402">
        <v>7.5</v>
      </c>
      <c r="AY723" s="402">
        <v>7.5</v>
      </c>
      <c r="AZ723" s="402">
        <v>7.5</v>
      </c>
      <c r="BA723" s="402">
        <v>9.3</v>
      </c>
      <c r="BB723" s="402">
        <v>9.3</v>
      </c>
      <c r="BC723" s="402">
        <v>9.6</v>
      </c>
      <c r="BD723" s="402">
        <v>13.2</v>
      </c>
      <c r="BE723" s="402">
        <v>13.8</v>
      </c>
      <c r="BF723" s="402">
        <v>13.2</v>
      </c>
      <c r="BG723" s="402">
        <v>14.2</v>
      </c>
      <c r="BH723" s="402">
        <v>7.9</v>
      </c>
      <c r="BI723" s="402">
        <v>12.1</v>
      </c>
      <c r="BJ723" s="402">
        <v>11.9</v>
      </c>
      <c r="BK723" s="402">
        <v>11.9</v>
      </c>
      <c r="BL723" s="402">
        <v>11.9</v>
      </c>
      <c r="BM723" s="402">
        <v>11.9</v>
      </c>
      <c r="BN723" s="402">
        <v>11.9</v>
      </c>
      <c r="BO723" s="402">
        <v>11</v>
      </c>
      <c r="BP723" s="402">
        <v>11</v>
      </c>
      <c r="BQ723" s="402">
        <v>7.3</v>
      </c>
      <c r="BR723" s="402">
        <v>7.3</v>
      </c>
      <c r="BS723" s="402">
        <v>6.9</v>
      </c>
      <c r="BT723" s="402">
        <v>14.4</v>
      </c>
      <c r="BU723" s="402">
        <v>10.4</v>
      </c>
      <c r="BV723" s="402">
        <v>10.5</v>
      </c>
      <c r="BW723" s="402">
        <v>9.8</v>
      </c>
      <c r="BX723" s="402">
        <v>11.8</v>
      </c>
      <c r="BY723" s="402">
        <v>9.7</v>
      </c>
      <c r="BZ723" s="402">
        <v>9.8</v>
      </c>
      <c r="CA723" s="402">
        <v>10.5</v>
      </c>
      <c r="CB723" s="402">
        <v>10.5</v>
      </c>
      <c r="CC723" s="402">
        <v>11.1</v>
      </c>
      <c r="CD723" s="402">
        <v>10.5</v>
      </c>
      <c r="CE723" s="402">
        <v>10.5</v>
      </c>
      <c r="CF723" s="402">
        <v>11.5</v>
      </c>
      <c r="CG723" s="402">
        <v>11.5</v>
      </c>
      <c r="CH723" s="402">
        <v>11.5</v>
      </c>
      <c r="CI723" s="402">
        <v>11</v>
      </c>
      <c r="CJ723" s="402">
        <v>11.4</v>
      </c>
      <c r="CK723" s="402">
        <v>11.4</v>
      </c>
      <c r="CL723" s="402">
        <v>11.4</v>
      </c>
      <c r="CM723" s="402">
        <v>11.4</v>
      </c>
      <c r="CN723" s="402">
        <v>8.7</v>
      </c>
      <c r="CO723" s="402">
        <v>11.5</v>
      </c>
      <c r="CP723" s="402">
        <v>11.5</v>
      </c>
    </row>
    <row r="724" spans="1:94">
      <c r="A724">
        <v>739</v>
      </c>
      <c r="B724" t="s">
        <v>1765</v>
      </c>
      <c r="C724" t="s">
        <v>180</v>
      </c>
      <c r="D724" t="s">
        <v>1753</v>
      </c>
      <c r="E724" t="s">
        <v>1766</v>
      </c>
      <c r="F724" t="s">
        <v>2116</v>
      </c>
      <c r="I724" s="402"/>
      <c r="J724" s="402">
        <v>17.2</v>
      </c>
      <c r="K724" s="402"/>
      <c r="L724" s="402">
        <v>19</v>
      </c>
      <c r="M724" s="402">
        <v>18.6</v>
      </c>
      <c r="N724" s="402">
        <v>17.6</v>
      </c>
      <c r="O724" s="402">
        <v>15.8</v>
      </c>
      <c r="P724" s="402">
        <v>15.6</v>
      </c>
      <c r="Q724" s="402"/>
      <c r="R724" s="402">
        <v>21.7</v>
      </c>
      <c r="S724" s="402">
        <v>19</v>
      </c>
      <c r="T724" s="402">
        <v>19</v>
      </c>
      <c r="U724" s="402">
        <v>18.5</v>
      </c>
      <c r="V724" s="402">
        <v>18.7</v>
      </c>
      <c r="W724" s="402">
        <v>17.6</v>
      </c>
      <c r="X724" s="402">
        <v>18.8</v>
      </c>
      <c r="Y724" s="402">
        <v>17.6</v>
      </c>
      <c r="Z724" s="402">
        <v>17.6</v>
      </c>
      <c r="AA724" s="402">
        <v>17.6</v>
      </c>
      <c r="AB724" s="402">
        <v>15.6</v>
      </c>
      <c r="AC724" s="402">
        <v>15.7</v>
      </c>
      <c r="AD724" s="402">
        <v>14.7</v>
      </c>
      <c r="AE724" s="402">
        <v>16.4</v>
      </c>
      <c r="AF724" s="402">
        <v>15.5</v>
      </c>
      <c r="AG724" s="402">
        <v>15.5</v>
      </c>
      <c r="AH724" s="402">
        <v>15.3</v>
      </c>
      <c r="AI724" s="402"/>
      <c r="AJ724" s="402">
        <v>21.5</v>
      </c>
      <c r="AK724" s="402">
        <v>21.5</v>
      </c>
      <c r="AL724" s="402">
        <v>21.5</v>
      </c>
      <c r="AM724" s="402">
        <v>19.1</v>
      </c>
      <c r="AN724" s="402">
        <v>20.9</v>
      </c>
      <c r="AO724" s="402">
        <v>18.8</v>
      </c>
      <c r="AP724" s="402">
        <v>21.5</v>
      </c>
      <c r="AQ724" s="402">
        <v>18.8</v>
      </c>
      <c r="AR724" s="402">
        <v>18.8</v>
      </c>
      <c r="AS724" s="402">
        <v>18.8</v>
      </c>
      <c r="AT724" s="402">
        <v>18.8</v>
      </c>
      <c r="AU724" s="402">
        <v>18.8</v>
      </c>
      <c r="AV724" s="402">
        <v>21</v>
      </c>
      <c r="AW724" s="402">
        <v>19.7</v>
      </c>
      <c r="AX724" s="402">
        <v>17.9</v>
      </c>
      <c r="AY724" s="402">
        <v>18.4</v>
      </c>
      <c r="AZ724" s="402">
        <v>18.4</v>
      </c>
      <c r="BA724" s="402">
        <v>18.5</v>
      </c>
      <c r="BB724" s="402">
        <v>18.5</v>
      </c>
      <c r="BC724" s="402">
        <v>24.9</v>
      </c>
      <c r="BD724" s="402">
        <v>17.4</v>
      </c>
      <c r="BE724" s="402">
        <v>17.4</v>
      </c>
      <c r="BF724" s="402">
        <v>17.4</v>
      </c>
      <c r="BG724" s="402">
        <v>18.7</v>
      </c>
      <c r="BH724" s="402">
        <v>25.9</v>
      </c>
      <c r="BI724" s="402">
        <v>18.7</v>
      </c>
      <c r="BJ724" s="402">
        <v>16.7</v>
      </c>
      <c r="BK724" s="402">
        <v>19.9</v>
      </c>
      <c r="BL724" s="402">
        <v>17.5</v>
      </c>
      <c r="BM724" s="402">
        <v>17.4</v>
      </c>
      <c r="BN724" s="402">
        <v>17.4</v>
      </c>
      <c r="BO724" s="402">
        <v>17.4</v>
      </c>
      <c r="BP724" s="402">
        <v>17.4</v>
      </c>
      <c r="BQ724" s="402">
        <v>13.1</v>
      </c>
      <c r="BR724" s="402">
        <v>15.4</v>
      </c>
      <c r="BS724" s="402">
        <v>15.4</v>
      </c>
      <c r="BT724" s="402">
        <v>15.6</v>
      </c>
      <c r="BU724" s="402">
        <v>15.6</v>
      </c>
      <c r="BV724" s="402">
        <v>12.8</v>
      </c>
      <c r="BW724" s="402">
        <v>21.4</v>
      </c>
      <c r="BX724" s="402">
        <v>14.1</v>
      </c>
      <c r="BY724" s="402">
        <v>14.6</v>
      </c>
      <c r="BZ724" s="402">
        <v>14.6</v>
      </c>
      <c r="CA724" s="402">
        <v>14.6</v>
      </c>
      <c r="CB724" s="402">
        <v>16.3</v>
      </c>
      <c r="CC724" s="402">
        <v>16.3</v>
      </c>
      <c r="CD724" s="402">
        <v>16.3</v>
      </c>
      <c r="CE724" s="402">
        <v>16.3</v>
      </c>
      <c r="CF724" s="402">
        <v>15.4</v>
      </c>
      <c r="CG724" s="402">
        <v>15.4</v>
      </c>
      <c r="CH724" s="402">
        <v>15.4</v>
      </c>
      <c r="CI724" s="402">
        <v>13.6</v>
      </c>
      <c r="CJ724" s="402">
        <v>15.4</v>
      </c>
      <c r="CK724" s="402">
        <v>15.4</v>
      </c>
      <c r="CL724" s="402">
        <v>15.4</v>
      </c>
      <c r="CM724" s="402">
        <v>15.4</v>
      </c>
      <c r="CN724" s="402">
        <v>13.9</v>
      </c>
      <c r="CO724" s="402">
        <v>15.2</v>
      </c>
      <c r="CP724" s="402">
        <v>14.8</v>
      </c>
    </row>
    <row r="725" spans="1:94">
      <c r="A725">
        <v>740</v>
      </c>
      <c r="B725" t="s">
        <v>1767</v>
      </c>
      <c r="C725" t="s">
        <v>180</v>
      </c>
      <c r="D725" t="s">
        <v>1753</v>
      </c>
      <c r="E725" t="s">
        <v>1768</v>
      </c>
      <c r="F725" t="s">
        <v>2116</v>
      </c>
      <c r="I725" s="402"/>
      <c r="J725" s="402">
        <v>1.4</v>
      </c>
      <c r="K725" s="402"/>
      <c r="L725" s="402">
        <v>1.6</v>
      </c>
      <c r="M725" s="402">
        <v>1.4</v>
      </c>
      <c r="N725" s="402">
        <v>1.4</v>
      </c>
      <c r="O725" s="402">
        <v>1.4</v>
      </c>
      <c r="P725" s="402">
        <v>1.3</v>
      </c>
      <c r="Q725" s="402"/>
      <c r="R725" s="402">
        <v>5.9</v>
      </c>
      <c r="S725" s="402">
        <v>1.6</v>
      </c>
      <c r="T725" s="402">
        <v>1.6</v>
      </c>
      <c r="U725" s="402">
        <v>1.3</v>
      </c>
      <c r="V725" s="402">
        <v>1.3</v>
      </c>
      <c r="W725" s="402">
        <v>1.4</v>
      </c>
      <c r="X725" s="402">
        <v>1.4</v>
      </c>
      <c r="Y725" s="402">
        <v>1.4</v>
      </c>
      <c r="Z725" s="402">
        <v>1.4</v>
      </c>
      <c r="AA725" s="402">
        <v>1.4</v>
      </c>
      <c r="AB725" s="402">
        <v>1.4</v>
      </c>
      <c r="AC725" s="402">
        <v>1.7</v>
      </c>
      <c r="AD725" s="402">
        <v>1.2</v>
      </c>
      <c r="AE725" s="402">
        <v>1.4</v>
      </c>
      <c r="AF725" s="402">
        <v>1.2</v>
      </c>
      <c r="AG725" s="402">
        <v>1.1</v>
      </c>
      <c r="AH725" s="402">
        <v>1.2</v>
      </c>
      <c r="AI725" s="402"/>
      <c r="AJ725" s="402">
        <v>5.9</v>
      </c>
      <c r="AK725" s="402">
        <v>13.8</v>
      </c>
      <c r="AL725" s="402">
        <v>5.9</v>
      </c>
      <c r="AM725" s="402">
        <v>1.6</v>
      </c>
      <c r="AN725" s="402">
        <v>1.6</v>
      </c>
      <c r="AO725" s="402">
        <v>1.6</v>
      </c>
      <c r="AP725" s="402">
        <v>1.6</v>
      </c>
      <c r="AQ725" s="402">
        <v>1.4</v>
      </c>
      <c r="AR725" s="402">
        <v>1.6</v>
      </c>
      <c r="AS725" s="402">
        <v>1.6</v>
      </c>
      <c r="AT725" s="402">
        <v>1.6</v>
      </c>
      <c r="AU725" s="402">
        <v>1.6</v>
      </c>
      <c r="AV725" s="402">
        <v>1.6</v>
      </c>
      <c r="AW725" s="402">
        <v>1.3</v>
      </c>
      <c r="AX725" s="402">
        <v>1.2</v>
      </c>
      <c r="AY725" s="402">
        <v>1.3</v>
      </c>
      <c r="AZ725" s="402">
        <v>1.3</v>
      </c>
      <c r="BA725" s="402">
        <v>1.3</v>
      </c>
      <c r="BB725" s="402">
        <v>1.3</v>
      </c>
      <c r="BC725" s="402">
        <v>1.3</v>
      </c>
      <c r="BD725" s="402">
        <v>1.7</v>
      </c>
      <c r="BE725" s="402">
        <v>1.4</v>
      </c>
      <c r="BF725" s="402">
        <v>1.4</v>
      </c>
      <c r="BG725" s="402">
        <v>1.2</v>
      </c>
      <c r="BH725" s="402">
        <v>1.4</v>
      </c>
      <c r="BI725" s="402">
        <v>1.4</v>
      </c>
      <c r="BJ725" s="402">
        <v>1.4</v>
      </c>
      <c r="BK725" s="402">
        <v>1.7</v>
      </c>
      <c r="BL725" s="402">
        <v>1.4</v>
      </c>
      <c r="BM725" s="402">
        <v>1.4</v>
      </c>
      <c r="BN725" s="402">
        <v>1.4</v>
      </c>
      <c r="BO725" s="402">
        <v>1.4</v>
      </c>
      <c r="BP725" s="402">
        <v>1.4</v>
      </c>
      <c r="BQ725" s="402">
        <v>1.4</v>
      </c>
      <c r="BR725" s="402">
        <v>1.4</v>
      </c>
      <c r="BS725" s="402">
        <v>1.4</v>
      </c>
      <c r="BT725" s="402">
        <v>1.7</v>
      </c>
      <c r="BU725" s="402">
        <v>1.7</v>
      </c>
      <c r="BV725" s="402">
        <v>1.7</v>
      </c>
      <c r="BW725" s="402">
        <v>2.1</v>
      </c>
      <c r="BX725" s="402">
        <v>1.2</v>
      </c>
      <c r="BY725" s="402">
        <v>1.2</v>
      </c>
      <c r="BZ725" s="402">
        <v>1</v>
      </c>
      <c r="CA725" s="402">
        <v>1.2</v>
      </c>
      <c r="CB725" s="402">
        <v>1.4</v>
      </c>
      <c r="CC725" s="402">
        <v>1.4</v>
      </c>
      <c r="CD725" s="402">
        <v>1.4</v>
      </c>
      <c r="CE725" s="402">
        <v>1.4</v>
      </c>
      <c r="CF725" s="402">
        <v>1.4</v>
      </c>
      <c r="CG725" s="402">
        <v>1.2</v>
      </c>
      <c r="CH725" s="402">
        <v>1.1</v>
      </c>
      <c r="CI725" s="402">
        <v>1</v>
      </c>
      <c r="CJ725" s="402">
        <v>1.1</v>
      </c>
      <c r="CK725" s="402">
        <v>1.1</v>
      </c>
      <c r="CL725" s="402">
        <v>1.1</v>
      </c>
      <c r="CM725" s="402">
        <v>1.1</v>
      </c>
      <c r="CN725" s="402">
        <v>1.2</v>
      </c>
      <c r="CO725" s="402">
        <v>1.2</v>
      </c>
      <c r="CP725" s="402">
        <v>1.2</v>
      </c>
    </row>
    <row r="726" spans="3:94">
      <c r="C726" t="s">
        <v>180</v>
      </c>
      <c r="D726" t="s">
        <v>1770</v>
      </c>
      <c r="I726" s="402"/>
      <c r="J726" s="402"/>
      <c r="K726" s="402"/>
      <c r="L726" s="402"/>
      <c r="M726" s="402"/>
      <c r="N726" s="402"/>
      <c r="O726" s="402"/>
      <c r="P726" s="402"/>
      <c r="Q726" s="402"/>
      <c r="R726" s="402"/>
      <c r="S726" s="402"/>
      <c r="T726" s="402"/>
      <c r="U726" s="402"/>
      <c r="V726" s="402"/>
      <c r="W726" s="402"/>
      <c r="X726" s="402"/>
      <c r="Y726" s="402"/>
      <c r="Z726" s="402"/>
      <c r="AA726" s="402"/>
      <c r="AB726" s="402"/>
      <c r="AC726" s="402"/>
      <c r="AD726" s="402"/>
      <c r="AE726" s="402"/>
      <c r="AF726" s="402"/>
      <c r="AG726" s="402"/>
      <c r="AH726" s="402"/>
      <c r="AI726" s="402"/>
      <c r="AJ726" s="402"/>
      <c r="AK726" s="402"/>
      <c r="AL726" s="402"/>
      <c r="AM726" s="402"/>
      <c r="AN726" s="402"/>
      <c r="AO726" s="402"/>
      <c r="AP726" s="402"/>
      <c r="AQ726" s="402"/>
      <c r="AR726" s="402"/>
      <c r="AS726" s="402"/>
      <c r="AT726" s="402"/>
      <c r="AU726" s="402"/>
      <c r="AV726" s="402"/>
      <c r="AW726" s="402"/>
      <c r="AX726" s="402"/>
      <c r="AY726" s="402"/>
      <c r="AZ726" s="402"/>
      <c r="BA726" s="402"/>
      <c r="BB726" s="402"/>
      <c r="BC726" s="402"/>
      <c r="BD726" s="402"/>
      <c r="BE726" s="402"/>
      <c r="BF726" s="402"/>
      <c r="BG726" s="402"/>
      <c r="BH726" s="402"/>
      <c r="BI726" s="402"/>
      <c r="BJ726" s="402"/>
      <c r="BK726" s="402"/>
      <c r="BL726" s="402"/>
      <c r="BM726" s="402"/>
      <c r="BN726" s="402"/>
      <c r="BO726" s="402"/>
      <c r="BP726" s="402"/>
      <c r="BQ726" s="402"/>
      <c r="BR726" s="402"/>
      <c r="BS726" s="402"/>
      <c r="BT726" s="402"/>
      <c r="BU726" s="402"/>
      <c r="BV726" s="402"/>
      <c r="BW726" s="402"/>
      <c r="BX726" s="402"/>
      <c r="BY726" s="402"/>
      <c r="BZ726" s="402"/>
      <c r="CA726" s="402"/>
      <c r="CB726" s="402"/>
      <c r="CC726" s="402"/>
      <c r="CD726" s="402"/>
      <c r="CE726" s="402"/>
      <c r="CF726" s="402"/>
      <c r="CG726" s="402"/>
      <c r="CH726" s="402"/>
      <c r="CI726" s="402"/>
      <c r="CJ726" s="402"/>
      <c r="CK726" s="402"/>
      <c r="CL726" s="402"/>
      <c r="CM726" s="402"/>
      <c r="CN726" s="402"/>
      <c r="CO726" s="402"/>
      <c r="CP726" s="402"/>
    </row>
    <row r="727" spans="1:94">
      <c r="A727">
        <v>742</v>
      </c>
      <c r="B727" t="s">
        <v>1769</v>
      </c>
      <c r="C727" t="s">
        <v>180</v>
      </c>
      <c r="D727" t="s">
        <v>1770</v>
      </c>
      <c r="E727" t="s">
        <v>1519</v>
      </c>
      <c r="F727" t="s">
        <v>2111</v>
      </c>
      <c r="I727" s="402"/>
      <c r="J727" s="402">
        <v>3.6</v>
      </c>
      <c r="K727" s="402"/>
      <c r="L727" s="402">
        <v>3.5</v>
      </c>
      <c r="M727" s="402">
        <v>6.5</v>
      </c>
      <c r="N727" s="402">
        <v>3.2</v>
      </c>
      <c r="O727" s="402">
        <v>3.1</v>
      </c>
      <c r="P727" s="402">
        <v>3.2</v>
      </c>
      <c r="Q727" s="402"/>
      <c r="R727" s="402">
        <v>3.5</v>
      </c>
      <c r="S727" s="402">
        <v>4.2</v>
      </c>
      <c r="T727" s="402">
        <v>3.1</v>
      </c>
      <c r="U727" s="402">
        <v>7.8</v>
      </c>
      <c r="V727" s="402">
        <v>6.4</v>
      </c>
      <c r="W727" s="402">
        <v>2.2</v>
      </c>
      <c r="X727" s="402">
        <v>3.1</v>
      </c>
      <c r="Y727" s="402">
        <v>3.1</v>
      </c>
      <c r="Z727" s="402">
        <v>2.4</v>
      </c>
      <c r="AA727" s="402">
        <v>3.7</v>
      </c>
      <c r="AB727" s="402">
        <v>5.7</v>
      </c>
      <c r="AC727" s="402">
        <v>2.7</v>
      </c>
      <c r="AD727" s="402">
        <v>3</v>
      </c>
      <c r="AE727" s="402">
        <v>2.4</v>
      </c>
      <c r="AF727" s="402">
        <v>3.1</v>
      </c>
      <c r="AG727" s="402">
        <v>3.4</v>
      </c>
      <c r="AH727" s="402">
        <v>2.8</v>
      </c>
      <c r="AI727" s="402"/>
      <c r="AJ727" s="402">
        <v>3.5</v>
      </c>
      <c r="AK727" s="402">
        <v>4.4</v>
      </c>
      <c r="AL727" s="402">
        <v>3.5</v>
      </c>
      <c r="AM727" s="402">
        <v>4.1</v>
      </c>
      <c r="AN727" s="402">
        <v>4.1</v>
      </c>
      <c r="AO727" s="402">
        <v>4.1</v>
      </c>
      <c r="AP727" s="402">
        <v>10.4</v>
      </c>
      <c r="AQ727" s="402">
        <v>4.2</v>
      </c>
      <c r="AR727" s="402">
        <v>4.1</v>
      </c>
      <c r="AS727" s="402">
        <v>3</v>
      </c>
      <c r="AT727" s="402">
        <v>3.4</v>
      </c>
      <c r="AU727" s="402">
        <v>1.8</v>
      </c>
      <c r="AV727" s="402">
        <v>3.1</v>
      </c>
      <c r="AW727" s="402">
        <v>7.7</v>
      </c>
      <c r="AX727" s="402">
        <v>8.2</v>
      </c>
      <c r="AY727" s="402">
        <v>8.8</v>
      </c>
      <c r="AZ727" s="402">
        <v>7.7</v>
      </c>
      <c r="BA727" s="402">
        <v>5.4</v>
      </c>
      <c r="BB727" s="402">
        <v>6.3</v>
      </c>
      <c r="BC727" s="402">
        <v>6.3</v>
      </c>
      <c r="BD727" s="402">
        <v>2</v>
      </c>
      <c r="BE727" s="402">
        <v>2.2</v>
      </c>
      <c r="BF727" s="402">
        <v>2.2</v>
      </c>
      <c r="BG727" s="402">
        <v>3</v>
      </c>
      <c r="BH727" s="402">
        <v>4.2</v>
      </c>
      <c r="BI727" s="402">
        <v>3.1</v>
      </c>
      <c r="BJ727" s="402">
        <v>3</v>
      </c>
      <c r="BK727" s="402">
        <v>3.8</v>
      </c>
      <c r="BL727" s="402">
        <v>3.1</v>
      </c>
      <c r="BM727" s="402">
        <v>2.3</v>
      </c>
      <c r="BN727" s="402">
        <v>2.3</v>
      </c>
      <c r="BO727" s="402">
        <v>4.6</v>
      </c>
      <c r="BP727" s="402">
        <v>3.4</v>
      </c>
      <c r="BQ727" s="402">
        <v>5.6</v>
      </c>
      <c r="BR727" s="402">
        <v>5.6</v>
      </c>
      <c r="BS727" s="402">
        <v>6</v>
      </c>
      <c r="BT727" s="402">
        <v>2.7</v>
      </c>
      <c r="BU727" s="402">
        <v>2.7</v>
      </c>
      <c r="BV727" s="402">
        <v>2.3</v>
      </c>
      <c r="BW727" s="402">
        <v>3.3</v>
      </c>
      <c r="BX727" s="402">
        <v>3</v>
      </c>
      <c r="BY727" s="402">
        <v>3</v>
      </c>
      <c r="BZ727" s="402">
        <v>3</v>
      </c>
      <c r="CA727" s="402">
        <v>2.8</v>
      </c>
      <c r="CB727" s="402">
        <v>2.3</v>
      </c>
      <c r="CC727" s="402">
        <v>2.3</v>
      </c>
      <c r="CD727" s="402">
        <v>2.3</v>
      </c>
      <c r="CE727" s="402">
        <v>2.3</v>
      </c>
      <c r="CF727" s="402">
        <v>3.1</v>
      </c>
      <c r="CG727" s="402">
        <v>3.2</v>
      </c>
      <c r="CH727" s="402">
        <v>2.3</v>
      </c>
      <c r="CI727" s="402">
        <v>3.3</v>
      </c>
      <c r="CJ727" s="402">
        <v>4.2</v>
      </c>
      <c r="CK727" s="402">
        <v>5.9</v>
      </c>
      <c r="CL727" s="402">
        <v>4.2</v>
      </c>
      <c r="CM727" s="402">
        <v>1.9</v>
      </c>
      <c r="CN727" s="402">
        <v>2.7</v>
      </c>
      <c r="CO727" s="402">
        <v>2.7</v>
      </c>
      <c r="CP727" s="402">
        <v>2.7</v>
      </c>
    </row>
    <row r="728" spans="1:94">
      <c r="A728">
        <v>743</v>
      </c>
      <c r="B728" t="s">
        <v>1771</v>
      </c>
      <c r="C728" t="s">
        <v>180</v>
      </c>
      <c r="D728" t="s">
        <v>1770</v>
      </c>
      <c r="E728" t="s">
        <v>1521</v>
      </c>
      <c r="F728" t="s">
        <v>2111</v>
      </c>
      <c r="I728" s="402"/>
      <c r="J728" s="402">
        <v>7.3</v>
      </c>
      <c r="K728" s="402"/>
      <c r="L728" s="402">
        <v>6.9</v>
      </c>
      <c r="M728" s="402">
        <v>9.9</v>
      </c>
      <c r="N728" s="402">
        <v>7.1</v>
      </c>
      <c r="O728" s="402">
        <v>6.9</v>
      </c>
      <c r="P728" s="402">
        <v>7.2</v>
      </c>
      <c r="Q728" s="402"/>
      <c r="R728" s="402">
        <v>6.8</v>
      </c>
      <c r="S728" s="402">
        <v>7.3</v>
      </c>
      <c r="T728" s="402">
        <v>6.1</v>
      </c>
      <c r="U728" s="402">
        <v>13.4</v>
      </c>
      <c r="V728" s="402">
        <v>9.3</v>
      </c>
      <c r="W728" s="402">
        <v>4.5</v>
      </c>
      <c r="X728" s="402">
        <v>7.1</v>
      </c>
      <c r="Y728" s="402">
        <v>7.1</v>
      </c>
      <c r="Z728" s="402">
        <v>6.1</v>
      </c>
      <c r="AA728" s="402">
        <v>8.8</v>
      </c>
      <c r="AB728" s="402">
        <v>10.5</v>
      </c>
      <c r="AC728" s="402">
        <v>6.6</v>
      </c>
      <c r="AD728" s="402">
        <v>6.9</v>
      </c>
      <c r="AE728" s="402">
        <v>5.7</v>
      </c>
      <c r="AF728" s="402">
        <v>7.3</v>
      </c>
      <c r="AG728" s="402">
        <v>7.3</v>
      </c>
      <c r="AH728" s="402">
        <v>7</v>
      </c>
      <c r="AI728" s="402"/>
      <c r="AJ728" s="402">
        <v>6.8</v>
      </c>
      <c r="AK728" s="402">
        <v>6.8</v>
      </c>
      <c r="AL728" s="402">
        <v>5.9</v>
      </c>
      <c r="AM728" s="402">
        <v>7.3</v>
      </c>
      <c r="AN728" s="402">
        <v>5.6</v>
      </c>
      <c r="AO728" s="402">
        <v>8.6</v>
      </c>
      <c r="AP728" s="402">
        <v>7.9</v>
      </c>
      <c r="AQ728" s="402">
        <v>8.2</v>
      </c>
      <c r="AR728" s="402">
        <v>7.3</v>
      </c>
      <c r="AS728" s="402">
        <v>5.7</v>
      </c>
      <c r="AT728" s="402">
        <v>6.8</v>
      </c>
      <c r="AU728" s="402">
        <v>3.9</v>
      </c>
      <c r="AV728" s="402">
        <v>6.1</v>
      </c>
      <c r="AW728" s="402">
        <v>13.4</v>
      </c>
      <c r="AX728" s="402">
        <v>15.4</v>
      </c>
      <c r="AY728" s="402">
        <v>13.4</v>
      </c>
      <c r="AZ728" s="402">
        <v>13.4</v>
      </c>
      <c r="BA728" s="402">
        <v>8.5</v>
      </c>
      <c r="BB728" s="402">
        <v>9.6</v>
      </c>
      <c r="BC728" s="402">
        <v>7.8</v>
      </c>
      <c r="BD728" s="402">
        <v>4.5</v>
      </c>
      <c r="BE728" s="402">
        <v>4.5</v>
      </c>
      <c r="BF728" s="402">
        <v>4.5</v>
      </c>
      <c r="BG728" s="402">
        <v>7.1</v>
      </c>
      <c r="BH728" s="402">
        <v>8.3</v>
      </c>
      <c r="BI728" s="402">
        <v>7.1</v>
      </c>
      <c r="BJ728" s="402">
        <v>7.1</v>
      </c>
      <c r="BK728" s="402">
        <v>8.5</v>
      </c>
      <c r="BL728" s="402">
        <v>6.2</v>
      </c>
      <c r="BM728" s="402">
        <v>5.6</v>
      </c>
      <c r="BN728" s="402">
        <v>7.2</v>
      </c>
      <c r="BO728" s="402">
        <v>9.9</v>
      </c>
      <c r="BP728" s="402">
        <v>8.7</v>
      </c>
      <c r="BQ728" s="402">
        <v>10.5</v>
      </c>
      <c r="BR728" s="402">
        <v>12.8</v>
      </c>
      <c r="BS728" s="402">
        <v>10.5</v>
      </c>
      <c r="BT728" s="402">
        <v>6.5</v>
      </c>
      <c r="BU728" s="402">
        <v>6.4</v>
      </c>
      <c r="BV728" s="402">
        <v>6.5</v>
      </c>
      <c r="BW728" s="402">
        <v>6.5</v>
      </c>
      <c r="BX728" s="402">
        <v>5.7</v>
      </c>
      <c r="BY728" s="402">
        <v>6.9</v>
      </c>
      <c r="BZ728" s="402">
        <v>6.9</v>
      </c>
      <c r="CA728" s="402">
        <v>6.9</v>
      </c>
      <c r="CB728" s="402">
        <v>5.7</v>
      </c>
      <c r="CC728" s="402">
        <v>5.6</v>
      </c>
      <c r="CD728" s="402">
        <v>5.7</v>
      </c>
      <c r="CE728" s="402">
        <v>5.7</v>
      </c>
      <c r="CF728" s="402">
        <v>7.3</v>
      </c>
      <c r="CG728" s="402">
        <v>7.3</v>
      </c>
      <c r="CH728" s="402">
        <v>7.2</v>
      </c>
      <c r="CI728" s="402">
        <v>5.9</v>
      </c>
      <c r="CJ728" s="402">
        <v>8.7</v>
      </c>
      <c r="CK728" s="402">
        <v>10.4</v>
      </c>
      <c r="CL728" s="402">
        <v>7.3</v>
      </c>
      <c r="CM728" s="402">
        <v>7</v>
      </c>
      <c r="CN728" s="402">
        <v>7</v>
      </c>
      <c r="CO728" s="402">
        <v>6.4</v>
      </c>
      <c r="CP728" s="402">
        <v>7</v>
      </c>
    </row>
    <row r="729" spans="1:94">
      <c r="A729">
        <v>744</v>
      </c>
      <c r="B729" t="s">
        <v>1772</v>
      </c>
      <c r="C729" t="s">
        <v>180</v>
      </c>
      <c r="D729" t="s">
        <v>1770</v>
      </c>
      <c r="E729" t="s">
        <v>1523</v>
      </c>
      <c r="F729" t="s">
        <v>2111</v>
      </c>
      <c r="I729" s="402"/>
      <c r="J729" s="402">
        <v>36.6</v>
      </c>
      <c r="K729" s="402"/>
      <c r="L729" s="402">
        <v>35.2</v>
      </c>
      <c r="M729" s="402">
        <v>36.3</v>
      </c>
      <c r="N729" s="402">
        <v>36.7</v>
      </c>
      <c r="O729" s="402">
        <v>37.6</v>
      </c>
      <c r="P729" s="402">
        <v>36.7</v>
      </c>
      <c r="Q729" s="402"/>
      <c r="R729" s="402">
        <v>29.4</v>
      </c>
      <c r="S729" s="402">
        <v>34.9</v>
      </c>
      <c r="T729" s="402">
        <v>34.9</v>
      </c>
      <c r="U729" s="402">
        <v>35.7</v>
      </c>
      <c r="V729" s="402">
        <v>36</v>
      </c>
      <c r="W729" s="402">
        <v>31.7</v>
      </c>
      <c r="X729" s="402">
        <v>35.4</v>
      </c>
      <c r="Y729" s="402">
        <v>38.5</v>
      </c>
      <c r="Z729" s="402">
        <v>36.5</v>
      </c>
      <c r="AA729" s="402">
        <v>41.2</v>
      </c>
      <c r="AB729" s="402">
        <v>41.3</v>
      </c>
      <c r="AC729" s="402">
        <v>37.7</v>
      </c>
      <c r="AD729" s="402">
        <v>37.4</v>
      </c>
      <c r="AE729" s="402">
        <v>36.3</v>
      </c>
      <c r="AF729" s="402">
        <v>40.2</v>
      </c>
      <c r="AG729" s="402">
        <v>34.6</v>
      </c>
      <c r="AH729" s="402">
        <v>36.5</v>
      </c>
      <c r="AI729" s="402"/>
      <c r="AJ729" s="402">
        <v>34.5</v>
      </c>
      <c r="AK729" s="402">
        <v>30</v>
      </c>
      <c r="AL729" s="402">
        <v>27</v>
      </c>
      <c r="AM729" s="402">
        <v>34.3</v>
      </c>
      <c r="AN729" s="402">
        <v>28.1</v>
      </c>
      <c r="AO729" s="402">
        <v>39.7</v>
      </c>
      <c r="AP729" s="402">
        <v>30.8</v>
      </c>
      <c r="AQ729" s="402">
        <v>35.1</v>
      </c>
      <c r="AR729" s="402">
        <v>37</v>
      </c>
      <c r="AS729" s="402">
        <v>32.6</v>
      </c>
      <c r="AT729" s="402">
        <v>38.5</v>
      </c>
      <c r="AU729" s="402">
        <v>33.3</v>
      </c>
      <c r="AV729" s="402">
        <v>35.1</v>
      </c>
      <c r="AW729" s="402">
        <v>35.9</v>
      </c>
      <c r="AX729" s="402">
        <v>35.9</v>
      </c>
      <c r="AY729" s="402">
        <v>31.7</v>
      </c>
      <c r="AZ729" s="402">
        <v>35.7</v>
      </c>
      <c r="BA729" s="402">
        <v>38.2</v>
      </c>
      <c r="BB729" s="402">
        <v>36.2</v>
      </c>
      <c r="BC729" s="402">
        <v>30.2</v>
      </c>
      <c r="BD729" s="402">
        <v>26.3</v>
      </c>
      <c r="BE729" s="402">
        <v>31.8</v>
      </c>
      <c r="BF729" s="402">
        <v>31.8</v>
      </c>
      <c r="BG729" s="402">
        <v>36.9</v>
      </c>
      <c r="BH729" s="402">
        <v>22.2</v>
      </c>
      <c r="BI729" s="402">
        <v>35.5</v>
      </c>
      <c r="BJ729" s="402">
        <v>38.7</v>
      </c>
      <c r="BK729" s="402">
        <v>38.7</v>
      </c>
      <c r="BL729" s="402">
        <v>38.7</v>
      </c>
      <c r="BM729" s="402">
        <v>36.7</v>
      </c>
      <c r="BN729" s="402">
        <v>36.7</v>
      </c>
      <c r="BO729" s="402">
        <v>41.4</v>
      </c>
      <c r="BP729" s="402">
        <v>41.4</v>
      </c>
      <c r="BQ729" s="402">
        <v>41.5</v>
      </c>
      <c r="BR729" s="402">
        <v>50.2</v>
      </c>
      <c r="BS729" s="402">
        <v>40.1</v>
      </c>
      <c r="BT729" s="402">
        <v>37.3</v>
      </c>
      <c r="BU729" s="402">
        <v>40.1</v>
      </c>
      <c r="BV729" s="402">
        <v>40.3</v>
      </c>
      <c r="BW729" s="402">
        <v>27.8</v>
      </c>
      <c r="BX729" s="402">
        <v>37</v>
      </c>
      <c r="BY729" s="402">
        <v>37.5</v>
      </c>
      <c r="BZ729" s="402">
        <v>38.5</v>
      </c>
      <c r="CA729" s="402">
        <v>37.5</v>
      </c>
      <c r="CB729" s="402">
        <v>35.7</v>
      </c>
      <c r="CC729" s="402">
        <v>33.4</v>
      </c>
      <c r="CD729" s="402">
        <v>36.9</v>
      </c>
      <c r="CE729" s="402">
        <v>35.2</v>
      </c>
      <c r="CF729" s="402">
        <v>40.4</v>
      </c>
      <c r="CG729" s="402">
        <v>40.4</v>
      </c>
      <c r="CH729" s="402">
        <v>41.3</v>
      </c>
      <c r="CI729" s="402">
        <v>36.4</v>
      </c>
      <c r="CJ729" s="402">
        <v>34.4</v>
      </c>
      <c r="CK729" s="402">
        <v>30.6</v>
      </c>
      <c r="CL729" s="402">
        <v>31.2</v>
      </c>
      <c r="CM729" s="402">
        <v>34.8</v>
      </c>
      <c r="CN729" s="402">
        <v>36.7</v>
      </c>
      <c r="CO729" s="402">
        <v>36.7</v>
      </c>
      <c r="CP729" s="402">
        <v>36.7</v>
      </c>
    </row>
    <row r="730" spans="3:94">
      <c r="C730" t="s">
        <v>180</v>
      </c>
      <c r="D730" t="s">
        <v>1774</v>
      </c>
      <c r="I730" s="402"/>
      <c r="J730" s="402"/>
      <c r="K730" s="402"/>
      <c r="L730" s="402"/>
      <c r="M730" s="402"/>
      <c r="N730" s="402"/>
      <c r="O730" s="402"/>
      <c r="P730" s="402"/>
      <c r="Q730" s="402"/>
      <c r="R730" s="402"/>
      <c r="S730" s="402"/>
      <c r="T730" s="402"/>
      <c r="U730" s="402"/>
      <c r="V730" s="402"/>
      <c r="W730" s="402"/>
      <c r="X730" s="402"/>
      <c r="Y730" s="402"/>
      <c r="Z730" s="402"/>
      <c r="AA730" s="402"/>
      <c r="AB730" s="402"/>
      <c r="AC730" s="402"/>
      <c r="AD730" s="402"/>
      <c r="AE730" s="402"/>
      <c r="AF730" s="402"/>
      <c r="AG730" s="402"/>
      <c r="AH730" s="402"/>
      <c r="AI730" s="402"/>
      <c r="AJ730" s="402"/>
      <c r="AK730" s="402"/>
      <c r="AL730" s="402"/>
      <c r="AM730" s="402"/>
      <c r="AN730" s="402"/>
      <c r="AO730" s="402"/>
      <c r="AP730" s="402"/>
      <c r="AQ730" s="402"/>
      <c r="AR730" s="402"/>
      <c r="AS730" s="402"/>
      <c r="AT730" s="402"/>
      <c r="AU730" s="402"/>
      <c r="AV730" s="402"/>
      <c r="AW730" s="402"/>
      <c r="AX730" s="402"/>
      <c r="AY730" s="402"/>
      <c r="AZ730" s="402"/>
      <c r="BA730" s="402"/>
      <c r="BB730" s="402"/>
      <c r="BC730" s="402"/>
      <c r="BD730" s="402"/>
      <c r="BE730" s="402"/>
      <c r="BF730" s="402"/>
      <c r="BG730" s="402"/>
      <c r="BH730" s="402"/>
      <c r="BI730" s="402"/>
      <c r="BJ730" s="402"/>
      <c r="BK730" s="402"/>
      <c r="BL730" s="402"/>
      <c r="BM730" s="402"/>
      <c r="BN730" s="402"/>
      <c r="BO730" s="402"/>
      <c r="BP730" s="402"/>
      <c r="BQ730" s="402"/>
      <c r="BR730" s="402"/>
      <c r="BS730" s="402"/>
      <c r="BT730" s="402"/>
      <c r="BU730" s="402"/>
      <c r="BV730" s="402"/>
      <c r="BW730" s="402"/>
      <c r="BX730" s="402"/>
      <c r="BY730" s="402"/>
      <c r="BZ730" s="402"/>
      <c r="CA730" s="402"/>
      <c r="CB730" s="402"/>
      <c r="CC730" s="402"/>
      <c r="CD730" s="402"/>
      <c r="CE730" s="402"/>
      <c r="CF730" s="402"/>
      <c r="CG730" s="402"/>
      <c r="CH730" s="402"/>
      <c r="CI730" s="402"/>
      <c r="CJ730" s="402"/>
      <c r="CK730" s="402"/>
      <c r="CL730" s="402"/>
      <c r="CM730" s="402"/>
      <c r="CN730" s="402"/>
      <c r="CO730" s="402"/>
      <c r="CP730" s="402"/>
    </row>
    <row r="731" spans="1:94">
      <c r="A731">
        <v>746</v>
      </c>
      <c r="B731" t="s">
        <v>1773</v>
      </c>
      <c r="C731" t="s">
        <v>180</v>
      </c>
      <c r="D731" t="s">
        <v>1774</v>
      </c>
      <c r="E731" t="s">
        <v>1519</v>
      </c>
      <c r="F731" t="s">
        <v>2111</v>
      </c>
      <c r="J731">
        <v>4.9</v>
      </c>
      <c r="L731">
        <v>6.2</v>
      </c>
      <c r="M731">
        <v>5.7</v>
      </c>
      <c r="N731">
        <v>5</v>
      </c>
      <c r="O731">
        <v>4.2</v>
      </c>
      <c r="P731">
        <v>3.8</v>
      </c>
      <c r="R731">
        <v>6.5</v>
      </c>
      <c r="S731">
        <v>6.7</v>
      </c>
      <c r="T731">
        <v>6</v>
      </c>
      <c r="U731">
        <v>6.8</v>
      </c>
      <c r="V731">
        <v>5.6</v>
      </c>
      <c r="W731">
        <v>3.9</v>
      </c>
      <c r="X731">
        <v>5.6</v>
      </c>
      <c r="Y731">
        <v>5.1</v>
      </c>
      <c r="Z731">
        <v>4.9</v>
      </c>
      <c r="AA731">
        <v>5.1</v>
      </c>
      <c r="AB731">
        <v>4.6</v>
      </c>
      <c r="AC731">
        <v>4.2</v>
      </c>
      <c r="AD731">
        <v>4.2</v>
      </c>
      <c r="AE731">
        <v>3.3</v>
      </c>
      <c r="AF731">
        <v>3.8</v>
      </c>
      <c r="AG731">
        <v>3.6</v>
      </c>
      <c r="AH731">
        <v>3.8</v>
      </c>
      <c r="AJ731">
        <v>6.5</v>
      </c>
      <c r="AK731">
        <v>9.2</v>
      </c>
      <c r="AL731">
        <v>6.5</v>
      </c>
      <c r="AM731">
        <v>6.6</v>
      </c>
      <c r="AN731">
        <v>6.6</v>
      </c>
      <c r="AO731">
        <v>6.6</v>
      </c>
      <c r="AP731">
        <v>6.6</v>
      </c>
      <c r="AQ731">
        <v>6.6</v>
      </c>
      <c r="AR731">
        <v>7.2</v>
      </c>
      <c r="AS731">
        <v>6</v>
      </c>
      <c r="AT731">
        <v>6.8</v>
      </c>
      <c r="AU731">
        <v>4.7</v>
      </c>
      <c r="AV731">
        <v>5.6</v>
      </c>
      <c r="AW731">
        <v>6.7</v>
      </c>
      <c r="AX731">
        <v>6.7</v>
      </c>
      <c r="AY731">
        <v>6.7</v>
      </c>
      <c r="AZ731">
        <v>6.7</v>
      </c>
      <c r="BA731">
        <v>5.6</v>
      </c>
      <c r="BB731">
        <v>5.6</v>
      </c>
      <c r="BC731">
        <v>4.4</v>
      </c>
      <c r="BD731">
        <v>3.9</v>
      </c>
      <c r="BE731">
        <v>3.9</v>
      </c>
      <c r="BF731">
        <v>3.6</v>
      </c>
      <c r="BG731">
        <v>5.5</v>
      </c>
      <c r="BH731">
        <v>6.2</v>
      </c>
      <c r="BI731">
        <v>5.5</v>
      </c>
      <c r="BJ731">
        <v>5.1</v>
      </c>
      <c r="BK731">
        <v>6.8</v>
      </c>
      <c r="BL731">
        <v>5.1</v>
      </c>
      <c r="BM731">
        <v>4.8</v>
      </c>
      <c r="BN731">
        <v>4.9</v>
      </c>
      <c r="BO731">
        <v>5.6</v>
      </c>
      <c r="BP731">
        <v>5.1</v>
      </c>
      <c r="BQ731">
        <v>4.6</v>
      </c>
      <c r="BR731">
        <v>5.4</v>
      </c>
      <c r="BS731">
        <v>4.6</v>
      </c>
      <c r="BT731">
        <v>4.2</v>
      </c>
      <c r="BU731">
        <v>4.2</v>
      </c>
      <c r="BV731">
        <v>4.2</v>
      </c>
      <c r="BW731">
        <v>4.2</v>
      </c>
      <c r="BX731">
        <v>4.2</v>
      </c>
      <c r="BY731">
        <v>4.2</v>
      </c>
      <c r="BZ731">
        <v>4.2</v>
      </c>
      <c r="CA731">
        <v>4.2</v>
      </c>
      <c r="CB731">
        <v>3.3</v>
      </c>
      <c r="CC731">
        <v>3.3</v>
      </c>
      <c r="CD731">
        <v>3.3</v>
      </c>
      <c r="CE731">
        <v>3.3</v>
      </c>
      <c r="CF731">
        <v>3.8</v>
      </c>
      <c r="CG731">
        <v>3.8</v>
      </c>
      <c r="CH731">
        <v>3.8</v>
      </c>
      <c r="CI731">
        <v>3.6</v>
      </c>
      <c r="CJ731">
        <v>3.6</v>
      </c>
      <c r="CK731">
        <v>4</v>
      </c>
      <c r="CL731">
        <v>3.6</v>
      </c>
      <c r="CM731">
        <v>2.6</v>
      </c>
      <c r="CN731">
        <v>3.7</v>
      </c>
      <c r="CO731">
        <v>3.8</v>
      </c>
      <c r="CP731">
        <v>3.8</v>
      </c>
    </row>
    <row r="732" spans="1:94">
      <c r="A732">
        <v>747</v>
      </c>
      <c r="B732" t="s">
        <v>1775</v>
      </c>
      <c r="C732" t="s">
        <v>180</v>
      </c>
      <c r="D732" t="s">
        <v>1774</v>
      </c>
      <c r="E732" t="s">
        <v>1521</v>
      </c>
      <c r="F732" t="s">
        <v>2111</v>
      </c>
      <c r="J732">
        <v>24.7</v>
      </c>
      <c r="L732">
        <v>25.8</v>
      </c>
      <c r="M732">
        <v>33.2</v>
      </c>
      <c r="N732">
        <v>24.7</v>
      </c>
      <c r="O732">
        <v>22.3</v>
      </c>
      <c r="P732">
        <v>22.6</v>
      </c>
      <c r="R732">
        <v>25.8</v>
      </c>
      <c r="S732">
        <v>29</v>
      </c>
      <c r="T732">
        <v>23</v>
      </c>
      <c r="U732">
        <v>37.3</v>
      </c>
      <c r="V732">
        <v>32.6</v>
      </c>
      <c r="W732">
        <v>19.7</v>
      </c>
      <c r="X732">
        <v>26.7</v>
      </c>
      <c r="Y732">
        <v>24.9</v>
      </c>
      <c r="Z732">
        <v>17.7</v>
      </c>
      <c r="AA732">
        <v>29.1</v>
      </c>
      <c r="AB732">
        <v>38.2</v>
      </c>
      <c r="AC732">
        <v>22.1</v>
      </c>
      <c r="AD732">
        <v>21.5</v>
      </c>
      <c r="AE732">
        <v>15.5</v>
      </c>
      <c r="AF732">
        <v>22.5</v>
      </c>
      <c r="AG732">
        <v>23.4</v>
      </c>
      <c r="AH732">
        <v>19.8</v>
      </c>
      <c r="AJ732">
        <v>19.4</v>
      </c>
      <c r="AK732">
        <v>25.8</v>
      </c>
      <c r="AL732">
        <v>26.8</v>
      </c>
      <c r="AM732">
        <v>27.9</v>
      </c>
      <c r="AN732">
        <v>27.1</v>
      </c>
      <c r="AO732">
        <v>29</v>
      </c>
      <c r="AP732">
        <v>29</v>
      </c>
      <c r="AQ732">
        <v>32.9</v>
      </c>
      <c r="AR732">
        <v>31.7</v>
      </c>
      <c r="AS732">
        <v>24.3</v>
      </c>
      <c r="AT732">
        <v>23.5</v>
      </c>
      <c r="AU732">
        <v>15.2</v>
      </c>
      <c r="AV732">
        <v>25.7</v>
      </c>
      <c r="AW732">
        <v>39.6</v>
      </c>
      <c r="AX732">
        <v>37.3</v>
      </c>
      <c r="AY732">
        <v>35.8</v>
      </c>
      <c r="AZ732">
        <v>37.3</v>
      </c>
      <c r="BA732">
        <v>30.8</v>
      </c>
      <c r="BB732">
        <v>32.6</v>
      </c>
      <c r="BC732">
        <v>32.6</v>
      </c>
      <c r="BD732">
        <v>17</v>
      </c>
      <c r="BE732">
        <v>20.7</v>
      </c>
      <c r="BF732">
        <v>19.7</v>
      </c>
      <c r="BG732">
        <v>25.3</v>
      </c>
      <c r="BH732">
        <v>34.6</v>
      </c>
      <c r="BI732">
        <v>26.7</v>
      </c>
      <c r="BJ732">
        <v>21.9</v>
      </c>
      <c r="BK732">
        <v>31.9</v>
      </c>
      <c r="BL732">
        <v>25.2</v>
      </c>
      <c r="BM732">
        <v>17.5</v>
      </c>
      <c r="BN732">
        <v>17.7</v>
      </c>
      <c r="BO732">
        <v>30</v>
      </c>
      <c r="BP732">
        <v>29.1</v>
      </c>
      <c r="BQ732">
        <v>42</v>
      </c>
      <c r="BR732">
        <v>38.2</v>
      </c>
      <c r="BS732">
        <v>38.2</v>
      </c>
      <c r="BT732">
        <v>22.1</v>
      </c>
      <c r="BU732">
        <v>20.8</v>
      </c>
      <c r="BV732">
        <v>20.4</v>
      </c>
      <c r="BW732">
        <v>28.4</v>
      </c>
      <c r="BX732">
        <v>21.5</v>
      </c>
      <c r="BY732">
        <v>23.5</v>
      </c>
      <c r="BZ732">
        <v>21.5</v>
      </c>
      <c r="CA732">
        <v>18.6</v>
      </c>
      <c r="CB732">
        <v>13.2</v>
      </c>
      <c r="CC732">
        <v>15.5</v>
      </c>
      <c r="CD732">
        <v>15.5</v>
      </c>
      <c r="CE732">
        <v>15.5</v>
      </c>
      <c r="CF732">
        <v>22.5</v>
      </c>
      <c r="CG732">
        <v>24.6</v>
      </c>
      <c r="CH732">
        <v>21.7</v>
      </c>
      <c r="CI732">
        <v>18.4</v>
      </c>
      <c r="CJ732">
        <v>31.5</v>
      </c>
      <c r="CK732">
        <v>31.7</v>
      </c>
      <c r="CL732">
        <v>29.3</v>
      </c>
      <c r="CM732">
        <v>18.4</v>
      </c>
      <c r="CN732">
        <v>19.8</v>
      </c>
      <c r="CO732">
        <v>18.7</v>
      </c>
      <c r="CP732">
        <v>19.8</v>
      </c>
    </row>
    <row r="733" spans="1:94">
      <c r="A733">
        <v>748</v>
      </c>
      <c r="B733" t="s">
        <v>1776</v>
      </c>
      <c r="C733" t="s">
        <v>180</v>
      </c>
      <c r="D733" t="s">
        <v>1774</v>
      </c>
      <c r="E733" t="s">
        <v>1523</v>
      </c>
      <c r="F733" t="s">
        <v>2111</v>
      </c>
      <c r="I733" s="402"/>
      <c r="J733" s="402">
        <v>19.9</v>
      </c>
      <c r="K733" s="402"/>
      <c r="L733" s="402">
        <v>19.5</v>
      </c>
      <c r="M733" s="402">
        <v>16.6</v>
      </c>
      <c r="N733" s="402">
        <v>21</v>
      </c>
      <c r="O733" s="402">
        <v>20.3</v>
      </c>
      <c r="P733" s="402">
        <v>20</v>
      </c>
      <c r="Q733" s="402"/>
      <c r="R733" s="402">
        <v>11.9</v>
      </c>
      <c r="S733" s="402">
        <v>19.5</v>
      </c>
      <c r="T733" s="402">
        <v>19.5</v>
      </c>
      <c r="U733" s="402">
        <v>13.7</v>
      </c>
      <c r="V733" s="402">
        <v>16.8</v>
      </c>
      <c r="W733" s="402">
        <v>17.7</v>
      </c>
      <c r="X733" s="402">
        <v>21</v>
      </c>
      <c r="Y733" s="402">
        <v>23.4</v>
      </c>
      <c r="Z733" s="402">
        <v>21</v>
      </c>
      <c r="AA733" s="402">
        <v>21.6</v>
      </c>
      <c r="AB733" s="402">
        <v>16.4</v>
      </c>
      <c r="AC733" s="402">
        <v>21</v>
      </c>
      <c r="AD733" s="402">
        <v>21.7</v>
      </c>
      <c r="AE733" s="402">
        <v>20.3</v>
      </c>
      <c r="AF733" s="402">
        <v>20</v>
      </c>
      <c r="AG733" s="402">
        <v>20</v>
      </c>
      <c r="AH733" s="402">
        <v>20</v>
      </c>
      <c r="AI733" s="402"/>
      <c r="AJ733" s="402">
        <v>11.8</v>
      </c>
      <c r="AK733" s="402">
        <v>11.8</v>
      </c>
      <c r="AL733" s="402">
        <v>11.5</v>
      </c>
      <c r="AM733" s="402">
        <v>19.5</v>
      </c>
      <c r="AN733" s="402">
        <v>17.5</v>
      </c>
      <c r="AO733" s="402">
        <v>23.9</v>
      </c>
      <c r="AP733" s="402">
        <v>11.7</v>
      </c>
      <c r="AQ733" s="402">
        <v>19.5</v>
      </c>
      <c r="AR733" s="402">
        <v>21.1</v>
      </c>
      <c r="AS733" s="402">
        <v>17.3</v>
      </c>
      <c r="AT733" s="402">
        <v>21</v>
      </c>
      <c r="AU733" s="402">
        <v>17.8</v>
      </c>
      <c r="AV733" s="402">
        <v>19.4</v>
      </c>
      <c r="AW733" s="402">
        <v>13.7</v>
      </c>
      <c r="AX733" s="402">
        <v>13.7</v>
      </c>
      <c r="AY733" s="402">
        <v>13.7</v>
      </c>
      <c r="AZ733" s="402">
        <v>13.7</v>
      </c>
      <c r="BA733" s="402">
        <v>20.3</v>
      </c>
      <c r="BB733" s="402">
        <v>16.8</v>
      </c>
      <c r="BC733" s="402">
        <v>13.6</v>
      </c>
      <c r="BD733" s="402">
        <v>15.6</v>
      </c>
      <c r="BE733" s="402">
        <v>19.9</v>
      </c>
      <c r="BF733" s="402">
        <v>17</v>
      </c>
      <c r="BG733" s="402">
        <v>21.5</v>
      </c>
      <c r="BH733" s="402">
        <v>20.9</v>
      </c>
      <c r="BI733" s="402">
        <v>20.3</v>
      </c>
      <c r="BJ733" s="402">
        <v>23.4</v>
      </c>
      <c r="BK733" s="402">
        <v>23.4</v>
      </c>
      <c r="BL733" s="402">
        <v>23.4</v>
      </c>
      <c r="BM733" s="402">
        <v>20.9</v>
      </c>
      <c r="BN733" s="402">
        <v>19.6</v>
      </c>
      <c r="BO733" s="402">
        <v>21.5</v>
      </c>
      <c r="BP733" s="402">
        <v>23.2</v>
      </c>
      <c r="BQ733" s="402">
        <v>14.3</v>
      </c>
      <c r="BR733" s="402">
        <v>16.4</v>
      </c>
      <c r="BS733" s="402">
        <v>16.4</v>
      </c>
      <c r="BT733" s="402">
        <v>20.9</v>
      </c>
      <c r="BU733" s="402">
        <v>20.9</v>
      </c>
      <c r="BV733" s="402">
        <v>23.2</v>
      </c>
      <c r="BW733" s="402">
        <v>16.2</v>
      </c>
      <c r="BX733" s="402">
        <v>21.4</v>
      </c>
      <c r="BY733" s="402">
        <v>24.1</v>
      </c>
      <c r="BZ733" s="402">
        <v>22.4</v>
      </c>
      <c r="CA733" s="402">
        <v>20.9</v>
      </c>
      <c r="CB733" s="402">
        <v>20.3</v>
      </c>
      <c r="CC733" s="402">
        <v>20.1</v>
      </c>
      <c r="CD733" s="402">
        <v>20.3</v>
      </c>
      <c r="CE733" s="402">
        <v>20.1</v>
      </c>
      <c r="CF733" s="402">
        <v>19.9</v>
      </c>
      <c r="CG733" s="402">
        <v>19.9</v>
      </c>
      <c r="CH733" s="402">
        <v>20.3</v>
      </c>
      <c r="CI733" s="402">
        <v>23.3</v>
      </c>
      <c r="CJ733" s="402">
        <v>18.1</v>
      </c>
      <c r="CK733" s="402">
        <v>13</v>
      </c>
      <c r="CL733" s="402">
        <v>13.2</v>
      </c>
      <c r="CM733" s="402">
        <v>22.1</v>
      </c>
      <c r="CN733" s="402">
        <v>20.1</v>
      </c>
      <c r="CO733" s="402">
        <v>19.9</v>
      </c>
      <c r="CP733" s="402">
        <v>18.2</v>
      </c>
    </row>
    <row r="734" spans="3:94">
      <c r="C734" t="s">
        <v>180</v>
      </c>
      <c r="D734" t="s">
        <v>1778</v>
      </c>
      <c r="I734" s="402"/>
      <c r="J734" s="402"/>
      <c r="K734" s="402"/>
      <c r="L734" s="402"/>
      <c r="M734" s="402"/>
      <c r="N734" s="402"/>
      <c r="O734" s="402"/>
      <c r="P734" s="402"/>
      <c r="Q734" s="402"/>
      <c r="R734" s="402"/>
      <c r="S734" s="402"/>
      <c r="T734" s="402"/>
      <c r="U734" s="402"/>
      <c r="V734" s="402"/>
      <c r="W734" s="402"/>
      <c r="X734" s="402"/>
      <c r="Y734" s="402"/>
      <c r="Z734" s="402"/>
      <c r="AA734" s="402"/>
      <c r="AB734" s="402"/>
      <c r="AC734" s="402"/>
      <c r="AD734" s="402"/>
      <c r="AE734" s="402"/>
      <c r="AF734" s="402"/>
      <c r="AG734" s="402"/>
      <c r="AH734" s="402"/>
      <c r="AI734" s="402"/>
      <c r="AJ734" s="402"/>
      <c r="AK734" s="402"/>
      <c r="AL734" s="402"/>
      <c r="AM734" s="402"/>
      <c r="AN734" s="402"/>
      <c r="AO734" s="402"/>
      <c r="AP734" s="402"/>
      <c r="AQ734" s="402"/>
      <c r="AR734" s="402"/>
      <c r="AS734" s="402"/>
      <c r="AT734" s="402"/>
      <c r="AU734" s="402"/>
      <c r="AV734" s="402"/>
      <c r="AW734" s="402"/>
      <c r="AX734" s="402"/>
      <c r="AY734" s="402"/>
      <c r="AZ734" s="402"/>
      <c r="BA734" s="402"/>
      <c r="BB734" s="402"/>
      <c r="BC734" s="402"/>
      <c r="BD734" s="402"/>
      <c r="BE734" s="402"/>
      <c r="BF734" s="402"/>
      <c r="BG734" s="402"/>
      <c r="BH734" s="402"/>
      <c r="BI734" s="402"/>
      <c r="BJ734" s="402"/>
      <c r="BK734" s="402"/>
      <c r="BL734" s="402"/>
      <c r="BM734" s="402"/>
      <c r="BN734" s="402"/>
      <c r="BO734" s="402"/>
      <c r="BP734" s="402"/>
      <c r="BQ734" s="402"/>
      <c r="BR734" s="402"/>
      <c r="BS734" s="402"/>
      <c r="BT734" s="402"/>
      <c r="BU734" s="402"/>
      <c r="BV734" s="402"/>
      <c r="BW734" s="402"/>
      <c r="BX734" s="402"/>
      <c r="BY734" s="402"/>
      <c r="BZ734" s="402"/>
      <c r="CA734" s="402"/>
      <c r="CB734" s="402"/>
      <c r="CC734" s="402"/>
      <c r="CD734" s="402"/>
      <c r="CE734" s="402"/>
      <c r="CF734" s="402"/>
      <c r="CG734" s="402"/>
      <c r="CH734" s="402"/>
      <c r="CI734" s="402"/>
      <c r="CJ734" s="402"/>
      <c r="CK734" s="402"/>
      <c r="CL734" s="402"/>
      <c r="CM734" s="402"/>
      <c r="CN734" s="402"/>
      <c r="CO734" s="402"/>
      <c r="CP734" s="402"/>
    </row>
    <row r="735" spans="1:94">
      <c r="A735">
        <v>750</v>
      </c>
      <c r="B735" t="s">
        <v>1777</v>
      </c>
      <c r="C735" t="s">
        <v>180</v>
      </c>
      <c r="D735" t="s">
        <v>1778</v>
      </c>
      <c r="E735" t="s">
        <v>1779</v>
      </c>
      <c r="F735" t="s">
        <v>2110</v>
      </c>
      <c r="I735" s="402"/>
      <c r="J735" s="402">
        <v>56.5</v>
      </c>
      <c r="K735" s="402"/>
      <c r="L735" s="402">
        <v>60.6</v>
      </c>
      <c r="M735" s="402">
        <v>51.4</v>
      </c>
      <c r="N735" s="402">
        <v>59.1</v>
      </c>
      <c r="O735" s="402">
        <v>55.3</v>
      </c>
      <c r="P735" s="402">
        <v>51.6</v>
      </c>
      <c r="Q735" s="402"/>
      <c r="R735" s="402">
        <v>59.4</v>
      </c>
      <c r="S735" s="402">
        <v>60.9</v>
      </c>
      <c r="T735" s="402">
        <v>60.6</v>
      </c>
      <c r="U735" s="402">
        <v>47.7</v>
      </c>
      <c r="V735" s="402">
        <v>53.7</v>
      </c>
      <c r="W735" s="402">
        <v>60.3</v>
      </c>
      <c r="X735" s="402">
        <v>59.2</v>
      </c>
      <c r="Y735" s="402">
        <v>58.5</v>
      </c>
      <c r="Z735" s="402">
        <v>59.8</v>
      </c>
      <c r="AA735" s="402">
        <v>57.6</v>
      </c>
      <c r="AB735" s="402">
        <v>47.7</v>
      </c>
      <c r="AC735" s="402">
        <v>56.9</v>
      </c>
      <c r="AD735" s="402">
        <v>56.7</v>
      </c>
      <c r="AE735" s="402">
        <v>53.5</v>
      </c>
      <c r="AF735" s="402">
        <v>53.7</v>
      </c>
      <c r="AG735" s="402">
        <v>50.9</v>
      </c>
      <c r="AH735" s="402">
        <v>50.2</v>
      </c>
      <c r="AI735" s="402"/>
      <c r="AJ735" s="402">
        <v>59.4</v>
      </c>
      <c r="AK735" s="402">
        <v>51.2</v>
      </c>
      <c r="AL735" s="402">
        <v>60.6</v>
      </c>
      <c r="AM735" s="402">
        <v>63.2</v>
      </c>
      <c r="AN735" s="402">
        <v>61.8</v>
      </c>
      <c r="AO735" s="402">
        <v>61.5</v>
      </c>
      <c r="AP735" s="402">
        <v>54.2</v>
      </c>
      <c r="AQ735" s="402">
        <v>57.2</v>
      </c>
      <c r="AR735" s="402">
        <v>61.7</v>
      </c>
      <c r="AS735" s="402">
        <v>61.2</v>
      </c>
      <c r="AT735" s="402">
        <v>59.5</v>
      </c>
      <c r="AU735" s="402">
        <v>63.3</v>
      </c>
      <c r="AV735" s="402">
        <v>55.8</v>
      </c>
      <c r="AW735" s="402">
        <v>54.1</v>
      </c>
      <c r="AX735" s="402">
        <v>43.5</v>
      </c>
      <c r="AY735" s="402">
        <v>47.3</v>
      </c>
      <c r="AZ735" s="402">
        <v>48.3</v>
      </c>
      <c r="BA735" s="402">
        <v>59.3</v>
      </c>
      <c r="BB735" s="402">
        <v>51.6</v>
      </c>
      <c r="BC735" s="402">
        <v>48.7</v>
      </c>
      <c r="BD735" s="402">
        <v>58</v>
      </c>
      <c r="BE735" s="402">
        <v>61.5</v>
      </c>
      <c r="BF735" s="402">
        <v>60.8</v>
      </c>
      <c r="BG735" s="402">
        <v>61.5</v>
      </c>
      <c r="BH735" s="402">
        <v>50.6</v>
      </c>
      <c r="BI735" s="402">
        <v>60.2</v>
      </c>
      <c r="BJ735" s="402">
        <v>59.2</v>
      </c>
      <c r="BK735" s="402">
        <v>55.8</v>
      </c>
      <c r="BL735" s="402">
        <v>59.2</v>
      </c>
      <c r="BM735" s="402">
        <v>60.5</v>
      </c>
      <c r="BN735" s="402">
        <v>55</v>
      </c>
      <c r="BO735" s="402">
        <v>57.3</v>
      </c>
      <c r="BP735" s="402">
        <v>57.9</v>
      </c>
      <c r="BQ735" s="402">
        <v>49.1</v>
      </c>
      <c r="BR735" s="402">
        <v>55.4</v>
      </c>
      <c r="BS735" s="402">
        <v>45.8</v>
      </c>
      <c r="BT735" s="402">
        <v>55.1</v>
      </c>
      <c r="BU735" s="402">
        <v>58.9</v>
      </c>
      <c r="BV735" s="402">
        <v>58.9</v>
      </c>
      <c r="BW735" s="402">
        <v>50</v>
      </c>
      <c r="BX735" s="402">
        <v>57.6</v>
      </c>
      <c r="BY735" s="402">
        <v>57</v>
      </c>
      <c r="BZ735" s="402">
        <v>56.5</v>
      </c>
      <c r="CA735" s="402">
        <v>56.2</v>
      </c>
      <c r="CB735" s="402">
        <v>54.1</v>
      </c>
      <c r="CC735" s="402">
        <v>49.3</v>
      </c>
      <c r="CD735" s="402">
        <v>55.9</v>
      </c>
      <c r="CE735" s="402">
        <v>51.9</v>
      </c>
      <c r="CF735" s="402">
        <v>51</v>
      </c>
      <c r="CG735" s="402">
        <v>53.8</v>
      </c>
      <c r="CH735" s="402">
        <v>55.8</v>
      </c>
      <c r="CI735" s="402">
        <v>54.7</v>
      </c>
      <c r="CJ735" s="402">
        <v>50.4</v>
      </c>
      <c r="CK735" s="402">
        <v>44.9</v>
      </c>
      <c r="CL735" s="402">
        <v>44.9</v>
      </c>
      <c r="CM735" s="402">
        <v>53.6</v>
      </c>
      <c r="CN735" s="402">
        <v>50.5</v>
      </c>
      <c r="CO735" s="402">
        <v>52.6</v>
      </c>
      <c r="CP735" s="402">
        <v>47.4</v>
      </c>
    </row>
    <row r="736" spans="1:94">
      <c r="A736">
        <v>751</v>
      </c>
      <c r="B736" t="s">
        <v>1780</v>
      </c>
      <c r="C736" t="s">
        <v>180</v>
      </c>
      <c r="D736" t="s">
        <v>1778</v>
      </c>
      <c r="E736" t="s">
        <v>1781</v>
      </c>
      <c r="F736" t="s">
        <v>2110</v>
      </c>
      <c r="I736" s="402"/>
      <c r="J736" s="402">
        <v>4.9</v>
      </c>
      <c r="K736" s="402"/>
      <c r="L736" s="402">
        <v>4.5</v>
      </c>
      <c r="M736" s="402">
        <v>8.7</v>
      </c>
      <c r="N736" s="402">
        <v>4.1</v>
      </c>
      <c r="O736" s="402">
        <v>4.2</v>
      </c>
      <c r="P736" s="402">
        <v>5.9</v>
      </c>
      <c r="Q736" s="402"/>
      <c r="R736" s="402">
        <v>6.5</v>
      </c>
      <c r="S736" s="402">
        <v>4.8</v>
      </c>
      <c r="T736" s="402">
        <v>3.9</v>
      </c>
      <c r="U736" s="402">
        <v>12.9</v>
      </c>
      <c r="V736" s="402">
        <v>6.2</v>
      </c>
      <c r="W736" s="402">
        <v>3.2</v>
      </c>
      <c r="X736" s="402">
        <v>4.7</v>
      </c>
      <c r="Y736" s="402">
        <v>4.3</v>
      </c>
      <c r="Z736" s="402">
        <v>3.4</v>
      </c>
      <c r="AA736" s="402">
        <v>4.3</v>
      </c>
      <c r="AB736" s="402">
        <v>11.1</v>
      </c>
      <c r="AC736" s="402">
        <v>3.9</v>
      </c>
      <c r="AD736" s="402">
        <v>3.7</v>
      </c>
      <c r="AE736" s="402">
        <v>2.8</v>
      </c>
      <c r="AF736" s="402">
        <v>4.3</v>
      </c>
      <c r="AG736" s="402">
        <v>8.2</v>
      </c>
      <c r="AH736" s="402">
        <v>4.5</v>
      </c>
      <c r="AI736" s="402"/>
      <c r="AJ736" s="402">
        <v>7.8</v>
      </c>
      <c r="AK736" s="402">
        <v>9.5</v>
      </c>
      <c r="AL736" s="402">
        <v>5.9</v>
      </c>
      <c r="AM736" s="402">
        <v>4.6</v>
      </c>
      <c r="AN736" s="402">
        <v>3.9</v>
      </c>
      <c r="AO736" s="402">
        <v>4.6</v>
      </c>
      <c r="AP736" s="402">
        <v>6.2</v>
      </c>
      <c r="AQ736" s="402">
        <v>5.7</v>
      </c>
      <c r="AR736" s="402">
        <v>5.1</v>
      </c>
      <c r="AS736" s="402">
        <v>3.8</v>
      </c>
      <c r="AT736" s="402">
        <v>3.9</v>
      </c>
      <c r="AU736" s="402">
        <v>4.2</v>
      </c>
      <c r="AV736" s="402">
        <v>3.9</v>
      </c>
      <c r="AW736" s="402">
        <v>7.4</v>
      </c>
      <c r="AX736" s="402">
        <v>15.9</v>
      </c>
      <c r="AY736" s="402">
        <v>13.3</v>
      </c>
      <c r="AZ736" s="402">
        <v>13</v>
      </c>
      <c r="BA736" s="402">
        <v>4.1</v>
      </c>
      <c r="BB736" s="402">
        <v>5.8</v>
      </c>
      <c r="BC736" s="402">
        <v>11.4</v>
      </c>
      <c r="BD736" s="402">
        <v>3.3</v>
      </c>
      <c r="BE736" s="402">
        <v>3.3</v>
      </c>
      <c r="BF736" s="402">
        <v>3.2</v>
      </c>
      <c r="BG736" s="402">
        <v>4.4</v>
      </c>
      <c r="BH736" s="402">
        <v>8.1</v>
      </c>
      <c r="BI736" s="402">
        <v>3.7</v>
      </c>
      <c r="BJ736" s="402">
        <v>3.3</v>
      </c>
      <c r="BK736" s="402">
        <v>7</v>
      </c>
      <c r="BL736" s="402">
        <v>4</v>
      </c>
      <c r="BM736" s="402">
        <v>3.4</v>
      </c>
      <c r="BN736" s="402">
        <v>3.4</v>
      </c>
      <c r="BO736" s="402">
        <v>4.8</v>
      </c>
      <c r="BP736" s="402">
        <v>3.9</v>
      </c>
      <c r="BQ736" s="402">
        <v>13.8</v>
      </c>
      <c r="BR736" s="402">
        <v>7.3</v>
      </c>
      <c r="BS736" s="402">
        <v>11</v>
      </c>
      <c r="BT736" s="402">
        <v>3.9</v>
      </c>
      <c r="BU736" s="402">
        <v>3.1</v>
      </c>
      <c r="BV736" s="402">
        <v>3.3</v>
      </c>
      <c r="BW736" s="402">
        <v>7</v>
      </c>
      <c r="BX736" s="402">
        <v>3.6</v>
      </c>
      <c r="BY736" s="402">
        <v>4.8</v>
      </c>
      <c r="BZ736" s="402">
        <v>3.7</v>
      </c>
      <c r="CA736" s="402">
        <v>3</v>
      </c>
      <c r="CB736" s="402">
        <v>2.6</v>
      </c>
      <c r="CC736" s="402">
        <v>2.6</v>
      </c>
      <c r="CD736" s="402">
        <v>2.7</v>
      </c>
      <c r="CE736" s="402">
        <v>2.9</v>
      </c>
      <c r="CF736" s="402">
        <v>4.2</v>
      </c>
      <c r="CG736" s="402">
        <v>4.6</v>
      </c>
      <c r="CH736" s="402">
        <v>4.3</v>
      </c>
      <c r="CI736" s="402">
        <v>3.9</v>
      </c>
      <c r="CJ736" s="402">
        <v>12</v>
      </c>
      <c r="CK736" s="402">
        <v>14.3</v>
      </c>
      <c r="CL736" s="402">
        <v>15.3</v>
      </c>
      <c r="CM736" s="402">
        <v>3.7</v>
      </c>
      <c r="CN736" s="402">
        <v>4.8</v>
      </c>
      <c r="CO736" s="402">
        <v>4</v>
      </c>
      <c r="CP736" s="402">
        <v>4.9</v>
      </c>
    </row>
    <row r="737" spans="1:94">
      <c r="A737">
        <v>752</v>
      </c>
      <c r="B737" t="s">
        <v>1782</v>
      </c>
      <c r="C737" t="s">
        <v>180</v>
      </c>
      <c r="D737" t="s">
        <v>1778</v>
      </c>
      <c r="E737" t="s">
        <v>1783</v>
      </c>
      <c r="F737" t="s">
        <v>2110</v>
      </c>
      <c r="I737" s="402"/>
      <c r="J737" s="402">
        <v>11.1</v>
      </c>
      <c r="K737" s="402"/>
      <c r="L737" s="402">
        <v>12.2</v>
      </c>
      <c r="M737" s="402">
        <v>18.8</v>
      </c>
      <c r="N737" s="402">
        <v>9.8</v>
      </c>
      <c r="O737" s="402">
        <v>9</v>
      </c>
      <c r="P737" s="402">
        <v>10.6</v>
      </c>
      <c r="Q737" s="402"/>
      <c r="R737" s="402">
        <v>19.5</v>
      </c>
      <c r="S737" s="402">
        <v>13.2</v>
      </c>
      <c r="T737" s="402">
        <v>10.1</v>
      </c>
      <c r="U737" s="402">
        <v>23.6</v>
      </c>
      <c r="V737" s="402">
        <v>16</v>
      </c>
      <c r="W737" s="402">
        <v>8</v>
      </c>
      <c r="X737" s="402">
        <v>12.3</v>
      </c>
      <c r="Y737" s="402">
        <v>9.6</v>
      </c>
      <c r="Z737" s="402">
        <v>7.6</v>
      </c>
      <c r="AA737" s="402">
        <v>11</v>
      </c>
      <c r="AB737" s="402">
        <v>20.4</v>
      </c>
      <c r="AC737" s="402">
        <v>10.2</v>
      </c>
      <c r="AD737" s="402">
        <v>6.8</v>
      </c>
      <c r="AE737" s="402">
        <v>5.8</v>
      </c>
      <c r="AF737" s="402">
        <v>9.9</v>
      </c>
      <c r="AG737" s="402">
        <v>13.4</v>
      </c>
      <c r="AH737" s="402">
        <v>7.6</v>
      </c>
      <c r="AI737" s="402"/>
      <c r="AJ737" s="402">
        <v>22.3</v>
      </c>
      <c r="AK737" s="402">
        <v>23.7</v>
      </c>
      <c r="AL737" s="402">
        <v>18.6</v>
      </c>
      <c r="AM737" s="402">
        <v>13</v>
      </c>
      <c r="AN737" s="402">
        <v>12.2</v>
      </c>
      <c r="AO737" s="402">
        <v>10.5</v>
      </c>
      <c r="AP737" s="402">
        <v>18.3</v>
      </c>
      <c r="AQ737" s="402">
        <v>15.7</v>
      </c>
      <c r="AR737" s="402">
        <v>13.6</v>
      </c>
      <c r="AS737" s="402">
        <v>10.3</v>
      </c>
      <c r="AT737" s="402">
        <v>10</v>
      </c>
      <c r="AU737" s="402">
        <v>9.2</v>
      </c>
      <c r="AV737" s="402">
        <v>11.1</v>
      </c>
      <c r="AW737" s="402">
        <v>21.6</v>
      </c>
      <c r="AX737" s="402">
        <v>26.9</v>
      </c>
      <c r="AY737" s="402">
        <v>23.3</v>
      </c>
      <c r="AZ737" s="402">
        <v>20.7</v>
      </c>
      <c r="BA737" s="402">
        <v>10.3</v>
      </c>
      <c r="BB737" s="402">
        <v>16.2</v>
      </c>
      <c r="BC737" s="402">
        <v>26.6</v>
      </c>
      <c r="BD737" s="402">
        <v>9</v>
      </c>
      <c r="BE737" s="402">
        <v>8.4</v>
      </c>
      <c r="BF737" s="402">
        <v>7.3</v>
      </c>
      <c r="BG737" s="402">
        <v>9.4</v>
      </c>
      <c r="BH737" s="402">
        <v>26.8</v>
      </c>
      <c r="BI737" s="402">
        <v>9.3</v>
      </c>
      <c r="BJ737" s="402">
        <v>7.1</v>
      </c>
      <c r="BK737" s="402">
        <v>16.6</v>
      </c>
      <c r="BL737" s="402">
        <v>8.5</v>
      </c>
      <c r="BM737" s="402">
        <v>7.2</v>
      </c>
      <c r="BN737" s="402">
        <v>9.8</v>
      </c>
      <c r="BO737" s="402">
        <v>13.3</v>
      </c>
      <c r="BP737" s="402">
        <v>9</v>
      </c>
      <c r="BQ737" s="402">
        <v>18</v>
      </c>
      <c r="BR737" s="402">
        <v>21.9</v>
      </c>
      <c r="BS737" s="402">
        <v>20.8</v>
      </c>
      <c r="BT737" s="402">
        <v>9.7</v>
      </c>
      <c r="BU737" s="402">
        <v>6.8</v>
      </c>
      <c r="BV737" s="402">
        <v>6.9</v>
      </c>
      <c r="BW737" s="402">
        <v>25.6</v>
      </c>
      <c r="BX737" s="402">
        <v>6.5</v>
      </c>
      <c r="BY737" s="402">
        <v>8.3</v>
      </c>
      <c r="BZ737" s="402">
        <v>7</v>
      </c>
      <c r="CA737" s="402">
        <v>5.6</v>
      </c>
      <c r="CB737" s="402">
        <v>5.6</v>
      </c>
      <c r="CC737" s="402">
        <v>7.2</v>
      </c>
      <c r="CD737" s="402">
        <v>5.1</v>
      </c>
      <c r="CE737" s="402">
        <v>6.3</v>
      </c>
      <c r="CF737" s="402">
        <v>10.3</v>
      </c>
      <c r="CG737" s="402">
        <v>10.6</v>
      </c>
      <c r="CH737" s="402">
        <v>9.1</v>
      </c>
      <c r="CI737" s="402">
        <v>6.3</v>
      </c>
      <c r="CJ737" s="402">
        <v>22.2</v>
      </c>
      <c r="CK737" s="402">
        <v>20.9</v>
      </c>
      <c r="CL737" s="402">
        <v>24.7</v>
      </c>
      <c r="CM737" s="402">
        <v>6.2</v>
      </c>
      <c r="CN737" s="402">
        <v>8.7</v>
      </c>
      <c r="CO737" s="402">
        <v>6.2</v>
      </c>
      <c r="CP737" s="402">
        <v>8.3</v>
      </c>
    </row>
    <row r="738" spans="1:94">
      <c r="A738">
        <v>753</v>
      </c>
      <c r="B738" t="s">
        <v>1784</v>
      </c>
      <c r="C738" t="s">
        <v>180</v>
      </c>
      <c r="D738" t="s">
        <v>1778</v>
      </c>
      <c r="E738" t="s">
        <v>1785</v>
      </c>
      <c r="F738" t="s">
        <v>2110</v>
      </c>
      <c r="J738">
        <v>1.1</v>
      </c>
      <c r="L738">
        <v>1.5</v>
      </c>
      <c r="M738">
        <v>1.8</v>
      </c>
      <c r="N738">
        <v>1</v>
      </c>
      <c r="O738">
        <v>0.7</v>
      </c>
      <c r="P738">
        <v>0.7</v>
      </c>
      <c r="R738">
        <v>2.6</v>
      </c>
      <c r="S738">
        <v>1.7</v>
      </c>
      <c r="T738">
        <v>1.2</v>
      </c>
      <c r="U738">
        <v>2.5</v>
      </c>
      <c r="V738">
        <v>1.4</v>
      </c>
      <c r="W738">
        <v>1</v>
      </c>
      <c r="X738">
        <v>1.1</v>
      </c>
      <c r="Y738">
        <v>0.9</v>
      </c>
      <c r="Z738">
        <v>0.8</v>
      </c>
      <c r="AA738">
        <v>1</v>
      </c>
      <c r="AB738">
        <v>1.1</v>
      </c>
      <c r="AC738">
        <v>0.7</v>
      </c>
      <c r="AD738">
        <v>0.6</v>
      </c>
      <c r="AE738">
        <v>0.6</v>
      </c>
      <c r="AF738">
        <v>0.7</v>
      </c>
      <c r="AG738">
        <v>0.8</v>
      </c>
      <c r="AH738">
        <v>0.5</v>
      </c>
      <c r="AJ738">
        <v>3.1</v>
      </c>
      <c r="AK738">
        <v>3.4</v>
      </c>
      <c r="AL738">
        <v>2.4</v>
      </c>
      <c r="AM738">
        <v>1.6</v>
      </c>
      <c r="AN738">
        <v>1.7</v>
      </c>
      <c r="AO738">
        <v>1.2</v>
      </c>
      <c r="AP738">
        <v>2.3</v>
      </c>
      <c r="AQ738">
        <v>1.9</v>
      </c>
      <c r="AR738">
        <v>1.8</v>
      </c>
      <c r="AS738">
        <v>1.4</v>
      </c>
      <c r="AT738">
        <v>1.2</v>
      </c>
      <c r="AU738">
        <v>1.1</v>
      </c>
      <c r="AV738">
        <v>1.3</v>
      </c>
      <c r="AW738">
        <v>2.9</v>
      </c>
      <c r="AX738">
        <v>2.2</v>
      </c>
      <c r="AY738">
        <v>3</v>
      </c>
      <c r="AZ738">
        <v>2</v>
      </c>
      <c r="BA738">
        <v>1.2</v>
      </c>
      <c r="BB738">
        <v>1.4</v>
      </c>
      <c r="BC738">
        <v>1.8</v>
      </c>
      <c r="BD738">
        <v>1.1</v>
      </c>
      <c r="BE738">
        <v>1.1</v>
      </c>
      <c r="BF738">
        <v>0.9</v>
      </c>
      <c r="BG738">
        <v>1</v>
      </c>
      <c r="BH738">
        <v>1.2</v>
      </c>
      <c r="BI738">
        <v>1.2</v>
      </c>
      <c r="BJ738">
        <v>0.8</v>
      </c>
      <c r="BK738">
        <v>1.3</v>
      </c>
      <c r="BL738">
        <v>1</v>
      </c>
      <c r="BM738">
        <v>0.8</v>
      </c>
      <c r="BN738">
        <v>1</v>
      </c>
      <c r="BO738">
        <v>1.2</v>
      </c>
      <c r="BP738">
        <v>0.9</v>
      </c>
      <c r="BQ738">
        <v>1</v>
      </c>
      <c r="BR738">
        <v>1.3</v>
      </c>
      <c r="BS738">
        <v>1.1</v>
      </c>
      <c r="BT738">
        <v>0.9</v>
      </c>
      <c r="BU738">
        <v>0.7</v>
      </c>
      <c r="BV738">
        <v>0.7</v>
      </c>
      <c r="BW738">
        <v>0.7</v>
      </c>
      <c r="BX738">
        <v>0.7</v>
      </c>
      <c r="BY738">
        <v>0.7</v>
      </c>
      <c r="BZ738">
        <v>0.6</v>
      </c>
      <c r="CA738">
        <v>0.5</v>
      </c>
      <c r="CB738">
        <v>0.6</v>
      </c>
      <c r="CC738">
        <v>0.7</v>
      </c>
      <c r="CD738">
        <v>0.5</v>
      </c>
      <c r="CE738">
        <v>0.6</v>
      </c>
      <c r="CF738">
        <v>0.7</v>
      </c>
      <c r="CG738">
        <v>0.8</v>
      </c>
      <c r="CH738">
        <v>0.6</v>
      </c>
      <c r="CI738">
        <v>0.5</v>
      </c>
      <c r="CJ738">
        <v>1.1</v>
      </c>
      <c r="CK738">
        <v>1.2</v>
      </c>
      <c r="CL738">
        <v>1</v>
      </c>
      <c r="CM738">
        <v>0.5</v>
      </c>
      <c r="CN738">
        <v>0.6</v>
      </c>
      <c r="CO738">
        <v>0.5</v>
      </c>
      <c r="CP738">
        <v>0.5</v>
      </c>
    </row>
    <row r="739" spans="1:94">
      <c r="A739">
        <v>754</v>
      </c>
      <c r="B739" t="s">
        <v>1786</v>
      </c>
      <c r="C739" t="s">
        <v>180</v>
      </c>
      <c r="D739" t="s">
        <v>1778</v>
      </c>
      <c r="E739" t="s">
        <v>1787</v>
      </c>
      <c r="F739" t="s">
        <v>2110</v>
      </c>
      <c r="J739">
        <v>1.9</v>
      </c>
      <c r="L739">
        <v>2.4</v>
      </c>
      <c r="M739">
        <v>3.3</v>
      </c>
      <c r="N739">
        <v>1.7</v>
      </c>
      <c r="O739">
        <v>1.4</v>
      </c>
      <c r="P739">
        <v>1.5</v>
      </c>
      <c r="R739">
        <v>3.6</v>
      </c>
      <c r="S739">
        <v>2.5</v>
      </c>
      <c r="T739">
        <v>2.1</v>
      </c>
      <c r="U739">
        <v>4.6</v>
      </c>
      <c r="V739">
        <v>2.5</v>
      </c>
      <c r="W739">
        <v>1.5</v>
      </c>
      <c r="X739">
        <v>1.9</v>
      </c>
      <c r="Y739">
        <v>1.8</v>
      </c>
      <c r="Z739">
        <v>1.7</v>
      </c>
      <c r="AA739">
        <v>1.8</v>
      </c>
      <c r="AB739">
        <v>2.1</v>
      </c>
      <c r="AC739">
        <v>1.4</v>
      </c>
      <c r="AD739">
        <v>1.3</v>
      </c>
      <c r="AE739">
        <v>1.3</v>
      </c>
      <c r="AF739">
        <v>1.4</v>
      </c>
      <c r="AG739">
        <v>1.7</v>
      </c>
      <c r="AH739">
        <v>1.2</v>
      </c>
      <c r="AJ739">
        <v>4.3</v>
      </c>
      <c r="AK739">
        <v>5.5</v>
      </c>
      <c r="AL739">
        <v>3.3</v>
      </c>
      <c r="AM739">
        <v>2.4</v>
      </c>
      <c r="AN739">
        <v>2.4</v>
      </c>
      <c r="AO739">
        <v>1.9</v>
      </c>
      <c r="AP739">
        <v>3.7</v>
      </c>
      <c r="AQ739">
        <v>3</v>
      </c>
      <c r="AR739">
        <v>2.4</v>
      </c>
      <c r="AS739">
        <v>2.2</v>
      </c>
      <c r="AT739">
        <v>2</v>
      </c>
      <c r="AU739">
        <v>1.8</v>
      </c>
      <c r="AV739">
        <v>2.5</v>
      </c>
      <c r="AW739">
        <v>4.7</v>
      </c>
      <c r="AX739">
        <v>4.5</v>
      </c>
      <c r="AY739">
        <v>5.4</v>
      </c>
      <c r="AZ739">
        <v>3.9</v>
      </c>
      <c r="BA739">
        <v>1.9</v>
      </c>
      <c r="BB739">
        <v>2.6</v>
      </c>
      <c r="BC739">
        <v>3.5</v>
      </c>
      <c r="BD739">
        <v>1.6</v>
      </c>
      <c r="BE739">
        <v>1.5</v>
      </c>
      <c r="BF739">
        <v>1.5</v>
      </c>
      <c r="BG739">
        <v>1.7</v>
      </c>
      <c r="BH739">
        <v>2.2</v>
      </c>
      <c r="BI739">
        <v>2</v>
      </c>
      <c r="BJ739">
        <v>1.4</v>
      </c>
      <c r="BK739">
        <v>2.5</v>
      </c>
      <c r="BL739">
        <v>1.8</v>
      </c>
      <c r="BM739">
        <v>1.6</v>
      </c>
      <c r="BN739">
        <v>2.4</v>
      </c>
      <c r="BO739">
        <v>2</v>
      </c>
      <c r="BP739">
        <v>1.6</v>
      </c>
      <c r="BQ739">
        <v>1.7</v>
      </c>
      <c r="BR739">
        <v>1.9</v>
      </c>
      <c r="BS739">
        <v>2.3</v>
      </c>
      <c r="BT739">
        <v>1.8</v>
      </c>
      <c r="BU739">
        <v>1.3</v>
      </c>
      <c r="BV739">
        <v>1.3</v>
      </c>
      <c r="BW739">
        <v>1.2</v>
      </c>
      <c r="BX739">
        <v>1.4</v>
      </c>
      <c r="BY739">
        <v>1.4</v>
      </c>
      <c r="BZ739">
        <v>1.2</v>
      </c>
      <c r="CA739">
        <v>1.1</v>
      </c>
      <c r="CB739">
        <v>1.3</v>
      </c>
      <c r="CC739">
        <v>1.8</v>
      </c>
      <c r="CD739">
        <v>1.1</v>
      </c>
      <c r="CE739">
        <v>1.3</v>
      </c>
      <c r="CF739">
        <v>1.6</v>
      </c>
      <c r="CG739">
        <v>1.5</v>
      </c>
      <c r="CH739">
        <v>1.2</v>
      </c>
      <c r="CI739">
        <v>1</v>
      </c>
      <c r="CJ739">
        <v>2.5</v>
      </c>
      <c r="CK739">
        <v>3</v>
      </c>
      <c r="CL739">
        <v>2.4</v>
      </c>
      <c r="CM739">
        <v>1</v>
      </c>
      <c r="CN739">
        <v>1.4</v>
      </c>
      <c r="CO739">
        <v>1</v>
      </c>
      <c r="CP739">
        <v>1.2</v>
      </c>
    </row>
    <row r="740" spans="1:94">
      <c r="A740">
        <v>755</v>
      </c>
      <c r="B740" t="s">
        <v>1788</v>
      </c>
      <c r="C740" t="s">
        <v>180</v>
      </c>
      <c r="D740" t="s">
        <v>1778</v>
      </c>
      <c r="E740" t="s">
        <v>1789</v>
      </c>
      <c r="F740" t="s">
        <v>2110</v>
      </c>
      <c r="I740" s="402"/>
      <c r="J740" s="402">
        <v>35.2</v>
      </c>
      <c r="K740" s="402"/>
      <c r="L740" s="402">
        <v>42.4</v>
      </c>
      <c r="M740" s="402">
        <v>41.1</v>
      </c>
      <c r="N740" s="402">
        <v>34.9</v>
      </c>
      <c r="O740" s="402">
        <v>30.4</v>
      </c>
      <c r="P740" s="402">
        <v>29.1</v>
      </c>
      <c r="Q740" s="402"/>
      <c r="R740" s="402">
        <v>50.3</v>
      </c>
      <c r="S740" s="402">
        <v>44.2</v>
      </c>
      <c r="T740" s="402">
        <v>39.1</v>
      </c>
      <c r="U740" s="402">
        <v>44.4</v>
      </c>
      <c r="V740" s="402">
        <v>39.1</v>
      </c>
      <c r="W740" s="402">
        <v>33.1</v>
      </c>
      <c r="X740" s="402">
        <v>37</v>
      </c>
      <c r="Y740" s="402">
        <v>35.1</v>
      </c>
      <c r="Z740" s="402">
        <v>33.4</v>
      </c>
      <c r="AA740" s="402">
        <v>35.6</v>
      </c>
      <c r="AB740" s="402">
        <v>38.2</v>
      </c>
      <c r="AC740" s="402">
        <v>31.2</v>
      </c>
      <c r="AD740" s="402">
        <v>29.5</v>
      </c>
      <c r="AE740" s="402">
        <v>27.5</v>
      </c>
      <c r="AF740" s="402">
        <v>30.8</v>
      </c>
      <c r="AG740" s="402">
        <v>29.6</v>
      </c>
      <c r="AH740" s="402">
        <v>26.6</v>
      </c>
      <c r="AI740" s="402"/>
      <c r="AJ740" s="402">
        <v>51.3</v>
      </c>
      <c r="AK740" s="402">
        <v>47.8</v>
      </c>
      <c r="AL740" s="402">
        <v>50.5</v>
      </c>
      <c r="AM740" s="402">
        <v>45.2</v>
      </c>
      <c r="AN740" s="402">
        <v>41.6</v>
      </c>
      <c r="AO740" s="402">
        <v>42.9</v>
      </c>
      <c r="AP740" s="402">
        <v>45.9</v>
      </c>
      <c r="AQ740" s="402">
        <v>43.8</v>
      </c>
      <c r="AR740" s="402">
        <v>47.6</v>
      </c>
      <c r="AS740" s="402">
        <v>39.7</v>
      </c>
      <c r="AT740" s="402">
        <v>40.1</v>
      </c>
      <c r="AU740" s="402">
        <v>37.3</v>
      </c>
      <c r="AV740" s="402">
        <v>38.3</v>
      </c>
      <c r="AW740" s="402">
        <v>44.8</v>
      </c>
      <c r="AX740" s="402">
        <v>40.5</v>
      </c>
      <c r="AY740" s="402">
        <v>48.5</v>
      </c>
      <c r="AZ740" s="402">
        <v>46.4</v>
      </c>
      <c r="BA740" s="402">
        <v>39.6</v>
      </c>
      <c r="BB740" s="402">
        <v>38.4</v>
      </c>
      <c r="BC740" s="402">
        <v>40.1</v>
      </c>
      <c r="BD740" s="402">
        <v>28.2</v>
      </c>
      <c r="BE740" s="402">
        <v>35.6</v>
      </c>
      <c r="BF740" s="402">
        <v>34.1</v>
      </c>
      <c r="BG740" s="402">
        <v>38.6</v>
      </c>
      <c r="BH740" s="402">
        <v>33.9</v>
      </c>
      <c r="BI740" s="402">
        <v>36.3</v>
      </c>
      <c r="BJ740" s="402">
        <v>34.3</v>
      </c>
      <c r="BK740" s="402">
        <v>34.8</v>
      </c>
      <c r="BL740" s="402">
        <v>36.3</v>
      </c>
      <c r="BM740" s="402">
        <v>33.5</v>
      </c>
      <c r="BN740" s="402">
        <v>32.8</v>
      </c>
      <c r="BO740" s="402">
        <v>36.2</v>
      </c>
      <c r="BP740" s="402">
        <v>35</v>
      </c>
      <c r="BQ740" s="402">
        <v>43.9</v>
      </c>
      <c r="BR740" s="402">
        <v>49.4</v>
      </c>
      <c r="BS740" s="402">
        <v>34.1</v>
      </c>
      <c r="BT740" s="402">
        <v>34.3</v>
      </c>
      <c r="BU740" s="402">
        <v>31.5</v>
      </c>
      <c r="BV740" s="402">
        <v>31.2</v>
      </c>
      <c r="BW740" s="402">
        <v>27.7</v>
      </c>
      <c r="BX740" s="402">
        <v>30.6</v>
      </c>
      <c r="BY740" s="402">
        <v>30</v>
      </c>
      <c r="BZ740" s="402">
        <v>30.5</v>
      </c>
      <c r="CA740" s="402">
        <v>27.2</v>
      </c>
      <c r="CB740" s="402">
        <v>26.1</v>
      </c>
      <c r="CC740" s="402">
        <v>27.3</v>
      </c>
      <c r="CD740" s="402">
        <v>28.1</v>
      </c>
      <c r="CE740" s="402">
        <v>27.2</v>
      </c>
      <c r="CF740" s="402">
        <v>31.4</v>
      </c>
      <c r="CG740" s="402">
        <v>32</v>
      </c>
      <c r="CH740" s="402">
        <v>29.4</v>
      </c>
      <c r="CI740" s="402">
        <v>27.6</v>
      </c>
      <c r="CJ740" s="402">
        <v>31.2</v>
      </c>
      <c r="CK740" s="402">
        <v>32.9</v>
      </c>
      <c r="CL740" s="402">
        <v>31</v>
      </c>
      <c r="CM740" s="402">
        <v>28</v>
      </c>
      <c r="CN740" s="402">
        <v>27.7</v>
      </c>
      <c r="CO740" s="402">
        <v>27</v>
      </c>
      <c r="CP740" s="402">
        <v>25.2</v>
      </c>
    </row>
    <row r="741" spans="1:94">
      <c r="A741">
        <v>756</v>
      </c>
      <c r="B741" t="s">
        <v>1790</v>
      </c>
      <c r="C741" t="s">
        <v>180</v>
      </c>
      <c r="D741" t="s">
        <v>1778</v>
      </c>
      <c r="E741" t="s">
        <v>1791</v>
      </c>
      <c r="F741" t="s">
        <v>2110</v>
      </c>
      <c r="J741">
        <v>22.4</v>
      </c>
      <c r="L741">
        <v>24.5</v>
      </c>
      <c r="M741">
        <v>29.7</v>
      </c>
      <c r="N741">
        <v>21.8</v>
      </c>
      <c r="O741">
        <v>19.9</v>
      </c>
      <c r="P741">
        <v>20.6</v>
      </c>
      <c r="R741">
        <v>29.9</v>
      </c>
      <c r="S741">
        <v>25.3</v>
      </c>
      <c r="T741">
        <v>22.7</v>
      </c>
      <c r="U741">
        <v>33.5</v>
      </c>
      <c r="V741">
        <v>27.5</v>
      </c>
      <c r="W741">
        <v>20.4</v>
      </c>
      <c r="X741">
        <v>22.8</v>
      </c>
      <c r="Y741">
        <v>21.8</v>
      </c>
      <c r="Z741">
        <v>19.8</v>
      </c>
      <c r="AA741">
        <v>23.6</v>
      </c>
      <c r="AB741">
        <v>31.1</v>
      </c>
      <c r="AC741">
        <v>19.7</v>
      </c>
      <c r="AD741">
        <v>18.9</v>
      </c>
      <c r="AE741">
        <v>17.2</v>
      </c>
      <c r="AF741">
        <v>21.7</v>
      </c>
      <c r="AG741">
        <v>21.6</v>
      </c>
      <c r="AH741">
        <v>18.1</v>
      </c>
      <c r="AJ741">
        <v>32.8</v>
      </c>
      <c r="AK741">
        <v>33.9</v>
      </c>
      <c r="AL741">
        <v>29</v>
      </c>
      <c r="AM741">
        <v>24.7</v>
      </c>
      <c r="AN741">
        <v>24.7</v>
      </c>
      <c r="AO741">
        <v>22.8</v>
      </c>
      <c r="AP741">
        <v>30.3</v>
      </c>
      <c r="AQ741">
        <v>27.8</v>
      </c>
      <c r="AR741">
        <v>25.5</v>
      </c>
      <c r="AS741">
        <v>23.4</v>
      </c>
      <c r="AT741">
        <v>22.9</v>
      </c>
      <c r="AU741">
        <v>21.1</v>
      </c>
      <c r="AV741">
        <v>23.9</v>
      </c>
      <c r="AW741">
        <v>33.2</v>
      </c>
      <c r="AX741">
        <v>34.4</v>
      </c>
      <c r="AY741">
        <v>33.8</v>
      </c>
      <c r="AZ741">
        <v>32.4</v>
      </c>
      <c r="BA741">
        <v>23.4</v>
      </c>
      <c r="BB741">
        <v>28.1</v>
      </c>
      <c r="BC741">
        <v>33.5</v>
      </c>
      <c r="BD741">
        <v>20.3</v>
      </c>
      <c r="BE741">
        <v>21.3</v>
      </c>
      <c r="BF741">
        <v>20</v>
      </c>
      <c r="BG741">
        <v>21.6</v>
      </c>
      <c r="BH741">
        <v>26.3</v>
      </c>
      <c r="BI741">
        <v>22.6</v>
      </c>
      <c r="BJ741">
        <v>19.4</v>
      </c>
      <c r="BK741">
        <v>26.9</v>
      </c>
      <c r="BL741">
        <v>21.9</v>
      </c>
      <c r="BM741">
        <v>19.4</v>
      </c>
      <c r="BN741">
        <v>22.5</v>
      </c>
      <c r="BO741">
        <v>25.8</v>
      </c>
      <c r="BP741">
        <v>21.8</v>
      </c>
      <c r="BQ741">
        <v>32</v>
      </c>
      <c r="BR741">
        <v>36.2</v>
      </c>
      <c r="BS741">
        <v>29.7</v>
      </c>
      <c r="BT741">
        <v>22.3</v>
      </c>
      <c r="BU741">
        <v>19.2</v>
      </c>
      <c r="BV741">
        <v>19.2</v>
      </c>
      <c r="BW741">
        <v>19.4</v>
      </c>
      <c r="BX741">
        <v>19.2</v>
      </c>
      <c r="BY741">
        <v>20.9</v>
      </c>
      <c r="BZ741">
        <v>18.8</v>
      </c>
      <c r="CA741">
        <v>17.1</v>
      </c>
      <c r="CB741">
        <v>16.4</v>
      </c>
      <c r="CC741">
        <v>18.2</v>
      </c>
      <c r="CD741">
        <v>16.7</v>
      </c>
      <c r="CE741">
        <v>17.7</v>
      </c>
      <c r="CF741">
        <v>22.8</v>
      </c>
      <c r="CG741">
        <v>22.3</v>
      </c>
      <c r="CH741">
        <v>20.2</v>
      </c>
      <c r="CI741">
        <v>17.3</v>
      </c>
      <c r="CJ741">
        <v>28.3</v>
      </c>
      <c r="CK741">
        <v>27</v>
      </c>
      <c r="CL741">
        <v>25.5</v>
      </c>
      <c r="CM741">
        <v>17.3</v>
      </c>
      <c r="CN741">
        <v>19.5</v>
      </c>
      <c r="CO741">
        <v>16.8</v>
      </c>
      <c r="CP741">
        <v>18.4</v>
      </c>
    </row>
    <row r="742" spans="1:94">
      <c r="A742">
        <v>757</v>
      </c>
      <c r="B742" t="s">
        <v>1792</v>
      </c>
      <c r="C742" t="s">
        <v>180</v>
      </c>
      <c r="D742" t="s">
        <v>1778</v>
      </c>
      <c r="E742" t="s">
        <v>1793</v>
      </c>
      <c r="F742" t="s">
        <v>2110</v>
      </c>
      <c r="I742" s="402"/>
      <c r="J742" s="402">
        <v>7.2</v>
      </c>
      <c r="K742" s="402"/>
      <c r="L742" s="402">
        <v>9.9</v>
      </c>
      <c r="M742" s="402">
        <v>10.6</v>
      </c>
      <c r="N742" s="402">
        <v>6.8</v>
      </c>
      <c r="O742" s="402">
        <v>5.2</v>
      </c>
      <c r="P742" s="402">
        <v>5.1</v>
      </c>
      <c r="Q742" s="402"/>
      <c r="R742" s="402">
        <v>14.7</v>
      </c>
      <c r="S742" s="402">
        <v>10.8</v>
      </c>
      <c r="T742" s="402">
        <v>8.1</v>
      </c>
      <c r="U742" s="402">
        <v>12.7</v>
      </c>
      <c r="V742" s="402">
        <v>9.4</v>
      </c>
      <c r="W742" s="402">
        <v>7</v>
      </c>
      <c r="X742" s="402">
        <v>7.4</v>
      </c>
      <c r="Y742" s="402">
        <v>6.6</v>
      </c>
      <c r="Z742" s="402">
        <v>5.8</v>
      </c>
      <c r="AA742" s="402">
        <v>6.7</v>
      </c>
      <c r="AB742" s="402">
        <v>8</v>
      </c>
      <c r="AC742" s="402">
        <v>5.2</v>
      </c>
      <c r="AD742" s="402">
        <v>4.8</v>
      </c>
      <c r="AE742" s="402">
        <v>4.4</v>
      </c>
      <c r="AF742" s="402">
        <v>5.2</v>
      </c>
      <c r="AG742" s="402">
        <v>5.7</v>
      </c>
      <c r="AH742" s="402">
        <v>4.4</v>
      </c>
      <c r="AI742" s="402"/>
      <c r="AJ742" s="402">
        <v>16.6</v>
      </c>
      <c r="AK742" s="402">
        <v>15.3</v>
      </c>
      <c r="AL742" s="402">
        <v>14.4</v>
      </c>
      <c r="AM742" s="402">
        <v>10.3</v>
      </c>
      <c r="AN742" s="402">
        <v>10.5</v>
      </c>
      <c r="AO742" s="402">
        <v>9.5</v>
      </c>
      <c r="AP742" s="402">
        <v>12.5</v>
      </c>
      <c r="AQ742" s="402">
        <v>11.2</v>
      </c>
      <c r="AR742" s="402">
        <v>12.2</v>
      </c>
      <c r="AS742" s="402">
        <v>8.9</v>
      </c>
      <c r="AT742" s="402">
        <v>7.9</v>
      </c>
      <c r="AU742" s="402">
        <v>7.2</v>
      </c>
      <c r="AV742" s="402">
        <v>8.5</v>
      </c>
      <c r="AW742" s="402">
        <v>12.4</v>
      </c>
      <c r="AX742" s="402">
        <v>12.7</v>
      </c>
      <c r="AY742" s="402">
        <v>14.5</v>
      </c>
      <c r="AZ742" s="402">
        <v>11.5</v>
      </c>
      <c r="BA742" s="402">
        <v>8.8</v>
      </c>
      <c r="BB742" s="402">
        <v>9.4</v>
      </c>
      <c r="BC742" s="402">
        <v>10.5</v>
      </c>
      <c r="BD742" s="402">
        <v>7.4</v>
      </c>
      <c r="BE742" s="402">
        <v>7.7</v>
      </c>
      <c r="BF742" s="402">
        <v>6.4</v>
      </c>
      <c r="BG742" s="402">
        <v>7.4</v>
      </c>
      <c r="BH742" s="402">
        <v>7.9</v>
      </c>
      <c r="BI742" s="402">
        <v>7.1</v>
      </c>
      <c r="BJ742" s="402">
        <v>5.7</v>
      </c>
      <c r="BK742" s="402">
        <v>7.6</v>
      </c>
      <c r="BL742" s="402">
        <v>7.2</v>
      </c>
      <c r="BM742" s="402">
        <v>5.6</v>
      </c>
      <c r="BN742" s="402">
        <v>6.6</v>
      </c>
      <c r="BO742" s="402">
        <v>6.8</v>
      </c>
      <c r="BP742" s="402">
        <v>6.6</v>
      </c>
      <c r="BQ742" s="402">
        <v>7.7</v>
      </c>
      <c r="BR742" s="402">
        <v>7.7</v>
      </c>
      <c r="BS742" s="402">
        <v>8.2</v>
      </c>
      <c r="BT742" s="402">
        <v>7.2</v>
      </c>
      <c r="BU742" s="402">
        <v>5.1</v>
      </c>
      <c r="BV742" s="402">
        <v>4.7</v>
      </c>
      <c r="BW742" s="402">
        <v>4.5</v>
      </c>
      <c r="BX742" s="402">
        <v>5.6</v>
      </c>
      <c r="BY742" s="402">
        <v>5</v>
      </c>
      <c r="BZ742" s="402">
        <v>4.9</v>
      </c>
      <c r="CA742" s="402">
        <v>4</v>
      </c>
      <c r="CB742" s="402">
        <v>3.7</v>
      </c>
      <c r="CC742" s="402">
        <v>4.6</v>
      </c>
      <c r="CD742" s="402">
        <v>4.4</v>
      </c>
      <c r="CE742" s="402">
        <v>4.8</v>
      </c>
      <c r="CF742" s="402">
        <v>6.2</v>
      </c>
      <c r="CG742" s="402">
        <v>5.6</v>
      </c>
      <c r="CH742" s="402">
        <v>4</v>
      </c>
      <c r="CI742" s="402">
        <v>3.7</v>
      </c>
      <c r="CJ742" s="402">
        <v>7</v>
      </c>
      <c r="CK742" s="402">
        <v>8.5</v>
      </c>
      <c r="CL742" s="402">
        <v>7.8</v>
      </c>
      <c r="CM742" s="402">
        <v>4.2</v>
      </c>
      <c r="CN742" s="402">
        <v>5.3</v>
      </c>
      <c r="CO742" s="402">
        <v>3.7</v>
      </c>
      <c r="CP742" s="402">
        <v>4.4</v>
      </c>
    </row>
    <row r="743" spans="1:94">
      <c r="A743">
        <v>759</v>
      </c>
      <c r="B743" t="s">
        <v>1794</v>
      </c>
      <c r="C743" t="s">
        <v>180</v>
      </c>
      <c r="D743" t="s">
        <v>1778</v>
      </c>
      <c r="E743" t="s">
        <v>1795</v>
      </c>
      <c r="F743" t="s">
        <v>2110</v>
      </c>
      <c r="I743" s="402"/>
      <c r="J743" s="402">
        <v>22</v>
      </c>
      <c r="K743" s="402"/>
      <c r="L743" s="402">
        <v>25.8</v>
      </c>
      <c r="M743" s="402">
        <v>24.1</v>
      </c>
      <c r="N743" s="402">
        <v>22.8</v>
      </c>
      <c r="O743" s="402">
        <v>19.2</v>
      </c>
      <c r="P743" s="402">
        <v>18.3</v>
      </c>
      <c r="Q743" s="402"/>
      <c r="R743" s="402">
        <v>29.4</v>
      </c>
      <c r="S743" s="402">
        <v>26.9</v>
      </c>
      <c r="T743" s="402">
        <v>24.1</v>
      </c>
      <c r="U743" s="402">
        <v>24</v>
      </c>
      <c r="V743" s="402">
        <v>24.1</v>
      </c>
      <c r="W743" s="402">
        <v>24.2</v>
      </c>
      <c r="X743" s="402">
        <v>23.3</v>
      </c>
      <c r="Y743" s="402">
        <v>21.9</v>
      </c>
      <c r="Z743" s="402">
        <v>20.4</v>
      </c>
      <c r="AA743" s="402">
        <v>22.8</v>
      </c>
      <c r="AB743" s="402">
        <v>21.5</v>
      </c>
      <c r="AC743" s="402">
        <v>19.9</v>
      </c>
      <c r="AD743" s="402">
        <v>19.5</v>
      </c>
      <c r="AE743" s="402">
        <v>16.9</v>
      </c>
      <c r="AF743" s="402">
        <v>19.2</v>
      </c>
      <c r="AG743" s="402">
        <v>18.9</v>
      </c>
      <c r="AH743" s="402">
        <v>16.5</v>
      </c>
      <c r="AI743" s="402"/>
      <c r="AJ743" s="402">
        <v>31.4</v>
      </c>
      <c r="AK743" s="402">
        <v>25.7</v>
      </c>
      <c r="AL743" s="402">
        <v>29.8</v>
      </c>
      <c r="AM743" s="402">
        <v>26.5</v>
      </c>
      <c r="AN743" s="402">
        <v>29</v>
      </c>
      <c r="AO743" s="402">
        <v>25.1</v>
      </c>
      <c r="AP743" s="402">
        <v>25.9</v>
      </c>
      <c r="AQ743" s="402">
        <v>26.1</v>
      </c>
      <c r="AR743" s="402">
        <v>27.9</v>
      </c>
      <c r="AS743" s="402">
        <v>26.4</v>
      </c>
      <c r="AT743" s="402">
        <v>22.9</v>
      </c>
      <c r="AU743" s="402">
        <v>23.2</v>
      </c>
      <c r="AV743" s="402">
        <v>22.7</v>
      </c>
      <c r="AW743" s="402">
        <v>26.7</v>
      </c>
      <c r="AX743" s="402">
        <v>22.5</v>
      </c>
      <c r="AY743" s="402">
        <v>24.1</v>
      </c>
      <c r="AZ743" s="402">
        <v>23.8</v>
      </c>
      <c r="BA743" s="402">
        <v>25.1</v>
      </c>
      <c r="BB743" s="402">
        <v>23.6</v>
      </c>
      <c r="BC743" s="402">
        <v>23.8</v>
      </c>
      <c r="BD743" s="402">
        <v>27.4</v>
      </c>
      <c r="BE743" s="402">
        <v>24.9</v>
      </c>
      <c r="BF743" s="402">
        <v>22.3</v>
      </c>
      <c r="BG743" s="402">
        <v>23.1</v>
      </c>
      <c r="BH743" s="402">
        <v>21.5</v>
      </c>
      <c r="BI743" s="402">
        <v>24.4</v>
      </c>
      <c r="BJ743" s="402">
        <v>20.1</v>
      </c>
      <c r="BK743" s="402">
        <v>23.7</v>
      </c>
      <c r="BL743" s="402">
        <v>23.2</v>
      </c>
      <c r="BM743" s="402">
        <v>20.3</v>
      </c>
      <c r="BN743" s="402">
        <v>21.3</v>
      </c>
      <c r="BO743" s="402">
        <v>23.6</v>
      </c>
      <c r="BP743" s="402">
        <v>22</v>
      </c>
      <c r="BQ743" s="402">
        <v>22.1</v>
      </c>
      <c r="BR743" s="402">
        <v>26</v>
      </c>
      <c r="BS743" s="402">
        <v>20.4</v>
      </c>
      <c r="BT743" s="402">
        <v>21.1</v>
      </c>
      <c r="BU743" s="402">
        <v>20</v>
      </c>
      <c r="BV743" s="402">
        <v>19.9</v>
      </c>
      <c r="BW743" s="402">
        <v>18.2</v>
      </c>
      <c r="BX743" s="402">
        <v>21.5</v>
      </c>
      <c r="BY743" s="402">
        <v>21.1</v>
      </c>
      <c r="BZ743" s="402">
        <v>18.9</v>
      </c>
      <c r="CA743" s="402">
        <v>17.3</v>
      </c>
      <c r="CB743" s="402">
        <v>16.6</v>
      </c>
      <c r="CC743" s="402">
        <v>16.7</v>
      </c>
      <c r="CD743" s="402">
        <v>17.4</v>
      </c>
      <c r="CE743" s="402">
        <v>16.5</v>
      </c>
      <c r="CF743" s="402">
        <v>19.2</v>
      </c>
      <c r="CG743" s="402">
        <v>20</v>
      </c>
      <c r="CH743" s="402">
        <v>18.5</v>
      </c>
      <c r="CI743" s="402">
        <v>17.5</v>
      </c>
      <c r="CJ743" s="402">
        <v>21.6</v>
      </c>
      <c r="CK743" s="402">
        <v>20.2</v>
      </c>
      <c r="CL743" s="402">
        <v>20</v>
      </c>
      <c r="CM743" s="402">
        <v>17.6</v>
      </c>
      <c r="CN743" s="402">
        <v>17.9</v>
      </c>
      <c r="CO743" s="402">
        <v>16.3</v>
      </c>
      <c r="CP743" s="402">
        <v>15.6</v>
      </c>
    </row>
    <row r="744" spans="1:94">
      <c r="A744">
        <v>760</v>
      </c>
      <c r="B744" t="s">
        <v>1796</v>
      </c>
      <c r="C744" t="s">
        <v>180</v>
      </c>
      <c r="D744" t="s">
        <v>1778</v>
      </c>
      <c r="E744" t="s">
        <v>1797</v>
      </c>
      <c r="F744" t="s">
        <v>2110</v>
      </c>
      <c r="I744" s="402"/>
      <c r="J744" s="402">
        <v>6</v>
      </c>
      <c r="K744" s="402"/>
      <c r="L744" s="402">
        <v>5.1</v>
      </c>
      <c r="M744" s="402">
        <v>2.8</v>
      </c>
      <c r="N744" s="402">
        <v>6.8</v>
      </c>
      <c r="O744" s="402">
        <v>7.2</v>
      </c>
      <c r="P744" s="402">
        <v>6.6</v>
      </c>
      <c r="Q744" s="402"/>
      <c r="R744" s="402">
        <v>2.9</v>
      </c>
      <c r="S744" s="402">
        <v>4.9</v>
      </c>
      <c r="T744" s="402">
        <v>5.6</v>
      </c>
      <c r="U744" s="402">
        <v>1.2</v>
      </c>
      <c r="V744" s="402">
        <v>3.7</v>
      </c>
      <c r="W744" s="402">
        <v>7.2</v>
      </c>
      <c r="X744" s="402">
        <v>6</v>
      </c>
      <c r="Y744" s="402">
        <v>7.3</v>
      </c>
      <c r="Z744" s="402">
        <v>7</v>
      </c>
      <c r="AA744" s="402">
        <v>5.9</v>
      </c>
      <c r="AB744" s="402">
        <v>2</v>
      </c>
      <c r="AC744" s="402">
        <v>6.9</v>
      </c>
      <c r="AD744" s="402">
        <v>8.7</v>
      </c>
      <c r="AE744" s="402">
        <v>7.5</v>
      </c>
      <c r="AF744" s="402">
        <v>6.1</v>
      </c>
      <c r="AG744" s="402">
        <v>6.8</v>
      </c>
      <c r="AH744" s="402">
        <v>6.7</v>
      </c>
      <c r="AI744" s="402"/>
      <c r="AJ744" s="402">
        <v>2.4</v>
      </c>
      <c r="AK744" s="402">
        <v>1.3</v>
      </c>
      <c r="AL744" s="402">
        <v>3.1</v>
      </c>
      <c r="AM744" s="402">
        <v>4.8</v>
      </c>
      <c r="AN744" s="402">
        <v>4.8</v>
      </c>
      <c r="AO744" s="402">
        <v>6.7</v>
      </c>
      <c r="AP744" s="402">
        <v>2.2</v>
      </c>
      <c r="AQ744" s="402">
        <v>3.6</v>
      </c>
      <c r="AR744" s="402">
        <v>5</v>
      </c>
      <c r="AS744" s="402">
        <v>5.5</v>
      </c>
      <c r="AT744" s="402">
        <v>5.7</v>
      </c>
      <c r="AU744" s="402">
        <v>6.6</v>
      </c>
      <c r="AV744" s="402">
        <v>3.4</v>
      </c>
      <c r="AW744" s="402">
        <v>1.9</v>
      </c>
      <c r="AX744" s="402">
        <v>1</v>
      </c>
      <c r="AY744" s="402">
        <v>0.9</v>
      </c>
      <c r="AZ744" s="402">
        <v>1.1</v>
      </c>
      <c r="BA744" s="402">
        <v>6.1</v>
      </c>
      <c r="BB744" s="402">
        <v>2.8</v>
      </c>
      <c r="BC744" s="402">
        <v>1.9</v>
      </c>
      <c r="BD744" s="402">
        <v>5.6</v>
      </c>
      <c r="BE744" s="402">
        <v>7.4</v>
      </c>
      <c r="BF744" s="402">
        <v>7.9</v>
      </c>
      <c r="BG744" s="402">
        <v>7.2</v>
      </c>
      <c r="BH744" s="402">
        <v>2.8</v>
      </c>
      <c r="BI744" s="402">
        <v>5.9</v>
      </c>
      <c r="BJ744" s="402">
        <v>8.6</v>
      </c>
      <c r="BK744" s="402">
        <v>4.6</v>
      </c>
      <c r="BL744" s="402">
        <v>7.4</v>
      </c>
      <c r="BM744" s="402">
        <v>7.5</v>
      </c>
      <c r="BN744" s="402">
        <v>3.7</v>
      </c>
      <c r="BO744" s="402">
        <v>4.6</v>
      </c>
      <c r="BP744" s="402">
        <v>7.1</v>
      </c>
      <c r="BQ744" s="402">
        <v>1.7</v>
      </c>
      <c r="BR744" s="402">
        <v>1.6</v>
      </c>
      <c r="BS744" s="402">
        <v>2.2</v>
      </c>
      <c r="BT744" s="402">
        <v>4.9</v>
      </c>
      <c r="BU744" s="402">
        <v>8.3</v>
      </c>
      <c r="BV744" s="402">
        <v>8.3</v>
      </c>
      <c r="BW744" s="402">
        <v>2.8</v>
      </c>
      <c r="BX744" s="402">
        <v>8.7</v>
      </c>
      <c r="BY744" s="402">
        <v>7.7</v>
      </c>
      <c r="BZ744" s="402">
        <v>9.5</v>
      </c>
      <c r="CA744" s="402">
        <v>8.7</v>
      </c>
      <c r="CB744" s="402">
        <v>6.8</v>
      </c>
      <c r="CC744" s="402">
        <v>4.1</v>
      </c>
      <c r="CD744" s="402">
        <v>9.8</v>
      </c>
      <c r="CE744" s="402">
        <v>6.2</v>
      </c>
      <c r="CF744" s="402">
        <v>4.4</v>
      </c>
      <c r="CG744" s="402">
        <v>5.7</v>
      </c>
      <c r="CH744" s="402">
        <v>7.9</v>
      </c>
      <c r="CI744" s="402">
        <v>9.5</v>
      </c>
      <c r="CJ744" s="402">
        <v>4.1</v>
      </c>
      <c r="CK744" s="402">
        <v>2.4</v>
      </c>
      <c r="CL744" s="402">
        <v>3.2</v>
      </c>
      <c r="CM744" s="402">
        <v>9.9</v>
      </c>
      <c r="CN744" s="402">
        <v>6.2</v>
      </c>
      <c r="CO744" s="402">
        <v>8.3</v>
      </c>
      <c r="CP744" s="402">
        <v>5.6</v>
      </c>
    </row>
    <row r="745" spans="1:94">
      <c r="A745">
        <v>761</v>
      </c>
      <c r="B745" t="s">
        <v>1798</v>
      </c>
      <c r="C745" t="s">
        <v>180</v>
      </c>
      <c r="D745" t="s">
        <v>1778</v>
      </c>
      <c r="E745" t="s">
        <v>1799</v>
      </c>
      <c r="F745" t="s">
        <v>2110</v>
      </c>
      <c r="I745" s="402"/>
      <c r="J745" s="402">
        <v>2.5</v>
      </c>
      <c r="K745" s="402"/>
      <c r="L745" s="402">
        <v>2.3</v>
      </c>
      <c r="M745" s="402">
        <v>2.2</v>
      </c>
      <c r="N745" s="402">
        <v>2.6</v>
      </c>
      <c r="O745" s="402">
        <v>2.6</v>
      </c>
      <c r="P745" s="402">
        <v>2.4</v>
      </c>
      <c r="Q745" s="402"/>
      <c r="R745" s="402">
        <v>2</v>
      </c>
      <c r="S745" s="402">
        <v>2.1</v>
      </c>
      <c r="T745" s="402">
        <v>2.7</v>
      </c>
      <c r="U745" s="402">
        <v>2.8</v>
      </c>
      <c r="V745" s="402">
        <v>1.8</v>
      </c>
      <c r="W745" s="402">
        <v>2.1</v>
      </c>
      <c r="X745" s="402">
        <v>2.7</v>
      </c>
      <c r="Y745" s="402">
        <v>2.8</v>
      </c>
      <c r="Z745" s="402">
        <v>4</v>
      </c>
      <c r="AA745" s="402">
        <v>1.9</v>
      </c>
      <c r="AB745" s="402">
        <v>2.6</v>
      </c>
      <c r="AC745" s="402">
        <v>2.7</v>
      </c>
      <c r="AD745" s="402">
        <v>2.5</v>
      </c>
      <c r="AE745" s="402">
        <v>2.9</v>
      </c>
      <c r="AF745" s="402">
        <v>3</v>
      </c>
      <c r="AG745" s="402">
        <v>2.1</v>
      </c>
      <c r="AH745" s="402">
        <v>2</v>
      </c>
      <c r="AI745" s="402"/>
      <c r="AJ745" s="402">
        <v>2.1</v>
      </c>
      <c r="AK745" s="402">
        <v>2.2</v>
      </c>
      <c r="AL745" s="402">
        <v>2</v>
      </c>
      <c r="AM745" s="402">
        <v>2.7</v>
      </c>
      <c r="AN745" s="402">
        <v>1.5</v>
      </c>
      <c r="AO745" s="402">
        <v>2.3</v>
      </c>
      <c r="AP745" s="402">
        <v>2.1</v>
      </c>
      <c r="AQ745" s="402">
        <v>1.9</v>
      </c>
      <c r="AR745" s="402">
        <v>1.9</v>
      </c>
      <c r="AS745" s="402">
        <v>1.8</v>
      </c>
      <c r="AT745" s="402">
        <v>2.7</v>
      </c>
      <c r="AU745" s="402">
        <v>3.8</v>
      </c>
      <c r="AV745" s="402">
        <v>2.7</v>
      </c>
      <c r="AW745" s="402">
        <v>1.6</v>
      </c>
      <c r="AX745" s="402">
        <v>2.1</v>
      </c>
      <c r="AY745" s="402">
        <v>3.5</v>
      </c>
      <c r="AZ745" s="402">
        <v>4.6</v>
      </c>
      <c r="BA745" s="402">
        <v>1.6</v>
      </c>
      <c r="BB745" s="402">
        <v>1.8</v>
      </c>
      <c r="BC745" s="402">
        <v>2.7</v>
      </c>
      <c r="BD745" s="402">
        <v>1.2</v>
      </c>
      <c r="BE745" s="402">
        <v>2</v>
      </c>
      <c r="BF745" s="402">
        <v>2.6</v>
      </c>
      <c r="BG745" s="402">
        <v>3.2</v>
      </c>
      <c r="BH745" s="402">
        <v>3.2</v>
      </c>
      <c r="BI745" s="402">
        <v>1.8</v>
      </c>
      <c r="BJ745" s="402">
        <v>3.4</v>
      </c>
      <c r="BK745" s="402">
        <v>2.1</v>
      </c>
      <c r="BL745" s="402">
        <v>2.3</v>
      </c>
      <c r="BM745" s="402">
        <v>4.1</v>
      </c>
      <c r="BN745" s="402">
        <v>3.6</v>
      </c>
      <c r="BO745" s="402">
        <v>1.8</v>
      </c>
      <c r="BP745" s="402">
        <v>2.1</v>
      </c>
      <c r="BQ745" s="402">
        <v>4</v>
      </c>
      <c r="BR745" s="402">
        <v>2.3</v>
      </c>
      <c r="BS745" s="402">
        <v>2.1</v>
      </c>
      <c r="BT745" s="402">
        <v>2.3</v>
      </c>
      <c r="BU745" s="402">
        <v>2.8</v>
      </c>
      <c r="BV745" s="402">
        <v>2.7</v>
      </c>
      <c r="BW745" s="402">
        <v>2.6</v>
      </c>
      <c r="BX745" s="402">
        <v>2.1</v>
      </c>
      <c r="BY745" s="402">
        <v>2</v>
      </c>
      <c r="BZ745" s="402">
        <v>2.9</v>
      </c>
      <c r="CA745" s="402">
        <v>2.8</v>
      </c>
      <c r="CB745" s="402">
        <v>3.9</v>
      </c>
      <c r="CC745" s="402">
        <v>3</v>
      </c>
      <c r="CD745" s="402">
        <v>3</v>
      </c>
      <c r="CE745" s="402">
        <v>2.2</v>
      </c>
      <c r="CF745" s="402">
        <v>3.1</v>
      </c>
      <c r="CG745" s="402">
        <v>2.7</v>
      </c>
      <c r="CH745" s="402">
        <v>3.1</v>
      </c>
      <c r="CI745" s="402">
        <v>2.5</v>
      </c>
      <c r="CJ745" s="402">
        <v>1.8</v>
      </c>
      <c r="CK745" s="402">
        <v>1.6</v>
      </c>
      <c r="CL745" s="402">
        <v>1.4</v>
      </c>
      <c r="CM745" s="402">
        <v>2.6</v>
      </c>
      <c r="CN745" s="402">
        <v>1.6</v>
      </c>
      <c r="CO745" s="402">
        <v>2.7</v>
      </c>
      <c r="CP745" s="402">
        <v>1.6</v>
      </c>
    </row>
    <row r="746" spans="1:94">
      <c r="A746">
        <v>762</v>
      </c>
      <c r="B746" t="s">
        <v>1800</v>
      </c>
      <c r="C746" t="s">
        <v>180</v>
      </c>
      <c r="D746" t="s">
        <v>1778</v>
      </c>
      <c r="E746" t="s">
        <v>1801</v>
      </c>
      <c r="F746" t="s">
        <v>2110</v>
      </c>
      <c r="I746" s="402"/>
      <c r="J746" s="402">
        <v>2.8</v>
      </c>
      <c r="K746" s="402"/>
      <c r="L746" s="402">
        <v>4.1</v>
      </c>
      <c r="M746" s="402">
        <v>2.3</v>
      </c>
      <c r="N746" s="402">
        <v>3.1</v>
      </c>
      <c r="O746" s="402">
        <v>2.1</v>
      </c>
      <c r="P746" s="402">
        <v>1.6</v>
      </c>
      <c r="Q746" s="402"/>
      <c r="R746" s="402">
        <v>4.7</v>
      </c>
      <c r="S746" s="402">
        <v>4.4</v>
      </c>
      <c r="T746" s="402">
        <v>3.7</v>
      </c>
      <c r="U746" s="402">
        <v>1.9</v>
      </c>
      <c r="V746" s="402">
        <v>2.5</v>
      </c>
      <c r="W746" s="402">
        <v>3.3</v>
      </c>
      <c r="X746" s="402">
        <v>3.2</v>
      </c>
      <c r="Y746" s="402">
        <v>3.2</v>
      </c>
      <c r="Z746" s="402">
        <v>3.5</v>
      </c>
      <c r="AA746" s="402">
        <v>2.2</v>
      </c>
      <c r="AB746" s="402">
        <v>1.7</v>
      </c>
      <c r="AC746" s="402">
        <v>2</v>
      </c>
      <c r="AD746" s="402">
        <v>2.1</v>
      </c>
      <c r="AE746" s="402">
        <v>2.2</v>
      </c>
      <c r="AF746" s="402">
        <v>1.6</v>
      </c>
      <c r="AG746" s="402">
        <v>1.6</v>
      </c>
      <c r="AH746" s="402">
        <v>1.5</v>
      </c>
      <c r="AI746" s="402"/>
      <c r="AJ746" s="402">
        <v>5</v>
      </c>
      <c r="AK746" s="402">
        <v>2.4</v>
      </c>
      <c r="AL746" s="402">
        <v>5</v>
      </c>
      <c r="AM746" s="402">
        <v>4.7</v>
      </c>
      <c r="AN746" s="402">
        <v>4.3</v>
      </c>
      <c r="AO746" s="402">
        <v>4.4</v>
      </c>
      <c r="AP746" s="402">
        <v>2.9</v>
      </c>
      <c r="AQ746" s="402">
        <v>3.7</v>
      </c>
      <c r="AR746" s="402">
        <v>5.3</v>
      </c>
      <c r="AS746" s="402">
        <v>3.8</v>
      </c>
      <c r="AT746" s="402">
        <v>3.6</v>
      </c>
      <c r="AU746" s="402">
        <v>4.2</v>
      </c>
      <c r="AV746" s="402">
        <v>2.7</v>
      </c>
      <c r="AW746" s="402">
        <v>2.3</v>
      </c>
      <c r="AX746" s="402">
        <v>1.5</v>
      </c>
      <c r="AY746" s="402">
        <v>1.9</v>
      </c>
      <c r="AZ746" s="402">
        <v>2.1</v>
      </c>
      <c r="BA746" s="402">
        <v>3.2</v>
      </c>
      <c r="BB746" s="402">
        <v>2</v>
      </c>
      <c r="BC746" s="402">
        <v>2.6</v>
      </c>
      <c r="BD746" s="402">
        <v>2.7</v>
      </c>
      <c r="BE746" s="402">
        <v>3.9</v>
      </c>
      <c r="BF746" s="402">
        <v>3.3</v>
      </c>
      <c r="BG746" s="402">
        <v>3.9</v>
      </c>
      <c r="BH746" s="402">
        <v>2.6</v>
      </c>
      <c r="BI746" s="402">
        <v>2.5</v>
      </c>
      <c r="BJ746" s="402">
        <v>3.2</v>
      </c>
      <c r="BK746" s="402">
        <v>2.6</v>
      </c>
      <c r="BL746" s="402">
        <v>3.6</v>
      </c>
      <c r="BM746" s="402">
        <v>3.6</v>
      </c>
      <c r="BN746" s="402">
        <v>2.7</v>
      </c>
      <c r="BO746" s="402">
        <v>1.8</v>
      </c>
      <c r="BP746" s="402">
        <v>2.6</v>
      </c>
      <c r="BQ746" s="402">
        <v>1.9</v>
      </c>
      <c r="BR746" s="402">
        <v>2</v>
      </c>
      <c r="BS746" s="402">
        <v>1.7</v>
      </c>
      <c r="BT746" s="402">
        <v>2.3</v>
      </c>
      <c r="BU746" s="402">
        <v>2.3</v>
      </c>
      <c r="BV746" s="402">
        <v>1.9</v>
      </c>
      <c r="BW746" s="402">
        <v>1.5</v>
      </c>
      <c r="BX746" s="402">
        <v>2.5</v>
      </c>
      <c r="BY746" s="402">
        <v>1.9</v>
      </c>
      <c r="BZ746" s="402">
        <v>2.3</v>
      </c>
      <c r="CA746" s="402">
        <v>1.7</v>
      </c>
      <c r="CB746" s="402">
        <v>2.4</v>
      </c>
      <c r="CC746" s="402">
        <v>2.8</v>
      </c>
      <c r="CD746" s="402">
        <v>2.1</v>
      </c>
      <c r="CE746" s="402">
        <v>1.9</v>
      </c>
      <c r="CF746" s="402">
        <v>1.8</v>
      </c>
      <c r="CG746" s="402">
        <v>1.8</v>
      </c>
      <c r="CH746" s="402">
        <v>1.3</v>
      </c>
      <c r="CI746" s="402">
        <v>1.2</v>
      </c>
      <c r="CJ746" s="402">
        <v>2.2</v>
      </c>
      <c r="CK746" s="402">
        <v>2</v>
      </c>
      <c r="CL746" s="402">
        <v>1.9</v>
      </c>
      <c r="CM746" s="402">
        <v>1.5</v>
      </c>
      <c r="CN746" s="402">
        <v>1.4</v>
      </c>
      <c r="CO746" s="402">
        <v>1.3</v>
      </c>
      <c r="CP746" s="402">
        <v>1.7</v>
      </c>
    </row>
    <row r="747" spans="1:94">
      <c r="A747">
        <v>763</v>
      </c>
      <c r="B747" t="s">
        <v>1802</v>
      </c>
      <c r="C747" t="s">
        <v>180</v>
      </c>
      <c r="D747" t="s">
        <v>1778</v>
      </c>
      <c r="E747" t="s">
        <v>1803</v>
      </c>
      <c r="F747" t="s">
        <v>2110</v>
      </c>
      <c r="I747" s="402"/>
      <c r="J747" s="402">
        <v>19.6</v>
      </c>
      <c r="K747" s="402"/>
      <c r="L747" s="402">
        <v>21.8</v>
      </c>
      <c r="M747" s="402">
        <v>16.9</v>
      </c>
      <c r="N747" s="402">
        <v>20.4</v>
      </c>
      <c r="O747" s="402">
        <v>19</v>
      </c>
      <c r="P747" s="402">
        <v>17.5</v>
      </c>
      <c r="Q747" s="402"/>
      <c r="R747" s="402">
        <v>22.3</v>
      </c>
      <c r="S747" s="402">
        <v>22.3</v>
      </c>
      <c r="T747" s="402">
        <v>21.1</v>
      </c>
      <c r="U747" s="402">
        <v>15.6</v>
      </c>
      <c r="V747" s="402">
        <v>17.7</v>
      </c>
      <c r="W747" s="402">
        <v>19.2</v>
      </c>
      <c r="X747" s="402">
        <v>21.1</v>
      </c>
      <c r="Y747" s="402">
        <v>21.4</v>
      </c>
      <c r="Z747" s="402">
        <v>21</v>
      </c>
      <c r="AA747" s="402">
        <v>19.1</v>
      </c>
      <c r="AB747" s="402">
        <v>14.8</v>
      </c>
      <c r="AC747" s="402">
        <v>19.8</v>
      </c>
      <c r="AD747" s="402">
        <v>19.9</v>
      </c>
      <c r="AE747" s="402">
        <v>18.2</v>
      </c>
      <c r="AF747" s="402">
        <v>17.8</v>
      </c>
      <c r="AG747" s="402">
        <v>18</v>
      </c>
      <c r="AH747" s="402">
        <v>16.6</v>
      </c>
      <c r="AI747" s="402"/>
      <c r="AJ747" s="402">
        <v>22</v>
      </c>
      <c r="AK747" s="402">
        <v>17.7</v>
      </c>
      <c r="AL747" s="402">
        <v>23</v>
      </c>
      <c r="AM747" s="402">
        <v>23.5</v>
      </c>
      <c r="AN747" s="402">
        <v>20.1</v>
      </c>
      <c r="AO747" s="402">
        <v>24.1</v>
      </c>
      <c r="AP747" s="402">
        <v>18.3</v>
      </c>
      <c r="AQ747" s="402">
        <v>20.8</v>
      </c>
      <c r="AR747" s="402">
        <v>24.3</v>
      </c>
      <c r="AS747" s="402">
        <v>20.5</v>
      </c>
      <c r="AT747" s="402">
        <v>22.1</v>
      </c>
      <c r="AU747" s="402">
        <v>22.4</v>
      </c>
      <c r="AV747" s="402">
        <v>17.4</v>
      </c>
      <c r="AW747" s="402">
        <v>17.8</v>
      </c>
      <c r="AX747" s="402">
        <v>12.5</v>
      </c>
      <c r="AY747" s="402">
        <v>16.3</v>
      </c>
      <c r="AZ747" s="402">
        <v>17.7</v>
      </c>
      <c r="BA747" s="402">
        <v>20.9</v>
      </c>
      <c r="BB747" s="402">
        <v>15.5</v>
      </c>
      <c r="BC747" s="402">
        <v>17.5</v>
      </c>
      <c r="BD747" s="402">
        <v>14</v>
      </c>
      <c r="BE747" s="402">
        <v>20.6</v>
      </c>
      <c r="BF747" s="402">
        <v>20.8</v>
      </c>
      <c r="BG747" s="402">
        <v>23</v>
      </c>
      <c r="BH747" s="402">
        <v>18.9</v>
      </c>
      <c r="BI747" s="402">
        <v>19.8</v>
      </c>
      <c r="BJ747" s="402">
        <v>22.1</v>
      </c>
      <c r="BK747" s="402">
        <v>19.7</v>
      </c>
      <c r="BL747" s="402">
        <v>21.6</v>
      </c>
      <c r="BM747" s="402">
        <v>21.7</v>
      </c>
      <c r="BN747" s="402">
        <v>16.2</v>
      </c>
      <c r="BO747" s="402">
        <v>18.1</v>
      </c>
      <c r="BP747" s="402">
        <v>20.1</v>
      </c>
      <c r="BQ747" s="402">
        <v>16.2</v>
      </c>
      <c r="BR747" s="402">
        <v>18.7</v>
      </c>
      <c r="BS747" s="402">
        <v>13.6</v>
      </c>
      <c r="BT747" s="402">
        <v>17.9</v>
      </c>
      <c r="BU747" s="402">
        <v>20.4</v>
      </c>
      <c r="BV747" s="402">
        <v>20.7</v>
      </c>
      <c r="BW747" s="402">
        <v>18.2</v>
      </c>
      <c r="BX747" s="402">
        <v>19.4</v>
      </c>
      <c r="BY747" s="402">
        <v>19.5</v>
      </c>
      <c r="BZ747" s="402">
        <v>20.7</v>
      </c>
      <c r="CA747" s="402">
        <v>19.7</v>
      </c>
      <c r="CB747" s="402">
        <v>18.1</v>
      </c>
      <c r="CC747" s="402">
        <v>15.6</v>
      </c>
      <c r="CD747" s="402">
        <v>20</v>
      </c>
      <c r="CE747" s="402">
        <v>16.8</v>
      </c>
      <c r="CF747" s="402">
        <v>15.9</v>
      </c>
      <c r="CG747" s="402">
        <v>17.7</v>
      </c>
      <c r="CH747" s="402">
        <v>19.5</v>
      </c>
      <c r="CI747" s="402">
        <v>19.6</v>
      </c>
      <c r="CJ747" s="402">
        <v>18</v>
      </c>
      <c r="CK747" s="402">
        <v>14.6</v>
      </c>
      <c r="CL747" s="402">
        <v>15.4</v>
      </c>
      <c r="CM747" s="402">
        <v>19.5</v>
      </c>
      <c r="CN747" s="402">
        <v>16.1</v>
      </c>
      <c r="CO747" s="402">
        <v>18.6</v>
      </c>
      <c r="CP747" s="402">
        <v>14.9</v>
      </c>
    </row>
    <row r="748" spans="1:94">
      <c r="A748">
        <v>764</v>
      </c>
      <c r="B748" t="s">
        <v>1804</v>
      </c>
      <c r="C748" t="s">
        <v>180</v>
      </c>
      <c r="D748" t="s">
        <v>1778</v>
      </c>
      <c r="E748" t="s">
        <v>1805</v>
      </c>
      <c r="F748" t="s">
        <v>2110</v>
      </c>
      <c r="I748" s="402"/>
      <c r="J748" s="402">
        <v>13.6</v>
      </c>
      <c r="K748" s="402"/>
      <c r="L748" s="402">
        <v>18.9</v>
      </c>
      <c r="M748" s="402">
        <v>14.7</v>
      </c>
      <c r="N748" s="402">
        <v>14.2</v>
      </c>
      <c r="O748" s="402">
        <v>10.7</v>
      </c>
      <c r="P748" s="402">
        <v>8.7</v>
      </c>
      <c r="Q748" s="402"/>
      <c r="R748" s="402">
        <v>23.7</v>
      </c>
      <c r="S748" s="402">
        <v>20.3</v>
      </c>
      <c r="T748" s="402">
        <v>16.6</v>
      </c>
      <c r="U748" s="402">
        <v>13.7</v>
      </c>
      <c r="V748" s="402">
        <v>15.3</v>
      </c>
      <c r="W748" s="402">
        <v>14.5</v>
      </c>
      <c r="X748" s="402">
        <v>14.9</v>
      </c>
      <c r="Y748" s="402">
        <v>13.7</v>
      </c>
      <c r="Z748" s="402">
        <v>12.4</v>
      </c>
      <c r="AA748" s="402">
        <v>14.5</v>
      </c>
      <c r="AB748" s="402">
        <v>12.2</v>
      </c>
      <c r="AC748" s="402">
        <v>11.4</v>
      </c>
      <c r="AD748" s="402">
        <v>10.6</v>
      </c>
      <c r="AE748" s="402">
        <v>9.1</v>
      </c>
      <c r="AF748" s="402">
        <v>10.7</v>
      </c>
      <c r="AG748" s="402">
        <v>7.9</v>
      </c>
      <c r="AH748" s="402">
        <v>7.5</v>
      </c>
      <c r="AI748" s="402"/>
      <c r="AJ748" s="402">
        <v>24.2</v>
      </c>
      <c r="AK748" s="402">
        <v>17.6</v>
      </c>
      <c r="AL748" s="402">
        <v>24.5</v>
      </c>
      <c r="AM748" s="402">
        <v>20</v>
      </c>
      <c r="AN748" s="402">
        <v>20.9</v>
      </c>
      <c r="AO748" s="402">
        <v>19.2</v>
      </c>
      <c r="AP748" s="402">
        <v>18.9</v>
      </c>
      <c r="AQ748" s="402">
        <v>18.9</v>
      </c>
      <c r="AR748" s="402">
        <v>23.3</v>
      </c>
      <c r="AS748" s="402">
        <v>18.9</v>
      </c>
      <c r="AT748" s="402">
        <v>16.3</v>
      </c>
      <c r="AU748" s="402">
        <v>14.6</v>
      </c>
      <c r="AV748" s="402">
        <v>15.3</v>
      </c>
      <c r="AW748" s="402">
        <v>18.3</v>
      </c>
      <c r="AX748" s="402">
        <v>11</v>
      </c>
      <c r="AY748" s="402">
        <v>14.4</v>
      </c>
      <c r="AZ748" s="402">
        <v>12.8</v>
      </c>
      <c r="BA748" s="402">
        <v>18.3</v>
      </c>
      <c r="BB748" s="402">
        <v>14.7</v>
      </c>
      <c r="BC748" s="402">
        <v>11.5</v>
      </c>
      <c r="BD748" s="402">
        <v>13.2</v>
      </c>
      <c r="BE748" s="402">
        <v>16.2</v>
      </c>
      <c r="BF748" s="402">
        <v>14.2</v>
      </c>
      <c r="BG748" s="402">
        <v>15.4</v>
      </c>
      <c r="BH748" s="402">
        <v>9.4</v>
      </c>
      <c r="BI748" s="402">
        <v>16.7</v>
      </c>
      <c r="BJ748" s="402">
        <v>12.8</v>
      </c>
      <c r="BK748" s="402">
        <v>12.9</v>
      </c>
      <c r="BL748" s="402">
        <v>15.5</v>
      </c>
      <c r="BM748" s="402">
        <v>12.5</v>
      </c>
      <c r="BN748" s="402">
        <v>11.7</v>
      </c>
      <c r="BO748" s="402">
        <v>15</v>
      </c>
      <c r="BP748" s="402">
        <v>14</v>
      </c>
      <c r="BQ748" s="402">
        <v>14.1</v>
      </c>
      <c r="BR748" s="402">
        <v>19.6</v>
      </c>
      <c r="BS748" s="402">
        <v>10.1</v>
      </c>
      <c r="BT748" s="402">
        <v>12.8</v>
      </c>
      <c r="BU748" s="402">
        <v>12.2</v>
      </c>
      <c r="BV748" s="402">
        <v>12</v>
      </c>
      <c r="BW748" s="402">
        <v>7.1</v>
      </c>
      <c r="BX748" s="402">
        <v>12</v>
      </c>
      <c r="BY748" s="402">
        <v>11.5</v>
      </c>
      <c r="BZ748" s="402">
        <v>10.3</v>
      </c>
      <c r="CA748" s="402">
        <v>9.3</v>
      </c>
      <c r="CB748" s="402">
        <v>9.1</v>
      </c>
      <c r="CC748" s="402">
        <v>9.2</v>
      </c>
      <c r="CD748" s="402">
        <v>9.3</v>
      </c>
      <c r="CE748" s="402">
        <v>8.7</v>
      </c>
      <c r="CF748" s="402">
        <v>10.9</v>
      </c>
      <c r="CG748" s="402">
        <v>11.4</v>
      </c>
      <c r="CH748" s="402">
        <v>10</v>
      </c>
      <c r="CI748" s="402">
        <v>8.1</v>
      </c>
      <c r="CJ748" s="402">
        <v>8.5</v>
      </c>
      <c r="CK748" s="402">
        <v>7.3</v>
      </c>
      <c r="CL748" s="402">
        <v>6.9</v>
      </c>
      <c r="CM748" s="402">
        <v>8.1</v>
      </c>
      <c r="CN748" s="402">
        <v>7.8</v>
      </c>
      <c r="CO748" s="402">
        <v>7.5</v>
      </c>
      <c r="CP748" s="402">
        <v>7.3</v>
      </c>
    </row>
    <row r="749" spans="1:94">
      <c r="A749">
        <v>765</v>
      </c>
      <c r="B749" t="s">
        <v>1806</v>
      </c>
      <c r="C749" t="s">
        <v>180</v>
      </c>
      <c r="D749" t="s">
        <v>1778</v>
      </c>
      <c r="E749" t="s">
        <v>1807</v>
      </c>
      <c r="F749" t="s">
        <v>2110</v>
      </c>
      <c r="I749" s="402"/>
      <c r="J749" s="402">
        <v>37.7</v>
      </c>
      <c r="K749" s="402"/>
      <c r="L749" s="402">
        <v>43.9</v>
      </c>
      <c r="M749" s="402">
        <v>40.5</v>
      </c>
      <c r="N749" s="402">
        <v>38.8</v>
      </c>
      <c r="O749" s="402">
        <v>34</v>
      </c>
      <c r="P749" s="402">
        <v>31</v>
      </c>
      <c r="Q749" s="402"/>
      <c r="R749" s="402">
        <v>48.2</v>
      </c>
      <c r="S749" s="402">
        <v>44.8</v>
      </c>
      <c r="T749" s="402">
        <v>42.3</v>
      </c>
      <c r="U749" s="402">
        <v>41.6</v>
      </c>
      <c r="V749" s="402">
        <v>39.8</v>
      </c>
      <c r="W749" s="402">
        <v>38.9</v>
      </c>
      <c r="X749" s="402">
        <v>39.3</v>
      </c>
      <c r="Y749" s="402">
        <v>38.3</v>
      </c>
      <c r="Z749" s="402">
        <v>37.3</v>
      </c>
      <c r="AA749" s="402">
        <v>39.6</v>
      </c>
      <c r="AB749" s="402">
        <v>34.4</v>
      </c>
      <c r="AC749" s="402">
        <v>36.2</v>
      </c>
      <c r="AD749" s="402">
        <v>33.6</v>
      </c>
      <c r="AE749" s="402">
        <v>30.7</v>
      </c>
      <c r="AF749" s="402">
        <v>33.9</v>
      </c>
      <c r="AG749" s="402">
        <v>30.2</v>
      </c>
      <c r="AH749" s="402">
        <v>28.6</v>
      </c>
      <c r="AI749" s="402"/>
      <c r="AJ749" s="402">
        <v>48</v>
      </c>
      <c r="AK749" s="402">
        <v>47.4</v>
      </c>
      <c r="AL749" s="402">
        <v>48.4</v>
      </c>
      <c r="AM749" s="402">
        <v>45.1</v>
      </c>
      <c r="AN749" s="402">
        <v>45</v>
      </c>
      <c r="AO749" s="402">
        <v>42.7</v>
      </c>
      <c r="AP749" s="402">
        <v>45.9</v>
      </c>
      <c r="AQ749" s="402">
        <v>44.7</v>
      </c>
      <c r="AR749" s="402">
        <v>46.4</v>
      </c>
      <c r="AS749" s="402">
        <v>43.9</v>
      </c>
      <c r="AT749" s="402">
        <v>42.8</v>
      </c>
      <c r="AU749" s="402">
        <v>39.2</v>
      </c>
      <c r="AV749" s="402">
        <v>42.7</v>
      </c>
      <c r="AW749" s="402">
        <v>47.6</v>
      </c>
      <c r="AX749" s="402">
        <v>38.7</v>
      </c>
      <c r="AY749" s="402">
        <v>44.4</v>
      </c>
      <c r="AZ749" s="402">
        <v>38.5</v>
      </c>
      <c r="BA749" s="402">
        <v>42.4</v>
      </c>
      <c r="BB749" s="402">
        <v>40.1</v>
      </c>
      <c r="BC749" s="402">
        <v>34.1</v>
      </c>
      <c r="BD749" s="402">
        <v>37.5</v>
      </c>
      <c r="BE749" s="402">
        <v>40.3</v>
      </c>
      <c r="BF749" s="402">
        <v>38.9</v>
      </c>
      <c r="BG749" s="402">
        <v>39.5</v>
      </c>
      <c r="BH749" s="402">
        <v>29.2</v>
      </c>
      <c r="BI749" s="402">
        <v>43.6</v>
      </c>
      <c r="BJ749" s="402">
        <v>37.6</v>
      </c>
      <c r="BK749" s="402">
        <v>37.4</v>
      </c>
      <c r="BL749" s="402">
        <v>39.9</v>
      </c>
      <c r="BM749" s="402">
        <v>37.2</v>
      </c>
      <c r="BN749" s="402">
        <v>38</v>
      </c>
      <c r="BO749" s="402">
        <v>41.1</v>
      </c>
      <c r="BP749" s="402">
        <v>38.3</v>
      </c>
      <c r="BQ749" s="402">
        <v>36.8</v>
      </c>
      <c r="BR749" s="402">
        <v>44.8</v>
      </c>
      <c r="BS749" s="402">
        <v>31.6</v>
      </c>
      <c r="BT749" s="402">
        <v>38.1</v>
      </c>
      <c r="BU749" s="402">
        <v>37.5</v>
      </c>
      <c r="BV749" s="402">
        <v>38.6</v>
      </c>
      <c r="BW749" s="402">
        <v>25.9</v>
      </c>
      <c r="BX749" s="402">
        <v>34.6</v>
      </c>
      <c r="BY749" s="402">
        <v>34.7</v>
      </c>
      <c r="BZ749" s="402">
        <v>32.8</v>
      </c>
      <c r="CA749" s="402">
        <v>33.1</v>
      </c>
      <c r="CB749" s="402">
        <v>29</v>
      </c>
      <c r="CC749" s="402">
        <v>29</v>
      </c>
      <c r="CD749" s="402">
        <v>31.6</v>
      </c>
      <c r="CE749" s="402">
        <v>31</v>
      </c>
      <c r="CF749" s="402">
        <v>33.5</v>
      </c>
      <c r="CG749" s="402">
        <v>34.4</v>
      </c>
      <c r="CH749" s="402">
        <v>33.9</v>
      </c>
      <c r="CI749" s="402">
        <v>31.1</v>
      </c>
      <c r="CJ749" s="402">
        <v>30.4</v>
      </c>
      <c r="CK749" s="402">
        <v>31.1</v>
      </c>
      <c r="CL749" s="402">
        <v>28.9</v>
      </c>
      <c r="CM749" s="402">
        <v>29.3</v>
      </c>
      <c r="CN749" s="402">
        <v>29.4</v>
      </c>
      <c r="CO749" s="402">
        <v>29.4</v>
      </c>
      <c r="CP749" s="402">
        <v>27.1</v>
      </c>
    </row>
    <row r="750" spans="3:94">
      <c r="C750" t="s">
        <v>180</v>
      </c>
      <c r="I750" s="402"/>
      <c r="J750" s="402"/>
      <c r="K750" s="402"/>
      <c r="L750" s="402"/>
      <c r="M750" s="402"/>
      <c r="N750" s="402"/>
      <c r="O750" s="402"/>
      <c r="P750" s="402"/>
      <c r="Q750" s="402"/>
      <c r="R750" s="402"/>
      <c r="S750" s="402"/>
      <c r="T750" s="402"/>
      <c r="U750" s="402"/>
      <c r="V750" s="402"/>
      <c r="W750" s="402"/>
      <c r="X750" s="402"/>
      <c r="Y750" s="402"/>
      <c r="Z750" s="402"/>
      <c r="AA750" s="402"/>
      <c r="AB750" s="402"/>
      <c r="AC750" s="402"/>
      <c r="AD750" s="402"/>
      <c r="AE750" s="402"/>
      <c r="AF750" s="402"/>
      <c r="AG750" s="402"/>
      <c r="AH750" s="402"/>
      <c r="AI750" s="402"/>
      <c r="AJ750" s="402"/>
      <c r="AK750" s="402"/>
      <c r="AL750" s="402"/>
      <c r="AM750" s="402"/>
      <c r="AN750" s="402"/>
      <c r="AO750" s="402"/>
      <c r="AP750" s="402"/>
      <c r="AQ750" s="402"/>
      <c r="AR750" s="402"/>
      <c r="AS750" s="402"/>
      <c r="AT750" s="402"/>
      <c r="AU750" s="402"/>
      <c r="AV750" s="402"/>
      <c r="AW750" s="402"/>
      <c r="AX750" s="402"/>
      <c r="AY750" s="402"/>
      <c r="AZ750" s="402"/>
      <c r="BA750" s="402"/>
      <c r="BB750" s="402"/>
      <c r="BC750" s="402"/>
      <c r="BD750" s="402"/>
      <c r="BE750" s="402"/>
      <c r="BF750" s="402"/>
      <c r="BG750" s="402"/>
      <c r="BH750" s="402"/>
      <c r="BI750" s="402"/>
      <c r="BJ750" s="402"/>
      <c r="BK750" s="402"/>
      <c r="BL750" s="402"/>
      <c r="BM750" s="402"/>
      <c r="BN750" s="402"/>
      <c r="BO750" s="402"/>
      <c r="BP750" s="402"/>
      <c r="BQ750" s="402"/>
      <c r="BR750" s="402"/>
      <c r="BS750" s="402"/>
      <c r="BT750" s="402"/>
      <c r="BU750" s="402"/>
      <c r="BV750" s="402"/>
      <c r="BW750" s="402"/>
      <c r="BX750" s="402"/>
      <c r="BY750" s="402"/>
      <c r="BZ750" s="402"/>
      <c r="CA750" s="402"/>
      <c r="CB750" s="402"/>
      <c r="CC750" s="402"/>
      <c r="CD750" s="402"/>
      <c r="CE750" s="402"/>
      <c r="CF750" s="402"/>
      <c r="CG750" s="402"/>
      <c r="CH750" s="402"/>
      <c r="CI750" s="402"/>
      <c r="CJ750" s="402"/>
      <c r="CK750" s="402"/>
      <c r="CL750" s="402"/>
      <c r="CM750" s="402"/>
      <c r="CN750" s="402"/>
      <c r="CO750" s="402"/>
      <c r="CP750" s="402"/>
    </row>
    <row r="751" spans="3:94">
      <c r="C751" t="s">
        <v>180</v>
      </c>
      <c r="D751" t="s">
        <v>1809</v>
      </c>
      <c r="I751" s="402"/>
      <c r="J751" s="402"/>
      <c r="K751" s="402"/>
      <c r="L751" s="402"/>
      <c r="M751" s="402"/>
      <c r="N751" s="402"/>
      <c r="O751" s="402"/>
      <c r="P751" s="402"/>
      <c r="Q751" s="402"/>
      <c r="R751" s="402"/>
      <c r="S751" s="402"/>
      <c r="T751" s="402"/>
      <c r="U751" s="402"/>
      <c r="V751" s="402"/>
      <c r="W751" s="402"/>
      <c r="X751" s="402"/>
      <c r="Y751" s="402"/>
      <c r="Z751" s="402"/>
      <c r="AA751" s="402"/>
      <c r="AB751" s="402"/>
      <c r="AC751" s="402"/>
      <c r="AD751" s="402"/>
      <c r="AE751" s="402"/>
      <c r="AF751" s="402"/>
      <c r="AG751" s="402"/>
      <c r="AH751" s="402"/>
      <c r="AI751" s="402"/>
      <c r="AJ751" s="402"/>
      <c r="AK751" s="402"/>
      <c r="AL751" s="402"/>
      <c r="AM751" s="402"/>
      <c r="AN751" s="402"/>
      <c r="AO751" s="402"/>
      <c r="AP751" s="402"/>
      <c r="AQ751" s="402"/>
      <c r="AR751" s="402"/>
      <c r="AS751" s="402"/>
      <c r="AT751" s="402"/>
      <c r="AU751" s="402"/>
      <c r="AV751" s="402"/>
      <c r="AW751" s="402"/>
      <c r="AX751" s="402"/>
      <c r="AY751" s="402"/>
      <c r="AZ751" s="402"/>
      <c r="BA751" s="402"/>
      <c r="BB751" s="402"/>
      <c r="BC751" s="402"/>
      <c r="BD751" s="402"/>
      <c r="BE751" s="402"/>
      <c r="BF751" s="402"/>
      <c r="BG751" s="402"/>
      <c r="BH751" s="402"/>
      <c r="BI751" s="402"/>
      <c r="BJ751" s="402"/>
      <c r="BK751" s="402"/>
      <c r="BL751" s="402"/>
      <c r="BM751" s="402"/>
      <c r="BN751" s="402"/>
      <c r="BO751" s="402"/>
      <c r="BP751" s="402"/>
      <c r="BQ751" s="402"/>
      <c r="BR751" s="402"/>
      <c r="BS751" s="402"/>
      <c r="BT751" s="402"/>
      <c r="BU751" s="402"/>
      <c r="BV751" s="402"/>
      <c r="BW751" s="402"/>
      <c r="BX751" s="402"/>
      <c r="BY751" s="402"/>
      <c r="BZ751" s="402"/>
      <c r="CA751" s="402"/>
      <c r="CB751" s="402"/>
      <c r="CC751" s="402"/>
      <c r="CD751" s="402"/>
      <c r="CE751" s="402"/>
      <c r="CF751" s="402"/>
      <c r="CG751" s="402"/>
      <c r="CH751" s="402"/>
      <c r="CI751" s="402"/>
      <c r="CJ751" s="402"/>
      <c r="CK751" s="402"/>
      <c r="CL751" s="402"/>
      <c r="CM751" s="402"/>
      <c r="CN751" s="402"/>
      <c r="CO751" s="402"/>
      <c r="CP751" s="402"/>
    </row>
    <row r="752" spans="1:94">
      <c r="A752">
        <v>768</v>
      </c>
      <c r="B752" t="s">
        <v>1808</v>
      </c>
      <c r="C752" t="s">
        <v>180</v>
      </c>
      <c r="D752" t="s">
        <v>1809</v>
      </c>
      <c r="E752" t="s">
        <v>1810</v>
      </c>
      <c r="F752" t="s">
        <v>2108</v>
      </c>
      <c r="I752" s="402"/>
      <c r="J752" s="402">
        <v>14.4</v>
      </c>
      <c r="K752" s="402"/>
      <c r="L752" s="402">
        <v>6.8</v>
      </c>
      <c r="M752" s="402">
        <v>11.3</v>
      </c>
      <c r="N752" s="402">
        <v>11.3</v>
      </c>
      <c r="O752" s="402">
        <v>21.1</v>
      </c>
      <c r="P752" s="402">
        <v>23.6</v>
      </c>
      <c r="Q752" s="402"/>
      <c r="R752" s="402">
        <v>5.9</v>
      </c>
      <c r="S752" s="402">
        <v>5.9</v>
      </c>
      <c r="T752" s="402">
        <v>7</v>
      </c>
      <c r="U752" s="402">
        <v>9</v>
      </c>
      <c r="V752" s="402">
        <v>11.2</v>
      </c>
      <c r="W752" s="402">
        <v>11.2</v>
      </c>
      <c r="X752" s="402">
        <v>11.1</v>
      </c>
      <c r="Y752" s="402">
        <v>11.2</v>
      </c>
      <c r="Z752" s="402">
        <v>11.2</v>
      </c>
      <c r="AA752" s="402">
        <v>11.2</v>
      </c>
      <c r="AB752" s="402">
        <v>21</v>
      </c>
      <c r="AC752" s="402">
        <v>18.4</v>
      </c>
      <c r="AD752" s="402">
        <v>21.9</v>
      </c>
      <c r="AE752" s="402">
        <v>23.4</v>
      </c>
      <c r="AF752" s="402">
        <v>22.5</v>
      </c>
      <c r="AG752" s="402">
        <v>23.3</v>
      </c>
      <c r="AH752" s="402">
        <v>29.2</v>
      </c>
      <c r="AI752" s="402"/>
      <c r="AJ752" s="402">
        <v>5.9</v>
      </c>
      <c r="AK752" s="402">
        <v>5.9</v>
      </c>
      <c r="AL752" s="402">
        <v>5.9</v>
      </c>
      <c r="AM752" s="402">
        <v>5.1</v>
      </c>
      <c r="AN752" s="402">
        <v>5.9</v>
      </c>
      <c r="AO752" s="402">
        <v>5.9</v>
      </c>
      <c r="AP752" s="402">
        <v>5.9</v>
      </c>
      <c r="AQ752" s="402">
        <v>5.9</v>
      </c>
      <c r="AR752" s="402">
        <v>5.9</v>
      </c>
      <c r="AS752" s="402">
        <v>7</v>
      </c>
      <c r="AT752" s="402">
        <v>7</v>
      </c>
      <c r="AU752" s="402">
        <v>7</v>
      </c>
      <c r="AV752" s="402">
        <v>7</v>
      </c>
      <c r="AW752" s="402">
        <v>9.1</v>
      </c>
      <c r="AX752" s="402">
        <v>5.7</v>
      </c>
      <c r="AY752" s="402">
        <v>9.1</v>
      </c>
      <c r="AZ752" s="402">
        <v>9.1</v>
      </c>
      <c r="BA752" s="402">
        <v>11.7</v>
      </c>
      <c r="BB752" s="402">
        <v>10.8</v>
      </c>
      <c r="BC752" s="402">
        <v>11.2</v>
      </c>
      <c r="BD752" s="402">
        <v>10.6</v>
      </c>
      <c r="BE752" s="402">
        <v>11.3</v>
      </c>
      <c r="BF752" s="402">
        <v>11.4</v>
      </c>
      <c r="BG752" s="402">
        <v>9.5</v>
      </c>
      <c r="BH752" s="402">
        <v>10.9</v>
      </c>
      <c r="BI752" s="402">
        <v>11.3</v>
      </c>
      <c r="BJ752" s="402">
        <v>11.3</v>
      </c>
      <c r="BK752" s="402">
        <v>11.3</v>
      </c>
      <c r="BL752" s="402">
        <v>11.3</v>
      </c>
      <c r="BM752" s="402">
        <v>11.3</v>
      </c>
      <c r="BN752" s="402">
        <v>11.3</v>
      </c>
      <c r="BO752" s="402">
        <v>11.3</v>
      </c>
      <c r="BP752" s="402">
        <v>11.3</v>
      </c>
      <c r="BQ752" s="402">
        <v>21.1</v>
      </c>
      <c r="BR752" s="402">
        <v>33.9</v>
      </c>
      <c r="BS752" s="402">
        <v>21.1</v>
      </c>
      <c r="BT752" s="402">
        <v>18.5</v>
      </c>
      <c r="BU752" s="402">
        <v>15.4</v>
      </c>
      <c r="BV752" s="402">
        <v>19.7</v>
      </c>
      <c r="BW752" s="402">
        <v>18.5</v>
      </c>
      <c r="BX752" s="402">
        <v>20.7</v>
      </c>
      <c r="BY752" s="402">
        <v>22</v>
      </c>
      <c r="BZ752" s="402">
        <v>22</v>
      </c>
      <c r="CA752" s="402">
        <v>26.8</v>
      </c>
      <c r="CB752" s="402">
        <v>17.3</v>
      </c>
      <c r="CC752" s="402">
        <v>19.9</v>
      </c>
      <c r="CD752" s="402">
        <v>28.2</v>
      </c>
      <c r="CE752" s="402">
        <v>23.8</v>
      </c>
      <c r="CF752" s="402">
        <v>22.6</v>
      </c>
      <c r="CG752" s="402">
        <v>22.4</v>
      </c>
      <c r="CH752" s="402">
        <v>22.6</v>
      </c>
      <c r="CI752" s="402">
        <v>26</v>
      </c>
      <c r="CJ752" s="402">
        <v>14.5</v>
      </c>
      <c r="CK752" s="402">
        <v>17.4</v>
      </c>
      <c r="CL752" s="402">
        <v>21.1</v>
      </c>
      <c r="CM752" s="402">
        <v>23.9</v>
      </c>
      <c r="CN752" s="402">
        <v>28.1</v>
      </c>
      <c r="CO752" s="402">
        <v>30.6</v>
      </c>
      <c r="CP752" s="402">
        <v>29.8</v>
      </c>
    </row>
    <row r="753" spans="1:94">
      <c r="A753">
        <v>769</v>
      </c>
      <c r="B753" t="s">
        <v>1811</v>
      </c>
      <c r="C753" t="s">
        <v>180</v>
      </c>
      <c r="D753" t="s">
        <v>1809</v>
      </c>
      <c r="E753" t="s">
        <v>1812</v>
      </c>
      <c r="F753" t="s">
        <v>2111</v>
      </c>
      <c r="I753" s="402"/>
      <c r="J753" s="402">
        <v>41.2</v>
      </c>
      <c r="K753" s="402"/>
      <c r="L753" s="402">
        <v>47.7</v>
      </c>
      <c r="M753" s="402">
        <v>45.4</v>
      </c>
      <c r="N753" s="402">
        <v>42.1</v>
      </c>
      <c r="O753" s="402">
        <v>37.8</v>
      </c>
      <c r="P753" s="402">
        <v>36.4</v>
      </c>
      <c r="Q753" s="402"/>
      <c r="R753" s="402">
        <v>47.5</v>
      </c>
      <c r="S753" s="402">
        <v>49.2</v>
      </c>
      <c r="T753" s="402">
        <v>46.7</v>
      </c>
      <c r="U753" s="402">
        <v>48.9</v>
      </c>
      <c r="V753" s="402">
        <v>45</v>
      </c>
      <c r="W753" s="402">
        <v>41.9</v>
      </c>
      <c r="X753" s="402">
        <v>43.4</v>
      </c>
      <c r="Y753" s="402">
        <v>41.6</v>
      </c>
      <c r="Z753" s="402">
        <v>39.2</v>
      </c>
      <c r="AA753" s="402">
        <v>43.8</v>
      </c>
      <c r="AB753" s="402">
        <v>45.1</v>
      </c>
      <c r="AC753" s="402">
        <v>37.6</v>
      </c>
      <c r="AD753" s="402">
        <v>36.7</v>
      </c>
      <c r="AE753" s="402">
        <v>33.8</v>
      </c>
      <c r="AF753" s="402">
        <v>37.2</v>
      </c>
      <c r="AG753" s="402">
        <v>35.7</v>
      </c>
      <c r="AH753" s="402">
        <v>34.9</v>
      </c>
      <c r="AI753" s="402"/>
      <c r="AJ753" s="402">
        <v>66.9</v>
      </c>
      <c r="AK753" s="402">
        <v>47.6</v>
      </c>
      <c r="AL753" s="402">
        <v>47.6</v>
      </c>
      <c r="AM753" s="402">
        <v>49.3</v>
      </c>
      <c r="AN753" s="402">
        <v>49.3</v>
      </c>
      <c r="AO753" s="402">
        <v>49</v>
      </c>
      <c r="AP753" s="402">
        <v>50.8</v>
      </c>
      <c r="AQ753" s="402">
        <v>49.3</v>
      </c>
      <c r="AR753" s="402">
        <v>52.4</v>
      </c>
      <c r="AS753" s="402">
        <v>47.9</v>
      </c>
      <c r="AT753" s="402">
        <v>46.8</v>
      </c>
      <c r="AU753" s="402">
        <v>43.3</v>
      </c>
      <c r="AV753" s="402">
        <v>46.8</v>
      </c>
      <c r="AW753" s="402">
        <v>51.6</v>
      </c>
      <c r="AX753" s="402">
        <v>49.1</v>
      </c>
      <c r="AY753" s="402">
        <v>48.9</v>
      </c>
      <c r="AZ753" s="402">
        <v>48.6</v>
      </c>
      <c r="BA753" s="402">
        <v>45</v>
      </c>
      <c r="BB753" s="402">
        <v>44.6</v>
      </c>
      <c r="BC753" s="402">
        <v>44.2</v>
      </c>
      <c r="BD753" s="402">
        <v>42</v>
      </c>
      <c r="BE753" s="402">
        <v>42</v>
      </c>
      <c r="BF753" s="402">
        <v>42</v>
      </c>
      <c r="BG753" s="402">
        <v>43.8</v>
      </c>
      <c r="BH753" s="402">
        <v>41.2</v>
      </c>
      <c r="BI753" s="402">
        <v>44.5</v>
      </c>
      <c r="BJ753" s="402">
        <v>40.5</v>
      </c>
      <c r="BK753" s="402">
        <v>41.5</v>
      </c>
      <c r="BL753" s="402">
        <v>42.5</v>
      </c>
      <c r="BM753" s="402">
        <v>39.3</v>
      </c>
      <c r="BN753" s="402">
        <v>39.3</v>
      </c>
      <c r="BO753" s="402">
        <v>44.7</v>
      </c>
      <c r="BP753" s="402">
        <v>43.9</v>
      </c>
      <c r="BQ753" s="402">
        <v>46.3</v>
      </c>
      <c r="BR753" s="402">
        <v>51.4</v>
      </c>
      <c r="BS753" s="402">
        <v>44</v>
      </c>
      <c r="BT753" s="402">
        <v>39.6</v>
      </c>
      <c r="BU753" s="402">
        <v>37.7</v>
      </c>
      <c r="BV753" s="402">
        <v>37.9</v>
      </c>
      <c r="BW753" s="402">
        <v>35.7</v>
      </c>
      <c r="BX753" s="402">
        <v>36.8</v>
      </c>
      <c r="BY753" s="402">
        <v>36.6</v>
      </c>
      <c r="BZ753" s="402">
        <v>36.8</v>
      </c>
      <c r="CA753" s="402">
        <v>35.5</v>
      </c>
      <c r="CB753" s="402">
        <v>33.8</v>
      </c>
      <c r="CC753" s="402">
        <v>33.8</v>
      </c>
      <c r="CD753" s="402">
        <v>32.2</v>
      </c>
      <c r="CE753" s="402">
        <v>33.8</v>
      </c>
      <c r="CF753" s="402">
        <v>37.6</v>
      </c>
      <c r="CG753" s="402">
        <v>37.9</v>
      </c>
      <c r="CH753" s="402">
        <v>37.3</v>
      </c>
      <c r="CI753" s="402">
        <v>35.8</v>
      </c>
      <c r="CJ753" s="402">
        <v>33.5</v>
      </c>
      <c r="CK753" s="402">
        <v>37.4</v>
      </c>
      <c r="CL753" s="402">
        <v>36.4</v>
      </c>
      <c r="CM753" s="402">
        <v>34.7</v>
      </c>
      <c r="CN753" s="402">
        <v>35</v>
      </c>
      <c r="CO753" s="402">
        <v>34.9</v>
      </c>
      <c r="CP753" s="402">
        <v>35</v>
      </c>
    </row>
    <row r="754" spans="1:94">
      <c r="A754">
        <v>770</v>
      </c>
      <c r="B754" t="s">
        <v>1813</v>
      </c>
      <c r="C754" t="s">
        <v>180</v>
      </c>
      <c r="D754" t="s">
        <v>1809</v>
      </c>
      <c r="E754" t="s">
        <v>1814</v>
      </c>
      <c r="F754" t="s">
        <v>2111</v>
      </c>
      <c r="I754" s="402"/>
      <c r="J754" s="402">
        <v>37.8</v>
      </c>
      <c r="K754" s="402"/>
      <c r="L754" s="402">
        <v>37.3</v>
      </c>
      <c r="M754" s="402">
        <v>47.9</v>
      </c>
      <c r="N754" s="402">
        <v>35.6</v>
      </c>
      <c r="O754" s="402">
        <v>36.7</v>
      </c>
      <c r="P754" s="402">
        <v>37.6</v>
      </c>
      <c r="Q754" s="402"/>
      <c r="R754" s="402">
        <v>37.4</v>
      </c>
      <c r="S754" s="402">
        <v>38.8</v>
      </c>
      <c r="T754" s="402">
        <v>34.5</v>
      </c>
      <c r="U754" s="402">
        <v>55.1</v>
      </c>
      <c r="V754" s="402">
        <v>46.3</v>
      </c>
      <c r="W754" s="402">
        <v>35.4</v>
      </c>
      <c r="X754" s="402">
        <v>35.8</v>
      </c>
      <c r="Y754" s="402">
        <v>34.8</v>
      </c>
      <c r="Z754" s="402">
        <v>31.3</v>
      </c>
      <c r="AA754" s="402">
        <v>38.6</v>
      </c>
      <c r="AB754" s="402">
        <v>53.7</v>
      </c>
      <c r="AC754" s="402">
        <v>36.8</v>
      </c>
      <c r="AD754" s="402">
        <v>34.2</v>
      </c>
      <c r="AE754" s="402">
        <v>32</v>
      </c>
      <c r="AF754" s="402">
        <v>38.4</v>
      </c>
      <c r="AG754" s="402">
        <v>38.9</v>
      </c>
      <c r="AH754" s="402">
        <v>34.4</v>
      </c>
      <c r="AI754" s="402"/>
      <c r="AJ754" s="402">
        <v>42.2</v>
      </c>
      <c r="AK754" s="402">
        <v>60.2</v>
      </c>
      <c r="AL754" s="402">
        <v>37.3</v>
      </c>
      <c r="AM754" s="402">
        <v>36.8</v>
      </c>
      <c r="AN754" s="402">
        <v>43.5</v>
      </c>
      <c r="AO754" s="402">
        <v>38.7</v>
      </c>
      <c r="AP754" s="402">
        <v>45.2</v>
      </c>
      <c r="AQ754" s="402">
        <v>38.5</v>
      </c>
      <c r="AR754" s="402">
        <v>38.8</v>
      </c>
      <c r="AS754" s="402">
        <v>34.4</v>
      </c>
      <c r="AT754" s="402">
        <v>34.1</v>
      </c>
      <c r="AU754" s="402">
        <v>31.3</v>
      </c>
      <c r="AV754" s="402">
        <v>37.6</v>
      </c>
      <c r="AW754" s="402">
        <v>54.9</v>
      </c>
      <c r="AX754" s="402">
        <v>54.9</v>
      </c>
      <c r="AY754" s="402">
        <v>60.7</v>
      </c>
      <c r="AZ754" s="402">
        <v>54.9</v>
      </c>
      <c r="BA754" s="402">
        <v>41</v>
      </c>
      <c r="BB754" s="402">
        <v>46.1</v>
      </c>
      <c r="BC754" s="402">
        <v>50.7</v>
      </c>
      <c r="BD754" s="402">
        <v>35.3</v>
      </c>
      <c r="BE754" s="402">
        <v>35.3</v>
      </c>
      <c r="BF754" s="402">
        <v>34.7</v>
      </c>
      <c r="BG754" s="402">
        <v>34.5</v>
      </c>
      <c r="BH754" s="402">
        <v>43.5</v>
      </c>
      <c r="BI754" s="402">
        <v>35.7</v>
      </c>
      <c r="BJ754" s="402">
        <v>31.8</v>
      </c>
      <c r="BK754" s="402">
        <v>39</v>
      </c>
      <c r="BL754" s="402">
        <v>34.6</v>
      </c>
      <c r="BM754" s="402">
        <v>31.2</v>
      </c>
      <c r="BN754" s="402">
        <v>31.2</v>
      </c>
      <c r="BO754" s="402">
        <v>41.7</v>
      </c>
      <c r="BP754" s="402">
        <v>36.8</v>
      </c>
      <c r="BQ754" s="402">
        <v>57.4</v>
      </c>
      <c r="BR754" s="402">
        <v>56.8</v>
      </c>
      <c r="BS754" s="402">
        <v>52.2</v>
      </c>
      <c r="BT754" s="402">
        <v>37.4</v>
      </c>
      <c r="BU754" s="402">
        <v>34.2</v>
      </c>
      <c r="BV754" s="402">
        <v>35.5</v>
      </c>
      <c r="BW754" s="402">
        <v>44.6</v>
      </c>
      <c r="BX754" s="402">
        <v>34.1</v>
      </c>
      <c r="BY754" s="402">
        <v>34.1</v>
      </c>
      <c r="BZ754" s="402">
        <v>34.1</v>
      </c>
      <c r="CA754" s="402">
        <v>33.8</v>
      </c>
      <c r="CB754" s="402">
        <v>31.3</v>
      </c>
      <c r="CC754" s="402">
        <v>31.9</v>
      </c>
      <c r="CD754" s="402">
        <v>31.6</v>
      </c>
      <c r="CE754" s="402">
        <v>31.9</v>
      </c>
      <c r="CF754" s="402">
        <v>39.2</v>
      </c>
      <c r="CG754" s="402">
        <v>38.3</v>
      </c>
      <c r="CH754" s="402">
        <v>38.3</v>
      </c>
      <c r="CI754" s="402">
        <v>35.7</v>
      </c>
      <c r="CJ754" s="402">
        <v>42.6</v>
      </c>
      <c r="CK754" s="402">
        <v>45.8</v>
      </c>
      <c r="CL754" s="402">
        <v>43.8</v>
      </c>
      <c r="CM754" s="402">
        <v>36.1</v>
      </c>
      <c r="CN754" s="402">
        <v>34.3</v>
      </c>
      <c r="CO754" s="402">
        <v>33.2</v>
      </c>
      <c r="CP754" s="402">
        <v>34.3</v>
      </c>
    </row>
    <row r="755" spans="1:94">
      <c r="A755">
        <v>771</v>
      </c>
      <c r="B755" t="s">
        <v>1815</v>
      </c>
      <c r="C755" t="s">
        <v>180</v>
      </c>
      <c r="D755" t="s">
        <v>1809</v>
      </c>
      <c r="E755" t="s">
        <v>1816</v>
      </c>
      <c r="F755" t="s">
        <v>2111</v>
      </c>
      <c r="I755" s="402"/>
      <c r="J755" s="402">
        <v>58</v>
      </c>
      <c r="K755" s="402"/>
      <c r="L755" s="402">
        <v>68.4</v>
      </c>
      <c r="M755" s="402">
        <v>57.4</v>
      </c>
      <c r="N755" s="402">
        <v>61.7</v>
      </c>
      <c r="O755" s="402">
        <v>54.1</v>
      </c>
      <c r="P755" s="402">
        <v>48.6</v>
      </c>
      <c r="Q755" s="402"/>
      <c r="R755" s="402">
        <v>74.6</v>
      </c>
      <c r="S755" s="402">
        <v>69.6</v>
      </c>
      <c r="T755" s="402">
        <v>67.5</v>
      </c>
      <c r="U755" s="402">
        <v>57.4</v>
      </c>
      <c r="V755" s="402">
        <v>57.4</v>
      </c>
      <c r="W755" s="402">
        <v>63.4</v>
      </c>
      <c r="X755" s="402">
        <v>63.5</v>
      </c>
      <c r="Y755" s="402">
        <v>61.2</v>
      </c>
      <c r="Z755" s="402">
        <v>63.2</v>
      </c>
      <c r="AA755" s="402">
        <v>59.6</v>
      </c>
      <c r="AB755" s="402">
        <v>56.5</v>
      </c>
      <c r="AC755" s="402">
        <v>55</v>
      </c>
      <c r="AD755" s="402">
        <v>52.9</v>
      </c>
      <c r="AE755" s="402">
        <v>51.1</v>
      </c>
      <c r="AF755" s="402">
        <v>49.4</v>
      </c>
      <c r="AG755" s="402">
        <v>48.6</v>
      </c>
      <c r="AH755" s="402">
        <v>46.5</v>
      </c>
      <c r="AI755" s="402"/>
      <c r="AJ755" s="402">
        <v>74.5</v>
      </c>
      <c r="AK755" s="402">
        <v>74.5</v>
      </c>
      <c r="AL755" s="402">
        <v>74.5</v>
      </c>
      <c r="AM755" s="402">
        <v>74.4</v>
      </c>
      <c r="AN755" s="402">
        <v>69.5</v>
      </c>
      <c r="AO755" s="402">
        <v>68.8</v>
      </c>
      <c r="AP755" s="402">
        <v>69.5</v>
      </c>
      <c r="AQ755" s="402">
        <v>66.3</v>
      </c>
      <c r="AR755" s="402">
        <v>70.6</v>
      </c>
      <c r="AS755" s="402">
        <v>67.1</v>
      </c>
      <c r="AT755" s="402">
        <v>67.4</v>
      </c>
      <c r="AU755" s="402">
        <v>69.3</v>
      </c>
      <c r="AV755" s="402">
        <v>61.6</v>
      </c>
      <c r="AW755" s="402">
        <v>59.9</v>
      </c>
      <c r="AX755" s="402">
        <v>57.3</v>
      </c>
      <c r="AY755" s="402">
        <v>62.9</v>
      </c>
      <c r="AZ755" s="402">
        <v>48.8</v>
      </c>
      <c r="BA755" s="402">
        <v>60.7</v>
      </c>
      <c r="BB755" s="402">
        <v>55.3</v>
      </c>
      <c r="BC755" s="402">
        <v>55.3</v>
      </c>
      <c r="BD755" s="402">
        <v>63.3</v>
      </c>
      <c r="BE755" s="402">
        <v>63.3</v>
      </c>
      <c r="BF755" s="402">
        <v>64</v>
      </c>
      <c r="BG755" s="402">
        <v>66.9</v>
      </c>
      <c r="BH755" s="402">
        <v>61.7</v>
      </c>
      <c r="BI755" s="402">
        <v>63.4</v>
      </c>
      <c r="BJ755" s="402">
        <v>61.1</v>
      </c>
      <c r="BK755" s="402">
        <v>59.6</v>
      </c>
      <c r="BL755" s="402">
        <v>61.2</v>
      </c>
      <c r="BM755" s="402">
        <v>63.8</v>
      </c>
      <c r="BN755" s="402">
        <v>63.1</v>
      </c>
      <c r="BO755" s="402">
        <v>59.1</v>
      </c>
      <c r="BP755" s="402">
        <v>59.5</v>
      </c>
      <c r="BQ755" s="402">
        <v>57.3</v>
      </c>
      <c r="BR755" s="402">
        <v>61.4</v>
      </c>
      <c r="BS755" s="402">
        <v>55.8</v>
      </c>
      <c r="BT755" s="402">
        <v>54.9</v>
      </c>
      <c r="BU755" s="402">
        <v>56.3</v>
      </c>
      <c r="BV755" s="402">
        <v>54.9</v>
      </c>
      <c r="BW755" s="402">
        <v>54.9</v>
      </c>
      <c r="BX755" s="402">
        <v>51.6</v>
      </c>
      <c r="BY755" s="402">
        <v>52.8</v>
      </c>
      <c r="BZ755" s="402">
        <v>52.8</v>
      </c>
      <c r="CA755" s="402">
        <v>52.8</v>
      </c>
      <c r="CB755" s="402">
        <v>51</v>
      </c>
      <c r="CC755" s="402">
        <v>51</v>
      </c>
      <c r="CD755" s="402">
        <v>50.2</v>
      </c>
      <c r="CE755" s="402">
        <v>51</v>
      </c>
      <c r="CF755" s="402">
        <v>49.4</v>
      </c>
      <c r="CG755" s="402">
        <v>49.9</v>
      </c>
      <c r="CH755" s="402">
        <v>49.7</v>
      </c>
      <c r="CI755" s="402">
        <v>48.5</v>
      </c>
      <c r="CJ755" s="402">
        <v>49.5</v>
      </c>
      <c r="CK755" s="402">
        <v>48.5</v>
      </c>
      <c r="CL755" s="402">
        <v>48.5</v>
      </c>
      <c r="CM755" s="402">
        <v>47.3</v>
      </c>
      <c r="CN755" s="402">
        <v>46.4</v>
      </c>
      <c r="CO755" s="402">
        <v>46.4</v>
      </c>
      <c r="CP755" s="402">
        <v>43.8</v>
      </c>
    </row>
    <row r="756" spans="1:94">
      <c r="A756">
        <v>772</v>
      </c>
      <c r="B756" t="s">
        <v>1817</v>
      </c>
      <c r="C756" t="s">
        <v>180</v>
      </c>
      <c r="D756" t="s">
        <v>1809</v>
      </c>
      <c r="E756" t="s">
        <v>1818</v>
      </c>
      <c r="F756" t="s">
        <v>2111</v>
      </c>
      <c r="I756" s="402"/>
      <c r="J756" s="402">
        <v>36.6</v>
      </c>
      <c r="K756" s="402"/>
      <c r="L756" s="402">
        <v>33.7</v>
      </c>
      <c r="M756" s="402">
        <v>40</v>
      </c>
      <c r="N756" s="402">
        <v>34.7</v>
      </c>
      <c r="O756" s="402">
        <v>38.1</v>
      </c>
      <c r="P756" s="402">
        <v>38.6</v>
      </c>
      <c r="Q756" s="402"/>
      <c r="R756" s="402">
        <v>29.3</v>
      </c>
      <c r="S756" s="402">
        <v>33.5</v>
      </c>
      <c r="T756" s="402">
        <v>33.1</v>
      </c>
      <c r="U756" s="402">
        <v>40.5</v>
      </c>
      <c r="V756" s="402">
        <v>39.8</v>
      </c>
      <c r="W756" s="402">
        <v>32.5</v>
      </c>
      <c r="X756" s="402">
        <v>34.6</v>
      </c>
      <c r="Y756" s="402">
        <v>34.6</v>
      </c>
      <c r="Z756" s="402">
        <v>33</v>
      </c>
      <c r="AA756" s="402">
        <v>37.4</v>
      </c>
      <c r="AB756" s="402">
        <v>48.1</v>
      </c>
      <c r="AC756" s="402">
        <v>37.9</v>
      </c>
      <c r="AD756" s="402">
        <v>37.9</v>
      </c>
      <c r="AE756" s="402">
        <v>36.4</v>
      </c>
      <c r="AF756" s="402">
        <v>38.6</v>
      </c>
      <c r="AG756" s="402">
        <v>38.4</v>
      </c>
      <c r="AH756" s="402">
        <v>38.4</v>
      </c>
      <c r="AI756" s="402"/>
      <c r="AJ756" s="402">
        <v>29.4</v>
      </c>
      <c r="AK756" s="402">
        <v>29.4</v>
      </c>
      <c r="AL756" s="402">
        <v>28.9</v>
      </c>
      <c r="AM756" s="402">
        <v>28.8</v>
      </c>
      <c r="AN756" s="402">
        <v>33.5</v>
      </c>
      <c r="AO756" s="402">
        <v>35.7</v>
      </c>
      <c r="AP756" s="402">
        <v>33.5</v>
      </c>
      <c r="AQ756" s="402">
        <v>33.5</v>
      </c>
      <c r="AR756" s="402">
        <v>35.6</v>
      </c>
      <c r="AS756" s="402">
        <v>33.2</v>
      </c>
      <c r="AT756" s="402">
        <v>33.2</v>
      </c>
      <c r="AU756" s="402">
        <v>29.2</v>
      </c>
      <c r="AV756" s="402">
        <v>35.4</v>
      </c>
      <c r="AW756" s="402">
        <v>39</v>
      </c>
      <c r="AX756" s="402">
        <v>41.7</v>
      </c>
      <c r="AY756" s="402">
        <v>40.5</v>
      </c>
      <c r="AZ756" s="402">
        <v>40.9</v>
      </c>
      <c r="BA756" s="402">
        <v>39.8</v>
      </c>
      <c r="BB756" s="402">
        <v>39.8</v>
      </c>
      <c r="BC756" s="402">
        <v>39.8</v>
      </c>
      <c r="BD756" s="402">
        <v>32.5</v>
      </c>
      <c r="BE756" s="402">
        <v>32.5</v>
      </c>
      <c r="BF756" s="402">
        <v>32.5</v>
      </c>
      <c r="BG756" s="402">
        <v>33.6</v>
      </c>
      <c r="BH756" s="402">
        <v>35.8</v>
      </c>
      <c r="BI756" s="402">
        <v>34.6</v>
      </c>
      <c r="BJ756" s="402">
        <v>34.7</v>
      </c>
      <c r="BK756" s="402">
        <v>34.6</v>
      </c>
      <c r="BL756" s="402">
        <v>33.5</v>
      </c>
      <c r="BM756" s="402">
        <v>33</v>
      </c>
      <c r="BN756" s="402">
        <v>31.6</v>
      </c>
      <c r="BO756" s="402">
        <v>38.6</v>
      </c>
      <c r="BP756" s="402">
        <v>37.5</v>
      </c>
      <c r="BQ756" s="402">
        <v>54.4</v>
      </c>
      <c r="BR756" s="402">
        <v>48.9</v>
      </c>
      <c r="BS756" s="402">
        <v>46.6</v>
      </c>
      <c r="BT756" s="402">
        <v>38</v>
      </c>
      <c r="BU756" s="402">
        <v>38</v>
      </c>
      <c r="BV756" s="402">
        <v>37.8</v>
      </c>
      <c r="BW756" s="402">
        <v>38.1</v>
      </c>
      <c r="BX756" s="402">
        <v>38</v>
      </c>
      <c r="BY756" s="402">
        <v>38</v>
      </c>
      <c r="BZ756" s="402">
        <v>37.4</v>
      </c>
      <c r="CA756" s="402">
        <v>38</v>
      </c>
      <c r="CB756" s="402">
        <v>35.1</v>
      </c>
      <c r="CC756" s="402">
        <v>32.4</v>
      </c>
      <c r="CD756" s="402">
        <v>36.5</v>
      </c>
      <c r="CE756" s="402">
        <v>36.4</v>
      </c>
      <c r="CF756" s="402">
        <v>38.7</v>
      </c>
      <c r="CG756" s="402">
        <v>38.7</v>
      </c>
      <c r="CH756" s="402">
        <v>40.4</v>
      </c>
      <c r="CI756" s="402">
        <v>36.8</v>
      </c>
      <c r="CJ756" s="402">
        <v>38.4</v>
      </c>
      <c r="CK756" s="402">
        <v>38.4</v>
      </c>
      <c r="CL756" s="402">
        <v>43.1</v>
      </c>
      <c r="CM756" s="402">
        <v>38.4</v>
      </c>
      <c r="CN756" s="402">
        <v>38.4</v>
      </c>
      <c r="CO756" s="402">
        <v>37.1</v>
      </c>
      <c r="CP756" s="402">
        <v>38.9</v>
      </c>
    </row>
    <row r="757" spans="3:3">
      <c r="C757" t="s">
        <v>180</v>
      </c>
    </row>
    <row r="758" spans="3:4">
      <c r="C758" t="s">
        <v>1820</v>
      </c>
      <c r="D758" t="s">
        <v>1821</v>
      </c>
    </row>
    <row r="759" spans="1:94">
      <c r="A759">
        <v>776</v>
      </c>
      <c r="B759" t="s">
        <v>1819</v>
      </c>
      <c r="C759" t="s">
        <v>1820</v>
      </c>
      <c r="D759" t="s">
        <v>1821</v>
      </c>
      <c r="E759" t="s">
        <v>1822</v>
      </c>
      <c r="F759" t="s">
        <v>2108</v>
      </c>
      <c r="I759" s="402"/>
      <c r="J759" s="402">
        <v>4.3</v>
      </c>
      <c r="K759" s="402"/>
      <c r="L759" s="402">
        <v>5.4</v>
      </c>
      <c r="M759" s="402">
        <v>4.3</v>
      </c>
      <c r="N759" s="402">
        <v>4.3</v>
      </c>
      <c r="O759" s="402">
        <v>3.4</v>
      </c>
      <c r="P759" s="402">
        <v>2.9</v>
      </c>
      <c r="Q759" s="402"/>
      <c r="R759" s="402">
        <v>5.2</v>
      </c>
      <c r="S759" s="402">
        <v>5.4</v>
      </c>
      <c r="T759" s="402">
        <v>5.2</v>
      </c>
      <c r="U759" s="402">
        <v>5.4</v>
      </c>
      <c r="V759" s="402">
        <v>4.2</v>
      </c>
      <c r="W759" s="402">
        <v>4.7</v>
      </c>
      <c r="X759" s="402">
        <v>4.2</v>
      </c>
      <c r="Y759" s="402">
        <v>4</v>
      </c>
      <c r="Z759" s="402">
        <v>4.2</v>
      </c>
      <c r="AA759" s="402">
        <v>4.2</v>
      </c>
      <c r="AB759" s="402">
        <v>6.4</v>
      </c>
      <c r="AC759" s="402">
        <v>3.3</v>
      </c>
      <c r="AD759" s="402">
        <v>3.3</v>
      </c>
      <c r="AE759" s="402">
        <v>3.3</v>
      </c>
      <c r="AF759" s="402">
        <v>2.9</v>
      </c>
      <c r="AG759" s="402">
        <v>2.9</v>
      </c>
      <c r="AH759" s="402">
        <v>2.6</v>
      </c>
      <c r="AI759" s="402"/>
      <c r="AJ759" s="402">
        <v>5.2</v>
      </c>
      <c r="AK759" s="402">
        <v>5.2</v>
      </c>
      <c r="AL759" s="402">
        <v>5.2</v>
      </c>
      <c r="AM759" s="402">
        <v>5.3</v>
      </c>
      <c r="AN759" s="402">
        <v>7.6</v>
      </c>
      <c r="AO759" s="402">
        <v>4.9</v>
      </c>
      <c r="AP759" s="402">
        <v>5.3</v>
      </c>
      <c r="AQ759" s="402">
        <v>5.9</v>
      </c>
      <c r="AR759" s="402">
        <v>5.3</v>
      </c>
      <c r="AS759" s="402">
        <v>5.2</v>
      </c>
      <c r="AT759" s="402">
        <v>4.8</v>
      </c>
      <c r="AU759" s="402">
        <v>5.4</v>
      </c>
      <c r="AV759" s="402">
        <v>5.2</v>
      </c>
      <c r="AW759" s="402">
        <v>5.3</v>
      </c>
      <c r="AX759" s="402">
        <v>5.3</v>
      </c>
      <c r="AY759" s="402">
        <v>5.7</v>
      </c>
      <c r="AZ759" s="402">
        <v>5.3</v>
      </c>
      <c r="BA759" s="402">
        <v>4.2</v>
      </c>
      <c r="BB759" s="402">
        <v>4.2</v>
      </c>
      <c r="BC759" s="402">
        <v>4.2</v>
      </c>
      <c r="BD759" s="402">
        <v>5.6</v>
      </c>
      <c r="BE759" s="402">
        <v>4.6</v>
      </c>
      <c r="BF759" s="402">
        <v>4.6</v>
      </c>
      <c r="BG759" s="402">
        <v>4.2</v>
      </c>
      <c r="BH759" s="402">
        <v>4.2</v>
      </c>
      <c r="BI759" s="402">
        <v>4.2</v>
      </c>
      <c r="BJ759" s="402">
        <v>4</v>
      </c>
      <c r="BK759" s="402">
        <v>4</v>
      </c>
      <c r="BL759" s="402">
        <v>3.9</v>
      </c>
      <c r="BM759" s="402">
        <v>4.2</v>
      </c>
      <c r="BN759" s="402">
        <v>4.2</v>
      </c>
      <c r="BO759" s="402">
        <v>4.2</v>
      </c>
      <c r="BP759" s="402">
        <v>4.2</v>
      </c>
      <c r="BQ759" s="402">
        <v>6.3</v>
      </c>
      <c r="BR759" s="402">
        <v>6.3</v>
      </c>
      <c r="BS759" s="402">
        <v>6.3</v>
      </c>
      <c r="BT759" s="402">
        <v>3.3</v>
      </c>
      <c r="BU759" s="402">
        <v>3.3</v>
      </c>
      <c r="BV759" s="402">
        <v>3.3</v>
      </c>
      <c r="BW759" s="402">
        <v>3.3</v>
      </c>
      <c r="BX759" s="402">
        <v>3.3</v>
      </c>
      <c r="BY759" s="402">
        <v>3.3</v>
      </c>
      <c r="BZ759" s="402">
        <v>3.3</v>
      </c>
      <c r="CA759" s="402">
        <v>3.3</v>
      </c>
      <c r="CB759" s="402">
        <v>3.2</v>
      </c>
      <c r="CC759" s="402">
        <v>3.2</v>
      </c>
      <c r="CD759" s="402">
        <v>3.2</v>
      </c>
      <c r="CE759" s="402">
        <v>3.2</v>
      </c>
      <c r="CF759" s="402">
        <v>4</v>
      </c>
      <c r="CG759" s="402">
        <v>2.8</v>
      </c>
      <c r="CH759" s="402">
        <v>1.7</v>
      </c>
      <c r="CI759" s="402">
        <v>2.8</v>
      </c>
      <c r="CJ759" s="402">
        <v>2.8</v>
      </c>
      <c r="CK759" s="402">
        <v>2.8</v>
      </c>
      <c r="CL759" s="402">
        <v>2.8</v>
      </c>
      <c r="CM759" s="402">
        <v>2.8</v>
      </c>
      <c r="CN759" s="402">
        <v>2.1</v>
      </c>
      <c r="CO759" s="402">
        <v>2.6</v>
      </c>
      <c r="CP759" s="402">
        <v>2.6</v>
      </c>
    </row>
    <row r="760" spans="3:94">
      <c r="C760" t="s">
        <v>1820</v>
      </c>
      <c r="D760" t="s">
        <v>1824</v>
      </c>
      <c r="I760" s="402"/>
      <c r="J760" s="402"/>
      <c r="K760" s="402"/>
      <c r="L760" s="402"/>
      <c r="M760" s="402"/>
      <c r="N760" s="402"/>
      <c r="O760" s="402"/>
      <c r="P760" s="402"/>
      <c r="Q760" s="402"/>
      <c r="R760" s="402"/>
      <c r="S760" s="402"/>
      <c r="T760" s="402"/>
      <c r="U760" s="402"/>
      <c r="V760" s="402"/>
      <c r="W760" s="402"/>
      <c r="X760" s="402"/>
      <c r="Y760" s="402"/>
      <c r="Z760" s="402"/>
      <c r="AA760" s="402"/>
      <c r="AB760" s="402"/>
      <c r="AC760" s="402"/>
      <c r="AD760" s="402"/>
      <c r="AE760" s="402"/>
      <c r="AF760" s="402"/>
      <c r="AG760" s="402"/>
      <c r="AH760" s="402"/>
      <c r="AI760" s="402"/>
      <c r="AJ760" s="402"/>
      <c r="AK760" s="402"/>
      <c r="AL760" s="402"/>
      <c r="AM760" s="402"/>
      <c r="AN760" s="402"/>
      <c r="AO760" s="402"/>
      <c r="AP760" s="402"/>
      <c r="AQ760" s="402"/>
      <c r="AR760" s="402"/>
      <c r="AS760" s="402"/>
      <c r="AT760" s="402"/>
      <c r="AU760" s="402"/>
      <c r="AV760" s="402"/>
      <c r="AW760" s="402"/>
      <c r="AX760" s="402"/>
      <c r="AY760" s="402"/>
      <c r="AZ760" s="402"/>
      <c r="BA760" s="402"/>
      <c r="BB760" s="402"/>
      <c r="BC760" s="402"/>
      <c r="BD760" s="402"/>
      <c r="BE760" s="402"/>
      <c r="BF760" s="402"/>
      <c r="BG760" s="402"/>
      <c r="BH760" s="402"/>
      <c r="BI760" s="402"/>
      <c r="BJ760" s="402"/>
      <c r="BK760" s="402"/>
      <c r="BL760" s="402"/>
      <c r="BM760" s="402"/>
      <c r="BN760" s="402"/>
      <c r="BO760" s="402"/>
      <c r="BP760" s="402"/>
      <c r="BQ760" s="402"/>
      <c r="BR760" s="402"/>
      <c r="BS760" s="402"/>
      <c r="BT760" s="402"/>
      <c r="BU760" s="402"/>
      <c r="BV760" s="402"/>
      <c r="BW760" s="402"/>
      <c r="BX760" s="402"/>
      <c r="BY760" s="402"/>
      <c r="BZ760" s="402"/>
      <c r="CA760" s="402"/>
      <c r="CB760" s="402"/>
      <c r="CC760" s="402"/>
      <c r="CD760" s="402"/>
      <c r="CE760" s="402"/>
      <c r="CF760" s="402"/>
      <c r="CG760" s="402"/>
      <c r="CH760" s="402"/>
      <c r="CI760" s="402"/>
      <c r="CJ760" s="402"/>
      <c r="CK760" s="402"/>
      <c r="CL760" s="402"/>
      <c r="CM760" s="402"/>
      <c r="CN760" s="402"/>
      <c r="CO760" s="402"/>
      <c r="CP760" s="402"/>
    </row>
    <row r="761" spans="1:94">
      <c r="A761">
        <v>780</v>
      </c>
      <c r="B761" t="s">
        <v>1823</v>
      </c>
      <c r="C761" t="s">
        <v>1820</v>
      </c>
      <c r="D761" t="s">
        <v>1824</v>
      </c>
      <c r="E761" t="s">
        <v>1825</v>
      </c>
      <c r="F761" t="s">
        <v>2108</v>
      </c>
      <c r="J761">
        <v>6.8</v>
      </c>
      <c r="L761">
        <v>4.4</v>
      </c>
      <c r="M761">
        <v>6</v>
      </c>
      <c r="N761">
        <v>6.1</v>
      </c>
      <c r="O761">
        <v>8.3</v>
      </c>
      <c r="P761">
        <v>9.9</v>
      </c>
      <c r="R761">
        <v>4.3</v>
      </c>
      <c r="S761">
        <v>4</v>
      </c>
      <c r="T761">
        <v>4.4</v>
      </c>
      <c r="U761">
        <v>4.5</v>
      </c>
      <c r="V761">
        <v>6.1</v>
      </c>
      <c r="W761">
        <v>6.1</v>
      </c>
      <c r="X761">
        <v>6.1</v>
      </c>
      <c r="Y761">
        <v>6.1</v>
      </c>
      <c r="Z761">
        <v>6.1</v>
      </c>
      <c r="AA761">
        <v>6.1</v>
      </c>
      <c r="AB761">
        <v>8.4</v>
      </c>
      <c r="AC761">
        <v>7.8</v>
      </c>
      <c r="AD761">
        <v>8.5</v>
      </c>
      <c r="AE761">
        <v>9.3</v>
      </c>
      <c r="AF761">
        <v>9.1</v>
      </c>
      <c r="AG761">
        <v>9.9</v>
      </c>
      <c r="AH761">
        <v>11.1</v>
      </c>
      <c r="AJ761">
        <v>4.2</v>
      </c>
      <c r="AK761">
        <v>4.3</v>
      </c>
      <c r="AL761">
        <v>4.3</v>
      </c>
      <c r="AM761">
        <v>4</v>
      </c>
      <c r="AN761">
        <v>4</v>
      </c>
      <c r="AO761">
        <v>4</v>
      </c>
      <c r="AP761">
        <v>4</v>
      </c>
      <c r="AQ761">
        <v>4</v>
      </c>
      <c r="AR761">
        <v>4</v>
      </c>
      <c r="AS761">
        <v>4.4</v>
      </c>
      <c r="AT761">
        <v>4.4</v>
      </c>
      <c r="AU761">
        <v>4.5</v>
      </c>
      <c r="AV761">
        <v>4.4</v>
      </c>
      <c r="AW761">
        <v>4.5</v>
      </c>
      <c r="AX761">
        <v>4.5</v>
      </c>
      <c r="AY761">
        <v>3.8</v>
      </c>
      <c r="AZ761">
        <v>4.5</v>
      </c>
      <c r="BA761">
        <v>6.1</v>
      </c>
      <c r="BB761">
        <v>6</v>
      </c>
      <c r="BC761">
        <v>6.1</v>
      </c>
      <c r="BD761">
        <v>6.1</v>
      </c>
      <c r="BE761">
        <v>6.1</v>
      </c>
      <c r="BF761">
        <v>6.1</v>
      </c>
      <c r="BG761">
        <v>6.1</v>
      </c>
      <c r="BH761">
        <v>6.2</v>
      </c>
      <c r="BI761">
        <v>6.1</v>
      </c>
      <c r="BJ761">
        <v>5.7</v>
      </c>
      <c r="BK761">
        <v>6.4</v>
      </c>
      <c r="BL761">
        <v>6.1</v>
      </c>
      <c r="BM761">
        <v>6.1</v>
      </c>
      <c r="BN761">
        <v>5.9</v>
      </c>
      <c r="BO761">
        <v>6.1</v>
      </c>
      <c r="BP761">
        <v>6.1</v>
      </c>
      <c r="BQ761">
        <v>4.9</v>
      </c>
      <c r="BR761">
        <v>8.4</v>
      </c>
      <c r="BS761">
        <v>9.1</v>
      </c>
      <c r="BT761">
        <v>7.9</v>
      </c>
      <c r="BU761">
        <v>7.3</v>
      </c>
      <c r="BV761">
        <v>7.8</v>
      </c>
      <c r="BW761">
        <v>7.8</v>
      </c>
      <c r="BX761">
        <v>6.5</v>
      </c>
      <c r="BY761">
        <v>8.5</v>
      </c>
      <c r="BZ761">
        <v>9.5</v>
      </c>
      <c r="CA761">
        <v>9.8</v>
      </c>
      <c r="CB761">
        <v>9.3</v>
      </c>
      <c r="CC761">
        <v>9.3</v>
      </c>
      <c r="CD761">
        <v>9.7</v>
      </c>
      <c r="CE761">
        <v>9.3</v>
      </c>
      <c r="CF761">
        <v>9.1</v>
      </c>
      <c r="CG761">
        <v>6.8</v>
      </c>
      <c r="CH761">
        <v>9.1</v>
      </c>
      <c r="CI761">
        <v>10</v>
      </c>
      <c r="CJ761">
        <v>9.9</v>
      </c>
      <c r="CK761">
        <v>9.9</v>
      </c>
      <c r="CL761">
        <v>9.9</v>
      </c>
      <c r="CM761">
        <v>9.9</v>
      </c>
      <c r="CN761">
        <v>10.1</v>
      </c>
      <c r="CO761">
        <v>11.9</v>
      </c>
      <c r="CP761">
        <v>11.3</v>
      </c>
    </row>
    <row r="762" spans="1:94">
      <c r="A762">
        <v>781</v>
      </c>
      <c r="B762" t="s">
        <v>1826</v>
      </c>
      <c r="C762" t="s">
        <v>1820</v>
      </c>
      <c r="D762" t="s">
        <v>1824</v>
      </c>
      <c r="E762" t="s">
        <v>1827</v>
      </c>
      <c r="F762" t="s">
        <v>2108</v>
      </c>
      <c r="J762">
        <v>10.9</v>
      </c>
      <c r="L762">
        <v>8.2</v>
      </c>
      <c r="M762">
        <v>8.3</v>
      </c>
      <c r="N762">
        <v>10</v>
      </c>
      <c r="O762">
        <v>13.3</v>
      </c>
      <c r="P762">
        <v>14.4</v>
      </c>
      <c r="R762">
        <v>7.1</v>
      </c>
      <c r="S762">
        <v>8</v>
      </c>
      <c r="T762">
        <v>8.2</v>
      </c>
      <c r="U762">
        <v>7.7</v>
      </c>
      <c r="V762">
        <v>8.3</v>
      </c>
      <c r="W762">
        <v>9.8</v>
      </c>
      <c r="X762">
        <v>9.8</v>
      </c>
      <c r="Y762">
        <v>9.1</v>
      </c>
      <c r="Z762">
        <v>9.8</v>
      </c>
      <c r="AA762">
        <v>9.7</v>
      </c>
      <c r="AB762">
        <v>12.9</v>
      </c>
      <c r="AC762">
        <v>12.2</v>
      </c>
      <c r="AD762">
        <v>13.1</v>
      </c>
      <c r="AE762">
        <v>16.5</v>
      </c>
      <c r="AF762">
        <v>13.9</v>
      </c>
      <c r="AG762">
        <v>14.1</v>
      </c>
      <c r="AH762">
        <v>17.5</v>
      </c>
      <c r="AJ762">
        <v>7.1</v>
      </c>
      <c r="AK762">
        <v>6.9</v>
      </c>
      <c r="AL762">
        <v>7.1</v>
      </c>
      <c r="AM762">
        <v>8</v>
      </c>
      <c r="AN762">
        <v>8</v>
      </c>
      <c r="AO762">
        <v>8</v>
      </c>
      <c r="AP762">
        <v>8</v>
      </c>
      <c r="AQ762">
        <v>6.7</v>
      </c>
      <c r="AR762">
        <v>8</v>
      </c>
      <c r="AS762">
        <v>8.2</v>
      </c>
      <c r="AT762">
        <v>8.2</v>
      </c>
      <c r="AU762">
        <v>8.5</v>
      </c>
      <c r="AV762">
        <v>8.2</v>
      </c>
      <c r="AW762">
        <v>7.7</v>
      </c>
      <c r="AX762">
        <v>6.8</v>
      </c>
      <c r="AY762">
        <v>7.7</v>
      </c>
      <c r="AZ762">
        <v>7.6</v>
      </c>
      <c r="BA762">
        <v>9.4</v>
      </c>
      <c r="BB762">
        <v>7.3</v>
      </c>
      <c r="BC762">
        <v>8.1</v>
      </c>
      <c r="BD762">
        <v>9.8</v>
      </c>
      <c r="BE762">
        <v>8.6</v>
      </c>
      <c r="BF762">
        <v>9.8</v>
      </c>
      <c r="BG762">
        <v>9.8</v>
      </c>
      <c r="BH762">
        <v>9.9</v>
      </c>
      <c r="BI762">
        <v>10.1</v>
      </c>
      <c r="BJ762">
        <v>9.1</v>
      </c>
      <c r="BK762">
        <v>8.8</v>
      </c>
      <c r="BL762">
        <v>9.1</v>
      </c>
      <c r="BM762">
        <v>9.8</v>
      </c>
      <c r="BN762">
        <v>9.8</v>
      </c>
      <c r="BO762">
        <v>9.7</v>
      </c>
      <c r="BP762">
        <v>9.8</v>
      </c>
      <c r="BQ762">
        <v>11.1</v>
      </c>
      <c r="BR762">
        <v>12.9</v>
      </c>
      <c r="BS762">
        <v>12.9</v>
      </c>
      <c r="BT762">
        <v>11.9</v>
      </c>
      <c r="BU762">
        <v>12.2</v>
      </c>
      <c r="BV762">
        <v>12.2</v>
      </c>
      <c r="BW762">
        <v>12.2</v>
      </c>
      <c r="BX762">
        <v>12.6</v>
      </c>
      <c r="BY762">
        <v>12.9</v>
      </c>
      <c r="BZ762">
        <v>13.1</v>
      </c>
      <c r="CA762">
        <v>14.2</v>
      </c>
      <c r="CB762">
        <v>18.5</v>
      </c>
      <c r="CC762">
        <v>16.5</v>
      </c>
      <c r="CD762">
        <v>16.5</v>
      </c>
      <c r="CE762">
        <v>16.5</v>
      </c>
      <c r="CF762">
        <v>13.9</v>
      </c>
      <c r="CG762">
        <v>13.9</v>
      </c>
      <c r="CH762">
        <v>13.8</v>
      </c>
      <c r="CI762">
        <v>14.1</v>
      </c>
      <c r="CJ762">
        <v>14.1</v>
      </c>
      <c r="CK762">
        <v>13.3</v>
      </c>
      <c r="CL762">
        <v>13.8</v>
      </c>
      <c r="CM762">
        <v>14.1</v>
      </c>
      <c r="CN762">
        <v>17.5</v>
      </c>
      <c r="CO762">
        <v>17.5</v>
      </c>
      <c r="CP762">
        <v>19.7</v>
      </c>
    </row>
    <row r="763" spans="1:94">
      <c r="A763">
        <v>782</v>
      </c>
      <c r="B763" t="s">
        <v>1828</v>
      </c>
      <c r="C763" t="s">
        <v>1820</v>
      </c>
      <c r="D763" t="s">
        <v>1824</v>
      </c>
      <c r="E763" t="s">
        <v>1829</v>
      </c>
      <c r="F763" t="s">
        <v>2108</v>
      </c>
      <c r="I763" s="402"/>
      <c r="J763" s="402">
        <v>10.2</v>
      </c>
      <c r="K763" s="402"/>
      <c r="L763" s="402">
        <v>6.9</v>
      </c>
      <c r="M763" s="402">
        <v>9.1</v>
      </c>
      <c r="N763" s="402">
        <v>9.1</v>
      </c>
      <c r="O763" s="402">
        <v>11.6</v>
      </c>
      <c r="P763" s="402">
        <v>16</v>
      </c>
      <c r="Q763" s="402"/>
      <c r="R763" s="402">
        <v>6.8</v>
      </c>
      <c r="S763" s="402">
        <v>6.9</v>
      </c>
      <c r="T763" s="402">
        <v>6.9</v>
      </c>
      <c r="U763" s="402">
        <v>8.2</v>
      </c>
      <c r="V763" s="402">
        <v>9.1</v>
      </c>
      <c r="W763" s="402">
        <v>9</v>
      </c>
      <c r="X763" s="402">
        <v>9</v>
      </c>
      <c r="Y763" s="402">
        <v>8.8</v>
      </c>
      <c r="Z763" s="402">
        <v>8.4</v>
      </c>
      <c r="AA763" s="402">
        <v>9.9</v>
      </c>
      <c r="AB763" s="402">
        <v>17.5</v>
      </c>
      <c r="AC763" s="402">
        <v>11.5</v>
      </c>
      <c r="AD763" s="402">
        <v>11.6</v>
      </c>
      <c r="AE763" s="402">
        <v>11.6</v>
      </c>
      <c r="AF763" s="402">
        <v>14.7</v>
      </c>
      <c r="AG763" s="402">
        <v>16.2</v>
      </c>
      <c r="AH763" s="402">
        <v>17.3</v>
      </c>
      <c r="AI763" s="402"/>
      <c r="AJ763" s="402">
        <v>6.7</v>
      </c>
      <c r="AK763" s="402">
        <v>6.7</v>
      </c>
      <c r="AL763" s="402">
        <v>6.7</v>
      </c>
      <c r="AM763" s="402">
        <v>6.8</v>
      </c>
      <c r="AN763" s="402">
        <v>6.8</v>
      </c>
      <c r="AO763" s="402">
        <v>6.9</v>
      </c>
      <c r="AP763" s="402">
        <v>6.9</v>
      </c>
      <c r="AQ763" s="402">
        <v>6.9</v>
      </c>
      <c r="AR763" s="402">
        <v>6.9</v>
      </c>
      <c r="AS763" s="402">
        <v>6.8</v>
      </c>
      <c r="AT763" s="402">
        <v>6.8</v>
      </c>
      <c r="AU763" s="402">
        <v>6.8</v>
      </c>
      <c r="AV763" s="402">
        <v>6.8</v>
      </c>
      <c r="AW763" s="402">
        <v>8.2</v>
      </c>
      <c r="AX763" s="402">
        <v>8.2</v>
      </c>
      <c r="AY763" s="402">
        <v>8</v>
      </c>
      <c r="AZ763" s="402">
        <v>8.2</v>
      </c>
      <c r="BA763" s="402">
        <v>9</v>
      </c>
      <c r="BB763" s="402">
        <v>9</v>
      </c>
      <c r="BC763" s="402">
        <v>9.2</v>
      </c>
      <c r="BD763" s="402">
        <v>8.9</v>
      </c>
      <c r="BE763" s="402">
        <v>8.9</v>
      </c>
      <c r="BF763" s="402">
        <v>9</v>
      </c>
      <c r="BG763" s="402">
        <v>7.8</v>
      </c>
      <c r="BH763" s="402">
        <v>12.1</v>
      </c>
      <c r="BI763" s="402">
        <v>8.9</v>
      </c>
      <c r="BJ763" s="402">
        <v>8.4</v>
      </c>
      <c r="BK763" s="402">
        <v>8.8</v>
      </c>
      <c r="BL763" s="402">
        <v>8.8</v>
      </c>
      <c r="BM763" s="402">
        <v>8.4</v>
      </c>
      <c r="BN763" s="402">
        <v>8.1</v>
      </c>
      <c r="BO763" s="402">
        <v>9.8</v>
      </c>
      <c r="BP763" s="402">
        <v>11.2</v>
      </c>
      <c r="BQ763" s="402">
        <v>13.5</v>
      </c>
      <c r="BR763" s="402">
        <v>13.1</v>
      </c>
      <c r="BS763" s="402">
        <v>24.2</v>
      </c>
      <c r="BT763" s="402">
        <v>11.9</v>
      </c>
      <c r="BU763" s="402">
        <v>11.4</v>
      </c>
      <c r="BV763" s="402">
        <v>10.5</v>
      </c>
      <c r="BW763" s="402">
        <v>11.4</v>
      </c>
      <c r="BX763" s="402">
        <v>11.4</v>
      </c>
      <c r="BY763" s="402">
        <v>11.3</v>
      </c>
      <c r="BZ763" s="402">
        <v>11.9</v>
      </c>
      <c r="CA763" s="402">
        <v>13.6</v>
      </c>
      <c r="CB763" s="402">
        <v>11.5</v>
      </c>
      <c r="CC763" s="402">
        <v>10.7</v>
      </c>
      <c r="CD763" s="402">
        <v>11.5</v>
      </c>
      <c r="CE763" s="402">
        <v>11.7</v>
      </c>
      <c r="CF763" s="402">
        <v>14.7</v>
      </c>
      <c r="CG763" s="402">
        <v>14.4</v>
      </c>
      <c r="CH763" s="402">
        <v>14.6</v>
      </c>
      <c r="CI763" s="402">
        <v>16.2</v>
      </c>
      <c r="CJ763" s="402">
        <v>16.1</v>
      </c>
      <c r="CK763" s="402">
        <v>16.1</v>
      </c>
      <c r="CL763" s="402">
        <v>16.1</v>
      </c>
      <c r="CM763" s="402">
        <v>16.4</v>
      </c>
      <c r="CN763" s="402">
        <v>17.2</v>
      </c>
      <c r="CO763" s="402">
        <v>17.2</v>
      </c>
      <c r="CP763" s="402">
        <v>17.2</v>
      </c>
    </row>
    <row r="764" spans="1:94">
      <c r="A764">
        <v>783</v>
      </c>
      <c r="B764" t="s">
        <v>1830</v>
      </c>
      <c r="C764" t="s">
        <v>1820</v>
      </c>
      <c r="D764" t="s">
        <v>1824</v>
      </c>
      <c r="E764" t="s">
        <v>1831</v>
      </c>
      <c r="F764" t="s">
        <v>2108</v>
      </c>
      <c r="I764" s="402"/>
      <c r="J764" s="402">
        <v>4.3</v>
      </c>
      <c r="K764" s="402"/>
      <c r="L764" s="402">
        <v>4.1</v>
      </c>
      <c r="M764" s="402">
        <v>4</v>
      </c>
      <c r="N764" s="402">
        <v>4.4</v>
      </c>
      <c r="O764" s="402">
        <v>4.4</v>
      </c>
      <c r="P764" s="402">
        <v>4.6</v>
      </c>
      <c r="Q764" s="402"/>
      <c r="R764" s="402">
        <v>4.1</v>
      </c>
      <c r="S764" s="402">
        <v>3.9</v>
      </c>
      <c r="T764" s="402">
        <v>4.1</v>
      </c>
      <c r="U764" s="402">
        <v>2.6</v>
      </c>
      <c r="V764" s="402">
        <v>4</v>
      </c>
      <c r="W764" s="402">
        <v>4.4</v>
      </c>
      <c r="X764" s="402">
        <v>4.4</v>
      </c>
      <c r="Y764" s="402">
        <v>5</v>
      </c>
      <c r="Z764" s="402">
        <v>4.4</v>
      </c>
      <c r="AA764" s="402">
        <v>4.3</v>
      </c>
      <c r="AB764" s="402">
        <v>4.5</v>
      </c>
      <c r="AC764" s="402">
        <v>4.4</v>
      </c>
      <c r="AD764" s="402">
        <v>4.4</v>
      </c>
      <c r="AE764" s="402">
        <v>4.4</v>
      </c>
      <c r="AF764" s="402">
        <v>4.6</v>
      </c>
      <c r="AG764" s="402">
        <v>4.6</v>
      </c>
      <c r="AH764" s="402">
        <v>4.6</v>
      </c>
      <c r="AI764" s="402"/>
      <c r="AJ764" s="402">
        <v>4</v>
      </c>
      <c r="AK764" s="402">
        <v>3.9</v>
      </c>
      <c r="AL764" s="402">
        <v>4</v>
      </c>
      <c r="AM764" s="402">
        <v>3.8</v>
      </c>
      <c r="AN764" s="402">
        <v>3.5</v>
      </c>
      <c r="AO764" s="402">
        <v>3.8</v>
      </c>
      <c r="AP764" s="402">
        <v>3.8</v>
      </c>
      <c r="AQ764" s="402">
        <v>3.8</v>
      </c>
      <c r="AR764" s="402">
        <v>3.8</v>
      </c>
      <c r="AS764" s="402">
        <v>4</v>
      </c>
      <c r="AT764" s="402">
        <v>4</v>
      </c>
      <c r="AU764" s="402">
        <v>4.1</v>
      </c>
      <c r="AV764" s="402">
        <v>4.1</v>
      </c>
      <c r="AW764" s="402">
        <v>2.6</v>
      </c>
      <c r="AX764" s="402">
        <v>2.6</v>
      </c>
      <c r="AY764" s="402">
        <v>2.6</v>
      </c>
      <c r="AZ764" s="402">
        <v>2.6</v>
      </c>
      <c r="BA764" s="402">
        <v>3.9</v>
      </c>
      <c r="BB764" s="402">
        <v>3.9</v>
      </c>
      <c r="BC764" s="402">
        <v>3.9</v>
      </c>
      <c r="BD764" s="402">
        <v>4.2</v>
      </c>
      <c r="BE764" s="402">
        <v>5.4</v>
      </c>
      <c r="BF764" s="402">
        <v>4</v>
      </c>
      <c r="BG764" s="402">
        <v>4.3</v>
      </c>
      <c r="BH764" s="402">
        <v>4.3</v>
      </c>
      <c r="BI764" s="402">
        <v>4.3</v>
      </c>
      <c r="BJ764" s="402">
        <v>4.8</v>
      </c>
      <c r="BK764" s="402">
        <v>7.2</v>
      </c>
      <c r="BL764" s="402">
        <v>4.9</v>
      </c>
      <c r="BM764" s="402">
        <v>3.9</v>
      </c>
      <c r="BN764" s="402">
        <v>14</v>
      </c>
      <c r="BO764" s="402">
        <v>4.2</v>
      </c>
      <c r="BP764" s="402">
        <v>4.2</v>
      </c>
      <c r="BQ764" s="402">
        <v>4.4</v>
      </c>
      <c r="BR764" s="402">
        <v>4.9</v>
      </c>
      <c r="BS764" s="402">
        <v>4.4</v>
      </c>
      <c r="BT764" s="402">
        <v>4.3</v>
      </c>
      <c r="BU764" s="402">
        <v>4.3</v>
      </c>
      <c r="BV764" s="402">
        <v>4.3</v>
      </c>
      <c r="BW764" s="402">
        <v>4.3</v>
      </c>
      <c r="BX764" s="402">
        <v>4</v>
      </c>
      <c r="BY764" s="402">
        <v>4.1</v>
      </c>
      <c r="BZ764" s="402">
        <v>6.4</v>
      </c>
      <c r="CA764" s="402">
        <v>4.3</v>
      </c>
      <c r="CB764" s="402">
        <v>4.3</v>
      </c>
      <c r="CC764" s="402">
        <v>4.3</v>
      </c>
      <c r="CD764" s="402">
        <v>4.3</v>
      </c>
      <c r="CE764" s="402">
        <v>4.3</v>
      </c>
      <c r="CF764" s="402">
        <v>4.5</v>
      </c>
      <c r="CG764" s="402">
        <v>4.5</v>
      </c>
      <c r="CH764" s="402">
        <v>4.5</v>
      </c>
      <c r="CI764" s="402">
        <v>4.5</v>
      </c>
      <c r="CJ764" s="402">
        <v>4.5</v>
      </c>
      <c r="CK764" s="402">
        <v>4.5</v>
      </c>
      <c r="CL764" s="402">
        <v>4.5</v>
      </c>
      <c r="CM764" s="402">
        <v>4.5</v>
      </c>
      <c r="CN764" s="402">
        <v>6.1</v>
      </c>
      <c r="CO764" s="402">
        <v>3.1</v>
      </c>
      <c r="CP764" s="402">
        <v>8</v>
      </c>
    </row>
    <row r="765" spans="1:94">
      <c r="A765">
        <v>784</v>
      </c>
      <c r="B765" t="s">
        <v>1832</v>
      </c>
      <c r="C765" t="s">
        <v>1820</v>
      </c>
      <c r="D765" t="s">
        <v>1824</v>
      </c>
      <c r="E765" t="s">
        <v>1833</v>
      </c>
      <c r="F765" t="s">
        <v>2108</v>
      </c>
      <c r="I765" s="402"/>
      <c r="J765" s="402">
        <v>8.8</v>
      </c>
      <c r="K765" s="402"/>
      <c r="L765" s="402">
        <v>6.5</v>
      </c>
      <c r="M765" s="402">
        <v>8.6</v>
      </c>
      <c r="N765" s="402">
        <v>8.8</v>
      </c>
      <c r="O765" s="402">
        <v>9.3</v>
      </c>
      <c r="P765" s="402">
        <v>11.5</v>
      </c>
      <c r="Q765" s="402"/>
      <c r="R765" s="402">
        <v>6.4</v>
      </c>
      <c r="S765" s="402">
        <v>6.5</v>
      </c>
      <c r="T765" s="402">
        <v>6.5</v>
      </c>
      <c r="U765" s="402">
        <v>7.9</v>
      </c>
      <c r="V765" s="402">
        <v>8.6</v>
      </c>
      <c r="W765" s="402">
        <v>8.8</v>
      </c>
      <c r="X765" s="402">
        <v>8.7</v>
      </c>
      <c r="Y765" s="402">
        <v>8.7</v>
      </c>
      <c r="Z765" s="402">
        <v>8.8</v>
      </c>
      <c r="AA765" s="402">
        <v>8.8</v>
      </c>
      <c r="AB765" s="402">
        <v>9.3</v>
      </c>
      <c r="AC765" s="402">
        <v>9.3</v>
      </c>
      <c r="AD765" s="402">
        <v>9.2</v>
      </c>
      <c r="AE765" s="402">
        <v>9.3</v>
      </c>
      <c r="AF765" s="402">
        <v>11.2</v>
      </c>
      <c r="AG765" s="402">
        <v>11.4</v>
      </c>
      <c r="AH765" s="402">
        <v>13.2</v>
      </c>
      <c r="AI765" s="402"/>
      <c r="AJ765" s="402">
        <v>6.1</v>
      </c>
      <c r="AK765" s="402">
        <v>10.3</v>
      </c>
      <c r="AL765" s="402">
        <v>6</v>
      </c>
      <c r="AM765" s="402">
        <v>6.5</v>
      </c>
      <c r="AN765" s="402">
        <v>5.2</v>
      </c>
      <c r="AO765" s="402">
        <v>6.6</v>
      </c>
      <c r="AP765" s="402">
        <v>6.5</v>
      </c>
      <c r="AQ765" s="402">
        <v>6.5</v>
      </c>
      <c r="AR765" s="402">
        <v>6.5</v>
      </c>
      <c r="AS765" s="402">
        <v>6.5</v>
      </c>
      <c r="AT765" s="402">
        <v>6.5</v>
      </c>
      <c r="AU765" s="402">
        <v>5.9</v>
      </c>
      <c r="AV765" s="402">
        <v>6.5</v>
      </c>
      <c r="AW765" s="402">
        <v>8</v>
      </c>
      <c r="AX765" s="402">
        <v>8</v>
      </c>
      <c r="AY765" s="402">
        <v>7.9</v>
      </c>
      <c r="AZ765" s="402">
        <v>8</v>
      </c>
      <c r="BA765" s="402">
        <v>8.6</v>
      </c>
      <c r="BB765" s="402">
        <v>8.6</v>
      </c>
      <c r="BC765" s="402">
        <v>8.7</v>
      </c>
      <c r="BD765" s="402">
        <v>8.8</v>
      </c>
      <c r="BE765" s="402">
        <v>8.8</v>
      </c>
      <c r="BF765" s="402">
        <v>8.8</v>
      </c>
      <c r="BG765" s="402">
        <v>8.4</v>
      </c>
      <c r="BH765" s="402">
        <v>8.7</v>
      </c>
      <c r="BI765" s="402">
        <v>8.7</v>
      </c>
      <c r="BJ765" s="402">
        <v>7.7</v>
      </c>
      <c r="BK765" s="402">
        <v>10.2</v>
      </c>
      <c r="BL765" s="402">
        <v>8.7</v>
      </c>
      <c r="BM765" s="402">
        <v>8.8</v>
      </c>
      <c r="BN765" s="402">
        <v>8.6</v>
      </c>
      <c r="BO765" s="402">
        <v>8.8</v>
      </c>
      <c r="BP765" s="402">
        <v>8.8</v>
      </c>
      <c r="BQ765" s="402">
        <v>9.3</v>
      </c>
      <c r="BR765" s="402">
        <v>7.5</v>
      </c>
      <c r="BS765" s="402">
        <v>9.3</v>
      </c>
      <c r="BT765" s="402">
        <v>9.9</v>
      </c>
      <c r="BU765" s="402">
        <v>9.3</v>
      </c>
      <c r="BV765" s="402">
        <v>9.3</v>
      </c>
      <c r="BW765" s="402">
        <v>9.3</v>
      </c>
      <c r="BX765" s="402">
        <v>9.2</v>
      </c>
      <c r="BY765" s="402">
        <v>8.1</v>
      </c>
      <c r="BZ765" s="402">
        <v>10.5</v>
      </c>
      <c r="CA765" s="402">
        <v>9.2</v>
      </c>
      <c r="CB765" s="402">
        <v>9.1</v>
      </c>
      <c r="CC765" s="402">
        <v>8.6</v>
      </c>
      <c r="CD765" s="402">
        <v>10.1</v>
      </c>
      <c r="CE765" s="402">
        <v>9.3</v>
      </c>
      <c r="CF765" s="402">
        <v>11.5</v>
      </c>
      <c r="CG765" s="402">
        <v>9.4</v>
      </c>
      <c r="CH765" s="402">
        <v>11.2</v>
      </c>
      <c r="CI765" s="402">
        <v>11.5</v>
      </c>
      <c r="CJ765" s="402">
        <v>11.4</v>
      </c>
      <c r="CK765" s="402">
        <v>11.4</v>
      </c>
      <c r="CL765" s="402">
        <v>11.4</v>
      </c>
      <c r="CM765" s="402">
        <v>11.4</v>
      </c>
      <c r="CN765" s="402">
        <v>12.8</v>
      </c>
      <c r="CO765" s="402">
        <v>14.7</v>
      </c>
      <c r="CP765" s="402">
        <v>13.2</v>
      </c>
    </row>
    <row r="766" spans="1:94">
      <c r="A766">
        <v>785</v>
      </c>
      <c r="B766" t="s">
        <v>1834</v>
      </c>
      <c r="C766" t="s">
        <v>1820</v>
      </c>
      <c r="D766" t="s">
        <v>1824</v>
      </c>
      <c r="E766" t="s">
        <v>1835</v>
      </c>
      <c r="F766" t="s">
        <v>2108</v>
      </c>
      <c r="I766" s="402"/>
      <c r="J766" s="402">
        <v>39.6</v>
      </c>
      <c r="K766" s="402"/>
      <c r="L766" s="402">
        <v>33.3</v>
      </c>
      <c r="M766" s="402">
        <v>39.2</v>
      </c>
      <c r="N766" s="402">
        <v>38</v>
      </c>
      <c r="O766" s="402">
        <v>43.3</v>
      </c>
      <c r="P766" s="402">
        <v>47.5</v>
      </c>
      <c r="Q766" s="402"/>
      <c r="R766" s="402">
        <v>32.8</v>
      </c>
      <c r="S766" s="402">
        <v>32.3</v>
      </c>
      <c r="T766" s="402">
        <v>33.5</v>
      </c>
      <c r="U766" s="402">
        <v>40.1</v>
      </c>
      <c r="V766" s="402">
        <v>38.2</v>
      </c>
      <c r="W766" s="402">
        <v>36.9</v>
      </c>
      <c r="X766" s="402">
        <v>38</v>
      </c>
      <c r="Y766" s="402">
        <v>38</v>
      </c>
      <c r="Z766" s="402">
        <v>36.9</v>
      </c>
      <c r="AA766" s="402">
        <v>41</v>
      </c>
      <c r="AB766" s="402">
        <v>45.6</v>
      </c>
      <c r="AC766" s="402">
        <v>41.9</v>
      </c>
      <c r="AD766" s="402">
        <v>45.8</v>
      </c>
      <c r="AE766" s="402">
        <v>42.9</v>
      </c>
      <c r="AF766" s="402">
        <v>43.7</v>
      </c>
      <c r="AG766" s="402">
        <v>47.9</v>
      </c>
      <c r="AH766" s="402">
        <v>50.9</v>
      </c>
      <c r="AI766" s="402"/>
      <c r="AJ766" s="402">
        <v>31.3</v>
      </c>
      <c r="AK766" s="402">
        <v>32.8</v>
      </c>
      <c r="AL766" s="402">
        <v>32.8</v>
      </c>
      <c r="AM766" s="402">
        <v>28.9</v>
      </c>
      <c r="AN766" s="402">
        <v>28.2</v>
      </c>
      <c r="AO766" s="402">
        <v>34.8</v>
      </c>
      <c r="AP766" s="402">
        <v>32.3</v>
      </c>
      <c r="AQ766" s="402">
        <v>32.3</v>
      </c>
      <c r="AR766" s="402">
        <v>32.3</v>
      </c>
      <c r="AS766" s="402">
        <v>34.8</v>
      </c>
      <c r="AT766" s="402">
        <v>33.5</v>
      </c>
      <c r="AU766" s="402">
        <v>33.4</v>
      </c>
      <c r="AV766" s="402">
        <v>33.5</v>
      </c>
      <c r="AW766" s="402">
        <v>40.1</v>
      </c>
      <c r="AX766" s="402">
        <v>40.1</v>
      </c>
      <c r="AY766" s="402">
        <v>46.1</v>
      </c>
      <c r="AZ766" s="402">
        <v>40.1</v>
      </c>
      <c r="BA766" s="402">
        <v>38.2</v>
      </c>
      <c r="BB766" s="402">
        <v>37.9</v>
      </c>
      <c r="BC766" s="402">
        <v>38.2</v>
      </c>
      <c r="BD766" s="402">
        <v>34.9</v>
      </c>
      <c r="BE766" s="402">
        <v>36.8</v>
      </c>
      <c r="BF766" s="402">
        <v>36.8</v>
      </c>
      <c r="BG766" s="402">
        <v>36.8</v>
      </c>
      <c r="BH766" s="402">
        <v>38.8</v>
      </c>
      <c r="BI766" s="402">
        <v>38</v>
      </c>
      <c r="BJ766" s="402">
        <v>38.2</v>
      </c>
      <c r="BK766" s="402">
        <v>37.9</v>
      </c>
      <c r="BL766" s="402">
        <v>38</v>
      </c>
      <c r="BM766" s="402">
        <v>36.9</v>
      </c>
      <c r="BN766" s="402">
        <v>33.7</v>
      </c>
      <c r="BO766" s="402">
        <v>40.9</v>
      </c>
      <c r="BP766" s="402">
        <v>40.9</v>
      </c>
      <c r="BQ766" s="402">
        <v>47.3</v>
      </c>
      <c r="BR766" s="402">
        <v>45.6</v>
      </c>
      <c r="BS766" s="402">
        <v>45.9</v>
      </c>
      <c r="BT766" s="402">
        <v>41</v>
      </c>
      <c r="BU766" s="402">
        <v>41</v>
      </c>
      <c r="BV766" s="402">
        <v>41.9</v>
      </c>
      <c r="BW766" s="402">
        <v>41.9</v>
      </c>
      <c r="BX766" s="402">
        <v>46.5</v>
      </c>
      <c r="BY766" s="402">
        <v>45.8</v>
      </c>
      <c r="BZ766" s="402">
        <v>45.4</v>
      </c>
      <c r="CA766" s="402">
        <v>49</v>
      </c>
      <c r="CB766" s="402">
        <v>42.9</v>
      </c>
      <c r="CC766" s="402">
        <v>42.9</v>
      </c>
      <c r="CD766" s="402">
        <v>42.7</v>
      </c>
      <c r="CE766" s="402">
        <v>42.9</v>
      </c>
      <c r="CF766" s="402">
        <v>43.5</v>
      </c>
      <c r="CG766" s="402">
        <v>44.6</v>
      </c>
      <c r="CH766" s="402">
        <v>43.7</v>
      </c>
      <c r="CI766" s="402">
        <v>49.3</v>
      </c>
      <c r="CJ766" s="402">
        <v>47.9</v>
      </c>
      <c r="CK766" s="402">
        <v>47.9</v>
      </c>
      <c r="CL766" s="402">
        <v>47.9</v>
      </c>
      <c r="CM766" s="402">
        <v>47.9</v>
      </c>
      <c r="CN766" s="402">
        <v>52.5</v>
      </c>
      <c r="CO766" s="402">
        <v>50.5</v>
      </c>
      <c r="CP766" s="402">
        <v>53.7</v>
      </c>
    </row>
    <row r="767" spans="1:94">
      <c r="A767">
        <v>786</v>
      </c>
      <c r="B767" t="s">
        <v>1836</v>
      </c>
      <c r="C767" t="s">
        <v>1820</v>
      </c>
      <c r="D767" t="s">
        <v>1824</v>
      </c>
      <c r="E767" t="s">
        <v>1837</v>
      </c>
      <c r="F767" t="s">
        <v>2108</v>
      </c>
      <c r="I767" s="402"/>
      <c r="J767" s="402">
        <v>41</v>
      </c>
      <c r="K767" s="402"/>
      <c r="L767" s="402">
        <v>35.4</v>
      </c>
      <c r="M767" s="402">
        <v>38.7</v>
      </c>
      <c r="N767" s="402">
        <v>41.1</v>
      </c>
      <c r="O767" s="402">
        <v>44.2</v>
      </c>
      <c r="P767" s="402">
        <v>46.6</v>
      </c>
      <c r="Q767" s="402"/>
      <c r="R767" s="402">
        <v>35.8</v>
      </c>
      <c r="S767" s="402">
        <v>34</v>
      </c>
      <c r="T767" s="402">
        <v>36.2</v>
      </c>
      <c r="U767" s="402">
        <v>39</v>
      </c>
      <c r="V767" s="402">
        <v>38.2</v>
      </c>
      <c r="W767" s="402">
        <v>40.4</v>
      </c>
      <c r="X767" s="402">
        <v>41.2</v>
      </c>
      <c r="Y767" s="402">
        <v>41.6</v>
      </c>
      <c r="Z767" s="402">
        <v>41.2</v>
      </c>
      <c r="AA767" s="402">
        <v>42.4</v>
      </c>
      <c r="AB767" s="402">
        <v>45.1</v>
      </c>
      <c r="AC767" s="402">
        <v>44.1</v>
      </c>
      <c r="AD767" s="402">
        <v>44.3</v>
      </c>
      <c r="AE767" s="402">
        <v>44.4</v>
      </c>
      <c r="AF767" s="402">
        <v>45</v>
      </c>
      <c r="AG767" s="402">
        <v>47</v>
      </c>
      <c r="AH767" s="402">
        <v>48.5</v>
      </c>
      <c r="AI767" s="402"/>
      <c r="AJ767" s="402">
        <v>35.8</v>
      </c>
      <c r="AK767" s="402">
        <v>35.1</v>
      </c>
      <c r="AL767" s="402">
        <v>35.8</v>
      </c>
      <c r="AM767" s="402">
        <v>34</v>
      </c>
      <c r="AN767" s="402">
        <v>31</v>
      </c>
      <c r="AO767" s="402">
        <v>34</v>
      </c>
      <c r="AP767" s="402">
        <v>34</v>
      </c>
      <c r="AQ767" s="402">
        <v>34.5</v>
      </c>
      <c r="AR767" s="402">
        <v>34</v>
      </c>
      <c r="AS767" s="402">
        <v>36.2</v>
      </c>
      <c r="AT767" s="402">
        <v>36.2</v>
      </c>
      <c r="AU767" s="402">
        <v>36.1</v>
      </c>
      <c r="AV767" s="402">
        <v>36.9</v>
      </c>
      <c r="AW767" s="402">
        <v>39</v>
      </c>
      <c r="AX767" s="402">
        <v>39.4</v>
      </c>
      <c r="AY767" s="402">
        <v>39</v>
      </c>
      <c r="AZ767" s="402">
        <v>38.5</v>
      </c>
      <c r="BA767" s="402">
        <v>36.2</v>
      </c>
      <c r="BB767" s="402">
        <v>38</v>
      </c>
      <c r="BC767" s="402">
        <v>41.6</v>
      </c>
      <c r="BD767" s="402">
        <v>37.2</v>
      </c>
      <c r="BE767" s="402">
        <v>40.4</v>
      </c>
      <c r="BF767" s="402">
        <v>40.5</v>
      </c>
      <c r="BG767" s="402">
        <v>41.2</v>
      </c>
      <c r="BH767" s="402">
        <v>41.3</v>
      </c>
      <c r="BI767" s="402">
        <v>40.1</v>
      </c>
      <c r="BJ767" s="402">
        <v>41.6</v>
      </c>
      <c r="BK767" s="402">
        <v>40.6</v>
      </c>
      <c r="BL767" s="402">
        <v>41.6</v>
      </c>
      <c r="BM767" s="402">
        <v>41.2</v>
      </c>
      <c r="BN767" s="402">
        <v>41.2</v>
      </c>
      <c r="BO767" s="402">
        <v>42.4</v>
      </c>
      <c r="BP767" s="402">
        <v>42.7</v>
      </c>
      <c r="BQ767" s="402">
        <v>46.1</v>
      </c>
      <c r="BR767" s="402">
        <v>45.2</v>
      </c>
      <c r="BS767" s="402">
        <v>45.3</v>
      </c>
      <c r="BT767" s="402">
        <v>41.5</v>
      </c>
      <c r="BU767" s="402">
        <v>44.1</v>
      </c>
      <c r="BV767" s="402">
        <v>44.1</v>
      </c>
      <c r="BW767" s="402">
        <v>44.1</v>
      </c>
      <c r="BX767" s="402">
        <v>44.1</v>
      </c>
      <c r="BY767" s="402">
        <v>43.1</v>
      </c>
      <c r="BZ767" s="402">
        <v>44.4</v>
      </c>
      <c r="CA767" s="402">
        <v>48.9</v>
      </c>
      <c r="CB767" s="402">
        <v>46.4</v>
      </c>
      <c r="CC767" s="402">
        <v>44.4</v>
      </c>
      <c r="CD767" s="402">
        <v>44.4</v>
      </c>
      <c r="CE767" s="402">
        <v>44.4</v>
      </c>
      <c r="CF767" s="402">
        <v>45</v>
      </c>
      <c r="CG767" s="402">
        <v>45</v>
      </c>
      <c r="CH767" s="402">
        <v>42</v>
      </c>
      <c r="CI767" s="402">
        <v>50.9</v>
      </c>
      <c r="CJ767" s="402">
        <v>47</v>
      </c>
      <c r="CK767" s="402">
        <v>46.6</v>
      </c>
      <c r="CL767" s="402">
        <v>42.7</v>
      </c>
      <c r="CM767" s="402">
        <v>47</v>
      </c>
      <c r="CN767" s="402">
        <v>48.5</v>
      </c>
      <c r="CO767" s="402">
        <v>48.5</v>
      </c>
      <c r="CP767" s="402">
        <v>51.3</v>
      </c>
    </row>
    <row r="768" spans="1:94">
      <c r="A768">
        <v>787</v>
      </c>
      <c r="B768" t="s">
        <v>1838</v>
      </c>
      <c r="C768" t="s">
        <v>1820</v>
      </c>
      <c r="D768" t="s">
        <v>1824</v>
      </c>
      <c r="E768" t="s">
        <v>1839</v>
      </c>
      <c r="F768" t="s">
        <v>2108</v>
      </c>
      <c r="I768" s="402"/>
      <c r="J768" s="402">
        <v>45.9</v>
      </c>
      <c r="K768" s="402"/>
      <c r="L768" s="402">
        <v>36.2</v>
      </c>
      <c r="M768" s="402">
        <v>44.8</v>
      </c>
      <c r="N768" s="402">
        <v>45.9</v>
      </c>
      <c r="O768" s="402">
        <v>52.1</v>
      </c>
      <c r="P768" s="402">
        <v>53.2</v>
      </c>
      <c r="Q768" s="402"/>
      <c r="R768" s="402">
        <v>27.8</v>
      </c>
      <c r="S768" s="402">
        <v>34.1</v>
      </c>
      <c r="T768" s="402">
        <v>38.6</v>
      </c>
      <c r="U768" s="402">
        <v>41.7</v>
      </c>
      <c r="V768" s="402">
        <v>45</v>
      </c>
      <c r="W768" s="402">
        <v>42.9</v>
      </c>
      <c r="X768" s="402">
        <v>43.3</v>
      </c>
      <c r="Y768" s="402">
        <v>48.8</v>
      </c>
      <c r="Z768" s="402">
        <v>45.6</v>
      </c>
      <c r="AA768" s="402">
        <v>50.9</v>
      </c>
      <c r="AB768" s="402">
        <v>52.7</v>
      </c>
      <c r="AC768" s="402">
        <v>51.8</v>
      </c>
      <c r="AD768" s="402">
        <v>52.9</v>
      </c>
      <c r="AE768" s="402">
        <v>52.3</v>
      </c>
      <c r="AF768" s="402">
        <v>53.6</v>
      </c>
      <c r="AG768" s="402">
        <v>53.2</v>
      </c>
      <c r="AH768" s="402">
        <v>54.1</v>
      </c>
      <c r="AI768" s="402"/>
      <c r="AJ768" s="402">
        <v>27.7</v>
      </c>
      <c r="AK768" s="402">
        <v>27.7</v>
      </c>
      <c r="AL768" s="402">
        <v>27.7</v>
      </c>
      <c r="AM768" s="402">
        <v>32.2</v>
      </c>
      <c r="AN768" s="402">
        <v>30</v>
      </c>
      <c r="AO768" s="402">
        <v>39.2</v>
      </c>
      <c r="AP768" s="402">
        <v>34</v>
      </c>
      <c r="AQ768" s="402">
        <v>34</v>
      </c>
      <c r="AR768" s="402">
        <v>34</v>
      </c>
      <c r="AS768" s="402">
        <v>39.2</v>
      </c>
      <c r="AT768" s="402">
        <v>38.6</v>
      </c>
      <c r="AU768" s="402">
        <v>38.6</v>
      </c>
      <c r="AV768" s="402">
        <v>38.6</v>
      </c>
      <c r="AW768" s="402">
        <v>41.7</v>
      </c>
      <c r="AX768" s="402">
        <v>41.7</v>
      </c>
      <c r="AY768" s="402">
        <v>41.4</v>
      </c>
      <c r="AZ768" s="402">
        <v>38.6</v>
      </c>
      <c r="BA768" s="402">
        <v>44.9</v>
      </c>
      <c r="BB768" s="402">
        <v>44.4</v>
      </c>
      <c r="BC768" s="402">
        <v>50.5</v>
      </c>
      <c r="BD768" s="402">
        <v>42.1</v>
      </c>
      <c r="BE768" s="402">
        <v>42.1</v>
      </c>
      <c r="BF768" s="402">
        <v>42.9</v>
      </c>
      <c r="BG768" s="402">
        <v>42</v>
      </c>
      <c r="BH768" s="402">
        <v>44.8</v>
      </c>
      <c r="BI768" s="402">
        <v>43.3</v>
      </c>
      <c r="BJ768" s="402">
        <v>48.9</v>
      </c>
      <c r="BK768" s="402">
        <v>49</v>
      </c>
      <c r="BL768" s="402">
        <v>48.7</v>
      </c>
      <c r="BM768" s="402">
        <v>45.5</v>
      </c>
      <c r="BN768" s="402">
        <v>40.7</v>
      </c>
      <c r="BO768" s="402">
        <v>50.8</v>
      </c>
      <c r="BP768" s="402">
        <v>51.5</v>
      </c>
      <c r="BQ768" s="402">
        <v>51.7</v>
      </c>
      <c r="BR768" s="402">
        <v>55.5</v>
      </c>
      <c r="BS768" s="402">
        <v>52.9</v>
      </c>
      <c r="BT768" s="402">
        <v>43.1</v>
      </c>
      <c r="BU768" s="402">
        <v>50.7</v>
      </c>
      <c r="BV768" s="402">
        <v>52.7</v>
      </c>
      <c r="BW768" s="402">
        <v>51.8</v>
      </c>
      <c r="BX768" s="402">
        <v>52.3</v>
      </c>
      <c r="BY768" s="402">
        <v>53</v>
      </c>
      <c r="BZ768" s="402">
        <v>53.2</v>
      </c>
      <c r="CA768" s="402">
        <v>53.8</v>
      </c>
      <c r="CB768" s="402">
        <v>49.5</v>
      </c>
      <c r="CC768" s="402">
        <v>53</v>
      </c>
      <c r="CD768" s="402">
        <v>55.3</v>
      </c>
      <c r="CE768" s="402">
        <v>51.4</v>
      </c>
      <c r="CF768" s="402">
        <v>53.5</v>
      </c>
      <c r="CG768" s="402">
        <v>52.7</v>
      </c>
      <c r="CH768" s="402">
        <v>53.5</v>
      </c>
      <c r="CI768" s="402">
        <v>55</v>
      </c>
      <c r="CJ768" s="402">
        <v>53.2</v>
      </c>
      <c r="CK768" s="402">
        <v>53.2</v>
      </c>
      <c r="CL768" s="402">
        <v>53.2</v>
      </c>
      <c r="CM768" s="402">
        <v>53</v>
      </c>
      <c r="CN768" s="402">
        <v>54.1</v>
      </c>
      <c r="CO768" s="402">
        <v>54.1</v>
      </c>
      <c r="CP768" s="402">
        <v>54.1</v>
      </c>
    </row>
    <row r="769" spans="1:94">
      <c r="A769">
        <v>788</v>
      </c>
      <c r="B769" t="s">
        <v>1840</v>
      </c>
      <c r="C769" t="s">
        <v>1820</v>
      </c>
      <c r="D769" t="s">
        <v>1824</v>
      </c>
      <c r="E769" t="s">
        <v>1841</v>
      </c>
      <c r="F769" t="s">
        <v>2108</v>
      </c>
      <c r="I769" s="402"/>
      <c r="J769" s="402">
        <v>38</v>
      </c>
      <c r="K769" s="402"/>
      <c r="L769" s="402">
        <v>36.1</v>
      </c>
      <c r="M769" s="402">
        <v>38</v>
      </c>
      <c r="N769" s="402">
        <v>37.8</v>
      </c>
      <c r="O769" s="402">
        <v>37.8</v>
      </c>
      <c r="P769" s="402">
        <v>41.3</v>
      </c>
      <c r="Q769" s="402"/>
      <c r="R769" s="402">
        <v>35.9</v>
      </c>
      <c r="S769" s="402">
        <v>36</v>
      </c>
      <c r="T769" s="402">
        <v>35.9</v>
      </c>
      <c r="U769" s="402">
        <v>39</v>
      </c>
      <c r="V769" s="402">
        <v>37.7</v>
      </c>
      <c r="W769" s="402">
        <v>37.6</v>
      </c>
      <c r="X769" s="402">
        <v>37.4</v>
      </c>
      <c r="Y769" s="402">
        <v>37.4</v>
      </c>
      <c r="Z769" s="402">
        <v>37.6</v>
      </c>
      <c r="AA769" s="402">
        <v>38.4</v>
      </c>
      <c r="AB769" s="402">
        <v>38.4</v>
      </c>
      <c r="AC769" s="402">
        <v>37.6</v>
      </c>
      <c r="AD769" s="402">
        <v>37.6</v>
      </c>
      <c r="AE769" s="402">
        <v>37.6</v>
      </c>
      <c r="AF769" s="402">
        <v>41.1</v>
      </c>
      <c r="AG769" s="402">
        <v>43.3</v>
      </c>
      <c r="AH769" s="402">
        <v>41.1</v>
      </c>
      <c r="AI769" s="402"/>
      <c r="AJ769" s="402">
        <v>35.9</v>
      </c>
      <c r="AK769" s="402">
        <v>38.7</v>
      </c>
      <c r="AL769" s="402">
        <v>35.9</v>
      </c>
      <c r="AM769" s="402">
        <v>36</v>
      </c>
      <c r="AN769" s="402">
        <v>32.5</v>
      </c>
      <c r="AO769" s="402">
        <v>37.2</v>
      </c>
      <c r="AP769" s="402">
        <v>30.2</v>
      </c>
      <c r="AQ769" s="402">
        <v>38.3</v>
      </c>
      <c r="AR769" s="402">
        <v>36</v>
      </c>
      <c r="AS769" s="402">
        <v>35.9</v>
      </c>
      <c r="AT769" s="402">
        <v>35.9</v>
      </c>
      <c r="AU769" s="402">
        <v>34.2</v>
      </c>
      <c r="AV769" s="402">
        <v>35.9</v>
      </c>
      <c r="AW769" s="402">
        <v>39</v>
      </c>
      <c r="AX769" s="402">
        <v>39</v>
      </c>
      <c r="AY769" s="402">
        <v>39</v>
      </c>
      <c r="AZ769" s="402">
        <v>39</v>
      </c>
      <c r="BA769" s="402">
        <v>35.6</v>
      </c>
      <c r="BB769" s="402">
        <v>37.7</v>
      </c>
      <c r="BC769" s="402">
        <v>37.7</v>
      </c>
      <c r="BD769" s="402">
        <v>35.1</v>
      </c>
      <c r="BE769" s="402">
        <v>37.2</v>
      </c>
      <c r="BF769" s="402">
        <v>37.7</v>
      </c>
      <c r="BG769" s="402">
        <v>37.4</v>
      </c>
      <c r="BH769" s="402">
        <v>36.9</v>
      </c>
      <c r="BI769" s="402">
        <v>37.4</v>
      </c>
      <c r="BJ769" s="402">
        <v>37.4</v>
      </c>
      <c r="BK769" s="402">
        <v>38.4</v>
      </c>
      <c r="BL769" s="402">
        <v>36.8</v>
      </c>
      <c r="BM769" s="402">
        <v>37.8</v>
      </c>
      <c r="BN769" s="402">
        <v>36.6</v>
      </c>
      <c r="BO769" s="402">
        <v>38.4</v>
      </c>
      <c r="BP769" s="402">
        <v>40.3</v>
      </c>
      <c r="BQ769" s="402">
        <v>38.4</v>
      </c>
      <c r="BR769" s="402">
        <v>48.6</v>
      </c>
      <c r="BS769" s="402">
        <v>38.4</v>
      </c>
      <c r="BT769" s="402">
        <v>37.6</v>
      </c>
      <c r="BU769" s="402">
        <v>37.6</v>
      </c>
      <c r="BV769" s="402">
        <v>37.6</v>
      </c>
      <c r="BW769" s="402">
        <v>37.6</v>
      </c>
      <c r="BX769" s="402">
        <v>37.7</v>
      </c>
      <c r="BY769" s="402">
        <v>37.6</v>
      </c>
      <c r="BZ769" s="402">
        <v>37.2</v>
      </c>
      <c r="CA769" s="402">
        <v>37.6</v>
      </c>
      <c r="CB769" s="402">
        <v>37.6</v>
      </c>
      <c r="CC769" s="402">
        <v>37.6</v>
      </c>
      <c r="CD769" s="402">
        <v>37.6</v>
      </c>
      <c r="CE769" s="402">
        <v>37.6</v>
      </c>
      <c r="CF769" s="402">
        <v>41.1</v>
      </c>
      <c r="CG769" s="402">
        <v>41.1</v>
      </c>
      <c r="CH769" s="402">
        <v>41.1</v>
      </c>
      <c r="CI769" s="402">
        <v>43.3</v>
      </c>
      <c r="CJ769" s="402">
        <v>50.3</v>
      </c>
      <c r="CK769" s="402">
        <v>43.3</v>
      </c>
      <c r="CL769" s="402">
        <v>43.3</v>
      </c>
      <c r="CM769" s="402">
        <v>43.3</v>
      </c>
      <c r="CN769" s="402">
        <v>39.2</v>
      </c>
      <c r="CO769" s="402">
        <v>40.5</v>
      </c>
      <c r="CP769" s="402">
        <v>44.3</v>
      </c>
    </row>
    <row r="770" spans="1:94">
      <c r="A770">
        <v>789</v>
      </c>
      <c r="B770" t="s">
        <v>1842</v>
      </c>
      <c r="C770" t="s">
        <v>1820</v>
      </c>
      <c r="D770" t="s">
        <v>1824</v>
      </c>
      <c r="E770" t="s">
        <v>1843</v>
      </c>
      <c r="F770" t="s">
        <v>2108</v>
      </c>
      <c r="J770">
        <v>47.4</v>
      </c>
      <c r="L770">
        <v>41.1</v>
      </c>
      <c r="M770">
        <v>49.6</v>
      </c>
      <c r="N770">
        <v>45.8</v>
      </c>
      <c r="O770">
        <v>51.4</v>
      </c>
      <c r="P770">
        <v>54.2</v>
      </c>
      <c r="R770">
        <v>35.8</v>
      </c>
      <c r="S770">
        <v>41</v>
      </c>
      <c r="T770">
        <v>41</v>
      </c>
      <c r="U770">
        <v>49.9</v>
      </c>
      <c r="V770">
        <v>49.9</v>
      </c>
      <c r="W770">
        <v>43.6</v>
      </c>
      <c r="X770">
        <v>44.2</v>
      </c>
      <c r="Y770">
        <v>47.6</v>
      </c>
      <c r="Z770">
        <v>42.4</v>
      </c>
      <c r="AA770">
        <v>47.7</v>
      </c>
      <c r="AB770">
        <v>51.4</v>
      </c>
      <c r="AC770">
        <v>51.4</v>
      </c>
      <c r="AD770">
        <v>55.1</v>
      </c>
      <c r="AE770">
        <v>48.7</v>
      </c>
      <c r="AF770">
        <v>52.3</v>
      </c>
      <c r="AG770">
        <v>54.5</v>
      </c>
      <c r="AH770">
        <v>55.4</v>
      </c>
      <c r="AJ770">
        <v>31.1</v>
      </c>
      <c r="AK770">
        <v>25.3</v>
      </c>
      <c r="AL770">
        <v>36.1</v>
      </c>
      <c r="AM770">
        <v>36.8</v>
      </c>
      <c r="AN770">
        <v>36.5</v>
      </c>
      <c r="AO770">
        <v>45.4</v>
      </c>
      <c r="AP770">
        <v>41.2</v>
      </c>
      <c r="AQ770">
        <v>41.2</v>
      </c>
      <c r="AR770">
        <v>41.2</v>
      </c>
      <c r="AS770">
        <v>44.1</v>
      </c>
      <c r="AT770">
        <v>41.2</v>
      </c>
      <c r="AU770">
        <v>38.1</v>
      </c>
      <c r="AV770">
        <v>40.4</v>
      </c>
      <c r="AW770">
        <v>50.1</v>
      </c>
      <c r="AX770">
        <v>50.1</v>
      </c>
      <c r="AY770">
        <v>53.6</v>
      </c>
      <c r="AZ770">
        <v>50</v>
      </c>
      <c r="BA770">
        <v>50.2</v>
      </c>
      <c r="BB770">
        <v>50</v>
      </c>
      <c r="BC770">
        <v>50.6</v>
      </c>
      <c r="BD770">
        <v>42.7</v>
      </c>
      <c r="BE770">
        <v>43.8</v>
      </c>
      <c r="BF770">
        <v>43.8</v>
      </c>
      <c r="BG770">
        <v>43.5</v>
      </c>
      <c r="BH770">
        <v>44.4</v>
      </c>
      <c r="BI770">
        <v>44.4</v>
      </c>
      <c r="BJ770">
        <v>48.5</v>
      </c>
      <c r="BK770">
        <v>48.6</v>
      </c>
      <c r="BL770">
        <v>47.8</v>
      </c>
      <c r="BM770">
        <v>42.6</v>
      </c>
      <c r="BN770">
        <v>30.2</v>
      </c>
      <c r="BO770">
        <v>47.9</v>
      </c>
      <c r="BP770">
        <v>47.9</v>
      </c>
      <c r="BQ770">
        <v>51.5</v>
      </c>
      <c r="BR770">
        <v>62.9</v>
      </c>
      <c r="BS770">
        <v>51.5</v>
      </c>
      <c r="BT770">
        <v>49.1</v>
      </c>
      <c r="BU770">
        <v>50.6</v>
      </c>
      <c r="BV770">
        <v>51.5</v>
      </c>
      <c r="BW770">
        <v>53.4</v>
      </c>
      <c r="BX770">
        <v>55.3</v>
      </c>
      <c r="BY770">
        <v>55.9</v>
      </c>
      <c r="BZ770">
        <v>55.2</v>
      </c>
      <c r="CA770">
        <v>55.3</v>
      </c>
      <c r="CB770">
        <v>40.2</v>
      </c>
      <c r="CC770">
        <v>46.2</v>
      </c>
      <c r="CD770">
        <v>50.1</v>
      </c>
      <c r="CE770">
        <v>48.9</v>
      </c>
      <c r="CF770">
        <v>51.3</v>
      </c>
      <c r="CG770">
        <v>50.8</v>
      </c>
      <c r="CH770">
        <v>52.7</v>
      </c>
      <c r="CI770">
        <v>57</v>
      </c>
      <c r="CJ770">
        <v>54.7</v>
      </c>
      <c r="CK770">
        <v>54.7</v>
      </c>
      <c r="CL770">
        <v>54.7</v>
      </c>
      <c r="CM770">
        <v>54.7</v>
      </c>
      <c r="CN770">
        <v>56.8</v>
      </c>
      <c r="CO770">
        <v>54.5</v>
      </c>
      <c r="CP770">
        <v>55.5</v>
      </c>
    </row>
    <row r="771" spans="1:94">
      <c r="A771">
        <v>790</v>
      </c>
      <c r="B771" t="s">
        <v>1844</v>
      </c>
      <c r="C771" t="s">
        <v>1820</v>
      </c>
      <c r="D771" t="s">
        <v>1824</v>
      </c>
      <c r="E771" t="s">
        <v>1845</v>
      </c>
      <c r="F771" t="s">
        <v>2108</v>
      </c>
      <c r="I771" s="402"/>
      <c r="J771" s="402">
        <v>53.6</v>
      </c>
      <c r="K771" s="402"/>
      <c r="L771" s="402">
        <v>62.4</v>
      </c>
      <c r="M771" s="402">
        <v>54.8</v>
      </c>
      <c r="N771" s="402">
        <v>55.9</v>
      </c>
      <c r="O771" s="402">
        <v>48.3</v>
      </c>
      <c r="P771" s="402">
        <v>42.6</v>
      </c>
      <c r="Q771" s="402"/>
      <c r="R771" s="402">
        <v>62.9</v>
      </c>
      <c r="S771" s="402">
        <v>63.7</v>
      </c>
      <c r="T771" s="402">
        <v>62.1</v>
      </c>
      <c r="U771" s="402">
        <v>55.4</v>
      </c>
      <c r="V771" s="402">
        <v>55.7</v>
      </c>
      <c r="W771" s="402">
        <v>57</v>
      </c>
      <c r="X771" s="402">
        <v>55.9</v>
      </c>
      <c r="Y771" s="402">
        <v>55.9</v>
      </c>
      <c r="Z771" s="402">
        <v>57</v>
      </c>
      <c r="AA771" s="402">
        <v>53</v>
      </c>
      <c r="AB771" s="402">
        <v>46.1</v>
      </c>
      <c r="AC771" s="402">
        <v>50.3</v>
      </c>
      <c r="AD771" s="402">
        <v>45.6</v>
      </c>
      <c r="AE771" s="402">
        <v>47.8</v>
      </c>
      <c r="AF771" s="402">
        <v>47.2</v>
      </c>
      <c r="AG771" s="402">
        <v>42.2</v>
      </c>
      <c r="AH771" s="402">
        <v>38</v>
      </c>
      <c r="AI771" s="402"/>
      <c r="AJ771" s="402">
        <v>64.4</v>
      </c>
      <c r="AK771" s="402">
        <v>62.9</v>
      </c>
      <c r="AL771" s="402">
        <v>62.9</v>
      </c>
      <c r="AM771" s="402">
        <v>67.1</v>
      </c>
      <c r="AN771" s="402">
        <v>67.8</v>
      </c>
      <c r="AO771" s="402">
        <v>61.2</v>
      </c>
      <c r="AP771" s="402">
        <v>63.7</v>
      </c>
      <c r="AQ771" s="402">
        <v>63.7</v>
      </c>
      <c r="AR771" s="402">
        <v>63.7</v>
      </c>
      <c r="AS771" s="402">
        <v>60.8</v>
      </c>
      <c r="AT771" s="402">
        <v>62.1</v>
      </c>
      <c r="AU771" s="402">
        <v>62</v>
      </c>
      <c r="AV771" s="402">
        <v>62.1</v>
      </c>
      <c r="AW771" s="402">
        <v>55.4</v>
      </c>
      <c r="AX771" s="402">
        <v>55.4</v>
      </c>
      <c r="AY771" s="402">
        <v>50</v>
      </c>
      <c r="AZ771" s="402">
        <v>55.4</v>
      </c>
      <c r="BA771" s="402">
        <v>55.7</v>
      </c>
      <c r="BB771" s="402">
        <v>56.1</v>
      </c>
      <c r="BC771" s="402">
        <v>55.7</v>
      </c>
      <c r="BD771" s="402">
        <v>59</v>
      </c>
      <c r="BE771" s="402">
        <v>57</v>
      </c>
      <c r="BF771" s="402">
        <v>57</v>
      </c>
      <c r="BG771" s="402">
        <v>57.1</v>
      </c>
      <c r="BH771" s="402">
        <v>55</v>
      </c>
      <c r="BI771" s="402">
        <v>55.9</v>
      </c>
      <c r="BJ771" s="402">
        <v>56.1</v>
      </c>
      <c r="BK771" s="402">
        <v>55.7</v>
      </c>
      <c r="BL771" s="402">
        <v>55.9</v>
      </c>
      <c r="BM771" s="402">
        <v>57</v>
      </c>
      <c r="BN771" s="402">
        <v>60.4</v>
      </c>
      <c r="BO771" s="402">
        <v>53</v>
      </c>
      <c r="BP771" s="402">
        <v>53</v>
      </c>
      <c r="BQ771" s="402">
        <v>47.8</v>
      </c>
      <c r="BR771" s="402">
        <v>46.1</v>
      </c>
      <c r="BS771" s="402">
        <v>45</v>
      </c>
      <c r="BT771" s="402">
        <v>51</v>
      </c>
      <c r="BU771" s="402">
        <v>51.7</v>
      </c>
      <c r="BV771" s="402">
        <v>50.3</v>
      </c>
      <c r="BW771" s="402">
        <v>50.3</v>
      </c>
      <c r="BX771" s="402">
        <v>46.9</v>
      </c>
      <c r="BY771" s="402">
        <v>45.6</v>
      </c>
      <c r="BZ771" s="402">
        <v>45.1</v>
      </c>
      <c r="CA771" s="402">
        <v>41.2</v>
      </c>
      <c r="CB771" s="402">
        <v>47.8</v>
      </c>
      <c r="CC771" s="402">
        <v>47.8</v>
      </c>
      <c r="CD771" s="402">
        <v>47.6</v>
      </c>
      <c r="CE771" s="402">
        <v>47.8</v>
      </c>
      <c r="CF771" s="402">
        <v>47.4</v>
      </c>
      <c r="CG771" s="402">
        <v>48.5</v>
      </c>
      <c r="CH771" s="402">
        <v>47.2</v>
      </c>
      <c r="CI771" s="402">
        <v>40.6</v>
      </c>
      <c r="CJ771" s="402">
        <v>42.2</v>
      </c>
      <c r="CK771" s="402">
        <v>42.2</v>
      </c>
      <c r="CL771" s="402">
        <v>42.2</v>
      </c>
      <c r="CM771" s="402">
        <v>42.2</v>
      </c>
      <c r="CN771" s="402">
        <v>37.3</v>
      </c>
      <c r="CO771" s="402">
        <v>37.6</v>
      </c>
      <c r="CP771" s="402">
        <v>35.1</v>
      </c>
    </row>
    <row r="772" spans="1:94">
      <c r="A772">
        <v>791</v>
      </c>
      <c r="B772" t="s">
        <v>1846</v>
      </c>
      <c r="C772" t="s">
        <v>1820</v>
      </c>
      <c r="D772" t="s">
        <v>1824</v>
      </c>
      <c r="E772" t="s">
        <v>1847</v>
      </c>
      <c r="F772" t="s">
        <v>2108</v>
      </c>
      <c r="I772" s="402"/>
      <c r="J772" s="402">
        <v>48.1</v>
      </c>
      <c r="K772" s="402"/>
      <c r="L772" s="402">
        <v>56.3</v>
      </c>
      <c r="M772" s="402">
        <v>53</v>
      </c>
      <c r="N772" s="402">
        <v>48.9</v>
      </c>
      <c r="O772" s="402">
        <v>42.6</v>
      </c>
      <c r="P772" s="402">
        <v>39</v>
      </c>
      <c r="Q772" s="402"/>
      <c r="R772" s="402">
        <v>57.1</v>
      </c>
      <c r="S772" s="402">
        <v>58</v>
      </c>
      <c r="T772" s="402">
        <v>55.7</v>
      </c>
      <c r="U772" s="402">
        <v>53.3</v>
      </c>
      <c r="V772" s="402">
        <v>53.5</v>
      </c>
      <c r="W772" s="402">
        <v>49.8</v>
      </c>
      <c r="X772" s="402">
        <v>49</v>
      </c>
      <c r="Y772" s="402">
        <v>49.4</v>
      </c>
      <c r="Z772" s="402">
        <v>49</v>
      </c>
      <c r="AA772" s="402">
        <v>47.9</v>
      </c>
      <c r="AB772" s="402">
        <v>42</v>
      </c>
      <c r="AC772" s="402">
        <v>43.7</v>
      </c>
      <c r="AD772" s="402">
        <v>42.6</v>
      </c>
      <c r="AE772" s="402">
        <v>39.1</v>
      </c>
      <c r="AF772" s="402">
        <v>41.1</v>
      </c>
      <c r="AG772" s="402">
        <v>38.9</v>
      </c>
      <c r="AH772" s="402">
        <v>34</v>
      </c>
      <c r="AI772" s="402"/>
      <c r="AJ772" s="402">
        <v>57.1</v>
      </c>
      <c r="AK772" s="402">
        <v>58</v>
      </c>
      <c r="AL772" s="402">
        <v>57.1</v>
      </c>
      <c r="AM772" s="402">
        <v>58</v>
      </c>
      <c r="AN772" s="402">
        <v>61</v>
      </c>
      <c r="AO772" s="402">
        <v>58</v>
      </c>
      <c r="AP772" s="402">
        <v>58</v>
      </c>
      <c r="AQ772" s="402">
        <v>58.8</v>
      </c>
      <c r="AR772" s="402">
        <v>58</v>
      </c>
      <c r="AS772" s="402">
        <v>55.6</v>
      </c>
      <c r="AT772" s="402">
        <v>55.6</v>
      </c>
      <c r="AU772" s="402">
        <v>55.5</v>
      </c>
      <c r="AV772" s="402">
        <v>54.9</v>
      </c>
      <c r="AW772" s="402">
        <v>53.3</v>
      </c>
      <c r="AX772" s="402">
        <v>53.8</v>
      </c>
      <c r="AY772" s="402">
        <v>53.3</v>
      </c>
      <c r="AZ772" s="402">
        <v>53.8</v>
      </c>
      <c r="BA772" s="402">
        <v>54.3</v>
      </c>
      <c r="BB772" s="402">
        <v>54.7</v>
      </c>
      <c r="BC772" s="402">
        <v>50.3</v>
      </c>
      <c r="BD772" s="402">
        <v>52.9</v>
      </c>
      <c r="BE772" s="402">
        <v>51</v>
      </c>
      <c r="BF772" s="402">
        <v>49.7</v>
      </c>
      <c r="BG772" s="402">
        <v>48.9</v>
      </c>
      <c r="BH772" s="402">
        <v>48.8</v>
      </c>
      <c r="BI772" s="402">
        <v>49.7</v>
      </c>
      <c r="BJ772" s="402">
        <v>49.3</v>
      </c>
      <c r="BK772" s="402">
        <v>50.7</v>
      </c>
      <c r="BL772" s="402">
        <v>49.3</v>
      </c>
      <c r="BM772" s="402">
        <v>48.9</v>
      </c>
      <c r="BN772" s="402">
        <v>48.9</v>
      </c>
      <c r="BO772" s="402">
        <v>47.8</v>
      </c>
      <c r="BP772" s="402">
        <v>47.6</v>
      </c>
      <c r="BQ772" s="402">
        <v>42.8</v>
      </c>
      <c r="BR772" s="402">
        <v>42</v>
      </c>
      <c r="BS772" s="402">
        <v>41.7</v>
      </c>
      <c r="BT772" s="402">
        <v>46.6</v>
      </c>
      <c r="BU772" s="402">
        <v>43.8</v>
      </c>
      <c r="BV772" s="402">
        <v>43.7</v>
      </c>
      <c r="BW772" s="402">
        <v>43.7</v>
      </c>
      <c r="BX772" s="402">
        <v>43.4</v>
      </c>
      <c r="BY772" s="402">
        <v>44</v>
      </c>
      <c r="BZ772" s="402">
        <v>42.6</v>
      </c>
      <c r="CA772" s="402">
        <v>36.9</v>
      </c>
      <c r="CB772" s="402">
        <v>35.1</v>
      </c>
      <c r="CC772" s="402">
        <v>39.1</v>
      </c>
      <c r="CD772" s="402">
        <v>39.1</v>
      </c>
      <c r="CE772" s="402">
        <v>39.1</v>
      </c>
      <c r="CF772" s="402">
        <v>41.1</v>
      </c>
      <c r="CG772" s="402">
        <v>41.1</v>
      </c>
      <c r="CH772" s="402">
        <v>44.2</v>
      </c>
      <c r="CI772" s="402">
        <v>35</v>
      </c>
      <c r="CJ772" s="402">
        <v>38.9</v>
      </c>
      <c r="CK772" s="402">
        <v>40.1</v>
      </c>
      <c r="CL772" s="402">
        <v>43.4</v>
      </c>
      <c r="CM772" s="402">
        <v>38.9</v>
      </c>
      <c r="CN772" s="402">
        <v>34</v>
      </c>
      <c r="CO772" s="402">
        <v>34</v>
      </c>
      <c r="CP772" s="402">
        <v>29</v>
      </c>
    </row>
    <row r="773" spans="1:94">
      <c r="A773">
        <v>792</v>
      </c>
      <c r="B773" t="s">
        <v>1848</v>
      </c>
      <c r="C773" t="s">
        <v>1820</v>
      </c>
      <c r="D773" t="s">
        <v>1824</v>
      </c>
      <c r="E773" t="s">
        <v>1849</v>
      </c>
      <c r="F773" t="s">
        <v>2108</v>
      </c>
      <c r="I773" s="402"/>
      <c r="J773" s="402">
        <v>43.9</v>
      </c>
      <c r="K773" s="402"/>
      <c r="L773" s="402">
        <v>56.9</v>
      </c>
      <c r="M773" s="402">
        <v>46.1</v>
      </c>
      <c r="N773" s="402">
        <v>45</v>
      </c>
      <c r="O773" s="402">
        <v>36.2</v>
      </c>
      <c r="P773" s="402">
        <v>30.8</v>
      </c>
      <c r="Q773" s="402"/>
      <c r="R773" s="402">
        <v>65.4</v>
      </c>
      <c r="S773" s="402">
        <v>59</v>
      </c>
      <c r="T773" s="402">
        <v>54.5</v>
      </c>
      <c r="U773" s="402">
        <v>50.1</v>
      </c>
      <c r="V773" s="402">
        <v>46</v>
      </c>
      <c r="W773" s="402">
        <v>48</v>
      </c>
      <c r="X773" s="402">
        <v>47.7</v>
      </c>
      <c r="Y773" s="402">
        <v>42.4</v>
      </c>
      <c r="Z773" s="402">
        <v>46</v>
      </c>
      <c r="AA773" s="402">
        <v>39.3</v>
      </c>
      <c r="AB773" s="402">
        <v>29.8</v>
      </c>
      <c r="AC773" s="402">
        <v>36.7</v>
      </c>
      <c r="AD773" s="402">
        <v>35.5</v>
      </c>
      <c r="AE773" s="402">
        <v>36.1</v>
      </c>
      <c r="AF773" s="402">
        <v>31.7</v>
      </c>
      <c r="AG773" s="402">
        <v>30.6</v>
      </c>
      <c r="AH773" s="402">
        <v>28.6</v>
      </c>
      <c r="AI773" s="402"/>
      <c r="AJ773" s="402">
        <v>65.6</v>
      </c>
      <c r="AK773" s="402">
        <v>65.6</v>
      </c>
      <c r="AL773" s="402">
        <v>65.6</v>
      </c>
      <c r="AM773" s="402">
        <v>61</v>
      </c>
      <c r="AN773" s="402">
        <v>63.2</v>
      </c>
      <c r="AO773" s="402">
        <v>53.9</v>
      </c>
      <c r="AP773" s="402">
        <v>59.1</v>
      </c>
      <c r="AQ773" s="402">
        <v>59.1</v>
      </c>
      <c r="AR773" s="402">
        <v>59.1</v>
      </c>
      <c r="AS773" s="402">
        <v>54</v>
      </c>
      <c r="AT773" s="402">
        <v>54.6</v>
      </c>
      <c r="AU773" s="402">
        <v>54.6</v>
      </c>
      <c r="AV773" s="402">
        <v>54.6</v>
      </c>
      <c r="AW773" s="402">
        <v>50.2</v>
      </c>
      <c r="AX773" s="402">
        <v>50.2</v>
      </c>
      <c r="AY773" s="402">
        <v>50.6</v>
      </c>
      <c r="AZ773" s="402">
        <v>53.2</v>
      </c>
      <c r="BA773" s="402">
        <v>46.1</v>
      </c>
      <c r="BB773" s="402">
        <v>46.6</v>
      </c>
      <c r="BC773" s="402">
        <v>40.2</v>
      </c>
      <c r="BD773" s="402">
        <v>48.9</v>
      </c>
      <c r="BE773" s="402">
        <v>48.9</v>
      </c>
      <c r="BF773" s="402">
        <v>48.2</v>
      </c>
      <c r="BG773" s="402">
        <v>50.1</v>
      </c>
      <c r="BH773" s="402">
        <v>43.1</v>
      </c>
      <c r="BI773" s="402">
        <v>47.8</v>
      </c>
      <c r="BJ773" s="402">
        <v>42.7</v>
      </c>
      <c r="BK773" s="402">
        <v>42.2</v>
      </c>
      <c r="BL773" s="402">
        <v>42.5</v>
      </c>
      <c r="BM773" s="402">
        <v>46.1</v>
      </c>
      <c r="BN773" s="402">
        <v>51.2</v>
      </c>
      <c r="BO773" s="402">
        <v>39.4</v>
      </c>
      <c r="BP773" s="402">
        <v>37.3</v>
      </c>
      <c r="BQ773" s="402">
        <v>34.7</v>
      </c>
      <c r="BR773" s="402">
        <v>31.5</v>
      </c>
      <c r="BS773" s="402">
        <v>22.9</v>
      </c>
      <c r="BT773" s="402">
        <v>45</v>
      </c>
      <c r="BU773" s="402">
        <v>38</v>
      </c>
      <c r="BV773" s="402">
        <v>36.8</v>
      </c>
      <c r="BW773" s="402">
        <v>36.8</v>
      </c>
      <c r="BX773" s="402">
        <v>36.3</v>
      </c>
      <c r="BY773" s="402">
        <v>35.7</v>
      </c>
      <c r="BZ773" s="402">
        <v>34.9</v>
      </c>
      <c r="CA773" s="402">
        <v>32.6</v>
      </c>
      <c r="CB773" s="402">
        <v>39</v>
      </c>
      <c r="CC773" s="402">
        <v>36.3</v>
      </c>
      <c r="CD773" s="402">
        <v>33.1</v>
      </c>
      <c r="CE773" s="402">
        <v>36.8</v>
      </c>
      <c r="CF773" s="402">
        <v>31.8</v>
      </c>
      <c r="CG773" s="402">
        <v>32.8</v>
      </c>
      <c r="CH773" s="402">
        <v>31.8</v>
      </c>
      <c r="CI773" s="402">
        <v>28.8</v>
      </c>
      <c r="CJ773" s="402">
        <v>30.7</v>
      </c>
      <c r="CK773" s="402">
        <v>30.7</v>
      </c>
      <c r="CL773" s="402">
        <v>30.7</v>
      </c>
      <c r="CM773" s="402">
        <v>30.6</v>
      </c>
      <c r="CN773" s="402">
        <v>28.7</v>
      </c>
      <c r="CO773" s="402">
        <v>28.7</v>
      </c>
      <c r="CP773" s="402">
        <v>28.7</v>
      </c>
    </row>
    <row r="774" spans="1:94">
      <c r="A774">
        <v>793</v>
      </c>
      <c r="B774" t="s">
        <v>1850</v>
      </c>
      <c r="C774" t="s">
        <v>1820</v>
      </c>
      <c r="D774" t="s">
        <v>1824</v>
      </c>
      <c r="E774" t="s">
        <v>1851</v>
      </c>
      <c r="F774" t="s">
        <v>2108</v>
      </c>
      <c r="I774" s="402"/>
      <c r="J774" s="402">
        <v>57.7</v>
      </c>
      <c r="K774" s="402"/>
      <c r="L774" s="402">
        <v>59.8</v>
      </c>
      <c r="M774" s="402">
        <v>58</v>
      </c>
      <c r="N774" s="402">
        <v>57.8</v>
      </c>
      <c r="O774" s="402">
        <v>57.8</v>
      </c>
      <c r="P774" s="402">
        <v>54.1</v>
      </c>
      <c r="Q774" s="402"/>
      <c r="R774" s="402">
        <v>60</v>
      </c>
      <c r="S774" s="402">
        <v>60.1</v>
      </c>
      <c r="T774" s="402">
        <v>60</v>
      </c>
      <c r="U774" s="402">
        <v>58.4</v>
      </c>
      <c r="V774" s="402">
        <v>58.3</v>
      </c>
      <c r="W774" s="402">
        <v>58</v>
      </c>
      <c r="X774" s="402">
        <v>58.2</v>
      </c>
      <c r="Y774" s="402">
        <v>57.7</v>
      </c>
      <c r="Z774" s="402">
        <v>58</v>
      </c>
      <c r="AA774" s="402">
        <v>57.3</v>
      </c>
      <c r="AB774" s="402">
        <v>57.2</v>
      </c>
      <c r="AC774" s="402">
        <v>58</v>
      </c>
      <c r="AD774" s="402">
        <v>58</v>
      </c>
      <c r="AE774" s="402">
        <v>58</v>
      </c>
      <c r="AF774" s="402">
        <v>54.3</v>
      </c>
      <c r="AG774" s="402">
        <v>52.1</v>
      </c>
      <c r="AH774" s="402">
        <v>54.3</v>
      </c>
      <c r="AI774" s="402"/>
      <c r="AJ774" s="402">
        <v>60.1</v>
      </c>
      <c r="AK774" s="402">
        <v>57.4</v>
      </c>
      <c r="AL774" s="402">
        <v>60.1</v>
      </c>
      <c r="AM774" s="402">
        <v>60.2</v>
      </c>
      <c r="AN774" s="402">
        <v>64</v>
      </c>
      <c r="AO774" s="402">
        <v>59.1</v>
      </c>
      <c r="AP774" s="402">
        <v>66</v>
      </c>
      <c r="AQ774" s="402">
        <v>57.9</v>
      </c>
      <c r="AR774" s="402">
        <v>60.2</v>
      </c>
      <c r="AS774" s="402">
        <v>60.1</v>
      </c>
      <c r="AT774" s="402">
        <v>60.1</v>
      </c>
      <c r="AU774" s="402">
        <v>61.7</v>
      </c>
      <c r="AV774" s="402">
        <v>60</v>
      </c>
      <c r="AW774" s="402">
        <v>58.4</v>
      </c>
      <c r="AX774" s="402">
        <v>58.4</v>
      </c>
      <c r="AY774" s="402">
        <v>58.4</v>
      </c>
      <c r="AZ774" s="402">
        <v>58.4</v>
      </c>
      <c r="BA774" s="402">
        <v>60.5</v>
      </c>
      <c r="BB774" s="402">
        <v>58.3</v>
      </c>
      <c r="BC774" s="402">
        <v>58.3</v>
      </c>
      <c r="BD774" s="402">
        <v>60.6</v>
      </c>
      <c r="BE774" s="402">
        <v>57.4</v>
      </c>
      <c r="BF774" s="402">
        <v>58.2</v>
      </c>
      <c r="BG774" s="402">
        <v>58.3</v>
      </c>
      <c r="BH774" s="402">
        <v>58.9</v>
      </c>
      <c r="BI774" s="402">
        <v>58.3</v>
      </c>
      <c r="BJ774" s="402">
        <v>57.8</v>
      </c>
      <c r="BK774" s="402">
        <v>54.4</v>
      </c>
      <c r="BL774" s="402">
        <v>58.3</v>
      </c>
      <c r="BM774" s="402">
        <v>58.3</v>
      </c>
      <c r="BN774" s="402">
        <v>49.4</v>
      </c>
      <c r="BO774" s="402">
        <v>57.4</v>
      </c>
      <c r="BP774" s="402">
        <v>55.4</v>
      </c>
      <c r="BQ774" s="402">
        <v>57.2</v>
      </c>
      <c r="BR774" s="402">
        <v>46.5</v>
      </c>
      <c r="BS774" s="402">
        <v>57.2</v>
      </c>
      <c r="BT774" s="402">
        <v>58.1</v>
      </c>
      <c r="BU774" s="402">
        <v>58.1</v>
      </c>
      <c r="BV774" s="402">
        <v>58.1</v>
      </c>
      <c r="BW774" s="402">
        <v>58.1</v>
      </c>
      <c r="BX774" s="402">
        <v>58.2</v>
      </c>
      <c r="BY774" s="402">
        <v>58.2</v>
      </c>
      <c r="BZ774" s="402">
        <v>56.4</v>
      </c>
      <c r="CA774" s="402">
        <v>58.1</v>
      </c>
      <c r="CB774" s="402">
        <v>58.1</v>
      </c>
      <c r="CC774" s="402">
        <v>58.1</v>
      </c>
      <c r="CD774" s="402">
        <v>58.1</v>
      </c>
      <c r="CE774" s="402">
        <v>58.1</v>
      </c>
      <c r="CF774" s="402">
        <v>54.4</v>
      </c>
      <c r="CG774" s="402">
        <v>54.4</v>
      </c>
      <c r="CH774" s="402">
        <v>54.4</v>
      </c>
      <c r="CI774" s="402">
        <v>52.2</v>
      </c>
      <c r="CJ774" s="402">
        <v>45.2</v>
      </c>
      <c r="CK774" s="402">
        <v>52.2</v>
      </c>
      <c r="CL774" s="402">
        <v>52.2</v>
      </c>
      <c r="CM774" s="402">
        <v>52.2</v>
      </c>
      <c r="CN774" s="402">
        <v>54.7</v>
      </c>
      <c r="CO774" s="402">
        <v>56.4</v>
      </c>
      <c r="CP774" s="402">
        <v>47.7</v>
      </c>
    </row>
    <row r="775" spans="1:94">
      <c r="A775">
        <v>794</v>
      </c>
      <c r="B775" t="s">
        <v>1852</v>
      </c>
      <c r="C775" t="s">
        <v>1820</v>
      </c>
      <c r="D775" t="s">
        <v>1824</v>
      </c>
      <c r="E775" t="s">
        <v>1853</v>
      </c>
      <c r="F775" t="s">
        <v>2108</v>
      </c>
      <c r="I775" s="402"/>
      <c r="J775" s="402">
        <v>43.8</v>
      </c>
      <c r="K775" s="402"/>
      <c r="L775" s="402">
        <v>52.4</v>
      </c>
      <c r="M775" s="402">
        <v>41.8</v>
      </c>
      <c r="N775" s="402">
        <v>45.4</v>
      </c>
      <c r="O775" s="402">
        <v>39.3</v>
      </c>
      <c r="P775" s="402">
        <v>34.3</v>
      </c>
      <c r="Q775" s="402"/>
      <c r="R775" s="402">
        <v>57.8</v>
      </c>
      <c r="S775" s="402">
        <v>52.5</v>
      </c>
      <c r="T775" s="402">
        <v>52.5</v>
      </c>
      <c r="U775" s="402">
        <v>42.2</v>
      </c>
      <c r="V775" s="402">
        <v>41.5</v>
      </c>
      <c r="W775" s="402">
        <v>47.7</v>
      </c>
      <c r="X775" s="402">
        <v>47.1</v>
      </c>
      <c r="Y775" s="402">
        <v>43.7</v>
      </c>
      <c r="Z775" s="402">
        <v>48.8</v>
      </c>
      <c r="AA775" s="402">
        <v>43.5</v>
      </c>
      <c r="AB775" s="402">
        <v>39.4</v>
      </c>
      <c r="AC775" s="402">
        <v>39.4</v>
      </c>
      <c r="AD775" s="402">
        <v>35.7</v>
      </c>
      <c r="AE775" s="402">
        <v>42</v>
      </c>
      <c r="AF775" s="402">
        <v>36.5</v>
      </c>
      <c r="AG775" s="402">
        <v>34.1</v>
      </c>
      <c r="AH775" s="402">
        <v>31.5</v>
      </c>
      <c r="AI775" s="402"/>
      <c r="AJ775" s="402">
        <v>62.7</v>
      </c>
      <c r="AK775" s="402">
        <v>64.4</v>
      </c>
      <c r="AL775" s="402">
        <v>57.8</v>
      </c>
      <c r="AM775" s="402">
        <v>56.7</v>
      </c>
      <c r="AN775" s="402">
        <v>58.3</v>
      </c>
      <c r="AO775" s="402">
        <v>48</v>
      </c>
      <c r="AP775" s="402">
        <v>52.3</v>
      </c>
      <c r="AQ775" s="402">
        <v>52.3</v>
      </c>
      <c r="AR775" s="402">
        <v>52.3</v>
      </c>
      <c r="AS775" s="402">
        <v>49.4</v>
      </c>
      <c r="AT775" s="402">
        <v>52.3</v>
      </c>
      <c r="AU775" s="402">
        <v>56</v>
      </c>
      <c r="AV775" s="402">
        <v>53</v>
      </c>
      <c r="AW775" s="402">
        <v>42</v>
      </c>
      <c r="AX775" s="402">
        <v>42</v>
      </c>
      <c r="AY775" s="402">
        <v>38.5</v>
      </c>
      <c r="AZ775" s="402">
        <v>42</v>
      </c>
      <c r="BA775" s="402">
        <v>41.2</v>
      </c>
      <c r="BB775" s="402">
        <v>41.3</v>
      </c>
      <c r="BC775" s="402">
        <v>40.7</v>
      </c>
      <c r="BD775" s="402">
        <v>48.5</v>
      </c>
      <c r="BE775" s="402">
        <v>47.5</v>
      </c>
      <c r="BF775" s="402">
        <v>47.5</v>
      </c>
      <c r="BG775" s="402">
        <v>48.1</v>
      </c>
      <c r="BH775" s="402">
        <v>46.9</v>
      </c>
      <c r="BI775" s="402">
        <v>46.9</v>
      </c>
      <c r="BJ775" s="402">
        <v>43.8</v>
      </c>
      <c r="BK775" s="402">
        <v>41.2</v>
      </c>
      <c r="BL775" s="402">
        <v>43.5</v>
      </c>
      <c r="BM775" s="402">
        <v>48.6</v>
      </c>
      <c r="BN775" s="402">
        <v>61.2</v>
      </c>
      <c r="BO775" s="402">
        <v>43.3</v>
      </c>
      <c r="BP775" s="402">
        <v>43.3</v>
      </c>
      <c r="BQ775" s="402">
        <v>39.2</v>
      </c>
      <c r="BR775" s="402">
        <v>29.6</v>
      </c>
      <c r="BS775" s="402">
        <v>39.2</v>
      </c>
      <c r="BT775" s="402">
        <v>41</v>
      </c>
      <c r="BU775" s="402">
        <v>40.1</v>
      </c>
      <c r="BV775" s="402">
        <v>39.2</v>
      </c>
      <c r="BW775" s="402">
        <v>37.3</v>
      </c>
      <c r="BX775" s="402">
        <v>35.5</v>
      </c>
      <c r="BY775" s="402">
        <v>35.9</v>
      </c>
      <c r="BZ775" s="402">
        <v>34.3</v>
      </c>
      <c r="CA775" s="402">
        <v>35.5</v>
      </c>
      <c r="CB775" s="402">
        <v>50.7</v>
      </c>
      <c r="CC775" s="402">
        <v>45.2</v>
      </c>
      <c r="CD775" s="402">
        <v>39.8</v>
      </c>
      <c r="CE775" s="402">
        <v>41.8</v>
      </c>
      <c r="CF775" s="402">
        <v>37.2</v>
      </c>
      <c r="CG775" s="402">
        <v>39.8</v>
      </c>
      <c r="CH775" s="402">
        <v>36.1</v>
      </c>
      <c r="CI775" s="402">
        <v>31.6</v>
      </c>
      <c r="CJ775" s="402">
        <v>34</v>
      </c>
      <c r="CK775" s="402">
        <v>34</v>
      </c>
      <c r="CL775" s="402">
        <v>34</v>
      </c>
      <c r="CM775" s="402">
        <v>34</v>
      </c>
      <c r="CN775" s="402">
        <v>30.4</v>
      </c>
      <c r="CO775" s="402">
        <v>30.8</v>
      </c>
      <c r="CP775" s="402">
        <v>31.3</v>
      </c>
    </row>
    <row r="776" spans="3:94">
      <c r="C776" t="s">
        <v>1820</v>
      </c>
      <c r="I776" s="402"/>
      <c r="J776" s="402"/>
      <c r="K776" s="402"/>
      <c r="L776" s="402"/>
      <c r="M776" s="402"/>
      <c r="N776" s="402"/>
      <c r="O776" s="402"/>
      <c r="P776" s="402"/>
      <c r="Q776" s="402"/>
      <c r="R776" s="402"/>
      <c r="S776" s="402"/>
      <c r="T776" s="402"/>
      <c r="U776" s="402"/>
      <c r="V776" s="402"/>
      <c r="W776" s="402"/>
      <c r="X776" s="402"/>
      <c r="Y776" s="402"/>
      <c r="Z776" s="402"/>
      <c r="AA776" s="402"/>
      <c r="AB776" s="402"/>
      <c r="AC776" s="402"/>
      <c r="AD776" s="402"/>
      <c r="AE776" s="402"/>
      <c r="AF776" s="402"/>
      <c r="AG776" s="402"/>
      <c r="AH776" s="402"/>
      <c r="AI776" s="402"/>
      <c r="AJ776" s="402"/>
      <c r="AK776" s="402"/>
      <c r="AL776" s="402"/>
      <c r="AM776" s="402"/>
      <c r="AN776" s="402"/>
      <c r="AO776" s="402"/>
      <c r="AP776" s="402"/>
      <c r="AQ776" s="402"/>
      <c r="AR776" s="402"/>
      <c r="AS776" s="402"/>
      <c r="AT776" s="402"/>
      <c r="AU776" s="402"/>
      <c r="AV776" s="402"/>
      <c r="AW776" s="402"/>
      <c r="AX776" s="402"/>
      <c r="AY776" s="402"/>
      <c r="AZ776" s="402"/>
      <c r="BA776" s="402"/>
      <c r="BB776" s="402"/>
      <c r="BC776" s="402"/>
      <c r="BD776" s="402"/>
      <c r="BE776" s="402"/>
      <c r="BF776" s="402"/>
      <c r="BG776" s="402"/>
      <c r="BH776" s="402"/>
      <c r="BI776" s="402"/>
      <c r="BJ776" s="402"/>
      <c r="BK776" s="402"/>
      <c r="BL776" s="402"/>
      <c r="BM776" s="402"/>
      <c r="BN776" s="402"/>
      <c r="BO776" s="402"/>
      <c r="BP776" s="402"/>
      <c r="BQ776" s="402"/>
      <c r="BR776" s="402"/>
      <c r="BS776" s="402"/>
      <c r="BT776" s="402"/>
      <c r="BU776" s="402"/>
      <c r="BV776" s="402"/>
      <c r="BW776" s="402"/>
      <c r="BX776" s="402"/>
      <c r="BY776" s="402"/>
      <c r="BZ776" s="402"/>
      <c r="CA776" s="402"/>
      <c r="CB776" s="402"/>
      <c r="CC776" s="402"/>
      <c r="CD776" s="402"/>
      <c r="CE776" s="402"/>
      <c r="CF776" s="402"/>
      <c r="CG776" s="402"/>
      <c r="CH776" s="402"/>
      <c r="CI776" s="402"/>
      <c r="CJ776" s="402"/>
      <c r="CK776" s="402"/>
      <c r="CL776" s="402"/>
      <c r="CM776" s="402"/>
      <c r="CN776" s="402"/>
      <c r="CO776" s="402"/>
      <c r="CP776" s="402"/>
    </row>
    <row r="777" spans="3:94">
      <c r="C777" t="s">
        <v>1064</v>
      </c>
      <c r="D777" t="s">
        <v>1855</v>
      </c>
      <c r="I777" s="402"/>
      <c r="J777" s="402"/>
      <c r="K777" s="402"/>
      <c r="L777" s="402"/>
      <c r="M777" s="402"/>
      <c r="N777" s="402"/>
      <c r="O777" s="402"/>
      <c r="P777" s="402"/>
      <c r="Q777" s="402"/>
      <c r="R777" s="402"/>
      <c r="S777" s="402"/>
      <c r="T777" s="402"/>
      <c r="U777" s="402"/>
      <c r="V777" s="402"/>
      <c r="W777" s="402"/>
      <c r="X777" s="402"/>
      <c r="Y777" s="402"/>
      <c r="Z777" s="402"/>
      <c r="AA777" s="402"/>
      <c r="AB777" s="402"/>
      <c r="AC777" s="402"/>
      <c r="AD777" s="402"/>
      <c r="AE777" s="402"/>
      <c r="AF777" s="402"/>
      <c r="AG777" s="402"/>
      <c r="AH777" s="402"/>
      <c r="AI777" s="402"/>
      <c r="AJ777" s="402"/>
      <c r="AK777" s="402"/>
      <c r="AL777" s="402"/>
      <c r="AM777" s="402"/>
      <c r="AN777" s="402"/>
      <c r="AO777" s="402"/>
      <c r="AP777" s="402"/>
      <c r="AQ777" s="402"/>
      <c r="AR777" s="402"/>
      <c r="AS777" s="402"/>
      <c r="AT777" s="402"/>
      <c r="AU777" s="402"/>
      <c r="AV777" s="402"/>
      <c r="AW777" s="402"/>
      <c r="AX777" s="402"/>
      <c r="AY777" s="402"/>
      <c r="AZ777" s="402"/>
      <c r="BA777" s="402"/>
      <c r="BB777" s="402"/>
      <c r="BC777" s="402"/>
      <c r="BD777" s="402"/>
      <c r="BE777" s="402"/>
      <c r="BF777" s="402"/>
      <c r="BG777" s="402"/>
      <c r="BH777" s="402"/>
      <c r="BI777" s="402"/>
      <c r="BJ777" s="402"/>
      <c r="BK777" s="402"/>
      <c r="BL777" s="402"/>
      <c r="BM777" s="402"/>
      <c r="BN777" s="402"/>
      <c r="BO777" s="402"/>
      <c r="BP777" s="402"/>
      <c r="BQ777" s="402"/>
      <c r="BR777" s="402"/>
      <c r="BS777" s="402"/>
      <c r="BT777" s="402"/>
      <c r="BU777" s="402"/>
      <c r="BV777" s="402"/>
      <c r="BW777" s="402"/>
      <c r="BX777" s="402"/>
      <c r="BY777" s="402"/>
      <c r="BZ777" s="402"/>
      <c r="CA777" s="402"/>
      <c r="CB777" s="402"/>
      <c r="CC777" s="402"/>
      <c r="CD777" s="402"/>
      <c r="CE777" s="402"/>
      <c r="CF777" s="402"/>
      <c r="CG777" s="402"/>
      <c r="CH777" s="402"/>
      <c r="CI777" s="402"/>
      <c r="CJ777" s="402"/>
      <c r="CK777" s="402"/>
      <c r="CL777" s="402"/>
      <c r="CM777" s="402"/>
      <c r="CN777" s="402"/>
      <c r="CO777" s="402"/>
      <c r="CP777" s="402"/>
    </row>
    <row r="778" spans="1:94">
      <c r="A778">
        <v>795</v>
      </c>
      <c r="B778" t="s">
        <v>1854</v>
      </c>
      <c r="C778" t="s">
        <v>1064</v>
      </c>
      <c r="D778" t="s">
        <v>1855</v>
      </c>
      <c r="E778" t="s">
        <v>1856</v>
      </c>
      <c r="F778" t="s">
        <v>2109</v>
      </c>
      <c r="J778">
        <v>5.9</v>
      </c>
      <c r="L778">
        <v>5.5</v>
      </c>
      <c r="M778">
        <v>9.5</v>
      </c>
      <c r="N778">
        <v>5.6</v>
      </c>
      <c r="O778">
        <v>5.1</v>
      </c>
      <c r="P778">
        <v>5.8</v>
      </c>
      <c r="R778">
        <v>8.7</v>
      </c>
      <c r="S778">
        <v>5.9</v>
      </c>
      <c r="T778">
        <v>5</v>
      </c>
      <c r="U778">
        <v>13.1</v>
      </c>
      <c r="V778">
        <v>8.1</v>
      </c>
      <c r="W778">
        <v>5.5</v>
      </c>
      <c r="X778">
        <v>6.2</v>
      </c>
      <c r="Y778">
        <v>5.5</v>
      </c>
      <c r="Z778">
        <v>4.6</v>
      </c>
      <c r="AA778">
        <v>5.5</v>
      </c>
      <c r="AB778">
        <v>11</v>
      </c>
      <c r="AC778">
        <v>4.6</v>
      </c>
      <c r="AD778">
        <v>4.6</v>
      </c>
      <c r="AE778">
        <v>3.6</v>
      </c>
      <c r="AF778">
        <v>5.7</v>
      </c>
      <c r="AG778">
        <v>6.4</v>
      </c>
      <c r="AH778">
        <v>4.9</v>
      </c>
      <c r="AJ778">
        <v>16</v>
      </c>
      <c r="AK778">
        <v>17</v>
      </c>
      <c r="AL778">
        <v>8.6</v>
      </c>
      <c r="AM778">
        <v>5.4</v>
      </c>
      <c r="AN778">
        <v>5.8</v>
      </c>
      <c r="AO778">
        <v>6</v>
      </c>
      <c r="AP778">
        <v>7</v>
      </c>
      <c r="AQ778">
        <v>5.8</v>
      </c>
      <c r="AR778">
        <v>5.8</v>
      </c>
      <c r="AS778">
        <v>5</v>
      </c>
      <c r="AT778">
        <v>5</v>
      </c>
      <c r="AU778">
        <v>3.8</v>
      </c>
      <c r="AV778">
        <v>5.1</v>
      </c>
      <c r="AW778">
        <v>8.1</v>
      </c>
      <c r="AX778">
        <v>16.3</v>
      </c>
      <c r="AY778">
        <v>18.5</v>
      </c>
      <c r="AZ778">
        <v>13</v>
      </c>
      <c r="BA778">
        <v>7.6</v>
      </c>
      <c r="BB778">
        <v>7.5</v>
      </c>
      <c r="BC778">
        <v>8.9</v>
      </c>
      <c r="BD778">
        <v>5.9</v>
      </c>
      <c r="BE778">
        <v>5.7</v>
      </c>
      <c r="BF778">
        <v>5.1</v>
      </c>
      <c r="BG778">
        <v>6.2</v>
      </c>
      <c r="BH778">
        <v>10.8</v>
      </c>
      <c r="BI778">
        <v>5.4</v>
      </c>
      <c r="BJ778">
        <v>5.4</v>
      </c>
      <c r="BK778">
        <v>6.6</v>
      </c>
      <c r="BL778">
        <v>5.4</v>
      </c>
      <c r="BM778">
        <v>4.3</v>
      </c>
      <c r="BN778">
        <v>4.5</v>
      </c>
      <c r="BO778">
        <v>5.4</v>
      </c>
      <c r="BP778">
        <v>5.4</v>
      </c>
      <c r="BQ778">
        <v>13.6</v>
      </c>
      <c r="BR778">
        <v>9.7</v>
      </c>
      <c r="BS778">
        <v>10.9</v>
      </c>
      <c r="BT778">
        <v>5</v>
      </c>
      <c r="BU778">
        <v>3.9</v>
      </c>
      <c r="BV778">
        <v>4.5</v>
      </c>
      <c r="BW778">
        <v>4.6</v>
      </c>
      <c r="BX778">
        <v>4.1</v>
      </c>
      <c r="BY778">
        <v>4.5</v>
      </c>
      <c r="BZ778">
        <v>4.9</v>
      </c>
      <c r="CA778">
        <v>4</v>
      </c>
      <c r="CB778">
        <v>3</v>
      </c>
      <c r="CC778">
        <v>3.6</v>
      </c>
      <c r="CD778">
        <v>3.6</v>
      </c>
      <c r="CE778">
        <v>3.6</v>
      </c>
      <c r="CF778">
        <v>5.7</v>
      </c>
      <c r="CG778">
        <v>5.7</v>
      </c>
      <c r="CH778">
        <v>5.6</v>
      </c>
      <c r="CI778">
        <v>5</v>
      </c>
      <c r="CJ778">
        <v>6.3</v>
      </c>
      <c r="CK778">
        <v>12.1</v>
      </c>
      <c r="CL778">
        <v>6.7</v>
      </c>
      <c r="CM778">
        <v>5.5</v>
      </c>
      <c r="CN778">
        <v>4.8</v>
      </c>
      <c r="CO778">
        <v>4.8</v>
      </c>
      <c r="CP778">
        <v>4.7</v>
      </c>
    </row>
    <row r="779" spans="1:94">
      <c r="A779">
        <v>796</v>
      </c>
      <c r="B779" t="s">
        <v>1857</v>
      </c>
      <c r="C779" t="s">
        <v>1064</v>
      </c>
      <c r="D779" t="s">
        <v>1855</v>
      </c>
      <c r="E779" t="s">
        <v>1858</v>
      </c>
      <c r="F779" t="s">
        <v>2109</v>
      </c>
      <c r="I779" s="402"/>
      <c r="J779" s="402">
        <v>5.1</v>
      </c>
      <c r="K779" s="402"/>
      <c r="L779" s="402">
        <v>4.4</v>
      </c>
      <c r="M779" s="402">
        <v>8.5</v>
      </c>
      <c r="N779" s="402">
        <v>4.7</v>
      </c>
      <c r="O779" s="402">
        <v>4.6</v>
      </c>
      <c r="P779" s="402">
        <v>4.8</v>
      </c>
      <c r="Q779" s="402"/>
      <c r="R779" s="402">
        <v>7.7</v>
      </c>
      <c r="S779" s="402">
        <v>4.5</v>
      </c>
      <c r="T779" s="402">
        <v>3.9</v>
      </c>
      <c r="U779" s="402">
        <v>11.2</v>
      </c>
      <c r="V779" s="402">
        <v>8</v>
      </c>
      <c r="W779" s="402">
        <v>4.2</v>
      </c>
      <c r="X779" s="402">
        <v>5.2</v>
      </c>
      <c r="Y779" s="402">
        <v>4.8</v>
      </c>
      <c r="Z779" s="402">
        <v>4.1</v>
      </c>
      <c r="AA779" s="402">
        <v>4.8</v>
      </c>
      <c r="AB779" s="402">
        <v>10</v>
      </c>
      <c r="AC779" s="402">
        <v>4.4</v>
      </c>
      <c r="AD779" s="402">
        <v>4.3</v>
      </c>
      <c r="AE779" s="402">
        <v>3.1</v>
      </c>
      <c r="AF779" s="402">
        <v>4.9</v>
      </c>
      <c r="AG779" s="402">
        <v>4.8</v>
      </c>
      <c r="AH779" s="402">
        <v>4</v>
      </c>
      <c r="AI779" s="402"/>
      <c r="AJ779" s="402">
        <v>9</v>
      </c>
      <c r="AK779" s="402">
        <v>17.7</v>
      </c>
      <c r="AL779" s="402">
        <v>7.6</v>
      </c>
      <c r="AM779" s="402">
        <v>4.2</v>
      </c>
      <c r="AN779" s="402">
        <v>4.4</v>
      </c>
      <c r="AO779" s="402">
        <v>4.4</v>
      </c>
      <c r="AP779" s="402">
        <v>4.4</v>
      </c>
      <c r="AQ779" s="402">
        <v>4.4</v>
      </c>
      <c r="AR779" s="402">
        <v>4.6</v>
      </c>
      <c r="AS779" s="402">
        <v>3.8</v>
      </c>
      <c r="AT779" s="402">
        <v>3.8</v>
      </c>
      <c r="AU779" s="402">
        <v>2.9</v>
      </c>
      <c r="AV779" s="402">
        <v>4</v>
      </c>
      <c r="AW779" s="402">
        <v>8.4</v>
      </c>
      <c r="AX779" s="402">
        <v>13.9</v>
      </c>
      <c r="AY779" s="402">
        <v>15.4</v>
      </c>
      <c r="AZ779" s="402">
        <v>10.6</v>
      </c>
      <c r="BA779" s="402">
        <v>6.9</v>
      </c>
      <c r="BB779" s="402">
        <v>7.9</v>
      </c>
      <c r="BC779" s="402">
        <v>7.9</v>
      </c>
      <c r="BD779" s="402">
        <v>4.2</v>
      </c>
      <c r="BE779" s="402">
        <v>4.2</v>
      </c>
      <c r="BF779" s="402">
        <v>4</v>
      </c>
      <c r="BG779" s="402">
        <v>5.1</v>
      </c>
      <c r="BH779" s="402">
        <v>9.6</v>
      </c>
      <c r="BI779" s="402">
        <v>4.9</v>
      </c>
      <c r="BJ779" s="402">
        <v>4.6</v>
      </c>
      <c r="BK779" s="402">
        <v>5.2</v>
      </c>
      <c r="BL779" s="402">
        <v>4.3</v>
      </c>
      <c r="BM779" s="402">
        <v>3.9</v>
      </c>
      <c r="BN779" s="402">
        <v>4.1</v>
      </c>
      <c r="BO779" s="402">
        <v>4.7</v>
      </c>
      <c r="BP779" s="402">
        <v>4.7</v>
      </c>
      <c r="BQ779" s="402">
        <v>11.9</v>
      </c>
      <c r="BR779" s="402">
        <v>7.8</v>
      </c>
      <c r="BS779" s="402">
        <v>10</v>
      </c>
      <c r="BT779" s="402">
        <v>4.4</v>
      </c>
      <c r="BU779" s="402">
        <v>4.1</v>
      </c>
      <c r="BV779" s="402">
        <v>4.4</v>
      </c>
      <c r="BW779" s="402">
        <v>4.4</v>
      </c>
      <c r="BX779" s="402">
        <v>3.5</v>
      </c>
      <c r="BY779" s="402">
        <v>4.3</v>
      </c>
      <c r="BZ779" s="402">
        <v>4.3</v>
      </c>
      <c r="CA779" s="402">
        <v>4.3</v>
      </c>
      <c r="CB779" s="402">
        <v>3</v>
      </c>
      <c r="CC779" s="402">
        <v>3</v>
      </c>
      <c r="CD779" s="402">
        <v>3</v>
      </c>
      <c r="CE779" s="402">
        <v>3</v>
      </c>
      <c r="CF779" s="402">
        <v>4.9</v>
      </c>
      <c r="CG779" s="402">
        <v>5.8</v>
      </c>
      <c r="CH779" s="402">
        <v>4.9</v>
      </c>
      <c r="CI779" s="402">
        <v>4</v>
      </c>
      <c r="CJ779" s="402">
        <v>4.8</v>
      </c>
      <c r="CK779" s="402">
        <v>6.7</v>
      </c>
      <c r="CL779" s="402">
        <v>5.6</v>
      </c>
      <c r="CM779" s="402">
        <v>4.6</v>
      </c>
      <c r="CN779" s="402">
        <v>4</v>
      </c>
      <c r="CO779" s="402">
        <v>4</v>
      </c>
      <c r="CP779" s="402">
        <v>4</v>
      </c>
    </row>
    <row r="780" spans="3:94">
      <c r="C780" t="s">
        <v>1064</v>
      </c>
      <c r="I780" s="402"/>
      <c r="J780" s="402"/>
      <c r="K780" s="402"/>
      <c r="L780" s="402"/>
      <c r="M780" s="402"/>
      <c r="N780" s="402"/>
      <c r="O780" s="402"/>
      <c r="P780" s="402"/>
      <c r="Q780" s="402"/>
      <c r="R780" s="402"/>
      <c r="S780" s="402"/>
      <c r="T780" s="402"/>
      <c r="U780" s="402"/>
      <c r="V780" s="402"/>
      <c r="W780" s="402"/>
      <c r="X780" s="402"/>
      <c r="Y780" s="402"/>
      <c r="Z780" s="402"/>
      <c r="AA780" s="402"/>
      <c r="AB780" s="402"/>
      <c r="AC780" s="402"/>
      <c r="AD780" s="402"/>
      <c r="AE780" s="402"/>
      <c r="AF780" s="402"/>
      <c r="AG780" s="402"/>
      <c r="AH780" s="402"/>
      <c r="AI780" s="402"/>
      <c r="AJ780" s="402"/>
      <c r="AK780" s="402"/>
      <c r="AL780" s="402"/>
      <c r="AM780" s="402"/>
      <c r="AN780" s="402"/>
      <c r="AO780" s="402"/>
      <c r="AP780" s="402"/>
      <c r="AQ780" s="402"/>
      <c r="AR780" s="402"/>
      <c r="AS780" s="402"/>
      <c r="AT780" s="402"/>
      <c r="AU780" s="402"/>
      <c r="AV780" s="402"/>
      <c r="AW780" s="402"/>
      <c r="AX780" s="402"/>
      <c r="AY780" s="402"/>
      <c r="AZ780" s="402"/>
      <c r="BA780" s="402"/>
      <c r="BB780" s="402"/>
      <c r="BC780" s="402"/>
      <c r="BD780" s="402"/>
      <c r="BE780" s="402"/>
      <c r="BF780" s="402"/>
      <c r="BG780" s="402"/>
      <c r="BH780" s="402"/>
      <c r="BI780" s="402"/>
      <c r="BJ780" s="402"/>
      <c r="BK780" s="402"/>
      <c r="BL780" s="402"/>
      <c r="BM780" s="402"/>
      <c r="BN780" s="402"/>
      <c r="BO780" s="402"/>
      <c r="BP780" s="402"/>
      <c r="BQ780" s="402"/>
      <c r="BR780" s="402"/>
      <c r="BS780" s="402"/>
      <c r="BT780" s="402"/>
      <c r="BU780" s="402"/>
      <c r="BV780" s="402"/>
      <c r="BW780" s="402"/>
      <c r="BX780" s="402"/>
      <c r="BY780" s="402"/>
      <c r="BZ780" s="402"/>
      <c r="CA780" s="402"/>
      <c r="CB780" s="402"/>
      <c r="CC780" s="402"/>
      <c r="CD780" s="402"/>
      <c r="CE780" s="402"/>
      <c r="CF780" s="402"/>
      <c r="CG780" s="402"/>
      <c r="CH780" s="402"/>
      <c r="CI780" s="402"/>
      <c r="CJ780" s="402"/>
      <c r="CK780" s="402"/>
      <c r="CL780" s="402"/>
      <c r="CM780" s="402"/>
      <c r="CN780" s="402"/>
      <c r="CO780" s="402"/>
      <c r="CP780" s="402"/>
    </row>
    <row r="781" spans="3:94">
      <c r="C781" t="s">
        <v>1860</v>
      </c>
      <c r="D781" t="s">
        <v>1861</v>
      </c>
      <c r="I781" s="402"/>
      <c r="J781" s="402"/>
      <c r="K781" s="402"/>
      <c r="L781" s="402"/>
      <c r="M781" s="402"/>
      <c r="N781" s="402"/>
      <c r="O781" s="402"/>
      <c r="P781" s="402"/>
      <c r="Q781" s="402"/>
      <c r="R781" s="402"/>
      <c r="S781" s="402"/>
      <c r="T781" s="402"/>
      <c r="U781" s="402"/>
      <c r="V781" s="402"/>
      <c r="W781" s="402"/>
      <c r="X781" s="402"/>
      <c r="Y781" s="402"/>
      <c r="Z781" s="402"/>
      <c r="AA781" s="402"/>
      <c r="AB781" s="402"/>
      <c r="AC781" s="402"/>
      <c r="AD781" s="402"/>
      <c r="AE781" s="402"/>
      <c r="AF781" s="402"/>
      <c r="AG781" s="402"/>
      <c r="AH781" s="402"/>
      <c r="AI781" s="402"/>
      <c r="AJ781" s="402"/>
      <c r="AK781" s="402"/>
      <c r="AL781" s="402"/>
      <c r="AM781" s="402"/>
      <c r="AN781" s="402"/>
      <c r="AO781" s="402"/>
      <c r="AP781" s="402"/>
      <c r="AQ781" s="402"/>
      <c r="AR781" s="402"/>
      <c r="AS781" s="402"/>
      <c r="AT781" s="402"/>
      <c r="AU781" s="402"/>
      <c r="AV781" s="402"/>
      <c r="AW781" s="402"/>
      <c r="AX781" s="402"/>
      <c r="AY781" s="402"/>
      <c r="AZ781" s="402"/>
      <c r="BA781" s="402"/>
      <c r="BB781" s="402"/>
      <c r="BC781" s="402"/>
      <c r="BD781" s="402"/>
      <c r="BE781" s="402"/>
      <c r="BF781" s="402"/>
      <c r="BG781" s="402"/>
      <c r="BH781" s="402"/>
      <c r="BI781" s="402"/>
      <c r="BJ781" s="402"/>
      <c r="BK781" s="402"/>
      <c r="BL781" s="402"/>
      <c r="BM781" s="402"/>
      <c r="BN781" s="402"/>
      <c r="BO781" s="402"/>
      <c r="BP781" s="402"/>
      <c r="BQ781" s="402"/>
      <c r="BR781" s="402"/>
      <c r="BS781" s="402"/>
      <c r="BT781" s="402"/>
      <c r="BU781" s="402"/>
      <c r="BV781" s="402"/>
      <c r="BW781" s="402"/>
      <c r="BX781" s="402"/>
      <c r="BY781" s="402"/>
      <c r="BZ781" s="402"/>
      <c r="CA781" s="402"/>
      <c r="CB781" s="402"/>
      <c r="CC781" s="402"/>
      <c r="CD781" s="402"/>
      <c r="CE781" s="402"/>
      <c r="CF781" s="402"/>
      <c r="CG781" s="402"/>
      <c r="CH781" s="402"/>
      <c r="CI781" s="402"/>
      <c r="CJ781" s="402"/>
      <c r="CK781" s="402"/>
      <c r="CL781" s="402"/>
      <c r="CM781" s="402"/>
      <c r="CN781" s="402"/>
      <c r="CO781" s="402"/>
      <c r="CP781" s="402"/>
    </row>
    <row r="782" spans="1:94">
      <c r="A782">
        <v>799</v>
      </c>
      <c r="B782" t="s">
        <v>1859</v>
      </c>
      <c r="C782" t="s">
        <v>1860</v>
      </c>
      <c r="D782" t="s">
        <v>1861</v>
      </c>
      <c r="E782" t="s">
        <v>1862</v>
      </c>
      <c r="F782" t="s">
        <v>2121</v>
      </c>
      <c r="I782" s="402"/>
      <c r="J782" s="402">
        <v>14.9</v>
      </c>
      <c r="K782" s="402"/>
      <c r="L782" s="402">
        <v>14.9</v>
      </c>
      <c r="M782" s="402">
        <v>15.8</v>
      </c>
      <c r="N782" s="402">
        <v>11.5</v>
      </c>
      <c r="O782" s="402">
        <v>14.9</v>
      </c>
      <c r="P782" s="402">
        <v>21.4</v>
      </c>
      <c r="Q782" s="402"/>
      <c r="R782" s="402">
        <v>14.9</v>
      </c>
      <c r="S782" s="402">
        <v>14.9</v>
      </c>
      <c r="T782" s="402">
        <v>14.9</v>
      </c>
      <c r="U782" s="402">
        <v>19</v>
      </c>
      <c r="V782" s="402">
        <v>15.8</v>
      </c>
      <c r="W782" s="402">
        <v>9.9</v>
      </c>
      <c r="X782" s="402">
        <v>12</v>
      </c>
      <c r="Y782" s="402">
        <v>8.6</v>
      </c>
      <c r="Z782" s="402">
        <v>11.4</v>
      </c>
      <c r="AA782" s="402">
        <v>11.4</v>
      </c>
      <c r="AB782" s="402">
        <v>34.1</v>
      </c>
      <c r="AC782" s="402">
        <v>14.9</v>
      </c>
      <c r="AD782" s="402">
        <v>14.9</v>
      </c>
      <c r="AE782" s="402">
        <v>14.9</v>
      </c>
      <c r="AF782" s="402">
        <v>21.3</v>
      </c>
      <c r="AG782" s="402">
        <v>21.3</v>
      </c>
      <c r="AH782" s="402">
        <v>23.4</v>
      </c>
      <c r="AI782" s="402"/>
      <c r="AJ782" s="402">
        <v>14.8</v>
      </c>
      <c r="AK782" s="402">
        <v>14.8</v>
      </c>
      <c r="AL782" s="402">
        <v>14.8</v>
      </c>
      <c r="AM782" s="402">
        <v>14.8</v>
      </c>
      <c r="AN782" s="402">
        <v>14.8</v>
      </c>
      <c r="AO782" s="402">
        <v>14.8</v>
      </c>
      <c r="AP782" s="402">
        <v>13.4</v>
      </c>
      <c r="AQ782" s="402">
        <v>14.8</v>
      </c>
      <c r="AR782" s="402">
        <v>14.8</v>
      </c>
      <c r="AS782" s="402">
        <v>11.4</v>
      </c>
      <c r="AT782" s="402">
        <v>15.7</v>
      </c>
      <c r="AU782" s="402">
        <v>14.8</v>
      </c>
      <c r="AV782" s="402">
        <v>11.8</v>
      </c>
      <c r="AW782" s="402">
        <v>18.9</v>
      </c>
      <c r="AX782" s="402">
        <v>21.7</v>
      </c>
      <c r="AY782" s="402">
        <v>29.4</v>
      </c>
      <c r="AZ782" s="402">
        <v>17.4</v>
      </c>
      <c r="BA782" s="402">
        <v>15.7</v>
      </c>
      <c r="BB782" s="402">
        <v>15.7</v>
      </c>
      <c r="BC782" s="402">
        <v>29.4</v>
      </c>
      <c r="BD782" s="402">
        <v>9.8</v>
      </c>
      <c r="BE782" s="402">
        <v>9.9</v>
      </c>
      <c r="BF782" s="402">
        <v>7.6</v>
      </c>
      <c r="BG782" s="402">
        <v>12</v>
      </c>
      <c r="BH782" s="402">
        <v>13.8</v>
      </c>
      <c r="BI782" s="402">
        <v>12</v>
      </c>
      <c r="BJ782" s="402">
        <v>8.6</v>
      </c>
      <c r="BK782" s="402">
        <v>7.9</v>
      </c>
      <c r="BL782" s="402">
        <v>8.6</v>
      </c>
      <c r="BM782" s="402">
        <v>11.4</v>
      </c>
      <c r="BN782" s="402">
        <v>11.4</v>
      </c>
      <c r="BO782" s="402">
        <v>11.4</v>
      </c>
      <c r="BP782" s="402">
        <v>11.4</v>
      </c>
      <c r="BQ782" s="402">
        <v>34</v>
      </c>
      <c r="BR782" s="402">
        <v>34</v>
      </c>
      <c r="BS782" s="402">
        <v>37.8</v>
      </c>
      <c r="BT782" s="402">
        <v>14.8</v>
      </c>
      <c r="BU782" s="402">
        <v>12.5</v>
      </c>
      <c r="BV782" s="402">
        <v>14.8</v>
      </c>
      <c r="BW782" s="402">
        <v>14.8</v>
      </c>
      <c r="BX782" s="402">
        <v>14.8</v>
      </c>
      <c r="BY782" s="402">
        <v>14.8</v>
      </c>
      <c r="BZ782" s="402">
        <v>9.8</v>
      </c>
      <c r="CA782" s="402">
        <v>14.8</v>
      </c>
      <c r="CB782" s="402">
        <v>14.8</v>
      </c>
      <c r="CC782" s="402">
        <v>11.2</v>
      </c>
      <c r="CD782" s="402">
        <v>14.8</v>
      </c>
      <c r="CE782" s="402">
        <v>24.8</v>
      </c>
      <c r="CF782" s="402">
        <v>11.3</v>
      </c>
      <c r="CG782" s="402">
        <v>21.2</v>
      </c>
      <c r="CH782" s="402">
        <v>21.2</v>
      </c>
      <c r="CI782" s="402">
        <v>21.2</v>
      </c>
      <c r="CJ782" s="402">
        <v>21.2</v>
      </c>
      <c r="CK782" s="402">
        <v>21.2</v>
      </c>
      <c r="CL782" s="402">
        <v>20.4</v>
      </c>
      <c r="CM782" s="402">
        <v>24.2</v>
      </c>
      <c r="CN782" s="402">
        <v>23.4</v>
      </c>
      <c r="CO782" s="402">
        <v>23.4</v>
      </c>
      <c r="CP782" s="402">
        <v>30.6</v>
      </c>
    </row>
    <row r="783" spans="1:94">
      <c r="A783">
        <v>800</v>
      </c>
      <c r="B783" t="s">
        <v>1863</v>
      </c>
      <c r="C783" t="s">
        <v>1860</v>
      </c>
      <c r="D783" t="s">
        <v>1861</v>
      </c>
      <c r="E783" t="s">
        <v>1864</v>
      </c>
      <c r="F783" t="s">
        <v>2121</v>
      </c>
      <c r="I783" s="402"/>
      <c r="J783" s="402">
        <v>46.5</v>
      </c>
      <c r="K783" s="402"/>
      <c r="L783" s="402">
        <v>46.8</v>
      </c>
      <c r="M783" s="402">
        <v>46.8</v>
      </c>
      <c r="N783" s="402">
        <v>49.1</v>
      </c>
      <c r="O783" s="402">
        <v>40.9</v>
      </c>
      <c r="P783" s="402">
        <v>46.8</v>
      </c>
      <c r="Q783" s="402"/>
      <c r="R783" s="402">
        <v>46.7</v>
      </c>
      <c r="S783" s="402">
        <v>46.7</v>
      </c>
      <c r="T783" s="402">
        <v>46.7</v>
      </c>
      <c r="U783" s="402">
        <v>46.7</v>
      </c>
      <c r="V783" s="402">
        <v>46.7</v>
      </c>
      <c r="W783" s="402">
        <v>48.9</v>
      </c>
      <c r="X783" s="402">
        <v>48.9</v>
      </c>
      <c r="Y783" s="402">
        <v>48.9</v>
      </c>
      <c r="Z783" s="402">
        <v>55</v>
      </c>
      <c r="AA783" s="402">
        <v>48.9</v>
      </c>
      <c r="AB783" s="402">
        <v>40.8</v>
      </c>
      <c r="AC783" s="402">
        <v>40.8</v>
      </c>
      <c r="AD783" s="402">
        <v>40.8</v>
      </c>
      <c r="AE783" s="402">
        <v>40.8</v>
      </c>
      <c r="AF783" s="402">
        <v>46.7</v>
      </c>
      <c r="AG783" s="402">
        <v>46.7</v>
      </c>
      <c r="AH783" s="402">
        <v>46.7</v>
      </c>
      <c r="AI783" s="402"/>
      <c r="AJ783" s="402">
        <v>47.3</v>
      </c>
      <c r="AK783" s="402">
        <v>47.3</v>
      </c>
      <c r="AL783" s="402">
        <v>47.3</v>
      </c>
      <c r="AM783" s="402">
        <v>47.3</v>
      </c>
      <c r="AN783" s="402">
        <v>47.3</v>
      </c>
      <c r="AO783" s="402">
        <v>47.3</v>
      </c>
      <c r="AP783" s="402">
        <v>47.3</v>
      </c>
      <c r="AQ783" s="402">
        <v>47.3</v>
      </c>
      <c r="AR783" s="402">
        <v>47.3</v>
      </c>
      <c r="AS783" s="402">
        <v>61.6</v>
      </c>
      <c r="AT783" s="402">
        <v>47.3</v>
      </c>
      <c r="AU783" s="402">
        <v>47.3</v>
      </c>
      <c r="AV783" s="402">
        <v>28.2</v>
      </c>
      <c r="AW783" s="402">
        <v>47.3</v>
      </c>
      <c r="AX783" s="402">
        <v>43</v>
      </c>
      <c r="AY783" s="402">
        <v>47.3</v>
      </c>
      <c r="AZ783" s="402">
        <v>47.3</v>
      </c>
      <c r="BA783" s="402">
        <v>47.3</v>
      </c>
      <c r="BB783" s="402">
        <v>32.7</v>
      </c>
      <c r="BC783" s="402">
        <v>47.3</v>
      </c>
      <c r="BD783" s="402">
        <v>49.6</v>
      </c>
      <c r="BE783" s="402">
        <v>49.6</v>
      </c>
      <c r="BF783" s="402">
        <v>49.6</v>
      </c>
      <c r="BG783" s="402">
        <v>49.6</v>
      </c>
      <c r="BH783" s="402">
        <v>33.8</v>
      </c>
      <c r="BI783" s="402">
        <v>49.6</v>
      </c>
      <c r="BJ783" s="402">
        <v>49.6</v>
      </c>
      <c r="BK783" s="402">
        <v>49.6</v>
      </c>
      <c r="BL783" s="402">
        <v>49.6</v>
      </c>
      <c r="BM783" s="402">
        <v>55.7</v>
      </c>
      <c r="BN783" s="402">
        <v>55.7</v>
      </c>
      <c r="BO783" s="402">
        <v>49.6</v>
      </c>
      <c r="BP783" s="402">
        <v>49.6</v>
      </c>
      <c r="BQ783" s="402">
        <v>41.3</v>
      </c>
      <c r="BR783" s="402">
        <v>41.3</v>
      </c>
      <c r="BS783" s="402">
        <v>41.3</v>
      </c>
      <c r="BT783" s="402">
        <v>41.3</v>
      </c>
      <c r="BU783" s="402">
        <v>40.1</v>
      </c>
      <c r="BV783" s="402">
        <v>41.3</v>
      </c>
      <c r="BW783" s="402">
        <v>41.3</v>
      </c>
      <c r="BX783" s="402">
        <v>41.3</v>
      </c>
      <c r="BY783" s="402">
        <v>41.3</v>
      </c>
      <c r="BZ783" s="402">
        <v>41.3</v>
      </c>
      <c r="CA783" s="402">
        <v>41.3</v>
      </c>
      <c r="CB783" s="402">
        <v>17.9</v>
      </c>
      <c r="CC783" s="402">
        <v>41.3</v>
      </c>
      <c r="CD783" s="402">
        <v>41.3</v>
      </c>
      <c r="CE783" s="402">
        <v>41.3</v>
      </c>
      <c r="CF783" s="402">
        <v>47.3</v>
      </c>
      <c r="CG783" s="402">
        <v>47.3</v>
      </c>
      <c r="CH783" s="402">
        <v>47.3</v>
      </c>
      <c r="CI783" s="402">
        <v>47.3</v>
      </c>
      <c r="CJ783" s="402">
        <v>47.3</v>
      </c>
      <c r="CK783" s="402">
        <v>47.3</v>
      </c>
      <c r="CL783" s="402">
        <v>47.3</v>
      </c>
      <c r="CM783" s="402">
        <v>47.3</v>
      </c>
      <c r="CN783" s="402">
        <v>47.3</v>
      </c>
      <c r="CO783" s="402">
        <v>47.3</v>
      </c>
      <c r="CP783" s="402">
        <v>47.3</v>
      </c>
    </row>
    <row r="784" spans="1:94">
      <c r="A784">
        <v>801</v>
      </c>
      <c r="B784" t="s">
        <v>1865</v>
      </c>
      <c r="C784" t="s">
        <v>1860</v>
      </c>
      <c r="D784" t="s">
        <v>1861</v>
      </c>
      <c r="E784" t="s">
        <v>550</v>
      </c>
      <c r="F784" t="s">
        <v>2121</v>
      </c>
      <c r="I784" s="402"/>
      <c r="J784" s="402">
        <v>32.8</v>
      </c>
      <c r="K784" s="402"/>
      <c r="L784" s="402">
        <v>32.8</v>
      </c>
      <c r="M784" s="402">
        <v>32.8</v>
      </c>
      <c r="N784" s="402">
        <v>32.8</v>
      </c>
      <c r="O784" s="402">
        <v>32.8</v>
      </c>
      <c r="P784" s="402">
        <v>32.8</v>
      </c>
      <c r="Q784" s="402"/>
      <c r="R784" s="402">
        <v>32.6</v>
      </c>
      <c r="S784" s="402">
        <v>32.6</v>
      </c>
      <c r="T784" s="402">
        <v>32.6</v>
      </c>
      <c r="U784" s="402">
        <v>32.6</v>
      </c>
      <c r="V784" s="402">
        <v>32.6</v>
      </c>
      <c r="W784" s="402">
        <v>31.4</v>
      </c>
      <c r="X784" s="402">
        <v>32.6</v>
      </c>
      <c r="Y784" s="402">
        <v>32.6</v>
      </c>
      <c r="Z784" s="402">
        <v>32.6</v>
      </c>
      <c r="AA784" s="402">
        <v>39.2</v>
      </c>
      <c r="AB784" s="402">
        <v>33.9</v>
      </c>
      <c r="AC784" s="402">
        <v>32.6</v>
      </c>
      <c r="AD784" s="402">
        <v>32.4</v>
      </c>
      <c r="AE784" s="402">
        <v>32.4</v>
      </c>
      <c r="AF784" s="402">
        <v>33.5</v>
      </c>
      <c r="AG784" s="402">
        <v>32.6</v>
      </c>
      <c r="AH784" s="402">
        <v>32.6</v>
      </c>
      <c r="AI784" s="402"/>
      <c r="AJ784" s="402">
        <v>32.8</v>
      </c>
      <c r="AK784" s="402">
        <v>32.8</v>
      </c>
      <c r="AL784" s="402">
        <v>32.8</v>
      </c>
      <c r="AM784" s="402">
        <v>32.8</v>
      </c>
      <c r="AN784" s="402">
        <v>32.8</v>
      </c>
      <c r="AO784" s="402">
        <v>32.8</v>
      </c>
      <c r="AP784" s="402">
        <v>32</v>
      </c>
      <c r="AQ784" s="402">
        <v>31.8</v>
      </c>
      <c r="AR784" s="402">
        <v>32.8</v>
      </c>
      <c r="AS784" s="402">
        <v>32.8</v>
      </c>
      <c r="AT784" s="402">
        <v>32.8</v>
      </c>
      <c r="AU784" s="402">
        <v>32.8</v>
      </c>
      <c r="AV784" s="402">
        <v>26.7</v>
      </c>
      <c r="AW784" s="402">
        <v>32.8</v>
      </c>
      <c r="AX784" s="402">
        <v>32.8</v>
      </c>
      <c r="AY784" s="402">
        <v>32.8</v>
      </c>
      <c r="AZ784" s="402">
        <v>32.8</v>
      </c>
      <c r="BA784" s="402">
        <v>46.5</v>
      </c>
      <c r="BB784" s="402">
        <v>32.8</v>
      </c>
      <c r="BC784" s="402">
        <v>32.8</v>
      </c>
      <c r="BD784" s="402">
        <v>31.6</v>
      </c>
      <c r="BE784" s="402">
        <v>31.6</v>
      </c>
      <c r="BF784" s="402">
        <v>31.6</v>
      </c>
      <c r="BG784" s="402">
        <v>32.8</v>
      </c>
      <c r="BH784" s="402">
        <v>32.3</v>
      </c>
      <c r="BI784" s="402">
        <v>32.8</v>
      </c>
      <c r="BJ784" s="402">
        <v>32.8</v>
      </c>
      <c r="BK784" s="402">
        <v>32.8</v>
      </c>
      <c r="BL784" s="402">
        <v>31.2</v>
      </c>
      <c r="BM784" s="402">
        <v>32.8</v>
      </c>
      <c r="BN784" s="402">
        <v>32.8</v>
      </c>
      <c r="BO784" s="402">
        <v>39.5</v>
      </c>
      <c r="BP784" s="402">
        <v>39.5</v>
      </c>
      <c r="BQ784" s="402">
        <v>51.2</v>
      </c>
      <c r="BR784" s="402">
        <v>34.1</v>
      </c>
      <c r="BS784" s="402">
        <v>34.1</v>
      </c>
      <c r="BT784" s="402">
        <v>19.7</v>
      </c>
      <c r="BU784" s="402">
        <v>32.8</v>
      </c>
      <c r="BV784" s="402">
        <v>33.1</v>
      </c>
      <c r="BW784" s="402">
        <v>32.8</v>
      </c>
      <c r="BX784" s="402">
        <v>32.7</v>
      </c>
      <c r="BY784" s="402">
        <v>32.7</v>
      </c>
      <c r="BZ784" s="402">
        <v>20.7</v>
      </c>
      <c r="CA784" s="402">
        <v>32.7</v>
      </c>
      <c r="CB784" s="402">
        <v>29.1</v>
      </c>
      <c r="CC784" s="402">
        <v>32.6</v>
      </c>
      <c r="CD784" s="402">
        <v>32.6</v>
      </c>
      <c r="CE784" s="402">
        <v>32.6</v>
      </c>
      <c r="CF784" s="402">
        <v>33.7</v>
      </c>
      <c r="CG784" s="402">
        <v>33.7</v>
      </c>
      <c r="CH784" s="402">
        <v>33.7</v>
      </c>
      <c r="CI784" s="402">
        <v>33.7</v>
      </c>
      <c r="CJ784" s="402">
        <v>24.2</v>
      </c>
      <c r="CK784" s="402">
        <v>32.8</v>
      </c>
      <c r="CL784" s="402">
        <v>23.4</v>
      </c>
      <c r="CM784" s="402">
        <v>32.8</v>
      </c>
      <c r="CN784" s="402">
        <v>32.8</v>
      </c>
      <c r="CO784" s="402">
        <v>32.8</v>
      </c>
      <c r="CP784" s="402">
        <v>32.8</v>
      </c>
    </row>
    <row r="785" spans="1:94">
      <c r="A785">
        <v>802</v>
      </c>
      <c r="B785" t="s">
        <v>1866</v>
      </c>
      <c r="C785" t="s">
        <v>1860</v>
      </c>
      <c r="D785" t="s">
        <v>1861</v>
      </c>
      <c r="E785" t="s">
        <v>1867</v>
      </c>
      <c r="F785" t="s">
        <v>2121</v>
      </c>
      <c r="I785" s="402"/>
      <c r="J785" s="402">
        <v>51.9</v>
      </c>
      <c r="K785" s="402"/>
      <c r="L785" s="402">
        <v>52.3</v>
      </c>
      <c r="M785" s="402">
        <v>52.3</v>
      </c>
      <c r="N785" s="402">
        <v>53.4</v>
      </c>
      <c r="O785" s="402">
        <v>48.6</v>
      </c>
      <c r="P785" s="402">
        <v>52.3</v>
      </c>
      <c r="Q785" s="402"/>
      <c r="R785" s="402">
        <v>52.5</v>
      </c>
      <c r="S785" s="402">
        <v>52.5</v>
      </c>
      <c r="T785" s="402">
        <v>52.5</v>
      </c>
      <c r="U785" s="402">
        <v>52.5</v>
      </c>
      <c r="V785" s="402">
        <v>52.5</v>
      </c>
      <c r="W785" s="402">
        <v>53.6</v>
      </c>
      <c r="X785" s="402">
        <v>53.6</v>
      </c>
      <c r="Y785" s="402">
        <v>53.6</v>
      </c>
      <c r="Z785" s="402">
        <v>55.5</v>
      </c>
      <c r="AA785" s="402">
        <v>53.6</v>
      </c>
      <c r="AB785" s="402">
        <v>26.1</v>
      </c>
      <c r="AC785" s="402">
        <v>47.4</v>
      </c>
      <c r="AD785" s="402">
        <v>48.8</v>
      </c>
      <c r="AE785" s="402">
        <v>48.8</v>
      </c>
      <c r="AF785" s="402">
        <v>53.8</v>
      </c>
      <c r="AG785" s="402">
        <v>52.5</v>
      </c>
      <c r="AH785" s="402">
        <v>52.5</v>
      </c>
      <c r="AI785" s="402"/>
      <c r="AJ785" s="402">
        <v>52.3</v>
      </c>
      <c r="AK785" s="402">
        <v>52.3</v>
      </c>
      <c r="AL785" s="402">
        <v>52.3</v>
      </c>
      <c r="AM785" s="402">
        <v>52.3</v>
      </c>
      <c r="AN785" s="402">
        <v>52.3</v>
      </c>
      <c r="AO785" s="402">
        <v>52.3</v>
      </c>
      <c r="AP785" s="402">
        <v>52.3</v>
      </c>
      <c r="AQ785" s="402">
        <v>52.3</v>
      </c>
      <c r="AR785" s="402">
        <v>52.3</v>
      </c>
      <c r="AS785" s="402">
        <v>61.1</v>
      </c>
      <c r="AT785" s="402">
        <v>52.3</v>
      </c>
      <c r="AU785" s="402">
        <v>52.3</v>
      </c>
      <c r="AV785" s="402">
        <v>50.4</v>
      </c>
      <c r="AW785" s="402">
        <v>71.7</v>
      </c>
      <c r="AX785" s="402">
        <v>51.8</v>
      </c>
      <c r="AY785" s="402">
        <v>52.3</v>
      </c>
      <c r="AZ785" s="402">
        <v>52.3</v>
      </c>
      <c r="BA785" s="402">
        <v>52.3</v>
      </c>
      <c r="BB785" s="402">
        <v>52.3</v>
      </c>
      <c r="BC785" s="402">
        <v>52.3</v>
      </c>
      <c r="BD785" s="402">
        <v>53.4</v>
      </c>
      <c r="BE785" s="402">
        <v>44.7</v>
      </c>
      <c r="BF785" s="402">
        <v>53.4</v>
      </c>
      <c r="BG785" s="402">
        <v>61.3</v>
      </c>
      <c r="BH785" s="402">
        <v>51.8</v>
      </c>
      <c r="BI785" s="402">
        <v>53.4</v>
      </c>
      <c r="BJ785" s="402">
        <v>53.4</v>
      </c>
      <c r="BK785" s="402">
        <v>53.4</v>
      </c>
      <c r="BL785" s="402">
        <v>53.7</v>
      </c>
      <c r="BM785" s="402">
        <v>55.3</v>
      </c>
      <c r="BN785" s="402">
        <v>55.3</v>
      </c>
      <c r="BO785" s="402">
        <v>53.4</v>
      </c>
      <c r="BP785" s="402">
        <v>53.4</v>
      </c>
      <c r="BQ785" s="402">
        <v>25.2</v>
      </c>
      <c r="BR785" s="402">
        <v>26</v>
      </c>
      <c r="BS785" s="402">
        <v>26</v>
      </c>
      <c r="BT785" s="402">
        <v>47.2</v>
      </c>
      <c r="BU785" s="402">
        <v>44.6</v>
      </c>
      <c r="BV785" s="402">
        <v>47.2</v>
      </c>
      <c r="BW785" s="402">
        <v>47.2</v>
      </c>
      <c r="BX785" s="402">
        <v>48.6</v>
      </c>
      <c r="BY785" s="402">
        <v>48.6</v>
      </c>
      <c r="BZ785" s="402">
        <v>48.6</v>
      </c>
      <c r="CA785" s="402">
        <v>53.4</v>
      </c>
      <c r="CB785" s="402">
        <v>30.4</v>
      </c>
      <c r="CC785" s="402">
        <v>54.6</v>
      </c>
      <c r="CD785" s="402">
        <v>48.6</v>
      </c>
      <c r="CE785" s="402">
        <v>48.6</v>
      </c>
      <c r="CF785" s="402">
        <v>53.6</v>
      </c>
      <c r="CG785" s="402">
        <v>54.6</v>
      </c>
      <c r="CH785" s="402">
        <v>53.6</v>
      </c>
      <c r="CI785" s="402">
        <v>52.3</v>
      </c>
      <c r="CJ785" s="402">
        <v>50.4</v>
      </c>
      <c r="CK785" s="402">
        <v>52.3</v>
      </c>
      <c r="CL785" s="402">
        <v>52.3</v>
      </c>
      <c r="CM785" s="402">
        <v>52.3</v>
      </c>
      <c r="CN785" s="402">
        <v>52.3</v>
      </c>
      <c r="CO785" s="402">
        <v>52.3</v>
      </c>
      <c r="CP785" s="402">
        <v>52.3</v>
      </c>
    </row>
    <row r="786" spans="1:94">
      <c r="A786">
        <v>803</v>
      </c>
      <c r="B786" t="s">
        <v>1868</v>
      </c>
      <c r="C786" t="s">
        <v>1860</v>
      </c>
      <c r="D786" t="s">
        <v>1861</v>
      </c>
      <c r="E786" t="s">
        <v>1869</v>
      </c>
      <c r="F786" t="s">
        <v>2121</v>
      </c>
      <c r="J786">
        <v>12.1</v>
      </c>
      <c r="L786">
        <v>11.7</v>
      </c>
      <c r="M786">
        <v>11.7</v>
      </c>
      <c r="N786">
        <v>11.5</v>
      </c>
      <c r="O786">
        <v>11.7</v>
      </c>
      <c r="P786">
        <v>14.6</v>
      </c>
      <c r="R786">
        <v>10.5</v>
      </c>
      <c r="S786">
        <v>11.7</v>
      </c>
      <c r="T786">
        <v>11.7</v>
      </c>
      <c r="U786">
        <v>11.7</v>
      </c>
      <c r="V786">
        <v>12.7</v>
      </c>
      <c r="W786">
        <v>11.6</v>
      </c>
      <c r="X786">
        <v>11.6</v>
      </c>
      <c r="Y786">
        <v>6.9</v>
      </c>
      <c r="Z786">
        <v>11.6</v>
      </c>
      <c r="AA786">
        <v>13</v>
      </c>
      <c r="AB786">
        <v>11.7</v>
      </c>
      <c r="AC786">
        <v>11.7</v>
      </c>
      <c r="AD786">
        <v>11.7</v>
      </c>
      <c r="AE786">
        <v>11.7</v>
      </c>
      <c r="AF786">
        <v>14.7</v>
      </c>
      <c r="AG786">
        <v>14.7</v>
      </c>
      <c r="AH786">
        <v>19.2</v>
      </c>
      <c r="AJ786">
        <v>10.4</v>
      </c>
      <c r="AK786">
        <v>10.4</v>
      </c>
      <c r="AL786">
        <v>10.4</v>
      </c>
      <c r="AM786">
        <v>11.5</v>
      </c>
      <c r="AN786">
        <v>15.5</v>
      </c>
      <c r="AO786">
        <v>11.5</v>
      </c>
      <c r="AP786">
        <v>11.5</v>
      </c>
      <c r="AQ786">
        <v>11.5</v>
      </c>
      <c r="AR786">
        <v>10.3</v>
      </c>
      <c r="AS786">
        <v>10.3</v>
      </c>
      <c r="AT786">
        <v>11.5</v>
      </c>
      <c r="AU786">
        <v>11.5</v>
      </c>
      <c r="AV786">
        <v>10.4</v>
      </c>
      <c r="AW786">
        <v>11.5</v>
      </c>
      <c r="AX786">
        <v>11.5</v>
      </c>
      <c r="AY786">
        <v>11.5</v>
      </c>
      <c r="AZ786">
        <v>11.5</v>
      </c>
      <c r="BA786">
        <v>12.5</v>
      </c>
      <c r="BB786">
        <v>12.5</v>
      </c>
      <c r="BC786">
        <v>28.2</v>
      </c>
      <c r="BD786">
        <v>11.4</v>
      </c>
      <c r="BE786">
        <v>11.4</v>
      </c>
      <c r="BF786">
        <v>9</v>
      </c>
      <c r="BG786">
        <v>11.4</v>
      </c>
      <c r="BH786">
        <v>11.4</v>
      </c>
      <c r="BI786">
        <v>11.4</v>
      </c>
      <c r="BJ786">
        <v>6.8</v>
      </c>
      <c r="BK786">
        <v>6.8</v>
      </c>
      <c r="BL786">
        <v>6.8</v>
      </c>
      <c r="BM786">
        <v>11.4</v>
      </c>
      <c r="BN786">
        <v>11.4</v>
      </c>
      <c r="BO786">
        <v>20.9</v>
      </c>
      <c r="BP786">
        <v>12.8</v>
      </c>
      <c r="BQ786">
        <v>11.5</v>
      </c>
      <c r="BR786">
        <v>11.5</v>
      </c>
      <c r="BS786">
        <v>11.5</v>
      </c>
      <c r="BT786">
        <v>11.5</v>
      </c>
      <c r="BU786">
        <v>11.5</v>
      </c>
      <c r="BV786">
        <v>11.5</v>
      </c>
      <c r="BW786">
        <v>11.5</v>
      </c>
      <c r="BX786">
        <v>11.5</v>
      </c>
      <c r="BY786">
        <v>14.5</v>
      </c>
      <c r="BZ786">
        <v>8.6</v>
      </c>
      <c r="CA786">
        <v>11.5</v>
      </c>
      <c r="CB786">
        <v>11.5</v>
      </c>
      <c r="CC786">
        <v>11.5</v>
      </c>
      <c r="CD786">
        <v>11.5</v>
      </c>
      <c r="CE786">
        <v>11.5</v>
      </c>
      <c r="CF786">
        <v>14.5</v>
      </c>
      <c r="CG786">
        <v>14.5</v>
      </c>
      <c r="CH786">
        <v>14.5</v>
      </c>
      <c r="CI786">
        <v>14.5</v>
      </c>
      <c r="CJ786">
        <v>14.5</v>
      </c>
      <c r="CK786">
        <v>14.5</v>
      </c>
      <c r="CL786">
        <v>14.5</v>
      </c>
      <c r="CM786">
        <v>14.5</v>
      </c>
      <c r="CN786">
        <v>18.9</v>
      </c>
      <c r="CO786">
        <v>19.9</v>
      </c>
      <c r="CP786">
        <v>18.9</v>
      </c>
    </row>
    <row r="787" spans="1:94">
      <c r="A787">
        <v>804</v>
      </c>
      <c r="B787" t="s">
        <v>1870</v>
      </c>
      <c r="C787" t="s">
        <v>1860</v>
      </c>
      <c r="D787" t="s">
        <v>1861</v>
      </c>
      <c r="E787" t="s">
        <v>1871</v>
      </c>
      <c r="F787" t="s">
        <v>2121</v>
      </c>
      <c r="I787" s="402"/>
      <c r="J787" s="402">
        <v>9.7</v>
      </c>
      <c r="K787" s="402"/>
      <c r="L787" s="402">
        <v>8.6</v>
      </c>
      <c r="M787" s="402">
        <v>13.7</v>
      </c>
      <c r="N787" s="402">
        <v>8</v>
      </c>
      <c r="O787" s="402">
        <v>8.7</v>
      </c>
      <c r="P787" s="402">
        <v>14.2</v>
      </c>
      <c r="Q787" s="402"/>
      <c r="R787" s="402">
        <v>8.6</v>
      </c>
      <c r="S787" s="402">
        <v>8.6</v>
      </c>
      <c r="T787" s="402">
        <v>8.4</v>
      </c>
      <c r="U787" s="402">
        <v>14.6</v>
      </c>
      <c r="V787" s="402">
        <v>13.8</v>
      </c>
      <c r="W787" s="402">
        <v>6.5</v>
      </c>
      <c r="X787" s="402">
        <v>8</v>
      </c>
      <c r="Y787" s="402">
        <v>5.3</v>
      </c>
      <c r="Z787" s="402">
        <v>8</v>
      </c>
      <c r="AA787" s="402">
        <v>9.2</v>
      </c>
      <c r="AB787" s="402">
        <v>8.7</v>
      </c>
      <c r="AC787" s="402">
        <v>7.9</v>
      </c>
      <c r="AD787" s="402">
        <v>8.7</v>
      </c>
      <c r="AE787" s="402">
        <v>8.7</v>
      </c>
      <c r="AF787" s="402">
        <v>14.3</v>
      </c>
      <c r="AG787" s="402">
        <v>19.1</v>
      </c>
      <c r="AH787" s="402">
        <v>14.3</v>
      </c>
      <c r="AI787" s="402"/>
      <c r="AJ787" s="402">
        <v>8.6</v>
      </c>
      <c r="AK787" s="402">
        <v>8.6</v>
      </c>
      <c r="AL787" s="402">
        <v>8.6</v>
      </c>
      <c r="AM787" s="402">
        <v>8.3</v>
      </c>
      <c r="AN787" s="402">
        <v>8.6</v>
      </c>
      <c r="AO787" s="402">
        <v>8.6</v>
      </c>
      <c r="AP787" s="402">
        <v>8.6</v>
      </c>
      <c r="AQ787" s="402">
        <v>6.4</v>
      </c>
      <c r="AR787" s="402">
        <v>8.6</v>
      </c>
      <c r="AS787" s="402">
        <v>5.7</v>
      </c>
      <c r="AT787" s="402">
        <v>8.4</v>
      </c>
      <c r="AU787" s="402">
        <v>8.4</v>
      </c>
      <c r="AV787" s="402">
        <v>8.4</v>
      </c>
      <c r="AW787" s="402">
        <v>14.6</v>
      </c>
      <c r="AX787" s="402">
        <v>14.6</v>
      </c>
      <c r="AY787" s="402">
        <v>44.9</v>
      </c>
      <c r="AZ787" s="402">
        <v>14.6</v>
      </c>
      <c r="BA787" s="402">
        <v>13.8</v>
      </c>
      <c r="BB787" s="402">
        <v>13.8</v>
      </c>
      <c r="BC787" s="402">
        <v>13.8</v>
      </c>
      <c r="BD787" s="402">
        <v>6.5</v>
      </c>
      <c r="BE787" s="402">
        <v>6.5</v>
      </c>
      <c r="BF787" s="402">
        <v>6.5</v>
      </c>
      <c r="BG787" s="402">
        <v>8</v>
      </c>
      <c r="BH787" s="402">
        <v>8</v>
      </c>
      <c r="BI787" s="402">
        <v>5.6</v>
      </c>
      <c r="BJ787" s="402">
        <v>5.3</v>
      </c>
      <c r="BK787" s="402">
        <v>5.3</v>
      </c>
      <c r="BL787" s="402">
        <v>5.3</v>
      </c>
      <c r="BM787" s="402">
        <v>8</v>
      </c>
      <c r="BN787" s="402">
        <v>8</v>
      </c>
      <c r="BO787" s="402">
        <v>13</v>
      </c>
      <c r="BP787" s="402">
        <v>9.2</v>
      </c>
      <c r="BQ787" s="402">
        <v>8.7</v>
      </c>
      <c r="BR787" s="402">
        <v>8.7</v>
      </c>
      <c r="BS787" s="402">
        <v>8.7</v>
      </c>
      <c r="BT787" s="402">
        <v>7.9</v>
      </c>
      <c r="BU787" s="402">
        <v>6.1</v>
      </c>
      <c r="BV787" s="402">
        <v>7.9</v>
      </c>
      <c r="BW787" s="402">
        <v>7.9</v>
      </c>
      <c r="BX787" s="402">
        <v>8.7</v>
      </c>
      <c r="BY787" s="402">
        <v>7.2</v>
      </c>
      <c r="BZ787" s="402">
        <v>7.8</v>
      </c>
      <c r="CA787" s="402">
        <v>8.7</v>
      </c>
      <c r="CB787" s="402">
        <v>8.7</v>
      </c>
      <c r="CC787" s="402">
        <v>8.7</v>
      </c>
      <c r="CD787" s="402">
        <v>8.7</v>
      </c>
      <c r="CE787" s="402">
        <v>8.7</v>
      </c>
      <c r="CF787" s="402">
        <v>14.4</v>
      </c>
      <c r="CG787" s="402">
        <v>10.7</v>
      </c>
      <c r="CH787" s="402">
        <v>14.4</v>
      </c>
      <c r="CI787" s="402">
        <v>20</v>
      </c>
      <c r="CJ787" s="402">
        <v>19.2</v>
      </c>
      <c r="CK787" s="402">
        <v>19.2</v>
      </c>
      <c r="CL787" s="402">
        <v>19.2</v>
      </c>
      <c r="CM787" s="402">
        <v>19.2</v>
      </c>
      <c r="CN787" s="402">
        <v>12</v>
      </c>
      <c r="CO787" s="402">
        <v>14.4</v>
      </c>
      <c r="CP787" s="402">
        <v>15.3</v>
      </c>
    </row>
    <row r="788" spans="1:94">
      <c r="A788">
        <v>805</v>
      </c>
      <c r="B788" t="s">
        <v>1872</v>
      </c>
      <c r="C788" t="s">
        <v>1860</v>
      </c>
      <c r="D788" t="s">
        <v>1861</v>
      </c>
      <c r="E788" t="s">
        <v>1873</v>
      </c>
      <c r="F788" t="s">
        <v>2121</v>
      </c>
      <c r="I788" s="402"/>
      <c r="J788" s="402">
        <v>23.8</v>
      </c>
      <c r="K788" s="402"/>
      <c r="L788" s="402">
        <v>23.7</v>
      </c>
      <c r="M788" s="402">
        <v>24.7</v>
      </c>
      <c r="N788" s="402">
        <v>23.7</v>
      </c>
      <c r="O788" s="402">
        <v>23.7</v>
      </c>
      <c r="P788" s="402">
        <v>23.8</v>
      </c>
      <c r="Q788" s="402"/>
      <c r="R788" s="402">
        <v>23.5</v>
      </c>
      <c r="S788" s="402">
        <v>23.5</v>
      </c>
      <c r="T788" s="402">
        <v>23.5</v>
      </c>
      <c r="U788" s="402">
        <v>24.5</v>
      </c>
      <c r="V788" s="402">
        <v>26.2</v>
      </c>
      <c r="W788" s="402">
        <v>23.5</v>
      </c>
      <c r="X788" s="402">
        <v>23.5</v>
      </c>
      <c r="Y788" s="402">
        <v>23.5</v>
      </c>
      <c r="Z788" s="402">
        <v>22.1</v>
      </c>
      <c r="AA788" s="402">
        <v>26.8</v>
      </c>
      <c r="AB788" s="402">
        <v>23.5</v>
      </c>
      <c r="AC788" s="402">
        <v>23.5</v>
      </c>
      <c r="AD788" s="402">
        <v>23.5</v>
      </c>
      <c r="AE788" s="402">
        <v>23.5</v>
      </c>
      <c r="AF788" s="402">
        <v>23.5</v>
      </c>
      <c r="AG788" s="402">
        <v>23.5</v>
      </c>
      <c r="AH788" s="402">
        <v>23.5</v>
      </c>
      <c r="AI788" s="402"/>
      <c r="AJ788" s="402">
        <v>23.5</v>
      </c>
      <c r="AK788" s="402">
        <v>23.5</v>
      </c>
      <c r="AL788" s="402">
        <v>23.5</v>
      </c>
      <c r="AM788" s="402">
        <v>23.5</v>
      </c>
      <c r="AN788" s="402">
        <v>23.5</v>
      </c>
      <c r="AO788" s="402">
        <v>23.5</v>
      </c>
      <c r="AP788" s="402">
        <v>15.9</v>
      </c>
      <c r="AQ788" s="402">
        <v>23.5</v>
      </c>
      <c r="AR788" s="402">
        <v>23.5</v>
      </c>
      <c r="AS788" s="402">
        <v>23.5</v>
      </c>
      <c r="AT788" s="402">
        <v>23.5</v>
      </c>
      <c r="AU788" s="402">
        <v>22.3</v>
      </c>
      <c r="AV788" s="402">
        <v>23.5</v>
      </c>
      <c r="AW788" s="402">
        <v>24.5</v>
      </c>
      <c r="AX788" s="402">
        <v>24.5</v>
      </c>
      <c r="AY788" s="402">
        <v>24.5</v>
      </c>
      <c r="AZ788" s="402">
        <v>19.1</v>
      </c>
      <c r="BA788" s="402">
        <v>30.5</v>
      </c>
      <c r="BB788" s="402">
        <v>26.3</v>
      </c>
      <c r="BC788" s="402">
        <v>26.3</v>
      </c>
      <c r="BD788" s="402">
        <v>23.5</v>
      </c>
      <c r="BE788" s="402">
        <v>23.5</v>
      </c>
      <c r="BF788" s="402">
        <v>23.5</v>
      </c>
      <c r="BG788" s="402">
        <v>23.5</v>
      </c>
      <c r="BH788" s="402">
        <v>23.5</v>
      </c>
      <c r="BI788" s="402">
        <v>23.5</v>
      </c>
      <c r="BJ788" s="402">
        <v>23.5</v>
      </c>
      <c r="BK788" s="402">
        <v>23.5</v>
      </c>
      <c r="BL788" s="402">
        <v>23.5</v>
      </c>
      <c r="BM788" s="402">
        <v>22.1</v>
      </c>
      <c r="BN788" s="402">
        <v>21.1</v>
      </c>
      <c r="BO788" s="402">
        <v>26.9</v>
      </c>
      <c r="BP788" s="402">
        <v>29.9</v>
      </c>
      <c r="BQ788" s="402">
        <v>23.5</v>
      </c>
      <c r="BR788" s="402">
        <v>23.5</v>
      </c>
      <c r="BS788" s="402">
        <v>23.5</v>
      </c>
      <c r="BT788" s="402">
        <v>23.5</v>
      </c>
      <c r="BU788" s="402">
        <v>23.5</v>
      </c>
      <c r="BV788" s="402">
        <v>24.6</v>
      </c>
      <c r="BW788" s="402">
        <v>17.2</v>
      </c>
      <c r="BX788" s="402">
        <v>23.2</v>
      </c>
      <c r="BY788" s="402">
        <v>23.5</v>
      </c>
      <c r="BZ788" s="402">
        <v>19.3</v>
      </c>
      <c r="CA788" s="402">
        <v>23.5</v>
      </c>
      <c r="CB788" s="402">
        <v>23.5</v>
      </c>
      <c r="CC788" s="402">
        <v>23.5</v>
      </c>
      <c r="CD788" s="402">
        <v>23.5</v>
      </c>
      <c r="CE788" s="402">
        <v>19.3</v>
      </c>
      <c r="CF788" s="402">
        <v>23.6</v>
      </c>
      <c r="CG788" s="402">
        <v>23.6</v>
      </c>
      <c r="CH788" s="402">
        <v>23.6</v>
      </c>
      <c r="CI788" s="402">
        <v>27.1</v>
      </c>
      <c r="CJ788" s="402">
        <v>23.6</v>
      </c>
      <c r="CK788" s="402">
        <v>23.9</v>
      </c>
      <c r="CL788" s="402">
        <v>21.1</v>
      </c>
      <c r="CM788" s="402">
        <v>23.6</v>
      </c>
      <c r="CN788" s="402">
        <v>23.6</v>
      </c>
      <c r="CO788" s="402">
        <v>23.6</v>
      </c>
      <c r="CP788" s="402">
        <v>23.6</v>
      </c>
    </row>
    <row r="789" spans="3:94">
      <c r="C789" t="s">
        <v>1860</v>
      </c>
      <c r="D789" t="s">
        <v>1875</v>
      </c>
      <c r="I789" s="402"/>
      <c r="J789" s="402"/>
      <c r="K789" s="402"/>
      <c r="L789" s="402"/>
      <c r="M789" s="402"/>
      <c r="N789" s="402"/>
      <c r="O789" s="402"/>
      <c r="P789" s="402"/>
      <c r="Q789" s="402"/>
      <c r="R789" s="402"/>
      <c r="S789" s="402"/>
      <c r="T789" s="402"/>
      <c r="U789" s="402"/>
      <c r="V789" s="402"/>
      <c r="W789" s="402"/>
      <c r="X789" s="402"/>
      <c r="Y789" s="402"/>
      <c r="Z789" s="402"/>
      <c r="AA789" s="402"/>
      <c r="AB789" s="402"/>
      <c r="AC789" s="402"/>
      <c r="AD789" s="402"/>
      <c r="AE789" s="402"/>
      <c r="AF789" s="402"/>
      <c r="AG789" s="402"/>
      <c r="AH789" s="402"/>
      <c r="AI789" s="402"/>
      <c r="AJ789" s="402"/>
      <c r="AK789" s="402"/>
      <c r="AL789" s="402"/>
      <c r="AM789" s="402"/>
      <c r="AN789" s="402"/>
      <c r="AO789" s="402"/>
      <c r="AP789" s="402"/>
      <c r="AQ789" s="402"/>
      <c r="AR789" s="402"/>
      <c r="AS789" s="402"/>
      <c r="AT789" s="402"/>
      <c r="AU789" s="402"/>
      <c r="AV789" s="402"/>
      <c r="AW789" s="402"/>
      <c r="AX789" s="402"/>
      <c r="AY789" s="402"/>
      <c r="AZ789" s="402"/>
      <c r="BA789" s="402"/>
      <c r="BB789" s="402"/>
      <c r="BC789" s="402"/>
      <c r="BD789" s="402"/>
      <c r="BE789" s="402"/>
      <c r="BF789" s="402"/>
      <c r="BG789" s="402"/>
      <c r="BH789" s="402"/>
      <c r="BI789" s="402"/>
      <c r="BJ789" s="402"/>
      <c r="BK789" s="402"/>
      <c r="BL789" s="402"/>
      <c r="BM789" s="402"/>
      <c r="BN789" s="402"/>
      <c r="BO789" s="402"/>
      <c r="BP789" s="402"/>
      <c r="BQ789" s="402"/>
      <c r="BR789" s="402"/>
      <c r="BS789" s="402"/>
      <c r="BT789" s="402"/>
      <c r="BU789" s="402"/>
      <c r="BV789" s="402"/>
      <c r="BW789" s="402"/>
      <c r="BX789" s="402"/>
      <c r="BY789" s="402"/>
      <c r="BZ789" s="402"/>
      <c r="CA789" s="402"/>
      <c r="CB789" s="402"/>
      <c r="CC789" s="402"/>
      <c r="CD789" s="402"/>
      <c r="CE789" s="402"/>
      <c r="CF789" s="402"/>
      <c r="CG789" s="402"/>
      <c r="CH789" s="402"/>
      <c r="CI789" s="402"/>
      <c r="CJ789" s="402"/>
      <c r="CK789" s="402"/>
      <c r="CL789" s="402"/>
      <c r="CM789" s="402"/>
      <c r="CN789" s="402"/>
      <c r="CO789" s="402"/>
      <c r="CP789" s="402"/>
    </row>
    <row r="790" spans="1:94">
      <c r="A790">
        <v>807</v>
      </c>
      <c r="B790" t="s">
        <v>1874</v>
      </c>
      <c r="C790" t="s">
        <v>1860</v>
      </c>
      <c r="D790" t="s">
        <v>1875</v>
      </c>
      <c r="E790" t="s">
        <v>1862</v>
      </c>
      <c r="F790" t="s">
        <v>2121</v>
      </c>
      <c r="I790" s="402"/>
      <c r="J790" s="402">
        <v>17.2</v>
      </c>
      <c r="K790" s="402"/>
      <c r="L790" s="402">
        <v>16</v>
      </c>
      <c r="M790" s="402">
        <v>24.7</v>
      </c>
      <c r="N790" s="402">
        <v>12.8</v>
      </c>
      <c r="O790" s="402">
        <v>17.2</v>
      </c>
      <c r="P790" s="402">
        <v>24.4</v>
      </c>
      <c r="Q790" s="402"/>
      <c r="R790" s="402">
        <v>15.8</v>
      </c>
      <c r="S790" s="402">
        <v>15.8</v>
      </c>
      <c r="T790" s="402">
        <v>15.8</v>
      </c>
      <c r="U790" s="402">
        <v>26</v>
      </c>
      <c r="V790" s="402">
        <v>24.4</v>
      </c>
      <c r="W790" s="402">
        <v>12.4</v>
      </c>
      <c r="X790" s="402">
        <v>13.2</v>
      </c>
      <c r="Y790" s="402">
        <v>11.1</v>
      </c>
      <c r="Z790" s="402">
        <v>10.6</v>
      </c>
      <c r="AA790" s="402">
        <v>12.7</v>
      </c>
      <c r="AB790" s="402">
        <v>33.7</v>
      </c>
      <c r="AC790" s="402">
        <v>17</v>
      </c>
      <c r="AD790" s="402">
        <v>17</v>
      </c>
      <c r="AE790" s="402">
        <v>17.7</v>
      </c>
      <c r="AF790" s="402">
        <v>24.1</v>
      </c>
      <c r="AG790" s="402">
        <v>26</v>
      </c>
      <c r="AH790" s="402">
        <v>24.1</v>
      </c>
      <c r="AI790" s="402"/>
      <c r="AJ790" s="402">
        <v>15.6</v>
      </c>
      <c r="AK790" s="402">
        <v>15.6</v>
      </c>
      <c r="AL790" s="402">
        <v>15.6</v>
      </c>
      <c r="AM790" s="402">
        <v>13.2</v>
      </c>
      <c r="AN790" s="402">
        <v>15.6</v>
      </c>
      <c r="AO790" s="402">
        <v>14.3</v>
      </c>
      <c r="AP790" s="402">
        <v>15.6</v>
      </c>
      <c r="AQ790" s="402">
        <v>15.6</v>
      </c>
      <c r="AR790" s="402">
        <v>15.7</v>
      </c>
      <c r="AS790" s="402">
        <v>11.5</v>
      </c>
      <c r="AT790" s="402">
        <v>17.8</v>
      </c>
      <c r="AU790" s="402">
        <v>15.6</v>
      </c>
      <c r="AV790" s="402">
        <v>12.2</v>
      </c>
      <c r="AW790" s="402">
        <v>72.5</v>
      </c>
      <c r="AX790" s="402">
        <v>25.7</v>
      </c>
      <c r="AY790" s="402">
        <v>25.7</v>
      </c>
      <c r="AZ790" s="402">
        <v>25.7</v>
      </c>
      <c r="BA790" s="402">
        <v>25.1</v>
      </c>
      <c r="BB790" s="402">
        <v>24.1</v>
      </c>
      <c r="BC790" s="402">
        <v>24.1</v>
      </c>
      <c r="BD790" s="402">
        <v>10.2</v>
      </c>
      <c r="BE790" s="402">
        <v>12.2</v>
      </c>
      <c r="BF790" s="402">
        <v>12.2</v>
      </c>
      <c r="BG790" s="402">
        <v>13.1</v>
      </c>
      <c r="BH790" s="402">
        <v>21.3</v>
      </c>
      <c r="BI790" s="402">
        <v>13.1</v>
      </c>
      <c r="BJ790" s="402">
        <v>10.9</v>
      </c>
      <c r="BK790" s="402">
        <v>8.2</v>
      </c>
      <c r="BL790" s="402">
        <v>10.7</v>
      </c>
      <c r="BM790" s="402">
        <v>10.4</v>
      </c>
      <c r="BN790" s="402">
        <v>10.4</v>
      </c>
      <c r="BO790" s="402">
        <v>12.5</v>
      </c>
      <c r="BP790" s="402">
        <v>12.5</v>
      </c>
      <c r="BQ790" s="402">
        <v>33.2</v>
      </c>
      <c r="BR790" s="402">
        <v>33.2</v>
      </c>
      <c r="BS790" s="402">
        <v>37</v>
      </c>
      <c r="BT790" s="402">
        <v>16.7</v>
      </c>
      <c r="BU790" s="402">
        <v>16.7</v>
      </c>
      <c r="BV790" s="402">
        <v>16.7</v>
      </c>
      <c r="BW790" s="402">
        <v>16.7</v>
      </c>
      <c r="BX790" s="402">
        <v>16.7</v>
      </c>
      <c r="BY790" s="402">
        <v>16</v>
      </c>
      <c r="BZ790" s="402">
        <v>16.7</v>
      </c>
      <c r="CA790" s="402">
        <v>16.7</v>
      </c>
      <c r="CB790" s="402">
        <v>17.5</v>
      </c>
      <c r="CC790" s="402">
        <v>17.5</v>
      </c>
      <c r="CD790" s="402">
        <v>25.1</v>
      </c>
      <c r="CE790" s="402">
        <v>17.5</v>
      </c>
      <c r="CF790" s="402">
        <v>23.8</v>
      </c>
      <c r="CG790" s="402">
        <v>23.8</v>
      </c>
      <c r="CH790" s="402">
        <v>23.8</v>
      </c>
      <c r="CI790" s="402">
        <v>26.6</v>
      </c>
      <c r="CJ790" s="402">
        <v>25.6</v>
      </c>
      <c r="CK790" s="402">
        <v>25.6</v>
      </c>
      <c r="CL790" s="402">
        <v>25.6</v>
      </c>
      <c r="CM790" s="402">
        <v>25.6</v>
      </c>
      <c r="CN790" s="402">
        <v>31.4</v>
      </c>
      <c r="CO790" s="402">
        <v>23.8</v>
      </c>
      <c r="CP790" s="402">
        <v>23.8</v>
      </c>
    </row>
    <row r="791" spans="1:94">
      <c r="A791">
        <v>808</v>
      </c>
      <c r="B791" t="s">
        <v>1876</v>
      </c>
      <c r="C791" t="s">
        <v>1860</v>
      </c>
      <c r="D791" t="s">
        <v>1875</v>
      </c>
      <c r="E791" t="s">
        <v>1864</v>
      </c>
      <c r="F791" t="s">
        <v>2121</v>
      </c>
      <c r="I791" s="402"/>
      <c r="J791" s="402">
        <v>42.4</v>
      </c>
      <c r="K791" s="402"/>
      <c r="L791" s="402">
        <v>42.4</v>
      </c>
      <c r="M791" s="402">
        <v>42.4</v>
      </c>
      <c r="N791" s="402">
        <v>42.4</v>
      </c>
      <c r="O791" s="402">
        <v>42.4</v>
      </c>
      <c r="P791" s="402">
        <v>42.4</v>
      </c>
      <c r="Q791" s="402"/>
      <c r="R791" s="402">
        <v>42.4</v>
      </c>
      <c r="S791" s="402">
        <v>42.4</v>
      </c>
      <c r="T791" s="402">
        <v>42.4</v>
      </c>
      <c r="U791" s="402">
        <v>42.4</v>
      </c>
      <c r="V791" s="402">
        <v>42.4</v>
      </c>
      <c r="W791" s="402">
        <v>42.4</v>
      </c>
      <c r="X791" s="402">
        <v>42.4</v>
      </c>
      <c r="Y791" s="402">
        <v>42.4</v>
      </c>
      <c r="Z791" s="402">
        <v>42.4</v>
      </c>
      <c r="AA791" s="402">
        <v>42.4</v>
      </c>
      <c r="AB791" s="402">
        <v>42.4</v>
      </c>
      <c r="AC791" s="402">
        <v>42.4</v>
      </c>
      <c r="AD791" s="402">
        <v>42.4</v>
      </c>
      <c r="AE791" s="402">
        <v>42.4</v>
      </c>
      <c r="AF791" s="402">
        <v>42.4</v>
      </c>
      <c r="AG791" s="402">
        <v>42.4</v>
      </c>
      <c r="AH791" s="402">
        <v>42.4</v>
      </c>
      <c r="AI791" s="402"/>
      <c r="AJ791" s="402">
        <v>42.6</v>
      </c>
      <c r="AK791" s="402">
        <v>42.6</v>
      </c>
      <c r="AL791" s="402">
        <v>42.6</v>
      </c>
      <c r="AM791" s="402">
        <v>42.6</v>
      </c>
      <c r="AN791" s="402">
        <v>42.6</v>
      </c>
      <c r="AO791" s="402">
        <v>42.6</v>
      </c>
      <c r="AP791" s="402">
        <v>42.6</v>
      </c>
      <c r="AQ791" s="402">
        <v>42.6</v>
      </c>
      <c r="AR791" s="402">
        <v>42.6</v>
      </c>
      <c r="AS791" s="402">
        <v>42.6</v>
      </c>
      <c r="AT791" s="402">
        <v>46</v>
      </c>
      <c r="AU791" s="402">
        <v>42.6</v>
      </c>
      <c r="AV791" s="402">
        <v>38.8</v>
      </c>
      <c r="AW791" s="402">
        <v>71.7</v>
      </c>
      <c r="AX791" s="402">
        <v>42.6</v>
      </c>
      <c r="AY791" s="402">
        <v>42.6</v>
      </c>
      <c r="AZ791" s="402">
        <v>42.6</v>
      </c>
      <c r="BA791" s="402">
        <v>42.6</v>
      </c>
      <c r="BB791" s="402">
        <v>40.9</v>
      </c>
      <c r="BC791" s="402">
        <v>42.6</v>
      </c>
      <c r="BD791" s="402">
        <v>42.6</v>
      </c>
      <c r="BE791" s="402">
        <v>42.6</v>
      </c>
      <c r="BF791" s="402">
        <v>42.6</v>
      </c>
      <c r="BG791" s="402">
        <v>42.6</v>
      </c>
      <c r="BH791" s="402">
        <v>24.1</v>
      </c>
      <c r="BI791" s="402">
        <v>42.6</v>
      </c>
      <c r="BJ791" s="402">
        <v>42.6</v>
      </c>
      <c r="BK791" s="402">
        <v>42.6</v>
      </c>
      <c r="BL791" s="402">
        <v>42.6</v>
      </c>
      <c r="BM791" s="402">
        <v>42.6</v>
      </c>
      <c r="BN791" s="402">
        <v>42.6</v>
      </c>
      <c r="BO791" s="402">
        <v>42.6</v>
      </c>
      <c r="BP791" s="402">
        <v>42.6</v>
      </c>
      <c r="BQ791" s="402">
        <v>42.6</v>
      </c>
      <c r="BR791" s="402">
        <v>42.6</v>
      </c>
      <c r="BS791" s="402">
        <v>42.6</v>
      </c>
      <c r="BT791" s="402">
        <v>42.6</v>
      </c>
      <c r="BU791" s="402">
        <v>42.6</v>
      </c>
      <c r="BV791" s="402">
        <v>40.9</v>
      </c>
      <c r="BW791" s="402">
        <v>42.6</v>
      </c>
      <c r="BX791" s="402">
        <v>44.5</v>
      </c>
      <c r="BY791" s="402">
        <v>42.6</v>
      </c>
      <c r="BZ791" s="402">
        <v>42.6</v>
      </c>
      <c r="CA791" s="402">
        <v>42.6</v>
      </c>
      <c r="CB791" s="402">
        <v>30.1</v>
      </c>
      <c r="CC791" s="402">
        <v>42.6</v>
      </c>
      <c r="CD791" s="402">
        <v>42.6</v>
      </c>
      <c r="CE791" s="402">
        <v>48</v>
      </c>
      <c r="CF791" s="402">
        <v>42.6</v>
      </c>
      <c r="CG791" s="402">
        <v>42.6</v>
      </c>
      <c r="CH791" s="402">
        <v>42.6</v>
      </c>
      <c r="CI791" s="402">
        <v>42.6</v>
      </c>
      <c r="CJ791" s="402">
        <v>42.6</v>
      </c>
      <c r="CK791" s="402">
        <v>42.6</v>
      </c>
      <c r="CL791" s="402">
        <v>42.6</v>
      </c>
      <c r="CM791" s="402">
        <v>42.6</v>
      </c>
      <c r="CN791" s="402">
        <v>45.2</v>
      </c>
      <c r="CO791" s="402">
        <v>42.6</v>
      </c>
      <c r="CP791" s="402">
        <v>42.6</v>
      </c>
    </row>
    <row r="792" spans="1:94">
      <c r="A792">
        <v>809</v>
      </c>
      <c r="B792" t="s">
        <v>1877</v>
      </c>
      <c r="C792" t="s">
        <v>1860</v>
      </c>
      <c r="D792" t="s">
        <v>1875</v>
      </c>
      <c r="E792" t="s">
        <v>550</v>
      </c>
      <c r="F792" t="s">
        <v>2121</v>
      </c>
      <c r="I792" s="402"/>
      <c r="J792" s="402">
        <v>30</v>
      </c>
      <c r="K792" s="402"/>
      <c r="L792" s="402">
        <v>29.4</v>
      </c>
      <c r="M792" s="402">
        <v>37.3</v>
      </c>
      <c r="N792" s="402">
        <v>29.4</v>
      </c>
      <c r="O792" s="402">
        <v>29.4</v>
      </c>
      <c r="P792" s="402">
        <v>29.4</v>
      </c>
      <c r="Q792" s="402"/>
      <c r="R792" s="402">
        <v>30</v>
      </c>
      <c r="S792" s="402">
        <v>30</v>
      </c>
      <c r="T792" s="402">
        <v>30</v>
      </c>
      <c r="U792" s="402">
        <v>38</v>
      </c>
      <c r="V792" s="402">
        <v>38</v>
      </c>
      <c r="W792" s="402">
        <v>25.5</v>
      </c>
      <c r="X792" s="402">
        <v>30</v>
      </c>
      <c r="Y792" s="402">
        <v>30</v>
      </c>
      <c r="Z792" s="402">
        <v>30</v>
      </c>
      <c r="AA792" s="402">
        <v>30</v>
      </c>
      <c r="AB792" s="402">
        <v>30</v>
      </c>
      <c r="AC792" s="402">
        <v>27.6</v>
      </c>
      <c r="AD792" s="402">
        <v>30</v>
      </c>
      <c r="AE792" s="402">
        <v>30</v>
      </c>
      <c r="AF792" s="402">
        <v>30</v>
      </c>
      <c r="AG792" s="402">
        <v>30</v>
      </c>
      <c r="AH792" s="402">
        <v>30</v>
      </c>
      <c r="AI792" s="402"/>
      <c r="AJ792" s="402">
        <v>29.6</v>
      </c>
      <c r="AK792" s="402">
        <v>29.6</v>
      </c>
      <c r="AL792" s="402">
        <v>29.6</v>
      </c>
      <c r="AM792" s="402">
        <v>29.6</v>
      </c>
      <c r="AN792" s="402">
        <v>29.6</v>
      </c>
      <c r="AO792" s="402">
        <v>29.6</v>
      </c>
      <c r="AP792" s="402">
        <v>29.6</v>
      </c>
      <c r="AQ792" s="402">
        <v>29.6</v>
      </c>
      <c r="AR792" s="402">
        <v>29.6</v>
      </c>
      <c r="AS792" s="402">
        <v>29.6</v>
      </c>
      <c r="AT792" s="402">
        <v>34</v>
      </c>
      <c r="AU792" s="402">
        <v>29.6</v>
      </c>
      <c r="AV792" s="402">
        <v>26</v>
      </c>
      <c r="AW792" s="402">
        <v>71</v>
      </c>
      <c r="AX792" s="402">
        <v>37.5</v>
      </c>
      <c r="AY792" s="402">
        <v>46.2</v>
      </c>
      <c r="AZ792" s="402">
        <v>37.5</v>
      </c>
      <c r="BA792" s="402">
        <v>40.6</v>
      </c>
      <c r="BB792" s="402">
        <v>37.5</v>
      </c>
      <c r="BC792" s="402">
        <v>37.5</v>
      </c>
      <c r="BD792" s="402">
        <v>25.2</v>
      </c>
      <c r="BE792" s="402">
        <v>25.2</v>
      </c>
      <c r="BF792" s="402">
        <v>24.7</v>
      </c>
      <c r="BG792" s="402">
        <v>30.6</v>
      </c>
      <c r="BH792" s="402">
        <v>29.6</v>
      </c>
      <c r="BI792" s="402">
        <v>29.6</v>
      </c>
      <c r="BJ792" s="402">
        <v>29.6</v>
      </c>
      <c r="BK792" s="402">
        <v>29.6</v>
      </c>
      <c r="BL792" s="402">
        <v>29.6</v>
      </c>
      <c r="BM792" s="402">
        <v>29.6</v>
      </c>
      <c r="BN792" s="402">
        <v>29.6</v>
      </c>
      <c r="BO792" s="402">
        <v>29.6</v>
      </c>
      <c r="BP792" s="402">
        <v>29.8</v>
      </c>
      <c r="BQ792" s="402">
        <v>29.6</v>
      </c>
      <c r="BR792" s="402">
        <v>29.6</v>
      </c>
      <c r="BS792" s="402">
        <v>29.6</v>
      </c>
      <c r="BT792" s="402">
        <v>27.2</v>
      </c>
      <c r="BU792" s="402">
        <v>27.2</v>
      </c>
      <c r="BV792" s="402">
        <v>26.6</v>
      </c>
      <c r="BW792" s="402">
        <v>27.2</v>
      </c>
      <c r="BX792" s="402">
        <v>29.6</v>
      </c>
      <c r="BY792" s="402">
        <v>29.6</v>
      </c>
      <c r="BZ792" s="402">
        <v>27.7</v>
      </c>
      <c r="CA792" s="402">
        <v>29.6</v>
      </c>
      <c r="CB792" s="402">
        <v>29.6</v>
      </c>
      <c r="CC792" s="402">
        <v>14.3</v>
      </c>
      <c r="CD792" s="402">
        <v>40.6</v>
      </c>
      <c r="CE792" s="402">
        <v>29.6</v>
      </c>
      <c r="CF792" s="402">
        <v>29.6</v>
      </c>
      <c r="CG792" s="402">
        <v>29.6</v>
      </c>
      <c r="CH792" s="402">
        <v>29.6</v>
      </c>
      <c r="CI792" s="402">
        <v>29.6</v>
      </c>
      <c r="CJ792" s="402">
        <v>29.6</v>
      </c>
      <c r="CK792" s="402">
        <v>29.6</v>
      </c>
      <c r="CL792" s="402">
        <v>29.6</v>
      </c>
      <c r="CM792" s="402">
        <v>29.6</v>
      </c>
      <c r="CN792" s="402">
        <v>28.3</v>
      </c>
      <c r="CO792" s="402">
        <v>29.6</v>
      </c>
      <c r="CP792" s="402">
        <v>29.6</v>
      </c>
    </row>
    <row r="793" spans="1:94">
      <c r="A793">
        <v>810</v>
      </c>
      <c r="B793" t="s">
        <v>1878</v>
      </c>
      <c r="C793" t="s">
        <v>1860</v>
      </c>
      <c r="D793" t="s">
        <v>1875</v>
      </c>
      <c r="E793" t="s">
        <v>1867</v>
      </c>
      <c r="F793" t="s">
        <v>2121</v>
      </c>
      <c r="I793" s="402"/>
      <c r="J793" s="402">
        <v>49.7</v>
      </c>
      <c r="K793" s="402"/>
      <c r="L793" s="402">
        <v>48.9</v>
      </c>
      <c r="M793" s="402">
        <v>50</v>
      </c>
      <c r="N793" s="402">
        <v>50</v>
      </c>
      <c r="O793" s="402">
        <v>50</v>
      </c>
      <c r="P793" s="402">
        <v>50</v>
      </c>
      <c r="Q793" s="402"/>
      <c r="R793" s="402">
        <v>48.8</v>
      </c>
      <c r="S793" s="402">
        <v>48.8</v>
      </c>
      <c r="T793" s="402">
        <v>46.8</v>
      </c>
      <c r="U793" s="402">
        <v>50</v>
      </c>
      <c r="V793" s="402">
        <v>50</v>
      </c>
      <c r="W793" s="402">
        <v>50</v>
      </c>
      <c r="X793" s="402">
        <v>53.2</v>
      </c>
      <c r="Y793" s="402">
        <v>50</v>
      </c>
      <c r="Z793" s="402">
        <v>51.5</v>
      </c>
      <c r="AA793" s="402">
        <v>50.4</v>
      </c>
      <c r="AB793" s="402">
        <v>46</v>
      </c>
      <c r="AC793" s="402">
        <v>50</v>
      </c>
      <c r="AD793" s="402">
        <v>50.4</v>
      </c>
      <c r="AE793" s="402">
        <v>50</v>
      </c>
      <c r="AF793" s="402">
        <v>50</v>
      </c>
      <c r="AG793" s="402">
        <v>50</v>
      </c>
      <c r="AH793" s="402">
        <v>50</v>
      </c>
      <c r="AI793" s="402"/>
      <c r="AJ793" s="402">
        <v>48.1</v>
      </c>
      <c r="AK793" s="402">
        <v>48.1</v>
      </c>
      <c r="AL793" s="402">
        <v>48.1</v>
      </c>
      <c r="AM793" s="402">
        <v>48.1</v>
      </c>
      <c r="AN793" s="402">
        <v>48.1</v>
      </c>
      <c r="AO793" s="402">
        <v>48.1</v>
      </c>
      <c r="AP793" s="402">
        <v>48.1</v>
      </c>
      <c r="AQ793" s="402">
        <v>48.1</v>
      </c>
      <c r="AR793" s="402">
        <v>48.1</v>
      </c>
      <c r="AS793" s="402">
        <v>46.1</v>
      </c>
      <c r="AT793" s="402">
        <v>46.1</v>
      </c>
      <c r="AU793" s="402">
        <v>44.6</v>
      </c>
      <c r="AV793" s="402">
        <v>38.5</v>
      </c>
      <c r="AW793" s="402">
        <v>70.5</v>
      </c>
      <c r="AX793" s="402">
        <v>49.3</v>
      </c>
      <c r="AY793" s="402">
        <v>49.3</v>
      </c>
      <c r="AZ793" s="402">
        <v>49.3</v>
      </c>
      <c r="BA793" s="402">
        <v>49.3</v>
      </c>
      <c r="BB793" s="402">
        <v>49.1</v>
      </c>
      <c r="BC793" s="402">
        <v>62.3</v>
      </c>
      <c r="BD793" s="402">
        <v>49.3</v>
      </c>
      <c r="BE793" s="402">
        <v>49.3</v>
      </c>
      <c r="BF793" s="402">
        <v>49.3</v>
      </c>
      <c r="BG793" s="402">
        <v>57</v>
      </c>
      <c r="BH793" s="402">
        <v>52.4</v>
      </c>
      <c r="BI793" s="402">
        <v>52.4</v>
      </c>
      <c r="BJ793" s="402">
        <v>49.3</v>
      </c>
      <c r="BK793" s="402">
        <v>49.3</v>
      </c>
      <c r="BL793" s="402">
        <v>49.3</v>
      </c>
      <c r="BM793" s="402">
        <v>50.8</v>
      </c>
      <c r="BN793" s="402">
        <v>50.8</v>
      </c>
      <c r="BO793" s="402">
        <v>61.5</v>
      </c>
      <c r="BP793" s="402">
        <v>49.7</v>
      </c>
      <c r="BQ793" s="402">
        <v>24.8</v>
      </c>
      <c r="BR793" s="402">
        <v>45.4</v>
      </c>
      <c r="BS793" s="402">
        <v>45.4</v>
      </c>
      <c r="BT793" s="402">
        <v>48.6</v>
      </c>
      <c r="BU793" s="402">
        <v>49.3</v>
      </c>
      <c r="BV793" s="402">
        <v>49.3</v>
      </c>
      <c r="BW793" s="402">
        <v>49.3</v>
      </c>
      <c r="BX793" s="402">
        <v>49.7</v>
      </c>
      <c r="BY793" s="402">
        <v>49.7</v>
      </c>
      <c r="BZ793" s="402">
        <v>44.2</v>
      </c>
      <c r="CA793" s="402">
        <v>61.5</v>
      </c>
      <c r="CB793" s="402">
        <v>49.3</v>
      </c>
      <c r="CC793" s="402">
        <v>49.3</v>
      </c>
      <c r="CD793" s="402">
        <v>49.3</v>
      </c>
      <c r="CE793" s="402">
        <v>49.3</v>
      </c>
      <c r="CF793" s="402">
        <v>49.3</v>
      </c>
      <c r="CG793" s="402">
        <v>49.3</v>
      </c>
      <c r="CH793" s="402">
        <v>49.3</v>
      </c>
      <c r="CI793" s="402">
        <v>49.3</v>
      </c>
      <c r="CJ793" s="402">
        <v>49.3</v>
      </c>
      <c r="CK793" s="402">
        <v>49.3</v>
      </c>
      <c r="CL793" s="402">
        <v>49.3</v>
      </c>
      <c r="CM793" s="402">
        <v>53.3</v>
      </c>
      <c r="CN793" s="402">
        <v>56.8</v>
      </c>
      <c r="CO793" s="402">
        <v>49.3</v>
      </c>
      <c r="CP793" s="402">
        <v>49.3</v>
      </c>
    </row>
    <row r="794" spans="1:94">
      <c r="A794">
        <v>811</v>
      </c>
      <c r="B794" t="s">
        <v>1879</v>
      </c>
      <c r="C794" t="s">
        <v>1860</v>
      </c>
      <c r="D794" t="s">
        <v>1875</v>
      </c>
      <c r="E794" t="s">
        <v>1869</v>
      </c>
      <c r="F794" t="s">
        <v>2121</v>
      </c>
      <c r="J794">
        <v>9</v>
      </c>
      <c r="L794">
        <v>7.2</v>
      </c>
      <c r="M794">
        <v>10.6</v>
      </c>
      <c r="N794">
        <v>8.7</v>
      </c>
      <c r="O794">
        <v>8.7</v>
      </c>
      <c r="P794">
        <v>11.8</v>
      </c>
      <c r="R794">
        <v>6.9</v>
      </c>
      <c r="S794">
        <v>6.9</v>
      </c>
      <c r="T794">
        <v>5.5</v>
      </c>
      <c r="U794">
        <v>11.3</v>
      </c>
      <c r="V794">
        <v>10.3</v>
      </c>
      <c r="W794">
        <v>8.5</v>
      </c>
      <c r="X794">
        <v>8.5</v>
      </c>
      <c r="Y794">
        <v>8.5</v>
      </c>
      <c r="Z794">
        <v>8.5</v>
      </c>
      <c r="AA794">
        <v>9.1</v>
      </c>
      <c r="AB794">
        <v>8.5</v>
      </c>
      <c r="AC794">
        <v>8.5</v>
      </c>
      <c r="AD794">
        <v>8.2</v>
      </c>
      <c r="AE794">
        <v>8.5</v>
      </c>
      <c r="AF794">
        <v>11.5</v>
      </c>
      <c r="AG794">
        <v>11.5</v>
      </c>
      <c r="AH794">
        <v>18.7</v>
      </c>
      <c r="AJ794">
        <v>7</v>
      </c>
      <c r="AK794">
        <v>7</v>
      </c>
      <c r="AL794">
        <v>7</v>
      </c>
      <c r="AM794">
        <v>7</v>
      </c>
      <c r="AN794">
        <v>7</v>
      </c>
      <c r="AO794">
        <v>7.5</v>
      </c>
      <c r="AP794">
        <v>7</v>
      </c>
      <c r="AQ794">
        <v>7</v>
      </c>
      <c r="AR794">
        <v>5.5</v>
      </c>
      <c r="AS794">
        <v>5.5</v>
      </c>
      <c r="AT794">
        <v>5.5</v>
      </c>
      <c r="AU794">
        <v>5.5</v>
      </c>
      <c r="AV794">
        <v>5.5</v>
      </c>
      <c r="AW794">
        <v>11.3</v>
      </c>
      <c r="AX794">
        <v>11.3</v>
      </c>
      <c r="AY794">
        <v>13.3</v>
      </c>
      <c r="AZ794">
        <v>11.3</v>
      </c>
      <c r="BA794">
        <v>10.3</v>
      </c>
      <c r="BB794">
        <v>10.2</v>
      </c>
      <c r="BC794">
        <v>13.3</v>
      </c>
      <c r="BD794">
        <v>8.5</v>
      </c>
      <c r="BE794">
        <v>8.5</v>
      </c>
      <c r="BF794">
        <v>8.5</v>
      </c>
      <c r="BG794">
        <v>8.5</v>
      </c>
      <c r="BH794">
        <v>8.5</v>
      </c>
      <c r="BI794">
        <v>8.5</v>
      </c>
      <c r="BJ794">
        <v>8.5</v>
      </c>
      <c r="BK794">
        <v>8.5</v>
      </c>
      <c r="BL794">
        <v>5.2</v>
      </c>
      <c r="BM794">
        <v>8.5</v>
      </c>
      <c r="BN794">
        <v>8.5</v>
      </c>
      <c r="BO794">
        <v>16.8</v>
      </c>
      <c r="BP794">
        <v>9.1</v>
      </c>
      <c r="BQ794">
        <v>8.5</v>
      </c>
      <c r="BR794">
        <v>8.5</v>
      </c>
      <c r="BS794">
        <v>8.5</v>
      </c>
      <c r="BT794">
        <v>8.5</v>
      </c>
      <c r="BU794">
        <v>8.5</v>
      </c>
      <c r="BV794">
        <v>5.6</v>
      </c>
      <c r="BW794">
        <v>8.5</v>
      </c>
      <c r="BX794">
        <v>8.2</v>
      </c>
      <c r="BY794">
        <v>8.2</v>
      </c>
      <c r="BZ794">
        <v>7.5</v>
      </c>
      <c r="CA794">
        <v>8.2</v>
      </c>
      <c r="CB794">
        <v>8.5</v>
      </c>
      <c r="CC794">
        <v>8.5</v>
      </c>
      <c r="CD794">
        <v>8.5</v>
      </c>
      <c r="CE794">
        <v>8.5</v>
      </c>
      <c r="CF794">
        <v>11.5</v>
      </c>
      <c r="CG794">
        <v>9.7</v>
      </c>
      <c r="CH794">
        <v>11.5</v>
      </c>
      <c r="CI794">
        <v>11.5</v>
      </c>
      <c r="CJ794">
        <v>11.5</v>
      </c>
      <c r="CK794">
        <v>11.5</v>
      </c>
      <c r="CL794">
        <v>11.5</v>
      </c>
      <c r="CM794">
        <v>11.5</v>
      </c>
      <c r="CN794">
        <v>18.7</v>
      </c>
      <c r="CO794">
        <v>18.7</v>
      </c>
      <c r="CP794">
        <v>18.7</v>
      </c>
    </row>
    <row r="795" spans="1:94">
      <c r="A795">
        <v>812</v>
      </c>
      <c r="B795" t="s">
        <v>1880</v>
      </c>
      <c r="C795" t="s">
        <v>1860</v>
      </c>
      <c r="D795" t="s">
        <v>1875</v>
      </c>
      <c r="E795" t="s">
        <v>1871</v>
      </c>
      <c r="F795" t="s">
        <v>2121</v>
      </c>
      <c r="I795" s="402"/>
      <c r="J795" s="402">
        <v>10.7</v>
      </c>
      <c r="K795" s="402"/>
      <c r="L795" s="402">
        <v>9.7</v>
      </c>
      <c r="M795" s="402">
        <v>14</v>
      </c>
      <c r="N795" s="402">
        <v>8.2</v>
      </c>
      <c r="O795" s="402">
        <v>10.3</v>
      </c>
      <c r="P795" s="402">
        <v>16.4</v>
      </c>
      <c r="Q795" s="402"/>
      <c r="R795" s="402">
        <v>9.5</v>
      </c>
      <c r="S795" s="402">
        <v>9.5</v>
      </c>
      <c r="T795" s="402">
        <v>8.5</v>
      </c>
      <c r="U795" s="402">
        <v>18</v>
      </c>
      <c r="V795" s="402">
        <v>13.8</v>
      </c>
      <c r="W795" s="402">
        <v>5.5</v>
      </c>
      <c r="X795" s="402">
        <v>8.9</v>
      </c>
      <c r="Y795" s="402">
        <v>7.7</v>
      </c>
      <c r="Z795" s="402">
        <v>8.1</v>
      </c>
      <c r="AA795" s="402">
        <v>8.1</v>
      </c>
      <c r="AB795" s="402">
        <v>14.7</v>
      </c>
      <c r="AC795" s="402">
        <v>9.6</v>
      </c>
      <c r="AD795" s="402">
        <v>10.1</v>
      </c>
      <c r="AE795" s="402">
        <v>10.1</v>
      </c>
      <c r="AF795" s="402">
        <v>16.1</v>
      </c>
      <c r="AG795" s="402">
        <v>22</v>
      </c>
      <c r="AH795" s="402">
        <v>16.1</v>
      </c>
      <c r="AI795" s="402"/>
      <c r="AJ795" s="402">
        <v>9.5</v>
      </c>
      <c r="AK795" s="402">
        <v>9.5</v>
      </c>
      <c r="AL795" s="402">
        <v>9.5</v>
      </c>
      <c r="AM795" s="402">
        <v>9.5</v>
      </c>
      <c r="AN795" s="402">
        <v>15.3</v>
      </c>
      <c r="AO795" s="402">
        <v>9.5</v>
      </c>
      <c r="AP795" s="402">
        <v>9.5</v>
      </c>
      <c r="AQ795" s="402">
        <v>6.7</v>
      </c>
      <c r="AR795" s="402">
        <v>9.5</v>
      </c>
      <c r="AS795" s="402">
        <v>6</v>
      </c>
      <c r="AT795" s="402">
        <v>8.5</v>
      </c>
      <c r="AU795" s="402">
        <v>8.5</v>
      </c>
      <c r="AV795" s="402">
        <v>8.5</v>
      </c>
      <c r="AW795" s="402">
        <v>37.2</v>
      </c>
      <c r="AX795" s="402">
        <v>17.9</v>
      </c>
      <c r="AY795" s="402">
        <v>17.9</v>
      </c>
      <c r="AZ795" s="402">
        <v>17.9</v>
      </c>
      <c r="BA795" s="402">
        <v>13.7</v>
      </c>
      <c r="BB795" s="402">
        <v>13.7</v>
      </c>
      <c r="BC795" s="402">
        <v>13.7</v>
      </c>
      <c r="BD795" s="402">
        <v>5.5</v>
      </c>
      <c r="BE795" s="402">
        <v>5.5</v>
      </c>
      <c r="BF795" s="402">
        <v>5.5</v>
      </c>
      <c r="BG795" s="402">
        <v>9.3</v>
      </c>
      <c r="BH795" s="402">
        <v>8.9</v>
      </c>
      <c r="BI795" s="402">
        <v>8.9</v>
      </c>
      <c r="BJ795" s="402">
        <v>7.4</v>
      </c>
      <c r="BK795" s="402">
        <v>7.7</v>
      </c>
      <c r="BL795" s="402">
        <v>7.7</v>
      </c>
      <c r="BM795" s="402">
        <v>8.1</v>
      </c>
      <c r="BN795" s="402">
        <v>8.1</v>
      </c>
      <c r="BO795" s="402">
        <v>9.4</v>
      </c>
      <c r="BP795" s="402">
        <v>8.1</v>
      </c>
      <c r="BQ795" s="402">
        <v>23.6</v>
      </c>
      <c r="BR795" s="402">
        <v>14.6</v>
      </c>
      <c r="BS795" s="402">
        <v>14.6</v>
      </c>
      <c r="BT795" s="402">
        <v>7.8</v>
      </c>
      <c r="BU795" s="402">
        <v>9.5</v>
      </c>
      <c r="BV795" s="402">
        <v>9.5</v>
      </c>
      <c r="BW795" s="402">
        <v>9.5</v>
      </c>
      <c r="BX795" s="402">
        <v>10.1</v>
      </c>
      <c r="BY795" s="402">
        <v>10.1</v>
      </c>
      <c r="BZ795" s="402">
        <v>8.1</v>
      </c>
      <c r="CA795" s="402">
        <v>10.1</v>
      </c>
      <c r="CB795" s="402">
        <v>10.1</v>
      </c>
      <c r="CC795" s="402">
        <v>9.2</v>
      </c>
      <c r="CD795" s="402">
        <v>11</v>
      </c>
      <c r="CE795" s="402">
        <v>8.1</v>
      </c>
      <c r="CF795" s="402">
        <v>9.8</v>
      </c>
      <c r="CG795" s="402">
        <v>16.1</v>
      </c>
      <c r="CH795" s="402">
        <v>16.1</v>
      </c>
      <c r="CI795" s="402">
        <v>22</v>
      </c>
      <c r="CJ795" s="402">
        <v>29.6</v>
      </c>
      <c r="CK795" s="402">
        <v>15.1</v>
      </c>
      <c r="CL795" s="402">
        <v>22</v>
      </c>
      <c r="CM795" s="402">
        <v>22</v>
      </c>
      <c r="CN795" s="402">
        <v>12.5</v>
      </c>
      <c r="CO795" s="402">
        <v>16.1</v>
      </c>
      <c r="CP795" s="402">
        <v>16.1</v>
      </c>
    </row>
    <row r="796" spans="1:94">
      <c r="A796">
        <v>813</v>
      </c>
      <c r="B796" t="s">
        <v>1881</v>
      </c>
      <c r="C796" t="s">
        <v>1860</v>
      </c>
      <c r="D796" t="s">
        <v>1875</v>
      </c>
      <c r="E796" t="s">
        <v>1873</v>
      </c>
      <c r="F796" t="s">
        <v>2121</v>
      </c>
      <c r="I796" s="402"/>
      <c r="J796" s="402">
        <v>30.9</v>
      </c>
      <c r="K796" s="402"/>
      <c r="L796" s="402">
        <v>29</v>
      </c>
      <c r="M796" s="402">
        <v>31.5</v>
      </c>
      <c r="N796" s="402">
        <v>31</v>
      </c>
      <c r="O796" s="402">
        <v>31</v>
      </c>
      <c r="P796" s="402">
        <v>32.9</v>
      </c>
      <c r="Q796" s="402"/>
      <c r="R796" s="402">
        <v>28.9</v>
      </c>
      <c r="S796" s="402">
        <v>28.9</v>
      </c>
      <c r="T796" s="402">
        <v>28.9</v>
      </c>
      <c r="U796" s="402">
        <v>31.4</v>
      </c>
      <c r="V796" s="402">
        <v>32.6</v>
      </c>
      <c r="W796" s="402">
        <v>30.9</v>
      </c>
      <c r="X796" s="402">
        <v>30.9</v>
      </c>
      <c r="Y796" s="402">
        <v>30.9</v>
      </c>
      <c r="Z796" s="402">
        <v>30.9</v>
      </c>
      <c r="AA796" s="402">
        <v>30.9</v>
      </c>
      <c r="AB796" s="402">
        <v>44.6</v>
      </c>
      <c r="AC796" s="402">
        <v>27.7</v>
      </c>
      <c r="AD796" s="402">
        <v>30.9</v>
      </c>
      <c r="AE796" s="402">
        <v>31.2</v>
      </c>
      <c r="AF796" s="402">
        <v>32.8</v>
      </c>
      <c r="AG796" s="402">
        <v>34.2</v>
      </c>
      <c r="AH796" s="402">
        <v>32.8</v>
      </c>
      <c r="AI796" s="402"/>
      <c r="AJ796" s="402">
        <v>28.6</v>
      </c>
      <c r="AK796" s="402">
        <v>28.6</v>
      </c>
      <c r="AL796" s="402">
        <v>28.6</v>
      </c>
      <c r="AM796" s="402">
        <v>28.2</v>
      </c>
      <c r="AN796" s="402">
        <v>28.6</v>
      </c>
      <c r="AO796" s="402">
        <v>28.6</v>
      </c>
      <c r="AP796" s="402">
        <v>28.6</v>
      </c>
      <c r="AQ796" s="402">
        <v>28.6</v>
      </c>
      <c r="AR796" s="402">
        <v>28.6</v>
      </c>
      <c r="AS796" s="402">
        <v>28.6</v>
      </c>
      <c r="AT796" s="402">
        <v>28.6</v>
      </c>
      <c r="AU796" s="402">
        <v>26</v>
      </c>
      <c r="AV796" s="402">
        <v>28.6</v>
      </c>
      <c r="AW796" s="402">
        <v>31</v>
      </c>
      <c r="AX796" s="402">
        <v>31</v>
      </c>
      <c r="AY796" s="402">
        <v>31</v>
      </c>
      <c r="AZ796" s="402">
        <v>20.5</v>
      </c>
      <c r="BA796" s="402">
        <v>46.1</v>
      </c>
      <c r="BB796" s="402">
        <v>32.2</v>
      </c>
      <c r="BC796" s="402">
        <v>32.2</v>
      </c>
      <c r="BD796" s="402">
        <v>30.6</v>
      </c>
      <c r="BE796" s="402">
        <v>30.6</v>
      </c>
      <c r="BF796" s="402">
        <v>30.6</v>
      </c>
      <c r="BG796" s="402">
        <v>30.6</v>
      </c>
      <c r="BH796" s="402">
        <v>30.6</v>
      </c>
      <c r="BI796" s="402">
        <v>30.6</v>
      </c>
      <c r="BJ796" s="402">
        <v>30.6</v>
      </c>
      <c r="BK796" s="402">
        <v>25.1</v>
      </c>
      <c r="BL796" s="402">
        <v>30.6</v>
      </c>
      <c r="BM796" s="402">
        <v>30</v>
      </c>
      <c r="BN796" s="402">
        <v>51.4</v>
      </c>
      <c r="BO796" s="402">
        <v>30.6</v>
      </c>
      <c r="BP796" s="402">
        <v>30.6</v>
      </c>
      <c r="BQ796" s="402">
        <v>49.7</v>
      </c>
      <c r="BR796" s="402">
        <v>44.1</v>
      </c>
      <c r="BS796" s="402">
        <v>44.1</v>
      </c>
      <c r="BT796" s="402">
        <v>26.4</v>
      </c>
      <c r="BU796" s="402">
        <v>27.4</v>
      </c>
      <c r="BV796" s="402">
        <v>27.4</v>
      </c>
      <c r="BW796" s="402">
        <v>27.4</v>
      </c>
      <c r="BX796" s="402">
        <v>30.6</v>
      </c>
      <c r="BY796" s="402">
        <v>30.6</v>
      </c>
      <c r="BZ796" s="402">
        <v>30.6</v>
      </c>
      <c r="CA796" s="402">
        <v>30.6</v>
      </c>
      <c r="CB796" s="402">
        <v>30.8</v>
      </c>
      <c r="CC796" s="402">
        <v>30.8</v>
      </c>
      <c r="CD796" s="402">
        <v>40.8</v>
      </c>
      <c r="CE796" s="402">
        <v>30.8</v>
      </c>
      <c r="CF796" s="402">
        <v>32.4</v>
      </c>
      <c r="CG796" s="402">
        <v>32.4</v>
      </c>
      <c r="CH796" s="402">
        <v>32.4</v>
      </c>
      <c r="CI796" s="402">
        <v>33.8</v>
      </c>
      <c r="CJ796" s="402">
        <v>37.1</v>
      </c>
      <c r="CK796" s="402">
        <v>17.7</v>
      </c>
      <c r="CL796" s="402">
        <v>23.5</v>
      </c>
      <c r="CM796" s="402">
        <v>38.5</v>
      </c>
      <c r="CN796" s="402">
        <v>32.4</v>
      </c>
      <c r="CO796" s="402">
        <v>32.4</v>
      </c>
      <c r="CP796" s="402">
        <v>35.6</v>
      </c>
    </row>
    <row r="797" spans="3:94">
      <c r="C797" t="s">
        <v>1860</v>
      </c>
      <c r="D797" t="s">
        <v>1883</v>
      </c>
      <c r="I797" s="402"/>
      <c r="J797" s="402"/>
      <c r="K797" s="402"/>
      <c r="L797" s="402"/>
      <c r="M797" s="402"/>
      <c r="N797" s="402"/>
      <c r="O797" s="402"/>
      <c r="P797" s="402"/>
      <c r="Q797" s="402"/>
      <c r="R797" s="402"/>
      <c r="S797" s="402"/>
      <c r="T797" s="402"/>
      <c r="U797" s="402"/>
      <c r="V797" s="402"/>
      <c r="W797" s="402"/>
      <c r="X797" s="402"/>
      <c r="Y797" s="402"/>
      <c r="Z797" s="402"/>
      <c r="AA797" s="402"/>
      <c r="AB797" s="402"/>
      <c r="AC797" s="402"/>
      <c r="AD797" s="402"/>
      <c r="AE797" s="402"/>
      <c r="AF797" s="402"/>
      <c r="AG797" s="402"/>
      <c r="AH797" s="402"/>
      <c r="AI797" s="402"/>
      <c r="AJ797" s="402"/>
      <c r="AK797" s="402"/>
      <c r="AL797" s="402"/>
      <c r="AM797" s="402"/>
      <c r="AN797" s="402"/>
      <c r="AO797" s="402"/>
      <c r="AP797" s="402"/>
      <c r="AQ797" s="402"/>
      <c r="AR797" s="402"/>
      <c r="AS797" s="402"/>
      <c r="AT797" s="402"/>
      <c r="AU797" s="402"/>
      <c r="AV797" s="402"/>
      <c r="AW797" s="402"/>
      <c r="AX797" s="402"/>
      <c r="AY797" s="402"/>
      <c r="AZ797" s="402"/>
      <c r="BA797" s="402"/>
      <c r="BB797" s="402"/>
      <c r="BC797" s="402"/>
      <c r="BD797" s="402"/>
      <c r="BE797" s="402"/>
      <c r="BF797" s="402"/>
      <c r="BG797" s="402"/>
      <c r="BH797" s="402"/>
      <c r="BI797" s="402"/>
      <c r="BJ797" s="402"/>
      <c r="BK797" s="402"/>
      <c r="BL797" s="402"/>
      <c r="BM797" s="402"/>
      <c r="BN797" s="402"/>
      <c r="BO797" s="402"/>
      <c r="BP797" s="402"/>
      <c r="BQ797" s="402"/>
      <c r="BR797" s="402"/>
      <c r="BS797" s="402"/>
      <c r="BT797" s="402"/>
      <c r="BU797" s="402"/>
      <c r="BV797" s="402"/>
      <c r="BW797" s="402"/>
      <c r="BX797" s="402"/>
      <c r="BY797" s="402"/>
      <c r="BZ797" s="402"/>
      <c r="CA797" s="402"/>
      <c r="CB797" s="402"/>
      <c r="CC797" s="402"/>
      <c r="CD797" s="402"/>
      <c r="CE797" s="402"/>
      <c r="CF797" s="402"/>
      <c r="CG797" s="402"/>
      <c r="CH797" s="402"/>
      <c r="CI797" s="402"/>
      <c r="CJ797" s="402"/>
      <c r="CK797" s="402"/>
      <c r="CL797" s="402"/>
      <c r="CM797" s="402"/>
      <c r="CN797" s="402"/>
      <c r="CO797" s="402"/>
      <c r="CP797" s="402"/>
    </row>
    <row r="798" spans="1:94">
      <c r="A798">
        <v>815</v>
      </c>
      <c r="B798" t="s">
        <v>1882</v>
      </c>
      <c r="C798" t="s">
        <v>1860</v>
      </c>
      <c r="D798" t="s">
        <v>1883</v>
      </c>
      <c r="E798" t="s">
        <v>1862</v>
      </c>
      <c r="F798" t="s">
        <v>2121</v>
      </c>
      <c r="I798" s="402"/>
      <c r="J798" s="402">
        <v>14.2</v>
      </c>
      <c r="K798" s="402"/>
      <c r="L798" s="402">
        <v>14</v>
      </c>
      <c r="M798" s="402">
        <v>16.9</v>
      </c>
      <c r="N798" s="402">
        <v>11.9</v>
      </c>
      <c r="O798" s="402">
        <v>14</v>
      </c>
      <c r="P798" s="402">
        <v>18</v>
      </c>
      <c r="Q798" s="402"/>
      <c r="R798" s="402">
        <v>14.4</v>
      </c>
      <c r="S798" s="402">
        <v>14.4</v>
      </c>
      <c r="T798" s="402">
        <v>14.4</v>
      </c>
      <c r="U798" s="402">
        <v>26.7</v>
      </c>
      <c r="V798" s="402">
        <v>17.3</v>
      </c>
      <c r="W798" s="402">
        <v>11.2</v>
      </c>
      <c r="X798" s="402">
        <v>13.6</v>
      </c>
      <c r="Y798" s="402">
        <v>7.5</v>
      </c>
      <c r="Z798" s="402">
        <v>12.2</v>
      </c>
      <c r="AA798" s="402">
        <v>12.2</v>
      </c>
      <c r="AB798" s="402">
        <v>15.7</v>
      </c>
      <c r="AC798" s="402">
        <v>9.2</v>
      </c>
      <c r="AD798" s="402">
        <v>14.4</v>
      </c>
      <c r="AE798" s="402">
        <v>14.5</v>
      </c>
      <c r="AF798" s="402">
        <v>16</v>
      </c>
      <c r="AG798" s="402">
        <v>22</v>
      </c>
      <c r="AH798" s="402">
        <v>18.5</v>
      </c>
      <c r="AI798" s="402"/>
      <c r="AJ798" s="402">
        <v>14.2</v>
      </c>
      <c r="AK798" s="402">
        <v>14.2</v>
      </c>
      <c r="AL798" s="402">
        <v>14.2</v>
      </c>
      <c r="AM798" s="402">
        <v>13</v>
      </c>
      <c r="AN798" s="402">
        <v>14.2</v>
      </c>
      <c r="AO798" s="402">
        <v>14.2</v>
      </c>
      <c r="AP798" s="402">
        <v>13.2</v>
      </c>
      <c r="AQ798" s="402">
        <v>14.2</v>
      </c>
      <c r="AR798" s="402">
        <v>14.2</v>
      </c>
      <c r="AS798" s="402">
        <v>14.2</v>
      </c>
      <c r="AT798" s="402">
        <v>18.3</v>
      </c>
      <c r="AU798" s="402">
        <v>12.1</v>
      </c>
      <c r="AV798" s="402">
        <v>11.6</v>
      </c>
      <c r="AW798" s="402">
        <v>39.5</v>
      </c>
      <c r="AX798" s="402">
        <v>26.4</v>
      </c>
      <c r="AY798" s="402">
        <v>29.6</v>
      </c>
      <c r="AZ798" s="402">
        <v>19.7</v>
      </c>
      <c r="BA798" s="402">
        <v>17.1</v>
      </c>
      <c r="BB798" s="402">
        <v>7.8</v>
      </c>
      <c r="BC798" s="402">
        <v>29.6</v>
      </c>
      <c r="BD798" s="402">
        <v>9.7</v>
      </c>
      <c r="BE798" s="402">
        <v>11.1</v>
      </c>
      <c r="BF798" s="402">
        <v>11.1</v>
      </c>
      <c r="BG798" s="402">
        <v>13.4</v>
      </c>
      <c r="BH798" s="402">
        <v>21.9</v>
      </c>
      <c r="BI798" s="402">
        <v>13.4</v>
      </c>
      <c r="BJ798" s="402">
        <v>7.4</v>
      </c>
      <c r="BK798" s="402">
        <v>7.4</v>
      </c>
      <c r="BL798" s="402">
        <v>6.7</v>
      </c>
      <c r="BM798" s="402">
        <v>12.1</v>
      </c>
      <c r="BN798" s="402">
        <v>12.1</v>
      </c>
      <c r="BO798" s="402">
        <v>12.1</v>
      </c>
      <c r="BP798" s="402">
        <v>12.1</v>
      </c>
      <c r="BQ798" s="402">
        <v>25</v>
      </c>
      <c r="BR798" s="402">
        <v>15.5</v>
      </c>
      <c r="BS798" s="402">
        <v>15.5</v>
      </c>
      <c r="BT798" s="402">
        <v>9</v>
      </c>
      <c r="BU798" s="402">
        <v>9</v>
      </c>
      <c r="BV798" s="402">
        <v>9</v>
      </c>
      <c r="BW798" s="402">
        <v>9</v>
      </c>
      <c r="BX798" s="402">
        <v>14.2</v>
      </c>
      <c r="BY798" s="402">
        <v>14.2</v>
      </c>
      <c r="BZ798" s="402">
        <v>14.2</v>
      </c>
      <c r="CA798" s="402">
        <v>14.2</v>
      </c>
      <c r="CB798" s="402">
        <v>14.3</v>
      </c>
      <c r="CC798" s="402">
        <v>14.3</v>
      </c>
      <c r="CD798" s="402">
        <v>16.2</v>
      </c>
      <c r="CE798" s="402">
        <v>14.3</v>
      </c>
      <c r="CF798" s="402">
        <v>15.8</v>
      </c>
      <c r="CG798" s="402">
        <v>15.8</v>
      </c>
      <c r="CH798" s="402">
        <v>15.8</v>
      </c>
      <c r="CI798" s="402">
        <v>33.8</v>
      </c>
      <c r="CJ798" s="402">
        <v>21.8</v>
      </c>
      <c r="CK798" s="402">
        <v>15.6</v>
      </c>
      <c r="CL798" s="402">
        <v>20.6</v>
      </c>
      <c r="CM798" s="402">
        <v>21.8</v>
      </c>
      <c r="CN798" s="402">
        <v>18.2</v>
      </c>
      <c r="CO798" s="402">
        <v>18.2</v>
      </c>
      <c r="CP798" s="402">
        <v>18.2</v>
      </c>
    </row>
    <row r="799" spans="1:94">
      <c r="A799">
        <v>816</v>
      </c>
      <c r="B799" t="s">
        <v>1884</v>
      </c>
      <c r="C799" t="s">
        <v>1860</v>
      </c>
      <c r="D799" t="s">
        <v>1883</v>
      </c>
      <c r="E799" t="s">
        <v>1864</v>
      </c>
      <c r="F799" t="s">
        <v>2121</v>
      </c>
      <c r="I799" s="402"/>
      <c r="J799" s="402">
        <v>23.3</v>
      </c>
      <c r="K799" s="402"/>
      <c r="L799" s="402">
        <v>22.7</v>
      </c>
      <c r="M799" s="402">
        <v>22.9</v>
      </c>
      <c r="N799" s="402">
        <v>22.9</v>
      </c>
      <c r="O799" s="402">
        <v>22.9</v>
      </c>
      <c r="P799" s="402">
        <v>25.3</v>
      </c>
      <c r="Q799" s="402"/>
      <c r="R799" s="402">
        <v>22.9</v>
      </c>
      <c r="S799" s="402">
        <v>22.9</v>
      </c>
      <c r="T799" s="402">
        <v>22.9</v>
      </c>
      <c r="U799" s="402">
        <v>26.1</v>
      </c>
      <c r="V799" s="402">
        <v>23</v>
      </c>
      <c r="W799" s="402">
        <v>23</v>
      </c>
      <c r="X799" s="402">
        <v>23</v>
      </c>
      <c r="Y799" s="402">
        <v>23</v>
      </c>
      <c r="Z799" s="402">
        <v>23</v>
      </c>
      <c r="AA799" s="402">
        <v>23</v>
      </c>
      <c r="AB799" s="402">
        <v>23</v>
      </c>
      <c r="AC799" s="402">
        <v>19.2</v>
      </c>
      <c r="AD799" s="402">
        <v>23.9</v>
      </c>
      <c r="AE799" s="402">
        <v>23</v>
      </c>
      <c r="AF799" s="402">
        <v>25.5</v>
      </c>
      <c r="AG799" s="402">
        <v>25.5</v>
      </c>
      <c r="AH799" s="402">
        <v>25.5</v>
      </c>
      <c r="AI799" s="402"/>
      <c r="AJ799" s="402">
        <v>23.1</v>
      </c>
      <c r="AK799" s="402">
        <v>23.1</v>
      </c>
      <c r="AL799" s="402">
        <v>23.1</v>
      </c>
      <c r="AM799" s="402">
        <v>17.7</v>
      </c>
      <c r="AN799" s="402">
        <v>23.1</v>
      </c>
      <c r="AO799" s="402">
        <v>23.1</v>
      </c>
      <c r="AP799" s="402">
        <v>23.1</v>
      </c>
      <c r="AQ799" s="402">
        <v>23.1</v>
      </c>
      <c r="AR799" s="402">
        <v>23.1</v>
      </c>
      <c r="AS799" s="402">
        <v>23.1</v>
      </c>
      <c r="AT799" s="402">
        <v>23.1</v>
      </c>
      <c r="AU799" s="402">
        <v>23.1</v>
      </c>
      <c r="AV799" s="402">
        <v>14.1</v>
      </c>
      <c r="AW799" s="402">
        <v>26.4</v>
      </c>
      <c r="AX799" s="402">
        <v>26.4</v>
      </c>
      <c r="AY799" s="402">
        <v>47.4</v>
      </c>
      <c r="AZ799" s="402">
        <v>19.7</v>
      </c>
      <c r="BA799" s="402">
        <v>23.2</v>
      </c>
      <c r="BB799" s="402">
        <v>17.5</v>
      </c>
      <c r="BC799" s="402">
        <v>23.2</v>
      </c>
      <c r="BD799" s="402">
        <v>24.9</v>
      </c>
      <c r="BE799" s="402">
        <v>23.2</v>
      </c>
      <c r="BF799" s="402">
        <v>24.8</v>
      </c>
      <c r="BG799" s="402">
        <v>17.7</v>
      </c>
      <c r="BH799" s="402">
        <v>23.2</v>
      </c>
      <c r="BI799" s="402">
        <v>23.2</v>
      </c>
      <c r="BJ799" s="402">
        <v>23.2</v>
      </c>
      <c r="BK799" s="402">
        <v>23.2</v>
      </c>
      <c r="BL799" s="402">
        <v>23.2</v>
      </c>
      <c r="BM799" s="402">
        <v>23.2</v>
      </c>
      <c r="BN799" s="402">
        <v>23.2</v>
      </c>
      <c r="BO799" s="402">
        <v>23.2</v>
      </c>
      <c r="BP799" s="402">
        <v>23.2</v>
      </c>
      <c r="BQ799" s="402">
        <v>23.2</v>
      </c>
      <c r="BR799" s="402">
        <v>23.2</v>
      </c>
      <c r="BS799" s="402">
        <v>23.2</v>
      </c>
      <c r="BT799" s="402">
        <v>19.3</v>
      </c>
      <c r="BU799" s="402">
        <v>18.7</v>
      </c>
      <c r="BV799" s="402">
        <v>19.3</v>
      </c>
      <c r="BW799" s="402">
        <v>19.3</v>
      </c>
      <c r="BX799" s="402">
        <v>24.5</v>
      </c>
      <c r="BY799" s="402">
        <v>24.1</v>
      </c>
      <c r="BZ799" s="402">
        <v>24.1</v>
      </c>
      <c r="CA799" s="402">
        <v>24.1</v>
      </c>
      <c r="CB799" s="402">
        <v>14.9</v>
      </c>
      <c r="CC799" s="402">
        <v>23.2</v>
      </c>
      <c r="CD799" s="402">
        <v>23.2</v>
      </c>
      <c r="CE799" s="402">
        <v>24.9</v>
      </c>
      <c r="CF799" s="402">
        <v>25.7</v>
      </c>
      <c r="CG799" s="402">
        <v>25.7</v>
      </c>
      <c r="CH799" s="402">
        <v>27.4</v>
      </c>
      <c r="CI799" s="402">
        <v>40.4</v>
      </c>
      <c r="CJ799" s="402">
        <v>23.4</v>
      </c>
      <c r="CK799" s="402">
        <v>16.5</v>
      </c>
      <c r="CL799" s="402">
        <v>25.7</v>
      </c>
      <c r="CM799" s="402">
        <v>29</v>
      </c>
      <c r="CN799" s="402">
        <v>25.7</v>
      </c>
      <c r="CO799" s="402">
        <v>25.7</v>
      </c>
      <c r="CP799" s="402">
        <v>25.7</v>
      </c>
    </row>
    <row r="800" spans="1:94">
      <c r="A800">
        <v>817</v>
      </c>
      <c r="B800" t="s">
        <v>1885</v>
      </c>
      <c r="C800" t="s">
        <v>1860</v>
      </c>
      <c r="D800" t="s">
        <v>1883</v>
      </c>
      <c r="E800" t="s">
        <v>550</v>
      </c>
      <c r="F800" t="s">
        <v>2121</v>
      </c>
      <c r="I800" s="402"/>
      <c r="J800" s="402">
        <v>24.5</v>
      </c>
      <c r="K800" s="402"/>
      <c r="L800" s="402">
        <v>22.1</v>
      </c>
      <c r="M800" s="402">
        <v>26.4</v>
      </c>
      <c r="N800" s="402">
        <v>25.7</v>
      </c>
      <c r="O800" s="402">
        <v>24.8</v>
      </c>
      <c r="P800" s="402">
        <v>24.8</v>
      </c>
      <c r="Q800" s="402"/>
      <c r="R800" s="402">
        <v>22</v>
      </c>
      <c r="S800" s="402">
        <v>20.7</v>
      </c>
      <c r="T800" s="402">
        <v>22</v>
      </c>
      <c r="U800" s="402">
        <v>26.3</v>
      </c>
      <c r="V800" s="402">
        <v>28.7</v>
      </c>
      <c r="W800" s="402">
        <v>25.6</v>
      </c>
      <c r="X800" s="402">
        <v>25.6</v>
      </c>
      <c r="Y800" s="402">
        <v>25.6</v>
      </c>
      <c r="Z800" s="402">
        <v>25.6</v>
      </c>
      <c r="AA800" s="402">
        <v>31.4</v>
      </c>
      <c r="AB800" s="402">
        <v>24.7</v>
      </c>
      <c r="AC800" s="402">
        <v>22.7</v>
      </c>
      <c r="AD800" s="402">
        <v>24.7</v>
      </c>
      <c r="AE800" s="402">
        <v>24.7</v>
      </c>
      <c r="AF800" s="402">
        <v>24.7</v>
      </c>
      <c r="AG800" s="402">
        <v>24.7</v>
      </c>
      <c r="AH800" s="402">
        <v>24.7</v>
      </c>
      <c r="AI800" s="402"/>
      <c r="AJ800" s="402">
        <v>21.8</v>
      </c>
      <c r="AK800" s="402">
        <v>21.8</v>
      </c>
      <c r="AL800" s="402">
        <v>21.8</v>
      </c>
      <c r="AM800" s="402">
        <v>20.5</v>
      </c>
      <c r="AN800" s="402">
        <v>20.5</v>
      </c>
      <c r="AO800" s="402">
        <v>20.5</v>
      </c>
      <c r="AP800" s="402">
        <v>20.5</v>
      </c>
      <c r="AQ800" s="402">
        <v>20.5</v>
      </c>
      <c r="AR800" s="402">
        <v>20.5</v>
      </c>
      <c r="AS800" s="402">
        <v>21.8</v>
      </c>
      <c r="AT800" s="402">
        <v>21.8</v>
      </c>
      <c r="AU800" s="402">
        <v>21.8</v>
      </c>
      <c r="AV800" s="402">
        <v>21.8</v>
      </c>
      <c r="AW800" s="402">
        <v>26</v>
      </c>
      <c r="AX800" s="402">
        <v>26</v>
      </c>
      <c r="AY800" s="402">
        <v>26</v>
      </c>
      <c r="AZ800" s="402">
        <v>26</v>
      </c>
      <c r="BA800" s="402">
        <v>41.1</v>
      </c>
      <c r="BB800" s="402">
        <v>28.5</v>
      </c>
      <c r="BC800" s="402">
        <v>28.5</v>
      </c>
      <c r="BD800" s="402">
        <v>25.3</v>
      </c>
      <c r="BE800" s="402">
        <v>25.3</v>
      </c>
      <c r="BF800" s="402">
        <v>25.3</v>
      </c>
      <c r="BG800" s="402">
        <v>25.3</v>
      </c>
      <c r="BH800" s="402">
        <v>25.3</v>
      </c>
      <c r="BI800" s="402">
        <v>25.3</v>
      </c>
      <c r="BJ800" s="402">
        <v>25.3</v>
      </c>
      <c r="BK800" s="402">
        <v>25.3</v>
      </c>
      <c r="BL800" s="402">
        <v>25.3</v>
      </c>
      <c r="BM800" s="402">
        <v>25.3</v>
      </c>
      <c r="BN800" s="402">
        <v>21.7</v>
      </c>
      <c r="BO800" s="402">
        <v>31.2</v>
      </c>
      <c r="BP800" s="402">
        <v>31.2</v>
      </c>
      <c r="BQ800" s="402">
        <v>21.5</v>
      </c>
      <c r="BR800" s="402">
        <v>24.5</v>
      </c>
      <c r="BS800" s="402">
        <v>24.5</v>
      </c>
      <c r="BT800" s="402">
        <v>22.5</v>
      </c>
      <c r="BU800" s="402">
        <v>22.5</v>
      </c>
      <c r="BV800" s="402">
        <v>22.5</v>
      </c>
      <c r="BW800" s="402">
        <v>17.5</v>
      </c>
      <c r="BX800" s="402">
        <v>24.5</v>
      </c>
      <c r="BY800" s="402">
        <v>24.5</v>
      </c>
      <c r="BZ800" s="402">
        <v>24.5</v>
      </c>
      <c r="CA800" s="402">
        <v>24.5</v>
      </c>
      <c r="CB800" s="402">
        <v>24.5</v>
      </c>
      <c r="CC800" s="402">
        <v>23.6</v>
      </c>
      <c r="CD800" s="402">
        <v>24.5</v>
      </c>
      <c r="CE800" s="402">
        <v>24.5</v>
      </c>
      <c r="CF800" s="402">
        <v>24.5</v>
      </c>
      <c r="CG800" s="402">
        <v>24.5</v>
      </c>
      <c r="CH800" s="402">
        <v>24.5</v>
      </c>
      <c r="CI800" s="402">
        <v>24.5</v>
      </c>
      <c r="CJ800" s="402">
        <v>24.5</v>
      </c>
      <c r="CK800" s="402">
        <v>24.5</v>
      </c>
      <c r="CL800" s="402">
        <v>21.5</v>
      </c>
      <c r="CM800" s="402">
        <v>24.5</v>
      </c>
      <c r="CN800" s="402">
        <v>15.2</v>
      </c>
      <c r="CO800" s="402">
        <v>24.5</v>
      </c>
      <c r="CP800" s="402">
        <v>30.7</v>
      </c>
    </row>
    <row r="801" spans="1:94">
      <c r="A801">
        <v>818</v>
      </c>
      <c r="B801" t="s">
        <v>1886</v>
      </c>
      <c r="C801" t="s">
        <v>1860</v>
      </c>
      <c r="D801" t="s">
        <v>1883</v>
      </c>
      <c r="E801" t="s">
        <v>1867</v>
      </c>
      <c r="F801" t="s">
        <v>2121</v>
      </c>
      <c r="I801" s="402"/>
      <c r="J801" s="402">
        <v>49.1</v>
      </c>
      <c r="K801" s="402"/>
      <c r="L801" s="402">
        <v>45.9</v>
      </c>
      <c r="M801" s="402">
        <v>46.8</v>
      </c>
      <c r="N801" s="402">
        <v>52.5</v>
      </c>
      <c r="O801" s="402">
        <v>48.9</v>
      </c>
      <c r="P801" s="402">
        <v>48.9</v>
      </c>
      <c r="Q801" s="402"/>
      <c r="R801" s="402">
        <v>45.1</v>
      </c>
      <c r="S801" s="402">
        <v>45.1</v>
      </c>
      <c r="T801" s="402">
        <v>45.1</v>
      </c>
      <c r="U801" s="402">
        <v>46</v>
      </c>
      <c r="V801" s="402">
        <v>45.9</v>
      </c>
      <c r="W801" s="402">
        <v>51.6</v>
      </c>
      <c r="X801" s="402">
        <v>59.3</v>
      </c>
      <c r="Y801" s="402">
        <v>50.8</v>
      </c>
      <c r="Z801" s="402">
        <v>51.6</v>
      </c>
      <c r="AA801" s="402">
        <v>51.6</v>
      </c>
      <c r="AB801" s="402">
        <v>44.9</v>
      </c>
      <c r="AC801" s="402">
        <v>48.1</v>
      </c>
      <c r="AD801" s="402">
        <v>54.1</v>
      </c>
      <c r="AE801" s="402">
        <v>48.1</v>
      </c>
      <c r="AF801" s="402">
        <v>48.1</v>
      </c>
      <c r="AG801" s="402">
        <v>48.1</v>
      </c>
      <c r="AH801" s="402">
        <v>48.1</v>
      </c>
      <c r="AI801" s="402"/>
      <c r="AJ801" s="402">
        <v>45.2</v>
      </c>
      <c r="AK801" s="402">
        <v>45.2</v>
      </c>
      <c r="AL801" s="402">
        <v>45.2</v>
      </c>
      <c r="AM801" s="402">
        <v>45.2</v>
      </c>
      <c r="AN801" s="402">
        <v>45.2</v>
      </c>
      <c r="AO801" s="402">
        <v>45.2</v>
      </c>
      <c r="AP801" s="402">
        <v>51.5</v>
      </c>
      <c r="AQ801" s="402">
        <v>45.2</v>
      </c>
      <c r="AR801" s="402">
        <v>45.2</v>
      </c>
      <c r="AS801" s="402">
        <v>45.2</v>
      </c>
      <c r="AT801" s="402">
        <v>45.2</v>
      </c>
      <c r="AU801" s="402">
        <v>45.2</v>
      </c>
      <c r="AV801" s="402">
        <v>45.2</v>
      </c>
      <c r="AW801" s="402">
        <v>46.1</v>
      </c>
      <c r="AX801" s="402">
        <v>46.1</v>
      </c>
      <c r="AY801" s="402">
        <v>46.1</v>
      </c>
      <c r="AZ801" s="402">
        <v>41.6</v>
      </c>
      <c r="BA801" s="402">
        <v>45.9</v>
      </c>
      <c r="BB801" s="402">
        <v>40.1</v>
      </c>
      <c r="BC801" s="402">
        <v>45.9</v>
      </c>
      <c r="BD801" s="402">
        <v>51.7</v>
      </c>
      <c r="BE801" s="402">
        <v>51.7</v>
      </c>
      <c r="BF801" s="402">
        <v>51.7</v>
      </c>
      <c r="BG801" s="402">
        <v>59.4</v>
      </c>
      <c r="BH801" s="402">
        <v>59.4</v>
      </c>
      <c r="BI801" s="402">
        <v>60.8</v>
      </c>
      <c r="BJ801" s="402">
        <v>50.9</v>
      </c>
      <c r="BK801" s="402">
        <v>45.3</v>
      </c>
      <c r="BL801" s="402">
        <v>50.9</v>
      </c>
      <c r="BM801" s="402">
        <v>51.7</v>
      </c>
      <c r="BN801" s="402">
        <v>51.7</v>
      </c>
      <c r="BO801" s="402">
        <v>56.4</v>
      </c>
      <c r="BP801" s="402">
        <v>51.7</v>
      </c>
      <c r="BQ801" s="402">
        <v>45</v>
      </c>
      <c r="BR801" s="402">
        <v>45</v>
      </c>
      <c r="BS801" s="402">
        <v>41.6</v>
      </c>
      <c r="BT801" s="402">
        <v>50</v>
      </c>
      <c r="BU801" s="402">
        <v>48.2</v>
      </c>
      <c r="BV801" s="402">
        <v>48.2</v>
      </c>
      <c r="BW801" s="402">
        <v>48.2</v>
      </c>
      <c r="BX801" s="402">
        <v>54.2</v>
      </c>
      <c r="BY801" s="402">
        <v>54.2</v>
      </c>
      <c r="BZ801" s="402">
        <v>54.2</v>
      </c>
      <c r="CA801" s="402">
        <v>56.4</v>
      </c>
      <c r="CB801" s="402">
        <v>29.6</v>
      </c>
      <c r="CC801" s="402">
        <v>53.2</v>
      </c>
      <c r="CD801" s="402">
        <v>48.2</v>
      </c>
      <c r="CE801" s="402">
        <v>48.2</v>
      </c>
      <c r="CF801" s="402">
        <v>48.2</v>
      </c>
      <c r="CG801" s="402">
        <v>48.2</v>
      </c>
      <c r="CH801" s="402">
        <v>48.2</v>
      </c>
      <c r="CI801" s="402">
        <v>52.8</v>
      </c>
      <c r="CJ801" s="402">
        <v>48.2</v>
      </c>
      <c r="CK801" s="402">
        <v>48.2</v>
      </c>
      <c r="CL801" s="402">
        <v>48.2</v>
      </c>
      <c r="CM801" s="402">
        <v>45.3</v>
      </c>
      <c r="CN801" s="402">
        <v>41.9</v>
      </c>
      <c r="CO801" s="402">
        <v>48.2</v>
      </c>
      <c r="CP801" s="402">
        <v>55.9</v>
      </c>
    </row>
    <row r="802" spans="1:94">
      <c r="A802">
        <v>819</v>
      </c>
      <c r="B802" t="s">
        <v>1887</v>
      </c>
      <c r="C802" t="s">
        <v>1860</v>
      </c>
      <c r="D802" t="s">
        <v>1883</v>
      </c>
      <c r="E802" t="s">
        <v>1869</v>
      </c>
      <c r="F802" t="s">
        <v>2121</v>
      </c>
      <c r="J802">
        <v>15.3</v>
      </c>
      <c r="L802">
        <v>14.5</v>
      </c>
      <c r="M802">
        <v>15.6</v>
      </c>
      <c r="N802">
        <v>16.6</v>
      </c>
      <c r="O802">
        <v>13.8</v>
      </c>
      <c r="P802">
        <v>15.6</v>
      </c>
      <c r="R802">
        <v>14.7</v>
      </c>
      <c r="S802">
        <v>14.7</v>
      </c>
      <c r="T802">
        <v>14.7</v>
      </c>
      <c r="U802">
        <v>15.9</v>
      </c>
      <c r="V802">
        <v>15.9</v>
      </c>
      <c r="W802">
        <v>16.9</v>
      </c>
      <c r="X802">
        <v>16.9</v>
      </c>
      <c r="Y802">
        <v>16.9</v>
      </c>
      <c r="Z802">
        <v>16.9</v>
      </c>
      <c r="AA802">
        <v>19.9</v>
      </c>
      <c r="AB802">
        <v>14</v>
      </c>
      <c r="AC802">
        <v>7.9</v>
      </c>
      <c r="AD802">
        <v>14</v>
      </c>
      <c r="AE802">
        <v>14</v>
      </c>
      <c r="AF802">
        <v>15.9</v>
      </c>
      <c r="AG802">
        <v>16.4</v>
      </c>
      <c r="AH802">
        <v>15.9</v>
      </c>
      <c r="AJ802">
        <v>14.9</v>
      </c>
      <c r="AK802">
        <v>14.9</v>
      </c>
      <c r="AL802">
        <v>14.9</v>
      </c>
      <c r="AM802">
        <v>14.9</v>
      </c>
      <c r="AN802">
        <v>14.9</v>
      </c>
      <c r="AO802">
        <v>11.2</v>
      </c>
      <c r="AP802">
        <v>25.3</v>
      </c>
      <c r="AQ802">
        <v>14.2</v>
      </c>
      <c r="AR802">
        <v>12.1</v>
      </c>
      <c r="AS802">
        <v>14.9</v>
      </c>
      <c r="AT802">
        <v>14.9</v>
      </c>
      <c r="AU802">
        <v>14.9</v>
      </c>
      <c r="AV802">
        <v>14.9</v>
      </c>
      <c r="AW802">
        <v>16.1</v>
      </c>
      <c r="AX802">
        <v>16.1</v>
      </c>
      <c r="AY802">
        <v>16.1</v>
      </c>
      <c r="AZ802">
        <v>16.1</v>
      </c>
      <c r="BA802">
        <v>16.1</v>
      </c>
      <c r="BB802">
        <v>16.1</v>
      </c>
      <c r="BC802">
        <v>16.1</v>
      </c>
      <c r="BD802">
        <v>17.1</v>
      </c>
      <c r="BE802">
        <v>17.1</v>
      </c>
      <c r="BF802">
        <v>17.1</v>
      </c>
      <c r="BG802">
        <v>17.1</v>
      </c>
      <c r="BH802">
        <v>17.1</v>
      </c>
      <c r="BI802">
        <v>17.1</v>
      </c>
      <c r="BJ802">
        <v>17.1</v>
      </c>
      <c r="BK802">
        <v>13.9</v>
      </c>
      <c r="BL802">
        <v>17.1</v>
      </c>
      <c r="BM802">
        <v>17.1</v>
      </c>
      <c r="BN802">
        <v>17.1</v>
      </c>
      <c r="BO802">
        <v>20.1</v>
      </c>
      <c r="BP802">
        <v>20.1</v>
      </c>
      <c r="BQ802">
        <v>14.2</v>
      </c>
      <c r="BR802">
        <v>14.2</v>
      </c>
      <c r="BS802">
        <v>14.2</v>
      </c>
      <c r="BT802">
        <v>8</v>
      </c>
      <c r="BU802">
        <v>8</v>
      </c>
      <c r="BV802">
        <v>7.9</v>
      </c>
      <c r="BW802">
        <v>8</v>
      </c>
      <c r="BX802">
        <v>16.3</v>
      </c>
      <c r="BY802">
        <v>14.2</v>
      </c>
      <c r="BZ802">
        <v>14.2</v>
      </c>
      <c r="CA802">
        <v>14.2</v>
      </c>
      <c r="CB802">
        <v>14.2</v>
      </c>
      <c r="CC802">
        <v>16.3</v>
      </c>
      <c r="CD802">
        <v>14.2</v>
      </c>
      <c r="CE802">
        <v>14.2</v>
      </c>
      <c r="CF802">
        <v>16.1</v>
      </c>
      <c r="CG802">
        <v>11.9</v>
      </c>
      <c r="CH802">
        <v>16.1</v>
      </c>
      <c r="CI802">
        <v>16.6</v>
      </c>
      <c r="CJ802">
        <v>16.6</v>
      </c>
      <c r="CK802">
        <v>16.6</v>
      </c>
      <c r="CL802">
        <v>16.6</v>
      </c>
      <c r="CM802">
        <v>16.6</v>
      </c>
      <c r="CN802">
        <v>16.1</v>
      </c>
      <c r="CO802">
        <v>16.1</v>
      </c>
      <c r="CP802">
        <v>16.1</v>
      </c>
    </row>
    <row r="803" spans="1:94">
      <c r="A803">
        <v>820</v>
      </c>
      <c r="B803" t="s">
        <v>1888</v>
      </c>
      <c r="C803" t="s">
        <v>1860</v>
      </c>
      <c r="D803" t="s">
        <v>1883</v>
      </c>
      <c r="E803" t="s">
        <v>1871</v>
      </c>
      <c r="F803" t="s">
        <v>2121</v>
      </c>
      <c r="I803" s="402"/>
      <c r="J803" s="402">
        <v>10.2</v>
      </c>
      <c r="K803" s="402"/>
      <c r="L803" s="402">
        <v>10.1</v>
      </c>
      <c r="M803" s="402">
        <v>10.3</v>
      </c>
      <c r="N803" s="402">
        <v>10.3</v>
      </c>
      <c r="O803" s="402">
        <v>10.3</v>
      </c>
      <c r="P803" s="402">
        <v>10.3</v>
      </c>
      <c r="Q803" s="402"/>
      <c r="R803" s="402">
        <v>10</v>
      </c>
      <c r="S803" s="402">
        <v>10</v>
      </c>
      <c r="T803" s="402">
        <v>10</v>
      </c>
      <c r="U803" s="402">
        <v>15.5</v>
      </c>
      <c r="V803" s="402">
        <v>10.2</v>
      </c>
      <c r="W803" s="402">
        <v>6.9</v>
      </c>
      <c r="X803" s="402">
        <v>12.1</v>
      </c>
      <c r="Y803" s="402">
        <v>8.1</v>
      </c>
      <c r="Z803" s="402">
        <v>10.2</v>
      </c>
      <c r="AA803" s="402">
        <v>11.5</v>
      </c>
      <c r="AB803" s="402">
        <v>10.2</v>
      </c>
      <c r="AC803" s="402">
        <v>10.2</v>
      </c>
      <c r="AD803" s="402">
        <v>11.9</v>
      </c>
      <c r="AE803" s="402">
        <v>10.2</v>
      </c>
      <c r="AF803" s="402">
        <v>10.2</v>
      </c>
      <c r="AG803" s="402">
        <v>11.5</v>
      </c>
      <c r="AH803" s="402">
        <v>10.2</v>
      </c>
      <c r="AI803" s="402"/>
      <c r="AJ803" s="402">
        <v>9.8</v>
      </c>
      <c r="AK803" s="402">
        <v>9.8</v>
      </c>
      <c r="AL803" s="402">
        <v>9.8</v>
      </c>
      <c r="AM803" s="402">
        <v>9.8</v>
      </c>
      <c r="AN803" s="402">
        <v>9.8</v>
      </c>
      <c r="AO803" s="402">
        <v>9.8</v>
      </c>
      <c r="AP803" s="402">
        <v>9.8</v>
      </c>
      <c r="AQ803" s="402">
        <v>9.8</v>
      </c>
      <c r="AR803" s="402">
        <v>9.8</v>
      </c>
      <c r="AS803" s="402">
        <v>9.8</v>
      </c>
      <c r="AT803" s="402">
        <v>9.8</v>
      </c>
      <c r="AU803" s="402">
        <v>8.1</v>
      </c>
      <c r="AV803" s="402">
        <v>9.8</v>
      </c>
      <c r="AW803" s="402">
        <v>15.1</v>
      </c>
      <c r="AX803" s="402">
        <v>15.1</v>
      </c>
      <c r="AY803" s="402">
        <v>46.2</v>
      </c>
      <c r="AZ803" s="402">
        <v>15.1</v>
      </c>
      <c r="BA803" s="402">
        <v>9.9</v>
      </c>
      <c r="BB803" s="402">
        <v>9.9</v>
      </c>
      <c r="BC803" s="402">
        <v>9.9</v>
      </c>
      <c r="BD803" s="402">
        <v>6.8</v>
      </c>
      <c r="BE803" s="402">
        <v>6.8</v>
      </c>
      <c r="BF803" s="402">
        <v>6.7</v>
      </c>
      <c r="BG803" s="402">
        <v>11.8</v>
      </c>
      <c r="BH803" s="402">
        <v>21.3</v>
      </c>
      <c r="BI803" s="402">
        <v>11.8</v>
      </c>
      <c r="BJ803" s="402">
        <v>7.5</v>
      </c>
      <c r="BK803" s="402">
        <v>7.9</v>
      </c>
      <c r="BL803" s="402">
        <v>7.9</v>
      </c>
      <c r="BM803" s="402">
        <v>9.9</v>
      </c>
      <c r="BN803" s="402">
        <v>9.9</v>
      </c>
      <c r="BO803" s="402">
        <v>11.2</v>
      </c>
      <c r="BP803" s="402">
        <v>11.2</v>
      </c>
      <c r="BQ803" s="402">
        <v>9.9</v>
      </c>
      <c r="BR803" s="402">
        <v>9.9</v>
      </c>
      <c r="BS803" s="402">
        <v>9.9</v>
      </c>
      <c r="BT803" s="402">
        <v>9.9</v>
      </c>
      <c r="BU803" s="402">
        <v>9.9</v>
      </c>
      <c r="BV803" s="402">
        <v>9.9</v>
      </c>
      <c r="BW803" s="402">
        <v>9.9</v>
      </c>
      <c r="BX803" s="402">
        <v>15.1</v>
      </c>
      <c r="BY803" s="402">
        <v>11.5</v>
      </c>
      <c r="BZ803" s="402">
        <v>11.5</v>
      </c>
      <c r="CA803" s="402">
        <v>11.5</v>
      </c>
      <c r="CB803" s="402">
        <v>9.9</v>
      </c>
      <c r="CC803" s="402">
        <v>9.3</v>
      </c>
      <c r="CD803" s="402">
        <v>9.9</v>
      </c>
      <c r="CE803" s="402">
        <v>9.9</v>
      </c>
      <c r="CF803" s="402">
        <v>8.2</v>
      </c>
      <c r="CG803" s="402">
        <v>9.9</v>
      </c>
      <c r="CH803" s="402">
        <v>9.9</v>
      </c>
      <c r="CI803" s="402">
        <v>11.2</v>
      </c>
      <c r="CJ803" s="402">
        <v>13.8</v>
      </c>
      <c r="CK803" s="402">
        <v>11.2</v>
      </c>
      <c r="CL803" s="402">
        <v>11.2</v>
      </c>
      <c r="CM803" s="402">
        <v>11.2</v>
      </c>
      <c r="CN803" s="402">
        <v>9.9</v>
      </c>
      <c r="CO803" s="402">
        <v>9.9</v>
      </c>
      <c r="CP803" s="402">
        <v>9.9</v>
      </c>
    </row>
    <row r="804" spans="1:94">
      <c r="A804">
        <v>821</v>
      </c>
      <c r="B804" t="s">
        <v>1889</v>
      </c>
      <c r="C804" t="s">
        <v>1860</v>
      </c>
      <c r="D804" t="s">
        <v>1883</v>
      </c>
      <c r="E804" t="s">
        <v>1873</v>
      </c>
      <c r="F804" t="s">
        <v>2121</v>
      </c>
      <c r="I804" s="402"/>
      <c r="J804" s="402">
        <v>30.6</v>
      </c>
      <c r="K804" s="402"/>
      <c r="L804" s="402">
        <v>30.4</v>
      </c>
      <c r="M804" s="402">
        <v>30.4</v>
      </c>
      <c r="N804" s="402">
        <v>31.5</v>
      </c>
      <c r="O804" s="402">
        <v>29.3</v>
      </c>
      <c r="P804" s="402">
        <v>30.4</v>
      </c>
      <c r="Q804" s="402"/>
      <c r="R804" s="402">
        <v>30.5</v>
      </c>
      <c r="S804" s="402">
        <v>30.5</v>
      </c>
      <c r="T804" s="402">
        <v>30.5</v>
      </c>
      <c r="U804" s="402">
        <v>21.2</v>
      </c>
      <c r="V804" s="402">
        <v>30.5</v>
      </c>
      <c r="W804" s="402">
        <v>31.7</v>
      </c>
      <c r="X804" s="402">
        <v>31.9</v>
      </c>
      <c r="Y804" s="402">
        <v>31.7</v>
      </c>
      <c r="Z804" s="402">
        <v>31.7</v>
      </c>
      <c r="AA804" s="402">
        <v>33.2</v>
      </c>
      <c r="AB804" s="402">
        <v>34.2</v>
      </c>
      <c r="AC804" s="402">
        <v>29.2</v>
      </c>
      <c r="AD804" s="402">
        <v>29.3</v>
      </c>
      <c r="AE804" s="402">
        <v>29.5</v>
      </c>
      <c r="AF804" s="402">
        <v>30.5</v>
      </c>
      <c r="AG804" s="402">
        <v>30.5</v>
      </c>
      <c r="AH804" s="402">
        <v>30.5</v>
      </c>
      <c r="AI804" s="402"/>
      <c r="AJ804" s="402">
        <v>30.3</v>
      </c>
      <c r="AK804" s="402">
        <v>30.3</v>
      </c>
      <c r="AL804" s="402">
        <v>30.3</v>
      </c>
      <c r="AM804" s="402">
        <v>30.3</v>
      </c>
      <c r="AN804" s="402">
        <v>30.3</v>
      </c>
      <c r="AO804" s="402">
        <v>30.3</v>
      </c>
      <c r="AP804" s="402">
        <v>30.3</v>
      </c>
      <c r="AQ804" s="402">
        <v>30.3</v>
      </c>
      <c r="AR804" s="402">
        <v>30.3</v>
      </c>
      <c r="AS804" s="402">
        <v>39.4</v>
      </c>
      <c r="AT804" s="402">
        <v>30.3</v>
      </c>
      <c r="AU804" s="402">
        <v>26</v>
      </c>
      <c r="AV804" s="402">
        <v>30.3</v>
      </c>
      <c r="AW804" s="402">
        <v>21</v>
      </c>
      <c r="AX804" s="402">
        <v>21</v>
      </c>
      <c r="AY804" s="402">
        <v>18.6</v>
      </c>
      <c r="AZ804" s="402">
        <v>21</v>
      </c>
      <c r="BA804" s="402">
        <v>40.8</v>
      </c>
      <c r="BB804" s="402">
        <v>30.3</v>
      </c>
      <c r="BC804" s="402">
        <v>30.3</v>
      </c>
      <c r="BD804" s="402">
        <v>31.4</v>
      </c>
      <c r="BE804" s="402">
        <v>31.4</v>
      </c>
      <c r="BF804" s="402">
        <v>31.4</v>
      </c>
      <c r="BG804" s="402">
        <v>31.6</v>
      </c>
      <c r="BH804" s="402">
        <v>31.6</v>
      </c>
      <c r="BI804" s="402">
        <v>31.6</v>
      </c>
      <c r="BJ804" s="402">
        <v>32.2</v>
      </c>
      <c r="BK804" s="402">
        <v>31.4</v>
      </c>
      <c r="BL804" s="402">
        <v>31.4</v>
      </c>
      <c r="BM804" s="402">
        <v>30</v>
      </c>
      <c r="BN804" s="402">
        <v>31.4</v>
      </c>
      <c r="BO804" s="402">
        <v>33</v>
      </c>
      <c r="BP804" s="402">
        <v>33</v>
      </c>
      <c r="BQ804" s="402">
        <v>33.9</v>
      </c>
      <c r="BR804" s="402">
        <v>33.9</v>
      </c>
      <c r="BS804" s="402">
        <v>37.7</v>
      </c>
      <c r="BT804" s="402">
        <v>28.9</v>
      </c>
      <c r="BU804" s="402">
        <v>28.9</v>
      </c>
      <c r="BV804" s="402">
        <v>28.9</v>
      </c>
      <c r="BW804" s="402">
        <v>28.9</v>
      </c>
      <c r="BX804" s="402">
        <v>29</v>
      </c>
      <c r="BY804" s="402">
        <v>29</v>
      </c>
      <c r="BZ804" s="402">
        <v>27.9</v>
      </c>
      <c r="CA804" s="402">
        <v>29</v>
      </c>
      <c r="CB804" s="402">
        <v>29.2</v>
      </c>
      <c r="CC804" s="402">
        <v>29.2</v>
      </c>
      <c r="CD804" s="402">
        <v>29.2</v>
      </c>
      <c r="CE804" s="402">
        <v>29.2</v>
      </c>
      <c r="CF804" s="402">
        <v>39.6</v>
      </c>
      <c r="CG804" s="402">
        <v>30.3</v>
      </c>
      <c r="CH804" s="402">
        <v>30.3</v>
      </c>
      <c r="CI804" s="402">
        <v>40.1</v>
      </c>
      <c r="CJ804" s="402">
        <v>17.6</v>
      </c>
      <c r="CK804" s="402">
        <v>17.2</v>
      </c>
      <c r="CL804" s="402">
        <v>22.8</v>
      </c>
      <c r="CM804" s="402">
        <v>33.6</v>
      </c>
      <c r="CN804" s="402">
        <v>28.5</v>
      </c>
      <c r="CO804" s="402">
        <v>30.3</v>
      </c>
      <c r="CP804" s="402">
        <v>30.3</v>
      </c>
    </row>
    <row r="805" spans="3:94">
      <c r="C805" t="s">
        <v>1860</v>
      </c>
      <c r="D805" t="s">
        <v>1891</v>
      </c>
      <c r="I805" s="402"/>
      <c r="J805" s="402"/>
      <c r="K805" s="402"/>
      <c r="L805" s="402"/>
      <c r="M805" s="402"/>
      <c r="N805" s="402"/>
      <c r="O805" s="402"/>
      <c r="P805" s="402"/>
      <c r="Q805" s="402"/>
      <c r="R805" s="402"/>
      <c r="S805" s="402"/>
      <c r="T805" s="402"/>
      <c r="U805" s="402"/>
      <c r="V805" s="402"/>
      <c r="W805" s="402"/>
      <c r="X805" s="402"/>
      <c r="Y805" s="402"/>
      <c r="Z805" s="402"/>
      <c r="AA805" s="402"/>
      <c r="AB805" s="402"/>
      <c r="AC805" s="402"/>
      <c r="AD805" s="402"/>
      <c r="AE805" s="402"/>
      <c r="AF805" s="402"/>
      <c r="AG805" s="402"/>
      <c r="AH805" s="402"/>
      <c r="AI805" s="402"/>
      <c r="AJ805" s="402"/>
      <c r="AK805" s="402"/>
      <c r="AL805" s="402"/>
      <c r="AM805" s="402"/>
      <c r="AN805" s="402"/>
      <c r="AO805" s="402"/>
      <c r="AP805" s="402"/>
      <c r="AQ805" s="402"/>
      <c r="AR805" s="402"/>
      <c r="AS805" s="402"/>
      <c r="AT805" s="402"/>
      <c r="AU805" s="402"/>
      <c r="AV805" s="402"/>
      <c r="AW805" s="402"/>
      <c r="AX805" s="402"/>
      <c r="AY805" s="402"/>
      <c r="AZ805" s="402"/>
      <c r="BA805" s="402"/>
      <c r="BB805" s="402"/>
      <c r="BC805" s="402"/>
      <c r="BD805" s="402"/>
      <c r="BE805" s="402"/>
      <c r="BF805" s="402"/>
      <c r="BG805" s="402"/>
      <c r="BH805" s="402"/>
      <c r="BI805" s="402"/>
      <c r="BJ805" s="402"/>
      <c r="BK805" s="402"/>
      <c r="BL805" s="402"/>
      <c r="BM805" s="402"/>
      <c r="BN805" s="402"/>
      <c r="BO805" s="402"/>
      <c r="BP805" s="402"/>
      <c r="BQ805" s="402"/>
      <c r="BR805" s="402"/>
      <c r="BS805" s="402"/>
      <c r="BT805" s="402"/>
      <c r="BU805" s="402"/>
      <c r="BV805" s="402"/>
      <c r="BW805" s="402"/>
      <c r="BX805" s="402"/>
      <c r="BY805" s="402"/>
      <c r="BZ805" s="402"/>
      <c r="CA805" s="402"/>
      <c r="CB805" s="402"/>
      <c r="CC805" s="402"/>
      <c r="CD805" s="402"/>
      <c r="CE805" s="402"/>
      <c r="CF805" s="402"/>
      <c r="CG805" s="402"/>
      <c r="CH805" s="402"/>
      <c r="CI805" s="402"/>
      <c r="CJ805" s="402"/>
      <c r="CK805" s="402"/>
      <c r="CL805" s="402"/>
      <c r="CM805" s="402"/>
      <c r="CN805" s="402"/>
      <c r="CO805" s="402"/>
      <c r="CP805" s="402"/>
    </row>
    <row r="806" spans="1:94">
      <c r="A806">
        <v>823</v>
      </c>
      <c r="B806" t="s">
        <v>1890</v>
      </c>
      <c r="C806" t="s">
        <v>1860</v>
      </c>
      <c r="D806" t="s">
        <v>1891</v>
      </c>
      <c r="E806" t="s">
        <v>1862</v>
      </c>
      <c r="F806" t="s">
        <v>2121</v>
      </c>
      <c r="I806" s="402"/>
      <c r="J806" s="402">
        <v>13.6</v>
      </c>
      <c r="K806" s="402"/>
      <c r="L806" s="402">
        <v>11.6</v>
      </c>
      <c r="M806" s="402">
        <v>19.7</v>
      </c>
      <c r="N806" s="402">
        <v>12.7</v>
      </c>
      <c r="O806" s="402">
        <v>13.6</v>
      </c>
      <c r="P806" s="402">
        <v>15.2</v>
      </c>
      <c r="Q806" s="402"/>
      <c r="R806" s="402">
        <v>11.9</v>
      </c>
      <c r="S806" s="402">
        <v>11.3</v>
      </c>
      <c r="T806" s="402">
        <v>11.9</v>
      </c>
      <c r="U806" s="402">
        <v>31</v>
      </c>
      <c r="V806" s="402">
        <v>20.1</v>
      </c>
      <c r="W806" s="402">
        <v>11.3</v>
      </c>
      <c r="X806" s="402">
        <v>13</v>
      </c>
      <c r="Y806" s="402">
        <v>7.5</v>
      </c>
      <c r="Z806" s="402">
        <v>13</v>
      </c>
      <c r="AA806" s="402">
        <v>13.8</v>
      </c>
      <c r="AB806" s="402">
        <v>15.9</v>
      </c>
      <c r="AC806" s="402">
        <v>7.6</v>
      </c>
      <c r="AD806" s="402">
        <v>13.9</v>
      </c>
      <c r="AE806" s="402">
        <v>20.3</v>
      </c>
      <c r="AF806" s="402">
        <v>15.6</v>
      </c>
      <c r="AG806" s="402">
        <v>15.6</v>
      </c>
      <c r="AH806" s="402">
        <v>18.4</v>
      </c>
      <c r="AI806" s="402"/>
      <c r="AJ806" s="402">
        <v>11.6</v>
      </c>
      <c r="AK806" s="402">
        <v>11.6</v>
      </c>
      <c r="AL806" s="402">
        <v>11.6</v>
      </c>
      <c r="AM806" s="402">
        <v>11</v>
      </c>
      <c r="AN806" s="402">
        <v>11</v>
      </c>
      <c r="AO806" s="402">
        <v>11</v>
      </c>
      <c r="AP806" s="402">
        <v>11</v>
      </c>
      <c r="AQ806" s="402">
        <v>11</v>
      </c>
      <c r="AR806" s="402">
        <v>11</v>
      </c>
      <c r="AS806" s="402">
        <v>11.6</v>
      </c>
      <c r="AT806" s="402">
        <v>11.6</v>
      </c>
      <c r="AU806" s="402">
        <v>11.6</v>
      </c>
      <c r="AV806" s="402">
        <v>11.5</v>
      </c>
      <c r="AW806" s="402">
        <v>26.6</v>
      </c>
      <c r="AX806" s="402">
        <v>30.6</v>
      </c>
      <c r="AY806" s="402">
        <v>47.7</v>
      </c>
      <c r="AZ806" s="402">
        <v>30.4</v>
      </c>
      <c r="BA806" s="402">
        <v>19.7</v>
      </c>
      <c r="BB806" s="402">
        <v>17.1</v>
      </c>
      <c r="BC806" s="402">
        <v>29.7</v>
      </c>
      <c r="BD806" s="402">
        <v>11</v>
      </c>
      <c r="BE806" s="402">
        <v>11</v>
      </c>
      <c r="BF806" s="402">
        <v>7.5</v>
      </c>
      <c r="BG806" s="402">
        <v>12.7</v>
      </c>
      <c r="BH806" s="402">
        <v>13.9</v>
      </c>
      <c r="BI806" s="402">
        <v>12.7</v>
      </c>
      <c r="BJ806" s="402">
        <v>7.3</v>
      </c>
      <c r="BK806" s="402">
        <v>7.3</v>
      </c>
      <c r="BL806" s="402">
        <v>7.3</v>
      </c>
      <c r="BM806" s="402">
        <v>12.7</v>
      </c>
      <c r="BN806" s="402">
        <v>12.7</v>
      </c>
      <c r="BO806" s="402">
        <v>17.9</v>
      </c>
      <c r="BP806" s="402">
        <v>13.5</v>
      </c>
      <c r="BQ806" s="402">
        <v>15.6</v>
      </c>
      <c r="BR806" s="402">
        <v>15.6</v>
      </c>
      <c r="BS806" s="402">
        <v>38.3</v>
      </c>
      <c r="BT806" s="402">
        <v>7.4</v>
      </c>
      <c r="BU806" s="402">
        <v>7.4</v>
      </c>
      <c r="BV806" s="402">
        <v>7.4</v>
      </c>
      <c r="BW806" s="402">
        <v>7.4</v>
      </c>
      <c r="BX806" s="402">
        <v>13.6</v>
      </c>
      <c r="BY806" s="402">
        <v>13.6</v>
      </c>
      <c r="BZ806" s="402">
        <v>13.6</v>
      </c>
      <c r="CA806" s="402">
        <v>13.6</v>
      </c>
      <c r="CB806" s="402">
        <v>19.9</v>
      </c>
      <c r="CC806" s="402">
        <v>19.9</v>
      </c>
      <c r="CD806" s="402">
        <v>19.9</v>
      </c>
      <c r="CE806" s="402">
        <v>25.1</v>
      </c>
      <c r="CF806" s="402">
        <v>10</v>
      </c>
      <c r="CG806" s="402">
        <v>24.6</v>
      </c>
      <c r="CH806" s="402">
        <v>15.3</v>
      </c>
      <c r="CI806" s="402">
        <v>15.3</v>
      </c>
      <c r="CJ806" s="402">
        <v>15.3</v>
      </c>
      <c r="CK806" s="402">
        <v>15.3</v>
      </c>
      <c r="CL806" s="402">
        <v>15.3</v>
      </c>
      <c r="CM806" s="402">
        <v>15.4</v>
      </c>
      <c r="CN806" s="402">
        <v>20.5</v>
      </c>
      <c r="CO806" s="402">
        <v>18.1</v>
      </c>
      <c r="CP806" s="402">
        <v>18.1</v>
      </c>
    </row>
    <row r="807" spans="1:94">
      <c r="A807">
        <v>824</v>
      </c>
      <c r="B807" t="s">
        <v>1892</v>
      </c>
      <c r="C807" t="s">
        <v>1860</v>
      </c>
      <c r="D807" t="s">
        <v>1891</v>
      </c>
      <c r="E807" t="s">
        <v>1864</v>
      </c>
      <c r="F807" t="s">
        <v>2121</v>
      </c>
      <c r="I807" s="402"/>
      <c r="J807" s="402">
        <v>22</v>
      </c>
      <c r="K807" s="402"/>
      <c r="L807" s="402">
        <v>21.4</v>
      </c>
      <c r="M807" s="402">
        <v>21.4</v>
      </c>
      <c r="N807" s="402">
        <v>20.6</v>
      </c>
      <c r="O807" s="402">
        <v>21.4</v>
      </c>
      <c r="P807" s="402">
        <v>26.8</v>
      </c>
      <c r="Q807" s="402"/>
      <c r="R807" s="402">
        <v>21.9</v>
      </c>
      <c r="S807" s="402">
        <v>21.9</v>
      </c>
      <c r="T807" s="402">
        <v>21.9</v>
      </c>
      <c r="U807" s="402">
        <v>21.9</v>
      </c>
      <c r="V807" s="402">
        <v>21.9</v>
      </c>
      <c r="W807" s="402">
        <v>21</v>
      </c>
      <c r="X807" s="402">
        <v>21</v>
      </c>
      <c r="Y807" s="402">
        <v>18.7</v>
      </c>
      <c r="Z807" s="402">
        <v>21</v>
      </c>
      <c r="AA807" s="402">
        <v>21</v>
      </c>
      <c r="AB807" s="402">
        <v>21.9</v>
      </c>
      <c r="AC807" s="402">
        <v>16</v>
      </c>
      <c r="AD807" s="402">
        <v>21.9</v>
      </c>
      <c r="AE807" s="402">
        <v>21.9</v>
      </c>
      <c r="AF807" s="402">
        <v>27.4</v>
      </c>
      <c r="AG807" s="402">
        <v>29.2</v>
      </c>
      <c r="AH807" s="402">
        <v>27.4</v>
      </c>
      <c r="AI807" s="402"/>
      <c r="AJ807" s="402">
        <v>22</v>
      </c>
      <c r="AK807" s="402">
        <v>22</v>
      </c>
      <c r="AL807" s="402">
        <v>22</v>
      </c>
      <c r="AM807" s="402">
        <v>20.9</v>
      </c>
      <c r="AN807" s="402">
        <v>22</v>
      </c>
      <c r="AO807" s="402">
        <v>22</v>
      </c>
      <c r="AP807" s="402">
        <v>22</v>
      </c>
      <c r="AQ807" s="402">
        <v>22</v>
      </c>
      <c r="AR807" s="402">
        <v>16.8</v>
      </c>
      <c r="AS807" s="402">
        <v>22</v>
      </c>
      <c r="AT807" s="402">
        <v>22</v>
      </c>
      <c r="AU807" s="402">
        <v>22</v>
      </c>
      <c r="AV807" s="402">
        <v>13.8</v>
      </c>
      <c r="AW807" s="402">
        <v>22</v>
      </c>
      <c r="AX807" s="402">
        <v>22</v>
      </c>
      <c r="AY807" s="402">
        <v>47.5</v>
      </c>
      <c r="AZ807" s="402">
        <v>18.6</v>
      </c>
      <c r="BA807" s="402">
        <v>22</v>
      </c>
      <c r="BB807" s="402">
        <v>22</v>
      </c>
      <c r="BC807" s="402">
        <v>47.5</v>
      </c>
      <c r="BD807" s="402">
        <v>21.2</v>
      </c>
      <c r="BE807" s="402">
        <v>12</v>
      </c>
      <c r="BF807" s="402">
        <v>21.2</v>
      </c>
      <c r="BG807" s="402">
        <v>21.2</v>
      </c>
      <c r="BH807" s="402">
        <v>21.2</v>
      </c>
      <c r="BI807" s="402">
        <v>21.2</v>
      </c>
      <c r="BJ807" s="402">
        <v>17.7</v>
      </c>
      <c r="BK807" s="402">
        <v>19.8</v>
      </c>
      <c r="BL807" s="402">
        <v>15.4</v>
      </c>
      <c r="BM807" s="402">
        <v>21.2</v>
      </c>
      <c r="BN807" s="402">
        <v>21.2</v>
      </c>
      <c r="BO807" s="402">
        <v>21.2</v>
      </c>
      <c r="BP807" s="402">
        <v>21.2</v>
      </c>
      <c r="BQ807" s="402">
        <v>22</v>
      </c>
      <c r="BR807" s="402">
        <v>22</v>
      </c>
      <c r="BS807" s="402">
        <v>22</v>
      </c>
      <c r="BT807" s="402">
        <v>16.1</v>
      </c>
      <c r="BU807" s="402">
        <v>16.1</v>
      </c>
      <c r="BV807" s="402">
        <v>16.1</v>
      </c>
      <c r="BW807" s="402">
        <v>16.1</v>
      </c>
      <c r="BX807" s="402">
        <v>22</v>
      </c>
      <c r="BY807" s="402">
        <v>22</v>
      </c>
      <c r="BZ807" s="402">
        <v>22</v>
      </c>
      <c r="CA807" s="402">
        <v>26.2</v>
      </c>
      <c r="CB807" s="402">
        <v>22</v>
      </c>
      <c r="CC807" s="402">
        <v>24.6</v>
      </c>
      <c r="CD807" s="402">
        <v>22</v>
      </c>
      <c r="CE807" s="402">
        <v>22</v>
      </c>
      <c r="CF807" s="402">
        <v>27.7</v>
      </c>
      <c r="CG807" s="402">
        <v>27.7</v>
      </c>
      <c r="CH807" s="402">
        <v>27.7</v>
      </c>
      <c r="CI807" s="402">
        <v>29.5</v>
      </c>
      <c r="CJ807" s="402">
        <v>29.5</v>
      </c>
      <c r="CK807" s="402">
        <v>29.5</v>
      </c>
      <c r="CL807" s="402">
        <v>29.5</v>
      </c>
      <c r="CM807" s="402">
        <v>29.5</v>
      </c>
      <c r="CN807" s="402">
        <v>27.7</v>
      </c>
      <c r="CO807" s="402">
        <v>27.7</v>
      </c>
      <c r="CP807" s="402">
        <v>27.7</v>
      </c>
    </row>
    <row r="808" spans="1:94">
      <c r="A808">
        <v>825</v>
      </c>
      <c r="B808" t="s">
        <v>1893</v>
      </c>
      <c r="C808" t="s">
        <v>1860</v>
      </c>
      <c r="D808" t="s">
        <v>1891</v>
      </c>
      <c r="E808" t="s">
        <v>550</v>
      </c>
      <c r="F808" t="s">
        <v>2121</v>
      </c>
      <c r="I808" s="402"/>
      <c r="J808" s="402">
        <v>17.7</v>
      </c>
      <c r="K808" s="402"/>
      <c r="L808" s="402">
        <v>16.4</v>
      </c>
      <c r="M808" s="402">
        <v>17.7</v>
      </c>
      <c r="N808" s="402">
        <v>17.7</v>
      </c>
      <c r="O808" s="402">
        <v>17.7</v>
      </c>
      <c r="P808" s="402">
        <v>20</v>
      </c>
      <c r="Q808" s="402"/>
      <c r="R808" s="402">
        <v>16.6</v>
      </c>
      <c r="S808" s="402">
        <v>16.6</v>
      </c>
      <c r="T808" s="402">
        <v>16.6</v>
      </c>
      <c r="U808" s="402">
        <v>17.8</v>
      </c>
      <c r="V808" s="402">
        <v>17.8</v>
      </c>
      <c r="W808" s="402">
        <v>17.5</v>
      </c>
      <c r="X808" s="402">
        <v>20.5</v>
      </c>
      <c r="Y808" s="402">
        <v>17.8</v>
      </c>
      <c r="Z808" s="402">
        <v>17.8</v>
      </c>
      <c r="AA808" s="402">
        <v>17.8</v>
      </c>
      <c r="AB808" s="402">
        <v>17.8</v>
      </c>
      <c r="AC808" s="402">
        <v>11.1</v>
      </c>
      <c r="AD808" s="402">
        <v>17.8</v>
      </c>
      <c r="AE808" s="402">
        <v>18.1</v>
      </c>
      <c r="AF808" s="402">
        <v>20.2</v>
      </c>
      <c r="AG808" s="402">
        <v>21.9</v>
      </c>
      <c r="AH808" s="402">
        <v>20.2</v>
      </c>
      <c r="AI808" s="402"/>
      <c r="AJ808" s="402">
        <v>16.6</v>
      </c>
      <c r="AK808" s="402">
        <v>16.6</v>
      </c>
      <c r="AL808" s="402">
        <v>16.6</v>
      </c>
      <c r="AM808" s="402">
        <v>16.6</v>
      </c>
      <c r="AN808" s="402">
        <v>16.6</v>
      </c>
      <c r="AO808" s="402">
        <v>16.6</v>
      </c>
      <c r="AP808" s="402">
        <v>16.6</v>
      </c>
      <c r="AQ808" s="402">
        <v>16.6</v>
      </c>
      <c r="AR808" s="402">
        <v>7.9</v>
      </c>
      <c r="AS808" s="402">
        <v>16.2</v>
      </c>
      <c r="AT808" s="402">
        <v>16.6</v>
      </c>
      <c r="AU808" s="402">
        <v>16.6</v>
      </c>
      <c r="AV808" s="402">
        <v>12.8</v>
      </c>
      <c r="AW808" s="402">
        <v>17.9</v>
      </c>
      <c r="AX808" s="402">
        <v>17.9</v>
      </c>
      <c r="AY808" s="402">
        <v>29.8</v>
      </c>
      <c r="AZ808" s="402">
        <v>17.2</v>
      </c>
      <c r="BA808" s="402">
        <v>17.9</v>
      </c>
      <c r="BB808" s="402">
        <v>17.9</v>
      </c>
      <c r="BC808" s="402">
        <v>29.8</v>
      </c>
      <c r="BD808" s="402">
        <v>17.6</v>
      </c>
      <c r="BE808" s="402">
        <v>15.3</v>
      </c>
      <c r="BF808" s="402">
        <v>17.6</v>
      </c>
      <c r="BG808" s="402">
        <v>20.5</v>
      </c>
      <c r="BH808" s="402">
        <v>20.5</v>
      </c>
      <c r="BI808" s="402">
        <v>20.5</v>
      </c>
      <c r="BJ808" s="402">
        <v>17.9</v>
      </c>
      <c r="BK808" s="402">
        <v>13.6</v>
      </c>
      <c r="BL808" s="402">
        <v>17.9</v>
      </c>
      <c r="BM808" s="402">
        <v>17.9</v>
      </c>
      <c r="BN808" s="402">
        <v>17.9</v>
      </c>
      <c r="BO808" s="402">
        <v>17.9</v>
      </c>
      <c r="BP808" s="402">
        <v>17.9</v>
      </c>
      <c r="BQ808" s="402">
        <v>17.9</v>
      </c>
      <c r="BR808" s="402">
        <v>17.9</v>
      </c>
      <c r="BS808" s="402">
        <v>18.2</v>
      </c>
      <c r="BT808" s="402">
        <v>11.1</v>
      </c>
      <c r="BU808" s="402">
        <v>8.4</v>
      </c>
      <c r="BV808" s="402">
        <v>11.1</v>
      </c>
      <c r="BW808" s="402">
        <v>11.1</v>
      </c>
      <c r="BX808" s="402">
        <v>24.7</v>
      </c>
      <c r="BY808" s="402">
        <v>17.9</v>
      </c>
      <c r="BZ808" s="402">
        <v>17.9</v>
      </c>
      <c r="CA808" s="402">
        <v>17.9</v>
      </c>
      <c r="CB808" s="402">
        <v>18.1</v>
      </c>
      <c r="CC808" s="402">
        <v>18.1</v>
      </c>
      <c r="CD808" s="402">
        <v>26</v>
      </c>
      <c r="CE808" s="402">
        <v>18.1</v>
      </c>
      <c r="CF808" s="402">
        <v>20.2</v>
      </c>
      <c r="CG808" s="402">
        <v>20.2</v>
      </c>
      <c r="CH808" s="402">
        <v>20.2</v>
      </c>
      <c r="CI808" s="402">
        <v>21.9</v>
      </c>
      <c r="CJ808" s="402">
        <v>21.9</v>
      </c>
      <c r="CK808" s="402">
        <v>21.9</v>
      </c>
      <c r="CL808" s="402">
        <v>21.9</v>
      </c>
      <c r="CM808" s="402">
        <v>24.5</v>
      </c>
      <c r="CN808" s="402">
        <v>20.2</v>
      </c>
      <c r="CO808" s="402">
        <v>20.2</v>
      </c>
      <c r="CP808" s="402">
        <v>21.1</v>
      </c>
    </row>
    <row r="809" spans="1:94">
      <c r="A809">
        <v>826</v>
      </c>
      <c r="B809" t="s">
        <v>1894</v>
      </c>
      <c r="C809" t="s">
        <v>1860</v>
      </c>
      <c r="D809" t="s">
        <v>1891</v>
      </c>
      <c r="E809" t="s">
        <v>1867</v>
      </c>
      <c r="F809" t="s">
        <v>2121</v>
      </c>
      <c r="I809" s="402"/>
      <c r="J809" s="402">
        <v>67</v>
      </c>
      <c r="K809" s="402"/>
      <c r="L809" s="402">
        <v>67.2</v>
      </c>
      <c r="M809" s="402">
        <v>58</v>
      </c>
      <c r="N809" s="402">
        <v>68.9</v>
      </c>
      <c r="O809" s="402">
        <v>67.2</v>
      </c>
      <c r="P809" s="402">
        <v>67.2</v>
      </c>
      <c r="Q809" s="402"/>
      <c r="R809" s="402">
        <v>66.9</v>
      </c>
      <c r="S809" s="402">
        <v>66.9</v>
      </c>
      <c r="T809" s="402">
        <v>66.9</v>
      </c>
      <c r="U809" s="402">
        <v>53.8</v>
      </c>
      <c r="V809" s="402">
        <v>57.8</v>
      </c>
      <c r="W809" s="402">
        <v>68.6</v>
      </c>
      <c r="X809" s="402">
        <v>69.8</v>
      </c>
      <c r="Y809" s="402">
        <v>68.6</v>
      </c>
      <c r="Z809" s="402">
        <v>68.6</v>
      </c>
      <c r="AA809" s="402">
        <v>76</v>
      </c>
      <c r="AB809" s="402">
        <v>66.9</v>
      </c>
      <c r="AC809" s="402">
        <v>65.4</v>
      </c>
      <c r="AD809" s="402">
        <v>67.1</v>
      </c>
      <c r="AE809" s="402">
        <v>69.2</v>
      </c>
      <c r="AF809" s="402">
        <v>66.9</v>
      </c>
      <c r="AG809" s="402">
        <v>65.8</v>
      </c>
      <c r="AH809" s="402">
        <v>66.9</v>
      </c>
      <c r="AI809" s="402"/>
      <c r="AJ809" s="402">
        <v>67.2</v>
      </c>
      <c r="AK809" s="402">
        <v>67.2</v>
      </c>
      <c r="AL809" s="402">
        <v>67.2</v>
      </c>
      <c r="AM809" s="402">
        <v>67.2</v>
      </c>
      <c r="AN809" s="402">
        <v>67.2</v>
      </c>
      <c r="AO809" s="402">
        <v>67.2</v>
      </c>
      <c r="AP809" s="402">
        <v>67.2</v>
      </c>
      <c r="AQ809" s="402">
        <v>67.2</v>
      </c>
      <c r="AR809" s="402">
        <v>67.2</v>
      </c>
      <c r="AS809" s="402">
        <v>67.2</v>
      </c>
      <c r="AT809" s="402">
        <v>67.2</v>
      </c>
      <c r="AU809" s="402">
        <v>67.2</v>
      </c>
      <c r="AV809" s="402">
        <v>67.2</v>
      </c>
      <c r="AW809" s="402">
        <v>71.4</v>
      </c>
      <c r="AX809" s="402">
        <v>42.4</v>
      </c>
      <c r="AY809" s="402">
        <v>54</v>
      </c>
      <c r="AZ809" s="402">
        <v>54</v>
      </c>
      <c r="BA809" s="402">
        <v>62.5</v>
      </c>
      <c r="BB809" s="402">
        <v>45.2</v>
      </c>
      <c r="BC809" s="402">
        <v>63.3</v>
      </c>
      <c r="BD809" s="402">
        <v>68.9</v>
      </c>
      <c r="BE809" s="402">
        <v>68.9</v>
      </c>
      <c r="BF809" s="402">
        <v>68.9</v>
      </c>
      <c r="BG809" s="402">
        <v>71.6</v>
      </c>
      <c r="BH809" s="402">
        <v>60.6</v>
      </c>
      <c r="BI809" s="402">
        <v>74.7</v>
      </c>
      <c r="BJ809" s="402">
        <v>65</v>
      </c>
      <c r="BK809" s="402">
        <v>66.3</v>
      </c>
      <c r="BL809" s="402">
        <v>72.6</v>
      </c>
      <c r="BM809" s="402">
        <v>68.9</v>
      </c>
      <c r="BN809" s="402">
        <v>76.6</v>
      </c>
      <c r="BO809" s="402">
        <v>76.5</v>
      </c>
      <c r="BP809" s="402">
        <v>76.3</v>
      </c>
      <c r="BQ809" s="402">
        <v>48.6</v>
      </c>
      <c r="BR809" s="402">
        <v>47.1</v>
      </c>
      <c r="BS809" s="402">
        <v>79.1</v>
      </c>
      <c r="BT809" s="402">
        <v>65.6</v>
      </c>
      <c r="BU809" s="402">
        <v>65.6</v>
      </c>
      <c r="BV809" s="402">
        <v>65.6</v>
      </c>
      <c r="BW809" s="402">
        <v>65.6</v>
      </c>
      <c r="BX809" s="402">
        <v>67.4</v>
      </c>
      <c r="BY809" s="402">
        <v>67.4</v>
      </c>
      <c r="BZ809" s="402">
        <v>67.4</v>
      </c>
      <c r="CA809" s="402">
        <v>71.9</v>
      </c>
      <c r="CB809" s="402">
        <v>69.5</v>
      </c>
      <c r="CC809" s="402">
        <v>75.3</v>
      </c>
      <c r="CD809" s="402">
        <v>69.5</v>
      </c>
      <c r="CE809" s="402">
        <v>69.5</v>
      </c>
      <c r="CF809" s="402">
        <v>67.2</v>
      </c>
      <c r="CG809" s="402">
        <v>67.2</v>
      </c>
      <c r="CH809" s="402">
        <v>67.2</v>
      </c>
      <c r="CI809" s="402">
        <v>81.3</v>
      </c>
      <c r="CJ809" s="402">
        <v>56.3</v>
      </c>
      <c r="CK809" s="402">
        <v>61.7</v>
      </c>
      <c r="CL809" s="402">
        <v>48.8</v>
      </c>
      <c r="CM809" s="402">
        <v>66</v>
      </c>
      <c r="CN809" s="402">
        <v>67.2</v>
      </c>
      <c r="CO809" s="402">
        <v>62.7</v>
      </c>
      <c r="CP809" s="402">
        <v>67.2</v>
      </c>
    </row>
    <row r="810" spans="1:94">
      <c r="A810">
        <v>827</v>
      </c>
      <c r="B810" t="s">
        <v>1895</v>
      </c>
      <c r="C810" t="s">
        <v>1860</v>
      </c>
      <c r="D810" t="s">
        <v>1891</v>
      </c>
      <c r="E810" t="s">
        <v>1869</v>
      </c>
      <c r="F810" t="s">
        <v>2121</v>
      </c>
      <c r="J810">
        <v>8.8</v>
      </c>
      <c r="L810">
        <v>6.3</v>
      </c>
      <c r="M810">
        <v>11.8</v>
      </c>
      <c r="N810">
        <v>8.6</v>
      </c>
      <c r="O810">
        <v>8.4</v>
      </c>
      <c r="P810">
        <v>11.9</v>
      </c>
      <c r="R810">
        <v>6.5</v>
      </c>
      <c r="S810">
        <v>6.5</v>
      </c>
      <c r="T810">
        <v>6.5</v>
      </c>
      <c r="U810">
        <v>12.2</v>
      </c>
      <c r="V810">
        <v>12.2</v>
      </c>
      <c r="W810">
        <v>8.8</v>
      </c>
      <c r="X810">
        <v>9.5</v>
      </c>
      <c r="Y810">
        <v>6.7</v>
      </c>
      <c r="Z810">
        <v>8.8</v>
      </c>
      <c r="AA810">
        <v>8.8</v>
      </c>
      <c r="AB810">
        <v>8.7</v>
      </c>
      <c r="AC810">
        <v>6.7</v>
      </c>
      <c r="AD810">
        <v>8.7</v>
      </c>
      <c r="AE810">
        <v>8.7</v>
      </c>
      <c r="AF810">
        <v>12.2</v>
      </c>
      <c r="AG810">
        <v>12.2</v>
      </c>
      <c r="AH810">
        <v>12.2</v>
      </c>
      <c r="AJ810">
        <v>6.3</v>
      </c>
      <c r="AK810">
        <v>6.3</v>
      </c>
      <c r="AL810">
        <v>6.3</v>
      </c>
      <c r="AM810">
        <v>6.3</v>
      </c>
      <c r="AN810">
        <v>6.3</v>
      </c>
      <c r="AO810">
        <v>6.3</v>
      </c>
      <c r="AP810">
        <v>6.3</v>
      </c>
      <c r="AQ810">
        <v>6.3</v>
      </c>
      <c r="AR810">
        <v>6.3</v>
      </c>
      <c r="AS810">
        <v>5.6</v>
      </c>
      <c r="AT810">
        <v>6.3</v>
      </c>
      <c r="AU810">
        <v>6.3</v>
      </c>
      <c r="AV810">
        <v>6.3</v>
      </c>
      <c r="AW810">
        <v>11.7</v>
      </c>
      <c r="AX810">
        <v>11.7</v>
      </c>
      <c r="AY810">
        <v>28.5</v>
      </c>
      <c r="AZ810">
        <v>11.7</v>
      </c>
      <c r="BA810">
        <v>11.7</v>
      </c>
      <c r="BB810">
        <v>11.7</v>
      </c>
      <c r="BC810">
        <v>13.6</v>
      </c>
      <c r="BD810">
        <v>8.5</v>
      </c>
      <c r="BE810">
        <v>8.5</v>
      </c>
      <c r="BF810">
        <v>8.5</v>
      </c>
      <c r="BG810">
        <v>9.1</v>
      </c>
      <c r="BH810">
        <v>29.4</v>
      </c>
      <c r="BI810">
        <v>9.1</v>
      </c>
      <c r="BJ810">
        <v>6.4</v>
      </c>
      <c r="BK810">
        <v>6.1</v>
      </c>
      <c r="BL810">
        <v>6.4</v>
      </c>
      <c r="BM810">
        <v>8.5</v>
      </c>
      <c r="BN810">
        <v>8.5</v>
      </c>
      <c r="BO810">
        <v>9.6</v>
      </c>
      <c r="BP810">
        <v>8.5</v>
      </c>
      <c r="BQ810">
        <v>8.3</v>
      </c>
      <c r="BR810">
        <v>8.3</v>
      </c>
      <c r="BS810">
        <v>8.3</v>
      </c>
      <c r="BT810">
        <v>6.4</v>
      </c>
      <c r="BU810">
        <v>6</v>
      </c>
      <c r="BV810">
        <v>6.4</v>
      </c>
      <c r="BW810">
        <v>6.4</v>
      </c>
      <c r="BX810">
        <v>8.3</v>
      </c>
      <c r="BY810">
        <v>8.3</v>
      </c>
      <c r="BZ810">
        <v>7.6</v>
      </c>
      <c r="CA810">
        <v>8.3</v>
      </c>
      <c r="CB810">
        <v>8.3</v>
      </c>
      <c r="CC810">
        <v>8.3</v>
      </c>
      <c r="CD810">
        <v>8.3</v>
      </c>
      <c r="CE810">
        <v>11</v>
      </c>
      <c r="CF810">
        <v>11.7</v>
      </c>
      <c r="CG810">
        <v>11.7</v>
      </c>
      <c r="CH810">
        <v>11.7</v>
      </c>
      <c r="CI810">
        <v>11.7</v>
      </c>
      <c r="CJ810">
        <v>11.7</v>
      </c>
      <c r="CK810">
        <v>11.7</v>
      </c>
      <c r="CL810">
        <v>11.7</v>
      </c>
      <c r="CM810">
        <v>11.7</v>
      </c>
      <c r="CN810">
        <v>11.7</v>
      </c>
      <c r="CO810">
        <v>11.7</v>
      </c>
      <c r="CP810">
        <v>11.7</v>
      </c>
    </row>
    <row r="811" spans="1:94">
      <c r="A811">
        <v>828</v>
      </c>
      <c r="B811" t="s">
        <v>1896</v>
      </c>
      <c r="C811" t="s">
        <v>1860</v>
      </c>
      <c r="D811" t="s">
        <v>1891</v>
      </c>
      <c r="E811" t="s">
        <v>1871</v>
      </c>
      <c r="F811" t="s">
        <v>2121</v>
      </c>
      <c r="I811" s="402"/>
      <c r="J811" s="402">
        <v>6.8</v>
      </c>
      <c r="K811" s="402"/>
      <c r="L811" s="402">
        <v>4.6</v>
      </c>
      <c r="M811" s="402">
        <v>9.7</v>
      </c>
      <c r="N811" s="402">
        <v>6.6</v>
      </c>
      <c r="O811" s="402">
        <v>6.8</v>
      </c>
      <c r="P811" s="402">
        <v>9.1</v>
      </c>
      <c r="Q811" s="402"/>
      <c r="R811" s="402">
        <v>4.6</v>
      </c>
      <c r="S811" s="402">
        <v>4.6</v>
      </c>
      <c r="T811" s="402">
        <v>4.6</v>
      </c>
      <c r="U811" s="402">
        <v>9.7</v>
      </c>
      <c r="V811" s="402">
        <v>9.7</v>
      </c>
      <c r="W811" s="402">
        <v>4</v>
      </c>
      <c r="X811" s="402">
        <v>6.6</v>
      </c>
      <c r="Y811" s="402">
        <v>6.6</v>
      </c>
      <c r="Z811" s="402">
        <v>6.6</v>
      </c>
      <c r="AA811" s="402">
        <v>6.6</v>
      </c>
      <c r="AB811" s="402">
        <v>6.8</v>
      </c>
      <c r="AC811" s="402">
        <v>4.7</v>
      </c>
      <c r="AD811" s="402">
        <v>6.8</v>
      </c>
      <c r="AE811" s="402">
        <v>9.1</v>
      </c>
      <c r="AF811" s="402">
        <v>9.1</v>
      </c>
      <c r="AG811" s="402">
        <v>12.9</v>
      </c>
      <c r="AH811" s="402">
        <v>9.1</v>
      </c>
      <c r="AI811" s="402"/>
      <c r="AJ811" s="402">
        <v>4.5</v>
      </c>
      <c r="AK811" s="402">
        <v>4.5</v>
      </c>
      <c r="AL811" s="402">
        <v>4.5</v>
      </c>
      <c r="AM811" s="402">
        <v>4.5</v>
      </c>
      <c r="AN811" s="402">
        <v>4.5</v>
      </c>
      <c r="AO811" s="402">
        <v>4.5</v>
      </c>
      <c r="AP811" s="402">
        <v>4.5</v>
      </c>
      <c r="AQ811" s="402">
        <v>4.5</v>
      </c>
      <c r="AR811" s="402">
        <v>4.5</v>
      </c>
      <c r="AS811" s="402">
        <v>4.5</v>
      </c>
      <c r="AT811" s="402">
        <v>4.5</v>
      </c>
      <c r="AU811" s="402">
        <v>4.5</v>
      </c>
      <c r="AV811" s="402">
        <v>4.5</v>
      </c>
      <c r="AW811" s="402">
        <v>9.4</v>
      </c>
      <c r="AX811" s="402">
        <v>9.4</v>
      </c>
      <c r="AY811" s="402">
        <v>28.6</v>
      </c>
      <c r="AZ811" s="402">
        <v>9.4</v>
      </c>
      <c r="BA811" s="402">
        <v>9.4</v>
      </c>
      <c r="BB811" s="402">
        <v>9.4</v>
      </c>
      <c r="BC811" s="402">
        <v>13.6</v>
      </c>
      <c r="BD811" s="402">
        <v>3.8</v>
      </c>
      <c r="BE811" s="402">
        <v>3.8</v>
      </c>
      <c r="BF811" s="402">
        <v>3.8</v>
      </c>
      <c r="BG811" s="402">
        <v>6.4</v>
      </c>
      <c r="BH811" s="402">
        <v>13.4</v>
      </c>
      <c r="BI811" s="402">
        <v>4.9</v>
      </c>
      <c r="BJ811" s="402">
        <v>6.4</v>
      </c>
      <c r="BK811" s="402">
        <v>5.4</v>
      </c>
      <c r="BL811" s="402">
        <v>6.4</v>
      </c>
      <c r="BM811" s="402">
        <v>6.4</v>
      </c>
      <c r="BN811" s="402">
        <v>6.4</v>
      </c>
      <c r="BO811" s="402">
        <v>6.4</v>
      </c>
      <c r="BP811" s="402">
        <v>6.4</v>
      </c>
      <c r="BQ811" s="402">
        <v>6.6</v>
      </c>
      <c r="BR811" s="402">
        <v>6.6</v>
      </c>
      <c r="BS811" s="402">
        <v>6.6</v>
      </c>
      <c r="BT811" s="402">
        <v>4.6</v>
      </c>
      <c r="BU811" s="402">
        <v>4.6</v>
      </c>
      <c r="BV811" s="402">
        <v>4.6</v>
      </c>
      <c r="BW811" s="402">
        <v>4.6</v>
      </c>
      <c r="BX811" s="402">
        <v>7.1</v>
      </c>
      <c r="BY811" s="402">
        <v>6.6</v>
      </c>
      <c r="BZ811" s="402">
        <v>6.6</v>
      </c>
      <c r="CA811" s="402">
        <v>6.6</v>
      </c>
      <c r="CB811" s="402">
        <v>8.8</v>
      </c>
      <c r="CC811" s="402">
        <v>8.8</v>
      </c>
      <c r="CD811" s="402">
        <v>8.8</v>
      </c>
      <c r="CE811" s="402">
        <v>11</v>
      </c>
      <c r="CF811" s="402">
        <v>7.7</v>
      </c>
      <c r="CG811" s="402">
        <v>8.9</v>
      </c>
      <c r="CH811" s="402">
        <v>8.9</v>
      </c>
      <c r="CI811" s="402">
        <v>12.5</v>
      </c>
      <c r="CJ811" s="402">
        <v>13.7</v>
      </c>
      <c r="CK811" s="402">
        <v>12.5</v>
      </c>
      <c r="CL811" s="402">
        <v>12.5</v>
      </c>
      <c r="CM811" s="402">
        <v>12.5</v>
      </c>
      <c r="CN811" s="402">
        <v>8.9</v>
      </c>
      <c r="CO811" s="402">
        <v>8.9</v>
      </c>
      <c r="CP811" s="402">
        <v>8.9</v>
      </c>
    </row>
    <row r="812" spans="1:94">
      <c r="A812">
        <v>829</v>
      </c>
      <c r="B812" t="s">
        <v>1897</v>
      </c>
      <c r="C812" t="s">
        <v>1860</v>
      </c>
      <c r="D812" t="s">
        <v>1891</v>
      </c>
      <c r="E812" t="s">
        <v>1873</v>
      </c>
      <c r="F812" t="s">
        <v>2121</v>
      </c>
      <c r="I812" s="402"/>
      <c r="J812" s="402">
        <v>38.5</v>
      </c>
      <c r="K812" s="402"/>
      <c r="L812" s="402">
        <v>38.7</v>
      </c>
      <c r="M812" s="402">
        <v>40.9</v>
      </c>
      <c r="N812" s="402">
        <v>39.6</v>
      </c>
      <c r="O812" s="402">
        <v>35.3</v>
      </c>
      <c r="P812" s="402">
        <v>38.7</v>
      </c>
      <c r="Q812" s="402"/>
      <c r="R812" s="402">
        <v>39.3</v>
      </c>
      <c r="S812" s="402">
        <v>38.8</v>
      </c>
      <c r="T812" s="402">
        <v>36.8</v>
      </c>
      <c r="U812" s="402">
        <v>41</v>
      </c>
      <c r="V812" s="402">
        <v>43.1</v>
      </c>
      <c r="W812" s="402">
        <v>39.7</v>
      </c>
      <c r="X812" s="402">
        <v>42.6</v>
      </c>
      <c r="Y812" s="402">
        <v>39.7</v>
      </c>
      <c r="Z812" s="402">
        <v>38.1</v>
      </c>
      <c r="AA812" s="402">
        <v>39.8</v>
      </c>
      <c r="AB812" s="402">
        <v>35.4</v>
      </c>
      <c r="AC812" s="402">
        <v>34.5</v>
      </c>
      <c r="AD812" s="402">
        <v>34.9</v>
      </c>
      <c r="AE812" s="402">
        <v>35.4</v>
      </c>
      <c r="AF812" s="402">
        <v>37.1</v>
      </c>
      <c r="AG812" s="402">
        <v>38.8</v>
      </c>
      <c r="AH812" s="402">
        <v>38.8</v>
      </c>
      <c r="AI812" s="402"/>
      <c r="AJ812" s="402">
        <v>39.7</v>
      </c>
      <c r="AK812" s="402">
        <v>39.7</v>
      </c>
      <c r="AL812" s="402">
        <v>39.7</v>
      </c>
      <c r="AM812" s="402">
        <v>39.2</v>
      </c>
      <c r="AN812" s="402">
        <v>39.2</v>
      </c>
      <c r="AO812" s="402">
        <v>39.2</v>
      </c>
      <c r="AP812" s="402">
        <v>39.2</v>
      </c>
      <c r="AQ812" s="402">
        <v>39.2</v>
      </c>
      <c r="AR812" s="402">
        <v>39.2</v>
      </c>
      <c r="AS812" s="402">
        <v>37.2</v>
      </c>
      <c r="AT812" s="402">
        <v>37.2</v>
      </c>
      <c r="AU812" s="402">
        <v>33.3</v>
      </c>
      <c r="AV812" s="402">
        <v>27.8</v>
      </c>
      <c r="AW812" s="402">
        <v>41.5</v>
      </c>
      <c r="AX812" s="402">
        <v>41.5</v>
      </c>
      <c r="AY812" s="402">
        <v>41.5</v>
      </c>
      <c r="AZ812" s="402">
        <v>41.5</v>
      </c>
      <c r="BA812" s="402">
        <v>52.8</v>
      </c>
      <c r="BB812" s="402">
        <v>43.6</v>
      </c>
      <c r="BC812" s="402">
        <v>43.6</v>
      </c>
      <c r="BD812" s="402">
        <v>37.3</v>
      </c>
      <c r="BE812" s="402">
        <v>40.1</v>
      </c>
      <c r="BF812" s="402">
        <v>40.1</v>
      </c>
      <c r="BG812" s="402">
        <v>45.1</v>
      </c>
      <c r="BH812" s="402">
        <v>43.1</v>
      </c>
      <c r="BI812" s="402">
        <v>43.1</v>
      </c>
      <c r="BJ812" s="402">
        <v>43.9</v>
      </c>
      <c r="BK812" s="402">
        <v>31.5</v>
      </c>
      <c r="BL812" s="402">
        <v>40.1</v>
      </c>
      <c r="BM812" s="402">
        <v>35.6</v>
      </c>
      <c r="BN812" s="402">
        <v>38.5</v>
      </c>
      <c r="BO812" s="402">
        <v>40.3</v>
      </c>
      <c r="BP812" s="402">
        <v>42.8</v>
      </c>
      <c r="BQ812" s="402">
        <v>51.6</v>
      </c>
      <c r="BR812" s="402">
        <v>35.8</v>
      </c>
      <c r="BS812" s="402">
        <v>35.8</v>
      </c>
      <c r="BT812" s="402">
        <v>34.8</v>
      </c>
      <c r="BU812" s="402">
        <v>34.8</v>
      </c>
      <c r="BV812" s="402">
        <v>32.5</v>
      </c>
      <c r="BW812" s="402">
        <v>34.8</v>
      </c>
      <c r="BX812" s="402">
        <v>35.3</v>
      </c>
      <c r="BY812" s="402">
        <v>35.3</v>
      </c>
      <c r="BZ812" s="402">
        <v>21.6</v>
      </c>
      <c r="CA812" s="402">
        <v>35.3</v>
      </c>
      <c r="CB812" s="402">
        <v>35.8</v>
      </c>
      <c r="CC812" s="402">
        <v>35.8</v>
      </c>
      <c r="CD812" s="402">
        <v>36.6</v>
      </c>
      <c r="CE812" s="402">
        <v>21.6</v>
      </c>
      <c r="CF812" s="402">
        <v>37.6</v>
      </c>
      <c r="CG812" s="402">
        <v>36</v>
      </c>
      <c r="CH812" s="402">
        <v>37.6</v>
      </c>
      <c r="CI812" s="402">
        <v>41.2</v>
      </c>
      <c r="CJ812" s="402">
        <v>39.2</v>
      </c>
      <c r="CK812" s="402">
        <v>18.7</v>
      </c>
      <c r="CL812" s="402">
        <v>39.2</v>
      </c>
      <c r="CM812" s="402">
        <v>39.5</v>
      </c>
      <c r="CN812" s="402">
        <v>39.2</v>
      </c>
      <c r="CO812" s="402">
        <v>39.2</v>
      </c>
      <c r="CP812" s="402">
        <v>39.2</v>
      </c>
    </row>
    <row r="813" spans="3:94">
      <c r="C813" t="s">
        <v>1860</v>
      </c>
      <c r="D813" t="s">
        <v>1899</v>
      </c>
      <c r="I813" s="402"/>
      <c r="J813" s="402"/>
      <c r="K813" s="402"/>
      <c r="L813" s="402"/>
      <c r="M813" s="402"/>
      <c r="N813" s="402"/>
      <c r="O813" s="402"/>
      <c r="P813" s="402"/>
      <c r="Q813" s="402"/>
      <c r="R813" s="402"/>
      <c r="S813" s="402"/>
      <c r="T813" s="402"/>
      <c r="U813" s="402"/>
      <c r="V813" s="402"/>
      <c r="W813" s="402"/>
      <c r="X813" s="402"/>
      <c r="Y813" s="402"/>
      <c r="Z813" s="402"/>
      <c r="AA813" s="402"/>
      <c r="AB813" s="402"/>
      <c r="AC813" s="402"/>
      <c r="AD813" s="402"/>
      <c r="AE813" s="402"/>
      <c r="AF813" s="402"/>
      <c r="AG813" s="402"/>
      <c r="AH813" s="402"/>
      <c r="AI813" s="402"/>
      <c r="AJ813" s="402"/>
      <c r="AK813" s="402"/>
      <c r="AL813" s="402"/>
      <c r="AM813" s="402"/>
      <c r="AN813" s="402"/>
      <c r="AO813" s="402"/>
      <c r="AP813" s="402"/>
      <c r="AQ813" s="402"/>
      <c r="AR813" s="402"/>
      <c r="AS813" s="402"/>
      <c r="AT813" s="402"/>
      <c r="AU813" s="402"/>
      <c r="AV813" s="402"/>
      <c r="AW813" s="402"/>
      <c r="AX813" s="402"/>
      <c r="AY813" s="402"/>
      <c r="AZ813" s="402"/>
      <c r="BA813" s="402"/>
      <c r="BB813" s="402"/>
      <c r="BC813" s="402"/>
      <c r="BD813" s="402"/>
      <c r="BE813" s="402"/>
      <c r="BF813" s="402"/>
      <c r="BG813" s="402"/>
      <c r="BH813" s="402"/>
      <c r="BI813" s="402"/>
      <c r="BJ813" s="402"/>
      <c r="BK813" s="402"/>
      <c r="BL813" s="402"/>
      <c r="BM813" s="402"/>
      <c r="BN813" s="402"/>
      <c r="BO813" s="402"/>
      <c r="BP813" s="402"/>
      <c r="BQ813" s="402"/>
      <c r="BR813" s="402"/>
      <c r="BS813" s="402"/>
      <c r="BT813" s="402"/>
      <c r="BU813" s="402"/>
      <c r="BV813" s="402"/>
      <c r="BW813" s="402"/>
      <c r="BX813" s="402"/>
      <c r="BY813" s="402"/>
      <c r="BZ813" s="402"/>
      <c r="CA813" s="402"/>
      <c r="CB813" s="402"/>
      <c r="CC813" s="402"/>
      <c r="CD813" s="402"/>
      <c r="CE813" s="402"/>
      <c r="CF813" s="402"/>
      <c r="CG813" s="402"/>
      <c r="CH813" s="402"/>
      <c r="CI813" s="402"/>
      <c r="CJ813" s="402"/>
      <c r="CK813" s="402"/>
      <c r="CL813" s="402"/>
      <c r="CM813" s="402"/>
      <c r="CN813" s="402"/>
      <c r="CO813" s="402"/>
      <c r="CP813" s="402"/>
    </row>
    <row r="814" spans="1:94">
      <c r="A814">
        <v>831</v>
      </c>
      <c r="B814" t="s">
        <v>1898</v>
      </c>
      <c r="C814" t="s">
        <v>1860</v>
      </c>
      <c r="D814" t="s">
        <v>1899</v>
      </c>
      <c r="E814" t="s">
        <v>1862</v>
      </c>
      <c r="F814" t="s">
        <v>2121</v>
      </c>
      <c r="I814" s="402"/>
      <c r="J814" s="402">
        <v>11.3</v>
      </c>
      <c r="K814" s="402"/>
      <c r="L814" s="402">
        <v>11.2</v>
      </c>
      <c r="M814" s="402">
        <v>11.2</v>
      </c>
      <c r="N814" s="402">
        <v>10.5</v>
      </c>
      <c r="O814" s="402">
        <v>11.2</v>
      </c>
      <c r="P814" s="402">
        <v>12.7</v>
      </c>
      <c r="Q814" s="402"/>
      <c r="R814" s="402">
        <v>7.8</v>
      </c>
      <c r="S814" s="402">
        <v>11.1</v>
      </c>
      <c r="T814" s="402">
        <v>11.1</v>
      </c>
      <c r="U814" s="402">
        <v>11.9</v>
      </c>
      <c r="V814" s="402">
        <v>11.1</v>
      </c>
      <c r="W814" s="402">
        <v>7.9</v>
      </c>
      <c r="X814" s="402">
        <v>10.4</v>
      </c>
      <c r="Y814" s="402">
        <v>10.4</v>
      </c>
      <c r="Z814" s="402">
        <v>10.4</v>
      </c>
      <c r="AA814" s="402">
        <v>11.4</v>
      </c>
      <c r="AB814" s="402">
        <v>11.1</v>
      </c>
      <c r="AC814" s="402">
        <v>11.1</v>
      </c>
      <c r="AD814" s="402">
        <v>11.1</v>
      </c>
      <c r="AE814" s="402">
        <v>11.1</v>
      </c>
      <c r="AF814" s="402">
        <v>12.7</v>
      </c>
      <c r="AG814" s="402">
        <v>15.3</v>
      </c>
      <c r="AH814" s="402">
        <v>12.7</v>
      </c>
      <c r="AI814" s="402"/>
      <c r="AJ814" s="402">
        <v>8</v>
      </c>
      <c r="AK814" s="402">
        <v>8</v>
      </c>
      <c r="AL814" s="402">
        <v>8</v>
      </c>
      <c r="AM814" s="402">
        <v>11.4</v>
      </c>
      <c r="AN814" s="402">
        <v>11.4</v>
      </c>
      <c r="AO814" s="402">
        <v>11.4</v>
      </c>
      <c r="AP814" s="402">
        <v>11.4</v>
      </c>
      <c r="AQ814" s="402">
        <v>11.4</v>
      </c>
      <c r="AR814" s="402">
        <v>11.4</v>
      </c>
      <c r="AS814" s="402">
        <v>10.3</v>
      </c>
      <c r="AT814" s="402">
        <v>11.4</v>
      </c>
      <c r="AU814" s="402">
        <v>11.4</v>
      </c>
      <c r="AV814" s="402">
        <v>11.4</v>
      </c>
      <c r="AW814" s="402">
        <v>9.1</v>
      </c>
      <c r="AX814" s="402">
        <v>13.9</v>
      </c>
      <c r="AY814" s="402">
        <v>14</v>
      </c>
      <c r="AZ814" s="402">
        <v>12.2</v>
      </c>
      <c r="BA814" s="402">
        <v>11.4</v>
      </c>
      <c r="BB814" s="402">
        <v>11.4</v>
      </c>
      <c r="BC814" s="402">
        <v>11.4</v>
      </c>
      <c r="BD814" s="402">
        <v>7</v>
      </c>
      <c r="BE814" s="402">
        <v>8.1</v>
      </c>
      <c r="BF814" s="402">
        <v>8.1</v>
      </c>
      <c r="BG814" s="402">
        <v>10.7</v>
      </c>
      <c r="BH814" s="402">
        <v>11.8</v>
      </c>
      <c r="BI814" s="402">
        <v>9.6</v>
      </c>
      <c r="BJ814" s="402">
        <v>10.7</v>
      </c>
      <c r="BK814" s="402">
        <v>10.7</v>
      </c>
      <c r="BL814" s="402">
        <v>5.7</v>
      </c>
      <c r="BM814" s="402">
        <v>10.1</v>
      </c>
      <c r="BN814" s="402">
        <v>10.7</v>
      </c>
      <c r="BO814" s="402">
        <v>12.8</v>
      </c>
      <c r="BP814" s="402">
        <v>11.6</v>
      </c>
      <c r="BQ814" s="402">
        <v>11.4</v>
      </c>
      <c r="BR814" s="402">
        <v>11.4</v>
      </c>
      <c r="BS814" s="402">
        <v>11.4</v>
      </c>
      <c r="BT814" s="402">
        <v>11.4</v>
      </c>
      <c r="BU814" s="402">
        <v>11.4</v>
      </c>
      <c r="BV814" s="402">
        <v>11.4</v>
      </c>
      <c r="BW814" s="402">
        <v>11.4</v>
      </c>
      <c r="BX814" s="402">
        <v>15.6</v>
      </c>
      <c r="BY814" s="402">
        <v>11.4</v>
      </c>
      <c r="BZ814" s="402">
        <v>8</v>
      </c>
      <c r="CA814" s="402">
        <v>10.2</v>
      </c>
      <c r="CB814" s="402">
        <v>11.4</v>
      </c>
      <c r="CC814" s="402">
        <v>11.4</v>
      </c>
      <c r="CD814" s="402">
        <v>11.4</v>
      </c>
      <c r="CE814" s="402">
        <v>12</v>
      </c>
      <c r="CF814" s="402">
        <v>13</v>
      </c>
      <c r="CG814" s="402">
        <v>13</v>
      </c>
      <c r="CH814" s="402">
        <v>13</v>
      </c>
      <c r="CI814" s="402">
        <v>19.9</v>
      </c>
      <c r="CJ814" s="402">
        <v>15.6</v>
      </c>
      <c r="CK814" s="402">
        <v>14.2</v>
      </c>
      <c r="CL814" s="402">
        <v>15.4</v>
      </c>
      <c r="CM814" s="402">
        <v>15.6</v>
      </c>
      <c r="CN814" s="402">
        <v>13</v>
      </c>
      <c r="CO814" s="402">
        <v>8.6</v>
      </c>
      <c r="CP814" s="402">
        <v>13</v>
      </c>
    </row>
    <row r="815" spans="1:94">
      <c r="A815">
        <v>832</v>
      </c>
      <c r="B815" t="s">
        <v>1900</v>
      </c>
      <c r="C815" t="s">
        <v>1860</v>
      </c>
      <c r="D815" t="s">
        <v>1899</v>
      </c>
      <c r="E815" t="s">
        <v>1864</v>
      </c>
      <c r="F815" t="s">
        <v>2121</v>
      </c>
      <c r="I815" s="402"/>
      <c r="J815" s="402">
        <v>34.8</v>
      </c>
      <c r="K815" s="402"/>
      <c r="L815" s="402">
        <v>34.5</v>
      </c>
      <c r="M815" s="402">
        <v>34</v>
      </c>
      <c r="N815" s="402">
        <v>34.5</v>
      </c>
      <c r="O815" s="402">
        <v>34.5</v>
      </c>
      <c r="P815" s="402">
        <v>36.1</v>
      </c>
      <c r="Q815" s="402"/>
      <c r="R815" s="402">
        <v>35.1</v>
      </c>
      <c r="S815" s="402">
        <v>35.1</v>
      </c>
      <c r="T815" s="402">
        <v>33.7</v>
      </c>
      <c r="U815" s="402">
        <v>30.2</v>
      </c>
      <c r="V815" s="402">
        <v>34.6</v>
      </c>
      <c r="W815" s="402">
        <v>34.4</v>
      </c>
      <c r="X815" s="402">
        <v>35.1</v>
      </c>
      <c r="Y815" s="402">
        <v>35.1</v>
      </c>
      <c r="Z815" s="402">
        <v>35.1</v>
      </c>
      <c r="AA815" s="402">
        <v>37.8</v>
      </c>
      <c r="AB815" s="402">
        <v>21.7</v>
      </c>
      <c r="AC815" s="402">
        <v>31.8</v>
      </c>
      <c r="AD815" s="402">
        <v>35.1</v>
      </c>
      <c r="AE815" s="402">
        <v>35.4</v>
      </c>
      <c r="AF815" s="402">
        <v>36.7</v>
      </c>
      <c r="AG815" s="402">
        <v>38.9</v>
      </c>
      <c r="AH815" s="402">
        <v>36.7</v>
      </c>
      <c r="AI815" s="402"/>
      <c r="AJ815" s="402">
        <v>34.9</v>
      </c>
      <c r="AK815" s="402">
        <v>34.9</v>
      </c>
      <c r="AL815" s="402">
        <v>34.9</v>
      </c>
      <c r="AM815" s="402">
        <v>34.9</v>
      </c>
      <c r="AN815" s="402">
        <v>34.9</v>
      </c>
      <c r="AO815" s="402">
        <v>39.7</v>
      </c>
      <c r="AP815" s="402">
        <v>34.9</v>
      </c>
      <c r="AQ815" s="402">
        <v>34.9</v>
      </c>
      <c r="AR815" s="402">
        <v>34.9</v>
      </c>
      <c r="AS815" s="402">
        <v>33.5</v>
      </c>
      <c r="AT815" s="402">
        <v>30.8</v>
      </c>
      <c r="AU815" s="402">
        <v>33.5</v>
      </c>
      <c r="AV815" s="402">
        <v>33.5</v>
      </c>
      <c r="AW815" s="402">
        <v>30.1</v>
      </c>
      <c r="AX815" s="402">
        <v>28.5</v>
      </c>
      <c r="AY815" s="402">
        <v>30.1</v>
      </c>
      <c r="AZ815" s="402">
        <v>21</v>
      </c>
      <c r="BA815" s="402">
        <v>34.4</v>
      </c>
      <c r="BB815" s="402">
        <v>34.4</v>
      </c>
      <c r="BC815" s="402">
        <v>35</v>
      </c>
      <c r="BD815" s="402">
        <v>34.2</v>
      </c>
      <c r="BE815" s="402">
        <v>28.9</v>
      </c>
      <c r="BF815" s="402">
        <v>34.2</v>
      </c>
      <c r="BG815" s="402">
        <v>34.9</v>
      </c>
      <c r="BH815" s="402">
        <v>34.9</v>
      </c>
      <c r="BI815" s="402">
        <v>34.9</v>
      </c>
      <c r="BJ815" s="402">
        <v>34.9</v>
      </c>
      <c r="BK815" s="402">
        <v>33.7</v>
      </c>
      <c r="BL815" s="402">
        <v>41.3</v>
      </c>
      <c r="BM815" s="402">
        <v>34.9</v>
      </c>
      <c r="BN815" s="402">
        <v>34.9</v>
      </c>
      <c r="BO815" s="402">
        <v>37.6</v>
      </c>
      <c r="BP815" s="402">
        <v>43.6</v>
      </c>
      <c r="BQ815" s="402">
        <v>13.3</v>
      </c>
      <c r="BR815" s="402">
        <v>19.5</v>
      </c>
      <c r="BS815" s="402">
        <v>21.5</v>
      </c>
      <c r="BT815" s="402">
        <v>31.6</v>
      </c>
      <c r="BU815" s="402">
        <v>31.6</v>
      </c>
      <c r="BV815" s="402">
        <v>27.9</v>
      </c>
      <c r="BW815" s="402">
        <v>31.6</v>
      </c>
      <c r="BX815" s="402">
        <v>34.9</v>
      </c>
      <c r="BY815" s="402">
        <v>34.9</v>
      </c>
      <c r="BZ815" s="402">
        <v>34.9</v>
      </c>
      <c r="CA815" s="402">
        <v>34.9</v>
      </c>
      <c r="CB815" s="402">
        <v>30.8</v>
      </c>
      <c r="CC815" s="402">
        <v>41.3</v>
      </c>
      <c r="CD815" s="402">
        <v>35.3</v>
      </c>
      <c r="CE815" s="402">
        <v>41.3</v>
      </c>
      <c r="CF815" s="402">
        <v>36.5</v>
      </c>
      <c r="CG815" s="402">
        <v>33.2</v>
      </c>
      <c r="CH815" s="402">
        <v>36.5</v>
      </c>
      <c r="CI815" s="402">
        <v>38.7</v>
      </c>
      <c r="CJ815" s="402">
        <v>32.8</v>
      </c>
      <c r="CK815" s="402">
        <v>49.8</v>
      </c>
      <c r="CL815" s="402">
        <v>50.5</v>
      </c>
      <c r="CM815" s="402">
        <v>38.7</v>
      </c>
      <c r="CN815" s="402">
        <v>36.5</v>
      </c>
      <c r="CO815" s="402">
        <v>36.5</v>
      </c>
      <c r="CP815" s="402">
        <v>36.7</v>
      </c>
    </row>
    <row r="816" spans="1:94">
      <c r="A816">
        <v>833</v>
      </c>
      <c r="B816" t="s">
        <v>1901</v>
      </c>
      <c r="C816" t="s">
        <v>1860</v>
      </c>
      <c r="D816" t="s">
        <v>1899</v>
      </c>
      <c r="E816" t="s">
        <v>550</v>
      </c>
      <c r="F816" t="s">
        <v>2121</v>
      </c>
      <c r="I816" s="402"/>
      <c r="J816" s="402">
        <v>39.7</v>
      </c>
      <c r="K816" s="402"/>
      <c r="L816" s="402">
        <v>41.2</v>
      </c>
      <c r="M816" s="402">
        <v>40.1</v>
      </c>
      <c r="N816" s="402">
        <v>40.1</v>
      </c>
      <c r="O816" s="402">
        <v>37.8</v>
      </c>
      <c r="P816" s="402">
        <v>40.1</v>
      </c>
      <c r="Q816" s="402"/>
      <c r="R816" s="402">
        <v>41.2</v>
      </c>
      <c r="S816" s="402">
        <v>41.2</v>
      </c>
      <c r="T816" s="402">
        <v>41.2</v>
      </c>
      <c r="U816" s="402">
        <v>40</v>
      </c>
      <c r="V816" s="402">
        <v>40.6</v>
      </c>
      <c r="W816" s="402">
        <v>40</v>
      </c>
      <c r="X816" s="402">
        <v>40</v>
      </c>
      <c r="Y816" s="402">
        <v>40</v>
      </c>
      <c r="Z816" s="402">
        <v>40</v>
      </c>
      <c r="AA816" s="402">
        <v>43.7</v>
      </c>
      <c r="AB816" s="402">
        <v>37.8</v>
      </c>
      <c r="AC816" s="402">
        <v>37.8</v>
      </c>
      <c r="AD816" s="402">
        <v>35.8</v>
      </c>
      <c r="AE816" s="402">
        <v>37.8</v>
      </c>
      <c r="AF816" s="402">
        <v>40</v>
      </c>
      <c r="AG816" s="402">
        <v>40</v>
      </c>
      <c r="AH816" s="402">
        <v>40</v>
      </c>
      <c r="AI816" s="402"/>
      <c r="AJ816" s="402">
        <v>40.7</v>
      </c>
      <c r="AK816" s="402">
        <v>40.7</v>
      </c>
      <c r="AL816" s="402">
        <v>40.7</v>
      </c>
      <c r="AM816" s="402">
        <v>40.7</v>
      </c>
      <c r="AN816" s="402">
        <v>40.7</v>
      </c>
      <c r="AO816" s="402">
        <v>41.4</v>
      </c>
      <c r="AP816" s="402">
        <v>40.7</v>
      </c>
      <c r="AQ816" s="402">
        <v>40.7</v>
      </c>
      <c r="AR816" s="402">
        <v>40.7</v>
      </c>
      <c r="AS816" s="402">
        <v>45.6</v>
      </c>
      <c r="AT816" s="402">
        <v>40.7</v>
      </c>
      <c r="AU816" s="402">
        <v>40.7</v>
      </c>
      <c r="AV816" s="402">
        <v>40.7</v>
      </c>
      <c r="AW816" s="402">
        <v>39.5</v>
      </c>
      <c r="AX816" s="402">
        <v>37.5</v>
      </c>
      <c r="AY816" s="402">
        <v>39.5</v>
      </c>
      <c r="AZ816" s="402">
        <v>39.5</v>
      </c>
      <c r="BA816" s="402">
        <v>54.9</v>
      </c>
      <c r="BB816" s="402">
        <v>40.1</v>
      </c>
      <c r="BC816" s="402">
        <v>40.1</v>
      </c>
      <c r="BD816" s="402">
        <v>39.5</v>
      </c>
      <c r="BE816" s="402">
        <v>39.5</v>
      </c>
      <c r="BF816" s="402">
        <v>39.5</v>
      </c>
      <c r="BG816" s="402">
        <v>40.5</v>
      </c>
      <c r="BH816" s="402">
        <v>39.5</v>
      </c>
      <c r="BI816" s="402">
        <v>39.5</v>
      </c>
      <c r="BJ816" s="402">
        <v>39.5</v>
      </c>
      <c r="BK816" s="402">
        <v>35.9</v>
      </c>
      <c r="BL816" s="402">
        <v>39.5</v>
      </c>
      <c r="BM816" s="402">
        <v>39.5</v>
      </c>
      <c r="BN816" s="402">
        <v>39.5</v>
      </c>
      <c r="BO816" s="402">
        <v>43.3</v>
      </c>
      <c r="BP816" s="402">
        <v>43.1</v>
      </c>
      <c r="BQ816" s="402">
        <v>47.7</v>
      </c>
      <c r="BR816" s="402">
        <v>37.3</v>
      </c>
      <c r="BS816" s="402">
        <v>37.3</v>
      </c>
      <c r="BT816" s="402">
        <v>37.8</v>
      </c>
      <c r="BU816" s="402">
        <v>37.3</v>
      </c>
      <c r="BV816" s="402">
        <v>37.3</v>
      </c>
      <c r="BW816" s="402">
        <v>37.3</v>
      </c>
      <c r="BX816" s="402">
        <v>33.6</v>
      </c>
      <c r="BY816" s="402">
        <v>39.1</v>
      </c>
      <c r="BZ816" s="402">
        <v>32.2</v>
      </c>
      <c r="CA816" s="402">
        <v>35.4</v>
      </c>
      <c r="CB816" s="402">
        <v>37.3</v>
      </c>
      <c r="CC816" s="402">
        <v>37.3</v>
      </c>
      <c r="CD816" s="402">
        <v>36.7</v>
      </c>
      <c r="CE816" s="402">
        <v>37.8</v>
      </c>
      <c r="CF816" s="402">
        <v>39.5</v>
      </c>
      <c r="CG816" s="402">
        <v>39.5</v>
      </c>
      <c r="CH816" s="402">
        <v>43.1</v>
      </c>
      <c r="CI816" s="402">
        <v>39.5</v>
      </c>
      <c r="CJ816" s="402">
        <v>39.5</v>
      </c>
      <c r="CK816" s="402">
        <v>39.5</v>
      </c>
      <c r="CL816" s="402">
        <v>43.6</v>
      </c>
      <c r="CM816" s="402">
        <v>39.5</v>
      </c>
      <c r="CN816" s="402">
        <v>39.5</v>
      </c>
      <c r="CO816" s="402">
        <v>39.5</v>
      </c>
      <c r="CP816" s="402">
        <v>39.5</v>
      </c>
    </row>
    <row r="817" spans="1:94">
      <c r="A817">
        <v>834</v>
      </c>
      <c r="B817" t="s">
        <v>1902</v>
      </c>
      <c r="C817" t="s">
        <v>1860</v>
      </c>
      <c r="D817" t="s">
        <v>1899</v>
      </c>
      <c r="E817" t="s">
        <v>1867</v>
      </c>
      <c r="F817" t="s">
        <v>2121</v>
      </c>
      <c r="I817" s="402"/>
      <c r="J817" s="402">
        <v>20.3</v>
      </c>
      <c r="K817" s="402"/>
      <c r="L817" s="402">
        <v>18.6</v>
      </c>
      <c r="M817" s="402">
        <v>19.3</v>
      </c>
      <c r="N817" s="402">
        <v>19</v>
      </c>
      <c r="O817" s="402">
        <v>20.3</v>
      </c>
      <c r="P817" s="402">
        <v>23.9</v>
      </c>
      <c r="Q817" s="402"/>
      <c r="R817" s="402">
        <v>18.4</v>
      </c>
      <c r="S817" s="402">
        <v>18.4</v>
      </c>
      <c r="T817" s="402">
        <v>18.4</v>
      </c>
      <c r="U817" s="402">
        <v>18.3</v>
      </c>
      <c r="V817" s="402">
        <v>19.1</v>
      </c>
      <c r="W817" s="402">
        <v>16</v>
      </c>
      <c r="X817" s="402">
        <v>18.3</v>
      </c>
      <c r="Y817" s="402">
        <v>18.8</v>
      </c>
      <c r="Z817" s="402">
        <v>18.8</v>
      </c>
      <c r="AA817" s="402">
        <v>19.8</v>
      </c>
      <c r="AB817" s="402">
        <v>20.1</v>
      </c>
      <c r="AC817" s="402">
        <v>20.1</v>
      </c>
      <c r="AD817" s="402">
        <v>20.3</v>
      </c>
      <c r="AE817" s="402">
        <v>23.6</v>
      </c>
      <c r="AF817" s="402">
        <v>23.6</v>
      </c>
      <c r="AG817" s="402">
        <v>23.6</v>
      </c>
      <c r="AH817" s="402">
        <v>26.3</v>
      </c>
      <c r="AI817" s="402"/>
      <c r="AJ817" s="402">
        <v>18.3</v>
      </c>
      <c r="AK817" s="402">
        <v>18.3</v>
      </c>
      <c r="AL817" s="402">
        <v>18.3</v>
      </c>
      <c r="AM817" s="402">
        <v>18.3</v>
      </c>
      <c r="AN817" s="402">
        <v>18.3</v>
      </c>
      <c r="AO817" s="402">
        <v>18.3</v>
      </c>
      <c r="AP817" s="402">
        <v>18.3</v>
      </c>
      <c r="AQ817" s="402">
        <v>16.8</v>
      </c>
      <c r="AR817" s="402">
        <v>17.7</v>
      </c>
      <c r="AS817" s="402">
        <v>18.3</v>
      </c>
      <c r="AT817" s="402">
        <v>18.3</v>
      </c>
      <c r="AU817" s="402">
        <v>18.3</v>
      </c>
      <c r="AV817" s="402">
        <v>18.3</v>
      </c>
      <c r="AW817" s="402">
        <v>18.2</v>
      </c>
      <c r="AX817" s="402">
        <v>18.2</v>
      </c>
      <c r="AY817" s="402">
        <v>21.2</v>
      </c>
      <c r="AZ817" s="402">
        <v>10.8</v>
      </c>
      <c r="BA817" s="402">
        <v>19</v>
      </c>
      <c r="BB817" s="402">
        <v>19</v>
      </c>
      <c r="BC817" s="402">
        <v>19</v>
      </c>
      <c r="BD817" s="402">
        <v>15.9</v>
      </c>
      <c r="BE817" s="402">
        <v>15.3</v>
      </c>
      <c r="BF817" s="402">
        <v>15.9</v>
      </c>
      <c r="BG817" s="402">
        <v>18.3</v>
      </c>
      <c r="BH817" s="402">
        <v>18.3</v>
      </c>
      <c r="BI817" s="402">
        <v>17.2</v>
      </c>
      <c r="BJ817" s="402">
        <v>18.7</v>
      </c>
      <c r="BK817" s="402">
        <v>12.9</v>
      </c>
      <c r="BL817" s="402">
        <v>21.5</v>
      </c>
      <c r="BM817" s="402">
        <v>18.2</v>
      </c>
      <c r="BN817" s="402">
        <v>18.7</v>
      </c>
      <c r="BO817" s="402">
        <v>19.7</v>
      </c>
      <c r="BP817" s="402">
        <v>19.7</v>
      </c>
      <c r="BQ817" s="402">
        <v>20</v>
      </c>
      <c r="BR817" s="402">
        <v>16</v>
      </c>
      <c r="BS817" s="402">
        <v>20</v>
      </c>
      <c r="BT817" s="402">
        <v>20</v>
      </c>
      <c r="BU817" s="402">
        <v>20</v>
      </c>
      <c r="BV817" s="402">
        <v>17.4</v>
      </c>
      <c r="BW817" s="402">
        <v>20.3</v>
      </c>
      <c r="BX817" s="402">
        <v>20.2</v>
      </c>
      <c r="BY817" s="402">
        <v>19.2</v>
      </c>
      <c r="BZ817" s="402">
        <v>20.2</v>
      </c>
      <c r="CA817" s="402">
        <v>29</v>
      </c>
      <c r="CB817" s="402">
        <v>23.6</v>
      </c>
      <c r="CC817" s="402">
        <v>25</v>
      </c>
      <c r="CD817" s="402">
        <v>23.5</v>
      </c>
      <c r="CE817" s="402">
        <v>23.5</v>
      </c>
      <c r="CF817" s="402">
        <v>23.5</v>
      </c>
      <c r="CG817" s="402">
        <v>23.5</v>
      </c>
      <c r="CH817" s="402">
        <v>23.5</v>
      </c>
      <c r="CI817" s="402">
        <v>23.5</v>
      </c>
      <c r="CJ817" s="402">
        <v>23.1</v>
      </c>
      <c r="CK817" s="402">
        <v>26.6</v>
      </c>
      <c r="CL817" s="402">
        <v>24.6</v>
      </c>
      <c r="CM817" s="402">
        <v>23.7</v>
      </c>
      <c r="CN817" s="402">
        <v>26.1</v>
      </c>
      <c r="CO817" s="402">
        <v>29</v>
      </c>
      <c r="CP817" s="402">
        <v>26.1</v>
      </c>
    </row>
    <row r="818" spans="1:94">
      <c r="A818">
        <v>835</v>
      </c>
      <c r="B818" t="s">
        <v>1903</v>
      </c>
      <c r="C818" t="s">
        <v>1860</v>
      </c>
      <c r="D818" t="s">
        <v>1899</v>
      </c>
      <c r="E818" t="s">
        <v>1869</v>
      </c>
      <c r="F818" t="s">
        <v>2121</v>
      </c>
      <c r="J818">
        <v>12.1</v>
      </c>
      <c r="L818">
        <v>11.9</v>
      </c>
      <c r="M818">
        <v>11.9</v>
      </c>
      <c r="N818">
        <v>11.9</v>
      </c>
      <c r="O818">
        <v>11.9</v>
      </c>
      <c r="P818">
        <v>12.7</v>
      </c>
      <c r="R818">
        <v>12</v>
      </c>
      <c r="S818">
        <v>11</v>
      </c>
      <c r="T818">
        <v>12</v>
      </c>
      <c r="U818">
        <v>12</v>
      </c>
      <c r="V818">
        <v>12</v>
      </c>
      <c r="W818">
        <v>10.6</v>
      </c>
      <c r="X818">
        <v>12</v>
      </c>
      <c r="Y818">
        <v>12</v>
      </c>
      <c r="Z818">
        <v>12</v>
      </c>
      <c r="AA818">
        <v>12</v>
      </c>
      <c r="AB818">
        <v>11.9</v>
      </c>
      <c r="AC818">
        <v>11.9</v>
      </c>
      <c r="AD818">
        <v>11.9</v>
      </c>
      <c r="AE818">
        <v>11.9</v>
      </c>
      <c r="AF818">
        <v>12</v>
      </c>
      <c r="AG818">
        <v>14.1</v>
      </c>
      <c r="AH818">
        <v>13.7</v>
      </c>
      <c r="AJ818">
        <v>12</v>
      </c>
      <c r="AK818">
        <v>12</v>
      </c>
      <c r="AL818">
        <v>12</v>
      </c>
      <c r="AM818">
        <v>11</v>
      </c>
      <c r="AN818">
        <v>11</v>
      </c>
      <c r="AO818">
        <v>11</v>
      </c>
      <c r="AP818">
        <v>11</v>
      </c>
      <c r="AQ818">
        <v>11</v>
      </c>
      <c r="AR818">
        <v>5.5</v>
      </c>
      <c r="AS818">
        <v>12</v>
      </c>
      <c r="AT818">
        <v>12</v>
      </c>
      <c r="AU818">
        <v>13</v>
      </c>
      <c r="AV818">
        <v>7.8</v>
      </c>
      <c r="AW818">
        <v>12</v>
      </c>
      <c r="AX818">
        <v>12</v>
      </c>
      <c r="AY818">
        <v>12</v>
      </c>
      <c r="AZ818">
        <v>12</v>
      </c>
      <c r="BA818">
        <v>12</v>
      </c>
      <c r="BB818">
        <v>12</v>
      </c>
      <c r="BC818">
        <v>13.7</v>
      </c>
      <c r="BD818">
        <v>10.5</v>
      </c>
      <c r="BE818">
        <v>10.5</v>
      </c>
      <c r="BF818">
        <v>10.5</v>
      </c>
      <c r="BG818">
        <v>14</v>
      </c>
      <c r="BH818">
        <v>12</v>
      </c>
      <c r="BI818">
        <v>11.8</v>
      </c>
      <c r="BJ818">
        <v>12</v>
      </c>
      <c r="BK818">
        <v>12</v>
      </c>
      <c r="BL818">
        <v>12</v>
      </c>
      <c r="BM818">
        <v>12</v>
      </c>
      <c r="BN818">
        <v>12</v>
      </c>
      <c r="BO818">
        <v>12</v>
      </c>
      <c r="BP818">
        <v>12</v>
      </c>
      <c r="BQ818">
        <v>9</v>
      </c>
      <c r="BR818">
        <v>11.9</v>
      </c>
      <c r="BS818">
        <v>11.9</v>
      </c>
      <c r="BT818">
        <v>11.9</v>
      </c>
      <c r="BU818">
        <v>10.2</v>
      </c>
      <c r="BV818">
        <v>11.9</v>
      </c>
      <c r="BW818">
        <v>25.6</v>
      </c>
      <c r="BX818">
        <v>11.9</v>
      </c>
      <c r="BY818">
        <v>11.9</v>
      </c>
      <c r="BZ818">
        <v>8</v>
      </c>
      <c r="CA818">
        <v>11.9</v>
      </c>
      <c r="CB818">
        <v>7.2</v>
      </c>
      <c r="CC818">
        <v>11.9</v>
      </c>
      <c r="CD818">
        <v>11.9</v>
      </c>
      <c r="CE818">
        <v>11.9</v>
      </c>
      <c r="CF818">
        <v>11.9</v>
      </c>
      <c r="CG818">
        <v>10.9</v>
      </c>
      <c r="CH818">
        <v>11.9</v>
      </c>
      <c r="CI818">
        <v>14</v>
      </c>
      <c r="CJ818">
        <v>14</v>
      </c>
      <c r="CK818">
        <v>13.7</v>
      </c>
      <c r="CL818">
        <v>14</v>
      </c>
      <c r="CM818">
        <v>17.5</v>
      </c>
      <c r="CN818">
        <v>19.1</v>
      </c>
      <c r="CO818">
        <v>13.7</v>
      </c>
      <c r="CP818">
        <v>13.2</v>
      </c>
    </row>
    <row r="819" spans="1:94">
      <c r="A819">
        <v>836</v>
      </c>
      <c r="B819" t="s">
        <v>1904</v>
      </c>
      <c r="C819" t="s">
        <v>1860</v>
      </c>
      <c r="D819" t="s">
        <v>1899</v>
      </c>
      <c r="E819" t="s">
        <v>1871</v>
      </c>
      <c r="F819" t="s">
        <v>2121</v>
      </c>
      <c r="I819" s="402"/>
      <c r="J819" s="402">
        <v>6.7</v>
      </c>
      <c r="K819" s="402"/>
      <c r="L819" s="402">
        <v>6</v>
      </c>
      <c r="M819" s="402">
        <v>6.5</v>
      </c>
      <c r="N819" s="402">
        <v>6.5</v>
      </c>
      <c r="O819" s="402">
        <v>6.5</v>
      </c>
      <c r="P819" s="402">
        <v>7.8</v>
      </c>
      <c r="Q819" s="402"/>
      <c r="R819" s="402">
        <v>6.1</v>
      </c>
      <c r="S819" s="402">
        <v>6.1</v>
      </c>
      <c r="T819" s="402">
        <v>4.4</v>
      </c>
      <c r="U819" s="402">
        <v>6.7</v>
      </c>
      <c r="V819" s="402">
        <v>6.7</v>
      </c>
      <c r="W819" s="402">
        <v>4.9</v>
      </c>
      <c r="X819" s="402">
        <v>6.7</v>
      </c>
      <c r="Y819" s="402">
        <v>6.7</v>
      </c>
      <c r="Z819" s="402">
        <v>7.6</v>
      </c>
      <c r="AA819" s="402">
        <v>6.7</v>
      </c>
      <c r="AB819" s="402">
        <v>5.7</v>
      </c>
      <c r="AC819" s="402">
        <v>6.7</v>
      </c>
      <c r="AD819" s="402">
        <v>6.7</v>
      </c>
      <c r="AE819" s="402">
        <v>6.7</v>
      </c>
      <c r="AF819" s="402">
        <v>7.4</v>
      </c>
      <c r="AG819" s="402">
        <v>9.6</v>
      </c>
      <c r="AH819" s="402">
        <v>8.2</v>
      </c>
      <c r="AI819" s="402"/>
      <c r="AJ819" s="402">
        <v>6</v>
      </c>
      <c r="AK819" s="402">
        <v>6</v>
      </c>
      <c r="AL819" s="402">
        <v>6</v>
      </c>
      <c r="AM819" s="402">
        <v>6</v>
      </c>
      <c r="AN819" s="402">
        <v>6</v>
      </c>
      <c r="AO819" s="402">
        <v>6</v>
      </c>
      <c r="AP819" s="402">
        <v>6</v>
      </c>
      <c r="AQ819" s="402">
        <v>6</v>
      </c>
      <c r="AR819" s="402">
        <v>6</v>
      </c>
      <c r="AS819" s="402">
        <v>3.9</v>
      </c>
      <c r="AT819" s="402">
        <v>4.3</v>
      </c>
      <c r="AU819" s="402">
        <v>4.3</v>
      </c>
      <c r="AV819" s="402">
        <v>4.3</v>
      </c>
      <c r="AW819" s="402">
        <v>6.6</v>
      </c>
      <c r="AX819" s="402">
        <v>6.6</v>
      </c>
      <c r="AY819" s="402">
        <v>6.6</v>
      </c>
      <c r="AZ819" s="402">
        <v>6.6</v>
      </c>
      <c r="BA819" s="402">
        <v>6.6</v>
      </c>
      <c r="BB819" s="402">
        <v>6.6</v>
      </c>
      <c r="BC819" s="402">
        <v>6.6</v>
      </c>
      <c r="BD819" s="402">
        <v>4.8</v>
      </c>
      <c r="BE819" s="402">
        <v>4.2</v>
      </c>
      <c r="BF819" s="402">
        <v>4.8</v>
      </c>
      <c r="BG819" s="402">
        <v>6.6</v>
      </c>
      <c r="BH819" s="402">
        <v>6.6</v>
      </c>
      <c r="BI819" s="402">
        <v>6</v>
      </c>
      <c r="BJ819" s="402">
        <v>6.6</v>
      </c>
      <c r="BK819" s="402">
        <v>6.6</v>
      </c>
      <c r="BL819" s="402">
        <v>6.6</v>
      </c>
      <c r="BM819" s="402">
        <v>7.4</v>
      </c>
      <c r="BN819" s="402">
        <v>7.4</v>
      </c>
      <c r="BO819" s="402">
        <v>6.6</v>
      </c>
      <c r="BP819" s="402">
        <v>6.6</v>
      </c>
      <c r="BQ819" s="402">
        <v>5.6</v>
      </c>
      <c r="BR819" s="402">
        <v>5.6</v>
      </c>
      <c r="BS819" s="402">
        <v>5.6</v>
      </c>
      <c r="BT819" s="402">
        <v>6.6</v>
      </c>
      <c r="BU819" s="402">
        <v>5.3</v>
      </c>
      <c r="BV819" s="402">
        <v>7.9</v>
      </c>
      <c r="BW819" s="402">
        <v>11.5</v>
      </c>
      <c r="BX819" s="402">
        <v>8.5</v>
      </c>
      <c r="BY819" s="402">
        <v>6.6</v>
      </c>
      <c r="BZ819" s="402">
        <v>6.6</v>
      </c>
      <c r="CA819" s="402">
        <v>6.6</v>
      </c>
      <c r="CB819" s="402">
        <v>6.6</v>
      </c>
      <c r="CC819" s="402">
        <v>6.6</v>
      </c>
      <c r="CD819" s="402">
        <v>6.6</v>
      </c>
      <c r="CE819" s="402">
        <v>6.6</v>
      </c>
      <c r="CF819" s="402">
        <v>4.7</v>
      </c>
      <c r="CG819" s="402">
        <v>7.2</v>
      </c>
      <c r="CH819" s="402">
        <v>7.2</v>
      </c>
      <c r="CI819" s="402">
        <v>12.3</v>
      </c>
      <c r="CJ819" s="402">
        <v>9.3</v>
      </c>
      <c r="CK819" s="402">
        <v>6.8</v>
      </c>
      <c r="CL819" s="402">
        <v>9.3</v>
      </c>
      <c r="CM819" s="402">
        <v>13.1</v>
      </c>
      <c r="CN819" s="402">
        <v>8</v>
      </c>
      <c r="CO819" s="402">
        <v>8</v>
      </c>
      <c r="CP819" s="402">
        <v>9.3</v>
      </c>
    </row>
    <row r="820" spans="1:94">
      <c r="A820">
        <v>837</v>
      </c>
      <c r="B820" t="s">
        <v>1905</v>
      </c>
      <c r="C820" t="s">
        <v>1860</v>
      </c>
      <c r="D820" t="s">
        <v>1899</v>
      </c>
      <c r="E820" t="s">
        <v>1873</v>
      </c>
      <c r="F820" t="s">
        <v>2121</v>
      </c>
      <c r="I820" s="402"/>
      <c r="J820" s="402">
        <v>24.9</v>
      </c>
      <c r="K820" s="402"/>
      <c r="L820" s="402">
        <v>24.9</v>
      </c>
      <c r="M820" s="402">
        <v>25.3</v>
      </c>
      <c r="N820" s="402">
        <v>24.9</v>
      </c>
      <c r="O820" s="402">
        <v>24.9</v>
      </c>
      <c r="P820" s="402">
        <v>24.9</v>
      </c>
      <c r="Q820" s="402"/>
      <c r="R820" s="402">
        <v>23.3</v>
      </c>
      <c r="S820" s="402">
        <v>24.9</v>
      </c>
      <c r="T820" s="402">
        <v>24.9</v>
      </c>
      <c r="U820" s="402">
        <v>26.1</v>
      </c>
      <c r="V820" s="402">
        <v>25.3</v>
      </c>
      <c r="W820" s="402">
        <v>22.6</v>
      </c>
      <c r="X820" s="402">
        <v>30.9</v>
      </c>
      <c r="Y820" s="402">
        <v>24.9</v>
      </c>
      <c r="Z820" s="402">
        <v>23.9</v>
      </c>
      <c r="AA820" s="402">
        <v>23.7</v>
      </c>
      <c r="AB820" s="402">
        <v>26.5</v>
      </c>
      <c r="AC820" s="402">
        <v>24.9</v>
      </c>
      <c r="AD820" s="402">
        <v>24.9</v>
      </c>
      <c r="AE820" s="402">
        <v>21.6</v>
      </c>
      <c r="AF820" s="402">
        <v>24.9</v>
      </c>
      <c r="AG820" s="402">
        <v>24.9</v>
      </c>
      <c r="AH820" s="402">
        <v>24.9</v>
      </c>
      <c r="AI820" s="402"/>
      <c r="AJ820" s="402">
        <v>23.4</v>
      </c>
      <c r="AK820" s="402">
        <v>23.4</v>
      </c>
      <c r="AL820" s="402">
        <v>23.4</v>
      </c>
      <c r="AM820" s="402">
        <v>25</v>
      </c>
      <c r="AN820" s="402">
        <v>25</v>
      </c>
      <c r="AO820" s="402">
        <v>25</v>
      </c>
      <c r="AP820" s="402">
        <v>25</v>
      </c>
      <c r="AQ820" s="402">
        <v>28</v>
      </c>
      <c r="AR820" s="402">
        <v>25</v>
      </c>
      <c r="AS820" s="402">
        <v>22.4</v>
      </c>
      <c r="AT820" s="402">
        <v>25</v>
      </c>
      <c r="AU820" s="402">
        <v>25</v>
      </c>
      <c r="AV820" s="402">
        <v>25</v>
      </c>
      <c r="AW820" s="402">
        <v>26.2</v>
      </c>
      <c r="AX820" s="402">
        <v>26.2</v>
      </c>
      <c r="AY820" s="402">
        <v>26.2</v>
      </c>
      <c r="AZ820" s="402">
        <v>26.2</v>
      </c>
      <c r="BA820" s="402">
        <v>26.6</v>
      </c>
      <c r="BB820" s="402">
        <v>23.8</v>
      </c>
      <c r="BC820" s="402">
        <v>26.2</v>
      </c>
      <c r="BD820" s="402">
        <v>23.1</v>
      </c>
      <c r="BE820" s="402">
        <v>19.2</v>
      </c>
      <c r="BF820" s="402">
        <v>22.7</v>
      </c>
      <c r="BG820" s="402">
        <v>32.3</v>
      </c>
      <c r="BH820" s="402">
        <v>31</v>
      </c>
      <c r="BI820" s="402">
        <v>31</v>
      </c>
      <c r="BJ820" s="402">
        <v>25</v>
      </c>
      <c r="BK820" s="402">
        <v>25</v>
      </c>
      <c r="BL820" s="402">
        <v>25</v>
      </c>
      <c r="BM820" s="402">
        <v>23</v>
      </c>
      <c r="BN820" s="402">
        <v>24</v>
      </c>
      <c r="BO820" s="402">
        <v>23.8</v>
      </c>
      <c r="BP820" s="402">
        <v>23.8</v>
      </c>
      <c r="BQ820" s="402">
        <v>40.2</v>
      </c>
      <c r="BR820" s="402">
        <v>26.6</v>
      </c>
      <c r="BS820" s="402">
        <v>26.6</v>
      </c>
      <c r="BT820" s="402">
        <v>25</v>
      </c>
      <c r="BU820" s="402">
        <v>25</v>
      </c>
      <c r="BV820" s="402">
        <v>25</v>
      </c>
      <c r="BW820" s="402">
        <v>25</v>
      </c>
      <c r="BX820" s="402">
        <v>25</v>
      </c>
      <c r="BY820" s="402">
        <v>25</v>
      </c>
      <c r="BZ820" s="402">
        <v>27.4</v>
      </c>
      <c r="CA820" s="402">
        <v>25</v>
      </c>
      <c r="CB820" s="402">
        <v>21.7</v>
      </c>
      <c r="CC820" s="402">
        <v>20.5</v>
      </c>
      <c r="CD820" s="402">
        <v>19.2</v>
      </c>
      <c r="CE820" s="402">
        <v>21.7</v>
      </c>
      <c r="CF820" s="402">
        <v>25</v>
      </c>
      <c r="CG820" s="402">
        <v>25</v>
      </c>
      <c r="CH820" s="402">
        <v>25</v>
      </c>
      <c r="CI820" s="402">
        <v>25</v>
      </c>
      <c r="CJ820" s="402">
        <v>25</v>
      </c>
      <c r="CK820" s="402">
        <v>25</v>
      </c>
      <c r="CL820" s="402">
        <v>23.4</v>
      </c>
      <c r="CM820" s="402">
        <v>25</v>
      </c>
      <c r="CN820" s="402">
        <v>25</v>
      </c>
      <c r="CO820" s="402">
        <v>21.5</v>
      </c>
      <c r="CP820" s="402">
        <v>25</v>
      </c>
    </row>
    <row r="821" spans="3:94">
      <c r="C821" t="s">
        <v>1860</v>
      </c>
      <c r="D821" t="s">
        <v>1907</v>
      </c>
      <c r="I821" s="402"/>
      <c r="J821" s="402"/>
      <c r="K821" s="402"/>
      <c r="L821" s="402"/>
      <c r="M821" s="402"/>
      <c r="N821" s="402"/>
      <c r="O821" s="402"/>
      <c r="P821" s="402"/>
      <c r="Q821" s="402"/>
      <c r="R821" s="402"/>
      <c r="S821" s="402"/>
      <c r="T821" s="402"/>
      <c r="U821" s="402"/>
      <c r="V821" s="402"/>
      <c r="W821" s="402"/>
      <c r="X821" s="402"/>
      <c r="Y821" s="402"/>
      <c r="Z821" s="402"/>
      <c r="AA821" s="402"/>
      <c r="AB821" s="402"/>
      <c r="AC821" s="402"/>
      <c r="AD821" s="402"/>
      <c r="AE821" s="402"/>
      <c r="AF821" s="402"/>
      <c r="AG821" s="402"/>
      <c r="AH821" s="402"/>
      <c r="AI821" s="402"/>
      <c r="AJ821" s="402"/>
      <c r="AK821" s="402"/>
      <c r="AL821" s="402"/>
      <c r="AM821" s="402"/>
      <c r="AN821" s="402"/>
      <c r="AO821" s="402"/>
      <c r="AP821" s="402"/>
      <c r="AQ821" s="402"/>
      <c r="AR821" s="402"/>
      <c r="AS821" s="402"/>
      <c r="AT821" s="402"/>
      <c r="AU821" s="402"/>
      <c r="AV821" s="402"/>
      <c r="AW821" s="402"/>
      <c r="AX821" s="402"/>
      <c r="AY821" s="402"/>
      <c r="AZ821" s="402"/>
      <c r="BA821" s="402"/>
      <c r="BB821" s="402"/>
      <c r="BC821" s="402"/>
      <c r="BD821" s="402"/>
      <c r="BE821" s="402"/>
      <c r="BF821" s="402"/>
      <c r="BG821" s="402"/>
      <c r="BH821" s="402"/>
      <c r="BI821" s="402"/>
      <c r="BJ821" s="402"/>
      <c r="BK821" s="402"/>
      <c r="BL821" s="402"/>
      <c r="BM821" s="402"/>
      <c r="BN821" s="402"/>
      <c r="BO821" s="402"/>
      <c r="BP821" s="402"/>
      <c r="BQ821" s="402"/>
      <c r="BR821" s="402"/>
      <c r="BS821" s="402"/>
      <c r="BT821" s="402"/>
      <c r="BU821" s="402"/>
      <c r="BV821" s="402"/>
      <c r="BW821" s="402"/>
      <c r="BX821" s="402"/>
      <c r="BY821" s="402"/>
      <c r="BZ821" s="402"/>
      <c r="CA821" s="402"/>
      <c r="CB821" s="402"/>
      <c r="CC821" s="402"/>
      <c r="CD821" s="402"/>
      <c r="CE821" s="402"/>
      <c r="CF821" s="402"/>
      <c r="CG821" s="402"/>
      <c r="CH821" s="402"/>
      <c r="CI821" s="402"/>
      <c r="CJ821" s="402"/>
      <c r="CK821" s="402"/>
      <c r="CL821" s="402"/>
      <c r="CM821" s="402"/>
      <c r="CN821" s="402"/>
      <c r="CO821" s="402"/>
      <c r="CP821" s="402"/>
    </row>
    <row r="822" spans="1:94">
      <c r="A822">
        <v>839</v>
      </c>
      <c r="B822" t="s">
        <v>1906</v>
      </c>
      <c r="C822" t="s">
        <v>1860</v>
      </c>
      <c r="D822" t="s">
        <v>1907</v>
      </c>
      <c r="E822" t="s">
        <v>1862</v>
      </c>
      <c r="F822" t="s">
        <v>2121</v>
      </c>
      <c r="I822" s="402"/>
      <c r="J822" s="402">
        <v>15.5</v>
      </c>
      <c r="K822" s="402"/>
      <c r="L822" s="402">
        <v>11.7</v>
      </c>
      <c r="M822" s="402">
        <v>19.5</v>
      </c>
      <c r="N822" s="402">
        <v>14.9</v>
      </c>
      <c r="O822" s="402">
        <v>15.8</v>
      </c>
      <c r="P822" s="402">
        <v>18.1</v>
      </c>
      <c r="Q822" s="402"/>
      <c r="R822" s="402">
        <v>9.3</v>
      </c>
      <c r="S822" s="402">
        <v>11.8</v>
      </c>
      <c r="T822" s="402">
        <v>11.8</v>
      </c>
      <c r="U822" s="402">
        <v>20.3</v>
      </c>
      <c r="V822" s="402">
        <v>19.7</v>
      </c>
      <c r="W822" s="402">
        <v>13.9</v>
      </c>
      <c r="X822" s="402">
        <v>15</v>
      </c>
      <c r="Y822" s="402">
        <v>15</v>
      </c>
      <c r="Z822" s="402">
        <v>8.2</v>
      </c>
      <c r="AA822" s="402">
        <v>16.3</v>
      </c>
      <c r="AB822" s="402">
        <v>19.2</v>
      </c>
      <c r="AC822" s="402">
        <v>15.9</v>
      </c>
      <c r="AD822" s="402">
        <v>15.9</v>
      </c>
      <c r="AE822" s="402">
        <v>15.9</v>
      </c>
      <c r="AF822" s="402">
        <v>18.2</v>
      </c>
      <c r="AG822" s="402">
        <v>18.7</v>
      </c>
      <c r="AH822" s="402">
        <v>18.2</v>
      </c>
      <c r="AI822" s="402"/>
      <c r="AJ822" s="402">
        <v>9.1</v>
      </c>
      <c r="AK822" s="402">
        <v>9.1</v>
      </c>
      <c r="AL822" s="402">
        <v>9.1</v>
      </c>
      <c r="AM822" s="402">
        <v>11.6</v>
      </c>
      <c r="AN822" s="402">
        <v>11.6</v>
      </c>
      <c r="AO822" s="402">
        <v>11.6</v>
      </c>
      <c r="AP822" s="402">
        <v>11.6</v>
      </c>
      <c r="AQ822" s="402">
        <v>11.6</v>
      </c>
      <c r="AR822" s="402">
        <v>11.6</v>
      </c>
      <c r="AS822" s="402">
        <v>8.4</v>
      </c>
      <c r="AT822" s="402">
        <v>11.6</v>
      </c>
      <c r="AU822" s="402">
        <v>11.6</v>
      </c>
      <c r="AV822" s="402">
        <v>18.5</v>
      </c>
      <c r="AW822" s="402">
        <v>18.9</v>
      </c>
      <c r="AX822" s="402">
        <v>26.3</v>
      </c>
      <c r="AY822" s="402">
        <v>22</v>
      </c>
      <c r="AZ822" s="402">
        <v>19.9</v>
      </c>
      <c r="BA822" s="402">
        <v>19.3</v>
      </c>
      <c r="BB822" s="402">
        <v>19.3</v>
      </c>
      <c r="BC822" s="402">
        <v>19.3</v>
      </c>
      <c r="BD822" s="402">
        <v>8</v>
      </c>
      <c r="BE822" s="402">
        <v>13.6</v>
      </c>
      <c r="BF822" s="402">
        <v>13.6</v>
      </c>
      <c r="BG822" s="402">
        <v>14.7</v>
      </c>
      <c r="BH822" s="402">
        <v>16.3</v>
      </c>
      <c r="BI822" s="402">
        <v>14.7</v>
      </c>
      <c r="BJ822" s="402">
        <v>14.7</v>
      </c>
      <c r="BK822" s="402">
        <v>14.7</v>
      </c>
      <c r="BL822" s="402">
        <v>14.6</v>
      </c>
      <c r="BM822" s="402">
        <v>6.9</v>
      </c>
      <c r="BN822" s="402">
        <v>8.1</v>
      </c>
      <c r="BO822" s="402">
        <v>17</v>
      </c>
      <c r="BP822" s="402">
        <v>16</v>
      </c>
      <c r="BQ822" s="402">
        <v>25.2</v>
      </c>
      <c r="BR822" s="402">
        <v>16.1</v>
      </c>
      <c r="BS822" s="402">
        <v>18.9</v>
      </c>
      <c r="BT822" s="402">
        <v>11.3</v>
      </c>
      <c r="BU822" s="402">
        <v>15.7</v>
      </c>
      <c r="BV822" s="402">
        <v>15.7</v>
      </c>
      <c r="BW822" s="402">
        <v>16.3</v>
      </c>
      <c r="BX822" s="402">
        <v>15.7</v>
      </c>
      <c r="BY822" s="402">
        <v>15.7</v>
      </c>
      <c r="BZ822" s="402">
        <v>15.7</v>
      </c>
      <c r="CA822" s="402">
        <v>15.7</v>
      </c>
      <c r="CB822" s="402">
        <v>15.7</v>
      </c>
      <c r="CC822" s="402">
        <v>8.4</v>
      </c>
      <c r="CD822" s="402">
        <v>17</v>
      </c>
      <c r="CE822" s="402">
        <v>17.5</v>
      </c>
      <c r="CF822" s="402">
        <v>17.9</v>
      </c>
      <c r="CG822" s="402">
        <v>28.3</v>
      </c>
      <c r="CH822" s="402">
        <v>17.8</v>
      </c>
      <c r="CI822" s="402">
        <v>18.4</v>
      </c>
      <c r="CJ822" s="402">
        <v>25.5</v>
      </c>
      <c r="CK822" s="402">
        <v>18.4</v>
      </c>
      <c r="CL822" s="402">
        <v>16</v>
      </c>
      <c r="CM822" s="402">
        <v>20.1</v>
      </c>
      <c r="CN822" s="402">
        <v>17.9</v>
      </c>
      <c r="CO822" s="402">
        <v>17</v>
      </c>
      <c r="CP822" s="402">
        <v>17.9</v>
      </c>
    </row>
    <row r="823" spans="1:94">
      <c r="A823">
        <v>840</v>
      </c>
      <c r="B823" t="s">
        <v>1908</v>
      </c>
      <c r="C823" t="s">
        <v>1860</v>
      </c>
      <c r="D823" t="s">
        <v>1907</v>
      </c>
      <c r="E823" t="s">
        <v>1864</v>
      </c>
      <c r="F823" t="s">
        <v>2121</v>
      </c>
      <c r="I823" s="402"/>
      <c r="J823" s="402">
        <v>19.3</v>
      </c>
      <c r="K823" s="402"/>
      <c r="L823" s="402">
        <v>18.1</v>
      </c>
      <c r="M823" s="402">
        <v>18.6</v>
      </c>
      <c r="N823" s="402">
        <v>18.6</v>
      </c>
      <c r="O823" s="402">
        <v>18.6</v>
      </c>
      <c r="P823" s="402">
        <v>22.6</v>
      </c>
      <c r="Q823" s="402"/>
      <c r="R823" s="402">
        <v>18.2</v>
      </c>
      <c r="S823" s="402">
        <v>16.1</v>
      </c>
      <c r="T823" s="402">
        <v>18.2</v>
      </c>
      <c r="U823" s="402">
        <v>18.6</v>
      </c>
      <c r="V823" s="402">
        <v>18.6</v>
      </c>
      <c r="W823" s="402">
        <v>18.6</v>
      </c>
      <c r="X823" s="402">
        <v>18.1</v>
      </c>
      <c r="Y823" s="402">
        <v>18.6</v>
      </c>
      <c r="Z823" s="402">
        <v>18.6</v>
      </c>
      <c r="AA823" s="402">
        <v>18.6</v>
      </c>
      <c r="AB823" s="402">
        <v>15.5</v>
      </c>
      <c r="AC823" s="402">
        <v>17</v>
      </c>
      <c r="AD823" s="402">
        <v>18.6</v>
      </c>
      <c r="AE823" s="402">
        <v>20.3</v>
      </c>
      <c r="AF823" s="402">
        <v>22.6</v>
      </c>
      <c r="AG823" s="402">
        <v>26.9</v>
      </c>
      <c r="AH823" s="402">
        <v>22.6</v>
      </c>
      <c r="AI823" s="402"/>
      <c r="AJ823" s="402">
        <v>18.2</v>
      </c>
      <c r="AK823" s="402">
        <v>18.2</v>
      </c>
      <c r="AL823" s="402">
        <v>18.2</v>
      </c>
      <c r="AM823" s="402">
        <v>16.2</v>
      </c>
      <c r="AN823" s="402">
        <v>16.2</v>
      </c>
      <c r="AO823" s="402">
        <v>16.2</v>
      </c>
      <c r="AP823" s="402">
        <v>10.6</v>
      </c>
      <c r="AQ823" s="402">
        <v>16.2</v>
      </c>
      <c r="AR823" s="402">
        <v>14.8</v>
      </c>
      <c r="AS823" s="402">
        <v>18.2</v>
      </c>
      <c r="AT823" s="402">
        <v>18.2</v>
      </c>
      <c r="AU823" s="402">
        <v>18.2</v>
      </c>
      <c r="AV823" s="402">
        <v>18.2</v>
      </c>
      <c r="AW823" s="402">
        <v>18</v>
      </c>
      <c r="AX823" s="402">
        <v>18.7</v>
      </c>
      <c r="AY823" s="402">
        <v>21.2</v>
      </c>
      <c r="AZ823" s="402">
        <v>18.7</v>
      </c>
      <c r="BA823" s="402">
        <v>16.4</v>
      </c>
      <c r="BB823" s="402">
        <v>18.7</v>
      </c>
      <c r="BC823" s="402">
        <v>18.7</v>
      </c>
      <c r="BD823" s="402">
        <v>17.6</v>
      </c>
      <c r="BE823" s="402">
        <v>18.7</v>
      </c>
      <c r="BF823" s="402">
        <v>18.7</v>
      </c>
      <c r="BG823" s="402">
        <v>18.1</v>
      </c>
      <c r="BH823" s="402">
        <v>18.1</v>
      </c>
      <c r="BI823" s="402">
        <v>14.8</v>
      </c>
      <c r="BJ823" s="402">
        <v>18.7</v>
      </c>
      <c r="BK823" s="402">
        <v>18.7</v>
      </c>
      <c r="BL823" s="402">
        <v>18.7</v>
      </c>
      <c r="BM823" s="402">
        <v>18.7</v>
      </c>
      <c r="BN823" s="402">
        <v>18.7</v>
      </c>
      <c r="BO823" s="402">
        <v>18.7</v>
      </c>
      <c r="BP823" s="402">
        <v>18.7</v>
      </c>
      <c r="BQ823" s="402">
        <v>10.6</v>
      </c>
      <c r="BR823" s="402">
        <v>15.6</v>
      </c>
      <c r="BS823" s="402">
        <v>15.6</v>
      </c>
      <c r="BT823" s="402">
        <v>17.1</v>
      </c>
      <c r="BU823" s="402">
        <v>17.1</v>
      </c>
      <c r="BV823" s="402">
        <v>15.5</v>
      </c>
      <c r="BW823" s="402">
        <v>17.1</v>
      </c>
      <c r="BX823" s="402">
        <v>18.7</v>
      </c>
      <c r="BY823" s="402">
        <v>18.7</v>
      </c>
      <c r="BZ823" s="402">
        <v>14.1</v>
      </c>
      <c r="CA823" s="402">
        <v>21.8</v>
      </c>
      <c r="CB823" s="402">
        <v>20.4</v>
      </c>
      <c r="CC823" s="402">
        <v>20.4</v>
      </c>
      <c r="CD823" s="402">
        <v>20.4</v>
      </c>
      <c r="CE823" s="402">
        <v>22.3</v>
      </c>
      <c r="CF823" s="402">
        <v>22.7</v>
      </c>
      <c r="CG823" s="402">
        <v>22.7</v>
      </c>
      <c r="CH823" s="402">
        <v>21</v>
      </c>
      <c r="CI823" s="402">
        <v>27</v>
      </c>
      <c r="CJ823" s="402">
        <v>27</v>
      </c>
      <c r="CK823" s="402">
        <v>27</v>
      </c>
      <c r="CL823" s="402">
        <v>27</v>
      </c>
      <c r="CM823" s="402">
        <v>32.7</v>
      </c>
      <c r="CN823" s="402">
        <v>28</v>
      </c>
      <c r="CO823" s="402">
        <v>22.7</v>
      </c>
      <c r="CP823" s="402">
        <v>22.7</v>
      </c>
    </row>
    <row r="824" spans="1:94">
      <c r="A824">
        <v>841</v>
      </c>
      <c r="B824" t="s">
        <v>1909</v>
      </c>
      <c r="C824" t="s">
        <v>1860</v>
      </c>
      <c r="D824" t="s">
        <v>1907</v>
      </c>
      <c r="E824" t="s">
        <v>550</v>
      </c>
      <c r="F824" t="s">
        <v>2121</v>
      </c>
      <c r="I824" s="402"/>
      <c r="J824" s="402">
        <v>33</v>
      </c>
      <c r="K824" s="402"/>
      <c r="L824" s="402">
        <v>33</v>
      </c>
      <c r="M824" s="402">
        <v>33.3</v>
      </c>
      <c r="N824" s="402">
        <v>33</v>
      </c>
      <c r="O824" s="402">
        <v>33</v>
      </c>
      <c r="P824" s="402">
        <v>33</v>
      </c>
      <c r="Q824" s="402"/>
      <c r="R824" s="402">
        <v>32.9</v>
      </c>
      <c r="S824" s="402">
        <v>32.9</v>
      </c>
      <c r="T824" s="402">
        <v>32.9</v>
      </c>
      <c r="U824" s="402">
        <v>33.2</v>
      </c>
      <c r="V824" s="402">
        <v>34.8</v>
      </c>
      <c r="W824" s="402">
        <v>32.9</v>
      </c>
      <c r="X824" s="402">
        <v>34</v>
      </c>
      <c r="Y824" s="402">
        <v>32.9</v>
      </c>
      <c r="Z824" s="402">
        <v>30.9</v>
      </c>
      <c r="AA824" s="402">
        <v>32.9</v>
      </c>
      <c r="AB824" s="402">
        <v>32.9</v>
      </c>
      <c r="AC824" s="402">
        <v>32.9</v>
      </c>
      <c r="AD824" s="402">
        <v>32.9</v>
      </c>
      <c r="AE824" s="402">
        <v>32.9</v>
      </c>
      <c r="AF824" s="402">
        <v>33.2</v>
      </c>
      <c r="AG824" s="402">
        <v>32.9</v>
      </c>
      <c r="AH824" s="402">
        <v>32.9</v>
      </c>
      <c r="AI824" s="402"/>
      <c r="AJ824" s="402">
        <v>32.8</v>
      </c>
      <c r="AK824" s="402">
        <v>32.8</v>
      </c>
      <c r="AL824" s="402">
        <v>32.8</v>
      </c>
      <c r="AM824" s="402">
        <v>32.8</v>
      </c>
      <c r="AN824" s="402">
        <v>32.8</v>
      </c>
      <c r="AO824" s="402">
        <v>32.8</v>
      </c>
      <c r="AP824" s="402">
        <v>28.2</v>
      </c>
      <c r="AQ824" s="402">
        <v>32.8</v>
      </c>
      <c r="AR824" s="402">
        <v>30.6</v>
      </c>
      <c r="AS824" s="402">
        <v>32.8</v>
      </c>
      <c r="AT824" s="402">
        <v>32.8</v>
      </c>
      <c r="AU824" s="402">
        <v>32.8</v>
      </c>
      <c r="AV824" s="402">
        <v>32.8</v>
      </c>
      <c r="AW824" s="402">
        <v>33.1</v>
      </c>
      <c r="AX824" s="402">
        <v>28.1</v>
      </c>
      <c r="AY824" s="402">
        <v>33.1</v>
      </c>
      <c r="AZ824" s="402">
        <v>33.1</v>
      </c>
      <c r="BA824" s="402">
        <v>44.3</v>
      </c>
      <c r="BB824" s="402">
        <v>32</v>
      </c>
      <c r="BC824" s="402">
        <v>39.1</v>
      </c>
      <c r="BD824" s="402">
        <v>32.8</v>
      </c>
      <c r="BE824" s="402">
        <v>32.8</v>
      </c>
      <c r="BF824" s="402">
        <v>32.8</v>
      </c>
      <c r="BG824" s="402">
        <v>38.8</v>
      </c>
      <c r="BH824" s="402">
        <v>34</v>
      </c>
      <c r="BI824" s="402">
        <v>34</v>
      </c>
      <c r="BJ824" s="402">
        <v>32.8</v>
      </c>
      <c r="BK824" s="402">
        <v>28.5</v>
      </c>
      <c r="BL824" s="402">
        <v>32.9</v>
      </c>
      <c r="BM824" s="402">
        <v>30.9</v>
      </c>
      <c r="BN824" s="402">
        <v>30.9</v>
      </c>
      <c r="BO824" s="402">
        <v>32.8</v>
      </c>
      <c r="BP824" s="402">
        <v>32.8</v>
      </c>
      <c r="BQ824" s="402">
        <v>32.8</v>
      </c>
      <c r="BR824" s="402">
        <v>32.8</v>
      </c>
      <c r="BS824" s="402">
        <v>32.8</v>
      </c>
      <c r="BT824" s="402">
        <v>32.8</v>
      </c>
      <c r="BU824" s="402">
        <v>29.4</v>
      </c>
      <c r="BV824" s="402">
        <v>32.8</v>
      </c>
      <c r="BW824" s="402">
        <v>32.8</v>
      </c>
      <c r="BX824" s="402">
        <v>32.8</v>
      </c>
      <c r="BY824" s="402">
        <v>32.8</v>
      </c>
      <c r="BZ824" s="402">
        <v>32.8</v>
      </c>
      <c r="CA824" s="402">
        <v>32.8</v>
      </c>
      <c r="CB824" s="402">
        <v>33.7</v>
      </c>
      <c r="CC824" s="402">
        <v>31.6</v>
      </c>
      <c r="CD824" s="402">
        <v>32.8</v>
      </c>
      <c r="CE824" s="402">
        <v>32.8</v>
      </c>
      <c r="CF824" s="402">
        <v>33.1</v>
      </c>
      <c r="CG824" s="402">
        <v>35.9</v>
      </c>
      <c r="CH824" s="402">
        <v>33.1</v>
      </c>
      <c r="CI824" s="402">
        <v>32.8</v>
      </c>
      <c r="CJ824" s="402">
        <v>32.8</v>
      </c>
      <c r="CK824" s="402">
        <v>32.8</v>
      </c>
      <c r="CL824" s="402">
        <v>32.8</v>
      </c>
      <c r="CM824" s="402">
        <v>33.6</v>
      </c>
      <c r="CN824" s="402">
        <v>32.8</v>
      </c>
      <c r="CO824" s="402">
        <v>32.8</v>
      </c>
      <c r="CP824" s="402">
        <v>32.8</v>
      </c>
    </row>
    <row r="825" spans="1:94">
      <c r="A825">
        <v>842</v>
      </c>
      <c r="B825" t="s">
        <v>1910</v>
      </c>
      <c r="C825" t="s">
        <v>1860</v>
      </c>
      <c r="D825" t="s">
        <v>1907</v>
      </c>
      <c r="E825" t="s">
        <v>1867</v>
      </c>
      <c r="F825" t="s">
        <v>2121</v>
      </c>
      <c r="I825" s="402"/>
      <c r="J825" s="402">
        <v>16.5</v>
      </c>
      <c r="K825" s="402"/>
      <c r="L825" s="402">
        <v>13.7</v>
      </c>
      <c r="M825" s="402">
        <v>16.6</v>
      </c>
      <c r="N825" s="402">
        <v>15.4</v>
      </c>
      <c r="O825" s="402">
        <v>16.6</v>
      </c>
      <c r="P825" s="402">
        <v>20.6</v>
      </c>
      <c r="Q825" s="402"/>
      <c r="R825" s="402">
        <v>9.3</v>
      </c>
      <c r="S825" s="402">
        <v>13.7</v>
      </c>
      <c r="T825" s="402">
        <v>12.6</v>
      </c>
      <c r="U825" s="402">
        <v>16.6</v>
      </c>
      <c r="V825" s="402">
        <v>16.6</v>
      </c>
      <c r="W825" s="402">
        <v>15.3</v>
      </c>
      <c r="X825" s="402">
        <v>15.4</v>
      </c>
      <c r="Y825" s="402">
        <v>14.6</v>
      </c>
      <c r="Z825" s="402">
        <v>14.8</v>
      </c>
      <c r="AA825" s="402">
        <v>18.1</v>
      </c>
      <c r="AB825" s="402">
        <v>16.6</v>
      </c>
      <c r="AC825" s="402">
        <v>16.6</v>
      </c>
      <c r="AD825" s="402">
        <v>16.6</v>
      </c>
      <c r="AE825" s="402">
        <v>16.6</v>
      </c>
      <c r="AF825" s="402">
        <v>20.6</v>
      </c>
      <c r="AG825" s="402">
        <v>20.6</v>
      </c>
      <c r="AH825" s="402">
        <v>22.5</v>
      </c>
      <c r="AI825" s="402"/>
      <c r="AJ825" s="402">
        <v>9.3</v>
      </c>
      <c r="AK825" s="402">
        <v>9.3</v>
      </c>
      <c r="AL825" s="402">
        <v>9.3</v>
      </c>
      <c r="AM825" s="402">
        <v>13.7</v>
      </c>
      <c r="AN825" s="402">
        <v>13.7</v>
      </c>
      <c r="AO825" s="402">
        <v>13.7</v>
      </c>
      <c r="AP825" s="402">
        <v>13.7</v>
      </c>
      <c r="AQ825" s="402">
        <v>13.7</v>
      </c>
      <c r="AR825" s="402">
        <v>13.7</v>
      </c>
      <c r="AS825" s="402">
        <v>12.6</v>
      </c>
      <c r="AT825" s="402">
        <v>12.6</v>
      </c>
      <c r="AU825" s="402">
        <v>9.6</v>
      </c>
      <c r="AV825" s="402">
        <v>12.6</v>
      </c>
      <c r="AW825" s="402">
        <v>10.3</v>
      </c>
      <c r="AX825" s="402">
        <v>16.6</v>
      </c>
      <c r="AY825" s="402">
        <v>21.9</v>
      </c>
      <c r="AZ825" s="402">
        <v>16.6</v>
      </c>
      <c r="BA825" s="402">
        <v>16.6</v>
      </c>
      <c r="BB825" s="402">
        <v>16.6</v>
      </c>
      <c r="BC825" s="402">
        <v>16.6</v>
      </c>
      <c r="BD825" s="402">
        <v>15.3</v>
      </c>
      <c r="BE825" s="402">
        <v>15.2</v>
      </c>
      <c r="BF825" s="402">
        <v>15.3</v>
      </c>
      <c r="BG825" s="402">
        <v>15.4</v>
      </c>
      <c r="BH825" s="402">
        <v>25.9</v>
      </c>
      <c r="BI825" s="402">
        <v>15</v>
      </c>
      <c r="BJ825" s="402">
        <v>13.4</v>
      </c>
      <c r="BK825" s="402">
        <v>10.5</v>
      </c>
      <c r="BL825" s="402">
        <v>14.6</v>
      </c>
      <c r="BM825" s="402">
        <v>12.7</v>
      </c>
      <c r="BN825" s="402">
        <v>14.8</v>
      </c>
      <c r="BO825" s="402">
        <v>18.1</v>
      </c>
      <c r="BP825" s="402">
        <v>20</v>
      </c>
      <c r="BQ825" s="402">
        <v>16.6</v>
      </c>
      <c r="BR825" s="402">
        <v>15.2</v>
      </c>
      <c r="BS825" s="402">
        <v>16.6</v>
      </c>
      <c r="BT825" s="402">
        <v>16.6</v>
      </c>
      <c r="BU825" s="402">
        <v>16.6</v>
      </c>
      <c r="BV825" s="402">
        <v>16.6</v>
      </c>
      <c r="BW825" s="402">
        <v>25.9</v>
      </c>
      <c r="BX825" s="402">
        <v>16.6</v>
      </c>
      <c r="BY825" s="402">
        <v>11.3</v>
      </c>
      <c r="BZ825" s="402">
        <v>16.6</v>
      </c>
      <c r="CA825" s="402">
        <v>24.5</v>
      </c>
      <c r="CB825" s="402">
        <v>19.8</v>
      </c>
      <c r="CC825" s="402">
        <v>16.6</v>
      </c>
      <c r="CD825" s="402">
        <v>16.5</v>
      </c>
      <c r="CE825" s="402">
        <v>16.6</v>
      </c>
      <c r="CF825" s="402">
        <v>20.6</v>
      </c>
      <c r="CG825" s="402">
        <v>20.6</v>
      </c>
      <c r="CH825" s="402">
        <v>18</v>
      </c>
      <c r="CI825" s="402">
        <v>20.6</v>
      </c>
      <c r="CJ825" s="402">
        <v>19.5</v>
      </c>
      <c r="CK825" s="402">
        <v>20.6</v>
      </c>
      <c r="CL825" s="402">
        <v>20.6</v>
      </c>
      <c r="CM825" s="402">
        <v>20.6</v>
      </c>
      <c r="CN825" s="402">
        <v>22.6</v>
      </c>
      <c r="CO825" s="402">
        <v>22.6</v>
      </c>
      <c r="CP825" s="402">
        <v>22.6</v>
      </c>
    </row>
    <row r="826" spans="1:94">
      <c r="A826">
        <v>843</v>
      </c>
      <c r="B826" t="s">
        <v>1911</v>
      </c>
      <c r="C826" t="s">
        <v>1860</v>
      </c>
      <c r="D826" t="s">
        <v>1907</v>
      </c>
      <c r="E826" t="s">
        <v>1869</v>
      </c>
      <c r="F826" t="s">
        <v>2121</v>
      </c>
      <c r="J826">
        <v>13</v>
      </c>
      <c r="L826">
        <v>11.2</v>
      </c>
      <c r="M826">
        <v>12.9</v>
      </c>
      <c r="N826">
        <v>12.8</v>
      </c>
      <c r="O826">
        <v>12.8</v>
      </c>
      <c r="P826">
        <v>15.4</v>
      </c>
      <c r="R826">
        <v>8.4</v>
      </c>
      <c r="S826">
        <v>10.7</v>
      </c>
      <c r="T826">
        <v>11.3</v>
      </c>
      <c r="U826">
        <v>13.1</v>
      </c>
      <c r="V826">
        <v>14.4</v>
      </c>
      <c r="W826">
        <v>13</v>
      </c>
      <c r="X826">
        <v>13</v>
      </c>
      <c r="Y826">
        <v>13</v>
      </c>
      <c r="Z826">
        <v>11</v>
      </c>
      <c r="AA826">
        <v>13</v>
      </c>
      <c r="AB826">
        <v>13</v>
      </c>
      <c r="AC826">
        <v>13</v>
      </c>
      <c r="AD826">
        <v>13.4</v>
      </c>
      <c r="AE826">
        <v>8.7</v>
      </c>
      <c r="AF826">
        <v>13.9</v>
      </c>
      <c r="AG826">
        <v>15.5</v>
      </c>
      <c r="AH826">
        <v>19.5</v>
      </c>
      <c r="AJ826">
        <v>8.5</v>
      </c>
      <c r="AK826">
        <v>8.5</v>
      </c>
      <c r="AL826">
        <v>8.5</v>
      </c>
      <c r="AM826">
        <v>10.8</v>
      </c>
      <c r="AN826">
        <v>10.8</v>
      </c>
      <c r="AO826">
        <v>10.8</v>
      </c>
      <c r="AP826">
        <v>9.5</v>
      </c>
      <c r="AQ826">
        <v>9.6</v>
      </c>
      <c r="AR826">
        <v>8.7</v>
      </c>
      <c r="AS826">
        <v>11.5</v>
      </c>
      <c r="AT826">
        <v>11</v>
      </c>
      <c r="AU826">
        <v>15.2</v>
      </c>
      <c r="AV826">
        <v>8.3</v>
      </c>
      <c r="AW826">
        <v>9.5</v>
      </c>
      <c r="AX826">
        <v>13.3</v>
      </c>
      <c r="AY826">
        <v>30.9</v>
      </c>
      <c r="AZ826">
        <v>9.5</v>
      </c>
      <c r="BA826">
        <v>17</v>
      </c>
      <c r="BB826">
        <v>14.6</v>
      </c>
      <c r="BC826">
        <v>14.6</v>
      </c>
      <c r="BD826">
        <v>7.4</v>
      </c>
      <c r="BE826">
        <v>13.2</v>
      </c>
      <c r="BF826">
        <v>13.2</v>
      </c>
      <c r="BG826">
        <v>13.2</v>
      </c>
      <c r="BH826">
        <v>13.2</v>
      </c>
      <c r="BI826">
        <v>7.6</v>
      </c>
      <c r="BJ826">
        <v>13.2</v>
      </c>
      <c r="BK826">
        <v>13.2</v>
      </c>
      <c r="BL826">
        <v>13.2</v>
      </c>
      <c r="BM826">
        <v>11.2</v>
      </c>
      <c r="BN826">
        <v>11.2</v>
      </c>
      <c r="BO826">
        <v>13.2</v>
      </c>
      <c r="BP826">
        <v>7.8</v>
      </c>
      <c r="BQ826">
        <v>13.2</v>
      </c>
      <c r="BR826">
        <v>13.2</v>
      </c>
      <c r="BS826">
        <v>13.2</v>
      </c>
      <c r="BT826">
        <v>13.2</v>
      </c>
      <c r="BU826">
        <v>13.2</v>
      </c>
      <c r="BV826">
        <v>13.2</v>
      </c>
      <c r="BW826">
        <v>21.2</v>
      </c>
      <c r="BX826">
        <v>13.6</v>
      </c>
      <c r="BY826">
        <v>17</v>
      </c>
      <c r="BZ826">
        <v>11.2</v>
      </c>
      <c r="CA826">
        <v>14</v>
      </c>
      <c r="CB826">
        <v>7.6</v>
      </c>
      <c r="CC826">
        <v>7.8</v>
      </c>
      <c r="CD826">
        <v>8.5</v>
      </c>
      <c r="CE826">
        <v>9.3</v>
      </c>
      <c r="CF826">
        <v>9.8</v>
      </c>
      <c r="CG826">
        <v>14.1</v>
      </c>
      <c r="CH826">
        <v>14.1</v>
      </c>
      <c r="CI826">
        <v>15.8</v>
      </c>
      <c r="CJ826">
        <v>15.8</v>
      </c>
      <c r="CK826">
        <v>15.8</v>
      </c>
      <c r="CL826">
        <v>15.8</v>
      </c>
      <c r="CM826">
        <v>15.8</v>
      </c>
      <c r="CN826">
        <v>19.8</v>
      </c>
      <c r="CO826">
        <v>19.8</v>
      </c>
      <c r="CP826">
        <v>19.8</v>
      </c>
    </row>
    <row r="827" spans="1:94">
      <c r="A827">
        <v>844</v>
      </c>
      <c r="B827" t="s">
        <v>1912</v>
      </c>
      <c r="C827" t="s">
        <v>1860</v>
      </c>
      <c r="D827" t="s">
        <v>1907</v>
      </c>
      <c r="E827" t="s">
        <v>1871</v>
      </c>
      <c r="F827" t="s">
        <v>2121</v>
      </c>
      <c r="I827" s="402"/>
      <c r="J827" s="402">
        <v>9.1</v>
      </c>
      <c r="K827" s="402"/>
      <c r="L827" s="402">
        <v>7.1</v>
      </c>
      <c r="M827" s="402">
        <v>9.1</v>
      </c>
      <c r="N827" s="402">
        <v>9.1</v>
      </c>
      <c r="O827" s="402">
        <v>9.1</v>
      </c>
      <c r="P827" s="402">
        <v>10.9</v>
      </c>
      <c r="Q827" s="402"/>
      <c r="R827" s="402">
        <v>7.2</v>
      </c>
      <c r="S827" s="402">
        <v>7.2</v>
      </c>
      <c r="T827" s="402">
        <v>6.6</v>
      </c>
      <c r="U827" s="402">
        <v>9.3</v>
      </c>
      <c r="V827" s="402">
        <v>9.3</v>
      </c>
      <c r="W827" s="402">
        <v>9.3</v>
      </c>
      <c r="X827" s="402">
        <v>9.3</v>
      </c>
      <c r="Y827" s="402">
        <v>6.4</v>
      </c>
      <c r="Z827" s="402">
        <v>9.3</v>
      </c>
      <c r="AA827" s="402">
        <v>9.6</v>
      </c>
      <c r="AB827" s="402">
        <v>9.3</v>
      </c>
      <c r="AC827" s="402">
        <v>9.3</v>
      </c>
      <c r="AD827" s="402">
        <v>9.3</v>
      </c>
      <c r="AE827" s="402">
        <v>9.3</v>
      </c>
      <c r="AF827" s="402">
        <v>9.6</v>
      </c>
      <c r="AG827" s="402">
        <v>12.4</v>
      </c>
      <c r="AH827" s="402">
        <v>12.6</v>
      </c>
      <c r="AI827" s="402"/>
      <c r="AJ827" s="402">
        <v>7.2</v>
      </c>
      <c r="AK827" s="402">
        <v>7.2</v>
      </c>
      <c r="AL827" s="402">
        <v>7.2</v>
      </c>
      <c r="AM827" s="402">
        <v>6.8</v>
      </c>
      <c r="AN827" s="402">
        <v>7.2</v>
      </c>
      <c r="AO827" s="402">
        <v>7.2</v>
      </c>
      <c r="AP827" s="402">
        <v>7.2</v>
      </c>
      <c r="AQ827" s="402">
        <v>7.2</v>
      </c>
      <c r="AR827" s="402">
        <v>7.2</v>
      </c>
      <c r="AS827" s="402">
        <v>4.7</v>
      </c>
      <c r="AT827" s="402">
        <v>6.6</v>
      </c>
      <c r="AU827" s="402">
        <v>6.6</v>
      </c>
      <c r="AV827" s="402">
        <v>6.6</v>
      </c>
      <c r="AW827" s="402">
        <v>8.1</v>
      </c>
      <c r="AX827" s="402">
        <v>9.3</v>
      </c>
      <c r="AY827" s="402">
        <v>31.1</v>
      </c>
      <c r="AZ827" s="402">
        <v>8.1</v>
      </c>
      <c r="BA827" s="402">
        <v>9.3</v>
      </c>
      <c r="BB827" s="402">
        <v>9.3</v>
      </c>
      <c r="BC827" s="402">
        <v>9.3</v>
      </c>
      <c r="BD827" s="402">
        <v>6.4</v>
      </c>
      <c r="BE827" s="402">
        <v>9.3</v>
      </c>
      <c r="BF827" s="402">
        <v>9.3</v>
      </c>
      <c r="BG827" s="402">
        <v>9.6</v>
      </c>
      <c r="BH827" s="402">
        <v>9.3</v>
      </c>
      <c r="BI827" s="402">
        <v>9.3</v>
      </c>
      <c r="BJ827" s="402">
        <v>5.1</v>
      </c>
      <c r="BK827" s="402">
        <v>6.4</v>
      </c>
      <c r="BL827" s="402">
        <v>6.4</v>
      </c>
      <c r="BM827" s="402">
        <v>9.3</v>
      </c>
      <c r="BN827" s="402">
        <v>9.3</v>
      </c>
      <c r="BO827" s="402">
        <v>10.9</v>
      </c>
      <c r="BP827" s="402">
        <v>9.6</v>
      </c>
      <c r="BQ827" s="402">
        <v>9.3</v>
      </c>
      <c r="BR827" s="402">
        <v>9.3</v>
      </c>
      <c r="BS827" s="402">
        <v>10.4</v>
      </c>
      <c r="BT827" s="402">
        <v>9.3</v>
      </c>
      <c r="BU827" s="402">
        <v>9.3</v>
      </c>
      <c r="BV827" s="402">
        <v>9.8</v>
      </c>
      <c r="BW827" s="402">
        <v>11.9</v>
      </c>
      <c r="BX827" s="402">
        <v>9.3</v>
      </c>
      <c r="BY827" s="402">
        <v>9.3</v>
      </c>
      <c r="BZ827" s="402">
        <v>9.3</v>
      </c>
      <c r="CA827" s="402">
        <v>9.3</v>
      </c>
      <c r="CB827" s="402">
        <v>9.3</v>
      </c>
      <c r="CC827" s="402">
        <v>6.7</v>
      </c>
      <c r="CD827" s="402">
        <v>9.3</v>
      </c>
      <c r="CE827" s="402">
        <v>9.3</v>
      </c>
      <c r="CF827" s="402">
        <v>5.4</v>
      </c>
      <c r="CG827" s="402">
        <v>9.6</v>
      </c>
      <c r="CH827" s="402">
        <v>9.6</v>
      </c>
      <c r="CI827" s="402">
        <v>12.4</v>
      </c>
      <c r="CJ827" s="402">
        <v>12.4</v>
      </c>
      <c r="CK827" s="402">
        <v>12.4</v>
      </c>
      <c r="CL827" s="402">
        <v>12.4</v>
      </c>
      <c r="CM827" s="402">
        <v>13.6</v>
      </c>
      <c r="CN827" s="402">
        <v>12.6</v>
      </c>
      <c r="CO827" s="402">
        <v>12.6</v>
      </c>
      <c r="CP827" s="402">
        <v>12.6</v>
      </c>
    </row>
    <row r="828" spans="1:94">
      <c r="A828">
        <v>845</v>
      </c>
      <c r="B828" t="s">
        <v>1913</v>
      </c>
      <c r="C828" t="s">
        <v>1860</v>
      </c>
      <c r="D828" t="s">
        <v>1907</v>
      </c>
      <c r="E828" t="s">
        <v>1873</v>
      </c>
      <c r="F828" t="s">
        <v>2121</v>
      </c>
      <c r="I828" s="402"/>
      <c r="J828" s="402">
        <v>28.3</v>
      </c>
      <c r="K828" s="402"/>
      <c r="L828" s="402">
        <v>28</v>
      </c>
      <c r="M828" s="402">
        <v>31.3</v>
      </c>
      <c r="N828" s="402">
        <v>28</v>
      </c>
      <c r="O828" s="402">
        <v>28</v>
      </c>
      <c r="P828" s="402">
        <v>28</v>
      </c>
      <c r="Q828" s="402"/>
      <c r="R828" s="402">
        <v>28.1</v>
      </c>
      <c r="S828" s="402">
        <v>28.1</v>
      </c>
      <c r="T828" s="402">
        <v>28.1</v>
      </c>
      <c r="U828" s="402">
        <v>31.4</v>
      </c>
      <c r="V828" s="402">
        <v>32.1</v>
      </c>
      <c r="W828" s="402">
        <v>28.1</v>
      </c>
      <c r="X828" s="402">
        <v>28.1</v>
      </c>
      <c r="Y828" s="402">
        <v>28.1</v>
      </c>
      <c r="Z828" s="402">
        <v>28.1</v>
      </c>
      <c r="AA828" s="402">
        <v>28.1</v>
      </c>
      <c r="AB828" s="402">
        <v>28.1</v>
      </c>
      <c r="AC828" s="402">
        <v>28.1</v>
      </c>
      <c r="AD828" s="402">
        <v>27.8</v>
      </c>
      <c r="AE828" s="402">
        <v>28.1</v>
      </c>
      <c r="AF828" s="402">
        <v>28.1</v>
      </c>
      <c r="AG828" s="402">
        <v>28.1</v>
      </c>
      <c r="AH828" s="402">
        <v>26.3</v>
      </c>
      <c r="AI828" s="402"/>
      <c r="AJ828" s="402">
        <v>27.8</v>
      </c>
      <c r="AK828" s="402">
        <v>27.8</v>
      </c>
      <c r="AL828" s="402">
        <v>27.8</v>
      </c>
      <c r="AM828" s="402">
        <v>27.8</v>
      </c>
      <c r="AN828" s="402">
        <v>27.8</v>
      </c>
      <c r="AO828" s="402">
        <v>27.4</v>
      </c>
      <c r="AP828" s="402">
        <v>27.8</v>
      </c>
      <c r="AQ828" s="402">
        <v>27.8</v>
      </c>
      <c r="AR828" s="402">
        <v>31.2</v>
      </c>
      <c r="AS828" s="402">
        <v>27.8</v>
      </c>
      <c r="AT828" s="402">
        <v>27.8</v>
      </c>
      <c r="AU828" s="402">
        <v>27.8</v>
      </c>
      <c r="AV828" s="402">
        <v>34.4</v>
      </c>
      <c r="AW828" s="402">
        <v>31.1</v>
      </c>
      <c r="AX828" s="402">
        <v>31.1</v>
      </c>
      <c r="AY828" s="402">
        <v>31.1</v>
      </c>
      <c r="AZ828" s="402">
        <v>31.1</v>
      </c>
      <c r="BA828" s="402">
        <v>41.2</v>
      </c>
      <c r="BB828" s="402">
        <v>29.6</v>
      </c>
      <c r="BC828" s="402">
        <v>34.3</v>
      </c>
      <c r="BD828" s="402">
        <v>27.8</v>
      </c>
      <c r="BE828" s="402">
        <v>27.8</v>
      </c>
      <c r="BF828" s="402">
        <v>27.8</v>
      </c>
      <c r="BG828" s="402">
        <v>31.6</v>
      </c>
      <c r="BH828" s="402">
        <v>27.8</v>
      </c>
      <c r="BI828" s="402">
        <v>27.8</v>
      </c>
      <c r="BJ828" s="402">
        <v>27.8</v>
      </c>
      <c r="BK828" s="402">
        <v>27.8</v>
      </c>
      <c r="BL828" s="402">
        <v>27.8</v>
      </c>
      <c r="BM828" s="402">
        <v>27.8</v>
      </c>
      <c r="BN828" s="402">
        <v>27.8</v>
      </c>
      <c r="BO828" s="402">
        <v>27.8</v>
      </c>
      <c r="BP828" s="402">
        <v>27.8</v>
      </c>
      <c r="BQ828" s="402">
        <v>27.8</v>
      </c>
      <c r="BR828" s="402">
        <v>18.1</v>
      </c>
      <c r="BS828" s="402">
        <v>27.8</v>
      </c>
      <c r="BT828" s="402">
        <v>27.8</v>
      </c>
      <c r="BU828" s="402">
        <v>27.8</v>
      </c>
      <c r="BV828" s="402">
        <v>27.8</v>
      </c>
      <c r="BW828" s="402">
        <v>27.8</v>
      </c>
      <c r="BX828" s="402">
        <v>27.5</v>
      </c>
      <c r="BY828" s="402">
        <v>27.5</v>
      </c>
      <c r="BZ828" s="402">
        <v>27.5</v>
      </c>
      <c r="CA828" s="402">
        <v>23.2</v>
      </c>
      <c r="CB828" s="402">
        <v>27.8</v>
      </c>
      <c r="CC828" s="402">
        <v>27.8</v>
      </c>
      <c r="CD828" s="402">
        <v>27.8</v>
      </c>
      <c r="CE828" s="402">
        <v>28.5</v>
      </c>
      <c r="CF828" s="402">
        <v>27.8</v>
      </c>
      <c r="CG828" s="402">
        <v>27.8</v>
      </c>
      <c r="CH828" s="402">
        <v>27.8</v>
      </c>
      <c r="CI828" s="402">
        <v>27.8</v>
      </c>
      <c r="CJ828" s="402">
        <v>27.8</v>
      </c>
      <c r="CK828" s="402">
        <v>27.8</v>
      </c>
      <c r="CL828" s="402">
        <v>23.4</v>
      </c>
      <c r="CM828" s="402">
        <v>35.5</v>
      </c>
      <c r="CN828" s="402">
        <v>26</v>
      </c>
      <c r="CO828" s="402">
        <v>23.2</v>
      </c>
      <c r="CP828" s="402">
        <v>26</v>
      </c>
    </row>
    <row r="829" spans="3:94">
      <c r="C829" t="s">
        <v>1860</v>
      </c>
      <c r="D829" t="s">
        <v>1915</v>
      </c>
      <c r="I829" s="402"/>
      <c r="J829" s="402"/>
      <c r="K829" s="402"/>
      <c r="L829" s="402"/>
      <c r="M829" s="402"/>
      <c r="N829" s="402"/>
      <c r="O829" s="402"/>
      <c r="P829" s="402"/>
      <c r="Q829" s="402"/>
      <c r="R829" s="402"/>
      <c r="S829" s="402"/>
      <c r="T829" s="402"/>
      <c r="U829" s="402"/>
      <c r="V829" s="402"/>
      <c r="W829" s="402"/>
      <c r="X829" s="402"/>
      <c r="Y829" s="402"/>
      <c r="Z829" s="402"/>
      <c r="AA829" s="402"/>
      <c r="AB829" s="402"/>
      <c r="AC829" s="402"/>
      <c r="AD829" s="402"/>
      <c r="AE829" s="402"/>
      <c r="AF829" s="402"/>
      <c r="AG829" s="402"/>
      <c r="AH829" s="402"/>
      <c r="AI829" s="402"/>
      <c r="AJ829" s="402"/>
      <c r="AK829" s="402"/>
      <c r="AL829" s="402"/>
      <c r="AM829" s="402"/>
      <c r="AN829" s="402"/>
      <c r="AO829" s="402"/>
      <c r="AP829" s="402"/>
      <c r="AQ829" s="402"/>
      <c r="AR829" s="402"/>
      <c r="AS829" s="402"/>
      <c r="AT829" s="402"/>
      <c r="AU829" s="402"/>
      <c r="AV829" s="402"/>
      <c r="AW829" s="402"/>
      <c r="AX829" s="402"/>
      <c r="AY829" s="402"/>
      <c r="AZ829" s="402"/>
      <c r="BA829" s="402"/>
      <c r="BB829" s="402"/>
      <c r="BC829" s="402"/>
      <c r="BD829" s="402"/>
      <c r="BE829" s="402"/>
      <c r="BF829" s="402"/>
      <c r="BG829" s="402"/>
      <c r="BH829" s="402"/>
      <c r="BI829" s="402"/>
      <c r="BJ829" s="402"/>
      <c r="BK829" s="402"/>
      <c r="BL829" s="402"/>
      <c r="BM829" s="402"/>
      <c r="BN829" s="402"/>
      <c r="BO829" s="402"/>
      <c r="BP829" s="402"/>
      <c r="BQ829" s="402"/>
      <c r="BR829" s="402"/>
      <c r="BS829" s="402"/>
      <c r="BT829" s="402"/>
      <c r="BU829" s="402"/>
      <c r="BV829" s="402"/>
      <c r="BW829" s="402"/>
      <c r="BX829" s="402"/>
      <c r="BY829" s="402"/>
      <c r="BZ829" s="402"/>
      <c r="CA829" s="402"/>
      <c r="CB829" s="402"/>
      <c r="CC829" s="402"/>
      <c r="CD829" s="402"/>
      <c r="CE829" s="402"/>
      <c r="CF829" s="402"/>
      <c r="CG829" s="402"/>
      <c r="CH829" s="402"/>
      <c r="CI829" s="402"/>
      <c r="CJ829" s="402"/>
      <c r="CK829" s="402"/>
      <c r="CL829" s="402"/>
      <c r="CM829" s="402"/>
      <c r="CN829" s="402"/>
      <c r="CO829" s="402"/>
      <c r="CP829" s="402"/>
    </row>
    <row r="830" spans="1:94">
      <c r="A830">
        <v>847</v>
      </c>
      <c r="B830" t="s">
        <v>1914</v>
      </c>
      <c r="C830" t="s">
        <v>1860</v>
      </c>
      <c r="D830" t="s">
        <v>1915</v>
      </c>
      <c r="E830" t="s">
        <v>1862</v>
      </c>
      <c r="F830" t="s">
        <v>2121</v>
      </c>
      <c r="I830" s="402"/>
      <c r="J830" s="402">
        <v>14.2</v>
      </c>
      <c r="K830" s="402"/>
      <c r="L830" s="402">
        <v>12</v>
      </c>
      <c r="M830" s="402">
        <v>14.5</v>
      </c>
      <c r="N830" s="402">
        <v>13.6</v>
      </c>
      <c r="O830" s="402">
        <v>13.9</v>
      </c>
      <c r="P830" s="402">
        <v>17.2</v>
      </c>
      <c r="Q830" s="402"/>
      <c r="R830" s="402">
        <v>12.1</v>
      </c>
      <c r="S830" s="402">
        <v>12.1</v>
      </c>
      <c r="T830" s="402">
        <v>12.1</v>
      </c>
      <c r="U830" s="402">
        <v>14.6</v>
      </c>
      <c r="V830" s="402">
        <v>14.6</v>
      </c>
      <c r="W830" s="402">
        <v>11.6</v>
      </c>
      <c r="X830" s="402">
        <v>13.7</v>
      </c>
      <c r="Y830" s="402">
        <v>13.7</v>
      </c>
      <c r="Z830" s="402">
        <v>11</v>
      </c>
      <c r="AA830" s="402">
        <v>13.7</v>
      </c>
      <c r="AB830" s="402">
        <v>18.5</v>
      </c>
      <c r="AC830" s="402">
        <v>14</v>
      </c>
      <c r="AD830" s="402">
        <v>13.9</v>
      </c>
      <c r="AE830" s="402">
        <v>14</v>
      </c>
      <c r="AF830" s="402">
        <v>17.3</v>
      </c>
      <c r="AG830" s="402">
        <v>17.4</v>
      </c>
      <c r="AH830" s="402">
        <v>17.3</v>
      </c>
      <c r="AI830" s="402"/>
      <c r="AJ830" s="402">
        <v>12</v>
      </c>
      <c r="AK830" s="402">
        <v>12</v>
      </c>
      <c r="AL830" s="402">
        <v>12</v>
      </c>
      <c r="AM830" s="402">
        <v>5.2</v>
      </c>
      <c r="AN830" s="402">
        <v>12</v>
      </c>
      <c r="AO830" s="402">
        <v>15.1</v>
      </c>
      <c r="AP830" s="402">
        <v>12</v>
      </c>
      <c r="AQ830" s="402">
        <v>12</v>
      </c>
      <c r="AR830" s="402">
        <v>12</v>
      </c>
      <c r="AS830" s="402">
        <v>10.6</v>
      </c>
      <c r="AT830" s="402">
        <v>12</v>
      </c>
      <c r="AU830" s="402">
        <v>12</v>
      </c>
      <c r="AV830" s="402">
        <v>12</v>
      </c>
      <c r="AW830" s="402">
        <v>14.5</v>
      </c>
      <c r="AX830" s="402">
        <v>14.5</v>
      </c>
      <c r="AY830" s="402">
        <v>21.5</v>
      </c>
      <c r="AZ830" s="402">
        <v>14.5</v>
      </c>
      <c r="BA830" s="402">
        <v>21.3</v>
      </c>
      <c r="BB830" s="402">
        <v>10.7</v>
      </c>
      <c r="BC830" s="402">
        <v>14.5</v>
      </c>
      <c r="BD830" s="402">
        <v>11.5</v>
      </c>
      <c r="BE830" s="402">
        <v>11.5</v>
      </c>
      <c r="BF830" s="402">
        <v>10.6</v>
      </c>
      <c r="BG830" s="402">
        <v>13.9</v>
      </c>
      <c r="BH830" s="402">
        <v>13.6</v>
      </c>
      <c r="BI830" s="402">
        <v>13.6</v>
      </c>
      <c r="BJ830" s="402">
        <v>13.6</v>
      </c>
      <c r="BK830" s="402">
        <v>13.6</v>
      </c>
      <c r="BL830" s="402">
        <v>13.6</v>
      </c>
      <c r="BM830" s="402">
        <v>10.3</v>
      </c>
      <c r="BN830" s="402">
        <v>11</v>
      </c>
      <c r="BO830" s="402">
        <v>14.5</v>
      </c>
      <c r="BP830" s="402">
        <v>13.6</v>
      </c>
      <c r="BQ830" s="402">
        <v>18.5</v>
      </c>
      <c r="BR830" s="402">
        <v>15.7</v>
      </c>
      <c r="BS830" s="402">
        <v>19</v>
      </c>
      <c r="BT830" s="402">
        <v>10.8</v>
      </c>
      <c r="BU830" s="402">
        <v>14</v>
      </c>
      <c r="BV830" s="402">
        <v>14</v>
      </c>
      <c r="BW830" s="402">
        <v>16</v>
      </c>
      <c r="BX830" s="402">
        <v>13.8</v>
      </c>
      <c r="BY830" s="402">
        <v>13.8</v>
      </c>
      <c r="BZ830" s="402">
        <v>13.8</v>
      </c>
      <c r="CA830" s="402">
        <v>12.3</v>
      </c>
      <c r="CB830" s="402">
        <v>12.6</v>
      </c>
      <c r="CC830" s="402">
        <v>7.9</v>
      </c>
      <c r="CD830" s="402">
        <v>14</v>
      </c>
      <c r="CE830" s="402">
        <v>14</v>
      </c>
      <c r="CF830" s="402">
        <v>17.3</v>
      </c>
      <c r="CG830" s="402">
        <v>17.3</v>
      </c>
      <c r="CH830" s="402">
        <v>17.3</v>
      </c>
      <c r="CI830" s="402">
        <v>17.3</v>
      </c>
      <c r="CJ830" s="402">
        <v>17.3</v>
      </c>
      <c r="CK830" s="402">
        <v>14.3</v>
      </c>
      <c r="CL830" s="402">
        <v>17.3</v>
      </c>
      <c r="CM830" s="402">
        <v>24.1</v>
      </c>
      <c r="CN830" s="402">
        <v>25.3</v>
      </c>
      <c r="CO830" s="402">
        <v>17.3</v>
      </c>
      <c r="CP830" s="402">
        <v>17.3</v>
      </c>
    </row>
    <row r="831" spans="1:94">
      <c r="A831">
        <v>848</v>
      </c>
      <c r="B831" t="s">
        <v>1916</v>
      </c>
      <c r="C831" t="s">
        <v>1860</v>
      </c>
      <c r="D831" t="s">
        <v>1915</v>
      </c>
      <c r="E831" t="s">
        <v>1864</v>
      </c>
      <c r="F831" t="s">
        <v>2121</v>
      </c>
      <c r="I831" s="402"/>
      <c r="J831" s="402">
        <v>15.9</v>
      </c>
      <c r="K831" s="402"/>
      <c r="L831" s="402">
        <v>15.9</v>
      </c>
      <c r="M831" s="402">
        <v>15.9</v>
      </c>
      <c r="N831" s="402">
        <v>15.9</v>
      </c>
      <c r="O831" s="402">
        <v>15.9</v>
      </c>
      <c r="P831" s="402">
        <v>16.2</v>
      </c>
      <c r="Q831" s="402"/>
      <c r="R831" s="402">
        <v>15.8</v>
      </c>
      <c r="S831" s="402">
        <v>13.8</v>
      </c>
      <c r="T831" s="402">
        <v>15.8</v>
      </c>
      <c r="U831" s="402">
        <v>15.8</v>
      </c>
      <c r="V831" s="402">
        <v>15.8</v>
      </c>
      <c r="W831" s="402">
        <v>15.8</v>
      </c>
      <c r="X831" s="402">
        <v>15.8</v>
      </c>
      <c r="Y831" s="402">
        <v>15.8</v>
      </c>
      <c r="Z831" s="402">
        <v>15.8</v>
      </c>
      <c r="AA831" s="402">
        <v>15.8</v>
      </c>
      <c r="AB831" s="402">
        <v>11.4</v>
      </c>
      <c r="AC831" s="402">
        <v>15.8</v>
      </c>
      <c r="AD831" s="402">
        <v>15.8</v>
      </c>
      <c r="AE831" s="402">
        <v>18.6</v>
      </c>
      <c r="AF831" s="402">
        <v>15.5</v>
      </c>
      <c r="AG831" s="402">
        <v>20</v>
      </c>
      <c r="AH831" s="402">
        <v>16.1</v>
      </c>
      <c r="AI831" s="402"/>
      <c r="AJ831" s="402">
        <v>15.8</v>
      </c>
      <c r="AK831" s="402">
        <v>15.8</v>
      </c>
      <c r="AL831" s="402">
        <v>15.8</v>
      </c>
      <c r="AM831" s="402">
        <v>13.9</v>
      </c>
      <c r="AN831" s="402">
        <v>13.9</v>
      </c>
      <c r="AO831" s="402">
        <v>13.9</v>
      </c>
      <c r="AP831" s="402">
        <v>13.9</v>
      </c>
      <c r="AQ831" s="402">
        <v>10</v>
      </c>
      <c r="AR831" s="402">
        <v>13.9</v>
      </c>
      <c r="AS831" s="402">
        <v>15.8</v>
      </c>
      <c r="AT831" s="402">
        <v>18.9</v>
      </c>
      <c r="AU831" s="402">
        <v>15.8</v>
      </c>
      <c r="AV831" s="402">
        <v>15.8</v>
      </c>
      <c r="AW831" s="402">
        <v>15.8</v>
      </c>
      <c r="AX831" s="402">
        <v>15.8</v>
      </c>
      <c r="AY831" s="402">
        <v>30.2</v>
      </c>
      <c r="AZ831" s="402">
        <v>10.1</v>
      </c>
      <c r="BA831" s="402">
        <v>15.8</v>
      </c>
      <c r="BB831" s="402">
        <v>14.8</v>
      </c>
      <c r="BC831" s="402">
        <v>15.8</v>
      </c>
      <c r="BD831" s="402">
        <v>15.8</v>
      </c>
      <c r="BE831" s="402">
        <v>15.8</v>
      </c>
      <c r="BF831" s="402">
        <v>15.8</v>
      </c>
      <c r="BG831" s="402">
        <v>15.8</v>
      </c>
      <c r="BH831" s="402">
        <v>15.8</v>
      </c>
      <c r="BI831" s="402">
        <v>14.8</v>
      </c>
      <c r="BJ831" s="402">
        <v>15.8</v>
      </c>
      <c r="BK831" s="402">
        <v>15.1</v>
      </c>
      <c r="BL831" s="402">
        <v>15.8</v>
      </c>
      <c r="BM831" s="402">
        <v>15.8</v>
      </c>
      <c r="BN831" s="402">
        <v>15.8</v>
      </c>
      <c r="BO831" s="402">
        <v>15.8</v>
      </c>
      <c r="BP831" s="402">
        <v>15.8</v>
      </c>
      <c r="BQ831" s="402">
        <v>11.5</v>
      </c>
      <c r="BR831" s="402">
        <v>11.5</v>
      </c>
      <c r="BS831" s="402">
        <v>11.5</v>
      </c>
      <c r="BT831" s="402">
        <v>15.8</v>
      </c>
      <c r="BU831" s="402">
        <v>15.8</v>
      </c>
      <c r="BV831" s="402">
        <v>15.8</v>
      </c>
      <c r="BW831" s="402">
        <v>15.8</v>
      </c>
      <c r="BX831" s="402">
        <v>15.8</v>
      </c>
      <c r="BY831" s="402">
        <v>15.8</v>
      </c>
      <c r="BZ831" s="402">
        <v>15.8</v>
      </c>
      <c r="CA831" s="402">
        <v>15.8</v>
      </c>
      <c r="CB831" s="402">
        <v>18.7</v>
      </c>
      <c r="CC831" s="402">
        <v>18.7</v>
      </c>
      <c r="CD831" s="402">
        <v>18.7</v>
      </c>
      <c r="CE831" s="402">
        <v>20</v>
      </c>
      <c r="CF831" s="402">
        <v>15.5</v>
      </c>
      <c r="CG831" s="402">
        <v>15.5</v>
      </c>
      <c r="CH831" s="402">
        <v>12</v>
      </c>
      <c r="CI831" s="402">
        <v>17.3</v>
      </c>
      <c r="CJ831" s="402">
        <v>20.1</v>
      </c>
      <c r="CK831" s="402">
        <v>22.1</v>
      </c>
      <c r="CL831" s="402">
        <v>20.1</v>
      </c>
      <c r="CM831" s="402">
        <v>22</v>
      </c>
      <c r="CN831" s="402">
        <v>16.2</v>
      </c>
      <c r="CO831" s="402">
        <v>16.2</v>
      </c>
      <c r="CP831" s="402">
        <v>16.2</v>
      </c>
    </row>
    <row r="832" spans="1:94">
      <c r="A832">
        <v>849</v>
      </c>
      <c r="B832" t="s">
        <v>1917</v>
      </c>
      <c r="C832" t="s">
        <v>1860</v>
      </c>
      <c r="D832" t="s">
        <v>1915</v>
      </c>
      <c r="E832" t="s">
        <v>550</v>
      </c>
      <c r="F832" t="s">
        <v>2121</v>
      </c>
      <c r="I832" s="402"/>
      <c r="J832" s="402">
        <v>34.1</v>
      </c>
      <c r="K832" s="402"/>
      <c r="L832" s="402">
        <v>34</v>
      </c>
      <c r="M832" s="402">
        <v>34</v>
      </c>
      <c r="N832" s="402">
        <v>34</v>
      </c>
      <c r="O832" s="402">
        <v>34</v>
      </c>
      <c r="P832" s="402">
        <v>34.7</v>
      </c>
      <c r="Q832" s="402"/>
      <c r="R832" s="402">
        <v>34.1</v>
      </c>
      <c r="S832" s="402">
        <v>34.1</v>
      </c>
      <c r="T832" s="402">
        <v>34.1</v>
      </c>
      <c r="U832" s="402">
        <v>34.1</v>
      </c>
      <c r="V832" s="402">
        <v>34.1</v>
      </c>
      <c r="W832" s="402">
        <v>34.1</v>
      </c>
      <c r="X832" s="402">
        <v>34.1</v>
      </c>
      <c r="Y832" s="402">
        <v>34.1</v>
      </c>
      <c r="Z832" s="402">
        <v>34.1</v>
      </c>
      <c r="AA832" s="402">
        <v>34.1</v>
      </c>
      <c r="AB832" s="402">
        <v>33.9</v>
      </c>
      <c r="AC832" s="402">
        <v>34.1</v>
      </c>
      <c r="AD832" s="402">
        <v>32.8</v>
      </c>
      <c r="AE832" s="402">
        <v>34.1</v>
      </c>
      <c r="AF832" s="402">
        <v>34.9</v>
      </c>
      <c r="AG832" s="402">
        <v>34.8</v>
      </c>
      <c r="AH832" s="402">
        <v>34.8</v>
      </c>
      <c r="AI832" s="402"/>
      <c r="AJ832" s="402">
        <v>33.9</v>
      </c>
      <c r="AK832" s="402">
        <v>33.9</v>
      </c>
      <c r="AL832" s="402">
        <v>33.9</v>
      </c>
      <c r="AM832" s="402">
        <v>33.9</v>
      </c>
      <c r="AN832" s="402">
        <v>33.9</v>
      </c>
      <c r="AO832" s="402">
        <v>35.1</v>
      </c>
      <c r="AP832" s="402">
        <v>28.3</v>
      </c>
      <c r="AQ832" s="402">
        <v>31.7</v>
      </c>
      <c r="AR832" s="402">
        <v>33.9</v>
      </c>
      <c r="AS832" s="402">
        <v>33.9</v>
      </c>
      <c r="AT832" s="402">
        <v>33.9</v>
      </c>
      <c r="AU832" s="402">
        <v>33.9</v>
      </c>
      <c r="AV832" s="402">
        <v>33.9</v>
      </c>
      <c r="AW832" s="402">
        <v>33.9</v>
      </c>
      <c r="AX832" s="402">
        <v>33.9</v>
      </c>
      <c r="AY832" s="402">
        <v>32.2</v>
      </c>
      <c r="AZ832" s="402">
        <v>33.9</v>
      </c>
      <c r="BA832" s="402">
        <v>41.6</v>
      </c>
      <c r="BB832" s="402">
        <v>33.9</v>
      </c>
      <c r="BC832" s="402">
        <v>32.6</v>
      </c>
      <c r="BD832" s="402">
        <v>33.8</v>
      </c>
      <c r="BE832" s="402">
        <v>33.8</v>
      </c>
      <c r="BF832" s="402">
        <v>33.8</v>
      </c>
      <c r="BG832" s="402">
        <v>33.8</v>
      </c>
      <c r="BH832" s="402">
        <v>33.8</v>
      </c>
      <c r="BI832" s="402">
        <v>33.8</v>
      </c>
      <c r="BJ832" s="402">
        <v>33.8</v>
      </c>
      <c r="BK832" s="402">
        <v>33.8</v>
      </c>
      <c r="BL832" s="402">
        <v>33.8</v>
      </c>
      <c r="BM832" s="402">
        <v>33.8</v>
      </c>
      <c r="BN832" s="402">
        <v>32</v>
      </c>
      <c r="BO832" s="402">
        <v>33.8</v>
      </c>
      <c r="BP832" s="402">
        <v>33.8</v>
      </c>
      <c r="BQ832" s="402">
        <v>33.7</v>
      </c>
      <c r="BR832" s="402">
        <v>33.7</v>
      </c>
      <c r="BS832" s="402">
        <v>33.7</v>
      </c>
      <c r="BT832" s="402">
        <v>37.7</v>
      </c>
      <c r="BU832" s="402">
        <v>33.9</v>
      </c>
      <c r="BV832" s="402">
        <v>33.9</v>
      </c>
      <c r="BW832" s="402">
        <v>33.9</v>
      </c>
      <c r="BX832" s="402">
        <v>32.5</v>
      </c>
      <c r="BY832" s="402">
        <v>32.5</v>
      </c>
      <c r="BZ832" s="402">
        <v>32.5</v>
      </c>
      <c r="CA832" s="402">
        <v>32.5</v>
      </c>
      <c r="CB832" s="402">
        <v>33.9</v>
      </c>
      <c r="CC832" s="402">
        <v>31.7</v>
      </c>
      <c r="CD832" s="402">
        <v>36.3</v>
      </c>
      <c r="CE832" s="402">
        <v>33.9</v>
      </c>
      <c r="CF832" s="402">
        <v>34.7</v>
      </c>
      <c r="CG832" s="402">
        <v>34.7</v>
      </c>
      <c r="CH832" s="402">
        <v>36</v>
      </c>
      <c r="CI832" s="402">
        <v>34.6</v>
      </c>
      <c r="CJ832" s="402">
        <v>32.2</v>
      </c>
      <c r="CK832" s="402">
        <v>34.6</v>
      </c>
      <c r="CL832" s="402">
        <v>34.6</v>
      </c>
      <c r="CM832" s="402">
        <v>38.3</v>
      </c>
      <c r="CN832" s="402">
        <v>38.7</v>
      </c>
      <c r="CO832" s="402">
        <v>34.6</v>
      </c>
      <c r="CP832" s="402">
        <v>34.6</v>
      </c>
    </row>
    <row r="833" spans="1:94">
      <c r="A833">
        <v>850</v>
      </c>
      <c r="B833" t="s">
        <v>1918</v>
      </c>
      <c r="C833" t="s">
        <v>1860</v>
      </c>
      <c r="D833" t="s">
        <v>1915</v>
      </c>
      <c r="E833" t="s">
        <v>1867</v>
      </c>
      <c r="F833" t="s">
        <v>2121</v>
      </c>
      <c r="I833" s="402"/>
      <c r="J833" s="402">
        <v>14</v>
      </c>
      <c r="K833" s="402"/>
      <c r="L833" s="402">
        <v>11.1</v>
      </c>
      <c r="M833" s="402">
        <v>14.3</v>
      </c>
      <c r="N833" s="402">
        <v>14.3</v>
      </c>
      <c r="O833" s="402">
        <v>14.3</v>
      </c>
      <c r="P833" s="402">
        <v>16.1</v>
      </c>
      <c r="Q833" s="402"/>
      <c r="R833" s="402">
        <v>8.8</v>
      </c>
      <c r="S833" s="402">
        <v>11</v>
      </c>
      <c r="T833" s="402">
        <v>10.7</v>
      </c>
      <c r="U833" s="402">
        <v>14.2</v>
      </c>
      <c r="V833" s="402">
        <v>14.2</v>
      </c>
      <c r="W833" s="402">
        <v>14.2</v>
      </c>
      <c r="X833" s="402">
        <v>14.2</v>
      </c>
      <c r="Y833" s="402">
        <v>14.2</v>
      </c>
      <c r="Z833" s="402">
        <v>14.2</v>
      </c>
      <c r="AA833" s="402">
        <v>14.2</v>
      </c>
      <c r="AB833" s="402">
        <v>14.2</v>
      </c>
      <c r="AC833" s="402">
        <v>14.2</v>
      </c>
      <c r="AD833" s="402">
        <v>14.2</v>
      </c>
      <c r="AE833" s="402">
        <v>14.5</v>
      </c>
      <c r="AF833" s="402">
        <v>14.9</v>
      </c>
      <c r="AG833" s="402">
        <v>16</v>
      </c>
      <c r="AH833" s="402">
        <v>19</v>
      </c>
      <c r="AI833" s="402"/>
      <c r="AJ833" s="402">
        <v>8.7</v>
      </c>
      <c r="AK833" s="402">
        <v>8.7</v>
      </c>
      <c r="AL833" s="402">
        <v>8.7</v>
      </c>
      <c r="AM833" s="402">
        <v>10.9</v>
      </c>
      <c r="AN833" s="402">
        <v>11.5</v>
      </c>
      <c r="AO833" s="402">
        <v>10.9</v>
      </c>
      <c r="AP833" s="402">
        <v>11.4</v>
      </c>
      <c r="AQ833" s="402">
        <v>9.7</v>
      </c>
      <c r="AR833" s="402">
        <v>8.8</v>
      </c>
      <c r="AS833" s="402">
        <v>10.6</v>
      </c>
      <c r="AT833" s="402">
        <v>10.6</v>
      </c>
      <c r="AU833" s="402">
        <v>10.6</v>
      </c>
      <c r="AV833" s="402">
        <v>10.6</v>
      </c>
      <c r="AW833" s="402">
        <v>9.7</v>
      </c>
      <c r="AX833" s="402">
        <v>14.1</v>
      </c>
      <c r="AY833" s="402">
        <v>14.1</v>
      </c>
      <c r="AZ833" s="402">
        <v>14.1</v>
      </c>
      <c r="BA833" s="402">
        <v>14.1</v>
      </c>
      <c r="BB833" s="402">
        <v>14.1</v>
      </c>
      <c r="BC833" s="402">
        <v>14.1</v>
      </c>
      <c r="BD833" s="402">
        <v>14.1</v>
      </c>
      <c r="BE833" s="402">
        <v>14.1</v>
      </c>
      <c r="BF833" s="402">
        <v>14.1</v>
      </c>
      <c r="BG833" s="402">
        <v>14.1</v>
      </c>
      <c r="BH833" s="402">
        <v>16.3</v>
      </c>
      <c r="BI833" s="402">
        <v>12.3</v>
      </c>
      <c r="BJ833" s="402">
        <v>14.1</v>
      </c>
      <c r="BK833" s="402">
        <v>14.1</v>
      </c>
      <c r="BL833" s="402">
        <v>14.1</v>
      </c>
      <c r="BM833" s="402">
        <v>14.1</v>
      </c>
      <c r="BN833" s="402">
        <v>14.1</v>
      </c>
      <c r="BO833" s="402">
        <v>14.1</v>
      </c>
      <c r="BP833" s="402">
        <v>14.1</v>
      </c>
      <c r="BQ833" s="402">
        <v>14.1</v>
      </c>
      <c r="BR833" s="402">
        <v>14.1</v>
      </c>
      <c r="BS833" s="402">
        <v>14.1</v>
      </c>
      <c r="BT833" s="402">
        <v>14.1</v>
      </c>
      <c r="BU833" s="402">
        <v>14.1</v>
      </c>
      <c r="BV833" s="402">
        <v>14.4</v>
      </c>
      <c r="BW833" s="402">
        <v>14.1</v>
      </c>
      <c r="BX833" s="402">
        <v>14.1</v>
      </c>
      <c r="BY833" s="402">
        <v>8.3</v>
      </c>
      <c r="BZ833" s="402">
        <v>14.1</v>
      </c>
      <c r="CA833" s="402">
        <v>22.6</v>
      </c>
      <c r="CB833" s="402">
        <v>14.4</v>
      </c>
      <c r="CC833" s="402">
        <v>14.4</v>
      </c>
      <c r="CD833" s="402">
        <v>14.4</v>
      </c>
      <c r="CE833" s="402">
        <v>14.6</v>
      </c>
      <c r="CF833" s="402">
        <v>14.8</v>
      </c>
      <c r="CG833" s="402">
        <v>14.8</v>
      </c>
      <c r="CH833" s="402">
        <v>13.7</v>
      </c>
      <c r="CI833" s="402">
        <v>15.9</v>
      </c>
      <c r="CJ833" s="402">
        <v>15.9</v>
      </c>
      <c r="CK833" s="402">
        <v>15.9</v>
      </c>
      <c r="CL833" s="402">
        <v>15.9</v>
      </c>
      <c r="CM833" s="402">
        <v>20</v>
      </c>
      <c r="CN833" s="402">
        <v>18.9</v>
      </c>
      <c r="CO833" s="402">
        <v>18.9</v>
      </c>
      <c r="CP833" s="402">
        <v>18.9</v>
      </c>
    </row>
    <row r="834" spans="1:94">
      <c r="A834">
        <v>851</v>
      </c>
      <c r="B834" t="s">
        <v>1919</v>
      </c>
      <c r="C834" t="s">
        <v>1860</v>
      </c>
      <c r="D834" t="s">
        <v>1915</v>
      </c>
      <c r="E834" t="s">
        <v>1869</v>
      </c>
      <c r="F834" t="s">
        <v>2121</v>
      </c>
      <c r="J834">
        <v>15.8</v>
      </c>
      <c r="L834">
        <v>15.8</v>
      </c>
      <c r="M834">
        <v>15.8</v>
      </c>
      <c r="N834">
        <v>15.8</v>
      </c>
      <c r="O834">
        <v>15.1</v>
      </c>
      <c r="P834">
        <v>17</v>
      </c>
      <c r="R834">
        <v>15.6</v>
      </c>
      <c r="S834">
        <v>15.6</v>
      </c>
      <c r="T834">
        <v>15.6</v>
      </c>
      <c r="U834">
        <v>15.6</v>
      </c>
      <c r="V834">
        <v>15.6</v>
      </c>
      <c r="W834">
        <v>15.6</v>
      </c>
      <c r="X834">
        <v>15.6</v>
      </c>
      <c r="Y834">
        <v>15.6</v>
      </c>
      <c r="Z834">
        <v>15.6</v>
      </c>
      <c r="AA834">
        <v>15.6</v>
      </c>
      <c r="AB834">
        <v>13.5</v>
      </c>
      <c r="AC834">
        <v>15</v>
      </c>
      <c r="AD834">
        <v>15</v>
      </c>
      <c r="AE834">
        <v>15</v>
      </c>
      <c r="AF834">
        <v>14.7</v>
      </c>
      <c r="AG834">
        <v>20.8</v>
      </c>
      <c r="AH834">
        <v>16.9</v>
      </c>
      <c r="AJ834">
        <v>15.6</v>
      </c>
      <c r="AK834">
        <v>15.6</v>
      </c>
      <c r="AL834">
        <v>15.6</v>
      </c>
      <c r="AM834">
        <v>15.6</v>
      </c>
      <c r="AN834">
        <v>18</v>
      </c>
      <c r="AO834">
        <v>15.6</v>
      </c>
      <c r="AP834">
        <v>15.6</v>
      </c>
      <c r="AQ834">
        <v>15.6</v>
      </c>
      <c r="AR834">
        <v>15.6</v>
      </c>
      <c r="AS834">
        <v>16.1</v>
      </c>
      <c r="AT834">
        <v>15.6</v>
      </c>
      <c r="AU834">
        <v>15.6</v>
      </c>
      <c r="AV834">
        <v>14.5</v>
      </c>
      <c r="AW834">
        <v>15.6</v>
      </c>
      <c r="AX834">
        <v>15.6</v>
      </c>
      <c r="AY834">
        <v>21.6</v>
      </c>
      <c r="AZ834">
        <v>15.6</v>
      </c>
      <c r="BA834">
        <v>16.6</v>
      </c>
      <c r="BB834">
        <v>10.8</v>
      </c>
      <c r="BC834">
        <v>25.8</v>
      </c>
      <c r="BD834">
        <v>15.6</v>
      </c>
      <c r="BE834">
        <v>15.6</v>
      </c>
      <c r="BF834">
        <v>15.6</v>
      </c>
      <c r="BG834">
        <v>15.6</v>
      </c>
      <c r="BH834">
        <v>15.6</v>
      </c>
      <c r="BI834">
        <v>15.6</v>
      </c>
      <c r="BJ834">
        <v>15.6</v>
      </c>
      <c r="BK834">
        <v>17</v>
      </c>
      <c r="BL834">
        <v>14.3</v>
      </c>
      <c r="BM834">
        <v>15.6</v>
      </c>
      <c r="BN834">
        <v>15.6</v>
      </c>
      <c r="BO834">
        <v>15.6</v>
      </c>
      <c r="BP834">
        <v>15.6</v>
      </c>
      <c r="BQ834">
        <v>13.4</v>
      </c>
      <c r="BR834">
        <v>13.4</v>
      </c>
      <c r="BS834">
        <v>13.4</v>
      </c>
      <c r="BT834">
        <v>14.9</v>
      </c>
      <c r="BU834">
        <v>14.9</v>
      </c>
      <c r="BV834">
        <v>14.9</v>
      </c>
      <c r="BW834">
        <v>14.9</v>
      </c>
      <c r="BX834">
        <v>14.9</v>
      </c>
      <c r="BY834">
        <v>14.9</v>
      </c>
      <c r="BZ834">
        <v>11.3</v>
      </c>
      <c r="CA834">
        <v>14.9</v>
      </c>
      <c r="CB834">
        <v>13</v>
      </c>
      <c r="CC834">
        <v>13.5</v>
      </c>
      <c r="CD834">
        <v>14.9</v>
      </c>
      <c r="CE834">
        <v>14.9</v>
      </c>
      <c r="CF834">
        <v>14.7</v>
      </c>
      <c r="CG834">
        <v>14.7</v>
      </c>
      <c r="CH834">
        <v>14.7</v>
      </c>
      <c r="CI834">
        <v>20.7</v>
      </c>
      <c r="CJ834">
        <v>20.7</v>
      </c>
      <c r="CK834">
        <v>20.7</v>
      </c>
      <c r="CL834">
        <v>20.7</v>
      </c>
      <c r="CM834">
        <v>21.9</v>
      </c>
      <c r="CN834">
        <v>16.8</v>
      </c>
      <c r="CO834">
        <v>20.5</v>
      </c>
      <c r="CP834">
        <v>15.6</v>
      </c>
    </row>
    <row r="835" spans="1:94">
      <c r="A835">
        <v>852</v>
      </c>
      <c r="B835" t="s">
        <v>1920</v>
      </c>
      <c r="C835" t="s">
        <v>1860</v>
      </c>
      <c r="D835" t="s">
        <v>1915</v>
      </c>
      <c r="E835" t="s">
        <v>1871</v>
      </c>
      <c r="F835" t="s">
        <v>2121</v>
      </c>
      <c r="I835" s="402"/>
      <c r="J835" s="402">
        <v>11.1</v>
      </c>
      <c r="K835" s="402"/>
      <c r="L835" s="402">
        <v>10.1</v>
      </c>
      <c r="M835" s="402">
        <v>9.4</v>
      </c>
      <c r="N835" s="402">
        <v>10.1</v>
      </c>
      <c r="O835" s="402">
        <v>11.2</v>
      </c>
      <c r="P835" s="402">
        <v>14</v>
      </c>
      <c r="Q835" s="402"/>
      <c r="R835" s="402">
        <v>10.5</v>
      </c>
      <c r="S835" s="402">
        <v>10.5</v>
      </c>
      <c r="T835" s="402">
        <v>8.2</v>
      </c>
      <c r="U835" s="402">
        <v>9.8</v>
      </c>
      <c r="V835" s="402">
        <v>7.7</v>
      </c>
      <c r="W835" s="402">
        <v>10.6</v>
      </c>
      <c r="X835" s="402">
        <v>10.6</v>
      </c>
      <c r="Y835" s="402">
        <v>7.9</v>
      </c>
      <c r="Z835" s="402">
        <v>10.6</v>
      </c>
      <c r="AA835" s="402">
        <v>10.6</v>
      </c>
      <c r="AB835" s="402">
        <v>11.7</v>
      </c>
      <c r="AC835" s="402">
        <v>11.7</v>
      </c>
      <c r="AD835" s="402">
        <v>11.7</v>
      </c>
      <c r="AE835" s="402">
        <v>11.7</v>
      </c>
      <c r="AF835" s="402">
        <v>14.6</v>
      </c>
      <c r="AG835" s="402">
        <v>14.6</v>
      </c>
      <c r="AH835" s="402">
        <v>15.7</v>
      </c>
      <c r="AI835" s="402"/>
      <c r="AJ835" s="402">
        <v>10.4</v>
      </c>
      <c r="AK835" s="402">
        <v>10.4</v>
      </c>
      <c r="AL835" s="402">
        <v>10.4</v>
      </c>
      <c r="AM835" s="402">
        <v>9.7</v>
      </c>
      <c r="AN835" s="402">
        <v>10.4</v>
      </c>
      <c r="AO835" s="402">
        <v>10.4</v>
      </c>
      <c r="AP835" s="402">
        <v>10.4</v>
      </c>
      <c r="AQ835" s="402">
        <v>10.4</v>
      </c>
      <c r="AR835" s="402">
        <v>10.4</v>
      </c>
      <c r="AS835" s="402">
        <v>8.1</v>
      </c>
      <c r="AT835" s="402">
        <v>8.1</v>
      </c>
      <c r="AU835" s="402">
        <v>8.1</v>
      </c>
      <c r="AV835" s="402">
        <v>8.1</v>
      </c>
      <c r="AW835" s="402">
        <v>8.9</v>
      </c>
      <c r="AX835" s="402">
        <v>9.7</v>
      </c>
      <c r="AY835" s="402">
        <v>22.4</v>
      </c>
      <c r="AZ835" s="402">
        <v>8.9</v>
      </c>
      <c r="BA835" s="402">
        <v>7.7</v>
      </c>
      <c r="BB835" s="402">
        <v>7.7</v>
      </c>
      <c r="BC835" s="402">
        <v>7.7</v>
      </c>
      <c r="BD835" s="402">
        <v>7</v>
      </c>
      <c r="BE835" s="402">
        <v>10.5</v>
      </c>
      <c r="BF835" s="402">
        <v>10.5</v>
      </c>
      <c r="BG835" s="402">
        <v>10.5</v>
      </c>
      <c r="BH835" s="402">
        <v>16.6</v>
      </c>
      <c r="BI835" s="402">
        <v>10.5</v>
      </c>
      <c r="BJ835" s="402">
        <v>7.9</v>
      </c>
      <c r="BK835" s="402">
        <v>7.4</v>
      </c>
      <c r="BL835" s="402">
        <v>7.5</v>
      </c>
      <c r="BM835" s="402">
        <v>10.5</v>
      </c>
      <c r="BN835" s="402">
        <v>10.5</v>
      </c>
      <c r="BO835" s="402">
        <v>10.5</v>
      </c>
      <c r="BP835" s="402">
        <v>11.5</v>
      </c>
      <c r="BQ835" s="402">
        <v>11.6</v>
      </c>
      <c r="BR835" s="402">
        <v>11.6</v>
      </c>
      <c r="BS835" s="402">
        <v>16.6</v>
      </c>
      <c r="BT835" s="402">
        <v>10.6</v>
      </c>
      <c r="BU835" s="402">
        <v>10.4</v>
      </c>
      <c r="BV835" s="402">
        <v>11.6</v>
      </c>
      <c r="BW835" s="402">
        <v>11.6</v>
      </c>
      <c r="BX835" s="402">
        <v>10.6</v>
      </c>
      <c r="BY835" s="402">
        <v>11.6</v>
      </c>
      <c r="BZ835" s="402">
        <v>11.6</v>
      </c>
      <c r="CA835" s="402">
        <v>11.6</v>
      </c>
      <c r="CB835" s="402">
        <v>11.7</v>
      </c>
      <c r="CC835" s="402">
        <v>7.5</v>
      </c>
      <c r="CD835" s="402">
        <v>11.7</v>
      </c>
      <c r="CE835" s="402">
        <v>12.2</v>
      </c>
      <c r="CF835" s="402">
        <v>14.5</v>
      </c>
      <c r="CG835" s="402">
        <v>14.5</v>
      </c>
      <c r="CH835" s="402">
        <v>14.5</v>
      </c>
      <c r="CI835" s="402">
        <v>14.5</v>
      </c>
      <c r="CJ835" s="402">
        <v>14.5</v>
      </c>
      <c r="CK835" s="402">
        <v>14.5</v>
      </c>
      <c r="CL835" s="402">
        <v>14.5</v>
      </c>
      <c r="CM835" s="402">
        <v>15.9</v>
      </c>
      <c r="CN835" s="402">
        <v>15.6</v>
      </c>
      <c r="CO835" s="402">
        <v>15.6</v>
      </c>
      <c r="CP835" s="402">
        <v>15.6</v>
      </c>
    </row>
    <row r="836" spans="1:94">
      <c r="A836">
        <v>853</v>
      </c>
      <c r="B836" t="s">
        <v>1921</v>
      </c>
      <c r="C836" t="s">
        <v>1860</v>
      </c>
      <c r="D836" t="s">
        <v>1915</v>
      </c>
      <c r="E836" t="s">
        <v>1873</v>
      </c>
      <c r="F836" t="s">
        <v>2121</v>
      </c>
      <c r="I836" s="402"/>
      <c r="J836" s="402">
        <v>24.7</v>
      </c>
      <c r="K836" s="402"/>
      <c r="L836" s="402">
        <v>24.8</v>
      </c>
      <c r="M836" s="402">
        <v>24.9</v>
      </c>
      <c r="N836" s="402">
        <v>24.8</v>
      </c>
      <c r="O836" s="402">
        <v>24.3</v>
      </c>
      <c r="P836" s="402">
        <v>24.8</v>
      </c>
      <c r="Q836" s="402"/>
      <c r="R836" s="402">
        <v>24.7</v>
      </c>
      <c r="S836" s="402">
        <v>25.1</v>
      </c>
      <c r="T836" s="402">
        <v>24.7</v>
      </c>
      <c r="U836" s="402">
        <v>26.1</v>
      </c>
      <c r="V836" s="402">
        <v>24.8</v>
      </c>
      <c r="W836" s="402">
        <v>22.6</v>
      </c>
      <c r="X836" s="402">
        <v>27.6</v>
      </c>
      <c r="Y836" s="402">
        <v>24.7</v>
      </c>
      <c r="Z836" s="402">
        <v>24.7</v>
      </c>
      <c r="AA836" s="402">
        <v>24.7</v>
      </c>
      <c r="AB836" s="402">
        <v>24.2</v>
      </c>
      <c r="AC836" s="402">
        <v>23.9</v>
      </c>
      <c r="AD836" s="402">
        <v>24.2</v>
      </c>
      <c r="AE836" s="402">
        <v>24.2</v>
      </c>
      <c r="AF836" s="402">
        <v>24.7</v>
      </c>
      <c r="AG836" s="402">
        <v>24.7</v>
      </c>
      <c r="AH836" s="402">
        <v>24.7</v>
      </c>
      <c r="AI836" s="402"/>
      <c r="AJ836" s="402">
        <v>24.8</v>
      </c>
      <c r="AK836" s="402">
        <v>24.8</v>
      </c>
      <c r="AL836" s="402">
        <v>24.8</v>
      </c>
      <c r="AM836" s="402">
        <v>25.2</v>
      </c>
      <c r="AN836" s="402">
        <v>25.2</v>
      </c>
      <c r="AO836" s="402">
        <v>25.2</v>
      </c>
      <c r="AP836" s="402">
        <v>25.2</v>
      </c>
      <c r="AQ836" s="402">
        <v>25.2</v>
      </c>
      <c r="AR836" s="402">
        <v>26.4</v>
      </c>
      <c r="AS836" s="402">
        <v>24.8</v>
      </c>
      <c r="AT836" s="402">
        <v>23.6</v>
      </c>
      <c r="AU836" s="402">
        <v>24.8</v>
      </c>
      <c r="AV836" s="402">
        <v>24.8</v>
      </c>
      <c r="AW836" s="402">
        <v>26.2</v>
      </c>
      <c r="AX836" s="402">
        <v>26.2</v>
      </c>
      <c r="AY836" s="402">
        <v>26.2</v>
      </c>
      <c r="AZ836" s="402">
        <v>26.2</v>
      </c>
      <c r="BA836" s="402">
        <v>29.1</v>
      </c>
      <c r="BB836" s="402">
        <v>24.9</v>
      </c>
      <c r="BC836" s="402">
        <v>24.9</v>
      </c>
      <c r="BD836" s="402">
        <v>22.7</v>
      </c>
      <c r="BE836" s="402">
        <v>22.7</v>
      </c>
      <c r="BF836" s="402">
        <v>21.4</v>
      </c>
      <c r="BG836" s="402">
        <v>30.6</v>
      </c>
      <c r="BH836" s="402">
        <v>27.8</v>
      </c>
      <c r="BI836" s="402">
        <v>27.8</v>
      </c>
      <c r="BJ836" s="402">
        <v>24.8</v>
      </c>
      <c r="BK836" s="402">
        <v>23.4</v>
      </c>
      <c r="BL836" s="402">
        <v>24.8</v>
      </c>
      <c r="BM836" s="402">
        <v>24.8</v>
      </c>
      <c r="BN836" s="402">
        <v>24.8</v>
      </c>
      <c r="BO836" s="402">
        <v>24.8</v>
      </c>
      <c r="BP836" s="402">
        <v>24.8</v>
      </c>
      <c r="BQ836" s="402">
        <v>24.3</v>
      </c>
      <c r="BR836" s="402">
        <v>17.7</v>
      </c>
      <c r="BS836" s="402">
        <v>24.3</v>
      </c>
      <c r="BT836" s="402">
        <v>24</v>
      </c>
      <c r="BU836" s="402">
        <v>23.4</v>
      </c>
      <c r="BV836" s="402">
        <v>24</v>
      </c>
      <c r="BW836" s="402">
        <v>20.5</v>
      </c>
      <c r="BX836" s="402">
        <v>24.3</v>
      </c>
      <c r="BY836" s="402">
        <v>26.6</v>
      </c>
      <c r="BZ836" s="402">
        <v>24.3</v>
      </c>
      <c r="CA836" s="402">
        <v>19.5</v>
      </c>
      <c r="CB836" s="402">
        <v>24.3</v>
      </c>
      <c r="CC836" s="402">
        <v>24.3</v>
      </c>
      <c r="CD836" s="402">
        <v>24.3</v>
      </c>
      <c r="CE836" s="402">
        <v>26.1</v>
      </c>
      <c r="CF836" s="402">
        <v>24.8</v>
      </c>
      <c r="CG836" s="402">
        <v>24.8</v>
      </c>
      <c r="CH836" s="402">
        <v>24.8</v>
      </c>
      <c r="CI836" s="402">
        <v>24.8</v>
      </c>
      <c r="CJ836" s="402">
        <v>23.9</v>
      </c>
      <c r="CK836" s="402">
        <v>24.8</v>
      </c>
      <c r="CL836" s="402">
        <v>23.4</v>
      </c>
      <c r="CM836" s="402">
        <v>24.8</v>
      </c>
      <c r="CN836" s="402">
        <v>24.8</v>
      </c>
      <c r="CO836" s="402">
        <v>19.5</v>
      </c>
      <c r="CP836" s="402">
        <v>26.6</v>
      </c>
    </row>
    <row r="837" spans="3:94">
      <c r="C837" t="s">
        <v>1860</v>
      </c>
      <c r="D837" t="s">
        <v>1923</v>
      </c>
      <c r="I837" s="402"/>
      <c r="J837" s="402"/>
      <c r="K837" s="402"/>
      <c r="L837" s="402"/>
      <c r="M837" s="402"/>
      <c r="N837" s="402"/>
      <c r="O837" s="402"/>
      <c r="P837" s="402"/>
      <c r="Q837" s="402"/>
      <c r="R837" s="402"/>
      <c r="S837" s="402"/>
      <c r="T837" s="402"/>
      <c r="U837" s="402"/>
      <c r="V837" s="402"/>
      <c r="W837" s="402"/>
      <c r="X837" s="402"/>
      <c r="Y837" s="402"/>
      <c r="Z837" s="402"/>
      <c r="AA837" s="402"/>
      <c r="AB837" s="402"/>
      <c r="AC837" s="402"/>
      <c r="AD837" s="402"/>
      <c r="AE837" s="402"/>
      <c r="AF837" s="402"/>
      <c r="AG837" s="402"/>
      <c r="AH837" s="402"/>
      <c r="AI837" s="402"/>
      <c r="AJ837" s="402"/>
      <c r="AK837" s="402"/>
      <c r="AL837" s="402"/>
      <c r="AM837" s="402"/>
      <c r="AN837" s="402"/>
      <c r="AO837" s="402"/>
      <c r="AP837" s="402"/>
      <c r="AQ837" s="402"/>
      <c r="AR837" s="402"/>
      <c r="AS837" s="402"/>
      <c r="AT837" s="402"/>
      <c r="AU837" s="402"/>
      <c r="AV837" s="402"/>
      <c r="AW837" s="402"/>
      <c r="AX837" s="402"/>
      <c r="AY837" s="402"/>
      <c r="AZ837" s="402"/>
      <c r="BA837" s="402"/>
      <c r="BB837" s="402"/>
      <c r="BC837" s="402"/>
      <c r="BD837" s="402"/>
      <c r="BE837" s="402"/>
      <c r="BF837" s="402"/>
      <c r="BG837" s="402"/>
      <c r="BH837" s="402"/>
      <c r="BI837" s="402"/>
      <c r="BJ837" s="402"/>
      <c r="BK837" s="402"/>
      <c r="BL837" s="402"/>
      <c r="BM837" s="402"/>
      <c r="BN837" s="402"/>
      <c r="BO837" s="402"/>
      <c r="BP837" s="402"/>
      <c r="BQ837" s="402"/>
      <c r="BR837" s="402"/>
      <c r="BS837" s="402"/>
      <c r="BT837" s="402"/>
      <c r="BU837" s="402"/>
      <c r="BV837" s="402"/>
      <c r="BW837" s="402"/>
      <c r="BX837" s="402"/>
      <c r="BY837" s="402"/>
      <c r="BZ837" s="402"/>
      <c r="CA837" s="402"/>
      <c r="CB837" s="402"/>
      <c r="CC837" s="402"/>
      <c r="CD837" s="402"/>
      <c r="CE837" s="402"/>
      <c r="CF837" s="402"/>
      <c r="CG837" s="402"/>
      <c r="CH837" s="402"/>
      <c r="CI837" s="402"/>
      <c r="CJ837" s="402"/>
      <c r="CK837" s="402"/>
      <c r="CL837" s="402"/>
      <c r="CM837" s="402"/>
      <c r="CN837" s="402"/>
      <c r="CO837" s="402"/>
      <c r="CP837" s="402"/>
    </row>
    <row r="838" spans="1:94">
      <c r="A838">
        <v>855</v>
      </c>
      <c r="B838" t="s">
        <v>1922</v>
      </c>
      <c r="C838" t="s">
        <v>1860</v>
      </c>
      <c r="D838" t="s">
        <v>1923</v>
      </c>
      <c r="E838" t="s">
        <v>1862</v>
      </c>
      <c r="F838" t="s">
        <v>2121</v>
      </c>
      <c r="I838" s="402"/>
      <c r="J838" s="402">
        <v>13.2</v>
      </c>
      <c r="K838" s="402"/>
      <c r="L838" s="402">
        <v>11.9</v>
      </c>
      <c r="M838" s="402">
        <v>14.2</v>
      </c>
      <c r="N838" s="402">
        <v>11.6</v>
      </c>
      <c r="O838" s="402">
        <v>13.2</v>
      </c>
      <c r="P838" s="402">
        <v>16.1</v>
      </c>
      <c r="Q838" s="402"/>
      <c r="R838" s="402">
        <v>8.7</v>
      </c>
      <c r="S838" s="402">
        <v>12.2</v>
      </c>
      <c r="T838" s="402">
        <v>12.2</v>
      </c>
      <c r="U838" s="402">
        <v>15.5</v>
      </c>
      <c r="V838" s="402">
        <v>14.5</v>
      </c>
      <c r="W838" s="402">
        <v>8.4</v>
      </c>
      <c r="X838" s="402">
        <v>11.9</v>
      </c>
      <c r="Y838" s="402">
        <v>11.9</v>
      </c>
      <c r="Z838" s="402">
        <v>7.9</v>
      </c>
      <c r="AA838" s="402">
        <v>11.9</v>
      </c>
      <c r="AB838" s="402">
        <v>15.3</v>
      </c>
      <c r="AC838" s="402">
        <v>13.5</v>
      </c>
      <c r="AD838" s="402">
        <v>13.5</v>
      </c>
      <c r="AE838" s="402">
        <v>13.5</v>
      </c>
      <c r="AF838" s="402">
        <v>16.4</v>
      </c>
      <c r="AG838" s="402">
        <v>16.4</v>
      </c>
      <c r="AH838" s="402">
        <v>16.4</v>
      </c>
      <c r="AI838" s="402"/>
      <c r="AJ838" s="402">
        <v>8.6</v>
      </c>
      <c r="AK838" s="402">
        <v>8.6</v>
      </c>
      <c r="AL838" s="402">
        <v>8.6</v>
      </c>
      <c r="AM838" s="402">
        <v>5.3</v>
      </c>
      <c r="AN838" s="402">
        <v>12.1</v>
      </c>
      <c r="AO838" s="402">
        <v>12.1</v>
      </c>
      <c r="AP838" s="402">
        <v>12.1</v>
      </c>
      <c r="AQ838" s="402">
        <v>12.1</v>
      </c>
      <c r="AR838" s="402">
        <v>13.5</v>
      </c>
      <c r="AS838" s="402">
        <v>12.1</v>
      </c>
      <c r="AT838" s="402">
        <v>12.1</v>
      </c>
      <c r="AU838" s="402">
        <v>12.1</v>
      </c>
      <c r="AV838" s="402">
        <v>12.1</v>
      </c>
      <c r="AW838" s="402">
        <v>15.4</v>
      </c>
      <c r="AX838" s="402">
        <v>15.4</v>
      </c>
      <c r="AY838" s="402">
        <v>31</v>
      </c>
      <c r="AZ838" s="402">
        <v>15.4</v>
      </c>
      <c r="BA838" s="402">
        <v>14.5</v>
      </c>
      <c r="BB838" s="402">
        <v>14.5</v>
      </c>
      <c r="BC838" s="402">
        <v>14.5</v>
      </c>
      <c r="BD838" s="402">
        <v>8.4</v>
      </c>
      <c r="BE838" s="402">
        <v>8.4</v>
      </c>
      <c r="BF838" s="402">
        <v>6</v>
      </c>
      <c r="BG838" s="402">
        <v>12.8</v>
      </c>
      <c r="BH838" s="402">
        <v>11.9</v>
      </c>
      <c r="BI838" s="402">
        <v>7.6</v>
      </c>
      <c r="BJ838" s="402">
        <v>16</v>
      </c>
      <c r="BK838" s="402">
        <v>11.8</v>
      </c>
      <c r="BL838" s="402">
        <v>11.8</v>
      </c>
      <c r="BM838" s="402">
        <v>6.7</v>
      </c>
      <c r="BN838" s="402">
        <v>7.9</v>
      </c>
      <c r="BO838" s="402">
        <v>11.8</v>
      </c>
      <c r="BP838" s="402">
        <v>11.8</v>
      </c>
      <c r="BQ838" s="402">
        <v>15.3</v>
      </c>
      <c r="BR838" s="402">
        <v>14.9</v>
      </c>
      <c r="BS838" s="402">
        <v>19.7</v>
      </c>
      <c r="BT838" s="402">
        <v>13.4</v>
      </c>
      <c r="BU838" s="402">
        <v>13.4</v>
      </c>
      <c r="BV838" s="402">
        <v>13.4</v>
      </c>
      <c r="BW838" s="402">
        <v>16.5</v>
      </c>
      <c r="BX838" s="402">
        <v>15.8</v>
      </c>
      <c r="BY838" s="402">
        <v>13.4</v>
      </c>
      <c r="BZ838" s="402">
        <v>13.4</v>
      </c>
      <c r="CA838" s="402">
        <v>13.4</v>
      </c>
      <c r="CB838" s="402">
        <v>12.8</v>
      </c>
      <c r="CC838" s="402">
        <v>7.9</v>
      </c>
      <c r="CD838" s="402">
        <v>13.4</v>
      </c>
      <c r="CE838" s="402">
        <v>14.9</v>
      </c>
      <c r="CF838" s="402">
        <v>16.4</v>
      </c>
      <c r="CG838" s="402">
        <v>16.4</v>
      </c>
      <c r="CH838" s="402">
        <v>16.4</v>
      </c>
      <c r="CI838" s="402">
        <v>16.4</v>
      </c>
      <c r="CJ838" s="402">
        <v>16.4</v>
      </c>
      <c r="CK838" s="402">
        <v>16.4</v>
      </c>
      <c r="CL838" s="402">
        <v>15.7</v>
      </c>
      <c r="CM838" s="402">
        <v>18</v>
      </c>
      <c r="CN838" s="402">
        <v>16.4</v>
      </c>
      <c r="CO838" s="402">
        <v>16.4</v>
      </c>
      <c r="CP838" s="402">
        <v>16.4</v>
      </c>
    </row>
    <row r="839" spans="1:94">
      <c r="A839">
        <v>856</v>
      </c>
      <c r="B839" t="s">
        <v>1924</v>
      </c>
      <c r="C839" t="s">
        <v>1860</v>
      </c>
      <c r="D839" t="s">
        <v>1923</v>
      </c>
      <c r="E839" t="s">
        <v>1864</v>
      </c>
      <c r="F839" t="s">
        <v>2121</v>
      </c>
      <c r="I839" s="402"/>
      <c r="J839" s="402">
        <v>16.5</v>
      </c>
      <c r="K839" s="402"/>
      <c r="L839" s="402">
        <v>16.1</v>
      </c>
      <c r="M839" s="402">
        <v>16.1</v>
      </c>
      <c r="N839" s="402">
        <v>15.8</v>
      </c>
      <c r="O839" s="402">
        <v>16.1</v>
      </c>
      <c r="P839" s="402">
        <v>18.4</v>
      </c>
      <c r="Q839" s="402"/>
      <c r="R839" s="402">
        <v>16.5</v>
      </c>
      <c r="S839" s="402">
        <v>16.5</v>
      </c>
      <c r="T839" s="402">
        <v>16.5</v>
      </c>
      <c r="U839" s="402">
        <v>13.4</v>
      </c>
      <c r="V839" s="402">
        <v>16.5</v>
      </c>
      <c r="W839" s="402">
        <v>16.2</v>
      </c>
      <c r="X839" s="402">
        <v>14.4</v>
      </c>
      <c r="Y839" s="402">
        <v>16.2</v>
      </c>
      <c r="Z839" s="402">
        <v>16.2</v>
      </c>
      <c r="AA839" s="402">
        <v>16.2</v>
      </c>
      <c r="AB839" s="402">
        <v>7.5</v>
      </c>
      <c r="AC839" s="402">
        <v>16.6</v>
      </c>
      <c r="AD839" s="402">
        <v>16.5</v>
      </c>
      <c r="AE839" s="402">
        <v>16.5</v>
      </c>
      <c r="AF839" s="402">
        <v>18.9</v>
      </c>
      <c r="AG839" s="402">
        <v>19</v>
      </c>
      <c r="AH839" s="402">
        <v>18.9</v>
      </c>
      <c r="AI839" s="402"/>
      <c r="AJ839" s="402">
        <v>16.5</v>
      </c>
      <c r="AK839" s="402">
        <v>16.5</v>
      </c>
      <c r="AL839" s="402">
        <v>16.5</v>
      </c>
      <c r="AM839" s="402">
        <v>16.5</v>
      </c>
      <c r="AN839" s="402">
        <v>25.4</v>
      </c>
      <c r="AO839" s="402">
        <v>16.5</v>
      </c>
      <c r="AP839" s="402">
        <v>10.3</v>
      </c>
      <c r="AQ839" s="402">
        <v>16.5</v>
      </c>
      <c r="AR839" s="402">
        <v>16.5</v>
      </c>
      <c r="AS839" s="402">
        <v>16.5</v>
      </c>
      <c r="AT839" s="402">
        <v>16.5</v>
      </c>
      <c r="AU839" s="402">
        <v>16.5</v>
      </c>
      <c r="AV839" s="402">
        <v>16.5</v>
      </c>
      <c r="AW839" s="402">
        <v>10.3</v>
      </c>
      <c r="AX839" s="402">
        <v>13.4</v>
      </c>
      <c r="AY839" s="402">
        <v>13.4</v>
      </c>
      <c r="AZ839" s="402">
        <v>13.4</v>
      </c>
      <c r="BA839" s="402">
        <v>16.5</v>
      </c>
      <c r="BB839" s="402">
        <v>16.5</v>
      </c>
      <c r="BC839" s="402">
        <v>16.5</v>
      </c>
      <c r="BD839" s="402">
        <v>16.1</v>
      </c>
      <c r="BE839" s="402">
        <v>16.1</v>
      </c>
      <c r="BF839" s="402">
        <v>16.1</v>
      </c>
      <c r="BG839" s="402">
        <v>12</v>
      </c>
      <c r="BH839" s="402">
        <v>14.4</v>
      </c>
      <c r="BI839" s="402">
        <v>14.4</v>
      </c>
      <c r="BJ839" s="402">
        <v>16.1</v>
      </c>
      <c r="BK839" s="402">
        <v>15.3</v>
      </c>
      <c r="BL839" s="402">
        <v>16.1</v>
      </c>
      <c r="BM839" s="402">
        <v>16.1</v>
      </c>
      <c r="BN839" s="402">
        <v>16.1</v>
      </c>
      <c r="BO839" s="402">
        <v>16.1</v>
      </c>
      <c r="BP839" s="402">
        <v>16.1</v>
      </c>
      <c r="BQ839" s="402">
        <v>7.5</v>
      </c>
      <c r="BR839" s="402">
        <v>7.5</v>
      </c>
      <c r="BS839" s="402">
        <v>6.9</v>
      </c>
      <c r="BT839" s="402">
        <v>15.5</v>
      </c>
      <c r="BU839" s="402">
        <v>17.3</v>
      </c>
      <c r="BV839" s="402">
        <v>16.6</v>
      </c>
      <c r="BW839" s="402">
        <v>25.9</v>
      </c>
      <c r="BX839" s="402">
        <v>11.5</v>
      </c>
      <c r="BY839" s="402">
        <v>16.5</v>
      </c>
      <c r="BZ839" s="402">
        <v>16.5</v>
      </c>
      <c r="CA839" s="402">
        <v>16.5</v>
      </c>
      <c r="CB839" s="402">
        <v>16.5</v>
      </c>
      <c r="CC839" s="402">
        <v>16.5</v>
      </c>
      <c r="CD839" s="402">
        <v>16.5</v>
      </c>
      <c r="CE839" s="402">
        <v>16.5</v>
      </c>
      <c r="CF839" s="402">
        <v>21.7</v>
      </c>
      <c r="CG839" s="402">
        <v>18.9</v>
      </c>
      <c r="CH839" s="402">
        <v>17.8</v>
      </c>
      <c r="CI839" s="402">
        <v>19</v>
      </c>
      <c r="CJ839" s="402">
        <v>19</v>
      </c>
      <c r="CK839" s="402">
        <v>19</v>
      </c>
      <c r="CL839" s="402">
        <v>19.8</v>
      </c>
      <c r="CM839" s="402">
        <v>19</v>
      </c>
      <c r="CN839" s="402">
        <v>18.9</v>
      </c>
      <c r="CO839" s="402">
        <v>18.9</v>
      </c>
      <c r="CP839" s="402">
        <v>18.9</v>
      </c>
    </row>
    <row r="840" spans="1:94">
      <c r="A840">
        <v>857</v>
      </c>
      <c r="B840" t="s">
        <v>1925</v>
      </c>
      <c r="C840" t="s">
        <v>1860</v>
      </c>
      <c r="D840" t="s">
        <v>1923</v>
      </c>
      <c r="E840" t="s">
        <v>550</v>
      </c>
      <c r="F840" t="s">
        <v>2121</v>
      </c>
      <c r="I840" s="402"/>
      <c r="J840" s="402">
        <v>25.5</v>
      </c>
      <c r="K840" s="402"/>
      <c r="L840" s="402">
        <v>25.1</v>
      </c>
      <c r="M840" s="402">
        <v>25.5</v>
      </c>
      <c r="N840" s="402">
        <v>25.1</v>
      </c>
      <c r="O840" s="402">
        <v>25.1</v>
      </c>
      <c r="P840" s="402">
        <v>27.3</v>
      </c>
      <c r="Q840" s="402"/>
      <c r="R840" s="402">
        <v>25.4</v>
      </c>
      <c r="S840" s="402">
        <v>24.2</v>
      </c>
      <c r="T840" s="402">
        <v>25.4</v>
      </c>
      <c r="U840" s="402">
        <v>25.8</v>
      </c>
      <c r="V840" s="402">
        <v>26.2</v>
      </c>
      <c r="W840" s="402">
        <v>25.4</v>
      </c>
      <c r="X840" s="402">
        <v>25.4</v>
      </c>
      <c r="Y840" s="402">
        <v>25.4</v>
      </c>
      <c r="Z840" s="402">
        <v>20.6</v>
      </c>
      <c r="AA840" s="402">
        <v>25.4</v>
      </c>
      <c r="AB840" s="402">
        <v>25.4</v>
      </c>
      <c r="AC840" s="402">
        <v>25.4</v>
      </c>
      <c r="AD840" s="402">
        <v>23.9</v>
      </c>
      <c r="AE840" s="402">
        <v>25.4</v>
      </c>
      <c r="AF840" s="402">
        <v>27.7</v>
      </c>
      <c r="AG840" s="402">
        <v>27.7</v>
      </c>
      <c r="AH840" s="402">
        <v>27.7</v>
      </c>
      <c r="AI840" s="402"/>
      <c r="AJ840" s="402">
        <v>25.4</v>
      </c>
      <c r="AK840" s="402">
        <v>25.4</v>
      </c>
      <c r="AL840" s="402">
        <v>25.4</v>
      </c>
      <c r="AM840" s="402">
        <v>20.5</v>
      </c>
      <c r="AN840" s="402">
        <v>23.8</v>
      </c>
      <c r="AO840" s="402">
        <v>24.2</v>
      </c>
      <c r="AP840" s="402">
        <v>24.2</v>
      </c>
      <c r="AQ840" s="402">
        <v>24.2</v>
      </c>
      <c r="AR840" s="402">
        <v>24.2</v>
      </c>
      <c r="AS840" s="402">
        <v>28.1</v>
      </c>
      <c r="AT840" s="402">
        <v>25.4</v>
      </c>
      <c r="AU840" s="402">
        <v>25.4</v>
      </c>
      <c r="AV840" s="402">
        <v>22.2</v>
      </c>
      <c r="AW840" s="402">
        <v>25.8</v>
      </c>
      <c r="AX840" s="402">
        <v>25.8</v>
      </c>
      <c r="AY840" s="402">
        <v>25.8</v>
      </c>
      <c r="AZ840" s="402">
        <v>32.2</v>
      </c>
      <c r="BA840" s="402">
        <v>26.1</v>
      </c>
      <c r="BB840" s="402">
        <v>30.3</v>
      </c>
      <c r="BC840" s="402">
        <v>26.1</v>
      </c>
      <c r="BD840" s="402">
        <v>25.4</v>
      </c>
      <c r="BE840" s="402">
        <v>25.4</v>
      </c>
      <c r="BF840" s="402">
        <v>25.4</v>
      </c>
      <c r="BG840" s="402">
        <v>25.4</v>
      </c>
      <c r="BH840" s="402">
        <v>25.4</v>
      </c>
      <c r="BI840" s="402">
        <v>25.1</v>
      </c>
      <c r="BJ840" s="402">
        <v>24.3</v>
      </c>
      <c r="BK840" s="402">
        <v>25.4</v>
      </c>
      <c r="BL840" s="402">
        <v>25.4</v>
      </c>
      <c r="BM840" s="402">
        <v>20.5</v>
      </c>
      <c r="BN840" s="402">
        <v>20.5</v>
      </c>
      <c r="BO840" s="402">
        <v>25.4</v>
      </c>
      <c r="BP840" s="402">
        <v>25.4</v>
      </c>
      <c r="BQ840" s="402">
        <v>25.4</v>
      </c>
      <c r="BR840" s="402">
        <v>25.4</v>
      </c>
      <c r="BS840" s="402">
        <v>25.4</v>
      </c>
      <c r="BT840" s="402">
        <v>25.4</v>
      </c>
      <c r="BU840" s="402">
        <v>25.2</v>
      </c>
      <c r="BV840" s="402">
        <v>25.4</v>
      </c>
      <c r="BW840" s="402">
        <v>25.4</v>
      </c>
      <c r="BX840" s="402">
        <v>23.8</v>
      </c>
      <c r="BY840" s="402">
        <v>17.5</v>
      </c>
      <c r="BZ840" s="402">
        <v>23.8</v>
      </c>
      <c r="CA840" s="402">
        <v>23.8</v>
      </c>
      <c r="CB840" s="402">
        <v>25.4</v>
      </c>
      <c r="CC840" s="402">
        <v>25.4</v>
      </c>
      <c r="CD840" s="402">
        <v>30.9</v>
      </c>
      <c r="CE840" s="402">
        <v>25.4</v>
      </c>
      <c r="CF840" s="402">
        <v>27.6</v>
      </c>
      <c r="CG840" s="402">
        <v>27.6</v>
      </c>
      <c r="CH840" s="402">
        <v>27.6</v>
      </c>
      <c r="CI840" s="402">
        <v>27.6</v>
      </c>
      <c r="CJ840" s="402">
        <v>27.6</v>
      </c>
      <c r="CK840" s="402">
        <v>27.6</v>
      </c>
      <c r="CL840" s="402">
        <v>27.6</v>
      </c>
      <c r="CM840" s="402">
        <v>27.6</v>
      </c>
      <c r="CN840" s="402">
        <v>27.6</v>
      </c>
      <c r="CO840" s="402">
        <v>27.6</v>
      </c>
      <c r="CP840" s="402">
        <v>27.6</v>
      </c>
    </row>
    <row r="841" spans="1:94">
      <c r="A841">
        <v>858</v>
      </c>
      <c r="B841" t="s">
        <v>1926</v>
      </c>
      <c r="C841" t="s">
        <v>1860</v>
      </c>
      <c r="D841" t="s">
        <v>1923</v>
      </c>
      <c r="E841" t="s">
        <v>1867</v>
      </c>
      <c r="F841" t="s">
        <v>2121</v>
      </c>
      <c r="I841" s="402"/>
      <c r="J841" s="402">
        <v>11.5</v>
      </c>
      <c r="K841" s="402"/>
      <c r="L841" s="402">
        <v>10.6</v>
      </c>
      <c r="M841" s="402">
        <v>11.1</v>
      </c>
      <c r="N841" s="402">
        <v>11.1</v>
      </c>
      <c r="O841" s="402">
        <v>11.1</v>
      </c>
      <c r="P841" s="402">
        <v>13.8</v>
      </c>
      <c r="Q841" s="402"/>
      <c r="R841" s="402">
        <v>10.7</v>
      </c>
      <c r="S841" s="402">
        <v>10.7</v>
      </c>
      <c r="T841" s="402">
        <v>10.1</v>
      </c>
      <c r="U841" s="402">
        <v>11.2</v>
      </c>
      <c r="V841" s="402">
        <v>10.8</v>
      </c>
      <c r="W841" s="402">
        <v>11.2</v>
      </c>
      <c r="X841" s="402">
        <v>11.2</v>
      </c>
      <c r="Y841" s="402">
        <v>9.8</v>
      </c>
      <c r="Z841" s="402">
        <v>11.2</v>
      </c>
      <c r="AA841" s="402">
        <v>11.2</v>
      </c>
      <c r="AB841" s="402">
        <v>11.2</v>
      </c>
      <c r="AC841" s="402">
        <v>11.9</v>
      </c>
      <c r="AD841" s="402">
        <v>11.2</v>
      </c>
      <c r="AE841" s="402">
        <v>11.2</v>
      </c>
      <c r="AF841" s="402">
        <v>14</v>
      </c>
      <c r="AG841" s="402">
        <v>14.4</v>
      </c>
      <c r="AH841" s="402">
        <v>14</v>
      </c>
      <c r="AI841" s="402"/>
      <c r="AJ841" s="402">
        <v>10.7</v>
      </c>
      <c r="AK841" s="402">
        <v>10.7</v>
      </c>
      <c r="AL841" s="402">
        <v>10.7</v>
      </c>
      <c r="AM841" s="402">
        <v>10.7</v>
      </c>
      <c r="AN841" s="402">
        <v>21.1</v>
      </c>
      <c r="AO841" s="402">
        <v>10.7</v>
      </c>
      <c r="AP841" s="402">
        <v>10.7</v>
      </c>
      <c r="AQ841" s="402">
        <v>10.7</v>
      </c>
      <c r="AR841" s="402">
        <v>8</v>
      </c>
      <c r="AS841" s="402">
        <v>10.1</v>
      </c>
      <c r="AT841" s="402">
        <v>10.1</v>
      </c>
      <c r="AU841" s="402">
        <v>10.1</v>
      </c>
      <c r="AV841" s="402">
        <v>10.1</v>
      </c>
      <c r="AW841" s="402">
        <v>8.6</v>
      </c>
      <c r="AX841" s="402">
        <v>11.2</v>
      </c>
      <c r="AY841" s="402">
        <v>13.4</v>
      </c>
      <c r="AZ841" s="402">
        <v>11.2</v>
      </c>
      <c r="BA841" s="402">
        <v>10.1</v>
      </c>
      <c r="BB841" s="402">
        <v>10.8</v>
      </c>
      <c r="BC841" s="402">
        <v>10.8</v>
      </c>
      <c r="BD841" s="402">
        <v>11.2</v>
      </c>
      <c r="BE841" s="402">
        <v>11</v>
      </c>
      <c r="BF841" s="402">
        <v>11.2</v>
      </c>
      <c r="BG841" s="402">
        <v>11.2</v>
      </c>
      <c r="BH841" s="402">
        <v>15.7</v>
      </c>
      <c r="BI841" s="402">
        <v>11.2</v>
      </c>
      <c r="BJ841" s="402">
        <v>9.7</v>
      </c>
      <c r="BK841" s="402">
        <v>4.8</v>
      </c>
      <c r="BL841" s="402">
        <v>9.7</v>
      </c>
      <c r="BM841" s="402">
        <v>11.2</v>
      </c>
      <c r="BN841" s="402">
        <v>11.2</v>
      </c>
      <c r="BO841" s="402">
        <v>11.2</v>
      </c>
      <c r="BP841" s="402">
        <v>11.2</v>
      </c>
      <c r="BQ841" s="402">
        <v>11.2</v>
      </c>
      <c r="BR841" s="402">
        <v>11.2</v>
      </c>
      <c r="BS841" s="402">
        <v>11.2</v>
      </c>
      <c r="BT841" s="402">
        <v>11.9</v>
      </c>
      <c r="BU841" s="402">
        <v>11.9</v>
      </c>
      <c r="BV841" s="402">
        <v>13.9</v>
      </c>
      <c r="BW841" s="402">
        <v>11.9</v>
      </c>
      <c r="BX841" s="402">
        <v>11.2</v>
      </c>
      <c r="BY841" s="402">
        <v>11.2</v>
      </c>
      <c r="BZ841" s="402">
        <v>11.2</v>
      </c>
      <c r="CA841" s="402">
        <v>11.2</v>
      </c>
      <c r="CB841" s="402">
        <v>11.2</v>
      </c>
      <c r="CC841" s="402">
        <v>11.2</v>
      </c>
      <c r="CD841" s="402">
        <v>9.7</v>
      </c>
      <c r="CE841" s="402">
        <v>11.2</v>
      </c>
      <c r="CF841" s="402">
        <v>12.7</v>
      </c>
      <c r="CG841" s="402">
        <v>13.9</v>
      </c>
      <c r="CH841" s="402">
        <v>13.9</v>
      </c>
      <c r="CI841" s="402">
        <v>14.4</v>
      </c>
      <c r="CJ841" s="402">
        <v>14.4</v>
      </c>
      <c r="CK841" s="402">
        <v>14.4</v>
      </c>
      <c r="CL841" s="402">
        <v>14.4</v>
      </c>
      <c r="CM841" s="402">
        <v>15</v>
      </c>
      <c r="CN841" s="402">
        <v>15.7</v>
      </c>
      <c r="CO841" s="402">
        <v>13.9</v>
      </c>
      <c r="CP841" s="402">
        <v>13.9</v>
      </c>
    </row>
    <row r="842" spans="1:94">
      <c r="A842">
        <v>859</v>
      </c>
      <c r="B842" t="s">
        <v>1927</v>
      </c>
      <c r="C842" t="s">
        <v>1860</v>
      </c>
      <c r="D842" t="s">
        <v>1923</v>
      </c>
      <c r="E842" t="s">
        <v>1869</v>
      </c>
      <c r="F842" t="s">
        <v>2121</v>
      </c>
      <c r="J842">
        <v>8.3</v>
      </c>
      <c r="L842">
        <v>6.1</v>
      </c>
      <c r="M842">
        <v>8.2</v>
      </c>
      <c r="N842">
        <v>7.7</v>
      </c>
      <c r="O842">
        <v>8.2</v>
      </c>
      <c r="P842">
        <v>11.4</v>
      </c>
      <c r="R842">
        <v>6</v>
      </c>
      <c r="S842">
        <v>6</v>
      </c>
      <c r="T842">
        <v>6</v>
      </c>
      <c r="U842">
        <v>10.1</v>
      </c>
      <c r="V842">
        <v>8</v>
      </c>
      <c r="W842">
        <v>7.6</v>
      </c>
      <c r="X842">
        <v>7.6</v>
      </c>
      <c r="Y842">
        <v>7.6</v>
      </c>
      <c r="Z842">
        <v>7.6</v>
      </c>
      <c r="AA842">
        <v>7.6</v>
      </c>
      <c r="AB842">
        <v>8</v>
      </c>
      <c r="AC842">
        <v>9.4</v>
      </c>
      <c r="AD842">
        <v>7.2</v>
      </c>
      <c r="AE842">
        <v>8</v>
      </c>
      <c r="AF842">
        <v>9.9</v>
      </c>
      <c r="AG842">
        <v>11.7</v>
      </c>
      <c r="AH842">
        <v>13.2</v>
      </c>
      <c r="AJ842">
        <v>5.9</v>
      </c>
      <c r="AK842">
        <v>5.9</v>
      </c>
      <c r="AL842">
        <v>5.9</v>
      </c>
      <c r="AM842">
        <v>5.9</v>
      </c>
      <c r="AN842">
        <v>5.9</v>
      </c>
      <c r="AO842">
        <v>5.9</v>
      </c>
      <c r="AP842">
        <v>5.9</v>
      </c>
      <c r="AQ842">
        <v>5.9</v>
      </c>
      <c r="AR842">
        <v>5.9</v>
      </c>
      <c r="AS842">
        <v>5.9</v>
      </c>
      <c r="AT842">
        <v>5.9</v>
      </c>
      <c r="AU842">
        <v>5.9</v>
      </c>
      <c r="AV842">
        <v>5.9</v>
      </c>
      <c r="AW842">
        <v>8.1</v>
      </c>
      <c r="AX842">
        <v>13.1</v>
      </c>
      <c r="AY842">
        <v>20.8</v>
      </c>
      <c r="AZ842">
        <v>8.1</v>
      </c>
      <c r="BA842">
        <v>7.9</v>
      </c>
      <c r="BB842">
        <v>7.4</v>
      </c>
      <c r="BC842">
        <v>9.5</v>
      </c>
      <c r="BD842">
        <v>7.5</v>
      </c>
      <c r="BE842">
        <v>4.5</v>
      </c>
      <c r="BF842">
        <v>7.5</v>
      </c>
      <c r="BG842">
        <v>7.5</v>
      </c>
      <c r="BH842">
        <v>7.5</v>
      </c>
      <c r="BI842">
        <v>7.5</v>
      </c>
      <c r="BJ842">
        <v>7.5</v>
      </c>
      <c r="BK842">
        <v>7.5</v>
      </c>
      <c r="BL842">
        <v>6.5</v>
      </c>
      <c r="BM842">
        <v>7.5</v>
      </c>
      <c r="BN842">
        <v>10.9</v>
      </c>
      <c r="BO842">
        <v>7.5</v>
      </c>
      <c r="BP842">
        <v>7.5</v>
      </c>
      <c r="BQ842">
        <v>7.3</v>
      </c>
      <c r="BR842">
        <v>7.9</v>
      </c>
      <c r="BS842">
        <v>7.9</v>
      </c>
      <c r="BT842">
        <v>11.4</v>
      </c>
      <c r="BU842">
        <v>9.3</v>
      </c>
      <c r="BV842">
        <v>9.3</v>
      </c>
      <c r="BW842">
        <v>11.1</v>
      </c>
      <c r="BX842">
        <v>7.1</v>
      </c>
      <c r="BY842">
        <v>7.1</v>
      </c>
      <c r="BZ842">
        <v>4.3</v>
      </c>
      <c r="CA842">
        <v>7.1</v>
      </c>
      <c r="CB842">
        <v>7.9</v>
      </c>
      <c r="CC842">
        <v>6</v>
      </c>
      <c r="CD842">
        <v>7.2</v>
      </c>
      <c r="CE842">
        <v>7.9</v>
      </c>
      <c r="CF842">
        <v>8.4</v>
      </c>
      <c r="CG842">
        <v>9.8</v>
      </c>
      <c r="CH842">
        <v>9</v>
      </c>
      <c r="CI842">
        <v>11.6</v>
      </c>
      <c r="CJ842">
        <v>11.6</v>
      </c>
      <c r="CK842">
        <v>11.6</v>
      </c>
      <c r="CL842">
        <v>13.5</v>
      </c>
      <c r="CM842">
        <v>14.7</v>
      </c>
      <c r="CN842">
        <v>18.3</v>
      </c>
      <c r="CO842">
        <v>13.1</v>
      </c>
      <c r="CP842">
        <v>13.1</v>
      </c>
    </row>
    <row r="843" spans="1:94">
      <c r="A843">
        <v>860</v>
      </c>
      <c r="B843" t="s">
        <v>1928</v>
      </c>
      <c r="C843" t="s">
        <v>1860</v>
      </c>
      <c r="D843" t="s">
        <v>1923</v>
      </c>
      <c r="E843" t="s">
        <v>1871</v>
      </c>
      <c r="F843" t="s">
        <v>2121</v>
      </c>
      <c r="I843" s="402"/>
      <c r="J843" s="402">
        <v>7.4</v>
      </c>
      <c r="K843" s="402"/>
      <c r="L843" s="402">
        <v>4.2</v>
      </c>
      <c r="M843" s="402">
        <v>8.5</v>
      </c>
      <c r="N843" s="402">
        <v>7</v>
      </c>
      <c r="O843" s="402">
        <v>7.7</v>
      </c>
      <c r="P843" s="402">
        <v>10.3</v>
      </c>
      <c r="Q843" s="402"/>
      <c r="R843" s="402">
        <v>4.1</v>
      </c>
      <c r="S843" s="402">
        <v>4.1</v>
      </c>
      <c r="T843" s="402">
        <v>4</v>
      </c>
      <c r="U843" s="402">
        <v>8.5</v>
      </c>
      <c r="V843" s="402">
        <v>8.5</v>
      </c>
      <c r="W843" s="402">
        <v>6</v>
      </c>
      <c r="X843" s="402">
        <v>6.9</v>
      </c>
      <c r="Y843" s="402">
        <v>6.9</v>
      </c>
      <c r="Z843" s="402">
        <v>6.9</v>
      </c>
      <c r="AA843" s="402">
        <v>6.6</v>
      </c>
      <c r="AB843" s="402">
        <v>7.6</v>
      </c>
      <c r="AC843" s="402">
        <v>7.6</v>
      </c>
      <c r="AD843" s="402">
        <v>7.6</v>
      </c>
      <c r="AE843" s="402">
        <v>7.6</v>
      </c>
      <c r="AF843" s="402">
        <v>10.3</v>
      </c>
      <c r="AG843" s="402">
        <v>10.3</v>
      </c>
      <c r="AH843" s="402">
        <v>12</v>
      </c>
      <c r="AI843" s="402"/>
      <c r="AJ843" s="402">
        <v>4.1</v>
      </c>
      <c r="AK843" s="402">
        <v>4.1</v>
      </c>
      <c r="AL843" s="402">
        <v>4.1</v>
      </c>
      <c r="AM843" s="402">
        <v>4.1</v>
      </c>
      <c r="AN843" s="402">
        <v>4.1</v>
      </c>
      <c r="AO843" s="402">
        <v>4.6</v>
      </c>
      <c r="AP843" s="402">
        <v>4.1</v>
      </c>
      <c r="AQ843" s="402">
        <v>4.1</v>
      </c>
      <c r="AR843" s="402">
        <v>4.1</v>
      </c>
      <c r="AS843" s="402">
        <v>4</v>
      </c>
      <c r="AT843" s="402">
        <v>4</v>
      </c>
      <c r="AU843" s="402">
        <v>4</v>
      </c>
      <c r="AV843" s="402">
        <v>4</v>
      </c>
      <c r="AW843" s="402">
        <v>7.8</v>
      </c>
      <c r="AX843" s="402">
        <v>8.5</v>
      </c>
      <c r="AY843" s="402">
        <v>22.5</v>
      </c>
      <c r="AZ843" s="402">
        <v>7.8</v>
      </c>
      <c r="BA843" s="402">
        <v>8.5</v>
      </c>
      <c r="BB843" s="402">
        <v>9.2</v>
      </c>
      <c r="BC843" s="402">
        <v>8.5</v>
      </c>
      <c r="BD843" s="402">
        <v>5.9</v>
      </c>
      <c r="BE843" s="402">
        <v>6</v>
      </c>
      <c r="BF843" s="402">
        <v>6</v>
      </c>
      <c r="BG843" s="402">
        <v>6.9</v>
      </c>
      <c r="BH843" s="402">
        <v>7.6</v>
      </c>
      <c r="BI843" s="402">
        <v>6.5</v>
      </c>
      <c r="BJ843" s="402">
        <v>6.9</v>
      </c>
      <c r="BK843" s="402">
        <v>4.1</v>
      </c>
      <c r="BL843" s="402">
        <v>6.9</v>
      </c>
      <c r="BM843" s="402">
        <v>6.9</v>
      </c>
      <c r="BN843" s="402">
        <v>6.9</v>
      </c>
      <c r="BO843" s="402">
        <v>6.6</v>
      </c>
      <c r="BP843" s="402">
        <v>4.2</v>
      </c>
      <c r="BQ843" s="402">
        <v>7.6</v>
      </c>
      <c r="BR843" s="402">
        <v>7.6</v>
      </c>
      <c r="BS843" s="402">
        <v>7.6</v>
      </c>
      <c r="BT843" s="402">
        <v>7.6</v>
      </c>
      <c r="BU843" s="402">
        <v>3.7</v>
      </c>
      <c r="BV843" s="402">
        <v>7.6</v>
      </c>
      <c r="BW843" s="402">
        <v>12</v>
      </c>
      <c r="BX843" s="402">
        <v>7.6</v>
      </c>
      <c r="BY843" s="402">
        <v>7.6</v>
      </c>
      <c r="BZ843" s="402">
        <v>7.6</v>
      </c>
      <c r="CA843" s="402">
        <v>7.6</v>
      </c>
      <c r="CB843" s="402">
        <v>7.6</v>
      </c>
      <c r="CC843" s="402">
        <v>6.2</v>
      </c>
      <c r="CD843" s="402">
        <v>7.6</v>
      </c>
      <c r="CE843" s="402">
        <v>9.5</v>
      </c>
      <c r="CF843" s="402">
        <v>9</v>
      </c>
      <c r="CG843" s="402">
        <v>10.2</v>
      </c>
      <c r="CH843" s="402">
        <v>11.5</v>
      </c>
      <c r="CI843" s="402">
        <v>10.2</v>
      </c>
      <c r="CJ843" s="402">
        <v>10.2</v>
      </c>
      <c r="CK843" s="402">
        <v>7.2</v>
      </c>
      <c r="CL843" s="402">
        <v>7.7</v>
      </c>
      <c r="CM843" s="402">
        <v>10.2</v>
      </c>
      <c r="CN843" s="402">
        <v>19.8</v>
      </c>
      <c r="CO843" s="402">
        <v>11.9</v>
      </c>
      <c r="CP843" s="402">
        <v>11.9</v>
      </c>
    </row>
    <row r="844" spans="1:94">
      <c r="A844">
        <v>861</v>
      </c>
      <c r="B844" t="s">
        <v>1929</v>
      </c>
      <c r="C844" t="s">
        <v>1860</v>
      </c>
      <c r="D844" t="s">
        <v>1923</v>
      </c>
      <c r="E844" t="s">
        <v>1873</v>
      </c>
      <c r="F844" t="s">
        <v>2121</v>
      </c>
      <c r="I844" s="402"/>
      <c r="J844" s="402">
        <v>31.1</v>
      </c>
      <c r="K844" s="402"/>
      <c r="L844" s="402">
        <v>30.9</v>
      </c>
      <c r="M844" s="402">
        <v>32.6</v>
      </c>
      <c r="N844" s="402">
        <v>30.9</v>
      </c>
      <c r="O844" s="402">
        <v>30.9</v>
      </c>
      <c r="P844" s="402">
        <v>30.9</v>
      </c>
      <c r="Q844" s="402"/>
      <c r="R844" s="402">
        <v>31.3</v>
      </c>
      <c r="S844" s="402">
        <v>31.3</v>
      </c>
      <c r="T844" s="402">
        <v>28.6</v>
      </c>
      <c r="U844" s="402">
        <v>33</v>
      </c>
      <c r="V844" s="402">
        <v>33</v>
      </c>
      <c r="W844" s="402">
        <v>31.3</v>
      </c>
      <c r="X844" s="402">
        <v>32.8</v>
      </c>
      <c r="Y844" s="402">
        <v>31.3</v>
      </c>
      <c r="Z844" s="402">
        <v>27.8</v>
      </c>
      <c r="AA844" s="402">
        <v>31.3</v>
      </c>
      <c r="AB844" s="402">
        <v>31.3</v>
      </c>
      <c r="AC844" s="402">
        <v>31.3</v>
      </c>
      <c r="AD844" s="402">
        <v>29</v>
      </c>
      <c r="AE844" s="402">
        <v>32.2</v>
      </c>
      <c r="AF844" s="402">
        <v>31.3</v>
      </c>
      <c r="AG844" s="402">
        <v>31.3</v>
      </c>
      <c r="AH844" s="402">
        <v>31.3</v>
      </c>
      <c r="AI844" s="402"/>
      <c r="AJ844" s="402">
        <v>31.4</v>
      </c>
      <c r="AK844" s="402">
        <v>31.4</v>
      </c>
      <c r="AL844" s="402">
        <v>31.4</v>
      </c>
      <c r="AM844" s="402">
        <v>31.4</v>
      </c>
      <c r="AN844" s="402">
        <v>31.4</v>
      </c>
      <c r="AO844" s="402">
        <v>31.5</v>
      </c>
      <c r="AP844" s="402">
        <v>31.4</v>
      </c>
      <c r="AQ844" s="402">
        <v>31.4</v>
      </c>
      <c r="AR844" s="402">
        <v>31.4</v>
      </c>
      <c r="AS844" s="402">
        <v>28.7</v>
      </c>
      <c r="AT844" s="402">
        <v>24.2</v>
      </c>
      <c r="AU844" s="402">
        <v>28.7</v>
      </c>
      <c r="AV844" s="402">
        <v>28.7</v>
      </c>
      <c r="AW844" s="402">
        <v>33.1</v>
      </c>
      <c r="AX844" s="402">
        <v>33.1</v>
      </c>
      <c r="AY844" s="402">
        <v>33.1</v>
      </c>
      <c r="AZ844" s="402">
        <v>33.1</v>
      </c>
      <c r="BA844" s="402">
        <v>33.1</v>
      </c>
      <c r="BB844" s="402">
        <v>32.4</v>
      </c>
      <c r="BC844" s="402">
        <v>39.7</v>
      </c>
      <c r="BD844" s="402">
        <v>32.4</v>
      </c>
      <c r="BE844" s="402">
        <v>31.4</v>
      </c>
      <c r="BF844" s="402">
        <v>31.4</v>
      </c>
      <c r="BG844" s="402">
        <v>32.9</v>
      </c>
      <c r="BH844" s="402">
        <v>32.9</v>
      </c>
      <c r="BI844" s="402">
        <v>32.9</v>
      </c>
      <c r="BJ844" s="402">
        <v>31.4</v>
      </c>
      <c r="BK844" s="402">
        <v>31.4</v>
      </c>
      <c r="BL844" s="402">
        <v>31.4</v>
      </c>
      <c r="BM844" s="402">
        <v>27.4</v>
      </c>
      <c r="BN844" s="402">
        <v>27.9</v>
      </c>
      <c r="BO844" s="402">
        <v>31.4</v>
      </c>
      <c r="BP844" s="402">
        <v>31.4</v>
      </c>
      <c r="BQ844" s="402">
        <v>28.5</v>
      </c>
      <c r="BR844" s="402">
        <v>31.4</v>
      </c>
      <c r="BS844" s="402">
        <v>31.4</v>
      </c>
      <c r="BT844" s="402">
        <v>31.4</v>
      </c>
      <c r="BU844" s="402">
        <v>31.4</v>
      </c>
      <c r="BV844" s="402">
        <v>31.4</v>
      </c>
      <c r="BW844" s="402">
        <v>31.4</v>
      </c>
      <c r="BX844" s="402">
        <v>29</v>
      </c>
      <c r="BY844" s="402">
        <v>29</v>
      </c>
      <c r="BZ844" s="402">
        <v>29</v>
      </c>
      <c r="CA844" s="402">
        <v>25.9</v>
      </c>
      <c r="CB844" s="402">
        <v>32.3</v>
      </c>
      <c r="CC844" s="402">
        <v>32.3</v>
      </c>
      <c r="CD844" s="402">
        <v>32.3</v>
      </c>
      <c r="CE844" s="402">
        <v>41.5</v>
      </c>
      <c r="CF844" s="402">
        <v>37.9</v>
      </c>
      <c r="CG844" s="402">
        <v>31.4</v>
      </c>
      <c r="CH844" s="402">
        <v>26.1</v>
      </c>
      <c r="CI844" s="402">
        <v>32.8</v>
      </c>
      <c r="CJ844" s="402">
        <v>31.4</v>
      </c>
      <c r="CK844" s="402">
        <v>31.4</v>
      </c>
      <c r="CL844" s="402">
        <v>30.6</v>
      </c>
      <c r="CM844" s="402">
        <v>31.4</v>
      </c>
      <c r="CN844" s="402">
        <v>31.4</v>
      </c>
      <c r="CO844" s="402">
        <v>31.4</v>
      </c>
      <c r="CP844" s="402">
        <v>31.4</v>
      </c>
    </row>
    <row r="845" spans="3:94">
      <c r="C845" t="s">
        <v>1860</v>
      </c>
      <c r="D845" t="s">
        <v>1931</v>
      </c>
      <c r="I845" s="402"/>
      <c r="J845" s="402"/>
      <c r="K845" s="402"/>
      <c r="L845" s="402"/>
      <c r="M845" s="402"/>
      <c r="N845" s="402"/>
      <c r="O845" s="402"/>
      <c r="P845" s="402"/>
      <c r="Q845" s="402"/>
      <c r="R845" s="402"/>
      <c r="S845" s="402"/>
      <c r="T845" s="402"/>
      <c r="U845" s="402"/>
      <c r="V845" s="402"/>
      <c r="W845" s="402"/>
      <c r="X845" s="402"/>
      <c r="Y845" s="402"/>
      <c r="Z845" s="402"/>
      <c r="AA845" s="402"/>
      <c r="AB845" s="402"/>
      <c r="AC845" s="402"/>
      <c r="AD845" s="402"/>
      <c r="AE845" s="402"/>
      <c r="AF845" s="402"/>
      <c r="AG845" s="402"/>
      <c r="AH845" s="402"/>
      <c r="AI845" s="402"/>
      <c r="AJ845" s="402"/>
      <c r="AK845" s="402"/>
      <c r="AL845" s="402"/>
      <c r="AM845" s="402"/>
      <c r="AN845" s="402"/>
      <c r="AO845" s="402"/>
      <c r="AP845" s="402"/>
      <c r="AQ845" s="402"/>
      <c r="AR845" s="402"/>
      <c r="AS845" s="402"/>
      <c r="AT845" s="402"/>
      <c r="AU845" s="402"/>
      <c r="AV845" s="402"/>
      <c r="AW845" s="402"/>
      <c r="AX845" s="402"/>
      <c r="AY845" s="402"/>
      <c r="AZ845" s="402"/>
      <c r="BA845" s="402"/>
      <c r="BB845" s="402"/>
      <c r="BC845" s="402"/>
      <c r="BD845" s="402"/>
      <c r="BE845" s="402"/>
      <c r="BF845" s="402"/>
      <c r="BG845" s="402"/>
      <c r="BH845" s="402"/>
      <c r="BI845" s="402"/>
      <c r="BJ845" s="402"/>
      <c r="BK845" s="402"/>
      <c r="BL845" s="402"/>
      <c r="BM845" s="402"/>
      <c r="BN845" s="402"/>
      <c r="BO845" s="402"/>
      <c r="BP845" s="402"/>
      <c r="BQ845" s="402"/>
      <c r="BR845" s="402"/>
      <c r="BS845" s="402"/>
      <c r="BT845" s="402"/>
      <c r="BU845" s="402"/>
      <c r="BV845" s="402"/>
      <c r="BW845" s="402"/>
      <c r="BX845" s="402"/>
      <c r="BY845" s="402"/>
      <c r="BZ845" s="402"/>
      <c r="CA845" s="402"/>
      <c r="CB845" s="402"/>
      <c r="CC845" s="402"/>
      <c r="CD845" s="402"/>
      <c r="CE845" s="402"/>
      <c r="CF845" s="402"/>
      <c r="CG845" s="402"/>
      <c r="CH845" s="402"/>
      <c r="CI845" s="402"/>
      <c r="CJ845" s="402"/>
      <c r="CK845" s="402"/>
      <c r="CL845" s="402"/>
      <c r="CM845" s="402"/>
      <c r="CN845" s="402"/>
      <c r="CO845" s="402"/>
      <c r="CP845" s="402"/>
    </row>
    <row r="846" spans="1:94">
      <c r="A846">
        <v>863</v>
      </c>
      <c r="B846" t="s">
        <v>1930</v>
      </c>
      <c r="C846" t="s">
        <v>1860</v>
      </c>
      <c r="D846" t="s">
        <v>1931</v>
      </c>
      <c r="E846" t="s">
        <v>1862</v>
      </c>
      <c r="F846" t="s">
        <v>2121</v>
      </c>
      <c r="I846" s="402"/>
      <c r="J846" s="402">
        <v>14.5</v>
      </c>
      <c r="K846" s="402"/>
      <c r="L846" s="402">
        <v>13.7</v>
      </c>
      <c r="M846" s="402">
        <v>15.6</v>
      </c>
      <c r="N846" s="402">
        <v>13.8</v>
      </c>
      <c r="O846" s="402">
        <v>14.3</v>
      </c>
      <c r="P846" s="402">
        <v>15.9</v>
      </c>
      <c r="Q846" s="402"/>
      <c r="R846" s="402">
        <v>13.6</v>
      </c>
      <c r="S846" s="402">
        <v>13.6</v>
      </c>
      <c r="T846" s="402">
        <v>13.6</v>
      </c>
      <c r="U846" s="402">
        <v>19.6</v>
      </c>
      <c r="V846" s="402">
        <v>15.5</v>
      </c>
      <c r="W846" s="402">
        <v>12.4</v>
      </c>
      <c r="X846" s="402">
        <v>13.7</v>
      </c>
      <c r="Y846" s="402">
        <v>13.2</v>
      </c>
      <c r="Z846" s="402">
        <v>13.2</v>
      </c>
      <c r="AA846" s="402">
        <v>15.9</v>
      </c>
      <c r="AB846" s="402">
        <v>14.2</v>
      </c>
      <c r="AC846" s="402">
        <v>14.2</v>
      </c>
      <c r="AD846" s="402">
        <v>14.2</v>
      </c>
      <c r="AE846" s="402">
        <v>14.2</v>
      </c>
      <c r="AF846" s="402">
        <v>15.8</v>
      </c>
      <c r="AG846" s="402">
        <v>15.8</v>
      </c>
      <c r="AH846" s="402">
        <v>15.8</v>
      </c>
      <c r="AI846" s="402"/>
      <c r="AJ846" s="402">
        <v>13.5</v>
      </c>
      <c r="AK846" s="402">
        <v>13.5</v>
      </c>
      <c r="AL846" s="402">
        <v>13.5</v>
      </c>
      <c r="AM846" s="402">
        <v>13.5</v>
      </c>
      <c r="AN846" s="402">
        <v>12.1</v>
      </c>
      <c r="AO846" s="402">
        <v>13.5</v>
      </c>
      <c r="AP846" s="402">
        <v>13.5</v>
      </c>
      <c r="AQ846" s="402">
        <v>13.5</v>
      </c>
      <c r="AR846" s="402">
        <v>13.5</v>
      </c>
      <c r="AS846" s="402">
        <v>13.5</v>
      </c>
      <c r="AT846" s="402">
        <v>13.5</v>
      </c>
      <c r="AU846" s="402">
        <v>13.5</v>
      </c>
      <c r="AV846" s="402">
        <v>13.5</v>
      </c>
      <c r="AW846" s="402">
        <v>19.4</v>
      </c>
      <c r="AX846" s="402">
        <v>19.4</v>
      </c>
      <c r="AY846" s="402">
        <v>33.3</v>
      </c>
      <c r="AZ846" s="402">
        <v>18.3</v>
      </c>
      <c r="BA846" s="402">
        <v>15.4</v>
      </c>
      <c r="BB846" s="402">
        <v>15.4</v>
      </c>
      <c r="BC846" s="402">
        <v>15.4</v>
      </c>
      <c r="BD846" s="402">
        <v>12.3</v>
      </c>
      <c r="BE846" s="402">
        <v>12.3</v>
      </c>
      <c r="BF846" s="402">
        <v>11.2</v>
      </c>
      <c r="BG846" s="402">
        <v>13.6</v>
      </c>
      <c r="BH846" s="402">
        <v>13.8</v>
      </c>
      <c r="BI846" s="402">
        <v>13.6</v>
      </c>
      <c r="BJ846" s="402">
        <v>13.1</v>
      </c>
      <c r="BK846" s="402">
        <v>10.5</v>
      </c>
      <c r="BL846" s="402">
        <v>13.1</v>
      </c>
      <c r="BM846" s="402">
        <v>12.6</v>
      </c>
      <c r="BN846" s="402">
        <v>13.1</v>
      </c>
      <c r="BO846" s="402">
        <v>19.4</v>
      </c>
      <c r="BP846" s="402">
        <v>15.7</v>
      </c>
      <c r="BQ846" s="402">
        <v>14.1</v>
      </c>
      <c r="BR846" s="402">
        <v>14.1</v>
      </c>
      <c r="BS846" s="402">
        <v>16.4</v>
      </c>
      <c r="BT846" s="402">
        <v>14.1</v>
      </c>
      <c r="BU846" s="402">
        <v>12</v>
      </c>
      <c r="BV846" s="402">
        <v>14.1</v>
      </c>
      <c r="BW846" s="402">
        <v>14.1</v>
      </c>
      <c r="BX846" s="402">
        <v>21.3</v>
      </c>
      <c r="BY846" s="402">
        <v>14.1</v>
      </c>
      <c r="BZ846" s="402">
        <v>14.1</v>
      </c>
      <c r="CA846" s="402">
        <v>11.4</v>
      </c>
      <c r="CB846" s="402">
        <v>14.1</v>
      </c>
      <c r="CC846" s="402">
        <v>13</v>
      </c>
      <c r="CD846" s="402">
        <v>14.1</v>
      </c>
      <c r="CE846" s="402">
        <v>14.1</v>
      </c>
      <c r="CF846" s="402">
        <v>15.7</v>
      </c>
      <c r="CG846" s="402">
        <v>15.7</v>
      </c>
      <c r="CH846" s="402">
        <v>15.7</v>
      </c>
      <c r="CI846" s="402">
        <v>15.7</v>
      </c>
      <c r="CJ846" s="402">
        <v>20.3</v>
      </c>
      <c r="CK846" s="402">
        <v>15.7</v>
      </c>
      <c r="CL846" s="402">
        <v>15.7</v>
      </c>
      <c r="CM846" s="402">
        <v>15.7</v>
      </c>
      <c r="CN846" s="402">
        <v>15.7</v>
      </c>
      <c r="CO846" s="402">
        <v>15.7</v>
      </c>
      <c r="CP846" s="402">
        <v>15.7</v>
      </c>
    </row>
    <row r="847" spans="1:94">
      <c r="A847">
        <v>864</v>
      </c>
      <c r="B847" t="s">
        <v>1932</v>
      </c>
      <c r="C847" t="s">
        <v>1860</v>
      </c>
      <c r="D847" t="s">
        <v>1931</v>
      </c>
      <c r="E847" t="s">
        <v>1864</v>
      </c>
      <c r="F847" t="s">
        <v>2121</v>
      </c>
      <c r="I847" s="402"/>
      <c r="J847" s="402">
        <v>35.6</v>
      </c>
      <c r="K847" s="402"/>
      <c r="L847" s="402">
        <v>35.7</v>
      </c>
      <c r="M847" s="402">
        <v>33.4</v>
      </c>
      <c r="N847" s="402">
        <v>35.7</v>
      </c>
      <c r="O847" s="402">
        <v>35.7</v>
      </c>
      <c r="P847" s="402">
        <v>35.7</v>
      </c>
      <c r="Q847" s="402"/>
      <c r="R847" s="402">
        <v>36.1</v>
      </c>
      <c r="S847" s="402">
        <v>36.1</v>
      </c>
      <c r="T847" s="402">
        <v>36.1</v>
      </c>
      <c r="U847" s="402">
        <v>33.8</v>
      </c>
      <c r="V847" s="402">
        <v>33.8</v>
      </c>
      <c r="W847" s="402">
        <v>36.1</v>
      </c>
      <c r="X847" s="402">
        <v>36.1</v>
      </c>
      <c r="Y847" s="402">
        <v>36.1</v>
      </c>
      <c r="Z847" s="402">
        <v>36.1</v>
      </c>
      <c r="AA847" s="402">
        <v>36.1</v>
      </c>
      <c r="AB847" s="402">
        <v>33.4</v>
      </c>
      <c r="AC847" s="402">
        <v>31.3</v>
      </c>
      <c r="AD847" s="402">
        <v>36.1</v>
      </c>
      <c r="AE847" s="402">
        <v>36.8</v>
      </c>
      <c r="AF847" s="402">
        <v>36.1</v>
      </c>
      <c r="AG847" s="402">
        <v>36.1</v>
      </c>
      <c r="AH847" s="402">
        <v>36.1</v>
      </c>
      <c r="AI847" s="402"/>
      <c r="AJ847" s="402">
        <v>36</v>
      </c>
      <c r="AK847" s="402">
        <v>36</v>
      </c>
      <c r="AL847" s="402">
        <v>36</v>
      </c>
      <c r="AM847" s="402">
        <v>36</v>
      </c>
      <c r="AN847" s="402">
        <v>36</v>
      </c>
      <c r="AO847" s="402">
        <v>39.3</v>
      </c>
      <c r="AP847" s="402">
        <v>35.5</v>
      </c>
      <c r="AQ847" s="402">
        <v>36</v>
      </c>
      <c r="AR847" s="402">
        <v>36</v>
      </c>
      <c r="AS847" s="402">
        <v>37.7</v>
      </c>
      <c r="AT847" s="402">
        <v>36</v>
      </c>
      <c r="AU847" s="402">
        <v>36</v>
      </c>
      <c r="AV847" s="402">
        <v>29.6</v>
      </c>
      <c r="AW847" s="402">
        <v>33.7</v>
      </c>
      <c r="AX847" s="402">
        <v>29.8</v>
      </c>
      <c r="AY847" s="402">
        <v>33.7</v>
      </c>
      <c r="AZ847" s="402">
        <v>33.7</v>
      </c>
      <c r="BA847" s="402">
        <v>33.7</v>
      </c>
      <c r="BB847" s="402">
        <v>30.2</v>
      </c>
      <c r="BC847" s="402">
        <v>33.7</v>
      </c>
      <c r="BD847" s="402">
        <v>36.3</v>
      </c>
      <c r="BE847" s="402">
        <v>34.8</v>
      </c>
      <c r="BF847" s="402">
        <v>36</v>
      </c>
      <c r="BG847" s="402">
        <v>38.2</v>
      </c>
      <c r="BH847" s="402">
        <v>36</v>
      </c>
      <c r="BI847" s="402">
        <v>36</v>
      </c>
      <c r="BJ847" s="402">
        <v>36</v>
      </c>
      <c r="BK847" s="402">
        <v>36</v>
      </c>
      <c r="BL847" s="402">
        <v>36</v>
      </c>
      <c r="BM847" s="402">
        <v>36</v>
      </c>
      <c r="BN847" s="402">
        <v>36</v>
      </c>
      <c r="BO847" s="402">
        <v>34.7</v>
      </c>
      <c r="BP847" s="402">
        <v>36.6</v>
      </c>
      <c r="BQ847" s="402">
        <v>33.2</v>
      </c>
      <c r="BR847" s="402">
        <v>33.2</v>
      </c>
      <c r="BS847" s="402">
        <v>33.2</v>
      </c>
      <c r="BT847" s="402">
        <v>31.2</v>
      </c>
      <c r="BU847" s="402">
        <v>31.2</v>
      </c>
      <c r="BV847" s="402">
        <v>31.2</v>
      </c>
      <c r="BW847" s="402">
        <v>26</v>
      </c>
      <c r="BX847" s="402">
        <v>36</v>
      </c>
      <c r="BY847" s="402">
        <v>36</v>
      </c>
      <c r="BZ847" s="402">
        <v>36</v>
      </c>
      <c r="CA847" s="402">
        <v>36</v>
      </c>
      <c r="CB847" s="402">
        <v>33.9</v>
      </c>
      <c r="CC847" s="402">
        <v>41.6</v>
      </c>
      <c r="CD847" s="402">
        <v>36.7</v>
      </c>
      <c r="CE847" s="402">
        <v>48.1</v>
      </c>
      <c r="CF847" s="402">
        <v>50.4</v>
      </c>
      <c r="CG847" s="402">
        <v>25.5</v>
      </c>
      <c r="CH847" s="402">
        <v>36</v>
      </c>
      <c r="CI847" s="402">
        <v>36</v>
      </c>
      <c r="CJ847" s="402">
        <v>27.7</v>
      </c>
      <c r="CK847" s="402">
        <v>47.9</v>
      </c>
      <c r="CL847" s="402">
        <v>36</v>
      </c>
      <c r="CM847" s="402">
        <v>36</v>
      </c>
      <c r="CN847" s="402">
        <v>36</v>
      </c>
      <c r="CO847" s="402">
        <v>36</v>
      </c>
      <c r="CP847" s="402">
        <v>36</v>
      </c>
    </row>
    <row r="848" spans="1:94">
      <c r="A848">
        <v>865</v>
      </c>
      <c r="B848" t="s">
        <v>1933</v>
      </c>
      <c r="C848" t="s">
        <v>1860</v>
      </c>
      <c r="D848" t="s">
        <v>1931</v>
      </c>
      <c r="E848" t="s">
        <v>550</v>
      </c>
      <c r="F848" t="s">
        <v>2121</v>
      </c>
      <c r="I848" s="402"/>
      <c r="J848" s="402">
        <v>37</v>
      </c>
      <c r="K848" s="402"/>
      <c r="L848" s="402">
        <v>37</v>
      </c>
      <c r="M848" s="402">
        <v>37</v>
      </c>
      <c r="N848" s="402">
        <v>37</v>
      </c>
      <c r="O848" s="402">
        <v>37</v>
      </c>
      <c r="P848" s="402">
        <v>37</v>
      </c>
      <c r="Q848" s="402"/>
      <c r="R848" s="402">
        <v>43.5</v>
      </c>
      <c r="S848" s="402">
        <v>36.5</v>
      </c>
      <c r="T848" s="402">
        <v>40.3</v>
      </c>
      <c r="U848" s="402">
        <v>36.6</v>
      </c>
      <c r="V848" s="402">
        <v>36.6</v>
      </c>
      <c r="W848" s="402">
        <v>35.7</v>
      </c>
      <c r="X848" s="402">
        <v>36.6</v>
      </c>
      <c r="Y848" s="402">
        <v>35.9</v>
      </c>
      <c r="Z848" s="402">
        <v>36.6</v>
      </c>
      <c r="AA848" s="402">
        <v>39.3</v>
      </c>
      <c r="AB848" s="402">
        <v>36.6</v>
      </c>
      <c r="AC848" s="402">
        <v>36.6</v>
      </c>
      <c r="AD848" s="402">
        <v>36.6</v>
      </c>
      <c r="AE848" s="402">
        <v>38.3</v>
      </c>
      <c r="AF848" s="402">
        <v>36.6</v>
      </c>
      <c r="AG848" s="402">
        <v>36.6</v>
      </c>
      <c r="AH848" s="402">
        <v>36.6</v>
      </c>
      <c r="AI848" s="402"/>
      <c r="AJ848" s="402">
        <v>44.1</v>
      </c>
      <c r="AK848" s="402">
        <v>44.1</v>
      </c>
      <c r="AL848" s="402">
        <v>44.1</v>
      </c>
      <c r="AM848" s="402">
        <v>36.9</v>
      </c>
      <c r="AN848" s="402">
        <v>36.9</v>
      </c>
      <c r="AO848" s="402">
        <v>36.9</v>
      </c>
      <c r="AP848" s="402">
        <v>15.3</v>
      </c>
      <c r="AQ848" s="402">
        <v>36.9</v>
      </c>
      <c r="AR848" s="402">
        <v>34.1</v>
      </c>
      <c r="AS848" s="402">
        <v>45.8</v>
      </c>
      <c r="AT848" s="402">
        <v>40.8</v>
      </c>
      <c r="AU848" s="402">
        <v>40.8</v>
      </c>
      <c r="AV848" s="402">
        <v>40.8</v>
      </c>
      <c r="AW848" s="402">
        <v>37</v>
      </c>
      <c r="AX848" s="402">
        <v>37</v>
      </c>
      <c r="AY848" s="402">
        <v>37</v>
      </c>
      <c r="AZ848" s="402">
        <v>37</v>
      </c>
      <c r="BA848" s="402">
        <v>44.3</v>
      </c>
      <c r="BB848" s="402">
        <v>37</v>
      </c>
      <c r="BC848" s="402">
        <v>37</v>
      </c>
      <c r="BD848" s="402">
        <v>36.1</v>
      </c>
      <c r="BE848" s="402">
        <v>28</v>
      </c>
      <c r="BF848" s="402">
        <v>36.1</v>
      </c>
      <c r="BG848" s="402">
        <v>37</v>
      </c>
      <c r="BH848" s="402">
        <v>37</v>
      </c>
      <c r="BI848" s="402">
        <v>37</v>
      </c>
      <c r="BJ848" s="402">
        <v>36.4</v>
      </c>
      <c r="BK848" s="402">
        <v>36.4</v>
      </c>
      <c r="BL848" s="402">
        <v>30.8</v>
      </c>
      <c r="BM848" s="402">
        <v>37</v>
      </c>
      <c r="BN848" s="402">
        <v>32.5</v>
      </c>
      <c r="BO848" s="402">
        <v>39.7</v>
      </c>
      <c r="BP848" s="402">
        <v>41.6</v>
      </c>
      <c r="BQ848" s="402">
        <v>37</v>
      </c>
      <c r="BR848" s="402">
        <v>38.1</v>
      </c>
      <c r="BS848" s="402">
        <v>34.1</v>
      </c>
      <c r="BT848" s="402">
        <v>37</v>
      </c>
      <c r="BU848" s="402">
        <v>37</v>
      </c>
      <c r="BV848" s="402">
        <v>37</v>
      </c>
      <c r="BW848" s="402">
        <v>32.4</v>
      </c>
      <c r="BX848" s="402">
        <v>37</v>
      </c>
      <c r="BY848" s="402">
        <v>37</v>
      </c>
      <c r="BZ848" s="402">
        <v>37</v>
      </c>
      <c r="CA848" s="402">
        <v>35.4</v>
      </c>
      <c r="CB848" s="402">
        <v>38.8</v>
      </c>
      <c r="CC848" s="402">
        <v>38.8</v>
      </c>
      <c r="CD848" s="402">
        <v>38.8</v>
      </c>
      <c r="CE848" s="402">
        <v>38.8</v>
      </c>
      <c r="CF848" s="402">
        <v>38.5</v>
      </c>
      <c r="CG848" s="402">
        <v>28.1</v>
      </c>
      <c r="CH848" s="402">
        <v>37</v>
      </c>
      <c r="CI848" s="402">
        <v>37</v>
      </c>
      <c r="CJ848" s="402">
        <v>37</v>
      </c>
      <c r="CK848" s="402">
        <v>37</v>
      </c>
      <c r="CL848" s="402">
        <v>37</v>
      </c>
      <c r="CM848" s="402">
        <v>37</v>
      </c>
      <c r="CN848" s="402">
        <v>37</v>
      </c>
      <c r="CO848" s="402">
        <v>37</v>
      </c>
      <c r="CP848" s="402">
        <v>37</v>
      </c>
    </row>
    <row r="849" spans="1:94">
      <c r="A849">
        <v>866</v>
      </c>
      <c r="B849" t="s">
        <v>1934</v>
      </c>
      <c r="C849" t="s">
        <v>1860</v>
      </c>
      <c r="D849" t="s">
        <v>1931</v>
      </c>
      <c r="E849" t="s">
        <v>1867</v>
      </c>
      <c r="F849" t="s">
        <v>2121</v>
      </c>
      <c r="I849" s="402"/>
      <c r="J849" s="402">
        <v>20.5</v>
      </c>
      <c r="K849" s="402"/>
      <c r="L849" s="402">
        <v>20.2</v>
      </c>
      <c r="M849" s="402">
        <v>18.7</v>
      </c>
      <c r="N849" s="402">
        <v>20.1</v>
      </c>
      <c r="O849" s="402">
        <v>20.2</v>
      </c>
      <c r="P849" s="402">
        <v>22.3</v>
      </c>
      <c r="Q849" s="402"/>
      <c r="R849" s="402">
        <v>20.5</v>
      </c>
      <c r="S849" s="402">
        <v>20.5</v>
      </c>
      <c r="T849" s="402">
        <v>20.5</v>
      </c>
      <c r="U849" s="402">
        <v>18.9</v>
      </c>
      <c r="V849" s="402">
        <v>17.2</v>
      </c>
      <c r="W849" s="402">
        <v>18.7</v>
      </c>
      <c r="X849" s="402">
        <v>20.4</v>
      </c>
      <c r="Y849" s="402">
        <v>20.4</v>
      </c>
      <c r="Z849" s="402">
        <v>20.4</v>
      </c>
      <c r="AA849" s="402">
        <v>20.2</v>
      </c>
      <c r="AB849" s="402">
        <v>20.1</v>
      </c>
      <c r="AC849" s="402">
        <v>15.7</v>
      </c>
      <c r="AD849" s="402">
        <v>22.3</v>
      </c>
      <c r="AE849" s="402">
        <v>22.8</v>
      </c>
      <c r="AF849" s="402">
        <v>22.6</v>
      </c>
      <c r="AG849" s="402">
        <v>22.6</v>
      </c>
      <c r="AH849" s="402">
        <v>22.6</v>
      </c>
      <c r="AI849" s="402"/>
      <c r="AJ849" s="402">
        <v>20.2</v>
      </c>
      <c r="AK849" s="402">
        <v>20.2</v>
      </c>
      <c r="AL849" s="402">
        <v>20.2</v>
      </c>
      <c r="AM849" s="402">
        <v>20.2</v>
      </c>
      <c r="AN849" s="402">
        <v>20.2</v>
      </c>
      <c r="AO849" s="402">
        <v>20.2</v>
      </c>
      <c r="AP849" s="402">
        <v>20.2</v>
      </c>
      <c r="AQ849" s="402">
        <v>20.2</v>
      </c>
      <c r="AR849" s="402">
        <v>20.2</v>
      </c>
      <c r="AS849" s="402">
        <v>20.2</v>
      </c>
      <c r="AT849" s="402">
        <v>20.2</v>
      </c>
      <c r="AU849" s="402">
        <v>20.2</v>
      </c>
      <c r="AV849" s="402">
        <v>15.4</v>
      </c>
      <c r="AW849" s="402">
        <v>18.7</v>
      </c>
      <c r="AX849" s="402">
        <v>18.7</v>
      </c>
      <c r="AY849" s="402">
        <v>18.7</v>
      </c>
      <c r="AZ849" s="402">
        <v>18.7</v>
      </c>
      <c r="BA849" s="402">
        <v>16.9</v>
      </c>
      <c r="BB849" s="402">
        <v>16</v>
      </c>
      <c r="BC849" s="402">
        <v>16.9</v>
      </c>
      <c r="BD849" s="402">
        <v>18.4</v>
      </c>
      <c r="BE849" s="402">
        <v>16.7</v>
      </c>
      <c r="BF849" s="402">
        <v>18.4</v>
      </c>
      <c r="BG849" s="402">
        <v>20.1</v>
      </c>
      <c r="BH849" s="402">
        <v>25</v>
      </c>
      <c r="BI849" s="402">
        <v>20.1</v>
      </c>
      <c r="BJ849" s="402">
        <v>20.1</v>
      </c>
      <c r="BK849" s="402">
        <v>16.5</v>
      </c>
      <c r="BL849" s="402">
        <v>20.1</v>
      </c>
      <c r="BM849" s="402">
        <v>20.1</v>
      </c>
      <c r="BN849" s="402">
        <v>20.1</v>
      </c>
      <c r="BO849" s="402">
        <v>19.9</v>
      </c>
      <c r="BP849" s="402">
        <v>19.9</v>
      </c>
      <c r="BQ849" s="402">
        <v>19.8</v>
      </c>
      <c r="BR849" s="402">
        <v>17.8</v>
      </c>
      <c r="BS849" s="402">
        <v>19.8</v>
      </c>
      <c r="BT849" s="402">
        <v>15.5</v>
      </c>
      <c r="BU849" s="402">
        <v>10.6</v>
      </c>
      <c r="BV849" s="402">
        <v>15.5</v>
      </c>
      <c r="BW849" s="402">
        <v>15.5</v>
      </c>
      <c r="BX849" s="402">
        <v>22</v>
      </c>
      <c r="BY849" s="402">
        <v>22</v>
      </c>
      <c r="BZ849" s="402">
        <v>22</v>
      </c>
      <c r="CA849" s="402">
        <v>33.5</v>
      </c>
      <c r="CB849" s="402">
        <v>22.5</v>
      </c>
      <c r="CC849" s="402">
        <v>22.5</v>
      </c>
      <c r="CD849" s="402">
        <v>22.4</v>
      </c>
      <c r="CE849" s="402">
        <v>33.8</v>
      </c>
      <c r="CF849" s="402">
        <v>22.3</v>
      </c>
      <c r="CG849" s="402">
        <v>23.2</v>
      </c>
      <c r="CH849" s="402">
        <v>22.3</v>
      </c>
      <c r="CI849" s="402">
        <v>22.3</v>
      </c>
      <c r="CJ849" s="402">
        <v>21.4</v>
      </c>
      <c r="CK849" s="402">
        <v>22.3</v>
      </c>
      <c r="CL849" s="402">
        <v>22.3</v>
      </c>
      <c r="CM849" s="402">
        <v>24.1</v>
      </c>
      <c r="CN849" s="402">
        <v>22.3</v>
      </c>
      <c r="CO849" s="402">
        <v>22.3</v>
      </c>
      <c r="CP849" s="402">
        <v>22.3</v>
      </c>
    </row>
    <row r="850" spans="1:94">
      <c r="A850">
        <v>867</v>
      </c>
      <c r="B850" t="s">
        <v>1935</v>
      </c>
      <c r="C850" t="s">
        <v>1860</v>
      </c>
      <c r="D850" t="s">
        <v>1931</v>
      </c>
      <c r="E850" t="s">
        <v>1869</v>
      </c>
      <c r="F850" t="s">
        <v>2121</v>
      </c>
      <c r="J850">
        <v>13.2</v>
      </c>
      <c r="L850">
        <v>13.4</v>
      </c>
      <c r="M850">
        <v>13.4</v>
      </c>
      <c r="N850">
        <v>14.2</v>
      </c>
      <c r="O850">
        <v>11.5</v>
      </c>
      <c r="P850">
        <v>13.4</v>
      </c>
      <c r="R850">
        <v>10</v>
      </c>
      <c r="S850">
        <v>13.5</v>
      </c>
      <c r="T850">
        <v>13.5</v>
      </c>
      <c r="U850">
        <v>13.5</v>
      </c>
      <c r="V850">
        <v>13.5</v>
      </c>
      <c r="W850">
        <v>16.1</v>
      </c>
      <c r="X850">
        <v>14.3</v>
      </c>
      <c r="Y850">
        <v>14.3</v>
      </c>
      <c r="Z850">
        <v>14.3</v>
      </c>
      <c r="AA850">
        <v>14.3</v>
      </c>
      <c r="AB850">
        <v>10.1</v>
      </c>
      <c r="AC850">
        <v>11.6</v>
      </c>
      <c r="AD850">
        <v>11.6</v>
      </c>
      <c r="AE850">
        <v>11.6</v>
      </c>
      <c r="AF850">
        <v>10.9</v>
      </c>
      <c r="AG850">
        <v>13.5</v>
      </c>
      <c r="AH850">
        <v>13.5</v>
      </c>
      <c r="AJ850">
        <v>10.1</v>
      </c>
      <c r="AK850">
        <v>10.1</v>
      </c>
      <c r="AL850">
        <v>10.1</v>
      </c>
      <c r="AM850">
        <v>13.8</v>
      </c>
      <c r="AN850">
        <v>23.9</v>
      </c>
      <c r="AO850">
        <v>13.7</v>
      </c>
      <c r="AP850">
        <v>13.7</v>
      </c>
      <c r="AQ850">
        <v>7.3</v>
      </c>
      <c r="AR850">
        <v>10.4</v>
      </c>
      <c r="AS850">
        <v>13.7</v>
      </c>
      <c r="AT850">
        <v>13.7</v>
      </c>
      <c r="AU850">
        <v>13.7</v>
      </c>
      <c r="AV850">
        <v>13.7</v>
      </c>
      <c r="AW850">
        <v>13.7</v>
      </c>
      <c r="AX850">
        <v>13.7</v>
      </c>
      <c r="AY850">
        <v>13.7</v>
      </c>
      <c r="AZ850">
        <v>9.8</v>
      </c>
      <c r="BA850">
        <v>14.2</v>
      </c>
      <c r="BB850">
        <v>13.7</v>
      </c>
      <c r="BC850">
        <v>13.8</v>
      </c>
      <c r="BD850">
        <v>21.7</v>
      </c>
      <c r="BE850">
        <v>10.1</v>
      </c>
      <c r="BF850">
        <v>19.2</v>
      </c>
      <c r="BG850">
        <v>14.5</v>
      </c>
      <c r="BH850">
        <v>14.5</v>
      </c>
      <c r="BI850">
        <v>14.5</v>
      </c>
      <c r="BJ850">
        <v>14.5</v>
      </c>
      <c r="BK850">
        <v>14.5</v>
      </c>
      <c r="BL850">
        <v>14.5</v>
      </c>
      <c r="BM850">
        <v>14.5</v>
      </c>
      <c r="BN850">
        <v>14.5</v>
      </c>
      <c r="BO850">
        <v>16.1</v>
      </c>
      <c r="BP850">
        <v>14.5</v>
      </c>
      <c r="BQ850">
        <v>10.2</v>
      </c>
      <c r="BR850">
        <v>10.2</v>
      </c>
      <c r="BS850">
        <v>10.2</v>
      </c>
      <c r="BT850">
        <v>11.8</v>
      </c>
      <c r="BU850">
        <v>11.8</v>
      </c>
      <c r="BV850">
        <v>11.8</v>
      </c>
      <c r="BW850">
        <v>11.8</v>
      </c>
      <c r="BX850">
        <v>11.8</v>
      </c>
      <c r="BY850">
        <v>11.8</v>
      </c>
      <c r="BZ850">
        <v>11.8</v>
      </c>
      <c r="CA850">
        <v>11.8</v>
      </c>
      <c r="CB850">
        <v>8.3</v>
      </c>
      <c r="CC850">
        <v>11.8</v>
      </c>
      <c r="CD850">
        <v>11.8</v>
      </c>
      <c r="CE850">
        <v>11.8</v>
      </c>
      <c r="CF850">
        <v>11</v>
      </c>
      <c r="CG850">
        <v>5.9</v>
      </c>
      <c r="CH850">
        <v>11</v>
      </c>
      <c r="CI850">
        <v>13.7</v>
      </c>
      <c r="CJ850">
        <v>13.7</v>
      </c>
      <c r="CK850">
        <v>9.1</v>
      </c>
      <c r="CL850">
        <v>13.7</v>
      </c>
      <c r="CM850">
        <v>13.8</v>
      </c>
      <c r="CN850">
        <v>13.7</v>
      </c>
      <c r="CO850">
        <v>14.6</v>
      </c>
      <c r="CP850">
        <v>11.6</v>
      </c>
    </row>
    <row r="851" spans="1:94">
      <c r="A851">
        <v>868</v>
      </c>
      <c r="B851" t="s">
        <v>1936</v>
      </c>
      <c r="C851" t="s">
        <v>1860</v>
      </c>
      <c r="D851" t="s">
        <v>1931</v>
      </c>
      <c r="E851" t="s">
        <v>1871</v>
      </c>
      <c r="F851" t="s">
        <v>2121</v>
      </c>
      <c r="I851" s="402"/>
      <c r="J851" s="402">
        <v>7.8</v>
      </c>
      <c r="K851" s="402"/>
      <c r="L851" s="402">
        <v>6</v>
      </c>
      <c r="M851" s="402">
        <v>7.9</v>
      </c>
      <c r="N851" s="402">
        <v>7.9</v>
      </c>
      <c r="O851" s="402">
        <v>7.9</v>
      </c>
      <c r="P851" s="402">
        <v>9.2</v>
      </c>
      <c r="Q851" s="402"/>
      <c r="R851" s="402">
        <v>5.9</v>
      </c>
      <c r="S851" s="402">
        <v>5.9</v>
      </c>
      <c r="T851" s="402">
        <v>5.6</v>
      </c>
      <c r="U851" s="402">
        <v>7.8</v>
      </c>
      <c r="V851" s="402">
        <v>7.8</v>
      </c>
      <c r="W851" s="402">
        <v>7.8</v>
      </c>
      <c r="X851" s="402">
        <v>7.8</v>
      </c>
      <c r="Y851" s="402">
        <v>6.8</v>
      </c>
      <c r="Z851" s="402">
        <v>11</v>
      </c>
      <c r="AA851" s="402">
        <v>7.8</v>
      </c>
      <c r="AB851" s="402">
        <v>7.8</v>
      </c>
      <c r="AC851" s="402">
        <v>7.8</v>
      </c>
      <c r="AD851" s="402">
        <v>7.8</v>
      </c>
      <c r="AE851" s="402">
        <v>7.8</v>
      </c>
      <c r="AF851" s="402">
        <v>9.1</v>
      </c>
      <c r="AG851" s="402">
        <v>10.4</v>
      </c>
      <c r="AH851" s="402">
        <v>9.1</v>
      </c>
      <c r="AI851" s="402"/>
      <c r="AJ851" s="402">
        <v>5.9</v>
      </c>
      <c r="AK851" s="402">
        <v>5.9</v>
      </c>
      <c r="AL851" s="402">
        <v>5.9</v>
      </c>
      <c r="AM851" s="402">
        <v>5.9</v>
      </c>
      <c r="AN851" s="402">
        <v>6.6</v>
      </c>
      <c r="AO851" s="402">
        <v>5.9</v>
      </c>
      <c r="AP851" s="402">
        <v>5.9</v>
      </c>
      <c r="AQ851" s="402">
        <v>5.9</v>
      </c>
      <c r="AR851" s="402">
        <v>5.9</v>
      </c>
      <c r="AS851" s="402">
        <v>4.5</v>
      </c>
      <c r="AT851" s="402">
        <v>5.5</v>
      </c>
      <c r="AU851" s="402">
        <v>5.6</v>
      </c>
      <c r="AV851" s="402">
        <v>5.6</v>
      </c>
      <c r="AW851" s="402">
        <v>7.8</v>
      </c>
      <c r="AX851" s="402">
        <v>7.8</v>
      </c>
      <c r="AY851" s="402">
        <v>7.8</v>
      </c>
      <c r="AZ851" s="402">
        <v>7.4</v>
      </c>
      <c r="BA851" s="402">
        <v>7.8</v>
      </c>
      <c r="BB851" s="402">
        <v>7.8</v>
      </c>
      <c r="BC851" s="402">
        <v>8.4</v>
      </c>
      <c r="BD851" s="402">
        <v>6.1</v>
      </c>
      <c r="BE851" s="402">
        <v>7.8</v>
      </c>
      <c r="BF851" s="402">
        <v>7.8</v>
      </c>
      <c r="BG851" s="402">
        <v>7.8</v>
      </c>
      <c r="BH851" s="402">
        <v>19.6</v>
      </c>
      <c r="BI851" s="402">
        <v>4.5</v>
      </c>
      <c r="BJ851" s="402">
        <v>6.8</v>
      </c>
      <c r="BK851" s="402">
        <v>6.8</v>
      </c>
      <c r="BL851" s="402">
        <v>3.8</v>
      </c>
      <c r="BM851" s="402">
        <v>10.9</v>
      </c>
      <c r="BN851" s="402">
        <v>10.9</v>
      </c>
      <c r="BO851" s="402">
        <v>7.8</v>
      </c>
      <c r="BP851" s="402">
        <v>7.8</v>
      </c>
      <c r="BQ851" s="402">
        <v>7.8</v>
      </c>
      <c r="BR851" s="402">
        <v>7.8</v>
      </c>
      <c r="BS851" s="402">
        <v>7.8</v>
      </c>
      <c r="BT851" s="402">
        <v>5.7</v>
      </c>
      <c r="BU851" s="402">
        <v>7.8</v>
      </c>
      <c r="BV851" s="402">
        <v>7.8</v>
      </c>
      <c r="BW851" s="402">
        <v>7.8</v>
      </c>
      <c r="BX851" s="402">
        <v>9.9</v>
      </c>
      <c r="BY851" s="402">
        <v>7.8</v>
      </c>
      <c r="BZ851" s="402">
        <v>7.8</v>
      </c>
      <c r="CA851" s="402">
        <v>7.8</v>
      </c>
      <c r="CB851" s="402">
        <v>7.8</v>
      </c>
      <c r="CC851" s="402">
        <v>7.8</v>
      </c>
      <c r="CD851" s="402">
        <v>7.8</v>
      </c>
      <c r="CE851" s="402">
        <v>12.6</v>
      </c>
      <c r="CF851" s="402">
        <v>9.1</v>
      </c>
      <c r="CG851" s="402">
        <v>9.1</v>
      </c>
      <c r="CH851" s="402">
        <v>9.1</v>
      </c>
      <c r="CI851" s="402">
        <v>10.4</v>
      </c>
      <c r="CJ851" s="402">
        <v>13.1</v>
      </c>
      <c r="CK851" s="402">
        <v>7.9</v>
      </c>
      <c r="CL851" s="402">
        <v>10.4</v>
      </c>
      <c r="CM851" s="402">
        <v>10.4</v>
      </c>
      <c r="CN851" s="402">
        <v>9.1</v>
      </c>
      <c r="CO851" s="402">
        <v>9.1</v>
      </c>
      <c r="CP851" s="402">
        <v>9.1</v>
      </c>
    </row>
    <row r="852" spans="1:94">
      <c r="A852">
        <v>869</v>
      </c>
      <c r="B852" t="s">
        <v>1937</v>
      </c>
      <c r="C852" t="s">
        <v>1860</v>
      </c>
      <c r="D852" t="s">
        <v>1931</v>
      </c>
      <c r="E852" t="s">
        <v>1873</v>
      </c>
      <c r="F852" t="s">
        <v>2121</v>
      </c>
      <c r="I852" s="402"/>
      <c r="J852" s="402">
        <v>29.2</v>
      </c>
      <c r="K852" s="402"/>
      <c r="L852" s="402">
        <v>29.2</v>
      </c>
      <c r="M852" s="402">
        <v>29.2</v>
      </c>
      <c r="N852" s="402">
        <v>29.2</v>
      </c>
      <c r="O852" s="402">
        <v>29.2</v>
      </c>
      <c r="P852" s="402">
        <v>29.2</v>
      </c>
      <c r="Q852" s="402"/>
      <c r="R852" s="402">
        <v>29.3</v>
      </c>
      <c r="S852" s="402">
        <v>28.7</v>
      </c>
      <c r="T852" s="402">
        <v>30.2</v>
      </c>
      <c r="U852" s="402">
        <v>29.3</v>
      </c>
      <c r="V852" s="402">
        <v>29.3</v>
      </c>
      <c r="W852" s="402">
        <v>29.3</v>
      </c>
      <c r="X852" s="402">
        <v>29.3</v>
      </c>
      <c r="Y852" s="402">
        <v>29.3</v>
      </c>
      <c r="Z852" s="402">
        <v>29.3</v>
      </c>
      <c r="AA852" s="402">
        <v>29.3</v>
      </c>
      <c r="AB852" s="402">
        <v>25.6</v>
      </c>
      <c r="AC852" s="402">
        <v>29.3</v>
      </c>
      <c r="AD852" s="402">
        <v>29.3</v>
      </c>
      <c r="AE852" s="402">
        <v>29.3</v>
      </c>
      <c r="AF852" s="402">
        <v>29.3</v>
      </c>
      <c r="AG852" s="402">
        <v>29.3</v>
      </c>
      <c r="AH852" s="402">
        <v>29.3</v>
      </c>
      <c r="AI852" s="402"/>
      <c r="AJ852" s="402">
        <v>29.3</v>
      </c>
      <c r="AK852" s="402">
        <v>29.3</v>
      </c>
      <c r="AL852" s="402">
        <v>29.3</v>
      </c>
      <c r="AM852" s="402">
        <v>24.9</v>
      </c>
      <c r="AN852" s="402">
        <v>28.7</v>
      </c>
      <c r="AO852" s="402">
        <v>28.7</v>
      </c>
      <c r="AP852" s="402">
        <v>28.7</v>
      </c>
      <c r="AQ852" s="402">
        <v>28.7</v>
      </c>
      <c r="AR852" s="402">
        <v>28.7</v>
      </c>
      <c r="AS852" s="402">
        <v>31.8</v>
      </c>
      <c r="AT852" s="402">
        <v>30.2</v>
      </c>
      <c r="AU852" s="402">
        <v>30.2</v>
      </c>
      <c r="AV852" s="402">
        <v>30.2</v>
      </c>
      <c r="AW852" s="402">
        <v>29.3</v>
      </c>
      <c r="AX852" s="402">
        <v>32.2</v>
      </c>
      <c r="AY852" s="402">
        <v>29.3</v>
      </c>
      <c r="AZ852" s="402">
        <v>29.3</v>
      </c>
      <c r="BA852" s="402">
        <v>29.3</v>
      </c>
      <c r="BB852" s="402">
        <v>29.3</v>
      </c>
      <c r="BC852" s="402">
        <v>35.1</v>
      </c>
      <c r="BD852" s="402">
        <v>26.3</v>
      </c>
      <c r="BE852" s="402">
        <v>29.3</v>
      </c>
      <c r="BF852" s="402">
        <v>29.3</v>
      </c>
      <c r="BG852" s="402">
        <v>31.9</v>
      </c>
      <c r="BH852" s="402">
        <v>29.3</v>
      </c>
      <c r="BI852" s="402">
        <v>29.3</v>
      </c>
      <c r="BJ852" s="402">
        <v>29.3</v>
      </c>
      <c r="BK852" s="402">
        <v>29.3</v>
      </c>
      <c r="BL852" s="402">
        <v>29.3</v>
      </c>
      <c r="BM852" s="402">
        <v>28.5</v>
      </c>
      <c r="BN852" s="402">
        <v>29.3</v>
      </c>
      <c r="BO852" s="402">
        <v>29.3</v>
      </c>
      <c r="BP852" s="402">
        <v>29.3</v>
      </c>
      <c r="BQ852" s="402">
        <v>25.6</v>
      </c>
      <c r="BR852" s="402">
        <v>25.6</v>
      </c>
      <c r="BS852" s="402">
        <v>25.6</v>
      </c>
      <c r="BT852" s="402">
        <v>29.3</v>
      </c>
      <c r="BU852" s="402">
        <v>29.3</v>
      </c>
      <c r="BV852" s="402">
        <v>29.3</v>
      </c>
      <c r="BW852" s="402">
        <v>18.5</v>
      </c>
      <c r="BX852" s="402">
        <v>29.3</v>
      </c>
      <c r="BY852" s="402">
        <v>29.3</v>
      </c>
      <c r="BZ852" s="402">
        <v>30.1</v>
      </c>
      <c r="CA852" s="402">
        <v>29.3</v>
      </c>
      <c r="CB852" s="402">
        <v>29.3</v>
      </c>
      <c r="CC852" s="402">
        <v>29.3</v>
      </c>
      <c r="CD852" s="402">
        <v>29.3</v>
      </c>
      <c r="CE852" s="402">
        <v>29.3</v>
      </c>
      <c r="CF852" s="402">
        <v>29.3</v>
      </c>
      <c r="CG852" s="402">
        <v>29.3</v>
      </c>
      <c r="CH852" s="402">
        <v>29.3</v>
      </c>
      <c r="CI852" s="402">
        <v>29.3</v>
      </c>
      <c r="CJ852" s="402">
        <v>29.3</v>
      </c>
      <c r="CK852" s="402">
        <v>29.3</v>
      </c>
      <c r="CL852" s="402">
        <v>29.3</v>
      </c>
      <c r="CM852" s="402">
        <v>29.3</v>
      </c>
      <c r="CN852" s="402">
        <v>29.3</v>
      </c>
      <c r="CO852" s="402">
        <v>29.3</v>
      </c>
      <c r="CP852" s="402">
        <v>29.3</v>
      </c>
    </row>
    <row r="853" spans="3:94">
      <c r="C853" t="s">
        <v>1860</v>
      </c>
      <c r="D853" t="s">
        <v>1939</v>
      </c>
      <c r="I853" s="402"/>
      <c r="J853" s="402"/>
      <c r="K853" s="402"/>
      <c r="L853" s="402"/>
      <c r="M853" s="402"/>
      <c r="N853" s="402"/>
      <c r="O853" s="402"/>
      <c r="P853" s="402"/>
      <c r="Q853" s="402"/>
      <c r="R853" s="402"/>
      <c r="S853" s="402"/>
      <c r="T853" s="402"/>
      <c r="U853" s="402"/>
      <c r="V853" s="402"/>
      <c r="W853" s="402"/>
      <c r="X853" s="402"/>
      <c r="Y853" s="402"/>
      <c r="Z853" s="402"/>
      <c r="AA853" s="402"/>
      <c r="AB853" s="402"/>
      <c r="AC853" s="402"/>
      <c r="AD853" s="402"/>
      <c r="AE853" s="402"/>
      <c r="AF853" s="402"/>
      <c r="AG853" s="402"/>
      <c r="AH853" s="402"/>
      <c r="AI853" s="402"/>
      <c r="AJ853" s="402"/>
      <c r="AK853" s="402"/>
      <c r="AL853" s="402"/>
      <c r="AM853" s="402"/>
      <c r="AN853" s="402"/>
      <c r="AO853" s="402"/>
      <c r="AP853" s="402"/>
      <c r="AQ853" s="402"/>
      <c r="AR853" s="402"/>
      <c r="AS853" s="402"/>
      <c r="AT853" s="402"/>
      <c r="AU853" s="402"/>
      <c r="AV853" s="402"/>
      <c r="AW853" s="402"/>
      <c r="AX853" s="402"/>
      <c r="AY853" s="402"/>
      <c r="AZ853" s="402"/>
      <c r="BA853" s="402"/>
      <c r="BB853" s="402"/>
      <c r="BC853" s="402"/>
      <c r="BD853" s="402"/>
      <c r="BE853" s="402"/>
      <c r="BF853" s="402"/>
      <c r="BG853" s="402"/>
      <c r="BH853" s="402"/>
      <c r="BI853" s="402"/>
      <c r="BJ853" s="402"/>
      <c r="BK853" s="402"/>
      <c r="BL853" s="402"/>
      <c r="BM853" s="402"/>
      <c r="BN853" s="402"/>
      <c r="BO853" s="402"/>
      <c r="BP853" s="402"/>
      <c r="BQ853" s="402"/>
      <c r="BR853" s="402"/>
      <c r="BS853" s="402"/>
      <c r="BT853" s="402"/>
      <c r="BU853" s="402"/>
      <c r="BV853" s="402"/>
      <c r="BW853" s="402"/>
      <c r="BX853" s="402"/>
      <c r="BY853" s="402"/>
      <c r="BZ853" s="402"/>
      <c r="CA853" s="402"/>
      <c r="CB853" s="402"/>
      <c r="CC853" s="402"/>
      <c r="CD853" s="402"/>
      <c r="CE853" s="402"/>
      <c r="CF853" s="402"/>
      <c r="CG853" s="402"/>
      <c r="CH853" s="402"/>
      <c r="CI853" s="402"/>
      <c r="CJ853" s="402"/>
      <c r="CK853" s="402"/>
      <c r="CL853" s="402"/>
      <c r="CM853" s="402"/>
      <c r="CN853" s="402"/>
      <c r="CO853" s="402"/>
      <c r="CP853" s="402"/>
    </row>
    <row r="854" spans="1:94">
      <c r="A854">
        <v>871</v>
      </c>
      <c r="B854" t="s">
        <v>1938</v>
      </c>
      <c r="C854" t="s">
        <v>1860</v>
      </c>
      <c r="D854" t="s">
        <v>1939</v>
      </c>
      <c r="E854" t="s">
        <v>1862</v>
      </c>
      <c r="F854" t="s">
        <v>2121</v>
      </c>
      <c r="I854" s="402"/>
      <c r="J854" s="402">
        <v>19.7</v>
      </c>
      <c r="K854" s="402"/>
      <c r="L854" s="402">
        <v>19.5</v>
      </c>
      <c r="M854" s="402">
        <v>20.4</v>
      </c>
      <c r="N854" s="402">
        <v>18.9</v>
      </c>
      <c r="O854" s="402">
        <v>19.4</v>
      </c>
      <c r="P854" s="402">
        <v>21.2</v>
      </c>
      <c r="Q854" s="402"/>
      <c r="R854" s="402">
        <v>19.6</v>
      </c>
      <c r="S854" s="402">
        <v>19.6</v>
      </c>
      <c r="T854" s="402">
        <v>19.6</v>
      </c>
      <c r="U854" s="402">
        <v>20.6</v>
      </c>
      <c r="V854" s="402">
        <v>20.8</v>
      </c>
      <c r="W854" s="402">
        <v>17.6</v>
      </c>
      <c r="X854" s="402">
        <v>19.1</v>
      </c>
      <c r="Y854" s="402">
        <v>18.4</v>
      </c>
      <c r="Z854" s="402">
        <v>19.1</v>
      </c>
      <c r="AA854" s="402">
        <v>19.1</v>
      </c>
      <c r="AB854" s="402">
        <v>19.5</v>
      </c>
      <c r="AC854" s="402">
        <v>19.5</v>
      </c>
      <c r="AD854" s="402">
        <v>19.5</v>
      </c>
      <c r="AE854" s="402">
        <v>19.5</v>
      </c>
      <c r="AF854" s="402">
        <v>21.4</v>
      </c>
      <c r="AG854" s="402">
        <v>21.4</v>
      </c>
      <c r="AH854" s="402">
        <v>21.4</v>
      </c>
      <c r="AI854" s="402"/>
      <c r="AJ854" s="402">
        <v>19.7</v>
      </c>
      <c r="AK854" s="402">
        <v>19.7</v>
      </c>
      <c r="AL854" s="402">
        <v>19.7</v>
      </c>
      <c r="AM854" s="402">
        <v>15.3</v>
      </c>
      <c r="AN854" s="402">
        <v>19.7</v>
      </c>
      <c r="AO854" s="402">
        <v>19.7</v>
      </c>
      <c r="AP854" s="402">
        <v>12.6</v>
      </c>
      <c r="AQ854" s="402">
        <v>19.7</v>
      </c>
      <c r="AR854" s="402">
        <v>19.7</v>
      </c>
      <c r="AS854" s="402">
        <v>19.7</v>
      </c>
      <c r="AT854" s="402">
        <v>19.9</v>
      </c>
      <c r="AU854" s="402">
        <v>19.7</v>
      </c>
      <c r="AV854" s="402">
        <v>19.7</v>
      </c>
      <c r="AW854" s="402">
        <v>20.7</v>
      </c>
      <c r="AX854" s="402">
        <v>20.7</v>
      </c>
      <c r="AY854" s="402">
        <v>20.7</v>
      </c>
      <c r="AZ854" s="402">
        <v>18.9</v>
      </c>
      <c r="BA854" s="402">
        <v>21.6</v>
      </c>
      <c r="BB854" s="402">
        <v>20.8</v>
      </c>
      <c r="BC854" s="402">
        <v>20.8</v>
      </c>
      <c r="BD854" s="402">
        <v>17.7</v>
      </c>
      <c r="BE854" s="402">
        <v>17.7</v>
      </c>
      <c r="BF854" s="402">
        <v>17.7</v>
      </c>
      <c r="BG854" s="402">
        <v>19.2</v>
      </c>
      <c r="BH854" s="402">
        <v>19.6</v>
      </c>
      <c r="BI854" s="402">
        <v>19.2</v>
      </c>
      <c r="BJ854" s="402">
        <v>18.4</v>
      </c>
      <c r="BK854" s="402">
        <v>18.4</v>
      </c>
      <c r="BL854" s="402">
        <v>15.6</v>
      </c>
      <c r="BM854" s="402">
        <v>19.2</v>
      </c>
      <c r="BN854" s="402">
        <v>19.2</v>
      </c>
      <c r="BO854" s="402">
        <v>19.2</v>
      </c>
      <c r="BP854" s="402">
        <v>19.2</v>
      </c>
      <c r="BQ854" s="402">
        <v>19.6</v>
      </c>
      <c r="BR854" s="402">
        <v>17.8</v>
      </c>
      <c r="BS854" s="402">
        <v>19.6</v>
      </c>
      <c r="BT854" s="402">
        <v>19.6</v>
      </c>
      <c r="BU854" s="402">
        <v>19.6</v>
      </c>
      <c r="BV854" s="402">
        <v>19.6</v>
      </c>
      <c r="BW854" s="402">
        <v>19.6</v>
      </c>
      <c r="BX854" s="402">
        <v>21.8</v>
      </c>
      <c r="BY854" s="402">
        <v>19.6</v>
      </c>
      <c r="BZ854" s="402">
        <v>19.6</v>
      </c>
      <c r="CA854" s="402">
        <v>16.7</v>
      </c>
      <c r="CB854" s="402">
        <v>22.2</v>
      </c>
      <c r="CC854" s="402">
        <v>14.4</v>
      </c>
      <c r="CD854" s="402">
        <v>19.6</v>
      </c>
      <c r="CE854" s="402">
        <v>17.2</v>
      </c>
      <c r="CF854" s="402">
        <v>21.5</v>
      </c>
      <c r="CG854" s="402">
        <v>21.5</v>
      </c>
      <c r="CH854" s="402">
        <v>21.5</v>
      </c>
      <c r="CI854" s="402">
        <v>21.5</v>
      </c>
      <c r="CJ854" s="402">
        <v>33.1</v>
      </c>
      <c r="CK854" s="402">
        <v>10.6</v>
      </c>
      <c r="CL854" s="402">
        <v>17.2</v>
      </c>
      <c r="CM854" s="402">
        <v>24.4</v>
      </c>
      <c r="CN854" s="402">
        <v>30.1</v>
      </c>
      <c r="CO854" s="402">
        <v>21.5</v>
      </c>
      <c r="CP854" s="402">
        <v>21.5</v>
      </c>
    </row>
    <row r="855" spans="1:94">
      <c r="A855">
        <v>872</v>
      </c>
      <c r="B855" t="s">
        <v>1940</v>
      </c>
      <c r="C855" t="s">
        <v>1860</v>
      </c>
      <c r="D855" t="s">
        <v>1939</v>
      </c>
      <c r="E855" t="s">
        <v>1864</v>
      </c>
      <c r="F855" t="s">
        <v>2121</v>
      </c>
      <c r="I855" s="402"/>
      <c r="J855" s="402">
        <v>26.7</v>
      </c>
      <c r="K855" s="402"/>
      <c r="L855" s="402">
        <v>25.1</v>
      </c>
      <c r="M855" s="402">
        <v>26.1</v>
      </c>
      <c r="N855" s="402">
        <v>25.7</v>
      </c>
      <c r="O855" s="402">
        <v>26.1</v>
      </c>
      <c r="P855" s="402">
        <v>30.7</v>
      </c>
      <c r="Q855" s="402"/>
      <c r="R855" s="402">
        <v>25.4</v>
      </c>
      <c r="S855" s="402">
        <v>23.8</v>
      </c>
      <c r="T855" s="402">
        <v>25.4</v>
      </c>
      <c r="U855" s="402">
        <v>26.4</v>
      </c>
      <c r="V855" s="402">
        <v>26.4</v>
      </c>
      <c r="W855" s="402">
        <v>23.4</v>
      </c>
      <c r="X855" s="402">
        <v>27.7</v>
      </c>
      <c r="Y855" s="402">
        <v>25.1</v>
      </c>
      <c r="Z855" s="402">
        <v>26.8</v>
      </c>
      <c r="AA855" s="402">
        <v>22.9</v>
      </c>
      <c r="AB855" s="402">
        <v>20.4</v>
      </c>
      <c r="AC855" s="402">
        <v>26.4</v>
      </c>
      <c r="AD855" s="402">
        <v>26.4</v>
      </c>
      <c r="AE855" s="402">
        <v>27.5</v>
      </c>
      <c r="AF855" s="402">
        <v>31.1</v>
      </c>
      <c r="AG855" s="402">
        <v>31.8</v>
      </c>
      <c r="AH855" s="402">
        <v>32.4</v>
      </c>
      <c r="AI855" s="402"/>
      <c r="AJ855" s="402">
        <v>25.4</v>
      </c>
      <c r="AK855" s="402">
        <v>25.4</v>
      </c>
      <c r="AL855" s="402">
        <v>25.4</v>
      </c>
      <c r="AM855" s="402">
        <v>23.8</v>
      </c>
      <c r="AN855" s="402">
        <v>23.8</v>
      </c>
      <c r="AO855" s="402">
        <v>23.8</v>
      </c>
      <c r="AP855" s="402">
        <v>23.7</v>
      </c>
      <c r="AQ855" s="402">
        <v>23.8</v>
      </c>
      <c r="AR855" s="402">
        <v>22.4</v>
      </c>
      <c r="AS855" s="402">
        <v>25.4</v>
      </c>
      <c r="AT855" s="402">
        <v>25.4</v>
      </c>
      <c r="AU855" s="402">
        <v>25.4</v>
      </c>
      <c r="AV855" s="402">
        <v>25.4</v>
      </c>
      <c r="AW855" s="402">
        <v>33.8</v>
      </c>
      <c r="AX855" s="402">
        <v>26.4</v>
      </c>
      <c r="AY855" s="402">
        <v>26.4</v>
      </c>
      <c r="AZ855" s="402">
        <v>26.4</v>
      </c>
      <c r="BA855" s="402">
        <v>26.4</v>
      </c>
      <c r="BB855" s="402">
        <v>26.4</v>
      </c>
      <c r="BC855" s="402">
        <v>26.4</v>
      </c>
      <c r="BD855" s="402">
        <v>23.4</v>
      </c>
      <c r="BE855" s="402">
        <v>14.2</v>
      </c>
      <c r="BF855" s="402">
        <v>23.4</v>
      </c>
      <c r="BG855" s="402">
        <v>27.7</v>
      </c>
      <c r="BH855" s="402">
        <v>37.1</v>
      </c>
      <c r="BI855" s="402">
        <v>27.7</v>
      </c>
      <c r="BJ855" s="402">
        <v>25.2</v>
      </c>
      <c r="BK855" s="402">
        <v>22.2</v>
      </c>
      <c r="BL855" s="402">
        <v>25.2</v>
      </c>
      <c r="BM855" s="402">
        <v>27</v>
      </c>
      <c r="BN855" s="402">
        <v>26.8</v>
      </c>
      <c r="BO855" s="402">
        <v>23</v>
      </c>
      <c r="BP855" s="402">
        <v>23</v>
      </c>
      <c r="BQ855" s="402">
        <v>20.5</v>
      </c>
      <c r="BR855" s="402">
        <v>19.6</v>
      </c>
      <c r="BS855" s="402">
        <v>20.5</v>
      </c>
      <c r="BT855" s="402">
        <v>22.8</v>
      </c>
      <c r="BU855" s="402">
        <v>26.4</v>
      </c>
      <c r="BV855" s="402">
        <v>26.4</v>
      </c>
      <c r="BW855" s="402">
        <v>26.4</v>
      </c>
      <c r="BX855" s="402">
        <v>26.4</v>
      </c>
      <c r="BY855" s="402">
        <v>26.4</v>
      </c>
      <c r="BZ855" s="402">
        <v>26.4</v>
      </c>
      <c r="CA855" s="402">
        <v>26.4</v>
      </c>
      <c r="CB855" s="402">
        <v>27.5</v>
      </c>
      <c r="CC855" s="402">
        <v>35.5</v>
      </c>
      <c r="CD855" s="402">
        <v>27.5</v>
      </c>
      <c r="CE855" s="402">
        <v>27.5</v>
      </c>
      <c r="CF855" s="402">
        <v>31.1</v>
      </c>
      <c r="CG855" s="402">
        <v>30.4</v>
      </c>
      <c r="CH855" s="402">
        <v>31.1</v>
      </c>
      <c r="CI855" s="402">
        <v>31.8</v>
      </c>
      <c r="CJ855" s="402">
        <v>31.8</v>
      </c>
      <c r="CK855" s="402">
        <v>33.4</v>
      </c>
      <c r="CL855" s="402">
        <v>31.8</v>
      </c>
      <c r="CM855" s="402">
        <v>31.8</v>
      </c>
      <c r="CN855" s="402">
        <v>32.5</v>
      </c>
      <c r="CO855" s="402">
        <v>32.5</v>
      </c>
      <c r="CP855" s="402">
        <v>34.2</v>
      </c>
    </row>
    <row r="856" spans="1:94">
      <c r="A856">
        <v>873</v>
      </c>
      <c r="B856" t="s">
        <v>1941</v>
      </c>
      <c r="C856" t="s">
        <v>1860</v>
      </c>
      <c r="D856" t="s">
        <v>1939</v>
      </c>
      <c r="E856" t="s">
        <v>550</v>
      </c>
      <c r="F856" t="s">
        <v>2121</v>
      </c>
      <c r="I856" s="402"/>
      <c r="J856" s="402">
        <v>28.8</v>
      </c>
      <c r="K856" s="402"/>
      <c r="L856" s="402">
        <v>29</v>
      </c>
      <c r="M856" s="402">
        <v>29.7</v>
      </c>
      <c r="N856" s="402">
        <v>28.1</v>
      </c>
      <c r="O856" s="402">
        <v>29</v>
      </c>
      <c r="P856" s="402">
        <v>29.1</v>
      </c>
      <c r="Q856" s="402"/>
      <c r="R856" s="402">
        <v>21.5</v>
      </c>
      <c r="S856" s="402">
        <v>28.7</v>
      </c>
      <c r="T856" s="402">
        <v>32.2</v>
      </c>
      <c r="U856" s="402">
        <v>30.6</v>
      </c>
      <c r="V856" s="402">
        <v>29.6</v>
      </c>
      <c r="W856" s="402">
        <v>28</v>
      </c>
      <c r="X856" s="402">
        <v>28</v>
      </c>
      <c r="Y856" s="402">
        <v>26.9</v>
      </c>
      <c r="Z856" s="402">
        <v>28</v>
      </c>
      <c r="AA856" s="402">
        <v>27.3</v>
      </c>
      <c r="AB856" s="402">
        <v>28.9</v>
      </c>
      <c r="AC856" s="402">
        <v>28.5</v>
      </c>
      <c r="AD856" s="402">
        <v>28.9</v>
      </c>
      <c r="AE856" s="402">
        <v>28.9</v>
      </c>
      <c r="AF856" s="402">
        <v>29.1</v>
      </c>
      <c r="AG856" s="402">
        <v>29.1</v>
      </c>
      <c r="AH856" s="402">
        <v>29.1</v>
      </c>
      <c r="AI856" s="402"/>
      <c r="AJ856" s="402">
        <v>21.5</v>
      </c>
      <c r="AK856" s="402">
        <v>21.5</v>
      </c>
      <c r="AL856" s="402">
        <v>21.5</v>
      </c>
      <c r="AM856" s="402">
        <v>28.7</v>
      </c>
      <c r="AN856" s="402">
        <v>32.2</v>
      </c>
      <c r="AO856" s="402">
        <v>28.7</v>
      </c>
      <c r="AP856" s="402">
        <v>24.4</v>
      </c>
      <c r="AQ856" s="402">
        <v>26.9</v>
      </c>
      <c r="AR856" s="402">
        <v>28.7</v>
      </c>
      <c r="AS856" s="402">
        <v>32.2</v>
      </c>
      <c r="AT856" s="402">
        <v>32.4</v>
      </c>
      <c r="AU856" s="402">
        <v>32.2</v>
      </c>
      <c r="AV856" s="402">
        <v>29.1</v>
      </c>
      <c r="AW856" s="402">
        <v>30.6</v>
      </c>
      <c r="AX856" s="402">
        <v>30.6</v>
      </c>
      <c r="AY856" s="402">
        <v>34.3</v>
      </c>
      <c r="AZ856" s="402">
        <v>30.6</v>
      </c>
      <c r="BA856" s="402">
        <v>30</v>
      </c>
      <c r="BB856" s="402">
        <v>29.6</v>
      </c>
      <c r="BC856" s="402">
        <v>29.6</v>
      </c>
      <c r="BD856" s="402">
        <v>28</v>
      </c>
      <c r="BE856" s="402">
        <v>27.6</v>
      </c>
      <c r="BF856" s="402">
        <v>28</v>
      </c>
      <c r="BG856" s="402">
        <v>28</v>
      </c>
      <c r="BH856" s="402">
        <v>31.4</v>
      </c>
      <c r="BI856" s="402">
        <v>28</v>
      </c>
      <c r="BJ856" s="402">
        <v>26.9</v>
      </c>
      <c r="BK856" s="402">
        <v>26.9</v>
      </c>
      <c r="BL856" s="402">
        <v>26.5</v>
      </c>
      <c r="BM856" s="402">
        <v>28</v>
      </c>
      <c r="BN856" s="402">
        <v>28</v>
      </c>
      <c r="BO856" s="402">
        <v>26.7</v>
      </c>
      <c r="BP856" s="402">
        <v>27.3</v>
      </c>
      <c r="BQ856" s="402">
        <v>28.9</v>
      </c>
      <c r="BR856" s="402">
        <v>28.9</v>
      </c>
      <c r="BS856" s="402">
        <v>28.9</v>
      </c>
      <c r="BT856" s="402">
        <v>28.5</v>
      </c>
      <c r="BU856" s="402">
        <v>25.6</v>
      </c>
      <c r="BV856" s="402">
        <v>28.5</v>
      </c>
      <c r="BW856" s="402">
        <v>28.5</v>
      </c>
      <c r="BX856" s="402">
        <v>28.9</v>
      </c>
      <c r="BY856" s="402">
        <v>34.6</v>
      </c>
      <c r="BZ856" s="402">
        <v>24.3</v>
      </c>
      <c r="CA856" s="402">
        <v>28.9</v>
      </c>
      <c r="CB856" s="402">
        <v>32.8</v>
      </c>
      <c r="CC856" s="402">
        <v>28.9</v>
      </c>
      <c r="CD856" s="402">
        <v>28.9</v>
      </c>
      <c r="CE856" s="402">
        <v>28.9</v>
      </c>
      <c r="CF856" s="402">
        <v>29.1</v>
      </c>
      <c r="CG856" s="402">
        <v>29.1</v>
      </c>
      <c r="CH856" s="402">
        <v>29.1</v>
      </c>
      <c r="CI856" s="402">
        <v>29.1</v>
      </c>
      <c r="CJ856" s="402">
        <v>29.1</v>
      </c>
      <c r="CK856" s="402">
        <v>29.1</v>
      </c>
      <c r="CL856" s="402">
        <v>29.1</v>
      </c>
      <c r="CM856" s="402">
        <v>29.1</v>
      </c>
      <c r="CN856" s="402">
        <v>29.1</v>
      </c>
      <c r="CO856" s="402">
        <v>29.1</v>
      </c>
      <c r="CP856" s="402">
        <v>29.1</v>
      </c>
    </row>
    <row r="857" spans="1:94">
      <c r="A857">
        <v>874</v>
      </c>
      <c r="B857" t="s">
        <v>1942</v>
      </c>
      <c r="C857" t="s">
        <v>1860</v>
      </c>
      <c r="D857" t="s">
        <v>1939</v>
      </c>
      <c r="E857" t="s">
        <v>1867</v>
      </c>
      <c r="F857" t="s">
        <v>2121</v>
      </c>
      <c r="I857" s="402"/>
      <c r="J857" s="402">
        <v>19.3</v>
      </c>
      <c r="K857" s="402"/>
      <c r="L857" s="402">
        <v>19.3</v>
      </c>
      <c r="M857" s="402">
        <v>18.8</v>
      </c>
      <c r="N857" s="402">
        <v>19.3</v>
      </c>
      <c r="O857" s="402">
        <v>19.3</v>
      </c>
      <c r="P857" s="402">
        <v>19.6</v>
      </c>
      <c r="Q857" s="402"/>
      <c r="R857" s="402">
        <v>19.3</v>
      </c>
      <c r="S857" s="402">
        <v>19.3</v>
      </c>
      <c r="T857" s="402">
        <v>19.3</v>
      </c>
      <c r="U857" s="402">
        <v>18.9</v>
      </c>
      <c r="V857" s="402">
        <v>15.1</v>
      </c>
      <c r="W857" s="402">
        <v>17.7</v>
      </c>
      <c r="X857" s="402">
        <v>19.3</v>
      </c>
      <c r="Y857" s="402">
        <v>19.1</v>
      </c>
      <c r="Z857" s="402">
        <v>22.1</v>
      </c>
      <c r="AA857" s="402">
        <v>19.3</v>
      </c>
      <c r="AB857" s="402">
        <v>17.6</v>
      </c>
      <c r="AC857" s="402">
        <v>18.7</v>
      </c>
      <c r="AD857" s="402">
        <v>19.3</v>
      </c>
      <c r="AE857" s="402">
        <v>22</v>
      </c>
      <c r="AF857" s="402">
        <v>19.6</v>
      </c>
      <c r="AG857" s="402">
        <v>19.6</v>
      </c>
      <c r="AH857" s="402">
        <v>21.4</v>
      </c>
      <c r="AI857" s="402"/>
      <c r="AJ857" s="402">
        <v>19.4</v>
      </c>
      <c r="AK857" s="402">
        <v>19.4</v>
      </c>
      <c r="AL857" s="402">
        <v>19.4</v>
      </c>
      <c r="AM857" s="402">
        <v>19.4</v>
      </c>
      <c r="AN857" s="402">
        <v>19.4</v>
      </c>
      <c r="AO857" s="402">
        <v>19.4</v>
      </c>
      <c r="AP857" s="402">
        <v>19.4</v>
      </c>
      <c r="AQ857" s="402">
        <v>19.4</v>
      </c>
      <c r="AR857" s="402">
        <v>19.4</v>
      </c>
      <c r="AS857" s="402">
        <v>19.4</v>
      </c>
      <c r="AT857" s="402">
        <v>19.4</v>
      </c>
      <c r="AU857" s="402">
        <v>19.4</v>
      </c>
      <c r="AV857" s="402">
        <v>19.4</v>
      </c>
      <c r="AW857" s="402">
        <v>19</v>
      </c>
      <c r="AX857" s="402">
        <v>19</v>
      </c>
      <c r="AY857" s="402">
        <v>24.7</v>
      </c>
      <c r="AZ857" s="402">
        <v>19</v>
      </c>
      <c r="BA857" s="402">
        <v>15.2</v>
      </c>
      <c r="BB857" s="402">
        <v>12</v>
      </c>
      <c r="BC857" s="402">
        <v>15.2</v>
      </c>
      <c r="BD857" s="402">
        <v>17.8</v>
      </c>
      <c r="BE857" s="402">
        <v>13.6</v>
      </c>
      <c r="BF857" s="402">
        <v>17.8</v>
      </c>
      <c r="BG857" s="402">
        <v>19.4</v>
      </c>
      <c r="BH857" s="402">
        <v>19.8</v>
      </c>
      <c r="BI857" s="402">
        <v>19.4</v>
      </c>
      <c r="BJ857" s="402">
        <v>19.2</v>
      </c>
      <c r="BK857" s="402">
        <v>11.5</v>
      </c>
      <c r="BL857" s="402">
        <v>19.2</v>
      </c>
      <c r="BM857" s="402">
        <v>22.3</v>
      </c>
      <c r="BN857" s="402">
        <v>22.3</v>
      </c>
      <c r="BO857" s="402">
        <v>19.4</v>
      </c>
      <c r="BP857" s="402">
        <v>17.8</v>
      </c>
      <c r="BQ857" s="402">
        <v>12.6</v>
      </c>
      <c r="BR857" s="402">
        <v>17.8</v>
      </c>
      <c r="BS857" s="402">
        <v>17.8</v>
      </c>
      <c r="BT857" s="402">
        <v>18.8</v>
      </c>
      <c r="BU857" s="402">
        <v>10.7</v>
      </c>
      <c r="BV857" s="402">
        <v>18.8</v>
      </c>
      <c r="BW857" s="402">
        <v>27.5</v>
      </c>
      <c r="BX857" s="402">
        <v>19.4</v>
      </c>
      <c r="BY857" s="402">
        <v>19.4</v>
      </c>
      <c r="BZ857" s="402">
        <v>19.4</v>
      </c>
      <c r="CA857" s="402">
        <v>27.9</v>
      </c>
      <c r="CB857" s="402">
        <v>22.4</v>
      </c>
      <c r="CC857" s="402">
        <v>25.9</v>
      </c>
      <c r="CD857" s="402">
        <v>20.7</v>
      </c>
      <c r="CE857" s="402">
        <v>24.9</v>
      </c>
      <c r="CF857" s="402">
        <v>19.7</v>
      </c>
      <c r="CG857" s="402">
        <v>19.7</v>
      </c>
      <c r="CH857" s="402">
        <v>18.7</v>
      </c>
      <c r="CI857" s="402">
        <v>26.1</v>
      </c>
      <c r="CJ857" s="402">
        <v>19.7</v>
      </c>
      <c r="CK857" s="402">
        <v>17</v>
      </c>
      <c r="CL857" s="402">
        <v>19.7</v>
      </c>
      <c r="CM857" s="402">
        <v>19.7</v>
      </c>
      <c r="CN857" s="402">
        <v>22.8</v>
      </c>
      <c r="CO857" s="402">
        <v>21.5</v>
      </c>
      <c r="CP857" s="402">
        <v>21.5</v>
      </c>
    </row>
    <row r="858" spans="1:94">
      <c r="A858">
        <v>875</v>
      </c>
      <c r="B858" t="s">
        <v>1943</v>
      </c>
      <c r="C858" t="s">
        <v>1860</v>
      </c>
      <c r="D858" t="s">
        <v>1939</v>
      </c>
      <c r="E858" t="s">
        <v>1869</v>
      </c>
      <c r="F858" t="s">
        <v>2121</v>
      </c>
      <c r="J858">
        <v>12.5</v>
      </c>
      <c r="L858">
        <v>12.4</v>
      </c>
      <c r="M858">
        <v>13.3</v>
      </c>
      <c r="N858">
        <v>11.8</v>
      </c>
      <c r="O858">
        <v>12.4</v>
      </c>
      <c r="P858">
        <v>13.3</v>
      </c>
      <c r="R858">
        <v>9.5</v>
      </c>
      <c r="S858">
        <v>12.5</v>
      </c>
      <c r="T858">
        <v>12.5</v>
      </c>
      <c r="U858">
        <v>14.9</v>
      </c>
      <c r="V858">
        <v>13.3</v>
      </c>
      <c r="W858">
        <v>11.8</v>
      </c>
      <c r="X858">
        <v>11.8</v>
      </c>
      <c r="Y858">
        <v>10</v>
      </c>
      <c r="Z858">
        <v>11.8</v>
      </c>
      <c r="AA858">
        <v>11.8</v>
      </c>
      <c r="AB858">
        <v>12.5</v>
      </c>
      <c r="AC858">
        <v>12.5</v>
      </c>
      <c r="AD858">
        <v>12.5</v>
      </c>
      <c r="AE858">
        <v>12.5</v>
      </c>
      <c r="AF858">
        <v>13.3</v>
      </c>
      <c r="AG858">
        <v>13.3</v>
      </c>
      <c r="AH858">
        <v>15</v>
      </c>
      <c r="AJ858">
        <v>9.6</v>
      </c>
      <c r="AK858">
        <v>9.6</v>
      </c>
      <c r="AL858">
        <v>9.6</v>
      </c>
      <c r="AM858">
        <v>13.3</v>
      </c>
      <c r="AN858">
        <v>14.6</v>
      </c>
      <c r="AO858">
        <v>12.7</v>
      </c>
      <c r="AP858">
        <v>10.5</v>
      </c>
      <c r="AQ858">
        <v>12.5</v>
      </c>
      <c r="AR858">
        <v>6.3</v>
      </c>
      <c r="AS858">
        <v>12.5</v>
      </c>
      <c r="AT858">
        <v>12.5</v>
      </c>
      <c r="AU858">
        <v>12.5</v>
      </c>
      <c r="AV858">
        <v>12.5</v>
      </c>
      <c r="AW858">
        <v>15.5</v>
      </c>
      <c r="AX858">
        <v>14.9</v>
      </c>
      <c r="AY858">
        <v>24.6</v>
      </c>
      <c r="AZ858">
        <v>9.9</v>
      </c>
      <c r="BA858">
        <v>13.7</v>
      </c>
      <c r="BB858">
        <v>11.2</v>
      </c>
      <c r="BC858">
        <v>13.4</v>
      </c>
      <c r="BD858">
        <v>11.8</v>
      </c>
      <c r="BE858">
        <v>11.8</v>
      </c>
      <c r="BF858">
        <v>11.8</v>
      </c>
      <c r="BG858">
        <v>11.8</v>
      </c>
      <c r="BH858">
        <v>11.8</v>
      </c>
      <c r="BI858">
        <v>11.8</v>
      </c>
      <c r="BJ858">
        <v>10</v>
      </c>
      <c r="BK858">
        <v>7.9</v>
      </c>
      <c r="BL858">
        <v>10</v>
      </c>
      <c r="BM858">
        <v>11.8</v>
      </c>
      <c r="BN858">
        <v>11.8</v>
      </c>
      <c r="BO858">
        <v>11.8</v>
      </c>
      <c r="BP858">
        <v>11.8</v>
      </c>
      <c r="BQ858">
        <v>12.5</v>
      </c>
      <c r="BR858">
        <v>12.5</v>
      </c>
      <c r="BS858">
        <v>12.5</v>
      </c>
      <c r="BT858">
        <v>12.5</v>
      </c>
      <c r="BU858">
        <v>12.5</v>
      </c>
      <c r="BV858">
        <v>8.6</v>
      </c>
      <c r="BW858">
        <v>27.4</v>
      </c>
      <c r="BX858">
        <v>12.5</v>
      </c>
      <c r="BY858">
        <v>13.3</v>
      </c>
      <c r="BZ858">
        <v>12.4</v>
      </c>
      <c r="CA858">
        <v>12.5</v>
      </c>
      <c r="CB858">
        <v>12.5</v>
      </c>
      <c r="CC858">
        <v>12.5</v>
      </c>
      <c r="CD858">
        <v>12.5</v>
      </c>
      <c r="CE858">
        <v>12.5</v>
      </c>
      <c r="CF858">
        <v>13.4</v>
      </c>
      <c r="CG858">
        <v>13.4</v>
      </c>
      <c r="CH858">
        <v>13.4</v>
      </c>
      <c r="CI858">
        <v>13.4</v>
      </c>
      <c r="CJ858">
        <v>20.9</v>
      </c>
      <c r="CK858">
        <v>8.8</v>
      </c>
      <c r="CL858">
        <v>13.4</v>
      </c>
      <c r="CM858">
        <v>13.4</v>
      </c>
      <c r="CN858">
        <v>15.1</v>
      </c>
      <c r="CO858">
        <v>15.1</v>
      </c>
      <c r="CP858">
        <v>15.1</v>
      </c>
    </row>
    <row r="859" spans="1:94">
      <c r="A859">
        <v>876</v>
      </c>
      <c r="B859" t="s">
        <v>1944</v>
      </c>
      <c r="C859" t="s">
        <v>1860</v>
      </c>
      <c r="D859" t="s">
        <v>1939</v>
      </c>
      <c r="E859" t="s">
        <v>1871</v>
      </c>
      <c r="F859" t="s">
        <v>2121</v>
      </c>
      <c r="I859" s="402"/>
      <c r="J859" s="402">
        <v>8.6</v>
      </c>
      <c r="K859" s="402"/>
      <c r="L859" s="402">
        <v>7.6</v>
      </c>
      <c r="M859" s="402">
        <v>8.4</v>
      </c>
      <c r="N859" s="402">
        <v>7.7</v>
      </c>
      <c r="O859" s="402">
        <v>8.4</v>
      </c>
      <c r="P859" s="402">
        <v>11.2</v>
      </c>
      <c r="Q859" s="402"/>
      <c r="R859" s="402">
        <v>7.8</v>
      </c>
      <c r="S859" s="402">
        <v>7.8</v>
      </c>
      <c r="T859" s="402">
        <v>7</v>
      </c>
      <c r="U859" s="402">
        <v>8.6</v>
      </c>
      <c r="V859" s="402">
        <v>8.6</v>
      </c>
      <c r="W859" s="402">
        <v>6.4</v>
      </c>
      <c r="X859" s="402">
        <v>7.9</v>
      </c>
      <c r="Y859" s="402">
        <v>6.9</v>
      </c>
      <c r="Z859" s="402">
        <v>9.4</v>
      </c>
      <c r="AA859" s="402">
        <v>7.9</v>
      </c>
      <c r="AB859" s="402">
        <v>8.6</v>
      </c>
      <c r="AC859" s="402">
        <v>8.6</v>
      </c>
      <c r="AD859" s="402">
        <v>8.6</v>
      </c>
      <c r="AE859" s="402">
        <v>8.6</v>
      </c>
      <c r="AF859" s="402">
        <v>11.4</v>
      </c>
      <c r="AG859" s="402">
        <v>11.4</v>
      </c>
      <c r="AH859" s="402">
        <v>11.4</v>
      </c>
      <c r="AI859" s="402"/>
      <c r="AJ859" s="402">
        <v>7.7</v>
      </c>
      <c r="AK859" s="402">
        <v>7.7</v>
      </c>
      <c r="AL859" s="402">
        <v>7.7</v>
      </c>
      <c r="AM859" s="402">
        <v>7.7</v>
      </c>
      <c r="AN859" s="402">
        <v>14.3</v>
      </c>
      <c r="AO859" s="402">
        <v>7.7</v>
      </c>
      <c r="AP859" s="402">
        <v>7.7</v>
      </c>
      <c r="AQ859" s="402">
        <v>7.7</v>
      </c>
      <c r="AR859" s="402">
        <v>7.7</v>
      </c>
      <c r="AS859" s="402">
        <v>4.7</v>
      </c>
      <c r="AT859" s="402">
        <v>7</v>
      </c>
      <c r="AU859" s="402">
        <v>7</v>
      </c>
      <c r="AV859" s="402">
        <v>7</v>
      </c>
      <c r="AW859" s="402">
        <v>8.5</v>
      </c>
      <c r="AX859" s="402">
        <v>8.5</v>
      </c>
      <c r="AY859" s="402">
        <v>8.5</v>
      </c>
      <c r="AZ859" s="402">
        <v>8.5</v>
      </c>
      <c r="BA859" s="402">
        <v>10.9</v>
      </c>
      <c r="BB859" s="402">
        <v>8.5</v>
      </c>
      <c r="BC859" s="402">
        <v>8.5</v>
      </c>
      <c r="BD859" s="402">
        <v>6.3</v>
      </c>
      <c r="BE859" s="402">
        <v>6.3</v>
      </c>
      <c r="BF859" s="402">
        <v>6.3</v>
      </c>
      <c r="BG859" s="402">
        <v>7.8</v>
      </c>
      <c r="BH859" s="402">
        <v>13.9</v>
      </c>
      <c r="BI859" s="402">
        <v>7.3</v>
      </c>
      <c r="BJ859" s="402">
        <v>6.8</v>
      </c>
      <c r="BK859" s="402">
        <v>6.8</v>
      </c>
      <c r="BL859" s="402">
        <v>5.9</v>
      </c>
      <c r="BM859" s="402">
        <v>9.3</v>
      </c>
      <c r="BN859" s="402">
        <v>9.3</v>
      </c>
      <c r="BO859" s="402">
        <v>7.8</v>
      </c>
      <c r="BP859" s="402">
        <v>7.3</v>
      </c>
      <c r="BQ859" s="402">
        <v>8.5</v>
      </c>
      <c r="BR859" s="402">
        <v>8.5</v>
      </c>
      <c r="BS859" s="402">
        <v>8.5</v>
      </c>
      <c r="BT859" s="402">
        <v>8.5</v>
      </c>
      <c r="BU859" s="402">
        <v>8.5</v>
      </c>
      <c r="BV859" s="402">
        <v>8.7</v>
      </c>
      <c r="BW859" s="402">
        <v>8.5</v>
      </c>
      <c r="BX859" s="402">
        <v>13.5</v>
      </c>
      <c r="BY859" s="402">
        <v>8.5</v>
      </c>
      <c r="BZ859" s="402">
        <v>8.1</v>
      </c>
      <c r="CA859" s="402">
        <v>6.2</v>
      </c>
      <c r="CB859" s="402">
        <v>8.5</v>
      </c>
      <c r="CC859" s="402">
        <v>6.3</v>
      </c>
      <c r="CD859" s="402">
        <v>8.5</v>
      </c>
      <c r="CE859" s="402">
        <v>8.5</v>
      </c>
      <c r="CF859" s="402">
        <v>11.3</v>
      </c>
      <c r="CG859" s="402">
        <v>11.3</v>
      </c>
      <c r="CH859" s="402">
        <v>11.3</v>
      </c>
      <c r="CI859" s="402">
        <v>11.6</v>
      </c>
      <c r="CJ859" s="402">
        <v>12.9</v>
      </c>
      <c r="CK859" s="402">
        <v>11.3</v>
      </c>
      <c r="CL859" s="402">
        <v>11.3</v>
      </c>
      <c r="CM859" s="402">
        <v>11.3</v>
      </c>
      <c r="CN859" s="402">
        <v>11.3</v>
      </c>
      <c r="CO859" s="402">
        <v>11.3</v>
      </c>
      <c r="CP859" s="402">
        <v>11.3</v>
      </c>
    </row>
    <row r="860" spans="1:94">
      <c r="A860">
        <v>877</v>
      </c>
      <c r="B860" t="s">
        <v>1945</v>
      </c>
      <c r="C860" t="s">
        <v>1860</v>
      </c>
      <c r="D860" t="s">
        <v>1939</v>
      </c>
      <c r="E860" t="s">
        <v>1873</v>
      </c>
      <c r="F860" t="s">
        <v>2121</v>
      </c>
      <c r="I860" s="402"/>
      <c r="J860" s="402">
        <v>33</v>
      </c>
      <c r="K860" s="402"/>
      <c r="L860" s="402">
        <v>32.7</v>
      </c>
      <c r="M860" s="402">
        <v>36.9</v>
      </c>
      <c r="N860" s="402">
        <v>32.6</v>
      </c>
      <c r="O860" s="402">
        <v>32.7</v>
      </c>
      <c r="P860" s="402">
        <v>32.3</v>
      </c>
      <c r="Q860" s="402"/>
      <c r="R860" s="402">
        <v>33</v>
      </c>
      <c r="S860" s="402">
        <v>33</v>
      </c>
      <c r="T860" s="402">
        <v>33</v>
      </c>
      <c r="U860" s="402">
        <v>37.3</v>
      </c>
      <c r="V860" s="402">
        <v>37.3</v>
      </c>
      <c r="W860" s="402">
        <v>32.9</v>
      </c>
      <c r="X860" s="402">
        <v>32.9</v>
      </c>
      <c r="Y860" s="402">
        <v>32.9</v>
      </c>
      <c r="Z860" s="402">
        <v>32.9</v>
      </c>
      <c r="AA860" s="402">
        <v>30.1</v>
      </c>
      <c r="AB860" s="402">
        <v>34.4</v>
      </c>
      <c r="AC860" s="402">
        <v>33</v>
      </c>
      <c r="AD860" s="402">
        <v>33</v>
      </c>
      <c r="AE860" s="402">
        <v>33</v>
      </c>
      <c r="AF860" s="402">
        <v>29.3</v>
      </c>
      <c r="AG860" s="402">
        <v>32.6</v>
      </c>
      <c r="AH860" s="402">
        <v>32.6</v>
      </c>
      <c r="AI860" s="402"/>
      <c r="AJ860" s="402">
        <v>32.7</v>
      </c>
      <c r="AK860" s="402">
        <v>32.7</v>
      </c>
      <c r="AL860" s="402">
        <v>32.7</v>
      </c>
      <c r="AM860" s="402">
        <v>32.7</v>
      </c>
      <c r="AN860" s="402">
        <v>32.7</v>
      </c>
      <c r="AO860" s="402">
        <v>32.7</v>
      </c>
      <c r="AP860" s="402">
        <v>32.7</v>
      </c>
      <c r="AQ860" s="402">
        <v>31.3</v>
      </c>
      <c r="AR860" s="402">
        <v>33.2</v>
      </c>
      <c r="AS860" s="402">
        <v>34.2</v>
      </c>
      <c r="AT860" s="402">
        <v>32.7</v>
      </c>
      <c r="AU860" s="402">
        <v>32.7</v>
      </c>
      <c r="AV860" s="402">
        <v>32.7</v>
      </c>
      <c r="AW860" s="402">
        <v>36.9</v>
      </c>
      <c r="AX860" s="402">
        <v>36.9</v>
      </c>
      <c r="AY860" s="402">
        <v>44.1</v>
      </c>
      <c r="AZ860" s="402">
        <v>36.9</v>
      </c>
      <c r="BA860" s="402">
        <v>46.9</v>
      </c>
      <c r="BB860" s="402">
        <v>36.9</v>
      </c>
      <c r="BC860" s="402">
        <v>36.9</v>
      </c>
      <c r="BD860" s="402">
        <v>32.6</v>
      </c>
      <c r="BE860" s="402">
        <v>30.7</v>
      </c>
      <c r="BF860" s="402">
        <v>32.6</v>
      </c>
      <c r="BG860" s="402">
        <v>32.6</v>
      </c>
      <c r="BH860" s="402">
        <v>32.6</v>
      </c>
      <c r="BI860" s="402">
        <v>32.5</v>
      </c>
      <c r="BJ860" s="402">
        <v>32.6</v>
      </c>
      <c r="BK860" s="402">
        <v>32.6</v>
      </c>
      <c r="BL860" s="402">
        <v>32.6</v>
      </c>
      <c r="BM860" s="402">
        <v>32.6</v>
      </c>
      <c r="BN860" s="402">
        <v>38.1</v>
      </c>
      <c r="BO860" s="402">
        <v>29.8</v>
      </c>
      <c r="BP860" s="402">
        <v>29.8</v>
      </c>
      <c r="BQ860" s="402">
        <v>34</v>
      </c>
      <c r="BR860" s="402">
        <v>21</v>
      </c>
      <c r="BS860" s="402">
        <v>43.7</v>
      </c>
      <c r="BT860" s="402">
        <v>32.7</v>
      </c>
      <c r="BU860" s="402">
        <v>32.7</v>
      </c>
      <c r="BV860" s="402">
        <v>32.7</v>
      </c>
      <c r="BW860" s="402">
        <v>31.8</v>
      </c>
      <c r="BX860" s="402">
        <v>32.7</v>
      </c>
      <c r="BY860" s="402">
        <v>32.7</v>
      </c>
      <c r="BZ860" s="402">
        <v>35.9</v>
      </c>
      <c r="CA860" s="402">
        <v>30.6</v>
      </c>
      <c r="CB860" s="402">
        <v>32.7</v>
      </c>
      <c r="CC860" s="402">
        <v>32.7</v>
      </c>
      <c r="CD860" s="402">
        <v>32.7</v>
      </c>
      <c r="CE860" s="402">
        <v>31.6</v>
      </c>
      <c r="CF860" s="402">
        <v>29</v>
      </c>
      <c r="CG860" s="402">
        <v>29</v>
      </c>
      <c r="CH860" s="402">
        <v>29</v>
      </c>
      <c r="CI860" s="402">
        <v>32.2</v>
      </c>
      <c r="CJ860" s="402">
        <v>32.2</v>
      </c>
      <c r="CK860" s="402">
        <v>32.2</v>
      </c>
      <c r="CL860" s="402">
        <v>32.2</v>
      </c>
      <c r="CM860" s="402">
        <v>32.2</v>
      </c>
      <c r="CN860" s="402">
        <v>32.2</v>
      </c>
      <c r="CO860" s="402">
        <v>32.2</v>
      </c>
      <c r="CP860" s="402">
        <v>32.2</v>
      </c>
    </row>
    <row r="861" spans="3:94">
      <c r="C861" t="s">
        <v>1860</v>
      </c>
      <c r="D861" t="s">
        <v>1947</v>
      </c>
      <c r="I861" s="402"/>
      <c r="J861" s="402"/>
      <c r="K861" s="402"/>
      <c r="L861" s="402"/>
      <c r="M861" s="402"/>
      <c r="N861" s="402"/>
      <c r="O861" s="402"/>
      <c r="P861" s="402"/>
      <c r="Q861" s="402"/>
      <c r="R861" s="402"/>
      <c r="S861" s="402"/>
      <c r="T861" s="402"/>
      <c r="U861" s="402"/>
      <c r="V861" s="402"/>
      <c r="W861" s="402"/>
      <c r="X861" s="402"/>
      <c r="Y861" s="402"/>
      <c r="Z861" s="402"/>
      <c r="AA861" s="402"/>
      <c r="AB861" s="402"/>
      <c r="AC861" s="402"/>
      <c r="AD861" s="402"/>
      <c r="AE861" s="402"/>
      <c r="AF861" s="402"/>
      <c r="AG861" s="402"/>
      <c r="AH861" s="402"/>
      <c r="AI861" s="402"/>
      <c r="AJ861" s="402"/>
      <c r="AK861" s="402"/>
      <c r="AL861" s="402"/>
      <c r="AM861" s="402"/>
      <c r="AN861" s="402"/>
      <c r="AO861" s="402"/>
      <c r="AP861" s="402"/>
      <c r="AQ861" s="402"/>
      <c r="AR861" s="402"/>
      <c r="AS861" s="402"/>
      <c r="AT861" s="402"/>
      <c r="AU861" s="402"/>
      <c r="AV861" s="402"/>
      <c r="AW861" s="402"/>
      <c r="AX861" s="402"/>
      <c r="AY861" s="402"/>
      <c r="AZ861" s="402"/>
      <c r="BA861" s="402"/>
      <c r="BB861" s="402"/>
      <c r="BC861" s="402"/>
      <c r="BD861" s="402"/>
      <c r="BE861" s="402"/>
      <c r="BF861" s="402"/>
      <c r="BG861" s="402"/>
      <c r="BH861" s="402"/>
      <c r="BI861" s="402"/>
      <c r="BJ861" s="402"/>
      <c r="BK861" s="402"/>
      <c r="BL861" s="402"/>
      <c r="BM861" s="402"/>
      <c r="BN861" s="402"/>
      <c r="BO861" s="402"/>
      <c r="BP861" s="402"/>
      <c r="BQ861" s="402"/>
      <c r="BR861" s="402"/>
      <c r="BS861" s="402"/>
      <c r="BT861" s="402"/>
      <c r="BU861" s="402"/>
      <c r="BV861" s="402"/>
      <c r="BW861" s="402"/>
      <c r="BX861" s="402"/>
      <c r="BY861" s="402"/>
      <c r="BZ861" s="402"/>
      <c r="CA861" s="402"/>
      <c r="CB861" s="402"/>
      <c r="CC861" s="402"/>
      <c r="CD861" s="402"/>
      <c r="CE861" s="402"/>
      <c r="CF861" s="402"/>
      <c r="CG861" s="402"/>
      <c r="CH861" s="402"/>
      <c r="CI861" s="402"/>
      <c r="CJ861" s="402"/>
      <c r="CK861" s="402"/>
      <c r="CL861" s="402"/>
      <c r="CM861" s="402"/>
      <c r="CN861" s="402"/>
      <c r="CO861" s="402"/>
      <c r="CP861" s="402"/>
    </row>
    <row r="862" spans="1:94">
      <c r="A862">
        <v>879</v>
      </c>
      <c r="B862" t="s">
        <v>1946</v>
      </c>
      <c r="C862" t="s">
        <v>1860</v>
      </c>
      <c r="D862" t="s">
        <v>1947</v>
      </c>
      <c r="E862" t="s">
        <v>1862</v>
      </c>
      <c r="F862" t="s">
        <v>2121</v>
      </c>
      <c r="I862" s="402"/>
      <c r="J862" s="402">
        <v>15.8</v>
      </c>
      <c r="K862" s="402"/>
      <c r="L862" s="402">
        <v>15.4</v>
      </c>
      <c r="M862" s="402">
        <v>15.7</v>
      </c>
      <c r="N862" s="402">
        <v>15.6</v>
      </c>
      <c r="O862" s="402">
        <v>15.6</v>
      </c>
      <c r="P862" s="402">
        <v>16.5</v>
      </c>
      <c r="Q862" s="402"/>
      <c r="R862" s="402">
        <v>15.5</v>
      </c>
      <c r="S862" s="402">
        <v>15.5</v>
      </c>
      <c r="T862" s="402">
        <v>15.2</v>
      </c>
      <c r="U862" s="402">
        <v>18.3</v>
      </c>
      <c r="V862" s="402">
        <v>15.8</v>
      </c>
      <c r="W862" s="402">
        <v>12.8</v>
      </c>
      <c r="X862" s="402">
        <v>15.7</v>
      </c>
      <c r="Y862" s="402">
        <v>15.7</v>
      </c>
      <c r="Z862" s="402">
        <v>15.7</v>
      </c>
      <c r="AA862" s="402">
        <v>15.7</v>
      </c>
      <c r="AB862" s="402">
        <v>15.7</v>
      </c>
      <c r="AC862" s="402">
        <v>15.7</v>
      </c>
      <c r="AD862" s="402">
        <v>15.7</v>
      </c>
      <c r="AE862" s="402">
        <v>15.7</v>
      </c>
      <c r="AF862" s="402">
        <v>16.6</v>
      </c>
      <c r="AG862" s="402">
        <v>16.6</v>
      </c>
      <c r="AH862" s="402">
        <v>16.6</v>
      </c>
      <c r="AI862" s="402"/>
      <c r="AJ862" s="402">
        <v>15.5</v>
      </c>
      <c r="AK862" s="402">
        <v>15.5</v>
      </c>
      <c r="AL862" s="402">
        <v>15.5</v>
      </c>
      <c r="AM862" s="402">
        <v>14.7</v>
      </c>
      <c r="AN862" s="402">
        <v>15.5</v>
      </c>
      <c r="AO862" s="402">
        <v>16.8</v>
      </c>
      <c r="AP862" s="402">
        <v>11.5</v>
      </c>
      <c r="AQ862" s="402">
        <v>15.5</v>
      </c>
      <c r="AR862" s="402">
        <v>15.5</v>
      </c>
      <c r="AS862" s="402">
        <v>11.9</v>
      </c>
      <c r="AT862" s="402">
        <v>15.2</v>
      </c>
      <c r="AU862" s="402">
        <v>13</v>
      </c>
      <c r="AV862" s="402">
        <v>15.2</v>
      </c>
      <c r="AW862" s="402">
        <v>18.2</v>
      </c>
      <c r="AX862" s="402">
        <v>23</v>
      </c>
      <c r="AY862" s="402">
        <v>34.1</v>
      </c>
      <c r="AZ862" s="402">
        <v>10.7</v>
      </c>
      <c r="BA862" s="402">
        <v>15.8</v>
      </c>
      <c r="BB862" s="402">
        <v>15.8</v>
      </c>
      <c r="BC862" s="402">
        <v>15.8</v>
      </c>
      <c r="BD862" s="402">
        <v>12.7</v>
      </c>
      <c r="BE862" s="402">
        <v>12.7</v>
      </c>
      <c r="BF862" s="402">
        <v>12.7</v>
      </c>
      <c r="BG862" s="402">
        <v>15.7</v>
      </c>
      <c r="BH862" s="402">
        <v>19.6</v>
      </c>
      <c r="BI862" s="402">
        <v>14.4</v>
      </c>
      <c r="BJ862" s="402">
        <v>15.8</v>
      </c>
      <c r="BK862" s="402">
        <v>15.7</v>
      </c>
      <c r="BL862" s="402">
        <v>15.7</v>
      </c>
      <c r="BM862" s="402">
        <v>15.7</v>
      </c>
      <c r="BN862" s="402">
        <v>15.7</v>
      </c>
      <c r="BO862" s="402">
        <v>15.7</v>
      </c>
      <c r="BP862" s="402">
        <v>15.7</v>
      </c>
      <c r="BQ862" s="402">
        <v>15.7</v>
      </c>
      <c r="BR862" s="402">
        <v>15.7</v>
      </c>
      <c r="BS862" s="402">
        <v>15.7</v>
      </c>
      <c r="BT862" s="402">
        <v>15.7</v>
      </c>
      <c r="BU862" s="402">
        <v>12.5</v>
      </c>
      <c r="BV862" s="402">
        <v>15.7</v>
      </c>
      <c r="BW862" s="402">
        <v>15.7</v>
      </c>
      <c r="BX862" s="402">
        <v>15.7</v>
      </c>
      <c r="BY862" s="402">
        <v>15.7</v>
      </c>
      <c r="BZ862" s="402">
        <v>15.7</v>
      </c>
      <c r="CA862" s="402">
        <v>11.9</v>
      </c>
      <c r="CB862" s="402">
        <v>15.7</v>
      </c>
      <c r="CC862" s="402">
        <v>13.6</v>
      </c>
      <c r="CD862" s="402">
        <v>18.7</v>
      </c>
      <c r="CE862" s="402">
        <v>15.7</v>
      </c>
      <c r="CF862" s="402">
        <v>16.6</v>
      </c>
      <c r="CG862" s="402">
        <v>20.9</v>
      </c>
      <c r="CH862" s="402">
        <v>16.6</v>
      </c>
      <c r="CI862" s="402">
        <v>16.6</v>
      </c>
      <c r="CJ862" s="402">
        <v>16.9</v>
      </c>
      <c r="CK862" s="402">
        <v>9.6</v>
      </c>
      <c r="CL862" s="402">
        <v>16.3</v>
      </c>
      <c r="CM862" s="402">
        <v>16.6</v>
      </c>
      <c r="CN862" s="402">
        <v>26.4</v>
      </c>
      <c r="CO862" s="402">
        <v>16.6</v>
      </c>
      <c r="CP862" s="402">
        <v>16.6</v>
      </c>
    </row>
    <row r="863" spans="1:94">
      <c r="A863">
        <v>880</v>
      </c>
      <c r="B863" t="s">
        <v>1948</v>
      </c>
      <c r="C863" t="s">
        <v>1860</v>
      </c>
      <c r="D863" t="s">
        <v>1947</v>
      </c>
      <c r="E863" t="s">
        <v>1864</v>
      </c>
      <c r="F863" t="s">
        <v>2121</v>
      </c>
      <c r="I863" s="402"/>
      <c r="J863" s="402">
        <v>22.4</v>
      </c>
      <c r="K863" s="402"/>
      <c r="L863" s="402">
        <v>21.5</v>
      </c>
      <c r="M863" s="402">
        <v>22.1</v>
      </c>
      <c r="N863" s="402">
        <v>21.3</v>
      </c>
      <c r="O863" s="402">
        <v>22.1</v>
      </c>
      <c r="P863" s="402">
        <v>25.1</v>
      </c>
      <c r="Q863" s="402"/>
      <c r="R863" s="402">
        <v>20.2</v>
      </c>
      <c r="S863" s="402">
        <v>21.2</v>
      </c>
      <c r="T863" s="402">
        <v>21.6</v>
      </c>
      <c r="U863" s="402">
        <v>22.2</v>
      </c>
      <c r="V863" s="402">
        <v>22.2</v>
      </c>
      <c r="W863" s="402">
        <v>21.3</v>
      </c>
      <c r="X863" s="402">
        <v>21.3</v>
      </c>
      <c r="Y863" s="402">
        <v>21.3</v>
      </c>
      <c r="Z863" s="402">
        <v>21.3</v>
      </c>
      <c r="AA863" s="402">
        <v>17.6</v>
      </c>
      <c r="AB863" s="402">
        <v>22.2</v>
      </c>
      <c r="AC863" s="402">
        <v>20.2</v>
      </c>
      <c r="AD863" s="402">
        <v>22.2</v>
      </c>
      <c r="AE863" s="402">
        <v>25.1</v>
      </c>
      <c r="AF863" s="402">
        <v>25.1</v>
      </c>
      <c r="AG863" s="402">
        <v>25.1</v>
      </c>
      <c r="AH863" s="402">
        <v>26.8</v>
      </c>
      <c r="AI863" s="402"/>
      <c r="AJ863" s="402">
        <v>20</v>
      </c>
      <c r="AK863" s="402">
        <v>20</v>
      </c>
      <c r="AL863" s="402">
        <v>20</v>
      </c>
      <c r="AM863" s="402">
        <v>18.2</v>
      </c>
      <c r="AN863" s="402">
        <v>21.1</v>
      </c>
      <c r="AO863" s="402">
        <v>21.1</v>
      </c>
      <c r="AP863" s="402">
        <v>21.1</v>
      </c>
      <c r="AQ863" s="402">
        <v>21.1</v>
      </c>
      <c r="AR863" s="402">
        <v>18.3</v>
      </c>
      <c r="AS863" s="402">
        <v>21.4</v>
      </c>
      <c r="AT863" s="402">
        <v>21.4</v>
      </c>
      <c r="AU863" s="402">
        <v>21.4</v>
      </c>
      <c r="AV863" s="402">
        <v>21.4</v>
      </c>
      <c r="AW863" s="402">
        <v>22</v>
      </c>
      <c r="AX863" s="402">
        <v>13.6</v>
      </c>
      <c r="AY863" s="402">
        <v>43.8</v>
      </c>
      <c r="AZ863" s="402">
        <v>22</v>
      </c>
      <c r="BA863" s="402">
        <v>22</v>
      </c>
      <c r="BB863" s="402">
        <v>22</v>
      </c>
      <c r="BC863" s="402">
        <v>28.8</v>
      </c>
      <c r="BD863" s="402">
        <v>21.2</v>
      </c>
      <c r="BE863" s="402">
        <v>20.1</v>
      </c>
      <c r="BF863" s="402">
        <v>21.2</v>
      </c>
      <c r="BG863" s="402">
        <v>21.2</v>
      </c>
      <c r="BH863" s="402">
        <v>21.2</v>
      </c>
      <c r="BI863" s="402">
        <v>21.2</v>
      </c>
      <c r="BJ863" s="402">
        <v>21.1</v>
      </c>
      <c r="BK863" s="402">
        <v>19.2</v>
      </c>
      <c r="BL863" s="402">
        <v>21.2</v>
      </c>
      <c r="BM863" s="402">
        <v>21.2</v>
      </c>
      <c r="BN863" s="402">
        <v>21.2</v>
      </c>
      <c r="BO863" s="402">
        <v>17.5</v>
      </c>
      <c r="BP863" s="402">
        <v>17.5</v>
      </c>
      <c r="BQ863" s="402">
        <v>22</v>
      </c>
      <c r="BR863" s="402">
        <v>18.3</v>
      </c>
      <c r="BS863" s="402">
        <v>22</v>
      </c>
      <c r="BT863" s="402">
        <v>20.1</v>
      </c>
      <c r="BU863" s="402">
        <v>20.1</v>
      </c>
      <c r="BV863" s="402">
        <v>20.1</v>
      </c>
      <c r="BW863" s="402">
        <v>20.1</v>
      </c>
      <c r="BX863" s="402">
        <v>22</v>
      </c>
      <c r="BY863" s="402">
        <v>22</v>
      </c>
      <c r="BZ863" s="402">
        <v>22</v>
      </c>
      <c r="CA863" s="402">
        <v>29.4</v>
      </c>
      <c r="CB863" s="402">
        <v>27</v>
      </c>
      <c r="CC863" s="402">
        <v>30.3</v>
      </c>
      <c r="CD863" s="402">
        <v>24.6</v>
      </c>
      <c r="CE863" s="402">
        <v>24.9</v>
      </c>
      <c r="CF863" s="402">
        <v>25</v>
      </c>
      <c r="CG863" s="402">
        <v>25</v>
      </c>
      <c r="CH863" s="402">
        <v>25</v>
      </c>
      <c r="CI863" s="402">
        <v>25</v>
      </c>
      <c r="CJ863" s="402">
        <v>21.8</v>
      </c>
      <c r="CK863" s="402">
        <v>25</v>
      </c>
      <c r="CL863" s="402">
        <v>26.9</v>
      </c>
      <c r="CM863" s="402">
        <v>25</v>
      </c>
      <c r="CN863" s="402">
        <v>26.7</v>
      </c>
      <c r="CO863" s="402">
        <v>26.7</v>
      </c>
      <c r="CP863" s="402">
        <v>26.7</v>
      </c>
    </row>
    <row r="864" spans="1:94">
      <c r="A864">
        <v>881</v>
      </c>
      <c r="B864" t="s">
        <v>1949</v>
      </c>
      <c r="C864" t="s">
        <v>1860</v>
      </c>
      <c r="D864" t="s">
        <v>1947</v>
      </c>
      <c r="E864" t="s">
        <v>550</v>
      </c>
      <c r="F864" t="s">
        <v>2121</v>
      </c>
      <c r="I864" s="402"/>
      <c r="J864" s="402">
        <v>33.3</v>
      </c>
      <c r="K864" s="402"/>
      <c r="L864" s="402">
        <v>32.1</v>
      </c>
      <c r="M864" s="402">
        <v>33.3</v>
      </c>
      <c r="N864" s="402">
        <v>33.3</v>
      </c>
      <c r="O864" s="402">
        <v>33.3</v>
      </c>
      <c r="P864" s="402">
        <v>34.2</v>
      </c>
      <c r="Q864" s="402"/>
      <c r="R864" s="402">
        <v>32.5</v>
      </c>
      <c r="S864" s="402">
        <v>28.5</v>
      </c>
      <c r="T864" s="402">
        <v>32.5</v>
      </c>
      <c r="U864" s="402">
        <v>33.7</v>
      </c>
      <c r="V864" s="402">
        <v>33.7</v>
      </c>
      <c r="W864" s="402">
        <v>30.8</v>
      </c>
      <c r="X864" s="402">
        <v>33.7</v>
      </c>
      <c r="Y864" s="402">
        <v>33.7</v>
      </c>
      <c r="Z864" s="402">
        <v>33.7</v>
      </c>
      <c r="AA864" s="402">
        <v>33.7</v>
      </c>
      <c r="AB864" s="402">
        <v>33.2</v>
      </c>
      <c r="AC864" s="402">
        <v>33.7</v>
      </c>
      <c r="AD864" s="402">
        <v>33.7</v>
      </c>
      <c r="AE864" s="402">
        <v>33.7</v>
      </c>
      <c r="AF864" s="402">
        <v>34.7</v>
      </c>
      <c r="AG864" s="402">
        <v>34.7</v>
      </c>
      <c r="AH864" s="402">
        <v>36.6</v>
      </c>
      <c r="AI864" s="402"/>
      <c r="AJ864" s="402">
        <v>32.4</v>
      </c>
      <c r="AK864" s="402">
        <v>32.4</v>
      </c>
      <c r="AL864" s="402">
        <v>32.4</v>
      </c>
      <c r="AM864" s="402">
        <v>28.4</v>
      </c>
      <c r="AN864" s="402">
        <v>32.4</v>
      </c>
      <c r="AO864" s="402">
        <v>28.4</v>
      </c>
      <c r="AP864" s="402">
        <v>15</v>
      </c>
      <c r="AQ864" s="402">
        <v>28.4</v>
      </c>
      <c r="AR864" s="402">
        <v>28.4</v>
      </c>
      <c r="AS864" s="402">
        <v>32.4</v>
      </c>
      <c r="AT864" s="402">
        <v>36.2</v>
      </c>
      <c r="AU864" s="402">
        <v>32.4</v>
      </c>
      <c r="AV864" s="402">
        <v>32.4</v>
      </c>
      <c r="AW864" s="402">
        <v>33.6</v>
      </c>
      <c r="AX864" s="402">
        <v>33.6</v>
      </c>
      <c r="AY864" s="402">
        <v>34.5</v>
      </c>
      <c r="AZ864" s="402">
        <v>28.7</v>
      </c>
      <c r="BA864" s="402">
        <v>33.6</v>
      </c>
      <c r="BB864" s="402">
        <v>33.6</v>
      </c>
      <c r="BC864" s="402">
        <v>35.3</v>
      </c>
      <c r="BD864" s="402">
        <v>30.8</v>
      </c>
      <c r="BE864" s="402">
        <v>24.8</v>
      </c>
      <c r="BF864" s="402">
        <v>30.8</v>
      </c>
      <c r="BG864" s="402">
        <v>34.1</v>
      </c>
      <c r="BH864" s="402">
        <v>33.6</v>
      </c>
      <c r="BI864" s="402">
        <v>33.6</v>
      </c>
      <c r="BJ864" s="402">
        <v>33.6</v>
      </c>
      <c r="BK864" s="402">
        <v>33.6</v>
      </c>
      <c r="BL864" s="402">
        <v>33.6</v>
      </c>
      <c r="BM864" s="402">
        <v>33.6</v>
      </c>
      <c r="BN864" s="402">
        <v>33.6</v>
      </c>
      <c r="BO864" s="402">
        <v>33.6</v>
      </c>
      <c r="BP864" s="402">
        <v>33.6</v>
      </c>
      <c r="BQ864" s="402">
        <v>33.1</v>
      </c>
      <c r="BR864" s="402">
        <v>33.1</v>
      </c>
      <c r="BS864" s="402">
        <v>33.1</v>
      </c>
      <c r="BT864" s="402">
        <v>33.6</v>
      </c>
      <c r="BU864" s="402">
        <v>33.6</v>
      </c>
      <c r="BV864" s="402">
        <v>33.6</v>
      </c>
      <c r="BW864" s="402">
        <v>33.6</v>
      </c>
      <c r="BX864" s="402">
        <v>33.6</v>
      </c>
      <c r="BY864" s="402">
        <v>37.7</v>
      </c>
      <c r="BZ864" s="402">
        <v>33.6</v>
      </c>
      <c r="CA864" s="402">
        <v>33.4</v>
      </c>
      <c r="CB864" s="402">
        <v>33.6</v>
      </c>
      <c r="CC864" s="402">
        <v>33.6</v>
      </c>
      <c r="CD864" s="402">
        <v>33.6</v>
      </c>
      <c r="CE864" s="402">
        <v>34.6</v>
      </c>
      <c r="CF864" s="402">
        <v>38.9</v>
      </c>
      <c r="CG864" s="402">
        <v>34.1</v>
      </c>
      <c r="CH864" s="402">
        <v>34.6</v>
      </c>
      <c r="CI864" s="402">
        <v>34.6</v>
      </c>
      <c r="CJ864" s="402">
        <v>34.6</v>
      </c>
      <c r="CK864" s="402">
        <v>34.6</v>
      </c>
      <c r="CL864" s="402">
        <v>25.8</v>
      </c>
      <c r="CM864" s="402">
        <v>34.6</v>
      </c>
      <c r="CN864" s="402">
        <v>36.5</v>
      </c>
      <c r="CO864" s="402">
        <v>36.5</v>
      </c>
      <c r="CP864" s="402">
        <v>36.9</v>
      </c>
    </row>
    <row r="865" spans="1:94">
      <c r="A865">
        <v>882</v>
      </c>
      <c r="B865" t="s">
        <v>1950</v>
      </c>
      <c r="C865" t="s">
        <v>1860</v>
      </c>
      <c r="D865" t="s">
        <v>1947</v>
      </c>
      <c r="E865" t="s">
        <v>1867</v>
      </c>
      <c r="F865" t="s">
        <v>2121</v>
      </c>
      <c r="I865" s="402"/>
      <c r="J865" s="402">
        <v>17.1</v>
      </c>
      <c r="K865" s="402"/>
      <c r="L865" s="402">
        <v>15.6</v>
      </c>
      <c r="M865" s="402">
        <v>16.5</v>
      </c>
      <c r="N865" s="402">
        <v>16.8</v>
      </c>
      <c r="O865" s="402">
        <v>16.8</v>
      </c>
      <c r="P865" s="402">
        <v>19.5</v>
      </c>
      <c r="Q865" s="402"/>
      <c r="R865" s="402">
        <v>15.4</v>
      </c>
      <c r="S865" s="402">
        <v>15.4</v>
      </c>
      <c r="T865" s="402">
        <v>15.4</v>
      </c>
      <c r="U865" s="402">
        <v>15.8</v>
      </c>
      <c r="V865" s="402">
        <v>16.3</v>
      </c>
      <c r="W865" s="402">
        <v>16.1</v>
      </c>
      <c r="X865" s="402">
        <v>16.6</v>
      </c>
      <c r="Y865" s="402">
        <v>16.6</v>
      </c>
      <c r="Z865" s="402">
        <v>18.3</v>
      </c>
      <c r="AA865" s="402">
        <v>16.6</v>
      </c>
      <c r="AB865" s="402">
        <v>16.6</v>
      </c>
      <c r="AC865" s="402">
        <v>16.6</v>
      </c>
      <c r="AD865" s="402">
        <v>16.6</v>
      </c>
      <c r="AE865" s="402">
        <v>17.4</v>
      </c>
      <c r="AF865" s="402">
        <v>19.3</v>
      </c>
      <c r="AG865" s="402">
        <v>19.3</v>
      </c>
      <c r="AH865" s="402">
        <v>21.6</v>
      </c>
      <c r="AI865" s="402"/>
      <c r="AJ865" s="402">
        <v>15.6</v>
      </c>
      <c r="AK865" s="402">
        <v>15.6</v>
      </c>
      <c r="AL865" s="402">
        <v>15.6</v>
      </c>
      <c r="AM865" s="402">
        <v>15.6</v>
      </c>
      <c r="AN865" s="402">
        <v>15.6</v>
      </c>
      <c r="AO865" s="402">
        <v>15.6</v>
      </c>
      <c r="AP865" s="402">
        <v>15.6</v>
      </c>
      <c r="AQ865" s="402">
        <v>15.6</v>
      </c>
      <c r="AR865" s="402">
        <v>14</v>
      </c>
      <c r="AS865" s="402">
        <v>15.6</v>
      </c>
      <c r="AT865" s="402">
        <v>14.1</v>
      </c>
      <c r="AU865" s="402">
        <v>15.6</v>
      </c>
      <c r="AV865" s="402">
        <v>15.6</v>
      </c>
      <c r="AW865" s="402">
        <v>15.9</v>
      </c>
      <c r="AX865" s="402">
        <v>12.7</v>
      </c>
      <c r="AY865" s="402">
        <v>15.9</v>
      </c>
      <c r="AZ865" s="402">
        <v>15.9</v>
      </c>
      <c r="BA865" s="402">
        <v>15</v>
      </c>
      <c r="BB865" s="402">
        <v>16.4</v>
      </c>
      <c r="BC865" s="402">
        <v>23.2</v>
      </c>
      <c r="BD865" s="402">
        <v>16.2</v>
      </c>
      <c r="BE865" s="402">
        <v>12.9</v>
      </c>
      <c r="BF865" s="402">
        <v>16.2</v>
      </c>
      <c r="BG865" s="402">
        <v>15.2</v>
      </c>
      <c r="BH865" s="402">
        <v>24.8</v>
      </c>
      <c r="BI865" s="402">
        <v>16.7</v>
      </c>
      <c r="BJ865" s="402">
        <v>16.7</v>
      </c>
      <c r="BK865" s="402">
        <v>10.9</v>
      </c>
      <c r="BL865" s="402">
        <v>16.7</v>
      </c>
      <c r="BM865" s="402">
        <v>18.4</v>
      </c>
      <c r="BN865" s="402">
        <v>18.4</v>
      </c>
      <c r="BO865" s="402">
        <v>16.7</v>
      </c>
      <c r="BP865" s="402">
        <v>16.7</v>
      </c>
      <c r="BQ865" s="402">
        <v>11.7</v>
      </c>
      <c r="BR865" s="402">
        <v>16.5</v>
      </c>
      <c r="BS865" s="402">
        <v>16.7</v>
      </c>
      <c r="BT865" s="402">
        <v>16.7</v>
      </c>
      <c r="BU865" s="402">
        <v>12.4</v>
      </c>
      <c r="BV865" s="402">
        <v>16.7</v>
      </c>
      <c r="BW865" s="402">
        <v>20.7</v>
      </c>
      <c r="BX865" s="402">
        <v>16.7</v>
      </c>
      <c r="BY865" s="402">
        <v>16.7</v>
      </c>
      <c r="BZ865" s="402">
        <v>16.1</v>
      </c>
      <c r="CA865" s="402">
        <v>19.2</v>
      </c>
      <c r="CB865" s="402">
        <v>17.5</v>
      </c>
      <c r="CC865" s="402">
        <v>17.5</v>
      </c>
      <c r="CD865" s="402">
        <v>17.5</v>
      </c>
      <c r="CE865" s="402">
        <v>21.2</v>
      </c>
      <c r="CF865" s="402">
        <v>19.5</v>
      </c>
      <c r="CG865" s="402">
        <v>19.5</v>
      </c>
      <c r="CH865" s="402">
        <v>19.5</v>
      </c>
      <c r="CI865" s="402">
        <v>25.4</v>
      </c>
      <c r="CJ865" s="402">
        <v>19.5</v>
      </c>
      <c r="CK865" s="402">
        <v>10.1</v>
      </c>
      <c r="CL865" s="402">
        <v>19.5</v>
      </c>
      <c r="CM865" s="402">
        <v>19.5</v>
      </c>
      <c r="CN865" s="402">
        <v>21.7</v>
      </c>
      <c r="CO865" s="402">
        <v>21.7</v>
      </c>
      <c r="CP865" s="402">
        <v>22.1</v>
      </c>
    </row>
    <row r="866" spans="1:94">
      <c r="A866">
        <v>883</v>
      </c>
      <c r="B866" t="s">
        <v>1951</v>
      </c>
      <c r="C866" t="s">
        <v>1860</v>
      </c>
      <c r="D866" t="s">
        <v>1947</v>
      </c>
      <c r="E866" t="s">
        <v>1869</v>
      </c>
      <c r="F866" t="s">
        <v>2121</v>
      </c>
      <c r="J866">
        <v>19.2</v>
      </c>
      <c r="L866">
        <v>19.2</v>
      </c>
      <c r="M866">
        <v>18.9</v>
      </c>
      <c r="N866">
        <v>19.2</v>
      </c>
      <c r="O866">
        <v>17.8</v>
      </c>
      <c r="P866">
        <v>20.8</v>
      </c>
      <c r="R866">
        <v>19.5</v>
      </c>
      <c r="S866">
        <v>19.5</v>
      </c>
      <c r="T866">
        <v>19.5</v>
      </c>
      <c r="U866">
        <v>19.1</v>
      </c>
      <c r="V866">
        <v>17.3</v>
      </c>
      <c r="W866">
        <v>19.5</v>
      </c>
      <c r="X866">
        <v>21.7</v>
      </c>
      <c r="Y866">
        <v>19.5</v>
      </c>
      <c r="Z866">
        <v>19.5</v>
      </c>
      <c r="AA866">
        <v>19.5</v>
      </c>
      <c r="AB866">
        <v>6.1</v>
      </c>
      <c r="AC866">
        <v>18</v>
      </c>
      <c r="AD866">
        <v>18</v>
      </c>
      <c r="AE866">
        <v>18</v>
      </c>
      <c r="AF866">
        <v>21</v>
      </c>
      <c r="AG866">
        <v>21</v>
      </c>
      <c r="AH866">
        <v>21.7</v>
      </c>
      <c r="AJ866">
        <v>19.5</v>
      </c>
      <c r="AK866">
        <v>19.5</v>
      </c>
      <c r="AL866">
        <v>19.5</v>
      </c>
      <c r="AM866">
        <v>19.5</v>
      </c>
      <c r="AN866">
        <v>23.4</v>
      </c>
      <c r="AO866">
        <v>19.5</v>
      </c>
      <c r="AP866">
        <v>19.5</v>
      </c>
      <c r="AQ866">
        <v>19.5</v>
      </c>
      <c r="AR866">
        <v>14.8</v>
      </c>
      <c r="AS866">
        <v>19.5</v>
      </c>
      <c r="AT866">
        <v>19.5</v>
      </c>
      <c r="AU866">
        <v>16.2</v>
      </c>
      <c r="AV866">
        <v>19.5</v>
      </c>
      <c r="AW866">
        <v>19.2</v>
      </c>
      <c r="AX866">
        <v>18.4</v>
      </c>
      <c r="AY866">
        <v>34.8</v>
      </c>
      <c r="AZ866">
        <v>18.9</v>
      </c>
      <c r="BA866">
        <v>17.4</v>
      </c>
      <c r="BB866">
        <v>12.1</v>
      </c>
      <c r="BC866">
        <v>17.4</v>
      </c>
      <c r="BD866">
        <v>19.5</v>
      </c>
      <c r="BE866">
        <v>19.5</v>
      </c>
      <c r="BF866">
        <v>20.5</v>
      </c>
      <c r="BG866">
        <v>22.5</v>
      </c>
      <c r="BH866">
        <v>21.8</v>
      </c>
      <c r="BI866">
        <v>21.8</v>
      </c>
      <c r="BJ866">
        <v>19.5</v>
      </c>
      <c r="BK866">
        <v>19.5</v>
      </c>
      <c r="BL866">
        <v>19.5</v>
      </c>
      <c r="BM866">
        <v>19.5</v>
      </c>
      <c r="BN866">
        <v>19.5</v>
      </c>
      <c r="BO866">
        <v>19.5</v>
      </c>
      <c r="BP866">
        <v>19.5</v>
      </c>
      <c r="BQ866">
        <v>6.1</v>
      </c>
      <c r="BR866">
        <v>6.1</v>
      </c>
      <c r="BS866">
        <v>6.1</v>
      </c>
      <c r="BT866">
        <v>18.1</v>
      </c>
      <c r="BU866">
        <v>18.1</v>
      </c>
      <c r="BV866">
        <v>18.1</v>
      </c>
      <c r="BW866">
        <v>18.1</v>
      </c>
      <c r="BX866">
        <v>18.1</v>
      </c>
      <c r="BY866">
        <v>18.6</v>
      </c>
      <c r="BZ866">
        <v>18.1</v>
      </c>
      <c r="CA866">
        <v>18.1</v>
      </c>
      <c r="CB866">
        <v>18.1</v>
      </c>
      <c r="CC866">
        <v>18.1</v>
      </c>
      <c r="CD866">
        <v>18.1</v>
      </c>
      <c r="CE866">
        <v>18.1</v>
      </c>
      <c r="CF866">
        <v>19.2</v>
      </c>
      <c r="CG866">
        <v>21.1</v>
      </c>
      <c r="CH866">
        <v>21.1</v>
      </c>
      <c r="CI866">
        <v>26.4</v>
      </c>
      <c r="CJ866">
        <v>21.1</v>
      </c>
      <c r="CK866">
        <v>21.1</v>
      </c>
      <c r="CL866">
        <v>17.4</v>
      </c>
      <c r="CM866">
        <v>21.1</v>
      </c>
      <c r="CN866">
        <v>21.8</v>
      </c>
      <c r="CO866">
        <v>22.5</v>
      </c>
      <c r="CP866">
        <v>21.8</v>
      </c>
    </row>
    <row r="867" spans="1:94">
      <c r="A867">
        <v>884</v>
      </c>
      <c r="B867" t="s">
        <v>1952</v>
      </c>
      <c r="C867" t="s">
        <v>1860</v>
      </c>
      <c r="D867" t="s">
        <v>1947</v>
      </c>
      <c r="E867" t="s">
        <v>1871</v>
      </c>
      <c r="F867" t="s">
        <v>2121</v>
      </c>
      <c r="I867" s="402"/>
      <c r="J867" s="402">
        <v>9.1</v>
      </c>
      <c r="K867" s="402"/>
      <c r="L867" s="402">
        <v>9.1</v>
      </c>
      <c r="M867" s="402">
        <v>9.1</v>
      </c>
      <c r="N867" s="402">
        <v>8.2</v>
      </c>
      <c r="O867" s="402">
        <v>9.1</v>
      </c>
      <c r="P867" s="402">
        <v>10</v>
      </c>
      <c r="Q867" s="402"/>
      <c r="R867" s="402">
        <v>8.5</v>
      </c>
      <c r="S867" s="402">
        <v>9.3</v>
      </c>
      <c r="T867" s="402">
        <v>8</v>
      </c>
      <c r="U867" s="402">
        <v>9.3</v>
      </c>
      <c r="V867" s="402">
        <v>9.3</v>
      </c>
      <c r="W867" s="402">
        <v>8.3</v>
      </c>
      <c r="X867" s="402">
        <v>8.3</v>
      </c>
      <c r="Y867" s="402">
        <v>7.1</v>
      </c>
      <c r="Z867" s="402">
        <v>9.6</v>
      </c>
      <c r="AA867" s="402">
        <v>7.3</v>
      </c>
      <c r="AB867" s="402">
        <v>4.5</v>
      </c>
      <c r="AC867" s="402">
        <v>9.3</v>
      </c>
      <c r="AD867" s="402">
        <v>9.3</v>
      </c>
      <c r="AE867" s="402">
        <v>11.7</v>
      </c>
      <c r="AF867" s="402">
        <v>10.1</v>
      </c>
      <c r="AG867" s="402">
        <v>10.1</v>
      </c>
      <c r="AH867" s="402">
        <v>10.6</v>
      </c>
      <c r="AI867" s="402"/>
      <c r="AJ867" s="402">
        <v>8.4</v>
      </c>
      <c r="AK867" s="402">
        <v>8.4</v>
      </c>
      <c r="AL867" s="402">
        <v>8.4</v>
      </c>
      <c r="AM867" s="402">
        <v>9.2</v>
      </c>
      <c r="AN867" s="402">
        <v>10.6</v>
      </c>
      <c r="AO867" s="402">
        <v>9.2</v>
      </c>
      <c r="AP867" s="402">
        <v>9.2</v>
      </c>
      <c r="AQ867" s="402">
        <v>9.2</v>
      </c>
      <c r="AR867" s="402">
        <v>9.2</v>
      </c>
      <c r="AS867" s="402">
        <v>7.9</v>
      </c>
      <c r="AT867" s="402">
        <v>7.9</v>
      </c>
      <c r="AU867" s="402">
        <v>7</v>
      </c>
      <c r="AV867" s="402">
        <v>7.9</v>
      </c>
      <c r="AW867" s="402">
        <v>9.2</v>
      </c>
      <c r="AX867" s="402">
        <v>9.2</v>
      </c>
      <c r="AY867" s="402">
        <v>15.6</v>
      </c>
      <c r="AZ867" s="402">
        <v>8</v>
      </c>
      <c r="BA867" s="402">
        <v>9.2</v>
      </c>
      <c r="BB867" s="402">
        <v>9.2</v>
      </c>
      <c r="BC867" s="402">
        <v>9.2</v>
      </c>
      <c r="BD867" s="402">
        <v>8.2</v>
      </c>
      <c r="BE867" s="402">
        <v>8.2</v>
      </c>
      <c r="BF867" s="402">
        <v>8.2</v>
      </c>
      <c r="BG867" s="402">
        <v>8.2</v>
      </c>
      <c r="BH867" s="402">
        <v>8.2</v>
      </c>
      <c r="BI867" s="402">
        <v>8.2</v>
      </c>
      <c r="BJ867" s="402">
        <v>7</v>
      </c>
      <c r="BK867" s="402">
        <v>7</v>
      </c>
      <c r="BL867" s="402">
        <v>4.1</v>
      </c>
      <c r="BM867" s="402">
        <v>9.5</v>
      </c>
      <c r="BN867" s="402">
        <v>9.5</v>
      </c>
      <c r="BO867" s="402">
        <v>7.2</v>
      </c>
      <c r="BP867" s="402">
        <v>7.2</v>
      </c>
      <c r="BQ867" s="402">
        <v>4.4</v>
      </c>
      <c r="BR867" s="402">
        <v>4.4</v>
      </c>
      <c r="BS867" s="402">
        <v>4.4</v>
      </c>
      <c r="BT867" s="402">
        <v>9.2</v>
      </c>
      <c r="BU867" s="402">
        <v>9.2</v>
      </c>
      <c r="BV867" s="402">
        <v>9.2</v>
      </c>
      <c r="BW867" s="402">
        <v>9.8</v>
      </c>
      <c r="BX867" s="402">
        <v>9.2</v>
      </c>
      <c r="BY867" s="402">
        <v>9.2</v>
      </c>
      <c r="BZ867" s="402">
        <v>8.5</v>
      </c>
      <c r="CA867" s="402">
        <v>9.2</v>
      </c>
      <c r="CB867" s="402">
        <v>11.6</v>
      </c>
      <c r="CC867" s="402">
        <v>7.4</v>
      </c>
      <c r="CD867" s="402">
        <v>17</v>
      </c>
      <c r="CE867" s="402">
        <v>11.6</v>
      </c>
      <c r="CF867" s="402">
        <v>9.5</v>
      </c>
      <c r="CG867" s="402">
        <v>10</v>
      </c>
      <c r="CH867" s="402">
        <v>10</v>
      </c>
      <c r="CI867" s="402">
        <v>10</v>
      </c>
      <c r="CJ867" s="402">
        <v>10</v>
      </c>
      <c r="CK867" s="402">
        <v>7.8</v>
      </c>
      <c r="CL867" s="402">
        <v>7.8</v>
      </c>
      <c r="CM867" s="402">
        <v>10</v>
      </c>
      <c r="CN867" s="402">
        <v>10.5</v>
      </c>
      <c r="CO867" s="402">
        <v>10.5</v>
      </c>
      <c r="CP867" s="402">
        <v>13.2</v>
      </c>
    </row>
    <row r="868" spans="1:94">
      <c r="A868">
        <v>885</v>
      </c>
      <c r="B868" t="s">
        <v>1953</v>
      </c>
      <c r="C868" t="s">
        <v>1860</v>
      </c>
      <c r="D868" t="s">
        <v>1947</v>
      </c>
      <c r="E868" t="s">
        <v>1873</v>
      </c>
      <c r="F868" t="s">
        <v>2121</v>
      </c>
      <c r="I868" s="402"/>
      <c r="J868" s="402">
        <v>31.2</v>
      </c>
      <c r="K868" s="402"/>
      <c r="L868" s="402">
        <v>31.4</v>
      </c>
      <c r="M868" s="402">
        <v>33.6</v>
      </c>
      <c r="N868" s="402">
        <v>30</v>
      </c>
      <c r="O868" s="402">
        <v>31.4</v>
      </c>
      <c r="P868" s="402">
        <v>31.4</v>
      </c>
      <c r="Q868" s="402"/>
      <c r="R868" s="402">
        <v>30.2</v>
      </c>
      <c r="S868" s="402">
        <v>31.4</v>
      </c>
      <c r="T868" s="402">
        <v>31.4</v>
      </c>
      <c r="U868" s="402">
        <v>36</v>
      </c>
      <c r="V868" s="402">
        <v>33.5</v>
      </c>
      <c r="W868" s="402">
        <v>30</v>
      </c>
      <c r="X868" s="402">
        <v>30</v>
      </c>
      <c r="Y868" s="402">
        <v>30</v>
      </c>
      <c r="Z868" s="402">
        <v>30</v>
      </c>
      <c r="AA868" s="402">
        <v>27.5</v>
      </c>
      <c r="AB868" s="402">
        <v>31.4</v>
      </c>
      <c r="AC868" s="402">
        <v>32.6</v>
      </c>
      <c r="AD868" s="402">
        <v>31.4</v>
      </c>
      <c r="AE868" s="402">
        <v>31.4</v>
      </c>
      <c r="AF868" s="402">
        <v>31.4</v>
      </c>
      <c r="AG868" s="402">
        <v>31.4</v>
      </c>
      <c r="AH868" s="402">
        <v>31.4</v>
      </c>
      <c r="AI868" s="402"/>
      <c r="AJ868" s="402">
        <v>30</v>
      </c>
      <c r="AK868" s="402">
        <v>30</v>
      </c>
      <c r="AL868" s="402">
        <v>30</v>
      </c>
      <c r="AM868" s="402">
        <v>31.2</v>
      </c>
      <c r="AN868" s="402">
        <v>29.1</v>
      </c>
      <c r="AO868" s="402">
        <v>32</v>
      </c>
      <c r="AP868" s="402">
        <v>31.2</v>
      </c>
      <c r="AQ868" s="402">
        <v>31.2</v>
      </c>
      <c r="AR868" s="402">
        <v>31.2</v>
      </c>
      <c r="AS868" s="402">
        <v>31.2</v>
      </c>
      <c r="AT868" s="402">
        <v>31.2</v>
      </c>
      <c r="AU868" s="402">
        <v>31.2</v>
      </c>
      <c r="AV868" s="402">
        <v>40.8</v>
      </c>
      <c r="AW868" s="402">
        <v>35.8</v>
      </c>
      <c r="AX868" s="402">
        <v>36.7</v>
      </c>
      <c r="AY868" s="402">
        <v>44.4</v>
      </c>
      <c r="AZ868" s="402">
        <v>35.8</v>
      </c>
      <c r="BA868" s="402">
        <v>33.3</v>
      </c>
      <c r="BB868" s="402">
        <v>33.3</v>
      </c>
      <c r="BC868" s="402">
        <v>40.8</v>
      </c>
      <c r="BD868" s="402">
        <v>29.8</v>
      </c>
      <c r="BE868" s="402">
        <v>29.8</v>
      </c>
      <c r="BF868" s="402">
        <v>29.8</v>
      </c>
      <c r="BG868" s="402">
        <v>29.8</v>
      </c>
      <c r="BH868" s="402">
        <v>29.8</v>
      </c>
      <c r="BI868" s="402">
        <v>27.1</v>
      </c>
      <c r="BJ868" s="402">
        <v>29.8</v>
      </c>
      <c r="BK868" s="402">
        <v>29.8</v>
      </c>
      <c r="BL868" s="402">
        <v>29.8</v>
      </c>
      <c r="BM868" s="402">
        <v>29.8</v>
      </c>
      <c r="BN868" s="402">
        <v>29.8</v>
      </c>
      <c r="BO868" s="402">
        <v>24.3</v>
      </c>
      <c r="BP868" s="402">
        <v>27.3</v>
      </c>
      <c r="BQ868" s="402">
        <v>31.2</v>
      </c>
      <c r="BR868" s="402">
        <v>31.2</v>
      </c>
      <c r="BS868" s="402">
        <v>31.2</v>
      </c>
      <c r="BT868" s="402">
        <v>34.8</v>
      </c>
      <c r="BU868" s="402">
        <v>32.4</v>
      </c>
      <c r="BV868" s="402">
        <v>34.2</v>
      </c>
      <c r="BW868" s="402">
        <v>32.4</v>
      </c>
      <c r="BX868" s="402">
        <v>31.2</v>
      </c>
      <c r="BY868" s="402">
        <v>31.2</v>
      </c>
      <c r="BZ868" s="402">
        <v>31.2</v>
      </c>
      <c r="CA868" s="402">
        <v>31.2</v>
      </c>
      <c r="CB868" s="402">
        <v>31.2</v>
      </c>
      <c r="CC868" s="402">
        <v>21.1</v>
      </c>
      <c r="CD868" s="402">
        <v>31.2</v>
      </c>
      <c r="CE868" s="402">
        <v>31.2</v>
      </c>
      <c r="CF868" s="402">
        <v>31.2</v>
      </c>
      <c r="CG868" s="402">
        <v>31.2</v>
      </c>
      <c r="CH868" s="402">
        <v>31.2</v>
      </c>
      <c r="CI868" s="402">
        <v>31.9</v>
      </c>
      <c r="CJ868" s="402">
        <v>31.2</v>
      </c>
      <c r="CK868" s="402">
        <v>31.2</v>
      </c>
      <c r="CL868" s="402">
        <v>31.2</v>
      </c>
      <c r="CM868" s="402">
        <v>36.1</v>
      </c>
      <c r="CN868" s="402">
        <v>31.2</v>
      </c>
      <c r="CO868" s="402">
        <v>31.2</v>
      </c>
      <c r="CP868" s="402">
        <v>31.2</v>
      </c>
    </row>
    <row r="869" spans="3:94">
      <c r="C869" t="s">
        <v>1860</v>
      </c>
      <c r="D869" t="s">
        <v>1955</v>
      </c>
      <c r="I869" s="402"/>
      <c r="J869" s="402"/>
      <c r="K869" s="402"/>
      <c r="L869" s="402"/>
      <c r="M869" s="402"/>
      <c r="N869" s="402"/>
      <c r="O869" s="402"/>
      <c r="P869" s="402"/>
      <c r="Q869" s="402"/>
      <c r="R869" s="402"/>
      <c r="S869" s="402"/>
      <c r="T869" s="402"/>
      <c r="U869" s="402"/>
      <c r="V869" s="402"/>
      <c r="W869" s="402"/>
      <c r="X869" s="402"/>
      <c r="Y869" s="402"/>
      <c r="Z869" s="402"/>
      <c r="AA869" s="402"/>
      <c r="AB869" s="402"/>
      <c r="AC869" s="402"/>
      <c r="AD869" s="402"/>
      <c r="AE869" s="402"/>
      <c r="AF869" s="402"/>
      <c r="AG869" s="402"/>
      <c r="AH869" s="402"/>
      <c r="AI869" s="402"/>
      <c r="AJ869" s="402"/>
      <c r="AK869" s="402"/>
      <c r="AL869" s="402"/>
      <c r="AM869" s="402"/>
      <c r="AN869" s="402"/>
      <c r="AO869" s="402"/>
      <c r="AP869" s="402"/>
      <c r="AQ869" s="402"/>
      <c r="AR869" s="402"/>
      <c r="AS869" s="402"/>
      <c r="AT869" s="402"/>
      <c r="AU869" s="402"/>
      <c r="AV869" s="402"/>
      <c r="AW869" s="402"/>
      <c r="AX869" s="402"/>
      <c r="AY869" s="402"/>
      <c r="AZ869" s="402"/>
      <c r="BA869" s="402"/>
      <c r="BB869" s="402"/>
      <c r="BC869" s="402"/>
      <c r="BD869" s="402"/>
      <c r="BE869" s="402"/>
      <c r="BF869" s="402"/>
      <c r="BG869" s="402"/>
      <c r="BH869" s="402"/>
      <c r="BI869" s="402"/>
      <c r="BJ869" s="402"/>
      <c r="BK869" s="402"/>
      <c r="BL869" s="402"/>
      <c r="BM869" s="402"/>
      <c r="BN869" s="402"/>
      <c r="BO869" s="402"/>
      <c r="BP869" s="402"/>
      <c r="BQ869" s="402"/>
      <c r="BR869" s="402"/>
      <c r="BS869" s="402"/>
      <c r="BT869" s="402"/>
      <c r="BU869" s="402"/>
      <c r="BV869" s="402"/>
      <c r="BW869" s="402"/>
      <c r="BX869" s="402"/>
      <c r="BY869" s="402"/>
      <c r="BZ869" s="402"/>
      <c r="CA869" s="402"/>
      <c r="CB869" s="402"/>
      <c r="CC869" s="402"/>
      <c r="CD869" s="402"/>
      <c r="CE869" s="402"/>
      <c r="CF869" s="402"/>
      <c r="CG869" s="402"/>
      <c r="CH869" s="402"/>
      <c r="CI869" s="402"/>
      <c r="CJ869" s="402"/>
      <c r="CK869" s="402"/>
      <c r="CL869" s="402"/>
      <c r="CM869" s="402"/>
      <c r="CN869" s="402"/>
      <c r="CO869" s="402"/>
      <c r="CP869" s="402"/>
    </row>
    <row r="870" spans="1:94">
      <c r="A870">
        <v>887</v>
      </c>
      <c r="B870" t="s">
        <v>1954</v>
      </c>
      <c r="C870" t="s">
        <v>1860</v>
      </c>
      <c r="D870" t="s">
        <v>1955</v>
      </c>
      <c r="E870" t="s">
        <v>1862</v>
      </c>
      <c r="F870" t="s">
        <v>2121</v>
      </c>
      <c r="I870" s="402"/>
      <c r="J870" s="402">
        <v>15.1</v>
      </c>
      <c r="K870" s="402"/>
      <c r="L870" s="402">
        <v>12.9</v>
      </c>
      <c r="M870" s="402">
        <v>15.1</v>
      </c>
      <c r="N870" s="402">
        <v>13.3</v>
      </c>
      <c r="O870" s="402">
        <v>15</v>
      </c>
      <c r="P870" s="402">
        <v>19.5</v>
      </c>
      <c r="Q870" s="402"/>
      <c r="R870" s="402">
        <v>13</v>
      </c>
      <c r="S870" s="402">
        <v>12.3</v>
      </c>
      <c r="T870" s="402">
        <v>13</v>
      </c>
      <c r="U870" s="402">
        <v>15.3</v>
      </c>
      <c r="V870" s="402">
        <v>15.3</v>
      </c>
      <c r="W870" s="402">
        <v>11.8</v>
      </c>
      <c r="X870" s="402">
        <v>13.4</v>
      </c>
      <c r="Y870" s="402">
        <v>13.4</v>
      </c>
      <c r="Z870" s="402">
        <v>13.4</v>
      </c>
      <c r="AA870" s="402">
        <v>13.4</v>
      </c>
      <c r="AB870" s="402">
        <v>15.2</v>
      </c>
      <c r="AC870" s="402">
        <v>15.2</v>
      </c>
      <c r="AD870" s="402">
        <v>15.1</v>
      </c>
      <c r="AE870" s="402">
        <v>15.2</v>
      </c>
      <c r="AF870" s="402">
        <v>19.9</v>
      </c>
      <c r="AG870" s="402">
        <v>19.7</v>
      </c>
      <c r="AH870" s="402">
        <v>19.7</v>
      </c>
      <c r="AI870" s="402"/>
      <c r="AJ870" s="402">
        <v>12.9</v>
      </c>
      <c r="AK870" s="402">
        <v>12.9</v>
      </c>
      <c r="AL870" s="402">
        <v>12.9</v>
      </c>
      <c r="AM870" s="402">
        <v>8.9</v>
      </c>
      <c r="AN870" s="402">
        <v>12.1</v>
      </c>
      <c r="AO870" s="402">
        <v>12.1</v>
      </c>
      <c r="AP870" s="402">
        <v>12.1</v>
      </c>
      <c r="AQ870" s="402">
        <v>12.1</v>
      </c>
      <c r="AR870" s="402">
        <v>12.1</v>
      </c>
      <c r="AS870" s="402">
        <v>11.7</v>
      </c>
      <c r="AT870" s="402">
        <v>12.9</v>
      </c>
      <c r="AU870" s="402">
        <v>12.9</v>
      </c>
      <c r="AV870" s="402">
        <v>12.9</v>
      </c>
      <c r="AW870" s="402">
        <v>15.1</v>
      </c>
      <c r="AX870" s="402">
        <v>15.1</v>
      </c>
      <c r="AY870" s="402">
        <v>15.4</v>
      </c>
      <c r="AZ870" s="402">
        <v>15.1</v>
      </c>
      <c r="BA870" s="402">
        <v>16.2</v>
      </c>
      <c r="BB870" s="402">
        <v>15.2</v>
      </c>
      <c r="BC870" s="402">
        <v>15.2</v>
      </c>
      <c r="BD870" s="402">
        <v>11.7</v>
      </c>
      <c r="BE870" s="402">
        <v>11.7</v>
      </c>
      <c r="BF870" s="402">
        <v>11.5</v>
      </c>
      <c r="BG870" s="402">
        <v>13.3</v>
      </c>
      <c r="BH870" s="402">
        <v>19.6</v>
      </c>
      <c r="BI870" s="402">
        <v>13.3</v>
      </c>
      <c r="BJ870" s="402">
        <v>13.3</v>
      </c>
      <c r="BK870" s="402">
        <v>13.3</v>
      </c>
      <c r="BL870" s="402">
        <v>13.3</v>
      </c>
      <c r="BM870" s="402">
        <v>13.3</v>
      </c>
      <c r="BN870" s="402">
        <v>13.3</v>
      </c>
      <c r="BO870" s="402">
        <v>13.3</v>
      </c>
      <c r="BP870" s="402">
        <v>13.3</v>
      </c>
      <c r="BQ870" s="402">
        <v>15</v>
      </c>
      <c r="BR870" s="402">
        <v>15</v>
      </c>
      <c r="BS870" s="402">
        <v>15</v>
      </c>
      <c r="BT870" s="402">
        <v>15</v>
      </c>
      <c r="BU870" s="402">
        <v>15</v>
      </c>
      <c r="BV870" s="402">
        <v>15</v>
      </c>
      <c r="BW870" s="402">
        <v>15</v>
      </c>
      <c r="BX870" s="402">
        <v>14.9</v>
      </c>
      <c r="BY870" s="402">
        <v>14.9</v>
      </c>
      <c r="BZ870" s="402">
        <v>14.9</v>
      </c>
      <c r="CA870" s="402">
        <v>13.9</v>
      </c>
      <c r="CB870" s="402">
        <v>15</v>
      </c>
      <c r="CC870" s="402">
        <v>8.2</v>
      </c>
      <c r="CD870" s="402">
        <v>20.6</v>
      </c>
      <c r="CE870" s="402">
        <v>15</v>
      </c>
      <c r="CF870" s="402">
        <v>19.7</v>
      </c>
      <c r="CG870" s="402">
        <v>19.7</v>
      </c>
      <c r="CH870" s="402">
        <v>19.7</v>
      </c>
      <c r="CI870" s="402">
        <v>19.5</v>
      </c>
      <c r="CJ870" s="402">
        <v>19.5</v>
      </c>
      <c r="CK870" s="402">
        <v>16.8</v>
      </c>
      <c r="CL870" s="402">
        <v>19.5</v>
      </c>
      <c r="CM870" s="402">
        <v>24.3</v>
      </c>
      <c r="CN870" s="402">
        <v>22.5</v>
      </c>
      <c r="CO870" s="402">
        <v>19.5</v>
      </c>
      <c r="CP870" s="402">
        <v>19.5</v>
      </c>
    </row>
    <row r="871" spans="1:94">
      <c r="A871">
        <v>888</v>
      </c>
      <c r="B871" t="s">
        <v>1956</v>
      </c>
      <c r="C871" t="s">
        <v>1860</v>
      </c>
      <c r="D871" t="s">
        <v>1955</v>
      </c>
      <c r="E871" t="s">
        <v>1864</v>
      </c>
      <c r="F871" t="s">
        <v>2121</v>
      </c>
      <c r="I871" s="402"/>
      <c r="J871" s="402">
        <v>23.3</v>
      </c>
      <c r="K871" s="402"/>
      <c r="L871" s="402">
        <v>19.7</v>
      </c>
      <c r="M871" s="402">
        <v>20.5</v>
      </c>
      <c r="N871" s="402">
        <v>23.4</v>
      </c>
      <c r="O871" s="402">
        <v>23.4</v>
      </c>
      <c r="P871" s="402">
        <v>27.7</v>
      </c>
      <c r="Q871" s="402"/>
      <c r="R871" s="402">
        <v>12.1</v>
      </c>
      <c r="S871" s="402">
        <v>19.4</v>
      </c>
      <c r="T871" s="402">
        <v>19.4</v>
      </c>
      <c r="U871" s="402">
        <v>18.6</v>
      </c>
      <c r="V871" s="402">
        <v>20.2</v>
      </c>
      <c r="W871" s="402">
        <v>23.1</v>
      </c>
      <c r="X871" s="402">
        <v>23.1</v>
      </c>
      <c r="Y871" s="402">
        <v>23.1</v>
      </c>
      <c r="Z871" s="402">
        <v>23.1</v>
      </c>
      <c r="AA871" s="402">
        <v>23.1</v>
      </c>
      <c r="AB871" s="402">
        <v>22.5</v>
      </c>
      <c r="AC871" s="402">
        <v>23.1</v>
      </c>
      <c r="AD871" s="402">
        <v>23.1</v>
      </c>
      <c r="AE871" s="402">
        <v>26.7</v>
      </c>
      <c r="AF871" s="402">
        <v>26.1</v>
      </c>
      <c r="AG871" s="402">
        <v>29.6</v>
      </c>
      <c r="AH871" s="402">
        <v>28.5</v>
      </c>
      <c r="AI871" s="402"/>
      <c r="AJ871" s="402">
        <v>12</v>
      </c>
      <c r="AK871" s="402">
        <v>12</v>
      </c>
      <c r="AL871" s="402">
        <v>12</v>
      </c>
      <c r="AM871" s="402">
        <v>19.3</v>
      </c>
      <c r="AN871" s="402">
        <v>19.3</v>
      </c>
      <c r="AO871" s="402">
        <v>20.8</v>
      </c>
      <c r="AP871" s="402">
        <v>19.3</v>
      </c>
      <c r="AQ871" s="402">
        <v>13</v>
      </c>
      <c r="AR871" s="402">
        <v>19.3</v>
      </c>
      <c r="AS871" s="402">
        <v>18.3</v>
      </c>
      <c r="AT871" s="402">
        <v>19.3</v>
      </c>
      <c r="AU871" s="402">
        <v>19.3</v>
      </c>
      <c r="AV871" s="402">
        <v>10.1</v>
      </c>
      <c r="AW871" s="402">
        <v>18.5</v>
      </c>
      <c r="AX871" s="402">
        <v>18.5</v>
      </c>
      <c r="AY871" s="402">
        <v>18.5</v>
      </c>
      <c r="AZ871" s="402">
        <v>11.6</v>
      </c>
      <c r="BA871" s="402">
        <v>20.1</v>
      </c>
      <c r="BB871" s="402">
        <v>14.2</v>
      </c>
      <c r="BC871" s="402">
        <v>34.5</v>
      </c>
      <c r="BD871" s="402">
        <v>25.4</v>
      </c>
      <c r="BE871" s="402">
        <v>23</v>
      </c>
      <c r="BF871" s="402">
        <v>22.5</v>
      </c>
      <c r="BG871" s="402">
        <v>23</v>
      </c>
      <c r="BH871" s="402">
        <v>23</v>
      </c>
      <c r="BI871" s="402">
        <v>23</v>
      </c>
      <c r="BJ871" s="402">
        <v>23</v>
      </c>
      <c r="BK871" s="402">
        <v>21.8</v>
      </c>
      <c r="BL871" s="402">
        <v>23</v>
      </c>
      <c r="BM871" s="402">
        <v>23</v>
      </c>
      <c r="BN871" s="402">
        <v>23.8</v>
      </c>
      <c r="BO871" s="402">
        <v>23</v>
      </c>
      <c r="BP871" s="402">
        <v>23</v>
      </c>
      <c r="BQ871" s="402">
        <v>22.4</v>
      </c>
      <c r="BR871" s="402">
        <v>22.4</v>
      </c>
      <c r="BS871" s="402">
        <v>22.4</v>
      </c>
      <c r="BT871" s="402">
        <v>23</v>
      </c>
      <c r="BU871" s="402">
        <v>23</v>
      </c>
      <c r="BV871" s="402">
        <v>23</v>
      </c>
      <c r="BW871" s="402">
        <v>23</v>
      </c>
      <c r="BX871" s="402">
        <v>23</v>
      </c>
      <c r="BY871" s="402">
        <v>23</v>
      </c>
      <c r="BZ871" s="402">
        <v>23</v>
      </c>
      <c r="CA871" s="402">
        <v>25.3</v>
      </c>
      <c r="CB871" s="402">
        <v>26.6</v>
      </c>
      <c r="CC871" s="402">
        <v>26.6</v>
      </c>
      <c r="CD871" s="402">
        <v>26.6</v>
      </c>
      <c r="CE871" s="402">
        <v>27.5</v>
      </c>
      <c r="CF871" s="402">
        <v>25.9</v>
      </c>
      <c r="CG871" s="402">
        <v>25.9</v>
      </c>
      <c r="CH871" s="402">
        <v>25.9</v>
      </c>
      <c r="CI871" s="402">
        <v>29.5</v>
      </c>
      <c r="CJ871" s="402">
        <v>29.5</v>
      </c>
      <c r="CK871" s="402">
        <v>29.5</v>
      </c>
      <c r="CL871" s="402">
        <v>33.3</v>
      </c>
      <c r="CM871" s="402">
        <v>31</v>
      </c>
      <c r="CN871" s="402">
        <v>28.3</v>
      </c>
      <c r="CO871" s="402">
        <v>36.5</v>
      </c>
      <c r="CP871" s="402">
        <v>28.3</v>
      </c>
    </row>
    <row r="872" spans="1:94">
      <c r="A872">
        <v>889</v>
      </c>
      <c r="B872" t="s">
        <v>1957</v>
      </c>
      <c r="C872" t="s">
        <v>1860</v>
      </c>
      <c r="D872" t="s">
        <v>1955</v>
      </c>
      <c r="E872" t="s">
        <v>550</v>
      </c>
      <c r="F872" t="s">
        <v>2121</v>
      </c>
      <c r="I872" s="402"/>
      <c r="J872" s="402">
        <v>23.1</v>
      </c>
      <c r="K872" s="402"/>
      <c r="L872" s="402">
        <v>22.5</v>
      </c>
      <c r="M872" s="402">
        <v>22.8</v>
      </c>
      <c r="N872" s="402">
        <v>22.8</v>
      </c>
      <c r="O872" s="402">
        <v>22.8</v>
      </c>
      <c r="P872" s="402">
        <v>24.5</v>
      </c>
      <c r="Q872" s="402"/>
      <c r="R872" s="402">
        <v>22.7</v>
      </c>
      <c r="S872" s="402">
        <v>22.7</v>
      </c>
      <c r="T872" s="402">
        <v>22.7</v>
      </c>
      <c r="U872" s="402">
        <v>18.7</v>
      </c>
      <c r="V872" s="402">
        <v>23.1</v>
      </c>
      <c r="W872" s="402">
        <v>23.1</v>
      </c>
      <c r="X872" s="402">
        <v>23.1</v>
      </c>
      <c r="Y872" s="402">
        <v>20.6</v>
      </c>
      <c r="Z872" s="402">
        <v>25.4</v>
      </c>
      <c r="AA872" s="402">
        <v>23.1</v>
      </c>
      <c r="AB872" s="402">
        <v>23.1</v>
      </c>
      <c r="AC872" s="402">
        <v>23.1</v>
      </c>
      <c r="AD872" s="402">
        <v>22.3</v>
      </c>
      <c r="AE872" s="402">
        <v>24.4</v>
      </c>
      <c r="AF872" s="402">
        <v>24.8</v>
      </c>
      <c r="AG872" s="402">
        <v>24.8</v>
      </c>
      <c r="AH872" s="402">
        <v>24.8</v>
      </c>
      <c r="AI872" s="402"/>
      <c r="AJ872" s="402">
        <v>22.6</v>
      </c>
      <c r="AK872" s="402">
        <v>22.6</v>
      </c>
      <c r="AL872" s="402">
        <v>22.6</v>
      </c>
      <c r="AM872" s="402">
        <v>22.6</v>
      </c>
      <c r="AN872" s="402">
        <v>22.6</v>
      </c>
      <c r="AO872" s="402">
        <v>22.6</v>
      </c>
      <c r="AP872" s="402">
        <v>22.6</v>
      </c>
      <c r="AQ872" s="402">
        <v>22.6</v>
      </c>
      <c r="AR872" s="402">
        <v>22.6</v>
      </c>
      <c r="AS872" s="402">
        <v>22.6</v>
      </c>
      <c r="AT872" s="402">
        <v>22.6</v>
      </c>
      <c r="AU872" s="402">
        <v>22.6</v>
      </c>
      <c r="AV872" s="402">
        <v>21.9</v>
      </c>
      <c r="AW872" s="402">
        <v>13.3</v>
      </c>
      <c r="AX872" s="402">
        <v>18.6</v>
      </c>
      <c r="AY872" s="402">
        <v>18.6</v>
      </c>
      <c r="AZ872" s="402">
        <v>11.6</v>
      </c>
      <c r="BA872" s="402">
        <v>27</v>
      </c>
      <c r="BB872" s="402">
        <v>23</v>
      </c>
      <c r="BC872" s="402">
        <v>23</v>
      </c>
      <c r="BD872" s="402">
        <v>23</v>
      </c>
      <c r="BE872" s="402">
        <v>23</v>
      </c>
      <c r="BF872" s="402">
        <v>23</v>
      </c>
      <c r="BG872" s="402">
        <v>23</v>
      </c>
      <c r="BH872" s="402">
        <v>25.3</v>
      </c>
      <c r="BI872" s="402">
        <v>23</v>
      </c>
      <c r="BJ872" s="402">
        <v>20.6</v>
      </c>
      <c r="BK872" s="402">
        <v>20.6</v>
      </c>
      <c r="BL872" s="402">
        <v>20.6</v>
      </c>
      <c r="BM872" s="402">
        <v>27.2</v>
      </c>
      <c r="BN872" s="402">
        <v>25.3</v>
      </c>
      <c r="BO872" s="402">
        <v>23</v>
      </c>
      <c r="BP872" s="402">
        <v>23</v>
      </c>
      <c r="BQ872" s="402">
        <v>23</v>
      </c>
      <c r="BR872" s="402">
        <v>23</v>
      </c>
      <c r="BS872" s="402">
        <v>23</v>
      </c>
      <c r="BT872" s="402">
        <v>23</v>
      </c>
      <c r="BU872" s="402">
        <v>23</v>
      </c>
      <c r="BV872" s="402">
        <v>24.8</v>
      </c>
      <c r="BW872" s="402">
        <v>23</v>
      </c>
      <c r="BX872" s="402">
        <v>22.2</v>
      </c>
      <c r="BY872" s="402">
        <v>22.2</v>
      </c>
      <c r="BZ872" s="402">
        <v>20.4</v>
      </c>
      <c r="CA872" s="402">
        <v>21.3</v>
      </c>
      <c r="CB872" s="402">
        <v>24.4</v>
      </c>
      <c r="CC872" s="402">
        <v>24.4</v>
      </c>
      <c r="CD872" s="402">
        <v>24.5</v>
      </c>
      <c r="CE872" s="402">
        <v>24.4</v>
      </c>
      <c r="CF872" s="402">
        <v>24.7</v>
      </c>
      <c r="CG872" s="402">
        <v>24.7</v>
      </c>
      <c r="CH872" s="402">
        <v>24.7</v>
      </c>
      <c r="CI872" s="402">
        <v>24.7</v>
      </c>
      <c r="CJ872" s="402">
        <v>24.7</v>
      </c>
      <c r="CK872" s="402">
        <v>24.7</v>
      </c>
      <c r="CL872" s="402">
        <v>27.2</v>
      </c>
      <c r="CM872" s="402">
        <v>24.7</v>
      </c>
      <c r="CN872" s="402">
        <v>24.7</v>
      </c>
      <c r="CO872" s="402">
        <v>24.7</v>
      </c>
      <c r="CP872" s="402">
        <v>24.7</v>
      </c>
    </row>
    <row r="873" spans="1:94">
      <c r="A873">
        <v>890</v>
      </c>
      <c r="B873" t="s">
        <v>1958</v>
      </c>
      <c r="C873" t="s">
        <v>1860</v>
      </c>
      <c r="D873" t="s">
        <v>1955</v>
      </c>
      <c r="E873" t="s">
        <v>1867</v>
      </c>
      <c r="F873" t="s">
        <v>2121</v>
      </c>
      <c r="I873" s="402"/>
      <c r="J873" s="402">
        <v>13.9</v>
      </c>
      <c r="K873" s="402"/>
      <c r="L873" s="402">
        <v>12.4</v>
      </c>
      <c r="M873" s="402">
        <v>13.3</v>
      </c>
      <c r="N873" s="402">
        <v>12.6</v>
      </c>
      <c r="O873" s="402">
        <v>13.3</v>
      </c>
      <c r="P873" s="402">
        <v>17.8</v>
      </c>
      <c r="Q873" s="402"/>
      <c r="R873" s="402">
        <v>12.5</v>
      </c>
      <c r="S873" s="402">
        <v>12.5</v>
      </c>
      <c r="T873" s="402">
        <v>12.5</v>
      </c>
      <c r="U873" s="402">
        <v>13.5</v>
      </c>
      <c r="V873" s="402">
        <v>13.5</v>
      </c>
      <c r="W873" s="402">
        <v>10.4</v>
      </c>
      <c r="X873" s="402">
        <v>12.7</v>
      </c>
      <c r="Y873" s="402">
        <v>12.7</v>
      </c>
      <c r="Z873" s="402">
        <v>12.7</v>
      </c>
      <c r="AA873" s="402">
        <v>12.7</v>
      </c>
      <c r="AB873" s="402">
        <v>13.5</v>
      </c>
      <c r="AC873" s="402">
        <v>13.3</v>
      </c>
      <c r="AD873" s="402">
        <v>13.5</v>
      </c>
      <c r="AE873" s="402">
        <v>13.5</v>
      </c>
      <c r="AF873" s="402">
        <v>18.4</v>
      </c>
      <c r="AG873" s="402">
        <v>18</v>
      </c>
      <c r="AH873" s="402">
        <v>18</v>
      </c>
      <c r="AI873" s="402"/>
      <c r="AJ873" s="402">
        <v>12.7</v>
      </c>
      <c r="AK873" s="402">
        <v>12.7</v>
      </c>
      <c r="AL873" s="402">
        <v>12.7</v>
      </c>
      <c r="AM873" s="402">
        <v>12.7</v>
      </c>
      <c r="AN873" s="402">
        <v>12.7</v>
      </c>
      <c r="AO873" s="402">
        <v>12.7</v>
      </c>
      <c r="AP873" s="402">
        <v>15.3</v>
      </c>
      <c r="AQ873" s="402">
        <v>11.4</v>
      </c>
      <c r="AR873" s="402">
        <v>10</v>
      </c>
      <c r="AS873" s="402">
        <v>12.7</v>
      </c>
      <c r="AT873" s="402">
        <v>12.7</v>
      </c>
      <c r="AU873" s="402">
        <v>12.7</v>
      </c>
      <c r="AV873" s="402">
        <v>8.3</v>
      </c>
      <c r="AW873" s="402">
        <v>13.7</v>
      </c>
      <c r="AX873" s="402">
        <v>13.7</v>
      </c>
      <c r="AY873" s="402">
        <v>24.2</v>
      </c>
      <c r="AZ873" s="402">
        <v>9.5</v>
      </c>
      <c r="BA873" s="402">
        <v>13.7</v>
      </c>
      <c r="BB873" s="402">
        <v>13.7</v>
      </c>
      <c r="BC873" s="402">
        <v>18.1</v>
      </c>
      <c r="BD873" s="402">
        <v>7.8</v>
      </c>
      <c r="BE873" s="402">
        <v>10.6</v>
      </c>
      <c r="BF873" s="402">
        <v>10.6</v>
      </c>
      <c r="BG873" s="402">
        <v>12.9</v>
      </c>
      <c r="BH873" s="402">
        <v>25</v>
      </c>
      <c r="BI873" s="402">
        <v>12.9</v>
      </c>
      <c r="BJ873" s="402">
        <v>14.1</v>
      </c>
      <c r="BK873" s="402">
        <v>10.5</v>
      </c>
      <c r="BL873" s="402">
        <v>12.9</v>
      </c>
      <c r="BM873" s="402">
        <v>12.7</v>
      </c>
      <c r="BN873" s="402">
        <v>12.9</v>
      </c>
      <c r="BO873" s="402">
        <v>12.8</v>
      </c>
      <c r="BP873" s="402">
        <v>8.4</v>
      </c>
      <c r="BQ873" s="402">
        <v>10.8</v>
      </c>
      <c r="BR873" s="402">
        <v>13.7</v>
      </c>
      <c r="BS873" s="402">
        <v>13.7</v>
      </c>
      <c r="BT873" s="402">
        <v>13.5</v>
      </c>
      <c r="BU873" s="402">
        <v>7.5</v>
      </c>
      <c r="BV873" s="402">
        <v>13.5</v>
      </c>
      <c r="BW873" s="402">
        <v>20.9</v>
      </c>
      <c r="BX873" s="402">
        <v>13.7</v>
      </c>
      <c r="BY873" s="402">
        <v>13.7</v>
      </c>
      <c r="BZ873" s="402">
        <v>6.1</v>
      </c>
      <c r="CA873" s="402">
        <v>13.7</v>
      </c>
      <c r="CB873" s="402">
        <v>13.7</v>
      </c>
      <c r="CC873" s="402">
        <v>13</v>
      </c>
      <c r="CD873" s="402">
        <v>13.7</v>
      </c>
      <c r="CE873" s="402">
        <v>18.3</v>
      </c>
      <c r="CF873" s="402">
        <v>18.6</v>
      </c>
      <c r="CG873" s="402">
        <v>18.6</v>
      </c>
      <c r="CH873" s="402">
        <v>18.6</v>
      </c>
      <c r="CI873" s="402">
        <v>18.3</v>
      </c>
      <c r="CJ873" s="402">
        <v>18.3</v>
      </c>
      <c r="CK873" s="402">
        <v>18.3</v>
      </c>
      <c r="CL873" s="402">
        <v>18.3</v>
      </c>
      <c r="CM873" s="402">
        <v>18.3</v>
      </c>
      <c r="CN873" s="402">
        <v>18.3</v>
      </c>
      <c r="CO873" s="402">
        <v>18.3</v>
      </c>
      <c r="CP873" s="402">
        <v>18.3</v>
      </c>
    </row>
    <row r="874" spans="1:94">
      <c r="A874">
        <v>891</v>
      </c>
      <c r="B874" t="s">
        <v>1959</v>
      </c>
      <c r="C874" t="s">
        <v>1860</v>
      </c>
      <c r="D874" t="s">
        <v>1955</v>
      </c>
      <c r="E874" t="s">
        <v>1869</v>
      </c>
      <c r="F874" t="s">
        <v>2121</v>
      </c>
      <c r="J874">
        <v>8.3</v>
      </c>
      <c r="L874">
        <v>8</v>
      </c>
      <c r="M874">
        <v>8.2</v>
      </c>
      <c r="N874">
        <v>8.2</v>
      </c>
      <c r="O874">
        <v>8.2</v>
      </c>
      <c r="P874">
        <v>9</v>
      </c>
      <c r="R874">
        <v>8</v>
      </c>
      <c r="S874">
        <v>8.1</v>
      </c>
      <c r="T874">
        <v>8.1</v>
      </c>
      <c r="U874">
        <v>8.3</v>
      </c>
      <c r="V874">
        <v>8.3</v>
      </c>
      <c r="W874">
        <v>8.3</v>
      </c>
      <c r="X874">
        <v>8.3</v>
      </c>
      <c r="Y874">
        <v>8.2</v>
      </c>
      <c r="Z874">
        <v>7.2</v>
      </c>
      <c r="AA874">
        <v>8.3</v>
      </c>
      <c r="AB874">
        <v>4.2</v>
      </c>
      <c r="AC874">
        <v>8.3</v>
      </c>
      <c r="AD874">
        <v>8.3</v>
      </c>
      <c r="AE874">
        <v>8.3</v>
      </c>
      <c r="AF874">
        <v>9.1</v>
      </c>
      <c r="AG874">
        <v>9.1</v>
      </c>
      <c r="AH874">
        <v>9.6</v>
      </c>
      <c r="AJ874">
        <v>7.9</v>
      </c>
      <c r="AK874">
        <v>7.9</v>
      </c>
      <c r="AL874">
        <v>7.9</v>
      </c>
      <c r="AM874">
        <v>8.1</v>
      </c>
      <c r="AN874">
        <v>8.1</v>
      </c>
      <c r="AO874">
        <v>8.1</v>
      </c>
      <c r="AP874">
        <v>8.1</v>
      </c>
      <c r="AQ874">
        <v>8.1</v>
      </c>
      <c r="AR874">
        <v>5.2</v>
      </c>
      <c r="AS874">
        <v>8.1</v>
      </c>
      <c r="AT874">
        <v>8.1</v>
      </c>
      <c r="AU874">
        <v>8.1</v>
      </c>
      <c r="AV874">
        <v>6.6</v>
      </c>
      <c r="AW874">
        <v>8.3</v>
      </c>
      <c r="AX874">
        <v>8.3</v>
      </c>
      <c r="AY874">
        <v>8.3</v>
      </c>
      <c r="AZ874">
        <v>7.6</v>
      </c>
      <c r="BA874">
        <v>8.3</v>
      </c>
      <c r="BB874">
        <v>8.3</v>
      </c>
      <c r="BC874">
        <v>8.3</v>
      </c>
      <c r="BD874">
        <v>6.3</v>
      </c>
      <c r="BE874">
        <v>8.1</v>
      </c>
      <c r="BF874">
        <v>8.3</v>
      </c>
      <c r="BG874">
        <v>9.2</v>
      </c>
      <c r="BH874">
        <v>8.3</v>
      </c>
      <c r="BI874">
        <v>8.3</v>
      </c>
      <c r="BJ874">
        <v>8.1</v>
      </c>
      <c r="BK874">
        <v>6.9</v>
      </c>
      <c r="BL874">
        <v>8.1</v>
      </c>
      <c r="BM874">
        <v>5.9</v>
      </c>
      <c r="BN874">
        <v>7.1</v>
      </c>
      <c r="BO874">
        <v>13.2</v>
      </c>
      <c r="BP874">
        <v>7.3</v>
      </c>
      <c r="BQ874">
        <v>4.2</v>
      </c>
      <c r="BR874">
        <v>4.2</v>
      </c>
      <c r="BS874">
        <v>4.2</v>
      </c>
      <c r="BT874">
        <v>9.9</v>
      </c>
      <c r="BU874">
        <v>8.3</v>
      </c>
      <c r="BV874">
        <v>8.3</v>
      </c>
      <c r="BW874">
        <v>8.3</v>
      </c>
      <c r="BX874">
        <v>8.3</v>
      </c>
      <c r="BY874">
        <v>8.3</v>
      </c>
      <c r="BZ874">
        <v>8.3</v>
      </c>
      <c r="CA874">
        <v>8.3</v>
      </c>
      <c r="CB874">
        <v>8.3</v>
      </c>
      <c r="CC874">
        <v>6.3</v>
      </c>
      <c r="CD874">
        <v>8.1</v>
      </c>
      <c r="CE874">
        <v>12.6</v>
      </c>
      <c r="CF874">
        <v>9</v>
      </c>
      <c r="CG874">
        <v>9</v>
      </c>
      <c r="CH874">
        <v>9</v>
      </c>
      <c r="CI874">
        <v>11.7</v>
      </c>
      <c r="CJ874">
        <v>9</v>
      </c>
      <c r="CK874">
        <v>9</v>
      </c>
      <c r="CL874">
        <v>7.4</v>
      </c>
      <c r="CM874">
        <v>9</v>
      </c>
      <c r="CN874">
        <v>9.6</v>
      </c>
      <c r="CO874">
        <v>9.6</v>
      </c>
      <c r="CP874">
        <v>9.6</v>
      </c>
    </row>
    <row r="875" spans="1:94">
      <c r="A875">
        <v>892</v>
      </c>
      <c r="B875" t="s">
        <v>1960</v>
      </c>
      <c r="C875" t="s">
        <v>1860</v>
      </c>
      <c r="D875" t="s">
        <v>1955</v>
      </c>
      <c r="E875" t="s">
        <v>1871</v>
      </c>
      <c r="F875" t="s">
        <v>2121</v>
      </c>
      <c r="I875" s="402"/>
      <c r="J875" s="402">
        <v>7.2</v>
      </c>
      <c r="K875" s="402"/>
      <c r="L875" s="402">
        <v>6.2</v>
      </c>
      <c r="M875" s="402">
        <v>7.2</v>
      </c>
      <c r="N875" s="402">
        <v>6.6</v>
      </c>
      <c r="O875" s="402">
        <v>7.2</v>
      </c>
      <c r="P875" s="402">
        <v>8.6</v>
      </c>
      <c r="Q875" s="402"/>
      <c r="R875" s="402">
        <v>6.2</v>
      </c>
      <c r="S875" s="402">
        <v>6.2</v>
      </c>
      <c r="T875" s="402">
        <v>6.2</v>
      </c>
      <c r="U875" s="402">
        <v>7.3</v>
      </c>
      <c r="V875" s="402">
        <v>7.3</v>
      </c>
      <c r="W875" s="402">
        <v>6.7</v>
      </c>
      <c r="X875" s="402">
        <v>6.7</v>
      </c>
      <c r="Y875" s="402">
        <v>5.5</v>
      </c>
      <c r="Z875" s="402">
        <v>9.6</v>
      </c>
      <c r="AA875" s="402">
        <v>5.6</v>
      </c>
      <c r="AB875" s="402">
        <v>4</v>
      </c>
      <c r="AC875" s="402">
        <v>7.4</v>
      </c>
      <c r="AD875" s="402">
        <v>6</v>
      </c>
      <c r="AE875" s="402">
        <v>8.5</v>
      </c>
      <c r="AF875" s="402">
        <v>8.7</v>
      </c>
      <c r="AG875" s="402">
        <v>8.7</v>
      </c>
      <c r="AH875" s="402">
        <v>9.8</v>
      </c>
      <c r="AI875" s="402"/>
      <c r="AJ875" s="402">
        <v>6</v>
      </c>
      <c r="AK875" s="402">
        <v>6</v>
      </c>
      <c r="AL875" s="402">
        <v>6</v>
      </c>
      <c r="AM875" s="402">
        <v>6</v>
      </c>
      <c r="AN875" s="402">
        <v>10.2</v>
      </c>
      <c r="AO875" s="402">
        <v>6</v>
      </c>
      <c r="AP875" s="402">
        <v>6</v>
      </c>
      <c r="AQ875" s="402">
        <v>6</v>
      </c>
      <c r="AR875" s="402">
        <v>4.7</v>
      </c>
      <c r="AS875" s="402">
        <v>4.2</v>
      </c>
      <c r="AT875" s="402">
        <v>6</v>
      </c>
      <c r="AU875" s="402">
        <v>6</v>
      </c>
      <c r="AV875" s="402">
        <v>6</v>
      </c>
      <c r="AW875" s="402">
        <v>7</v>
      </c>
      <c r="AX875" s="402">
        <v>7</v>
      </c>
      <c r="AY875" s="402">
        <v>15.1</v>
      </c>
      <c r="AZ875" s="402">
        <v>7</v>
      </c>
      <c r="BA875" s="402">
        <v>7</v>
      </c>
      <c r="BB875" s="402">
        <v>7</v>
      </c>
      <c r="BC875" s="402">
        <v>7</v>
      </c>
      <c r="BD875" s="402">
        <v>6.4</v>
      </c>
      <c r="BE875" s="402">
        <v>6.4</v>
      </c>
      <c r="BF875" s="402">
        <v>6.4</v>
      </c>
      <c r="BG875" s="402">
        <v>5.6</v>
      </c>
      <c r="BH875" s="402">
        <v>24.7</v>
      </c>
      <c r="BI875" s="402">
        <v>4.2</v>
      </c>
      <c r="BJ875" s="402">
        <v>5.3</v>
      </c>
      <c r="BK875" s="402">
        <v>5.3</v>
      </c>
      <c r="BL875" s="402">
        <v>3.6</v>
      </c>
      <c r="BM875" s="402">
        <v>9.2</v>
      </c>
      <c r="BN875" s="402">
        <v>9.2</v>
      </c>
      <c r="BO875" s="402">
        <v>5.4</v>
      </c>
      <c r="BP875" s="402">
        <v>5.4</v>
      </c>
      <c r="BQ875" s="402">
        <v>3.8</v>
      </c>
      <c r="BR875" s="402">
        <v>3.8</v>
      </c>
      <c r="BS875" s="402">
        <v>3.8</v>
      </c>
      <c r="BT875" s="402">
        <v>5.4</v>
      </c>
      <c r="BU875" s="402">
        <v>6.1</v>
      </c>
      <c r="BV875" s="402">
        <v>13.7</v>
      </c>
      <c r="BW875" s="402">
        <v>7.1</v>
      </c>
      <c r="BX875" s="402">
        <v>5.8</v>
      </c>
      <c r="BY875" s="402">
        <v>4.2</v>
      </c>
      <c r="BZ875" s="402">
        <v>5.8</v>
      </c>
      <c r="CA875" s="402">
        <v>5.8</v>
      </c>
      <c r="CB875" s="402">
        <v>8.1</v>
      </c>
      <c r="CC875" s="402">
        <v>6.2</v>
      </c>
      <c r="CD875" s="402">
        <v>8.1</v>
      </c>
      <c r="CE875" s="402">
        <v>9.6</v>
      </c>
      <c r="CF875" s="402">
        <v>8.3</v>
      </c>
      <c r="CG875" s="402">
        <v>8.3</v>
      </c>
      <c r="CH875" s="402">
        <v>8.3</v>
      </c>
      <c r="CI875" s="402">
        <v>8.3</v>
      </c>
      <c r="CJ875" s="402">
        <v>8.3</v>
      </c>
      <c r="CK875" s="402">
        <v>8.3</v>
      </c>
      <c r="CL875" s="402">
        <v>7</v>
      </c>
      <c r="CM875" s="402">
        <v>8.9</v>
      </c>
      <c r="CN875" s="402">
        <v>9.4</v>
      </c>
      <c r="CO875" s="402">
        <v>9.4</v>
      </c>
      <c r="CP875" s="402">
        <v>11</v>
      </c>
    </row>
    <row r="876" spans="1:94">
      <c r="A876">
        <v>893</v>
      </c>
      <c r="B876" t="s">
        <v>1961</v>
      </c>
      <c r="C876" t="s">
        <v>1860</v>
      </c>
      <c r="D876" t="s">
        <v>1955</v>
      </c>
      <c r="E876" t="s">
        <v>1873</v>
      </c>
      <c r="F876" t="s">
        <v>2121</v>
      </c>
      <c r="I876" s="402"/>
      <c r="J876" s="402">
        <v>41.5</v>
      </c>
      <c r="K876" s="402"/>
      <c r="L876" s="402">
        <v>41.6</v>
      </c>
      <c r="M876" s="402">
        <v>41.6</v>
      </c>
      <c r="N876" s="402">
        <v>41.6</v>
      </c>
      <c r="O876" s="402">
        <v>41.6</v>
      </c>
      <c r="P876" s="402">
        <v>41</v>
      </c>
      <c r="Q876" s="402"/>
      <c r="R876" s="402">
        <v>41.6</v>
      </c>
      <c r="S876" s="402">
        <v>41.6</v>
      </c>
      <c r="T876" s="402">
        <v>42.2</v>
      </c>
      <c r="U876" s="402">
        <v>41.6</v>
      </c>
      <c r="V876" s="402">
        <v>41.6</v>
      </c>
      <c r="W876" s="402">
        <v>41.6</v>
      </c>
      <c r="X876" s="402">
        <v>41.6</v>
      </c>
      <c r="Y876" s="402">
        <v>41.6</v>
      </c>
      <c r="Z876" s="402">
        <v>41.6</v>
      </c>
      <c r="AA876" s="402">
        <v>41.6</v>
      </c>
      <c r="AB876" s="402">
        <v>41.6</v>
      </c>
      <c r="AC876" s="402">
        <v>41.6</v>
      </c>
      <c r="AD876" s="402">
        <v>41.6</v>
      </c>
      <c r="AE876" s="402">
        <v>41.6</v>
      </c>
      <c r="AF876" s="402">
        <v>40.9</v>
      </c>
      <c r="AG876" s="402">
        <v>40.9</v>
      </c>
      <c r="AH876" s="402">
        <v>40.9</v>
      </c>
      <c r="AI876" s="402"/>
      <c r="AJ876" s="402">
        <v>41.6</v>
      </c>
      <c r="AK876" s="402">
        <v>41.6</v>
      </c>
      <c r="AL876" s="402">
        <v>41.6</v>
      </c>
      <c r="AM876" s="402">
        <v>43.1</v>
      </c>
      <c r="AN876" s="402">
        <v>39.4</v>
      </c>
      <c r="AO876" s="402">
        <v>41.6</v>
      </c>
      <c r="AP876" s="402">
        <v>41.6</v>
      </c>
      <c r="AQ876" s="402">
        <v>41.6</v>
      </c>
      <c r="AR876" s="402">
        <v>41.6</v>
      </c>
      <c r="AS876" s="402">
        <v>48.9</v>
      </c>
      <c r="AT876" s="402">
        <v>43.3</v>
      </c>
      <c r="AU876" s="402">
        <v>39.5</v>
      </c>
      <c r="AV876" s="402">
        <v>42.2</v>
      </c>
      <c r="AW876" s="402">
        <v>41.6</v>
      </c>
      <c r="AX876" s="402">
        <v>41.6</v>
      </c>
      <c r="AY876" s="402">
        <v>44.5</v>
      </c>
      <c r="AZ876" s="402">
        <v>41.6</v>
      </c>
      <c r="BA876" s="402">
        <v>41.6</v>
      </c>
      <c r="BB876" s="402">
        <v>41.6</v>
      </c>
      <c r="BC876" s="402">
        <v>41.6</v>
      </c>
      <c r="BD876" s="402">
        <v>41.6</v>
      </c>
      <c r="BE876" s="402">
        <v>41.6</v>
      </c>
      <c r="BF876" s="402">
        <v>41.6</v>
      </c>
      <c r="BG876" s="402">
        <v>41.9</v>
      </c>
      <c r="BH876" s="402">
        <v>41.6</v>
      </c>
      <c r="BI876" s="402">
        <v>41.6</v>
      </c>
      <c r="BJ876" s="402">
        <v>41.6</v>
      </c>
      <c r="BK876" s="402">
        <v>41.6</v>
      </c>
      <c r="BL876" s="402">
        <v>43</v>
      </c>
      <c r="BM876" s="402">
        <v>41.6</v>
      </c>
      <c r="BN876" s="402">
        <v>52.9</v>
      </c>
      <c r="BO876" s="402">
        <v>39.5</v>
      </c>
      <c r="BP876" s="402">
        <v>41.6</v>
      </c>
      <c r="BQ876" s="402">
        <v>41.6</v>
      </c>
      <c r="BR876" s="402">
        <v>41.6</v>
      </c>
      <c r="BS876" s="402">
        <v>44.2</v>
      </c>
      <c r="BT876" s="402">
        <v>41.6</v>
      </c>
      <c r="BU876" s="402">
        <v>41.6</v>
      </c>
      <c r="BV876" s="402">
        <v>42.1</v>
      </c>
      <c r="BW876" s="402">
        <v>41.6</v>
      </c>
      <c r="BX876" s="402">
        <v>41.6</v>
      </c>
      <c r="BY876" s="402">
        <v>41.6</v>
      </c>
      <c r="BZ876" s="402">
        <v>41.6</v>
      </c>
      <c r="CA876" s="402">
        <v>41.6</v>
      </c>
      <c r="CB876" s="402">
        <v>41.6</v>
      </c>
      <c r="CC876" s="402">
        <v>41.6</v>
      </c>
      <c r="CD876" s="402">
        <v>41.6</v>
      </c>
      <c r="CE876" s="402">
        <v>35.7</v>
      </c>
      <c r="CF876" s="402">
        <v>40.9</v>
      </c>
      <c r="CG876" s="402">
        <v>40.9</v>
      </c>
      <c r="CH876" s="402">
        <v>40.9</v>
      </c>
      <c r="CI876" s="402">
        <v>40.9</v>
      </c>
      <c r="CJ876" s="402">
        <v>40.9</v>
      </c>
      <c r="CK876" s="402">
        <v>32.8</v>
      </c>
      <c r="CL876" s="402">
        <v>40.9</v>
      </c>
      <c r="CM876" s="402">
        <v>40.9</v>
      </c>
      <c r="CN876" s="402">
        <v>40.9</v>
      </c>
      <c r="CO876" s="402">
        <v>38.5</v>
      </c>
      <c r="CP876" s="402">
        <v>40.9</v>
      </c>
    </row>
    <row r="877" spans="3:94">
      <c r="C877" t="s">
        <v>1860</v>
      </c>
      <c r="D877" t="s">
        <v>1963</v>
      </c>
      <c r="I877" s="402"/>
      <c r="J877" s="402"/>
      <c r="K877" s="402"/>
      <c r="L877" s="402"/>
      <c r="M877" s="402"/>
      <c r="N877" s="402"/>
      <c r="O877" s="402"/>
      <c r="P877" s="402"/>
      <c r="Q877" s="402"/>
      <c r="R877" s="402"/>
      <c r="S877" s="402"/>
      <c r="T877" s="402"/>
      <c r="U877" s="402"/>
      <c r="V877" s="402"/>
      <c r="W877" s="402"/>
      <c r="X877" s="402"/>
      <c r="Y877" s="402"/>
      <c r="Z877" s="402"/>
      <c r="AA877" s="402"/>
      <c r="AB877" s="402"/>
      <c r="AC877" s="402"/>
      <c r="AD877" s="402"/>
      <c r="AE877" s="402"/>
      <c r="AF877" s="402"/>
      <c r="AG877" s="402"/>
      <c r="AH877" s="402"/>
      <c r="AI877" s="402"/>
      <c r="AJ877" s="402"/>
      <c r="AK877" s="402"/>
      <c r="AL877" s="402"/>
      <c r="AM877" s="402"/>
      <c r="AN877" s="402"/>
      <c r="AO877" s="402"/>
      <c r="AP877" s="402"/>
      <c r="AQ877" s="402"/>
      <c r="AR877" s="402"/>
      <c r="AS877" s="402"/>
      <c r="AT877" s="402"/>
      <c r="AU877" s="402"/>
      <c r="AV877" s="402"/>
      <c r="AW877" s="402"/>
      <c r="AX877" s="402"/>
      <c r="AY877" s="402"/>
      <c r="AZ877" s="402"/>
      <c r="BA877" s="402"/>
      <c r="BB877" s="402"/>
      <c r="BC877" s="402"/>
      <c r="BD877" s="402"/>
      <c r="BE877" s="402"/>
      <c r="BF877" s="402"/>
      <c r="BG877" s="402"/>
      <c r="BH877" s="402"/>
      <c r="BI877" s="402"/>
      <c r="BJ877" s="402"/>
      <c r="BK877" s="402"/>
      <c r="BL877" s="402"/>
      <c r="BM877" s="402"/>
      <c r="BN877" s="402"/>
      <c r="BO877" s="402"/>
      <c r="BP877" s="402"/>
      <c r="BQ877" s="402"/>
      <c r="BR877" s="402"/>
      <c r="BS877" s="402"/>
      <c r="BT877" s="402"/>
      <c r="BU877" s="402"/>
      <c r="BV877" s="402"/>
      <c r="BW877" s="402"/>
      <c r="BX877" s="402"/>
      <c r="BY877" s="402"/>
      <c r="BZ877" s="402"/>
      <c r="CA877" s="402"/>
      <c r="CB877" s="402"/>
      <c r="CC877" s="402"/>
      <c r="CD877" s="402"/>
      <c r="CE877" s="402"/>
      <c r="CF877" s="402"/>
      <c r="CG877" s="402"/>
      <c r="CH877" s="402"/>
      <c r="CI877" s="402"/>
      <c r="CJ877" s="402"/>
      <c r="CK877" s="402"/>
      <c r="CL877" s="402"/>
      <c r="CM877" s="402"/>
      <c r="CN877" s="402"/>
      <c r="CO877" s="402"/>
      <c r="CP877" s="402"/>
    </row>
    <row r="878" spans="1:94">
      <c r="A878">
        <v>895</v>
      </c>
      <c r="B878" t="s">
        <v>1962</v>
      </c>
      <c r="C878" t="s">
        <v>1860</v>
      </c>
      <c r="D878" t="s">
        <v>1963</v>
      </c>
      <c r="E878" t="s">
        <v>1862</v>
      </c>
      <c r="F878" t="s">
        <v>2121</v>
      </c>
      <c r="I878" s="402"/>
      <c r="J878" s="402">
        <v>20.6</v>
      </c>
      <c r="K878" s="402"/>
      <c r="L878" s="402">
        <v>19.3</v>
      </c>
      <c r="M878" s="402">
        <v>23</v>
      </c>
      <c r="N878" s="402">
        <v>18.7</v>
      </c>
      <c r="O878" s="402">
        <v>20.5</v>
      </c>
      <c r="P878" s="402">
        <v>23.6</v>
      </c>
      <c r="Q878" s="402"/>
      <c r="R878" s="402">
        <v>19.6</v>
      </c>
      <c r="S878" s="402">
        <v>19.6</v>
      </c>
      <c r="T878" s="402">
        <v>17.8</v>
      </c>
      <c r="U878" s="402">
        <v>29.6</v>
      </c>
      <c r="V878" s="402">
        <v>23.3</v>
      </c>
      <c r="W878" s="402">
        <v>15.7</v>
      </c>
      <c r="X878" s="402">
        <v>18.9</v>
      </c>
      <c r="Y878" s="402">
        <v>18.9</v>
      </c>
      <c r="Z878" s="402">
        <v>18.7</v>
      </c>
      <c r="AA878" s="402">
        <v>18.9</v>
      </c>
      <c r="AB878" s="402">
        <v>22.8</v>
      </c>
      <c r="AC878" s="402">
        <v>18.6</v>
      </c>
      <c r="AD878" s="402">
        <v>20.8</v>
      </c>
      <c r="AE878" s="402">
        <v>21.3</v>
      </c>
      <c r="AF878" s="402">
        <v>23.9</v>
      </c>
      <c r="AG878" s="402">
        <v>23.9</v>
      </c>
      <c r="AH878" s="402">
        <v>23.9</v>
      </c>
      <c r="AI878" s="402"/>
      <c r="AJ878" s="402">
        <v>19.7</v>
      </c>
      <c r="AK878" s="402">
        <v>19.7</v>
      </c>
      <c r="AL878" s="402">
        <v>19.7</v>
      </c>
      <c r="AM878" s="402">
        <v>18.1</v>
      </c>
      <c r="AN878" s="402">
        <v>19.7</v>
      </c>
      <c r="AO878" s="402">
        <v>19.7</v>
      </c>
      <c r="AP878" s="402">
        <v>19.2</v>
      </c>
      <c r="AQ878" s="402">
        <v>19.7</v>
      </c>
      <c r="AR878" s="402">
        <v>21.3</v>
      </c>
      <c r="AS878" s="402">
        <v>11.8</v>
      </c>
      <c r="AT878" s="402">
        <v>18</v>
      </c>
      <c r="AU878" s="402">
        <v>18</v>
      </c>
      <c r="AV878" s="402">
        <v>18</v>
      </c>
      <c r="AW878" s="402">
        <v>28.5</v>
      </c>
      <c r="AX878" s="402">
        <v>30.9</v>
      </c>
      <c r="AY878" s="402">
        <v>40.2</v>
      </c>
      <c r="AZ878" s="402">
        <v>29.9</v>
      </c>
      <c r="BA878" s="402">
        <v>23</v>
      </c>
      <c r="BB878" s="402">
        <v>23.5</v>
      </c>
      <c r="BC878" s="402">
        <v>23.5</v>
      </c>
      <c r="BD878" s="402">
        <v>15.8</v>
      </c>
      <c r="BE878" s="402">
        <v>15.8</v>
      </c>
      <c r="BF878" s="402">
        <v>14.9</v>
      </c>
      <c r="BG878" s="402">
        <v>19.2</v>
      </c>
      <c r="BH878" s="402">
        <v>19.1</v>
      </c>
      <c r="BI878" s="402">
        <v>19.1</v>
      </c>
      <c r="BJ878" s="402">
        <v>19.1</v>
      </c>
      <c r="BK878" s="402">
        <v>18.4</v>
      </c>
      <c r="BL878" s="402">
        <v>15.3</v>
      </c>
      <c r="BM878" s="402">
        <v>18.9</v>
      </c>
      <c r="BN878" s="402">
        <v>18.9</v>
      </c>
      <c r="BO878" s="402">
        <v>19.1</v>
      </c>
      <c r="BP878" s="402">
        <v>19.1</v>
      </c>
      <c r="BQ878" s="402">
        <v>25.4</v>
      </c>
      <c r="BR878" s="402">
        <v>17.4</v>
      </c>
      <c r="BS878" s="402">
        <v>23</v>
      </c>
      <c r="BT878" s="402">
        <v>18.7</v>
      </c>
      <c r="BU878" s="402">
        <v>13.5</v>
      </c>
      <c r="BV878" s="402">
        <v>18.7</v>
      </c>
      <c r="BW878" s="402">
        <v>18.7</v>
      </c>
      <c r="BX878" s="402">
        <v>21</v>
      </c>
      <c r="BY878" s="402">
        <v>22</v>
      </c>
      <c r="BZ878" s="402">
        <v>17.8</v>
      </c>
      <c r="CA878" s="402">
        <v>21</v>
      </c>
      <c r="CB878" s="402">
        <v>21.5</v>
      </c>
      <c r="CC878" s="402">
        <v>14.9</v>
      </c>
      <c r="CD878" s="402">
        <v>21.5</v>
      </c>
      <c r="CE878" s="402">
        <v>29.4</v>
      </c>
      <c r="CF878" s="402">
        <v>24.1</v>
      </c>
      <c r="CG878" s="402">
        <v>25.9</v>
      </c>
      <c r="CH878" s="402">
        <v>24.1</v>
      </c>
      <c r="CI878" s="402">
        <v>24.1</v>
      </c>
      <c r="CJ878" s="402">
        <v>24.1</v>
      </c>
      <c r="CK878" s="402">
        <v>24.1</v>
      </c>
      <c r="CL878" s="402">
        <v>24.1</v>
      </c>
      <c r="CM878" s="402">
        <v>24.8</v>
      </c>
      <c r="CN878" s="402">
        <v>36.2</v>
      </c>
      <c r="CO878" s="402">
        <v>21.6</v>
      </c>
      <c r="CP878" s="402">
        <v>24.1</v>
      </c>
    </row>
    <row r="879" spans="1:94">
      <c r="A879">
        <v>896</v>
      </c>
      <c r="B879" t="s">
        <v>1964</v>
      </c>
      <c r="C879" t="s">
        <v>1860</v>
      </c>
      <c r="D879" t="s">
        <v>1963</v>
      </c>
      <c r="E879" t="s">
        <v>1864</v>
      </c>
      <c r="F879" t="s">
        <v>2121</v>
      </c>
      <c r="I879" s="402"/>
      <c r="J879" s="402">
        <v>40.1</v>
      </c>
      <c r="K879" s="402"/>
      <c r="L879" s="402">
        <v>40</v>
      </c>
      <c r="M879" s="402">
        <v>40</v>
      </c>
      <c r="N879" s="402">
        <v>40</v>
      </c>
      <c r="O879" s="402">
        <v>40</v>
      </c>
      <c r="P879" s="402">
        <v>40</v>
      </c>
      <c r="Q879" s="402"/>
      <c r="R879" s="402">
        <v>40.4</v>
      </c>
      <c r="S879" s="402">
        <v>40.4</v>
      </c>
      <c r="T879" s="402">
        <v>40.4</v>
      </c>
      <c r="U879" s="402">
        <v>40.4</v>
      </c>
      <c r="V879" s="402">
        <v>40.4</v>
      </c>
      <c r="W879" s="402">
        <v>40.4</v>
      </c>
      <c r="X879" s="402">
        <v>40.4</v>
      </c>
      <c r="Y879" s="402">
        <v>40.4</v>
      </c>
      <c r="Z879" s="402">
        <v>40.5</v>
      </c>
      <c r="AA879" s="402">
        <v>40.4</v>
      </c>
      <c r="AB879" s="402">
        <v>36.5</v>
      </c>
      <c r="AC879" s="402">
        <v>35.2</v>
      </c>
      <c r="AD879" s="402">
        <v>40.4</v>
      </c>
      <c r="AE879" s="402">
        <v>41.8</v>
      </c>
      <c r="AF879" s="402">
        <v>40.4</v>
      </c>
      <c r="AG879" s="402">
        <v>40.4</v>
      </c>
      <c r="AH879" s="402">
        <v>40.4</v>
      </c>
      <c r="AI879" s="402"/>
      <c r="AJ879" s="402">
        <v>40.1</v>
      </c>
      <c r="AK879" s="402">
        <v>40.1</v>
      </c>
      <c r="AL879" s="402">
        <v>40.1</v>
      </c>
      <c r="AM879" s="402">
        <v>40.1</v>
      </c>
      <c r="AN879" s="402">
        <v>40.1</v>
      </c>
      <c r="AO879" s="402">
        <v>43.8</v>
      </c>
      <c r="AP879" s="402">
        <v>40.1</v>
      </c>
      <c r="AQ879" s="402">
        <v>40.1</v>
      </c>
      <c r="AR879" s="402">
        <v>40.1</v>
      </c>
      <c r="AS879" s="402">
        <v>40.1</v>
      </c>
      <c r="AT879" s="402">
        <v>40.1</v>
      </c>
      <c r="AU879" s="402">
        <v>40.1</v>
      </c>
      <c r="AV879" s="402">
        <v>29.6</v>
      </c>
      <c r="AW879" s="402">
        <v>40.1</v>
      </c>
      <c r="AX879" s="402">
        <v>40.1</v>
      </c>
      <c r="AY879" s="402">
        <v>48.9</v>
      </c>
      <c r="AZ879" s="402">
        <v>36.7</v>
      </c>
      <c r="BA879" s="402">
        <v>40.1</v>
      </c>
      <c r="BB879" s="402">
        <v>30.4</v>
      </c>
      <c r="BC879" s="402">
        <v>48.6</v>
      </c>
      <c r="BD879" s="402">
        <v>40.1</v>
      </c>
      <c r="BE879" s="402">
        <v>40.1</v>
      </c>
      <c r="BF879" s="402">
        <v>40.1</v>
      </c>
      <c r="BG879" s="402">
        <v>40.1</v>
      </c>
      <c r="BH879" s="402">
        <v>32.3</v>
      </c>
      <c r="BI879" s="402">
        <v>40.1</v>
      </c>
      <c r="BJ879" s="402">
        <v>40.1</v>
      </c>
      <c r="BK879" s="402">
        <v>38.5</v>
      </c>
      <c r="BL879" s="402">
        <v>40.1</v>
      </c>
      <c r="BM879" s="402">
        <v>40.3</v>
      </c>
      <c r="BN879" s="402">
        <v>40.3</v>
      </c>
      <c r="BO879" s="402">
        <v>40.1</v>
      </c>
      <c r="BP879" s="402">
        <v>50.9</v>
      </c>
      <c r="BQ879" s="402">
        <v>36.3</v>
      </c>
      <c r="BR879" s="402">
        <v>36.3</v>
      </c>
      <c r="BS879" s="402">
        <v>36.3</v>
      </c>
      <c r="BT879" s="402">
        <v>34.9</v>
      </c>
      <c r="BU879" s="402">
        <v>34.9</v>
      </c>
      <c r="BV879" s="402">
        <v>34.9</v>
      </c>
      <c r="BW879" s="402">
        <v>32.3</v>
      </c>
      <c r="BX879" s="402">
        <v>40.1</v>
      </c>
      <c r="BY879" s="402">
        <v>40.1</v>
      </c>
      <c r="BZ879" s="402">
        <v>40.1</v>
      </c>
      <c r="CA879" s="402">
        <v>40.1</v>
      </c>
      <c r="CB879" s="402">
        <v>41.5</v>
      </c>
      <c r="CC879" s="402">
        <v>41.5</v>
      </c>
      <c r="CD879" s="402">
        <v>41.5</v>
      </c>
      <c r="CE879" s="402">
        <v>50.7</v>
      </c>
      <c r="CF879" s="402">
        <v>44.3</v>
      </c>
      <c r="CG879" s="402">
        <v>38.7</v>
      </c>
      <c r="CH879" s="402">
        <v>40.1</v>
      </c>
      <c r="CI879" s="402">
        <v>40.1</v>
      </c>
      <c r="CJ879" s="402">
        <v>36.6</v>
      </c>
      <c r="CK879" s="402">
        <v>60.7</v>
      </c>
      <c r="CL879" s="402">
        <v>40.1</v>
      </c>
      <c r="CM879" s="402">
        <v>40.1</v>
      </c>
      <c r="CN879" s="402">
        <v>40.1</v>
      </c>
      <c r="CO879" s="402">
        <v>40.1</v>
      </c>
      <c r="CP879" s="402">
        <v>40.1</v>
      </c>
    </row>
    <row r="880" spans="1:94">
      <c r="A880">
        <v>897</v>
      </c>
      <c r="B880" t="s">
        <v>1965</v>
      </c>
      <c r="C880" t="s">
        <v>1860</v>
      </c>
      <c r="D880" t="s">
        <v>1963</v>
      </c>
      <c r="E880" t="s">
        <v>550</v>
      </c>
      <c r="F880" t="s">
        <v>2121</v>
      </c>
      <c r="I880" s="402"/>
      <c r="J880" s="402">
        <v>46.2</v>
      </c>
      <c r="K880" s="402"/>
      <c r="L880" s="402">
        <v>47.2</v>
      </c>
      <c r="M880" s="402">
        <v>46.1</v>
      </c>
      <c r="N880" s="402">
        <v>45.7</v>
      </c>
      <c r="O880" s="402">
        <v>46.1</v>
      </c>
      <c r="P880" s="402">
        <v>46.1</v>
      </c>
      <c r="Q880" s="402"/>
      <c r="R880" s="402">
        <v>50.1</v>
      </c>
      <c r="S880" s="402">
        <v>47.4</v>
      </c>
      <c r="T880" s="402">
        <v>49</v>
      </c>
      <c r="U880" s="402">
        <v>46.3</v>
      </c>
      <c r="V880" s="402">
        <v>46.3</v>
      </c>
      <c r="W880" s="402">
        <v>40.3</v>
      </c>
      <c r="X880" s="402">
        <v>45.9</v>
      </c>
      <c r="Y880" s="402">
        <v>45.4</v>
      </c>
      <c r="Z880" s="402">
        <v>45.9</v>
      </c>
      <c r="AA880" s="402">
        <v>45.9</v>
      </c>
      <c r="AB880" s="402">
        <v>46.3</v>
      </c>
      <c r="AC880" s="402">
        <v>44.9</v>
      </c>
      <c r="AD880" s="402">
        <v>46.3</v>
      </c>
      <c r="AE880" s="402">
        <v>46.3</v>
      </c>
      <c r="AF880" s="402">
        <v>48.1</v>
      </c>
      <c r="AG880" s="402">
        <v>46.3</v>
      </c>
      <c r="AH880" s="402">
        <v>46.3</v>
      </c>
      <c r="AI880" s="402"/>
      <c r="AJ880" s="402">
        <v>50.3</v>
      </c>
      <c r="AK880" s="402">
        <v>50.3</v>
      </c>
      <c r="AL880" s="402">
        <v>54.1</v>
      </c>
      <c r="AM880" s="402">
        <v>47.6</v>
      </c>
      <c r="AN880" s="402">
        <v>47.6</v>
      </c>
      <c r="AO880" s="402">
        <v>47.6</v>
      </c>
      <c r="AP880" s="402">
        <v>47.6</v>
      </c>
      <c r="AQ880" s="402">
        <v>47.6</v>
      </c>
      <c r="AR880" s="402">
        <v>45.9</v>
      </c>
      <c r="AS880" s="402">
        <v>49.1</v>
      </c>
      <c r="AT880" s="402">
        <v>51.3</v>
      </c>
      <c r="AU880" s="402">
        <v>49.1</v>
      </c>
      <c r="AV880" s="402">
        <v>49.1</v>
      </c>
      <c r="AW880" s="402">
        <v>46.5</v>
      </c>
      <c r="AX880" s="402">
        <v>46.5</v>
      </c>
      <c r="AY880" s="402">
        <v>46.5</v>
      </c>
      <c r="AZ880" s="402">
        <v>46.5</v>
      </c>
      <c r="BA880" s="402">
        <v>50.1</v>
      </c>
      <c r="BB880" s="402">
        <v>44.5</v>
      </c>
      <c r="BC880" s="402">
        <v>46.5</v>
      </c>
      <c r="BD880" s="402">
        <v>40.4</v>
      </c>
      <c r="BE880" s="402">
        <v>29.3</v>
      </c>
      <c r="BF880" s="402">
        <v>40.4</v>
      </c>
      <c r="BG880" s="402">
        <v>51.6</v>
      </c>
      <c r="BH880" s="402">
        <v>46.1</v>
      </c>
      <c r="BI880" s="402">
        <v>46.1</v>
      </c>
      <c r="BJ880" s="402">
        <v>45.6</v>
      </c>
      <c r="BK880" s="402">
        <v>45.6</v>
      </c>
      <c r="BL880" s="402">
        <v>39.4</v>
      </c>
      <c r="BM880" s="402">
        <v>46.1</v>
      </c>
      <c r="BN880" s="402">
        <v>46.1</v>
      </c>
      <c r="BO880" s="402">
        <v>46.2</v>
      </c>
      <c r="BP880" s="402">
        <v>46.1</v>
      </c>
      <c r="BQ880" s="402">
        <v>37.1</v>
      </c>
      <c r="BR880" s="402">
        <v>46.5</v>
      </c>
      <c r="BS880" s="402">
        <v>46.5</v>
      </c>
      <c r="BT880" s="402">
        <v>45.1</v>
      </c>
      <c r="BU880" s="402">
        <v>45.1</v>
      </c>
      <c r="BV880" s="402">
        <v>45.1</v>
      </c>
      <c r="BW880" s="402">
        <v>38</v>
      </c>
      <c r="BX880" s="402">
        <v>46.5</v>
      </c>
      <c r="BY880" s="402">
        <v>46.5</v>
      </c>
      <c r="BZ880" s="402">
        <v>46.5</v>
      </c>
      <c r="CA880" s="402">
        <v>45.7</v>
      </c>
      <c r="CB880" s="402">
        <v>46.5</v>
      </c>
      <c r="CC880" s="402">
        <v>46.5</v>
      </c>
      <c r="CD880" s="402">
        <v>46.5</v>
      </c>
      <c r="CE880" s="402">
        <v>46.5</v>
      </c>
      <c r="CF880" s="402">
        <v>57.9</v>
      </c>
      <c r="CG880" s="402">
        <v>48.2</v>
      </c>
      <c r="CH880" s="402">
        <v>48.2</v>
      </c>
      <c r="CI880" s="402">
        <v>46.5</v>
      </c>
      <c r="CJ880" s="402">
        <v>44.7</v>
      </c>
      <c r="CK880" s="402">
        <v>46.5</v>
      </c>
      <c r="CL880" s="402">
        <v>46.5</v>
      </c>
      <c r="CM880" s="402">
        <v>46.5</v>
      </c>
      <c r="CN880" s="402">
        <v>46.5</v>
      </c>
      <c r="CO880" s="402">
        <v>46.5</v>
      </c>
      <c r="CP880" s="402">
        <v>46.5</v>
      </c>
    </row>
    <row r="881" spans="1:94">
      <c r="A881">
        <v>898</v>
      </c>
      <c r="B881" t="s">
        <v>1966</v>
      </c>
      <c r="C881" t="s">
        <v>1860</v>
      </c>
      <c r="D881" t="s">
        <v>1963</v>
      </c>
      <c r="E881" t="s">
        <v>1867</v>
      </c>
      <c r="F881" t="s">
        <v>2121</v>
      </c>
      <c r="I881" s="402"/>
      <c r="J881" s="402">
        <v>38.9</v>
      </c>
      <c r="K881" s="402"/>
      <c r="L881" s="402">
        <v>38.9</v>
      </c>
      <c r="M881" s="402">
        <v>37.8</v>
      </c>
      <c r="N881" s="402">
        <v>38.9</v>
      </c>
      <c r="O881" s="402">
        <v>38.9</v>
      </c>
      <c r="P881" s="402">
        <v>39.1</v>
      </c>
      <c r="Q881" s="402"/>
      <c r="R881" s="402">
        <v>38.6</v>
      </c>
      <c r="S881" s="402">
        <v>38.6</v>
      </c>
      <c r="T881" s="402">
        <v>38.6</v>
      </c>
      <c r="U881" s="402">
        <v>37.5</v>
      </c>
      <c r="V881" s="402">
        <v>37.5</v>
      </c>
      <c r="W881" s="402">
        <v>37.2</v>
      </c>
      <c r="X881" s="402">
        <v>38.6</v>
      </c>
      <c r="Y881" s="402">
        <v>38.6</v>
      </c>
      <c r="Z881" s="402">
        <v>38.6</v>
      </c>
      <c r="AA881" s="402">
        <v>47.7</v>
      </c>
      <c r="AB881" s="402">
        <v>35.9</v>
      </c>
      <c r="AC881" s="402">
        <v>35.2</v>
      </c>
      <c r="AD881" s="402">
        <v>38.6</v>
      </c>
      <c r="AE881" s="402">
        <v>40.3</v>
      </c>
      <c r="AF881" s="402">
        <v>38.8</v>
      </c>
      <c r="AG881" s="402">
        <v>38.8</v>
      </c>
      <c r="AH881" s="402">
        <v>41.7</v>
      </c>
      <c r="AI881" s="402"/>
      <c r="AJ881" s="402">
        <v>38.6</v>
      </c>
      <c r="AK881" s="402">
        <v>38.6</v>
      </c>
      <c r="AL881" s="402">
        <v>38.6</v>
      </c>
      <c r="AM881" s="402">
        <v>38.6</v>
      </c>
      <c r="AN881" s="402">
        <v>38.6</v>
      </c>
      <c r="AO881" s="402">
        <v>38.6</v>
      </c>
      <c r="AP881" s="402">
        <v>38.6</v>
      </c>
      <c r="AQ881" s="402">
        <v>38.6</v>
      </c>
      <c r="AR881" s="402">
        <v>38.6</v>
      </c>
      <c r="AS881" s="402">
        <v>38.6</v>
      </c>
      <c r="AT881" s="402">
        <v>38.6</v>
      </c>
      <c r="AU881" s="402">
        <v>38.6</v>
      </c>
      <c r="AV881" s="402">
        <v>38.6</v>
      </c>
      <c r="AW881" s="402">
        <v>37.5</v>
      </c>
      <c r="AX881" s="402">
        <v>32.9</v>
      </c>
      <c r="AY881" s="402">
        <v>39.2</v>
      </c>
      <c r="AZ881" s="402">
        <v>36.3</v>
      </c>
      <c r="BA881" s="402">
        <v>37.5</v>
      </c>
      <c r="BB881" s="402">
        <v>37.5</v>
      </c>
      <c r="BC881" s="402">
        <v>37.5</v>
      </c>
      <c r="BD881" s="402">
        <v>37.2</v>
      </c>
      <c r="BE881" s="402">
        <v>37.2</v>
      </c>
      <c r="BF881" s="402">
        <v>37.2</v>
      </c>
      <c r="BG881" s="402">
        <v>40.4</v>
      </c>
      <c r="BH881" s="402">
        <v>26.8</v>
      </c>
      <c r="BI881" s="402">
        <v>38.6</v>
      </c>
      <c r="BJ881" s="402">
        <v>38.6</v>
      </c>
      <c r="BK881" s="402">
        <v>31.1</v>
      </c>
      <c r="BL881" s="402">
        <v>38.6</v>
      </c>
      <c r="BM881" s="402">
        <v>38.6</v>
      </c>
      <c r="BN881" s="402">
        <v>38.6</v>
      </c>
      <c r="BO881" s="402">
        <v>47.7</v>
      </c>
      <c r="BP881" s="402">
        <v>50.3</v>
      </c>
      <c r="BQ881" s="402">
        <v>21</v>
      </c>
      <c r="BR881" s="402">
        <v>35.9</v>
      </c>
      <c r="BS881" s="402">
        <v>35.9</v>
      </c>
      <c r="BT881" s="402">
        <v>35.2</v>
      </c>
      <c r="BU881" s="402">
        <v>35.2</v>
      </c>
      <c r="BV881" s="402">
        <v>34.8</v>
      </c>
      <c r="BW881" s="402">
        <v>35.2</v>
      </c>
      <c r="BX881" s="402">
        <v>38.6</v>
      </c>
      <c r="BY881" s="402">
        <v>38.6</v>
      </c>
      <c r="BZ881" s="402">
        <v>38.6</v>
      </c>
      <c r="CA881" s="402">
        <v>40.8</v>
      </c>
      <c r="CB881" s="402">
        <v>40.4</v>
      </c>
      <c r="CC881" s="402">
        <v>51.5</v>
      </c>
      <c r="CD881" s="402">
        <v>36.6</v>
      </c>
      <c r="CE881" s="402">
        <v>50.3</v>
      </c>
      <c r="CF881" s="402">
        <v>38.8</v>
      </c>
      <c r="CG881" s="402">
        <v>38.8</v>
      </c>
      <c r="CH881" s="402">
        <v>38.4</v>
      </c>
      <c r="CI881" s="402">
        <v>38.8</v>
      </c>
      <c r="CJ881" s="402">
        <v>38.8</v>
      </c>
      <c r="CK881" s="402">
        <v>43.5</v>
      </c>
      <c r="CL881" s="402">
        <v>36.9</v>
      </c>
      <c r="CM881" s="402">
        <v>38.8</v>
      </c>
      <c r="CN881" s="402">
        <v>41.8</v>
      </c>
      <c r="CO881" s="402">
        <v>41.8</v>
      </c>
      <c r="CP881" s="402">
        <v>42.4</v>
      </c>
    </row>
    <row r="882" spans="1:94">
      <c r="A882">
        <v>899</v>
      </c>
      <c r="B882" t="s">
        <v>1967</v>
      </c>
      <c r="C882" t="s">
        <v>1860</v>
      </c>
      <c r="D882" t="s">
        <v>1963</v>
      </c>
      <c r="E882" t="s">
        <v>1869</v>
      </c>
      <c r="F882" t="s">
        <v>2121</v>
      </c>
      <c r="J882">
        <v>17.1</v>
      </c>
      <c r="L882">
        <v>14.1</v>
      </c>
      <c r="M882">
        <v>16.6</v>
      </c>
      <c r="N882">
        <v>16.6</v>
      </c>
      <c r="O882">
        <v>16.6</v>
      </c>
      <c r="P882">
        <v>20.7</v>
      </c>
      <c r="R882">
        <v>8.9</v>
      </c>
      <c r="S882">
        <v>13.8</v>
      </c>
      <c r="T882">
        <v>13.8</v>
      </c>
      <c r="U882">
        <v>16.2</v>
      </c>
      <c r="V882">
        <v>16.2</v>
      </c>
      <c r="W882">
        <v>16.2</v>
      </c>
      <c r="X882">
        <v>16.1</v>
      </c>
      <c r="Y882">
        <v>16.1</v>
      </c>
      <c r="Z882">
        <v>17</v>
      </c>
      <c r="AA882">
        <v>19.3</v>
      </c>
      <c r="AB882">
        <v>16.2</v>
      </c>
      <c r="AC882">
        <v>16.2</v>
      </c>
      <c r="AD882">
        <v>16</v>
      </c>
      <c r="AE882">
        <v>16.2</v>
      </c>
      <c r="AF882">
        <v>20.2</v>
      </c>
      <c r="AG882">
        <v>25.2</v>
      </c>
      <c r="AH882">
        <v>20.2</v>
      </c>
      <c r="AJ882">
        <v>9.1</v>
      </c>
      <c r="AK882">
        <v>9.1</v>
      </c>
      <c r="AL882">
        <v>9.1</v>
      </c>
      <c r="AM882">
        <v>14</v>
      </c>
      <c r="AN882">
        <v>21.1</v>
      </c>
      <c r="AO882">
        <v>14</v>
      </c>
      <c r="AP882">
        <v>14</v>
      </c>
      <c r="AQ882">
        <v>13.1</v>
      </c>
      <c r="AR882">
        <v>6.2</v>
      </c>
      <c r="AS882">
        <v>14</v>
      </c>
      <c r="AT882">
        <v>14</v>
      </c>
      <c r="AU882">
        <v>14</v>
      </c>
      <c r="AV882">
        <v>14</v>
      </c>
      <c r="AW882">
        <v>16.5</v>
      </c>
      <c r="AX882">
        <v>16.5</v>
      </c>
      <c r="AY882">
        <v>21.2</v>
      </c>
      <c r="AZ882">
        <v>16.5</v>
      </c>
      <c r="BA882">
        <v>16.5</v>
      </c>
      <c r="BB882">
        <v>10.8</v>
      </c>
      <c r="BC882">
        <v>16.5</v>
      </c>
      <c r="BD882">
        <v>16.5</v>
      </c>
      <c r="BE882">
        <v>12</v>
      </c>
      <c r="BF882">
        <v>16.5</v>
      </c>
      <c r="BG882">
        <v>16.4</v>
      </c>
      <c r="BH882">
        <v>16.4</v>
      </c>
      <c r="BI882">
        <v>16.4</v>
      </c>
      <c r="BJ882">
        <v>16.5</v>
      </c>
      <c r="BK882">
        <v>12.6</v>
      </c>
      <c r="BL882">
        <v>14.2</v>
      </c>
      <c r="BM882">
        <v>18.1</v>
      </c>
      <c r="BN882">
        <v>17.3</v>
      </c>
      <c r="BO882">
        <v>19.7</v>
      </c>
      <c r="BP882">
        <v>19.7</v>
      </c>
      <c r="BQ882">
        <v>16.5</v>
      </c>
      <c r="BR882">
        <v>14.9</v>
      </c>
      <c r="BS882">
        <v>16.5</v>
      </c>
      <c r="BT882">
        <v>16.5</v>
      </c>
      <c r="BU882">
        <v>14.4</v>
      </c>
      <c r="BV882">
        <v>16.5</v>
      </c>
      <c r="BW882">
        <v>20.3</v>
      </c>
      <c r="BX882">
        <v>16.4</v>
      </c>
      <c r="BY882">
        <v>16.4</v>
      </c>
      <c r="BZ882">
        <v>16.4</v>
      </c>
      <c r="CA882">
        <v>14.4</v>
      </c>
      <c r="CB882">
        <v>13</v>
      </c>
      <c r="CC882">
        <v>16.5</v>
      </c>
      <c r="CD882">
        <v>16.5</v>
      </c>
      <c r="CE882">
        <v>16.8</v>
      </c>
      <c r="CF882">
        <v>20.6</v>
      </c>
      <c r="CG882">
        <v>20.6</v>
      </c>
      <c r="CH882">
        <v>20.6</v>
      </c>
      <c r="CI882">
        <v>25.7</v>
      </c>
      <c r="CJ882">
        <v>25.7</v>
      </c>
      <c r="CK882">
        <v>25.7</v>
      </c>
      <c r="CL882">
        <v>25.7</v>
      </c>
      <c r="CM882">
        <v>32.7</v>
      </c>
      <c r="CN882">
        <v>20.6</v>
      </c>
      <c r="CO882">
        <v>20.6</v>
      </c>
      <c r="CP882">
        <v>20.6</v>
      </c>
    </row>
    <row r="883" spans="1:94">
      <c r="A883">
        <v>900</v>
      </c>
      <c r="B883" t="s">
        <v>1968</v>
      </c>
      <c r="C883" t="s">
        <v>1860</v>
      </c>
      <c r="D883" t="s">
        <v>1963</v>
      </c>
      <c r="E883" t="s">
        <v>1871</v>
      </c>
      <c r="F883" t="s">
        <v>2121</v>
      </c>
      <c r="I883" s="402"/>
      <c r="J883" s="402">
        <v>12.1</v>
      </c>
      <c r="K883" s="402"/>
      <c r="L883" s="402">
        <v>10.4</v>
      </c>
      <c r="M883" s="402">
        <v>12.3</v>
      </c>
      <c r="N883" s="402">
        <v>10.1</v>
      </c>
      <c r="O883" s="402">
        <v>12.3</v>
      </c>
      <c r="P883" s="402">
        <v>16.3</v>
      </c>
      <c r="Q883" s="402"/>
      <c r="R883" s="402">
        <v>10.5</v>
      </c>
      <c r="S883" s="402">
        <v>10.5</v>
      </c>
      <c r="T883" s="402">
        <v>9.4</v>
      </c>
      <c r="U883" s="402">
        <v>12.4</v>
      </c>
      <c r="V883" s="402">
        <v>12.4</v>
      </c>
      <c r="W883" s="402">
        <v>6.6</v>
      </c>
      <c r="X883" s="402">
        <v>10.1</v>
      </c>
      <c r="Y883" s="402">
        <v>9.1</v>
      </c>
      <c r="Z883" s="402">
        <v>10.6</v>
      </c>
      <c r="AA883" s="402">
        <v>10.1</v>
      </c>
      <c r="AB883" s="402">
        <v>12.4</v>
      </c>
      <c r="AC883" s="402">
        <v>12.4</v>
      </c>
      <c r="AD883" s="402">
        <v>12.4</v>
      </c>
      <c r="AE883" s="402">
        <v>12.4</v>
      </c>
      <c r="AF883" s="402">
        <v>15.2</v>
      </c>
      <c r="AG883" s="402">
        <v>21.5</v>
      </c>
      <c r="AH883" s="402">
        <v>16.4</v>
      </c>
      <c r="AI883" s="402"/>
      <c r="AJ883" s="402">
        <v>10.5</v>
      </c>
      <c r="AK883" s="402">
        <v>10.5</v>
      </c>
      <c r="AL883" s="402">
        <v>10.5</v>
      </c>
      <c r="AM883" s="402">
        <v>10.5</v>
      </c>
      <c r="AN883" s="402">
        <v>10.5</v>
      </c>
      <c r="AO883" s="402">
        <v>10.5</v>
      </c>
      <c r="AP883" s="402">
        <v>10.5</v>
      </c>
      <c r="AQ883" s="402">
        <v>9.5</v>
      </c>
      <c r="AR883" s="402">
        <v>10.5</v>
      </c>
      <c r="AS883" s="402">
        <v>5.4</v>
      </c>
      <c r="AT883" s="402">
        <v>9.5</v>
      </c>
      <c r="AU883" s="402">
        <v>9.7</v>
      </c>
      <c r="AV883" s="402">
        <v>8.1</v>
      </c>
      <c r="AW883" s="402">
        <v>9.3</v>
      </c>
      <c r="AX883" s="402">
        <v>12.4</v>
      </c>
      <c r="AY883" s="402">
        <v>40.6</v>
      </c>
      <c r="AZ883" s="402">
        <v>9.3</v>
      </c>
      <c r="BA883" s="402">
        <v>12.4</v>
      </c>
      <c r="BB883" s="402">
        <v>12.4</v>
      </c>
      <c r="BC883" s="402">
        <v>14.2</v>
      </c>
      <c r="BD883" s="402">
        <v>6.6</v>
      </c>
      <c r="BE883" s="402">
        <v>5.7</v>
      </c>
      <c r="BF883" s="402">
        <v>6.6</v>
      </c>
      <c r="BG883" s="402">
        <v>10.2</v>
      </c>
      <c r="BH883" s="402">
        <v>21.5</v>
      </c>
      <c r="BI883" s="402">
        <v>5.1</v>
      </c>
      <c r="BJ883" s="402">
        <v>9.2</v>
      </c>
      <c r="BK883" s="402">
        <v>9.2</v>
      </c>
      <c r="BL883" s="402">
        <v>9.2</v>
      </c>
      <c r="BM883" s="402">
        <v>12.1</v>
      </c>
      <c r="BN883" s="402">
        <v>10.7</v>
      </c>
      <c r="BO883" s="402">
        <v>10.2</v>
      </c>
      <c r="BP883" s="402">
        <v>10.2</v>
      </c>
      <c r="BQ883" s="402">
        <v>12.4</v>
      </c>
      <c r="BR883" s="402">
        <v>12.4</v>
      </c>
      <c r="BS883" s="402">
        <v>12.4</v>
      </c>
      <c r="BT883" s="402">
        <v>12.4</v>
      </c>
      <c r="BU883" s="402">
        <v>12.4</v>
      </c>
      <c r="BV883" s="402">
        <v>12.4</v>
      </c>
      <c r="BW883" s="402">
        <v>12.4</v>
      </c>
      <c r="BX883" s="402">
        <v>12.4</v>
      </c>
      <c r="BY883" s="402">
        <v>12.4</v>
      </c>
      <c r="BZ883" s="402">
        <v>12.4</v>
      </c>
      <c r="CA883" s="402">
        <v>12.4</v>
      </c>
      <c r="CB883" s="402">
        <v>12.4</v>
      </c>
      <c r="CC883" s="402">
        <v>7.7</v>
      </c>
      <c r="CD883" s="402">
        <v>12.4</v>
      </c>
      <c r="CE883" s="402">
        <v>15</v>
      </c>
      <c r="CF883" s="402">
        <v>10.1</v>
      </c>
      <c r="CG883" s="402">
        <v>15.2</v>
      </c>
      <c r="CH883" s="402">
        <v>15.2</v>
      </c>
      <c r="CI883" s="402">
        <v>21.5</v>
      </c>
      <c r="CJ883" s="402">
        <v>21.5</v>
      </c>
      <c r="CK883" s="402">
        <v>21.3</v>
      </c>
      <c r="CL883" s="402">
        <v>21.5</v>
      </c>
      <c r="CM883" s="402">
        <v>21.5</v>
      </c>
      <c r="CN883" s="402">
        <v>16.5</v>
      </c>
      <c r="CO883" s="402">
        <v>16.5</v>
      </c>
      <c r="CP883" s="402">
        <v>16.5</v>
      </c>
    </row>
    <row r="884" spans="1:94">
      <c r="A884">
        <v>901</v>
      </c>
      <c r="B884" t="s">
        <v>1969</v>
      </c>
      <c r="C884" t="s">
        <v>1860</v>
      </c>
      <c r="D884" t="s">
        <v>1963</v>
      </c>
      <c r="E884" t="s">
        <v>1873</v>
      </c>
      <c r="F884" t="s">
        <v>2121</v>
      </c>
      <c r="I884" s="402"/>
      <c r="J884" s="402">
        <v>38.6</v>
      </c>
      <c r="K884" s="402"/>
      <c r="L884" s="402">
        <v>38.9</v>
      </c>
      <c r="M884" s="402">
        <v>38.9</v>
      </c>
      <c r="N884" s="402">
        <v>38</v>
      </c>
      <c r="O884" s="402">
        <v>38.9</v>
      </c>
      <c r="P884" s="402">
        <v>38.9</v>
      </c>
      <c r="Q884" s="402"/>
      <c r="R884" s="402">
        <v>38.8</v>
      </c>
      <c r="S884" s="402">
        <v>38.8</v>
      </c>
      <c r="T884" s="402">
        <v>38.8</v>
      </c>
      <c r="U884" s="402">
        <v>38.8</v>
      </c>
      <c r="V884" s="402">
        <v>38.8</v>
      </c>
      <c r="W884" s="402">
        <v>37.9</v>
      </c>
      <c r="X884" s="402">
        <v>37.9</v>
      </c>
      <c r="Y884" s="402">
        <v>37.9</v>
      </c>
      <c r="Z884" s="402">
        <v>37.9</v>
      </c>
      <c r="AA884" s="402">
        <v>37.9</v>
      </c>
      <c r="AB884" s="402">
        <v>38.8</v>
      </c>
      <c r="AC884" s="402">
        <v>38.8</v>
      </c>
      <c r="AD884" s="402">
        <v>38.8</v>
      </c>
      <c r="AE884" s="402">
        <v>38.8</v>
      </c>
      <c r="AF884" s="402">
        <v>40.7</v>
      </c>
      <c r="AG884" s="402">
        <v>38.8</v>
      </c>
      <c r="AH884" s="402">
        <v>38.8</v>
      </c>
      <c r="AI884" s="402"/>
      <c r="AJ884" s="402">
        <v>38.5</v>
      </c>
      <c r="AK884" s="402">
        <v>38.5</v>
      </c>
      <c r="AL884" s="402">
        <v>40.3</v>
      </c>
      <c r="AM884" s="402">
        <v>38.5</v>
      </c>
      <c r="AN884" s="402">
        <v>38.5</v>
      </c>
      <c r="AO884" s="402">
        <v>38.5</v>
      </c>
      <c r="AP884" s="402">
        <v>38.5</v>
      </c>
      <c r="AQ884" s="402">
        <v>38.5</v>
      </c>
      <c r="AR884" s="402">
        <v>38.5</v>
      </c>
      <c r="AS884" s="402">
        <v>38.5</v>
      </c>
      <c r="AT884" s="402">
        <v>38.5</v>
      </c>
      <c r="AU884" s="402">
        <v>38.5</v>
      </c>
      <c r="AV884" s="402">
        <v>38.5</v>
      </c>
      <c r="AW884" s="402">
        <v>36.4</v>
      </c>
      <c r="AX884" s="402">
        <v>48.4</v>
      </c>
      <c r="AY884" s="402">
        <v>38.5</v>
      </c>
      <c r="AZ884" s="402">
        <v>38.5</v>
      </c>
      <c r="BA884" s="402">
        <v>38.5</v>
      </c>
      <c r="BB884" s="402">
        <v>38.5</v>
      </c>
      <c r="BC884" s="402">
        <v>39.2</v>
      </c>
      <c r="BD884" s="402">
        <v>37.6</v>
      </c>
      <c r="BE884" s="402">
        <v>37.6</v>
      </c>
      <c r="BF884" s="402">
        <v>37.6</v>
      </c>
      <c r="BG884" s="402">
        <v>38.9</v>
      </c>
      <c r="BH884" s="402">
        <v>37.6</v>
      </c>
      <c r="BI884" s="402">
        <v>37.5</v>
      </c>
      <c r="BJ884" s="402">
        <v>37.6</v>
      </c>
      <c r="BK884" s="402">
        <v>37.6</v>
      </c>
      <c r="BL884" s="402">
        <v>37.6</v>
      </c>
      <c r="BM884" s="402">
        <v>37.6</v>
      </c>
      <c r="BN884" s="402">
        <v>37.6</v>
      </c>
      <c r="BO884" s="402">
        <v>37.6</v>
      </c>
      <c r="BP884" s="402">
        <v>37.6</v>
      </c>
      <c r="BQ884" s="402">
        <v>38.5</v>
      </c>
      <c r="BR884" s="402">
        <v>38.5</v>
      </c>
      <c r="BS884" s="402">
        <v>38.5</v>
      </c>
      <c r="BT884" s="402">
        <v>38.5</v>
      </c>
      <c r="BU884" s="402">
        <v>38.5</v>
      </c>
      <c r="BV884" s="402">
        <v>38.5</v>
      </c>
      <c r="BW884" s="402">
        <v>37.4</v>
      </c>
      <c r="BX884" s="402">
        <v>38.5</v>
      </c>
      <c r="BY884" s="402">
        <v>38.5</v>
      </c>
      <c r="BZ884" s="402">
        <v>38.5</v>
      </c>
      <c r="CA884" s="402">
        <v>38.5</v>
      </c>
      <c r="CB884" s="402">
        <v>38.5</v>
      </c>
      <c r="CC884" s="402">
        <v>38.5</v>
      </c>
      <c r="CD884" s="402">
        <v>38.5</v>
      </c>
      <c r="CE884" s="402">
        <v>38.5</v>
      </c>
      <c r="CF884" s="402">
        <v>44.1</v>
      </c>
      <c r="CG884" s="402">
        <v>40.4</v>
      </c>
      <c r="CH884" s="402">
        <v>40.4</v>
      </c>
      <c r="CI884" s="402">
        <v>38.5</v>
      </c>
      <c r="CJ884" s="402">
        <v>38.5</v>
      </c>
      <c r="CK884" s="402">
        <v>38.5</v>
      </c>
      <c r="CL884" s="402">
        <v>37</v>
      </c>
      <c r="CM884" s="402">
        <v>40.8</v>
      </c>
      <c r="CN884" s="402">
        <v>38.9</v>
      </c>
      <c r="CO884" s="402">
        <v>38.5</v>
      </c>
      <c r="CP884" s="402">
        <v>38.5</v>
      </c>
    </row>
    <row r="885" spans="3:94">
      <c r="C885" t="s">
        <v>1860</v>
      </c>
      <c r="D885" t="s">
        <v>1971</v>
      </c>
      <c r="I885" s="402"/>
      <c r="J885" s="402"/>
      <c r="K885" s="402"/>
      <c r="L885" s="402"/>
      <c r="M885" s="402"/>
      <c r="N885" s="402"/>
      <c r="O885" s="402"/>
      <c r="P885" s="402"/>
      <c r="Q885" s="402"/>
      <c r="R885" s="402"/>
      <c r="S885" s="402"/>
      <c r="T885" s="402"/>
      <c r="U885" s="402"/>
      <c r="V885" s="402"/>
      <c r="W885" s="402"/>
      <c r="X885" s="402"/>
      <c r="Y885" s="402"/>
      <c r="Z885" s="402"/>
      <c r="AA885" s="402"/>
      <c r="AB885" s="402"/>
      <c r="AC885" s="402"/>
      <c r="AD885" s="402"/>
      <c r="AE885" s="402"/>
      <c r="AF885" s="402"/>
      <c r="AG885" s="402"/>
      <c r="AH885" s="402"/>
      <c r="AI885" s="402"/>
      <c r="AJ885" s="402"/>
      <c r="AK885" s="402"/>
      <c r="AL885" s="402"/>
      <c r="AM885" s="402"/>
      <c r="AN885" s="402"/>
      <c r="AO885" s="402"/>
      <c r="AP885" s="402"/>
      <c r="AQ885" s="402"/>
      <c r="AR885" s="402"/>
      <c r="AS885" s="402"/>
      <c r="AT885" s="402"/>
      <c r="AU885" s="402"/>
      <c r="AV885" s="402"/>
      <c r="AW885" s="402"/>
      <c r="AX885" s="402"/>
      <c r="AY885" s="402"/>
      <c r="AZ885" s="402"/>
      <c r="BA885" s="402"/>
      <c r="BB885" s="402"/>
      <c r="BC885" s="402"/>
      <c r="BD885" s="402"/>
      <c r="BE885" s="402"/>
      <c r="BF885" s="402"/>
      <c r="BG885" s="402"/>
      <c r="BH885" s="402"/>
      <c r="BI885" s="402"/>
      <c r="BJ885" s="402"/>
      <c r="BK885" s="402"/>
      <c r="BL885" s="402"/>
      <c r="BM885" s="402"/>
      <c r="BN885" s="402"/>
      <c r="BO885" s="402"/>
      <c r="BP885" s="402"/>
      <c r="BQ885" s="402"/>
      <c r="BR885" s="402"/>
      <c r="BS885" s="402"/>
      <c r="BT885" s="402"/>
      <c r="BU885" s="402"/>
      <c r="BV885" s="402"/>
      <c r="BW885" s="402"/>
      <c r="BX885" s="402"/>
      <c r="BY885" s="402"/>
      <c r="BZ885" s="402"/>
      <c r="CA885" s="402"/>
      <c r="CB885" s="402"/>
      <c r="CC885" s="402"/>
      <c r="CD885" s="402"/>
      <c r="CE885" s="402"/>
      <c r="CF885" s="402"/>
      <c r="CG885" s="402"/>
      <c r="CH885" s="402"/>
      <c r="CI885" s="402"/>
      <c r="CJ885" s="402"/>
      <c r="CK885" s="402"/>
      <c r="CL885" s="402"/>
      <c r="CM885" s="402"/>
      <c r="CN885" s="402"/>
      <c r="CO885" s="402"/>
      <c r="CP885" s="402"/>
    </row>
    <row r="886" spans="1:94">
      <c r="A886">
        <v>903</v>
      </c>
      <c r="B886" t="s">
        <v>1970</v>
      </c>
      <c r="C886" t="s">
        <v>1860</v>
      </c>
      <c r="D886" t="s">
        <v>1971</v>
      </c>
      <c r="E886" t="s">
        <v>1862</v>
      </c>
      <c r="F886" t="s">
        <v>2121</v>
      </c>
      <c r="I886" s="402"/>
      <c r="J886" s="402">
        <v>26.4</v>
      </c>
      <c r="K886" s="402"/>
      <c r="L886" s="402">
        <v>26.6</v>
      </c>
      <c r="M886" s="402">
        <v>26.7</v>
      </c>
      <c r="N886" s="402">
        <v>24.2</v>
      </c>
      <c r="O886" s="402">
        <v>26.6</v>
      </c>
      <c r="P886" s="402">
        <v>29</v>
      </c>
      <c r="Q886" s="402"/>
      <c r="R886" s="402">
        <v>26.8</v>
      </c>
      <c r="S886" s="402">
        <v>26.8</v>
      </c>
      <c r="T886" s="402">
        <v>26.8</v>
      </c>
      <c r="U886" s="402">
        <v>34.8</v>
      </c>
      <c r="V886" s="402">
        <v>26.9</v>
      </c>
      <c r="W886" s="402">
        <v>20.5</v>
      </c>
      <c r="X886" s="402">
        <v>24.8</v>
      </c>
      <c r="Y886" s="402">
        <v>24.3</v>
      </c>
      <c r="Z886" s="402">
        <v>22.7</v>
      </c>
      <c r="AA886" s="402">
        <v>24.3</v>
      </c>
      <c r="AB886" s="402">
        <v>33</v>
      </c>
      <c r="AC886" s="402">
        <v>21.6</v>
      </c>
      <c r="AD886" s="402">
        <v>26.8</v>
      </c>
      <c r="AE886" s="402">
        <v>28.5</v>
      </c>
      <c r="AF886" s="402">
        <v>29.2</v>
      </c>
      <c r="AG886" s="402">
        <v>29.2</v>
      </c>
      <c r="AH886" s="402">
        <v>29.2</v>
      </c>
      <c r="AI886" s="402"/>
      <c r="AJ886" s="402">
        <v>26.5</v>
      </c>
      <c r="AK886" s="402">
        <v>26.5</v>
      </c>
      <c r="AL886" s="402">
        <v>26.5</v>
      </c>
      <c r="AM886" s="402">
        <v>26.5</v>
      </c>
      <c r="AN886" s="402">
        <v>26.5</v>
      </c>
      <c r="AO886" s="402">
        <v>29.3</v>
      </c>
      <c r="AP886" s="402">
        <v>20</v>
      </c>
      <c r="AQ886" s="402">
        <v>26.5</v>
      </c>
      <c r="AR886" s="402">
        <v>26.5</v>
      </c>
      <c r="AS886" s="402">
        <v>25.1</v>
      </c>
      <c r="AT886" s="402">
        <v>26.9</v>
      </c>
      <c r="AU886" s="402">
        <v>26.5</v>
      </c>
      <c r="AV886" s="402">
        <v>26.5</v>
      </c>
      <c r="AW886" s="402">
        <v>34.4</v>
      </c>
      <c r="AX886" s="402">
        <v>39.5</v>
      </c>
      <c r="AY886" s="402">
        <v>39.7</v>
      </c>
      <c r="AZ886" s="402">
        <v>34.4</v>
      </c>
      <c r="BA886" s="402">
        <v>26.6</v>
      </c>
      <c r="BB886" s="402">
        <v>26.6</v>
      </c>
      <c r="BC886" s="402">
        <v>26.6</v>
      </c>
      <c r="BD886" s="402">
        <v>20.2</v>
      </c>
      <c r="BE886" s="402">
        <v>20.2</v>
      </c>
      <c r="BF886" s="402">
        <v>19.9</v>
      </c>
      <c r="BG886" s="402">
        <v>27.2</v>
      </c>
      <c r="BH886" s="402">
        <v>25.9</v>
      </c>
      <c r="BI886" s="402">
        <v>24.5</v>
      </c>
      <c r="BJ886" s="402">
        <v>24.1</v>
      </c>
      <c r="BK886" s="402">
        <v>23.6</v>
      </c>
      <c r="BL886" s="402">
        <v>24.1</v>
      </c>
      <c r="BM886" s="402">
        <v>22.4</v>
      </c>
      <c r="BN886" s="402">
        <v>22.4</v>
      </c>
      <c r="BO886" s="402">
        <v>24.1</v>
      </c>
      <c r="BP886" s="402">
        <v>24.1</v>
      </c>
      <c r="BQ886" s="402">
        <v>32.6</v>
      </c>
      <c r="BR886" s="402">
        <v>32.6</v>
      </c>
      <c r="BS886" s="402">
        <v>35.7</v>
      </c>
      <c r="BT886" s="402">
        <v>21.4</v>
      </c>
      <c r="BU886" s="402">
        <v>19.6</v>
      </c>
      <c r="BV886" s="402">
        <v>21.4</v>
      </c>
      <c r="BW886" s="402">
        <v>21.4</v>
      </c>
      <c r="BX886" s="402">
        <v>26.5</v>
      </c>
      <c r="BY886" s="402">
        <v>26.5</v>
      </c>
      <c r="BZ886" s="402">
        <v>26.5</v>
      </c>
      <c r="CA886" s="402">
        <v>26.5</v>
      </c>
      <c r="CB886" s="402">
        <v>28.2</v>
      </c>
      <c r="CC886" s="402">
        <v>28.2</v>
      </c>
      <c r="CD886" s="402">
        <v>33</v>
      </c>
      <c r="CE886" s="402">
        <v>28.2</v>
      </c>
      <c r="CF886" s="402">
        <v>28.9</v>
      </c>
      <c r="CG886" s="402">
        <v>28.9</v>
      </c>
      <c r="CH886" s="402">
        <v>28.9</v>
      </c>
      <c r="CI886" s="402">
        <v>28.9</v>
      </c>
      <c r="CJ886" s="402">
        <v>28.9</v>
      </c>
      <c r="CK886" s="402">
        <v>21.9</v>
      </c>
      <c r="CL886" s="402">
        <v>28.9</v>
      </c>
      <c r="CM886" s="402">
        <v>29.2</v>
      </c>
      <c r="CN886" s="402">
        <v>28.9</v>
      </c>
      <c r="CO886" s="402">
        <v>28.9</v>
      </c>
      <c r="CP886" s="402">
        <v>28.9</v>
      </c>
    </row>
    <row r="887" spans="1:94">
      <c r="A887">
        <v>904</v>
      </c>
      <c r="B887" t="s">
        <v>1972</v>
      </c>
      <c r="C887" t="s">
        <v>1860</v>
      </c>
      <c r="D887" t="s">
        <v>1971</v>
      </c>
      <c r="E887" t="s">
        <v>1864</v>
      </c>
      <c r="F887" t="s">
        <v>2121</v>
      </c>
      <c r="I887" s="402"/>
      <c r="J887" s="402">
        <v>37.5</v>
      </c>
      <c r="K887" s="402"/>
      <c r="L887" s="402">
        <v>37.6</v>
      </c>
      <c r="M887" s="402">
        <v>35.6</v>
      </c>
      <c r="N887" s="402">
        <v>37.6</v>
      </c>
      <c r="O887" s="402">
        <v>37.6</v>
      </c>
      <c r="P887" s="402">
        <v>37.6</v>
      </c>
      <c r="Q887" s="402"/>
      <c r="R887" s="402">
        <v>37.7</v>
      </c>
      <c r="S887" s="402">
        <v>37.7</v>
      </c>
      <c r="T887" s="402">
        <v>37.7</v>
      </c>
      <c r="U887" s="402">
        <v>35.7</v>
      </c>
      <c r="V887" s="402">
        <v>34.5</v>
      </c>
      <c r="W887" s="402">
        <v>37.7</v>
      </c>
      <c r="X887" s="402">
        <v>38.5</v>
      </c>
      <c r="Y887" s="402">
        <v>37.7</v>
      </c>
      <c r="Z887" s="402">
        <v>42.1</v>
      </c>
      <c r="AA887" s="402">
        <v>37.7</v>
      </c>
      <c r="AB887" s="402">
        <v>23.8</v>
      </c>
      <c r="AC887" s="402">
        <v>35.7</v>
      </c>
      <c r="AD887" s="402">
        <v>37.7</v>
      </c>
      <c r="AE887" s="402">
        <v>42.5</v>
      </c>
      <c r="AF887" s="402">
        <v>37.7</v>
      </c>
      <c r="AG887" s="402">
        <v>37.7</v>
      </c>
      <c r="AH887" s="402">
        <v>37.7</v>
      </c>
      <c r="AI887" s="402"/>
      <c r="AJ887" s="402">
        <v>37.8</v>
      </c>
      <c r="AK887" s="402">
        <v>37.8</v>
      </c>
      <c r="AL887" s="402">
        <v>37.8</v>
      </c>
      <c r="AM887" s="402">
        <v>37.8</v>
      </c>
      <c r="AN887" s="402">
        <v>37.8</v>
      </c>
      <c r="AO887" s="402">
        <v>37.8</v>
      </c>
      <c r="AP887" s="402">
        <v>37.8</v>
      </c>
      <c r="AQ887" s="402">
        <v>37.8</v>
      </c>
      <c r="AR887" s="402">
        <v>37.8</v>
      </c>
      <c r="AS887" s="402">
        <v>38.5</v>
      </c>
      <c r="AT887" s="402">
        <v>38.3</v>
      </c>
      <c r="AU887" s="402">
        <v>37.8</v>
      </c>
      <c r="AV887" s="402">
        <v>29.7</v>
      </c>
      <c r="AW887" s="402">
        <v>40.4</v>
      </c>
      <c r="AX887" s="402">
        <v>35.8</v>
      </c>
      <c r="AY887" s="402">
        <v>35.8</v>
      </c>
      <c r="AZ887" s="402">
        <v>35.8</v>
      </c>
      <c r="BA887" s="402">
        <v>34.5</v>
      </c>
      <c r="BB887" s="402">
        <v>34.6</v>
      </c>
      <c r="BC887" s="402">
        <v>34.6</v>
      </c>
      <c r="BD887" s="402">
        <v>37.8</v>
      </c>
      <c r="BE887" s="402">
        <v>37.8</v>
      </c>
      <c r="BF887" s="402">
        <v>36.6</v>
      </c>
      <c r="BG887" s="402">
        <v>39.4</v>
      </c>
      <c r="BH887" s="402">
        <v>38.7</v>
      </c>
      <c r="BI887" s="402">
        <v>38.7</v>
      </c>
      <c r="BJ887" s="402">
        <v>37.8</v>
      </c>
      <c r="BK887" s="402">
        <v>37.8</v>
      </c>
      <c r="BL887" s="402">
        <v>37.8</v>
      </c>
      <c r="BM887" s="402">
        <v>42.3</v>
      </c>
      <c r="BN887" s="402">
        <v>42.3</v>
      </c>
      <c r="BO887" s="402">
        <v>26.2</v>
      </c>
      <c r="BP887" s="402">
        <v>46.3</v>
      </c>
      <c r="BQ887" s="402">
        <v>21.3</v>
      </c>
      <c r="BR887" s="402">
        <v>19.9</v>
      </c>
      <c r="BS887" s="402">
        <v>23.9</v>
      </c>
      <c r="BT887" s="402">
        <v>35.8</v>
      </c>
      <c r="BU887" s="402">
        <v>32</v>
      </c>
      <c r="BV887" s="402">
        <v>35.8</v>
      </c>
      <c r="BW887" s="402">
        <v>35.8</v>
      </c>
      <c r="BX887" s="402">
        <v>37.8</v>
      </c>
      <c r="BY887" s="402">
        <v>37.8</v>
      </c>
      <c r="BZ887" s="402">
        <v>37.8</v>
      </c>
      <c r="CA887" s="402">
        <v>37.8</v>
      </c>
      <c r="CB887" s="402">
        <v>41.4</v>
      </c>
      <c r="CC887" s="402">
        <v>62.9</v>
      </c>
      <c r="CD887" s="402">
        <v>42.7</v>
      </c>
      <c r="CE887" s="402">
        <v>42.7</v>
      </c>
      <c r="CF887" s="402">
        <v>44.6</v>
      </c>
      <c r="CG887" s="402">
        <v>27.8</v>
      </c>
      <c r="CH887" s="402">
        <v>37.8</v>
      </c>
      <c r="CI887" s="402">
        <v>37.8</v>
      </c>
      <c r="CJ887" s="402">
        <v>32.9</v>
      </c>
      <c r="CK887" s="402">
        <v>38.6</v>
      </c>
      <c r="CL887" s="402">
        <v>37.8</v>
      </c>
      <c r="CM887" s="402">
        <v>37.8</v>
      </c>
      <c r="CN887" s="402">
        <v>37.8</v>
      </c>
      <c r="CO887" s="402">
        <v>37.8</v>
      </c>
      <c r="CP887" s="402">
        <v>39</v>
      </c>
    </row>
    <row r="888" spans="1:94">
      <c r="A888">
        <v>905</v>
      </c>
      <c r="B888" t="s">
        <v>1973</v>
      </c>
      <c r="C888" t="s">
        <v>1860</v>
      </c>
      <c r="D888" t="s">
        <v>1971</v>
      </c>
      <c r="E888" t="s">
        <v>550</v>
      </c>
      <c r="F888" t="s">
        <v>2121</v>
      </c>
      <c r="I888" s="402"/>
      <c r="J888" s="402">
        <v>36.9</v>
      </c>
      <c r="K888" s="402"/>
      <c r="L888" s="402">
        <v>37</v>
      </c>
      <c r="M888" s="402">
        <v>37</v>
      </c>
      <c r="N888" s="402">
        <v>37</v>
      </c>
      <c r="O888" s="402">
        <v>36.7</v>
      </c>
      <c r="P888" s="402">
        <v>37</v>
      </c>
      <c r="Q888" s="402"/>
      <c r="R888" s="402">
        <v>37.2</v>
      </c>
      <c r="S888" s="402">
        <v>37.2</v>
      </c>
      <c r="T888" s="402">
        <v>38.3</v>
      </c>
      <c r="U888" s="402">
        <v>37.2</v>
      </c>
      <c r="V888" s="402">
        <v>37.2</v>
      </c>
      <c r="W888" s="402">
        <v>31</v>
      </c>
      <c r="X888" s="402">
        <v>37.2</v>
      </c>
      <c r="Y888" s="402">
        <v>36.7</v>
      </c>
      <c r="Z888" s="402">
        <v>43.9</v>
      </c>
      <c r="AA888" s="402">
        <v>37.8</v>
      </c>
      <c r="AB888" s="402">
        <v>37</v>
      </c>
      <c r="AC888" s="402">
        <v>35.1</v>
      </c>
      <c r="AD888" s="402">
        <v>37</v>
      </c>
      <c r="AE888" s="402">
        <v>37</v>
      </c>
      <c r="AF888" s="402">
        <v>37.2</v>
      </c>
      <c r="AG888" s="402">
        <v>37.2</v>
      </c>
      <c r="AH888" s="402">
        <v>37.2</v>
      </c>
      <c r="AI888" s="402"/>
      <c r="AJ888" s="402">
        <v>36.8</v>
      </c>
      <c r="AK888" s="402">
        <v>36.8</v>
      </c>
      <c r="AL888" s="402">
        <v>36.8</v>
      </c>
      <c r="AM888" s="402">
        <v>36.8</v>
      </c>
      <c r="AN888" s="402">
        <v>36.8</v>
      </c>
      <c r="AO888" s="402">
        <v>39.4</v>
      </c>
      <c r="AP888" s="402">
        <v>36.8</v>
      </c>
      <c r="AQ888" s="402">
        <v>36.8</v>
      </c>
      <c r="AR888" s="402">
        <v>36.6</v>
      </c>
      <c r="AS888" s="402">
        <v>38</v>
      </c>
      <c r="AT888" s="402">
        <v>37.8</v>
      </c>
      <c r="AU888" s="402">
        <v>37.8</v>
      </c>
      <c r="AV888" s="402">
        <v>37.8</v>
      </c>
      <c r="AW888" s="402">
        <v>36.8</v>
      </c>
      <c r="AX888" s="402">
        <v>36.8</v>
      </c>
      <c r="AY888" s="402">
        <v>39.4</v>
      </c>
      <c r="AZ888" s="402">
        <v>36.8</v>
      </c>
      <c r="BA888" s="402">
        <v>41.7</v>
      </c>
      <c r="BB888" s="402">
        <v>36</v>
      </c>
      <c r="BC888" s="402">
        <v>36.8</v>
      </c>
      <c r="BD888" s="402">
        <v>30.6</v>
      </c>
      <c r="BE888" s="402">
        <v>28.8</v>
      </c>
      <c r="BF888" s="402">
        <v>30.6</v>
      </c>
      <c r="BG888" s="402">
        <v>42.3</v>
      </c>
      <c r="BH888" s="402">
        <v>36.8</v>
      </c>
      <c r="BI888" s="402">
        <v>35.1</v>
      </c>
      <c r="BJ888" s="402">
        <v>36.3</v>
      </c>
      <c r="BK888" s="402">
        <v>36.3</v>
      </c>
      <c r="BL888" s="402">
        <v>36.3</v>
      </c>
      <c r="BM888" s="402">
        <v>45.8</v>
      </c>
      <c r="BN888" s="402">
        <v>43.4</v>
      </c>
      <c r="BO888" s="402">
        <v>38.8</v>
      </c>
      <c r="BP888" s="402">
        <v>37.3</v>
      </c>
      <c r="BQ888" s="402">
        <v>36.5</v>
      </c>
      <c r="BR888" s="402">
        <v>36.5</v>
      </c>
      <c r="BS888" s="402">
        <v>36.5</v>
      </c>
      <c r="BT888" s="402">
        <v>34.7</v>
      </c>
      <c r="BU888" s="402">
        <v>29.7</v>
      </c>
      <c r="BV888" s="402">
        <v>34.7</v>
      </c>
      <c r="BW888" s="402">
        <v>34.7</v>
      </c>
      <c r="BX888" s="402">
        <v>36.5</v>
      </c>
      <c r="BY888" s="402">
        <v>36.5</v>
      </c>
      <c r="BZ888" s="402">
        <v>34.8</v>
      </c>
      <c r="CA888" s="402">
        <v>36.5</v>
      </c>
      <c r="CB888" s="402">
        <v>43.7</v>
      </c>
      <c r="CC888" s="402">
        <v>26.8</v>
      </c>
      <c r="CD888" s="402">
        <v>42</v>
      </c>
      <c r="CE888" s="402">
        <v>36.5</v>
      </c>
      <c r="CF888" s="402">
        <v>47.4</v>
      </c>
      <c r="CG888" s="402">
        <v>35.7</v>
      </c>
      <c r="CH888" s="402">
        <v>36.8</v>
      </c>
      <c r="CI888" s="402">
        <v>36.8</v>
      </c>
      <c r="CJ888" s="402">
        <v>36.2</v>
      </c>
      <c r="CK888" s="402">
        <v>36.8</v>
      </c>
      <c r="CL888" s="402">
        <v>36.8</v>
      </c>
      <c r="CM888" s="402">
        <v>36.8</v>
      </c>
      <c r="CN888" s="402">
        <v>36.8</v>
      </c>
      <c r="CO888" s="402">
        <v>36.8</v>
      </c>
      <c r="CP888" s="402">
        <v>36.8</v>
      </c>
    </row>
    <row r="889" spans="1:94">
      <c r="A889">
        <v>906</v>
      </c>
      <c r="B889" t="s">
        <v>1974</v>
      </c>
      <c r="C889" t="s">
        <v>1860</v>
      </c>
      <c r="D889" t="s">
        <v>1971</v>
      </c>
      <c r="E889" t="s">
        <v>1867</v>
      </c>
      <c r="F889" t="s">
        <v>2121</v>
      </c>
      <c r="I889" s="402"/>
      <c r="J889" s="402">
        <v>39.6</v>
      </c>
      <c r="K889" s="402"/>
      <c r="L889" s="402">
        <v>39.8</v>
      </c>
      <c r="M889" s="402">
        <v>36.9</v>
      </c>
      <c r="N889" s="402">
        <v>39.8</v>
      </c>
      <c r="O889" s="402">
        <v>39.8</v>
      </c>
      <c r="P889" s="402">
        <v>39.8</v>
      </c>
      <c r="Q889" s="402"/>
      <c r="R889" s="402">
        <v>39.8</v>
      </c>
      <c r="S889" s="402">
        <v>39.8</v>
      </c>
      <c r="T889" s="402">
        <v>39.8</v>
      </c>
      <c r="U889" s="402">
        <v>36.8</v>
      </c>
      <c r="V889" s="402">
        <v>36.3</v>
      </c>
      <c r="W889" s="402">
        <v>36</v>
      </c>
      <c r="X889" s="402">
        <v>41</v>
      </c>
      <c r="Y889" s="402">
        <v>39.6</v>
      </c>
      <c r="Z889" s="402">
        <v>39.8</v>
      </c>
      <c r="AA889" s="402">
        <v>39.8</v>
      </c>
      <c r="AB889" s="402">
        <v>36.4</v>
      </c>
      <c r="AC889" s="402">
        <v>39.8</v>
      </c>
      <c r="AD889" s="402">
        <v>39.8</v>
      </c>
      <c r="AE889" s="402">
        <v>44.9</v>
      </c>
      <c r="AF889" s="402">
        <v>36.5</v>
      </c>
      <c r="AG889" s="402">
        <v>41.6</v>
      </c>
      <c r="AH889" s="402">
        <v>41.5</v>
      </c>
      <c r="AI889" s="402"/>
      <c r="AJ889" s="402">
        <v>40.1</v>
      </c>
      <c r="AK889" s="402">
        <v>40.1</v>
      </c>
      <c r="AL889" s="402">
        <v>40.9</v>
      </c>
      <c r="AM889" s="402">
        <v>40.1</v>
      </c>
      <c r="AN889" s="402">
        <v>40.1</v>
      </c>
      <c r="AO889" s="402">
        <v>40.1</v>
      </c>
      <c r="AP889" s="402">
        <v>40.5</v>
      </c>
      <c r="AQ889" s="402">
        <v>40.1</v>
      </c>
      <c r="AR889" s="402">
        <v>40.1</v>
      </c>
      <c r="AS889" s="402">
        <v>40.1</v>
      </c>
      <c r="AT889" s="402">
        <v>40.1</v>
      </c>
      <c r="AU889" s="402">
        <v>40.1</v>
      </c>
      <c r="AV889" s="402">
        <v>40.1</v>
      </c>
      <c r="AW889" s="402">
        <v>37.1</v>
      </c>
      <c r="AX889" s="402">
        <v>33.6</v>
      </c>
      <c r="AY889" s="402">
        <v>49.5</v>
      </c>
      <c r="AZ889" s="402">
        <v>37.1</v>
      </c>
      <c r="BA889" s="402">
        <v>36.6</v>
      </c>
      <c r="BB889" s="402">
        <v>34.7</v>
      </c>
      <c r="BC889" s="402">
        <v>36.6</v>
      </c>
      <c r="BD889" s="402">
        <v>36.3</v>
      </c>
      <c r="BE889" s="402">
        <v>36.3</v>
      </c>
      <c r="BF889" s="402">
        <v>31.9</v>
      </c>
      <c r="BG889" s="402">
        <v>41.3</v>
      </c>
      <c r="BH889" s="402">
        <v>47.1</v>
      </c>
      <c r="BI889" s="402">
        <v>41.3</v>
      </c>
      <c r="BJ889" s="402">
        <v>39.9</v>
      </c>
      <c r="BK889" s="402">
        <v>34.1</v>
      </c>
      <c r="BL889" s="402">
        <v>39.9</v>
      </c>
      <c r="BM889" s="402">
        <v>40.1</v>
      </c>
      <c r="BN889" s="402">
        <v>40.1</v>
      </c>
      <c r="BO889" s="402">
        <v>28.7</v>
      </c>
      <c r="BP889" s="402">
        <v>46.4</v>
      </c>
      <c r="BQ889" s="402">
        <v>29.3</v>
      </c>
      <c r="BR889" s="402">
        <v>36.7</v>
      </c>
      <c r="BS889" s="402">
        <v>36.7</v>
      </c>
      <c r="BT889" s="402">
        <v>42.5</v>
      </c>
      <c r="BU889" s="402">
        <v>40.1</v>
      </c>
      <c r="BV889" s="402">
        <v>40.1</v>
      </c>
      <c r="BW889" s="402">
        <v>40.1</v>
      </c>
      <c r="BX889" s="402">
        <v>40.1</v>
      </c>
      <c r="BY889" s="402">
        <v>40.1</v>
      </c>
      <c r="BZ889" s="402">
        <v>40.1</v>
      </c>
      <c r="CA889" s="402">
        <v>40.1</v>
      </c>
      <c r="CB889" s="402">
        <v>45.3</v>
      </c>
      <c r="CC889" s="402">
        <v>45.3</v>
      </c>
      <c r="CD889" s="402">
        <v>45.3</v>
      </c>
      <c r="CE889" s="402">
        <v>48</v>
      </c>
      <c r="CF889" s="402">
        <v>36.8</v>
      </c>
      <c r="CG889" s="402">
        <v>33.6</v>
      </c>
      <c r="CH889" s="402">
        <v>36.8</v>
      </c>
      <c r="CI889" s="402">
        <v>41.9</v>
      </c>
      <c r="CJ889" s="402">
        <v>41.9</v>
      </c>
      <c r="CK889" s="402">
        <v>41.9</v>
      </c>
      <c r="CL889" s="402">
        <v>41.9</v>
      </c>
      <c r="CM889" s="402">
        <v>43.9</v>
      </c>
      <c r="CN889" s="402">
        <v>41.9</v>
      </c>
      <c r="CO889" s="402">
        <v>41.9</v>
      </c>
      <c r="CP889" s="402">
        <v>41.9</v>
      </c>
    </row>
    <row r="890" spans="1:94">
      <c r="A890">
        <v>907</v>
      </c>
      <c r="B890" t="s">
        <v>1975</v>
      </c>
      <c r="C890" t="s">
        <v>1860</v>
      </c>
      <c r="D890" t="s">
        <v>1971</v>
      </c>
      <c r="E890" t="s">
        <v>1869</v>
      </c>
      <c r="F890" t="s">
        <v>2121</v>
      </c>
      <c r="J890">
        <v>13.2</v>
      </c>
      <c r="L890">
        <v>10.5</v>
      </c>
      <c r="M890">
        <v>14.1</v>
      </c>
      <c r="N890">
        <v>13.2</v>
      </c>
      <c r="O890">
        <v>12.9</v>
      </c>
      <c r="P890">
        <v>16</v>
      </c>
      <c r="R890">
        <v>10.5</v>
      </c>
      <c r="S890">
        <v>10.5</v>
      </c>
      <c r="T890">
        <v>10.5</v>
      </c>
      <c r="U890">
        <v>18.2</v>
      </c>
      <c r="V890">
        <v>14.2</v>
      </c>
      <c r="W890">
        <v>9.9</v>
      </c>
      <c r="X890">
        <v>13.2</v>
      </c>
      <c r="Y890">
        <v>13.2</v>
      </c>
      <c r="Z890">
        <v>14.8</v>
      </c>
      <c r="AA890">
        <v>13.2</v>
      </c>
      <c r="AB890">
        <v>12.9</v>
      </c>
      <c r="AC890">
        <v>12.9</v>
      </c>
      <c r="AD890">
        <v>12.9</v>
      </c>
      <c r="AE890">
        <v>11.9</v>
      </c>
      <c r="AF890">
        <v>16</v>
      </c>
      <c r="AG890">
        <v>16.9</v>
      </c>
      <c r="AH890">
        <v>16</v>
      </c>
      <c r="AJ890">
        <v>10.5</v>
      </c>
      <c r="AK890">
        <v>10.5</v>
      </c>
      <c r="AL890">
        <v>10.5</v>
      </c>
      <c r="AM890">
        <v>10.5</v>
      </c>
      <c r="AN890">
        <v>10.5</v>
      </c>
      <c r="AO890">
        <v>10.5</v>
      </c>
      <c r="AP890">
        <v>10.5</v>
      </c>
      <c r="AQ890">
        <v>9.5</v>
      </c>
      <c r="AR890">
        <v>8.5</v>
      </c>
      <c r="AS890">
        <v>10.5</v>
      </c>
      <c r="AT890">
        <v>10.5</v>
      </c>
      <c r="AU890">
        <v>10.5</v>
      </c>
      <c r="AV890">
        <v>10.5</v>
      </c>
      <c r="AW890">
        <v>18.1</v>
      </c>
      <c r="AX890">
        <v>21.8</v>
      </c>
      <c r="AY890">
        <v>30.3</v>
      </c>
      <c r="AZ890">
        <v>10.6</v>
      </c>
      <c r="BA890">
        <v>14.1</v>
      </c>
      <c r="BB890">
        <v>10.7</v>
      </c>
      <c r="BC890">
        <v>17.7</v>
      </c>
      <c r="BD890">
        <v>9.8</v>
      </c>
      <c r="BE890">
        <v>9.8</v>
      </c>
      <c r="BF890">
        <v>9</v>
      </c>
      <c r="BG890">
        <v>13.1</v>
      </c>
      <c r="BH890">
        <v>13.1</v>
      </c>
      <c r="BI890">
        <v>13.1</v>
      </c>
      <c r="BJ890">
        <v>14.3</v>
      </c>
      <c r="BK890">
        <v>13.1</v>
      </c>
      <c r="BL890">
        <v>13.1</v>
      </c>
      <c r="BM890">
        <v>15.1</v>
      </c>
      <c r="BN890">
        <v>14.8</v>
      </c>
      <c r="BO890">
        <v>13.1</v>
      </c>
      <c r="BP890">
        <v>13.1</v>
      </c>
      <c r="BQ890">
        <v>12.8</v>
      </c>
      <c r="BR890">
        <v>12.8</v>
      </c>
      <c r="BS890">
        <v>12.8</v>
      </c>
      <c r="BT890">
        <v>10.7</v>
      </c>
      <c r="BU890">
        <v>10.4</v>
      </c>
      <c r="BV890">
        <v>12.8</v>
      </c>
      <c r="BW890">
        <v>25.6</v>
      </c>
      <c r="BX890">
        <v>12.8</v>
      </c>
      <c r="BY890">
        <v>12.8</v>
      </c>
      <c r="BZ890">
        <v>12.8</v>
      </c>
      <c r="CA890">
        <v>12.8</v>
      </c>
      <c r="CB890">
        <v>11.8</v>
      </c>
      <c r="CC890">
        <v>11.8</v>
      </c>
      <c r="CD890">
        <v>11.8</v>
      </c>
      <c r="CE890">
        <v>11.8</v>
      </c>
      <c r="CF890">
        <v>16</v>
      </c>
      <c r="CG890">
        <v>16</v>
      </c>
      <c r="CH890">
        <v>16</v>
      </c>
      <c r="CI890">
        <v>19.6</v>
      </c>
      <c r="CJ890">
        <v>16.8</v>
      </c>
      <c r="CK890">
        <v>16.8</v>
      </c>
      <c r="CL890">
        <v>15.5</v>
      </c>
      <c r="CM890">
        <v>17.6</v>
      </c>
      <c r="CN890">
        <v>16</v>
      </c>
      <c r="CO890">
        <v>16</v>
      </c>
      <c r="CP890">
        <v>16</v>
      </c>
    </row>
    <row r="891" spans="1:94">
      <c r="A891">
        <v>908</v>
      </c>
      <c r="B891" t="s">
        <v>1976</v>
      </c>
      <c r="C891" t="s">
        <v>1860</v>
      </c>
      <c r="D891" t="s">
        <v>1971</v>
      </c>
      <c r="E891" t="s">
        <v>1871</v>
      </c>
      <c r="F891" t="s">
        <v>2121</v>
      </c>
      <c r="J891">
        <v>12.4</v>
      </c>
      <c r="L891">
        <v>10.3</v>
      </c>
      <c r="M891">
        <v>12.5</v>
      </c>
      <c r="N891">
        <v>12.5</v>
      </c>
      <c r="O891">
        <v>12.5</v>
      </c>
      <c r="P891">
        <v>14</v>
      </c>
      <c r="R891">
        <v>10.2</v>
      </c>
      <c r="S891">
        <v>10.2</v>
      </c>
      <c r="T891">
        <v>9.2</v>
      </c>
      <c r="U891">
        <v>15</v>
      </c>
      <c r="V891">
        <v>12.3</v>
      </c>
      <c r="W891">
        <v>9.8</v>
      </c>
      <c r="X891">
        <v>12.3</v>
      </c>
      <c r="Y891">
        <v>12.3</v>
      </c>
      <c r="Z891">
        <v>12.3</v>
      </c>
      <c r="AA891">
        <v>12.3</v>
      </c>
      <c r="AB891">
        <v>12.3</v>
      </c>
      <c r="AC891">
        <v>12.3</v>
      </c>
      <c r="AD891">
        <v>12.3</v>
      </c>
      <c r="AE891">
        <v>12.3</v>
      </c>
      <c r="AF891">
        <v>13.8</v>
      </c>
      <c r="AG891">
        <v>18.2</v>
      </c>
      <c r="AH891">
        <v>13.8</v>
      </c>
      <c r="AJ891">
        <v>10.3</v>
      </c>
      <c r="AK891">
        <v>10.3</v>
      </c>
      <c r="AL891">
        <v>10.3</v>
      </c>
      <c r="AM891">
        <v>10.3</v>
      </c>
      <c r="AN891">
        <v>10.3</v>
      </c>
      <c r="AO891">
        <v>10.3</v>
      </c>
      <c r="AP891">
        <v>11.5</v>
      </c>
      <c r="AQ891">
        <v>9.4</v>
      </c>
      <c r="AR891">
        <v>10.3</v>
      </c>
      <c r="AS891">
        <v>5.3</v>
      </c>
      <c r="AT891">
        <v>9.3</v>
      </c>
      <c r="AU891">
        <v>9</v>
      </c>
      <c r="AV891">
        <v>9.3</v>
      </c>
      <c r="AW891">
        <v>15.2</v>
      </c>
      <c r="AX891">
        <v>15.2</v>
      </c>
      <c r="AY891">
        <v>39.8</v>
      </c>
      <c r="AZ891">
        <v>10</v>
      </c>
      <c r="BA891">
        <v>12.4</v>
      </c>
      <c r="BB891">
        <v>12.4</v>
      </c>
      <c r="BC891">
        <v>12.4</v>
      </c>
      <c r="BD891">
        <v>9.9</v>
      </c>
      <c r="BE891">
        <v>9.9</v>
      </c>
      <c r="BF891">
        <v>7.4</v>
      </c>
      <c r="BG891">
        <v>12.4</v>
      </c>
      <c r="BH891">
        <v>12.4</v>
      </c>
      <c r="BI891">
        <v>12.1</v>
      </c>
      <c r="BJ891">
        <v>12.4</v>
      </c>
      <c r="BK891">
        <v>12.4</v>
      </c>
      <c r="BL891">
        <v>12.4</v>
      </c>
      <c r="BM891">
        <v>12.4</v>
      </c>
      <c r="BN891">
        <v>12.4</v>
      </c>
      <c r="BO891">
        <v>12.4</v>
      </c>
      <c r="BP891">
        <v>12.4</v>
      </c>
      <c r="BQ891">
        <v>9.2</v>
      </c>
      <c r="BR891">
        <v>12.4</v>
      </c>
      <c r="BS891">
        <v>12.4</v>
      </c>
      <c r="BT891">
        <v>12.4</v>
      </c>
      <c r="BU891">
        <v>10.4</v>
      </c>
      <c r="BV891">
        <v>12.4</v>
      </c>
      <c r="BW891">
        <v>12.4</v>
      </c>
      <c r="BX891">
        <v>12.4</v>
      </c>
      <c r="BY891">
        <v>12.4</v>
      </c>
      <c r="BZ891">
        <v>12.4</v>
      </c>
      <c r="CA891">
        <v>12.4</v>
      </c>
      <c r="CB891">
        <v>12.4</v>
      </c>
      <c r="CC891">
        <v>12.4</v>
      </c>
      <c r="CD891">
        <v>15.3</v>
      </c>
      <c r="CE891">
        <v>12.4</v>
      </c>
      <c r="CF891">
        <v>13.9</v>
      </c>
      <c r="CG891">
        <v>13.9</v>
      </c>
      <c r="CH891">
        <v>13.9</v>
      </c>
      <c r="CI891">
        <v>18.4</v>
      </c>
      <c r="CJ891">
        <v>18.4</v>
      </c>
      <c r="CK891">
        <v>14.8</v>
      </c>
      <c r="CL891">
        <v>19.8</v>
      </c>
      <c r="CM891">
        <v>18.4</v>
      </c>
      <c r="CN891">
        <v>9.9</v>
      </c>
      <c r="CO891">
        <v>12.6</v>
      </c>
      <c r="CP891">
        <v>15.1</v>
      </c>
    </row>
    <row r="892" spans="1:94">
      <c r="A892">
        <v>909</v>
      </c>
      <c r="B892" t="s">
        <v>1977</v>
      </c>
      <c r="C892" t="s">
        <v>1860</v>
      </c>
      <c r="D892" t="s">
        <v>1971</v>
      </c>
      <c r="E892" t="s">
        <v>1873</v>
      </c>
      <c r="F892" t="s">
        <v>2121</v>
      </c>
      <c r="J892">
        <v>43.6</v>
      </c>
      <c r="L892">
        <v>43.6</v>
      </c>
      <c r="M892">
        <v>43.6</v>
      </c>
      <c r="N892">
        <v>43.6</v>
      </c>
      <c r="O892">
        <v>43.6</v>
      </c>
      <c r="P892">
        <v>43.6</v>
      </c>
      <c r="R892">
        <v>43.8</v>
      </c>
      <c r="S892">
        <v>43.6</v>
      </c>
      <c r="T892">
        <v>43.6</v>
      </c>
      <c r="U892">
        <v>43.6</v>
      </c>
      <c r="V892">
        <v>43.6</v>
      </c>
      <c r="W892">
        <v>43.6</v>
      </c>
      <c r="X892">
        <v>43.6</v>
      </c>
      <c r="Y892">
        <v>43.5</v>
      </c>
      <c r="Z892">
        <v>43.6</v>
      </c>
      <c r="AA892">
        <v>43.6</v>
      </c>
      <c r="AB892">
        <v>44.9</v>
      </c>
      <c r="AC892">
        <v>43.5</v>
      </c>
      <c r="AD892">
        <v>43.6</v>
      </c>
      <c r="AE892">
        <v>43.6</v>
      </c>
      <c r="AF892">
        <v>43.6</v>
      </c>
      <c r="AG892">
        <v>43.6</v>
      </c>
      <c r="AH892">
        <v>43.6</v>
      </c>
      <c r="AJ892">
        <v>43.5</v>
      </c>
      <c r="AK892">
        <v>43.5</v>
      </c>
      <c r="AL892">
        <v>46.8</v>
      </c>
      <c r="AM892">
        <v>42.1</v>
      </c>
      <c r="AN892">
        <v>43.3</v>
      </c>
      <c r="AO892">
        <v>43.3</v>
      </c>
      <c r="AP892">
        <v>43.3</v>
      </c>
      <c r="AQ892">
        <v>43.3</v>
      </c>
      <c r="AR892">
        <v>43.3</v>
      </c>
      <c r="AS892">
        <v>50.6</v>
      </c>
      <c r="AT892">
        <v>43.3</v>
      </c>
      <c r="AU892">
        <v>42.2</v>
      </c>
      <c r="AV892">
        <v>43.3</v>
      </c>
      <c r="AW892">
        <v>43.3</v>
      </c>
      <c r="AX892">
        <v>57.1</v>
      </c>
      <c r="AY892">
        <v>43.3</v>
      </c>
      <c r="AZ892">
        <v>43.3</v>
      </c>
      <c r="BA892">
        <v>49.4</v>
      </c>
      <c r="BB892">
        <v>43.3</v>
      </c>
      <c r="BC892">
        <v>43.3</v>
      </c>
      <c r="BD892">
        <v>43.3</v>
      </c>
      <c r="BE892">
        <v>43.3</v>
      </c>
      <c r="BF892">
        <v>43.3</v>
      </c>
      <c r="BG892">
        <v>45.6</v>
      </c>
      <c r="BH892">
        <v>43.3</v>
      </c>
      <c r="BI892">
        <v>43.3</v>
      </c>
      <c r="BJ892">
        <v>43.2</v>
      </c>
      <c r="BK892">
        <v>43.2</v>
      </c>
      <c r="BL892">
        <v>43.2</v>
      </c>
      <c r="BM892">
        <v>42.3</v>
      </c>
      <c r="BN892">
        <v>52.2</v>
      </c>
      <c r="BO892">
        <v>43.3</v>
      </c>
      <c r="BP892">
        <v>43.3</v>
      </c>
      <c r="BQ892">
        <v>44.5</v>
      </c>
      <c r="BR892">
        <v>44.5</v>
      </c>
      <c r="BS892">
        <v>52.4</v>
      </c>
      <c r="BT892">
        <v>43.1</v>
      </c>
      <c r="BU892">
        <v>43.1</v>
      </c>
      <c r="BV892">
        <v>43.1</v>
      </c>
      <c r="BW892">
        <v>26.9</v>
      </c>
      <c r="BX892">
        <v>43.3</v>
      </c>
      <c r="BY892">
        <v>43.3</v>
      </c>
      <c r="BZ892">
        <v>43.3</v>
      </c>
      <c r="CA892">
        <v>37.3</v>
      </c>
      <c r="CB892">
        <v>43.3</v>
      </c>
      <c r="CC892">
        <v>42.6</v>
      </c>
      <c r="CD892">
        <v>43.3</v>
      </c>
      <c r="CE892">
        <v>42.8</v>
      </c>
      <c r="CF892">
        <v>47.2</v>
      </c>
      <c r="CG892">
        <v>43.3</v>
      </c>
      <c r="CH892">
        <v>43.3</v>
      </c>
      <c r="CI892">
        <v>43.3</v>
      </c>
      <c r="CJ892">
        <v>43.3</v>
      </c>
      <c r="CK892">
        <v>43.3</v>
      </c>
      <c r="CL892">
        <v>43.3</v>
      </c>
      <c r="CM892">
        <v>45.5</v>
      </c>
      <c r="CN892">
        <v>43.3</v>
      </c>
      <c r="CO892">
        <v>43</v>
      </c>
      <c r="CP892">
        <v>43.3</v>
      </c>
    </row>
    <row r="893" spans="3:4">
      <c r="C893" t="s">
        <v>1860</v>
      </c>
      <c r="D893" t="s">
        <v>1979</v>
      </c>
    </row>
    <row r="894" spans="1:94">
      <c r="A894">
        <v>911</v>
      </c>
      <c r="B894" t="s">
        <v>1978</v>
      </c>
      <c r="C894" t="s">
        <v>1860</v>
      </c>
      <c r="D894" t="s">
        <v>1979</v>
      </c>
      <c r="E894" t="s">
        <v>1862</v>
      </c>
      <c r="F894" t="s">
        <v>2121</v>
      </c>
      <c r="J894">
        <v>21.8</v>
      </c>
      <c r="L894">
        <v>22.1</v>
      </c>
      <c r="M894">
        <v>24</v>
      </c>
      <c r="N894">
        <v>20.2</v>
      </c>
      <c r="O894">
        <v>22.1</v>
      </c>
      <c r="P894">
        <v>22.6</v>
      </c>
      <c r="R894">
        <v>22</v>
      </c>
      <c r="S894">
        <v>22</v>
      </c>
      <c r="T894">
        <v>20.9</v>
      </c>
      <c r="U894">
        <v>29.6</v>
      </c>
      <c r="V894">
        <v>23.8</v>
      </c>
      <c r="W894">
        <v>20</v>
      </c>
      <c r="X894">
        <v>20</v>
      </c>
      <c r="Y894">
        <v>20</v>
      </c>
      <c r="Z894">
        <v>17.1</v>
      </c>
      <c r="AA894">
        <v>20</v>
      </c>
      <c r="AB894">
        <v>30.7</v>
      </c>
      <c r="AC894">
        <v>19.9</v>
      </c>
      <c r="AD894">
        <v>22</v>
      </c>
      <c r="AE894">
        <v>22</v>
      </c>
      <c r="AF894">
        <v>22.4</v>
      </c>
      <c r="AG894">
        <v>23.9</v>
      </c>
      <c r="AH894">
        <v>22.4</v>
      </c>
      <c r="AJ894">
        <v>21.8</v>
      </c>
      <c r="AK894">
        <v>21.8</v>
      </c>
      <c r="AL894">
        <v>21.8</v>
      </c>
      <c r="AM894">
        <v>21.8</v>
      </c>
      <c r="AN894">
        <v>25.2</v>
      </c>
      <c r="AO894">
        <v>23</v>
      </c>
      <c r="AP894">
        <v>19.1</v>
      </c>
      <c r="AQ894">
        <v>21.8</v>
      </c>
      <c r="AR894">
        <v>21.8</v>
      </c>
      <c r="AS894">
        <v>16.8</v>
      </c>
      <c r="AT894">
        <v>20.7</v>
      </c>
      <c r="AU894">
        <v>20.5</v>
      </c>
      <c r="AV894">
        <v>20.7</v>
      </c>
      <c r="AW894">
        <v>29.3</v>
      </c>
      <c r="AX894">
        <v>29.3</v>
      </c>
      <c r="AY894">
        <v>39.4</v>
      </c>
      <c r="AZ894">
        <v>29.3</v>
      </c>
      <c r="BA894">
        <v>23.6</v>
      </c>
      <c r="BB894">
        <v>23.5</v>
      </c>
      <c r="BC894">
        <v>23.6</v>
      </c>
      <c r="BD894">
        <v>19.8</v>
      </c>
      <c r="BE894">
        <v>19.8</v>
      </c>
      <c r="BF894">
        <v>19.4</v>
      </c>
      <c r="BG894">
        <v>19.8</v>
      </c>
      <c r="BH894">
        <v>25.7</v>
      </c>
      <c r="BI894">
        <v>19.8</v>
      </c>
      <c r="BJ894">
        <v>19.8</v>
      </c>
      <c r="BK894">
        <v>19.8</v>
      </c>
      <c r="BL894">
        <v>18.3</v>
      </c>
      <c r="BM894">
        <v>16.9</v>
      </c>
      <c r="BN894">
        <v>16.9</v>
      </c>
      <c r="BO894">
        <v>19.8</v>
      </c>
      <c r="BP894">
        <v>19.8</v>
      </c>
      <c r="BQ894">
        <v>30.4</v>
      </c>
      <c r="BR894">
        <v>30.4</v>
      </c>
      <c r="BS894">
        <v>32.1</v>
      </c>
      <c r="BT894">
        <v>19.7</v>
      </c>
      <c r="BU894">
        <v>19.1</v>
      </c>
      <c r="BV894">
        <v>19.7</v>
      </c>
      <c r="BW894">
        <v>19.7</v>
      </c>
      <c r="BX894">
        <v>21.8</v>
      </c>
      <c r="BY894">
        <v>21.8</v>
      </c>
      <c r="BZ894">
        <v>21.8</v>
      </c>
      <c r="CA894">
        <v>21.8</v>
      </c>
      <c r="CB894">
        <v>21.8</v>
      </c>
      <c r="CC894">
        <v>14.7</v>
      </c>
      <c r="CD894">
        <v>25.6</v>
      </c>
      <c r="CE894">
        <v>21.8</v>
      </c>
      <c r="CF894">
        <v>20.9</v>
      </c>
      <c r="CG894">
        <v>25.4</v>
      </c>
      <c r="CH894">
        <v>22.2</v>
      </c>
      <c r="CI894">
        <v>23.7</v>
      </c>
      <c r="CJ894">
        <v>25.2</v>
      </c>
      <c r="CK894">
        <v>21.1</v>
      </c>
      <c r="CL894">
        <v>23.1</v>
      </c>
      <c r="CM894">
        <v>26.7</v>
      </c>
      <c r="CN894">
        <v>25.6</v>
      </c>
      <c r="CO894">
        <v>22.2</v>
      </c>
      <c r="CP894">
        <v>22.2</v>
      </c>
    </row>
    <row r="895" spans="1:94">
      <c r="A895">
        <v>912</v>
      </c>
      <c r="B895" t="s">
        <v>1980</v>
      </c>
      <c r="C895" t="s">
        <v>1860</v>
      </c>
      <c r="D895" t="s">
        <v>1979</v>
      </c>
      <c r="E895" t="s">
        <v>1864</v>
      </c>
      <c r="F895" t="s">
        <v>2121</v>
      </c>
      <c r="J895">
        <v>22.5</v>
      </c>
      <c r="L895">
        <v>21.5</v>
      </c>
      <c r="M895">
        <v>22.4</v>
      </c>
      <c r="N895">
        <v>22.4</v>
      </c>
      <c r="O895">
        <v>22.4</v>
      </c>
      <c r="P895">
        <v>23.7</v>
      </c>
      <c r="R895">
        <v>21.5</v>
      </c>
      <c r="S895">
        <v>20.4</v>
      </c>
      <c r="T895">
        <v>21.5</v>
      </c>
      <c r="U895">
        <v>24.4</v>
      </c>
      <c r="V895">
        <v>21.8</v>
      </c>
      <c r="W895">
        <v>22.3</v>
      </c>
      <c r="X895">
        <v>22.7</v>
      </c>
      <c r="Y895">
        <v>21.8</v>
      </c>
      <c r="Z895">
        <v>23.9</v>
      </c>
      <c r="AA895">
        <v>22.3</v>
      </c>
      <c r="AB895">
        <v>18.4</v>
      </c>
      <c r="AC895">
        <v>22.3</v>
      </c>
      <c r="AD895">
        <v>22.3</v>
      </c>
      <c r="AE895">
        <v>24.8</v>
      </c>
      <c r="AF895">
        <v>23.6</v>
      </c>
      <c r="AG895">
        <v>23.6</v>
      </c>
      <c r="AH895">
        <v>24.5</v>
      </c>
      <c r="AJ895">
        <v>21.4</v>
      </c>
      <c r="AK895">
        <v>21.4</v>
      </c>
      <c r="AL895">
        <v>21.4</v>
      </c>
      <c r="AM895">
        <v>20.3</v>
      </c>
      <c r="AN895">
        <v>20.3</v>
      </c>
      <c r="AO895">
        <v>20.3</v>
      </c>
      <c r="AP895">
        <v>20.3</v>
      </c>
      <c r="AQ895">
        <v>20.3</v>
      </c>
      <c r="AR895">
        <v>20.3</v>
      </c>
      <c r="AS895">
        <v>19.3</v>
      </c>
      <c r="AT895">
        <v>21.4</v>
      </c>
      <c r="AU895">
        <v>21.4</v>
      </c>
      <c r="AV895">
        <v>21.4</v>
      </c>
      <c r="AW895">
        <v>24.3</v>
      </c>
      <c r="AX895">
        <v>24.3</v>
      </c>
      <c r="AY895">
        <v>39.2</v>
      </c>
      <c r="AZ895">
        <v>24.3</v>
      </c>
      <c r="BA895">
        <v>17.2</v>
      </c>
      <c r="BB895">
        <v>19.4</v>
      </c>
      <c r="BC895">
        <v>30.2</v>
      </c>
      <c r="BD895">
        <v>22.3</v>
      </c>
      <c r="BE895">
        <v>21.7</v>
      </c>
      <c r="BF895">
        <v>22.3</v>
      </c>
      <c r="BG895">
        <v>22.6</v>
      </c>
      <c r="BH895">
        <v>25.6</v>
      </c>
      <c r="BI895">
        <v>22.6</v>
      </c>
      <c r="BJ895">
        <v>21.7</v>
      </c>
      <c r="BK895">
        <v>21.7</v>
      </c>
      <c r="BL895">
        <v>21.7</v>
      </c>
      <c r="BM895">
        <v>23.9</v>
      </c>
      <c r="BN895">
        <v>23.9</v>
      </c>
      <c r="BO895">
        <v>22.3</v>
      </c>
      <c r="BP895">
        <v>22.3</v>
      </c>
      <c r="BQ895">
        <v>18.4</v>
      </c>
      <c r="BR895">
        <v>16.9</v>
      </c>
      <c r="BS895">
        <v>18.4</v>
      </c>
      <c r="BT895">
        <v>22.3</v>
      </c>
      <c r="BU895">
        <v>13.4</v>
      </c>
      <c r="BV895">
        <v>22.3</v>
      </c>
      <c r="BW895">
        <v>25.6</v>
      </c>
      <c r="BX895">
        <v>22.3</v>
      </c>
      <c r="BY895">
        <v>22.3</v>
      </c>
      <c r="BZ895">
        <v>22.3</v>
      </c>
      <c r="CA895">
        <v>22.3</v>
      </c>
      <c r="CB895">
        <v>24.7</v>
      </c>
      <c r="CC895">
        <v>24.7</v>
      </c>
      <c r="CD895">
        <v>24.7</v>
      </c>
      <c r="CE895">
        <v>37.7</v>
      </c>
      <c r="CF895">
        <v>23.5</v>
      </c>
      <c r="CG895">
        <v>23.5</v>
      </c>
      <c r="CH895">
        <v>23.5</v>
      </c>
      <c r="CI895">
        <v>23.5</v>
      </c>
      <c r="CJ895">
        <v>15.9</v>
      </c>
      <c r="CK895">
        <v>23.5</v>
      </c>
      <c r="CL895">
        <v>23.5</v>
      </c>
      <c r="CM895">
        <v>26.5</v>
      </c>
      <c r="CN895">
        <v>24.5</v>
      </c>
      <c r="CO895">
        <v>26</v>
      </c>
      <c r="CP895">
        <v>24.5</v>
      </c>
    </row>
    <row r="896" spans="1:94">
      <c r="A896">
        <v>913</v>
      </c>
      <c r="B896" t="s">
        <v>1981</v>
      </c>
      <c r="C896" t="s">
        <v>1860</v>
      </c>
      <c r="D896" t="s">
        <v>1979</v>
      </c>
      <c r="E896" t="s">
        <v>550</v>
      </c>
      <c r="F896" t="s">
        <v>2121</v>
      </c>
      <c r="J896">
        <v>38.4</v>
      </c>
      <c r="L896">
        <v>38.4</v>
      </c>
      <c r="M896">
        <v>38.4</v>
      </c>
      <c r="N896">
        <v>38.4</v>
      </c>
      <c r="O896">
        <v>38.4</v>
      </c>
      <c r="P896">
        <v>38.4</v>
      </c>
      <c r="R896">
        <v>38.7</v>
      </c>
      <c r="S896">
        <v>36.3</v>
      </c>
      <c r="T896">
        <v>38.7</v>
      </c>
      <c r="U896">
        <v>38.7</v>
      </c>
      <c r="V896">
        <v>38.7</v>
      </c>
      <c r="W896">
        <v>38.7</v>
      </c>
      <c r="X896">
        <v>38.7</v>
      </c>
      <c r="Y896">
        <v>38.7</v>
      </c>
      <c r="Z896">
        <v>42.2</v>
      </c>
      <c r="AA896">
        <v>38.7</v>
      </c>
      <c r="AB896">
        <v>38.7</v>
      </c>
      <c r="AC896">
        <v>34.5</v>
      </c>
      <c r="AD896">
        <v>39.1</v>
      </c>
      <c r="AE896">
        <v>40.2</v>
      </c>
      <c r="AF896">
        <v>38.7</v>
      </c>
      <c r="AG896">
        <v>38.7</v>
      </c>
      <c r="AH896">
        <v>38.7</v>
      </c>
      <c r="AJ896">
        <v>38.6</v>
      </c>
      <c r="AK896">
        <v>38.6</v>
      </c>
      <c r="AL896">
        <v>38.6</v>
      </c>
      <c r="AM896">
        <v>36.2</v>
      </c>
      <c r="AN896">
        <v>44.3</v>
      </c>
      <c r="AO896">
        <v>36.2</v>
      </c>
      <c r="AP896">
        <v>36.2</v>
      </c>
      <c r="AQ896">
        <v>36.2</v>
      </c>
      <c r="AR896">
        <v>31.3</v>
      </c>
      <c r="AS896">
        <v>38.6</v>
      </c>
      <c r="AT896">
        <v>44.7</v>
      </c>
      <c r="AU896">
        <v>38.5</v>
      </c>
      <c r="AV896">
        <v>38.6</v>
      </c>
      <c r="AW896">
        <v>38.6</v>
      </c>
      <c r="AX896">
        <v>24.1</v>
      </c>
      <c r="AY896">
        <v>39.8</v>
      </c>
      <c r="AZ896">
        <v>40.2</v>
      </c>
      <c r="BA896">
        <v>39.5</v>
      </c>
      <c r="BB896">
        <v>32.5</v>
      </c>
      <c r="BC896">
        <v>39.6</v>
      </c>
      <c r="BD896">
        <v>38.6</v>
      </c>
      <c r="BE896">
        <v>38.6</v>
      </c>
      <c r="BF896">
        <v>38.6</v>
      </c>
      <c r="BG896">
        <v>41</v>
      </c>
      <c r="BH896">
        <v>38.6</v>
      </c>
      <c r="BI896">
        <v>38.6</v>
      </c>
      <c r="BJ896">
        <v>38.6</v>
      </c>
      <c r="BK896">
        <v>38.6</v>
      </c>
      <c r="BL896">
        <v>38.6</v>
      </c>
      <c r="BM896">
        <v>42.4</v>
      </c>
      <c r="BN896">
        <v>42.1</v>
      </c>
      <c r="BO896">
        <v>38.6</v>
      </c>
      <c r="BP896">
        <v>38.6</v>
      </c>
      <c r="BQ896">
        <v>38.6</v>
      </c>
      <c r="BR896">
        <v>38.6</v>
      </c>
      <c r="BS896">
        <v>38.6</v>
      </c>
      <c r="BT896">
        <v>34.4</v>
      </c>
      <c r="BU896">
        <v>33.9</v>
      </c>
      <c r="BV896">
        <v>34.4</v>
      </c>
      <c r="BW896">
        <v>34.4</v>
      </c>
      <c r="BX896">
        <v>39</v>
      </c>
      <c r="BY896">
        <v>44.8</v>
      </c>
      <c r="BZ896">
        <v>39</v>
      </c>
      <c r="CA896">
        <v>39</v>
      </c>
      <c r="CB896">
        <v>40.1</v>
      </c>
      <c r="CC896">
        <v>40.1</v>
      </c>
      <c r="CD896">
        <v>40.1</v>
      </c>
      <c r="CE896">
        <v>40.1</v>
      </c>
      <c r="CF896">
        <v>47.9</v>
      </c>
      <c r="CG896">
        <v>36.1</v>
      </c>
      <c r="CH896">
        <v>38.6</v>
      </c>
      <c r="CI896">
        <v>38.6</v>
      </c>
      <c r="CJ896">
        <v>28.9</v>
      </c>
      <c r="CK896">
        <v>38.6</v>
      </c>
      <c r="CL896">
        <v>38.6</v>
      </c>
      <c r="CM896">
        <v>41.2</v>
      </c>
      <c r="CN896">
        <v>38.6</v>
      </c>
      <c r="CO896">
        <v>37.7</v>
      </c>
      <c r="CP896">
        <v>38.9</v>
      </c>
    </row>
    <row r="897" spans="1:94">
      <c r="A897">
        <v>914</v>
      </c>
      <c r="B897" t="s">
        <v>1982</v>
      </c>
      <c r="C897" t="s">
        <v>1860</v>
      </c>
      <c r="D897" t="s">
        <v>1979</v>
      </c>
      <c r="E897" t="s">
        <v>1867</v>
      </c>
      <c r="F897" t="s">
        <v>2121</v>
      </c>
      <c r="J897">
        <v>31.1</v>
      </c>
      <c r="L897">
        <v>30</v>
      </c>
      <c r="M897">
        <v>30.7</v>
      </c>
      <c r="N897">
        <v>30.6</v>
      </c>
      <c r="O897">
        <v>30.7</v>
      </c>
      <c r="P897">
        <v>33.4</v>
      </c>
      <c r="R897">
        <v>30</v>
      </c>
      <c r="S897">
        <v>29.3</v>
      </c>
      <c r="T897">
        <v>30</v>
      </c>
      <c r="U897">
        <v>33.9</v>
      </c>
      <c r="V897">
        <v>30.2</v>
      </c>
      <c r="W897">
        <v>26</v>
      </c>
      <c r="X897">
        <v>30.6</v>
      </c>
      <c r="Y897">
        <v>30.6</v>
      </c>
      <c r="Z897">
        <v>30.6</v>
      </c>
      <c r="AA897">
        <v>30.6</v>
      </c>
      <c r="AB897">
        <v>29.3</v>
      </c>
      <c r="AC897">
        <v>30.7</v>
      </c>
      <c r="AD897">
        <v>30.7</v>
      </c>
      <c r="AE897">
        <v>33.2</v>
      </c>
      <c r="AF897">
        <v>31.8</v>
      </c>
      <c r="AG897">
        <v>34.6</v>
      </c>
      <c r="AH897">
        <v>36.3</v>
      </c>
      <c r="AJ897">
        <v>30.2</v>
      </c>
      <c r="AK897">
        <v>30.2</v>
      </c>
      <c r="AL897">
        <v>30.2</v>
      </c>
      <c r="AM897">
        <v>29.4</v>
      </c>
      <c r="AN897">
        <v>28.2</v>
      </c>
      <c r="AO897">
        <v>29.4</v>
      </c>
      <c r="AP897">
        <v>29.4</v>
      </c>
      <c r="AQ897">
        <v>25</v>
      </c>
      <c r="AR897">
        <v>29.4</v>
      </c>
      <c r="AS897">
        <v>30.2</v>
      </c>
      <c r="AT897">
        <v>30.2</v>
      </c>
      <c r="AU897">
        <v>30.2</v>
      </c>
      <c r="AV897">
        <v>30.2</v>
      </c>
      <c r="AW897">
        <v>34.1</v>
      </c>
      <c r="AX897">
        <v>34.1</v>
      </c>
      <c r="AY897">
        <v>48.9</v>
      </c>
      <c r="AZ897">
        <v>34.1</v>
      </c>
      <c r="BA897">
        <v>30.4</v>
      </c>
      <c r="BB897">
        <v>24</v>
      </c>
      <c r="BC897">
        <v>30.4</v>
      </c>
      <c r="BD897">
        <v>31.9</v>
      </c>
      <c r="BE897">
        <v>19.6</v>
      </c>
      <c r="BF897">
        <v>26.2</v>
      </c>
      <c r="BG897">
        <v>30.8</v>
      </c>
      <c r="BH897">
        <v>30.8</v>
      </c>
      <c r="BI897">
        <v>30.1</v>
      </c>
      <c r="BJ897">
        <v>30.8</v>
      </c>
      <c r="BK897">
        <v>30.8</v>
      </c>
      <c r="BL897">
        <v>30.8</v>
      </c>
      <c r="BM897">
        <v>30.9</v>
      </c>
      <c r="BN897">
        <v>30.8</v>
      </c>
      <c r="BO897">
        <v>30.8</v>
      </c>
      <c r="BP897">
        <v>31.2</v>
      </c>
      <c r="BQ897">
        <v>28.1</v>
      </c>
      <c r="BR897">
        <v>29.4</v>
      </c>
      <c r="BS897">
        <v>29.4</v>
      </c>
      <c r="BT897">
        <v>30.9</v>
      </c>
      <c r="BU897">
        <v>30.9</v>
      </c>
      <c r="BV897">
        <v>30.9</v>
      </c>
      <c r="BW897">
        <v>30.9</v>
      </c>
      <c r="BX897">
        <v>30.9</v>
      </c>
      <c r="BY897">
        <v>25.8</v>
      </c>
      <c r="BZ897">
        <v>29.1</v>
      </c>
      <c r="CA897">
        <v>31.5</v>
      </c>
      <c r="CB897">
        <v>33.4</v>
      </c>
      <c r="CC897">
        <v>35.7</v>
      </c>
      <c r="CD897">
        <v>33.4</v>
      </c>
      <c r="CE897">
        <v>37.8</v>
      </c>
      <c r="CF897">
        <v>32</v>
      </c>
      <c r="CG897">
        <v>29.8</v>
      </c>
      <c r="CH897">
        <v>32</v>
      </c>
      <c r="CI897">
        <v>37.5</v>
      </c>
      <c r="CJ897">
        <v>34.8</v>
      </c>
      <c r="CK897">
        <v>34.8</v>
      </c>
      <c r="CL897">
        <v>34.8</v>
      </c>
      <c r="CM897">
        <v>34.8</v>
      </c>
      <c r="CN897">
        <v>36.6</v>
      </c>
      <c r="CO897">
        <v>36.6</v>
      </c>
      <c r="CP897">
        <v>38.4</v>
      </c>
    </row>
    <row r="898" spans="1:94">
      <c r="A898">
        <v>915</v>
      </c>
      <c r="B898" t="s">
        <v>1983</v>
      </c>
      <c r="C898" t="s">
        <v>1860</v>
      </c>
      <c r="D898" t="s">
        <v>1979</v>
      </c>
      <c r="E898" t="s">
        <v>1869</v>
      </c>
      <c r="F898" t="s">
        <v>2121</v>
      </c>
      <c r="J898">
        <v>20.4</v>
      </c>
      <c r="L898">
        <v>19.1</v>
      </c>
      <c r="M898">
        <v>20.4</v>
      </c>
      <c r="N898">
        <v>20.4</v>
      </c>
      <c r="O898">
        <v>20.4</v>
      </c>
      <c r="P898">
        <v>21.7</v>
      </c>
      <c r="R898">
        <v>19.3</v>
      </c>
      <c r="S898">
        <v>19.3</v>
      </c>
      <c r="T898">
        <v>16.6</v>
      </c>
      <c r="U898">
        <v>20.6</v>
      </c>
      <c r="V898">
        <v>20.6</v>
      </c>
      <c r="W898">
        <v>20.6</v>
      </c>
      <c r="X898">
        <v>22.2</v>
      </c>
      <c r="Y898">
        <v>20.6</v>
      </c>
      <c r="Z898">
        <v>21.1</v>
      </c>
      <c r="AA898">
        <v>20.6</v>
      </c>
      <c r="AB898">
        <v>16.4</v>
      </c>
      <c r="AC898">
        <v>19.9</v>
      </c>
      <c r="AD898">
        <v>20.6</v>
      </c>
      <c r="AE898">
        <v>20.6</v>
      </c>
      <c r="AF898">
        <v>21.9</v>
      </c>
      <c r="AG898">
        <v>23.2</v>
      </c>
      <c r="AH898">
        <v>21.9</v>
      </c>
      <c r="AJ898">
        <v>19.5</v>
      </c>
      <c r="AK898">
        <v>19.5</v>
      </c>
      <c r="AL898">
        <v>19.5</v>
      </c>
      <c r="AM898">
        <v>19.5</v>
      </c>
      <c r="AN898">
        <v>19.5</v>
      </c>
      <c r="AO898">
        <v>19.5</v>
      </c>
      <c r="AP898">
        <v>19.5</v>
      </c>
      <c r="AQ898">
        <v>19.5</v>
      </c>
      <c r="AR898">
        <v>15.7</v>
      </c>
      <c r="AS898">
        <v>16.8</v>
      </c>
      <c r="AT898">
        <v>16.8</v>
      </c>
      <c r="AU898">
        <v>16.5</v>
      </c>
      <c r="AV898">
        <v>16.8</v>
      </c>
      <c r="AW898">
        <v>20.8</v>
      </c>
      <c r="AX898">
        <v>20.8</v>
      </c>
      <c r="AY898">
        <v>22.2</v>
      </c>
      <c r="AZ898">
        <v>11.4</v>
      </c>
      <c r="BA898">
        <v>20.8</v>
      </c>
      <c r="BB898">
        <v>19.7</v>
      </c>
      <c r="BC898">
        <v>20.8</v>
      </c>
      <c r="BD898">
        <v>20.8</v>
      </c>
      <c r="BE898">
        <v>20.8</v>
      </c>
      <c r="BF898">
        <v>20.8</v>
      </c>
      <c r="BG898">
        <v>22.5</v>
      </c>
      <c r="BH898">
        <v>26.2</v>
      </c>
      <c r="BI898">
        <v>22.4</v>
      </c>
      <c r="BJ898">
        <v>20.8</v>
      </c>
      <c r="BK898">
        <v>20.8</v>
      </c>
      <c r="BL898">
        <v>20.8</v>
      </c>
      <c r="BM898">
        <v>22.5</v>
      </c>
      <c r="BN898">
        <v>21.3</v>
      </c>
      <c r="BO898">
        <v>20.8</v>
      </c>
      <c r="BP898">
        <v>20.8</v>
      </c>
      <c r="BQ898">
        <v>16.5</v>
      </c>
      <c r="BR898">
        <v>16.5</v>
      </c>
      <c r="BS898">
        <v>16.5</v>
      </c>
      <c r="BT898">
        <v>26.9</v>
      </c>
      <c r="BU898">
        <v>11.6</v>
      </c>
      <c r="BV898">
        <v>20</v>
      </c>
      <c r="BW898">
        <v>20.1</v>
      </c>
      <c r="BX898">
        <v>20.8</v>
      </c>
      <c r="BY898">
        <v>22</v>
      </c>
      <c r="BZ898">
        <v>17.7</v>
      </c>
      <c r="CA898">
        <v>20.8</v>
      </c>
      <c r="CB898">
        <v>20.8</v>
      </c>
      <c r="CC898">
        <v>20.1</v>
      </c>
      <c r="CD898">
        <v>20.8</v>
      </c>
      <c r="CE898">
        <v>20.8</v>
      </c>
      <c r="CF898">
        <v>22.1</v>
      </c>
      <c r="CG898">
        <v>22.1</v>
      </c>
      <c r="CH898">
        <v>22.1</v>
      </c>
      <c r="CI898">
        <v>23.4</v>
      </c>
      <c r="CJ898">
        <v>23.4</v>
      </c>
      <c r="CK898">
        <v>15.8</v>
      </c>
      <c r="CL898">
        <v>23.4</v>
      </c>
      <c r="CM898">
        <v>29.6</v>
      </c>
      <c r="CN898">
        <v>22.1</v>
      </c>
      <c r="CO898">
        <v>22.1</v>
      </c>
      <c r="CP898">
        <v>22.1</v>
      </c>
    </row>
    <row r="899" spans="1:94">
      <c r="A899">
        <v>916</v>
      </c>
      <c r="B899" t="s">
        <v>1984</v>
      </c>
      <c r="C899" t="s">
        <v>1860</v>
      </c>
      <c r="D899" t="s">
        <v>1979</v>
      </c>
      <c r="E899" t="s">
        <v>1871</v>
      </c>
      <c r="F899" t="s">
        <v>2121</v>
      </c>
      <c r="J899">
        <v>12.7</v>
      </c>
      <c r="L899">
        <v>11.3</v>
      </c>
      <c r="M899">
        <v>12.7</v>
      </c>
      <c r="N899">
        <v>11.8</v>
      </c>
      <c r="O899">
        <v>12.7</v>
      </c>
      <c r="P899">
        <v>15.3</v>
      </c>
      <c r="R899">
        <v>8.4</v>
      </c>
      <c r="S899">
        <v>11.4</v>
      </c>
      <c r="T899">
        <v>9.9</v>
      </c>
      <c r="U899">
        <v>12.8</v>
      </c>
      <c r="V899">
        <v>12.8</v>
      </c>
      <c r="W899">
        <v>11.6</v>
      </c>
      <c r="X899">
        <v>11.8</v>
      </c>
      <c r="Y899">
        <v>10.2</v>
      </c>
      <c r="Z899">
        <v>11.9</v>
      </c>
      <c r="AA899">
        <v>11.8</v>
      </c>
      <c r="AB899">
        <v>12.8</v>
      </c>
      <c r="AC899">
        <v>12.8</v>
      </c>
      <c r="AD899">
        <v>12.8</v>
      </c>
      <c r="AE899">
        <v>12.8</v>
      </c>
      <c r="AF899">
        <v>14.8</v>
      </c>
      <c r="AG899">
        <v>19.7</v>
      </c>
      <c r="AH899">
        <v>15.4</v>
      </c>
      <c r="AJ899">
        <v>8.3</v>
      </c>
      <c r="AK899">
        <v>8.3</v>
      </c>
      <c r="AL899">
        <v>8.3</v>
      </c>
      <c r="AM899">
        <v>11.2</v>
      </c>
      <c r="AN899">
        <v>11.2</v>
      </c>
      <c r="AO899">
        <v>11.2</v>
      </c>
      <c r="AP899">
        <v>9.2</v>
      </c>
      <c r="AQ899">
        <v>11.2</v>
      </c>
      <c r="AR899">
        <v>11.2</v>
      </c>
      <c r="AS899">
        <v>9.8</v>
      </c>
      <c r="AT899">
        <v>9.8</v>
      </c>
      <c r="AU899">
        <v>9.8</v>
      </c>
      <c r="AV899">
        <v>9.8</v>
      </c>
      <c r="AW899">
        <v>12.6</v>
      </c>
      <c r="AX899">
        <v>12.6</v>
      </c>
      <c r="AY899">
        <v>21.7</v>
      </c>
      <c r="AZ899">
        <v>12.6</v>
      </c>
      <c r="BA899">
        <v>12.6</v>
      </c>
      <c r="BB899">
        <v>12.4</v>
      </c>
      <c r="BC899">
        <v>12.6</v>
      </c>
      <c r="BD899">
        <v>11.5</v>
      </c>
      <c r="BE899">
        <v>11.5</v>
      </c>
      <c r="BF899">
        <v>11.5</v>
      </c>
      <c r="BG899">
        <v>11.7</v>
      </c>
      <c r="BH899">
        <v>11.7</v>
      </c>
      <c r="BI899">
        <v>11.7</v>
      </c>
      <c r="BJ899">
        <v>10.1</v>
      </c>
      <c r="BK899">
        <v>10.1</v>
      </c>
      <c r="BL899">
        <v>10.1</v>
      </c>
      <c r="BM899">
        <v>11.8</v>
      </c>
      <c r="BN899">
        <v>11.8</v>
      </c>
      <c r="BO899">
        <v>11.7</v>
      </c>
      <c r="BP899">
        <v>11.7</v>
      </c>
      <c r="BQ899">
        <v>12.6</v>
      </c>
      <c r="BR899">
        <v>12.6</v>
      </c>
      <c r="BS899">
        <v>12.6</v>
      </c>
      <c r="BT899">
        <v>12.6</v>
      </c>
      <c r="BU899">
        <v>12.6</v>
      </c>
      <c r="BV899">
        <v>12.6</v>
      </c>
      <c r="BW899">
        <v>16.1</v>
      </c>
      <c r="BX899">
        <v>12.6</v>
      </c>
      <c r="BY899">
        <v>12.6</v>
      </c>
      <c r="BZ899">
        <v>12.6</v>
      </c>
      <c r="CA899">
        <v>12.6</v>
      </c>
      <c r="CB899">
        <v>12.6</v>
      </c>
      <c r="CC899">
        <v>12.6</v>
      </c>
      <c r="CD899">
        <v>12.6</v>
      </c>
      <c r="CE899">
        <v>14.5</v>
      </c>
      <c r="CF899">
        <v>14.6</v>
      </c>
      <c r="CG899">
        <v>14.6</v>
      </c>
      <c r="CH899">
        <v>14.6</v>
      </c>
      <c r="CI899">
        <v>19.6</v>
      </c>
      <c r="CJ899">
        <v>19.5</v>
      </c>
      <c r="CK899">
        <v>14.8</v>
      </c>
      <c r="CL899">
        <v>19.5</v>
      </c>
      <c r="CM899">
        <v>22</v>
      </c>
      <c r="CN899">
        <v>15.2</v>
      </c>
      <c r="CO899">
        <v>15.2</v>
      </c>
      <c r="CP899">
        <v>15.2</v>
      </c>
    </row>
    <row r="900" spans="1:94">
      <c r="A900">
        <v>917</v>
      </c>
      <c r="B900" t="s">
        <v>1985</v>
      </c>
      <c r="C900" t="s">
        <v>1860</v>
      </c>
      <c r="D900" t="s">
        <v>1979</v>
      </c>
      <c r="E900" t="s">
        <v>1873</v>
      </c>
      <c r="F900" t="s">
        <v>2121</v>
      </c>
      <c r="J900">
        <v>37.6</v>
      </c>
      <c r="L900">
        <v>37.2</v>
      </c>
      <c r="M900">
        <v>42.2</v>
      </c>
      <c r="N900">
        <v>37.2</v>
      </c>
      <c r="O900">
        <v>37.2</v>
      </c>
      <c r="P900">
        <v>37.2</v>
      </c>
      <c r="R900">
        <v>37.2</v>
      </c>
      <c r="S900">
        <v>37.2</v>
      </c>
      <c r="T900">
        <v>37.2</v>
      </c>
      <c r="U900">
        <v>42.2</v>
      </c>
      <c r="V900">
        <v>42.2</v>
      </c>
      <c r="W900">
        <v>37.2</v>
      </c>
      <c r="X900">
        <v>36.8</v>
      </c>
      <c r="Y900">
        <v>37.2</v>
      </c>
      <c r="Z900">
        <v>37.2</v>
      </c>
      <c r="AA900">
        <v>37.2</v>
      </c>
      <c r="AB900">
        <v>37.2</v>
      </c>
      <c r="AC900">
        <v>37.2</v>
      </c>
      <c r="AD900">
        <v>37.2</v>
      </c>
      <c r="AE900">
        <v>37.2</v>
      </c>
      <c r="AF900">
        <v>38.6</v>
      </c>
      <c r="AG900">
        <v>37.2</v>
      </c>
      <c r="AH900">
        <v>35.7</v>
      </c>
      <c r="AJ900">
        <v>37.2</v>
      </c>
      <c r="AK900">
        <v>37.2</v>
      </c>
      <c r="AL900">
        <v>37.2</v>
      </c>
      <c r="AM900">
        <v>37.2</v>
      </c>
      <c r="AN900">
        <v>37.2</v>
      </c>
      <c r="AO900">
        <v>37.2</v>
      </c>
      <c r="AP900">
        <v>37.2</v>
      </c>
      <c r="AQ900">
        <v>35.1</v>
      </c>
      <c r="AR900">
        <v>37.2</v>
      </c>
      <c r="AS900">
        <v>45.4</v>
      </c>
      <c r="AT900">
        <v>37.2</v>
      </c>
      <c r="AU900">
        <v>33.7</v>
      </c>
      <c r="AV900">
        <v>37.2</v>
      </c>
      <c r="AW900">
        <v>42.2</v>
      </c>
      <c r="AX900">
        <v>42.2</v>
      </c>
      <c r="AY900">
        <v>48.2</v>
      </c>
      <c r="AZ900">
        <v>42.2</v>
      </c>
      <c r="BA900">
        <v>44</v>
      </c>
      <c r="BB900">
        <v>42.2</v>
      </c>
      <c r="BC900">
        <v>43.4</v>
      </c>
      <c r="BD900">
        <v>37.2</v>
      </c>
      <c r="BE900">
        <v>37.2</v>
      </c>
      <c r="BF900">
        <v>37.2</v>
      </c>
      <c r="BG900">
        <v>36.8</v>
      </c>
      <c r="BH900">
        <v>21.4</v>
      </c>
      <c r="BI900">
        <v>36.8</v>
      </c>
      <c r="BJ900">
        <v>37.2</v>
      </c>
      <c r="BK900">
        <v>37.2</v>
      </c>
      <c r="BL900">
        <v>37.2</v>
      </c>
      <c r="BM900">
        <v>37.2</v>
      </c>
      <c r="BN900">
        <v>37.2</v>
      </c>
      <c r="BO900">
        <v>37.2</v>
      </c>
      <c r="BP900">
        <v>38.1</v>
      </c>
      <c r="BQ900">
        <v>37.2</v>
      </c>
      <c r="BR900">
        <v>37.2</v>
      </c>
      <c r="BS900">
        <v>36.2</v>
      </c>
      <c r="BT900">
        <v>37.2</v>
      </c>
      <c r="BU900">
        <v>37.1</v>
      </c>
      <c r="BV900">
        <v>37.2</v>
      </c>
      <c r="BW900">
        <v>37.2</v>
      </c>
      <c r="BX900">
        <v>37.2</v>
      </c>
      <c r="BY900">
        <v>37.2</v>
      </c>
      <c r="BZ900">
        <v>42.7</v>
      </c>
      <c r="CA900">
        <v>35.2</v>
      </c>
      <c r="CB900">
        <v>37.2</v>
      </c>
      <c r="CC900">
        <v>37</v>
      </c>
      <c r="CD900">
        <v>37.2</v>
      </c>
      <c r="CE900">
        <v>37.2</v>
      </c>
      <c r="CF900">
        <v>43.7</v>
      </c>
      <c r="CG900">
        <v>38.5</v>
      </c>
      <c r="CH900">
        <v>38.5</v>
      </c>
      <c r="CI900">
        <v>37.2</v>
      </c>
      <c r="CJ900">
        <v>37.2</v>
      </c>
      <c r="CK900">
        <v>37.2</v>
      </c>
      <c r="CL900">
        <v>37.2</v>
      </c>
      <c r="CM900">
        <v>38.1</v>
      </c>
      <c r="CN900">
        <v>29.4</v>
      </c>
      <c r="CO900">
        <v>35.6</v>
      </c>
      <c r="CP900">
        <v>35.6</v>
      </c>
    </row>
    <row r="901" spans="3:4">
      <c r="C901" t="s">
        <v>1860</v>
      </c>
      <c r="D901" t="s">
        <v>1987</v>
      </c>
    </row>
    <row r="902" spans="1:94">
      <c r="A902">
        <v>919</v>
      </c>
      <c r="B902" t="s">
        <v>1986</v>
      </c>
      <c r="C902" t="s">
        <v>1860</v>
      </c>
      <c r="D902" t="s">
        <v>1987</v>
      </c>
      <c r="E902" t="s">
        <v>1862</v>
      </c>
      <c r="F902" t="s">
        <v>2121</v>
      </c>
      <c r="J902">
        <v>23.9</v>
      </c>
      <c r="L902">
        <v>24</v>
      </c>
      <c r="M902">
        <v>24</v>
      </c>
      <c r="N902">
        <v>21.6</v>
      </c>
      <c r="O902">
        <v>24</v>
      </c>
      <c r="P902">
        <v>26.9</v>
      </c>
      <c r="R902">
        <v>24</v>
      </c>
      <c r="S902">
        <v>24</v>
      </c>
      <c r="T902">
        <v>24</v>
      </c>
      <c r="U902">
        <v>26.2</v>
      </c>
      <c r="V902">
        <v>24</v>
      </c>
      <c r="W902">
        <v>19.2</v>
      </c>
      <c r="X902">
        <v>21.6</v>
      </c>
      <c r="Y902">
        <v>21.6</v>
      </c>
      <c r="Z902">
        <v>20.6</v>
      </c>
      <c r="AA902">
        <v>21.6</v>
      </c>
      <c r="AB902">
        <v>28.6</v>
      </c>
      <c r="AC902">
        <v>23.3</v>
      </c>
      <c r="AD902">
        <v>24</v>
      </c>
      <c r="AE902">
        <v>24</v>
      </c>
      <c r="AF902">
        <v>26.8</v>
      </c>
      <c r="AG902">
        <v>28</v>
      </c>
      <c r="AH902">
        <v>26.8</v>
      </c>
      <c r="AJ902">
        <v>23.5</v>
      </c>
      <c r="AK902">
        <v>23.5</v>
      </c>
      <c r="AL902">
        <v>23.5</v>
      </c>
      <c r="AM902">
        <v>22.4</v>
      </c>
      <c r="AN902">
        <v>23.5</v>
      </c>
      <c r="AO902">
        <v>28.7</v>
      </c>
      <c r="AP902">
        <v>11.7</v>
      </c>
      <c r="AQ902">
        <v>23.5</v>
      </c>
      <c r="AR902">
        <v>23.5</v>
      </c>
      <c r="AS902">
        <v>21.9</v>
      </c>
      <c r="AT902">
        <v>23.5</v>
      </c>
      <c r="AU902">
        <v>23.5</v>
      </c>
      <c r="AV902">
        <v>23.5</v>
      </c>
      <c r="AW902">
        <v>25.7</v>
      </c>
      <c r="AX902">
        <v>25.7</v>
      </c>
      <c r="AY902">
        <v>38.9</v>
      </c>
      <c r="AZ902">
        <v>25.7</v>
      </c>
      <c r="BA902">
        <v>23.5</v>
      </c>
      <c r="BB902">
        <v>23.5</v>
      </c>
      <c r="BC902">
        <v>23.5</v>
      </c>
      <c r="BD902">
        <v>18.9</v>
      </c>
      <c r="BE902">
        <v>18.9</v>
      </c>
      <c r="BF902">
        <v>17.8</v>
      </c>
      <c r="BG902">
        <v>25</v>
      </c>
      <c r="BH902">
        <v>21.2</v>
      </c>
      <c r="BI902">
        <v>20.2</v>
      </c>
      <c r="BJ902">
        <v>21.2</v>
      </c>
      <c r="BK902">
        <v>18.2</v>
      </c>
      <c r="BL902">
        <v>21.2</v>
      </c>
      <c r="BM902">
        <v>20.2</v>
      </c>
      <c r="BN902">
        <v>20.2</v>
      </c>
      <c r="BO902">
        <v>21.2</v>
      </c>
      <c r="BP902">
        <v>21.2</v>
      </c>
      <c r="BQ902">
        <v>28.1</v>
      </c>
      <c r="BR902">
        <v>28.1</v>
      </c>
      <c r="BS902">
        <v>28.1</v>
      </c>
      <c r="BT902">
        <v>22.8</v>
      </c>
      <c r="BU902">
        <v>21</v>
      </c>
      <c r="BV902">
        <v>22.8</v>
      </c>
      <c r="BW902">
        <v>22.8</v>
      </c>
      <c r="BX902">
        <v>29.8</v>
      </c>
      <c r="BY902">
        <v>23.5</v>
      </c>
      <c r="BZ902">
        <v>23.5</v>
      </c>
      <c r="CA902">
        <v>23.5</v>
      </c>
      <c r="CB902">
        <v>23.5</v>
      </c>
      <c r="CC902">
        <v>23.5</v>
      </c>
      <c r="CD902">
        <v>27</v>
      </c>
      <c r="CE902">
        <v>23.5</v>
      </c>
      <c r="CF902">
        <v>26.3</v>
      </c>
      <c r="CG902">
        <v>26.3</v>
      </c>
      <c r="CH902">
        <v>26.3</v>
      </c>
      <c r="CI902">
        <v>27.5</v>
      </c>
      <c r="CJ902">
        <v>27.5</v>
      </c>
      <c r="CK902">
        <v>26.8</v>
      </c>
      <c r="CL902">
        <v>27.5</v>
      </c>
      <c r="CM902">
        <v>35.6</v>
      </c>
      <c r="CN902">
        <v>31.8</v>
      </c>
      <c r="CO902">
        <v>26.3</v>
      </c>
      <c r="CP902">
        <v>26.3</v>
      </c>
    </row>
    <row r="903" spans="1:94">
      <c r="A903">
        <v>920</v>
      </c>
      <c r="B903" t="s">
        <v>1988</v>
      </c>
      <c r="C903" t="s">
        <v>1860</v>
      </c>
      <c r="D903" t="s">
        <v>1987</v>
      </c>
      <c r="E903" t="s">
        <v>1864</v>
      </c>
      <c r="F903" t="s">
        <v>2121</v>
      </c>
      <c r="J903">
        <v>23.1</v>
      </c>
      <c r="L903">
        <v>22.7</v>
      </c>
      <c r="M903">
        <v>22.8</v>
      </c>
      <c r="N903">
        <v>22.8</v>
      </c>
      <c r="O903">
        <v>21.4</v>
      </c>
      <c r="P903">
        <v>26</v>
      </c>
      <c r="R903">
        <v>25.1</v>
      </c>
      <c r="S903">
        <v>22.4</v>
      </c>
      <c r="T903">
        <v>22.7</v>
      </c>
      <c r="U903">
        <v>22.8</v>
      </c>
      <c r="V903">
        <v>22.8</v>
      </c>
      <c r="W903">
        <v>19.8</v>
      </c>
      <c r="X903">
        <v>25</v>
      </c>
      <c r="Y903">
        <v>21.7</v>
      </c>
      <c r="Z903">
        <v>30.1</v>
      </c>
      <c r="AA903">
        <v>22.8</v>
      </c>
      <c r="AB903">
        <v>21.4</v>
      </c>
      <c r="AC903">
        <v>20.3</v>
      </c>
      <c r="AD903">
        <v>20.3</v>
      </c>
      <c r="AE903">
        <v>23.2</v>
      </c>
      <c r="AF903">
        <v>26</v>
      </c>
      <c r="AG903">
        <v>26.2</v>
      </c>
      <c r="AH903">
        <v>26</v>
      </c>
      <c r="AJ903">
        <v>25.1</v>
      </c>
      <c r="AK903">
        <v>25.1</v>
      </c>
      <c r="AL903">
        <v>27.1</v>
      </c>
      <c r="AM903">
        <v>20.2</v>
      </c>
      <c r="AN903">
        <v>22.4</v>
      </c>
      <c r="AO903">
        <v>20.8</v>
      </c>
      <c r="AP903">
        <v>22.4</v>
      </c>
      <c r="AQ903">
        <v>22.4</v>
      </c>
      <c r="AR903">
        <v>22.4</v>
      </c>
      <c r="AS903">
        <v>22.7</v>
      </c>
      <c r="AT903">
        <v>19.9</v>
      </c>
      <c r="AU903">
        <v>22.7</v>
      </c>
      <c r="AV903">
        <v>21.8</v>
      </c>
      <c r="AW903">
        <v>22.8</v>
      </c>
      <c r="AX903">
        <v>22.8</v>
      </c>
      <c r="AY903">
        <v>48.6</v>
      </c>
      <c r="AZ903">
        <v>11.6</v>
      </c>
      <c r="BA903">
        <v>22.8</v>
      </c>
      <c r="BB903">
        <v>22.8</v>
      </c>
      <c r="BC903">
        <v>25.8</v>
      </c>
      <c r="BD903">
        <v>19.8</v>
      </c>
      <c r="BE903">
        <v>15.9</v>
      </c>
      <c r="BF903">
        <v>19.8</v>
      </c>
      <c r="BG903">
        <v>25</v>
      </c>
      <c r="BH903">
        <v>25.5</v>
      </c>
      <c r="BI903">
        <v>25</v>
      </c>
      <c r="BJ903">
        <v>21.7</v>
      </c>
      <c r="BK903">
        <v>21.7</v>
      </c>
      <c r="BL903">
        <v>18.3</v>
      </c>
      <c r="BM903">
        <v>30.7</v>
      </c>
      <c r="BN903">
        <v>30.1</v>
      </c>
      <c r="BO903">
        <v>22.5</v>
      </c>
      <c r="BP903">
        <v>22.8</v>
      </c>
      <c r="BQ903">
        <v>19.2</v>
      </c>
      <c r="BR903">
        <v>21.4</v>
      </c>
      <c r="BS903">
        <v>21.4</v>
      </c>
      <c r="BT903">
        <v>20.2</v>
      </c>
      <c r="BU903">
        <v>11.5</v>
      </c>
      <c r="BV903">
        <v>20.3</v>
      </c>
      <c r="BW903">
        <v>20.7</v>
      </c>
      <c r="BX903">
        <v>20.3</v>
      </c>
      <c r="BY903">
        <v>19.8</v>
      </c>
      <c r="BZ903">
        <v>20.2</v>
      </c>
      <c r="CA903">
        <v>20.3</v>
      </c>
      <c r="CB903">
        <v>23.2</v>
      </c>
      <c r="CC903">
        <v>23.2</v>
      </c>
      <c r="CD903">
        <v>23.2</v>
      </c>
      <c r="CE903">
        <v>34.6</v>
      </c>
      <c r="CF903">
        <v>26</v>
      </c>
      <c r="CG903">
        <v>26</v>
      </c>
      <c r="CH903">
        <v>26</v>
      </c>
      <c r="CI903">
        <v>26.2</v>
      </c>
      <c r="CJ903">
        <v>26.2</v>
      </c>
      <c r="CK903">
        <v>26.2</v>
      </c>
      <c r="CL903">
        <v>26.2</v>
      </c>
      <c r="CM903">
        <v>35.8</v>
      </c>
      <c r="CN903">
        <v>26</v>
      </c>
      <c r="CO903">
        <v>27.7</v>
      </c>
      <c r="CP903">
        <v>26</v>
      </c>
    </row>
    <row r="904" spans="1:94">
      <c r="A904">
        <v>921</v>
      </c>
      <c r="B904" t="s">
        <v>1989</v>
      </c>
      <c r="C904" t="s">
        <v>1860</v>
      </c>
      <c r="D904" t="s">
        <v>1987</v>
      </c>
      <c r="E904" t="s">
        <v>550</v>
      </c>
      <c r="F904" t="s">
        <v>2121</v>
      </c>
      <c r="J904">
        <v>25.8</v>
      </c>
      <c r="L904">
        <v>25.1</v>
      </c>
      <c r="M904">
        <v>25.9</v>
      </c>
      <c r="N904">
        <v>25.9</v>
      </c>
      <c r="O904">
        <v>25.9</v>
      </c>
      <c r="P904">
        <v>25.9</v>
      </c>
      <c r="R904">
        <v>25.4</v>
      </c>
      <c r="S904">
        <v>22.3</v>
      </c>
      <c r="T904">
        <v>25</v>
      </c>
      <c r="U904">
        <v>25.8</v>
      </c>
      <c r="V904">
        <v>25.8</v>
      </c>
      <c r="W904">
        <v>25.3</v>
      </c>
      <c r="X904">
        <v>31</v>
      </c>
      <c r="Y904">
        <v>25.6</v>
      </c>
      <c r="Z904">
        <v>27.3</v>
      </c>
      <c r="AA904">
        <v>25.8</v>
      </c>
      <c r="AB904">
        <v>25.8</v>
      </c>
      <c r="AC904">
        <v>25.8</v>
      </c>
      <c r="AD904">
        <v>25.8</v>
      </c>
      <c r="AE904">
        <v>26.6</v>
      </c>
      <c r="AF904">
        <v>26.2</v>
      </c>
      <c r="AG904">
        <v>25.8</v>
      </c>
      <c r="AH904">
        <v>25.8</v>
      </c>
      <c r="AJ904">
        <v>25.4</v>
      </c>
      <c r="AK904">
        <v>25.4</v>
      </c>
      <c r="AL904">
        <v>27.4</v>
      </c>
      <c r="AM904">
        <v>22.2</v>
      </c>
      <c r="AN904">
        <v>22.2</v>
      </c>
      <c r="AO904">
        <v>22.2</v>
      </c>
      <c r="AP904">
        <v>19.9</v>
      </c>
      <c r="AQ904">
        <v>22.2</v>
      </c>
      <c r="AR904">
        <v>18.9</v>
      </c>
      <c r="AS904">
        <v>25</v>
      </c>
      <c r="AT904">
        <v>26.8</v>
      </c>
      <c r="AU904">
        <v>25</v>
      </c>
      <c r="AV904">
        <v>25</v>
      </c>
      <c r="AW904">
        <v>25.8</v>
      </c>
      <c r="AX904">
        <v>25.8</v>
      </c>
      <c r="AY904">
        <v>25.8</v>
      </c>
      <c r="AZ904">
        <v>25.8</v>
      </c>
      <c r="BA904">
        <v>34.1</v>
      </c>
      <c r="BB904">
        <v>25.8</v>
      </c>
      <c r="BC904">
        <v>23</v>
      </c>
      <c r="BD904">
        <v>25.3</v>
      </c>
      <c r="BE904">
        <v>19.3</v>
      </c>
      <c r="BF904">
        <v>25.3</v>
      </c>
      <c r="BG904">
        <v>32.2</v>
      </c>
      <c r="BH904">
        <v>46.6</v>
      </c>
      <c r="BI904">
        <v>28</v>
      </c>
      <c r="BJ904">
        <v>25.6</v>
      </c>
      <c r="BK904">
        <v>21.1</v>
      </c>
      <c r="BL904">
        <v>23.7</v>
      </c>
      <c r="BM904">
        <v>29.3</v>
      </c>
      <c r="BN904">
        <v>27.3</v>
      </c>
      <c r="BO904">
        <v>25.8</v>
      </c>
      <c r="BP904">
        <v>25.8</v>
      </c>
      <c r="BQ904">
        <v>25.8</v>
      </c>
      <c r="BR904">
        <v>25.8</v>
      </c>
      <c r="BS904">
        <v>25.8</v>
      </c>
      <c r="BT904">
        <v>25.8</v>
      </c>
      <c r="BU904">
        <v>21.5</v>
      </c>
      <c r="BV904">
        <v>25.8</v>
      </c>
      <c r="BW904">
        <v>25.8</v>
      </c>
      <c r="BX904">
        <v>25.8</v>
      </c>
      <c r="BY904">
        <v>25.8</v>
      </c>
      <c r="BZ904">
        <v>25.8</v>
      </c>
      <c r="CA904">
        <v>25.8</v>
      </c>
      <c r="CB904">
        <v>38.9</v>
      </c>
      <c r="CC904">
        <v>26</v>
      </c>
      <c r="CD904">
        <v>26.5</v>
      </c>
      <c r="CE904">
        <v>26.5</v>
      </c>
      <c r="CF904">
        <v>26.2</v>
      </c>
      <c r="CG904">
        <v>26.2</v>
      </c>
      <c r="CH904">
        <v>26.2</v>
      </c>
      <c r="CI904">
        <v>29.9</v>
      </c>
      <c r="CJ904">
        <v>20.1</v>
      </c>
      <c r="CK904">
        <v>21.5</v>
      </c>
      <c r="CL904">
        <v>25.8</v>
      </c>
      <c r="CM904">
        <v>25.8</v>
      </c>
      <c r="CN904">
        <v>25.8</v>
      </c>
      <c r="CO904">
        <v>25.8</v>
      </c>
      <c r="CP904">
        <v>25.8</v>
      </c>
    </row>
    <row r="905" spans="1:94">
      <c r="A905">
        <v>922</v>
      </c>
      <c r="B905" t="s">
        <v>1990</v>
      </c>
      <c r="C905" t="s">
        <v>1860</v>
      </c>
      <c r="D905" t="s">
        <v>1987</v>
      </c>
      <c r="E905" t="s">
        <v>1867</v>
      </c>
      <c r="F905" t="s">
        <v>2121</v>
      </c>
      <c r="J905">
        <v>38.4</v>
      </c>
      <c r="L905">
        <v>38.3</v>
      </c>
      <c r="M905">
        <v>38.3</v>
      </c>
      <c r="N905">
        <v>37.8</v>
      </c>
      <c r="O905">
        <v>38.3</v>
      </c>
      <c r="P905">
        <v>39.5</v>
      </c>
      <c r="R905">
        <v>38.2</v>
      </c>
      <c r="S905">
        <v>38.2</v>
      </c>
      <c r="T905">
        <v>38.2</v>
      </c>
      <c r="U905">
        <v>38.2</v>
      </c>
      <c r="V905">
        <v>37.7</v>
      </c>
      <c r="W905">
        <v>37.3</v>
      </c>
      <c r="X905">
        <v>37.7</v>
      </c>
      <c r="Y905">
        <v>33.3</v>
      </c>
      <c r="Z905">
        <v>37.7</v>
      </c>
      <c r="AA905">
        <v>37.7</v>
      </c>
      <c r="AB905">
        <v>38.2</v>
      </c>
      <c r="AC905">
        <v>38.2</v>
      </c>
      <c r="AD905">
        <v>38.2</v>
      </c>
      <c r="AE905">
        <v>40.4</v>
      </c>
      <c r="AF905">
        <v>39.4</v>
      </c>
      <c r="AG905">
        <v>39.4</v>
      </c>
      <c r="AH905">
        <v>46.4</v>
      </c>
      <c r="AJ905">
        <v>38.2</v>
      </c>
      <c r="AK905">
        <v>38.2</v>
      </c>
      <c r="AL905">
        <v>38.2</v>
      </c>
      <c r="AM905">
        <v>38.2</v>
      </c>
      <c r="AN905">
        <v>38.2</v>
      </c>
      <c r="AO905">
        <v>38.2</v>
      </c>
      <c r="AP905">
        <v>55.4</v>
      </c>
      <c r="AQ905">
        <v>38.2</v>
      </c>
      <c r="AR905">
        <v>38.2</v>
      </c>
      <c r="AS905">
        <v>38.2</v>
      </c>
      <c r="AT905">
        <v>39.3</v>
      </c>
      <c r="AU905">
        <v>38.2</v>
      </c>
      <c r="AV905">
        <v>38.2</v>
      </c>
      <c r="AW905">
        <v>38.2</v>
      </c>
      <c r="AX905">
        <v>37.4</v>
      </c>
      <c r="AY905">
        <v>57.7</v>
      </c>
      <c r="AZ905">
        <v>36.3</v>
      </c>
      <c r="BA905">
        <v>37.7</v>
      </c>
      <c r="BB905">
        <v>34</v>
      </c>
      <c r="BC905">
        <v>37.7</v>
      </c>
      <c r="BD905">
        <v>37.3</v>
      </c>
      <c r="BE905">
        <v>37.3</v>
      </c>
      <c r="BF905">
        <v>36.1</v>
      </c>
      <c r="BG905">
        <v>38.8</v>
      </c>
      <c r="BH905">
        <v>37.7</v>
      </c>
      <c r="BI905">
        <v>37.7</v>
      </c>
      <c r="BJ905">
        <v>33.3</v>
      </c>
      <c r="BK905">
        <v>28.8</v>
      </c>
      <c r="BL905">
        <v>33.3</v>
      </c>
      <c r="BM905">
        <v>37.7</v>
      </c>
      <c r="BN905">
        <v>37.7</v>
      </c>
      <c r="BO905">
        <v>37.7</v>
      </c>
      <c r="BP905">
        <v>38.3</v>
      </c>
      <c r="BQ905">
        <v>36.3</v>
      </c>
      <c r="BR905">
        <v>36.3</v>
      </c>
      <c r="BS905">
        <v>38.2</v>
      </c>
      <c r="BT905">
        <v>38.2</v>
      </c>
      <c r="BU905">
        <v>38.2</v>
      </c>
      <c r="BV905">
        <v>33.1</v>
      </c>
      <c r="BW905">
        <v>38.2</v>
      </c>
      <c r="BX905">
        <v>38.2</v>
      </c>
      <c r="BY905">
        <v>36.6</v>
      </c>
      <c r="BZ905">
        <v>34.8</v>
      </c>
      <c r="CA905">
        <v>39</v>
      </c>
      <c r="CB905">
        <v>40.4</v>
      </c>
      <c r="CC905">
        <v>46.3</v>
      </c>
      <c r="CD905">
        <v>40.4</v>
      </c>
      <c r="CE905">
        <v>44</v>
      </c>
      <c r="CF905">
        <v>39.4</v>
      </c>
      <c r="CG905">
        <v>35.7</v>
      </c>
      <c r="CH905">
        <v>39.4</v>
      </c>
      <c r="CI905">
        <v>39.4</v>
      </c>
      <c r="CJ905">
        <v>39.4</v>
      </c>
      <c r="CK905">
        <v>39.4</v>
      </c>
      <c r="CL905">
        <v>39.4</v>
      </c>
      <c r="CM905">
        <v>39.4</v>
      </c>
      <c r="CN905">
        <v>46.5</v>
      </c>
      <c r="CO905">
        <v>46.5</v>
      </c>
      <c r="CP905">
        <v>50.8</v>
      </c>
    </row>
    <row r="906" spans="1:94">
      <c r="A906">
        <v>923</v>
      </c>
      <c r="B906" t="s">
        <v>1991</v>
      </c>
      <c r="C906" t="s">
        <v>1860</v>
      </c>
      <c r="D906" t="s">
        <v>1987</v>
      </c>
      <c r="E906" t="s">
        <v>1869</v>
      </c>
      <c r="F906" t="s">
        <v>2121</v>
      </c>
      <c r="J906">
        <v>10.7</v>
      </c>
      <c r="L906">
        <v>8.6</v>
      </c>
      <c r="M906">
        <v>10.4</v>
      </c>
      <c r="N906">
        <v>9.4</v>
      </c>
      <c r="O906">
        <v>10.4</v>
      </c>
      <c r="P906">
        <v>15.1</v>
      </c>
      <c r="R906">
        <v>7.4</v>
      </c>
      <c r="S906">
        <v>8.4</v>
      </c>
      <c r="T906">
        <v>8.4</v>
      </c>
      <c r="U906">
        <v>10.2</v>
      </c>
      <c r="V906">
        <v>10.2</v>
      </c>
      <c r="W906">
        <v>6.8</v>
      </c>
      <c r="X906">
        <v>9.2</v>
      </c>
      <c r="Y906">
        <v>9.2</v>
      </c>
      <c r="Z906">
        <v>9.9</v>
      </c>
      <c r="AA906">
        <v>9.2</v>
      </c>
      <c r="AB906">
        <v>10.2</v>
      </c>
      <c r="AC906">
        <v>10.2</v>
      </c>
      <c r="AD906">
        <v>10.2</v>
      </c>
      <c r="AE906">
        <v>10.2</v>
      </c>
      <c r="AF906">
        <v>14.9</v>
      </c>
      <c r="AG906">
        <v>19.4</v>
      </c>
      <c r="AH906">
        <v>14.9</v>
      </c>
      <c r="AJ906">
        <v>7.3</v>
      </c>
      <c r="AK906">
        <v>7.3</v>
      </c>
      <c r="AL906">
        <v>7.3</v>
      </c>
      <c r="AM906">
        <v>8.3</v>
      </c>
      <c r="AN906">
        <v>17.2</v>
      </c>
      <c r="AO906">
        <v>8.3</v>
      </c>
      <c r="AP906">
        <v>8.3</v>
      </c>
      <c r="AQ906">
        <v>8.3</v>
      </c>
      <c r="AR906">
        <v>8.3</v>
      </c>
      <c r="AS906">
        <v>8.3</v>
      </c>
      <c r="AT906">
        <v>8.3</v>
      </c>
      <c r="AU906">
        <v>8.3</v>
      </c>
      <c r="AV906">
        <v>8.3</v>
      </c>
      <c r="AW906">
        <v>8.1</v>
      </c>
      <c r="AX906">
        <v>10.1</v>
      </c>
      <c r="AY906">
        <v>13.1</v>
      </c>
      <c r="AZ906">
        <v>10.1</v>
      </c>
      <c r="BA906">
        <v>10.1</v>
      </c>
      <c r="BB906">
        <v>10.1</v>
      </c>
      <c r="BC906">
        <v>13</v>
      </c>
      <c r="BD906">
        <v>6.7</v>
      </c>
      <c r="BE906">
        <v>6.7</v>
      </c>
      <c r="BF906">
        <v>6.7</v>
      </c>
      <c r="BG906">
        <v>9.1</v>
      </c>
      <c r="BH906">
        <v>15.3</v>
      </c>
      <c r="BI906">
        <v>6.6</v>
      </c>
      <c r="BJ906">
        <v>9.1</v>
      </c>
      <c r="BK906">
        <v>9</v>
      </c>
      <c r="BL906">
        <v>8.4</v>
      </c>
      <c r="BM906">
        <v>9.8</v>
      </c>
      <c r="BN906">
        <v>9.8</v>
      </c>
      <c r="BO906">
        <v>9.1</v>
      </c>
      <c r="BP906">
        <v>9.1</v>
      </c>
      <c r="BQ906">
        <v>10.1</v>
      </c>
      <c r="BR906">
        <v>10.1</v>
      </c>
      <c r="BS906">
        <v>10.1</v>
      </c>
      <c r="BT906">
        <v>10.1</v>
      </c>
      <c r="BU906">
        <v>9.5</v>
      </c>
      <c r="BV906">
        <v>10.1</v>
      </c>
      <c r="BW906">
        <v>10.1</v>
      </c>
      <c r="BX906">
        <v>11.3</v>
      </c>
      <c r="BY906">
        <v>10.1</v>
      </c>
      <c r="BZ906">
        <v>10.1</v>
      </c>
      <c r="CA906">
        <v>10.1</v>
      </c>
      <c r="CB906">
        <v>10.1</v>
      </c>
      <c r="CC906">
        <v>6.7</v>
      </c>
      <c r="CD906">
        <v>10.1</v>
      </c>
      <c r="CE906">
        <v>10.1</v>
      </c>
      <c r="CF906">
        <v>14.7</v>
      </c>
      <c r="CG906">
        <v>14.7</v>
      </c>
      <c r="CH906">
        <v>14.7</v>
      </c>
      <c r="CI906">
        <v>21</v>
      </c>
      <c r="CJ906">
        <v>19.2</v>
      </c>
      <c r="CK906">
        <v>19.2</v>
      </c>
      <c r="CL906">
        <v>19.2</v>
      </c>
      <c r="CM906">
        <v>20.9</v>
      </c>
      <c r="CN906">
        <v>14.7</v>
      </c>
      <c r="CO906">
        <v>14.7</v>
      </c>
      <c r="CP906">
        <v>12.8</v>
      </c>
    </row>
    <row r="907" spans="1:94">
      <c r="A907">
        <v>924</v>
      </c>
      <c r="B907" t="s">
        <v>1992</v>
      </c>
      <c r="C907" t="s">
        <v>1860</v>
      </c>
      <c r="D907" t="s">
        <v>1987</v>
      </c>
      <c r="E907" t="s">
        <v>1871</v>
      </c>
      <c r="F907" t="s">
        <v>2121</v>
      </c>
      <c r="J907">
        <v>9.3</v>
      </c>
      <c r="L907">
        <v>7.6</v>
      </c>
      <c r="M907">
        <v>9.6</v>
      </c>
      <c r="N907">
        <v>7.7</v>
      </c>
      <c r="O907">
        <v>10.1</v>
      </c>
      <c r="P907">
        <v>11.8</v>
      </c>
      <c r="R907">
        <v>7.3</v>
      </c>
      <c r="S907">
        <v>7.4</v>
      </c>
      <c r="T907">
        <v>7.4</v>
      </c>
      <c r="U907">
        <v>9.3</v>
      </c>
      <c r="V907">
        <v>9.3</v>
      </c>
      <c r="W907">
        <v>3.5</v>
      </c>
      <c r="X907">
        <v>7.4</v>
      </c>
      <c r="Y907">
        <v>6.9</v>
      </c>
      <c r="Z907">
        <v>10.4</v>
      </c>
      <c r="AA907">
        <v>7.4</v>
      </c>
      <c r="AB907">
        <v>8.5</v>
      </c>
      <c r="AC907">
        <v>9.7</v>
      </c>
      <c r="AD907">
        <v>9.7</v>
      </c>
      <c r="AE907">
        <v>13.6</v>
      </c>
      <c r="AF907">
        <v>11.4</v>
      </c>
      <c r="AG907">
        <v>15.6</v>
      </c>
      <c r="AH907">
        <v>11.4</v>
      </c>
      <c r="AJ907">
        <v>7.1</v>
      </c>
      <c r="AK907">
        <v>7.1</v>
      </c>
      <c r="AL907">
        <v>7.1</v>
      </c>
      <c r="AM907">
        <v>7.2</v>
      </c>
      <c r="AN907">
        <v>7.2</v>
      </c>
      <c r="AO907">
        <v>7.2</v>
      </c>
      <c r="AP907">
        <v>7.2</v>
      </c>
      <c r="AQ907">
        <v>7.2</v>
      </c>
      <c r="AR907">
        <v>7.2</v>
      </c>
      <c r="AS907">
        <v>7.1</v>
      </c>
      <c r="AT907">
        <v>7.2</v>
      </c>
      <c r="AU907">
        <v>7.2</v>
      </c>
      <c r="AV907">
        <v>6.9</v>
      </c>
      <c r="AW907">
        <v>7.9</v>
      </c>
      <c r="AX907">
        <v>9.8</v>
      </c>
      <c r="AY907">
        <v>21.5</v>
      </c>
      <c r="AZ907">
        <v>7.9</v>
      </c>
      <c r="BA907">
        <v>9.1</v>
      </c>
      <c r="BB907">
        <v>9.1</v>
      </c>
      <c r="BC907">
        <v>9.1</v>
      </c>
      <c r="BD907">
        <v>3.5</v>
      </c>
      <c r="BE907">
        <v>3.5</v>
      </c>
      <c r="BF907">
        <v>3.5</v>
      </c>
      <c r="BG907">
        <v>7.3</v>
      </c>
      <c r="BH907">
        <v>7.3</v>
      </c>
      <c r="BI907">
        <v>6.6</v>
      </c>
      <c r="BJ907">
        <v>6.8</v>
      </c>
      <c r="BK907">
        <v>6.7</v>
      </c>
      <c r="BL907">
        <v>5.3</v>
      </c>
      <c r="BM907">
        <v>11.6</v>
      </c>
      <c r="BN907">
        <v>10.2</v>
      </c>
      <c r="BO907">
        <v>7.3</v>
      </c>
      <c r="BP907">
        <v>7.3</v>
      </c>
      <c r="BQ907">
        <v>7.9</v>
      </c>
      <c r="BR907">
        <v>8.3</v>
      </c>
      <c r="BS907">
        <v>8.3</v>
      </c>
      <c r="BT907">
        <v>9.5</v>
      </c>
      <c r="BU907">
        <v>9.5</v>
      </c>
      <c r="BV907">
        <v>12.5</v>
      </c>
      <c r="BW907">
        <v>9.5</v>
      </c>
      <c r="BX907">
        <v>9.5</v>
      </c>
      <c r="BY907">
        <v>9.7</v>
      </c>
      <c r="BZ907">
        <v>4.8</v>
      </c>
      <c r="CA907">
        <v>9.5</v>
      </c>
      <c r="CB907">
        <v>13.3</v>
      </c>
      <c r="CC907">
        <v>13.3</v>
      </c>
      <c r="CD907">
        <v>13.3</v>
      </c>
      <c r="CE907">
        <v>14.3</v>
      </c>
      <c r="CF907">
        <v>5.7</v>
      </c>
      <c r="CG907">
        <v>11.2</v>
      </c>
      <c r="CH907">
        <v>11.2</v>
      </c>
      <c r="CI907">
        <v>15.3</v>
      </c>
      <c r="CJ907">
        <v>15.3</v>
      </c>
      <c r="CK907">
        <v>15.3</v>
      </c>
      <c r="CL907">
        <v>15.3</v>
      </c>
      <c r="CM907">
        <v>24</v>
      </c>
      <c r="CN907">
        <v>11.2</v>
      </c>
      <c r="CO907">
        <v>11.2</v>
      </c>
      <c r="CP907">
        <v>11.2</v>
      </c>
    </row>
    <row r="908" spans="1:94">
      <c r="A908">
        <v>925</v>
      </c>
      <c r="B908" t="s">
        <v>1993</v>
      </c>
      <c r="C908" t="s">
        <v>1860</v>
      </c>
      <c r="D908" t="s">
        <v>1987</v>
      </c>
      <c r="E908" t="s">
        <v>1873</v>
      </c>
      <c r="F908" t="s">
        <v>2121</v>
      </c>
      <c r="J908">
        <v>50.6</v>
      </c>
      <c r="L908">
        <v>52.7</v>
      </c>
      <c r="M908">
        <v>50.1</v>
      </c>
      <c r="N908">
        <v>50.1</v>
      </c>
      <c r="O908">
        <v>49.7</v>
      </c>
      <c r="P908">
        <v>50.1</v>
      </c>
      <c r="R908">
        <v>53</v>
      </c>
      <c r="S908">
        <v>53</v>
      </c>
      <c r="T908">
        <v>53</v>
      </c>
      <c r="U908">
        <v>50.4</v>
      </c>
      <c r="V908">
        <v>50.4</v>
      </c>
      <c r="W908">
        <v>49.3</v>
      </c>
      <c r="X908">
        <v>50.4</v>
      </c>
      <c r="Y908">
        <v>50.4</v>
      </c>
      <c r="Z908">
        <v>50.4</v>
      </c>
      <c r="AA908">
        <v>50.4</v>
      </c>
      <c r="AB908">
        <v>50</v>
      </c>
      <c r="AC908">
        <v>50</v>
      </c>
      <c r="AD908">
        <v>50</v>
      </c>
      <c r="AE908">
        <v>47.9</v>
      </c>
      <c r="AF908">
        <v>50.4</v>
      </c>
      <c r="AG908">
        <v>50.4</v>
      </c>
      <c r="AH908">
        <v>49.2</v>
      </c>
      <c r="AJ908">
        <v>52.7</v>
      </c>
      <c r="AK908">
        <v>49.6</v>
      </c>
      <c r="AL908">
        <v>53.3</v>
      </c>
      <c r="AM908">
        <v>61.7</v>
      </c>
      <c r="AN908">
        <v>51.7</v>
      </c>
      <c r="AO908">
        <v>52.7</v>
      </c>
      <c r="AP908">
        <v>52.7</v>
      </c>
      <c r="AQ908">
        <v>52.7</v>
      </c>
      <c r="AR908">
        <v>52.7</v>
      </c>
      <c r="AS908">
        <v>55.7</v>
      </c>
      <c r="AT908">
        <v>52.7</v>
      </c>
      <c r="AU908">
        <v>48.5</v>
      </c>
      <c r="AV908">
        <v>52.7</v>
      </c>
      <c r="AW908">
        <v>50.2</v>
      </c>
      <c r="AX908">
        <v>50.2</v>
      </c>
      <c r="AY908">
        <v>50.2</v>
      </c>
      <c r="AZ908">
        <v>50.2</v>
      </c>
      <c r="BA908">
        <v>54.6</v>
      </c>
      <c r="BB908">
        <v>50.2</v>
      </c>
      <c r="BC908">
        <v>50.2</v>
      </c>
      <c r="BD908">
        <v>49.1</v>
      </c>
      <c r="BE908">
        <v>49.1</v>
      </c>
      <c r="BF908">
        <v>49.1</v>
      </c>
      <c r="BG908">
        <v>56.1</v>
      </c>
      <c r="BH908">
        <v>42.7</v>
      </c>
      <c r="BI908">
        <v>50.2</v>
      </c>
      <c r="BJ908">
        <v>50.2</v>
      </c>
      <c r="BK908">
        <v>50.2</v>
      </c>
      <c r="BL908">
        <v>50.2</v>
      </c>
      <c r="BM908">
        <v>50.2</v>
      </c>
      <c r="BN908">
        <v>50.2</v>
      </c>
      <c r="BO908">
        <v>50.2</v>
      </c>
      <c r="BP908">
        <v>50.2</v>
      </c>
      <c r="BQ908">
        <v>49.8</v>
      </c>
      <c r="BR908">
        <v>49.8</v>
      </c>
      <c r="BS908">
        <v>52.4</v>
      </c>
      <c r="BT908">
        <v>49.8</v>
      </c>
      <c r="BU908">
        <v>49.8</v>
      </c>
      <c r="BV908">
        <v>50.1</v>
      </c>
      <c r="BW908">
        <v>32.3</v>
      </c>
      <c r="BX908">
        <v>49.8</v>
      </c>
      <c r="BY908">
        <v>59.8</v>
      </c>
      <c r="BZ908">
        <v>49.8</v>
      </c>
      <c r="CA908">
        <v>43.1</v>
      </c>
      <c r="CB908">
        <v>47.7</v>
      </c>
      <c r="CC908">
        <v>47.7</v>
      </c>
      <c r="CD908">
        <v>47.7</v>
      </c>
      <c r="CE908">
        <v>47.7</v>
      </c>
      <c r="CF908">
        <v>53.8</v>
      </c>
      <c r="CG908">
        <v>50.2</v>
      </c>
      <c r="CH908">
        <v>50.2</v>
      </c>
      <c r="CI908">
        <v>50.2</v>
      </c>
      <c r="CJ908">
        <v>50.2</v>
      </c>
      <c r="CK908">
        <v>50.2</v>
      </c>
      <c r="CL908">
        <v>43.4</v>
      </c>
      <c r="CM908">
        <v>50.2</v>
      </c>
      <c r="CN908">
        <v>46.8</v>
      </c>
      <c r="CO908">
        <v>48.9</v>
      </c>
      <c r="CP908">
        <v>49</v>
      </c>
    </row>
  </sheetData>
  <autoFilter ref="A1:CP889"/>
  <conditionalFormatting sqref="E1:E1048576">
    <cfRule type="duplicateValues" dxfId="2" priority="3"/>
  </conditionalFormatting>
  <conditionalFormatting sqref="B370:B374">
    <cfRule type="duplicateValues" dxfId="1" priority="2"/>
  </conditionalFormatting>
  <conditionalFormatting sqref="B1:B1048576">
    <cfRule type="duplicateValues" dxfId="0" priority="1"/>
  </conditionalFormatting>
  <pageMargins left="0.7" right="0.7" top="0.75" bottom="0.75" header="0.3" footer="0.3"/>
  <pageSetup orientation="portrait"/>
  <headerFooter scaleWithDoc="1" alignWithMargins="0" differentFirst="0" differentOddEven="0"/>
  <extLst/>
</worksheet>
</file>

<file path=xl/worksheets/sheet1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2:B8"/>
  <sheetViews>
    <sheetView view="normal" workbookViewId="0">
      <selection pane="topLeft" activeCell="A1" sqref="A1"/>
    </sheetView>
  </sheetViews>
  <sheetFormatPr defaultRowHeight="14.5"/>
  <cols>
    <col min="1" max="1" width="21.25390625" customWidth="1"/>
    <col min="2" max="2" width="34.50390625" customWidth="1"/>
  </cols>
  <sheetData>
    <row r="2" spans="1:2">
      <c r="A2" t="s">
        <v>2122</v>
      </c>
      <c r="B2" t="s">
        <v>2123</v>
      </c>
    </row>
    <row r="3" spans="1:2">
      <c r="A3" t="s">
        <v>2124</v>
      </c>
      <c r="B3">
        <v>2021</v>
      </c>
    </row>
    <row r="4" spans="1:2">
      <c r="A4" t="s">
        <v>2125</v>
      </c>
      <c r="B4" t="s">
        <v>2126</v>
      </c>
    </row>
    <row r="5" spans="1:2">
      <c r="A5" t="s">
        <v>2127</v>
      </c>
      <c r="B5" t="s">
        <v>2128</v>
      </c>
    </row>
    <row r="6" spans="2:2">
      <c r="B6" t="s">
        <v>2129</v>
      </c>
    </row>
    <row r="7" spans="2:2">
      <c r="B7" t="s">
        <v>2130</v>
      </c>
    </row>
    <row r="8" spans="2:2">
      <c r="B8" t="s">
        <v>2131</v>
      </c>
    </row>
  </sheetData>
  <pageMargins left="0.7" right="0.7" top="0.75" bottom="0.75" header="0.3" footer="0.3"/>
  <headerFooter scaleWithDoc="1" alignWithMargins="0" differentFirst="0" differentOddEven="0"/>
  <extLst/>
</worksheet>
</file>

<file path=xl/worksheets/sheet1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4:O72"/>
  <sheetViews>
    <sheetView topLeftCell="A25" view="normal" workbookViewId="0">
      <selection pane="topLeft" activeCell="A1" sqref="A1"/>
    </sheetView>
  </sheetViews>
  <sheetFormatPr defaultColWidth="9.26953125" defaultRowHeight="12.5"/>
  <cols>
    <col min="1" max="1" width="10.75390625" style="405" bestFit="1" customWidth="1"/>
    <col min="2" max="2" width="12.00390625" style="405" customWidth="1"/>
    <col min="3" max="3" width="11.75390625" style="405" customWidth="1"/>
    <col min="4" max="4" width="9.75390625" style="405" bestFit="1" customWidth="1"/>
    <col min="5" max="10" width="9.25390625" style="405" customWidth="1"/>
    <col min="11" max="11" width="5.50390625" style="405" bestFit="1" customWidth="1"/>
    <col min="12" max="12" width="7.25390625" style="405" bestFit="1" customWidth="1"/>
    <col min="13" max="13" width="6.00390625" style="405" bestFit="1" customWidth="1"/>
    <col min="14" max="14" width="38.75390625" style="405" bestFit="1" customWidth="1"/>
    <col min="15" max="15" width="59.25390625" style="405" customWidth="1"/>
    <col min="16" max="16384" width="9.25390625" style="405" customWidth="1"/>
  </cols>
  <sheetData>
    <row r="4" spans="2:3">
      <c r="B4" s="405" t="s">
        <v>2132</v>
      </c>
      <c r="C4" s="405" t="s">
        <v>2133</v>
      </c>
    </row>
    <row r="6" spans="1:6">
      <c r="A6" s="405" t="s">
        <v>2134</v>
      </c>
      <c r="B6" s="405" t="str">
        <f>B4</f>
        <v>ward name: Blacon Ward</v>
      </c>
      <c r="C6" s="405" t="str">
        <f>C4</f>
        <v>Cheshire West and Chester Acorn 2022</v>
      </c>
      <c r="D6" s="405" t="s">
        <v>2135</v>
      </c>
      <c r="E6" s="405" t="str">
        <f>"Profile Title: "&amp;B6</f>
        <v>Profile Title: ward name: Blacon Ward</v>
      </c>
      <c r="F6" s="405" t="str">
        <f>"Base Title: "&amp;C6</f>
        <v>Base Title: Cheshire West and Chester Acorn 2022</v>
      </c>
    </row>
    <row r="7" spans="1:12" ht="13.5">
      <c r="A7" s="374">
        <v>1</v>
      </c>
      <c r="B7" s="374">
        <v>0</v>
      </c>
      <c r="C7" s="374">
        <v>2</v>
      </c>
      <c r="D7" s="405">
        <v>1</v>
      </c>
      <c r="K7" s="406"/>
      <c r="L7" s="406"/>
    </row>
    <row r="8" spans="1:15" ht="13.5">
      <c r="A8" s="374">
        <v>2</v>
      </c>
      <c r="B8" s="374">
        <v>0</v>
      </c>
      <c r="C8" s="374">
        <v>0</v>
      </c>
      <c r="D8" s="405">
        <v>2</v>
      </c>
      <c r="K8" s="406"/>
      <c r="L8" s="406"/>
      <c r="O8" s="407"/>
    </row>
    <row r="9" spans="1:12" ht="13.5">
      <c r="A9" s="374">
        <v>3</v>
      </c>
      <c r="B9" s="374">
        <v>0</v>
      </c>
      <c r="C9" s="374">
        <v>201</v>
      </c>
      <c r="D9" s="405">
        <v>3</v>
      </c>
      <c r="K9" s="406"/>
      <c r="L9" s="406"/>
    </row>
    <row r="10" spans="1:12" ht="13.5">
      <c r="A10" s="374">
        <v>4</v>
      </c>
      <c r="B10" s="374">
        <v>0</v>
      </c>
      <c r="C10" s="374">
        <v>578</v>
      </c>
      <c r="D10" s="405">
        <v>4</v>
      </c>
      <c r="K10" s="406"/>
      <c r="L10" s="406"/>
    </row>
    <row r="11" spans="1:12" ht="13.5">
      <c r="A11" s="374">
        <v>5</v>
      </c>
      <c r="B11" s="374">
        <v>0</v>
      </c>
      <c r="C11" s="374">
        <v>1523</v>
      </c>
      <c r="D11" s="405">
        <v>5</v>
      </c>
      <c r="K11" s="406"/>
      <c r="L11" s="406"/>
    </row>
    <row r="12" spans="1:12" ht="13.5">
      <c r="A12" s="374">
        <v>6</v>
      </c>
      <c r="B12" s="374">
        <v>0</v>
      </c>
      <c r="C12" s="374">
        <v>237</v>
      </c>
      <c r="D12" s="405">
        <v>6</v>
      </c>
      <c r="K12" s="406"/>
      <c r="L12" s="406"/>
    </row>
    <row r="13" spans="1:12" ht="13.5">
      <c r="A13" s="374">
        <v>7</v>
      </c>
      <c r="B13" s="374">
        <v>0</v>
      </c>
      <c r="C13" s="374">
        <v>52</v>
      </c>
      <c r="D13" s="405">
        <v>7</v>
      </c>
      <c r="K13" s="406"/>
      <c r="L13" s="406"/>
    </row>
    <row r="14" spans="1:12" ht="13.5">
      <c r="A14" s="374">
        <v>8</v>
      </c>
      <c r="B14" s="374">
        <v>0</v>
      </c>
      <c r="C14" s="374">
        <v>114</v>
      </c>
      <c r="D14" s="405">
        <v>8</v>
      </c>
      <c r="K14" s="406"/>
      <c r="L14" s="406"/>
    </row>
    <row r="15" spans="1:12" ht="13.5">
      <c r="A15" s="374">
        <v>9</v>
      </c>
      <c r="B15" s="374">
        <v>0</v>
      </c>
      <c r="C15" s="374">
        <v>270</v>
      </c>
      <c r="D15" s="405">
        <v>9</v>
      </c>
      <c r="K15" s="406"/>
      <c r="L15" s="406"/>
    </row>
    <row r="16" spans="1:12" ht="13.5">
      <c r="A16" s="374">
        <v>10</v>
      </c>
      <c r="B16" s="374">
        <v>0</v>
      </c>
      <c r="C16" s="374">
        <v>807</v>
      </c>
      <c r="D16" s="405">
        <v>10</v>
      </c>
      <c r="K16" s="406"/>
      <c r="L16" s="406"/>
    </row>
    <row r="17" spans="1:12" ht="13.5">
      <c r="A17" s="374">
        <v>11</v>
      </c>
      <c r="B17" s="374">
        <v>2</v>
      </c>
      <c r="C17" s="374">
        <v>446</v>
      </c>
      <c r="D17" s="405">
        <v>11</v>
      </c>
      <c r="K17" s="406"/>
      <c r="L17" s="406"/>
    </row>
    <row r="18" spans="1:12" ht="13.5">
      <c r="A18" s="374">
        <v>12</v>
      </c>
      <c r="B18" s="374">
        <v>3</v>
      </c>
      <c r="C18" s="374">
        <v>193</v>
      </c>
      <c r="D18" s="405">
        <v>12</v>
      </c>
      <c r="K18" s="406"/>
      <c r="L18" s="406"/>
    </row>
    <row r="19" spans="1:12" ht="13.5">
      <c r="A19" s="374">
        <v>13</v>
      </c>
      <c r="B19" s="374">
        <v>0</v>
      </c>
      <c r="C19" s="374">
        <v>90</v>
      </c>
      <c r="D19" s="405">
        <v>13</v>
      </c>
      <c r="K19" s="406"/>
      <c r="L19" s="406"/>
    </row>
    <row r="20" spans="1:12" ht="13.5">
      <c r="A20" s="374">
        <v>14</v>
      </c>
      <c r="B20" s="374">
        <v>0</v>
      </c>
      <c r="C20" s="374">
        <v>6</v>
      </c>
      <c r="D20" s="405">
        <v>14</v>
      </c>
      <c r="K20" s="406"/>
      <c r="L20" s="406"/>
    </row>
    <row r="21" spans="1:12" ht="13.5">
      <c r="A21" s="374">
        <v>15</v>
      </c>
      <c r="B21" s="374">
        <v>0</v>
      </c>
      <c r="C21" s="374">
        <v>0</v>
      </c>
      <c r="D21" s="405">
        <v>15</v>
      </c>
      <c r="K21" s="406"/>
      <c r="L21" s="406"/>
    </row>
    <row r="22" spans="1:12" ht="13.5">
      <c r="A22" s="374">
        <v>16</v>
      </c>
      <c r="B22" s="374">
        <v>0</v>
      </c>
      <c r="C22" s="374">
        <v>2</v>
      </c>
      <c r="D22" s="405">
        <v>16</v>
      </c>
      <c r="K22" s="406"/>
      <c r="L22" s="406"/>
    </row>
    <row r="23" spans="1:12" ht="13.5">
      <c r="A23" s="374">
        <v>17</v>
      </c>
      <c r="B23" s="374">
        <v>0</v>
      </c>
      <c r="C23" s="374">
        <v>1</v>
      </c>
      <c r="D23" s="405">
        <v>17</v>
      </c>
      <c r="K23" s="406"/>
      <c r="L23" s="406"/>
    </row>
    <row r="24" spans="1:11" ht="13.5">
      <c r="A24" s="374">
        <v>18</v>
      </c>
      <c r="B24" s="374">
        <v>0</v>
      </c>
      <c r="C24" s="374">
        <v>183</v>
      </c>
      <c r="D24" s="405">
        <v>18</v>
      </c>
      <c r="K24" s="406"/>
    </row>
    <row r="25" spans="1:4" ht="13.5">
      <c r="A25" s="374">
        <v>19</v>
      </c>
      <c r="B25" s="374">
        <v>0</v>
      </c>
      <c r="C25" s="374">
        <v>259</v>
      </c>
      <c r="D25" s="405">
        <v>19</v>
      </c>
    </row>
    <row r="26" spans="1:4" ht="13.5">
      <c r="A26" s="374">
        <v>20</v>
      </c>
      <c r="B26" s="374">
        <v>0</v>
      </c>
      <c r="C26" s="374">
        <v>1</v>
      </c>
      <c r="D26" s="405">
        <v>20</v>
      </c>
    </row>
    <row r="27" spans="1:4" ht="13.5">
      <c r="A27" s="374">
        <v>21</v>
      </c>
      <c r="B27" s="374">
        <v>0</v>
      </c>
      <c r="C27" s="374">
        <v>242</v>
      </c>
      <c r="D27" s="405">
        <v>21</v>
      </c>
    </row>
    <row r="28" spans="1:4" ht="13.5">
      <c r="A28" s="374">
        <v>22</v>
      </c>
      <c r="B28" s="374">
        <v>0</v>
      </c>
      <c r="C28" s="374">
        <v>43</v>
      </c>
      <c r="D28" s="405">
        <v>22</v>
      </c>
    </row>
    <row r="29" spans="1:4" ht="13.5">
      <c r="A29" s="374">
        <v>23</v>
      </c>
      <c r="B29" s="374">
        <v>4</v>
      </c>
      <c r="C29" s="374">
        <v>427</v>
      </c>
      <c r="D29" s="405">
        <v>23</v>
      </c>
    </row>
    <row r="30" spans="1:4" ht="13.5">
      <c r="A30" s="374">
        <v>24</v>
      </c>
      <c r="B30" s="374">
        <v>9</v>
      </c>
      <c r="C30" s="374">
        <v>250</v>
      </c>
      <c r="D30" s="405">
        <v>24</v>
      </c>
    </row>
    <row r="31" spans="1:4" ht="13.5">
      <c r="A31" s="374">
        <v>25</v>
      </c>
      <c r="B31" s="374">
        <v>0</v>
      </c>
      <c r="C31" s="374">
        <v>0</v>
      </c>
      <c r="D31" s="405">
        <v>25</v>
      </c>
    </row>
    <row r="32" spans="1:4" ht="13.5">
      <c r="A32" s="374">
        <v>26</v>
      </c>
      <c r="B32" s="374">
        <v>0</v>
      </c>
      <c r="C32" s="374">
        <v>262</v>
      </c>
      <c r="D32" s="405">
        <v>26</v>
      </c>
    </row>
    <row r="33" spans="1:4" ht="13.5">
      <c r="A33" s="374">
        <v>27</v>
      </c>
      <c r="B33" s="374">
        <v>30</v>
      </c>
      <c r="C33" s="374">
        <v>326</v>
      </c>
      <c r="D33" s="405">
        <v>27</v>
      </c>
    </row>
    <row r="34" spans="1:4" ht="13.5">
      <c r="A34" s="374">
        <v>28</v>
      </c>
      <c r="B34" s="374">
        <v>0</v>
      </c>
      <c r="C34" s="374">
        <v>5</v>
      </c>
      <c r="D34" s="405">
        <v>28</v>
      </c>
    </row>
    <row r="35" spans="1:4" ht="13.5">
      <c r="A35" s="374">
        <v>29</v>
      </c>
      <c r="B35" s="374">
        <v>5</v>
      </c>
      <c r="C35" s="374">
        <v>193</v>
      </c>
      <c r="D35" s="405">
        <v>29</v>
      </c>
    </row>
    <row r="36" spans="1:4" ht="13.5">
      <c r="A36" s="374">
        <v>30</v>
      </c>
      <c r="B36" s="374">
        <v>8</v>
      </c>
      <c r="C36" s="374">
        <v>198</v>
      </c>
      <c r="D36" s="405">
        <v>30</v>
      </c>
    </row>
    <row r="37" spans="1:4" ht="13.5">
      <c r="A37" s="374">
        <v>31</v>
      </c>
      <c r="B37" s="374">
        <v>1</v>
      </c>
      <c r="C37" s="374">
        <v>27</v>
      </c>
      <c r="D37" s="405">
        <v>31</v>
      </c>
    </row>
    <row r="38" spans="1:4" ht="13.5">
      <c r="A38" s="374">
        <v>32</v>
      </c>
      <c r="B38" s="374">
        <v>0</v>
      </c>
      <c r="C38" s="374">
        <v>221</v>
      </c>
      <c r="D38" s="405">
        <v>32</v>
      </c>
    </row>
    <row r="39" spans="1:4" ht="13.5">
      <c r="A39" s="374">
        <v>33</v>
      </c>
      <c r="B39" s="374">
        <v>6</v>
      </c>
      <c r="C39" s="374">
        <v>234</v>
      </c>
      <c r="D39" s="405">
        <v>33</v>
      </c>
    </row>
    <row r="40" spans="1:4" ht="13.5">
      <c r="A40" s="374">
        <v>34</v>
      </c>
      <c r="B40" s="374">
        <v>0</v>
      </c>
      <c r="C40" s="374">
        <v>14</v>
      </c>
      <c r="D40" s="405">
        <v>34</v>
      </c>
    </row>
    <row r="41" spans="1:4" ht="13.5">
      <c r="A41" s="374">
        <v>35</v>
      </c>
      <c r="B41" s="374">
        <v>3</v>
      </c>
      <c r="C41" s="374">
        <v>31</v>
      </c>
      <c r="D41" s="405">
        <v>35</v>
      </c>
    </row>
    <row r="42" spans="1:4" ht="13.5">
      <c r="A42" s="374">
        <v>36</v>
      </c>
      <c r="B42" s="374">
        <v>0</v>
      </c>
      <c r="C42" s="374">
        <v>7</v>
      </c>
      <c r="D42" s="405">
        <v>36</v>
      </c>
    </row>
    <row r="43" spans="1:4" ht="13.5">
      <c r="A43" s="374">
        <v>37</v>
      </c>
      <c r="B43" s="374">
        <v>3</v>
      </c>
      <c r="C43" s="374">
        <v>47</v>
      </c>
      <c r="D43" s="405">
        <v>37</v>
      </c>
    </row>
    <row r="44" spans="1:4" ht="13.5">
      <c r="A44" s="374">
        <v>38</v>
      </c>
      <c r="B44" s="374">
        <v>12</v>
      </c>
      <c r="C44" s="374">
        <v>290</v>
      </c>
      <c r="D44" s="405">
        <v>38</v>
      </c>
    </row>
    <row r="45" spans="1:4" ht="13.5">
      <c r="A45" s="374">
        <v>39</v>
      </c>
      <c r="B45" s="374">
        <v>5</v>
      </c>
      <c r="C45" s="374">
        <v>219</v>
      </c>
      <c r="D45" s="405">
        <v>39</v>
      </c>
    </row>
    <row r="46" spans="1:4" ht="13.5">
      <c r="A46" s="374">
        <v>40</v>
      </c>
      <c r="B46" s="374">
        <v>0</v>
      </c>
      <c r="C46" s="374">
        <v>0</v>
      </c>
      <c r="D46" s="405">
        <v>40</v>
      </c>
    </row>
    <row r="47" spans="1:4" ht="13.5">
      <c r="A47" s="374">
        <v>41</v>
      </c>
      <c r="B47" s="374">
        <v>0</v>
      </c>
      <c r="C47" s="374">
        <v>161</v>
      </c>
      <c r="D47" s="405">
        <v>41</v>
      </c>
    </row>
    <row r="48" spans="1:4" ht="13.5">
      <c r="A48" s="374">
        <v>42</v>
      </c>
      <c r="B48" s="374">
        <v>5</v>
      </c>
      <c r="C48" s="374">
        <v>83</v>
      </c>
      <c r="D48" s="405">
        <v>42</v>
      </c>
    </row>
    <row r="49" spans="1:4" ht="13.5">
      <c r="A49" s="374">
        <v>43</v>
      </c>
      <c r="B49" s="374">
        <v>15</v>
      </c>
      <c r="C49" s="374">
        <v>181</v>
      </c>
      <c r="D49" s="405">
        <v>43</v>
      </c>
    </row>
    <row r="50" spans="1:4" ht="13.5">
      <c r="A50" s="374">
        <v>44</v>
      </c>
      <c r="B50" s="374">
        <v>30</v>
      </c>
      <c r="C50" s="374">
        <v>155</v>
      </c>
      <c r="D50" s="405">
        <v>44</v>
      </c>
    </row>
    <row r="51" spans="1:4" ht="13.5">
      <c r="A51" s="374">
        <v>45</v>
      </c>
      <c r="B51" s="374">
        <v>8</v>
      </c>
      <c r="C51" s="374">
        <v>103</v>
      </c>
      <c r="D51" s="405">
        <v>45</v>
      </c>
    </row>
    <row r="52" spans="1:4" ht="13.5">
      <c r="A52" s="374">
        <v>46</v>
      </c>
      <c r="B52" s="374">
        <v>3</v>
      </c>
      <c r="C52" s="374">
        <v>57</v>
      </c>
      <c r="D52" s="405">
        <v>46</v>
      </c>
    </row>
    <row r="53" spans="1:4" ht="13.5">
      <c r="A53" s="374">
        <v>47</v>
      </c>
      <c r="B53" s="374">
        <v>7</v>
      </c>
      <c r="C53" s="374">
        <v>196</v>
      </c>
      <c r="D53" s="405">
        <v>47</v>
      </c>
    </row>
    <row r="54" spans="1:4" ht="13.5">
      <c r="A54" s="374">
        <v>48</v>
      </c>
      <c r="B54" s="374">
        <v>2</v>
      </c>
      <c r="C54" s="374">
        <v>86</v>
      </c>
      <c r="D54" s="405">
        <v>48</v>
      </c>
    </row>
    <row r="55" spans="1:4" ht="13.5">
      <c r="A55" s="374">
        <v>49</v>
      </c>
      <c r="B55" s="374">
        <v>0</v>
      </c>
      <c r="C55" s="374">
        <v>81</v>
      </c>
      <c r="D55" s="405">
        <v>49</v>
      </c>
    </row>
    <row r="56" spans="1:4" ht="13.5">
      <c r="A56" s="374">
        <v>50</v>
      </c>
      <c r="B56" s="374">
        <v>1</v>
      </c>
      <c r="C56" s="374">
        <v>131</v>
      </c>
      <c r="D56" s="405">
        <v>50</v>
      </c>
    </row>
    <row r="57" spans="1:4" ht="13.5">
      <c r="A57" s="374">
        <v>51</v>
      </c>
      <c r="B57" s="374">
        <v>0</v>
      </c>
      <c r="C57" s="374">
        <v>94</v>
      </c>
      <c r="D57" s="405">
        <v>51</v>
      </c>
    </row>
    <row r="58" spans="1:4" ht="13.5">
      <c r="A58" s="374">
        <v>52</v>
      </c>
      <c r="B58" s="374">
        <v>40</v>
      </c>
      <c r="C58" s="374">
        <v>139</v>
      </c>
      <c r="D58" s="405">
        <v>52</v>
      </c>
    </row>
    <row r="59" spans="1:4" ht="13.5">
      <c r="A59" s="374">
        <v>53</v>
      </c>
      <c r="B59" s="374">
        <v>0</v>
      </c>
      <c r="C59" s="374">
        <v>0</v>
      </c>
      <c r="D59" s="405">
        <v>53</v>
      </c>
    </row>
    <row r="60" spans="1:4" ht="13.5">
      <c r="A60" s="374">
        <v>54</v>
      </c>
      <c r="B60" s="374">
        <v>0</v>
      </c>
      <c r="C60" s="374">
        <v>0</v>
      </c>
      <c r="D60" s="405">
        <v>54</v>
      </c>
    </row>
    <row r="61" spans="1:4" ht="13.5">
      <c r="A61" s="374">
        <v>55</v>
      </c>
      <c r="B61" s="374">
        <v>0</v>
      </c>
      <c r="C61" s="374">
        <v>0</v>
      </c>
      <c r="D61" s="405">
        <v>55</v>
      </c>
    </row>
    <row r="62" spans="1:4" ht="13.5">
      <c r="A62" s="374">
        <v>56</v>
      </c>
      <c r="B62" s="374">
        <v>14</v>
      </c>
      <c r="C62" s="374">
        <v>67</v>
      </c>
      <c r="D62" s="405">
        <v>56</v>
      </c>
    </row>
    <row r="63" spans="1:4" ht="13.5">
      <c r="A63" s="374">
        <v>57</v>
      </c>
      <c r="B63" s="374">
        <v>1</v>
      </c>
      <c r="C63" s="374">
        <v>24</v>
      </c>
      <c r="D63" s="405">
        <v>57</v>
      </c>
    </row>
    <row r="64" spans="1:4" ht="13.5">
      <c r="A64" s="374">
        <v>58</v>
      </c>
      <c r="B64" s="374">
        <v>33</v>
      </c>
      <c r="C64" s="374">
        <v>111</v>
      </c>
      <c r="D64" s="405">
        <v>58</v>
      </c>
    </row>
    <row r="65" spans="1:4" ht="13.5">
      <c r="A65" s="374">
        <v>59</v>
      </c>
      <c r="B65" s="374">
        <v>14</v>
      </c>
      <c r="C65" s="374">
        <v>70</v>
      </c>
      <c r="D65" s="405">
        <v>59</v>
      </c>
    </row>
    <row r="66" spans="1:4" ht="13.5">
      <c r="A66" s="374">
        <v>60</v>
      </c>
      <c r="B66" s="374">
        <v>1</v>
      </c>
      <c r="C66" s="374">
        <v>12</v>
      </c>
      <c r="D66" s="405">
        <v>60</v>
      </c>
    </row>
    <row r="67" spans="1:4" ht="13.5">
      <c r="A67" s="374">
        <v>61</v>
      </c>
      <c r="B67" s="374">
        <v>2</v>
      </c>
      <c r="C67" s="374">
        <v>59</v>
      </c>
      <c r="D67" s="405">
        <v>61</v>
      </c>
    </row>
    <row r="68" spans="1:4" ht="13.5">
      <c r="A68" s="374">
        <v>62</v>
      </c>
      <c r="B68" s="374">
        <v>0</v>
      </c>
      <c r="C68" s="374">
        <v>0</v>
      </c>
      <c r="D68" s="405">
        <v>62</v>
      </c>
    </row>
    <row r="72" spans="2:3">
      <c r="B72" s="405">
        <f>SUM(B7:B71)</f>
        <v>267</v>
      </c>
      <c r="C72" s="405">
        <f>SUM(C7:C71)</f>
        <v>9811</v>
      </c>
    </row>
  </sheetData>
  <pageMargins left="0.75" right="0.75" top="1" bottom="1" header="0.5" footer="0.5"/>
  <pageSetup paperSize="9" orientation="portrait"/>
  <headerFooter scaleWithDoc="1" alignWithMargins="0" differentFirst="0" differentOddEven="0"/>
  <extLst/>
</worksheet>
</file>

<file path=xl/worksheets/sheet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S106"/>
  <sheetViews>
    <sheetView showGridLines="0" showRowColHeaders="0" view="normal" tabSelected="1" workbookViewId="0">
      <selection pane="topLeft" activeCell="A1" sqref="A1"/>
    </sheetView>
  </sheetViews>
  <sheetFormatPr defaultColWidth="0" zeroHeight="true" customHeight="true" defaultRowHeight="12.75"/>
  <cols>
    <col min="1" max="1" width="2.25390625" style="7" customWidth="1"/>
    <col min="2" max="2" width="2.75390625" style="7" customWidth="1"/>
    <col min="3" max="4" width="9.25390625" style="7" customWidth="1"/>
    <col min="5" max="5" width="8.25390625" style="7" customWidth="1"/>
    <col min="6" max="6" width="9.25390625" style="7" customWidth="1"/>
    <col min="7" max="7" width="8.25390625" style="7" customWidth="1"/>
    <col min="8" max="8" width="11.25390625" style="7" customWidth="1"/>
    <col min="9" max="17" width="9.25390625" style="7" customWidth="1"/>
    <col min="18" max="18" width="8.50390625" style="7" customWidth="1"/>
    <col min="19" max="19" width="1.49609375" style="7" customWidth="1"/>
    <col min="20" max="16384" width="9.25390625" style="7" hidden="1" customWidth="1"/>
  </cols>
  <sheetData>
    <row r="1" s="3" customFormat="1" ht="14.5"/>
    <row r="2" s="3" customFormat="1" ht="14.5"/>
    <row r="3" s="3" customFormat="1" ht="14.5"/>
    <row r="4" s="3" customFormat="1" ht="14.5"/>
    <row r="5" s="3" customFormat="1" ht="14.5"/>
    <row r="6" s="3" customFormat="1" ht="14.5"/>
    <row r="7" s="3" customFormat="1" ht="14.5"/>
    <row r="8" s="3" customFormat="1" ht="14.5"/>
    <row r="9" s="3" customFormat="1" ht="14.5"/>
    <row r="10" spans="12:13" s="3" customFormat="1" ht="14.5">
      <c r="L10" s="4"/>
      <c r="M10" s="5"/>
    </row>
    <row r="11" spans="3:13" s="3" customFormat="1" ht="14.5">
      <c r="C11" s="6"/>
      <c r="L11" s="5"/>
      <c r="M11" s="5"/>
    </row>
    <row r="12" spans="3:13" s="3" customFormat="1" ht="14.5">
      <c r="C12" s="6"/>
      <c r="L12" s="5"/>
      <c r="M12" s="5"/>
    </row>
    <row r="13" s="3" customFormat="1" ht="14.5"/>
    <row r="14" ht="13"/>
    <row r="15" ht="13"/>
    <row r="16" ht="13"/>
    <row r="17" ht="13"/>
    <row r="18" ht="13"/>
    <row r="19" ht="13"/>
    <row r="20" ht="13"/>
    <row r="21" ht="13"/>
    <row r="22" spans="2:18" ht="14.5">
      <c r="B22" s="8" t="s">
        <v>0</v>
      </c>
      <c r="C22" s="8"/>
      <c r="D22" s="8"/>
      <c r="E22" s="8"/>
      <c r="F22" s="8" t="s">
        <v>1</v>
      </c>
      <c r="G22" s="8"/>
      <c r="H22" s="8"/>
      <c r="I22" s="8"/>
      <c r="J22" s="8" t="s">
        <v>2</v>
      </c>
      <c r="K22" s="8"/>
      <c r="L22" s="8"/>
      <c r="M22" s="8"/>
      <c r="N22" s="8"/>
      <c r="O22" s="8"/>
      <c r="P22" s="8"/>
      <c r="Q22" s="8"/>
      <c r="R22" s="8"/>
    </row>
    <row r="23" ht="13"/>
    <row r="24" spans="2:18" ht="15.75" customHeight="1">
      <c r="B24" s="453" t="s">
        <v>3</v>
      </c>
      <c r="C24" s="454"/>
      <c r="D24" s="454"/>
      <c r="E24" s="454"/>
      <c r="F24" s="455" t="s">
        <v>4</v>
      </c>
      <c r="G24" s="456"/>
      <c r="H24" s="456"/>
      <c r="I24" s="457"/>
      <c r="J24" s="9" t="s">
        <v>5</v>
      </c>
      <c r="K24" s="9" t="s">
        <v>6</v>
      </c>
      <c r="L24" s="9"/>
      <c r="M24" s="9"/>
      <c r="N24" s="9"/>
      <c r="O24" s="9"/>
      <c r="P24" s="9"/>
      <c r="Q24" s="9"/>
      <c r="R24" s="9"/>
    </row>
    <row r="25" spans="2:18" ht="13">
      <c r="B25" s="454"/>
      <c r="C25" s="454"/>
      <c r="D25" s="454"/>
      <c r="E25" s="454"/>
      <c r="F25" s="455"/>
      <c r="G25" s="456"/>
      <c r="H25" s="456"/>
      <c r="I25" s="457"/>
      <c r="J25" s="9" t="s">
        <v>7</v>
      </c>
      <c r="K25" s="9" t="s">
        <v>8</v>
      </c>
      <c r="L25" s="9"/>
      <c r="M25" s="9"/>
      <c r="N25" s="9"/>
      <c r="O25" s="9"/>
      <c r="P25" s="9"/>
      <c r="Q25" s="9"/>
      <c r="R25" s="9"/>
    </row>
    <row r="26" spans="2:18" ht="13">
      <c r="B26" s="454"/>
      <c r="C26" s="454"/>
      <c r="D26" s="454"/>
      <c r="E26" s="454"/>
      <c r="F26" s="455"/>
      <c r="G26" s="456"/>
      <c r="H26" s="456"/>
      <c r="I26" s="457"/>
      <c r="J26" s="9" t="s">
        <v>9</v>
      </c>
      <c r="K26" s="9" t="s">
        <v>10</v>
      </c>
      <c r="L26" s="9"/>
      <c r="M26" s="9"/>
      <c r="N26" s="9"/>
      <c r="O26" s="9"/>
      <c r="P26" s="9"/>
      <c r="Q26" s="9"/>
      <c r="R26" s="9"/>
    </row>
    <row r="27" spans="2:9" ht="3" customHeight="1">
      <c r="B27" s="454"/>
      <c r="C27" s="454"/>
      <c r="D27" s="454"/>
      <c r="E27" s="454"/>
      <c r="F27" s="10"/>
      <c r="I27" s="11"/>
    </row>
    <row r="28" spans="2:18" ht="15.75" customHeight="1">
      <c r="B28" s="454"/>
      <c r="C28" s="454"/>
      <c r="D28" s="454"/>
      <c r="E28" s="454"/>
      <c r="F28" s="458" t="s">
        <v>11</v>
      </c>
      <c r="G28" s="459"/>
      <c r="H28" s="459"/>
      <c r="I28" s="460"/>
      <c r="J28" s="12" t="s">
        <v>12</v>
      </c>
      <c r="K28" s="12" t="s">
        <v>13</v>
      </c>
      <c r="L28" s="12"/>
      <c r="M28" s="13"/>
      <c r="N28" s="13"/>
      <c r="O28" s="13"/>
      <c r="P28" s="13"/>
      <c r="Q28" s="13"/>
      <c r="R28" s="13"/>
    </row>
    <row r="29" spans="2:18" ht="13">
      <c r="B29" s="454"/>
      <c r="C29" s="454"/>
      <c r="D29" s="454"/>
      <c r="E29" s="454"/>
      <c r="F29" s="458"/>
      <c r="G29" s="459"/>
      <c r="H29" s="459"/>
      <c r="I29" s="460"/>
      <c r="J29" s="12" t="s">
        <v>14</v>
      </c>
      <c r="K29" s="12" t="s">
        <v>15</v>
      </c>
      <c r="L29" s="12"/>
      <c r="M29" s="13"/>
      <c r="N29" s="13"/>
      <c r="O29" s="13"/>
      <c r="P29" s="13"/>
      <c r="Q29" s="13"/>
      <c r="R29" s="13"/>
    </row>
    <row r="30" spans="2:18" ht="13">
      <c r="B30" s="454"/>
      <c r="C30" s="454"/>
      <c r="D30" s="454"/>
      <c r="E30" s="454"/>
      <c r="F30" s="458"/>
      <c r="G30" s="459"/>
      <c r="H30" s="459"/>
      <c r="I30" s="460"/>
      <c r="J30" s="12" t="s">
        <v>16</v>
      </c>
      <c r="K30" s="12" t="s">
        <v>17</v>
      </c>
      <c r="L30" s="12"/>
      <c r="M30" s="13"/>
      <c r="N30" s="13"/>
      <c r="O30" s="13"/>
      <c r="P30" s="13"/>
      <c r="Q30" s="13"/>
      <c r="R30" s="13"/>
    </row>
    <row r="31" spans="2:18" ht="13">
      <c r="B31" s="454"/>
      <c r="C31" s="454"/>
      <c r="D31" s="454"/>
      <c r="E31" s="454"/>
      <c r="F31" s="458"/>
      <c r="G31" s="459"/>
      <c r="H31" s="459"/>
      <c r="I31" s="460"/>
      <c r="J31" s="12" t="s">
        <v>18</v>
      </c>
      <c r="K31" s="12" t="s">
        <v>19</v>
      </c>
      <c r="L31" s="12"/>
      <c r="M31" s="13"/>
      <c r="N31" s="13"/>
      <c r="O31" s="13"/>
      <c r="P31" s="13"/>
      <c r="Q31" s="13"/>
      <c r="R31" s="13"/>
    </row>
    <row r="32" spans="2:18" ht="13">
      <c r="B32" s="454"/>
      <c r="C32" s="454"/>
      <c r="D32" s="454"/>
      <c r="E32" s="454"/>
      <c r="F32" s="458"/>
      <c r="G32" s="459"/>
      <c r="H32" s="459"/>
      <c r="I32" s="460"/>
      <c r="J32" s="12" t="s">
        <v>20</v>
      </c>
      <c r="K32" s="12" t="s">
        <v>21</v>
      </c>
      <c r="L32" s="12"/>
      <c r="M32" s="13"/>
      <c r="N32" s="13"/>
      <c r="O32" s="13"/>
      <c r="P32" s="13"/>
      <c r="Q32" s="13"/>
      <c r="R32" s="13"/>
    </row>
    <row r="33" spans="2:18" ht="13">
      <c r="B33" s="454"/>
      <c r="C33" s="454"/>
      <c r="D33" s="454"/>
      <c r="E33" s="454"/>
      <c r="F33" s="458"/>
      <c r="G33" s="459"/>
      <c r="H33" s="459"/>
      <c r="I33" s="460"/>
      <c r="J33" s="12" t="s">
        <v>22</v>
      </c>
      <c r="K33" s="12" t="s">
        <v>23</v>
      </c>
      <c r="L33" s="12"/>
      <c r="M33" s="13"/>
      <c r="N33" s="13"/>
      <c r="O33" s="13"/>
      <c r="P33" s="13"/>
      <c r="Q33" s="13"/>
      <c r="R33" s="13"/>
    </row>
    <row r="34" spans="2:9" ht="3" customHeight="1">
      <c r="B34" s="454"/>
      <c r="C34" s="454"/>
      <c r="D34" s="454"/>
      <c r="E34" s="454"/>
      <c r="F34" s="10"/>
      <c r="I34" s="11"/>
    </row>
    <row r="35" spans="2:18" ht="15.75" customHeight="1">
      <c r="B35" s="454"/>
      <c r="C35" s="454"/>
      <c r="D35" s="454"/>
      <c r="E35" s="454"/>
      <c r="F35" s="461" t="s">
        <v>24</v>
      </c>
      <c r="G35" s="462"/>
      <c r="H35" s="462"/>
      <c r="I35" s="463"/>
      <c r="J35" s="14" t="s">
        <v>25</v>
      </c>
      <c r="K35" s="14" t="s">
        <v>26</v>
      </c>
      <c r="L35" s="14"/>
      <c r="M35" s="14"/>
      <c r="N35" s="14"/>
      <c r="O35" s="14"/>
      <c r="P35" s="14"/>
      <c r="Q35" s="14"/>
      <c r="R35" s="14"/>
    </row>
    <row r="36" spans="2:18" ht="13">
      <c r="B36" s="454"/>
      <c r="C36" s="454"/>
      <c r="D36" s="454"/>
      <c r="E36" s="454"/>
      <c r="F36" s="461"/>
      <c r="G36" s="462"/>
      <c r="H36" s="462"/>
      <c r="I36" s="463"/>
      <c r="J36" s="14" t="s">
        <v>27</v>
      </c>
      <c r="K36" s="14" t="s">
        <v>28</v>
      </c>
      <c r="L36" s="14"/>
      <c r="M36" s="14"/>
      <c r="N36" s="14"/>
      <c r="O36" s="14"/>
      <c r="P36" s="14"/>
      <c r="Q36" s="14"/>
      <c r="R36" s="14"/>
    </row>
    <row r="37" spans="2:18" ht="13">
      <c r="B37" s="454"/>
      <c r="C37" s="454"/>
      <c r="D37" s="454"/>
      <c r="E37" s="454"/>
      <c r="F37" s="461"/>
      <c r="G37" s="462"/>
      <c r="H37" s="462"/>
      <c r="I37" s="463"/>
      <c r="J37" s="14" t="s">
        <v>29</v>
      </c>
      <c r="K37" s="14" t="s">
        <v>30</v>
      </c>
      <c r="L37" s="14"/>
      <c r="M37" s="14"/>
      <c r="N37" s="14"/>
      <c r="O37" s="14"/>
      <c r="P37" s="14"/>
      <c r="Q37" s="14"/>
      <c r="R37" s="14"/>
    </row>
    <row r="38" spans="2:18" ht="13">
      <c r="B38" s="454"/>
      <c r="C38" s="454"/>
      <c r="D38" s="454"/>
      <c r="E38" s="454"/>
      <c r="F38" s="461"/>
      <c r="G38" s="462"/>
      <c r="H38" s="462"/>
      <c r="I38" s="463"/>
      <c r="J38" s="14" t="s">
        <v>31</v>
      </c>
      <c r="K38" s="14" t="s">
        <v>32</v>
      </c>
      <c r="L38" s="14"/>
      <c r="M38" s="14"/>
      <c r="N38" s="14"/>
      <c r="O38" s="14"/>
      <c r="P38" s="14"/>
      <c r="Q38" s="14"/>
      <c r="R38" s="14"/>
    </row>
    <row r="39" ht="6" customHeight="1"/>
    <row r="40" spans="2:18" ht="15.75" customHeight="1">
      <c r="B40" s="464" t="s">
        <v>33</v>
      </c>
      <c r="C40" s="464"/>
      <c r="D40" s="464"/>
      <c r="E40" s="464"/>
      <c r="F40" s="465" t="s">
        <v>34</v>
      </c>
      <c r="G40" s="466"/>
      <c r="H40" s="466"/>
      <c r="I40" s="467"/>
      <c r="J40" s="15" t="s">
        <v>35</v>
      </c>
      <c r="K40" s="15" t="s">
        <v>36</v>
      </c>
      <c r="L40" s="16"/>
      <c r="M40" s="16"/>
      <c r="N40" s="16"/>
      <c r="O40" s="16"/>
      <c r="P40" s="16"/>
      <c r="Q40" s="16"/>
      <c r="R40" s="16"/>
    </row>
    <row r="41" spans="2:18" ht="13">
      <c r="B41" s="464"/>
      <c r="C41" s="464"/>
      <c r="D41" s="464"/>
      <c r="E41" s="464"/>
      <c r="F41" s="465"/>
      <c r="G41" s="466"/>
      <c r="H41" s="466"/>
      <c r="I41" s="467"/>
      <c r="J41" s="15" t="s">
        <v>37</v>
      </c>
      <c r="K41" s="15" t="s">
        <v>38</v>
      </c>
      <c r="L41" s="16"/>
      <c r="M41" s="16"/>
      <c r="N41" s="16"/>
      <c r="O41" s="16"/>
      <c r="P41" s="16"/>
      <c r="Q41" s="16"/>
      <c r="R41" s="16"/>
    </row>
    <row r="42" spans="2:18" ht="13">
      <c r="B42" s="464"/>
      <c r="C42" s="464"/>
      <c r="D42" s="464"/>
      <c r="E42" s="464"/>
      <c r="F42" s="465"/>
      <c r="G42" s="466"/>
      <c r="H42" s="466"/>
      <c r="I42" s="467"/>
      <c r="J42" s="15" t="s">
        <v>39</v>
      </c>
      <c r="K42" s="15" t="s">
        <v>40</v>
      </c>
      <c r="L42" s="16"/>
      <c r="M42" s="16"/>
      <c r="N42" s="16"/>
      <c r="O42" s="16"/>
      <c r="P42" s="16"/>
      <c r="Q42" s="16"/>
      <c r="R42" s="16"/>
    </row>
    <row r="43" spans="2:18" ht="13">
      <c r="B43" s="464"/>
      <c r="C43" s="464"/>
      <c r="D43" s="464"/>
      <c r="E43" s="464"/>
      <c r="F43" s="465"/>
      <c r="G43" s="466"/>
      <c r="H43" s="466"/>
      <c r="I43" s="467"/>
      <c r="J43" s="15" t="s">
        <v>41</v>
      </c>
      <c r="K43" s="15" t="s">
        <v>42</v>
      </c>
      <c r="L43" s="16"/>
      <c r="M43" s="16"/>
      <c r="N43" s="16"/>
      <c r="O43" s="16"/>
      <c r="P43" s="16"/>
      <c r="Q43" s="16"/>
      <c r="R43" s="16"/>
    </row>
    <row r="44" spans="2:11" ht="3" customHeight="1">
      <c r="B44" s="464"/>
      <c r="C44" s="464"/>
      <c r="D44" s="464"/>
      <c r="E44" s="464"/>
      <c r="F44" s="10"/>
      <c r="I44" s="11"/>
      <c r="J44" s="17"/>
      <c r="K44" s="17"/>
    </row>
    <row r="45" spans="2:18" ht="15.75" customHeight="1">
      <c r="B45" s="464"/>
      <c r="C45" s="464"/>
      <c r="D45" s="464"/>
      <c r="E45" s="464"/>
      <c r="F45" s="468" t="s">
        <v>43</v>
      </c>
      <c r="G45" s="469"/>
      <c r="H45" s="469"/>
      <c r="I45" s="470"/>
      <c r="J45" s="18" t="s">
        <v>44</v>
      </c>
      <c r="K45" s="18" t="s">
        <v>45</v>
      </c>
      <c r="L45" s="19"/>
      <c r="M45" s="19"/>
      <c r="N45" s="19"/>
      <c r="O45" s="19"/>
      <c r="P45" s="19"/>
      <c r="Q45" s="19"/>
      <c r="R45" s="19"/>
    </row>
    <row r="46" spans="2:18" ht="13">
      <c r="B46" s="464"/>
      <c r="C46" s="464"/>
      <c r="D46" s="464"/>
      <c r="E46" s="464"/>
      <c r="F46" s="468"/>
      <c r="G46" s="469"/>
      <c r="H46" s="469"/>
      <c r="I46" s="470"/>
      <c r="J46" s="18" t="s">
        <v>46</v>
      </c>
      <c r="K46" s="18" t="s">
        <v>47</v>
      </c>
      <c r="L46" s="19"/>
      <c r="M46" s="19"/>
      <c r="N46" s="19"/>
      <c r="O46" s="19"/>
      <c r="P46" s="19"/>
      <c r="Q46" s="19"/>
      <c r="R46" s="19"/>
    </row>
    <row r="47" spans="2:18" ht="13">
      <c r="B47" s="464"/>
      <c r="C47" s="464"/>
      <c r="D47" s="464"/>
      <c r="E47" s="464"/>
      <c r="F47" s="468"/>
      <c r="G47" s="469"/>
      <c r="H47" s="469"/>
      <c r="I47" s="470"/>
      <c r="J47" s="18" t="s">
        <v>48</v>
      </c>
      <c r="K47" s="18" t="s">
        <v>49</v>
      </c>
      <c r="L47" s="19"/>
      <c r="M47" s="19"/>
      <c r="N47" s="19"/>
      <c r="O47" s="19"/>
      <c r="P47" s="19"/>
      <c r="Q47" s="19"/>
      <c r="R47" s="19"/>
    </row>
    <row r="48" ht="6" customHeight="1"/>
    <row r="49" spans="2:18" ht="15.75" customHeight="1">
      <c r="B49" s="436" t="s">
        <v>50</v>
      </c>
      <c r="C49" s="437"/>
      <c r="D49" s="437"/>
      <c r="E49" s="437"/>
      <c r="F49" s="438" t="s">
        <v>51</v>
      </c>
      <c r="G49" s="439"/>
      <c r="H49" s="439"/>
      <c r="I49" s="440"/>
      <c r="J49" s="20" t="s">
        <v>52</v>
      </c>
      <c r="K49" s="20" t="s">
        <v>53</v>
      </c>
      <c r="L49" s="20"/>
      <c r="M49" s="20"/>
      <c r="N49" s="20"/>
      <c r="O49" s="20"/>
      <c r="P49" s="20"/>
      <c r="Q49" s="20"/>
      <c r="R49" s="20"/>
    </row>
    <row r="50" spans="2:18" ht="13">
      <c r="B50" s="437"/>
      <c r="C50" s="437"/>
      <c r="D50" s="437"/>
      <c r="E50" s="437"/>
      <c r="F50" s="438"/>
      <c r="G50" s="439"/>
      <c r="H50" s="439"/>
      <c r="I50" s="440"/>
      <c r="J50" s="20" t="s">
        <v>54</v>
      </c>
      <c r="K50" s="20" t="s">
        <v>55</v>
      </c>
      <c r="L50" s="20"/>
      <c r="M50" s="20"/>
      <c r="N50" s="20"/>
      <c r="O50" s="20"/>
      <c r="P50" s="20"/>
      <c r="Q50" s="20"/>
      <c r="R50" s="20"/>
    </row>
    <row r="51" spans="2:18" ht="13">
      <c r="B51" s="437"/>
      <c r="C51" s="437"/>
      <c r="D51" s="437"/>
      <c r="E51" s="437"/>
      <c r="F51" s="438"/>
      <c r="G51" s="439"/>
      <c r="H51" s="439"/>
      <c r="I51" s="440"/>
      <c r="J51" s="20" t="s">
        <v>56</v>
      </c>
      <c r="K51" s="20" t="s">
        <v>57</v>
      </c>
      <c r="L51" s="20"/>
      <c r="M51" s="20"/>
      <c r="N51" s="20"/>
      <c r="O51" s="20"/>
      <c r="P51" s="20"/>
      <c r="Q51" s="20"/>
      <c r="R51" s="20"/>
    </row>
    <row r="52" spans="2:18" ht="3" customHeight="1">
      <c r="B52" s="437"/>
      <c r="C52" s="437"/>
      <c r="D52" s="437"/>
      <c r="E52" s="437"/>
      <c r="F52" s="21"/>
      <c r="G52" s="17"/>
      <c r="H52" s="17"/>
      <c r="I52" s="22"/>
      <c r="J52" s="17"/>
      <c r="K52" s="17"/>
      <c r="L52" s="17"/>
      <c r="M52" s="17"/>
      <c r="N52" s="17"/>
      <c r="O52" s="17"/>
      <c r="P52" s="17"/>
      <c r="Q52" s="17"/>
      <c r="R52" s="17"/>
    </row>
    <row r="53" spans="2:18" ht="15.75" customHeight="1">
      <c r="B53" s="437"/>
      <c r="C53" s="437"/>
      <c r="D53" s="437"/>
      <c r="E53" s="437"/>
      <c r="F53" s="441" t="s">
        <v>58</v>
      </c>
      <c r="G53" s="442"/>
      <c r="H53" s="442"/>
      <c r="I53" s="443"/>
      <c r="J53" s="23" t="s">
        <v>59</v>
      </c>
      <c r="K53" s="23" t="s">
        <v>60</v>
      </c>
      <c r="L53" s="23"/>
      <c r="M53" s="23"/>
      <c r="N53" s="23"/>
      <c r="O53" s="23"/>
      <c r="P53" s="23"/>
      <c r="Q53" s="23"/>
      <c r="R53" s="23"/>
    </row>
    <row r="54" spans="2:18" ht="13">
      <c r="B54" s="437"/>
      <c r="C54" s="437"/>
      <c r="D54" s="437"/>
      <c r="E54" s="437"/>
      <c r="F54" s="441"/>
      <c r="G54" s="442"/>
      <c r="H54" s="442"/>
      <c r="I54" s="443"/>
      <c r="J54" s="23" t="s">
        <v>61</v>
      </c>
      <c r="K54" s="23" t="s">
        <v>62</v>
      </c>
      <c r="L54" s="23"/>
      <c r="M54" s="23"/>
      <c r="N54" s="23"/>
      <c r="O54" s="23"/>
      <c r="P54" s="23"/>
      <c r="Q54" s="23"/>
      <c r="R54" s="23"/>
    </row>
    <row r="55" spans="2:18" ht="13">
      <c r="B55" s="437"/>
      <c r="C55" s="437"/>
      <c r="D55" s="437"/>
      <c r="E55" s="437"/>
      <c r="F55" s="441"/>
      <c r="G55" s="442"/>
      <c r="H55" s="442"/>
      <c r="I55" s="443"/>
      <c r="J55" s="23" t="s">
        <v>63</v>
      </c>
      <c r="K55" s="23" t="s">
        <v>64</v>
      </c>
      <c r="L55" s="23"/>
      <c r="M55" s="23"/>
      <c r="N55" s="23"/>
      <c r="O55" s="23"/>
      <c r="P55" s="23"/>
      <c r="Q55" s="23"/>
      <c r="R55" s="23"/>
    </row>
    <row r="56" spans="2:18" ht="3" customHeight="1">
      <c r="B56" s="437"/>
      <c r="C56" s="437"/>
      <c r="D56" s="437"/>
      <c r="E56" s="437"/>
      <c r="F56" s="10"/>
      <c r="G56" s="17"/>
      <c r="H56" s="17"/>
      <c r="I56" s="22"/>
      <c r="J56" s="17"/>
      <c r="K56" s="17"/>
      <c r="L56" s="17"/>
      <c r="M56" s="17"/>
      <c r="N56" s="17"/>
      <c r="O56" s="17"/>
      <c r="P56" s="17"/>
      <c r="Q56" s="17"/>
      <c r="R56" s="17"/>
    </row>
    <row r="57" spans="2:18" ht="15.75" customHeight="1">
      <c r="B57" s="437"/>
      <c r="C57" s="437"/>
      <c r="D57" s="437"/>
      <c r="E57" s="437"/>
      <c r="F57" s="444" t="s">
        <v>65</v>
      </c>
      <c r="G57" s="445"/>
      <c r="H57" s="445"/>
      <c r="I57" s="446"/>
      <c r="J57" s="24" t="s">
        <v>66</v>
      </c>
      <c r="K57" s="24" t="s">
        <v>67</v>
      </c>
      <c r="L57" s="24"/>
      <c r="M57" s="24"/>
      <c r="N57" s="24"/>
      <c r="O57" s="24"/>
      <c r="P57" s="24"/>
      <c r="Q57" s="24"/>
      <c r="R57" s="24"/>
    </row>
    <row r="58" spans="2:18" ht="13">
      <c r="B58" s="437"/>
      <c r="C58" s="437"/>
      <c r="D58" s="437"/>
      <c r="E58" s="437"/>
      <c r="F58" s="444"/>
      <c r="G58" s="445"/>
      <c r="H58" s="445"/>
      <c r="I58" s="446"/>
      <c r="J58" s="24" t="s">
        <v>68</v>
      </c>
      <c r="K58" s="24" t="s">
        <v>69</v>
      </c>
      <c r="L58" s="24"/>
      <c r="M58" s="24"/>
      <c r="N58" s="24"/>
      <c r="O58" s="24"/>
      <c r="P58" s="24"/>
      <c r="Q58" s="24"/>
      <c r="R58" s="24"/>
    </row>
    <row r="59" spans="2:18" ht="13">
      <c r="B59" s="437"/>
      <c r="C59" s="437"/>
      <c r="D59" s="437"/>
      <c r="E59" s="437"/>
      <c r="F59" s="444"/>
      <c r="G59" s="445"/>
      <c r="H59" s="445"/>
      <c r="I59" s="446"/>
      <c r="J59" s="24" t="s">
        <v>70</v>
      </c>
      <c r="K59" s="24" t="s">
        <v>71</v>
      </c>
      <c r="L59" s="24"/>
      <c r="M59" s="24"/>
      <c r="N59" s="24"/>
      <c r="O59" s="24"/>
      <c r="P59" s="24"/>
      <c r="Q59" s="24"/>
      <c r="R59" s="24"/>
    </row>
    <row r="60" spans="2:18" ht="3" customHeight="1">
      <c r="B60" s="437"/>
      <c r="C60" s="437"/>
      <c r="D60" s="437"/>
      <c r="E60" s="437"/>
      <c r="F60" s="10"/>
      <c r="G60" s="17"/>
      <c r="H60" s="17"/>
      <c r="I60" s="22"/>
      <c r="J60" s="17"/>
      <c r="K60" s="17"/>
      <c r="L60" s="17"/>
      <c r="M60" s="17"/>
      <c r="N60" s="17"/>
      <c r="O60" s="17"/>
      <c r="P60" s="17"/>
      <c r="Q60" s="17"/>
      <c r="R60" s="17"/>
    </row>
    <row r="61" spans="2:18" ht="15.75" customHeight="1">
      <c r="B61" s="437"/>
      <c r="C61" s="437"/>
      <c r="D61" s="437"/>
      <c r="E61" s="437"/>
      <c r="F61" s="447" t="s">
        <v>72</v>
      </c>
      <c r="G61" s="448"/>
      <c r="H61" s="448"/>
      <c r="I61" s="449"/>
      <c r="J61" s="25" t="s">
        <v>73</v>
      </c>
      <c r="K61" s="25" t="s">
        <v>74</v>
      </c>
      <c r="L61" s="25"/>
      <c r="M61" s="25"/>
      <c r="N61" s="25"/>
      <c r="O61" s="25"/>
      <c r="P61" s="25"/>
      <c r="Q61" s="25"/>
      <c r="R61" s="25"/>
    </row>
    <row r="62" spans="2:18" ht="13">
      <c r="B62" s="437"/>
      <c r="C62" s="437"/>
      <c r="D62" s="437"/>
      <c r="E62" s="437"/>
      <c r="F62" s="447"/>
      <c r="G62" s="448"/>
      <c r="H62" s="448"/>
      <c r="I62" s="449"/>
      <c r="J62" s="25" t="s">
        <v>75</v>
      </c>
      <c r="K62" s="25" t="s">
        <v>76</v>
      </c>
      <c r="L62" s="25"/>
      <c r="M62" s="25"/>
      <c r="N62" s="25"/>
      <c r="O62" s="25"/>
      <c r="P62" s="25"/>
      <c r="Q62" s="25"/>
      <c r="R62" s="25"/>
    </row>
    <row r="63" spans="2:18" ht="3" customHeight="1">
      <c r="B63" s="437"/>
      <c r="C63" s="437"/>
      <c r="D63" s="437"/>
      <c r="E63" s="437"/>
      <c r="F63" s="10"/>
      <c r="G63" s="17"/>
      <c r="H63" s="17"/>
      <c r="I63" s="22"/>
      <c r="J63" s="17"/>
      <c r="K63" s="17"/>
      <c r="L63" s="17"/>
      <c r="M63" s="17"/>
      <c r="N63" s="17"/>
      <c r="O63" s="17"/>
      <c r="P63" s="17"/>
      <c r="Q63" s="17"/>
      <c r="R63" s="17"/>
    </row>
    <row r="64" spans="2:18" ht="15.75" customHeight="1">
      <c r="B64" s="437"/>
      <c r="C64" s="437"/>
      <c r="D64" s="437"/>
      <c r="E64" s="437"/>
      <c r="F64" s="450" t="s">
        <v>77</v>
      </c>
      <c r="G64" s="451"/>
      <c r="H64" s="451"/>
      <c r="I64" s="452"/>
      <c r="J64" s="26" t="s">
        <v>78</v>
      </c>
      <c r="K64" s="26" t="s">
        <v>79</v>
      </c>
      <c r="L64" s="27"/>
      <c r="M64" s="27"/>
      <c r="N64" s="27"/>
      <c r="O64" s="27"/>
      <c r="P64" s="27"/>
      <c r="Q64" s="27"/>
      <c r="R64" s="27"/>
    </row>
    <row r="65" spans="2:18" ht="13">
      <c r="B65" s="437"/>
      <c r="C65" s="437"/>
      <c r="D65" s="437"/>
      <c r="E65" s="437"/>
      <c r="F65" s="450"/>
      <c r="G65" s="451"/>
      <c r="H65" s="451"/>
      <c r="I65" s="452"/>
      <c r="J65" s="26" t="s">
        <v>80</v>
      </c>
      <c r="K65" s="26" t="s">
        <v>81</v>
      </c>
      <c r="L65" s="27"/>
      <c r="M65" s="27"/>
      <c r="N65" s="27"/>
      <c r="O65" s="27"/>
      <c r="P65" s="27"/>
      <c r="Q65" s="27"/>
      <c r="R65" s="27"/>
    </row>
    <row r="66" ht="6" customHeight="1"/>
    <row r="67" spans="2:18" ht="15.75" customHeight="1">
      <c r="B67" s="412" t="s">
        <v>82</v>
      </c>
      <c r="C67" s="413"/>
      <c r="D67" s="413"/>
      <c r="E67" s="413"/>
      <c r="F67" s="414" t="s">
        <v>83</v>
      </c>
      <c r="G67" s="415"/>
      <c r="H67" s="415"/>
      <c r="I67" s="416"/>
      <c r="J67" s="28" t="s">
        <v>84</v>
      </c>
      <c r="K67" s="28" t="s">
        <v>85</v>
      </c>
      <c r="L67" s="28"/>
      <c r="M67" s="28"/>
      <c r="N67" s="28"/>
      <c r="O67" s="28"/>
      <c r="P67" s="28"/>
      <c r="Q67" s="28"/>
      <c r="R67" s="28"/>
    </row>
    <row r="68" spans="2:18" ht="13">
      <c r="B68" s="413"/>
      <c r="C68" s="413"/>
      <c r="D68" s="413"/>
      <c r="E68" s="413"/>
      <c r="F68" s="414"/>
      <c r="G68" s="415"/>
      <c r="H68" s="415"/>
      <c r="I68" s="416"/>
      <c r="J68" s="28" t="s">
        <v>86</v>
      </c>
      <c r="K68" s="28" t="s">
        <v>87</v>
      </c>
      <c r="L68" s="28"/>
      <c r="M68" s="28"/>
      <c r="N68" s="28"/>
      <c r="O68" s="28"/>
      <c r="P68" s="28"/>
      <c r="Q68" s="28"/>
      <c r="R68" s="28"/>
    </row>
    <row r="69" spans="2:18" ht="13">
      <c r="B69" s="413"/>
      <c r="C69" s="413"/>
      <c r="D69" s="413"/>
      <c r="E69" s="413"/>
      <c r="F69" s="414"/>
      <c r="G69" s="415"/>
      <c r="H69" s="415"/>
      <c r="I69" s="416"/>
      <c r="J69" s="28" t="s">
        <v>88</v>
      </c>
      <c r="K69" s="28" t="s">
        <v>89</v>
      </c>
      <c r="L69" s="28"/>
      <c r="M69" s="28"/>
      <c r="N69" s="28"/>
      <c r="O69" s="28"/>
      <c r="P69" s="28"/>
      <c r="Q69" s="28"/>
      <c r="R69" s="28"/>
    </row>
    <row r="70" spans="2:9" ht="3" customHeight="1">
      <c r="B70" s="413"/>
      <c r="C70" s="413"/>
      <c r="D70" s="413"/>
      <c r="E70" s="413"/>
      <c r="F70" s="10"/>
      <c r="I70" s="11"/>
    </row>
    <row r="71" spans="2:18" ht="15.75" customHeight="1">
      <c r="B71" s="413"/>
      <c r="C71" s="413"/>
      <c r="D71" s="413"/>
      <c r="E71" s="413"/>
      <c r="F71" s="417" t="s">
        <v>90</v>
      </c>
      <c r="G71" s="418"/>
      <c r="H71" s="418"/>
      <c r="I71" s="419"/>
      <c r="J71" s="29" t="s">
        <v>91</v>
      </c>
      <c r="K71" s="29" t="s">
        <v>92</v>
      </c>
      <c r="L71" s="29"/>
      <c r="M71" s="29"/>
      <c r="N71" s="29"/>
      <c r="O71" s="29"/>
      <c r="P71" s="29"/>
      <c r="Q71" s="29"/>
      <c r="R71" s="29"/>
    </row>
    <row r="72" spans="2:18" ht="13">
      <c r="B72" s="413"/>
      <c r="C72" s="413"/>
      <c r="D72" s="413"/>
      <c r="E72" s="413"/>
      <c r="F72" s="417"/>
      <c r="G72" s="418"/>
      <c r="H72" s="418"/>
      <c r="I72" s="419"/>
      <c r="J72" s="29" t="s">
        <v>93</v>
      </c>
      <c r="K72" s="29" t="s">
        <v>94</v>
      </c>
      <c r="L72" s="29"/>
      <c r="M72" s="29"/>
      <c r="N72" s="29"/>
      <c r="O72" s="29"/>
      <c r="P72" s="29"/>
      <c r="Q72" s="29"/>
      <c r="R72" s="29"/>
    </row>
    <row r="73" spans="2:18" ht="13">
      <c r="B73" s="413"/>
      <c r="C73" s="413"/>
      <c r="D73" s="413"/>
      <c r="E73" s="413"/>
      <c r="F73" s="417"/>
      <c r="G73" s="418"/>
      <c r="H73" s="418"/>
      <c r="I73" s="419"/>
      <c r="J73" s="29" t="s">
        <v>95</v>
      </c>
      <c r="K73" s="29" t="s">
        <v>96</v>
      </c>
      <c r="L73" s="29"/>
      <c r="M73" s="29"/>
      <c r="N73" s="29"/>
      <c r="O73" s="29"/>
      <c r="P73" s="29"/>
      <c r="Q73" s="29"/>
      <c r="R73" s="29"/>
    </row>
    <row r="74" spans="2:18" ht="13">
      <c r="B74" s="413"/>
      <c r="C74" s="413"/>
      <c r="D74" s="413"/>
      <c r="E74" s="413"/>
      <c r="F74" s="417"/>
      <c r="G74" s="418"/>
      <c r="H74" s="418"/>
      <c r="I74" s="419"/>
      <c r="J74" s="29" t="s">
        <v>97</v>
      </c>
      <c r="K74" s="29" t="s">
        <v>98</v>
      </c>
      <c r="L74" s="29"/>
      <c r="M74" s="29"/>
      <c r="N74" s="29"/>
      <c r="O74" s="29"/>
      <c r="P74" s="29"/>
      <c r="Q74" s="29"/>
      <c r="R74" s="29"/>
    </row>
    <row r="75" spans="2:9" ht="3" customHeight="1">
      <c r="B75" s="413"/>
      <c r="C75" s="413"/>
      <c r="D75" s="413"/>
      <c r="E75" s="413"/>
      <c r="F75" s="10"/>
      <c r="I75" s="11"/>
    </row>
    <row r="76" spans="2:18" ht="15.75" customHeight="1">
      <c r="B76" s="413"/>
      <c r="C76" s="413"/>
      <c r="D76" s="413"/>
      <c r="E76" s="413"/>
      <c r="F76" s="420" t="s">
        <v>99</v>
      </c>
      <c r="G76" s="421"/>
      <c r="H76" s="421"/>
      <c r="I76" s="422"/>
      <c r="J76" s="30" t="s">
        <v>100</v>
      </c>
      <c r="K76" s="30" t="s">
        <v>101</v>
      </c>
      <c r="L76" s="30"/>
      <c r="M76" s="30"/>
      <c r="N76" s="30"/>
      <c r="O76" s="30"/>
      <c r="P76" s="30"/>
      <c r="Q76" s="30"/>
      <c r="R76" s="30"/>
    </row>
    <row r="77" spans="2:18" ht="13">
      <c r="B77" s="413"/>
      <c r="C77" s="413"/>
      <c r="D77" s="413"/>
      <c r="E77" s="413"/>
      <c r="F77" s="420"/>
      <c r="G77" s="421"/>
      <c r="H77" s="421"/>
      <c r="I77" s="422"/>
      <c r="J77" s="30" t="s">
        <v>102</v>
      </c>
      <c r="K77" s="30" t="s">
        <v>103</v>
      </c>
      <c r="L77" s="30"/>
      <c r="M77" s="30"/>
      <c r="N77" s="30"/>
      <c r="O77" s="30"/>
      <c r="P77" s="30"/>
      <c r="Q77" s="30"/>
      <c r="R77" s="30"/>
    </row>
    <row r="78" spans="2:18" ht="13">
      <c r="B78" s="413"/>
      <c r="C78" s="413"/>
      <c r="D78" s="413"/>
      <c r="E78" s="413"/>
      <c r="F78" s="420"/>
      <c r="G78" s="421"/>
      <c r="H78" s="421"/>
      <c r="I78" s="422"/>
      <c r="J78" s="30" t="s">
        <v>104</v>
      </c>
      <c r="K78" s="30" t="s">
        <v>105</v>
      </c>
      <c r="L78" s="30"/>
      <c r="M78" s="30"/>
      <c r="N78" s="30"/>
      <c r="O78" s="30"/>
      <c r="P78" s="30"/>
      <c r="Q78" s="30"/>
      <c r="R78" s="30"/>
    </row>
    <row r="79" spans="2:18" ht="13">
      <c r="B79" s="413"/>
      <c r="C79" s="413"/>
      <c r="D79" s="413"/>
      <c r="E79" s="413"/>
      <c r="F79" s="420"/>
      <c r="G79" s="421"/>
      <c r="H79" s="421"/>
      <c r="I79" s="422"/>
      <c r="J79" s="30" t="s">
        <v>106</v>
      </c>
      <c r="K79" s="30" t="s">
        <v>107</v>
      </c>
      <c r="L79" s="30"/>
      <c r="M79" s="30"/>
      <c r="N79" s="30"/>
      <c r="O79" s="30"/>
      <c r="P79" s="30"/>
      <c r="Q79" s="30"/>
      <c r="R79" s="30"/>
    </row>
    <row r="80" spans="2:9" ht="3" customHeight="1">
      <c r="B80" s="413"/>
      <c r="C80" s="413"/>
      <c r="D80" s="413"/>
      <c r="E80" s="413"/>
      <c r="F80" s="10"/>
      <c r="I80" s="11"/>
    </row>
    <row r="81" spans="2:18" ht="15.75" customHeight="1">
      <c r="B81" s="413"/>
      <c r="C81" s="413"/>
      <c r="D81" s="413"/>
      <c r="E81" s="413"/>
      <c r="F81" s="423" t="s">
        <v>108</v>
      </c>
      <c r="G81" s="424"/>
      <c r="H81" s="424"/>
      <c r="I81" s="425"/>
      <c r="J81" s="31" t="s">
        <v>109</v>
      </c>
      <c r="K81" s="31" t="s">
        <v>110</v>
      </c>
      <c r="L81" s="31"/>
      <c r="M81" s="32"/>
      <c r="N81" s="32"/>
      <c r="O81" s="32"/>
      <c r="P81" s="32"/>
      <c r="Q81" s="32"/>
      <c r="R81" s="32"/>
    </row>
    <row r="82" spans="2:18" ht="13">
      <c r="B82" s="413"/>
      <c r="C82" s="413"/>
      <c r="D82" s="413"/>
      <c r="E82" s="413"/>
      <c r="F82" s="423"/>
      <c r="G82" s="424"/>
      <c r="H82" s="424"/>
      <c r="I82" s="425"/>
      <c r="J82" s="31" t="s">
        <v>111</v>
      </c>
      <c r="K82" s="31" t="s">
        <v>112</v>
      </c>
      <c r="L82" s="31"/>
      <c r="M82" s="32"/>
      <c r="N82" s="32"/>
      <c r="O82" s="32"/>
      <c r="P82" s="32"/>
      <c r="Q82" s="32"/>
      <c r="R82" s="32"/>
    </row>
    <row r="83" spans="2:18" ht="13">
      <c r="B83" s="413"/>
      <c r="C83" s="413"/>
      <c r="D83" s="413"/>
      <c r="E83" s="413"/>
      <c r="F83" s="423"/>
      <c r="G83" s="424"/>
      <c r="H83" s="424"/>
      <c r="I83" s="425"/>
      <c r="J83" s="31" t="s">
        <v>113</v>
      </c>
      <c r="K83" s="31" t="s">
        <v>114</v>
      </c>
      <c r="L83" s="31"/>
      <c r="M83" s="32"/>
      <c r="N83" s="32"/>
      <c r="O83" s="32"/>
      <c r="P83" s="32"/>
      <c r="Q83" s="32"/>
      <c r="R83" s="32"/>
    </row>
    <row r="84" spans="2:18" ht="13">
      <c r="B84" s="413"/>
      <c r="C84" s="413"/>
      <c r="D84" s="413"/>
      <c r="E84" s="413"/>
      <c r="F84" s="423"/>
      <c r="G84" s="424"/>
      <c r="H84" s="424"/>
      <c r="I84" s="425"/>
      <c r="J84" s="31" t="s">
        <v>115</v>
      </c>
      <c r="K84" s="31" t="s">
        <v>116</v>
      </c>
      <c r="L84" s="31"/>
      <c r="M84" s="32"/>
      <c r="N84" s="32"/>
      <c r="O84" s="32"/>
      <c r="P84" s="32"/>
      <c r="Q84" s="32"/>
      <c r="R84" s="32"/>
    </row>
    <row r="85" ht="6" customHeight="1"/>
    <row r="86" spans="2:18" ht="15.75" customHeight="1">
      <c r="B86" s="426" t="s">
        <v>117</v>
      </c>
      <c r="C86" s="426"/>
      <c r="D86" s="426"/>
      <c r="E86" s="426"/>
      <c r="F86" s="427" t="s">
        <v>118</v>
      </c>
      <c r="G86" s="428"/>
      <c r="H86" s="428"/>
      <c r="I86" s="429"/>
      <c r="J86" s="33" t="s">
        <v>119</v>
      </c>
      <c r="K86" s="33" t="s">
        <v>120</v>
      </c>
      <c r="L86" s="33"/>
      <c r="M86" s="33"/>
      <c r="N86" s="33"/>
      <c r="O86" s="33"/>
      <c r="P86" s="33"/>
      <c r="Q86" s="33"/>
      <c r="R86" s="33"/>
    </row>
    <row r="87" spans="2:18" ht="13">
      <c r="B87" s="426"/>
      <c r="C87" s="426"/>
      <c r="D87" s="426"/>
      <c r="E87" s="426"/>
      <c r="F87" s="427"/>
      <c r="G87" s="428"/>
      <c r="H87" s="428"/>
      <c r="I87" s="429"/>
      <c r="J87" s="33" t="s">
        <v>121</v>
      </c>
      <c r="K87" s="33" t="s">
        <v>122</v>
      </c>
      <c r="L87" s="33"/>
      <c r="M87" s="33"/>
      <c r="N87" s="33"/>
      <c r="O87" s="33"/>
      <c r="P87" s="33"/>
      <c r="Q87" s="33"/>
      <c r="R87" s="33"/>
    </row>
    <row r="88" spans="2:18" ht="13">
      <c r="B88" s="426"/>
      <c r="C88" s="426"/>
      <c r="D88" s="426"/>
      <c r="E88" s="426"/>
      <c r="F88" s="427"/>
      <c r="G88" s="428"/>
      <c r="H88" s="428"/>
      <c r="I88" s="429"/>
      <c r="J88" s="33" t="s">
        <v>123</v>
      </c>
      <c r="K88" s="33" t="s">
        <v>124</v>
      </c>
      <c r="L88" s="33"/>
      <c r="M88" s="33"/>
      <c r="N88" s="33"/>
      <c r="O88" s="33"/>
      <c r="P88" s="33"/>
      <c r="Q88" s="33"/>
      <c r="R88" s="33"/>
    </row>
    <row r="89" spans="2:9" ht="6" customHeight="1">
      <c r="B89" s="426"/>
      <c r="C89" s="426"/>
      <c r="D89" s="426"/>
      <c r="E89" s="426"/>
      <c r="F89" s="10"/>
      <c r="I89" s="11"/>
    </row>
    <row r="90" spans="2:18" ht="15.75" customHeight="1">
      <c r="B90" s="426"/>
      <c r="C90" s="426"/>
      <c r="D90" s="426"/>
      <c r="E90" s="426"/>
      <c r="F90" s="430" t="s">
        <v>125</v>
      </c>
      <c r="G90" s="431"/>
      <c r="H90" s="431"/>
      <c r="I90" s="432"/>
      <c r="J90" s="34" t="s">
        <v>126</v>
      </c>
      <c r="K90" s="34" t="s">
        <v>127</v>
      </c>
      <c r="L90" s="34"/>
      <c r="M90" s="34"/>
      <c r="N90" s="34"/>
      <c r="O90" s="34"/>
      <c r="P90" s="34"/>
      <c r="Q90" s="34"/>
      <c r="R90" s="34"/>
    </row>
    <row r="91" spans="2:18" ht="13">
      <c r="B91" s="426"/>
      <c r="C91" s="426"/>
      <c r="D91" s="426"/>
      <c r="E91" s="426"/>
      <c r="F91" s="430"/>
      <c r="G91" s="431"/>
      <c r="H91" s="431"/>
      <c r="I91" s="432"/>
      <c r="J91" s="34" t="s">
        <v>128</v>
      </c>
      <c r="K91" s="34" t="s">
        <v>129</v>
      </c>
      <c r="L91" s="34"/>
      <c r="M91" s="34"/>
      <c r="N91" s="34"/>
      <c r="O91" s="34"/>
      <c r="P91" s="34"/>
      <c r="Q91" s="34"/>
      <c r="R91" s="34"/>
    </row>
    <row r="92" spans="2:18" ht="13">
      <c r="B92" s="426"/>
      <c r="C92" s="426"/>
      <c r="D92" s="426"/>
      <c r="E92" s="426"/>
      <c r="F92" s="430"/>
      <c r="G92" s="431"/>
      <c r="H92" s="431"/>
      <c r="I92" s="432"/>
      <c r="J92" s="34" t="s">
        <v>130</v>
      </c>
      <c r="K92" s="34" t="s">
        <v>131</v>
      </c>
      <c r="L92" s="34"/>
      <c r="M92" s="34"/>
      <c r="N92" s="34"/>
      <c r="O92" s="34"/>
      <c r="P92" s="34"/>
      <c r="Q92" s="34"/>
      <c r="R92" s="34"/>
    </row>
    <row r="93" spans="2:18" ht="13">
      <c r="B93" s="426"/>
      <c r="C93" s="426"/>
      <c r="D93" s="426"/>
      <c r="E93" s="426"/>
      <c r="F93" s="430"/>
      <c r="G93" s="431"/>
      <c r="H93" s="431"/>
      <c r="I93" s="432"/>
      <c r="J93" s="34" t="s">
        <v>132</v>
      </c>
      <c r="K93" s="34" t="s">
        <v>133</v>
      </c>
      <c r="L93" s="34"/>
      <c r="M93" s="34"/>
      <c r="N93" s="34"/>
      <c r="O93" s="34"/>
      <c r="P93" s="34"/>
      <c r="Q93" s="34"/>
      <c r="R93" s="34"/>
    </row>
    <row r="94" spans="2:18" ht="13">
      <c r="B94" s="426"/>
      <c r="C94" s="426"/>
      <c r="D94" s="426"/>
      <c r="E94" s="426"/>
      <c r="F94" s="430"/>
      <c r="G94" s="431"/>
      <c r="H94" s="431"/>
      <c r="I94" s="432"/>
      <c r="J94" s="34" t="s">
        <v>134</v>
      </c>
      <c r="K94" s="34" t="s">
        <v>135</v>
      </c>
      <c r="L94" s="34"/>
      <c r="M94" s="34"/>
      <c r="N94" s="34"/>
      <c r="O94" s="34"/>
      <c r="P94" s="34"/>
      <c r="Q94" s="34"/>
      <c r="R94" s="34"/>
    </row>
    <row r="95" spans="2:9" ht="6" customHeight="1">
      <c r="B95" s="426"/>
      <c r="C95" s="426"/>
      <c r="D95" s="426"/>
      <c r="E95" s="426"/>
      <c r="F95" s="10"/>
      <c r="I95" s="11"/>
    </row>
    <row r="96" spans="2:18" ht="15.75" customHeight="1">
      <c r="B96" s="426"/>
      <c r="C96" s="426"/>
      <c r="D96" s="426"/>
      <c r="E96" s="426"/>
      <c r="F96" s="433" t="s">
        <v>136</v>
      </c>
      <c r="G96" s="434"/>
      <c r="H96" s="434"/>
      <c r="I96" s="435"/>
      <c r="J96" s="35" t="s">
        <v>137</v>
      </c>
      <c r="K96" s="35" t="s">
        <v>138</v>
      </c>
      <c r="L96" s="35"/>
      <c r="M96" s="35"/>
      <c r="N96" s="35"/>
      <c r="O96" s="35"/>
      <c r="P96" s="35"/>
      <c r="Q96" s="35"/>
      <c r="R96" s="35"/>
    </row>
    <row r="97" spans="2:18" ht="13">
      <c r="B97" s="426"/>
      <c r="C97" s="426"/>
      <c r="D97" s="426"/>
      <c r="E97" s="426"/>
      <c r="F97" s="433"/>
      <c r="G97" s="434"/>
      <c r="H97" s="434"/>
      <c r="I97" s="435"/>
      <c r="J97" s="35" t="s">
        <v>139</v>
      </c>
      <c r="K97" s="35" t="s">
        <v>140</v>
      </c>
      <c r="L97" s="35"/>
      <c r="M97" s="35"/>
      <c r="N97" s="35"/>
      <c r="O97" s="35"/>
      <c r="P97" s="35"/>
      <c r="Q97" s="35"/>
      <c r="R97" s="35"/>
    </row>
    <row r="98" spans="2:18" ht="13">
      <c r="B98" s="426"/>
      <c r="C98" s="426"/>
      <c r="D98" s="426"/>
      <c r="E98" s="426"/>
      <c r="F98" s="433"/>
      <c r="G98" s="434"/>
      <c r="H98" s="434"/>
      <c r="I98" s="435"/>
      <c r="J98" s="35" t="s">
        <v>141</v>
      </c>
      <c r="K98" s="35" t="s">
        <v>142</v>
      </c>
      <c r="L98" s="35"/>
      <c r="M98" s="35"/>
      <c r="N98" s="35"/>
      <c r="O98" s="35"/>
      <c r="P98" s="35"/>
      <c r="Q98" s="35"/>
      <c r="R98" s="35"/>
    </row>
    <row r="99" ht="6" customHeight="1"/>
    <row r="100" spans="2:18" ht="15.75" customHeight="1">
      <c r="B100" s="408" t="s">
        <v>143</v>
      </c>
      <c r="C100" s="408"/>
      <c r="D100" s="408"/>
      <c r="E100" s="408"/>
      <c r="F100" s="409" t="s">
        <v>144</v>
      </c>
      <c r="G100" s="410"/>
      <c r="H100" s="410"/>
      <c r="I100" s="411"/>
      <c r="J100" s="36" t="s">
        <v>145</v>
      </c>
      <c r="K100" s="36" t="s">
        <v>146</v>
      </c>
      <c r="L100" s="36"/>
      <c r="M100" s="36"/>
      <c r="N100" s="36"/>
      <c r="O100" s="36"/>
      <c r="P100" s="36"/>
      <c r="Q100" s="36"/>
      <c r="R100" s="36"/>
    </row>
    <row r="101" spans="2:18" ht="13">
      <c r="B101" s="408"/>
      <c r="C101" s="408"/>
      <c r="D101" s="408"/>
      <c r="E101" s="408"/>
      <c r="F101" s="409"/>
      <c r="G101" s="410"/>
      <c r="H101" s="410"/>
      <c r="I101" s="411"/>
      <c r="J101" s="36" t="s">
        <v>147</v>
      </c>
      <c r="K101" s="36" t="s">
        <v>148</v>
      </c>
      <c r="L101" s="36"/>
      <c r="M101" s="36"/>
      <c r="N101" s="36"/>
      <c r="O101" s="36"/>
      <c r="P101" s="36"/>
      <c r="Q101" s="36"/>
      <c r="R101" s="36"/>
    </row>
    <row r="102" spans="2:18" ht="13">
      <c r="B102" s="408"/>
      <c r="C102" s="408"/>
      <c r="D102" s="408"/>
      <c r="E102" s="408"/>
      <c r="F102" s="409"/>
      <c r="G102" s="410"/>
      <c r="H102" s="410"/>
      <c r="I102" s="411"/>
      <c r="J102" s="36" t="s">
        <v>149</v>
      </c>
      <c r="K102" s="36" t="s">
        <v>150</v>
      </c>
      <c r="L102" s="36"/>
      <c r="M102" s="36"/>
      <c r="N102" s="36"/>
      <c r="O102" s="36"/>
      <c r="P102" s="36"/>
      <c r="Q102" s="36"/>
      <c r="R102" s="36"/>
    </row>
    <row r="103" ht="13"/>
    <row r="104" ht="13"/>
    <row r="105" spans="18:18" ht="13">
      <c r="R105" s="2" t="str">
        <f ca="1">"© " &amp; YEAR(TODAY()) &amp;" CACI Limited and all other applicable third party notices (Acorn) can be found at www.caci.co.uk/copyrightnotices.pdf"</f>
        <v>© 2023 CACI Limited and all other applicable third party notices (Acorn) can be found at www.caci.co.uk/copyrightnotices.pdf</v>
      </c>
    </row>
    <row r="106" ht="13"/>
  </sheetData>
  <mergeCells count="24">
    <mergeCell ref="B24:E38"/>
    <mergeCell ref="F24:I26"/>
    <mergeCell ref="F28:I33"/>
    <mergeCell ref="F35:I38"/>
    <mergeCell ref="B40:E47"/>
    <mergeCell ref="F40:I43"/>
    <mergeCell ref="F45:I47"/>
    <mergeCell ref="B49:E65"/>
    <mergeCell ref="F49:I51"/>
    <mergeCell ref="F53:I55"/>
    <mergeCell ref="F57:I59"/>
    <mergeCell ref="F61:I62"/>
    <mergeCell ref="F64:I65"/>
    <mergeCell ref="B100:E102"/>
    <mergeCell ref="F100:I102"/>
    <mergeCell ref="B67:E84"/>
    <mergeCell ref="F67:I69"/>
    <mergeCell ref="F71:I74"/>
    <mergeCell ref="F76:I79"/>
    <mergeCell ref="F81:I84"/>
    <mergeCell ref="B86:E98"/>
    <mergeCell ref="F86:I88"/>
    <mergeCell ref="F90:I94"/>
    <mergeCell ref="F96:I98"/>
  </mergeCells>
  <pageMargins left="0.7" right="0.7" top="0.75" bottom="0.75" header="0.3" footer="0.3"/>
  <pageSetup paperSize="9" scale="58" orientation="portrait"/>
  <headerFooter scaleWithDoc="1" alignWithMargins="0" differentFirst="0" differentOddEven="0"/>
  <drawing r:id="rId2"/>
  <extLst/>
</worksheet>
</file>

<file path=xl/worksheets/sheet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BM201"/>
  <sheetViews>
    <sheetView showGridLines="0" showRowColHeaders="0" view="normal" workbookViewId="0">
      <selection pane="topLeft" activeCell="A1" sqref="A1"/>
    </sheetView>
  </sheetViews>
  <sheetFormatPr defaultColWidth="0" zeroHeight="true" customHeight="true" defaultRowHeight="12"/>
  <cols>
    <col min="1" max="15" width="8.75390625" style="38" customWidth="1"/>
    <col min="16" max="16" width="18.00390625" style="38" customWidth="1"/>
    <col min="17" max="65" width="0" style="39" hidden="1" customWidth="1"/>
    <col min="66" max="16384" width="8.75390625" style="38" hidden="1" customWidth="1"/>
  </cols>
  <sheetData>
    <row r="1" spans="1:1">
      <c r="A1" s="37"/>
    </row>
    <row r="2" customHeight="1"/>
    <row r="3" customHeight="1"/>
    <row r="4" customHeight="1"/>
    <row r="5" customHeight="1"/>
    <row r="6" customHeight="1"/>
    <row r="7" customHeight="1"/>
    <row r="8"/>
    <row r="9" spans="12:16">
      <c r="L9" s="38"/>
      <c r="M9" s="38"/>
      <c r="N9" s="38"/>
      <c r="O9" s="38"/>
      <c r="P9" s="38"/>
    </row>
    <row r="10" spans="12:16">
      <c r="L10" s="38"/>
      <c r="M10" s="38"/>
      <c r="N10" s="38"/>
      <c r="O10" s="38"/>
      <c r="P10" s="38"/>
    </row>
    <row r="11" spans="2:16">
      <c r="B11" s="40"/>
      <c r="L11" s="38"/>
      <c r="M11" s="38"/>
      <c r="N11" s="38"/>
      <c r="O11" s="38"/>
      <c r="P11" s="38"/>
    </row>
    <row r="12" spans="2:16">
      <c r="B12" s="40"/>
      <c r="L12" s="38"/>
      <c r="M12" s="38"/>
      <c r="N12" s="38"/>
      <c r="O12" s="38"/>
      <c r="P12" s="38"/>
    </row>
    <row r="13" spans="2:2">
      <c r="B13" s="40"/>
    </row>
    <row r="14" spans="1:16" ht="18.5">
      <c r="A14" s="41" t="s">
        <v>151</v>
      </c>
      <c r="B14" s="42"/>
      <c r="C14" s="42"/>
      <c r="D14" s="42"/>
      <c r="E14" s="42"/>
      <c r="F14" s="42"/>
      <c r="G14" s="42"/>
      <c r="H14" s="42"/>
      <c r="I14" s="42"/>
      <c r="J14" s="42"/>
      <c r="K14" s="42"/>
      <c r="L14" s="42"/>
      <c r="M14" s="42"/>
      <c r="N14" s="43"/>
      <c r="O14" s="42"/>
      <c r="P14" s="44" t="s">
        <v>152</v>
      </c>
    </row>
    <row r="15" spans="2:2">
      <c r="B15" s="40"/>
    </row>
    <row r="16" spans="12:13">
      <c r="L16" s="45"/>
      <c r="M16" s="45"/>
    </row>
    <row r="17" spans="2:13">
      <c r="B17" s="46"/>
      <c r="D17" s="45"/>
      <c r="E17" s="45"/>
      <c r="L17" s="45"/>
      <c r="M17" s="45"/>
    </row>
    <row r="18" spans="2:13">
      <c r="B18" s="40"/>
      <c r="D18" s="45"/>
      <c r="E18" s="45"/>
      <c r="L18" s="45"/>
      <c r="M18" s="45"/>
    </row>
    <row r="19" spans="2:13">
      <c r="B19" s="40"/>
      <c r="L19" s="45"/>
      <c r="M19" s="45"/>
    </row>
    <row r="20" spans="2:13">
      <c r="B20" s="40"/>
      <c r="L20" s="45"/>
      <c r="M20" s="45"/>
    </row>
    <row r="21" spans="2:2">
      <c r="B21" s="40"/>
    </row>
    <row r="22" spans="2:2">
      <c r="B22" s="40"/>
    </row>
    <row r="23" spans="2:2">
      <c r="B23" s="40"/>
    </row>
    <row r="24" spans="2:2">
      <c r="B24" s="40"/>
    </row>
    <row r="25" spans="2:2">
      <c r="B25" s="40"/>
    </row>
    <row r="26" spans="2:2" ht="4.5" customHeight="1">
      <c r="B26" s="40"/>
    </row>
    <row r="27" spans="1:16" ht="18.5">
      <c r="A27" s="41" t="s">
        <v>153</v>
      </c>
      <c r="B27" s="42"/>
      <c r="C27" s="42"/>
      <c r="D27" s="42"/>
      <c r="E27" s="42"/>
      <c r="F27" s="42"/>
      <c r="G27" s="42"/>
      <c r="H27" s="42"/>
      <c r="I27" s="42"/>
      <c r="J27" s="42"/>
      <c r="K27" s="42"/>
      <c r="L27" s="42"/>
      <c r="M27" s="42"/>
      <c r="N27" s="42"/>
      <c r="O27" s="42"/>
      <c r="P27" s="42"/>
    </row>
    <row r="28" spans="1:14" ht="18.5">
      <c r="A28" s="47" t="s">
        <v>154</v>
      </c>
      <c r="B28" s="48"/>
      <c r="C28" s="48"/>
      <c r="D28" s="48"/>
      <c r="E28" s="48"/>
      <c r="F28" s="48"/>
      <c r="G28" s="49" t="s">
        <v>155</v>
      </c>
      <c r="H28" s="48"/>
      <c r="I28" s="48"/>
      <c r="J28" s="48"/>
      <c r="K28" s="48"/>
      <c r="N28" s="50" t="s">
        <v>156</v>
      </c>
    </row>
    <row r="29" spans="2:16" ht="15.5">
      <c r="B29" s="48"/>
      <c r="C29" s="48"/>
      <c r="D29" s="51"/>
      <c r="E29" s="51"/>
      <c r="F29" s="51"/>
      <c r="G29" s="51"/>
      <c r="H29" s="51"/>
      <c r="I29" s="51"/>
      <c r="J29" s="51"/>
      <c r="K29" s="51"/>
      <c r="L29" s="51"/>
      <c r="M29" s="51"/>
      <c r="N29" s="51"/>
      <c r="O29" s="51"/>
      <c r="P29" s="52"/>
    </row>
    <row r="30" spans="2:18" customHeight="1">
      <c r="B30" s="48"/>
      <c r="C30" s="48"/>
      <c r="D30" s="48"/>
      <c r="E30" s="48"/>
      <c r="F30" s="48"/>
      <c r="G30" s="48"/>
      <c r="H30" s="48"/>
      <c r="I30" s="48"/>
      <c r="J30" s="48"/>
      <c r="K30" s="48"/>
      <c r="N30" s="133" t="str">
        <f>'Data - Overview'!B6</f>
        <v>The average age of the population in the profiled households is younger when compared to the base.</v>
      </c>
      <c r="O30" s="133"/>
      <c r="P30" s="133"/>
      <c r="Q30" s="53"/>
      <c r="R30" s="53"/>
    </row>
    <row r="31" spans="14:18">
      <c r="N31" s="133"/>
      <c r="O31" s="133"/>
      <c r="P31" s="133"/>
      <c r="Q31" s="53"/>
      <c r="R31" s="53"/>
    </row>
    <row r="32" spans="14:18">
      <c r="N32" s="133"/>
      <c r="O32" s="133"/>
      <c r="P32" s="133"/>
      <c r="Q32" s="53"/>
      <c r="R32" s="53"/>
    </row>
    <row r="33" spans="14:65">
      <c r="N33" s="133"/>
      <c r="O33" s="133"/>
      <c r="P33" s="133"/>
      <c r="Q33" s="53"/>
      <c r="R33" s="53"/>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row>
    <row r="34" spans="14:65" customHeight="1">
      <c r="N34" s="133" t="str">
        <f>'Data - Overview'!B7</f>
        <v>Households containing Lone parent occur more in this profile than in the base.</v>
      </c>
      <c r="O34" s="133"/>
      <c r="P34" s="133"/>
      <c r="Q34" s="53"/>
      <c r="R34" s="53"/>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row>
    <row r="35" spans="14:65">
      <c r="N35" s="133"/>
      <c r="O35" s="133"/>
      <c r="P35" s="133"/>
      <c r="Q35" s="53"/>
      <c r="R35" s="53"/>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row>
    <row r="36" spans="14:65" customHeight="1">
      <c r="N36" s="133"/>
      <c r="O36" s="133"/>
      <c r="P36" s="133"/>
      <c r="Q36" s="53"/>
      <c r="R36" s="53"/>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row>
    <row r="37" spans="14:65" customHeight="1">
      <c r="N37" s="133" t="str">
        <f>'Data - Overview'!B8</f>
        <v>3.2% of the profile live in households with an income 100k + .</v>
      </c>
      <c r="O37" s="133"/>
      <c r="P37" s="133"/>
      <c r="Q37" s="53"/>
      <c r="R37" s="53"/>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row>
    <row r="38" spans="14:65">
      <c r="N38" s="133"/>
      <c r="O38" s="133"/>
      <c r="P38" s="133"/>
      <c r="Q38" s="53"/>
      <c r="R38" s="53"/>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row>
    <row r="39" spans="14:65">
      <c r="N39" s="133"/>
      <c r="O39" s="133"/>
      <c r="P39" s="133"/>
      <c r="Q39" s="53"/>
      <c r="R39" s="53"/>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row>
    <row r="40" spans="14:65" customHeight="1">
      <c r="N40" s="133" t="str">
        <f>'Data - Overview'!B9</f>
        <v>The dominant Social Grade is C1.</v>
      </c>
      <c r="O40" s="133"/>
      <c r="P40" s="133"/>
      <c r="Q40" s="53"/>
      <c r="R40" s="53"/>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row>
    <row r="41" spans="14:65" customHeight="1">
      <c r="N41" s="133"/>
      <c r="O41" s="133"/>
      <c r="P41" s="133"/>
      <c r="Q41" s="53"/>
      <c r="R41" s="53"/>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row>
    <row r="42" spans="14:65" customHeight="1">
      <c r="N42" s="133" t="str">
        <f>'Data - Overview'!B10</f>
        <v>There is a higher proportion of people in this profile who are Unemployed than in the base.</v>
      </c>
      <c r="O42" s="133"/>
      <c r="P42" s="133"/>
      <c r="Q42" s="53"/>
      <c r="R42" s="53"/>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row>
    <row r="43" spans="14:65">
      <c r="N43" s="133"/>
      <c r="O43" s="133"/>
      <c r="P43" s="133"/>
      <c r="Q43" s="53"/>
      <c r="R43" s="53"/>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row>
    <row r="44" spans="14:65">
      <c r="N44" s="133"/>
      <c r="O44" s="133"/>
      <c r="P44" s="133"/>
      <c r="Q44" s="53"/>
      <c r="R44" s="53"/>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row>
    <row r="45" spans="14:65" ht="6.75" customHeight="1">
      <c r="N45" s="133"/>
      <c r="O45" s="133"/>
      <c r="P45" s="133"/>
      <c r="Q45" s="53"/>
      <c r="R45" s="53"/>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row>
    <row r="46" spans="19:65" customHeight="1">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row>
    <row r="47" spans="1:65" ht="18.5">
      <c r="A47" s="54" t="s">
        <v>157</v>
      </c>
      <c r="F47" s="55"/>
      <c r="G47" s="49" t="s">
        <v>158</v>
      </c>
      <c r="M47" s="49" t="s">
        <v>159</v>
      </c>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row>
    <row r="48" spans="6:65">
      <c r="F48" s="474"/>
      <c r="G48" s="474"/>
      <c r="H48" s="474"/>
      <c r="I48" s="474"/>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row>
    <row r="49" spans="4:65" ht="15.5">
      <c r="D49" s="56"/>
      <c r="E49" s="56"/>
      <c r="F49" s="56"/>
      <c r="G49" s="56"/>
      <c r="H49" s="56"/>
      <c r="I49" s="56"/>
      <c r="J49" s="56"/>
      <c r="K49" s="56"/>
      <c r="L49" s="56"/>
      <c r="M49" s="56"/>
      <c r="N49" s="56"/>
      <c r="O49" s="56"/>
      <c r="P49" s="52"/>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row>
    <row r="50" spans="17:65" customHeight="1">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row>
    <row r="51" spans="17:65" customHeight="1">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row>
    <row r="52" spans="17:65" customHeight="1">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row>
    <row r="53" spans="17:65" customHeight="1">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row>
    <row r="54" spans="17:65" customHeight="1">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row>
    <row r="55" spans="1:65" ht="13">
      <c r="A55" s="57"/>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row>
    <row r="56" spans="17:65" customHeight="1">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row>
    <row r="57" spans="17:65" customHeight="1">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row>
    <row r="58" spans="17:65" customHeight="1">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row>
    <row r="59" spans="17:65" customHeight="1">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row>
    <row r="60" spans="17:65" customHeight="1">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row>
    <row r="61" spans="17:65" customHeight="1">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row>
    <row r="62" spans="17:65" customHeight="1">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row>
    <row r="63" spans="17:65" customHeight="1">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row>
    <row r="64" spans="17:65" customHeight="1">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row>
    <row r="65" spans="18:65" customHeight="1">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row>
    <row r="66" spans="18:65" customHeight="1">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row>
    <row r="67" spans="18:65" customHeight="1">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row>
    <row r="69" spans="1:65" ht="21" customHeight="1">
      <c r="A69" s="41" t="s">
        <v>160</v>
      </c>
      <c r="B69" s="42"/>
      <c r="C69" s="42"/>
      <c r="D69" s="42"/>
      <c r="E69" s="58"/>
      <c r="F69" s="58"/>
      <c r="G69" s="58"/>
      <c r="H69" s="58"/>
      <c r="I69" s="58"/>
      <c r="J69" s="58"/>
      <c r="K69" s="58"/>
      <c r="L69" s="58"/>
      <c r="M69" s="58"/>
      <c r="N69" s="58"/>
      <c r="O69" s="58"/>
      <c r="P69" s="42"/>
      <c r="Q69" s="59"/>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row>
    <row r="70" spans="1:65" ht="18.75" customHeight="1">
      <c r="A70" s="47" t="s">
        <v>161</v>
      </c>
      <c r="D70" s="60"/>
      <c r="E70" s="60"/>
      <c r="F70" s="60"/>
      <c r="G70" s="60"/>
      <c r="H70" s="47" t="s">
        <v>162</v>
      </c>
      <c r="I70" s="60"/>
      <c r="J70" s="60"/>
      <c r="K70" s="60"/>
      <c r="L70" s="60"/>
      <c r="M70" s="60"/>
      <c r="N70" s="50" t="s">
        <v>156</v>
      </c>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row>
    <row r="71" spans="14:65" ht="15" customHeight="1">
      <c r="N71" s="61" t="str">
        <f>'Data - Overview'!B14</f>
        <v>Most households will have access to a Hatchback. </v>
      </c>
      <c r="O71" s="61"/>
      <c r="P71" s="61"/>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row>
    <row r="72" spans="14:65" customHeight="1">
      <c r="N72" s="61"/>
      <c r="O72" s="61"/>
      <c r="P72" s="61"/>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row>
    <row r="73" spans="14:65">
      <c r="N73" s="61" t="str">
        <f>'Data - Overview'!B15</f>
        <v>A higher proportion, in comparison to the base, are likely to have a Hatchback.</v>
      </c>
      <c r="O73" s="61"/>
      <c r="P73" s="61"/>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row>
    <row r="74" spans="14:65" customHeight="1">
      <c r="N74" s="61"/>
      <c r="O74" s="61"/>
      <c r="P74" s="61"/>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row>
    <row r="75" spans="14:65" ht="5.25" customHeight="1">
      <c r="N75" s="61"/>
      <c r="O75" s="61"/>
      <c r="P75" s="61"/>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row>
    <row r="76" spans="14:65">
      <c r="N76" s="61" t="str">
        <f>'Data - Overview'!B16</f>
        <v>Terraced house are 80.6% more likely than in the base.</v>
      </c>
      <c r="O76" s="61"/>
      <c r="P76" s="61"/>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row>
    <row r="77" spans="14:65" ht="10.5" customHeight="1">
      <c r="N77" s="61"/>
      <c r="O77" s="61"/>
      <c r="P77" s="61"/>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row>
    <row r="78" spans="14:65" ht="6" customHeight="1">
      <c r="N78" s="61"/>
      <c r="O78" s="61"/>
      <c r="P78" s="61"/>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row>
    <row r="79" spans="14:65">
      <c r="N79" s="61" t="str">
        <f>'Data - Overview'!B17</f>
        <v>41.4% of the households in the profile are likely to be Semi-detached house.</v>
      </c>
      <c r="O79" s="61"/>
      <c r="P79" s="61"/>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row>
    <row r="80" spans="14:65" ht="16.5" customHeight="1">
      <c r="N80" s="61"/>
      <c r="O80" s="61"/>
      <c r="P80" s="61"/>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row>
    <row r="81" spans="14:65">
      <c r="N81" s="61" t="str">
        <f>'Data - Overview'!B18</f>
        <v>About 52% of households will have Number of Beds : 3.</v>
      </c>
      <c r="O81" s="61"/>
      <c r="P81" s="61"/>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row>
    <row r="82" spans="14:65" ht="16.5" customHeight="1">
      <c r="N82" s="61"/>
      <c r="O82" s="61"/>
      <c r="P82" s="61"/>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row>
    <row r="83" spans="14:65" customHeight="1">
      <c r="N83" s="471" t="str">
        <f>'Data - Overview'!B19</f>
        <v>The prevailing size is 2 people</v>
      </c>
      <c r="O83" s="61"/>
      <c r="P83" s="61"/>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row>
    <row r="84" spans="14:65">
      <c r="N84" s="61"/>
      <c r="O84" s="61"/>
      <c r="P84" s="61"/>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row>
    <row r="85" spans="17:65" customHeight="1">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row>
    <row r="86" spans="1:65" ht="18.5">
      <c r="A86" s="47" t="s">
        <v>163</v>
      </c>
      <c r="D86" s="60"/>
      <c r="E86" s="62" t="s">
        <v>164</v>
      </c>
      <c r="H86" s="60"/>
      <c r="I86" s="60"/>
      <c r="J86" s="50" t="s">
        <v>165</v>
      </c>
      <c r="K86" s="60"/>
      <c r="L86" s="60"/>
      <c r="M86" s="63"/>
      <c r="N86" s="50" t="s">
        <v>166</v>
      </c>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row>
    <row r="87" spans="17:65" customHeight="1">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row>
    <row r="88" spans="2:65" ht="14.5">
      <c r="B88" s="64"/>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row>
    <row r="89" spans="17:65" customHeight="1">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row>
    <row r="90" spans="17:65" customHeight="1">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row>
    <row r="91" spans="17:65" customHeight="1">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row>
    <row r="92" spans="17:65" customHeight="1">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row>
    <row r="93" spans="17:65" customHeight="1">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row>
    <row r="94" spans="17:65" customHeight="1">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row>
    <row r="95" spans="17:65" customHeight="1">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row>
    <row r="96" spans="3:65" ht="14.5">
      <c r="C96" s="65"/>
      <c r="D96" s="65"/>
      <c r="G96" s="65"/>
      <c r="H96" s="65"/>
      <c r="K96" s="65"/>
      <c r="L96" s="65"/>
      <c r="O96" s="65"/>
      <c r="P96" s="65"/>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row>
    <row r="97" spans="1:65" ht="14.5">
      <c r="A97" s="66"/>
      <c r="B97" s="67"/>
      <c r="C97" s="68"/>
      <c r="D97" s="69"/>
      <c r="E97" s="70"/>
      <c r="F97" s="71"/>
      <c r="G97" s="68"/>
      <c r="H97" s="69"/>
      <c r="I97" s="72"/>
      <c r="J97" s="71"/>
      <c r="K97" s="68"/>
      <c r="L97" s="69"/>
      <c r="M97" s="73"/>
      <c r="N97" s="74"/>
      <c r="O97" s="75"/>
      <c r="P97" s="76"/>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row>
    <row r="98" spans="1:65" ht="14.5">
      <c r="A98" s="66"/>
      <c r="B98" s="67"/>
      <c r="C98" s="68"/>
      <c r="D98" s="69"/>
      <c r="E98" s="70"/>
      <c r="F98" s="71"/>
      <c r="G98" s="68"/>
      <c r="H98" s="69"/>
      <c r="I98" s="72"/>
      <c r="J98" s="71"/>
      <c r="K98" s="68"/>
      <c r="L98" s="69"/>
      <c r="M98" s="77"/>
      <c r="N98" s="78"/>
      <c r="O98" s="79"/>
      <c r="P98" s="80"/>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row>
    <row r="99" spans="1:65" ht="14.5">
      <c r="A99" s="66"/>
      <c r="B99" s="67"/>
      <c r="C99" s="68"/>
      <c r="D99" s="69"/>
      <c r="E99" s="70"/>
      <c r="F99" s="71"/>
      <c r="G99" s="68"/>
      <c r="H99" s="69"/>
      <c r="I99" s="72"/>
      <c r="J99" s="71"/>
      <c r="K99" s="68"/>
      <c r="L99" s="69"/>
      <c r="M99" s="71"/>
      <c r="N99" s="81"/>
      <c r="O99" s="68"/>
      <c r="P99" s="69"/>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row>
    <row r="100" spans="1:65" ht="14.5">
      <c r="A100" s="66"/>
      <c r="B100" s="67"/>
      <c r="C100" s="68"/>
      <c r="D100" s="69"/>
      <c r="E100" s="70"/>
      <c r="F100" s="71"/>
      <c r="G100" s="68"/>
      <c r="H100" s="69"/>
      <c r="I100" s="72"/>
      <c r="J100" s="71"/>
      <c r="K100" s="68"/>
      <c r="L100" s="69"/>
      <c r="M100" s="71"/>
      <c r="N100" s="81"/>
      <c r="O100" s="68"/>
      <c r="P100" s="69"/>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row>
    <row r="101" spans="5:65" ht="14.5">
      <c r="E101" s="70"/>
      <c r="F101" s="71"/>
      <c r="G101" s="68"/>
      <c r="H101" s="69"/>
      <c r="N101" s="81"/>
      <c r="O101" s="68"/>
      <c r="P101" s="69"/>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row>
    <row r="102" spans="17:65" customHeight="1">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row>
    <row r="103" spans="1:65" ht="13">
      <c r="A103" s="57"/>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row>
    <row r="104" spans="1:65" ht="15.5">
      <c r="A104" s="57"/>
      <c r="P104" s="52"/>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row>
    <row r="105" spans="17:65" customHeight="1">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row>
    <row r="106" spans="17:65" customHeight="1">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row>
    <row r="107" spans="2:65" ht="13">
      <c r="B107" s="82"/>
      <c r="C107" s="82"/>
      <c r="D107" s="82"/>
      <c r="E107" s="82"/>
      <c r="F107" s="82"/>
      <c r="G107" s="82"/>
      <c r="H107" s="82"/>
      <c r="I107" s="82"/>
      <c r="J107" s="82"/>
      <c r="K107" s="82"/>
      <c r="L107" s="82"/>
      <c r="M107" s="82"/>
      <c r="N107" s="82"/>
      <c r="O107" s="82"/>
      <c r="P107"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row>
    <row r="108" spans="17:65" customHeight="1">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row>
    <row r="109" spans="17:65" customHeight="1">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row>
    <row r="110" spans="1:65" ht="18.5">
      <c r="A110" s="41" t="s">
        <v>167</v>
      </c>
      <c r="B110" s="42"/>
      <c r="C110" s="42"/>
      <c r="D110" s="42"/>
      <c r="E110" s="58"/>
      <c r="F110" s="58"/>
      <c r="G110" s="58"/>
      <c r="H110" s="58"/>
      <c r="I110" s="58"/>
      <c r="J110" s="58"/>
      <c r="K110" s="58"/>
      <c r="L110" s="58"/>
      <c r="M110" s="58"/>
      <c r="N110" s="58"/>
      <c r="O110" s="58"/>
      <c r="P110" s="42"/>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row>
    <row r="111" spans="1:65" ht="18.5">
      <c r="A111" s="54" t="s">
        <v>168</v>
      </c>
      <c r="D111" s="51"/>
      <c r="E111" s="54" t="s">
        <v>169</v>
      </c>
      <c r="G111" s="51"/>
      <c r="H111" s="54"/>
      <c r="I111" s="51"/>
      <c r="J111" s="54" t="s">
        <v>170</v>
      </c>
      <c r="L111" s="51"/>
      <c r="M111" s="51"/>
      <c r="N111" s="51"/>
      <c r="O111" s="50"/>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row>
    <row r="112" spans="4:65" customHeight="1">
      <c r="D112" s="51"/>
      <c r="E112" s="51"/>
      <c r="F112" s="51"/>
      <c r="G112" s="51"/>
      <c r="H112" s="51"/>
      <c r="I112" s="51"/>
      <c r="J112" s="51"/>
      <c r="K112" s="51"/>
      <c r="L112" s="51"/>
      <c r="M112" s="51"/>
      <c r="N112" s="51"/>
      <c r="O112" s="51"/>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row>
    <row r="113" spans="15:65" customHeight="1">
      <c r="O113" s="83"/>
      <c r="P113" s="83"/>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row>
    <row r="114" spans="15:65" customHeight="1">
      <c r="O114" s="83"/>
      <c r="P114" s="83"/>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row>
    <row r="115" spans="15:65" customHeight="1">
      <c r="O115" s="83"/>
      <c r="P115" s="83"/>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row>
    <row r="116" spans="15:65" customHeight="1">
      <c r="O116" s="83"/>
      <c r="P116" s="83"/>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row>
    <row r="117" spans="15:65" customHeight="1">
      <c r="O117" s="83"/>
      <c r="P117" s="83"/>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row>
    <row r="118" spans="15:65" customHeight="1">
      <c r="O118" s="83"/>
      <c r="P118" s="83"/>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row>
    <row r="119" spans="15:65" customHeight="1">
      <c r="O119" s="83"/>
      <c r="P119" s="83"/>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row>
    <row r="120" spans="15:65" customHeight="1">
      <c r="O120" s="83"/>
      <c r="P120" s="83"/>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row>
    <row r="121" spans="15:65" customHeight="1">
      <c r="O121" s="83"/>
      <c r="P121" s="83"/>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row>
    <row r="122" spans="15:65" customHeight="1">
      <c r="O122" s="83"/>
      <c r="P122" s="83"/>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row>
    <row r="123" spans="15:65" customHeight="1">
      <c r="O123" s="83"/>
      <c r="P123" s="83"/>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row>
    <row r="124" spans="17:65" customHeight="1">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row>
    <row r="125" spans="1:65" ht="18.5">
      <c r="A125" s="41" t="s">
        <v>171</v>
      </c>
      <c r="B125" s="42"/>
      <c r="C125" s="42"/>
      <c r="D125" s="42"/>
      <c r="E125" s="58"/>
      <c r="F125" s="58"/>
      <c r="G125" s="58"/>
      <c r="H125" s="58"/>
      <c r="I125" s="58"/>
      <c r="J125" s="58"/>
      <c r="K125" s="58"/>
      <c r="L125" s="58"/>
      <c r="M125" s="58"/>
      <c r="N125" s="58"/>
      <c r="O125" s="58"/>
      <c r="P125" s="42"/>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row>
    <row r="126" spans="1:65" ht="18.5">
      <c r="A126" s="47" t="s">
        <v>172</v>
      </c>
      <c r="I126" s="54" t="s">
        <v>173</v>
      </c>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row>
    <row r="127" spans="10:65" customHeight="1">
      <c r="J127" s="1"/>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row>
    <row r="128" spans="1:65" customHeight="1">
      <c r="A128" s="57"/>
      <c r="P128" s="52"/>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row>
    <row r="129" spans="17:65" customHeight="1">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row>
    <row r="130" spans="2:65" customHeight="1">
      <c r="B130" s="82"/>
      <c r="C130" s="82"/>
      <c r="D130" s="82"/>
      <c r="E130" s="82"/>
      <c r="F130" s="82"/>
      <c r="G130" s="82"/>
      <c r="H130" s="82"/>
      <c r="I130" s="82"/>
      <c r="J130" s="82"/>
      <c r="K130" s="82"/>
      <c r="L130" s="82"/>
      <c r="M130" s="82"/>
      <c r="N130" s="82"/>
      <c r="O130" s="82"/>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row>
    <row r="131" spans="17:65" customHeight="1">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row>
    <row r="132" spans="17:65" customHeight="1">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row>
    <row r="133" spans="17:65" customHeight="1">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row>
    <row r="134" spans="17:65" customHeight="1">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row>
    <row r="135" spans="2:65" customHeight="1">
      <c r="B135" s="84"/>
      <c r="C135" s="84"/>
      <c r="D135" s="85"/>
      <c r="E135" s="86"/>
      <c r="I135" s="39"/>
      <c r="J135" s="39"/>
      <c r="K135" s="87"/>
      <c r="L135" s="88"/>
      <c r="M135" s="39"/>
      <c r="N135" s="39"/>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row>
    <row r="136" spans="2:65" customHeight="1">
      <c r="B136" s="89"/>
      <c r="C136" s="89"/>
      <c r="D136" s="90"/>
      <c r="E136" s="91"/>
      <c r="I136" s="92"/>
      <c r="J136" s="39"/>
      <c r="K136" s="87"/>
      <c r="L136" s="88"/>
      <c r="M136" s="472"/>
      <c r="N136" s="472"/>
      <c r="O136" s="473"/>
      <c r="P136" s="473"/>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row>
    <row r="137" spans="2:14" customHeight="1">
      <c r="B137" s="93"/>
      <c r="C137" s="93"/>
      <c r="D137" s="94"/>
      <c r="E137" s="95"/>
      <c r="I137" s="39"/>
      <c r="J137" s="39"/>
      <c r="K137" s="87"/>
      <c r="L137" s="88"/>
      <c r="M137" s="39"/>
      <c r="N137" s="39"/>
    </row>
    <row r="138" spans="2:14" customHeight="1">
      <c r="B138" s="96"/>
      <c r="C138" s="96"/>
      <c r="D138" s="97"/>
      <c r="E138" s="98"/>
      <c r="I138" s="39"/>
      <c r="J138" s="39"/>
      <c r="K138" s="87"/>
      <c r="L138" s="88"/>
      <c r="M138" s="39"/>
      <c r="N138" s="39"/>
    </row>
    <row r="139" spans="9:15" customHeight="1">
      <c r="I139" s="39"/>
      <c r="J139" s="39"/>
      <c r="K139" s="87"/>
      <c r="L139" s="88"/>
      <c r="M139" s="39"/>
      <c r="N139" s="99"/>
      <c r="O139" s="100"/>
    </row>
    <row r="140" spans="4:16" ht="18.5">
      <c r="D140" s="51"/>
      <c r="E140" s="51"/>
      <c r="F140" s="51"/>
      <c r="G140" s="51"/>
      <c r="H140" s="51"/>
      <c r="I140" s="101"/>
      <c r="J140" s="102"/>
      <c r="K140" s="102"/>
      <c r="L140" s="102"/>
      <c r="M140" s="102"/>
      <c r="N140" s="102"/>
      <c r="O140" s="102"/>
      <c r="P140" s="102"/>
    </row>
    <row r="141" spans="4:16" customHeight="1">
      <c r="D141" s="51"/>
      <c r="E141" s="51"/>
      <c r="F141" s="51"/>
      <c r="G141" s="51"/>
      <c r="H141" s="51"/>
      <c r="I141" s="103"/>
      <c r="J141" s="103"/>
      <c r="K141" s="103"/>
      <c r="L141" s="103"/>
      <c r="M141" s="103"/>
      <c r="N141" s="103"/>
      <c r="O141" s="103"/>
      <c r="P141" s="103"/>
    </row>
    <row r="142" spans="4:16" customHeight="1">
      <c r="D142" s="51"/>
      <c r="E142" s="51"/>
      <c r="F142" s="51"/>
      <c r="G142" s="51"/>
      <c r="H142" s="51"/>
      <c r="I142" s="103"/>
      <c r="J142" s="103"/>
      <c r="K142" s="103"/>
      <c r="L142" s="103"/>
      <c r="M142" s="103"/>
      <c r="N142" s="103"/>
      <c r="O142" s="103"/>
      <c r="P142" s="103"/>
    </row>
    <row r="143" spans="9:16" customHeight="1">
      <c r="I143" s="103"/>
      <c r="J143" s="103"/>
      <c r="K143" s="103"/>
      <c r="L143" s="103"/>
      <c r="M143" s="103"/>
      <c r="N143" s="103"/>
      <c r="O143" s="103"/>
      <c r="P143" s="103"/>
    </row>
    <row r="144" spans="9:16" customHeight="1">
      <c r="I144" s="103"/>
      <c r="J144" s="103"/>
      <c r="K144" s="103"/>
      <c r="L144" s="103"/>
      <c r="M144" s="103"/>
      <c r="N144" s="103"/>
      <c r="O144" s="103"/>
      <c r="P144" s="103"/>
    </row>
    <row r="145" spans="9:16" s="38" customFormat="1" customHeight="1">
      <c r="I145" s="103"/>
      <c r="J145" s="103"/>
      <c r="K145" s="103"/>
      <c r="L145" s="103"/>
      <c r="M145" s="103"/>
      <c r="N145" s="103"/>
      <c r="O145" s="103"/>
      <c r="P145" s="103"/>
    </row>
    <row r="146" spans="12:15" s="38" customFormat="1" customHeight="1">
      <c r="L146" s="104"/>
      <c r="N146" s="105"/>
      <c r="O146" s="106"/>
    </row>
    <row r="147" spans="1:15" s="38" customFormat="1" ht="18.5">
      <c r="A147" s="47" t="s">
        <v>174</v>
      </c>
      <c r="I147" s="54" t="s">
        <v>175</v>
      </c>
      <c r="N147" s="107"/>
      <c r="O147" s="108"/>
    </row>
    <row r="148" spans="14:15" s="38" customFormat="1" customHeight="1">
      <c r="N148" s="107"/>
      <c r="O148" s="108"/>
    </row>
    <row r="149" spans="14:15" s="38" customFormat="1" customHeight="1">
      <c r="N149" s="107"/>
      <c r="O149" s="108"/>
    </row>
    <row r="150" spans="12:15" s="38" customFormat="1" customHeight="1">
      <c r="L150" s="109"/>
      <c r="N150" s="110"/>
      <c r="O150" s="111"/>
    </row>
    <row r="151" spans="14:15" s="38" customFormat="1" customHeight="1">
      <c r="N151" s="107"/>
      <c r="O151" s="108"/>
    </row>
    <row r="152" spans="14:15" s="38" customFormat="1" customHeight="1">
      <c r="N152" s="107"/>
      <c r="O152" s="108"/>
    </row>
    <row r="153" spans="14:15" s="38" customFormat="1" customHeight="1">
      <c r="N153" s="107"/>
      <c r="O153" s="108"/>
    </row>
    <row r="154" spans="1:15" s="38" customFormat="1" ht="15.75" customHeight="1">
      <c r="A154" s="112" t="s">
        <v>176</v>
      </c>
      <c r="B154" s="102"/>
      <c r="C154" s="102"/>
      <c r="D154" s="102"/>
      <c r="E154" s="102"/>
      <c r="F154" s="102"/>
      <c r="G154" s="102"/>
      <c r="H154" s="102"/>
      <c r="L154" s="113"/>
      <c r="N154" s="114"/>
      <c r="O154" s="115"/>
    </row>
    <row r="155" spans="1:14" s="38" customFormat="1" customHeight="1">
      <c r="A155" s="102"/>
      <c r="B155" s="102"/>
      <c r="C155" s="102"/>
      <c r="D155" s="102"/>
      <c r="E155" s="102"/>
      <c r="F155" s="102"/>
      <c r="G155" s="102"/>
      <c r="H155" s="102"/>
      <c r="N155" s="107"/>
    </row>
    <row r="156" spans="1:14" s="38" customFormat="1" customHeight="1">
      <c r="A156" s="116"/>
      <c r="B156" s="102"/>
      <c r="C156" s="102"/>
      <c r="D156" s="102"/>
      <c r="E156" s="102"/>
      <c r="F156" s="102"/>
      <c r="G156" s="102"/>
      <c r="H156" s="102"/>
      <c r="N156" s="107"/>
    </row>
    <row r="157" spans="1:15" s="38" customFormat="1" customHeight="1">
      <c r="A157" s="102"/>
      <c r="B157" s="102"/>
      <c r="C157" s="102"/>
      <c r="D157" s="102"/>
      <c r="E157" s="102"/>
      <c r="F157" s="102"/>
      <c r="G157" s="102"/>
      <c r="H157" s="102"/>
      <c r="N157" s="107"/>
      <c r="O157" s="55"/>
    </row>
    <row r="158" spans="1:15" s="38" customFormat="1" customHeight="1">
      <c r="A158" s="102"/>
      <c r="B158" s="102"/>
      <c r="C158" s="102"/>
      <c r="D158" s="102"/>
      <c r="E158" s="102"/>
      <c r="F158" s="102"/>
      <c r="G158" s="102"/>
      <c r="H158" s="102"/>
      <c r="L158" s="117"/>
      <c r="N158" s="118"/>
      <c r="O158" s="119"/>
    </row>
    <row r="159" spans="1:14" s="38" customFormat="1" customHeight="1">
      <c r="A159" s="102"/>
      <c r="B159" s="102"/>
      <c r="C159" s="102"/>
      <c r="D159" s="102"/>
      <c r="E159" s="102"/>
      <c r="F159" s="102"/>
      <c r="G159" s="102"/>
      <c r="H159" s="102"/>
      <c r="N159" s="107"/>
    </row>
    <row r="160" spans="1:16" s="38" customFormat="1" customHeight="1">
      <c r="A160" s="102"/>
      <c r="B160" s="102"/>
      <c r="C160" s="102"/>
      <c r="D160" s="102"/>
      <c r="E160" s="102"/>
      <c r="F160" s="102"/>
      <c r="G160" s="102"/>
      <c r="H160" s="102"/>
      <c r="P160" s="52"/>
    </row>
    <row r="161" spans="1:8" customHeight="1">
      <c r="A161" s="102"/>
      <c r="B161" s="102"/>
      <c r="C161" s="102"/>
      <c r="D161" s="102"/>
      <c r="E161" s="102"/>
      <c r="F161" s="102"/>
      <c r="G161" s="102"/>
      <c r="H161" s="102"/>
    </row>
    <row r="162" spans="1:65" ht="18.75" customHeight="1">
      <c r="A162" s="41" t="s">
        <v>177</v>
      </c>
      <c r="B162" s="42"/>
      <c r="C162" s="42"/>
      <c r="D162" s="42"/>
      <c r="E162" s="58"/>
      <c r="F162" s="58"/>
      <c r="G162" s="58"/>
      <c r="H162" s="58"/>
      <c r="I162" s="58"/>
      <c r="J162" s="58"/>
      <c r="K162" s="58"/>
      <c r="L162" s="58"/>
      <c r="M162" s="58"/>
      <c r="N162" s="58"/>
      <c r="O162" s="58"/>
      <c r="P162" s="42"/>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row>
    <row r="163" spans="1:65" ht="18.5">
      <c r="A163" s="54" t="s">
        <v>178</v>
      </c>
      <c r="J163" s="49" t="s">
        <v>179</v>
      </c>
      <c r="L163" s="120"/>
      <c r="M163" s="120"/>
      <c r="N163" s="121"/>
      <c r="O163" s="122"/>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row>
    <row r="164" spans="12:65" customHeight="1">
      <c r="L164" s="123"/>
      <c r="M164" s="123"/>
      <c r="N164" s="124"/>
      <c r="O164" s="125"/>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row>
    <row r="165" spans="12:65" customHeight="1">
      <c r="L165" s="126"/>
      <c r="M165" s="126"/>
      <c r="N165" s="127"/>
      <c r="O165" s="12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row>
    <row r="166" spans="12:65" customHeight="1">
      <c r="L166" s="129"/>
      <c r="M166" s="129"/>
      <c r="N166" s="130"/>
      <c r="O166" s="131"/>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row>
    <row r="167" spans="12:65" ht="14.5">
      <c r="L167" s="64"/>
      <c r="M167" s="64"/>
      <c r="N167" s="64"/>
      <c r="O167" s="64"/>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row>
    <row r="168" customHeight="1"/>
    <row r="169" customHeight="1"/>
    <row r="170" customHeight="1"/>
    <row r="171" spans="1:65" ht="21">
      <c r="A171" s="132"/>
      <c r="D171" s="51"/>
      <c r="E171" s="51"/>
      <c r="F171" s="51"/>
      <c r="G171" s="51"/>
      <c r="H171" s="51"/>
      <c r="I171" s="51"/>
      <c r="J171" s="51"/>
      <c r="K171" s="51"/>
      <c r="L171" s="51"/>
      <c r="M171" s="51"/>
      <c r="N171" s="51"/>
      <c r="O171" s="51"/>
      <c r="P171" s="52"/>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row>
    <row r="172" spans="4:65" customHeight="1">
      <c r="D172" s="51"/>
      <c r="E172" s="51"/>
      <c r="F172" s="51"/>
      <c r="G172" s="51"/>
      <c r="H172" s="51"/>
      <c r="I172" s="51"/>
      <c r="J172" s="51"/>
      <c r="K172" s="51"/>
      <c r="L172" s="51"/>
      <c r="M172" s="51"/>
      <c r="N172" s="51"/>
      <c r="O172" s="51"/>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row>
    <row r="173" spans="4:65" customHeight="1">
      <c r="D173" s="51"/>
      <c r="E173" s="51"/>
      <c r="F173" s="51"/>
      <c r="G173" s="51"/>
      <c r="H173" s="51"/>
      <c r="I173" s="51"/>
      <c r="J173" s="51"/>
      <c r="K173" s="51"/>
      <c r="L173" s="51"/>
      <c r="M173" s="51"/>
      <c r="N173" s="51"/>
      <c r="O173" s="51"/>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row>
    <row r="174" customHeight="1"/>
    <row r="175" customHeight="1"/>
    <row r="176" customHeight="1"/>
    <row r="177" s="38" customFormat="1" customHeight="1"/>
    <row r="178" s="38" customFormat="1" customHeight="1"/>
    <row r="179" s="38" customFormat="1" customHeight="1"/>
    <row r="180" s="38" customFormat="1" customHeight="1"/>
    <row r="181" s="38" customFormat="1" customHeight="1"/>
    <row r="182" spans="1:15" s="38" customFormat="1" ht="18.5">
      <c r="A182" s="47" t="s">
        <v>180</v>
      </c>
      <c r="H182" s="54" t="s">
        <v>181</v>
      </c>
      <c r="O182" s="50" t="s">
        <v>156</v>
      </c>
    </row>
    <row r="183" s="38" customFormat="1" customHeight="1"/>
    <row r="184" spans="15:16" s="38" customFormat="1" ht="15" customHeight="1">
      <c r="O184" s="133" t="str">
        <f>'Data - Overview'!B23</f>
        <v>Most people in this profile will access their social media Daily.</v>
      </c>
      <c r="P184" s="133"/>
    </row>
    <row r="185" spans="14:16" s="38" customFormat="1" customHeight="1">
      <c r="N185" s="133"/>
      <c r="O185" s="133"/>
      <c r="P185" s="133"/>
    </row>
    <row r="186" spans="14:16" s="38" customFormat="1">
      <c r="N186" s="133"/>
      <c r="O186" s="133"/>
      <c r="P186" s="133"/>
    </row>
    <row r="187" spans="14:16" s="38" customFormat="1">
      <c r="N187" s="133"/>
      <c r="O187" s="133"/>
      <c r="P187" s="133"/>
    </row>
    <row r="188" spans="14:16" s="38" customFormat="1">
      <c r="N188" s="133"/>
      <c r="O188" s="133"/>
      <c r="P188" s="133"/>
    </row>
    <row r="189" spans="14:16" s="38" customFormat="1">
      <c r="N189" s="133"/>
      <c r="O189" s="133"/>
      <c r="P189" s="133"/>
    </row>
    <row r="190" spans="14:16" s="38" customFormat="1">
      <c r="N190" s="133"/>
      <c r="O190" s="133"/>
      <c r="P190" s="133"/>
    </row>
    <row r="191" spans="15:16" s="38" customFormat="1" ht="15" customHeight="1">
      <c r="O191" s="134" t="str">
        <f>'Data - Overview'!B24</f>
        <v>"Sending/ Reading Emails" is the most popular activity on social media.</v>
      </c>
      <c r="P191" s="134"/>
    </row>
    <row r="192" spans="14:16" s="38" customFormat="1" customHeight="1">
      <c r="N192" s="134"/>
      <c r="O192" s="134"/>
      <c r="P192" s="134"/>
    </row>
    <row r="193" spans="14:16" s="38" customFormat="1">
      <c r="N193" s="134"/>
      <c r="O193" s="134"/>
      <c r="P193" s="134"/>
    </row>
    <row r="194" spans="14:16" s="38" customFormat="1">
      <c r="N194" s="134"/>
      <c r="O194" s="134"/>
      <c r="P194" s="134"/>
    </row>
    <row r="195" spans="14:16" s="38" customFormat="1">
      <c r="N195" s="134"/>
      <c r="O195" s="134"/>
      <c r="P195" s="134"/>
    </row>
    <row r="196" spans="14:16" s="38" customFormat="1">
      <c r="N196" s="134"/>
      <c r="O196" s="134"/>
      <c r="P196" s="134"/>
    </row>
    <row r="197" spans="14:16" s="38" customFormat="1">
      <c r="N197" s="134"/>
      <c r="O197" s="134"/>
      <c r="P197" s="134"/>
    </row>
    <row r="198" spans="14:16" s="38" customFormat="1">
      <c r="N198" s="134"/>
      <c r="O198" s="134"/>
      <c r="P198" s="134"/>
    </row>
    <row r="199" s="38" customFormat="1" customHeight="1"/>
    <row r="200" spans="16:16" s="38" customFormat="1" customHeight="1">
      <c r="P200"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row>
    <row r="201" s="38" customFormat="1" customHeight="1"/>
  </sheetData>
  <mergeCells count="18">
    <mergeCell ref="N40:P41"/>
    <mergeCell ref="L9:P12"/>
    <mergeCell ref="D17:E18"/>
    <mergeCell ref="N30:P33"/>
    <mergeCell ref="N34:P36"/>
    <mergeCell ref="N37:P39"/>
    <mergeCell ref="O191:P197"/>
    <mergeCell ref="N42:P45"/>
    <mergeCell ref="F48:I48"/>
    <mergeCell ref="N71:P72"/>
    <mergeCell ref="N73:P75"/>
    <mergeCell ref="N76:P77"/>
    <mergeCell ref="N79:P80"/>
    <mergeCell ref="N81:P82"/>
    <mergeCell ref="N83:P84"/>
    <mergeCell ref="M136:N136"/>
    <mergeCell ref="O136:P136"/>
    <mergeCell ref="O184:P190"/>
  </mergeCells>
  <pageMargins left="0.70866141732283472" right="0.70866141732283472" top="0.39370078740157483" bottom="0.39370078740157483" header="0.31496062992125984" footer="0.31496062992125984"/>
  <pageSetup paperSize="9" scale="58" fitToHeight="0" orientation="portrait"/>
  <headerFooter scaleWithDoc="1" alignWithMargins="0" differentFirst="0" differentOddEven="0"/>
  <rowBreaks count="1" manualBreakCount="1">
    <brk id="108" max="16383" man="1"/>
  </rowBreaks>
  <drawing r:id="rId2"/>
  <legacyDrawing r:id="rId3"/>
  <extLst/>
</worksheet>
</file>

<file path=xl/worksheets/sheet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XFC86"/>
  <sheetViews>
    <sheetView showGridLines="0" showRowColHeaders="0" view="normal" workbookViewId="0">
      <selection pane="topLeft" activeCell="A1" sqref="A1"/>
    </sheetView>
  </sheetViews>
  <sheetFormatPr defaultColWidth="0" zeroHeight="true" customHeight="true" defaultRowHeight="12.75"/>
  <cols>
    <col min="1" max="1" width="2.25390625" style="7" customWidth="1"/>
    <col min="2" max="2" width="2.75390625" style="7" customWidth="1"/>
    <col min="3" max="4" width="9.25390625" style="7" customWidth="1"/>
    <col min="5" max="5" width="8.25390625" style="7" customWidth="1"/>
    <col min="6" max="6" width="9.25390625" style="7" customWidth="1"/>
    <col min="7" max="7" width="8.25390625" style="7" customWidth="1"/>
    <col min="8" max="8" width="11.25390625" style="7" customWidth="1"/>
    <col min="9" max="18" width="9.25390625" style="7" customWidth="1"/>
    <col min="19" max="19" width="0.74609375" style="136" customWidth="1"/>
    <col min="20" max="45" width="9.25390625" style="136" hidden="1" customWidth="1"/>
    <col min="46" max="16383" width="9.25390625" style="7" hidden="1" customWidth="1"/>
    <col min="16384" max="16384" width="2.00390625" style="7" hidden="1" customWidth="1"/>
  </cols>
  <sheetData>
    <row r="1" spans="19:45" s="3" customFormat="1" ht="14.5">
      <c r="S1" s="5"/>
      <c r="T1" s="5"/>
      <c r="U1" s="5"/>
      <c r="V1" s="5"/>
      <c r="W1" s="5"/>
      <c r="X1" s="5"/>
      <c r="Y1" s="5"/>
      <c r="Z1" s="5"/>
      <c r="AA1" s="5"/>
      <c r="AB1" s="5"/>
      <c r="AC1" s="5"/>
      <c r="AD1" s="5"/>
      <c r="AE1" s="5"/>
      <c r="AF1" s="5"/>
      <c r="AG1" s="5"/>
      <c r="AH1" s="5"/>
      <c r="AI1" s="5"/>
      <c r="AJ1" s="5"/>
      <c r="AK1" s="5"/>
      <c r="AL1" s="5"/>
      <c r="AM1" s="5"/>
      <c r="AN1" s="5"/>
      <c r="AO1" s="5"/>
      <c r="AP1" s="5"/>
      <c r="AQ1" s="5"/>
      <c r="AR1" s="5"/>
      <c r="AS1" s="5"/>
    </row>
    <row r="2" spans="19:45" s="3" customFormat="1" ht="14.5">
      <c r="S2" s="5"/>
      <c r="T2" s="5"/>
      <c r="U2" s="5"/>
      <c r="V2" s="5"/>
      <c r="W2" s="5"/>
      <c r="X2" s="5"/>
      <c r="Y2" s="5"/>
      <c r="Z2" s="5"/>
      <c r="AA2" s="5"/>
      <c r="AB2" s="5"/>
      <c r="AC2" s="5"/>
      <c r="AD2" s="5"/>
      <c r="AE2" s="5"/>
      <c r="AF2" s="5"/>
      <c r="AG2" s="5"/>
      <c r="AH2" s="5"/>
      <c r="AI2" s="5"/>
      <c r="AJ2" s="5"/>
      <c r="AK2" s="5"/>
      <c r="AL2" s="5"/>
      <c r="AM2" s="5"/>
      <c r="AN2" s="5"/>
      <c r="AO2" s="5"/>
      <c r="AP2" s="5"/>
      <c r="AQ2" s="5"/>
      <c r="AR2" s="5"/>
      <c r="AS2" s="5"/>
    </row>
    <row r="3" spans="19:45" s="3" customFormat="1" ht="14.5">
      <c r="S3" s="5"/>
      <c r="T3" s="5"/>
      <c r="U3" s="5"/>
      <c r="V3" s="5"/>
      <c r="W3" s="5"/>
      <c r="X3" s="5"/>
      <c r="Y3" s="5"/>
      <c r="Z3" s="5"/>
      <c r="AA3" s="5"/>
      <c r="AB3" s="5"/>
      <c r="AC3" s="5"/>
      <c r="AD3" s="5"/>
      <c r="AE3" s="5"/>
      <c r="AF3" s="5"/>
      <c r="AG3" s="5"/>
      <c r="AH3" s="5"/>
      <c r="AI3" s="5"/>
      <c r="AJ3" s="5"/>
      <c r="AK3" s="5"/>
      <c r="AL3" s="5"/>
      <c r="AM3" s="5"/>
      <c r="AN3" s="5"/>
      <c r="AO3" s="5"/>
      <c r="AP3" s="5"/>
      <c r="AQ3" s="5"/>
      <c r="AR3" s="5"/>
      <c r="AS3" s="5"/>
    </row>
    <row r="4" spans="19:45" s="3" customFormat="1" ht="14.5">
      <c r="S4" s="5"/>
      <c r="T4" s="5"/>
      <c r="U4" s="5"/>
      <c r="V4" s="5"/>
      <c r="W4" s="5"/>
      <c r="X4" s="5"/>
      <c r="Y4" s="5"/>
      <c r="Z4" s="5"/>
      <c r="AA4" s="5"/>
      <c r="AB4" s="5"/>
      <c r="AC4" s="5"/>
      <c r="AD4" s="5"/>
      <c r="AE4" s="5"/>
      <c r="AF4" s="5"/>
      <c r="AG4" s="5"/>
      <c r="AH4" s="5"/>
      <c r="AI4" s="5"/>
      <c r="AJ4" s="5"/>
      <c r="AK4" s="5"/>
      <c r="AL4" s="5"/>
      <c r="AM4" s="5"/>
      <c r="AN4" s="5"/>
      <c r="AO4" s="5"/>
      <c r="AP4" s="5"/>
      <c r="AQ4" s="5"/>
      <c r="AR4" s="5"/>
      <c r="AS4" s="5"/>
    </row>
    <row r="5" spans="19:45" s="3" customFormat="1" ht="14.5">
      <c r="S5" s="5"/>
      <c r="T5" s="5"/>
      <c r="U5" s="5"/>
      <c r="V5" s="5"/>
      <c r="W5" s="5"/>
      <c r="X5" s="5"/>
      <c r="Y5" s="5"/>
      <c r="Z5" s="5"/>
      <c r="AA5" s="5"/>
      <c r="AB5" s="5"/>
      <c r="AC5" s="5"/>
      <c r="AD5" s="5"/>
      <c r="AE5" s="5"/>
      <c r="AF5" s="5"/>
      <c r="AG5" s="5"/>
      <c r="AH5" s="5"/>
      <c r="AI5" s="5"/>
      <c r="AJ5" s="5"/>
      <c r="AK5" s="5"/>
      <c r="AL5" s="5"/>
      <c r="AM5" s="5"/>
      <c r="AN5" s="5"/>
      <c r="AO5" s="5"/>
      <c r="AP5" s="5"/>
      <c r="AQ5" s="5"/>
      <c r="AR5" s="5"/>
      <c r="AS5" s="5"/>
    </row>
    <row r="6" spans="19:45" s="3" customFormat="1" ht="14.5">
      <c r="S6" s="5"/>
      <c r="T6" s="5"/>
      <c r="U6" s="5"/>
      <c r="V6" s="5"/>
      <c r="W6" s="5"/>
      <c r="X6" s="5"/>
      <c r="Y6" s="5"/>
      <c r="Z6" s="5"/>
      <c r="AA6" s="5"/>
      <c r="AB6" s="5"/>
      <c r="AC6" s="5"/>
      <c r="AD6" s="5"/>
      <c r="AE6" s="5"/>
      <c r="AF6" s="5"/>
      <c r="AG6" s="5"/>
      <c r="AH6" s="5"/>
      <c r="AI6" s="5"/>
      <c r="AJ6" s="5"/>
      <c r="AK6" s="5"/>
      <c r="AL6" s="5"/>
      <c r="AM6" s="5"/>
      <c r="AN6" s="5"/>
      <c r="AO6" s="5"/>
      <c r="AP6" s="5"/>
      <c r="AQ6" s="5"/>
      <c r="AR6" s="5"/>
      <c r="AS6" s="5"/>
    </row>
    <row r="7" spans="19:45" s="3" customFormat="1" ht="14.5">
      <c r="S7" s="5"/>
      <c r="T7" s="5"/>
      <c r="U7" s="5"/>
      <c r="V7" s="5"/>
      <c r="W7" s="5"/>
      <c r="X7" s="5"/>
      <c r="Y7" s="5"/>
      <c r="Z7" s="5"/>
      <c r="AA7" s="5"/>
      <c r="AB7" s="5"/>
      <c r="AC7" s="5"/>
      <c r="AD7" s="5"/>
      <c r="AE7" s="5"/>
      <c r="AF7" s="5"/>
      <c r="AG7" s="5"/>
      <c r="AH7" s="5"/>
      <c r="AI7" s="5"/>
      <c r="AJ7" s="5"/>
      <c r="AK7" s="5"/>
      <c r="AL7" s="5"/>
      <c r="AM7" s="5"/>
      <c r="AN7" s="5"/>
      <c r="AO7" s="5"/>
      <c r="AP7" s="5"/>
      <c r="AQ7" s="5"/>
      <c r="AR7" s="5"/>
      <c r="AS7" s="5"/>
    </row>
    <row r="8" spans="19:45" s="3" customFormat="1" ht="14.5">
      <c r="S8" s="5"/>
      <c r="T8" s="5"/>
      <c r="U8" s="5"/>
      <c r="V8" s="5"/>
      <c r="W8" s="5"/>
      <c r="X8" s="5"/>
      <c r="Y8" s="5"/>
      <c r="Z8" s="5"/>
      <c r="AA8" s="5"/>
      <c r="AB8" s="5"/>
      <c r="AC8" s="5"/>
      <c r="AD8" s="5"/>
      <c r="AE8" s="5"/>
      <c r="AF8" s="5"/>
      <c r="AG8" s="5"/>
      <c r="AH8" s="5"/>
      <c r="AI8" s="5"/>
      <c r="AJ8" s="5"/>
      <c r="AK8" s="5"/>
      <c r="AL8" s="5"/>
      <c r="AM8" s="5"/>
      <c r="AN8" s="5"/>
      <c r="AO8" s="5"/>
      <c r="AP8" s="5"/>
      <c r="AQ8" s="5"/>
      <c r="AR8" s="5"/>
      <c r="AS8" s="5"/>
    </row>
    <row r="9" spans="19:45" s="3" customFormat="1" ht="14.5">
      <c r="S9" s="5"/>
      <c r="T9" s="5"/>
      <c r="U9" s="5"/>
      <c r="V9" s="5"/>
      <c r="W9" s="5"/>
      <c r="X9" s="5"/>
      <c r="Y9" s="5"/>
      <c r="Z9" s="5"/>
      <c r="AA9" s="5"/>
      <c r="AB9" s="5"/>
      <c r="AC9" s="5"/>
      <c r="AD9" s="5"/>
      <c r="AE9" s="5"/>
      <c r="AF9" s="5"/>
      <c r="AG9" s="5"/>
      <c r="AH9" s="5"/>
      <c r="AI9" s="5"/>
      <c r="AJ9" s="5"/>
      <c r="AK9" s="5"/>
      <c r="AL9" s="5"/>
      <c r="AM9" s="5"/>
      <c r="AN9" s="5"/>
      <c r="AO9" s="5"/>
      <c r="AP9" s="5"/>
      <c r="AQ9" s="5"/>
      <c r="AR9" s="5"/>
      <c r="AS9" s="5"/>
    </row>
    <row r="10" spans="12:45" s="3" customFormat="1" ht="14.5">
      <c r="L10" s="4"/>
      <c r="M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row>
    <row r="11" spans="12:45" s="3" customFormat="1" ht="14.5">
      <c r="L11" s="4"/>
      <c r="M11" s="5"/>
      <c r="Q11" s="135"/>
      <c r="R11" s="13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row>
    <row r="12" spans="12:45" s="3" customFormat="1" ht="14.5">
      <c r="L12" s="4"/>
      <c r="M12" s="5"/>
      <c r="Q12" s="135"/>
      <c r="R12" s="13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row>
    <row r="13" spans="12:45" s="3" customFormat="1" ht="14.5">
      <c r="L13" s="4"/>
      <c r="M13" s="5"/>
      <c r="Q13" s="135"/>
      <c r="R13" s="13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row>
    <row r="14" spans="12:45" s="3" customFormat="1" ht="14.5">
      <c r="L14" s="4"/>
      <c r="M14" s="5"/>
      <c r="Q14" s="475" t="s">
        <v>182</v>
      </c>
      <c r="R14" s="47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row>
    <row r="15" customHeight="1"/>
    <row r="16" spans="6:18" ht="15.5">
      <c r="F16" s="137"/>
      <c r="R16" s="138" t="s">
        <v>183</v>
      </c>
    </row>
    <row r="17" spans="15:18" ht="13">
      <c r="O17" s="139" t="s">
        <v>4</v>
      </c>
      <c r="R17" s="140">
        <f>G61</f>
        <v>0</v>
      </c>
    </row>
    <row r="18" spans="15:15" ht="13">
      <c r="O18" s="139"/>
    </row>
    <row r="19" spans="15:18" ht="13">
      <c r="O19" s="139" t="s">
        <v>11</v>
      </c>
      <c r="R19" s="140">
        <f>G62</f>
        <v>0</v>
      </c>
    </row>
    <row r="20" spans="15:15" ht="13">
      <c r="O20" s="139"/>
    </row>
    <row r="21" spans="15:18" ht="13">
      <c r="O21" s="139" t="s">
        <v>24</v>
      </c>
      <c r="R21" s="140">
        <f>G63</f>
        <v>11.961366651061175</v>
      </c>
    </row>
    <row r="22" spans="15:15" ht="13">
      <c r="O22" s="139"/>
    </row>
    <row r="23" spans="15:18" ht="13">
      <c r="O23" s="139" t="s">
        <v>34</v>
      </c>
      <c r="R23" s="140">
        <f>G64</f>
        <v>0</v>
      </c>
    </row>
    <row r="24" spans="15:15" ht="13">
      <c r="O24" s="139"/>
    </row>
    <row r="25" spans="15:18" ht="13">
      <c r="O25" s="139" t="s">
        <v>43</v>
      </c>
      <c r="R25" s="140">
        <f>G65</f>
        <v>0</v>
      </c>
    </row>
    <row r="26" spans="15:15" ht="13">
      <c r="O26" s="139"/>
    </row>
    <row r="27" spans="15:18" ht="13">
      <c r="O27" s="139" t="s">
        <v>51</v>
      </c>
      <c r="R27" s="140">
        <f>G66</f>
        <v>20.64343727643816</v>
      </c>
    </row>
    <row r="28" spans="15:15" ht="13">
      <c r="O28" s="139"/>
    </row>
    <row r="29" spans="15:18" ht="13">
      <c r="O29" s="139" t="s">
        <v>58</v>
      </c>
      <c r="R29" s="140">
        <f>G67</f>
        <v>64.591379915730343</v>
      </c>
    </row>
    <row r="30" spans="15:15" ht="13">
      <c r="O30" s="139"/>
    </row>
    <row r="31" spans="15:18" ht="13">
      <c r="O31" s="139" t="s">
        <v>65</v>
      </c>
      <c r="R31" s="140">
        <f>G68</f>
        <v>245.4362867026903</v>
      </c>
    </row>
    <row r="32" spans="15:15" ht="13">
      <c r="O32" s="139"/>
    </row>
    <row r="33" spans="15:18" ht="13">
      <c r="O33" s="139" t="s">
        <v>72</v>
      </c>
      <c r="R33" s="140">
        <f>G69</f>
        <v>146.9812734082397</v>
      </c>
    </row>
    <row r="34" spans="15:15" ht="13">
      <c r="O34" s="139"/>
    </row>
    <row r="35" spans="15:18" ht="13">
      <c r="O35" s="139" t="s">
        <v>77</v>
      </c>
      <c r="R35" s="140">
        <f>G70</f>
        <v>48.455364859859245</v>
      </c>
    </row>
    <row r="36" spans="15:15" ht="13">
      <c r="O36" s="139"/>
    </row>
    <row r="37" spans="15:18" ht="13">
      <c r="O37" s="139" t="s">
        <v>83</v>
      </c>
      <c r="R37" s="140">
        <f>G71</f>
        <v>211.9922212618842</v>
      </c>
    </row>
    <row r="38" spans="15:15" ht="13">
      <c r="O38" s="139"/>
    </row>
    <row r="39" spans="15:18" ht="13">
      <c r="O39" s="139" t="s">
        <v>90</v>
      </c>
      <c r="R39" s="140">
        <f>G72</f>
        <v>132.17740414410045</v>
      </c>
    </row>
    <row r="40" spans="15:15" ht="13">
      <c r="O40" s="139"/>
    </row>
    <row r="41" spans="15:18" ht="13">
      <c r="O41" s="139" t="s">
        <v>99</v>
      </c>
      <c r="R41" s="140">
        <f>G73</f>
        <v>316.76998579362004</v>
      </c>
    </row>
    <row r="42" spans="15:22" ht="13">
      <c r="O42" s="139"/>
      <c r="U42" s="141"/>
      <c r="V42" s="142"/>
    </row>
    <row r="43" spans="15:21" ht="13">
      <c r="O43" s="139" t="s">
        <v>184</v>
      </c>
      <c r="R43" s="140">
        <f>G74</f>
        <v>166.26840883285035</v>
      </c>
      <c r="U43" s="141"/>
    </row>
    <row r="44" spans="15:21" ht="13">
      <c r="O44" s="139"/>
      <c r="U44" s="141"/>
    </row>
    <row r="45" spans="15:21" ht="13">
      <c r="O45" s="139" t="s">
        <v>118</v>
      </c>
      <c r="R45" s="140">
        <f>G75</f>
        <v>12.008273971261413</v>
      </c>
      <c r="U45" s="141"/>
    </row>
    <row r="46" spans="15:21" ht="13">
      <c r="O46" s="139"/>
      <c r="U46" s="141"/>
    </row>
    <row r="47" spans="15:18" ht="13">
      <c r="O47" s="139" t="s">
        <v>125</v>
      </c>
      <c r="R47" s="140">
        <f>G76</f>
        <v>963.2267917530271</v>
      </c>
    </row>
    <row r="48" spans="15:21" ht="13">
      <c r="O48" s="139"/>
      <c r="U48" s="141"/>
    </row>
    <row r="49" spans="15:18" ht="13">
      <c r="O49" s="139" t="s">
        <v>136</v>
      </c>
      <c r="R49" s="140">
        <f>G77</f>
        <v>860.37818580432986</v>
      </c>
    </row>
    <row r="50" spans="15:15" ht="13">
      <c r="O50" s="139"/>
    </row>
    <row r="51" spans="15:18" ht="13">
      <c r="O51" s="139" t="s">
        <v>144</v>
      </c>
      <c r="R51" s="140">
        <f>G78</f>
        <v>155.26190852983066</v>
      </c>
    </row>
    <row r="52" ht="13"/>
    <row r="53" ht="13"/>
    <row r="54" ht="13"/>
    <row r="55" ht="13"/>
    <row r="56" spans="18:18" ht="13">
      <c r="R56" s="2" t="str">
        <f ca="1">"© " &amp; YEAR(TODAY()) &amp;" CACI Limited and all other applicable third party notices (Acorn) can be found at www.caci.co.uk/copyrightnotices.pdf"</f>
        <v>© 2023 CACI Limited and all other applicable third party notices (Acorn) can be found at www.caci.co.uk/copyrightnotices.pdf</v>
      </c>
    </row>
    <row r="57" spans="18:18" ht="13">
      <c r="R57" s="143"/>
    </row>
    <row r="59" spans="2:9" ht="13" hidden="1">
      <c r="B59" s="144"/>
      <c r="C59" s="144"/>
      <c r="D59" s="144"/>
      <c r="E59" s="144"/>
      <c r="F59" s="144"/>
      <c r="G59" s="144"/>
      <c r="H59" s="144"/>
      <c r="I59" s="145"/>
    </row>
    <row r="60" spans="1:45" ht="13" hidden="1">
      <c r="A60" s="145"/>
      <c r="B60" s="144"/>
      <c r="C60" s="144" t="s">
        <v>185</v>
      </c>
      <c r="D60" s="144" t="s">
        <v>186</v>
      </c>
      <c r="E60" s="144" t="s">
        <v>183</v>
      </c>
      <c r="F60" s="144" t="s">
        <v>187</v>
      </c>
      <c r="G60" s="144" t="s">
        <v>183</v>
      </c>
      <c r="H60" s="144"/>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row>
    <row r="61" spans="1:45" ht="13" hidden="1">
      <c r="A61" s="145"/>
      <c r="B61" s="144" t="s">
        <v>4</v>
      </c>
      <c r="C61" s="146">
        <f>Group!D14</f>
        <v>0</v>
      </c>
      <c r="D61" s="147">
        <f>C61/$C$79</f>
        <v>0</v>
      </c>
      <c r="E61" s="144">
        <f>IF(G61&gt;200,200,G61)</f>
        <v>0</v>
      </c>
      <c r="F61" s="147">
        <f>IF(D61&gt;0.15,0.15,D61)</f>
        <v>0</v>
      </c>
      <c r="G61" s="148">
        <f>Group!J14</f>
        <v>0</v>
      </c>
      <c r="H61" s="144" t="s">
        <v>188</v>
      </c>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row>
    <row r="62" spans="1:45" ht="13" hidden="1">
      <c r="A62" s="145"/>
      <c r="B62" s="144" t="s">
        <v>11</v>
      </c>
      <c r="C62" s="146">
        <f>Group!D15</f>
        <v>0</v>
      </c>
      <c r="D62" s="147">
        <f>C62/$C$79</f>
        <v>0</v>
      </c>
      <c r="E62" s="144">
        <f>IF(G62&gt;200,200,G62)</f>
        <v>0</v>
      </c>
      <c r="F62" s="147">
        <f>IF(D62&gt;0.15,0.15,D62)</f>
        <v>0</v>
      </c>
      <c r="G62" s="148">
        <f>Group!J15</f>
        <v>0</v>
      </c>
      <c r="H62" s="144" t="s">
        <v>189</v>
      </c>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row>
    <row r="63" spans="1:45" ht="13" hidden="1">
      <c r="A63" s="145"/>
      <c r="B63" s="144" t="s">
        <v>24</v>
      </c>
      <c r="C63" s="146">
        <f>Group!D16</f>
        <v>5</v>
      </c>
      <c r="D63" s="147">
        <f>C63/$C$79</f>
        <v>0.018726591760299626</v>
      </c>
      <c r="E63" s="144">
        <f>IF(G63&gt;200,200,G63)</f>
        <v>11.961366651061175</v>
      </c>
      <c r="F63" s="147">
        <f>IF(D63&gt;0.15,0.15,D63)</f>
        <v>0.018726591760299626</v>
      </c>
      <c r="G63" s="148">
        <f>Group!J16</f>
        <v>11.961366651061175</v>
      </c>
      <c r="H63" s="144" t="s">
        <v>190</v>
      </c>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row>
    <row r="64" spans="1:45" ht="13" hidden="1">
      <c r="A64" s="145"/>
      <c r="B64" s="144" t="s">
        <v>34</v>
      </c>
      <c r="C64" s="146">
        <f>Group!D18</f>
        <v>0</v>
      </c>
      <c r="D64" s="147">
        <f>C64/$C$79</f>
        <v>0</v>
      </c>
      <c r="E64" s="144">
        <f>IF(G64&gt;200,200,G64)</f>
        <v>0</v>
      </c>
      <c r="F64" s="147">
        <f>IF(D64&gt;0.15,0.15,D64)</f>
        <v>0</v>
      </c>
      <c r="G64" s="148">
        <f>Group!J18</f>
        <v>0</v>
      </c>
      <c r="H64" s="144" t="s">
        <v>191</v>
      </c>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row>
    <row r="65" spans="1:45" ht="13" hidden="1">
      <c r="A65" s="145"/>
      <c r="B65" s="144" t="s">
        <v>43</v>
      </c>
      <c r="C65" s="146">
        <f>Group!D19</f>
        <v>0</v>
      </c>
      <c r="D65" s="147">
        <f>C65/$C$79</f>
        <v>0</v>
      </c>
      <c r="E65" s="144">
        <f>IF(G65&gt;200,200,G65)</f>
        <v>0</v>
      </c>
      <c r="F65" s="147">
        <f>IF(D65&gt;0.15,0.15,D65)</f>
        <v>0</v>
      </c>
      <c r="G65" s="148">
        <f>Group!J19</f>
        <v>0</v>
      </c>
      <c r="H65" s="144" t="s">
        <v>192</v>
      </c>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row>
    <row r="66" spans="1:45" ht="13" hidden="1">
      <c r="A66" s="145"/>
      <c r="B66" s="144" t="s">
        <v>51</v>
      </c>
      <c r="C66" s="146">
        <f>Group!D21</f>
        <v>4</v>
      </c>
      <c r="D66" s="147">
        <f>C66/$C$79</f>
        <v>0.0149812734082397</v>
      </c>
      <c r="E66" s="144">
        <f>IF(G66&gt;200,200,G66)</f>
        <v>20.64343727643816</v>
      </c>
      <c r="F66" s="147">
        <f>IF(D66&gt;0.15,0.15,D66)</f>
        <v>0.0149812734082397</v>
      </c>
      <c r="G66" s="148">
        <f>Group!J21</f>
        <v>20.64343727643816</v>
      </c>
      <c r="H66" s="144" t="s">
        <v>193</v>
      </c>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row>
    <row r="67" spans="1:45" ht="13" hidden="1">
      <c r="A67" s="145"/>
      <c r="B67" s="144" t="s">
        <v>58</v>
      </c>
      <c r="C67" s="146">
        <f>Group!D22</f>
        <v>9</v>
      </c>
      <c r="D67" s="147">
        <f>C67/$C$79</f>
        <v>0.033707865168539325</v>
      </c>
      <c r="E67" s="144">
        <f>IF(G67&gt;200,200,G67)</f>
        <v>64.591379915730343</v>
      </c>
      <c r="F67" s="147">
        <f>IF(D67&gt;0.15,0.15,D67)</f>
        <v>0.033707865168539325</v>
      </c>
      <c r="G67" s="148">
        <f>Group!J22</f>
        <v>64.591379915730343</v>
      </c>
      <c r="H67" s="144" t="s">
        <v>194</v>
      </c>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row>
    <row r="68" spans="1:45" ht="13" hidden="1">
      <c r="A68" s="145"/>
      <c r="B68" s="144" t="s">
        <v>65</v>
      </c>
      <c r="C68" s="146">
        <f>Group!D23</f>
        <v>35</v>
      </c>
      <c r="D68" s="147">
        <f>C68/$C$79</f>
        <v>0.13108614232209737</v>
      </c>
      <c r="E68" s="144">
        <f>IF(G68&gt;200,200,G68)</f>
        <v>200</v>
      </c>
      <c r="F68" s="147">
        <f>IF(D68&gt;0.15,0.15,D68)</f>
        <v>0.13108614232209737</v>
      </c>
      <c r="G68" s="148">
        <f>Group!J23</f>
        <v>245.4362867026903</v>
      </c>
      <c r="H68" s="144" t="s">
        <v>195</v>
      </c>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row>
    <row r="69" spans="1:45" ht="13" hidden="1">
      <c r="A69" s="145"/>
      <c r="B69" s="144" t="s">
        <v>72</v>
      </c>
      <c r="C69" s="146">
        <f>Group!D24</f>
        <v>9</v>
      </c>
      <c r="D69" s="147">
        <f>C69/$C$79</f>
        <v>0.033707865168539325</v>
      </c>
      <c r="E69" s="144">
        <f>IF(G69&gt;200,200,G69)</f>
        <v>146.9812734082397</v>
      </c>
      <c r="F69" s="147">
        <f>IF(D69&gt;0.15,0.15,D69)</f>
        <v>0.033707865168539325</v>
      </c>
      <c r="G69" s="148">
        <f>Group!J24</f>
        <v>146.9812734082397</v>
      </c>
      <c r="H69" s="144" t="s">
        <v>196</v>
      </c>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row>
    <row r="70" spans="1:45" ht="13" hidden="1">
      <c r="A70" s="145"/>
      <c r="B70" s="144" t="s">
        <v>77</v>
      </c>
      <c r="C70" s="146">
        <f>Group!D25</f>
        <v>6</v>
      </c>
      <c r="D70" s="147">
        <f>C70/$C$79</f>
        <v>0.02247191011235955</v>
      </c>
      <c r="E70" s="144">
        <f>IF(G70&gt;200,200,G70)</f>
        <v>48.455364859859245</v>
      </c>
      <c r="F70" s="147">
        <f>IF(D70&gt;0.15,0.15,D70)</f>
        <v>0.02247191011235955</v>
      </c>
      <c r="G70" s="148">
        <f>Group!J25</f>
        <v>48.455364859859245</v>
      </c>
      <c r="H70" s="144" t="s">
        <v>197</v>
      </c>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row>
    <row r="71" spans="1:45" ht="13" hidden="1">
      <c r="A71" s="145"/>
      <c r="B71" s="144" t="s">
        <v>83</v>
      </c>
      <c r="C71" s="146">
        <f>Group!D27</f>
        <v>3</v>
      </c>
      <c r="D71" s="147">
        <f>C71/$C$79</f>
        <v>0.011235955056179775</v>
      </c>
      <c r="E71" s="144">
        <f>IF(G71&gt;200,200,G71)</f>
        <v>200</v>
      </c>
      <c r="F71" s="147">
        <f>IF(D71&gt;0.15,0.15,D71)</f>
        <v>0.011235955056179775</v>
      </c>
      <c r="G71" s="148">
        <f>Group!J27</f>
        <v>211.9922212618842</v>
      </c>
      <c r="H71" s="144" t="s">
        <v>198</v>
      </c>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row>
    <row r="72" spans="1:45" ht="13" hidden="1">
      <c r="A72" s="145"/>
      <c r="B72" s="144" t="s">
        <v>90</v>
      </c>
      <c r="C72" s="146">
        <f>Group!D28</f>
        <v>20</v>
      </c>
      <c r="D72" s="147">
        <f>C72/$C$79</f>
        <v>0.0749063670411985</v>
      </c>
      <c r="E72" s="144">
        <f>IF(G72&gt;200,200,G72)</f>
        <v>132.17740414410045</v>
      </c>
      <c r="F72" s="147">
        <f>IF(D72&gt;0.15,0.15,D72)</f>
        <v>0.0749063670411985</v>
      </c>
      <c r="G72" s="148">
        <f>Group!J28</f>
        <v>132.17740414410045</v>
      </c>
      <c r="H72" s="144" t="s">
        <v>199</v>
      </c>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row>
    <row r="73" spans="1:45" ht="13" hidden="1">
      <c r="A73" s="145"/>
      <c r="B73" s="144" t="s">
        <v>99</v>
      </c>
      <c r="C73" s="146">
        <f>Group!D29</f>
        <v>50</v>
      </c>
      <c r="D73" s="147">
        <f>C73/$C$79</f>
        <v>0.18726591760299627</v>
      </c>
      <c r="E73" s="144">
        <f>IF(G73&gt;200,200,G73)</f>
        <v>200</v>
      </c>
      <c r="F73" s="147">
        <f>IF(D73&gt;0.15,0.15,D73)</f>
        <v>0.15</v>
      </c>
      <c r="G73" s="148">
        <f>Group!J29</f>
        <v>316.76998579362004</v>
      </c>
      <c r="H73" s="144" t="s">
        <v>200</v>
      </c>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row>
    <row r="74" spans="1:45" ht="13" hidden="1">
      <c r="A74" s="145"/>
      <c r="B74" s="144" t="s">
        <v>184</v>
      </c>
      <c r="C74" s="146">
        <f>Group!D30</f>
        <v>20</v>
      </c>
      <c r="D74" s="147">
        <f>C74/$C$79</f>
        <v>0.0749063670411985</v>
      </c>
      <c r="E74" s="144">
        <f>IF(G74&gt;200,200,G74)</f>
        <v>166.26840883285035</v>
      </c>
      <c r="F74" s="147">
        <f>IF(D74&gt;0.15,0.15,D74)</f>
        <v>0.0749063670411985</v>
      </c>
      <c r="G74" s="148">
        <f>Group!J30</f>
        <v>166.26840883285035</v>
      </c>
      <c r="H74" s="144" t="s">
        <v>201</v>
      </c>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row>
    <row r="75" spans="1:45" ht="13" hidden="1">
      <c r="A75" s="145"/>
      <c r="B75" s="144" t="s">
        <v>118</v>
      </c>
      <c r="C75" s="146">
        <f>Group!D32</f>
        <v>1</v>
      </c>
      <c r="D75" s="147">
        <f>C75/$C$79</f>
        <v>0.0037453183520599251</v>
      </c>
      <c r="E75" s="144">
        <f>IF(G75&gt;200,200,G75)</f>
        <v>12.008273971261413</v>
      </c>
      <c r="F75" s="147">
        <f>IF(D75&gt;0.15,0.15,D75)</f>
        <v>0.0037453183520599251</v>
      </c>
      <c r="G75" s="148">
        <f>Group!J32</f>
        <v>12.008273971261413</v>
      </c>
      <c r="H75" s="144" t="s">
        <v>202</v>
      </c>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row>
    <row r="76" spans="1:45" ht="13" hidden="1">
      <c r="A76" s="145"/>
      <c r="B76" s="144" t="s">
        <v>125</v>
      </c>
      <c r="C76" s="146">
        <f>Group!D33</f>
        <v>54</v>
      </c>
      <c r="D76" s="147">
        <f>C76/$C$79</f>
        <v>0.20224719101123595</v>
      </c>
      <c r="E76" s="144">
        <f>IF(G76&gt;200,200,G76)</f>
        <v>200</v>
      </c>
      <c r="F76" s="147">
        <f>IF(D76&gt;0.15,0.15,D76)</f>
        <v>0.15</v>
      </c>
      <c r="G76" s="148">
        <f>Group!J33</f>
        <v>963.2267917530271</v>
      </c>
      <c r="H76" s="144" t="s">
        <v>203</v>
      </c>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row>
    <row r="77" spans="1:45" ht="13" hidden="1">
      <c r="A77" s="145"/>
      <c r="B77" s="144" t="s">
        <v>136</v>
      </c>
      <c r="C77" s="146">
        <f>Group!D34</f>
        <v>48</v>
      </c>
      <c r="D77" s="147">
        <f>C77/$C$79</f>
        <v>0.1797752808988764</v>
      </c>
      <c r="E77" s="144">
        <f>IF(G77&gt;200,200,G77)</f>
        <v>200</v>
      </c>
      <c r="F77" s="147">
        <f>IF(D77&gt;0.15,0.15,D77)</f>
        <v>0.15</v>
      </c>
      <c r="G77" s="148">
        <f>Group!J34</f>
        <v>860.37818580432986</v>
      </c>
      <c r="H77" s="144" t="s">
        <v>204</v>
      </c>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row>
    <row r="78" spans="1:45" ht="13" hidden="1">
      <c r="A78" s="145"/>
      <c r="B78" s="144" t="s">
        <v>144</v>
      </c>
      <c r="C78" s="146">
        <f>Group!D36</f>
        <v>3</v>
      </c>
      <c r="D78" s="147">
        <f>C78/$C$79</f>
        <v>0.011235955056179775</v>
      </c>
      <c r="E78" s="144">
        <f>IF(G78&gt;200,200,G78)</f>
        <v>155.26190852983066</v>
      </c>
      <c r="F78" s="147">
        <f>IF(D78&gt;0.15,0.15,D78)</f>
        <v>0.011235955056179775</v>
      </c>
      <c r="G78" s="148">
        <f>Group!J36</f>
        <v>155.26190852983066</v>
      </c>
      <c r="H78" s="144" t="s">
        <v>205</v>
      </c>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row>
    <row r="79" spans="1:45" ht="13" hidden="1">
      <c r="A79" s="145"/>
      <c r="B79" s="144"/>
      <c r="C79" s="146">
        <f>SUM(C61:C78)</f>
        <v>267</v>
      </c>
      <c r="D79" s="144"/>
      <c r="E79" s="144"/>
      <c r="F79" s="144"/>
      <c r="G79" s="144"/>
      <c r="H79" s="144"/>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row>
    <row r="80" spans="1:45" ht="13" hidden="1">
      <c r="A80" s="145"/>
      <c r="B80" s="144"/>
      <c r="C80" s="146"/>
      <c r="D80" s="148"/>
      <c r="E80" s="146"/>
      <c r="F80" s="144"/>
      <c r="G80" s="144"/>
      <c r="H80" s="144"/>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row>
    <row r="81" spans="1:45" ht="13" hidden="1">
      <c r="A81" s="145"/>
      <c r="B81" s="149" t="b">
        <v>0</v>
      </c>
      <c r="C81" s="150"/>
      <c r="D81" s="151"/>
      <c r="E81" s="146"/>
      <c r="F81" s="144"/>
      <c r="G81" s="144"/>
      <c r="H81" s="144"/>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row>
    <row r="82" spans="1:45" ht="12" customHeight="1" hidden="1">
      <c r="A82" s="145">
        <f>LEN(D82)</f>
        <v>238</v>
      </c>
      <c r="B82" s="149" t="s">
        <v>206</v>
      </c>
      <c r="C82" s="150" t="str">
        <f>IF($B$81,D82,"")</f>
        <v/>
      </c>
      <c r="D82" s="152" t="s">
        <v>207</v>
      </c>
      <c r="E82" s="144"/>
      <c r="F82" s="144"/>
      <c r="G82" s="144"/>
      <c r="H82" s="144"/>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row>
    <row r="83" spans="1:45" ht="12" customHeight="1" hidden="1">
      <c r="A83" s="145">
        <f>LEN(D83)</f>
        <v>255</v>
      </c>
      <c r="B83" s="149" t="s">
        <v>208</v>
      </c>
      <c r="C83" s="150" t="str">
        <f>IF($B$81,D83,"")</f>
        <v/>
      </c>
      <c r="D83" s="153" t="s">
        <v>209</v>
      </c>
      <c r="E83" s="144"/>
      <c r="F83" s="144"/>
      <c r="G83" s="144"/>
      <c r="H83" s="144"/>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row>
    <row r="84" spans="1:45" ht="12" customHeight="1" hidden="1">
      <c r="A84" s="145">
        <f>LEN(D84)</f>
        <v>178</v>
      </c>
      <c r="B84" s="149" t="s">
        <v>210</v>
      </c>
      <c r="C84" s="150" t="str">
        <f>IF($B$81,D84,"")</f>
        <v/>
      </c>
      <c r="D84" s="154" t="s">
        <v>211</v>
      </c>
      <c r="E84" s="144"/>
      <c r="F84" s="144"/>
      <c r="G84" s="144"/>
      <c r="H84" s="144"/>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row>
    <row r="85" spans="1:45" ht="12" customHeight="1" hidden="1">
      <c r="A85" s="145">
        <f>LEN(D85)</f>
        <v>203</v>
      </c>
      <c r="B85" s="149" t="s">
        <v>212</v>
      </c>
      <c r="C85" s="150" t="str">
        <f>IF($B$81,D85,"")</f>
        <v/>
      </c>
      <c r="D85" s="153" t="s">
        <v>213</v>
      </c>
      <c r="E85" s="144"/>
      <c r="F85" s="144"/>
      <c r="G85" s="144"/>
      <c r="H85" s="144"/>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row>
    <row r="86" spans="2:9" ht="13" hidden="1">
      <c r="B86" s="144"/>
      <c r="C86" s="144"/>
      <c r="D86" s="144"/>
      <c r="E86" s="144"/>
      <c r="F86" s="144"/>
      <c r="G86" s="144"/>
      <c r="H86" s="144"/>
      <c r="I86" s="145"/>
    </row>
  </sheetData>
  <mergeCells count="1">
    <mergeCell ref="Q14:R14"/>
  </mergeCells>
  <pageMargins left="0.7" right="0.7" top="0.75" bottom="0.75" header="0.3" footer="0.3"/>
  <pageSetup paperSize="9" scale="66" orientation="landscape"/>
  <headerFooter scaleWithDoc="1" alignWithMargins="0" differentFirst="0" differentOddEven="0"/>
  <drawing r:id="rId2"/>
  <legacyDrawing r:id="rId3"/>
  <mc:AlternateContent xmlns:mc="http://schemas.openxmlformats.org/markup-compatibility/2006">
    <mc:Choice xmlns:a14="http://schemas.microsoft.com/office/drawing/2010/main" Requires="x14">
      <controls xmlns="http://schemas.openxmlformats.org/spreadsheetml/2006/main">
        <mc:AlternateContent xmlns:mc="http://schemas.openxmlformats.org/markup-compatibility/2006">
          <mc:Choice Requires="x14">
            <control xmlns:r="http://schemas.openxmlformats.org/officeDocument/2006/relationships" shapeId="5121" r:id="rId4" name="Check Box 1">
              <controlPr locked="0" defaultSize="0" autoFill="0" autoLine="0" autoPict="0">
                <anchor>
                  <from>
                    <xdr:col xmlns:xdr="http://schemas.openxmlformats.org/drawingml/2006/spreadsheetDrawing">16</xdr:col>
                    <xdr:colOff xmlns:xdr="http://schemas.openxmlformats.org/drawingml/2006/spreadsheetDrawing">0</xdr:colOff>
                    <xdr:row xmlns:xdr="http://schemas.openxmlformats.org/drawingml/2006/spreadsheetDrawing">13</xdr:row>
                    <xdr:rowOff xmlns:xdr="http://schemas.openxmlformats.org/drawingml/2006/spreadsheetDrawing">19050</xdr:rowOff>
                  </from>
                  <to>
                    <xdr:col xmlns:xdr="http://schemas.openxmlformats.org/drawingml/2006/spreadsheetDrawing">17</xdr:col>
                    <xdr:colOff xmlns:xdr="http://schemas.openxmlformats.org/drawingml/2006/spreadsheetDrawing">209252</xdr:colOff>
                    <xdr:row xmlns:xdr="http://schemas.openxmlformats.org/drawingml/2006/spreadsheetDrawing">13</xdr:row>
                    <xdr:rowOff xmlns:xdr="http://schemas.openxmlformats.org/drawingml/2006/spreadsheetDrawing">161925</xdr:rowOff>
                  </to>
                </anchor>
              </controlPr>
            </control>
          </mc:Choice>
        </mc:AlternateContent>
      </controls>
    </mc:Choice>
  </mc:AlternateContent>
  <extLst/>
</worksheet>
</file>

<file path=xl/worksheets/sheet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R113"/>
  <sheetViews>
    <sheetView topLeftCell="A1" showGridLines="0" showRowColHeaders="0" view="normal" workbookViewId="0">
      <pane ySplit="18" topLeftCell="A19" activePane="bottomLeft" state="frozen"/>
      <selection pane="bottomLeft" activeCell="A1" sqref="A1"/>
    </sheetView>
  </sheetViews>
  <sheetFormatPr defaultColWidth="10.26953125" zeroHeight="true" customHeight="true" defaultRowHeight="12.75"/>
  <cols>
    <col min="1" max="1" width="5.25390625" style="7" customWidth="1"/>
    <col min="2" max="2" width="81.75390625" style="7" customWidth="1"/>
    <col min="3" max="3" width="9.00390625" style="7" customWidth="1"/>
    <col min="4" max="5" width="8.00390625" style="7" customWidth="1"/>
    <col min="6" max="6" width="19.50390625" style="7" customWidth="1"/>
    <col min="7" max="7" width="9.25390625" style="7" customWidth="1"/>
    <col min="8" max="8" width="10.50390625" style="7" customWidth="1"/>
    <col min="9" max="16384" width="10.25390625" style="7" customWidth="1"/>
  </cols>
  <sheetData>
    <row r="1" s="3" customFormat="1" ht="14.5"/>
    <row r="2" s="3" customFormat="1" ht="14.5"/>
    <row r="3" s="3" customFormat="1" ht="14.5"/>
    <row r="4" s="3" customFormat="1" ht="14.5"/>
    <row r="5" s="3" customFormat="1" ht="14.5"/>
    <row r="6" s="3" customFormat="1" ht="14.5"/>
    <row r="7" s="3" customFormat="1" ht="14.5"/>
    <row r="8" s="3" customFormat="1" ht="14.5"/>
    <row r="9" s="3" customFormat="1" ht="14.5"/>
    <row r="10" s="3" customFormat="1" ht="14.5"/>
    <row r="11" spans="2:2" s="3" customFormat="1" ht="14.5">
      <c r="B11" s="3" t="s">
        <v>214</v>
      </c>
    </row>
    <row r="12" spans="2:2" s="3" customFormat="1" ht="14.5">
      <c r="B12" s="3" t="s">
        <v>215</v>
      </c>
    </row>
    <row r="13" s="3" customFormat="1" ht="14.5"/>
    <row r="14" spans="1:17" ht="15.5">
      <c r="A14" s="155"/>
      <c r="B14" s="476" t="s">
        <v>216</v>
      </c>
      <c r="C14" s="477"/>
      <c r="D14" s="477"/>
      <c r="E14" s="478"/>
      <c r="F14" s="3"/>
      <c r="G14" s="3"/>
      <c r="H14" s="3"/>
      <c r="I14" s="3"/>
      <c r="J14" s="3"/>
      <c r="K14" s="3"/>
      <c r="L14" s="156"/>
      <c r="M14" s="479"/>
      <c r="N14" s="479"/>
      <c r="O14" s="479"/>
      <c r="P14" s="479"/>
      <c r="Q14" s="479"/>
    </row>
    <row r="15" spans="6:11" ht="6.75" customHeight="1">
      <c r="F15" s="3"/>
      <c r="G15" s="3"/>
      <c r="H15" s="3"/>
      <c r="I15" s="3"/>
      <c r="J15" s="3"/>
      <c r="K15" s="3"/>
    </row>
    <row r="16" spans="1:17" ht="15.5">
      <c r="A16" s="155"/>
      <c r="B16" s="476" t="s">
        <v>217</v>
      </c>
      <c r="C16" s="477"/>
      <c r="D16" s="477"/>
      <c r="E16" s="478"/>
      <c r="F16" s="3"/>
      <c r="G16" s="3"/>
      <c r="H16" s="3"/>
      <c r="I16" s="3"/>
      <c r="J16" s="3"/>
      <c r="K16" s="3"/>
      <c r="M16" s="479"/>
      <c r="N16" s="479"/>
      <c r="O16" s="479"/>
      <c r="P16" s="479"/>
      <c r="Q16" s="479"/>
    </row>
    <row r="17" spans="6:11" ht="14.5">
      <c r="F17" s="3"/>
      <c r="G17" s="3"/>
      <c r="H17" s="3"/>
      <c r="I17" s="3"/>
      <c r="J17" s="3"/>
      <c r="K17" s="3"/>
    </row>
    <row r="18" spans="2:17" ht="14.5">
      <c r="B18" s="157" t="s">
        <v>218</v>
      </c>
      <c r="C18" s="158" t="s">
        <v>183</v>
      </c>
      <c r="D18" s="157"/>
      <c r="E18" s="157"/>
      <c r="F18" s="157" t="s">
        <v>219</v>
      </c>
      <c r="G18" s="157"/>
      <c r="H18" s="157"/>
      <c r="I18" s="3"/>
      <c r="J18" s="3"/>
      <c r="K18" s="3"/>
      <c r="M18" s="159"/>
      <c r="N18" s="159"/>
      <c r="O18" s="160"/>
      <c r="P18" s="160"/>
      <c r="Q18" s="160"/>
    </row>
    <row r="19" spans="1:18" ht="13">
      <c r="A19" s="161">
        <f>IF(C19="",100,C19)</f>
        <v>125.10284814899725</v>
      </c>
      <c r="B19" s="162" t="str">
        <f>'Features Data'!S32</f>
        <v>Age 0-4</v>
      </c>
      <c r="C19" s="163">
        <f>'Features Data'!U32</f>
        <v>125.10284814899725</v>
      </c>
      <c r="D19" s="164"/>
      <c r="E19" s="164"/>
      <c r="F19" s="161"/>
      <c r="G19" s="162"/>
      <c r="H19" s="164"/>
      <c r="I19" s="165"/>
      <c r="J19" s="164"/>
      <c r="K19" s="164"/>
      <c r="L19" s="161"/>
      <c r="M19" s="162"/>
      <c r="N19" s="164"/>
      <c r="O19" s="165"/>
      <c r="P19" s="164"/>
      <c r="Q19" s="164"/>
      <c r="R19" s="164"/>
    </row>
    <row r="20" spans="1:18" ht="13">
      <c r="A20" s="161">
        <f>IF(C20="",100,C20)</f>
        <v>112.14921836912805</v>
      </c>
      <c r="B20" s="162" t="str">
        <f>'Features Data'!S33</f>
        <v>Age 5-17</v>
      </c>
      <c r="C20" s="163">
        <f>'Features Data'!U33</f>
        <v>112.14921836912805</v>
      </c>
      <c r="D20" s="164"/>
      <c r="E20" s="164"/>
      <c r="F20" s="161"/>
      <c r="G20" s="162"/>
      <c r="H20" s="164"/>
      <c r="I20" s="165"/>
      <c r="J20" s="164"/>
      <c r="K20" s="164"/>
      <c r="L20" s="161"/>
      <c r="M20" s="162"/>
      <c r="N20" s="164"/>
      <c r="O20" s="165"/>
      <c r="P20" s="164"/>
      <c r="Q20" s="164"/>
      <c r="R20" s="164"/>
    </row>
    <row r="21" spans="1:18" ht="13">
      <c r="A21" s="161">
        <f>IF(C21="",100,C21)</f>
        <v>123.64167379558066</v>
      </c>
      <c r="B21" s="166" t="str">
        <f>'Features Data'!S34</f>
        <v>Age 18-24</v>
      </c>
      <c r="C21" s="163">
        <f>'Features Data'!U34</f>
        <v>123.64167379558066</v>
      </c>
      <c r="D21" s="164"/>
      <c r="E21" s="164"/>
      <c r="F21" s="161"/>
      <c r="G21" s="162"/>
      <c r="H21" s="164"/>
      <c r="I21" s="165"/>
      <c r="J21" s="164"/>
      <c r="K21" s="164"/>
      <c r="L21" s="161"/>
      <c r="M21" s="162"/>
      <c r="N21" s="164"/>
      <c r="O21" s="165"/>
      <c r="P21" s="164"/>
      <c r="Q21" s="164"/>
      <c r="R21" s="164"/>
    </row>
    <row r="22" spans="1:18" ht="13">
      <c r="A22" s="161">
        <f>IF(C22="",100,C22)</f>
        <v>124.6249051407964</v>
      </c>
      <c r="B22" s="166" t="str">
        <f>'Features Data'!S35</f>
        <v>Age 25-34</v>
      </c>
      <c r="C22" s="163">
        <f>'Features Data'!U35</f>
        <v>124.6249051407964</v>
      </c>
      <c r="D22" s="164"/>
      <c r="E22" s="164"/>
      <c r="F22" s="161"/>
      <c r="G22" s="162"/>
      <c r="H22" s="164"/>
      <c r="I22" s="165"/>
      <c r="J22" s="164"/>
      <c r="K22" s="164"/>
      <c r="L22" s="161"/>
      <c r="M22" s="162"/>
      <c r="N22" s="164"/>
      <c r="O22" s="165"/>
      <c r="P22" s="164"/>
      <c r="Q22" s="164"/>
      <c r="R22" s="164"/>
    </row>
    <row r="23" spans="1:18" ht="13">
      <c r="A23" s="161">
        <f>IF(C23="",100,C23)</f>
        <v>99.145545171915487</v>
      </c>
      <c r="B23" s="166" t="str">
        <f>'Features Data'!S36</f>
        <v>Age 35-49</v>
      </c>
      <c r="C23" s="163">
        <f>'Features Data'!U36</f>
        <v>99.145545171915487</v>
      </c>
      <c r="D23" s="164"/>
      <c r="E23" s="164"/>
      <c r="F23" s="161"/>
      <c r="G23" s="162"/>
      <c r="H23" s="164"/>
      <c r="I23" s="165"/>
      <c r="J23" s="164"/>
      <c r="K23" s="164"/>
      <c r="L23" s="161"/>
      <c r="M23" s="162"/>
      <c r="N23" s="164"/>
      <c r="O23" s="165"/>
      <c r="P23" s="164"/>
      <c r="Q23" s="164"/>
      <c r="R23" s="164"/>
    </row>
    <row r="24" spans="1:18" ht="13">
      <c r="A24" s="161">
        <f>IF(C24="",100,C24)</f>
        <v>85.2376719880441</v>
      </c>
      <c r="B24" s="166" t="str">
        <f>'Features Data'!S37</f>
        <v>Age 50-64</v>
      </c>
      <c r="C24" s="163">
        <f>'Features Data'!U37</f>
        <v>85.2376719880441</v>
      </c>
      <c r="D24" s="164"/>
      <c r="E24" s="164"/>
      <c r="F24" s="161"/>
      <c r="G24" s="162"/>
      <c r="H24" s="164"/>
      <c r="I24" s="165"/>
      <c r="J24" s="164"/>
      <c r="K24" s="164"/>
      <c r="L24" s="161"/>
      <c r="M24" s="162"/>
      <c r="N24" s="164"/>
      <c r="O24" s="165"/>
      <c r="P24" s="164"/>
      <c r="Q24" s="164"/>
      <c r="R24" s="164"/>
    </row>
    <row r="25" spans="1:18" ht="13">
      <c r="A25" s="161">
        <f>IF(C25="",100,C25)</f>
        <v>80.811571351683142</v>
      </c>
      <c r="B25" s="162" t="str">
        <f>'Features Data'!S38</f>
        <v>Aged 65-74</v>
      </c>
      <c r="C25" s="163">
        <f>'Features Data'!U38</f>
        <v>80.811571351683142</v>
      </c>
      <c r="D25" s="164"/>
      <c r="E25" s="164"/>
      <c r="F25" s="161"/>
      <c r="G25" s="162"/>
      <c r="H25" s="164"/>
      <c r="I25" s="165"/>
      <c r="J25" s="164"/>
      <c r="K25" s="164"/>
      <c r="L25" s="161"/>
      <c r="M25" s="162"/>
      <c r="N25" s="164"/>
      <c r="O25" s="165"/>
      <c r="P25" s="164"/>
      <c r="Q25" s="164"/>
      <c r="R25" s="164"/>
    </row>
    <row r="26" spans="1:18" ht="13">
      <c r="A26" s="161">
        <f>IF(C26="",100,C26)</f>
        <v>84.45113346185596</v>
      </c>
      <c r="B26" s="162" t="str">
        <f>'Features Data'!S39</f>
        <v>Aged 75 plus</v>
      </c>
      <c r="C26" s="163">
        <f>'Features Data'!U39</f>
        <v>84.45113346185596</v>
      </c>
      <c r="D26" s="164"/>
      <c r="E26" s="164"/>
      <c r="F26" s="161"/>
      <c r="G26" s="162"/>
      <c r="H26" s="164"/>
      <c r="I26" s="165"/>
      <c r="J26" s="164"/>
      <c r="K26" s="164"/>
      <c r="L26" s="161"/>
      <c r="M26" s="162"/>
      <c r="N26" s="164"/>
      <c r="O26" s="165"/>
      <c r="P26" s="164"/>
      <c r="Q26" s="164"/>
      <c r="R26" s="164"/>
    </row>
    <row r="27" spans="1:18" ht="13">
      <c r="A27" s="161">
        <f>IF(C27="",100,C27)</f>
        <v>100</v>
      </c>
      <c r="B27" s="162" t="str">
        <f>'Features Data'!S40</f>
        <v/>
      </c>
      <c r="C27" s="163" t="str">
        <f>'Features Data'!U40</f>
        <v/>
      </c>
      <c r="D27" s="164"/>
      <c r="E27" s="164"/>
      <c r="F27" s="161"/>
      <c r="G27" s="162"/>
      <c r="H27" s="164"/>
      <c r="I27" s="165"/>
      <c r="J27" s="164"/>
      <c r="K27" s="164"/>
      <c r="L27" s="161"/>
      <c r="M27" s="162"/>
      <c r="N27" s="164"/>
      <c r="O27" s="165"/>
      <c r="P27" s="164"/>
      <c r="Q27" s="164"/>
      <c r="R27" s="164"/>
    </row>
    <row r="28" spans="1:18" ht="13">
      <c r="A28" s="161">
        <f>IF(C28="",100,C28)</f>
        <v>100</v>
      </c>
      <c r="B28" s="162" t="str">
        <f>'Features Data'!S41</f>
        <v/>
      </c>
      <c r="C28" s="163" t="str">
        <f>'Features Data'!U41</f>
        <v/>
      </c>
      <c r="D28" s="164"/>
      <c r="E28" s="164"/>
      <c r="F28" s="161"/>
      <c r="G28" s="162"/>
      <c r="H28" s="164"/>
      <c r="I28" s="165"/>
      <c r="J28" s="164"/>
      <c r="K28" s="164"/>
      <c r="L28" s="161"/>
      <c r="M28" s="162"/>
      <c r="N28" s="164"/>
      <c r="O28" s="165"/>
      <c r="P28" s="164"/>
      <c r="Q28" s="164"/>
      <c r="R28" s="164"/>
    </row>
    <row r="29" spans="1:18" ht="13">
      <c r="A29" s="161">
        <f>IF(C29="",100,C29)</f>
        <v>100</v>
      </c>
      <c r="B29" s="162" t="str">
        <f>'Features Data'!S42</f>
        <v/>
      </c>
      <c r="C29" s="163" t="str">
        <f>'Features Data'!U42</f>
        <v/>
      </c>
      <c r="D29" s="164"/>
      <c r="E29" s="164"/>
      <c r="F29" s="161"/>
      <c r="G29" s="162"/>
      <c r="H29" s="164"/>
      <c r="I29" s="165"/>
      <c r="J29" s="164"/>
      <c r="K29" s="164"/>
      <c r="L29" s="161"/>
      <c r="M29" s="162"/>
      <c r="N29" s="164"/>
      <c r="O29" s="165"/>
      <c r="P29" s="164"/>
      <c r="Q29" s="164"/>
      <c r="R29" s="164"/>
    </row>
    <row r="30" spans="1:18" ht="13">
      <c r="A30" s="161">
        <f>IF(C30="",100,C30)</f>
        <v>100</v>
      </c>
      <c r="B30" s="162" t="str">
        <f>'Features Data'!S43</f>
        <v/>
      </c>
      <c r="C30" s="163" t="str">
        <f>'Features Data'!U43</f>
        <v/>
      </c>
      <c r="D30" s="164"/>
      <c r="E30" s="164"/>
      <c r="F30" s="161"/>
      <c r="G30" s="162"/>
      <c r="H30" s="164"/>
      <c r="I30" s="165"/>
      <c r="J30" s="164"/>
      <c r="K30" s="164"/>
      <c r="L30" s="161"/>
      <c r="M30" s="162"/>
      <c r="N30" s="164"/>
      <c r="O30" s="165"/>
      <c r="P30" s="164"/>
      <c r="Q30" s="164"/>
      <c r="R30" s="164"/>
    </row>
    <row r="31" spans="1:18" ht="13">
      <c r="A31" s="161">
        <f>IF(C31="",100,C31)</f>
        <v>100</v>
      </c>
      <c r="B31" s="162" t="str">
        <f>'Features Data'!S44</f>
        <v/>
      </c>
      <c r="C31" s="163" t="str">
        <f>'Features Data'!U44</f>
        <v/>
      </c>
      <c r="D31" s="164"/>
      <c r="E31" s="164"/>
      <c r="F31" s="161"/>
      <c r="G31" s="162"/>
      <c r="H31" s="164"/>
      <c r="I31" s="165"/>
      <c r="J31" s="164"/>
      <c r="K31" s="164"/>
      <c r="L31" s="161"/>
      <c r="M31" s="162"/>
      <c r="N31" s="164"/>
      <c r="O31" s="165"/>
      <c r="P31" s="164"/>
      <c r="Q31" s="164"/>
      <c r="R31" s="164"/>
    </row>
    <row r="32" spans="1:18" ht="13">
      <c r="A32" s="161">
        <f>IF(C32="",100,C32)</f>
        <v>100</v>
      </c>
      <c r="B32" s="162" t="str">
        <f>'Features Data'!S45</f>
        <v/>
      </c>
      <c r="C32" s="163" t="str">
        <f>'Features Data'!U45</f>
        <v/>
      </c>
      <c r="D32" s="164"/>
      <c r="E32" s="164"/>
      <c r="F32" s="161"/>
      <c r="G32" s="162"/>
      <c r="H32" s="164"/>
      <c r="I32" s="165"/>
      <c r="J32" s="164"/>
      <c r="K32" s="164"/>
      <c r="L32" s="161"/>
      <c r="M32" s="162"/>
      <c r="N32" s="164"/>
      <c r="O32" s="165"/>
      <c r="P32" s="164"/>
      <c r="Q32" s="164"/>
      <c r="R32" s="164"/>
    </row>
    <row r="33" spans="1:18" ht="13">
      <c r="A33" s="161">
        <f>IF(C33="",100,C33)</f>
        <v>100</v>
      </c>
      <c r="B33" s="162" t="str">
        <f>'Features Data'!S46</f>
        <v/>
      </c>
      <c r="C33" s="163" t="str">
        <f>'Features Data'!U46</f>
        <v/>
      </c>
      <c r="D33" s="164"/>
      <c r="E33" s="164"/>
      <c r="F33" s="161"/>
      <c r="G33" s="162"/>
      <c r="H33" s="164"/>
      <c r="I33" s="165"/>
      <c r="J33" s="164"/>
      <c r="K33" s="164"/>
      <c r="L33" s="161"/>
      <c r="M33" s="162"/>
      <c r="N33" s="164"/>
      <c r="O33" s="165"/>
      <c r="P33" s="164"/>
      <c r="Q33" s="164"/>
      <c r="R33" s="164"/>
    </row>
    <row r="34" spans="1:18" ht="13">
      <c r="A34" s="161">
        <f>IF(C34="",100,C34)</f>
        <v>100</v>
      </c>
      <c r="B34" s="162" t="str">
        <f>'Features Data'!S47</f>
        <v/>
      </c>
      <c r="C34" s="163" t="str">
        <f>'Features Data'!U47</f>
        <v/>
      </c>
      <c r="D34" s="164"/>
      <c r="E34" s="164"/>
      <c r="F34" s="161"/>
      <c r="G34" s="162"/>
      <c r="H34" s="164"/>
      <c r="I34" s="165"/>
      <c r="J34" s="164"/>
      <c r="K34" s="164"/>
      <c r="L34" s="161"/>
      <c r="M34" s="162"/>
      <c r="N34" s="164"/>
      <c r="O34" s="165"/>
      <c r="P34" s="164"/>
      <c r="Q34" s="164"/>
      <c r="R34" s="164"/>
    </row>
    <row r="35" spans="1:18" ht="13">
      <c r="A35" s="161">
        <f>IF(C35="",100,C35)</f>
        <v>100</v>
      </c>
      <c r="B35" s="162" t="str">
        <f>'Features Data'!S48</f>
        <v/>
      </c>
      <c r="C35" s="163" t="str">
        <f>'Features Data'!U48</f>
        <v/>
      </c>
      <c r="D35" s="164"/>
      <c r="E35" s="164"/>
      <c r="F35" s="161"/>
      <c r="G35" s="162"/>
      <c r="H35" s="164"/>
      <c r="I35" s="165"/>
      <c r="J35" s="164"/>
      <c r="K35" s="164"/>
      <c r="L35" s="161"/>
      <c r="M35" s="162"/>
      <c r="N35" s="164"/>
      <c r="O35" s="165"/>
      <c r="P35" s="164"/>
      <c r="Q35" s="164"/>
      <c r="R35" s="164"/>
    </row>
    <row r="36" spans="1:18" ht="13">
      <c r="A36" s="161">
        <f>IF(C36="",100,C36)</f>
        <v>100</v>
      </c>
      <c r="B36" s="162" t="str">
        <f>'Features Data'!S49</f>
        <v/>
      </c>
      <c r="C36" s="163" t="str">
        <f>'Features Data'!U49</f>
        <v/>
      </c>
      <c r="D36" s="164"/>
      <c r="E36" s="164"/>
      <c r="F36" s="161"/>
      <c r="G36" s="162"/>
      <c r="H36" s="164"/>
      <c r="I36" s="165"/>
      <c r="J36" s="164"/>
      <c r="K36" s="164"/>
      <c r="L36" s="161"/>
      <c r="M36" s="162"/>
      <c r="N36" s="164"/>
      <c r="O36" s="165"/>
      <c r="P36" s="164"/>
      <c r="Q36" s="164"/>
      <c r="R36" s="164"/>
    </row>
    <row r="37" spans="1:18" ht="13">
      <c r="A37" s="161">
        <f>IF(C37="",100,C37)</f>
        <v>100</v>
      </c>
      <c r="B37" s="162" t="str">
        <f>'Features Data'!S50</f>
        <v/>
      </c>
      <c r="C37" s="163" t="str">
        <f>'Features Data'!U50</f>
        <v/>
      </c>
      <c r="D37" s="164"/>
      <c r="E37" s="164"/>
      <c r="F37" s="161"/>
      <c r="G37" s="162"/>
      <c r="H37" s="164"/>
      <c r="I37" s="165"/>
      <c r="J37" s="164"/>
      <c r="K37" s="164"/>
      <c r="L37" s="161"/>
      <c r="M37" s="162"/>
      <c r="N37" s="164"/>
      <c r="O37" s="165"/>
      <c r="P37" s="164"/>
      <c r="Q37" s="164"/>
      <c r="R37" s="164"/>
    </row>
    <row r="38" spans="1:18" ht="13">
      <c r="A38" s="161">
        <f>IF(C38="",100,C38)</f>
        <v>100</v>
      </c>
      <c r="B38" s="162" t="str">
        <f>'Features Data'!S51</f>
        <v/>
      </c>
      <c r="C38" s="163" t="str">
        <f>'Features Data'!U51</f>
        <v/>
      </c>
      <c r="D38" s="164"/>
      <c r="E38" s="164"/>
      <c r="F38" s="161"/>
      <c r="G38" s="162"/>
      <c r="H38" s="164"/>
      <c r="I38" s="165"/>
      <c r="J38" s="164"/>
      <c r="K38" s="164"/>
      <c r="L38" s="161"/>
      <c r="M38" s="162"/>
      <c r="N38" s="164"/>
      <c r="O38" s="165"/>
      <c r="P38" s="164"/>
      <c r="Q38" s="164"/>
      <c r="R38" s="164"/>
    </row>
    <row r="39" spans="1:18" ht="13">
      <c r="A39" s="161">
        <f>IF(C39="",100,C39)</f>
        <v>100</v>
      </c>
      <c r="B39" s="162" t="str">
        <f>'Features Data'!S52</f>
        <v/>
      </c>
      <c r="C39" s="163" t="str">
        <f>'Features Data'!U52</f>
        <v/>
      </c>
      <c r="D39" s="164"/>
      <c r="E39" s="164"/>
      <c r="F39" s="161"/>
      <c r="G39" s="162"/>
      <c r="H39" s="164"/>
      <c r="I39" s="165"/>
      <c r="J39" s="164"/>
      <c r="K39" s="164"/>
      <c r="L39" s="161"/>
      <c r="M39" s="162"/>
      <c r="N39" s="164"/>
      <c r="O39" s="165"/>
      <c r="P39" s="164"/>
      <c r="Q39" s="164"/>
      <c r="R39" s="164"/>
    </row>
    <row r="40" spans="1:18" ht="13">
      <c r="A40" s="161">
        <f>IF(C40="",100,C40)</f>
        <v>100</v>
      </c>
      <c r="B40" s="162" t="str">
        <f>'Features Data'!S53</f>
        <v/>
      </c>
      <c r="C40" s="163" t="str">
        <f>'Features Data'!U53</f>
        <v/>
      </c>
      <c r="D40" s="164"/>
      <c r="E40" s="164"/>
      <c r="F40" s="161"/>
      <c r="G40" s="162"/>
      <c r="H40" s="164"/>
      <c r="I40" s="165"/>
      <c r="J40" s="164"/>
      <c r="K40" s="164"/>
      <c r="L40" s="161"/>
      <c r="M40" s="162"/>
      <c r="N40" s="164"/>
      <c r="O40" s="165"/>
      <c r="P40" s="164"/>
      <c r="Q40" s="164"/>
      <c r="R40" s="164"/>
    </row>
    <row r="41" spans="1:18" ht="13">
      <c r="A41" s="161">
        <f>IF(C41="",100,C41)</f>
        <v>100</v>
      </c>
      <c r="B41" s="162" t="str">
        <f>'Features Data'!S54</f>
        <v/>
      </c>
      <c r="C41" s="163" t="str">
        <f>'Features Data'!U54</f>
        <v/>
      </c>
      <c r="D41" s="164"/>
      <c r="E41" s="164"/>
      <c r="F41" s="161"/>
      <c r="G41" s="162"/>
      <c r="H41" s="164"/>
      <c r="I41" s="165"/>
      <c r="J41" s="164"/>
      <c r="K41" s="164"/>
      <c r="L41" s="161"/>
      <c r="M41" s="162"/>
      <c r="N41" s="164"/>
      <c r="O41" s="165"/>
      <c r="P41" s="164"/>
      <c r="Q41" s="164"/>
      <c r="R41" s="164"/>
    </row>
    <row r="42" spans="1:18" ht="13">
      <c r="A42" s="161">
        <f>IF(C42="",100,C42)</f>
        <v>100</v>
      </c>
      <c r="B42" s="162" t="str">
        <f>'Features Data'!S55</f>
        <v/>
      </c>
      <c r="C42" s="163" t="str">
        <f>'Features Data'!U55</f>
        <v/>
      </c>
      <c r="D42" s="164"/>
      <c r="E42" s="164"/>
      <c r="F42" s="161"/>
      <c r="G42" s="162"/>
      <c r="H42" s="164"/>
      <c r="I42" s="165"/>
      <c r="J42" s="164"/>
      <c r="K42" s="164"/>
      <c r="L42" s="161"/>
      <c r="M42" s="162"/>
      <c r="N42" s="164"/>
      <c r="O42" s="165"/>
      <c r="P42" s="164"/>
      <c r="Q42" s="164"/>
      <c r="R42" s="164"/>
    </row>
    <row r="43" spans="1:18" ht="13">
      <c r="A43" s="161">
        <f>IF(C43="",100,C43)</f>
        <v>100</v>
      </c>
      <c r="B43" s="162" t="str">
        <f>'Features Data'!S56</f>
        <v/>
      </c>
      <c r="C43" s="163" t="str">
        <f>'Features Data'!U56</f>
        <v/>
      </c>
      <c r="D43" s="164"/>
      <c r="E43" s="164"/>
      <c r="F43" s="161"/>
      <c r="G43" s="162"/>
      <c r="H43" s="164"/>
      <c r="I43" s="165"/>
      <c r="J43" s="164"/>
      <c r="K43" s="164"/>
      <c r="L43" s="161"/>
      <c r="M43" s="162"/>
      <c r="N43" s="164"/>
      <c r="O43" s="165"/>
      <c r="P43" s="164"/>
      <c r="Q43" s="164"/>
      <c r="R43" s="164"/>
    </row>
    <row r="44" spans="1:18" ht="13">
      <c r="A44" s="161">
        <f>IF(C44="",100,C44)</f>
        <v>100</v>
      </c>
      <c r="B44" s="162" t="str">
        <f>'Features Data'!S57</f>
        <v/>
      </c>
      <c r="C44" s="163" t="str">
        <f>'Features Data'!U57</f>
        <v/>
      </c>
      <c r="D44" s="164"/>
      <c r="E44" s="164"/>
      <c r="F44" s="161"/>
      <c r="G44" s="162"/>
      <c r="H44" s="164"/>
      <c r="I44" s="165"/>
      <c r="J44" s="164"/>
      <c r="K44" s="164"/>
      <c r="L44" s="161"/>
      <c r="M44" s="162"/>
      <c r="N44" s="164"/>
      <c r="O44" s="165"/>
      <c r="P44" s="164"/>
      <c r="Q44" s="164"/>
      <c r="R44" s="164"/>
    </row>
    <row r="45" spans="1:18" ht="13">
      <c r="A45" s="161">
        <f>IF(C45="",100,C45)</f>
        <v>100</v>
      </c>
      <c r="B45" s="162" t="str">
        <f>'Features Data'!S58</f>
        <v/>
      </c>
      <c r="C45" s="163" t="str">
        <f>'Features Data'!U58</f>
        <v/>
      </c>
      <c r="D45" s="164"/>
      <c r="E45" s="164"/>
      <c r="F45" s="161"/>
      <c r="G45" s="162"/>
      <c r="H45" s="164"/>
      <c r="I45" s="165"/>
      <c r="J45" s="164"/>
      <c r="K45" s="164"/>
      <c r="L45" s="161"/>
      <c r="M45" s="162"/>
      <c r="N45" s="164"/>
      <c r="O45" s="165"/>
      <c r="P45" s="164"/>
      <c r="Q45" s="164"/>
      <c r="R45" s="164"/>
    </row>
    <row r="46" spans="1:18" ht="13">
      <c r="A46" s="161">
        <f>IF(C46="",100,C46)</f>
        <v>100</v>
      </c>
      <c r="B46" s="162" t="str">
        <f>'Features Data'!S59</f>
        <v/>
      </c>
      <c r="C46" s="163" t="str">
        <f>'Features Data'!U59</f>
        <v/>
      </c>
      <c r="D46" s="164"/>
      <c r="E46" s="164"/>
      <c r="F46" s="161"/>
      <c r="G46" s="162"/>
      <c r="H46" s="164"/>
      <c r="I46" s="165"/>
      <c r="J46" s="164"/>
      <c r="K46" s="164"/>
      <c r="L46" s="161"/>
      <c r="M46" s="162"/>
      <c r="N46" s="164"/>
      <c r="O46" s="165"/>
      <c r="P46" s="164"/>
      <c r="Q46" s="164"/>
      <c r="R46" s="164"/>
    </row>
    <row r="47" spans="1:18" ht="13">
      <c r="A47" s="161">
        <f>IF(C47="",100,C47)</f>
        <v>100</v>
      </c>
      <c r="B47" s="162" t="str">
        <f>'Features Data'!S60</f>
        <v/>
      </c>
      <c r="C47" s="163" t="str">
        <f>'Features Data'!U60</f>
        <v/>
      </c>
      <c r="D47" s="164"/>
      <c r="E47" s="164"/>
      <c r="F47" s="161"/>
      <c r="G47" s="162"/>
      <c r="H47" s="164"/>
      <c r="I47" s="165"/>
      <c r="J47" s="164"/>
      <c r="K47" s="164"/>
      <c r="L47" s="161"/>
      <c r="M47" s="162"/>
      <c r="N47" s="164"/>
      <c r="O47" s="165"/>
      <c r="P47" s="164"/>
      <c r="Q47" s="164"/>
      <c r="R47" s="164"/>
    </row>
    <row r="48" spans="1:18" ht="13">
      <c r="A48" s="161">
        <f>IF(C48="",100,C48)</f>
        <v>100</v>
      </c>
      <c r="B48" s="162" t="str">
        <f>'Features Data'!S61</f>
        <v/>
      </c>
      <c r="C48" s="163" t="str">
        <f>'Features Data'!U61</f>
        <v/>
      </c>
      <c r="D48" s="164"/>
      <c r="E48" s="164"/>
      <c r="F48" s="161"/>
      <c r="G48" s="162"/>
      <c r="H48" s="164"/>
      <c r="I48" s="165"/>
      <c r="J48" s="164"/>
      <c r="K48" s="164"/>
      <c r="L48" s="161"/>
      <c r="M48" s="162"/>
      <c r="N48" s="164"/>
      <c r="O48" s="165"/>
      <c r="P48" s="164"/>
      <c r="Q48" s="164"/>
      <c r="R48" s="164"/>
    </row>
    <row r="49" spans="1:18" ht="13">
      <c r="A49" s="161">
        <f>IF(C49="",100,C49)</f>
        <v>100</v>
      </c>
      <c r="B49" s="162" t="str">
        <f>'Features Data'!S62</f>
        <v/>
      </c>
      <c r="C49" s="163" t="str">
        <f>'Features Data'!U62</f>
        <v/>
      </c>
      <c r="D49" s="164"/>
      <c r="E49" s="164"/>
      <c r="F49" s="161"/>
      <c r="G49" s="162"/>
      <c r="H49" s="164"/>
      <c r="I49" s="165"/>
      <c r="J49" s="164"/>
      <c r="K49" s="164"/>
      <c r="L49" s="161"/>
      <c r="M49" s="162"/>
      <c r="N49" s="164"/>
      <c r="O49" s="165"/>
      <c r="P49" s="164"/>
      <c r="Q49" s="164"/>
      <c r="R49" s="164"/>
    </row>
    <row r="50" spans="1:18" ht="13">
      <c r="A50" s="161">
        <f>IF(C50="",100,C50)</f>
        <v>100</v>
      </c>
      <c r="B50" s="162" t="str">
        <f>'Features Data'!S63</f>
        <v/>
      </c>
      <c r="C50" s="163" t="str">
        <f>'Features Data'!U63</f>
        <v/>
      </c>
      <c r="D50" s="164"/>
      <c r="E50" s="164"/>
      <c r="F50" s="161"/>
      <c r="G50" s="162"/>
      <c r="H50" s="164"/>
      <c r="I50" s="165"/>
      <c r="J50" s="164"/>
      <c r="K50" s="164"/>
      <c r="L50" s="161"/>
      <c r="M50" s="162"/>
      <c r="N50" s="164"/>
      <c r="O50" s="165"/>
      <c r="P50" s="164"/>
      <c r="Q50" s="164"/>
      <c r="R50" s="164"/>
    </row>
    <row r="51" spans="1:18" ht="13">
      <c r="A51" s="161">
        <f>IF(C51="",100,C51)</f>
        <v>100</v>
      </c>
      <c r="B51" s="162" t="str">
        <f>'Features Data'!S64</f>
        <v/>
      </c>
      <c r="C51" s="163" t="str">
        <f>'Features Data'!U64</f>
        <v/>
      </c>
      <c r="D51" s="164"/>
      <c r="E51" s="164"/>
      <c r="F51" s="161"/>
      <c r="G51" s="162"/>
      <c r="H51" s="164"/>
      <c r="I51" s="165"/>
      <c r="J51" s="164"/>
      <c r="K51" s="164"/>
      <c r="L51" s="161"/>
      <c r="M51" s="162"/>
      <c r="N51" s="164"/>
      <c r="O51" s="165"/>
      <c r="P51" s="164"/>
      <c r="Q51" s="164"/>
      <c r="R51" s="164"/>
    </row>
    <row r="52" spans="1:18" ht="13">
      <c r="A52" s="161">
        <f>IF(C52="",100,C52)</f>
        <v>100</v>
      </c>
      <c r="B52" s="162" t="str">
        <f>'Features Data'!S65</f>
        <v/>
      </c>
      <c r="C52" s="163" t="str">
        <f>'Features Data'!U65</f>
        <v/>
      </c>
      <c r="D52" s="164"/>
      <c r="E52" s="164"/>
      <c r="F52" s="161"/>
      <c r="G52" s="162"/>
      <c r="H52" s="164"/>
      <c r="I52" s="165"/>
      <c r="J52" s="164"/>
      <c r="K52" s="164"/>
      <c r="L52" s="161"/>
      <c r="M52" s="162"/>
      <c r="N52" s="164"/>
      <c r="O52" s="165"/>
      <c r="P52" s="164"/>
      <c r="Q52" s="164"/>
      <c r="R52" s="164"/>
    </row>
    <row r="53" spans="1:18" ht="13">
      <c r="A53" s="161">
        <f>IF(C53="",100,C53)</f>
        <v>100</v>
      </c>
      <c r="B53" s="162" t="str">
        <f>'Features Data'!S66</f>
        <v/>
      </c>
      <c r="C53" s="163" t="str">
        <f>'Features Data'!U66</f>
        <v/>
      </c>
      <c r="D53" s="164"/>
      <c r="E53" s="164"/>
      <c r="F53" s="161"/>
      <c r="G53" s="162"/>
      <c r="H53" s="164"/>
      <c r="I53" s="165"/>
      <c r="J53" s="164"/>
      <c r="K53" s="164"/>
      <c r="L53" s="161"/>
      <c r="M53" s="162"/>
      <c r="N53" s="164"/>
      <c r="O53" s="165"/>
      <c r="P53" s="164"/>
      <c r="Q53" s="164"/>
      <c r="R53" s="164"/>
    </row>
    <row r="54" spans="1:18" ht="13">
      <c r="A54" s="161">
        <f>IF(C54="",100,C54)</f>
        <v>100</v>
      </c>
      <c r="B54" s="162" t="str">
        <f>'Features Data'!S67</f>
        <v/>
      </c>
      <c r="C54" s="163" t="str">
        <f>'Features Data'!U67</f>
        <v/>
      </c>
      <c r="D54" s="164"/>
      <c r="E54" s="164"/>
      <c r="F54" s="161"/>
      <c r="G54" s="162"/>
      <c r="H54" s="164"/>
      <c r="I54" s="165"/>
      <c r="J54" s="164"/>
      <c r="K54" s="164"/>
      <c r="L54" s="161"/>
      <c r="M54" s="162"/>
      <c r="N54" s="164"/>
      <c r="O54" s="165"/>
      <c r="P54" s="164"/>
      <c r="Q54" s="164"/>
      <c r="R54" s="164"/>
    </row>
    <row r="55" spans="1:18" ht="13">
      <c r="A55" s="161">
        <f>IF(C55="",100,C55)</f>
        <v>100</v>
      </c>
      <c r="B55" s="162" t="str">
        <f>'Features Data'!S68</f>
        <v/>
      </c>
      <c r="C55" s="163" t="str">
        <f>'Features Data'!U68</f>
        <v/>
      </c>
      <c r="D55" s="164"/>
      <c r="E55" s="164"/>
      <c r="F55" s="161"/>
      <c r="G55" s="162"/>
      <c r="H55" s="164"/>
      <c r="I55" s="165"/>
      <c r="J55" s="164"/>
      <c r="K55" s="164"/>
      <c r="L55" s="161"/>
      <c r="M55" s="162"/>
      <c r="N55" s="164"/>
      <c r="O55" s="165"/>
      <c r="P55" s="164"/>
      <c r="Q55" s="164"/>
      <c r="R55" s="164"/>
    </row>
    <row r="56" spans="1:18" ht="13">
      <c r="A56" s="161">
        <f>IF(C56="",100,C56)</f>
        <v>100</v>
      </c>
      <c r="B56" s="162" t="str">
        <f>'Features Data'!S69</f>
        <v/>
      </c>
      <c r="C56" s="163" t="str">
        <f>'Features Data'!U69</f>
        <v/>
      </c>
      <c r="D56" s="164"/>
      <c r="E56" s="164"/>
      <c r="F56" s="161"/>
      <c r="G56" s="162"/>
      <c r="H56" s="164"/>
      <c r="I56" s="165"/>
      <c r="J56" s="164"/>
      <c r="K56" s="164"/>
      <c r="L56" s="161"/>
      <c r="M56" s="162"/>
      <c r="N56" s="164"/>
      <c r="O56" s="165"/>
      <c r="P56" s="164"/>
      <c r="Q56" s="164"/>
      <c r="R56" s="164"/>
    </row>
    <row r="57" spans="1:18" ht="13">
      <c r="A57" s="161">
        <f>IF(C57="",100,C57)</f>
        <v>100</v>
      </c>
      <c r="B57" s="162" t="str">
        <f>'Features Data'!S70</f>
        <v/>
      </c>
      <c r="C57" s="163" t="str">
        <f>'Features Data'!U70</f>
        <v/>
      </c>
      <c r="D57" s="164"/>
      <c r="E57" s="164"/>
      <c r="F57" s="161"/>
      <c r="G57" s="162"/>
      <c r="H57" s="164"/>
      <c r="I57" s="165"/>
      <c r="J57" s="164"/>
      <c r="K57" s="164"/>
      <c r="L57" s="161"/>
      <c r="M57" s="162"/>
      <c r="N57" s="164"/>
      <c r="O57" s="165"/>
      <c r="P57" s="164"/>
      <c r="Q57" s="164"/>
      <c r="R57" s="164"/>
    </row>
    <row r="58" spans="1:18" ht="13">
      <c r="A58" s="161">
        <f>IF(C58="",100,C58)</f>
        <v>100</v>
      </c>
      <c r="B58" s="162" t="str">
        <f>'Features Data'!S71</f>
        <v/>
      </c>
      <c r="C58" s="163" t="str">
        <f>'Features Data'!U71</f>
        <v/>
      </c>
      <c r="D58" s="164"/>
      <c r="E58" s="164"/>
      <c r="F58" s="161"/>
      <c r="G58" s="162"/>
      <c r="H58" s="164"/>
      <c r="I58" s="165"/>
      <c r="J58" s="164"/>
      <c r="K58" s="164"/>
      <c r="L58" s="161"/>
      <c r="M58" s="162"/>
      <c r="N58" s="164"/>
      <c r="O58" s="165"/>
      <c r="P58" s="164"/>
      <c r="Q58" s="164"/>
      <c r="R58" s="164"/>
    </row>
    <row r="59" spans="1:18" ht="13">
      <c r="A59" s="161">
        <f>IF(C59="",100,C59)</f>
        <v>100</v>
      </c>
      <c r="B59" s="162" t="str">
        <f>'Features Data'!S72</f>
        <v/>
      </c>
      <c r="C59" s="163" t="str">
        <f>'Features Data'!U72</f>
        <v/>
      </c>
      <c r="D59" s="164"/>
      <c r="E59" s="164"/>
      <c r="F59" s="161"/>
      <c r="G59" s="162"/>
      <c r="H59" s="164"/>
      <c r="I59" s="165"/>
      <c r="J59" s="164"/>
      <c r="K59" s="164"/>
      <c r="L59" s="161"/>
      <c r="M59" s="162"/>
      <c r="N59" s="164"/>
      <c r="O59" s="165"/>
      <c r="P59" s="164"/>
      <c r="Q59" s="164"/>
      <c r="R59" s="164"/>
    </row>
    <row r="60" spans="1:18" ht="13">
      <c r="A60" s="161">
        <f>IF(C60="",100,C60)</f>
        <v>100</v>
      </c>
      <c r="B60" s="162" t="str">
        <f>'Features Data'!S73</f>
        <v/>
      </c>
      <c r="C60" s="163" t="str">
        <f>'Features Data'!U73</f>
        <v/>
      </c>
      <c r="D60" s="164"/>
      <c r="E60" s="164"/>
      <c r="F60" s="161"/>
      <c r="G60" s="162"/>
      <c r="H60" s="164"/>
      <c r="I60" s="165"/>
      <c r="J60" s="164"/>
      <c r="K60" s="164"/>
      <c r="L60" s="161"/>
      <c r="M60" s="162"/>
      <c r="N60" s="164"/>
      <c r="O60" s="165"/>
      <c r="P60" s="164"/>
      <c r="Q60" s="164"/>
      <c r="R60" s="164"/>
    </row>
    <row r="61" spans="1:18" ht="13">
      <c r="A61" s="161">
        <f>IF(C61="",100,C61)</f>
        <v>100</v>
      </c>
      <c r="B61" s="162" t="str">
        <f>'Features Data'!S74</f>
        <v/>
      </c>
      <c r="C61" s="163" t="str">
        <f>'Features Data'!U74</f>
        <v/>
      </c>
      <c r="D61" s="164"/>
      <c r="E61" s="164"/>
      <c r="F61" s="161"/>
      <c r="G61" s="162"/>
      <c r="H61" s="164"/>
      <c r="I61" s="165"/>
      <c r="J61" s="164"/>
      <c r="K61" s="164"/>
      <c r="L61" s="161"/>
      <c r="M61" s="162"/>
      <c r="N61" s="164"/>
      <c r="O61" s="165"/>
      <c r="P61" s="164"/>
      <c r="Q61" s="164"/>
      <c r="R61" s="164"/>
    </row>
    <row r="62" spans="1:18" ht="13">
      <c r="A62" s="161">
        <f>IF(C62="",100,C62)</f>
        <v>100</v>
      </c>
      <c r="B62" s="162" t="str">
        <f>'Features Data'!S75</f>
        <v/>
      </c>
      <c r="C62" s="163" t="str">
        <f>'Features Data'!U75</f>
        <v/>
      </c>
      <c r="D62" s="164"/>
      <c r="E62" s="164"/>
      <c r="F62" s="161"/>
      <c r="G62" s="162"/>
      <c r="H62" s="164"/>
      <c r="I62" s="165"/>
      <c r="J62" s="164"/>
      <c r="K62" s="164"/>
      <c r="L62" s="161"/>
      <c r="M62" s="162"/>
      <c r="N62" s="164"/>
      <c r="O62" s="165"/>
      <c r="P62" s="164"/>
      <c r="Q62" s="164"/>
      <c r="R62" s="164"/>
    </row>
    <row r="63" spans="1:18" ht="13">
      <c r="A63" s="161">
        <f>IF(C63="",100,C63)</f>
        <v>100</v>
      </c>
      <c r="B63" s="162" t="str">
        <f>'Features Data'!S76</f>
        <v/>
      </c>
      <c r="C63" s="163" t="str">
        <f>'Features Data'!U76</f>
        <v/>
      </c>
      <c r="D63" s="164"/>
      <c r="E63" s="164"/>
      <c r="F63" s="161"/>
      <c r="G63" s="162"/>
      <c r="H63" s="164"/>
      <c r="I63" s="165"/>
      <c r="J63" s="164"/>
      <c r="K63" s="164"/>
      <c r="L63" s="161"/>
      <c r="M63" s="162"/>
      <c r="N63" s="164"/>
      <c r="O63" s="165"/>
      <c r="P63" s="164"/>
      <c r="Q63" s="164"/>
      <c r="R63" s="164"/>
    </row>
    <row r="64" spans="1:18" ht="13">
      <c r="A64" s="161">
        <f>IF(C64="",100,C64)</f>
        <v>100</v>
      </c>
      <c r="B64" s="162" t="str">
        <f>'Features Data'!S77</f>
        <v/>
      </c>
      <c r="C64" s="163" t="str">
        <f>'Features Data'!U77</f>
        <v/>
      </c>
      <c r="D64" s="164"/>
      <c r="E64" s="164"/>
      <c r="F64" s="161"/>
      <c r="G64" s="162"/>
      <c r="H64" s="164"/>
      <c r="I64" s="165"/>
      <c r="J64" s="164"/>
      <c r="K64" s="164"/>
      <c r="L64" s="161"/>
      <c r="M64" s="162"/>
      <c r="N64" s="164"/>
      <c r="O64" s="165"/>
      <c r="P64" s="164"/>
      <c r="Q64" s="164"/>
      <c r="R64" s="164"/>
    </row>
    <row r="65" spans="1:18" ht="13">
      <c r="A65" s="161">
        <f>IF(C65="",100,C65)</f>
        <v>100</v>
      </c>
      <c r="B65" s="162" t="str">
        <f>'Features Data'!S78</f>
        <v/>
      </c>
      <c r="C65" s="163" t="str">
        <f>'Features Data'!U78</f>
        <v/>
      </c>
      <c r="D65" s="164"/>
      <c r="E65" s="164"/>
      <c r="F65" s="161"/>
      <c r="G65" s="162"/>
      <c r="H65" s="164"/>
      <c r="I65" s="165"/>
      <c r="J65" s="164"/>
      <c r="K65" s="164"/>
      <c r="L65" s="161"/>
      <c r="M65" s="162"/>
      <c r="N65" s="164"/>
      <c r="O65" s="165"/>
      <c r="P65" s="164"/>
      <c r="Q65" s="164"/>
      <c r="R65" s="164"/>
    </row>
    <row r="66" spans="1:18" ht="13">
      <c r="A66" s="161">
        <f>IF(C66="",100,C66)</f>
        <v>100</v>
      </c>
      <c r="B66" s="162" t="str">
        <f>'Features Data'!S79</f>
        <v/>
      </c>
      <c r="C66" s="163" t="str">
        <f>'Features Data'!U79</f>
        <v/>
      </c>
      <c r="D66" s="164"/>
      <c r="E66" s="164"/>
      <c r="F66" s="161"/>
      <c r="G66" s="162"/>
      <c r="H66" s="164"/>
      <c r="I66" s="165"/>
      <c r="J66" s="164"/>
      <c r="K66" s="164"/>
      <c r="L66" s="161"/>
      <c r="M66" s="162"/>
      <c r="N66" s="164"/>
      <c r="O66" s="165"/>
      <c r="P66" s="164"/>
      <c r="Q66" s="164"/>
      <c r="R66" s="164"/>
    </row>
    <row r="67" spans="1:18" ht="13">
      <c r="A67" s="161">
        <f>IF(C67="",100,C67)</f>
        <v>100</v>
      </c>
      <c r="B67" s="162" t="str">
        <f>'Features Data'!S80</f>
        <v/>
      </c>
      <c r="C67" s="163" t="str">
        <f>'Features Data'!U80</f>
        <v/>
      </c>
      <c r="D67" s="164"/>
      <c r="E67" s="164"/>
      <c r="F67" s="161"/>
      <c r="G67" s="162"/>
      <c r="H67" s="164"/>
      <c r="I67" s="165"/>
      <c r="J67" s="164"/>
      <c r="K67" s="164"/>
      <c r="L67" s="161"/>
      <c r="M67" s="162"/>
      <c r="N67" s="164"/>
      <c r="O67" s="165"/>
      <c r="P67" s="164"/>
      <c r="Q67" s="164"/>
      <c r="R67" s="164"/>
    </row>
    <row r="68" spans="1:18" ht="13">
      <c r="A68" s="161">
        <f>IF(C68="",100,C68)</f>
        <v>100</v>
      </c>
      <c r="B68" s="162" t="str">
        <f>'Features Data'!S81</f>
        <v/>
      </c>
      <c r="C68" s="163" t="str">
        <f>'Features Data'!U81</f>
        <v/>
      </c>
      <c r="D68" s="164"/>
      <c r="E68" s="164"/>
      <c r="F68" s="161"/>
      <c r="G68" s="162"/>
      <c r="H68" s="164"/>
      <c r="I68" s="165"/>
      <c r="J68" s="164"/>
      <c r="K68" s="164"/>
      <c r="L68" s="161"/>
      <c r="M68" s="162"/>
      <c r="N68" s="164"/>
      <c r="O68" s="165"/>
      <c r="P68" s="164"/>
      <c r="Q68" s="164"/>
      <c r="R68" s="164"/>
    </row>
    <row r="69" spans="1:18" ht="13">
      <c r="A69" s="161">
        <f>IF(C69="",100,C69)</f>
        <v>100</v>
      </c>
      <c r="B69" s="162" t="str">
        <f>'Features Data'!S82</f>
        <v/>
      </c>
      <c r="C69" s="163" t="str">
        <f>'Features Data'!U82</f>
        <v/>
      </c>
      <c r="D69" s="164"/>
      <c r="E69" s="164"/>
      <c r="F69" s="161"/>
      <c r="G69" s="162"/>
      <c r="H69" s="164"/>
      <c r="I69" s="165"/>
      <c r="J69" s="164"/>
      <c r="K69" s="164"/>
      <c r="L69" s="161"/>
      <c r="M69" s="162"/>
      <c r="N69" s="164"/>
      <c r="O69" s="165"/>
      <c r="P69" s="164"/>
      <c r="Q69" s="164"/>
      <c r="R69" s="164"/>
    </row>
    <row r="70" spans="1:18" ht="13">
      <c r="A70" s="161">
        <f>IF(C70="",100,C70)</f>
        <v>100</v>
      </c>
      <c r="B70" s="162" t="str">
        <f>'Features Data'!S83</f>
        <v/>
      </c>
      <c r="C70" s="163" t="str">
        <f>'Features Data'!U83</f>
        <v/>
      </c>
      <c r="D70" s="164"/>
      <c r="E70" s="164"/>
      <c r="F70" s="161"/>
      <c r="G70" s="162"/>
      <c r="H70" s="164"/>
      <c r="I70" s="165"/>
      <c r="J70" s="164"/>
      <c r="K70" s="164"/>
      <c r="L70" s="161"/>
      <c r="M70" s="162"/>
      <c r="N70" s="164"/>
      <c r="O70" s="165"/>
      <c r="P70" s="164"/>
      <c r="Q70" s="164"/>
      <c r="R70" s="164"/>
    </row>
    <row r="71" spans="1:18" ht="13">
      <c r="A71" s="161">
        <f>IF(C71="",100,C71)</f>
        <v>100</v>
      </c>
      <c r="B71" s="162" t="str">
        <f>'Features Data'!S84</f>
        <v/>
      </c>
      <c r="C71" s="163" t="str">
        <f>'Features Data'!U84</f>
        <v/>
      </c>
      <c r="D71" s="164"/>
      <c r="E71" s="164"/>
      <c r="F71" s="161"/>
      <c r="G71" s="162"/>
      <c r="H71" s="164"/>
      <c r="I71" s="165"/>
      <c r="J71" s="164"/>
      <c r="K71" s="164"/>
      <c r="L71" s="161"/>
      <c r="M71" s="162"/>
      <c r="N71" s="164"/>
      <c r="O71" s="165"/>
      <c r="P71" s="164"/>
      <c r="Q71" s="164"/>
      <c r="R71" s="164"/>
    </row>
    <row r="72" spans="1:18" ht="13">
      <c r="A72" s="161">
        <f>IF(C72="",100,C72)</f>
        <v>100</v>
      </c>
      <c r="B72" s="162" t="str">
        <f>'Features Data'!S85</f>
        <v/>
      </c>
      <c r="C72" s="163" t="str">
        <f>'Features Data'!U85</f>
        <v/>
      </c>
      <c r="D72" s="164"/>
      <c r="E72" s="164"/>
      <c r="F72" s="161"/>
      <c r="G72" s="162"/>
      <c r="H72" s="164"/>
      <c r="I72" s="165"/>
      <c r="J72" s="164"/>
      <c r="K72" s="164"/>
      <c r="L72" s="161"/>
      <c r="M72" s="162"/>
      <c r="N72" s="164"/>
      <c r="O72" s="165"/>
      <c r="P72" s="164"/>
      <c r="Q72" s="164"/>
      <c r="R72" s="164"/>
    </row>
    <row r="73" spans="1:18" ht="13">
      <c r="A73" s="161">
        <f>IF(C73="",100,C73)</f>
        <v>100</v>
      </c>
      <c r="B73" s="162" t="str">
        <f>'Features Data'!S86</f>
        <v/>
      </c>
      <c r="C73" s="163" t="str">
        <f>'Features Data'!U86</f>
        <v/>
      </c>
      <c r="D73" s="164"/>
      <c r="E73" s="164"/>
      <c r="F73" s="161"/>
      <c r="G73" s="162"/>
      <c r="H73" s="164"/>
      <c r="I73" s="165"/>
      <c r="J73" s="164"/>
      <c r="K73" s="164"/>
      <c r="L73" s="161"/>
      <c r="M73" s="162"/>
      <c r="N73" s="164"/>
      <c r="O73" s="165"/>
      <c r="P73" s="164"/>
      <c r="Q73" s="164"/>
      <c r="R73" s="164"/>
    </row>
    <row r="74" spans="1:18" ht="13">
      <c r="A74" s="161">
        <f>IF(C74="",100,C74)</f>
        <v>100</v>
      </c>
      <c r="B74" s="162" t="str">
        <f>'Features Data'!S87</f>
        <v/>
      </c>
      <c r="C74" s="163" t="str">
        <f>'Features Data'!U87</f>
        <v/>
      </c>
      <c r="D74" s="164"/>
      <c r="E74" s="164"/>
      <c r="F74" s="161"/>
      <c r="G74" s="162"/>
      <c r="H74" s="164"/>
      <c r="I74" s="165"/>
      <c r="J74" s="164"/>
      <c r="K74" s="164"/>
      <c r="L74" s="161"/>
      <c r="M74" s="162"/>
      <c r="N74" s="164"/>
      <c r="O74" s="165"/>
      <c r="P74" s="164"/>
      <c r="Q74" s="164"/>
      <c r="R74" s="164"/>
    </row>
    <row r="75" spans="1:18" ht="13">
      <c r="A75" s="161">
        <f>IF(C75="",100,C75)</f>
        <v>100</v>
      </c>
      <c r="B75" s="162" t="str">
        <f>'Features Data'!S88</f>
        <v/>
      </c>
      <c r="C75" s="163" t="str">
        <f>'Features Data'!U88</f>
        <v/>
      </c>
      <c r="D75" s="164"/>
      <c r="E75" s="164"/>
      <c r="F75" s="161"/>
      <c r="G75" s="162"/>
      <c r="H75" s="164"/>
      <c r="I75" s="165"/>
      <c r="J75" s="164"/>
      <c r="K75" s="164"/>
      <c r="L75" s="161"/>
      <c r="M75" s="162"/>
      <c r="N75" s="164"/>
      <c r="O75" s="165"/>
      <c r="P75" s="164"/>
      <c r="Q75" s="164"/>
      <c r="R75" s="164"/>
    </row>
    <row r="76" spans="1:18" ht="13">
      <c r="A76" s="161">
        <f>IF(C76="",100,C76)</f>
        <v>100</v>
      </c>
      <c r="B76" s="162" t="str">
        <f>'Features Data'!S89</f>
        <v/>
      </c>
      <c r="C76" s="163" t="str">
        <f>'Features Data'!U89</f>
        <v/>
      </c>
      <c r="D76" s="164"/>
      <c r="E76" s="164"/>
      <c r="F76" s="161"/>
      <c r="G76" s="162"/>
      <c r="H76" s="164"/>
      <c r="I76" s="165"/>
      <c r="J76" s="164"/>
      <c r="K76" s="164"/>
      <c r="L76" s="161"/>
      <c r="M76" s="162"/>
      <c r="N76" s="164"/>
      <c r="O76" s="165"/>
      <c r="P76" s="164"/>
      <c r="Q76" s="164"/>
      <c r="R76" s="164"/>
    </row>
    <row r="77" spans="1:18" ht="13">
      <c r="A77" s="161">
        <f>IF(C77="",100,C77)</f>
        <v>100</v>
      </c>
      <c r="B77" s="162" t="str">
        <f>'Features Data'!S90</f>
        <v/>
      </c>
      <c r="C77" s="163" t="str">
        <f>'Features Data'!U90</f>
        <v/>
      </c>
      <c r="D77" s="164"/>
      <c r="E77" s="164"/>
      <c r="F77" s="161"/>
      <c r="G77" s="162"/>
      <c r="H77" s="164"/>
      <c r="I77" s="165"/>
      <c r="J77" s="164"/>
      <c r="K77" s="164"/>
      <c r="L77" s="161"/>
      <c r="M77" s="162"/>
      <c r="N77" s="164"/>
      <c r="O77" s="165"/>
      <c r="P77" s="164"/>
      <c r="Q77" s="164"/>
      <c r="R77" s="164"/>
    </row>
    <row r="78" spans="1:18" ht="13">
      <c r="A78" s="161">
        <f>IF(C78="",100,C78)</f>
        <v>100</v>
      </c>
      <c r="B78" s="162" t="str">
        <f>'Features Data'!S91</f>
        <v/>
      </c>
      <c r="C78" s="163" t="str">
        <f>'Features Data'!U91</f>
        <v/>
      </c>
      <c r="D78" s="164"/>
      <c r="E78" s="164"/>
      <c r="F78" s="161"/>
      <c r="G78" s="162"/>
      <c r="H78" s="164"/>
      <c r="I78" s="165"/>
      <c r="J78" s="164"/>
      <c r="K78" s="164"/>
      <c r="L78" s="161"/>
      <c r="M78" s="162"/>
      <c r="N78" s="164"/>
      <c r="O78" s="165"/>
      <c r="P78" s="164"/>
      <c r="Q78" s="164"/>
      <c r="R78" s="164"/>
    </row>
    <row r="79" spans="1:18" ht="13">
      <c r="A79" s="161">
        <f>IF(C79="",100,C79)</f>
        <v>100</v>
      </c>
      <c r="B79" s="162" t="str">
        <f>'Features Data'!S92</f>
        <v/>
      </c>
      <c r="C79" s="163" t="str">
        <f>'Features Data'!U92</f>
        <v/>
      </c>
      <c r="D79" s="164"/>
      <c r="E79" s="164"/>
      <c r="F79" s="161"/>
      <c r="G79" s="162"/>
      <c r="H79" s="164"/>
      <c r="I79" s="165"/>
      <c r="J79" s="164"/>
      <c r="K79" s="164"/>
      <c r="L79" s="161"/>
      <c r="M79" s="162"/>
      <c r="N79" s="164"/>
      <c r="O79" s="165"/>
      <c r="P79" s="164"/>
      <c r="Q79" s="164"/>
      <c r="R79" s="164"/>
    </row>
    <row r="80" spans="1:18" ht="13">
      <c r="A80" s="161">
        <f>IF(C80="",100,C80)</f>
        <v>100</v>
      </c>
      <c r="B80" s="162" t="str">
        <f>'Features Data'!S93</f>
        <v/>
      </c>
      <c r="C80" s="163" t="str">
        <f>'Features Data'!U93</f>
        <v/>
      </c>
      <c r="D80" s="164"/>
      <c r="E80" s="164"/>
      <c r="F80" s="161"/>
      <c r="G80" s="162"/>
      <c r="H80" s="164"/>
      <c r="I80" s="165"/>
      <c r="J80" s="164"/>
      <c r="K80" s="164"/>
      <c r="L80" s="161"/>
      <c r="M80" s="162"/>
      <c r="N80" s="164"/>
      <c r="O80" s="165"/>
      <c r="P80" s="164"/>
      <c r="Q80" s="164"/>
      <c r="R80" s="164"/>
    </row>
    <row r="81" spans="1:18" ht="13">
      <c r="A81" s="161">
        <f>IF(C81="",100,C81)</f>
        <v>100</v>
      </c>
      <c r="B81" s="162" t="str">
        <f>'Features Data'!S94</f>
        <v/>
      </c>
      <c r="C81" s="163" t="str">
        <f>'Features Data'!U94</f>
        <v/>
      </c>
      <c r="D81" s="164"/>
      <c r="E81" s="164"/>
      <c r="F81" s="161"/>
      <c r="G81" s="162"/>
      <c r="H81" s="164"/>
      <c r="I81" s="165"/>
      <c r="J81" s="164"/>
      <c r="K81" s="164"/>
      <c r="L81" s="161"/>
      <c r="M81" s="162"/>
      <c r="N81" s="164"/>
      <c r="O81" s="165"/>
      <c r="P81" s="164"/>
      <c r="Q81" s="164"/>
      <c r="R81" s="164"/>
    </row>
    <row r="82" spans="1:18" ht="13">
      <c r="A82" s="161">
        <f>IF(C82="",100,C82)</f>
        <v>100</v>
      </c>
      <c r="B82" s="162" t="str">
        <f>'Features Data'!S95</f>
        <v/>
      </c>
      <c r="C82" s="163" t="str">
        <f>'Features Data'!U95</f>
        <v/>
      </c>
      <c r="D82" s="164"/>
      <c r="E82" s="164"/>
      <c r="F82" s="161"/>
      <c r="G82" s="162"/>
      <c r="H82" s="164"/>
      <c r="I82" s="165"/>
      <c r="J82" s="164"/>
      <c r="K82" s="164"/>
      <c r="L82" s="161"/>
      <c r="M82" s="162"/>
      <c r="N82" s="164"/>
      <c r="O82" s="165"/>
      <c r="P82" s="164"/>
      <c r="Q82" s="164"/>
      <c r="R82" s="164"/>
    </row>
    <row r="83" spans="1:18" ht="13">
      <c r="A83" s="161">
        <f>IF(C83="",100,C83)</f>
        <v>100</v>
      </c>
      <c r="B83" s="162" t="str">
        <f>'Features Data'!S96</f>
        <v/>
      </c>
      <c r="C83" s="163" t="str">
        <f>'Features Data'!U96</f>
        <v/>
      </c>
      <c r="D83" s="164"/>
      <c r="E83" s="164"/>
      <c r="F83" s="161"/>
      <c r="G83" s="162"/>
      <c r="H83" s="164"/>
      <c r="I83" s="165"/>
      <c r="J83" s="164"/>
      <c r="K83" s="164"/>
      <c r="L83" s="161"/>
      <c r="M83" s="162"/>
      <c r="N83" s="164"/>
      <c r="O83" s="165"/>
      <c r="P83" s="164"/>
      <c r="Q83" s="164"/>
      <c r="R83" s="164"/>
    </row>
    <row r="84" spans="1:18" ht="13">
      <c r="A84" s="161">
        <f>IF(C84="",100,C84)</f>
        <v>100</v>
      </c>
      <c r="B84" s="162" t="str">
        <f>'Features Data'!S97</f>
        <v/>
      </c>
      <c r="C84" s="163" t="str">
        <f>'Features Data'!U97</f>
        <v/>
      </c>
      <c r="D84" s="164"/>
      <c r="E84" s="164"/>
      <c r="F84" s="161"/>
      <c r="G84" s="162"/>
      <c r="H84" s="164"/>
      <c r="I84" s="165"/>
      <c r="J84" s="164"/>
      <c r="K84" s="164"/>
      <c r="L84" s="161"/>
      <c r="M84" s="162"/>
      <c r="N84" s="164"/>
      <c r="O84" s="165"/>
      <c r="P84" s="164"/>
      <c r="Q84" s="164"/>
      <c r="R84" s="164"/>
    </row>
    <row r="85" spans="1:18" ht="13">
      <c r="A85" s="161">
        <f>IF(C85="",100,C85)</f>
        <v>100</v>
      </c>
      <c r="B85" s="162" t="str">
        <f>'Features Data'!S98</f>
        <v/>
      </c>
      <c r="C85" s="163" t="str">
        <f>'Features Data'!U98</f>
        <v/>
      </c>
      <c r="D85" s="164"/>
      <c r="E85" s="164"/>
      <c r="F85" s="161"/>
      <c r="G85" s="162"/>
      <c r="H85" s="164"/>
      <c r="I85" s="165"/>
      <c r="J85" s="164"/>
      <c r="K85" s="164"/>
      <c r="L85" s="161"/>
      <c r="M85" s="162"/>
      <c r="N85" s="164"/>
      <c r="O85" s="165"/>
      <c r="P85" s="164"/>
      <c r="Q85" s="164"/>
      <c r="R85" s="164"/>
    </row>
    <row r="86" spans="1:18" ht="13">
      <c r="A86" s="161">
        <f>IF(C86="",100,C86)</f>
        <v>100</v>
      </c>
      <c r="B86" s="162" t="str">
        <f>'Features Data'!S99</f>
        <v/>
      </c>
      <c r="C86" s="163" t="str">
        <f>'Features Data'!U99</f>
        <v/>
      </c>
      <c r="D86" s="164"/>
      <c r="E86" s="164"/>
      <c r="F86" s="161"/>
      <c r="G86" s="162"/>
      <c r="H86" s="164"/>
      <c r="I86" s="165"/>
      <c r="J86" s="164"/>
      <c r="K86" s="164"/>
      <c r="L86" s="161"/>
      <c r="M86" s="162"/>
      <c r="N86" s="164"/>
      <c r="O86" s="165"/>
      <c r="P86" s="164"/>
      <c r="Q86" s="164"/>
      <c r="R86" s="164"/>
    </row>
    <row r="87" spans="1:18" ht="13">
      <c r="A87" s="161">
        <f>IF(C87="",100,C87)</f>
        <v>100</v>
      </c>
      <c r="B87" s="162" t="str">
        <f>'Features Data'!S100</f>
        <v/>
      </c>
      <c r="C87" s="163" t="str">
        <f>'Features Data'!U100</f>
        <v/>
      </c>
      <c r="D87" s="164"/>
      <c r="E87" s="164"/>
      <c r="F87" s="161"/>
      <c r="G87" s="162"/>
      <c r="H87" s="164"/>
      <c r="I87" s="165"/>
      <c r="J87" s="164"/>
      <c r="K87" s="164"/>
      <c r="L87" s="161"/>
      <c r="M87" s="162"/>
      <c r="N87" s="164"/>
      <c r="O87" s="165"/>
      <c r="P87" s="164"/>
      <c r="Q87" s="164"/>
      <c r="R87" s="164"/>
    </row>
    <row r="88" spans="1:18" ht="13">
      <c r="A88" s="161">
        <f>IF(C88="",100,C88)</f>
        <v>100</v>
      </c>
      <c r="B88" s="162" t="str">
        <f>'Features Data'!S101</f>
        <v/>
      </c>
      <c r="C88" s="163" t="str">
        <f>'Features Data'!U101</f>
        <v/>
      </c>
      <c r="D88" s="164"/>
      <c r="E88" s="164"/>
      <c r="F88" s="161"/>
      <c r="G88" s="162"/>
      <c r="H88" s="164"/>
      <c r="I88" s="165"/>
      <c r="J88" s="164"/>
      <c r="K88" s="164"/>
      <c r="L88" s="161"/>
      <c r="M88" s="162"/>
      <c r="N88" s="164"/>
      <c r="O88" s="165"/>
      <c r="P88" s="164"/>
      <c r="Q88" s="164"/>
      <c r="R88" s="164"/>
    </row>
    <row r="89" spans="1:18" ht="13">
      <c r="A89" s="161">
        <f>IF(C89="",100,C89)</f>
        <v>100</v>
      </c>
      <c r="B89" s="162" t="str">
        <f>'Features Data'!S102</f>
        <v/>
      </c>
      <c r="C89" s="163" t="str">
        <f>'Features Data'!U102</f>
        <v/>
      </c>
      <c r="D89" s="164"/>
      <c r="E89" s="164"/>
      <c r="F89" s="161"/>
      <c r="G89" s="162"/>
      <c r="H89" s="164"/>
      <c r="I89" s="165"/>
      <c r="J89" s="164"/>
      <c r="K89" s="164"/>
      <c r="L89" s="161"/>
      <c r="M89" s="162"/>
      <c r="N89" s="164"/>
      <c r="O89" s="165"/>
      <c r="P89" s="164"/>
      <c r="Q89" s="164"/>
      <c r="R89" s="164"/>
    </row>
    <row r="90" spans="1:18" ht="13">
      <c r="A90" s="161">
        <f>IF(C90="",100,C90)</f>
        <v>100</v>
      </c>
      <c r="B90" s="162" t="str">
        <f>'Features Data'!S103</f>
        <v/>
      </c>
      <c r="C90" s="163" t="str">
        <f>'Features Data'!U103</f>
        <v/>
      </c>
      <c r="D90" s="164"/>
      <c r="E90" s="164"/>
      <c r="F90" s="161"/>
      <c r="G90" s="162"/>
      <c r="H90" s="164"/>
      <c r="I90" s="165"/>
      <c r="J90" s="164"/>
      <c r="K90" s="164"/>
      <c r="L90" s="161"/>
      <c r="M90" s="162"/>
      <c r="N90" s="164"/>
      <c r="O90" s="165"/>
      <c r="P90" s="164"/>
      <c r="Q90" s="164"/>
      <c r="R90" s="164"/>
    </row>
    <row r="91" spans="1:18" ht="13">
      <c r="A91" s="161">
        <f>IF(C91="",100,C91)</f>
        <v>100</v>
      </c>
      <c r="B91" s="162" t="str">
        <f>'Features Data'!S104</f>
        <v/>
      </c>
      <c r="C91" s="163" t="str">
        <f>'Features Data'!U104</f>
        <v/>
      </c>
      <c r="D91" s="164"/>
      <c r="E91" s="164"/>
      <c r="F91" s="161"/>
      <c r="G91" s="162"/>
      <c r="H91" s="164"/>
      <c r="I91" s="165"/>
      <c r="J91" s="164"/>
      <c r="K91" s="164"/>
      <c r="L91" s="161"/>
      <c r="M91" s="162"/>
      <c r="N91" s="164"/>
      <c r="O91" s="165"/>
      <c r="P91" s="164"/>
      <c r="Q91" s="164"/>
      <c r="R91" s="164"/>
    </row>
    <row r="92" spans="1:18" ht="13">
      <c r="A92" s="161">
        <f>IF(C92="",100,C92)</f>
        <v>100</v>
      </c>
      <c r="B92" s="162" t="str">
        <f>'Features Data'!S105</f>
        <v/>
      </c>
      <c r="C92" s="163" t="str">
        <f>'Features Data'!U105</f>
        <v/>
      </c>
      <c r="D92" s="164"/>
      <c r="E92" s="164"/>
      <c r="F92" s="161"/>
      <c r="G92" s="162"/>
      <c r="H92" s="164"/>
      <c r="I92" s="165"/>
      <c r="J92" s="164"/>
      <c r="K92" s="164"/>
      <c r="L92" s="161"/>
      <c r="M92" s="162"/>
      <c r="N92" s="164"/>
      <c r="O92" s="165"/>
      <c r="P92" s="164"/>
      <c r="Q92" s="164"/>
      <c r="R92" s="164"/>
    </row>
    <row r="93" spans="1:18" ht="13">
      <c r="A93" s="161">
        <f>IF(C93="",100,C93)</f>
        <v>100</v>
      </c>
      <c r="B93" s="162" t="str">
        <f>'Features Data'!S106</f>
        <v/>
      </c>
      <c r="C93" s="163" t="str">
        <f>'Features Data'!U106</f>
        <v/>
      </c>
      <c r="D93" s="164"/>
      <c r="E93" s="164"/>
      <c r="F93" s="161"/>
      <c r="G93" s="162"/>
      <c r="H93" s="164"/>
      <c r="I93" s="165"/>
      <c r="J93" s="164"/>
      <c r="K93" s="164"/>
      <c r="L93" s="161"/>
      <c r="M93" s="162"/>
      <c r="N93" s="164"/>
      <c r="O93" s="165"/>
      <c r="P93" s="164"/>
      <c r="Q93" s="164"/>
      <c r="R93" s="164"/>
    </row>
    <row r="94" spans="1:18" ht="13">
      <c r="A94" s="161">
        <f>IF(C94="",100,C94)</f>
        <v>100</v>
      </c>
      <c r="B94" s="162" t="str">
        <f>'Features Data'!S107</f>
        <v/>
      </c>
      <c r="C94" s="163" t="str">
        <f>'Features Data'!U107</f>
        <v/>
      </c>
      <c r="D94" s="164"/>
      <c r="E94" s="164"/>
      <c r="F94" s="161"/>
      <c r="G94" s="162"/>
      <c r="H94" s="164"/>
      <c r="I94" s="165"/>
      <c r="J94" s="164"/>
      <c r="K94" s="164"/>
      <c r="L94" s="161"/>
      <c r="M94" s="162"/>
      <c r="N94" s="164"/>
      <c r="O94" s="165"/>
      <c r="P94" s="164"/>
      <c r="Q94" s="164"/>
      <c r="R94" s="164"/>
    </row>
    <row r="95" spans="1:18" ht="13">
      <c r="A95" s="161">
        <f>IF(C95="",100,C95)</f>
        <v>100</v>
      </c>
      <c r="B95" s="162" t="str">
        <f>'Features Data'!S108</f>
        <v/>
      </c>
      <c r="C95" s="163" t="str">
        <f>'Features Data'!U108</f>
        <v/>
      </c>
      <c r="D95" s="164"/>
      <c r="E95" s="164"/>
      <c r="F95" s="161"/>
      <c r="G95" s="162"/>
      <c r="H95" s="164"/>
      <c r="I95" s="165"/>
      <c r="J95" s="164"/>
      <c r="K95" s="164"/>
      <c r="L95" s="161"/>
      <c r="M95" s="162"/>
      <c r="N95" s="164"/>
      <c r="O95" s="165"/>
      <c r="P95" s="164"/>
      <c r="Q95" s="164"/>
      <c r="R95" s="164"/>
    </row>
    <row r="96" spans="1:18" ht="13">
      <c r="A96" s="161"/>
      <c r="B96" s="162"/>
      <c r="C96" s="163"/>
      <c r="D96" s="164"/>
      <c r="E96" s="164"/>
      <c r="F96" s="161"/>
      <c r="G96" s="162"/>
      <c r="H96" s="164"/>
      <c r="I96" s="165"/>
      <c r="J96" s="164"/>
      <c r="K96" s="164"/>
      <c r="L96" s="161"/>
      <c r="M96" s="162"/>
      <c r="N96" s="164"/>
      <c r="O96" s="165"/>
      <c r="P96" s="164"/>
      <c r="Q96" s="164"/>
      <c r="R96" s="164"/>
    </row>
    <row r="97" spans="1:18" ht="13">
      <c r="A97" s="161"/>
      <c r="B97" s="162"/>
      <c r="C97" s="163"/>
      <c r="D97" s="164"/>
      <c r="E97" s="164"/>
      <c r="F97" s="161"/>
      <c r="G97" s="162"/>
      <c r="H97" s="164"/>
      <c r="I97" s="165"/>
      <c r="J97" s="164"/>
      <c r="K97" s="164"/>
      <c r="L97" s="161"/>
      <c r="M97" s="162"/>
      <c r="N97" s="164"/>
      <c r="O97" s="165"/>
      <c r="P97" s="164"/>
      <c r="Q97" s="164"/>
      <c r="R97" s="164"/>
    </row>
    <row r="98" spans="1:18" ht="13">
      <c r="A98" s="161"/>
      <c r="B98" s="162"/>
      <c r="C98" s="163"/>
      <c r="D98" s="164"/>
      <c r="E98" s="164"/>
      <c r="F98" s="161"/>
      <c r="G98" s="162"/>
      <c r="H98"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c r="I98" s="165"/>
      <c r="J98" s="164"/>
      <c r="K98" s="164"/>
      <c r="L98" s="161"/>
      <c r="M98" s="162"/>
      <c r="N98" s="164"/>
      <c r="O98" s="165"/>
      <c r="P98" s="164"/>
      <c r="Q98" s="164"/>
      <c r="R98" s="164"/>
    </row>
    <row r="99" spans="1:18" ht="13">
      <c r="A99" s="161"/>
      <c r="B99" s="162"/>
      <c r="C99" s="163"/>
      <c r="D99" s="164"/>
      <c r="E99" s="164"/>
      <c r="F99" s="161"/>
      <c r="G99" s="162"/>
      <c r="H99" s="164"/>
      <c r="I99" s="165"/>
      <c r="J99" s="164"/>
      <c r="K99" s="164"/>
      <c r="L99" s="161"/>
      <c r="M99" s="162"/>
      <c r="N99" s="164"/>
      <c r="O99" s="165"/>
      <c r="P99" s="164"/>
      <c r="Q99" s="164"/>
      <c r="R99" s="164"/>
    </row>
    <row r="100" spans="1:18" ht="13">
      <c r="A100" s="161"/>
      <c r="B100" s="162"/>
      <c r="C100" s="163"/>
      <c r="D100" s="164"/>
      <c r="E100" s="164"/>
      <c r="F100" s="161"/>
      <c r="G100" s="162"/>
      <c r="H100" s="164"/>
      <c r="I100" s="165"/>
      <c r="J100" s="164"/>
      <c r="K100" s="164"/>
      <c r="L100" s="161"/>
      <c r="M100" s="162"/>
      <c r="N100" s="164"/>
      <c r="O100" s="165"/>
      <c r="P100" s="164"/>
      <c r="Q100" s="164"/>
      <c r="R100" s="164"/>
    </row>
    <row r="101" spans="1:18" ht="13" hidden="1">
      <c r="A101" s="161"/>
      <c r="B101" s="162"/>
      <c r="C101" s="163"/>
      <c r="D101" s="164"/>
      <c r="E101" s="164"/>
      <c r="F101" s="161"/>
      <c r="G101" s="162"/>
      <c r="H101" s="164"/>
      <c r="I101" s="165"/>
      <c r="J101" s="164"/>
      <c r="K101" s="164"/>
      <c r="L101" s="161"/>
      <c r="M101" s="162"/>
      <c r="N101" s="164"/>
      <c r="O101" s="165"/>
      <c r="P101" s="164"/>
      <c r="Q101" s="164"/>
      <c r="R101" s="164"/>
    </row>
    <row r="102" spans="1:18" ht="13" hidden="1">
      <c r="A102" s="161"/>
      <c r="B102" s="162"/>
      <c r="C102" s="163"/>
      <c r="D102" s="164"/>
      <c r="E102" s="164"/>
      <c r="F102" s="161"/>
      <c r="G102" s="162"/>
      <c r="H102" s="164"/>
      <c r="I102" s="165"/>
      <c r="J102" s="164"/>
      <c r="K102" s="164"/>
      <c r="L102" s="161"/>
      <c r="M102" s="162"/>
      <c r="N102" s="164"/>
      <c r="O102" s="165"/>
      <c r="P102" s="164"/>
      <c r="Q102" s="164"/>
      <c r="R102" s="164"/>
    </row>
    <row r="103" spans="1:17" ht="13" hidden="1">
      <c r="A103" s="161"/>
      <c r="B103" s="162"/>
      <c r="C103" s="163"/>
      <c r="D103" s="164"/>
      <c r="E103" s="164"/>
      <c r="F103" s="161"/>
      <c r="G103" s="162"/>
      <c r="H103" s="164"/>
      <c r="I103" s="165"/>
      <c r="J103" s="164"/>
      <c r="K103" s="164"/>
      <c r="L103" s="161"/>
      <c r="M103" s="162"/>
      <c r="N103" s="164"/>
      <c r="O103" s="165"/>
      <c r="P103" s="164"/>
      <c r="Q103" s="164"/>
    </row>
    <row r="104" spans="1:17" ht="13" hidden="1">
      <c r="A104" s="161"/>
      <c r="B104" s="162"/>
      <c r="C104" s="163"/>
      <c r="D104" s="164"/>
      <c r="E104" s="164"/>
      <c r="F104" s="161"/>
      <c r="G104" s="162"/>
      <c r="H104" s="164"/>
      <c r="I104" s="165"/>
      <c r="J104" s="164"/>
      <c r="K104" s="164"/>
      <c r="L104" s="161"/>
      <c r="M104" s="162"/>
      <c r="N104" s="164"/>
      <c r="O104" s="165"/>
      <c r="P104" s="164"/>
      <c r="Q104" s="164"/>
    </row>
    <row r="105" spans="1:17" ht="13" hidden="1">
      <c r="A105" s="161"/>
      <c r="B105" s="162"/>
      <c r="C105" s="163"/>
      <c r="D105" s="164"/>
      <c r="E105" s="164"/>
      <c r="F105" s="161"/>
      <c r="G105" s="162"/>
      <c r="H105" s="164"/>
      <c r="I105" s="165"/>
      <c r="J105" s="164"/>
      <c r="K105" s="164"/>
      <c r="L105" s="161"/>
      <c r="M105" s="162"/>
      <c r="N105" s="164"/>
      <c r="O105" s="165"/>
      <c r="P105" s="164"/>
      <c r="Q105" s="164"/>
    </row>
    <row r="106" spans="1:17" ht="13" hidden="1">
      <c r="A106" s="161"/>
      <c r="B106" s="162"/>
      <c r="C106" s="163"/>
      <c r="D106" s="164"/>
      <c r="E106" s="164"/>
      <c r="F106" s="161"/>
      <c r="G106" s="162"/>
      <c r="H106" s="164"/>
      <c r="I106" s="165"/>
      <c r="J106" s="164"/>
      <c r="K106" s="164"/>
      <c r="L106" s="161"/>
      <c r="M106" s="162"/>
      <c r="N106" s="164"/>
      <c r="O106" s="165"/>
      <c r="P106" s="164"/>
      <c r="Q106" s="164"/>
    </row>
    <row r="107" spans="1:17" ht="13" hidden="1">
      <c r="A107" s="161"/>
      <c r="B107" s="162"/>
      <c r="C107" s="163"/>
      <c r="D107" s="164"/>
      <c r="E107" s="164"/>
      <c r="F107" s="161"/>
      <c r="G107" s="162"/>
      <c r="H107" s="164"/>
      <c r="I107" s="165"/>
      <c r="J107" s="164"/>
      <c r="K107" s="164"/>
      <c r="L107" s="161"/>
      <c r="M107" s="162"/>
      <c r="N107" s="164"/>
      <c r="O107" s="165"/>
      <c r="P107" s="164"/>
      <c r="Q107" s="164"/>
    </row>
    <row r="108" spans="1:17" ht="13" hidden="1">
      <c r="A108" s="161"/>
      <c r="B108" s="162"/>
      <c r="C108" s="163"/>
      <c r="D108" s="164"/>
      <c r="E108" s="164"/>
      <c r="F108" s="161"/>
      <c r="G108" s="162"/>
      <c r="H108" s="164"/>
      <c r="I108" s="165"/>
      <c r="J108" s="164"/>
      <c r="K108" s="164"/>
      <c r="L108" s="161"/>
      <c r="M108" s="162"/>
      <c r="N108" s="164"/>
      <c r="O108" s="165"/>
      <c r="P108" s="164"/>
      <c r="Q108" s="164"/>
    </row>
    <row r="109" spans="1:17" ht="13" hidden="1">
      <c r="A109" s="161"/>
      <c r="B109" s="162"/>
      <c r="C109" s="163"/>
      <c r="D109" s="164"/>
      <c r="E109" s="164"/>
      <c r="F109" s="161"/>
      <c r="G109" s="162"/>
      <c r="H109" s="164"/>
      <c r="I109" s="165"/>
      <c r="J109" s="164"/>
      <c r="K109" s="164"/>
      <c r="L109" s="161"/>
      <c r="M109" s="162"/>
      <c r="N109" s="164"/>
      <c r="O109" s="165"/>
      <c r="P109" s="164"/>
      <c r="Q109" s="164"/>
    </row>
    <row r="110" spans="1:17" ht="13" hidden="1">
      <c r="A110" s="161"/>
      <c r="B110" s="162"/>
      <c r="C110" s="163"/>
      <c r="D110" s="164"/>
      <c r="E110" s="164"/>
      <c r="F110" s="161"/>
      <c r="G110" s="162"/>
      <c r="H110" s="164"/>
      <c r="I110" s="165"/>
      <c r="J110" s="164"/>
      <c r="K110" s="164"/>
      <c r="L110" s="161"/>
      <c r="M110" s="162"/>
      <c r="N110" s="164"/>
      <c r="O110" s="165"/>
      <c r="P110" s="164"/>
      <c r="Q110" s="164"/>
    </row>
    <row r="111" spans="1:17" ht="13" hidden="1">
      <c r="A111" s="161"/>
      <c r="B111" s="162"/>
      <c r="C111" s="163"/>
      <c r="D111" s="164"/>
      <c r="E111" s="164"/>
      <c r="F111" s="161"/>
      <c r="G111" s="162"/>
      <c r="H111" s="164"/>
      <c r="I111" s="165"/>
      <c r="J111" s="164"/>
      <c r="K111" s="164"/>
      <c r="L111" s="161"/>
      <c r="M111" s="162"/>
      <c r="N111" s="164"/>
      <c r="O111" s="165"/>
      <c r="P111" s="164"/>
      <c r="Q111" s="164"/>
    </row>
    <row r="112" spans="1:17" ht="13" hidden="1">
      <c r="A112" s="161"/>
      <c r="B112" s="162"/>
      <c r="C112" s="165"/>
      <c r="D112" s="164"/>
      <c r="E112" s="164"/>
      <c r="F112" s="161"/>
      <c r="G112" s="162"/>
      <c r="H112" s="164"/>
      <c r="I112" s="165"/>
      <c r="J112" s="164"/>
      <c r="K112" s="164"/>
      <c r="L112" s="161"/>
      <c r="M112" s="162"/>
      <c r="N112" s="164"/>
      <c r="O112" s="165"/>
      <c r="P112" s="164"/>
      <c r="Q112" s="164"/>
    </row>
    <row r="113" spans="1:17" ht="13" hidden="1">
      <c r="A113" s="161"/>
      <c r="B113" s="162"/>
      <c r="C113" s="165"/>
      <c r="D113" s="164"/>
      <c r="E113" s="164"/>
      <c r="F113" s="161"/>
      <c r="G113" s="162"/>
      <c r="H113" s="164"/>
      <c r="I113" s="165"/>
      <c r="J113" s="164"/>
      <c r="K113" s="164"/>
      <c r="L113" s="161"/>
      <c r="M113" s="162"/>
      <c r="N113" s="164"/>
      <c r="O113" s="165"/>
      <c r="P113" s="164"/>
      <c r="Q113" s="164"/>
    </row>
  </sheetData>
  <mergeCells count="5">
    <mergeCell ref="B14:E14"/>
    <mergeCell ref="M14:Q14"/>
    <mergeCell ref="B16:E16"/>
    <mergeCell ref="M16:Q16"/>
    <mergeCell ref="P18:Q18"/>
  </mergeCells>
  <dataValidations count="3">
    <dataValidation type="list" allowBlank="1" showInputMessage="1" showErrorMessage="1" sqref="B16:E16">
      <formula1>PF_List01</formula1>
    </dataValidation>
    <dataValidation type="list" allowBlank="1" showInputMessage="1" showErrorMessage="1" sqref="B14:E14">
      <formula1>Feature_List</formula1>
    </dataValidation>
    <dataValidation type="list" allowBlank="1" showInputMessage="1" showErrorMessage="1" sqref="H16:K16">
      <formula1>PF_List02</formula1>
    </dataValidation>
  </dataValidations>
  <pageMargins left="0.7" right="0.7" top="0.75" bottom="0.75" header="0.3" footer="0.3"/>
  <pageSetup paperSize="9" scale="57" fitToHeight="0" orientation="portrait"/>
  <headerFooter scaleWithDoc="1" alignWithMargins="0" differentFirst="0" differentOddEven="0"/>
  <rowBreaks count="1" manualBreakCount="1">
    <brk id="100" max="16" man="1"/>
  </rowBreaks>
  <colBreaks count="1" manualBreakCount="1">
    <brk id="1" max="97" man="1"/>
  </colBreaks>
  <drawing r:id="rId2"/>
  <extLst/>
</worksheet>
</file>

<file path=xl/worksheets/sheet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V55"/>
  <sheetViews>
    <sheetView showGridLines="0" showRowColHeaders="0" view="normal" workbookViewId="0">
      <selection pane="topLeft" activeCell="A1" sqref="A1"/>
    </sheetView>
  </sheetViews>
  <sheetFormatPr defaultColWidth="0" zeroHeight="true" customHeight="true" defaultRowHeight="12.75"/>
  <cols>
    <col min="1" max="1" width="2.25390625" style="7" customWidth="1"/>
    <col min="2" max="2" width="2.75390625" style="145" customWidth="1"/>
    <col min="3" max="3" width="53.75390625" style="145" customWidth="1"/>
    <col min="4" max="4" width="9.25390625" style="145" customWidth="1"/>
    <col min="5" max="5" width="8.25390625" style="145" customWidth="1"/>
    <col min="6" max="6" width="9.25390625" style="145" customWidth="1"/>
    <col min="7" max="7" width="8.25390625" style="145" customWidth="1"/>
    <col min="8" max="8" width="11.25390625" style="145" customWidth="1"/>
    <col min="9" max="13" width="9.25390625" style="7" customWidth="1"/>
    <col min="14" max="14" width="0.74609375" style="7" customWidth="1"/>
    <col min="15" max="22" width="0" style="7" hidden="1" customWidth="1"/>
    <col min="23" max="16384" width="9.25390625" style="7" hidden="1" customWidth="1"/>
  </cols>
  <sheetData>
    <row r="1" s="3" customFormat="1" ht="14.5"/>
    <row r="2" s="3" customFormat="1" ht="14.5"/>
    <row r="3" s="3" customFormat="1" ht="14.5"/>
    <row r="4" s="3" customFormat="1" ht="14.5"/>
    <row r="5" s="3" customFormat="1" ht="14.5"/>
    <row r="6" s="3" customFormat="1" ht="14.5"/>
    <row r="7" s="3" customFormat="1" ht="14.5"/>
    <row r="8" s="3" customFormat="1" ht="14.5"/>
    <row r="9" s="3" customFormat="1" ht="14.5"/>
    <row r="10" s="3" customFormat="1" ht="14.5"/>
    <row r="11" spans="1:13" ht="26">
      <c r="A11" s="167" t="s">
        <v>220</v>
      </c>
      <c r="B11" s="168"/>
      <c r="C11" s="168"/>
      <c r="D11" s="169" t="s">
        <v>221</v>
      </c>
      <c r="E11" s="169" t="s">
        <v>222</v>
      </c>
      <c r="F11" s="169" t="s">
        <v>223</v>
      </c>
      <c r="G11" s="169" t="s">
        <v>222</v>
      </c>
      <c r="H11" s="169" t="s">
        <v>224</v>
      </c>
      <c r="I11" s="169" t="s">
        <v>225</v>
      </c>
      <c r="J11" s="169" t="s">
        <v>183</v>
      </c>
      <c r="K11" s="170">
        <v>0</v>
      </c>
      <c r="L11" s="158">
        <v>100</v>
      </c>
      <c r="M11" s="171">
        <v>200</v>
      </c>
    </row>
    <row r="12" spans="2:8" ht="15" customHeight="1">
      <c r="B12" s="7"/>
      <c r="C12" s="7"/>
      <c r="D12" s="7"/>
      <c r="E12" s="7"/>
      <c r="F12" s="7"/>
      <c r="G12" s="7"/>
      <c r="H12" s="7"/>
    </row>
    <row r="13" spans="1:13" ht="15.75" customHeight="1" thickBot="1">
      <c r="A13" s="172"/>
      <c r="B13" s="173" t="s">
        <v>226</v>
      </c>
      <c r="C13" s="7"/>
      <c r="D13" s="174">
        <f>SUM(Group!D14:D16)</f>
        <v>5</v>
      </c>
      <c r="E13" s="175">
        <f>IF($D$20&gt;0,D13/$D$20*100,0)</f>
        <v>1.8726591760299627</v>
      </c>
      <c r="F13" s="174">
        <f>SUM(Group!F14:F16)</f>
        <v>4513</v>
      </c>
      <c r="G13" s="175">
        <f>IF($F$20&gt;0,F13/$F$20*100,0)</f>
        <v>45.9993884415452</v>
      </c>
      <c r="H13" s="175">
        <f>IF(F13&gt;0,D13/F13*100,0)</f>
        <v>0.11079104808331486</v>
      </c>
      <c r="I13" s="175">
        <f>IF(AND((SQRT((G13*(100-G13))/$D$20))&gt;0, $D$20&gt;0),(E13-G13)/(SQRT((G13*(100-G13))/$D$20)),0)</f>
        <v>-14.467117234349553</v>
      </c>
      <c r="J13" s="176">
        <f>IF(AND(H13&gt;0,$H$20&gt;0),E13/G13*100,0)</f>
        <v>4.071052332379784</v>
      </c>
      <c r="K13" s="177"/>
      <c r="L13" s="177"/>
      <c r="M13" s="177"/>
    </row>
    <row r="14" spans="1:22" ht="15.75" customHeight="1" thickBot="1">
      <c r="A14" s="178"/>
      <c r="B14" s="173" t="s">
        <v>227</v>
      </c>
      <c r="C14" s="7"/>
      <c r="D14" s="174">
        <f>SUM(Group!D18:D19)</f>
        <v>0</v>
      </c>
      <c r="E14" s="175">
        <f>IF($D$20&gt;0,D14/$D$20*100,0)</f>
        <v>0</v>
      </c>
      <c r="F14" s="174">
        <f>SUM(Group!F18:F19)</f>
        <v>452</v>
      </c>
      <c r="G14" s="175">
        <f>IF($F$20&gt;0,F14/$F$20*100,0)</f>
        <v>4.6070736927938025</v>
      </c>
      <c r="H14" s="175">
        <f>IF(F14&gt;0,D14/F14*100,0)</f>
        <v>0</v>
      </c>
      <c r="I14" s="175">
        <f>IF(AND((SQRT((G14*(100-G14))/$D$20))&gt;0, $D$20&gt;0),(E14-G14)/(SQRT((G14*(100-G14))/$D$20)),0)</f>
        <v>-3.5909563365555131</v>
      </c>
      <c r="J14" s="176">
        <f>IF(AND(H14&gt;0,$H$20&gt;0),E14/G14*100,0)</f>
        <v>0</v>
      </c>
      <c r="K14" s="177"/>
      <c r="L14" s="177"/>
      <c r="M14" s="177"/>
      <c r="U14" s="179"/>
      <c r="V14" s="179"/>
    </row>
    <row r="15" spans="1:13" ht="15.75" customHeight="1" thickBot="1">
      <c r="A15" s="178"/>
      <c r="B15" s="173" t="s">
        <v>228</v>
      </c>
      <c r="C15" s="7"/>
      <c r="D15" s="174">
        <f>SUM(Group!D21:D25)</f>
        <v>63</v>
      </c>
      <c r="E15" s="175">
        <f>IF($D$20&gt;0,D15/$D$20*100,0)</f>
        <v>23.595505617977526</v>
      </c>
      <c r="F15" s="174">
        <f>SUM(Group!F21:F25)</f>
        <v>2428</v>
      </c>
      <c r="G15" s="175">
        <f>IF($F$20&gt;0,F15/$F$20*100,0)</f>
        <v>24.7477321373968</v>
      </c>
      <c r="H15" s="175">
        <f>IF(F15&gt;0,D15/F15*100,0)</f>
        <v>2.5947281713344319</v>
      </c>
      <c r="I15" s="175">
        <f>IF(AND((SQRT((G15*(100-G15))/$D$20))&gt;0, $D$20&gt;0),(E15-G15)/(SQRT((G15*(100-G15))/$D$20)),0)</f>
        <v>-0.43628069633063965</v>
      </c>
      <c r="J15" s="176">
        <f>IF(AND(H15&gt;0,$H$20&gt;0),E15/G15*100,0)</f>
        <v>95.344112692741973</v>
      </c>
      <c r="K15" s="177"/>
      <c r="L15" s="177"/>
      <c r="M15" s="177"/>
    </row>
    <row r="16" spans="1:13" ht="15.75" customHeight="1" thickBot="1">
      <c r="A16" s="178"/>
      <c r="B16" s="173" t="s">
        <v>229</v>
      </c>
      <c r="C16" s="7"/>
      <c r="D16" s="174">
        <f>SUM(Group!D27:D30)</f>
        <v>93</v>
      </c>
      <c r="E16" s="175">
        <f>IF($D$20&gt;0,D16/$D$20*100,0)</f>
        <v>34.831460674157306</v>
      </c>
      <c r="F16" s="174">
        <f>SUM(Group!F27:F30)</f>
        <v>1630</v>
      </c>
      <c r="G16" s="175">
        <f>IF($F$20&gt;0,F16/$F$20*100,0)</f>
        <v>16.61400468861482</v>
      </c>
      <c r="H16" s="175">
        <f>IF(F16&gt;0,D16/F16*100,0)</f>
        <v>5.705521472392638</v>
      </c>
      <c r="I16" s="175">
        <f>IF(AND((SQRT((G16*(100-G16))/$D$20))&gt;0, $D$20&gt;0),(E16-G16)/(SQRT((G16*(100-G16))/$D$20)),0)</f>
        <v>7.9975992206583966</v>
      </c>
      <c r="J16" s="176">
        <f>IF(AND(H16&gt;0,$H$20&gt;0),E16/G16*100,0)</f>
        <v>209.65120286758116</v>
      </c>
      <c r="K16" s="177"/>
      <c r="L16" s="177"/>
      <c r="M16" s="177"/>
    </row>
    <row r="17" spans="1:13" ht="15.75" customHeight="1" thickBot="1">
      <c r="A17" s="178"/>
      <c r="B17" s="173" t="s">
        <v>230</v>
      </c>
      <c r="C17" s="7"/>
      <c r="D17" s="174">
        <f>SUM(Group!D32:D34)</f>
        <v>103</v>
      </c>
      <c r="E17" s="175">
        <f>IF($D$20&gt;0,D17/$D$20*100,0)</f>
        <v>38.576779026217231</v>
      </c>
      <c r="F17" s="174">
        <f>SUM(Group!F32:F34)</f>
        <v>717</v>
      </c>
      <c r="G17" s="175">
        <f>IF($F$20&gt;0,F17/$F$20*100,0)</f>
        <v>7.3081235348078684</v>
      </c>
      <c r="H17" s="175">
        <f>IF(F17&gt;0,D17/F17*100,0)</f>
        <v>14.365411436541143</v>
      </c>
      <c r="I17" s="175">
        <f>IF(AND((SQRT((G17*(100-G17))/$D$20))&gt;0, $D$20&gt;0),(E17-G17)/(SQRT((G17*(100-G17))/$D$20)),0)</f>
        <v>19.630938442102412</v>
      </c>
      <c r="J17" s="176">
        <f>IF(AND(H17&gt;0,$H$20&gt;0),E17/G17*100,0)</f>
        <v>527.86161649402686</v>
      </c>
      <c r="K17" s="177"/>
      <c r="L17" s="177"/>
      <c r="M17" s="177"/>
    </row>
    <row r="18" spans="1:13" ht="15.75" customHeight="1">
      <c r="A18" s="180"/>
      <c r="B18" s="173" t="s">
        <v>231</v>
      </c>
      <c r="C18" s="7"/>
      <c r="D18" s="174">
        <f>Group!D36</f>
        <v>3</v>
      </c>
      <c r="E18" s="175">
        <f>IF($D$20&gt;0,D18/$D$20*100,0)</f>
        <v>1.1235955056179776</v>
      </c>
      <c r="F18" s="174">
        <f>Group!F36</f>
        <v>71</v>
      </c>
      <c r="G18" s="175">
        <f>IF($F$20&gt;0,F18/$F$20*100,0)</f>
        <v>0.7236775048415045</v>
      </c>
      <c r="H18" s="175">
        <f>IF(F18&gt;0,D18/F18*100,0)</f>
        <v>4.225352112676056</v>
      </c>
      <c r="I18" s="175">
        <f>IF(AND((SQRT((G18*(100-G18))/$D$20))&gt;0, $D$20&gt;0),(E18-G18)/(SQRT((G18*(100-G18))/$D$20)),0)</f>
        <v>0.77095886439806149</v>
      </c>
      <c r="J18" s="176">
        <f>IF(AND(H18&gt;0,$H$20&gt;0),E18/G18*100,0)</f>
        <v>155.26190852983066</v>
      </c>
      <c r="K18" s="177"/>
      <c r="L18" s="177"/>
      <c r="M18" s="177"/>
    </row>
    <row r="19" spans="2:13" ht="13">
      <c r="B19" s="7"/>
      <c r="C19" s="7"/>
      <c r="D19" s="177"/>
      <c r="E19" s="177"/>
      <c r="F19" s="177"/>
      <c r="G19" s="177"/>
      <c r="H19" s="177"/>
      <c r="I19" s="177"/>
      <c r="J19" s="177"/>
      <c r="K19" s="177"/>
      <c r="L19" s="177"/>
      <c r="M19" s="177"/>
    </row>
    <row r="20" spans="2:13" ht="13">
      <c r="B20" s="7"/>
      <c r="C20" s="17" t="s">
        <v>232</v>
      </c>
      <c r="D20" s="181">
        <f>SUM(D13:D18)</f>
        <v>267</v>
      </c>
      <c r="E20" s="177"/>
      <c r="F20" s="181">
        <f>SUM(F13:F18)</f>
        <v>9811</v>
      </c>
      <c r="G20" s="177"/>
      <c r="H20" s="182">
        <f>IF(F20&gt;0,D20/F20*100,0)</f>
        <v>2.7214351238405872</v>
      </c>
      <c r="I20" s="177"/>
      <c r="J20" s="177"/>
      <c r="K20" s="177"/>
      <c r="L20" s="177"/>
      <c r="M20" s="177"/>
    </row>
    <row r="21" spans="2:8" ht="13">
      <c r="B21" s="7"/>
      <c r="C21" s="7"/>
      <c r="D21" s="7"/>
      <c r="E21" s="7"/>
      <c r="F21" s="7"/>
      <c r="G21" s="7"/>
      <c r="H21" s="7"/>
    </row>
    <row r="22" spans="2:8" ht="13">
      <c r="B22" s="7"/>
      <c r="C22" s="7"/>
      <c r="D22" s="7"/>
      <c r="E22" s="7"/>
      <c r="F22" s="7"/>
      <c r="G22" s="7"/>
      <c r="H22" s="7"/>
    </row>
    <row r="23" spans="2:8" ht="13">
      <c r="B23" s="7"/>
      <c r="C23" s="7"/>
      <c r="D23" s="7"/>
      <c r="E23" s="7"/>
      <c r="F23" s="7"/>
      <c r="G23" s="7"/>
      <c r="H23" s="7"/>
    </row>
    <row r="24" spans="2:8" ht="13">
      <c r="B24" s="7"/>
      <c r="C24" s="7"/>
      <c r="D24" s="7"/>
      <c r="E24" s="7"/>
      <c r="F24" s="7"/>
      <c r="G24" s="7"/>
      <c r="H24" s="7"/>
    </row>
    <row r="25" spans="2:8" ht="13">
      <c r="B25" s="7"/>
      <c r="C25" s="7"/>
      <c r="D25" s="7"/>
      <c r="E25" s="7"/>
      <c r="F25" s="7"/>
      <c r="G25" s="7"/>
      <c r="H25" s="7"/>
    </row>
    <row r="26" spans="2:8" ht="13">
      <c r="B26" s="7"/>
      <c r="C26" s="7"/>
      <c r="D26" s="7"/>
      <c r="E26" s="7"/>
      <c r="F26" s="7"/>
      <c r="G26" s="7"/>
      <c r="H26" s="7"/>
    </row>
    <row r="27" spans="2:8" ht="13">
      <c r="B27" s="7"/>
      <c r="C27" s="7"/>
      <c r="D27" s="7"/>
      <c r="E27" s="7"/>
      <c r="F27" s="7"/>
      <c r="G27" s="7"/>
      <c r="H27" s="7"/>
    </row>
    <row r="28" spans="2:8" ht="13">
      <c r="B28" s="7"/>
      <c r="C28" s="7"/>
      <c r="D28" s="7"/>
      <c r="E28" s="7"/>
      <c r="F28" s="7"/>
      <c r="G28" s="7"/>
      <c r="H28" s="7"/>
    </row>
    <row r="29" spans="2:8" ht="13">
      <c r="B29" s="7"/>
      <c r="C29" s="7"/>
      <c r="D29" s="7"/>
      <c r="E29" s="7"/>
      <c r="F29" s="7"/>
      <c r="G29" s="7"/>
      <c r="H29" s="7"/>
    </row>
    <row r="30" spans="2:8" ht="13">
      <c r="B30" s="7"/>
      <c r="C30" s="7"/>
      <c r="D30" s="7"/>
      <c r="E30" s="7"/>
      <c r="F30" s="7"/>
      <c r="G30" s="7"/>
      <c r="H30" s="7"/>
    </row>
    <row r="31" spans="2:8" ht="13">
      <c r="B31" s="7"/>
      <c r="C31" s="7"/>
      <c r="D31" s="7"/>
      <c r="E31" s="7"/>
      <c r="F31" s="7"/>
      <c r="G31" s="7"/>
      <c r="H31" s="7"/>
    </row>
    <row r="32" spans="2:8" ht="13">
      <c r="B32" s="7"/>
      <c r="C32" s="7"/>
      <c r="D32" s="7"/>
      <c r="E32" s="7"/>
      <c r="F32" s="7"/>
      <c r="G32" s="7"/>
      <c r="H32" s="7"/>
    </row>
    <row r="33" s="7" customFormat="1" ht="13"/>
    <row r="34" s="7" customFormat="1" ht="13"/>
    <row r="35" s="7" customFormat="1" ht="13"/>
    <row r="36" s="7" customFormat="1" ht="13"/>
    <row r="37" s="7" customFormat="1" ht="13"/>
    <row r="38" s="7" customFormat="1" ht="13"/>
    <row r="39" s="7" customFormat="1" ht="13"/>
    <row r="40" s="7" customFormat="1" ht="13"/>
    <row r="41" s="7" customFormat="1" ht="13"/>
    <row r="42" s="7" customFormat="1" ht="13"/>
    <row r="43" s="7" customFormat="1" ht="13"/>
    <row r="44" s="7" customFormat="1" ht="13"/>
    <row r="45" s="7" customFormat="1" ht="13"/>
    <row r="46" s="7" customFormat="1" ht="13"/>
    <row r="47" s="7" customFormat="1" ht="13"/>
    <row r="48" s="7" customFormat="1" ht="13"/>
    <row r="49" spans="2:8" ht="13">
      <c r="B49" s="7"/>
      <c r="C49" s="7"/>
      <c r="D49" s="7"/>
      <c r="E49" s="7"/>
      <c r="F49" s="7"/>
      <c r="G49" s="7"/>
      <c r="H49" s="7"/>
    </row>
    <row r="50" spans="2:8" ht="13">
      <c r="B50" s="7"/>
      <c r="C50" s="7"/>
      <c r="D50" s="7"/>
      <c r="E50" s="7"/>
      <c r="F50" s="7"/>
      <c r="G50" s="7"/>
      <c r="H50" s="7"/>
    </row>
    <row r="51" spans="2:13" ht="13">
      <c r="B51" s="7"/>
      <c r="C51" s="7"/>
      <c r="D51" s="7"/>
      <c r="E51" s="7"/>
      <c r="F51" s="7"/>
      <c r="G51" s="7"/>
      <c r="H51" s="7"/>
      <c r="M51" s="17"/>
    </row>
    <row r="52" spans="2:8" ht="13">
      <c r="B52" s="7"/>
      <c r="C52" s="7"/>
      <c r="D52" s="7"/>
      <c r="E52" s="7"/>
      <c r="F52" s="7"/>
      <c r="G52" s="7"/>
      <c r="H52" s="7"/>
    </row>
    <row r="53" spans="2:13" ht="13">
      <c r="B53" s="7"/>
      <c r="C53" s="7"/>
      <c r="D53" s="7"/>
      <c r="E53" s="7"/>
      <c r="F53" s="7"/>
      <c r="G53" s="7"/>
      <c r="H53" s="7"/>
      <c r="M53" s="183"/>
    </row>
    <row r="54" spans="2:13" ht="13">
      <c r="B54" s="7"/>
      <c r="C54" s="7"/>
      <c r="D54" s="7"/>
      <c r="E54" s="7"/>
      <c r="F54" s="7"/>
      <c r="G54" s="7"/>
      <c r="H54" s="7"/>
      <c r="M54" s="2" t="str">
        <f ca="1">"© " &amp; YEAR(TODAY()) &amp;" CACI Limited and all other applicable third party notices (Acorn) can be found at www.caci.co.uk/copyrightnotices.pdf"</f>
        <v>© 2023 CACI Limited and all other applicable third party notices (Acorn) can be found at www.caci.co.uk/copyrightnotices.pdf</v>
      </c>
    </row>
    <row r="55" spans="2:13" ht="13">
      <c r="B55" s="7"/>
      <c r="C55" s="7"/>
      <c r="D55" s="7"/>
      <c r="E55" s="7"/>
      <c r="F55" s="7"/>
      <c r="G55" s="7"/>
      <c r="H55" s="7"/>
      <c r="M55" s="143"/>
    </row>
  </sheetData>
  <pageMargins left="0.7" right="0.7" top="0.75" bottom="0.75" header="0.3" footer="0.3"/>
  <pageSetup paperSize="9" scale="58" orientation="portrait"/>
  <headerFooter scaleWithDoc="1" alignWithMargins="0" differentFirst="0" differentOddEven="0"/>
  <drawing r:id="rId2"/>
  <legacyDrawing r:id="rId3"/>
  <mc:AlternateContent xmlns:mc="http://schemas.openxmlformats.org/markup-compatibility/2006">
    <mc:Choice xmlns:a14="http://schemas.microsoft.com/office/drawing/2010/main" Requires="x14">
      <controls xmlns="http://schemas.openxmlformats.org/spreadsheetml/2006/main">
        <mc:AlternateContent xmlns:mc="http://schemas.openxmlformats.org/markup-compatibility/2006">
          <mc:Choice Requires="x14">
            <control xmlns:r="http://schemas.openxmlformats.org/officeDocument/2006/relationships" shapeId="7169" r:id="rId4" name="Check Box 1">
              <controlPr defaultSize="0" autoFill="0" autoLine="0" autoPict="0">
                <anchor moveWithCells="1">
                  <from>
                    <xdr:col xmlns:xdr="http://schemas.openxmlformats.org/drawingml/2006/spreadsheetDrawing">11</xdr:col>
                    <xdr:colOff xmlns:xdr="http://schemas.openxmlformats.org/drawingml/2006/spreadsheetDrawing">0</xdr:colOff>
                    <xdr:row xmlns:xdr="http://schemas.openxmlformats.org/drawingml/2006/spreadsheetDrawing">22</xdr:row>
                    <xdr:rowOff xmlns:xdr="http://schemas.openxmlformats.org/drawingml/2006/spreadsheetDrawing">19050</xdr:rowOff>
                  </from>
                  <to>
                    <xdr:col xmlns:xdr="http://schemas.openxmlformats.org/drawingml/2006/spreadsheetDrawing">12</xdr:col>
                    <xdr:colOff xmlns:xdr="http://schemas.openxmlformats.org/drawingml/2006/spreadsheetDrawing">145926</xdr:colOff>
                    <xdr:row xmlns:xdr="http://schemas.openxmlformats.org/drawingml/2006/spreadsheetDrawing">23</xdr:row>
                    <xdr:rowOff xmlns:xdr="http://schemas.openxmlformats.org/drawingml/2006/spreadsheetDrawing">76200</xdr:rowOff>
                  </to>
                </anchor>
              </controlPr>
            </control>
          </mc:Choice>
        </mc:AlternateContent>
      </controls>
    </mc:Choice>
  </mc:AlternateContent>
  <extLst/>
</worksheet>
</file>

<file path=xl/worksheets/sheet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U98"/>
  <sheetViews>
    <sheetView showGridLines="0" showRowColHeaders="0" view="normal" workbookViewId="0">
      <selection pane="topLeft" activeCell="A1" sqref="A1"/>
    </sheetView>
  </sheetViews>
  <sheetFormatPr defaultColWidth="0" zeroHeight="true" customHeight="true" defaultRowHeight="12.75"/>
  <cols>
    <col min="1" max="1" width="2.25390625" style="7" customWidth="1"/>
    <col min="2" max="2" width="2.75390625" style="198" customWidth="1"/>
    <col min="3" max="3" width="53.75390625" style="136" customWidth="1"/>
    <col min="4" max="4" width="9.25390625" style="136" customWidth="1"/>
    <col min="5" max="5" width="8.25390625" style="136" customWidth="1"/>
    <col min="6" max="6" width="9.25390625" style="136" customWidth="1"/>
    <col min="7" max="7" width="8.25390625" style="136" customWidth="1"/>
    <col min="8" max="8" width="11.25390625" style="136" customWidth="1"/>
    <col min="9" max="13" width="9.25390625" style="136" customWidth="1"/>
    <col min="14" max="14" width="0.99609375" style="7" customWidth="1"/>
    <col min="15" max="16384" width="5.25390625" style="7" hidden="1" customWidth="1"/>
  </cols>
  <sheetData>
    <row r="1" s="3" customFormat="1" ht="14.5"/>
    <row r="2" s="3" customFormat="1" ht="14.5"/>
    <row r="3" s="3" customFormat="1" ht="14.5"/>
    <row r="4" s="3" customFormat="1" ht="14.5"/>
    <row r="5" s="3" customFormat="1" ht="14.5"/>
    <row r="6" s="3" customFormat="1" ht="14.5"/>
    <row r="7" s="3" customFormat="1" ht="14.5"/>
    <row r="8" s="3" customFormat="1" ht="14.5"/>
    <row r="9" s="3" customFormat="1" ht="14.5"/>
    <row r="10" spans="15:17" s="3" customFormat="1" ht="14.5">
      <c r="O10" s="184" t="s">
        <v>233</v>
      </c>
      <c r="P10" s="184"/>
      <c r="Q10" s="184"/>
    </row>
    <row r="11" spans="1:17" ht="26">
      <c r="A11" s="167" t="s">
        <v>234</v>
      </c>
      <c r="B11" s="168"/>
      <c r="C11" s="168"/>
      <c r="D11" s="169" t="s">
        <v>221</v>
      </c>
      <c r="E11" s="169" t="s">
        <v>222</v>
      </c>
      <c r="F11" s="169" t="s">
        <v>223</v>
      </c>
      <c r="G11" s="169" t="s">
        <v>222</v>
      </c>
      <c r="H11" s="169" t="s">
        <v>224</v>
      </c>
      <c r="I11" s="169" t="s">
        <v>225</v>
      </c>
      <c r="J11" s="169" t="s">
        <v>183</v>
      </c>
      <c r="K11" s="170">
        <v>0</v>
      </c>
      <c r="L11" s="158">
        <v>100</v>
      </c>
      <c r="M11" s="171">
        <v>200</v>
      </c>
      <c r="O11" s="185">
        <v>2</v>
      </c>
      <c r="P11" s="186"/>
      <c r="Q11" s="186"/>
    </row>
    <row r="12" spans="2:17" ht="15" customHeight="1">
      <c r="B12" s="7"/>
      <c r="C12" s="7"/>
      <c r="D12" s="7"/>
      <c r="E12" s="7"/>
      <c r="F12" s="7"/>
      <c r="G12" s="7"/>
      <c r="H12" s="7"/>
      <c r="I12" s="7"/>
      <c r="J12" s="7"/>
      <c r="K12" s="7"/>
      <c r="L12" s="7"/>
      <c r="M12" s="7"/>
      <c r="O12" s="186"/>
      <c r="P12" s="186"/>
      <c r="Q12" s="186"/>
    </row>
    <row r="13" spans="1:17" ht="15.75" customHeight="1">
      <c r="A13" s="480" t="s">
        <v>235</v>
      </c>
      <c r="B13" s="481"/>
      <c r="C13" s="187" t="s">
        <v>236</v>
      </c>
      <c r="D13" s="7"/>
      <c r="E13" s="7"/>
      <c r="F13" s="7"/>
      <c r="G13" s="7"/>
      <c r="H13" s="7"/>
      <c r="I13" s="7"/>
      <c r="J13" s="7"/>
      <c r="K13" s="7"/>
      <c r="L13" s="7"/>
      <c r="M13" s="7"/>
      <c r="O13" s="186"/>
      <c r="P13" s="186"/>
      <c r="Q13" s="186"/>
    </row>
    <row r="14" spans="3:17" s="177" customFormat="1" ht="14.5">
      <c r="C14" s="177" t="s">
        <v>4</v>
      </c>
      <c r="D14" s="174">
        <f>SUM(Type!D15:D17)</f>
        <v>0</v>
      </c>
      <c r="E14" s="175">
        <f>IF($D$38&gt;0,D14/$D$38*100,0)</f>
        <v>0</v>
      </c>
      <c r="F14" s="174">
        <f>SUM(Type!F15:F17)</f>
        <v>203</v>
      </c>
      <c r="G14" s="175">
        <f>IF($F$38&gt;0,F14/$F$38*100,0)</f>
        <v>2.0691061053919069</v>
      </c>
      <c r="H14" s="175">
        <f>IF(F14&gt;0,D14/F14*100,0)</f>
        <v>0</v>
      </c>
      <c r="I14" s="175">
        <f>IF(AND((SQRT((G14*(100-G14))/$D$38))&gt;0, $D$38&gt;0),(E14-G14)/(SQRT((G14*(100-G14))/$D$38)),0)</f>
        <v>-2.3751287269553747</v>
      </c>
      <c r="J14" s="176">
        <f>IF(AND(H14&gt;0,$H$38&gt;0),E14/G14*100,0)</f>
        <v>0</v>
      </c>
      <c r="O14" s="188">
        <f ca="1">IF(J14="",0,IF($O$11=1,19-COUNT($D$14:D14),IF($O$11=2,J14+RAND()/1000,E14+RAND()/1000)))</f>
        <v>0.000836565115438532</v>
      </c>
      <c r="P14" s="189">
        <f ca="1">RANK(O14,$O$14:$O$36)+COUNTIF($O14:O$14,O14)-1</f>
        <v>16</v>
      </c>
      <c r="Q14" s="189" t="s">
        <v>237</v>
      </c>
    </row>
    <row r="15" spans="3:17" s="177" customFormat="1" ht="14.5">
      <c r="C15" s="177" t="s">
        <v>11</v>
      </c>
      <c r="D15" s="174">
        <f>SUM(Type!D19:D24)</f>
        <v>0</v>
      </c>
      <c r="E15" s="175">
        <f>IF($D$38&gt;0,D15/$D$38*100,0)</f>
        <v>0</v>
      </c>
      <c r="F15" s="174">
        <f>SUM(Type!F19:F24)</f>
        <v>2774</v>
      </c>
      <c r="G15" s="175">
        <f>IF($F$38&gt;0,F15/$F$38*100,0)</f>
        <v>28.274385893384974</v>
      </c>
      <c r="H15" s="175">
        <f>IF(F15&gt;0,D15/F15*100,0)</f>
        <v>0</v>
      </c>
      <c r="I15" s="175">
        <f>IF(AND((SQRT((G15*(100-G15))/$D$38))&gt;0, $D$38&gt;0),(E15-G15)/(SQRT((G15*(100-G15))/$D$38)),0)</f>
        <v>-10.259237493968662</v>
      </c>
      <c r="J15" s="176">
        <f>IF(AND(H15&gt;0,$H$38&gt;0),E15/G15*100,0)</f>
        <v>0</v>
      </c>
      <c r="O15" s="188">
        <f ca="1">IF(J15="",0,IF($O$11=1,19-COUNT($D$14:D15),IF($O$11=2,J15+RAND()/1000,E15+RAND()/1000)))</f>
        <v>3.6475735517232932E-06</v>
      </c>
      <c r="P15" s="189">
        <f ca="1">RANK(O15,$O$14:$O$36)+COUNTIF($O$14:O15,O15)-1</f>
        <v>18</v>
      </c>
      <c r="Q15" s="189" t="s">
        <v>238</v>
      </c>
    </row>
    <row r="16" spans="3:17" s="177" customFormat="1" ht="14.5">
      <c r="C16" s="177" t="s">
        <v>24</v>
      </c>
      <c r="D16" s="174">
        <f>SUM(Type!D26:D29)</f>
        <v>5</v>
      </c>
      <c r="E16" s="175">
        <f>IF($D$38&gt;0,D16/$D$38*100,0)</f>
        <v>1.8726591760299627</v>
      </c>
      <c r="F16" s="174">
        <f>SUM(Type!F26:F29)</f>
        <v>1536</v>
      </c>
      <c r="G16" s="175">
        <f>IF($F$38&gt;0,F16/$F$38*100,0)</f>
        <v>15.655896442768322</v>
      </c>
      <c r="H16" s="175">
        <f>IF(F16&gt;0,D16/F16*100,0)</f>
        <v>0.32552083333333337</v>
      </c>
      <c r="I16" s="175">
        <f>IF(AND((SQRT((G16*(100-G16))/$D$38))&gt;0, $D$38&gt;0),(E16-G16)/(SQRT((G16*(100-G16))/$D$38)),0)</f>
        <v>-6.1978424119385238</v>
      </c>
      <c r="J16" s="176">
        <f>IF(AND(H16&gt;0,$H$38&gt;0),E16/G16*100,0)</f>
        <v>11.961366651061175</v>
      </c>
      <c r="O16" s="188">
        <f ca="1">IF(J16="",0,IF($O$11=1,19-COUNT($D$14:D16),IF($O$11=2,J16+RAND()/1000,E16+RAND()/1000)))</f>
        <v>11.961380738547676</v>
      </c>
      <c r="P16" s="189">
        <f ca="1">RANK(O16,$O$14:$O$36)+COUNTIF($O$14:O16,O16)-1</f>
        <v>14</v>
      </c>
      <c r="Q16" s="189" t="s">
        <v>239</v>
      </c>
    </row>
    <row r="17" spans="1:17" ht="15.75" customHeight="1">
      <c r="A17" s="482" t="s">
        <v>240</v>
      </c>
      <c r="B17" s="483"/>
      <c r="C17" s="190" t="s">
        <v>241</v>
      </c>
      <c r="D17" s="174"/>
      <c r="E17" s="177"/>
      <c r="F17" s="174"/>
      <c r="G17" s="7"/>
      <c r="H17" s="7"/>
      <c r="I17" s="7"/>
      <c r="J17" s="7"/>
      <c r="K17" s="7"/>
      <c r="L17" s="7"/>
      <c r="M17" s="7"/>
      <c r="O17" s="188">
        <f ca="1">IF(J17="",0,IF($O$11=1,19-COUNT($D$14:D17),IF($O$11=2,J17+RAND()/1000,E17+RAND()/1000)))</f>
        <v>0</v>
      </c>
      <c r="P17" s="189">
        <f ca="1">RANK(O17,$O$14:$O$36)+COUNTIF($O$14:O17,O17)-1</f>
        <v>19</v>
      </c>
      <c r="Q17" s="186"/>
    </row>
    <row r="18" spans="3:17" s="177" customFormat="1" ht="14.5">
      <c r="C18" s="177" t="s">
        <v>34</v>
      </c>
      <c r="D18" s="174">
        <f>SUM(Type!D32:D35)</f>
        <v>0</v>
      </c>
      <c r="E18" s="175">
        <f>IF($D$38&gt;0,D18/$D$38*100,0)</f>
        <v>0</v>
      </c>
      <c r="F18" s="174">
        <f>SUM(Type!F32:F35)</f>
        <v>9</v>
      </c>
      <c r="G18" s="175">
        <f>IF($F$38&gt;0,F18/$F$38*100,0)</f>
        <v>0.091733768219345632</v>
      </c>
      <c r="H18" s="175">
        <f>IF(F18&gt;0,D18/F18*100,0)</f>
        <v>0</v>
      </c>
      <c r="I18" s="175">
        <f>IF(AND((SQRT((G18*(100-G18))/$D$38))&gt;0, $D$38&gt;0),(E18-G18)/(SQRT((G18*(100-G18))/$D$38)),0)</f>
        <v>-0.49513033657193539</v>
      </c>
      <c r="J18" s="176">
        <f>IF(AND(H18&gt;0,$H$38&gt;0),E18/G18*100,0)</f>
        <v>0</v>
      </c>
      <c r="O18" s="188">
        <f ca="1">IF(J18="",0,IF($O$11=1,19-COUNT($D$14:D18),IF($O$11=2,J18+RAND()/1000,E18+RAND()/1000)))</f>
        <v>0.00010264399933509105</v>
      </c>
      <c r="P18" s="189">
        <f ca="1">RANK(O18,$O$14:$O$36)+COUNTIF($O$14:O18,O18)-1</f>
        <v>17</v>
      </c>
      <c r="Q18" s="189" t="s">
        <v>242</v>
      </c>
    </row>
    <row r="19" spans="3:17" s="177" customFormat="1" ht="14.5">
      <c r="C19" s="177" t="s">
        <v>43</v>
      </c>
      <c r="D19" s="174">
        <f>SUM(Type!D37:D39)</f>
        <v>0</v>
      </c>
      <c r="E19" s="175">
        <f>IF($D$38&gt;0,D19/$D$38*100,0)</f>
        <v>0</v>
      </c>
      <c r="F19" s="174">
        <f>SUM(Type!F37:F39)</f>
        <v>443</v>
      </c>
      <c r="G19" s="175">
        <f>IF($F$38&gt;0,F19/$F$38*100,0)</f>
        <v>4.515339924574457</v>
      </c>
      <c r="H19" s="175">
        <f>IF(F19&gt;0,D19/F19*100,0)</f>
        <v>0</v>
      </c>
      <c r="I19" s="175">
        <f>IF(AND((SQRT((G19*(100-G19))/$D$38))&gt;0, $D$38&gt;0),(E19-G19)/(SQRT((G19*(100-G19))/$D$38)),0)</f>
        <v>-3.5533178106814809</v>
      </c>
      <c r="J19" s="176">
        <f>IF(AND(H19&gt;0,$H$38&gt;0),E19/G19*100,0)</f>
        <v>0</v>
      </c>
      <c r="O19" s="188">
        <f ca="1">IF(J19="",0,IF($O$11=1,19-COUNT($D$14:D19),IF($O$11=2,J19+RAND()/1000,E19+RAND()/1000)))</f>
        <v>0.00084361146207609481</v>
      </c>
      <c r="P19" s="189">
        <f ca="1">RANK(O19,$O$14:$O$36)+COUNTIF($O$14:O19,O19)-1</f>
        <v>15</v>
      </c>
      <c r="Q19" s="189" t="s">
        <v>243</v>
      </c>
    </row>
    <row r="20" spans="1:17" ht="14.5">
      <c r="A20" s="484" t="s">
        <v>244</v>
      </c>
      <c r="B20" s="485"/>
      <c r="C20" s="191" t="s">
        <v>245</v>
      </c>
      <c r="D20" s="174"/>
      <c r="E20" s="177"/>
      <c r="F20" s="174"/>
      <c r="G20" s="7"/>
      <c r="H20" s="7"/>
      <c r="I20" s="7"/>
      <c r="J20" s="7"/>
      <c r="K20" s="7"/>
      <c r="L20" s="7"/>
      <c r="M20" s="7"/>
      <c r="O20" s="188">
        <f ca="1">IF(J20="",0,IF($O$11=1,19-COUNT($D$14:D20),IF($O$11=2,J20+RAND()/1000,E20+RAND()/1000)))</f>
        <v>0</v>
      </c>
      <c r="P20" s="189">
        <f ca="1">RANK(O20,$O$14:$O$36)+COUNTIF($O$14:O20,O20)-1</f>
        <v>20</v>
      </c>
      <c r="Q20" s="186"/>
    </row>
    <row r="21" spans="3:17" s="177" customFormat="1" ht="14.5">
      <c r="C21" s="177" t="s">
        <v>51</v>
      </c>
      <c r="D21" s="174">
        <f>SUM(Type!D42:D44)</f>
        <v>4</v>
      </c>
      <c r="E21" s="175">
        <f>IF($D$38&gt;0,D21/$D$38*100,0)</f>
        <v>1.4981273408239701</v>
      </c>
      <c r="F21" s="174">
        <f>SUM(Type!F42:F44)</f>
        <v>712</v>
      </c>
      <c r="G21" s="175">
        <f>IF($F$38&gt;0,F21/$F$38*100,0)</f>
        <v>7.2571603302415664</v>
      </c>
      <c r="H21" s="175">
        <f>IF(F21&gt;0,D21/F21*100,0)</f>
        <v>0.5617977528089888</v>
      </c>
      <c r="I21" s="175">
        <f>IF(AND((SQRT((G21*(100-G21))/$D$38))&gt;0, $D$38&gt;0),(E21-G21)/(SQRT((G21*(100-G21))/$D$38)),0)</f>
        <v>-3.6272846944839321</v>
      </c>
      <c r="J21" s="176">
        <f>IF(AND(H21&gt;0,$H$38&gt;0),E21/G21*100,0)</f>
        <v>20.64343727643816</v>
      </c>
      <c r="O21" s="188">
        <f ca="1">IF(J21="",0,IF($O$11=1,19-COUNT($D$14:D21),IF($O$11=2,J21+RAND()/1000,E21+RAND()/1000)))</f>
        <v>20.643537788848182</v>
      </c>
      <c r="P21" s="189">
        <f ca="1">RANK(O21,$O$14:$O$36)+COUNTIF($O$14:O21,O21)-1</f>
        <v>12</v>
      </c>
      <c r="Q21" s="189" t="s">
        <v>246</v>
      </c>
    </row>
    <row r="22" spans="3:17" s="177" customFormat="1" ht="14.5">
      <c r="C22" s="177" t="s">
        <v>58</v>
      </c>
      <c r="D22" s="174">
        <f>SUM(Type!D46:D48)</f>
        <v>9</v>
      </c>
      <c r="E22" s="175">
        <f>IF($D$38&gt;0,D22/$D$38*100,0)</f>
        <v>3.3707865168539324</v>
      </c>
      <c r="F22" s="174">
        <f>SUM(Type!F46:F48)</f>
        <v>512</v>
      </c>
      <c r="G22" s="175">
        <f>IF($F$38&gt;0,F22/$F$38*100,0)</f>
        <v>5.21863214758944</v>
      </c>
      <c r="H22" s="175">
        <f>IF(F22&gt;0,D22/F22*100,0)</f>
        <v>1.7578125</v>
      </c>
      <c r="I22" s="175">
        <f>IF(AND((SQRT((G22*(100-G22))/$D$38))&gt;0, $D$38&gt;0),(E22-G22)/(SQRT((G22*(100-G22))/$D$38)),0)</f>
        <v>-1.357630197781978</v>
      </c>
      <c r="J22" s="176">
        <f>IF(AND(H22&gt;0,$H$38&gt;0),E22/G22*100,0)</f>
        <v>64.591379915730343</v>
      </c>
      <c r="O22" s="188">
        <f ca="1">IF(J22="",0,IF($O$11=1,19-COUNT($D$14:D22),IF($O$11=2,J22+RAND()/1000,E22+RAND()/1000)))</f>
        <v>64.591730407295955</v>
      </c>
      <c r="P22" s="189">
        <f ca="1">RANK(O22,$O$14:$O$36)+COUNTIF($O$14:O22,O22)-1</f>
        <v>10</v>
      </c>
      <c r="Q22" s="189" t="s">
        <v>247</v>
      </c>
    </row>
    <row r="23" spans="3:17" s="177" customFormat="1" ht="14.5">
      <c r="C23" s="177" t="s">
        <v>65</v>
      </c>
      <c r="D23" s="174">
        <f>SUM(Type!D50:D52)</f>
        <v>35</v>
      </c>
      <c r="E23" s="175">
        <f>IF($D$38&gt;0,D23/$D$38*100,0)</f>
        <v>13.108614232209737</v>
      </c>
      <c r="F23" s="174">
        <f>SUM(Type!F50:F52)</f>
        <v>524</v>
      </c>
      <c r="G23" s="175">
        <f>IF($F$38&gt;0,F23/$F$38*100,0)</f>
        <v>5.3409438385485686</v>
      </c>
      <c r="H23" s="175">
        <f>IF(F23&gt;0,D23/F23*100,0)</f>
        <v>6.6793893129770989</v>
      </c>
      <c r="I23" s="175">
        <f>IF(AND((SQRT((G23*(100-G23))/$D$38))&gt;0, $D$38&gt;0),(E23-G23)/(SQRT((G23*(100-G23))/$D$38)),0)</f>
        <v>5.64490099046987</v>
      </c>
      <c r="J23" s="176">
        <f>IF(AND(H23&gt;0,$H$38&gt;0),E23/G23*100,0)</f>
        <v>245.4362867026903</v>
      </c>
      <c r="O23" s="188">
        <f ca="1">IF(J23="",0,IF($O$11=1,19-COUNT($D$14:D23),IF($O$11=2,J23+RAND()/1000,E23+RAND()/1000)))</f>
        <v>245.43664256909969</v>
      </c>
      <c r="P23" s="189">
        <f ca="1">RANK(O23,$O$14:$O$36)+COUNTIF($O$14:O23,O23)-1</f>
        <v>4</v>
      </c>
      <c r="Q23" s="189" t="s">
        <v>248</v>
      </c>
    </row>
    <row r="24" spans="3:17" s="177" customFormat="1" ht="14.5">
      <c r="C24" s="177" t="s">
        <v>72</v>
      </c>
      <c r="D24" s="174">
        <f>SUM(Type!D54:D55)</f>
        <v>9</v>
      </c>
      <c r="E24" s="175">
        <f>IF($D$38&gt;0,D24/$D$38*100,0)</f>
        <v>3.3707865168539324</v>
      </c>
      <c r="F24" s="174">
        <f>SUM(Type!F54:F55)</f>
        <v>225</v>
      </c>
      <c r="G24" s="175">
        <f>IF($F$38&gt;0,F24/$F$38*100,0)</f>
        <v>2.2933442054836406</v>
      </c>
      <c r="H24" s="175">
        <f>IF(F24&gt;0,D24/F24*100,0)</f>
        <v>4</v>
      </c>
      <c r="I24" s="175">
        <f>IF(AND((SQRT((G24*(100-G24))/$D$38))&gt;0, $D$38&gt;0),(E24-G24)/(SQRT((G24*(100-G24))/$D$38)),0)</f>
        <v>1.1761235913554631</v>
      </c>
      <c r="J24" s="176">
        <f>IF(AND(H24&gt;0,$H$38&gt;0),E24/G24*100,0)</f>
        <v>146.9812734082397</v>
      </c>
      <c r="O24" s="188">
        <f ca="1">IF(J24="",0,IF($O$11=1,19-COUNT($D$14:D24),IF($O$11=2,J24+RAND()/1000,E24+RAND()/1000)))</f>
        <v>146.98139937812084</v>
      </c>
      <c r="P24" s="189">
        <f ca="1">RANK(O24,$O$14:$O$36)+COUNTIF($O$14:O24,O24)-1</f>
        <v>8</v>
      </c>
      <c r="Q24" s="189" t="s">
        <v>249</v>
      </c>
    </row>
    <row r="25" spans="3:17" s="177" customFormat="1" ht="14.5">
      <c r="C25" s="177" t="s">
        <v>77</v>
      </c>
      <c r="D25" s="174">
        <f>SUM(Type!D57:D58)</f>
        <v>6</v>
      </c>
      <c r="E25" s="175">
        <f>IF($D$38&gt;0,D25/$D$38*100,0)</f>
        <v>2.2471910112359552</v>
      </c>
      <c r="F25" s="174">
        <f>SUM(Type!F57:F58)</f>
        <v>455</v>
      </c>
      <c r="G25" s="175">
        <f>IF($F$38&gt;0,F25/$F$38*100,0)</f>
        <v>4.637651615533585</v>
      </c>
      <c r="H25" s="175">
        <f>IF(F25&gt;0,D25/F25*100,0)</f>
        <v>1.3186813186813187</v>
      </c>
      <c r="I25" s="175">
        <f>IF(AND((SQRT((G25*(100-G25))/$D$38))&gt;0, $D$38&gt;0),(E25-G25)/(SQRT((G25*(100-G25))/$D$38)),0)</f>
        <v>-1.8573754128796622</v>
      </c>
      <c r="J25" s="176">
        <f>IF(AND(H25&gt;0,$H$38&gt;0),E25/G25*100,0)</f>
        <v>48.455364859859245</v>
      </c>
      <c r="O25" s="188">
        <f ca="1">IF(J25="",0,IF($O$11=1,19-COUNT($D$14:D25),IF($O$11=2,J25+RAND()/1000,E25+RAND()/1000)))</f>
        <v>48.456079609715871</v>
      </c>
      <c r="P25" s="189">
        <f ca="1">RANK(O25,$O$14:$O$36)+COUNTIF($O$14:O25,O25)-1</f>
        <v>11</v>
      </c>
      <c r="Q25" s="189" t="s">
        <v>250</v>
      </c>
    </row>
    <row r="26" spans="1:17" ht="14.5">
      <c r="A26" s="486" t="s">
        <v>251</v>
      </c>
      <c r="B26" s="487"/>
      <c r="C26" s="192" t="s">
        <v>252</v>
      </c>
      <c r="D26" s="174"/>
      <c r="E26" s="177"/>
      <c r="F26" s="174"/>
      <c r="G26" s="7"/>
      <c r="H26" s="7"/>
      <c r="I26" s="7"/>
      <c r="J26" s="7"/>
      <c r="K26" s="7"/>
      <c r="L26" s="7"/>
      <c r="M26" s="7"/>
      <c r="O26" s="188">
        <f ca="1">IF(J26="",0,IF($O$11=1,19-COUNT($D$14:D26),IF($O$11=2,J26+RAND()/1000,E26+RAND()/1000)))</f>
        <v>0</v>
      </c>
      <c r="P26" s="189">
        <f ca="1">RANK(O26,$O$14:$O$36)+COUNTIF($O$14:O26,O26)-1</f>
        <v>21</v>
      </c>
      <c r="Q26" s="186"/>
    </row>
    <row r="27" spans="3:17" s="177" customFormat="1" ht="14.5">
      <c r="C27" s="177" t="s">
        <v>83</v>
      </c>
      <c r="D27" s="174">
        <f>SUM(Type!D61:D63)</f>
        <v>3</v>
      </c>
      <c r="E27" s="175">
        <f>IF($D$38&gt;0,D27/$D$38*100,0)</f>
        <v>1.1235955056179776</v>
      </c>
      <c r="F27" s="174">
        <f>SUM(Type!F61:F63)</f>
        <v>52</v>
      </c>
      <c r="G27" s="175">
        <f>IF($F$38&gt;0,F27/$F$38*100,0)</f>
        <v>0.53001732748955255</v>
      </c>
      <c r="H27" s="175">
        <f>IF(F27&gt;0,D27/F27*100,0)</f>
        <v>5.7692307692307692</v>
      </c>
      <c r="I27" s="175">
        <f>IF(AND((SQRT((G27*(100-G27))/$D$38))&gt;0, $D$38&gt;0),(E27-G27)/(SQRT((G27*(100-G27))/$D$38)),0)</f>
        <v>1.3358032693569335</v>
      </c>
      <c r="J27" s="176">
        <f>IF(AND(H27&gt;0,$H$38&gt;0),E27/G27*100,0)</f>
        <v>211.9922212618842</v>
      </c>
      <c r="O27" s="188">
        <f ca="1">IF(J27="",0,IF($O$11=1,19-COUNT($D$14:D27),IF($O$11=2,J27+RAND()/1000,E27+RAND()/1000)))</f>
        <v>211.99272493245979</v>
      </c>
      <c r="P27" s="189">
        <f ca="1">RANK(O27,$O$14:$O$36)+COUNTIF($O$14:O27,O27)-1</f>
        <v>5</v>
      </c>
      <c r="Q27" s="189" t="s">
        <v>253</v>
      </c>
    </row>
    <row r="28" spans="3:17" s="177" customFormat="1" ht="14.5">
      <c r="C28" s="177" t="s">
        <v>90</v>
      </c>
      <c r="D28" s="174">
        <f>SUM(Type!D65:D68)</f>
        <v>20</v>
      </c>
      <c r="E28" s="175">
        <f>IF($D$38&gt;0,D28/$D$38*100,0)</f>
        <v>7.4906367041198507</v>
      </c>
      <c r="F28" s="174">
        <f>SUM(Type!F65:F68)</f>
        <v>556</v>
      </c>
      <c r="G28" s="175">
        <f>IF($F$38&gt;0,F28/$F$38*100,0)</f>
        <v>5.6671083477729081</v>
      </c>
      <c r="H28" s="175">
        <f>IF(F28&gt;0,D28/F28*100,0)</f>
        <v>3.5971223021582732</v>
      </c>
      <c r="I28" s="175">
        <f>IF(AND((SQRT((G28*(100-G28))/$D$38))&gt;0, $D$38&gt;0),(E28-G28)/(SQRT((G28*(100-G28))/$D$38)),0)</f>
        <v>1.288711844606194</v>
      </c>
      <c r="J28" s="176">
        <f>IF(AND(H28&gt;0,$H$38&gt;0),E28/G28*100,0)</f>
        <v>132.17740414410045</v>
      </c>
      <c r="O28" s="188">
        <f ca="1">IF(J28="",0,IF($O$11=1,19-COUNT($D$14:D28),IF($O$11=2,J28+RAND()/1000,E28+RAND()/1000)))</f>
        <v>132.1777485301015</v>
      </c>
      <c r="P28" s="189">
        <f ca="1">RANK(O28,$O$14:$O$36)+COUNTIF($O$14:O28,O28)-1</f>
        <v>9</v>
      </c>
      <c r="Q28" s="189" t="s">
        <v>254</v>
      </c>
    </row>
    <row r="29" spans="3:17" s="177" customFormat="1" ht="14.5">
      <c r="C29" s="177" t="s">
        <v>99</v>
      </c>
      <c r="D29" s="174">
        <f>SUM(Type!D70:D73)</f>
        <v>50</v>
      </c>
      <c r="E29" s="175">
        <f>IF($D$38&gt;0,D29/$D$38*100,0)</f>
        <v>18.726591760299627</v>
      </c>
      <c r="F29" s="174">
        <f>SUM(Type!F70:F73)</f>
        <v>580</v>
      </c>
      <c r="G29" s="175">
        <f>IF($F$38&gt;0,F29/$F$38*100,0)</f>
        <v>5.9117317296911631</v>
      </c>
      <c r="H29" s="175">
        <f>IF(F29&gt;0,D29/F29*100,0)</f>
        <v>8.6206896551724146</v>
      </c>
      <c r="I29" s="175">
        <f>IF(AND((SQRT((G29*(100-G29))/$D$38))&gt;0, $D$38&gt;0),(E29-G29)/(SQRT((G29*(100-G29))/$D$38)),0)</f>
        <v>8.87859817225357</v>
      </c>
      <c r="J29" s="176">
        <f>IF(AND(H29&gt;0,$H$38&gt;0),E29/G29*100,0)</f>
        <v>316.76998579362004</v>
      </c>
      <c r="O29" s="188">
        <f ca="1">IF(J29="",0,IF($O$11=1,19-COUNT($D$14:D29),IF($O$11=2,J29+RAND()/1000,E29+RAND()/1000)))</f>
        <v>316.77043863279653</v>
      </c>
      <c r="P29" s="189">
        <f ca="1">RANK(O29,$O$14:$O$36)+COUNTIF($O$14:O29,O29)-1</f>
        <v>3</v>
      </c>
      <c r="Q29" s="189" t="s">
        <v>255</v>
      </c>
    </row>
    <row r="30" spans="3:17" s="177" customFormat="1" ht="14.5">
      <c r="C30" s="177" t="s">
        <v>184</v>
      </c>
      <c r="D30" s="174">
        <f>SUM(Type!D75:D78)</f>
        <v>20</v>
      </c>
      <c r="E30" s="175">
        <f>IF($D$38&gt;0,D30/$D$38*100,0)</f>
        <v>7.4906367041198507</v>
      </c>
      <c r="F30" s="174">
        <f>SUM(Type!F75:F78)</f>
        <v>442</v>
      </c>
      <c r="G30" s="175">
        <f>IF($F$38&gt;0,F30/$F$38*100,0)</f>
        <v>4.5051472836611968</v>
      </c>
      <c r="H30" s="175">
        <f>IF(F30&gt;0,D30/F30*100,0)</f>
        <v>4.5248868778280542</v>
      </c>
      <c r="I30" s="175">
        <f>IF(AND((SQRT((G30*(100-G30))/$D$38))&gt;0, $D$38&gt;0),(E30-G30)/(SQRT((G30*(100-G30))/$D$38)),0)</f>
        <v>2.3519424394600623</v>
      </c>
      <c r="J30" s="176">
        <f>IF(AND(H30&gt;0,$H$38&gt;0),E30/G30*100,0)</f>
        <v>166.26840883285035</v>
      </c>
      <c r="O30" s="188">
        <f ca="1">IF(J30="",0,IF($O$11=1,19-COUNT($D$14:D30),IF($O$11=2,J30+RAND()/1000,E30+RAND()/1000)))</f>
        <v>166.26845442988215</v>
      </c>
      <c r="P30" s="189">
        <f ca="1">RANK(O30,$O$14:$O$36)+COUNTIF($O$14:O30,O30)-1</f>
        <v>6</v>
      </c>
      <c r="Q30" s="189" t="s">
        <v>256</v>
      </c>
    </row>
    <row r="31" spans="1:17" ht="14.5">
      <c r="A31" s="488" t="s">
        <v>257</v>
      </c>
      <c r="B31" s="489"/>
      <c r="C31" s="193" t="s">
        <v>258</v>
      </c>
      <c r="D31" s="174"/>
      <c r="E31" s="177"/>
      <c r="F31" s="174"/>
      <c r="G31" s="7"/>
      <c r="H31" s="7"/>
      <c r="I31" s="7"/>
      <c r="J31" s="7"/>
      <c r="K31" s="7"/>
      <c r="L31" s="7"/>
      <c r="M31" s="7"/>
      <c r="O31" s="188">
        <f ca="1">IF(J31="",0,IF($O$11=1,19-COUNT($D$14:D31),IF($O$11=2,J31+RAND()/1000,E31+RAND()/1000)))</f>
        <v>0</v>
      </c>
      <c r="P31" s="189">
        <f ca="1">RANK(O31,$O$14:$O$36)+COUNTIF($O$14:O31,O31)-1</f>
        <v>22</v>
      </c>
      <c r="Q31" s="186"/>
    </row>
    <row r="32" spans="3:17" s="177" customFormat="1" ht="14.5">
      <c r="C32" s="177" t="s">
        <v>118</v>
      </c>
      <c r="D32" s="174">
        <f>SUM(Type!D81:D83)</f>
        <v>1</v>
      </c>
      <c r="E32" s="175">
        <f>IF($D$38&gt;0,D32/$D$38*100,0)</f>
        <v>0.37453183520599254</v>
      </c>
      <c r="F32" s="174">
        <f>SUM(Type!F81:F83)</f>
        <v>306</v>
      </c>
      <c r="G32" s="175">
        <f>IF($F$38&gt;0,F32/$F$38*100,0)</f>
        <v>3.1189481194577517</v>
      </c>
      <c r="H32" s="175">
        <f>IF(F32&gt;0,D32/F32*100,0)</f>
        <v>0.32679738562091504</v>
      </c>
      <c r="I32" s="175">
        <f>IF(AND((SQRT((G32*(100-G32))/$D$38))&gt;0, $D$38&gt;0),(E32-G32)/(SQRT((G32*(100-G32))/$D$38)),0)</f>
        <v>-2.57977672472421</v>
      </c>
      <c r="J32" s="176">
        <f>IF(AND(H32&gt;0,$H$38&gt;0),E32/G32*100,0)</f>
        <v>12.008273971261413</v>
      </c>
      <c r="O32" s="188">
        <f ca="1">IF(J32="",0,IF($O$11=1,19-COUNT($D$14:D32),IF($O$11=2,J32+RAND()/1000,E32+RAND()/1000)))</f>
        <v>12.008908893879429</v>
      </c>
      <c r="P32" s="189">
        <f ca="1">RANK(O32,$O$14:$O$36)+COUNTIF($O$14:O32,O32)-1</f>
        <v>13</v>
      </c>
      <c r="Q32" s="189" t="s">
        <v>259</v>
      </c>
    </row>
    <row r="33" spans="3:17" s="177" customFormat="1" ht="14.5">
      <c r="C33" s="177" t="s">
        <v>125</v>
      </c>
      <c r="D33" s="174">
        <f>SUM(Type!D85:D89)</f>
        <v>54</v>
      </c>
      <c r="E33" s="175">
        <f>IF($D$38&gt;0,D33/$D$38*100,0)</f>
        <v>20.224719101123593</v>
      </c>
      <c r="F33" s="174">
        <f>SUM(Type!F85:F89)</f>
        <v>206</v>
      </c>
      <c r="G33" s="175">
        <f>IF($F$38&gt;0,F33/$F$38*100,0)</f>
        <v>2.0996840281316889</v>
      </c>
      <c r="H33" s="175">
        <f>IF(F33&gt;0,D33/F33*100,0)</f>
        <v>26.21359223300971</v>
      </c>
      <c r="I33" s="175">
        <f>IF(AND((SQRT((G33*(100-G33))/$D$38))&gt;0, $D$38&gt;0),(E33-G33)/(SQRT((G33*(100-G33))/$D$38)),0)</f>
        <v>20.656915227227046</v>
      </c>
      <c r="J33" s="176">
        <f>IF(AND(H33&gt;0,$H$38&gt;0),E33/G33*100,0)</f>
        <v>963.2267917530271</v>
      </c>
      <c r="O33" s="188">
        <f ca="1">IF(J33="",0,IF($O$11=1,19-COUNT($D$14:D33),IF($O$11=2,J33+RAND()/1000,E33+RAND()/1000)))</f>
        <v>963.22730228858541</v>
      </c>
      <c r="P33" s="189">
        <f ca="1">RANK(O33,$O$14:$O$36)+COUNTIF($O$14:O33,O33)-1</f>
        <v>1</v>
      </c>
      <c r="Q33" s="189" t="s">
        <v>260</v>
      </c>
    </row>
    <row r="34" spans="3:17" s="177" customFormat="1" ht="14.5">
      <c r="C34" s="177" t="s">
        <v>136</v>
      </c>
      <c r="D34" s="174">
        <f>SUM(Type!D91:D93)</f>
        <v>48</v>
      </c>
      <c r="E34" s="175">
        <f>IF($D$38&gt;0,D34/$D$38*100,0)</f>
        <v>17.977528089887642</v>
      </c>
      <c r="F34" s="174">
        <f>SUM(Type!F91:F93)</f>
        <v>205</v>
      </c>
      <c r="G34" s="175">
        <f>IF($F$38&gt;0,F34/$F$38*100,0)</f>
        <v>2.0894913872184286</v>
      </c>
      <c r="H34" s="175">
        <f>IF(F34&gt;0,D34/F34*100,0)</f>
        <v>23.414634146341466</v>
      </c>
      <c r="I34" s="175">
        <f>IF(AND((SQRT((G34*(100-G34))/$D$38))&gt;0, $D$38&gt;0),(E34-G34)/(SQRT((G34*(100-G34))/$D$38)),0)</f>
        <v>18.15059720600069</v>
      </c>
      <c r="J34" s="176">
        <f>IF(AND(H34&gt;0,$H$38&gt;0),E34/G34*100,0)</f>
        <v>860.37818580432986</v>
      </c>
      <c r="O34" s="188">
        <f ca="1">IF(J34="",0,IF($O$11=1,19-COUNT($D$14:D34),IF($O$11=2,J34+RAND()/1000,E34+RAND()/1000)))</f>
        <v>860.37871585377184</v>
      </c>
      <c r="P34" s="189">
        <f ca="1">RANK(O34,$O$14:$O$36)+COUNTIF($O$14:O34,O34)-1</f>
        <v>2</v>
      </c>
      <c r="Q34" s="189" t="s">
        <v>261</v>
      </c>
    </row>
    <row r="35" spans="1:17" ht="14.5">
      <c r="A35" s="490" t="s">
        <v>262</v>
      </c>
      <c r="B35" s="491"/>
      <c r="C35" s="194" t="s">
        <v>263</v>
      </c>
      <c r="D35" s="174"/>
      <c r="E35" s="177"/>
      <c r="F35" s="174"/>
      <c r="G35" s="7"/>
      <c r="H35" s="7"/>
      <c r="I35" s="7"/>
      <c r="J35" s="7"/>
      <c r="K35" s="7"/>
      <c r="L35" s="7"/>
      <c r="M35" s="7"/>
      <c r="O35" s="188">
        <f ca="1">IF(J35="",0,IF($O$11=1,19-COUNT($D$14:D35),IF($O$11=2,J35+RAND()/1000,E35+RAND()/1000)))</f>
        <v>0</v>
      </c>
      <c r="P35" s="189">
        <f ca="1">RANK(O35,$O$14:$O$36)+COUNTIF($O$14:O35,O35)-1</f>
        <v>23</v>
      </c>
      <c r="Q35" s="186"/>
    </row>
    <row r="36" spans="3:17" s="177" customFormat="1" ht="14.5">
      <c r="C36" s="177" t="s">
        <v>144</v>
      </c>
      <c r="D36" s="174">
        <f>SUM(Type!D96:D97)</f>
        <v>3</v>
      </c>
      <c r="E36" s="175">
        <f>IF($D$38&gt;0,D36/$D$38*100,0)</f>
        <v>1.1235955056179776</v>
      </c>
      <c r="F36" s="174">
        <f>SUM(Type!F96:F97)</f>
        <v>71</v>
      </c>
      <c r="G36" s="175">
        <f>IF($F$38&gt;0,F36/$F$38*100,0)</f>
        <v>0.7236775048415045</v>
      </c>
      <c r="H36" s="175">
        <f>IF(F36&gt;0,D36/F36*100,0)</f>
        <v>4.225352112676056</v>
      </c>
      <c r="I36" s="175">
        <f>IF(AND((SQRT((G36*(100-G36))/$D$38))&gt;0, $D$38&gt;0),(E36-G36)/(SQRT((G36*(100-G36))/$D$38)),0)</f>
        <v>0.77095886439806149</v>
      </c>
      <c r="J36" s="176">
        <f>IF(AND(H36&gt;0,$H$38&gt;0),E36/G36*100,0)</f>
        <v>155.26190852983066</v>
      </c>
      <c r="O36" s="188">
        <f ca="1">IF(J36="",0,IF($O$11=1,19-COUNT($D$14:D36),IF($O$11=2,J36+RAND()/1000,E36+RAND()/1000)))</f>
        <v>155.26238217541885</v>
      </c>
      <c r="P36" s="189">
        <f ca="1">RANK(O36,$O$14:$O$36)+COUNTIF($O$14:O36,O36)-1</f>
        <v>7</v>
      </c>
      <c r="Q36" s="189" t="s">
        <v>264</v>
      </c>
    </row>
    <row r="37" spans="2:13" ht="13">
      <c r="B37" s="7"/>
      <c r="C37" s="7"/>
      <c r="D37" s="174"/>
      <c r="E37" s="177"/>
      <c r="F37" s="174"/>
      <c r="G37" s="7"/>
      <c r="H37" s="7"/>
      <c r="I37" s="7"/>
      <c r="J37" s="7"/>
      <c r="K37" s="7"/>
      <c r="L37" s="7"/>
      <c r="M37" s="7"/>
    </row>
    <row r="38" spans="3:8" s="177" customFormat="1" ht="12">
      <c r="C38" s="195" t="s">
        <v>232</v>
      </c>
      <c r="D38" s="181">
        <f>SUM(D14:D36)</f>
        <v>267</v>
      </c>
      <c r="F38" s="181">
        <f>SUM(F14:F36)</f>
        <v>9811</v>
      </c>
      <c r="H38" s="182">
        <f>IF(F38&gt;0,D38/F38*100,0)</f>
        <v>2.7214351238405872</v>
      </c>
    </row>
    <row r="39" spans="2:13" ht="13">
      <c r="B39" s="7"/>
      <c r="C39" s="7"/>
      <c r="D39" s="7"/>
      <c r="E39" s="7"/>
      <c r="F39" s="7"/>
      <c r="G39" s="7"/>
      <c r="H39" s="7"/>
      <c r="I39" s="7"/>
      <c r="J39" s="7"/>
      <c r="K39" s="7"/>
      <c r="L39" s="7"/>
      <c r="M39" s="7"/>
    </row>
    <row r="40" spans="2:18" ht="13">
      <c r="B40" s="7"/>
      <c r="C40" s="7"/>
      <c r="D40" s="7"/>
      <c r="E40" s="7"/>
      <c r="F40" s="7"/>
      <c r="G40" s="7"/>
      <c r="H40" s="7"/>
      <c r="I40" s="7"/>
      <c r="J40" s="7"/>
      <c r="K40" s="7"/>
      <c r="L40" s="7"/>
      <c r="M40" s="7"/>
      <c r="N40" s="136"/>
      <c r="R40" s="136"/>
    </row>
    <row r="41" spans="2:18" ht="13">
      <c r="B41" s="7"/>
      <c r="C41" s="7"/>
      <c r="D41" s="7"/>
      <c r="E41" s="7"/>
      <c r="F41" s="7"/>
      <c r="G41" s="7"/>
      <c r="H41" s="7"/>
      <c r="I41" s="7"/>
      <c r="J41" s="7"/>
      <c r="K41" s="7"/>
      <c r="L41" s="7"/>
      <c r="M41" s="7"/>
      <c r="N41" s="136"/>
      <c r="R41" s="136"/>
    </row>
    <row r="42" spans="2:18" ht="13">
      <c r="B42" s="7"/>
      <c r="C42" s="7"/>
      <c r="D42" s="7"/>
      <c r="E42" s="7"/>
      <c r="F42" s="7"/>
      <c r="G42" s="7"/>
      <c r="H42" s="7"/>
      <c r="I42" s="7"/>
      <c r="J42" s="7"/>
      <c r="K42" s="7"/>
      <c r="L42" s="7"/>
      <c r="M42" s="7"/>
      <c r="N42" s="136"/>
      <c r="R42" s="136"/>
    </row>
    <row r="43" spans="2:18" ht="13">
      <c r="B43" s="7"/>
      <c r="C43" s="7"/>
      <c r="D43" s="7"/>
      <c r="E43" s="7"/>
      <c r="F43" s="7"/>
      <c r="G43" s="7"/>
      <c r="H43" s="7"/>
      <c r="I43" s="7"/>
      <c r="J43" s="7"/>
      <c r="K43" s="7"/>
      <c r="L43" s="7"/>
      <c r="M43" s="7"/>
      <c r="N43" s="136"/>
      <c r="R43" s="136"/>
    </row>
    <row r="44" spans="2:18" ht="13">
      <c r="B44" s="7"/>
      <c r="C44" s="7"/>
      <c r="D44" s="7"/>
      <c r="E44" s="7"/>
      <c r="F44" s="7"/>
      <c r="G44" s="7"/>
      <c r="H44" s="7"/>
      <c r="I44" s="7"/>
      <c r="J44" s="7"/>
      <c r="K44" s="7"/>
      <c r="L44" s="7"/>
      <c r="M44" s="7"/>
      <c r="N44" s="136"/>
      <c r="R44" s="136"/>
    </row>
    <row r="45" spans="2:18" ht="13">
      <c r="B45" s="7"/>
      <c r="C45" s="7"/>
      <c r="D45" s="7"/>
      <c r="E45" s="7"/>
      <c r="F45" s="7"/>
      <c r="G45" s="7"/>
      <c r="H45" s="7"/>
      <c r="I45" s="7"/>
      <c r="J45" s="7"/>
      <c r="K45" s="7"/>
      <c r="L45" s="7"/>
      <c r="M45" s="7"/>
      <c r="N45" s="136"/>
      <c r="R45" s="136"/>
    </row>
    <row r="46" spans="2:18" ht="13">
      <c r="B46" s="7"/>
      <c r="C46" s="7"/>
      <c r="D46" s="7"/>
      <c r="E46" s="7"/>
      <c r="F46" s="7"/>
      <c r="G46" s="7"/>
      <c r="H46" s="7"/>
      <c r="I46" s="7"/>
      <c r="J46" s="7"/>
      <c r="K46" s="7"/>
      <c r="L46" s="7"/>
      <c r="M46" s="7"/>
      <c r="N46" s="136"/>
      <c r="R46" s="136"/>
    </row>
    <row r="47" spans="2:18" ht="13">
      <c r="B47" s="7"/>
      <c r="C47" s="7"/>
      <c r="D47" s="7"/>
      <c r="E47" s="7"/>
      <c r="F47" s="7"/>
      <c r="G47" s="7"/>
      <c r="H47" s="7"/>
      <c r="I47" s="7"/>
      <c r="J47" s="7"/>
      <c r="K47" s="7"/>
      <c r="L47" s="7"/>
      <c r="M47" s="7"/>
      <c r="N47" s="136"/>
      <c r="R47" s="136"/>
    </row>
    <row r="48" spans="2:18" ht="13">
      <c r="B48" s="7"/>
      <c r="C48" s="7"/>
      <c r="D48" s="7"/>
      <c r="E48" s="7"/>
      <c r="F48" s="7"/>
      <c r="G48" s="7"/>
      <c r="H48" s="7"/>
      <c r="I48" s="7"/>
      <c r="J48" s="7"/>
      <c r="K48" s="7"/>
      <c r="L48" s="7"/>
      <c r="M48" s="7"/>
      <c r="N48" s="136"/>
      <c r="R48" s="136"/>
    </row>
    <row r="49" spans="14:18" s="7" customFormat="1" ht="13">
      <c r="N49" s="136"/>
      <c r="R49" s="136"/>
    </row>
    <row r="50" spans="14:18" s="7" customFormat="1" ht="13">
      <c r="N50" s="136"/>
      <c r="R50" s="136"/>
    </row>
    <row r="51" spans="14:18" s="7" customFormat="1" ht="13">
      <c r="N51" s="136"/>
      <c r="R51" s="136"/>
    </row>
    <row r="52" spans="14:18" s="7" customFormat="1" ht="13">
      <c r="N52" s="136"/>
      <c r="R52" s="136"/>
    </row>
    <row r="53" spans="14:18" s="7" customFormat="1" ht="13">
      <c r="N53" s="136"/>
      <c r="R53" s="136"/>
    </row>
    <row r="54" spans="14:18" s="7" customFormat="1" ht="13">
      <c r="N54" s="136"/>
      <c r="R54" s="136"/>
    </row>
    <row r="55" spans="14:18" s="7" customFormat="1" ht="13">
      <c r="N55" s="136"/>
      <c r="R55" s="136"/>
    </row>
    <row r="56" spans="14:18" s="7" customFormat="1" ht="13">
      <c r="N56" s="136"/>
      <c r="R56" s="136"/>
    </row>
    <row r="57" spans="14:18" s="7" customFormat="1" ht="13">
      <c r="N57" s="136"/>
      <c r="R57" s="136"/>
    </row>
    <row r="58" spans="14:18" s="7" customFormat="1" ht="13">
      <c r="N58" s="136"/>
      <c r="R58" s="136"/>
    </row>
    <row r="59" spans="14:18" s="7" customFormat="1" ht="13">
      <c r="N59" s="136"/>
      <c r="O59" s="136"/>
      <c r="P59" s="136"/>
      <c r="Q59" s="136"/>
      <c r="R59" s="136"/>
    </row>
    <row r="60" spans="14:18" s="7" customFormat="1" ht="14.5">
      <c r="N60" s="136"/>
      <c r="O60" s="196"/>
      <c r="P60" s="136"/>
      <c r="Q60" s="136"/>
      <c r="R60" s="136"/>
    </row>
    <row r="61" spans="14:18" s="7" customFormat="1" ht="14.5">
      <c r="N61" s="136"/>
      <c r="O61" s="196"/>
      <c r="P61" s="136"/>
      <c r="Q61" s="136"/>
      <c r="R61" s="136"/>
    </row>
    <row r="62" spans="15:15" s="7" customFormat="1" ht="14.5">
      <c r="O62" s="1"/>
    </row>
    <row r="63" spans="15:15" s="7" customFormat="1" ht="14.5">
      <c r="O63" s="1"/>
    </row>
    <row r="64" s="7" customFormat="1" ht="13"/>
    <row r="65" spans="2:13" ht="13">
      <c r="B65" s="7"/>
      <c r="C65" s="7"/>
      <c r="D65" s="7"/>
      <c r="E65" s="7"/>
      <c r="F65" s="7"/>
      <c r="G65" s="7"/>
      <c r="H65" s="7"/>
      <c r="I65" s="7"/>
      <c r="J65" s="7"/>
      <c r="K65" s="7"/>
      <c r="L65" s="7"/>
      <c r="M65" s="7"/>
    </row>
    <row r="66" spans="2:13" ht="13">
      <c r="B66" s="7"/>
      <c r="C66" s="7"/>
      <c r="D66" s="7"/>
      <c r="E66" s="7"/>
      <c r="F66" s="7"/>
      <c r="G66" s="7"/>
      <c r="H66" s="7"/>
      <c r="I66" s="7"/>
      <c r="J66" s="7"/>
      <c r="K66" s="7"/>
      <c r="L66" s="7"/>
      <c r="M66" s="7"/>
    </row>
    <row r="67" spans="2:13" ht="13">
      <c r="B67" s="7"/>
      <c r="C67" s="7"/>
      <c r="D67" s="7"/>
      <c r="E67" s="7"/>
      <c r="F67" s="7"/>
      <c r="G67" s="7"/>
      <c r="H67" s="7"/>
      <c r="I67" s="7"/>
      <c r="J67" s="7"/>
      <c r="K67" s="7"/>
      <c r="L67" s="7"/>
      <c r="M67" s="7"/>
    </row>
    <row r="68" spans="2:13" ht="13">
      <c r="B68" s="7"/>
      <c r="C68" s="7"/>
      <c r="D68" s="7"/>
      <c r="E68" s="7"/>
      <c r="F68" s="7"/>
      <c r="G68" s="7"/>
      <c r="H68" s="7"/>
      <c r="I68" s="7"/>
      <c r="J68" s="7"/>
      <c r="K68" s="7"/>
      <c r="L68" s="7"/>
      <c r="M68" s="7"/>
    </row>
    <row r="69" spans="2:13" ht="13">
      <c r="B69" s="7"/>
      <c r="C69" s="7"/>
      <c r="D69" s="7"/>
      <c r="E69" s="7"/>
      <c r="F69" s="7"/>
      <c r="G69" s="7"/>
      <c r="H69" s="7"/>
      <c r="I69" s="7"/>
      <c r="J69" s="7"/>
      <c r="K69" s="7"/>
      <c r="L69" s="7"/>
      <c r="M69" s="7"/>
    </row>
    <row r="70" spans="2:13" ht="13">
      <c r="B70" s="7"/>
      <c r="C70" s="7"/>
      <c r="D70" s="7"/>
      <c r="E70" s="7"/>
      <c r="F70" s="7"/>
      <c r="G70" s="7"/>
      <c r="H70" s="7"/>
      <c r="I70" s="7"/>
      <c r="J70" s="7"/>
      <c r="K70" s="7"/>
      <c r="L70" s="7"/>
      <c r="M70" s="7"/>
    </row>
    <row r="71" spans="2:13" ht="13">
      <c r="B71" s="7"/>
      <c r="C71" s="7"/>
      <c r="D71" s="7"/>
      <c r="E71" s="7"/>
      <c r="F71" s="7"/>
      <c r="G71" s="7"/>
      <c r="H71" s="7"/>
      <c r="I71" s="7"/>
      <c r="J71" s="7"/>
      <c r="K71" s="7"/>
      <c r="L71" s="7"/>
      <c r="M71" s="7"/>
    </row>
    <row r="72" spans="2:13" ht="13">
      <c r="B72" s="7"/>
      <c r="C72" s="7"/>
      <c r="D72" s="7"/>
      <c r="E72" s="7"/>
      <c r="F72" s="7"/>
      <c r="G72" s="7"/>
      <c r="H72" s="7"/>
      <c r="I72" s="7"/>
      <c r="J72" s="7"/>
      <c r="K72" s="7"/>
      <c r="L72" s="7"/>
      <c r="M72" s="7"/>
    </row>
    <row r="73" spans="2:13" ht="13">
      <c r="B73" s="7"/>
      <c r="C73" s="7"/>
      <c r="D73" s="7"/>
      <c r="E73" s="7"/>
      <c r="F73" s="7"/>
      <c r="G73" s="7"/>
      <c r="H73" s="7"/>
      <c r="I73" s="7"/>
      <c r="J73" s="7"/>
      <c r="K73" s="7"/>
      <c r="L73" s="7"/>
      <c r="M73" s="7"/>
    </row>
    <row r="74" spans="2:13" ht="13">
      <c r="B74" s="7"/>
      <c r="C74" s="7"/>
      <c r="D74" s="7"/>
      <c r="E74" s="7"/>
      <c r="F74" s="7"/>
      <c r="G74" s="7"/>
      <c r="H74" s="7"/>
      <c r="I74" s="7"/>
      <c r="J74" s="7"/>
      <c r="K74" s="7"/>
      <c r="L74" s="7"/>
      <c r="M74" s="7"/>
    </row>
    <row r="75" spans="2:13" ht="13">
      <c r="B75" s="7"/>
      <c r="C75" s="7"/>
      <c r="D75" s="7"/>
      <c r="E75" s="7"/>
      <c r="F75" s="7"/>
      <c r="G75" s="7"/>
      <c r="H75" s="7"/>
      <c r="I75" s="7"/>
      <c r="J75" s="7"/>
      <c r="K75" s="7"/>
      <c r="L75" s="7"/>
      <c r="M75" s="7"/>
    </row>
    <row r="76" spans="2:13" ht="13">
      <c r="B76" s="7"/>
      <c r="C76" s="7"/>
      <c r="D76" s="7"/>
      <c r="E76" s="7"/>
      <c r="F76" s="7"/>
      <c r="G76" s="7"/>
      <c r="H76" s="7"/>
      <c r="I76" s="7"/>
      <c r="J76" s="7"/>
      <c r="K76" s="7"/>
      <c r="L76" s="7"/>
      <c r="M76" s="7"/>
    </row>
    <row r="77" spans="2:13" ht="13">
      <c r="B77" s="7"/>
      <c r="C77" s="7"/>
      <c r="D77" s="7"/>
      <c r="E77" s="7"/>
      <c r="F77" s="7"/>
      <c r="G77" s="7"/>
      <c r="H77" s="7"/>
      <c r="I77" s="7"/>
      <c r="J77" s="7"/>
      <c r="K77" s="7"/>
      <c r="L77" s="7"/>
      <c r="M77" s="2" t="str">
        <f ca="1">"© " &amp; YEAR(TODAY()) &amp;" CACI Limited and all other applicable third party notices (Acorn) can be found at www.caci.co.uk/copyrightnotices.pdf"</f>
        <v>© 2023 CACI Limited and all other applicable third party notices (Acorn) can be found at www.caci.co.uk/copyrightnotices.pdf</v>
      </c>
    </row>
    <row r="78" spans="2:13" ht="13">
      <c r="B78" s="7"/>
      <c r="M78" s="197"/>
    </row>
    <row r="79" spans="1:7" ht="13">
      <c r="A79" s="145"/>
      <c r="B79" s="145"/>
      <c r="C79" s="145"/>
      <c r="D79" s="145"/>
      <c r="E79" s="145"/>
      <c r="F79" s="145"/>
      <c r="G79" s="145"/>
    </row>
    <row r="80" spans="1:7" ht="13">
      <c r="A80" s="145"/>
      <c r="B80" s="145"/>
      <c r="C80" s="149"/>
      <c r="D80" s="149" t="b">
        <v>1</v>
      </c>
      <c r="E80" s="145"/>
      <c r="F80" s="145"/>
      <c r="G80" s="145"/>
    </row>
    <row r="81" spans="1:7" ht="13">
      <c r="A81" s="145"/>
      <c r="B81" s="145" t="s">
        <v>265</v>
      </c>
      <c r="C81" s="149">
        <f>E14</f>
        <v>0</v>
      </c>
      <c r="D81" s="149">
        <f>IF($D$80,G14,"")</f>
        <v>2.0691061053919069</v>
      </c>
      <c r="E81" s="145"/>
      <c r="F81" s="145"/>
      <c r="G81" s="145"/>
    </row>
    <row r="82" spans="1:7" ht="13">
      <c r="A82" s="145"/>
      <c r="B82" s="145" t="s">
        <v>266</v>
      </c>
      <c r="C82" s="149">
        <f>E15</f>
        <v>0</v>
      </c>
      <c r="D82" s="149">
        <f>IF($D$80,G15,"")</f>
        <v>28.274385893384974</v>
      </c>
      <c r="E82" s="145"/>
      <c r="F82" s="145"/>
      <c r="G82" s="145"/>
    </row>
    <row r="83" spans="1:7" ht="13">
      <c r="A83" s="145"/>
      <c r="B83" s="145" t="s">
        <v>267</v>
      </c>
      <c r="C83" s="149">
        <f>E16</f>
        <v>1.8726591760299627</v>
      </c>
      <c r="D83" s="149">
        <f>IF($D$80,G16,"")</f>
        <v>15.655896442768322</v>
      </c>
      <c r="E83" s="145"/>
      <c r="F83" s="145"/>
      <c r="G83" s="145"/>
    </row>
    <row r="84" spans="1:7" ht="13">
      <c r="A84" s="145"/>
      <c r="B84" s="145" t="s">
        <v>268</v>
      </c>
      <c r="C84" s="149">
        <f>E18</f>
        <v>0</v>
      </c>
      <c r="D84" s="149">
        <f>IF($D$80,G18,"")</f>
        <v>0.091733768219345632</v>
      </c>
      <c r="E84" s="145"/>
      <c r="F84" s="145"/>
      <c r="G84" s="145"/>
    </row>
    <row r="85" spans="1:7" ht="13">
      <c r="A85" s="145"/>
      <c r="B85" s="145" t="s">
        <v>269</v>
      </c>
      <c r="C85" s="149">
        <f>E19</f>
        <v>0</v>
      </c>
      <c r="D85" s="149">
        <f>IF($D$80,G19,"")</f>
        <v>4.515339924574457</v>
      </c>
      <c r="E85" s="145"/>
      <c r="F85" s="145"/>
      <c r="G85" s="145"/>
    </row>
    <row r="86" spans="1:7" ht="13">
      <c r="A86" s="145"/>
      <c r="B86" s="145" t="s">
        <v>270</v>
      </c>
      <c r="C86" s="149">
        <f>E21</f>
        <v>1.4981273408239701</v>
      </c>
      <c r="D86" s="149">
        <f>IF($D$80,G21,"")</f>
        <v>7.2571603302415664</v>
      </c>
      <c r="E86" s="145"/>
      <c r="F86" s="145"/>
      <c r="G86" s="145"/>
    </row>
    <row r="87" spans="1:7" ht="13">
      <c r="A87" s="145"/>
      <c r="B87" s="145" t="s">
        <v>271</v>
      </c>
      <c r="C87" s="149">
        <f>E22</f>
        <v>3.3707865168539324</v>
      </c>
      <c r="D87" s="149">
        <f>IF($D$80,G22,"")</f>
        <v>5.21863214758944</v>
      </c>
      <c r="E87" s="145"/>
      <c r="F87" s="145"/>
      <c r="G87" s="145"/>
    </row>
    <row r="88" spans="1:7" ht="13">
      <c r="A88" s="145"/>
      <c r="B88" s="145" t="s">
        <v>272</v>
      </c>
      <c r="C88" s="149">
        <f>E23</f>
        <v>13.108614232209737</v>
      </c>
      <c r="D88" s="149">
        <f>IF($D$80,G23,"")</f>
        <v>5.3409438385485686</v>
      </c>
      <c r="E88" s="145"/>
      <c r="F88" s="145"/>
      <c r="G88" s="145"/>
    </row>
    <row r="89" spans="1:7" ht="13">
      <c r="A89" s="145"/>
      <c r="B89" s="145" t="s">
        <v>273</v>
      </c>
      <c r="C89" s="149">
        <f>E24</f>
        <v>3.3707865168539324</v>
      </c>
      <c r="D89" s="149">
        <f>IF($D$80,G24,"")</f>
        <v>2.2933442054836406</v>
      </c>
      <c r="E89" s="145"/>
      <c r="F89" s="145"/>
      <c r="G89" s="145"/>
    </row>
    <row r="90" spans="1:7" ht="13">
      <c r="A90" s="145"/>
      <c r="B90" s="145" t="s">
        <v>274</v>
      </c>
      <c r="C90" s="149">
        <f>E25</f>
        <v>2.2471910112359552</v>
      </c>
      <c r="D90" s="149">
        <f>IF($D$80,G25,"")</f>
        <v>4.637651615533585</v>
      </c>
      <c r="E90" s="145"/>
      <c r="F90" s="145"/>
      <c r="G90" s="145"/>
    </row>
    <row r="91" spans="1:7" ht="13">
      <c r="A91" s="145"/>
      <c r="B91" s="145" t="s">
        <v>275</v>
      </c>
      <c r="C91" s="149">
        <f>E27</f>
        <v>1.1235955056179776</v>
      </c>
      <c r="D91" s="149">
        <f>IF($D$80,G27,"")</f>
        <v>0.53001732748955255</v>
      </c>
      <c r="E91" s="145"/>
      <c r="F91" s="145"/>
      <c r="G91" s="145"/>
    </row>
    <row r="92" spans="1:7" ht="13">
      <c r="A92" s="145"/>
      <c r="B92" s="145" t="s">
        <v>276</v>
      </c>
      <c r="C92" s="149">
        <f>E28</f>
        <v>7.4906367041198507</v>
      </c>
      <c r="D92" s="149">
        <f>IF($D$80,G28,"")</f>
        <v>5.6671083477729081</v>
      </c>
      <c r="E92" s="145"/>
      <c r="F92" s="145"/>
      <c r="G92" s="145"/>
    </row>
    <row r="93" spans="1:7" ht="13">
      <c r="A93" s="145"/>
      <c r="B93" s="145" t="s">
        <v>277</v>
      </c>
      <c r="C93" s="149">
        <f>E29</f>
        <v>18.726591760299627</v>
      </c>
      <c r="D93" s="149">
        <f>IF($D$80,G29,"")</f>
        <v>5.9117317296911631</v>
      </c>
      <c r="E93" s="145"/>
      <c r="F93" s="145"/>
      <c r="G93" s="145"/>
    </row>
    <row r="94" spans="1:7" ht="13">
      <c r="A94" s="145"/>
      <c r="B94" s="145" t="s">
        <v>278</v>
      </c>
      <c r="C94" s="149">
        <f>E30</f>
        <v>7.4906367041198507</v>
      </c>
      <c r="D94" s="149">
        <f>IF($D$80,G30,"")</f>
        <v>4.5051472836611968</v>
      </c>
      <c r="E94" s="145"/>
      <c r="F94" s="145"/>
      <c r="G94" s="145"/>
    </row>
    <row r="95" spans="1:7" ht="13">
      <c r="A95" s="145"/>
      <c r="B95" s="145" t="s">
        <v>279</v>
      </c>
      <c r="C95" s="149">
        <f>E32</f>
        <v>0.37453183520599254</v>
      </c>
      <c r="D95" s="149">
        <f>IF($D$80,G32,"")</f>
        <v>3.1189481194577517</v>
      </c>
      <c r="E95" s="145"/>
      <c r="F95" s="145"/>
      <c r="G95" s="145"/>
    </row>
    <row r="96" spans="1:7" ht="13">
      <c r="A96" s="145"/>
      <c r="B96" s="145" t="s">
        <v>280</v>
      </c>
      <c r="C96" s="149">
        <f>E33</f>
        <v>20.224719101123593</v>
      </c>
      <c r="D96" s="149">
        <f>IF($D$80,G33,"")</f>
        <v>2.0996840281316889</v>
      </c>
      <c r="E96" s="145"/>
      <c r="F96" s="145"/>
      <c r="G96" s="145"/>
    </row>
    <row r="97" spans="1:7" ht="13">
      <c r="A97" s="145"/>
      <c r="B97" s="145" t="s">
        <v>281</v>
      </c>
      <c r="C97" s="149">
        <f>E34</f>
        <v>17.977528089887642</v>
      </c>
      <c r="D97" s="149">
        <f>IF($D$80,G34,"")</f>
        <v>2.0894913872184286</v>
      </c>
      <c r="E97" s="145"/>
      <c r="F97" s="145"/>
      <c r="G97" s="145"/>
    </row>
    <row r="98" spans="1:7" ht="13">
      <c r="A98" s="145"/>
      <c r="B98" s="145" t="s">
        <v>282</v>
      </c>
      <c r="C98" s="149">
        <f>E36</f>
        <v>1.1235955056179776</v>
      </c>
      <c r="D98" s="149">
        <f>IF($D$80,G36,"")</f>
        <v>0.7236775048415045</v>
      </c>
      <c r="E98" s="145"/>
      <c r="F98" s="145"/>
      <c r="G98" s="145"/>
    </row>
  </sheetData>
  <mergeCells count="6">
    <mergeCell ref="A35:B35"/>
    <mergeCell ref="A13:B13"/>
    <mergeCell ref="A17:B17"/>
    <mergeCell ref="A20:B20"/>
    <mergeCell ref="A26:B26"/>
    <mergeCell ref="A31:B31"/>
  </mergeCells>
  <pageMargins left="0.25" right="0.25" top="0.75" bottom="0.75" header="0.3" footer="0.3"/>
  <pageSetup paperSize="9" scale="65" orientation="portrait"/>
  <headerFooter scaleWithDoc="1" alignWithMargins="0" differentFirst="0" differentOddEven="0"/>
  <drawing r:id="rId2"/>
  <legacyDrawing r:id="rId3"/>
  <mc:AlternateContent xmlns:mc="http://schemas.openxmlformats.org/markup-compatibility/2006">
    <mc:Choice xmlns:a14="http://schemas.microsoft.com/office/drawing/2010/main" Requires="x14">
      <controls xmlns="http://schemas.openxmlformats.org/spreadsheetml/2006/main">
        <mc:AlternateContent xmlns:mc="http://schemas.openxmlformats.org/markup-compatibility/2006">
          <mc:Choice Requires="x14">
            <control xmlns:r="http://schemas.openxmlformats.org/officeDocument/2006/relationships" shapeId="8193" r:id="rId4" name="Check Box 1">
              <controlPr defaultSize="0" autoFill="0" autoLine="0" autoPict="0">
                <anchor moveWithCells="1">
                  <from>
                    <xdr:col xmlns:xdr="http://schemas.openxmlformats.org/drawingml/2006/spreadsheetDrawing">10</xdr:col>
                    <xdr:colOff xmlns:xdr="http://schemas.openxmlformats.org/drawingml/2006/spreadsheetDrawing">476324</xdr:colOff>
                    <xdr:row xmlns:xdr="http://schemas.openxmlformats.org/drawingml/2006/spreadsheetDrawing">41</xdr:row>
                    <xdr:rowOff xmlns:xdr="http://schemas.openxmlformats.org/drawingml/2006/spreadsheetDrawing">57150</xdr:rowOff>
                  </from>
                  <to>
                    <xdr:col xmlns:xdr="http://schemas.openxmlformats.org/drawingml/2006/spreadsheetDrawing">12</xdr:col>
                    <xdr:colOff xmlns:xdr="http://schemas.openxmlformats.org/drawingml/2006/spreadsheetDrawing">76405</xdr:colOff>
                    <xdr:row xmlns:xdr="http://schemas.openxmlformats.org/drawingml/2006/spreadsheetDrawing">42</xdr:row>
                    <xdr:rowOff xmlns:xdr="http://schemas.openxmlformats.org/drawingml/2006/spreadsheetDrawing">57150</xdr:rowOff>
                  </to>
                </anchor>
              </controlPr>
            </control>
          </mc:Choice>
        </mc:AlternateContent>
        <mc:AlternateContent xmlns:mc="http://schemas.openxmlformats.org/markup-compatibility/2006">
          <mc:Choice Requires="x14">
            <control xmlns:r="http://schemas.openxmlformats.org/officeDocument/2006/relationships" shapeId="8194" r:id="rId5" name="Option Button 2">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6</xdr:row>
                    <xdr:rowOff xmlns:xdr="http://schemas.openxmlformats.org/drawingml/2006/spreadsheetDrawing">19050</xdr:rowOff>
                  </from>
                  <to>
                    <xdr:col xmlns:xdr="http://schemas.openxmlformats.org/drawingml/2006/spreadsheetDrawing">13</xdr:col>
                    <xdr:colOff xmlns:xdr="http://schemas.openxmlformats.org/drawingml/2006/spreadsheetDrawing">0</xdr:colOff>
                    <xdr:row xmlns:xdr="http://schemas.openxmlformats.org/drawingml/2006/spreadsheetDrawing">7</xdr:row>
                    <xdr:rowOff xmlns:xdr="http://schemas.openxmlformats.org/drawingml/2006/spreadsheetDrawing">57150</xdr:rowOff>
                  </to>
                </anchor>
              </controlPr>
            </control>
          </mc:Choice>
        </mc:AlternateContent>
        <mc:AlternateContent xmlns:mc="http://schemas.openxmlformats.org/markup-compatibility/2006">
          <mc:Choice Requires="x14">
            <control xmlns:r="http://schemas.openxmlformats.org/officeDocument/2006/relationships" shapeId="8195" r:id="rId6" name="Option Button 3">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7</xdr:row>
                    <xdr:rowOff xmlns:xdr="http://schemas.openxmlformats.org/drawingml/2006/spreadsheetDrawing">19050</xdr:rowOff>
                  </from>
                  <to>
                    <xdr:col xmlns:xdr="http://schemas.openxmlformats.org/drawingml/2006/spreadsheetDrawing">13</xdr:col>
                    <xdr:colOff xmlns:xdr="http://schemas.openxmlformats.org/drawingml/2006/spreadsheetDrawing">0</xdr:colOff>
                    <xdr:row xmlns:xdr="http://schemas.openxmlformats.org/drawingml/2006/spreadsheetDrawing">8</xdr:row>
                    <xdr:rowOff xmlns:xdr="http://schemas.openxmlformats.org/drawingml/2006/spreadsheetDrawing">57150</xdr:rowOff>
                  </to>
                </anchor>
              </controlPr>
            </control>
          </mc:Choice>
        </mc:AlternateContent>
        <mc:AlternateContent xmlns:mc="http://schemas.openxmlformats.org/markup-compatibility/2006">
          <mc:Choice Requires="x14">
            <control xmlns:r="http://schemas.openxmlformats.org/officeDocument/2006/relationships" shapeId="8196" r:id="rId7" name="Option Button 4">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8</xdr:row>
                    <xdr:rowOff xmlns:xdr="http://schemas.openxmlformats.org/drawingml/2006/spreadsheetDrawing">31432</xdr:rowOff>
                  </from>
                  <to>
                    <xdr:col xmlns:xdr="http://schemas.openxmlformats.org/drawingml/2006/spreadsheetDrawing">13</xdr:col>
                    <xdr:colOff xmlns:xdr="http://schemas.openxmlformats.org/drawingml/2006/spreadsheetDrawing">0</xdr:colOff>
                    <xdr:row xmlns:xdr="http://schemas.openxmlformats.org/drawingml/2006/spreadsheetDrawing">9</xdr:row>
                    <xdr:rowOff xmlns:xdr="http://schemas.openxmlformats.org/drawingml/2006/spreadsheetDrawing">57150</xdr:rowOff>
                  </to>
                </anchor>
              </controlPr>
            </control>
          </mc:Choice>
        </mc:AlternateContent>
      </controls>
    </mc:Choice>
  </mc:AlternateContent>
  <extLst/>
</worksheet>
</file>

<file path=xl/worksheets/sheet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AU180"/>
  <sheetViews>
    <sheetView showGridLines="0" view="normal" workbookViewId="0">
      <selection pane="topLeft" activeCell="A1" sqref="A1"/>
    </sheetView>
  </sheetViews>
  <sheetFormatPr defaultColWidth="0" zeroHeight="true" customHeight="true" defaultRowHeight="12.75"/>
  <cols>
    <col min="1" max="1" width="2.25390625" style="7" customWidth="1"/>
    <col min="2" max="2" width="2.75390625" style="145" customWidth="1"/>
    <col min="3" max="3" width="53.75390625" style="145" customWidth="1"/>
    <col min="4" max="4" width="9.25390625" style="145" customWidth="1"/>
    <col min="5" max="5" width="8.25390625" style="145" customWidth="1"/>
    <col min="6" max="6" width="9.25390625" style="145" customWidth="1"/>
    <col min="7" max="7" width="8.25390625" style="145" customWidth="1"/>
    <col min="8" max="8" width="11.25390625" style="145" customWidth="1"/>
    <col min="9" max="13" width="9.25390625" style="145" customWidth="1"/>
    <col min="14" max="19" width="0.24609375" style="136" customWidth="1"/>
    <col min="20" max="20" width="10.75390625" style="7" hidden="1" customWidth="1"/>
    <col min="21" max="16384" width="5.75390625" style="7" hidden="1" customWidth="1"/>
  </cols>
  <sheetData>
    <row r="1" s="3" customFormat="1" ht="14.5"/>
    <row r="2" s="3" customFormat="1" ht="14.5"/>
    <row r="3" s="3" customFormat="1" ht="14.5"/>
    <row r="4" s="3" customFormat="1" ht="14.5"/>
    <row r="5" s="3" customFormat="1" ht="14.5"/>
    <row r="6" s="3" customFormat="1" ht="14.5"/>
    <row r="7" s="3" customFormat="1" ht="14.5"/>
    <row r="8" s="3" customFormat="1" ht="14.5"/>
    <row r="9" s="3" customFormat="1" ht="14.5"/>
    <row r="10" spans="12:12" s="3" customFormat="1" ht="14.5">
      <c r="L10" s="195"/>
    </row>
    <row r="11" spans="1:19" ht="26">
      <c r="A11" s="167" t="s">
        <v>234</v>
      </c>
      <c r="B11" s="168"/>
      <c r="C11" s="168"/>
      <c r="D11" s="169" t="s">
        <v>221</v>
      </c>
      <c r="E11" s="169" t="s">
        <v>222</v>
      </c>
      <c r="F11" s="169" t="s">
        <v>223</v>
      </c>
      <c r="G11" s="169" t="s">
        <v>222</v>
      </c>
      <c r="H11" s="169" t="s">
        <v>224</v>
      </c>
      <c r="I11" s="169" t="s">
        <v>225</v>
      </c>
      <c r="J11" s="169" t="s">
        <v>183</v>
      </c>
      <c r="K11" s="170">
        <v>0</v>
      </c>
      <c r="L11" s="158">
        <v>100</v>
      </c>
      <c r="M11" s="171">
        <v>200</v>
      </c>
      <c r="N11" s="7"/>
      <c r="O11" s="7"/>
      <c r="P11" s="7"/>
      <c r="Q11" s="7"/>
      <c r="R11" s="7"/>
      <c r="S11" s="7"/>
    </row>
    <row r="12" spans="2:19" ht="15" customHeight="1">
      <c r="B12" s="7"/>
      <c r="C12" s="7"/>
      <c r="D12" s="7"/>
      <c r="E12" s="7"/>
      <c r="F12" s="7"/>
      <c r="G12" s="7"/>
      <c r="H12" s="7"/>
      <c r="I12" s="7"/>
      <c r="J12" s="7"/>
      <c r="K12" s="7"/>
      <c r="L12" s="7"/>
      <c r="M12" s="7"/>
      <c r="N12" s="7"/>
      <c r="O12" s="7"/>
      <c r="P12" s="7"/>
      <c r="Q12" s="7"/>
      <c r="R12" s="7"/>
      <c r="S12" s="7"/>
    </row>
    <row r="13" spans="1:10" s="177" customFormat="1" ht="12">
      <c r="A13" s="189">
        <v>1</v>
      </c>
      <c r="B13" s="189">
        <f ca="1">MATCH(A13,Group!$P$14:$P$36,0)</f>
        <v>20</v>
      </c>
      <c r="C13" s="177" t="str">
        <f ca="1">INDEX(Group!C$14:C$36,'Group (Sorted)'!$B13)</f>
        <v>5.P Struggling Estates</v>
      </c>
      <c r="D13" s="199">
        <f ca="1">INDEX(Group!D$14:D$36,'Group (Sorted)'!$B13)</f>
        <v>54</v>
      </c>
      <c r="E13" s="175">
        <f ca="1">INDEX(Group!E$14:E$36,'Group (Sorted)'!$B13)</f>
        <v>20.224719101123593</v>
      </c>
      <c r="F13" s="199">
        <f ca="1">INDEX(Group!F$14:F$36,'Group (Sorted)'!$B13)</f>
        <v>206</v>
      </c>
      <c r="G13" s="175">
        <f ca="1">INDEX(Group!G$14:G$36,'Group (Sorted)'!$B13)</f>
        <v>2.0996840281316889</v>
      </c>
      <c r="H13" s="175">
        <f ca="1">INDEX(Group!H$14:H$36,'Group (Sorted)'!$B13)</f>
        <v>26.21359223300971</v>
      </c>
      <c r="I13" s="175">
        <f ca="1">INDEX(Group!I$14:I$36,'Group (Sorted)'!$B13)</f>
        <v>20.656915227227046</v>
      </c>
      <c r="J13" s="176">
        <f ca="1">INDEX(Group!J$14:J$36,'Group (Sorted)'!$B13)</f>
        <v>963.2267917530271</v>
      </c>
    </row>
    <row r="14" spans="1:10" s="177" customFormat="1" ht="12">
      <c r="A14" s="189">
        <v>2</v>
      </c>
      <c r="B14" s="189">
        <f ca="1">MATCH(A14,Group!$P$14:$P$36,0)</f>
        <v>21</v>
      </c>
      <c r="C14" s="177" t="str">
        <f ca="1">INDEX(Group!C$14:C$36,'Group (Sorted)'!$B14)</f>
        <v>5.Q Difficult Circumstances</v>
      </c>
      <c r="D14" s="199">
        <f ca="1">INDEX(Group!D$14:D$36,'Group (Sorted)'!$B14)</f>
        <v>48</v>
      </c>
      <c r="E14" s="175">
        <f ca="1">INDEX(Group!E$14:E$36,'Group (Sorted)'!$B14)</f>
        <v>17.977528089887642</v>
      </c>
      <c r="F14" s="199">
        <f ca="1">INDEX(Group!F$14:F$36,'Group (Sorted)'!$B14)</f>
        <v>205</v>
      </c>
      <c r="G14" s="175">
        <f ca="1">INDEX(Group!G$14:G$36,'Group (Sorted)'!$B14)</f>
        <v>2.0894913872184286</v>
      </c>
      <c r="H14" s="175">
        <f ca="1">INDEX(Group!H$14:H$36,'Group (Sorted)'!$B14)</f>
        <v>23.414634146341466</v>
      </c>
      <c r="I14" s="175">
        <f ca="1">INDEX(Group!I$14:I$36,'Group (Sorted)'!$B14)</f>
        <v>18.15059720600069</v>
      </c>
      <c r="J14" s="176">
        <f ca="1">INDEX(Group!J$14:J$36,'Group (Sorted)'!$B14)</f>
        <v>860.37818580432986</v>
      </c>
    </row>
    <row r="15" spans="1:10" s="177" customFormat="1" ht="12">
      <c r="A15" s="189">
        <v>3</v>
      </c>
      <c r="B15" s="189">
        <f ca="1">MATCH(A15,Group!$P$14:$P$36,0)</f>
        <v>16</v>
      </c>
      <c r="C15" s="177" t="str">
        <f ca="1">INDEX(Group!C$14:C$36,'Group (Sorted)'!$B15)</f>
        <v>4.M Striving Families</v>
      </c>
      <c r="D15" s="199">
        <f ca="1">INDEX(Group!D$14:D$36,'Group (Sorted)'!$B15)</f>
        <v>50</v>
      </c>
      <c r="E15" s="175">
        <f ca="1">INDEX(Group!E$14:E$36,'Group (Sorted)'!$B15)</f>
        <v>18.726591760299627</v>
      </c>
      <c r="F15" s="199">
        <f ca="1">INDEX(Group!F$14:F$36,'Group (Sorted)'!$B15)</f>
        <v>580</v>
      </c>
      <c r="G15" s="175">
        <f ca="1">INDEX(Group!G$14:G$36,'Group (Sorted)'!$B15)</f>
        <v>5.9117317296911631</v>
      </c>
      <c r="H15" s="175">
        <f ca="1">INDEX(Group!H$14:H$36,'Group (Sorted)'!$B15)</f>
        <v>8.6206896551724146</v>
      </c>
      <c r="I15" s="175">
        <f ca="1">INDEX(Group!I$14:I$36,'Group (Sorted)'!$B15)</f>
        <v>8.87859817225357</v>
      </c>
      <c r="J15" s="176">
        <f ca="1">INDEX(Group!J$14:J$36,'Group (Sorted)'!$B15)</f>
        <v>316.76998579362004</v>
      </c>
    </row>
    <row r="16" spans="1:10" s="177" customFormat="1" ht="12">
      <c r="A16" s="189">
        <v>4</v>
      </c>
      <c r="B16" s="189">
        <f ca="1">MATCH(A16,Group!$P$14:$P$36,0)</f>
        <v>10</v>
      </c>
      <c r="C16" s="177" t="str">
        <f ca="1">INDEX(Group!C$14:C$36,'Group (Sorted)'!$B16)</f>
        <v>3.H Steady Neighbourhoods</v>
      </c>
      <c r="D16" s="199">
        <f ca="1">INDEX(Group!D$14:D$36,'Group (Sorted)'!$B16)</f>
        <v>35</v>
      </c>
      <c r="E16" s="175">
        <f ca="1">INDEX(Group!E$14:E$36,'Group (Sorted)'!$B16)</f>
        <v>13.108614232209737</v>
      </c>
      <c r="F16" s="199">
        <f ca="1">INDEX(Group!F$14:F$36,'Group (Sorted)'!$B16)</f>
        <v>524</v>
      </c>
      <c r="G16" s="175">
        <f ca="1">INDEX(Group!G$14:G$36,'Group (Sorted)'!$B16)</f>
        <v>5.3409438385485686</v>
      </c>
      <c r="H16" s="175">
        <f ca="1">INDEX(Group!H$14:H$36,'Group (Sorted)'!$B16)</f>
        <v>6.6793893129770989</v>
      </c>
      <c r="I16" s="175">
        <f ca="1">INDEX(Group!I$14:I$36,'Group (Sorted)'!$B16)</f>
        <v>5.64490099046987</v>
      </c>
      <c r="J16" s="176">
        <f ca="1">INDEX(Group!J$14:J$36,'Group (Sorted)'!$B16)</f>
        <v>245.4362867026903</v>
      </c>
    </row>
    <row r="17" spans="1:10" s="177" customFormat="1" ht="12">
      <c r="A17" s="189">
        <v>5</v>
      </c>
      <c r="B17" s="189">
        <f ca="1">MATCH(A17,Group!$P$14:$P$36,0)</f>
        <v>14</v>
      </c>
      <c r="C17" s="177" t="str">
        <f ca="1">INDEX(Group!C$14:C$36,'Group (Sorted)'!$B17)</f>
        <v>4.K Student Life</v>
      </c>
      <c r="D17" s="199">
        <f ca="1">INDEX(Group!D$14:D$36,'Group (Sorted)'!$B17)</f>
        <v>3</v>
      </c>
      <c r="E17" s="175">
        <f ca="1">INDEX(Group!E$14:E$36,'Group (Sorted)'!$B17)</f>
        <v>1.1235955056179776</v>
      </c>
      <c r="F17" s="199">
        <f ca="1">INDEX(Group!F$14:F$36,'Group (Sorted)'!$B17)</f>
        <v>52</v>
      </c>
      <c r="G17" s="175">
        <f ca="1">INDEX(Group!G$14:G$36,'Group (Sorted)'!$B17)</f>
        <v>0.53001732748955255</v>
      </c>
      <c r="H17" s="175">
        <f ca="1">INDEX(Group!H$14:H$36,'Group (Sorted)'!$B17)</f>
        <v>5.7692307692307692</v>
      </c>
      <c r="I17" s="175">
        <f ca="1">INDEX(Group!I$14:I$36,'Group (Sorted)'!$B17)</f>
        <v>1.3358032693569335</v>
      </c>
      <c r="J17" s="176">
        <f ca="1">INDEX(Group!J$14:J$36,'Group (Sorted)'!$B17)</f>
        <v>211.9922212618842</v>
      </c>
    </row>
    <row r="18" spans="1:10" s="177" customFormat="1" ht="12">
      <c r="A18" s="189">
        <v>6</v>
      </c>
      <c r="B18" s="189">
        <f ca="1">MATCH(A18,Group!$P$14:$P$36,0)</f>
        <v>17</v>
      </c>
      <c r="C18" s="177" t="str">
        <f ca="1">INDEX(Group!C$14:C$36,'Group (Sorted)'!$B18)</f>
        <v>4.N Poorer Pensioners</v>
      </c>
      <c r="D18" s="199">
        <f ca="1">INDEX(Group!D$14:D$36,'Group (Sorted)'!$B18)</f>
        <v>20</v>
      </c>
      <c r="E18" s="175">
        <f ca="1">INDEX(Group!E$14:E$36,'Group (Sorted)'!$B18)</f>
        <v>7.4906367041198507</v>
      </c>
      <c r="F18" s="199">
        <f ca="1">INDEX(Group!F$14:F$36,'Group (Sorted)'!$B18)</f>
        <v>442</v>
      </c>
      <c r="G18" s="175">
        <f ca="1">INDEX(Group!G$14:G$36,'Group (Sorted)'!$B18)</f>
        <v>4.5051472836611968</v>
      </c>
      <c r="H18" s="175">
        <f ca="1">INDEX(Group!H$14:H$36,'Group (Sorted)'!$B18)</f>
        <v>4.5248868778280542</v>
      </c>
      <c r="I18" s="175">
        <f ca="1">INDEX(Group!I$14:I$36,'Group (Sorted)'!$B18)</f>
        <v>2.3519424394600623</v>
      </c>
      <c r="J18" s="176">
        <f ca="1">INDEX(Group!J$14:J$36,'Group (Sorted)'!$B18)</f>
        <v>166.26840883285035</v>
      </c>
    </row>
    <row r="19" spans="1:10" s="177" customFormat="1" ht="12">
      <c r="A19" s="189">
        <v>7</v>
      </c>
      <c r="B19" s="189">
        <f ca="1">MATCH(A19,Group!$P$14:$P$36,0)</f>
        <v>23</v>
      </c>
      <c r="C19" s="177" t="str">
        <f ca="1">INDEX(Group!C$14:C$36,'Group (Sorted)'!$B19)</f>
        <v>6.R Not Private Households</v>
      </c>
      <c r="D19" s="199">
        <f ca="1">INDEX(Group!D$14:D$36,'Group (Sorted)'!$B19)</f>
        <v>3</v>
      </c>
      <c r="E19" s="175">
        <f ca="1">INDEX(Group!E$14:E$36,'Group (Sorted)'!$B19)</f>
        <v>1.1235955056179776</v>
      </c>
      <c r="F19" s="199">
        <f ca="1">INDEX(Group!F$14:F$36,'Group (Sorted)'!$B19)</f>
        <v>71</v>
      </c>
      <c r="G19" s="175">
        <f ca="1">INDEX(Group!G$14:G$36,'Group (Sorted)'!$B19)</f>
        <v>0.7236775048415045</v>
      </c>
      <c r="H19" s="175">
        <f ca="1">INDEX(Group!H$14:H$36,'Group (Sorted)'!$B19)</f>
        <v>4.225352112676056</v>
      </c>
      <c r="I19" s="175">
        <f ca="1">INDEX(Group!I$14:I$36,'Group (Sorted)'!$B19)</f>
        <v>0.77095886439806149</v>
      </c>
      <c r="J19" s="176">
        <f ca="1">INDEX(Group!J$14:J$36,'Group (Sorted)'!$B19)</f>
        <v>155.26190852983066</v>
      </c>
    </row>
    <row r="20" spans="1:10" s="177" customFormat="1" ht="12">
      <c r="A20" s="189">
        <v>8</v>
      </c>
      <c r="B20" s="189">
        <f ca="1">MATCH(A20,Group!$P$14:$P$36,0)</f>
        <v>11</v>
      </c>
      <c r="C20" s="177" t="str">
        <f ca="1">INDEX(Group!C$14:C$36,'Group (Sorted)'!$B20)</f>
        <v>3.I Comfortable Seniors</v>
      </c>
      <c r="D20" s="199">
        <f ca="1">INDEX(Group!D$14:D$36,'Group (Sorted)'!$B20)</f>
        <v>9</v>
      </c>
      <c r="E20" s="175">
        <f ca="1">INDEX(Group!E$14:E$36,'Group (Sorted)'!$B20)</f>
        <v>3.3707865168539324</v>
      </c>
      <c r="F20" s="199">
        <f ca="1">INDEX(Group!F$14:F$36,'Group (Sorted)'!$B20)</f>
        <v>225</v>
      </c>
      <c r="G20" s="175">
        <f ca="1">INDEX(Group!G$14:G$36,'Group (Sorted)'!$B20)</f>
        <v>2.2933442054836406</v>
      </c>
      <c r="H20" s="175">
        <f ca="1">INDEX(Group!H$14:H$36,'Group (Sorted)'!$B20)</f>
        <v>4</v>
      </c>
      <c r="I20" s="175">
        <f ca="1">INDEX(Group!I$14:I$36,'Group (Sorted)'!$B20)</f>
        <v>1.1761235913554631</v>
      </c>
      <c r="J20" s="176">
        <f ca="1">INDEX(Group!J$14:J$36,'Group (Sorted)'!$B20)</f>
        <v>146.9812734082397</v>
      </c>
    </row>
    <row r="21" spans="1:10" s="177" customFormat="1" ht="12">
      <c r="A21" s="189">
        <v>9</v>
      </c>
      <c r="B21" s="189">
        <f ca="1">MATCH(A21,Group!$P$14:$P$36,0)</f>
        <v>15</v>
      </c>
      <c r="C21" s="177" t="str">
        <f ca="1">INDEX(Group!C$14:C$36,'Group (Sorted)'!$B21)</f>
        <v>4.L Modest Means</v>
      </c>
      <c r="D21" s="199">
        <f ca="1">INDEX(Group!D$14:D$36,'Group (Sorted)'!$B21)</f>
        <v>20</v>
      </c>
      <c r="E21" s="175">
        <f ca="1">INDEX(Group!E$14:E$36,'Group (Sorted)'!$B21)</f>
        <v>7.4906367041198507</v>
      </c>
      <c r="F21" s="199">
        <f ca="1">INDEX(Group!F$14:F$36,'Group (Sorted)'!$B21)</f>
        <v>556</v>
      </c>
      <c r="G21" s="175">
        <f ca="1">INDEX(Group!G$14:G$36,'Group (Sorted)'!$B21)</f>
        <v>5.6671083477729081</v>
      </c>
      <c r="H21" s="175">
        <f ca="1">INDEX(Group!H$14:H$36,'Group (Sorted)'!$B21)</f>
        <v>3.5971223021582732</v>
      </c>
      <c r="I21" s="175">
        <f ca="1">INDEX(Group!I$14:I$36,'Group (Sorted)'!$B21)</f>
        <v>1.288711844606194</v>
      </c>
      <c r="J21" s="176">
        <f ca="1">INDEX(Group!J$14:J$36,'Group (Sorted)'!$B21)</f>
        <v>132.17740414410045</v>
      </c>
    </row>
    <row r="22" spans="1:10" s="177" customFormat="1" ht="12">
      <c r="A22" s="189">
        <v>10</v>
      </c>
      <c r="B22" s="189">
        <f ca="1">MATCH(A22,Group!$P$14:$P$36,0)</f>
        <v>9</v>
      </c>
      <c r="C22" s="177" t="str">
        <f ca="1">INDEX(Group!C$14:C$36,'Group (Sorted)'!$B22)</f>
        <v>3.G Successful Suburbs</v>
      </c>
      <c r="D22" s="199">
        <f ca="1">INDEX(Group!D$14:D$36,'Group (Sorted)'!$B22)</f>
        <v>9</v>
      </c>
      <c r="E22" s="175">
        <f ca="1">INDEX(Group!E$14:E$36,'Group (Sorted)'!$B22)</f>
        <v>3.3707865168539324</v>
      </c>
      <c r="F22" s="199">
        <f ca="1">INDEX(Group!F$14:F$36,'Group (Sorted)'!$B22)</f>
        <v>512</v>
      </c>
      <c r="G22" s="175">
        <f ca="1">INDEX(Group!G$14:G$36,'Group (Sorted)'!$B22)</f>
        <v>5.21863214758944</v>
      </c>
      <c r="H22" s="175">
        <f ca="1">INDEX(Group!H$14:H$36,'Group (Sorted)'!$B22)</f>
        <v>1.7578125</v>
      </c>
      <c r="I22" s="175">
        <f ca="1">INDEX(Group!I$14:I$36,'Group (Sorted)'!$B22)</f>
        <v>-1.357630197781978</v>
      </c>
      <c r="J22" s="176">
        <f ca="1">INDEX(Group!J$14:J$36,'Group (Sorted)'!$B22)</f>
        <v>64.591379915730343</v>
      </c>
    </row>
    <row r="23" spans="1:10" s="177" customFormat="1" ht="12">
      <c r="A23" s="189">
        <v>11</v>
      </c>
      <c r="B23" s="189">
        <f ca="1">MATCH(A23,Group!$P$14:$P$36,0)</f>
        <v>12</v>
      </c>
      <c r="C23" s="177" t="str">
        <f ca="1">INDEX(Group!C$14:C$36,'Group (Sorted)'!$B23)</f>
        <v>3.J Starting Out</v>
      </c>
      <c r="D23" s="199">
        <f ca="1">INDEX(Group!D$14:D$36,'Group (Sorted)'!$B23)</f>
        <v>6</v>
      </c>
      <c r="E23" s="175">
        <f ca="1">INDEX(Group!E$14:E$36,'Group (Sorted)'!$B23)</f>
        <v>2.2471910112359552</v>
      </c>
      <c r="F23" s="199">
        <f ca="1">INDEX(Group!F$14:F$36,'Group (Sorted)'!$B23)</f>
        <v>455</v>
      </c>
      <c r="G23" s="175">
        <f ca="1">INDEX(Group!G$14:G$36,'Group (Sorted)'!$B23)</f>
        <v>4.637651615533585</v>
      </c>
      <c r="H23" s="175">
        <f ca="1">INDEX(Group!H$14:H$36,'Group (Sorted)'!$B23)</f>
        <v>1.3186813186813187</v>
      </c>
      <c r="I23" s="175">
        <f ca="1">INDEX(Group!I$14:I$36,'Group (Sorted)'!$B23)</f>
        <v>-1.8573754128796622</v>
      </c>
      <c r="J23" s="176">
        <f ca="1">INDEX(Group!J$14:J$36,'Group (Sorted)'!$B23)</f>
        <v>48.455364859859245</v>
      </c>
    </row>
    <row r="24" spans="1:10" s="177" customFormat="1" ht="12">
      <c r="A24" s="189">
        <v>12</v>
      </c>
      <c r="B24" s="189">
        <f ca="1">MATCH(A24,Group!$P$14:$P$36,0)</f>
        <v>8</v>
      </c>
      <c r="C24" s="177" t="str">
        <f ca="1">INDEX(Group!C$14:C$36,'Group (Sorted)'!$B24)</f>
        <v>3.F Countryside Communities</v>
      </c>
      <c r="D24" s="199">
        <f ca="1">INDEX(Group!D$14:D$36,'Group (Sorted)'!$B24)</f>
        <v>4</v>
      </c>
      <c r="E24" s="175">
        <f ca="1">INDEX(Group!E$14:E$36,'Group (Sorted)'!$B24)</f>
        <v>1.4981273408239701</v>
      </c>
      <c r="F24" s="199">
        <f ca="1">INDEX(Group!F$14:F$36,'Group (Sorted)'!$B24)</f>
        <v>712</v>
      </c>
      <c r="G24" s="175">
        <f ca="1">INDEX(Group!G$14:G$36,'Group (Sorted)'!$B24)</f>
        <v>7.2571603302415664</v>
      </c>
      <c r="H24" s="175">
        <f ca="1">INDEX(Group!H$14:H$36,'Group (Sorted)'!$B24)</f>
        <v>0.5617977528089888</v>
      </c>
      <c r="I24" s="175">
        <f ca="1">INDEX(Group!I$14:I$36,'Group (Sorted)'!$B24)</f>
        <v>-3.6272846944839321</v>
      </c>
      <c r="J24" s="176">
        <f ca="1">INDEX(Group!J$14:J$36,'Group (Sorted)'!$B24)</f>
        <v>20.64343727643816</v>
      </c>
    </row>
    <row r="25" spans="1:10" s="177" customFormat="1" ht="12">
      <c r="A25" s="189">
        <v>13</v>
      </c>
      <c r="B25" s="189">
        <f ca="1">MATCH(A25,Group!$P$14:$P$36,0)</f>
        <v>19</v>
      </c>
      <c r="C25" s="177" t="str">
        <f ca="1">INDEX(Group!C$14:C$36,'Group (Sorted)'!$B25)</f>
        <v>5.O Young Hardship</v>
      </c>
      <c r="D25" s="199">
        <f ca="1">INDEX(Group!D$14:D$36,'Group (Sorted)'!$B25)</f>
        <v>1</v>
      </c>
      <c r="E25" s="175">
        <f ca="1">INDEX(Group!E$14:E$36,'Group (Sorted)'!$B25)</f>
        <v>0.37453183520599254</v>
      </c>
      <c r="F25" s="199">
        <f ca="1">INDEX(Group!F$14:F$36,'Group (Sorted)'!$B25)</f>
        <v>306</v>
      </c>
      <c r="G25" s="175">
        <f ca="1">INDEX(Group!G$14:G$36,'Group (Sorted)'!$B25)</f>
        <v>3.1189481194577517</v>
      </c>
      <c r="H25" s="175">
        <f ca="1">INDEX(Group!H$14:H$36,'Group (Sorted)'!$B25)</f>
        <v>0.32679738562091504</v>
      </c>
      <c r="I25" s="175">
        <f ca="1">INDEX(Group!I$14:I$36,'Group (Sorted)'!$B25)</f>
        <v>-2.57977672472421</v>
      </c>
      <c r="J25" s="176">
        <f ca="1">INDEX(Group!J$14:J$36,'Group (Sorted)'!$B25)</f>
        <v>12.008273971261413</v>
      </c>
    </row>
    <row r="26" spans="1:10" s="177" customFormat="1" ht="12">
      <c r="A26" s="189">
        <v>14</v>
      </c>
      <c r="B26" s="189">
        <f ca="1">MATCH(A26,Group!$P$14:$P$36,0)</f>
        <v>3</v>
      </c>
      <c r="C26" s="177" t="str">
        <f ca="1">INDEX(Group!C$14:C$36,'Group (Sorted)'!$B26)</f>
        <v>1.C Mature Money</v>
      </c>
      <c r="D26" s="199">
        <f ca="1">INDEX(Group!D$14:D$36,'Group (Sorted)'!$B26)</f>
        <v>5</v>
      </c>
      <c r="E26" s="175">
        <f ca="1">INDEX(Group!E$14:E$36,'Group (Sorted)'!$B26)</f>
        <v>1.8726591760299627</v>
      </c>
      <c r="F26" s="199">
        <f ca="1">INDEX(Group!F$14:F$36,'Group (Sorted)'!$B26)</f>
        <v>1536</v>
      </c>
      <c r="G26" s="175">
        <f ca="1">INDEX(Group!G$14:G$36,'Group (Sorted)'!$B26)</f>
        <v>15.655896442768322</v>
      </c>
      <c r="H26" s="175">
        <f ca="1">INDEX(Group!H$14:H$36,'Group (Sorted)'!$B26)</f>
        <v>0.32552083333333337</v>
      </c>
      <c r="I26" s="175">
        <f ca="1">INDEX(Group!I$14:I$36,'Group (Sorted)'!$B26)</f>
        <v>-6.1978424119385238</v>
      </c>
      <c r="J26" s="176">
        <f ca="1">INDEX(Group!J$14:J$36,'Group (Sorted)'!$B26)</f>
        <v>11.961366651061175</v>
      </c>
    </row>
    <row r="27" spans="1:10" s="177" customFormat="1" ht="12">
      <c r="A27" s="189">
        <v>15</v>
      </c>
      <c r="B27" s="189">
        <f ca="1">MATCH(A27,Group!$P$14:$P$36,0)</f>
        <v>6</v>
      </c>
      <c r="C27" s="177" t="str">
        <f ca="1">INDEX(Group!C$14:C$36,'Group (Sorted)'!$B27)</f>
        <v>2.E Career Climbers</v>
      </c>
      <c r="D27" s="199">
        <f ca="1">INDEX(Group!D$14:D$36,'Group (Sorted)'!$B27)</f>
        <v>0</v>
      </c>
      <c r="E27" s="175">
        <f ca="1">INDEX(Group!E$14:E$36,'Group (Sorted)'!$B27)</f>
        <v>0</v>
      </c>
      <c r="F27" s="199">
        <f ca="1">INDEX(Group!F$14:F$36,'Group (Sorted)'!$B27)</f>
        <v>443</v>
      </c>
      <c r="G27" s="175">
        <f ca="1">INDEX(Group!G$14:G$36,'Group (Sorted)'!$B27)</f>
        <v>4.515339924574457</v>
      </c>
      <c r="H27" s="175">
        <f ca="1">INDEX(Group!H$14:H$36,'Group (Sorted)'!$B27)</f>
        <v>0</v>
      </c>
      <c r="I27" s="175">
        <f ca="1">INDEX(Group!I$14:I$36,'Group (Sorted)'!$B27)</f>
        <v>-3.5533178106814809</v>
      </c>
      <c r="J27" s="176">
        <f ca="1">INDEX(Group!J$14:J$36,'Group (Sorted)'!$B27)</f>
        <v>0</v>
      </c>
    </row>
    <row r="28" spans="1:10" s="177" customFormat="1" ht="12">
      <c r="A28" s="189">
        <v>16</v>
      </c>
      <c r="B28" s="189">
        <f ca="1">MATCH(A28,Group!$P$14:$P$36,0)</f>
        <v>1</v>
      </c>
      <c r="C28" s="177" t="str">
        <f ca="1">INDEX(Group!C$14:C$36,'Group (Sorted)'!$B28)</f>
        <v>1.A Lavish Lifestyles</v>
      </c>
      <c r="D28" s="199">
        <f ca="1">INDEX(Group!D$14:D$36,'Group (Sorted)'!$B28)</f>
        <v>0</v>
      </c>
      <c r="E28" s="175">
        <f ca="1">INDEX(Group!E$14:E$36,'Group (Sorted)'!$B28)</f>
        <v>0</v>
      </c>
      <c r="F28" s="199">
        <f ca="1">INDEX(Group!F$14:F$36,'Group (Sorted)'!$B28)</f>
        <v>203</v>
      </c>
      <c r="G28" s="175">
        <f ca="1">INDEX(Group!G$14:G$36,'Group (Sorted)'!$B28)</f>
        <v>2.0691061053919069</v>
      </c>
      <c r="H28" s="175">
        <f ca="1">INDEX(Group!H$14:H$36,'Group (Sorted)'!$B28)</f>
        <v>0</v>
      </c>
      <c r="I28" s="175">
        <f ca="1">INDEX(Group!I$14:I$36,'Group (Sorted)'!$B28)</f>
        <v>-2.3751287269553747</v>
      </c>
      <c r="J28" s="176">
        <f ca="1">INDEX(Group!J$14:J$36,'Group (Sorted)'!$B28)</f>
        <v>0</v>
      </c>
    </row>
    <row r="29" spans="1:10" s="177" customFormat="1" ht="12">
      <c r="A29" s="189">
        <v>17</v>
      </c>
      <c r="B29" s="189">
        <f ca="1">MATCH(A29,Group!$P$14:$P$36,0)</f>
        <v>5</v>
      </c>
      <c r="C29" s="177" t="str">
        <f ca="1">INDEX(Group!C$14:C$36,'Group (Sorted)'!$B29)</f>
        <v>2.D City Sophisticates</v>
      </c>
      <c r="D29" s="199">
        <f ca="1">INDEX(Group!D$14:D$36,'Group (Sorted)'!$B29)</f>
        <v>0</v>
      </c>
      <c r="E29" s="175">
        <f ca="1">INDEX(Group!E$14:E$36,'Group (Sorted)'!$B29)</f>
        <v>0</v>
      </c>
      <c r="F29" s="199">
        <f ca="1">INDEX(Group!F$14:F$36,'Group (Sorted)'!$B29)</f>
        <v>9</v>
      </c>
      <c r="G29" s="175">
        <f ca="1">INDEX(Group!G$14:G$36,'Group (Sorted)'!$B29)</f>
        <v>0.091733768219345632</v>
      </c>
      <c r="H29" s="175">
        <f ca="1">INDEX(Group!H$14:H$36,'Group (Sorted)'!$B29)</f>
        <v>0</v>
      </c>
      <c r="I29" s="175">
        <f ca="1">INDEX(Group!I$14:I$36,'Group (Sorted)'!$B29)</f>
        <v>-0.49513033657193539</v>
      </c>
      <c r="J29" s="176">
        <f ca="1">INDEX(Group!J$14:J$36,'Group (Sorted)'!$B29)</f>
        <v>0</v>
      </c>
    </row>
    <row r="30" spans="1:10" s="177" customFormat="1" ht="12">
      <c r="A30" s="189">
        <v>18</v>
      </c>
      <c r="B30" s="189">
        <f ca="1">MATCH(A30,Group!$P$14:$P$36,0)</f>
        <v>2</v>
      </c>
      <c r="C30" s="177" t="str">
        <f ca="1">INDEX(Group!C$14:C$36,'Group (Sorted)'!$B30)</f>
        <v>1.B Executive Wealth</v>
      </c>
      <c r="D30" s="199">
        <f ca="1">INDEX(Group!D$14:D$36,'Group (Sorted)'!$B30)</f>
        <v>0</v>
      </c>
      <c r="E30" s="175">
        <f ca="1">INDEX(Group!E$14:E$36,'Group (Sorted)'!$B30)</f>
        <v>0</v>
      </c>
      <c r="F30" s="199">
        <f ca="1">INDEX(Group!F$14:F$36,'Group (Sorted)'!$B30)</f>
        <v>2774</v>
      </c>
      <c r="G30" s="175">
        <f ca="1">INDEX(Group!G$14:G$36,'Group (Sorted)'!$B30)</f>
        <v>28.274385893384974</v>
      </c>
      <c r="H30" s="175">
        <f ca="1">INDEX(Group!H$14:H$36,'Group (Sorted)'!$B30)</f>
        <v>0</v>
      </c>
      <c r="I30" s="175">
        <f ca="1">INDEX(Group!I$14:I$36,'Group (Sorted)'!$B30)</f>
        <v>-10.259237493968662</v>
      </c>
      <c r="J30" s="176">
        <f ca="1">INDEX(Group!J$14:J$36,'Group (Sorted)'!$B30)</f>
        <v>0</v>
      </c>
    </row>
    <row r="31" s="177" customFormat="1" ht="12"/>
    <row r="32" spans="3:8" s="177" customFormat="1" ht="12">
      <c r="C32" s="195" t="s">
        <v>232</v>
      </c>
      <c r="D32" s="200">
        <f ca="1">SUM(D13:D30)</f>
        <v>267</v>
      </c>
      <c r="E32" s="195"/>
      <c r="F32" s="200">
        <f ca="1">SUM(F13:F30)</f>
        <v>9811</v>
      </c>
      <c r="H32" s="182">
        <f ca="1">IF(F32&gt;0,D32/F32*100,0)</f>
        <v>2.7214351238405872</v>
      </c>
    </row>
    <row r="33" s="177" customFormat="1" ht="12"/>
    <row r="34" spans="13:13" s="177" customFormat="1" ht="12">
      <c r="M34" s="2" t="str">
        <f ca="1">"© " &amp; YEAR(TODAY()) &amp;" CACI Limited and all other applicable third party notices (Acorn) can be found at www.caci.co.uk/copyrightnotices.pdf"</f>
        <v>© 2023 CACI Limited and all other applicable third party notices (Acorn) can be found at www.caci.co.uk/copyrightnotices.pdf</v>
      </c>
    </row>
    <row r="35" s="177" customFormat="1" ht="12"/>
    <row r="36" spans="3:19" s="177" customFormat="1" ht="12">
      <c r="C36" s="201"/>
      <c r="D36" s="201"/>
      <c r="E36" s="201"/>
      <c r="F36" s="201"/>
      <c r="G36" s="201"/>
      <c r="H36" s="201"/>
      <c r="I36" s="201"/>
      <c r="J36" s="201"/>
      <c r="K36" s="201"/>
      <c r="L36" s="201"/>
      <c r="M36" s="201"/>
      <c r="N36" s="201"/>
      <c r="O36" s="201"/>
      <c r="P36" s="201"/>
      <c r="Q36" s="201"/>
      <c r="R36" s="201"/>
      <c r="S36" s="201"/>
    </row>
    <row r="37" spans="2:19" s="177" customFormat="1" ht="12">
      <c r="B37" s="202"/>
      <c r="C37" s="202"/>
      <c r="D37" s="202"/>
      <c r="E37" s="202"/>
      <c r="F37" s="202"/>
      <c r="G37" s="202"/>
      <c r="H37" s="202"/>
      <c r="I37" s="202"/>
      <c r="J37" s="202"/>
      <c r="K37" s="202"/>
      <c r="L37" s="202"/>
      <c r="M37" s="202"/>
      <c r="N37" s="201"/>
      <c r="O37" s="201"/>
      <c r="P37" s="201"/>
      <c r="Q37" s="201"/>
      <c r="R37" s="201"/>
      <c r="S37" s="201"/>
    </row>
    <row r="38" spans="1:19" s="202" customFormat="1" ht="13">
      <c r="A38" s="144"/>
      <c r="B38" s="144" t="s">
        <v>237</v>
      </c>
      <c r="C38" s="144" t="s">
        <v>238</v>
      </c>
      <c r="D38" s="144" t="s">
        <v>239</v>
      </c>
      <c r="E38" s="144" t="s">
        <v>242</v>
      </c>
      <c r="F38" s="144" t="s">
        <v>243</v>
      </c>
      <c r="G38" s="144" t="s">
        <v>246</v>
      </c>
      <c r="H38" s="144" t="s">
        <v>247</v>
      </c>
      <c r="I38" s="144" t="s">
        <v>248</v>
      </c>
      <c r="J38" s="144" t="s">
        <v>249</v>
      </c>
      <c r="K38" s="144" t="s">
        <v>250</v>
      </c>
      <c r="L38" s="144" t="s">
        <v>253</v>
      </c>
      <c r="M38" s="144" t="s">
        <v>254</v>
      </c>
      <c r="N38" s="203" t="s">
        <v>255</v>
      </c>
      <c r="O38" s="203" t="s">
        <v>256</v>
      </c>
      <c r="P38" s="203" t="s">
        <v>259</v>
      </c>
      <c r="Q38" s="203" t="s">
        <v>260</v>
      </c>
      <c r="R38" s="203" t="s">
        <v>261</v>
      </c>
      <c r="S38" s="203" t="s">
        <v>264</v>
      </c>
    </row>
    <row r="39" spans="1:19" s="202" customFormat="1" ht="12">
      <c r="A39" s="204" t="str">
        <f ca="1">INDEX(Group!$Q$14:$Q$36,'Group (Sorted)'!B13)</f>
        <v>P</v>
      </c>
      <c r="B39" s="204">
        <f ca="1">IF($A39=B$38,$J13,100)</f>
        <v>100</v>
      </c>
      <c r="C39" s="204">
        <f ca="1">IF($A39=C$38,$J13,100)</f>
        <v>100</v>
      </c>
      <c r="D39" s="204">
        <f ca="1">IF($A39=D$38,$J13,100)</f>
        <v>100</v>
      </c>
      <c r="E39" s="204">
        <f ca="1">IF($A39=E$38,$J13,100)</f>
        <v>100</v>
      </c>
      <c r="F39" s="204">
        <f ca="1">IF($A39=F$38,$J13,100)</f>
        <v>100</v>
      </c>
      <c r="G39" s="204">
        <f ca="1">IF($A39=G$38,$J13,100)</f>
        <v>100</v>
      </c>
      <c r="H39" s="204">
        <f ca="1">IF($A39=H$38,$J13,100)</f>
        <v>100</v>
      </c>
      <c r="I39" s="204">
        <f ca="1">IF($A39=I$38,$J13,100)</f>
        <v>100</v>
      </c>
      <c r="J39" s="204">
        <f ca="1">IF($A39=J$38,$J13,100)</f>
        <v>100</v>
      </c>
      <c r="K39" s="204">
        <f ca="1">IF($A39=K$38,$J13,100)</f>
        <v>100</v>
      </c>
      <c r="L39" s="204">
        <f ca="1">IF($A39=L$38,$J13,100)</f>
        <v>100</v>
      </c>
      <c r="M39" s="204">
        <f ca="1">IF($A39=M$38,$J13,100)</f>
        <v>100</v>
      </c>
      <c r="N39" s="205">
        <f ca="1">IF($A39=N$38,$J13,100)</f>
        <v>100</v>
      </c>
      <c r="O39" s="205">
        <f ca="1">IF($A39=O$38,$J13,100)</f>
        <v>100</v>
      </c>
      <c r="P39" s="205">
        <f ca="1">IF($A39=P$38,$J13,100)</f>
        <v>100</v>
      </c>
      <c r="Q39" s="205">
        <f ca="1">IF($A39=Q$38,$J13,100)</f>
        <v>963.2267917530271</v>
      </c>
      <c r="R39" s="205">
        <f ca="1">IF($A39=R$38,$J13,100)</f>
        <v>100</v>
      </c>
      <c r="S39" s="205">
        <f ca="1">IF($A39=S$38,$J13,100)</f>
        <v>100</v>
      </c>
    </row>
    <row r="40" spans="1:19" s="202" customFormat="1" ht="12">
      <c r="A40" s="204" t="str">
        <f ca="1">INDEX(Group!$Q$14:$Q$36,'Group (Sorted)'!B14)</f>
        <v>Q</v>
      </c>
      <c r="B40" s="204">
        <f ca="1">IF($A40=B$38,$J14,100)</f>
        <v>100</v>
      </c>
      <c r="C40" s="204">
        <f ca="1">IF($A40=C$38,$J14,100)</f>
        <v>100</v>
      </c>
      <c r="D40" s="204">
        <f ca="1">IF($A40=D$38,$J14,100)</f>
        <v>100</v>
      </c>
      <c r="E40" s="204">
        <f ca="1">IF($A40=E$38,$J14,100)</f>
        <v>100</v>
      </c>
      <c r="F40" s="204">
        <f ca="1">IF($A40=F$38,$J14,100)</f>
        <v>100</v>
      </c>
      <c r="G40" s="204">
        <f ca="1">IF($A40=G$38,$J14,100)</f>
        <v>100</v>
      </c>
      <c r="H40" s="204">
        <f ca="1">IF($A40=H$38,$J14,100)</f>
        <v>100</v>
      </c>
      <c r="I40" s="204">
        <f ca="1">IF($A40=I$38,$J14,100)</f>
        <v>100</v>
      </c>
      <c r="J40" s="204">
        <f ca="1">IF($A40=J$38,$J14,100)</f>
        <v>100</v>
      </c>
      <c r="K40" s="204">
        <f ca="1">IF($A40=K$38,$J14,100)</f>
        <v>100</v>
      </c>
      <c r="L40" s="204">
        <f ca="1">IF($A40=L$38,$J14,100)</f>
        <v>100</v>
      </c>
      <c r="M40" s="204">
        <f ca="1">IF($A40=M$38,$J14,100)</f>
        <v>100</v>
      </c>
      <c r="N40" s="205">
        <f ca="1">IF($A40=N$38,$J14,100)</f>
        <v>100</v>
      </c>
      <c r="O40" s="205">
        <f ca="1">IF($A40=O$38,$J14,100)</f>
        <v>100</v>
      </c>
      <c r="P40" s="205">
        <f ca="1">IF($A40=P$38,$J14,100)</f>
        <v>100</v>
      </c>
      <c r="Q40" s="205">
        <f ca="1">IF($A40=Q$38,$J14,100)</f>
        <v>100</v>
      </c>
      <c r="R40" s="205">
        <f ca="1">IF($A40=R$38,$J14,100)</f>
        <v>860.37818580432986</v>
      </c>
      <c r="S40" s="205">
        <f ca="1">IF($A40=S$38,$J14,100)</f>
        <v>100</v>
      </c>
    </row>
    <row r="41" spans="1:19" s="202" customFormat="1" ht="12">
      <c r="A41" s="204" t="str">
        <f ca="1">INDEX(Group!$Q$14:$Q$36,'Group (Sorted)'!B15)</f>
        <v>M</v>
      </c>
      <c r="B41" s="204">
        <f ca="1">IF($A41=B$38,$J15,100)</f>
        <v>100</v>
      </c>
      <c r="C41" s="204">
        <f ca="1">IF($A41=C$38,$J15,100)</f>
        <v>100</v>
      </c>
      <c r="D41" s="204">
        <f ca="1">IF($A41=D$38,$J15,100)</f>
        <v>100</v>
      </c>
      <c r="E41" s="204">
        <f ca="1">IF($A41=E$38,$J15,100)</f>
        <v>100</v>
      </c>
      <c r="F41" s="204">
        <f ca="1">IF($A41=F$38,$J15,100)</f>
        <v>100</v>
      </c>
      <c r="G41" s="204">
        <f ca="1">IF($A41=G$38,$J15,100)</f>
        <v>100</v>
      </c>
      <c r="H41" s="204">
        <f ca="1">IF($A41=H$38,$J15,100)</f>
        <v>100</v>
      </c>
      <c r="I41" s="204">
        <f ca="1">IF($A41=I$38,$J15,100)</f>
        <v>100</v>
      </c>
      <c r="J41" s="204">
        <f ca="1">IF($A41=J$38,$J15,100)</f>
        <v>100</v>
      </c>
      <c r="K41" s="204">
        <f ca="1">IF($A41=K$38,$J15,100)</f>
        <v>100</v>
      </c>
      <c r="L41" s="204">
        <f ca="1">IF($A41=L$38,$J15,100)</f>
        <v>100</v>
      </c>
      <c r="M41" s="204">
        <f ca="1">IF($A41=M$38,$J15,100)</f>
        <v>100</v>
      </c>
      <c r="N41" s="205">
        <f ca="1">IF($A41=N$38,$J15,100)</f>
        <v>316.76998579362004</v>
      </c>
      <c r="O41" s="205">
        <f ca="1">IF($A41=O$38,$J15,100)</f>
        <v>100</v>
      </c>
      <c r="P41" s="205">
        <f ca="1">IF($A41=P$38,$J15,100)</f>
        <v>100</v>
      </c>
      <c r="Q41" s="205">
        <f ca="1">IF($A41=Q$38,$J15,100)</f>
        <v>100</v>
      </c>
      <c r="R41" s="205">
        <f ca="1">IF($A41=R$38,$J15,100)</f>
        <v>100</v>
      </c>
      <c r="S41" s="205">
        <f ca="1">IF($A41=S$38,$J15,100)</f>
        <v>100</v>
      </c>
    </row>
    <row r="42" spans="1:19" s="202" customFormat="1" ht="12">
      <c r="A42" s="204" t="str">
        <f ca="1">INDEX(Group!$Q$14:$Q$36,'Group (Sorted)'!B16)</f>
        <v>H</v>
      </c>
      <c r="B42" s="204">
        <f ca="1">IF($A42=B$38,$J16,100)</f>
        <v>100</v>
      </c>
      <c r="C42" s="204">
        <f ca="1">IF($A42=C$38,$J16,100)</f>
        <v>100</v>
      </c>
      <c r="D42" s="204">
        <f ca="1">IF($A42=D$38,$J16,100)</f>
        <v>100</v>
      </c>
      <c r="E42" s="204">
        <f ca="1">IF($A42=E$38,$J16,100)</f>
        <v>100</v>
      </c>
      <c r="F42" s="204">
        <f ca="1">IF($A42=F$38,$J16,100)</f>
        <v>100</v>
      </c>
      <c r="G42" s="204">
        <f ca="1">IF($A42=G$38,$J16,100)</f>
        <v>100</v>
      </c>
      <c r="H42" s="204">
        <f ca="1">IF($A42=H$38,$J16,100)</f>
        <v>100</v>
      </c>
      <c r="I42" s="204">
        <f ca="1">IF($A42=I$38,$J16,100)</f>
        <v>245.4362867026903</v>
      </c>
      <c r="J42" s="204">
        <f ca="1">IF($A42=J$38,$J16,100)</f>
        <v>100</v>
      </c>
      <c r="K42" s="204">
        <f ca="1">IF($A42=K$38,$J16,100)</f>
        <v>100</v>
      </c>
      <c r="L42" s="204">
        <f ca="1">IF($A42=L$38,$J16,100)</f>
        <v>100</v>
      </c>
      <c r="M42" s="204">
        <f ca="1">IF($A42=M$38,$J16,100)</f>
        <v>100</v>
      </c>
      <c r="N42" s="205">
        <f ca="1">IF($A42=N$38,$J16,100)</f>
        <v>100</v>
      </c>
      <c r="O42" s="205">
        <f ca="1">IF($A42=O$38,$J16,100)</f>
        <v>100</v>
      </c>
      <c r="P42" s="205">
        <f ca="1">IF($A42=P$38,$J16,100)</f>
        <v>100</v>
      </c>
      <c r="Q42" s="205">
        <f ca="1">IF($A42=Q$38,$J16,100)</f>
        <v>100</v>
      </c>
      <c r="R42" s="205">
        <f ca="1">IF($A42=R$38,$J16,100)</f>
        <v>100</v>
      </c>
      <c r="S42" s="205">
        <f ca="1">IF($A42=S$38,$J16,100)</f>
        <v>100</v>
      </c>
    </row>
    <row r="43" spans="1:19" s="202" customFormat="1" ht="12">
      <c r="A43" s="204" t="str">
        <f ca="1">INDEX(Group!$Q$14:$Q$36,'Group (Sorted)'!B17)</f>
        <v>K</v>
      </c>
      <c r="B43" s="204">
        <f ca="1">IF($A43=B$38,$J17,100)</f>
        <v>100</v>
      </c>
      <c r="C43" s="204">
        <f ca="1">IF($A43=C$38,$J17,100)</f>
        <v>100</v>
      </c>
      <c r="D43" s="204">
        <f ca="1">IF($A43=D$38,$J17,100)</f>
        <v>100</v>
      </c>
      <c r="E43" s="204">
        <f ca="1">IF($A43=E$38,$J17,100)</f>
        <v>100</v>
      </c>
      <c r="F43" s="204">
        <f ca="1">IF($A43=F$38,$J17,100)</f>
        <v>100</v>
      </c>
      <c r="G43" s="204">
        <f ca="1">IF($A43=G$38,$J17,100)</f>
        <v>100</v>
      </c>
      <c r="H43" s="204">
        <f ca="1">IF($A43=H$38,$J17,100)</f>
        <v>100</v>
      </c>
      <c r="I43" s="204">
        <f ca="1">IF($A43=I$38,$J17,100)</f>
        <v>100</v>
      </c>
      <c r="J43" s="204">
        <f ca="1">IF($A43=J$38,$J17,100)</f>
        <v>100</v>
      </c>
      <c r="K43" s="204">
        <f ca="1">IF($A43=K$38,$J17,100)</f>
        <v>100</v>
      </c>
      <c r="L43" s="204">
        <f ca="1">IF($A43=L$38,$J17,100)</f>
        <v>211.9922212618842</v>
      </c>
      <c r="M43" s="204">
        <f ca="1">IF($A43=M$38,$J17,100)</f>
        <v>100</v>
      </c>
      <c r="N43" s="205">
        <f ca="1">IF($A43=N$38,$J17,100)</f>
        <v>100</v>
      </c>
      <c r="O43" s="205">
        <f ca="1">IF($A43=O$38,$J17,100)</f>
        <v>100</v>
      </c>
      <c r="P43" s="205">
        <f ca="1">IF($A43=P$38,$J17,100)</f>
        <v>100</v>
      </c>
      <c r="Q43" s="205">
        <f ca="1">IF($A43=Q$38,$J17,100)</f>
        <v>100</v>
      </c>
      <c r="R43" s="205">
        <f ca="1">IF($A43=R$38,$J17,100)</f>
        <v>100</v>
      </c>
      <c r="S43" s="205">
        <f ca="1">IF($A43=S$38,$J17,100)</f>
        <v>100</v>
      </c>
    </row>
    <row r="44" spans="1:19" s="202" customFormat="1" ht="12">
      <c r="A44" s="204" t="str">
        <f ca="1">INDEX(Group!$Q$14:$Q$36,'Group (Sorted)'!B18)</f>
        <v>N</v>
      </c>
      <c r="B44" s="204">
        <f ca="1">IF($A44=B$38,$J18,100)</f>
        <v>100</v>
      </c>
      <c r="C44" s="204">
        <f ca="1">IF($A44=C$38,$J18,100)</f>
        <v>100</v>
      </c>
      <c r="D44" s="204">
        <f ca="1">IF($A44=D$38,$J18,100)</f>
        <v>100</v>
      </c>
      <c r="E44" s="204">
        <f ca="1">IF($A44=E$38,$J18,100)</f>
        <v>100</v>
      </c>
      <c r="F44" s="204">
        <f ca="1">IF($A44=F$38,$J18,100)</f>
        <v>100</v>
      </c>
      <c r="G44" s="204">
        <f ca="1">IF($A44=G$38,$J18,100)</f>
        <v>100</v>
      </c>
      <c r="H44" s="204">
        <f ca="1">IF($A44=H$38,$J18,100)</f>
        <v>100</v>
      </c>
      <c r="I44" s="204">
        <f ca="1">IF($A44=I$38,$J18,100)</f>
        <v>100</v>
      </c>
      <c r="J44" s="204">
        <f ca="1">IF($A44=J$38,$J18,100)</f>
        <v>100</v>
      </c>
      <c r="K44" s="204">
        <f ca="1">IF($A44=K$38,$J18,100)</f>
        <v>100</v>
      </c>
      <c r="L44" s="204">
        <f ca="1">IF($A44=L$38,$J18,100)</f>
        <v>100</v>
      </c>
      <c r="M44" s="204">
        <f ca="1">IF($A44=M$38,$J18,100)</f>
        <v>100</v>
      </c>
      <c r="N44" s="205">
        <f ca="1">IF($A44=N$38,$J18,100)</f>
        <v>100</v>
      </c>
      <c r="O44" s="205">
        <f ca="1">IF($A44=O$38,$J18,100)</f>
        <v>166.26840883285035</v>
      </c>
      <c r="P44" s="205">
        <f ca="1">IF($A44=P$38,$J18,100)</f>
        <v>100</v>
      </c>
      <c r="Q44" s="205">
        <f ca="1">IF($A44=Q$38,$J18,100)</f>
        <v>100</v>
      </c>
      <c r="R44" s="205">
        <f ca="1">IF($A44=R$38,$J18,100)</f>
        <v>100</v>
      </c>
      <c r="S44" s="205">
        <f ca="1">IF($A44=S$38,$J18,100)</f>
        <v>100</v>
      </c>
    </row>
    <row r="45" spans="1:19" s="202" customFormat="1" ht="12">
      <c r="A45" s="204" t="str">
        <f ca="1">INDEX(Group!$Q$14:$Q$36,'Group (Sorted)'!B19)</f>
        <v>R</v>
      </c>
      <c r="B45" s="204">
        <f ca="1">IF($A45=B$38,$J19,100)</f>
        <v>100</v>
      </c>
      <c r="C45" s="204">
        <f ca="1">IF($A45=C$38,$J19,100)</f>
        <v>100</v>
      </c>
      <c r="D45" s="204">
        <f ca="1">IF($A45=D$38,$J19,100)</f>
        <v>100</v>
      </c>
      <c r="E45" s="204">
        <f ca="1">IF($A45=E$38,$J19,100)</f>
        <v>100</v>
      </c>
      <c r="F45" s="204">
        <f ca="1">IF($A45=F$38,$J19,100)</f>
        <v>100</v>
      </c>
      <c r="G45" s="204">
        <f ca="1">IF($A45=G$38,$J19,100)</f>
        <v>100</v>
      </c>
      <c r="H45" s="204">
        <f ca="1">IF($A45=H$38,$J19,100)</f>
        <v>100</v>
      </c>
      <c r="I45" s="204">
        <f ca="1">IF($A45=I$38,$J19,100)</f>
        <v>100</v>
      </c>
      <c r="J45" s="204">
        <f ca="1">IF($A45=J$38,$J19,100)</f>
        <v>100</v>
      </c>
      <c r="K45" s="204">
        <f ca="1">IF($A45=K$38,$J19,100)</f>
        <v>100</v>
      </c>
      <c r="L45" s="204">
        <f ca="1">IF($A45=L$38,$J19,100)</f>
        <v>100</v>
      </c>
      <c r="M45" s="204">
        <f ca="1">IF($A45=M$38,$J19,100)</f>
        <v>100</v>
      </c>
      <c r="N45" s="205">
        <f ca="1">IF($A45=N$38,$J19,100)</f>
        <v>100</v>
      </c>
      <c r="O45" s="205">
        <f ca="1">IF($A45=O$38,$J19,100)</f>
        <v>100</v>
      </c>
      <c r="P45" s="205">
        <f ca="1">IF($A45=P$38,$J19,100)</f>
        <v>100</v>
      </c>
      <c r="Q45" s="205">
        <f ca="1">IF($A45=Q$38,$J19,100)</f>
        <v>100</v>
      </c>
      <c r="R45" s="205">
        <f ca="1">IF($A45=R$38,$J19,100)</f>
        <v>100</v>
      </c>
      <c r="S45" s="205">
        <f ca="1">IF($A45=S$38,$J19,100)</f>
        <v>155.26190852983066</v>
      </c>
    </row>
    <row r="46" spans="1:19" s="202" customFormat="1" ht="12">
      <c r="A46" s="204" t="str">
        <f ca="1">INDEX(Group!$Q$14:$Q$36,'Group (Sorted)'!B20)</f>
        <v>I</v>
      </c>
      <c r="B46" s="204">
        <f ca="1">IF($A46=B$38,$J20,100)</f>
        <v>100</v>
      </c>
      <c r="C46" s="204">
        <f ca="1">IF($A46=C$38,$J20,100)</f>
        <v>100</v>
      </c>
      <c r="D46" s="204">
        <f ca="1">IF($A46=D$38,$J20,100)</f>
        <v>100</v>
      </c>
      <c r="E46" s="204">
        <f ca="1">IF($A46=E$38,$J20,100)</f>
        <v>100</v>
      </c>
      <c r="F46" s="204">
        <f ca="1">IF($A46=F$38,$J20,100)</f>
        <v>100</v>
      </c>
      <c r="G46" s="204">
        <f ca="1">IF($A46=G$38,$J20,100)</f>
        <v>100</v>
      </c>
      <c r="H46" s="204">
        <f ca="1">IF($A46=H$38,$J20,100)</f>
        <v>100</v>
      </c>
      <c r="I46" s="204">
        <f ca="1">IF($A46=I$38,$J20,100)</f>
        <v>100</v>
      </c>
      <c r="J46" s="204">
        <f ca="1">IF($A46=J$38,$J20,100)</f>
        <v>146.9812734082397</v>
      </c>
      <c r="K46" s="204">
        <f ca="1">IF($A46=K$38,$J20,100)</f>
        <v>100</v>
      </c>
      <c r="L46" s="204">
        <f ca="1">IF($A46=L$38,$J20,100)</f>
        <v>100</v>
      </c>
      <c r="M46" s="204">
        <f ca="1">IF($A46=M$38,$J20,100)</f>
        <v>100</v>
      </c>
      <c r="N46" s="205">
        <f ca="1">IF($A46=N$38,$J20,100)</f>
        <v>100</v>
      </c>
      <c r="O46" s="205">
        <f ca="1">IF($A46=O$38,$J20,100)</f>
        <v>100</v>
      </c>
      <c r="P46" s="205">
        <f ca="1">IF($A46=P$38,$J20,100)</f>
        <v>100</v>
      </c>
      <c r="Q46" s="205">
        <f ca="1">IF($A46=Q$38,$J20,100)</f>
        <v>100</v>
      </c>
      <c r="R46" s="205">
        <f ca="1">IF($A46=R$38,$J20,100)</f>
        <v>100</v>
      </c>
      <c r="S46" s="205">
        <f ca="1">IF($A46=S$38,$J20,100)</f>
        <v>100</v>
      </c>
    </row>
    <row r="47" spans="1:19" s="202" customFormat="1" ht="12">
      <c r="A47" s="204" t="str">
        <f ca="1">INDEX(Group!$Q$14:$Q$36,'Group (Sorted)'!B21)</f>
        <v>L</v>
      </c>
      <c r="B47" s="204">
        <f ca="1">IF($A47=B$38,$J21,100)</f>
        <v>100</v>
      </c>
      <c r="C47" s="204">
        <f ca="1">IF($A47=C$38,$J21,100)</f>
        <v>100</v>
      </c>
      <c r="D47" s="204">
        <f ca="1">IF($A47=D$38,$J21,100)</f>
        <v>100</v>
      </c>
      <c r="E47" s="204">
        <f ca="1">IF($A47=E$38,$J21,100)</f>
        <v>100</v>
      </c>
      <c r="F47" s="204">
        <f ca="1">IF($A47=F$38,$J21,100)</f>
        <v>100</v>
      </c>
      <c r="G47" s="204">
        <f ca="1">IF($A47=G$38,$J21,100)</f>
        <v>100</v>
      </c>
      <c r="H47" s="204">
        <f ca="1">IF($A47=H$38,$J21,100)</f>
        <v>100</v>
      </c>
      <c r="I47" s="204">
        <f ca="1">IF($A47=I$38,$J21,100)</f>
        <v>100</v>
      </c>
      <c r="J47" s="204">
        <f ca="1">IF($A47=J$38,$J21,100)</f>
        <v>100</v>
      </c>
      <c r="K47" s="204">
        <f ca="1">IF($A47=K$38,$J21,100)</f>
        <v>100</v>
      </c>
      <c r="L47" s="204">
        <f ca="1">IF($A47=L$38,$J21,100)</f>
        <v>100</v>
      </c>
      <c r="M47" s="204">
        <f ca="1">IF($A47=M$38,$J21,100)</f>
        <v>132.17740414410045</v>
      </c>
      <c r="N47" s="205">
        <f ca="1">IF($A47=N$38,$J21,100)</f>
        <v>100</v>
      </c>
      <c r="O47" s="205">
        <f ca="1">IF($A47=O$38,$J21,100)</f>
        <v>100</v>
      </c>
      <c r="P47" s="205">
        <f ca="1">IF($A47=P$38,$J21,100)</f>
        <v>100</v>
      </c>
      <c r="Q47" s="205">
        <f ca="1">IF($A47=Q$38,$J21,100)</f>
        <v>100</v>
      </c>
      <c r="R47" s="205">
        <f ca="1">IF($A47=R$38,$J21,100)</f>
        <v>100</v>
      </c>
      <c r="S47" s="205">
        <f ca="1">IF($A47=S$38,$J21,100)</f>
        <v>100</v>
      </c>
    </row>
    <row r="48" spans="1:19" s="202" customFormat="1" ht="12">
      <c r="A48" s="204" t="str">
        <f ca="1">INDEX(Group!$Q$14:$Q$36,'Group (Sorted)'!B22)</f>
        <v>G</v>
      </c>
      <c r="B48" s="204">
        <f ca="1">IF($A48=B$38,$J22,100)</f>
        <v>100</v>
      </c>
      <c r="C48" s="204">
        <f ca="1">IF($A48=C$38,$J22,100)</f>
        <v>100</v>
      </c>
      <c r="D48" s="204">
        <f ca="1">IF($A48=D$38,$J22,100)</f>
        <v>100</v>
      </c>
      <c r="E48" s="204">
        <f ca="1">IF($A48=E$38,$J22,100)</f>
        <v>100</v>
      </c>
      <c r="F48" s="204">
        <f ca="1">IF($A48=F$38,$J22,100)</f>
        <v>100</v>
      </c>
      <c r="G48" s="204">
        <f ca="1">IF($A48=G$38,$J22,100)</f>
        <v>100</v>
      </c>
      <c r="H48" s="204">
        <f ca="1">IF($A48=H$38,$J22,100)</f>
        <v>64.591379915730343</v>
      </c>
      <c r="I48" s="204">
        <f ca="1">IF($A48=I$38,$J22,100)</f>
        <v>100</v>
      </c>
      <c r="J48" s="204">
        <f ca="1">IF($A48=J$38,$J22,100)</f>
        <v>100</v>
      </c>
      <c r="K48" s="204">
        <f ca="1">IF($A48=K$38,$J22,100)</f>
        <v>100</v>
      </c>
      <c r="L48" s="204">
        <f ca="1">IF($A48=L$38,$J22,100)</f>
        <v>100</v>
      </c>
      <c r="M48" s="204">
        <f ca="1">IF($A48=M$38,$J22,100)</f>
        <v>100</v>
      </c>
      <c r="N48" s="205">
        <f ca="1">IF($A48=N$38,$J22,100)</f>
        <v>100</v>
      </c>
      <c r="O48" s="205">
        <f ca="1">IF($A48=O$38,$J22,100)</f>
        <v>100</v>
      </c>
      <c r="P48" s="205">
        <f ca="1">IF($A48=P$38,$J22,100)</f>
        <v>100</v>
      </c>
      <c r="Q48" s="205">
        <f ca="1">IF($A48=Q$38,$J22,100)</f>
        <v>100</v>
      </c>
      <c r="R48" s="205">
        <f ca="1">IF($A48=R$38,$J22,100)</f>
        <v>100</v>
      </c>
      <c r="S48" s="205">
        <f ca="1">IF($A48=S$38,$J22,100)</f>
        <v>100</v>
      </c>
    </row>
    <row r="49" spans="1:19" s="202" customFormat="1" ht="12">
      <c r="A49" s="204" t="str">
        <f ca="1">INDEX(Group!$Q$14:$Q$36,'Group (Sorted)'!B23)</f>
        <v>J</v>
      </c>
      <c r="B49" s="204">
        <f ca="1">IF($A49=B$38,$J23,100)</f>
        <v>100</v>
      </c>
      <c r="C49" s="204">
        <f ca="1">IF($A49=C$38,$J23,100)</f>
        <v>100</v>
      </c>
      <c r="D49" s="204">
        <f ca="1">IF($A49=D$38,$J23,100)</f>
        <v>100</v>
      </c>
      <c r="E49" s="204">
        <f ca="1">IF($A49=E$38,$J23,100)</f>
        <v>100</v>
      </c>
      <c r="F49" s="204">
        <f ca="1">IF($A49=F$38,$J23,100)</f>
        <v>100</v>
      </c>
      <c r="G49" s="204">
        <f ca="1">IF($A49=G$38,$J23,100)</f>
        <v>100</v>
      </c>
      <c r="H49" s="204">
        <f ca="1">IF($A49=H$38,$J23,100)</f>
        <v>100</v>
      </c>
      <c r="I49" s="204">
        <f ca="1">IF($A49=I$38,$J23,100)</f>
        <v>100</v>
      </c>
      <c r="J49" s="204">
        <f ca="1">IF($A49=J$38,$J23,100)</f>
        <v>100</v>
      </c>
      <c r="K49" s="204">
        <f ca="1">IF($A49=K$38,$J23,100)</f>
        <v>48.455364859859245</v>
      </c>
      <c r="L49" s="204">
        <f ca="1">IF($A49=L$38,$J23,100)</f>
        <v>100</v>
      </c>
      <c r="M49" s="204">
        <f ca="1">IF($A49=M$38,$J23,100)</f>
        <v>100</v>
      </c>
      <c r="N49" s="205">
        <f ca="1">IF($A49=N$38,$J23,100)</f>
        <v>100</v>
      </c>
      <c r="O49" s="205">
        <f ca="1">IF($A49=O$38,$J23,100)</f>
        <v>100</v>
      </c>
      <c r="P49" s="205">
        <f ca="1">IF($A49=P$38,$J23,100)</f>
        <v>100</v>
      </c>
      <c r="Q49" s="205">
        <f ca="1">IF($A49=Q$38,$J23,100)</f>
        <v>100</v>
      </c>
      <c r="R49" s="205">
        <f ca="1">IF($A49=R$38,$J23,100)</f>
        <v>100</v>
      </c>
      <c r="S49" s="205">
        <f ca="1">IF($A49=S$38,$J23,100)</f>
        <v>100</v>
      </c>
    </row>
    <row r="50" spans="1:19" s="202" customFormat="1" ht="12">
      <c r="A50" s="204" t="str">
        <f ca="1">INDEX(Group!$Q$14:$Q$36,'Group (Sorted)'!B24)</f>
        <v>F</v>
      </c>
      <c r="B50" s="204">
        <f ca="1">IF($A50=B$38,$J24,100)</f>
        <v>100</v>
      </c>
      <c r="C50" s="204">
        <f ca="1">IF($A50=C$38,$J24,100)</f>
        <v>100</v>
      </c>
      <c r="D50" s="204">
        <f ca="1">IF($A50=D$38,$J24,100)</f>
        <v>100</v>
      </c>
      <c r="E50" s="204">
        <f ca="1">IF($A50=E$38,$J24,100)</f>
        <v>100</v>
      </c>
      <c r="F50" s="204">
        <f ca="1">IF($A50=F$38,$J24,100)</f>
        <v>100</v>
      </c>
      <c r="G50" s="204">
        <f ca="1">IF($A50=G$38,$J24,100)</f>
        <v>20.64343727643816</v>
      </c>
      <c r="H50" s="204">
        <f ca="1">IF($A50=H$38,$J24,100)</f>
        <v>100</v>
      </c>
      <c r="I50" s="204">
        <f ca="1">IF($A50=I$38,$J24,100)</f>
        <v>100</v>
      </c>
      <c r="J50" s="204">
        <f ca="1">IF($A50=J$38,$J24,100)</f>
        <v>100</v>
      </c>
      <c r="K50" s="204">
        <f ca="1">IF($A50=K$38,$J24,100)</f>
        <v>100</v>
      </c>
      <c r="L50" s="204">
        <f ca="1">IF($A50=L$38,$J24,100)</f>
        <v>100</v>
      </c>
      <c r="M50" s="204">
        <f ca="1">IF($A50=M$38,$J24,100)</f>
        <v>100</v>
      </c>
      <c r="N50" s="205">
        <f ca="1">IF($A50=N$38,$J24,100)</f>
        <v>100</v>
      </c>
      <c r="O50" s="205">
        <f ca="1">IF($A50=O$38,$J24,100)</f>
        <v>100</v>
      </c>
      <c r="P50" s="205">
        <f ca="1">IF($A50=P$38,$J24,100)</f>
        <v>100</v>
      </c>
      <c r="Q50" s="205">
        <f ca="1">IF($A50=Q$38,$J24,100)</f>
        <v>100</v>
      </c>
      <c r="R50" s="205">
        <f ca="1">IF($A50=R$38,$J24,100)</f>
        <v>100</v>
      </c>
      <c r="S50" s="205">
        <f ca="1">IF($A50=S$38,$J24,100)</f>
        <v>100</v>
      </c>
    </row>
    <row r="51" spans="1:19" s="202" customFormat="1" ht="12">
      <c r="A51" s="204" t="str">
        <f ca="1">INDEX(Group!$Q$14:$Q$36,'Group (Sorted)'!B25)</f>
        <v>O</v>
      </c>
      <c r="B51" s="204">
        <f ca="1">IF($A51=B$38,$J25,100)</f>
        <v>100</v>
      </c>
      <c r="C51" s="204">
        <f ca="1">IF($A51=C$38,$J25,100)</f>
        <v>100</v>
      </c>
      <c r="D51" s="204">
        <f ca="1">IF($A51=D$38,$J25,100)</f>
        <v>100</v>
      </c>
      <c r="E51" s="204">
        <f ca="1">IF($A51=E$38,$J25,100)</f>
        <v>100</v>
      </c>
      <c r="F51" s="204">
        <f ca="1">IF($A51=F$38,$J25,100)</f>
        <v>100</v>
      </c>
      <c r="G51" s="204">
        <f ca="1">IF($A51=G$38,$J25,100)</f>
        <v>100</v>
      </c>
      <c r="H51" s="204">
        <f ca="1">IF($A51=H$38,$J25,100)</f>
        <v>100</v>
      </c>
      <c r="I51" s="204">
        <f ca="1">IF($A51=I$38,$J25,100)</f>
        <v>100</v>
      </c>
      <c r="J51" s="204">
        <f ca="1">IF($A51=J$38,$J25,100)</f>
        <v>100</v>
      </c>
      <c r="K51" s="204">
        <f ca="1">IF($A51=K$38,$J25,100)</f>
        <v>100</v>
      </c>
      <c r="L51" s="204">
        <f ca="1">IF($A51=L$38,$J25,100)</f>
        <v>100</v>
      </c>
      <c r="M51" s="204">
        <f ca="1">IF($A51=M$38,$J25,100)</f>
        <v>100</v>
      </c>
      <c r="N51" s="205">
        <f ca="1">IF($A51=N$38,$J25,100)</f>
        <v>100</v>
      </c>
      <c r="O51" s="205">
        <f ca="1">IF($A51=O$38,$J25,100)</f>
        <v>100</v>
      </c>
      <c r="P51" s="205">
        <f ca="1">IF($A51=P$38,$J25,100)</f>
        <v>12.008273971261413</v>
      </c>
      <c r="Q51" s="205">
        <f ca="1">IF($A51=Q$38,$J25,100)</f>
        <v>100</v>
      </c>
      <c r="R51" s="205">
        <f ca="1">IF($A51=R$38,$J25,100)</f>
        <v>100</v>
      </c>
      <c r="S51" s="205">
        <f ca="1">IF($A51=S$38,$J25,100)</f>
        <v>100</v>
      </c>
    </row>
    <row r="52" spans="1:19" s="202" customFormat="1" ht="12">
      <c r="A52" s="204" t="str">
        <f ca="1">INDEX(Group!$Q$14:$Q$36,'Group (Sorted)'!B26)</f>
        <v>C</v>
      </c>
      <c r="B52" s="204">
        <f ca="1">IF($A52=B$38,$J26,100)</f>
        <v>100</v>
      </c>
      <c r="C52" s="204">
        <f ca="1">IF($A52=C$38,$J26,100)</f>
        <v>100</v>
      </c>
      <c r="D52" s="204">
        <f ca="1">IF($A52=D$38,$J26,100)</f>
        <v>11.961366651061175</v>
      </c>
      <c r="E52" s="204">
        <f ca="1">IF($A52=E$38,$J26,100)</f>
        <v>100</v>
      </c>
      <c r="F52" s="204">
        <f ca="1">IF($A52=F$38,$J26,100)</f>
        <v>100</v>
      </c>
      <c r="G52" s="204">
        <f ca="1">IF($A52=G$38,$J26,100)</f>
        <v>100</v>
      </c>
      <c r="H52" s="204">
        <f ca="1">IF($A52=H$38,$J26,100)</f>
        <v>100</v>
      </c>
      <c r="I52" s="204">
        <f ca="1">IF($A52=I$38,$J26,100)</f>
        <v>100</v>
      </c>
      <c r="J52" s="204">
        <f ca="1">IF($A52=J$38,$J26,100)</f>
        <v>100</v>
      </c>
      <c r="K52" s="204">
        <f ca="1">IF($A52=K$38,$J26,100)</f>
        <v>100</v>
      </c>
      <c r="L52" s="204">
        <f ca="1">IF($A52=L$38,$J26,100)</f>
        <v>100</v>
      </c>
      <c r="M52" s="204">
        <f ca="1">IF($A52=M$38,$J26,100)</f>
        <v>100</v>
      </c>
      <c r="N52" s="205">
        <f ca="1">IF($A52=N$38,$J26,100)</f>
        <v>100</v>
      </c>
      <c r="O52" s="205">
        <f ca="1">IF($A52=O$38,$J26,100)</f>
        <v>100</v>
      </c>
      <c r="P52" s="205">
        <f ca="1">IF($A52=P$38,$J26,100)</f>
        <v>100</v>
      </c>
      <c r="Q52" s="205">
        <f ca="1">IF($A52=Q$38,$J26,100)</f>
        <v>100</v>
      </c>
      <c r="R52" s="205">
        <f ca="1">IF($A52=R$38,$J26,100)</f>
        <v>100</v>
      </c>
      <c r="S52" s="205">
        <f ca="1">IF($A52=S$38,$J26,100)</f>
        <v>100</v>
      </c>
    </row>
    <row r="53" spans="1:19" s="202" customFormat="1" ht="12">
      <c r="A53" s="204" t="str">
        <f ca="1">INDEX(Group!$Q$14:$Q$36,'Group (Sorted)'!B27)</f>
        <v>E</v>
      </c>
      <c r="B53" s="204">
        <f ca="1">IF($A53=B$38,$J27,100)</f>
        <v>100</v>
      </c>
      <c r="C53" s="204">
        <f ca="1">IF($A53=C$38,$J27,100)</f>
        <v>100</v>
      </c>
      <c r="D53" s="204">
        <f ca="1">IF($A53=D$38,$J27,100)</f>
        <v>100</v>
      </c>
      <c r="E53" s="204">
        <f ca="1">IF($A53=E$38,$J27,100)</f>
        <v>100</v>
      </c>
      <c r="F53" s="204">
        <f ca="1">IF($A53=F$38,$J27,100)</f>
        <v>0</v>
      </c>
      <c r="G53" s="204">
        <f ca="1">IF($A53=G$38,$J27,100)</f>
        <v>100</v>
      </c>
      <c r="H53" s="204">
        <f ca="1">IF($A53=H$38,$J27,100)</f>
        <v>100</v>
      </c>
      <c r="I53" s="204">
        <f ca="1">IF($A53=I$38,$J27,100)</f>
        <v>100</v>
      </c>
      <c r="J53" s="204">
        <f ca="1">IF($A53=J$38,$J27,100)</f>
        <v>100</v>
      </c>
      <c r="K53" s="204">
        <f ca="1">IF($A53=K$38,$J27,100)</f>
        <v>100</v>
      </c>
      <c r="L53" s="204">
        <f ca="1">IF($A53=L$38,$J27,100)</f>
        <v>100</v>
      </c>
      <c r="M53" s="204">
        <f ca="1">IF($A53=M$38,$J27,100)</f>
        <v>100</v>
      </c>
      <c r="N53" s="205">
        <f ca="1">IF($A53=N$38,$J27,100)</f>
        <v>100</v>
      </c>
      <c r="O53" s="205">
        <f ca="1">IF($A53=O$38,$J27,100)</f>
        <v>100</v>
      </c>
      <c r="P53" s="205">
        <f ca="1">IF($A53=P$38,$J27,100)</f>
        <v>100</v>
      </c>
      <c r="Q53" s="205">
        <f ca="1">IF($A53=Q$38,$J27,100)</f>
        <v>100</v>
      </c>
      <c r="R53" s="205">
        <f ca="1">IF($A53=R$38,$J27,100)</f>
        <v>100</v>
      </c>
      <c r="S53" s="205">
        <f ca="1">IF($A53=S$38,$J27,100)</f>
        <v>100</v>
      </c>
    </row>
    <row r="54" spans="1:19" s="202" customFormat="1" ht="12">
      <c r="A54" s="204" t="str">
        <f ca="1">INDEX(Group!$Q$14:$Q$36,'Group (Sorted)'!B28)</f>
        <v>A</v>
      </c>
      <c r="B54" s="204">
        <f ca="1">IF($A54=B$38,$J28,100)</f>
        <v>0</v>
      </c>
      <c r="C54" s="204">
        <f ca="1">IF($A54=C$38,$J28,100)</f>
        <v>100</v>
      </c>
      <c r="D54" s="204">
        <f ca="1">IF($A54=D$38,$J28,100)</f>
        <v>100</v>
      </c>
      <c r="E54" s="204">
        <f ca="1">IF($A54=E$38,$J28,100)</f>
        <v>100</v>
      </c>
      <c r="F54" s="204">
        <f ca="1">IF($A54=F$38,$J28,100)</f>
        <v>100</v>
      </c>
      <c r="G54" s="204">
        <f ca="1">IF($A54=G$38,$J28,100)</f>
        <v>100</v>
      </c>
      <c r="H54" s="204">
        <f ca="1">IF($A54=H$38,$J28,100)</f>
        <v>100</v>
      </c>
      <c r="I54" s="204">
        <f ca="1">IF($A54=I$38,$J28,100)</f>
        <v>100</v>
      </c>
      <c r="J54" s="204">
        <f ca="1">IF($A54=J$38,$J28,100)</f>
        <v>100</v>
      </c>
      <c r="K54" s="204">
        <f ca="1">IF($A54=K$38,$J28,100)</f>
        <v>100</v>
      </c>
      <c r="L54" s="204">
        <f ca="1">IF($A54=L$38,$J28,100)</f>
        <v>100</v>
      </c>
      <c r="M54" s="204">
        <f ca="1">IF($A54=M$38,$J28,100)</f>
        <v>100</v>
      </c>
      <c r="N54" s="205">
        <f ca="1">IF($A54=N$38,$J28,100)</f>
        <v>100</v>
      </c>
      <c r="O54" s="205">
        <f ca="1">IF($A54=O$38,$J28,100)</f>
        <v>100</v>
      </c>
      <c r="P54" s="205">
        <f ca="1">IF($A54=P$38,$J28,100)</f>
        <v>100</v>
      </c>
      <c r="Q54" s="205">
        <f ca="1">IF($A54=Q$38,$J28,100)</f>
        <v>100</v>
      </c>
      <c r="R54" s="205">
        <f ca="1">IF($A54=R$38,$J28,100)</f>
        <v>100</v>
      </c>
      <c r="S54" s="205">
        <f ca="1">IF($A54=S$38,$J28,100)</f>
        <v>100</v>
      </c>
    </row>
    <row r="55" spans="1:19" s="202" customFormat="1" ht="12">
      <c r="A55" s="204" t="str">
        <f ca="1">INDEX(Group!$Q$14:$Q$36,'Group (Sorted)'!B29)</f>
        <v>D</v>
      </c>
      <c r="B55" s="204">
        <f ca="1">IF($A55=B$38,$J29,100)</f>
        <v>100</v>
      </c>
      <c r="C55" s="204">
        <f ca="1">IF($A55=C$38,$J29,100)</f>
        <v>100</v>
      </c>
      <c r="D55" s="204">
        <f ca="1">IF($A55=D$38,$J29,100)</f>
        <v>100</v>
      </c>
      <c r="E55" s="204">
        <f ca="1">IF($A55=E$38,$J29,100)</f>
        <v>0</v>
      </c>
      <c r="F55" s="204">
        <f ca="1">IF($A55=F$38,$J29,100)</f>
        <v>100</v>
      </c>
      <c r="G55" s="204">
        <f ca="1">IF($A55=G$38,$J29,100)</f>
        <v>100</v>
      </c>
      <c r="H55" s="204">
        <f ca="1">IF($A55=H$38,$J29,100)</f>
        <v>100</v>
      </c>
      <c r="I55" s="204">
        <f ca="1">IF($A55=I$38,$J29,100)</f>
        <v>100</v>
      </c>
      <c r="J55" s="204">
        <f ca="1">IF($A55=J$38,$J29,100)</f>
        <v>100</v>
      </c>
      <c r="K55" s="204">
        <f ca="1">IF($A55=K$38,$J29,100)</f>
        <v>100</v>
      </c>
      <c r="L55" s="204">
        <f ca="1">IF($A55=L$38,$J29,100)</f>
        <v>100</v>
      </c>
      <c r="M55" s="204">
        <f ca="1">IF($A55=M$38,$J29,100)</f>
        <v>100</v>
      </c>
      <c r="N55" s="205">
        <f ca="1">IF($A55=N$38,$J29,100)</f>
        <v>100</v>
      </c>
      <c r="O55" s="205">
        <f ca="1">IF($A55=O$38,$J29,100)</f>
        <v>100</v>
      </c>
      <c r="P55" s="205">
        <f ca="1">IF($A55=P$38,$J29,100)</f>
        <v>100</v>
      </c>
      <c r="Q55" s="205">
        <f ca="1">IF($A55=Q$38,$J29,100)</f>
        <v>100</v>
      </c>
      <c r="R55" s="205">
        <f ca="1">IF($A55=R$38,$J29,100)</f>
        <v>100</v>
      </c>
      <c r="S55" s="205">
        <f ca="1">IF($A55=S$38,$J29,100)</f>
        <v>100</v>
      </c>
    </row>
    <row r="56" spans="1:19" s="202" customFormat="1" ht="12">
      <c r="A56" s="204" t="str">
        <f ca="1">INDEX(Group!$Q$14:$Q$36,'Group (Sorted)'!B30)</f>
        <v>B</v>
      </c>
      <c r="B56" s="204">
        <f ca="1">IF($A56=B$38,$J30,100)</f>
        <v>100</v>
      </c>
      <c r="C56" s="204">
        <f ca="1">IF($A56=C$38,$J30,100)</f>
        <v>0</v>
      </c>
      <c r="D56" s="204">
        <f ca="1">IF($A56=D$38,$J30,100)</f>
        <v>100</v>
      </c>
      <c r="E56" s="204">
        <f ca="1">IF($A56=E$38,$J30,100)</f>
        <v>100</v>
      </c>
      <c r="F56" s="204">
        <f ca="1">IF($A56=F$38,$J30,100)</f>
        <v>100</v>
      </c>
      <c r="G56" s="204">
        <f ca="1">IF($A56=G$38,$J30,100)</f>
        <v>100</v>
      </c>
      <c r="H56" s="204">
        <f ca="1">IF($A56=H$38,$J30,100)</f>
        <v>100</v>
      </c>
      <c r="I56" s="204">
        <f ca="1">IF($A56=I$38,$J30,100)</f>
        <v>100</v>
      </c>
      <c r="J56" s="204">
        <f ca="1">IF($A56=J$38,$J30,100)</f>
        <v>100</v>
      </c>
      <c r="K56" s="204">
        <f ca="1">IF($A56=K$38,$J30,100)</f>
        <v>100</v>
      </c>
      <c r="L56" s="204">
        <f ca="1">IF($A56=L$38,$J30,100)</f>
        <v>100</v>
      </c>
      <c r="M56" s="204">
        <f ca="1">IF($A56=M$38,$J30,100)</f>
        <v>100</v>
      </c>
      <c r="N56" s="205">
        <f ca="1">IF($A56=N$38,$J30,100)</f>
        <v>100</v>
      </c>
      <c r="O56" s="205">
        <f ca="1">IF($A56=O$38,$J30,100)</f>
        <v>100</v>
      </c>
      <c r="P56" s="205">
        <f ca="1">IF($A56=P$38,$J30,100)</f>
        <v>100</v>
      </c>
      <c r="Q56" s="205">
        <f ca="1">IF($A56=Q$38,$J30,100)</f>
        <v>100</v>
      </c>
      <c r="R56" s="205">
        <f ca="1">IF($A56=R$38,$J30,100)</f>
        <v>100</v>
      </c>
      <c r="S56" s="205">
        <f ca="1">IF($A56=S$38,$J30,100)</f>
        <v>100</v>
      </c>
    </row>
    <row r="57" spans="1:19" s="177" customFormat="1" ht="12" hidden="1">
      <c r="A57" s="202"/>
      <c r="B57" s="202"/>
      <c r="C57" s="202"/>
      <c r="D57" s="202"/>
      <c r="E57" s="202"/>
      <c r="F57" s="202"/>
      <c r="G57" s="202"/>
      <c r="H57" s="202"/>
      <c r="I57" s="202"/>
      <c r="J57" s="202"/>
      <c r="K57" s="202"/>
      <c r="L57" s="202"/>
      <c r="M57" s="202"/>
      <c r="N57" s="201"/>
      <c r="O57" s="201"/>
      <c r="P57" s="201"/>
      <c r="Q57" s="201"/>
      <c r="R57" s="201"/>
      <c r="S57" s="201"/>
    </row>
    <row r="58" spans="2:19" s="177" customFormat="1" ht="12" hidden="1">
      <c r="B58" s="202"/>
      <c r="C58" s="202"/>
      <c r="D58" s="202"/>
      <c r="E58" s="202"/>
      <c r="F58" s="202"/>
      <c r="G58" s="202"/>
      <c r="H58" s="202"/>
      <c r="I58" s="202"/>
      <c r="J58" s="202"/>
      <c r="K58" s="202"/>
      <c r="L58" s="202"/>
      <c r="M58" s="202"/>
      <c r="N58" s="201"/>
      <c r="O58" s="201"/>
      <c r="P58" s="201"/>
      <c r="Q58" s="201"/>
      <c r="R58" s="201"/>
      <c r="S58" s="201"/>
    </row>
    <row r="59" spans="2:19" s="177" customFormat="1" ht="12" hidden="1">
      <c r="B59" s="202"/>
      <c r="C59" s="202"/>
      <c r="D59" s="202"/>
      <c r="E59" s="202"/>
      <c r="F59" s="202"/>
      <c r="G59" s="202"/>
      <c r="H59" s="202"/>
      <c r="I59" s="202"/>
      <c r="J59" s="202"/>
      <c r="K59" s="202"/>
      <c r="L59" s="202"/>
      <c r="M59" s="202"/>
      <c r="N59" s="201"/>
      <c r="O59" s="201"/>
      <c r="P59" s="201"/>
      <c r="Q59" s="201"/>
      <c r="R59" s="201"/>
      <c r="S59" s="201"/>
    </row>
    <row r="60" spans="2:19" s="177" customFormat="1" ht="12" hidden="1">
      <c r="B60" s="202"/>
      <c r="C60" s="202"/>
      <c r="D60" s="202"/>
      <c r="E60" s="202"/>
      <c r="F60" s="202"/>
      <c r="G60" s="202"/>
      <c r="H60" s="202"/>
      <c r="I60" s="202"/>
      <c r="J60" s="202"/>
      <c r="K60" s="202"/>
      <c r="L60" s="202"/>
      <c r="M60" s="202"/>
      <c r="N60" s="201"/>
      <c r="O60" s="201"/>
      <c r="P60" s="201"/>
      <c r="Q60" s="201"/>
      <c r="R60" s="201"/>
      <c r="S60" s="201"/>
    </row>
    <row r="61" spans="2:19" s="177" customFormat="1" ht="12" hidden="1">
      <c r="B61" s="202"/>
      <c r="C61" s="202"/>
      <c r="D61" s="202"/>
      <c r="E61" s="202"/>
      <c r="F61" s="202"/>
      <c r="G61" s="202"/>
      <c r="H61" s="202"/>
      <c r="I61" s="202"/>
      <c r="J61" s="202"/>
      <c r="K61" s="202"/>
      <c r="L61" s="202"/>
      <c r="M61" s="202"/>
      <c r="N61" s="201"/>
      <c r="O61" s="201"/>
      <c r="P61" s="201"/>
      <c r="Q61" s="201"/>
      <c r="R61" s="201"/>
      <c r="S61" s="201"/>
    </row>
    <row r="62" spans="2:19" s="177" customFormat="1" ht="12" hidden="1">
      <c r="B62" s="202"/>
      <c r="C62" s="202"/>
      <c r="D62" s="202"/>
      <c r="E62" s="202"/>
      <c r="F62" s="202"/>
      <c r="G62" s="202"/>
      <c r="H62" s="202"/>
      <c r="I62" s="202"/>
      <c r="J62" s="202"/>
      <c r="K62" s="202"/>
      <c r="L62" s="202"/>
      <c r="M62" s="202"/>
      <c r="N62" s="201"/>
      <c r="O62" s="201"/>
      <c r="P62" s="201"/>
      <c r="Q62" s="201"/>
      <c r="R62" s="201"/>
      <c r="S62" s="201"/>
    </row>
    <row r="63" spans="2:19" s="177" customFormat="1" ht="12" hidden="1">
      <c r="B63" s="202"/>
      <c r="C63" s="202"/>
      <c r="D63" s="202"/>
      <c r="E63" s="202"/>
      <c r="F63" s="202"/>
      <c r="G63" s="202"/>
      <c r="H63" s="202"/>
      <c r="I63" s="202"/>
      <c r="J63" s="202"/>
      <c r="K63" s="202"/>
      <c r="L63" s="202"/>
      <c r="M63" s="202"/>
      <c r="N63" s="201"/>
      <c r="O63" s="201"/>
      <c r="P63" s="201"/>
      <c r="Q63" s="201"/>
      <c r="R63" s="201"/>
      <c r="S63" s="201"/>
    </row>
    <row r="64" spans="2:19" s="177" customFormat="1" ht="12" hidden="1">
      <c r="B64" s="202"/>
      <c r="C64" s="202"/>
      <c r="D64" s="202"/>
      <c r="E64" s="202"/>
      <c r="F64" s="202"/>
      <c r="G64" s="202"/>
      <c r="H64" s="202"/>
      <c r="I64" s="202"/>
      <c r="J64" s="202"/>
      <c r="K64" s="202"/>
      <c r="L64" s="202"/>
      <c r="M64" s="202"/>
      <c r="N64" s="201"/>
      <c r="O64" s="201"/>
      <c r="P64" s="201"/>
      <c r="Q64" s="201"/>
      <c r="R64" s="201"/>
      <c r="S64" s="201"/>
    </row>
    <row r="65" spans="2:19" s="177" customFormat="1" ht="12" hidden="1">
      <c r="B65" s="202"/>
      <c r="C65" s="202"/>
      <c r="D65" s="202"/>
      <c r="E65" s="202"/>
      <c r="F65" s="202"/>
      <c r="G65" s="202"/>
      <c r="H65" s="202"/>
      <c r="I65" s="202"/>
      <c r="J65" s="202"/>
      <c r="K65" s="202"/>
      <c r="L65" s="202"/>
      <c r="M65" s="202"/>
      <c r="N65" s="201"/>
      <c r="O65" s="201"/>
      <c r="P65" s="201"/>
      <c r="Q65" s="201"/>
      <c r="R65" s="201"/>
      <c r="S65" s="201"/>
    </row>
    <row r="66" spans="2:19" s="177" customFormat="1" ht="12" hidden="1">
      <c r="B66" s="202"/>
      <c r="C66" s="202"/>
      <c r="D66" s="202"/>
      <c r="E66" s="202"/>
      <c r="F66" s="202"/>
      <c r="G66" s="202"/>
      <c r="H66" s="202"/>
      <c r="I66" s="202"/>
      <c r="J66" s="202"/>
      <c r="K66" s="202"/>
      <c r="L66" s="202"/>
      <c r="M66" s="202"/>
      <c r="N66" s="201"/>
      <c r="O66" s="201"/>
      <c r="P66" s="201"/>
      <c r="Q66" s="201"/>
      <c r="R66" s="201"/>
      <c r="S66" s="201"/>
    </row>
    <row r="67" spans="2:19" s="177" customFormat="1" ht="12" hidden="1">
      <c r="B67" s="202"/>
      <c r="C67" s="202"/>
      <c r="D67" s="202"/>
      <c r="E67" s="202"/>
      <c r="F67" s="202"/>
      <c r="G67" s="202"/>
      <c r="H67" s="202"/>
      <c r="I67" s="202"/>
      <c r="J67" s="202"/>
      <c r="K67" s="202"/>
      <c r="L67" s="202"/>
      <c r="M67" s="202"/>
      <c r="N67" s="201"/>
      <c r="O67" s="201"/>
      <c r="P67" s="201"/>
      <c r="Q67" s="201"/>
      <c r="R67" s="201"/>
      <c r="S67" s="201"/>
    </row>
    <row r="68" spans="2:19" s="177" customFormat="1" ht="12" hidden="1">
      <c r="B68" s="202"/>
      <c r="C68" s="202"/>
      <c r="D68" s="202"/>
      <c r="E68" s="202"/>
      <c r="F68" s="202"/>
      <c r="G68" s="202"/>
      <c r="H68" s="202"/>
      <c r="I68" s="202"/>
      <c r="J68" s="202"/>
      <c r="K68" s="202"/>
      <c r="L68" s="202"/>
      <c r="M68" s="202"/>
      <c r="N68" s="201"/>
      <c r="O68" s="201"/>
      <c r="P68" s="201"/>
      <c r="Q68" s="201"/>
      <c r="R68" s="201"/>
      <c r="S68" s="201"/>
    </row>
    <row r="69" spans="2:19" s="177" customFormat="1" ht="12" hidden="1">
      <c r="B69" s="202"/>
      <c r="C69" s="202"/>
      <c r="D69" s="202"/>
      <c r="E69" s="202"/>
      <c r="F69" s="202"/>
      <c r="G69" s="202"/>
      <c r="H69" s="202"/>
      <c r="I69" s="202"/>
      <c r="J69" s="202"/>
      <c r="K69" s="202"/>
      <c r="L69" s="202"/>
      <c r="M69" s="202"/>
      <c r="N69" s="201"/>
      <c r="O69" s="201"/>
      <c r="P69" s="201"/>
      <c r="Q69" s="201"/>
      <c r="R69" s="201"/>
      <c r="S69" s="201"/>
    </row>
    <row r="70" spans="2:19" s="177" customFormat="1" ht="12" hidden="1">
      <c r="B70" s="202"/>
      <c r="C70" s="202"/>
      <c r="D70" s="202"/>
      <c r="E70" s="202"/>
      <c r="F70" s="202"/>
      <c r="G70" s="202"/>
      <c r="H70" s="202"/>
      <c r="I70" s="202"/>
      <c r="J70" s="202"/>
      <c r="K70" s="202"/>
      <c r="L70" s="202"/>
      <c r="M70" s="202"/>
      <c r="N70" s="201"/>
      <c r="O70" s="201"/>
      <c r="P70" s="201"/>
      <c r="Q70" s="201"/>
      <c r="R70" s="201"/>
      <c r="S70" s="201"/>
    </row>
    <row r="71" spans="2:19" s="177" customFormat="1" ht="12" hidden="1">
      <c r="B71" s="202"/>
      <c r="C71" s="202"/>
      <c r="D71" s="202"/>
      <c r="E71" s="202"/>
      <c r="F71" s="202"/>
      <c r="G71" s="202"/>
      <c r="H71" s="202"/>
      <c r="I71" s="202"/>
      <c r="J71" s="202"/>
      <c r="K71" s="202"/>
      <c r="L71" s="202"/>
      <c r="M71" s="202"/>
      <c r="N71" s="201"/>
      <c r="O71" s="201"/>
      <c r="P71" s="201"/>
      <c r="Q71" s="201"/>
      <c r="R71" s="201"/>
      <c r="S71" s="201"/>
    </row>
    <row r="72" spans="2:19" s="177" customFormat="1" ht="12" hidden="1">
      <c r="B72" s="202"/>
      <c r="C72" s="202"/>
      <c r="D72" s="202"/>
      <c r="E72" s="202"/>
      <c r="F72" s="202"/>
      <c r="G72" s="202"/>
      <c r="H72" s="202"/>
      <c r="I72" s="202"/>
      <c r="J72" s="202"/>
      <c r="K72" s="202"/>
      <c r="L72" s="202"/>
      <c r="M72" s="202"/>
      <c r="N72" s="201"/>
      <c r="O72" s="201"/>
      <c r="P72" s="201"/>
      <c r="Q72" s="201"/>
      <c r="R72" s="201"/>
      <c r="S72" s="201"/>
    </row>
    <row r="73" spans="2:19" s="177" customFormat="1" ht="12" hidden="1">
      <c r="B73" s="202"/>
      <c r="C73" s="202"/>
      <c r="D73" s="202"/>
      <c r="E73" s="202"/>
      <c r="F73" s="202"/>
      <c r="G73" s="202"/>
      <c r="H73" s="202"/>
      <c r="I73" s="202"/>
      <c r="J73" s="202"/>
      <c r="K73" s="202"/>
      <c r="L73" s="202"/>
      <c r="M73" s="202"/>
      <c r="N73" s="201"/>
      <c r="O73" s="201"/>
      <c r="P73" s="201"/>
      <c r="Q73" s="201"/>
      <c r="R73" s="201"/>
      <c r="S73" s="201"/>
    </row>
    <row r="74" spans="2:19" s="177" customFormat="1" ht="12" hidden="1">
      <c r="B74" s="202"/>
      <c r="C74" s="202"/>
      <c r="D74" s="202"/>
      <c r="E74" s="202"/>
      <c r="F74" s="202"/>
      <c r="G74" s="202"/>
      <c r="H74" s="202"/>
      <c r="I74" s="202"/>
      <c r="J74" s="202"/>
      <c r="K74" s="202"/>
      <c r="L74" s="202"/>
      <c r="M74" s="202"/>
      <c r="N74" s="201"/>
      <c r="O74" s="201"/>
      <c r="P74" s="201"/>
      <c r="Q74" s="201"/>
      <c r="R74" s="201"/>
      <c r="S74" s="201"/>
    </row>
    <row r="75" spans="2:19" s="177" customFormat="1" ht="12" hidden="1">
      <c r="B75" s="202"/>
      <c r="C75" s="202"/>
      <c r="D75" s="202"/>
      <c r="E75" s="202"/>
      <c r="F75" s="202"/>
      <c r="G75" s="202"/>
      <c r="H75" s="202"/>
      <c r="I75" s="202"/>
      <c r="J75" s="202"/>
      <c r="K75" s="202"/>
      <c r="L75" s="202"/>
      <c r="M75" s="202"/>
      <c r="N75" s="201"/>
      <c r="O75" s="201"/>
      <c r="P75" s="201"/>
      <c r="Q75" s="201"/>
      <c r="R75" s="201"/>
      <c r="S75" s="201"/>
    </row>
    <row r="76" spans="2:19" s="177" customFormat="1" ht="12" hidden="1">
      <c r="B76" s="202"/>
      <c r="C76" s="202"/>
      <c r="D76" s="202"/>
      <c r="E76" s="202"/>
      <c r="F76" s="202"/>
      <c r="G76" s="202"/>
      <c r="H76" s="202"/>
      <c r="I76" s="202"/>
      <c r="J76" s="202"/>
      <c r="K76" s="202"/>
      <c r="L76" s="202"/>
      <c r="M76" s="202"/>
      <c r="N76" s="201"/>
      <c r="O76" s="201"/>
      <c r="P76" s="201"/>
      <c r="Q76" s="201"/>
      <c r="R76" s="201"/>
      <c r="S76" s="201"/>
    </row>
    <row r="77" spans="2:19" s="177" customFormat="1" ht="12" hidden="1">
      <c r="B77" s="202"/>
      <c r="C77" s="202"/>
      <c r="D77" s="202"/>
      <c r="E77" s="202"/>
      <c r="F77" s="202"/>
      <c r="G77" s="202"/>
      <c r="H77" s="202"/>
      <c r="I77" s="202"/>
      <c r="J77" s="202"/>
      <c r="K77" s="202"/>
      <c r="L77" s="202"/>
      <c r="M77" s="202"/>
      <c r="N77" s="201"/>
      <c r="O77" s="201"/>
      <c r="P77" s="201"/>
      <c r="Q77" s="201"/>
      <c r="R77" s="201"/>
      <c r="S77" s="201"/>
    </row>
    <row r="78" spans="2:19" s="177" customFormat="1" ht="12" hidden="1">
      <c r="B78" s="202"/>
      <c r="C78" s="202"/>
      <c r="D78" s="202"/>
      <c r="E78" s="202"/>
      <c r="F78" s="202"/>
      <c r="G78" s="202"/>
      <c r="H78" s="202"/>
      <c r="I78" s="202"/>
      <c r="J78" s="202"/>
      <c r="K78" s="202"/>
      <c r="L78" s="202"/>
      <c r="M78" s="202"/>
      <c r="N78" s="201"/>
      <c r="O78" s="201"/>
      <c r="P78" s="201"/>
      <c r="Q78" s="201"/>
      <c r="R78" s="201"/>
      <c r="S78" s="201"/>
    </row>
    <row r="79" spans="2:19" s="177" customFormat="1" ht="12" hidden="1">
      <c r="B79" s="202"/>
      <c r="C79" s="202"/>
      <c r="D79" s="202"/>
      <c r="E79" s="202"/>
      <c r="F79" s="202"/>
      <c r="G79" s="202"/>
      <c r="H79" s="202"/>
      <c r="I79" s="202"/>
      <c r="J79" s="202"/>
      <c r="K79" s="202"/>
      <c r="L79" s="202"/>
      <c r="M79" s="202"/>
      <c r="N79" s="201"/>
      <c r="O79" s="201"/>
      <c r="P79" s="201"/>
      <c r="Q79" s="201"/>
      <c r="R79" s="201"/>
      <c r="S79" s="201"/>
    </row>
    <row r="80" spans="2:19" s="177" customFormat="1" ht="12" hidden="1">
      <c r="B80" s="202"/>
      <c r="C80" s="202"/>
      <c r="D80" s="202"/>
      <c r="E80" s="202"/>
      <c r="F80" s="202"/>
      <c r="G80" s="202"/>
      <c r="H80" s="202"/>
      <c r="I80" s="202"/>
      <c r="J80" s="202"/>
      <c r="K80" s="202"/>
      <c r="L80" s="202"/>
      <c r="M80" s="202"/>
      <c r="N80" s="201"/>
      <c r="O80" s="201"/>
      <c r="P80" s="201"/>
      <c r="Q80" s="201"/>
      <c r="R80" s="201"/>
      <c r="S80" s="201"/>
    </row>
    <row r="81" spans="2:19" s="177" customFormat="1" ht="12" hidden="1">
      <c r="B81" s="202"/>
      <c r="C81" s="202"/>
      <c r="D81" s="202"/>
      <c r="E81" s="202"/>
      <c r="F81" s="202"/>
      <c r="G81" s="202"/>
      <c r="H81" s="202"/>
      <c r="I81" s="202"/>
      <c r="J81" s="202"/>
      <c r="K81" s="202"/>
      <c r="L81" s="202"/>
      <c r="M81" s="202"/>
      <c r="N81" s="201"/>
      <c r="O81" s="201"/>
      <c r="P81" s="201"/>
      <c r="Q81" s="201"/>
      <c r="R81" s="201"/>
      <c r="S81" s="201"/>
    </row>
    <row r="82" spans="2:19" s="177" customFormat="1" ht="12" hidden="1">
      <c r="B82" s="202"/>
      <c r="C82" s="202"/>
      <c r="D82" s="202"/>
      <c r="E82" s="202"/>
      <c r="F82" s="202"/>
      <c r="G82" s="202"/>
      <c r="H82" s="202"/>
      <c r="I82" s="202"/>
      <c r="J82" s="202"/>
      <c r="K82" s="202"/>
      <c r="L82" s="202"/>
      <c r="M82" s="202"/>
      <c r="N82" s="201"/>
      <c r="O82" s="201"/>
      <c r="P82" s="201"/>
      <c r="Q82" s="201"/>
      <c r="R82" s="201"/>
      <c r="S82" s="201"/>
    </row>
    <row r="83" spans="2:19" s="177" customFormat="1" ht="12" hidden="1">
      <c r="B83" s="202"/>
      <c r="C83" s="202"/>
      <c r="D83" s="202"/>
      <c r="E83" s="202"/>
      <c r="F83" s="202"/>
      <c r="G83" s="202"/>
      <c r="H83" s="202"/>
      <c r="I83" s="202"/>
      <c r="J83" s="202"/>
      <c r="K83" s="202"/>
      <c r="L83" s="202"/>
      <c r="M83" s="202"/>
      <c r="N83" s="201"/>
      <c r="O83" s="201"/>
      <c r="P83" s="201"/>
      <c r="Q83" s="201"/>
      <c r="R83" s="201"/>
      <c r="S83" s="201"/>
    </row>
    <row r="84" spans="2:19" s="177" customFormat="1" ht="12" hidden="1">
      <c r="B84" s="202"/>
      <c r="C84" s="202"/>
      <c r="D84" s="202"/>
      <c r="E84" s="202"/>
      <c r="F84" s="202"/>
      <c r="G84" s="202"/>
      <c r="H84" s="202"/>
      <c r="I84" s="202"/>
      <c r="J84" s="202"/>
      <c r="K84" s="202"/>
      <c r="L84" s="202"/>
      <c r="M84" s="202"/>
      <c r="N84" s="201"/>
      <c r="O84" s="201"/>
      <c r="P84" s="201"/>
      <c r="Q84" s="201"/>
      <c r="R84" s="201"/>
      <c r="S84" s="201"/>
    </row>
    <row r="85" spans="2:19" s="177" customFormat="1" ht="12" hidden="1">
      <c r="B85" s="202"/>
      <c r="C85" s="202"/>
      <c r="D85" s="202"/>
      <c r="E85" s="202"/>
      <c r="F85" s="202"/>
      <c r="G85" s="202"/>
      <c r="H85" s="202"/>
      <c r="I85" s="202"/>
      <c r="J85" s="202"/>
      <c r="K85" s="202"/>
      <c r="L85" s="202"/>
      <c r="M85" s="202"/>
      <c r="N85" s="201"/>
      <c r="O85" s="201"/>
      <c r="P85" s="201"/>
      <c r="Q85" s="201"/>
      <c r="R85" s="201"/>
      <c r="S85" s="201"/>
    </row>
    <row r="86" spans="2:19" s="177" customFormat="1" ht="12" hidden="1">
      <c r="B86" s="202"/>
      <c r="C86" s="202"/>
      <c r="D86" s="202"/>
      <c r="E86" s="202"/>
      <c r="F86" s="202"/>
      <c r="G86" s="202"/>
      <c r="H86" s="202"/>
      <c r="I86" s="202"/>
      <c r="J86" s="202"/>
      <c r="K86" s="202"/>
      <c r="L86" s="202"/>
      <c r="M86" s="202"/>
      <c r="N86" s="201"/>
      <c r="O86" s="201"/>
      <c r="P86" s="201"/>
      <c r="Q86" s="201"/>
      <c r="R86" s="201"/>
      <c r="S86" s="201"/>
    </row>
    <row r="87" spans="2:19" s="177" customFormat="1" ht="12" hidden="1">
      <c r="B87" s="202"/>
      <c r="C87" s="202"/>
      <c r="D87" s="202"/>
      <c r="E87" s="202"/>
      <c r="F87" s="202"/>
      <c r="G87" s="202"/>
      <c r="H87" s="202"/>
      <c r="I87" s="202"/>
      <c r="J87" s="202"/>
      <c r="K87" s="202"/>
      <c r="L87" s="202"/>
      <c r="M87" s="202"/>
      <c r="N87" s="201"/>
      <c r="O87" s="201"/>
      <c r="P87" s="201"/>
      <c r="Q87" s="201"/>
      <c r="R87" s="201"/>
      <c r="S87" s="201"/>
    </row>
    <row r="88" spans="2:19" s="177" customFormat="1" ht="12" hidden="1">
      <c r="B88" s="202"/>
      <c r="C88" s="202"/>
      <c r="D88" s="202"/>
      <c r="E88" s="202"/>
      <c r="F88" s="202"/>
      <c r="G88" s="202"/>
      <c r="H88" s="202"/>
      <c r="I88" s="202"/>
      <c r="J88" s="202"/>
      <c r="K88" s="202"/>
      <c r="L88" s="202"/>
      <c r="M88" s="202"/>
      <c r="N88" s="201"/>
      <c r="O88" s="201"/>
      <c r="P88" s="201"/>
      <c r="Q88" s="201"/>
      <c r="R88" s="201"/>
      <c r="S88" s="201"/>
    </row>
    <row r="89" spans="2:19" s="177" customFormat="1" ht="12" hidden="1">
      <c r="B89" s="202"/>
      <c r="C89" s="202"/>
      <c r="D89" s="202"/>
      <c r="E89" s="202"/>
      <c r="F89" s="202"/>
      <c r="G89" s="202"/>
      <c r="H89" s="202"/>
      <c r="I89" s="202"/>
      <c r="J89" s="202"/>
      <c r="K89" s="202"/>
      <c r="L89" s="202"/>
      <c r="M89" s="202"/>
      <c r="N89" s="201"/>
      <c r="O89" s="201"/>
      <c r="P89" s="201"/>
      <c r="Q89" s="201"/>
      <c r="R89" s="201"/>
      <c r="S89" s="201"/>
    </row>
    <row r="90" spans="2:19" s="177" customFormat="1" ht="12" hidden="1">
      <c r="B90" s="202"/>
      <c r="C90" s="202"/>
      <c r="D90" s="202"/>
      <c r="E90" s="202"/>
      <c r="F90" s="202"/>
      <c r="G90" s="202"/>
      <c r="H90" s="202"/>
      <c r="I90" s="202"/>
      <c r="J90" s="202"/>
      <c r="K90" s="202"/>
      <c r="L90" s="202"/>
      <c r="M90" s="202"/>
      <c r="N90" s="201"/>
      <c r="O90" s="201"/>
      <c r="P90" s="201"/>
      <c r="Q90" s="201"/>
      <c r="R90" s="201"/>
      <c r="S90" s="201"/>
    </row>
    <row r="91" spans="2:19" s="177" customFormat="1" ht="12" hidden="1">
      <c r="B91" s="202"/>
      <c r="C91" s="202"/>
      <c r="D91" s="202"/>
      <c r="E91" s="202"/>
      <c r="F91" s="202"/>
      <c r="G91" s="202"/>
      <c r="H91" s="202"/>
      <c r="I91" s="202"/>
      <c r="J91" s="202"/>
      <c r="K91" s="202"/>
      <c r="L91" s="202"/>
      <c r="M91" s="202"/>
      <c r="N91" s="201"/>
      <c r="O91" s="201"/>
      <c r="P91" s="201"/>
      <c r="Q91" s="201"/>
      <c r="R91" s="201"/>
      <c r="S91" s="201"/>
    </row>
    <row r="92" spans="2:19" s="177" customFormat="1" ht="12" hidden="1">
      <c r="B92" s="202"/>
      <c r="C92" s="202"/>
      <c r="D92" s="202"/>
      <c r="E92" s="202"/>
      <c r="F92" s="202"/>
      <c r="G92" s="202"/>
      <c r="H92" s="202"/>
      <c r="I92" s="202"/>
      <c r="J92" s="202"/>
      <c r="K92" s="202"/>
      <c r="L92" s="202"/>
      <c r="M92" s="202"/>
      <c r="N92" s="201"/>
      <c r="O92" s="201"/>
      <c r="P92" s="201"/>
      <c r="Q92" s="201"/>
      <c r="R92" s="201"/>
      <c r="S92" s="201"/>
    </row>
    <row r="93" spans="2:19" s="177" customFormat="1" ht="12" hidden="1">
      <c r="B93" s="202"/>
      <c r="C93" s="202"/>
      <c r="D93" s="202"/>
      <c r="E93" s="202"/>
      <c r="F93" s="202"/>
      <c r="G93" s="202"/>
      <c r="H93" s="202"/>
      <c r="I93" s="202"/>
      <c r="J93" s="202"/>
      <c r="K93" s="202"/>
      <c r="L93" s="202"/>
      <c r="M93" s="202"/>
      <c r="N93" s="201"/>
      <c r="O93" s="201"/>
      <c r="P93" s="201"/>
      <c r="Q93" s="201"/>
      <c r="R93" s="201"/>
      <c r="S93" s="201"/>
    </row>
    <row r="94" spans="2:19" s="177" customFormat="1" ht="12" hidden="1">
      <c r="B94" s="202"/>
      <c r="C94" s="202"/>
      <c r="D94" s="202"/>
      <c r="E94" s="202"/>
      <c r="F94" s="202"/>
      <c r="G94" s="202"/>
      <c r="H94" s="202"/>
      <c r="I94" s="202"/>
      <c r="J94" s="202"/>
      <c r="K94" s="202"/>
      <c r="L94" s="202"/>
      <c r="M94" s="202"/>
      <c r="N94" s="201"/>
      <c r="O94" s="201"/>
      <c r="P94" s="201"/>
      <c r="Q94" s="201"/>
      <c r="R94" s="201"/>
      <c r="S94" s="201"/>
    </row>
    <row r="95" spans="2:19" s="177" customFormat="1" ht="12" hidden="1">
      <c r="B95" s="202"/>
      <c r="C95" s="202"/>
      <c r="D95" s="202"/>
      <c r="E95" s="202"/>
      <c r="F95" s="202"/>
      <c r="G95" s="202"/>
      <c r="H95" s="202"/>
      <c r="I95" s="202"/>
      <c r="J95" s="202"/>
      <c r="K95" s="202"/>
      <c r="L95" s="202"/>
      <c r="M95" s="202"/>
      <c r="N95" s="201"/>
      <c r="O95" s="201"/>
      <c r="P95" s="201"/>
      <c r="Q95" s="201"/>
      <c r="R95" s="201"/>
      <c r="S95" s="201"/>
    </row>
    <row r="96" spans="2:19" s="177" customFormat="1" ht="12" hidden="1">
      <c r="B96" s="202"/>
      <c r="C96" s="202"/>
      <c r="D96" s="202"/>
      <c r="E96" s="202"/>
      <c r="F96" s="202"/>
      <c r="G96" s="202"/>
      <c r="H96" s="202"/>
      <c r="I96" s="202"/>
      <c r="J96" s="202"/>
      <c r="K96" s="202"/>
      <c r="L96" s="202"/>
      <c r="M96" s="202"/>
      <c r="N96" s="201"/>
      <c r="O96" s="201"/>
      <c r="P96" s="201"/>
      <c r="Q96" s="201"/>
      <c r="R96" s="201"/>
      <c r="S96" s="201"/>
    </row>
    <row r="97" spans="2:19" s="177" customFormat="1" ht="12" hidden="1">
      <c r="B97" s="202"/>
      <c r="C97" s="202"/>
      <c r="D97" s="202"/>
      <c r="E97" s="202"/>
      <c r="F97" s="202"/>
      <c r="G97" s="202"/>
      <c r="H97" s="202"/>
      <c r="I97" s="202"/>
      <c r="J97" s="202"/>
      <c r="K97" s="202"/>
      <c r="L97" s="202"/>
      <c r="M97" s="202"/>
      <c r="N97" s="201"/>
      <c r="O97" s="201"/>
      <c r="P97" s="201"/>
      <c r="Q97" s="201"/>
      <c r="R97" s="201"/>
      <c r="S97" s="201"/>
    </row>
    <row r="98" spans="2:19" s="177" customFormat="1" ht="12" hidden="1">
      <c r="B98" s="202"/>
      <c r="C98" s="202"/>
      <c r="D98" s="202"/>
      <c r="E98" s="202"/>
      <c r="F98" s="202"/>
      <c r="G98" s="202"/>
      <c r="H98" s="202"/>
      <c r="I98" s="202"/>
      <c r="J98" s="202"/>
      <c r="K98" s="202"/>
      <c r="L98" s="202"/>
      <c r="M98" s="202"/>
      <c r="N98" s="201"/>
      <c r="O98" s="201"/>
      <c r="P98" s="201"/>
      <c r="Q98" s="201"/>
      <c r="R98" s="201"/>
      <c r="S98" s="201"/>
    </row>
    <row r="99" spans="2:19" s="177" customFormat="1" ht="12" hidden="1">
      <c r="B99" s="202"/>
      <c r="C99" s="202"/>
      <c r="D99" s="202"/>
      <c r="E99" s="202"/>
      <c r="F99" s="202"/>
      <c r="G99" s="202"/>
      <c r="H99" s="202"/>
      <c r="I99" s="202"/>
      <c r="J99" s="202"/>
      <c r="K99" s="202"/>
      <c r="L99" s="202"/>
      <c r="M99" s="202"/>
      <c r="N99" s="201"/>
      <c r="O99" s="201"/>
      <c r="P99" s="201"/>
      <c r="Q99" s="201"/>
      <c r="R99" s="201"/>
      <c r="S99" s="201"/>
    </row>
    <row r="100" spans="2:19" s="177" customFormat="1" ht="12" hidden="1">
      <c r="B100" s="202"/>
      <c r="C100" s="202"/>
      <c r="D100" s="202"/>
      <c r="E100" s="202"/>
      <c r="F100" s="202"/>
      <c r="G100" s="202"/>
      <c r="H100" s="202"/>
      <c r="I100" s="202"/>
      <c r="J100" s="202"/>
      <c r="K100" s="202"/>
      <c r="L100" s="202"/>
      <c r="M100" s="202"/>
      <c r="N100" s="201"/>
      <c r="O100" s="201"/>
      <c r="P100" s="201"/>
      <c r="Q100" s="201"/>
      <c r="R100" s="201"/>
      <c r="S100" s="201"/>
    </row>
    <row r="101" spans="2:19" s="177" customFormat="1" ht="12" hidden="1">
      <c r="B101" s="202"/>
      <c r="C101" s="202"/>
      <c r="D101" s="202"/>
      <c r="E101" s="202"/>
      <c r="F101" s="202"/>
      <c r="G101" s="202"/>
      <c r="H101" s="202"/>
      <c r="I101" s="202"/>
      <c r="J101" s="202"/>
      <c r="K101" s="202"/>
      <c r="L101" s="202"/>
      <c r="M101" s="202"/>
      <c r="N101" s="201"/>
      <c r="O101" s="201"/>
      <c r="P101" s="201"/>
      <c r="Q101" s="201"/>
      <c r="R101" s="201"/>
      <c r="S101" s="201"/>
    </row>
    <row r="102" spans="2:19" s="177" customFormat="1" ht="12" hidden="1">
      <c r="B102" s="202"/>
      <c r="C102" s="202"/>
      <c r="D102" s="202"/>
      <c r="E102" s="202"/>
      <c r="F102" s="202"/>
      <c r="G102" s="202"/>
      <c r="H102" s="202"/>
      <c r="I102" s="202"/>
      <c r="J102" s="202"/>
      <c r="K102" s="202"/>
      <c r="L102" s="202"/>
      <c r="M102" s="202"/>
      <c r="N102" s="201"/>
      <c r="O102" s="201"/>
      <c r="P102" s="201"/>
      <c r="Q102" s="201"/>
      <c r="R102" s="201"/>
      <c r="S102" s="201"/>
    </row>
    <row r="103" spans="2:19" s="177" customFormat="1" ht="12" hidden="1">
      <c r="B103" s="202"/>
      <c r="C103" s="202"/>
      <c r="D103" s="202"/>
      <c r="E103" s="202"/>
      <c r="F103" s="202"/>
      <c r="G103" s="202"/>
      <c r="H103" s="202"/>
      <c r="I103" s="202"/>
      <c r="J103" s="202"/>
      <c r="K103" s="202"/>
      <c r="L103" s="202"/>
      <c r="M103" s="202"/>
      <c r="N103" s="201"/>
      <c r="O103" s="201"/>
      <c r="P103" s="201"/>
      <c r="Q103" s="201"/>
      <c r="R103" s="201"/>
      <c r="S103" s="201"/>
    </row>
    <row r="104" spans="2:19" s="177" customFormat="1" ht="12" hidden="1">
      <c r="B104" s="202"/>
      <c r="C104" s="202"/>
      <c r="D104" s="202"/>
      <c r="E104" s="202"/>
      <c r="F104" s="202"/>
      <c r="G104" s="202"/>
      <c r="H104" s="202"/>
      <c r="I104" s="202"/>
      <c r="J104" s="202"/>
      <c r="K104" s="202"/>
      <c r="L104" s="202"/>
      <c r="M104" s="202"/>
      <c r="N104" s="201"/>
      <c r="O104" s="201"/>
      <c r="P104" s="201"/>
      <c r="Q104" s="201"/>
      <c r="R104" s="201"/>
      <c r="S104" s="201"/>
    </row>
    <row r="105" spans="2:19" s="177" customFormat="1" ht="12" hidden="1">
      <c r="B105" s="202"/>
      <c r="C105" s="202"/>
      <c r="D105" s="202"/>
      <c r="E105" s="202"/>
      <c r="F105" s="202"/>
      <c r="G105" s="202"/>
      <c r="H105" s="202"/>
      <c r="I105" s="202"/>
      <c r="J105" s="202"/>
      <c r="K105" s="202"/>
      <c r="L105" s="202"/>
      <c r="M105" s="202"/>
      <c r="N105" s="201"/>
      <c r="O105" s="201"/>
      <c r="P105" s="201"/>
      <c r="Q105" s="201"/>
      <c r="R105" s="201"/>
      <c r="S105" s="201"/>
    </row>
    <row r="106" spans="2:19" s="177" customFormat="1" ht="12" hidden="1">
      <c r="B106" s="202"/>
      <c r="C106" s="202"/>
      <c r="D106" s="202"/>
      <c r="E106" s="202"/>
      <c r="F106" s="202"/>
      <c r="G106" s="202"/>
      <c r="H106" s="202"/>
      <c r="I106" s="202"/>
      <c r="J106" s="202"/>
      <c r="K106" s="202"/>
      <c r="L106" s="202"/>
      <c r="M106" s="202"/>
      <c r="N106" s="201"/>
      <c r="O106" s="201"/>
      <c r="P106" s="201"/>
      <c r="Q106" s="201"/>
      <c r="R106" s="201"/>
      <c r="S106" s="201"/>
    </row>
    <row r="107" spans="2:19" s="177" customFormat="1" ht="12" hidden="1">
      <c r="B107" s="202"/>
      <c r="C107" s="202"/>
      <c r="D107" s="202"/>
      <c r="E107" s="202"/>
      <c r="F107" s="202"/>
      <c r="G107" s="202"/>
      <c r="H107" s="202"/>
      <c r="I107" s="202"/>
      <c r="J107" s="202"/>
      <c r="K107" s="202"/>
      <c r="L107" s="202"/>
      <c r="M107" s="202"/>
      <c r="N107" s="201"/>
      <c r="O107" s="201"/>
      <c r="P107" s="201"/>
      <c r="Q107" s="201"/>
      <c r="R107" s="201"/>
      <c r="S107" s="201"/>
    </row>
    <row r="108" spans="2:19" s="177" customFormat="1" ht="12" hidden="1">
      <c r="B108" s="202"/>
      <c r="C108" s="202"/>
      <c r="D108" s="202"/>
      <c r="E108" s="202"/>
      <c r="F108" s="202"/>
      <c r="G108" s="202"/>
      <c r="H108" s="202"/>
      <c r="I108" s="202"/>
      <c r="J108" s="202"/>
      <c r="K108" s="202"/>
      <c r="L108" s="202"/>
      <c r="M108" s="202"/>
      <c r="N108" s="201"/>
      <c r="O108" s="201"/>
      <c r="P108" s="201"/>
      <c r="Q108" s="201"/>
      <c r="R108" s="201"/>
      <c r="S108" s="201"/>
    </row>
    <row r="109" spans="2:19" s="177" customFormat="1" ht="12" hidden="1">
      <c r="B109" s="202"/>
      <c r="C109" s="202"/>
      <c r="D109" s="202"/>
      <c r="E109" s="202"/>
      <c r="F109" s="202"/>
      <c r="G109" s="202"/>
      <c r="H109" s="202"/>
      <c r="I109" s="202"/>
      <c r="J109" s="202"/>
      <c r="K109" s="202"/>
      <c r="L109" s="202"/>
      <c r="M109" s="202"/>
      <c r="N109" s="201"/>
      <c r="O109" s="201"/>
      <c r="P109" s="201"/>
      <c r="Q109" s="201"/>
      <c r="R109" s="201"/>
      <c r="S109" s="201"/>
    </row>
    <row r="110" spans="2:19" s="177" customFormat="1" ht="12" hidden="1">
      <c r="B110" s="202"/>
      <c r="C110" s="202"/>
      <c r="D110" s="202"/>
      <c r="E110" s="202"/>
      <c r="F110" s="202"/>
      <c r="G110" s="202"/>
      <c r="H110" s="202"/>
      <c r="I110" s="202"/>
      <c r="J110" s="202"/>
      <c r="K110" s="202"/>
      <c r="L110" s="202"/>
      <c r="M110" s="202"/>
      <c r="N110" s="201"/>
      <c r="O110" s="201"/>
      <c r="P110" s="201"/>
      <c r="Q110" s="201"/>
      <c r="R110" s="201"/>
      <c r="S110" s="201"/>
    </row>
    <row r="111" spans="2:19" s="177" customFormat="1" ht="12" hidden="1">
      <c r="B111" s="202"/>
      <c r="C111" s="202"/>
      <c r="D111" s="202"/>
      <c r="E111" s="202"/>
      <c r="F111" s="202"/>
      <c r="G111" s="202"/>
      <c r="H111" s="202"/>
      <c r="I111" s="202"/>
      <c r="J111" s="202"/>
      <c r="K111" s="202"/>
      <c r="L111" s="202"/>
      <c r="M111" s="202"/>
      <c r="N111" s="201"/>
      <c r="O111" s="201"/>
      <c r="P111" s="201"/>
      <c r="Q111" s="201"/>
      <c r="R111" s="201"/>
      <c r="S111" s="201"/>
    </row>
    <row r="112" spans="2:19" s="177" customFormat="1" ht="12" hidden="1">
      <c r="B112" s="202"/>
      <c r="C112" s="202"/>
      <c r="D112" s="202"/>
      <c r="E112" s="202"/>
      <c r="F112" s="202"/>
      <c r="G112" s="202"/>
      <c r="H112" s="202"/>
      <c r="I112" s="202"/>
      <c r="J112" s="202"/>
      <c r="K112" s="202"/>
      <c r="L112" s="202"/>
      <c r="M112" s="202"/>
      <c r="N112" s="201"/>
      <c r="O112" s="201"/>
      <c r="P112" s="201"/>
      <c r="Q112" s="201"/>
      <c r="R112" s="201"/>
      <c r="S112" s="201"/>
    </row>
    <row r="113" spans="2:19" s="177" customFormat="1" ht="12" hidden="1">
      <c r="B113" s="202"/>
      <c r="C113" s="202"/>
      <c r="D113" s="202"/>
      <c r="E113" s="202"/>
      <c r="F113" s="202"/>
      <c r="G113" s="202"/>
      <c r="H113" s="202"/>
      <c r="I113" s="202"/>
      <c r="J113" s="202"/>
      <c r="K113" s="202"/>
      <c r="L113" s="202"/>
      <c r="M113" s="202"/>
      <c r="N113" s="201"/>
      <c r="O113" s="201"/>
      <c r="P113" s="201"/>
      <c r="Q113" s="201"/>
      <c r="R113" s="201"/>
      <c r="S113" s="201"/>
    </row>
    <row r="114" spans="2:19" s="177" customFormat="1" ht="12" hidden="1">
      <c r="B114" s="202"/>
      <c r="C114" s="202"/>
      <c r="D114" s="202"/>
      <c r="E114" s="202"/>
      <c r="F114" s="202"/>
      <c r="G114" s="202"/>
      <c r="H114" s="202"/>
      <c r="I114" s="202"/>
      <c r="J114" s="202"/>
      <c r="K114" s="202"/>
      <c r="L114" s="202"/>
      <c r="M114" s="202"/>
      <c r="N114" s="201"/>
      <c r="O114" s="201"/>
      <c r="P114" s="201"/>
      <c r="Q114" s="201"/>
      <c r="R114" s="201"/>
      <c r="S114" s="201"/>
    </row>
    <row r="115" spans="2:19" s="177" customFormat="1" ht="12" hidden="1">
      <c r="B115" s="202"/>
      <c r="C115" s="202"/>
      <c r="D115" s="202"/>
      <c r="E115" s="202"/>
      <c r="F115" s="202"/>
      <c r="G115" s="202"/>
      <c r="H115" s="202"/>
      <c r="I115" s="202"/>
      <c r="J115" s="202"/>
      <c r="K115" s="202"/>
      <c r="L115" s="202"/>
      <c r="M115" s="202"/>
      <c r="N115" s="201"/>
      <c r="O115" s="201"/>
      <c r="P115" s="201"/>
      <c r="Q115" s="201"/>
      <c r="R115" s="201"/>
      <c r="S115" s="201"/>
    </row>
    <row r="116" spans="2:19" s="177" customFormat="1" ht="12" hidden="1">
      <c r="B116" s="202"/>
      <c r="C116" s="202"/>
      <c r="D116" s="202"/>
      <c r="E116" s="202"/>
      <c r="F116" s="202"/>
      <c r="G116" s="202"/>
      <c r="H116" s="202"/>
      <c r="I116" s="202"/>
      <c r="J116" s="202"/>
      <c r="K116" s="202"/>
      <c r="L116" s="202"/>
      <c r="M116" s="202"/>
      <c r="N116" s="201"/>
      <c r="O116" s="201"/>
      <c r="P116" s="201"/>
      <c r="Q116" s="201"/>
      <c r="R116" s="201"/>
      <c r="S116" s="201"/>
    </row>
    <row r="117" spans="2:19" s="177" customFormat="1" ht="12" hidden="1">
      <c r="B117" s="202"/>
      <c r="C117" s="202"/>
      <c r="D117" s="202"/>
      <c r="E117" s="202"/>
      <c r="F117" s="202"/>
      <c r="G117" s="202"/>
      <c r="H117" s="202"/>
      <c r="I117" s="202"/>
      <c r="J117" s="202"/>
      <c r="K117" s="202"/>
      <c r="L117" s="202"/>
      <c r="M117" s="202"/>
      <c r="N117" s="201"/>
      <c r="O117" s="201"/>
      <c r="P117" s="201"/>
      <c r="Q117" s="201"/>
      <c r="R117" s="201"/>
      <c r="S117" s="201"/>
    </row>
    <row r="118" spans="2:19" s="177" customFormat="1" ht="12" hidden="1">
      <c r="B118" s="202"/>
      <c r="C118" s="202"/>
      <c r="D118" s="202"/>
      <c r="E118" s="202"/>
      <c r="F118" s="202"/>
      <c r="G118" s="202"/>
      <c r="H118" s="202"/>
      <c r="I118" s="202"/>
      <c r="J118" s="202"/>
      <c r="K118" s="202"/>
      <c r="L118" s="202"/>
      <c r="M118" s="202"/>
      <c r="N118" s="201"/>
      <c r="O118" s="201"/>
      <c r="P118" s="201"/>
      <c r="Q118" s="201"/>
      <c r="R118" s="201"/>
      <c r="S118" s="201"/>
    </row>
    <row r="119" spans="2:19" s="177" customFormat="1" ht="12" hidden="1">
      <c r="B119" s="202"/>
      <c r="C119" s="202"/>
      <c r="D119" s="202"/>
      <c r="E119" s="202"/>
      <c r="F119" s="202"/>
      <c r="G119" s="202"/>
      <c r="H119" s="202"/>
      <c r="I119" s="202"/>
      <c r="J119" s="202"/>
      <c r="K119" s="202"/>
      <c r="L119" s="202"/>
      <c r="M119" s="202"/>
      <c r="N119" s="201"/>
      <c r="O119" s="201"/>
      <c r="P119" s="201"/>
      <c r="Q119" s="201"/>
      <c r="R119" s="201"/>
      <c r="S119" s="201"/>
    </row>
    <row r="120" spans="2:19" s="177" customFormat="1" ht="12" hidden="1">
      <c r="B120" s="202"/>
      <c r="C120" s="202"/>
      <c r="D120" s="202"/>
      <c r="E120" s="202"/>
      <c r="F120" s="202"/>
      <c r="G120" s="202"/>
      <c r="H120" s="202"/>
      <c r="I120" s="202"/>
      <c r="J120" s="202"/>
      <c r="K120" s="202"/>
      <c r="L120" s="202"/>
      <c r="M120" s="202"/>
      <c r="N120" s="201"/>
      <c r="O120" s="201"/>
      <c r="P120" s="201"/>
      <c r="Q120" s="201"/>
      <c r="R120" s="201"/>
      <c r="S120" s="201"/>
    </row>
    <row r="121" spans="2:19" s="177" customFormat="1" ht="12" hidden="1">
      <c r="B121" s="202"/>
      <c r="C121" s="202"/>
      <c r="D121" s="202"/>
      <c r="E121" s="202"/>
      <c r="F121" s="202"/>
      <c r="G121" s="202"/>
      <c r="H121" s="202"/>
      <c r="I121" s="202"/>
      <c r="J121" s="202"/>
      <c r="K121" s="202"/>
      <c r="L121" s="202"/>
      <c r="M121" s="202"/>
      <c r="N121" s="201"/>
      <c r="O121" s="201"/>
      <c r="P121" s="201"/>
      <c r="Q121" s="201"/>
      <c r="R121" s="201"/>
      <c r="S121" s="201"/>
    </row>
    <row r="122" spans="2:19" s="177" customFormat="1" ht="12" hidden="1">
      <c r="B122" s="202"/>
      <c r="C122" s="202"/>
      <c r="D122" s="202"/>
      <c r="E122" s="202"/>
      <c r="F122" s="202"/>
      <c r="G122" s="202"/>
      <c r="H122" s="202"/>
      <c r="I122" s="202"/>
      <c r="J122" s="202"/>
      <c r="K122" s="202"/>
      <c r="L122" s="202"/>
      <c r="M122" s="202"/>
      <c r="N122" s="201"/>
      <c r="O122" s="201"/>
      <c r="P122" s="201"/>
      <c r="Q122" s="201"/>
      <c r="R122" s="201"/>
      <c r="S122" s="201"/>
    </row>
    <row r="123" spans="2:19" s="177" customFormat="1" ht="12" hidden="1">
      <c r="B123" s="202"/>
      <c r="C123" s="202"/>
      <c r="D123" s="202"/>
      <c r="E123" s="202"/>
      <c r="F123" s="202"/>
      <c r="G123" s="202"/>
      <c r="H123" s="202"/>
      <c r="I123" s="202"/>
      <c r="J123" s="202"/>
      <c r="K123" s="202"/>
      <c r="L123" s="202"/>
      <c r="M123" s="202"/>
      <c r="N123" s="201"/>
      <c r="O123" s="201"/>
      <c r="P123" s="201"/>
      <c r="Q123" s="201"/>
      <c r="R123" s="201"/>
      <c r="S123" s="201"/>
    </row>
    <row r="124" spans="2:19" s="177" customFormat="1" ht="12" hidden="1">
      <c r="B124" s="202"/>
      <c r="C124" s="202"/>
      <c r="D124" s="202"/>
      <c r="E124" s="202"/>
      <c r="F124" s="202"/>
      <c r="G124" s="202"/>
      <c r="H124" s="202"/>
      <c r="I124" s="202"/>
      <c r="J124" s="202"/>
      <c r="K124" s="202"/>
      <c r="L124" s="202"/>
      <c r="M124" s="202"/>
      <c r="N124" s="201"/>
      <c r="O124" s="201"/>
      <c r="P124" s="201"/>
      <c r="Q124" s="201"/>
      <c r="R124" s="201"/>
      <c r="S124" s="201"/>
    </row>
    <row r="125" spans="2:19" s="177" customFormat="1" ht="12" hidden="1">
      <c r="B125" s="202"/>
      <c r="C125" s="202"/>
      <c r="D125" s="202"/>
      <c r="E125" s="202"/>
      <c r="F125" s="202"/>
      <c r="G125" s="202"/>
      <c r="H125" s="202"/>
      <c r="I125" s="202"/>
      <c r="J125" s="202"/>
      <c r="K125" s="202"/>
      <c r="L125" s="202"/>
      <c r="M125" s="202"/>
      <c r="N125" s="201"/>
      <c r="O125" s="201"/>
      <c r="P125" s="201"/>
      <c r="Q125" s="201"/>
      <c r="R125" s="201"/>
      <c r="S125" s="201"/>
    </row>
    <row r="126" spans="2:19" s="177" customFormat="1" ht="12" hidden="1">
      <c r="B126" s="202"/>
      <c r="C126" s="202"/>
      <c r="D126" s="202"/>
      <c r="E126" s="202"/>
      <c r="F126" s="202"/>
      <c r="G126" s="202"/>
      <c r="H126" s="202"/>
      <c r="I126" s="202"/>
      <c r="J126" s="202"/>
      <c r="K126" s="202"/>
      <c r="L126" s="202"/>
      <c r="M126" s="202"/>
      <c r="N126" s="201"/>
      <c r="O126" s="201"/>
      <c r="P126" s="201"/>
      <c r="Q126" s="201"/>
      <c r="R126" s="201"/>
      <c r="S126" s="201"/>
    </row>
    <row r="127" spans="2:19" s="177" customFormat="1" ht="12" hidden="1">
      <c r="B127" s="202"/>
      <c r="C127" s="202"/>
      <c r="D127" s="202"/>
      <c r="E127" s="202"/>
      <c r="F127" s="202"/>
      <c r="G127" s="202"/>
      <c r="H127" s="202"/>
      <c r="I127" s="202"/>
      <c r="J127" s="202"/>
      <c r="K127" s="202"/>
      <c r="L127" s="202"/>
      <c r="M127" s="202"/>
      <c r="N127" s="201"/>
      <c r="O127" s="201"/>
      <c r="P127" s="201"/>
      <c r="Q127" s="201"/>
      <c r="R127" s="201"/>
      <c r="S127" s="201"/>
    </row>
    <row r="128" spans="2:19" s="177" customFormat="1" ht="12" hidden="1">
      <c r="B128" s="202"/>
      <c r="C128" s="202"/>
      <c r="D128" s="202"/>
      <c r="E128" s="202"/>
      <c r="F128" s="202"/>
      <c r="G128" s="202"/>
      <c r="H128" s="202"/>
      <c r="I128" s="202"/>
      <c r="J128" s="202"/>
      <c r="K128" s="202"/>
      <c r="L128" s="202"/>
      <c r="M128" s="202"/>
      <c r="N128" s="201"/>
      <c r="O128" s="201"/>
      <c r="P128" s="201"/>
      <c r="Q128" s="201"/>
      <c r="R128" s="201"/>
      <c r="S128" s="201"/>
    </row>
    <row r="129" spans="2:19" s="177" customFormat="1" ht="12" hidden="1">
      <c r="B129" s="202"/>
      <c r="C129" s="202"/>
      <c r="D129" s="202"/>
      <c r="E129" s="202"/>
      <c r="F129" s="202"/>
      <c r="G129" s="202"/>
      <c r="H129" s="202"/>
      <c r="I129" s="202"/>
      <c r="J129" s="202"/>
      <c r="K129" s="202"/>
      <c r="L129" s="202"/>
      <c r="M129" s="202"/>
      <c r="N129" s="201"/>
      <c r="O129" s="201"/>
      <c r="P129" s="201"/>
      <c r="Q129" s="201"/>
      <c r="R129" s="201"/>
      <c r="S129" s="201"/>
    </row>
    <row r="130" spans="2:19" s="177" customFormat="1" ht="12" hidden="1">
      <c r="B130" s="202"/>
      <c r="C130" s="202"/>
      <c r="D130" s="202"/>
      <c r="E130" s="202"/>
      <c r="F130" s="202"/>
      <c r="G130" s="202"/>
      <c r="H130" s="202"/>
      <c r="I130" s="202"/>
      <c r="J130" s="202"/>
      <c r="K130" s="202"/>
      <c r="L130" s="202"/>
      <c r="M130" s="202"/>
      <c r="N130" s="201"/>
      <c r="O130" s="201"/>
      <c r="P130" s="201"/>
      <c r="Q130" s="201"/>
      <c r="R130" s="201"/>
      <c r="S130" s="201"/>
    </row>
    <row r="131" spans="2:19" s="177" customFormat="1" ht="12" hidden="1">
      <c r="B131" s="202"/>
      <c r="C131" s="202"/>
      <c r="D131" s="202"/>
      <c r="E131" s="202"/>
      <c r="F131" s="202"/>
      <c r="G131" s="202"/>
      <c r="H131" s="202"/>
      <c r="I131" s="202"/>
      <c r="J131" s="202"/>
      <c r="K131" s="202"/>
      <c r="L131" s="202"/>
      <c r="M131" s="202"/>
      <c r="N131" s="201"/>
      <c r="O131" s="201"/>
      <c r="P131" s="201"/>
      <c r="Q131" s="201"/>
      <c r="R131" s="201"/>
      <c r="S131" s="201"/>
    </row>
    <row r="132" spans="2:19" s="177" customFormat="1" ht="12" hidden="1">
      <c r="B132" s="202"/>
      <c r="C132" s="202"/>
      <c r="D132" s="202"/>
      <c r="E132" s="202"/>
      <c r="F132" s="202"/>
      <c r="G132" s="202"/>
      <c r="H132" s="202"/>
      <c r="I132" s="202"/>
      <c r="J132" s="202"/>
      <c r="K132" s="202"/>
      <c r="L132" s="202"/>
      <c r="M132" s="202"/>
      <c r="N132" s="201"/>
      <c r="O132" s="201"/>
      <c r="P132" s="201"/>
      <c r="Q132" s="201"/>
      <c r="R132" s="201"/>
      <c r="S132" s="201"/>
    </row>
    <row r="133" spans="2:19" s="177" customFormat="1" ht="12" hidden="1">
      <c r="B133" s="202"/>
      <c r="C133" s="202"/>
      <c r="D133" s="202"/>
      <c r="E133" s="202"/>
      <c r="F133" s="202"/>
      <c r="G133" s="202"/>
      <c r="H133" s="202"/>
      <c r="I133" s="202"/>
      <c r="J133" s="202"/>
      <c r="K133" s="202"/>
      <c r="L133" s="202"/>
      <c r="M133" s="202"/>
      <c r="N133" s="201"/>
      <c r="O133" s="201"/>
      <c r="P133" s="201"/>
      <c r="Q133" s="201"/>
      <c r="R133" s="201"/>
      <c r="S133" s="201"/>
    </row>
    <row r="134" spans="2:19" s="177" customFormat="1" ht="12" hidden="1">
      <c r="B134" s="202"/>
      <c r="C134" s="202"/>
      <c r="D134" s="202"/>
      <c r="E134" s="202"/>
      <c r="F134" s="202"/>
      <c r="G134" s="202"/>
      <c r="H134" s="202"/>
      <c r="I134" s="202"/>
      <c r="J134" s="202"/>
      <c r="K134" s="202"/>
      <c r="L134" s="202"/>
      <c r="M134" s="202"/>
      <c r="N134" s="201"/>
      <c r="O134" s="201"/>
      <c r="P134" s="201"/>
      <c r="Q134" s="201"/>
      <c r="R134" s="201"/>
      <c r="S134" s="201"/>
    </row>
    <row r="135" spans="2:19" s="177" customFormat="1" ht="12" hidden="1">
      <c r="B135" s="202"/>
      <c r="C135" s="202"/>
      <c r="D135" s="202"/>
      <c r="E135" s="202"/>
      <c r="F135" s="202"/>
      <c r="G135" s="202"/>
      <c r="H135" s="202"/>
      <c r="I135" s="202"/>
      <c r="J135" s="202"/>
      <c r="K135" s="202"/>
      <c r="L135" s="202"/>
      <c r="M135" s="202"/>
      <c r="N135" s="201"/>
      <c r="O135" s="201"/>
      <c r="P135" s="201"/>
      <c r="Q135" s="201"/>
      <c r="R135" s="201"/>
      <c r="S135" s="201"/>
    </row>
    <row r="136" spans="2:19" s="177" customFormat="1" ht="12" hidden="1">
      <c r="B136" s="202"/>
      <c r="C136" s="202"/>
      <c r="D136" s="202"/>
      <c r="E136" s="202"/>
      <c r="F136" s="202"/>
      <c r="G136" s="202"/>
      <c r="H136" s="202"/>
      <c r="I136" s="202"/>
      <c r="J136" s="202"/>
      <c r="K136" s="202"/>
      <c r="L136" s="202"/>
      <c r="M136" s="202"/>
      <c r="N136" s="201"/>
      <c r="O136" s="201"/>
      <c r="P136" s="201"/>
      <c r="Q136" s="201"/>
      <c r="R136" s="201"/>
      <c r="S136" s="201"/>
    </row>
    <row r="137" spans="2:19" s="177" customFormat="1" ht="12" hidden="1">
      <c r="B137" s="202"/>
      <c r="C137" s="202"/>
      <c r="D137" s="202"/>
      <c r="E137" s="202"/>
      <c r="F137" s="202"/>
      <c r="G137" s="202"/>
      <c r="H137" s="202"/>
      <c r="I137" s="202"/>
      <c r="J137" s="202"/>
      <c r="K137" s="202"/>
      <c r="L137" s="202"/>
      <c r="M137" s="202"/>
      <c r="N137" s="201"/>
      <c r="O137" s="201"/>
      <c r="P137" s="201"/>
      <c r="Q137" s="201"/>
      <c r="R137" s="201"/>
      <c r="S137" s="201"/>
    </row>
    <row r="138" spans="2:19" s="177" customFormat="1" ht="12" hidden="1">
      <c r="B138" s="202"/>
      <c r="C138" s="202"/>
      <c r="D138" s="202"/>
      <c r="E138" s="202"/>
      <c r="F138" s="202"/>
      <c r="G138" s="202"/>
      <c r="H138" s="202"/>
      <c r="I138" s="202"/>
      <c r="J138" s="202"/>
      <c r="K138" s="202"/>
      <c r="L138" s="202"/>
      <c r="M138" s="202"/>
      <c r="N138" s="201"/>
      <c r="O138" s="201"/>
      <c r="P138" s="201"/>
      <c r="Q138" s="201"/>
      <c r="R138" s="201"/>
      <c r="S138" s="201"/>
    </row>
    <row r="139" spans="2:19" s="177" customFormat="1" ht="12" hidden="1">
      <c r="B139" s="202"/>
      <c r="C139" s="202"/>
      <c r="D139" s="202"/>
      <c r="E139" s="202"/>
      <c r="F139" s="202"/>
      <c r="G139" s="202"/>
      <c r="H139" s="202"/>
      <c r="I139" s="202"/>
      <c r="J139" s="202"/>
      <c r="K139" s="202"/>
      <c r="L139" s="202"/>
      <c r="M139" s="202"/>
      <c r="N139" s="201"/>
      <c r="O139" s="201"/>
      <c r="P139" s="201"/>
      <c r="Q139" s="201"/>
      <c r="R139" s="201"/>
      <c r="S139" s="201"/>
    </row>
    <row r="140" spans="2:19" s="177" customFormat="1" ht="12" hidden="1">
      <c r="B140" s="202"/>
      <c r="C140" s="202"/>
      <c r="D140" s="202"/>
      <c r="E140" s="202"/>
      <c r="F140" s="202"/>
      <c r="G140" s="202"/>
      <c r="H140" s="202"/>
      <c r="I140" s="202"/>
      <c r="J140" s="202"/>
      <c r="K140" s="202"/>
      <c r="L140" s="202"/>
      <c r="M140" s="202"/>
      <c r="N140" s="201"/>
      <c r="O140" s="201"/>
      <c r="P140" s="201"/>
      <c r="Q140" s="201"/>
      <c r="R140" s="201"/>
      <c r="S140" s="201"/>
    </row>
    <row r="141" spans="2:19" s="177" customFormat="1" ht="12" hidden="1">
      <c r="B141" s="202"/>
      <c r="C141" s="202"/>
      <c r="D141" s="202"/>
      <c r="E141" s="202"/>
      <c r="F141" s="202"/>
      <c r="G141" s="202"/>
      <c r="H141" s="202"/>
      <c r="I141" s="202"/>
      <c r="J141" s="202"/>
      <c r="K141" s="202"/>
      <c r="L141" s="202"/>
      <c r="M141" s="202"/>
      <c r="N141" s="201"/>
      <c r="O141" s="201"/>
      <c r="P141" s="201"/>
      <c r="Q141" s="201"/>
      <c r="R141" s="201"/>
      <c r="S141" s="201"/>
    </row>
    <row r="142" spans="2:19" s="177" customFormat="1" ht="12" hidden="1">
      <c r="B142" s="202"/>
      <c r="C142" s="202"/>
      <c r="D142" s="202"/>
      <c r="E142" s="202"/>
      <c r="F142" s="202"/>
      <c r="G142" s="202"/>
      <c r="H142" s="202"/>
      <c r="I142" s="202"/>
      <c r="J142" s="202"/>
      <c r="K142" s="202"/>
      <c r="L142" s="202"/>
      <c r="M142" s="202"/>
      <c r="N142" s="201"/>
      <c r="O142" s="201"/>
      <c r="P142" s="201"/>
      <c r="Q142" s="201"/>
      <c r="R142" s="201"/>
      <c r="S142" s="201"/>
    </row>
    <row r="143" spans="2:19" s="177" customFormat="1" ht="12" hidden="1">
      <c r="B143" s="202"/>
      <c r="C143" s="202"/>
      <c r="D143" s="202"/>
      <c r="E143" s="202"/>
      <c r="F143" s="202"/>
      <c r="G143" s="202"/>
      <c r="H143" s="202"/>
      <c r="I143" s="202"/>
      <c r="J143" s="202"/>
      <c r="K143" s="202"/>
      <c r="L143" s="202"/>
      <c r="M143" s="202"/>
      <c r="N143" s="201"/>
      <c r="O143" s="201"/>
      <c r="P143" s="201"/>
      <c r="Q143" s="201"/>
      <c r="R143" s="201"/>
      <c r="S143" s="201"/>
    </row>
    <row r="144" spans="2:19" s="177" customFormat="1" ht="12" hidden="1">
      <c r="B144" s="202"/>
      <c r="C144" s="202"/>
      <c r="D144" s="202"/>
      <c r="E144" s="202"/>
      <c r="F144" s="202"/>
      <c r="G144" s="202"/>
      <c r="H144" s="202"/>
      <c r="I144" s="202"/>
      <c r="J144" s="202"/>
      <c r="K144" s="202"/>
      <c r="L144" s="202"/>
      <c r="M144" s="202"/>
      <c r="N144" s="201"/>
      <c r="O144" s="201"/>
      <c r="P144" s="201"/>
      <c r="Q144" s="201"/>
      <c r="R144" s="201"/>
      <c r="S144" s="201"/>
    </row>
    <row r="145" spans="2:19" s="177" customFormat="1" ht="12" hidden="1">
      <c r="B145" s="202"/>
      <c r="C145" s="202"/>
      <c r="D145" s="202"/>
      <c r="E145" s="202"/>
      <c r="F145" s="202"/>
      <c r="G145" s="202"/>
      <c r="H145" s="202"/>
      <c r="I145" s="202"/>
      <c r="J145" s="202"/>
      <c r="K145" s="202"/>
      <c r="L145" s="202"/>
      <c r="M145" s="202"/>
      <c r="N145" s="201"/>
      <c r="O145" s="201"/>
      <c r="P145" s="201"/>
      <c r="Q145" s="201"/>
      <c r="R145" s="201"/>
      <c r="S145" s="201"/>
    </row>
    <row r="146" spans="2:19" s="177" customFormat="1" ht="12" hidden="1">
      <c r="B146" s="202"/>
      <c r="C146" s="202"/>
      <c r="D146" s="202"/>
      <c r="E146" s="202"/>
      <c r="F146" s="202"/>
      <c r="G146" s="202"/>
      <c r="H146" s="202"/>
      <c r="I146" s="202"/>
      <c r="J146" s="202"/>
      <c r="K146" s="202"/>
      <c r="L146" s="202"/>
      <c r="M146" s="202"/>
      <c r="N146" s="201"/>
      <c r="O146" s="201"/>
      <c r="P146" s="201"/>
      <c r="Q146" s="201"/>
      <c r="R146" s="201"/>
      <c r="S146" s="201"/>
    </row>
    <row r="147" spans="2:19" s="177" customFormat="1" ht="12" hidden="1">
      <c r="B147" s="202"/>
      <c r="C147" s="202"/>
      <c r="D147" s="202"/>
      <c r="E147" s="202"/>
      <c r="F147" s="202"/>
      <c r="G147" s="202"/>
      <c r="H147" s="202"/>
      <c r="I147" s="202"/>
      <c r="J147" s="202"/>
      <c r="K147" s="202"/>
      <c r="L147" s="202"/>
      <c r="M147" s="202"/>
      <c r="N147" s="201"/>
      <c r="O147" s="201"/>
      <c r="P147" s="201"/>
      <c r="Q147" s="201"/>
      <c r="R147" s="201"/>
      <c r="S147" s="201"/>
    </row>
    <row r="148" spans="2:19" s="177" customFormat="1" ht="12" hidden="1">
      <c r="B148" s="202"/>
      <c r="C148" s="202"/>
      <c r="D148" s="202"/>
      <c r="E148" s="202"/>
      <c r="F148" s="202"/>
      <c r="G148" s="202"/>
      <c r="H148" s="202"/>
      <c r="I148" s="202"/>
      <c r="J148" s="202"/>
      <c r="K148" s="202"/>
      <c r="L148" s="202"/>
      <c r="M148" s="202"/>
      <c r="N148" s="201"/>
      <c r="O148" s="201"/>
      <c r="P148" s="201"/>
      <c r="Q148" s="201"/>
      <c r="R148" s="201"/>
      <c r="S148" s="201"/>
    </row>
    <row r="149" spans="2:19" s="177" customFormat="1" ht="12" hidden="1">
      <c r="B149" s="202"/>
      <c r="C149" s="202"/>
      <c r="D149" s="202"/>
      <c r="E149" s="202"/>
      <c r="F149" s="202"/>
      <c r="G149" s="202"/>
      <c r="H149" s="202"/>
      <c r="I149" s="202"/>
      <c r="J149" s="202"/>
      <c r="K149" s="202"/>
      <c r="L149" s="202"/>
      <c r="M149" s="202"/>
      <c r="N149" s="201"/>
      <c r="O149" s="201"/>
      <c r="P149" s="201"/>
      <c r="Q149" s="201"/>
      <c r="R149" s="201"/>
      <c r="S149" s="201"/>
    </row>
    <row r="150" spans="2:19" s="177" customFormat="1" ht="12" hidden="1">
      <c r="B150" s="202"/>
      <c r="C150" s="202"/>
      <c r="D150" s="202"/>
      <c r="E150" s="202"/>
      <c r="F150" s="202"/>
      <c r="G150" s="202"/>
      <c r="H150" s="202"/>
      <c r="I150" s="202"/>
      <c r="J150" s="202"/>
      <c r="K150" s="202"/>
      <c r="L150" s="202"/>
      <c r="M150" s="202"/>
      <c r="N150" s="201"/>
      <c r="O150" s="201"/>
      <c r="P150" s="201"/>
      <c r="Q150" s="201"/>
      <c r="R150" s="201"/>
      <c r="S150" s="201"/>
    </row>
    <row r="151" spans="2:19" s="177" customFormat="1" ht="12" hidden="1">
      <c r="B151" s="202"/>
      <c r="C151" s="202"/>
      <c r="D151" s="202"/>
      <c r="E151" s="202"/>
      <c r="F151" s="202"/>
      <c r="G151" s="202"/>
      <c r="H151" s="202"/>
      <c r="I151" s="202"/>
      <c r="J151" s="202"/>
      <c r="K151" s="202"/>
      <c r="L151" s="202"/>
      <c r="M151" s="202"/>
      <c r="N151" s="201"/>
      <c r="O151" s="201"/>
      <c r="P151" s="201"/>
      <c r="Q151" s="201"/>
      <c r="R151" s="201"/>
      <c r="S151" s="201"/>
    </row>
    <row r="152" spans="2:19" s="177" customFormat="1" ht="12" hidden="1">
      <c r="B152" s="202"/>
      <c r="C152" s="202"/>
      <c r="D152" s="202"/>
      <c r="E152" s="202"/>
      <c r="F152" s="202"/>
      <c r="G152" s="202"/>
      <c r="H152" s="202"/>
      <c r="I152" s="202"/>
      <c r="J152" s="202"/>
      <c r="K152" s="202"/>
      <c r="L152" s="202"/>
      <c r="M152" s="202"/>
      <c r="N152" s="201"/>
      <c r="O152" s="201"/>
      <c r="P152" s="201"/>
      <c r="Q152" s="201"/>
      <c r="R152" s="201"/>
      <c r="S152" s="201"/>
    </row>
    <row r="153" spans="2:19" s="177" customFormat="1" ht="12" hidden="1">
      <c r="B153" s="202"/>
      <c r="C153" s="202"/>
      <c r="D153" s="202"/>
      <c r="E153" s="202"/>
      <c r="F153" s="202"/>
      <c r="G153" s="202"/>
      <c r="H153" s="202"/>
      <c r="I153" s="202"/>
      <c r="J153" s="202"/>
      <c r="K153" s="202"/>
      <c r="L153" s="202"/>
      <c r="M153" s="202"/>
      <c r="N153" s="201"/>
      <c r="O153" s="201"/>
      <c r="P153" s="201"/>
      <c r="Q153" s="201"/>
      <c r="R153" s="201"/>
      <c r="S153" s="201"/>
    </row>
    <row r="154" spans="2:19" s="177" customFormat="1" ht="12" hidden="1">
      <c r="B154" s="202"/>
      <c r="C154" s="202"/>
      <c r="D154" s="202"/>
      <c r="E154" s="202"/>
      <c r="F154" s="202"/>
      <c r="G154" s="202"/>
      <c r="H154" s="202"/>
      <c r="I154" s="202"/>
      <c r="J154" s="202"/>
      <c r="K154" s="202"/>
      <c r="L154" s="202"/>
      <c r="M154" s="202"/>
      <c r="N154" s="201"/>
      <c r="O154" s="201"/>
      <c r="P154" s="201"/>
      <c r="Q154" s="201"/>
      <c r="R154" s="201"/>
      <c r="S154" s="201"/>
    </row>
    <row r="155" spans="2:19" s="177" customFormat="1" ht="12" hidden="1">
      <c r="B155" s="202"/>
      <c r="C155" s="202"/>
      <c r="D155" s="202"/>
      <c r="E155" s="202"/>
      <c r="F155" s="202"/>
      <c r="G155" s="202"/>
      <c r="H155" s="202"/>
      <c r="I155" s="202"/>
      <c r="J155" s="202"/>
      <c r="K155" s="202"/>
      <c r="L155" s="202"/>
      <c r="M155" s="202"/>
      <c r="N155" s="201"/>
      <c r="O155" s="201"/>
      <c r="P155" s="201"/>
      <c r="Q155" s="201"/>
      <c r="R155" s="201"/>
      <c r="S155" s="201"/>
    </row>
    <row r="156" spans="2:19" s="177" customFormat="1" ht="12" hidden="1">
      <c r="B156" s="202"/>
      <c r="C156" s="202"/>
      <c r="D156" s="202"/>
      <c r="E156" s="202"/>
      <c r="F156" s="202"/>
      <c r="G156" s="202"/>
      <c r="H156" s="202"/>
      <c r="I156" s="202"/>
      <c r="J156" s="202"/>
      <c r="K156" s="202"/>
      <c r="L156" s="202"/>
      <c r="M156" s="202"/>
      <c r="N156" s="201"/>
      <c r="O156" s="201"/>
      <c r="P156" s="201"/>
      <c r="Q156" s="201"/>
      <c r="R156" s="201"/>
      <c r="S156" s="201"/>
    </row>
    <row r="157" spans="2:19" s="177" customFormat="1" ht="12" hidden="1">
      <c r="B157" s="202"/>
      <c r="C157" s="202"/>
      <c r="D157" s="202"/>
      <c r="E157" s="202"/>
      <c r="F157" s="202"/>
      <c r="G157" s="202"/>
      <c r="H157" s="202"/>
      <c r="I157" s="202"/>
      <c r="J157" s="202"/>
      <c r="K157" s="202"/>
      <c r="L157" s="202"/>
      <c r="M157" s="202"/>
      <c r="N157" s="201"/>
      <c r="O157" s="201"/>
      <c r="P157" s="201"/>
      <c r="Q157" s="201"/>
      <c r="R157" s="201"/>
      <c r="S157" s="201"/>
    </row>
    <row r="158" spans="2:19" s="177" customFormat="1" ht="12" hidden="1">
      <c r="B158" s="202"/>
      <c r="C158" s="202"/>
      <c r="D158" s="202"/>
      <c r="E158" s="202"/>
      <c r="F158" s="202"/>
      <c r="G158" s="202"/>
      <c r="H158" s="202"/>
      <c r="I158" s="202"/>
      <c r="J158" s="202"/>
      <c r="K158" s="202"/>
      <c r="L158" s="202"/>
      <c r="M158" s="202"/>
      <c r="N158" s="201"/>
      <c r="O158" s="201"/>
      <c r="P158" s="201"/>
      <c r="Q158" s="201"/>
      <c r="R158" s="201"/>
      <c r="S158" s="201"/>
    </row>
    <row r="159" spans="2:19" s="177" customFormat="1" ht="12" hidden="1">
      <c r="B159" s="202"/>
      <c r="C159" s="202"/>
      <c r="D159" s="202"/>
      <c r="E159" s="202"/>
      <c r="F159" s="202"/>
      <c r="G159" s="202"/>
      <c r="H159" s="202"/>
      <c r="I159" s="202"/>
      <c r="J159" s="202"/>
      <c r="K159" s="202"/>
      <c r="L159" s="202"/>
      <c r="M159" s="202"/>
      <c r="N159" s="201"/>
      <c r="O159" s="201"/>
      <c r="P159" s="201"/>
      <c r="Q159" s="201"/>
      <c r="R159" s="201"/>
      <c r="S159" s="201"/>
    </row>
    <row r="160" spans="2:19" s="177" customFormat="1" ht="12" hidden="1">
      <c r="B160" s="202"/>
      <c r="C160" s="202"/>
      <c r="D160" s="202"/>
      <c r="E160" s="202"/>
      <c r="F160" s="202"/>
      <c r="G160" s="202"/>
      <c r="H160" s="202"/>
      <c r="I160" s="202"/>
      <c r="J160" s="202"/>
      <c r="K160" s="202"/>
      <c r="L160" s="202"/>
      <c r="M160" s="202"/>
      <c r="N160" s="201"/>
      <c r="O160" s="201"/>
      <c r="P160" s="201"/>
      <c r="Q160" s="201"/>
      <c r="R160" s="201"/>
      <c r="S160" s="201"/>
    </row>
    <row r="161" spans="2:19" s="177" customFormat="1" ht="12" hidden="1">
      <c r="B161" s="202"/>
      <c r="C161" s="202"/>
      <c r="D161" s="202"/>
      <c r="E161" s="202"/>
      <c r="F161" s="202"/>
      <c r="G161" s="202"/>
      <c r="H161" s="202"/>
      <c r="I161" s="202"/>
      <c r="J161" s="202"/>
      <c r="K161" s="202"/>
      <c r="L161" s="202"/>
      <c r="M161" s="202"/>
      <c r="N161" s="201"/>
      <c r="O161" s="201"/>
      <c r="P161" s="201"/>
      <c r="Q161" s="201"/>
      <c r="R161" s="201"/>
      <c r="S161" s="201"/>
    </row>
    <row r="162" spans="2:19" s="177" customFormat="1" ht="12" hidden="1">
      <c r="B162" s="202"/>
      <c r="C162" s="202"/>
      <c r="D162" s="202"/>
      <c r="E162" s="202"/>
      <c r="F162" s="202"/>
      <c r="G162" s="202"/>
      <c r="H162" s="202"/>
      <c r="I162" s="202"/>
      <c r="J162" s="202"/>
      <c r="K162" s="202"/>
      <c r="L162" s="202"/>
      <c r="M162" s="202"/>
      <c r="N162" s="201"/>
      <c r="O162" s="201"/>
      <c r="P162" s="201"/>
      <c r="Q162" s="201"/>
      <c r="R162" s="201"/>
      <c r="S162" s="201"/>
    </row>
    <row r="163" spans="2:19" s="177" customFormat="1" ht="12" hidden="1">
      <c r="B163" s="202"/>
      <c r="C163" s="202"/>
      <c r="D163" s="202"/>
      <c r="E163" s="202"/>
      <c r="F163" s="202"/>
      <c r="G163" s="202"/>
      <c r="H163" s="202"/>
      <c r="I163" s="202"/>
      <c r="J163" s="202"/>
      <c r="K163" s="202"/>
      <c r="L163" s="202"/>
      <c r="M163" s="202"/>
      <c r="N163" s="201"/>
      <c r="O163" s="201"/>
      <c r="P163" s="201"/>
      <c r="Q163" s="201"/>
      <c r="R163" s="201"/>
      <c r="S163" s="201"/>
    </row>
    <row r="164" spans="2:19" s="177" customFormat="1" ht="12" hidden="1">
      <c r="B164" s="202"/>
      <c r="C164" s="202"/>
      <c r="D164" s="202"/>
      <c r="E164" s="202"/>
      <c r="F164" s="202"/>
      <c r="G164" s="202"/>
      <c r="H164" s="202"/>
      <c r="I164" s="202"/>
      <c r="J164" s="202"/>
      <c r="K164" s="202"/>
      <c r="L164" s="202"/>
      <c r="M164" s="202"/>
      <c r="N164" s="201"/>
      <c r="O164" s="201"/>
      <c r="P164" s="201"/>
      <c r="Q164" s="201"/>
      <c r="R164" s="201"/>
      <c r="S164" s="201"/>
    </row>
    <row r="165" spans="2:19" s="177" customFormat="1" ht="12" hidden="1">
      <c r="B165" s="202"/>
      <c r="C165" s="202"/>
      <c r="D165" s="202"/>
      <c r="E165" s="202"/>
      <c r="F165" s="202"/>
      <c r="G165" s="202"/>
      <c r="H165" s="202"/>
      <c r="I165" s="202"/>
      <c r="J165" s="202"/>
      <c r="K165" s="202"/>
      <c r="L165" s="202"/>
      <c r="M165" s="202"/>
      <c r="N165" s="201"/>
      <c r="O165" s="201"/>
      <c r="P165" s="201"/>
      <c r="Q165" s="201"/>
      <c r="R165" s="201"/>
      <c r="S165" s="201"/>
    </row>
    <row r="166" spans="2:19" s="177" customFormat="1" ht="12" hidden="1">
      <c r="B166" s="202"/>
      <c r="C166" s="202"/>
      <c r="D166" s="202"/>
      <c r="E166" s="202"/>
      <c r="F166" s="202"/>
      <c r="G166" s="202"/>
      <c r="H166" s="202"/>
      <c r="I166" s="202"/>
      <c r="J166" s="202"/>
      <c r="K166" s="202"/>
      <c r="L166" s="202"/>
      <c r="M166" s="202"/>
      <c r="N166" s="201"/>
      <c r="O166" s="201"/>
      <c r="P166" s="201"/>
      <c r="Q166" s="201"/>
      <c r="R166" s="201"/>
      <c r="S166" s="201"/>
    </row>
    <row r="167" spans="2:19" s="177" customFormat="1" ht="12" hidden="1">
      <c r="B167" s="202"/>
      <c r="C167" s="202"/>
      <c r="D167" s="202"/>
      <c r="E167" s="202"/>
      <c r="F167" s="202"/>
      <c r="G167" s="202"/>
      <c r="H167" s="202"/>
      <c r="I167" s="202"/>
      <c r="J167" s="202"/>
      <c r="K167" s="202"/>
      <c r="L167" s="202"/>
      <c r="M167" s="202"/>
      <c r="N167" s="201"/>
      <c r="O167" s="201"/>
      <c r="P167" s="201"/>
      <c r="Q167" s="201"/>
      <c r="R167" s="201"/>
      <c r="S167" s="201"/>
    </row>
    <row r="168" spans="2:19" s="177" customFormat="1" ht="12" hidden="1">
      <c r="B168" s="202"/>
      <c r="C168" s="202"/>
      <c r="D168" s="202"/>
      <c r="E168" s="202"/>
      <c r="F168" s="202"/>
      <c r="G168" s="202"/>
      <c r="H168" s="202"/>
      <c r="I168" s="202"/>
      <c r="J168" s="202"/>
      <c r="K168" s="202"/>
      <c r="L168" s="202"/>
      <c r="M168" s="202"/>
      <c r="N168" s="201"/>
      <c r="O168" s="201"/>
      <c r="P168" s="201"/>
      <c r="Q168" s="201"/>
      <c r="R168" s="201"/>
      <c r="S168" s="201"/>
    </row>
    <row r="169" spans="2:19" s="177" customFormat="1" ht="12" hidden="1">
      <c r="B169" s="202"/>
      <c r="C169" s="202"/>
      <c r="D169" s="202"/>
      <c r="E169" s="202"/>
      <c r="F169" s="202"/>
      <c r="G169" s="202"/>
      <c r="H169" s="202"/>
      <c r="I169" s="202"/>
      <c r="J169" s="202"/>
      <c r="K169" s="202"/>
      <c r="L169" s="202"/>
      <c r="M169" s="202"/>
      <c r="N169" s="201"/>
      <c r="O169" s="201"/>
      <c r="P169" s="201"/>
      <c r="Q169" s="201"/>
      <c r="R169" s="201"/>
      <c r="S169" s="201"/>
    </row>
    <row r="170" spans="2:19" s="177" customFormat="1" ht="12" hidden="1">
      <c r="B170" s="202"/>
      <c r="C170" s="202"/>
      <c r="D170" s="202"/>
      <c r="E170" s="202"/>
      <c r="F170" s="202"/>
      <c r="G170" s="202"/>
      <c r="H170" s="202"/>
      <c r="I170" s="202"/>
      <c r="J170" s="202"/>
      <c r="K170" s="202"/>
      <c r="L170" s="202"/>
      <c r="M170" s="202"/>
      <c r="N170" s="201"/>
      <c r="O170" s="201"/>
      <c r="P170" s="201"/>
      <c r="Q170" s="201"/>
      <c r="R170" s="201"/>
      <c r="S170" s="201"/>
    </row>
    <row r="171" spans="2:19" s="177" customFormat="1" ht="12" hidden="1">
      <c r="B171" s="202"/>
      <c r="C171" s="202"/>
      <c r="D171" s="202"/>
      <c r="E171" s="202"/>
      <c r="F171" s="202"/>
      <c r="G171" s="202"/>
      <c r="H171" s="202"/>
      <c r="I171" s="202"/>
      <c r="J171" s="202"/>
      <c r="K171" s="202"/>
      <c r="L171" s="202"/>
      <c r="M171" s="202"/>
      <c r="N171" s="201"/>
      <c r="O171" s="201"/>
      <c r="P171" s="201"/>
      <c r="Q171" s="201"/>
      <c r="R171" s="201"/>
      <c r="S171" s="201"/>
    </row>
    <row r="172" spans="2:19" s="177" customFormat="1" ht="12" hidden="1">
      <c r="B172" s="202"/>
      <c r="C172" s="202"/>
      <c r="D172" s="202"/>
      <c r="E172" s="202"/>
      <c r="F172" s="202"/>
      <c r="G172" s="202"/>
      <c r="H172" s="202"/>
      <c r="I172" s="202"/>
      <c r="J172" s="202"/>
      <c r="K172" s="202"/>
      <c r="L172" s="202"/>
      <c r="M172" s="202"/>
      <c r="N172" s="201"/>
      <c r="O172" s="201"/>
      <c r="P172" s="201"/>
      <c r="Q172" s="201"/>
      <c r="R172" s="201"/>
      <c r="S172" s="201"/>
    </row>
    <row r="173" spans="2:19" s="177" customFormat="1" ht="12" hidden="1">
      <c r="B173" s="202"/>
      <c r="C173" s="202"/>
      <c r="D173" s="202"/>
      <c r="E173" s="202"/>
      <c r="F173" s="202"/>
      <c r="G173" s="202"/>
      <c r="H173" s="202"/>
      <c r="I173" s="202"/>
      <c r="J173" s="202"/>
      <c r="K173" s="202"/>
      <c r="L173" s="202"/>
      <c r="M173" s="202"/>
      <c r="N173" s="201"/>
      <c r="O173" s="201"/>
      <c r="P173" s="201"/>
      <c r="Q173" s="201"/>
      <c r="R173" s="201"/>
      <c r="S173" s="201"/>
    </row>
    <row r="174" spans="2:19" s="177" customFormat="1" ht="12" hidden="1">
      <c r="B174" s="202"/>
      <c r="C174" s="202"/>
      <c r="D174" s="202"/>
      <c r="E174" s="202"/>
      <c r="F174" s="202"/>
      <c r="G174" s="202"/>
      <c r="H174" s="202"/>
      <c r="I174" s="202"/>
      <c r="J174" s="202"/>
      <c r="K174" s="202"/>
      <c r="L174" s="202"/>
      <c r="M174" s="202"/>
      <c r="N174" s="201"/>
      <c r="O174" s="201"/>
      <c r="P174" s="201"/>
      <c r="Q174" s="201"/>
      <c r="R174" s="201"/>
      <c r="S174" s="201"/>
    </row>
    <row r="175" spans="2:19" s="177" customFormat="1" ht="12" hidden="1">
      <c r="B175" s="202"/>
      <c r="C175" s="202"/>
      <c r="D175" s="202"/>
      <c r="E175" s="202"/>
      <c r="F175" s="202"/>
      <c r="G175" s="202"/>
      <c r="H175" s="202"/>
      <c r="I175" s="202"/>
      <c r="J175" s="202"/>
      <c r="K175" s="202"/>
      <c r="L175" s="202"/>
      <c r="M175" s="202"/>
      <c r="N175" s="201"/>
      <c r="O175" s="201"/>
      <c r="P175" s="201"/>
      <c r="Q175" s="201"/>
      <c r="R175" s="201"/>
      <c r="S175" s="201"/>
    </row>
    <row r="176" spans="2:19" s="177" customFormat="1" ht="12" hidden="1">
      <c r="B176" s="202"/>
      <c r="C176" s="202"/>
      <c r="D176" s="202"/>
      <c r="E176" s="202"/>
      <c r="F176" s="202"/>
      <c r="G176" s="202"/>
      <c r="H176" s="202"/>
      <c r="I176" s="202"/>
      <c r="J176" s="202"/>
      <c r="K176" s="202"/>
      <c r="L176" s="202"/>
      <c r="M176" s="202"/>
      <c r="N176" s="201"/>
      <c r="O176" s="201"/>
      <c r="P176" s="201"/>
      <c r="Q176" s="201"/>
      <c r="R176" s="201"/>
      <c r="S176" s="201"/>
    </row>
    <row r="177" spans="2:19" s="177" customFormat="1" ht="12" hidden="1">
      <c r="B177" s="202"/>
      <c r="C177" s="202"/>
      <c r="D177" s="202"/>
      <c r="E177" s="202"/>
      <c r="F177" s="202"/>
      <c r="G177" s="202"/>
      <c r="H177" s="202"/>
      <c r="I177" s="202"/>
      <c r="J177" s="202"/>
      <c r="K177" s="202"/>
      <c r="L177" s="202"/>
      <c r="M177" s="202"/>
      <c r="N177" s="201"/>
      <c r="O177" s="201"/>
      <c r="P177" s="201"/>
      <c r="Q177" s="201"/>
      <c r="R177" s="201"/>
      <c r="S177" s="201"/>
    </row>
    <row r="178" spans="2:19" s="177" customFormat="1" ht="12" hidden="1">
      <c r="B178" s="202"/>
      <c r="C178" s="202"/>
      <c r="D178" s="202"/>
      <c r="E178" s="202"/>
      <c r="F178" s="202"/>
      <c r="G178" s="202"/>
      <c r="H178" s="202"/>
      <c r="I178" s="202"/>
      <c r="J178" s="202"/>
      <c r="K178" s="202"/>
      <c r="L178" s="202"/>
      <c r="M178" s="202"/>
      <c r="N178" s="201"/>
      <c r="O178" s="201"/>
      <c r="P178" s="201"/>
      <c r="Q178" s="201"/>
      <c r="R178" s="201"/>
      <c r="S178" s="201"/>
    </row>
    <row r="179" spans="2:19" s="177" customFormat="1" ht="12" hidden="1">
      <c r="B179" s="202"/>
      <c r="C179" s="202"/>
      <c r="D179" s="202"/>
      <c r="E179" s="202"/>
      <c r="F179" s="202"/>
      <c r="G179" s="202"/>
      <c r="H179" s="202"/>
      <c r="I179" s="202"/>
      <c r="J179" s="202"/>
      <c r="K179" s="202"/>
      <c r="L179" s="202"/>
      <c r="M179" s="202"/>
      <c r="N179" s="201"/>
      <c r="O179" s="201"/>
      <c r="P179" s="201"/>
      <c r="Q179" s="201"/>
      <c r="R179" s="201"/>
      <c r="S179" s="201"/>
    </row>
    <row r="180" spans="2:19" s="177" customFormat="1" ht="12" hidden="1">
      <c r="B180" s="202"/>
      <c r="C180" s="202"/>
      <c r="D180" s="202"/>
      <c r="E180" s="202"/>
      <c r="F180" s="202"/>
      <c r="G180" s="202"/>
      <c r="H180" s="202"/>
      <c r="I180" s="202"/>
      <c r="J180" s="202"/>
      <c r="K180" s="202"/>
      <c r="L180" s="202"/>
      <c r="M180" s="202"/>
      <c r="N180" s="201"/>
      <c r="O180" s="201"/>
      <c r="P180" s="201"/>
      <c r="Q180" s="201"/>
      <c r="R180" s="201"/>
      <c r="S180" s="201"/>
    </row>
  </sheetData>
  <conditionalFormatting sqref="C13:J30">
    <cfRule type="expression" dxfId="190" priority="1">
      <formula>AND($I13&gt;=2,$J13&gt;=100)</formula>
    </cfRule>
  </conditionalFormatting>
  <pageMargins left="0.7" right="0.7" top="0.75" bottom="0.75" header="0.3" footer="0.3"/>
  <pageSetup paperSize="9" scale="58" orientation="portrait"/>
  <headerFooter scaleWithDoc="1" alignWithMargins="0" differentFirst="0" differentOddEven="0"/>
  <drawing r:id="rId2"/>
  <legacyDrawing r:id="rId3"/>
  <mc:AlternateContent xmlns:mc="http://schemas.openxmlformats.org/markup-compatibility/2006">
    <mc:Choice xmlns:a14="http://schemas.microsoft.com/office/drawing/2010/main" Requires="x14">
      <controls xmlns="http://schemas.openxmlformats.org/spreadsheetml/2006/main">
        <mc:AlternateContent xmlns:mc="http://schemas.openxmlformats.org/markup-compatibility/2006">
          <mc:Choice Requires="x14">
            <control xmlns:r="http://schemas.openxmlformats.org/officeDocument/2006/relationships" shapeId="9217" r:id="rId4" name="Option Button 1">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6</xdr:row>
                    <xdr:rowOff xmlns:xdr="http://schemas.openxmlformats.org/drawingml/2006/spreadsheetDrawing">19050</xdr:rowOff>
                  </from>
                  <to>
                    <xdr:col xmlns:xdr="http://schemas.openxmlformats.org/drawingml/2006/spreadsheetDrawing">13</xdr:col>
                    <xdr:colOff xmlns:xdr="http://schemas.openxmlformats.org/drawingml/2006/spreadsheetDrawing">0</xdr:colOff>
                    <xdr:row xmlns:xdr="http://schemas.openxmlformats.org/drawingml/2006/spreadsheetDrawing">7</xdr:row>
                    <xdr:rowOff xmlns:xdr="http://schemas.openxmlformats.org/drawingml/2006/spreadsheetDrawing">57150</xdr:rowOff>
                  </to>
                </anchor>
              </controlPr>
            </control>
          </mc:Choice>
        </mc:AlternateContent>
        <mc:AlternateContent xmlns:mc="http://schemas.openxmlformats.org/markup-compatibility/2006">
          <mc:Choice Requires="x14">
            <control xmlns:r="http://schemas.openxmlformats.org/officeDocument/2006/relationships" shapeId="9218" r:id="rId5" name="Option Button 2">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7</xdr:row>
                    <xdr:rowOff xmlns:xdr="http://schemas.openxmlformats.org/drawingml/2006/spreadsheetDrawing">19050</xdr:rowOff>
                  </from>
                  <to>
                    <xdr:col xmlns:xdr="http://schemas.openxmlformats.org/drawingml/2006/spreadsheetDrawing">13</xdr:col>
                    <xdr:colOff xmlns:xdr="http://schemas.openxmlformats.org/drawingml/2006/spreadsheetDrawing">0</xdr:colOff>
                    <xdr:row xmlns:xdr="http://schemas.openxmlformats.org/drawingml/2006/spreadsheetDrawing">8</xdr:row>
                    <xdr:rowOff xmlns:xdr="http://schemas.openxmlformats.org/drawingml/2006/spreadsheetDrawing">57150</xdr:rowOff>
                  </to>
                </anchor>
              </controlPr>
            </control>
          </mc:Choice>
        </mc:AlternateContent>
        <mc:AlternateContent xmlns:mc="http://schemas.openxmlformats.org/markup-compatibility/2006">
          <mc:Choice Requires="x14">
            <control xmlns:r="http://schemas.openxmlformats.org/officeDocument/2006/relationships" shapeId="9219" r:id="rId6" name="Option Button 3">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8</xdr:row>
                    <xdr:rowOff xmlns:xdr="http://schemas.openxmlformats.org/drawingml/2006/spreadsheetDrawing">31432</xdr:rowOff>
                  </from>
                  <to>
                    <xdr:col xmlns:xdr="http://schemas.openxmlformats.org/drawingml/2006/spreadsheetDrawing">13</xdr:col>
                    <xdr:colOff xmlns:xdr="http://schemas.openxmlformats.org/drawingml/2006/spreadsheetDrawing">0</xdr:colOff>
                    <xdr:row xmlns:xdr="http://schemas.openxmlformats.org/drawingml/2006/spreadsheetDrawing">9</xdr:row>
                    <xdr:rowOff xmlns:xdr="http://schemas.openxmlformats.org/drawingml/2006/spreadsheetDrawing">57150</xdr:rowOff>
                  </to>
                </anchor>
              </controlPr>
            </control>
          </mc:Choice>
        </mc:AlternateContent>
      </controls>
    </mc:Choice>
  </mc:AlternateContent>
  <extLst/>
</worksheet>
</file>

<file path=xl/worksheets/sheet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pageSetUpPr fitToPage="1"/>
  </sheetPr>
  <dimension ref="A1:XFC104"/>
  <sheetViews>
    <sheetView showGridLines="0" showRowColHeaders="0" view="normal" workbookViewId="0">
      <selection pane="topLeft" activeCell="A1" sqref="A1"/>
    </sheetView>
  </sheetViews>
  <sheetFormatPr defaultColWidth="0" zeroHeight="true" customHeight="true" defaultRowHeight="12.75"/>
  <cols>
    <col min="1" max="1" width="2.25390625" style="7" customWidth="1"/>
    <col min="2" max="2" width="2.75390625" style="7" customWidth="1"/>
    <col min="3" max="3" width="53.75390625" style="136" customWidth="1"/>
    <col min="4" max="4" width="9.25390625" style="136" customWidth="1"/>
    <col min="5" max="5" width="8.25390625" style="136" customWidth="1"/>
    <col min="6" max="6" width="9.25390625" style="136" customWidth="1"/>
    <col min="7" max="7" width="8.25390625" style="136" customWidth="1"/>
    <col min="8" max="8" width="11.25390625" style="136" customWidth="1"/>
    <col min="9" max="13" width="9.25390625" style="136" customWidth="1"/>
    <col min="14" max="14" width="0.99609375" style="7" hidden="1" customWidth="1"/>
    <col min="15" max="16383" width="9.25390625" style="7" hidden="1" customWidth="1"/>
    <col min="16384" max="16384" width="6.50390625" style="7" hidden="1" customWidth="1"/>
  </cols>
  <sheetData>
    <row r="1" s="3" customFormat="1" ht="14.5"/>
    <row r="2" s="3" customFormat="1" ht="14.5"/>
    <row r="3" s="3" customFormat="1" ht="14.5"/>
    <row r="4" s="3" customFormat="1" ht="14.5"/>
    <row r="5" s="3" customFormat="1" ht="14.5"/>
    <row r="6" s="3" customFormat="1" ht="14.5"/>
    <row r="7" s="3" customFormat="1" ht="14.5"/>
    <row r="8" s="3" customFormat="1" ht="14.5"/>
    <row r="9" s="3" customFormat="1" ht="14.5"/>
    <row r="10" s="3" customFormat="1" ht="14.5"/>
    <row r="11" spans="1:18" ht="26">
      <c r="A11" s="167" t="s">
        <v>283</v>
      </c>
      <c r="B11" s="168"/>
      <c r="C11" s="168"/>
      <c r="D11" s="169" t="s">
        <v>221</v>
      </c>
      <c r="E11" s="169" t="s">
        <v>222</v>
      </c>
      <c r="F11" s="169" t="s">
        <v>223</v>
      </c>
      <c r="G11" s="169" t="s">
        <v>222</v>
      </c>
      <c r="H11" s="169" t="s">
        <v>224</v>
      </c>
      <c r="I11" s="169" t="s">
        <v>225</v>
      </c>
      <c r="J11" s="169" t="s">
        <v>183</v>
      </c>
      <c r="K11" s="170">
        <v>0</v>
      </c>
      <c r="L11" s="158">
        <v>100</v>
      </c>
      <c r="M11" s="171">
        <v>200</v>
      </c>
      <c r="N11" s="3"/>
      <c r="O11" s="185">
        <v>2</v>
      </c>
      <c r="P11" s="186"/>
      <c r="Q11" s="186"/>
      <c r="R11" s="186"/>
    </row>
    <row r="12" spans="3:18" ht="15" customHeight="1">
      <c r="C12" s="7"/>
      <c r="D12" s="7"/>
      <c r="E12" s="7"/>
      <c r="F12" s="7"/>
      <c r="G12" s="7"/>
      <c r="H12" s="7"/>
      <c r="I12" s="7"/>
      <c r="J12" s="7"/>
      <c r="K12" s="7"/>
      <c r="L12" s="7"/>
      <c r="M12" s="7"/>
      <c r="O12" s="186"/>
      <c r="P12" s="186"/>
      <c r="Q12" s="186"/>
      <c r="R12" s="186"/>
    </row>
    <row r="13" spans="1:18" ht="15.75" customHeight="1">
      <c r="A13" s="492" t="s">
        <v>235</v>
      </c>
      <c r="B13" s="493"/>
      <c r="C13" s="187" t="s">
        <v>236</v>
      </c>
      <c r="D13" s="7"/>
      <c r="E13" s="7"/>
      <c r="F13" s="7"/>
      <c r="G13" s="7"/>
      <c r="H13" s="7"/>
      <c r="I13" s="7"/>
      <c r="J13" s="7"/>
      <c r="K13" s="7"/>
      <c r="L13" s="7"/>
      <c r="M13" s="7"/>
      <c r="O13" s="186"/>
      <c r="P13" s="186"/>
      <c r="Q13" s="186"/>
      <c r="R13" s="186"/>
    </row>
    <row r="14" spans="2:18" ht="13">
      <c r="B14" s="173"/>
      <c r="C14" s="17" t="s">
        <v>284</v>
      </c>
      <c r="D14" s="7"/>
      <c r="E14" s="7"/>
      <c r="F14" s="7"/>
      <c r="G14" s="7"/>
      <c r="H14" s="7"/>
      <c r="I14" s="7"/>
      <c r="J14" s="7"/>
      <c r="K14" s="7"/>
      <c r="L14" s="7"/>
      <c r="M14" s="7"/>
      <c r="O14" s="186"/>
      <c r="P14" s="186"/>
      <c r="Q14" s="186"/>
      <c r="R14" s="186"/>
    </row>
    <row r="15" spans="2:18" ht="13">
      <c r="B15" s="173"/>
      <c r="C15" s="177" t="s">
        <v>285</v>
      </c>
      <c r="D15" s="174">
        <f>'Input Sheet'!B7</f>
        <v>0</v>
      </c>
      <c r="E15" s="175">
        <f>IF($D$100&gt;0,D15/$D$100*100,0)</f>
        <v>0</v>
      </c>
      <c r="F15" s="174">
        <f>'Input Sheet'!C7</f>
        <v>2</v>
      </c>
      <c r="G15" s="175">
        <f>IF($F$100&gt;0,F15/$F$100*100,0)</f>
        <v>0.020385281826521249</v>
      </c>
      <c r="H15" s="175">
        <f>IF(F15&gt;0,D15/F15*100,0)</f>
        <v>0</v>
      </c>
      <c r="I15" s="175">
        <f>IF(AND((SQRT((G15*(100-G15))/$D$100))&gt;0, $D$100&gt;0),(E15-G15)/(SQRT((G15*(100-G15))/$D$100)),0)</f>
        <v>-0.23332338113336376</v>
      </c>
      <c r="J15" s="176">
        <f>IF(AND(H15&gt;0,$H$100&gt;0),E15/G15*100,0)</f>
        <v>0</v>
      </c>
      <c r="K15" s="7"/>
      <c r="L15" s="7"/>
      <c r="M15" s="7"/>
      <c r="O15" s="206">
        <f ca="1">IF(J15="",0,IF($O$11=1,62-COUNT($D$15:D15),IF($O$11=2,J15+RAND()/1000,E15+RAND()/1000)))</f>
        <v>0.00074160949442229711</v>
      </c>
      <c r="P15" s="186">
        <f ca="1">RANK(O15,$O$15:$O$97)+COUNTIF($O$15:O15,O15)-1</f>
        <v>34</v>
      </c>
      <c r="Q15" s="186">
        <v>1</v>
      </c>
      <c r="R15" s="186">
        <f ca="1">RANK(O15,$O$15:$O$97)+COUNTIF($O$15:O15,O15)-1</f>
        <v>34</v>
      </c>
    </row>
    <row r="16" spans="2:18" ht="13">
      <c r="B16" s="173"/>
      <c r="C16" s="177" t="s">
        <v>286</v>
      </c>
      <c r="D16" s="174">
        <f>'Input Sheet'!B8</f>
        <v>0</v>
      </c>
      <c r="E16" s="175">
        <f>IF($D$100&gt;0,D16/$D$100*100,0)</f>
        <v>0</v>
      </c>
      <c r="F16" s="174">
        <f>'Input Sheet'!C8</f>
        <v>0</v>
      </c>
      <c r="G16" s="175">
        <f>IF($F$100&gt;0,F16/$F$100*100,0)</f>
        <v>0</v>
      </c>
      <c r="H16" s="175">
        <f>IF(F16&gt;0,D16/F16*100,0)</f>
        <v>0</v>
      </c>
      <c r="I16" s="175">
        <f>IF(AND((SQRT((G16*(100-G16))/$D$100))&gt;0, $D$100&gt;0),(E16-G16)/(SQRT((G16*(100-G16))/$D$100)),0)</f>
        <v>0</v>
      </c>
      <c r="J16" s="176">
        <f>IF(AND(H16&gt;0,$H$100&gt;0),E16/G16*100,0)</f>
        <v>0</v>
      </c>
      <c r="K16" s="7"/>
      <c r="L16" s="7"/>
      <c r="M16" s="7"/>
      <c r="O16" s="206">
        <f ca="1">IF(J16="",0,IF($O$11=1,62-COUNT($D$15:D16),IF($O$11=2,J16+RAND()/1000,E16+RAND()/1000)))</f>
        <v>0.00029507713529671419</v>
      </c>
      <c r="P16" s="186">
        <f ca="1">RANK(O16,$O$15:$O$97)+COUNTIF($O$15:O16,O16)-1</f>
        <v>54</v>
      </c>
      <c r="Q16" s="186">
        <v>2</v>
      </c>
      <c r="R16" s="186"/>
    </row>
    <row r="17" spans="2:18" ht="13">
      <c r="B17" s="173"/>
      <c r="C17" s="177" t="s">
        <v>287</v>
      </c>
      <c r="D17" s="174">
        <f>'Input Sheet'!B9</f>
        <v>0</v>
      </c>
      <c r="E17" s="175">
        <f>IF($D$100&gt;0,D17/$D$100*100,0)</f>
        <v>0</v>
      </c>
      <c r="F17" s="174">
        <f>'Input Sheet'!C9</f>
        <v>201</v>
      </c>
      <c r="G17" s="175">
        <f>IF($F$100&gt;0,F17/$F$100*100,0)</f>
        <v>2.0487208235653855</v>
      </c>
      <c r="H17" s="175">
        <f>IF(F17&gt;0,D17/F17*100,0)</f>
        <v>0</v>
      </c>
      <c r="I17" s="175">
        <f>IF(AND((SQRT((G17*(100-G17))/$D$100))&gt;0, $D$100&gt;0),(E17-G17)/(SQRT((G17*(100-G17))/$D$100)),0)</f>
        <v>-2.36315368044013</v>
      </c>
      <c r="J17" s="176">
        <f>IF(AND(H17&gt;0,$H$100&gt;0),E17/G17*100,0)</f>
        <v>0</v>
      </c>
      <c r="K17" s="7"/>
      <c r="L17" s="7"/>
      <c r="M17" s="7"/>
      <c r="O17" s="206">
        <f ca="1">IF(J17="",0,IF($O$11=1,62-COUNT($D$15:D17),IF($O$11=2,J17+RAND()/1000,E17+RAND()/1000)))</f>
        <v>0.00021147139243930536</v>
      </c>
      <c r="P17" s="186">
        <f ca="1">RANK(O17,$O$15:$O$97)+COUNTIF($O$15:O17,O17)-1</f>
        <v>57</v>
      </c>
      <c r="Q17" s="186">
        <v>3</v>
      </c>
      <c r="R17" s="186"/>
    </row>
    <row r="18" spans="2:18" ht="13">
      <c r="B18" s="173"/>
      <c r="C18" s="17" t="s">
        <v>11</v>
      </c>
      <c r="D18" s="174"/>
      <c r="E18" s="175"/>
      <c r="F18" s="174"/>
      <c r="G18" s="175"/>
      <c r="H18" s="175"/>
      <c r="I18" s="177"/>
      <c r="J18" s="7"/>
      <c r="K18" s="7"/>
      <c r="L18" s="7"/>
      <c r="M18" s="7"/>
      <c r="O18" s="206">
        <f ca="1">IF(J18="",0,IF($O$11=1,62-COUNT($D$15:D18),IF($O$11=2,J18+RAND()/1000,E18+RAND()/1000)))</f>
        <v>0</v>
      </c>
      <c r="P18" s="186">
        <f ca="1">RANK(O18,$O$15:$O$97)+COUNTIF($O$15:O18,O18)-1</f>
        <v>62</v>
      </c>
      <c r="Q18" s="186"/>
      <c r="R18" s="186"/>
    </row>
    <row r="19" spans="2:18" ht="13">
      <c r="B19" s="173"/>
      <c r="C19" s="177" t="s">
        <v>288</v>
      </c>
      <c r="D19" s="174">
        <f>'Input Sheet'!B10</f>
        <v>0</v>
      </c>
      <c r="E19" s="175">
        <f>IF($D$100&gt;0,D19/$D$100*100,0)</f>
        <v>0</v>
      </c>
      <c r="F19" s="174">
        <f>'Input Sheet'!C10</f>
        <v>578</v>
      </c>
      <c r="G19" s="175">
        <f>IF($F$100&gt;0,F19/$F$100*100,0)</f>
        <v>5.8913464478646418</v>
      </c>
      <c r="H19" s="175">
        <f>IF(F19&gt;0,D19/F19*100,0)</f>
        <v>0</v>
      </c>
      <c r="I19" s="175">
        <f>IF(AND((SQRT((G19*(100-G19))/$D$100))&gt;0, $D$100&gt;0),(E19-G19)/(SQRT((G19*(100-G19))/$D$100)),0)</f>
        <v>-4.088350600885768</v>
      </c>
      <c r="J19" s="176">
        <f>IF(AND(H19&gt;0,$H$100&gt;0),E19/G19*100,0)</f>
        <v>0</v>
      </c>
      <c r="K19" s="7"/>
      <c r="L19" s="7"/>
      <c r="M19" s="7"/>
      <c r="O19" s="206">
        <f ca="1">IF(J19="",0,IF($O$11=1,62-COUNT($D$15:D19),IF($O$11=2,J19+RAND()/1000,E19+RAND()/1000)))</f>
        <v>0.00069867776057310914</v>
      </c>
      <c r="P19" s="186">
        <f ca="1">RANK(O19,$O$15:$O$97)+COUNTIF($O$15:O19,O19)-1</f>
        <v>35</v>
      </c>
      <c r="Q19" s="186">
        <v>4</v>
      </c>
      <c r="R19" s="186"/>
    </row>
    <row r="20" spans="2:18" ht="13">
      <c r="B20" s="173"/>
      <c r="C20" s="177" t="s">
        <v>289</v>
      </c>
      <c r="D20" s="174">
        <f>'Input Sheet'!B11</f>
        <v>0</v>
      </c>
      <c r="E20" s="175">
        <f>IF($D$100&gt;0,D20/$D$100*100,0)</f>
        <v>0</v>
      </c>
      <c r="F20" s="174">
        <f>'Input Sheet'!C11</f>
        <v>1523</v>
      </c>
      <c r="G20" s="175">
        <f>IF($F$100&gt;0,F20/$F$100*100,0)</f>
        <v>15.523392110895934</v>
      </c>
      <c r="H20" s="175">
        <f>IF(F20&gt;0,D20/F20*100,0)</f>
        <v>0</v>
      </c>
      <c r="I20" s="175">
        <f>IF(AND((SQRT((G20*(100-G20))/$D$100))&gt;0, $D$100&gt;0),(E20-G20)/(SQRT((G20*(100-G20))/$D$100)),0)</f>
        <v>-7.0045576034520005</v>
      </c>
      <c r="J20" s="176">
        <f>IF(AND(H20&gt;0,$H$100&gt;0),E20/G20*100,0)</f>
        <v>0</v>
      </c>
      <c r="K20" s="7"/>
      <c r="L20" s="7"/>
      <c r="M20" s="7"/>
      <c r="O20" s="206">
        <f ca="1">IF(J20="",0,IF($O$11=1,62-COUNT($D$15:D20),IF($O$11=2,J20+RAND()/1000,E20+RAND()/1000)))</f>
        <v>0.00083550212814007614</v>
      </c>
      <c r="P20" s="186">
        <f ca="1">RANK(O20,$O$15:$O$97)+COUNTIF($O$15:O20,O20)-1</f>
        <v>32</v>
      </c>
      <c r="Q20" s="186">
        <v>5</v>
      </c>
      <c r="R20" s="186"/>
    </row>
    <row r="21" spans="2:18" ht="13">
      <c r="B21" s="173"/>
      <c r="C21" s="177" t="s">
        <v>290</v>
      </c>
      <c r="D21" s="174">
        <f>'Input Sheet'!B12</f>
        <v>0</v>
      </c>
      <c r="E21" s="175">
        <f>IF($D$100&gt;0,D21/$D$100*100,0)</f>
        <v>0</v>
      </c>
      <c r="F21" s="174">
        <f>'Input Sheet'!C12</f>
        <v>237</v>
      </c>
      <c r="G21" s="175">
        <f>IF($F$100&gt;0,F21/$F$100*100,0)</f>
        <v>2.4156558964427681</v>
      </c>
      <c r="H21" s="175">
        <f>IF(F21&gt;0,D21/F21*100,0)</f>
        <v>0</v>
      </c>
      <c r="I21" s="175">
        <f>IF(AND((SQRT((G21*(100-G21))/$D$100))&gt;0, $D$100&gt;0),(E21-G21)/(SQRT((G21*(100-G21))/$D$100)),0)</f>
        <v>-2.5708876150677114</v>
      </c>
      <c r="J21" s="176">
        <f>IF(AND(H21&gt;0,$H$100&gt;0),E21/G21*100,0)</f>
        <v>0</v>
      </c>
      <c r="K21" s="7"/>
      <c r="L21" s="7"/>
      <c r="M21" s="7"/>
      <c r="O21" s="206">
        <f ca="1">IF(J21="",0,IF($O$11=1,62-COUNT($D$15:D21),IF($O$11=2,J21+RAND()/1000,E21+RAND()/1000)))</f>
        <v>0.0005421419415396364</v>
      </c>
      <c r="P21" s="186">
        <f ca="1">RANK(O21,$O$15:$O$97)+COUNTIF($O$15:O21,O21)-1</f>
        <v>43</v>
      </c>
      <c r="Q21" s="186">
        <v>6</v>
      </c>
      <c r="R21" s="186"/>
    </row>
    <row r="22" spans="2:18" ht="13">
      <c r="B22" s="173"/>
      <c r="C22" s="177" t="s">
        <v>291</v>
      </c>
      <c r="D22" s="174">
        <f>'Input Sheet'!B13</f>
        <v>0</v>
      </c>
      <c r="E22" s="175">
        <f>IF($D$100&gt;0,D22/$D$100*100,0)</f>
        <v>0</v>
      </c>
      <c r="F22" s="174">
        <f>'Input Sheet'!C13</f>
        <v>52</v>
      </c>
      <c r="G22" s="175">
        <f>IF($F$100&gt;0,F22/$F$100*100,0)</f>
        <v>0.53001732748955255</v>
      </c>
      <c r="H22" s="175">
        <f>IF(F22&gt;0,D22/F22*100,0)</f>
        <v>0</v>
      </c>
      <c r="I22" s="175">
        <f>IF(AND((SQRT((G22*(100-G22))/$D$100))&gt;0, $D$100&gt;0),(E22-G22)/(SQRT((G22*(100-G22))/$D$100)),0)</f>
        <v>-1.192764331580916</v>
      </c>
      <c r="J22" s="176">
        <f>IF(AND(H22&gt;0,$H$100&gt;0),E22/G22*100,0)</f>
        <v>0</v>
      </c>
      <c r="K22" s="7"/>
      <c r="L22" s="7"/>
      <c r="M22" s="7"/>
      <c r="O22" s="206">
        <f ca="1">IF(J22="",0,IF($O$11=1,62-COUNT($D$15:D22),IF($O$11=2,J22+RAND()/1000,E22+RAND()/1000)))</f>
        <v>0.00097165068356566285</v>
      </c>
      <c r="P22" s="186">
        <f ca="1">RANK(O22,$O$15:$O$97)+COUNTIF($O$15:O22,O22)-1</f>
        <v>30</v>
      </c>
      <c r="Q22" s="186">
        <v>7</v>
      </c>
      <c r="R22" s="186"/>
    </row>
    <row r="23" spans="2:18" ht="13">
      <c r="B23" s="173"/>
      <c r="C23" s="177" t="s">
        <v>292</v>
      </c>
      <c r="D23" s="174">
        <f>'Input Sheet'!B14</f>
        <v>0</v>
      </c>
      <c r="E23" s="175">
        <f>IF($D$100&gt;0,D23/$D$100*100,0)</f>
        <v>0</v>
      </c>
      <c r="F23" s="174">
        <f>'Input Sheet'!C14</f>
        <v>114</v>
      </c>
      <c r="G23" s="175">
        <f>IF($F$100&gt;0,F23/$F$100*100,0)</f>
        <v>1.1619610641117113</v>
      </c>
      <c r="H23" s="175">
        <f>IF(F23&gt;0,D23/F23*100,0)</f>
        <v>0</v>
      </c>
      <c r="I23" s="175">
        <f>IF(AND((SQRT((G23*(100-G23))/$D$100))&gt;0, $D$100&gt;0),(E23-G23)/(SQRT((G23*(100-G23))/$D$100)),0)</f>
        <v>-1.77169662778636</v>
      </c>
      <c r="J23" s="176">
        <f>IF(AND(H23&gt;0,$H$100&gt;0),E23/G23*100,0)</f>
        <v>0</v>
      </c>
      <c r="K23" s="7"/>
      <c r="L23" s="7"/>
      <c r="M23" s="7"/>
      <c r="O23" s="206">
        <f ca="1">IF(J23="",0,IF($O$11=1,62-COUNT($D$15:D23),IF($O$11=2,J23+RAND()/1000,E23+RAND()/1000)))</f>
        <v>0.00047191762228177437</v>
      </c>
      <c r="P23" s="186">
        <f ca="1">RANK(O23,$O$15:$O$97)+COUNTIF($O$15:O23,O23)-1</f>
        <v>45</v>
      </c>
      <c r="Q23" s="186">
        <v>8</v>
      </c>
      <c r="R23" s="186"/>
    </row>
    <row r="24" spans="2:18" ht="13">
      <c r="B24" s="173"/>
      <c r="C24" s="177" t="s">
        <v>293</v>
      </c>
      <c r="D24" s="174">
        <f>'Input Sheet'!B15</f>
        <v>0</v>
      </c>
      <c r="E24" s="175">
        <f>IF($D$100&gt;0,D24/$D$100*100,0)</f>
        <v>0</v>
      </c>
      <c r="F24" s="174">
        <f>'Input Sheet'!C15</f>
        <v>270</v>
      </c>
      <c r="G24" s="175">
        <f>IF($F$100&gt;0,F24/$F$100*100,0)</f>
        <v>2.7520130465803692</v>
      </c>
      <c r="H24" s="175">
        <f>IF(F24&gt;0,D24/F24*100,0)</f>
        <v>0</v>
      </c>
      <c r="I24" s="175">
        <f>IF(AND((SQRT((G24*(100-G24))/$D$100))&gt;0, $D$100&gt;0),(E24-G24)/(SQRT((G24*(100-G24))/$D$100)),0)</f>
        <v>-2.7487836873376574</v>
      </c>
      <c r="J24" s="176">
        <f>IF(AND(H24&gt;0,$H$100&gt;0),E24/G24*100,0)</f>
        <v>0</v>
      </c>
      <c r="K24" s="7"/>
      <c r="L24" s="7"/>
      <c r="M24" s="7"/>
      <c r="O24" s="206">
        <f ca="1">IF(J24="",0,IF($O$11=1,62-COUNT($D$15:D24),IF($O$11=2,J24+RAND()/1000,E24+RAND()/1000)))</f>
        <v>0.00054962309257849549</v>
      </c>
      <c r="P24" s="186">
        <f ca="1">RANK(O24,$O$15:$O$97)+COUNTIF($O$15:O24,O24)-1</f>
        <v>40</v>
      </c>
      <c r="Q24" s="186">
        <v>9</v>
      </c>
      <c r="R24" s="186"/>
    </row>
    <row r="25" spans="2:18" ht="13">
      <c r="B25" s="173"/>
      <c r="C25" s="17" t="s">
        <v>24</v>
      </c>
      <c r="D25" s="174"/>
      <c r="E25" s="175"/>
      <c r="F25" s="174"/>
      <c r="G25" s="175"/>
      <c r="H25" s="175"/>
      <c r="I25" s="177"/>
      <c r="J25" s="7"/>
      <c r="K25" s="7"/>
      <c r="L25" s="7"/>
      <c r="M25" s="7"/>
      <c r="O25" s="206">
        <f ca="1">IF(J25="",0,IF($O$11=1,62-COUNT($D$15:D25),IF($O$11=2,J25+RAND()/1000,E25+RAND()/1000)))</f>
        <v>0</v>
      </c>
      <c r="P25" s="186">
        <f ca="1">RANK(O25,$O$15:$O$97)+COUNTIF($O$15:O25,O25)-1</f>
        <v>63</v>
      </c>
      <c r="Q25" s="186"/>
      <c r="R25" s="186"/>
    </row>
    <row r="26" spans="2:18" ht="13">
      <c r="B26" s="173"/>
      <c r="C26" s="177" t="s">
        <v>294</v>
      </c>
      <c r="D26" s="174">
        <f>'Input Sheet'!B16</f>
        <v>0</v>
      </c>
      <c r="E26" s="175">
        <f>IF($D$100&gt;0,D26/$D$100*100,0)</f>
        <v>0</v>
      </c>
      <c r="F26" s="174">
        <f>'Input Sheet'!C16</f>
        <v>807</v>
      </c>
      <c r="G26" s="175">
        <f>IF($F$100&gt;0,F26/$F$100*100,0)</f>
        <v>8.2254612170013246</v>
      </c>
      <c r="H26" s="175">
        <f>IF(F26&gt;0,D26/F26*100,0)</f>
        <v>0</v>
      </c>
      <c r="I26" s="175">
        <f>IF(AND((SQRT((G26*(100-G26))/$D$100))&gt;0, $D$100&gt;0),(E26-G26)/(SQRT((G26*(100-G26))/$D$100)),0)</f>
        <v>-4.8918671570823644</v>
      </c>
      <c r="J26" s="176">
        <f>IF(AND(H26&gt;0,$H$100&gt;0),E26/G26*100,0)</f>
        <v>0</v>
      </c>
      <c r="K26" s="7"/>
      <c r="L26" s="7"/>
      <c r="M26" s="7"/>
      <c r="O26" s="206">
        <f ca="1">IF(J26="",0,IF($O$11=1,62-COUNT($D$15:D26),IF($O$11=2,J26+RAND()/1000,E26+RAND()/1000)))</f>
        <v>0.00063283706010072694</v>
      </c>
      <c r="P26" s="186">
        <f ca="1">RANK(O26,$O$15:$O$97)+COUNTIF($O$15:O26,O26)-1</f>
        <v>38</v>
      </c>
      <c r="Q26" s="186">
        <v>10</v>
      </c>
      <c r="R26" s="186"/>
    </row>
    <row r="27" spans="2:18" ht="13">
      <c r="B27" s="173"/>
      <c r="C27" s="177" t="s">
        <v>295</v>
      </c>
      <c r="D27" s="174">
        <f>'Input Sheet'!B17</f>
        <v>2</v>
      </c>
      <c r="E27" s="175">
        <f>IF($D$100&gt;0,D27/$D$100*100,0)</f>
        <v>0.74906367041198507</v>
      </c>
      <c r="F27" s="174">
        <f>'Input Sheet'!C17</f>
        <v>446</v>
      </c>
      <c r="G27" s="175">
        <f>IF($F$100&gt;0,F27/$F$100*100,0)</f>
        <v>4.5459178473142385</v>
      </c>
      <c r="H27" s="175">
        <f>IF(F27&gt;0,D27/F27*100,0)</f>
        <v>0.44843049327354262</v>
      </c>
      <c r="I27" s="175">
        <f>IF(AND((SQRT((G27*(100-G27))/$D$100))&gt;0, $D$100&gt;0),(E27-G27)/(SQRT((G27*(100-G27))/$D$100)),0)</f>
        <v>-2.9783210020944662</v>
      </c>
      <c r="J27" s="176">
        <f>IF(AND(H27&gt;0,$H$100&gt;0),E27/G27*100,0)</f>
        <v>16.477721234107591</v>
      </c>
      <c r="K27" s="7"/>
      <c r="L27" s="7"/>
      <c r="M27" s="7"/>
      <c r="O27" s="206">
        <f ca="1">IF(J27="",0,IF($O$11=1,62-COUNT($D$15:D27),IF($O$11=2,J27+RAND()/1000,E27+RAND()/1000)))</f>
        <v>16.478279361745116</v>
      </c>
      <c r="P27" s="186">
        <f ca="1">RANK(O27,$O$15:$O$97)+COUNTIF($O$15:O27,O27)-1</f>
        <v>28</v>
      </c>
      <c r="Q27" s="186">
        <v>11</v>
      </c>
      <c r="R27" s="186"/>
    </row>
    <row r="28" spans="2:18" ht="13">
      <c r="B28" s="173"/>
      <c r="C28" s="177" t="s">
        <v>296</v>
      </c>
      <c r="D28" s="174">
        <f>'Input Sheet'!B18</f>
        <v>3</v>
      </c>
      <c r="E28" s="175">
        <f>IF($D$100&gt;0,D28/$D$100*100,0)</f>
        <v>1.1235955056179776</v>
      </c>
      <c r="F28" s="174">
        <f>'Input Sheet'!C18</f>
        <v>193</v>
      </c>
      <c r="G28" s="175">
        <f>IF($F$100&gt;0,F28/$F$100*100,0)</f>
        <v>1.9671796962593007</v>
      </c>
      <c r="H28" s="175">
        <f>IF(F28&gt;0,D28/F28*100,0)</f>
        <v>1.5544041450777202</v>
      </c>
      <c r="I28" s="175">
        <f>IF(AND((SQRT((G28*(100-G28))/$D$100))&gt;0, $D$100&gt;0),(E28-G28)/(SQRT((G28*(100-G28))/$D$100)),0)</f>
        <v>-0.99260463240606878</v>
      </c>
      <c r="J28" s="176">
        <f>IF(AND(H28&gt;0,$H$100&gt;0),E28/G28*100,0)</f>
        <v>57.117075158642386</v>
      </c>
      <c r="K28" s="7"/>
      <c r="L28" s="7"/>
      <c r="M28" s="7"/>
      <c r="O28" s="206">
        <f ca="1">IF(J28="",0,IF($O$11=1,62-COUNT($D$15:D28),IF($O$11=2,J28+RAND()/1000,E28+RAND()/1000)))</f>
        <v>57.117251549854878</v>
      </c>
      <c r="P28" s="186">
        <f ca="1">RANK(O28,$O$15:$O$97)+COUNTIF($O$15:O28,O28)-1</f>
        <v>25</v>
      </c>
      <c r="Q28" s="186">
        <v>12</v>
      </c>
      <c r="R28" s="186"/>
    </row>
    <row r="29" spans="2:18" ht="13">
      <c r="B29" s="173"/>
      <c r="C29" s="177" t="s">
        <v>297</v>
      </c>
      <c r="D29" s="174">
        <f>'Input Sheet'!B19</f>
        <v>0</v>
      </c>
      <c r="E29" s="175">
        <f>IF($D$100&gt;0,D29/$D$100*100,0)</f>
        <v>0</v>
      </c>
      <c r="F29" s="174">
        <f>'Input Sheet'!C19</f>
        <v>90</v>
      </c>
      <c r="G29" s="175">
        <f>IF($F$100&gt;0,F29/$F$100*100,0)</f>
        <v>0.91733768219345624</v>
      </c>
      <c r="H29" s="175">
        <f>IF(F29&gt;0,D29/F29*100,0)</f>
        <v>0</v>
      </c>
      <c r="I29" s="175">
        <f>IF(AND((SQRT((G29*(100-G29))/$D$100))&gt;0, $D$100&gt;0),(E29-G29)/(SQRT((G29*(100-G29))/$D$100)),0)</f>
        <v>-1.5722493137338522</v>
      </c>
      <c r="J29" s="176">
        <f>IF(AND(H29&gt;0,$H$100&gt;0),E29/G29*100,0)</f>
        <v>0</v>
      </c>
      <c r="K29" s="7"/>
      <c r="L29" s="7"/>
      <c r="M29" s="7"/>
      <c r="O29" s="206">
        <f ca="1">IF(J29="",0,IF($O$11=1,62-COUNT($D$15:D29),IF($O$11=2,J29+RAND()/1000,E29+RAND()/1000)))</f>
        <v>0.0005447935305254555</v>
      </c>
      <c r="P29" s="186">
        <f ca="1">RANK(O29,$O$15:$O$97)+COUNTIF($O$15:O29,O29)-1</f>
        <v>41</v>
      </c>
      <c r="Q29" s="186">
        <v>13</v>
      </c>
      <c r="R29" s="186"/>
    </row>
    <row r="30" spans="1:22" ht="15.5">
      <c r="A30" s="494" t="s">
        <v>240</v>
      </c>
      <c r="B30" s="495"/>
      <c r="C30" s="190" t="s">
        <v>241</v>
      </c>
      <c r="D30" s="174"/>
      <c r="E30" s="175"/>
      <c r="F30" s="174"/>
      <c r="G30" s="175"/>
      <c r="H30" s="175"/>
      <c r="I30" s="177"/>
      <c r="J30" s="7"/>
      <c r="K30" s="7"/>
      <c r="L30" s="7"/>
      <c r="M30" s="7"/>
      <c r="O30" s="206">
        <f ca="1">IF(J30="",0,IF($O$11=1,62-COUNT($D$15:D30),IF($O$11=2,J30+RAND()/1000,E30+RAND()/1000)))</f>
        <v>0</v>
      </c>
      <c r="P30" s="186">
        <f ca="1">RANK(O30,$O$15:$O$97)+COUNTIF($O$15:O30,O30)-1</f>
        <v>64</v>
      </c>
      <c r="Q30" s="186"/>
      <c r="R30" s="186"/>
      <c r="U30" s="207"/>
      <c r="V30" s="179"/>
    </row>
    <row r="31" spans="1:22" customHeight="1">
      <c r="A31" s="208"/>
      <c r="B31" s="209"/>
      <c r="C31" s="210" t="s">
        <v>298</v>
      </c>
      <c r="D31" s="174"/>
      <c r="E31" s="175"/>
      <c r="F31" s="174"/>
      <c r="G31" s="175"/>
      <c r="H31" s="175"/>
      <c r="I31" s="177"/>
      <c r="J31" s="7"/>
      <c r="K31" s="7"/>
      <c r="L31" s="7"/>
      <c r="M31" s="7"/>
      <c r="O31" s="206">
        <f ca="1">IF(J31="",0,IF($O$11=1,62-COUNT($D$15:D31),IF($O$11=2,J31+RAND()/1000,E31+RAND()/1000)))</f>
        <v>0</v>
      </c>
      <c r="P31" s="186">
        <f ca="1">RANK(O31,$O$15:$O$97)+COUNTIF($O$15:O31,O31)-1</f>
        <v>65</v>
      </c>
      <c r="Q31" s="186"/>
      <c r="R31" s="186"/>
      <c r="U31" s="207"/>
      <c r="V31" s="179"/>
    </row>
    <row r="32" spans="1:22" customHeight="1">
      <c r="A32" s="208"/>
      <c r="B32" s="209"/>
      <c r="C32" s="201" t="s">
        <v>299</v>
      </c>
      <c r="D32" s="174">
        <f>'Input Sheet'!B20</f>
        <v>0</v>
      </c>
      <c r="E32" s="175">
        <f>IF($D$100&gt;0,D32/$D$100*100,0)</f>
        <v>0</v>
      </c>
      <c r="F32" s="174">
        <f>'Input Sheet'!C20</f>
        <v>6</v>
      </c>
      <c r="G32" s="175">
        <f>IF($F$100&gt;0,F32/$F$100*100,0)</f>
        <v>0.061155845479563757</v>
      </c>
      <c r="H32" s="175">
        <f>IF(F32&gt;0,D32/F32*100,0)</f>
        <v>0</v>
      </c>
      <c r="I32" s="175">
        <f>IF(AND((SQRT((G32*(100-G32))/$D$100))&gt;0, $D$100&gt;0),(E32-G32)/(SQRT((G32*(100-G32))/$D$100)),0)</f>
        <v>-0.4042103753455259</v>
      </c>
      <c r="J32" s="176">
        <f>IF(AND(H32&gt;0,$H$100&gt;0),E32/G32*100,0)</f>
        <v>0</v>
      </c>
      <c r="K32" s="7"/>
      <c r="L32" s="7"/>
      <c r="M32" s="7"/>
      <c r="O32" s="206">
        <f ca="1">IF(J32="",0,IF($O$11=1,62-COUNT($D$15:D32),IF($O$11=2,J32+RAND()/1000,E32+RAND()/1000)))</f>
        <v>0.0006523043927835452</v>
      </c>
      <c r="P32" s="186">
        <f ca="1">RANK(O32,$O$15:$O$97)+COUNTIF($O$15:O32,O32)-1</f>
        <v>37</v>
      </c>
      <c r="Q32" s="186">
        <v>14</v>
      </c>
      <c r="R32" s="186"/>
      <c r="U32" s="207"/>
      <c r="V32" s="179"/>
    </row>
    <row r="33" spans="1:22" customHeight="1">
      <c r="A33" s="208"/>
      <c r="B33" s="209"/>
      <c r="C33" s="201" t="s">
        <v>300</v>
      </c>
      <c r="D33" s="174">
        <f>'Input Sheet'!B21</f>
        <v>0</v>
      </c>
      <c r="E33" s="175">
        <f>IF($D$100&gt;0,D33/$D$100*100,0)</f>
        <v>0</v>
      </c>
      <c r="F33" s="174">
        <f>'Input Sheet'!C21</f>
        <v>0</v>
      </c>
      <c r="G33" s="175">
        <f>IF($F$100&gt;0,F33/$F$100*100,0)</f>
        <v>0</v>
      </c>
      <c r="H33" s="175">
        <f>IF(F33&gt;0,D33/F33*100,0)</f>
        <v>0</v>
      </c>
      <c r="I33" s="175">
        <f>IF(AND((SQRT((G33*(100-G33))/$D$100))&gt;0, $D$100&gt;0),(E33-G33)/(SQRT((G33*(100-G33))/$D$100)),0)</f>
        <v>0</v>
      </c>
      <c r="J33" s="176">
        <f>IF(AND(H33&gt;0,$H$100&gt;0),E33/G33*100,0)</f>
        <v>0</v>
      </c>
      <c r="K33" s="7"/>
      <c r="L33" s="7"/>
      <c r="M33" s="7"/>
      <c r="O33" s="206">
        <f ca="1">IF(J33="",0,IF($O$11=1,62-COUNT($D$15:D33),IF($O$11=2,J33+RAND()/1000,E33+RAND()/1000)))</f>
        <v>0.00043123956394516339</v>
      </c>
      <c r="P33" s="186">
        <f ca="1">RANK(O33,$O$15:$O$97)+COUNTIF($O$15:O33,O33)-1</f>
        <v>51</v>
      </c>
      <c r="Q33" s="186">
        <v>15</v>
      </c>
      <c r="R33" s="186"/>
      <c r="U33" s="207"/>
      <c r="V33" s="179"/>
    </row>
    <row r="34" spans="1:22" customHeight="1">
      <c r="A34" s="208"/>
      <c r="B34" s="209"/>
      <c r="C34" s="201" t="s">
        <v>301</v>
      </c>
      <c r="D34" s="174">
        <f>'Input Sheet'!B22</f>
        <v>0</v>
      </c>
      <c r="E34" s="175">
        <f>IF($D$100&gt;0,D34/$D$100*100,0)</f>
        <v>0</v>
      </c>
      <c r="F34" s="174">
        <f>'Input Sheet'!C22</f>
        <v>2</v>
      </c>
      <c r="G34" s="175">
        <f>IF($F$100&gt;0,F34/$F$100*100,0)</f>
        <v>0.020385281826521249</v>
      </c>
      <c r="H34" s="175">
        <f>IF(F34&gt;0,D34/F34*100,0)</f>
        <v>0</v>
      </c>
      <c r="I34" s="175">
        <f>IF(AND((SQRT((G34*(100-G34))/$D$100))&gt;0, $D$100&gt;0),(E34-G34)/(SQRT((G34*(100-G34))/$D$100)),0)</f>
        <v>-0.23332338113336376</v>
      </c>
      <c r="J34" s="176">
        <f>IF(AND(H34&gt;0,$H$100&gt;0),E34/G34*100,0)</f>
        <v>0</v>
      </c>
      <c r="K34" s="7"/>
      <c r="L34" s="7"/>
      <c r="M34" s="7"/>
      <c r="O34" s="206">
        <f ca="1">IF(J34="",0,IF($O$11=1,62-COUNT($D$15:D34),IF($O$11=2,J34+RAND()/1000,E34+RAND()/1000)))</f>
        <v>0.00052029327746712069</v>
      </c>
      <c r="P34" s="186">
        <f ca="1">RANK(O34,$O$15:$O$97)+COUNTIF($O$15:O34,O34)-1</f>
        <v>44</v>
      </c>
      <c r="Q34" s="186">
        <v>16</v>
      </c>
      <c r="R34" s="186"/>
      <c r="U34" s="207"/>
      <c r="V34" s="179"/>
    </row>
    <row r="35" spans="1:22" customHeight="1">
      <c r="A35" s="208"/>
      <c r="B35" s="209"/>
      <c r="C35" s="201" t="s">
        <v>302</v>
      </c>
      <c r="D35" s="174">
        <f>'Input Sheet'!B23</f>
        <v>0</v>
      </c>
      <c r="E35" s="175">
        <f>IF($D$100&gt;0,D35/$D$100*100,0)</f>
        <v>0</v>
      </c>
      <c r="F35" s="174">
        <f>'Input Sheet'!C23</f>
        <v>1</v>
      </c>
      <c r="G35" s="175">
        <f>IF($F$100&gt;0,F35/$F$100*100,0)</f>
        <v>0.010192640913260624</v>
      </c>
      <c r="H35" s="175">
        <f>IF(F35&gt;0,D35/F35*100,0)</f>
        <v>0</v>
      </c>
      <c r="I35" s="175">
        <f>IF(AND((SQRT((G35*(100-G35))/$D$100))&gt;0, $D$100&gt;0),(E35-G35)/(SQRT((G35*(100-G35))/$D$100)),0)</f>
        <v>-0.16497613579625081</v>
      </c>
      <c r="J35" s="176">
        <f>IF(AND(H35&gt;0,$H$100&gt;0),E35/G35*100,0)</f>
        <v>0</v>
      </c>
      <c r="K35" s="7"/>
      <c r="L35" s="7"/>
      <c r="M35" s="7"/>
      <c r="O35" s="206">
        <f ca="1">IF(J35="",0,IF($O$11=1,62-COUNT($D$15:D35),IF($O$11=2,J35+RAND()/1000,E35+RAND()/1000)))</f>
        <v>0.0001095945265027326</v>
      </c>
      <c r="P35" s="186">
        <f ca="1">RANK(O35,$O$15:$O$97)+COUNTIF($O$15:O35,O35)-1</f>
        <v>60</v>
      </c>
      <c r="Q35" s="186">
        <v>17</v>
      </c>
      <c r="R35" s="186"/>
      <c r="U35" s="207"/>
      <c r="V35" s="179"/>
    </row>
    <row r="36" spans="1:22" customHeight="1">
      <c r="A36" s="208"/>
      <c r="B36" s="209"/>
      <c r="C36" s="210" t="s">
        <v>43</v>
      </c>
      <c r="D36" s="174"/>
      <c r="E36" s="175"/>
      <c r="F36" s="174"/>
      <c r="G36" s="175"/>
      <c r="H36" s="175"/>
      <c r="I36" s="177"/>
      <c r="J36" s="7"/>
      <c r="K36" s="7"/>
      <c r="L36" s="7"/>
      <c r="M36" s="7"/>
      <c r="O36" s="206">
        <f ca="1">IF(J36="",0,IF($O$11=1,62-COUNT($D$15:D36),IF($O$11=2,J36+RAND()/1000,E36+RAND()/1000)))</f>
        <v>0</v>
      </c>
      <c r="P36" s="186">
        <f ca="1">RANK(O36,$O$15:$O$97)+COUNTIF($O$15:O36,O36)-1</f>
        <v>66</v>
      </c>
      <c r="Q36" s="186"/>
      <c r="R36" s="186"/>
      <c r="U36" s="207"/>
      <c r="V36" s="179"/>
    </row>
    <row r="37" spans="1:22" customHeight="1">
      <c r="A37" s="208"/>
      <c r="B37" s="209"/>
      <c r="C37" s="201" t="s">
        <v>303</v>
      </c>
      <c r="D37" s="174">
        <f>'Input Sheet'!B24</f>
        <v>0</v>
      </c>
      <c r="E37" s="175">
        <f>IF($D$100&gt;0,D37/$D$100*100,0)</f>
        <v>0</v>
      </c>
      <c r="F37" s="174">
        <f>'Input Sheet'!C24</f>
        <v>183</v>
      </c>
      <c r="G37" s="175">
        <f>IF($F$100&gt;0,F37/$F$100*100,0)</f>
        <v>1.8652532871266947</v>
      </c>
      <c r="H37" s="175">
        <f>IF(F37&gt;0,D37/F37*100,0)</f>
        <v>0</v>
      </c>
      <c r="I37" s="175">
        <f>IF(AND((SQRT((G37*(100-G37))/$D$100))&gt;0, $D$100&gt;0),(E37-G37)/(SQRT((G37*(100-G37))/$D$100)),0)</f>
        <v>-2.2527507074454856</v>
      </c>
      <c r="J37" s="176">
        <f>IF(AND(H37&gt;0,$H$100&gt;0),E37/G37*100,0)</f>
        <v>0</v>
      </c>
      <c r="K37" s="7"/>
      <c r="L37" s="7"/>
      <c r="M37" s="7"/>
      <c r="O37" s="206">
        <f ca="1">IF(J37="",0,IF($O$11=1,62-COUNT($D$15:D37),IF($O$11=2,J37+RAND()/1000,E37+RAND()/1000)))</f>
        <v>0.00036973439399078421</v>
      </c>
      <c r="P37" s="186">
        <f ca="1">RANK(O37,$O$15:$O$97)+COUNTIF($O$15:O37,O37)-1</f>
        <v>53</v>
      </c>
      <c r="Q37" s="186">
        <v>18</v>
      </c>
      <c r="R37" s="186"/>
      <c r="U37" s="207"/>
      <c r="V37" s="179"/>
    </row>
    <row r="38" spans="1:22" customHeight="1">
      <c r="A38" s="208"/>
      <c r="B38" s="209"/>
      <c r="C38" s="201" t="s">
        <v>304</v>
      </c>
      <c r="D38" s="174">
        <f>'Input Sheet'!B25</f>
        <v>0</v>
      </c>
      <c r="E38" s="175">
        <f>IF($D$100&gt;0,D38/$D$100*100,0)</f>
        <v>0</v>
      </c>
      <c r="F38" s="174">
        <f>'Input Sheet'!C25</f>
        <v>259</v>
      </c>
      <c r="G38" s="175">
        <f>IF($F$100&gt;0,F38/$F$100*100,0)</f>
        <v>2.6398939965345023</v>
      </c>
      <c r="H38" s="175">
        <f>IF(F38&gt;0,D38/F38*100,0)</f>
        <v>0</v>
      </c>
      <c r="I38" s="175">
        <f>IF(AND((SQRT((G38*(100-G38))/$D$100))&gt;0, $D$100&gt;0),(E38-G38)/(SQRT((G38*(100-G38))/$D$100)),0)</f>
        <v>-2.6906571090333977</v>
      </c>
      <c r="J38" s="176">
        <f>IF(AND(H38&gt;0,$H$100&gt;0),E38/G38*100,0)</f>
        <v>0</v>
      </c>
      <c r="K38" s="7"/>
      <c r="L38" s="7"/>
      <c r="M38" s="7"/>
      <c r="O38" s="206">
        <f ca="1">IF(J38="",0,IF($O$11=1,62-COUNT($D$15:D38),IF($O$11=2,J38+RAND()/1000,E38+RAND()/1000)))</f>
        <v>0.00014115836830206829</v>
      </c>
      <c r="P38" s="186">
        <f ca="1">RANK(O38,$O$15:$O$97)+COUNTIF($O$15:O38,O38)-1</f>
        <v>59</v>
      </c>
      <c r="Q38" s="186">
        <v>19</v>
      </c>
      <c r="R38" s="186"/>
      <c r="U38" s="207"/>
      <c r="V38" s="179"/>
    </row>
    <row r="39" spans="1:22" customHeight="1">
      <c r="A39" s="208"/>
      <c r="B39" s="209"/>
      <c r="C39" s="201" t="s">
        <v>305</v>
      </c>
      <c r="D39" s="174">
        <f>'Input Sheet'!B26</f>
        <v>0</v>
      </c>
      <c r="E39" s="175">
        <f>IF($D$100&gt;0,D39/$D$100*100,0)</f>
        <v>0</v>
      </c>
      <c r="F39" s="174">
        <f>'Input Sheet'!C26</f>
        <v>1</v>
      </c>
      <c r="G39" s="175">
        <f>IF($F$100&gt;0,F39/$F$100*100,0)</f>
        <v>0.010192640913260624</v>
      </c>
      <c r="H39" s="175">
        <f>IF(F39&gt;0,D39/F39*100,0)</f>
        <v>0</v>
      </c>
      <c r="I39" s="175">
        <f>IF(AND((SQRT((G39*(100-G39))/$D$100))&gt;0, $D$100&gt;0),(E39-G39)/(SQRT((G39*(100-G39))/$D$100)),0)</f>
        <v>-0.16497613579625081</v>
      </c>
      <c r="J39" s="176">
        <f>IF(AND(H39&gt;0,$H$100&gt;0),E39/G39*100,0)</f>
        <v>0</v>
      </c>
      <c r="K39" s="7"/>
      <c r="L39" s="7"/>
      <c r="M39" s="7"/>
      <c r="O39" s="206">
        <f ca="1">IF(J39="",0,IF($O$11=1,62-COUNT($D$15:D39),IF($O$11=2,J39+RAND()/1000,E39+RAND()/1000)))</f>
        <v>0.00081237491363557511</v>
      </c>
      <c r="P39" s="186">
        <f ca="1">RANK(O39,$O$15:$O$97)+COUNTIF($O$15:O39,O39)-1</f>
        <v>33</v>
      </c>
      <c r="Q39" s="186">
        <v>20</v>
      </c>
      <c r="R39" s="186"/>
      <c r="U39" s="207"/>
      <c r="V39" s="179"/>
    </row>
    <row r="40" spans="1:18" ht="15.5">
      <c r="A40" s="496" t="s">
        <v>244</v>
      </c>
      <c r="B40" s="497"/>
      <c r="C40" s="191" t="s">
        <v>245</v>
      </c>
      <c r="D40" s="174"/>
      <c r="E40" s="175"/>
      <c r="F40" s="174"/>
      <c r="G40" s="175"/>
      <c r="H40" s="175"/>
      <c r="I40" s="177"/>
      <c r="J40" s="7"/>
      <c r="K40" s="7"/>
      <c r="L40" s="7"/>
      <c r="M40" s="7"/>
      <c r="O40" s="206">
        <f ca="1">IF(J40="",0,IF($O$11=1,62-COUNT($D$15:D40),IF($O$11=2,J40+RAND()/1000,E40+RAND()/1000)))</f>
        <v>0</v>
      </c>
      <c r="P40" s="186">
        <f ca="1">RANK(O40,$O$15:$O$97)+COUNTIF($O$15:O40,O40)-1</f>
        <v>67</v>
      </c>
      <c r="Q40" s="186"/>
      <c r="R40" s="186"/>
    </row>
    <row r="41" spans="2:18" ht="13">
      <c r="B41" s="173"/>
      <c r="C41" s="17" t="s">
        <v>51</v>
      </c>
      <c r="D41" s="174"/>
      <c r="E41" s="175"/>
      <c r="F41" s="174"/>
      <c r="G41" s="175"/>
      <c r="H41" s="175"/>
      <c r="I41" s="177"/>
      <c r="J41" s="7"/>
      <c r="K41" s="7"/>
      <c r="L41" s="7"/>
      <c r="M41" s="7"/>
      <c r="O41" s="206">
        <f ca="1">IF(J41="",0,IF($O$11=1,62-COUNT($D$15:D41),IF($O$11=2,J41+RAND()/1000,E41+RAND()/1000)))</f>
        <v>0</v>
      </c>
      <c r="P41" s="186">
        <f ca="1">RANK(O41,$O$15:$O$97)+COUNTIF($O$15:O41,O41)-1</f>
        <v>68</v>
      </c>
      <c r="Q41" s="186"/>
      <c r="R41" s="186"/>
    </row>
    <row r="42" spans="2:18" ht="13">
      <c r="B42" s="173"/>
      <c r="C42" s="177" t="s">
        <v>306</v>
      </c>
      <c r="D42" s="174">
        <f>'Input Sheet'!B27</f>
        <v>0</v>
      </c>
      <c r="E42" s="175">
        <f>IF($D$100&gt;0,D42/$D$100*100,0)</f>
        <v>0</v>
      </c>
      <c r="F42" s="174">
        <f>'Input Sheet'!C27</f>
        <v>242</v>
      </c>
      <c r="G42" s="175">
        <f>IF($F$100&gt;0,F42/$F$100*100,0)</f>
        <v>2.4666191010090714</v>
      </c>
      <c r="H42" s="175">
        <f>IF(F42&gt;0,D42/F42*100,0)</f>
        <v>0</v>
      </c>
      <c r="I42" s="175">
        <f>IF(AND((SQRT((G42*(100-G42))/$D$100))&gt;0, $D$100&gt;0),(E42-G42)/(SQRT((G42*(100-G42))/$D$100)),0)</f>
        <v>-2.598543769301179</v>
      </c>
      <c r="J42" s="176">
        <f>IF(AND(H42&gt;0,$H$100&gt;0),E42/G42*100,0)</f>
        <v>0</v>
      </c>
      <c r="K42" s="7"/>
      <c r="L42" s="7"/>
      <c r="M42" s="7"/>
      <c r="O42" s="206">
        <f ca="1">IF(J42="",0,IF($O$11=1,62-COUNT($D$15:D42),IF($O$11=2,J42+RAND()/1000,E42+RAND()/1000)))</f>
        <v>0.00024572568472519773</v>
      </c>
      <c r="P42" s="186">
        <f ca="1">RANK(O42,$O$15:$O$97)+COUNTIF($O$15:O42,O42)-1</f>
        <v>56</v>
      </c>
      <c r="Q42" s="186">
        <v>21</v>
      </c>
      <c r="R42" s="186"/>
    </row>
    <row r="43" spans="2:18" ht="13">
      <c r="B43" s="173"/>
      <c r="C43" s="177" t="s">
        <v>307</v>
      </c>
      <c r="D43" s="174">
        <f>'Input Sheet'!B28</f>
        <v>0</v>
      </c>
      <c r="E43" s="175">
        <f>IF($D$100&gt;0,D43/$D$100*100,0)</f>
        <v>0</v>
      </c>
      <c r="F43" s="174">
        <f>'Input Sheet'!C28</f>
        <v>43</v>
      </c>
      <c r="G43" s="175">
        <f>IF($F$100&gt;0,F43/$F$100*100,0)</f>
        <v>0.43828355927020685</v>
      </c>
      <c r="H43" s="175">
        <f>IF(F43&gt;0,D43/F43*100,0)</f>
        <v>0</v>
      </c>
      <c r="I43" s="175">
        <f>IF(AND((SQRT((G43*(100-G43))/$D$100))&gt;0, $D$100&gt;0),(E43-G43)/(SQRT((G43*(100-G43))/$D$100)),0)</f>
        <v>-1.0841441557138747</v>
      </c>
      <c r="J43" s="176">
        <f>IF(AND(H43&gt;0,$H$100&gt;0),E43/G43*100,0)</f>
        <v>0</v>
      </c>
      <c r="K43" s="7"/>
      <c r="L43" s="7"/>
      <c r="M43" s="7"/>
      <c r="O43" s="206">
        <f ca="1">IF(J43="",0,IF($O$11=1,62-COUNT($D$15:D43),IF($O$11=2,J43+RAND()/1000,E43+RAND()/1000)))</f>
        <v>0.00097828421616448</v>
      </c>
      <c r="P43" s="186">
        <f ca="1">RANK(O43,$O$15:$O$97)+COUNTIF($O$15:O43,O43)-1</f>
        <v>29</v>
      </c>
      <c r="Q43" s="186">
        <v>22</v>
      </c>
      <c r="R43" s="186"/>
    </row>
    <row r="44" spans="2:18" ht="13">
      <c r="B44" s="173"/>
      <c r="C44" s="177" t="s">
        <v>308</v>
      </c>
      <c r="D44" s="174">
        <f>'Input Sheet'!B29</f>
        <v>4</v>
      </c>
      <c r="E44" s="175">
        <f>IF($D$100&gt;0,D44/$D$100*100,0)</f>
        <v>1.4981273408239701</v>
      </c>
      <c r="F44" s="174">
        <f>'Input Sheet'!C29</f>
        <v>427</v>
      </c>
      <c r="G44" s="175">
        <f>IF($F$100&gt;0,F44/$F$100*100,0)</f>
        <v>4.3522576699622872</v>
      </c>
      <c r="H44" s="175">
        <f>IF(F44&gt;0,D44/F44*100,0)</f>
        <v>0.936768149882904</v>
      </c>
      <c r="I44" s="175">
        <f>IF(AND((SQRT((G44*(100-G44))/$D$100))&gt;0, $D$100&gt;0),(E44-G44)/(SQRT((G44*(100-G44))/$D$100)),0)</f>
        <v>-2.285781797231019</v>
      </c>
      <c r="J44" s="176">
        <f>IF(AND(H44&gt;0,$H$100&gt;0),E44/G44*100,0)</f>
        <v>34.4218438895175</v>
      </c>
      <c r="K44" s="7"/>
      <c r="L44" s="7"/>
      <c r="M44" s="7"/>
      <c r="O44" s="206">
        <f ca="1">IF(J44="",0,IF($O$11=1,62-COUNT($D$15:D44),IF($O$11=2,J44+RAND()/1000,E44+RAND()/1000)))</f>
        <v>34.421934718532874</v>
      </c>
      <c r="P44" s="186">
        <f ca="1">RANK(O44,$O$15:$O$97)+COUNTIF($O$15:O44,O44)-1</f>
        <v>26</v>
      </c>
      <c r="Q44" s="186">
        <v>23</v>
      </c>
      <c r="R44" s="186"/>
    </row>
    <row r="45" spans="2:18" ht="13">
      <c r="B45" s="173"/>
      <c r="C45" s="17" t="s">
        <v>58</v>
      </c>
      <c r="D45" s="174"/>
      <c r="E45" s="175"/>
      <c r="F45" s="174"/>
      <c r="G45" s="175"/>
      <c r="H45" s="175"/>
      <c r="I45" s="177"/>
      <c r="J45" s="7"/>
      <c r="K45" s="7"/>
      <c r="L45" s="7"/>
      <c r="M45" s="7"/>
      <c r="O45" s="206">
        <f ca="1">IF(J45="",0,IF($O$11=1,62-COUNT($D$15:D45),IF($O$11=2,J45+RAND()/1000,E45+RAND()/1000)))</f>
        <v>0</v>
      </c>
      <c r="P45" s="186">
        <f ca="1">RANK(O45,$O$15:$O$97)+COUNTIF($O$15:O45,O45)-1</f>
        <v>69</v>
      </c>
      <c r="Q45" s="186"/>
      <c r="R45" s="186"/>
    </row>
    <row r="46" spans="2:18" ht="13">
      <c r="B46" s="173"/>
      <c r="C46" s="177" t="s">
        <v>309</v>
      </c>
      <c r="D46" s="174">
        <f>'Input Sheet'!B30</f>
        <v>9</v>
      </c>
      <c r="E46" s="175">
        <f>IF($D$100&gt;0,D46/$D$100*100,0)</f>
        <v>3.3707865168539324</v>
      </c>
      <c r="F46" s="174">
        <f>'Input Sheet'!C30</f>
        <v>250</v>
      </c>
      <c r="G46" s="175">
        <f>IF($F$100&gt;0,F46/$F$100*100,0)</f>
        <v>2.5481602283151563</v>
      </c>
      <c r="H46" s="175">
        <f>IF(F46&gt;0,D46/F46*100,0)</f>
        <v>3.5999999999999996</v>
      </c>
      <c r="I46" s="175">
        <f>IF(AND((SQRT((G46*(100-G46))/$D$100))&gt;0, $D$100&gt;0),(E46-G46)/(SQRT((G46*(100-G46))/$D$100)),0)</f>
        <v>0.853001563174599</v>
      </c>
      <c r="J46" s="176">
        <f>IF(AND(H46&gt;0,$H$100&gt;0),E46/G46*100,0)</f>
        <v>132.28314606741574</v>
      </c>
      <c r="K46" s="7"/>
      <c r="L46" s="7"/>
      <c r="M46" s="7"/>
      <c r="O46" s="206">
        <f ca="1">IF(J46="",0,IF($O$11=1,62-COUNT($D$15:D46),IF($O$11=2,J46+RAND()/1000,E46+RAND()/1000)))</f>
        <v>132.28391192681596</v>
      </c>
      <c r="P46" s="186">
        <f ca="1">RANK(O46,$O$15:$O$97)+COUNTIF($O$15:O46,O46)-1</f>
        <v>18</v>
      </c>
      <c r="Q46" s="186">
        <v>24</v>
      </c>
      <c r="R46" s="186"/>
    </row>
    <row r="47" spans="2:18" ht="13">
      <c r="B47" s="173"/>
      <c r="C47" s="177" t="s">
        <v>310</v>
      </c>
      <c r="D47" s="174">
        <f>'Input Sheet'!B31</f>
        <v>0</v>
      </c>
      <c r="E47" s="175">
        <f>IF($D$100&gt;0,D47/$D$100*100,0)</f>
        <v>0</v>
      </c>
      <c r="F47" s="174">
        <f>'Input Sheet'!C31</f>
        <v>0</v>
      </c>
      <c r="G47" s="175">
        <f>IF($F$100&gt;0,F47/$F$100*100,0)</f>
        <v>0</v>
      </c>
      <c r="H47" s="175">
        <f>IF(F47&gt;0,D47/F47*100,0)</f>
        <v>0</v>
      </c>
      <c r="I47" s="175">
        <f>IF(AND((SQRT((G47*(100-G47))/$D$100))&gt;0, $D$100&gt;0),(E47-G47)/(SQRT((G47*(100-G47))/$D$100)),0)</f>
        <v>0</v>
      </c>
      <c r="J47" s="176">
        <f>IF(AND(H47&gt;0,$H$100&gt;0),E47/G47*100,0)</f>
        <v>0</v>
      </c>
      <c r="K47" s="7"/>
      <c r="L47" s="7"/>
      <c r="M47" s="7"/>
      <c r="O47" s="206">
        <f ca="1">IF(J47="",0,IF($O$11=1,62-COUNT($D$15:D47),IF($O$11=2,J47+RAND()/1000,E47+RAND()/1000)))</f>
        <v>0.00043433124784537713</v>
      </c>
      <c r="P47" s="186">
        <f ca="1">RANK(O47,$O$15:$O$97)+COUNTIF($O$15:O47,O47)-1</f>
        <v>49</v>
      </c>
      <c r="Q47" s="186">
        <v>25</v>
      </c>
      <c r="R47" s="186"/>
    </row>
    <row r="48" spans="2:18" ht="13">
      <c r="B48" s="173"/>
      <c r="C48" s="177" t="s">
        <v>311</v>
      </c>
      <c r="D48" s="174">
        <f>'Input Sheet'!B32</f>
        <v>0</v>
      </c>
      <c r="E48" s="175">
        <f>IF($D$100&gt;0,D48/$D$100*100,0)</f>
        <v>0</v>
      </c>
      <c r="F48" s="174">
        <f>'Input Sheet'!C32</f>
        <v>262</v>
      </c>
      <c r="G48" s="175">
        <f>IF($F$100&gt;0,F48/$F$100*100,0)</f>
        <v>2.6704719192742843</v>
      </c>
      <c r="H48" s="175">
        <f>IF(F48&gt;0,D48/F48*100,0)</f>
        <v>0</v>
      </c>
      <c r="I48" s="175">
        <f>IF(AND((SQRT((G48*(100-G48))/$D$100))&gt;0, $D$100&gt;0),(E48-G48)/(SQRT((G48*(100-G48))/$D$100)),0)</f>
        <v>-2.7066202683019482</v>
      </c>
      <c r="J48" s="176">
        <f>IF(AND(H48&gt;0,$H$100&gt;0),E48/G48*100,0)</f>
        <v>0</v>
      </c>
      <c r="K48" s="7"/>
      <c r="L48" s="7"/>
      <c r="M48" s="7"/>
      <c r="O48" s="206">
        <f ca="1">IF(J48="",0,IF($O$11=1,62-COUNT($D$15:D48),IF($O$11=2,J48+RAND()/1000,E48+RAND()/1000)))</f>
        <v>0.00043426922813034029</v>
      </c>
      <c r="P48" s="186">
        <f ca="1">RANK(O48,$O$15:$O$97)+COUNTIF($O$15:O48,O48)-1</f>
        <v>50</v>
      </c>
      <c r="Q48" s="186">
        <v>26</v>
      </c>
      <c r="R48" s="186"/>
    </row>
    <row r="49" spans="2:18" ht="13">
      <c r="B49" s="173"/>
      <c r="C49" s="17" t="s">
        <v>65</v>
      </c>
      <c r="D49" s="174"/>
      <c r="E49" s="175"/>
      <c r="F49" s="174"/>
      <c r="G49" s="175"/>
      <c r="H49" s="175"/>
      <c r="I49" s="177"/>
      <c r="J49" s="7"/>
      <c r="K49" s="7"/>
      <c r="L49" s="7"/>
      <c r="M49" s="7"/>
      <c r="O49" s="206">
        <f ca="1">IF(J49="",0,IF($O$11=1,62-COUNT($D$15:D49),IF($O$11=2,J49+RAND()/1000,E49+RAND()/1000)))</f>
        <v>0</v>
      </c>
      <c r="P49" s="186">
        <f ca="1">RANK(O49,$O$15:$O$97)+COUNTIF($O$15:O49,O49)-1</f>
        <v>70</v>
      </c>
      <c r="Q49" s="186"/>
      <c r="R49" s="186"/>
    </row>
    <row r="50" spans="2:18" ht="13">
      <c r="B50" s="173"/>
      <c r="C50" s="177" t="s">
        <v>312</v>
      </c>
      <c r="D50" s="174">
        <f>'Input Sheet'!B33</f>
        <v>30</v>
      </c>
      <c r="E50" s="175">
        <f>IF($D$100&gt;0,D50/$D$100*100,0)</f>
        <v>11.235955056179774</v>
      </c>
      <c r="F50" s="174">
        <f>'Input Sheet'!C33</f>
        <v>326</v>
      </c>
      <c r="G50" s="175">
        <f>IF($F$100&gt;0,F50/$F$100*100,0)</f>
        <v>3.3228009377229641</v>
      </c>
      <c r="H50" s="175">
        <f>IF(F50&gt;0,D50/F50*100,0)</f>
        <v>9.2024539877300615</v>
      </c>
      <c r="I50" s="175">
        <f>IF(AND((SQRT((G50*(100-G50))/$D$100))&gt;0, $D$100&gt;0),(E50-G50)/(SQRT((G50*(100-G50))/$D$100)),0)</f>
        <v>7.2142479211528237</v>
      </c>
      <c r="J50" s="176">
        <f>IF(AND(H50&gt;0,$H$100&gt;0),E50/G50*100,0)</f>
        <v>338.14710139932441</v>
      </c>
      <c r="K50" s="7"/>
      <c r="L50" s="7"/>
      <c r="M50" s="7"/>
      <c r="O50" s="206">
        <f ca="1">IF(J50="",0,IF($O$11=1,62-COUNT($D$15:D50),IF($O$11=2,J50+RAND()/1000,E50+RAND()/1000)))</f>
        <v>338.14761997034685</v>
      </c>
      <c r="P50" s="186">
        <f ca="1">RANK(O50,$O$15:$O$97)+COUNTIF($O$15:O50,O50)-1</f>
        <v>7</v>
      </c>
      <c r="Q50" s="186">
        <v>27</v>
      </c>
      <c r="R50" s="186"/>
    </row>
    <row r="51" spans="2:18" ht="13">
      <c r="B51" s="173"/>
      <c r="C51" s="177" t="s">
        <v>313</v>
      </c>
      <c r="D51" s="174">
        <f>'Input Sheet'!B34</f>
        <v>0</v>
      </c>
      <c r="E51" s="175">
        <f>IF($D$100&gt;0,D51/$D$100*100,0)</f>
        <v>0</v>
      </c>
      <c r="F51" s="174">
        <f>'Input Sheet'!C34</f>
        <v>5</v>
      </c>
      <c r="G51" s="175">
        <f>IF($F$100&gt;0,F51/$F$100*100,0)</f>
        <v>0.050963204566303127</v>
      </c>
      <c r="H51" s="175">
        <f>IF(F51&gt;0,D51/F51*100,0)</f>
        <v>0</v>
      </c>
      <c r="I51" s="175">
        <f>IF(AND((SQRT((G51*(100-G51))/$D$100))&gt;0, $D$100&gt;0),(E51-G51)/(SQRT((G51*(100-G51))/$D$100)),0)</f>
        <v>-0.36897308584601035</v>
      </c>
      <c r="J51" s="176">
        <f>IF(AND(H51&gt;0,$H$100&gt;0),E51/G51*100,0)</f>
        <v>0</v>
      </c>
      <c r="K51" s="7"/>
      <c r="L51" s="7"/>
      <c r="M51" s="7"/>
      <c r="O51" s="206">
        <f ca="1">IF(J51="",0,IF($O$11=1,62-COUNT($D$15:D51),IF($O$11=2,J51+RAND()/1000,E51+RAND()/1000)))</f>
        <v>0.00089210442855736549</v>
      </c>
      <c r="P51" s="186">
        <f ca="1">RANK(O51,$O$15:$O$97)+COUNTIF($O$15:O51,O51)-1</f>
        <v>31</v>
      </c>
      <c r="Q51" s="186">
        <v>28</v>
      </c>
      <c r="R51" s="186"/>
    </row>
    <row r="52" spans="2:18" ht="13">
      <c r="B52" s="173"/>
      <c r="C52" s="177" t="s">
        <v>314</v>
      </c>
      <c r="D52" s="174">
        <f>'Input Sheet'!B35</f>
        <v>5</v>
      </c>
      <c r="E52" s="175">
        <f>IF($D$100&gt;0,D52/$D$100*100,0)</f>
        <v>1.8726591760299627</v>
      </c>
      <c r="F52" s="174">
        <f>'Input Sheet'!C35</f>
        <v>193</v>
      </c>
      <c r="G52" s="175">
        <f>IF($F$100&gt;0,F52/$F$100*100,0)</f>
        <v>1.9671796962593007</v>
      </c>
      <c r="H52" s="175">
        <f>IF(F52&gt;0,D52/F52*100,0)</f>
        <v>2.5906735751295336</v>
      </c>
      <c r="I52" s="175">
        <f>IF(AND((SQRT((G52*(100-G52))/$D$100))&gt;0, $D$100&gt;0),(E52-G52)/(SQRT((G52*(100-G52))/$D$100)),0)</f>
        <v>-0.11121771517048694</v>
      </c>
      <c r="J52" s="176">
        <f>IF(AND(H52&gt;0,$H$100&gt;0),E52/G52*100,0)</f>
        <v>95.19512526440397</v>
      </c>
      <c r="K52" s="7"/>
      <c r="L52" s="7"/>
      <c r="M52" s="7"/>
      <c r="O52" s="206">
        <f ca="1">IF(J52="",0,IF($O$11=1,62-COUNT($D$15:D52),IF($O$11=2,J52+RAND()/1000,E52+RAND()/1000)))</f>
        <v>95.195149662388332</v>
      </c>
      <c r="P52" s="186">
        <f ca="1">RANK(O52,$O$15:$O$97)+COUNTIF($O$15:O52,O52)-1</f>
        <v>21</v>
      </c>
      <c r="Q52" s="186">
        <v>29</v>
      </c>
      <c r="R52" s="186"/>
    </row>
    <row r="53" spans="2:18" ht="13">
      <c r="B53" s="173"/>
      <c r="C53" s="17" t="s">
        <v>72</v>
      </c>
      <c r="D53" s="174"/>
      <c r="E53" s="175"/>
      <c r="F53" s="174"/>
      <c r="G53" s="175"/>
      <c r="H53" s="175"/>
      <c r="I53" s="177"/>
      <c r="J53" s="7"/>
      <c r="K53" s="7"/>
      <c r="L53" s="7"/>
      <c r="M53" s="7"/>
      <c r="O53" s="206">
        <f ca="1">IF(J53="",0,IF($O$11=1,62-COUNT($D$15:D53),IF($O$11=2,J53+RAND()/1000,E53+RAND()/1000)))</f>
        <v>0</v>
      </c>
      <c r="P53" s="186">
        <f ca="1">RANK(O53,$O$15:$O$97)+COUNTIF($O$15:O53,O53)-1</f>
        <v>71</v>
      </c>
      <c r="Q53" s="186"/>
      <c r="R53" s="186"/>
    </row>
    <row r="54" spans="2:18" ht="13">
      <c r="B54" s="173"/>
      <c r="C54" s="177" t="s">
        <v>315</v>
      </c>
      <c r="D54" s="174">
        <f>'Input Sheet'!B36</f>
        <v>8</v>
      </c>
      <c r="E54" s="175">
        <f>IF($D$100&gt;0,D54/$D$100*100,0)</f>
        <v>2.9962546816479403</v>
      </c>
      <c r="F54" s="174">
        <f>'Input Sheet'!C36</f>
        <v>198</v>
      </c>
      <c r="G54" s="175">
        <f>IF($F$100&gt;0,F54/$F$100*100,0)</f>
        <v>2.018142900825604</v>
      </c>
      <c r="H54" s="175">
        <f>IF(F54&gt;0,D54/F54*100,0)</f>
        <v>4.0404040404040407</v>
      </c>
      <c r="I54" s="175">
        <f>IF(AND((SQRT((G54*(100-G54))/$D$100))&gt;0, $D$100&gt;0),(E54-G54)/(SQRT((G54*(100-G54))/$D$100)),0)</f>
        <v>1.136567752791336</v>
      </c>
      <c r="J54" s="176">
        <f>IF(AND(H54&gt;0,$H$100&gt;0),E54/G54*100,0)</f>
        <v>148.46593273559566</v>
      </c>
      <c r="K54" s="7"/>
      <c r="L54" s="7"/>
      <c r="M54" s="7"/>
      <c r="O54" s="206">
        <f ca="1">IF(J54="",0,IF($O$11=1,62-COUNT($D$15:D54),IF($O$11=2,J54+RAND()/1000,E54+RAND()/1000)))</f>
        <v>148.46632314597787</v>
      </c>
      <c r="P54" s="186">
        <f ca="1">RANK(O54,$O$15:$O$97)+COUNTIF($O$15:O54,O54)-1</f>
        <v>16</v>
      </c>
      <c r="Q54" s="186">
        <v>30</v>
      </c>
      <c r="R54" s="186"/>
    </row>
    <row r="55" spans="2:18" ht="13">
      <c r="B55" s="173"/>
      <c r="C55" s="177" t="s">
        <v>316</v>
      </c>
      <c r="D55" s="174">
        <f>'Input Sheet'!B37</f>
        <v>1</v>
      </c>
      <c r="E55" s="175">
        <f>IF($D$100&gt;0,D55/$D$100*100,0)</f>
        <v>0.37453183520599254</v>
      </c>
      <c r="F55" s="174">
        <f>'Input Sheet'!C37</f>
        <v>27</v>
      </c>
      <c r="G55" s="175">
        <f>IF($F$100&gt;0,F55/$F$100*100,0)</f>
        <v>0.27520130465803694</v>
      </c>
      <c r="H55" s="175">
        <f>IF(F55&gt;0,D55/F55*100,0)</f>
        <v>3.7037037037037033</v>
      </c>
      <c r="I55" s="175">
        <f>IF(AND((SQRT((G55*(100-G55))/$D$100))&gt;0, $D$100&gt;0),(E55-G55)/(SQRT((G55*(100-G55))/$D$100)),0)</f>
        <v>0.30982150371209971</v>
      </c>
      <c r="J55" s="176">
        <f>IF(AND(H55&gt;0,$H$100&gt;0),E55/G55*100,0)</f>
        <v>136.09377167429602</v>
      </c>
      <c r="K55" s="7"/>
      <c r="L55" s="7"/>
      <c r="M55" s="7"/>
      <c r="O55" s="206">
        <f ca="1">IF(J55="",0,IF($O$11=1,62-COUNT($D$15:D55),IF($O$11=2,J55+RAND()/1000,E55+RAND()/1000)))</f>
        <v>136.09436813880549</v>
      </c>
      <c r="P55" s="186">
        <f ca="1">RANK(O55,$O$15:$O$97)+COUNTIF($O$15:O55,O55)-1</f>
        <v>17</v>
      </c>
      <c r="Q55" s="186">
        <v>31</v>
      </c>
      <c r="R55" s="186"/>
    </row>
    <row r="56" spans="2:18" ht="13">
      <c r="B56" s="173"/>
      <c r="C56" s="17" t="s">
        <v>77</v>
      </c>
      <c r="D56" s="174"/>
      <c r="E56" s="175"/>
      <c r="F56" s="174"/>
      <c r="G56" s="175"/>
      <c r="H56" s="175"/>
      <c r="I56" s="177"/>
      <c r="J56" s="7"/>
      <c r="K56" s="7"/>
      <c r="L56" s="7"/>
      <c r="M56" s="7"/>
      <c r="O56" s="206">
        <f ca="1">IF(J56="",0,IF($O$11=1,62-COUNT($D$15:D56),IF($O$11=2,J56+RAND()/1000,E56+RAND()/1000)))</f>
        <v>0</v>
      </c>
      <c r="P56" s="186">
        <f ca="1">RANK(O56,$O$15:$O$97)+COUNTIF($O$15:O56,O56)-1</f>
        <v>72</v>
      </c>
      <c r="Q56" s="186"/>
      <c r="R56" s="186"/>
    </row>
    <row r="57" spans="2:18" ht="13">
      <c r="B57" s="173"/>
      <c r="C57" s="177" t="s">
        <v>317</v>
      </c>
      <c r="D57" s="174">
        <f>'Input Sheet'!B38</f>
        <v>0</v>
      </c>
      <c r="E57" s="175">
        <f>IF($D$100&gt;0,D57/$D$100*100,0)</f>
        <v>0</v>
      </c>
      <c r="F57" s="174">
        <f>'Input Sheet'!C38</f>
        <v>221</v>
      </c>
      <c r="G57" s="175">
        <f>IF($F$100&gt;0,F57/$F$100*100,0)</f>
        <v>2.2525736418305984</v>
      </c>
      <c r="H57" s="175">
        <f>IF(F57&gt;0,D57/F57*100,0)</f>
        <v>0</v>
      </c>
      <c r="I57" s="175">
        <f>IF(AND((SQRT((G57*(100-G57))/$D$100))&gt;0, $D$100&gt;0),(E57-G57)/(SQRT((G57*(100-G57))/$D$100)),0)</f>
        <v>-2.4805184630783494</v>
      </c>
      <c r="J57" s="176">
        <f>IF(AND(H57&gt;0,$H$100&gt;0),E57/G57*100,0)</f>
        <v>0</v>
      </c>
      <c r="K57" s="7"/>
      <c r="L57" s="7"/>
      <c r="M57" s="7"/>
      <c r="O57" s="206">
        <f ca="1">IF(J57="",0,IF($O$11=1,62-COUNT($D$15:D57),IF($O$11=2,J57+RAND()/1000,E57+RAND()/1000)))</f>
        <v>0.00043857123789778216</v>
      </c>
      <c r="P57" s="186">
        <f ca="1">RANK(O57,$O$15:$O$97)+COUNTIF($O$15:O57,O57)-1</f>
        <v>48</v>
      </c>
      <c r="Q57" s="186">
        <v>32</v>
      </c>
      <c r="R57" s="186"/>
    </row>
    <row r="58" spans="2:18" ht="13">
      <c r="B58" s="173"/>
      <c r="C58" s="177" t="s">
        <v>318</v>
      </c>
      <c r="D58" s="174">
        <f>'Input Sheet'!B39</f>
        <v>6</v>
      </c>
      <c r="E58" s="175">
        <f>IF($D$100&gt;0,D58/$D$100*100,0)</f>
        <v>2.2471910112359552</v>
      </c>
      <c r="F58" s="174">
        <f>'Input Sheet'!C39</f>
        <v>234</v>
      </c>
      <c r="G58" s="175">
        <f>IF($F$100&gt;0,F58/$F$100*100,0)</f>
        <v>2.3850779737029861</v>
      </c>
      <c r="H58" s="175">
        <f>IF(F58&gt;0,D58/F58*100,0)</f>
        <v>2.5641025641025639</v>
      </c>
      <c r="I58" s="175">
        <f>IF(AND((SQRT((G58*(100-G58))/$D$100))&gt;0, $D$100&gt;0),(E58-G58)/(SQRT((G58*(100-G58))/$D$100)),0)</f>
        <v>-0.14766223533064943</v>
      </c>
      <c r="J58" s="176">
        <f>IF(AND(H58&gt;0,$H$100&gt;0),E58/G58*100,0)</f>
        <v>94.218765005281881</v>
      </c>
      <c r="K58" s="7"/>
      <c r="L58" s="7"/>
      <c r="M58" s="7"/>
      <c r="O58" s="206">
        <f ca="1">IF(J58="",0,IF($O$11=1,62-COUNT($D$15:D58),IF($O$11=2,J58+RAND()/1000,E58+RAND()/1000)))</f>
        <v>94.21891752036808</v>
      </c>
      <c r="P58" s="186">
        <f ca="1">RANK(O58,$O$15:$O$97)+COUNTIF($O$15:O58,O58)-1</f>
        <v>22</v>
      </c>
      <c r="Q58" s="186">
        <v>33</v>
      </c>
      <c r="R58" s="186"/>
    </row>
    <row r="59" spans="1:18" ht="15.5">
      <c r="A59" s="498" t="s">
        <v>251</v>
      </c>
      <c r="B59" s="499"/>
      <c r="C59" s="192" t="s">
        <v>252</v>
      </c>
      <c r="D59" s="174"/>
      <c r="E59" s="175"/>
      <c r="F59" s="174"/>
      <c r="G59" s="175"/>
      <c r="H59" s="175"/>
      <c r="I59" s="177"/>
      <c r="J59" s="7"/>
      <c r="K59" s="7"/>
      <c r="L59" s="7"/>
      <c r="M59" s="7"/>
      <c r="O59" s="206">
        <f ca="1">IF(J59="",0,IF($O$11=1,62-COUNT($D$15:D59),IF($O$11=2,J59+RAND()/1000,E59+RAND()/1000)))</f>
        <v>0</v>
      </c>
      <c r="P59" s="186">
        <f ca="1">RANK(O59,$O$15:$O$97)+COUNTIF($O$15:O59,O59)-1</f>
        <v>73</v>
      </c>
      <c r="Q59" s="186"/>
      <c r="R59" s="186"/>
    </row>
    <row r="60" spans="1:18" s="136" customFormat="1" customHeight="1">
      <c r="A60" s="208"/>
      <c r="B60" s="209"/>
      <c r="C60" s="210" t="s">
        <v>83</v>
      </c>
      <c r="D60" s="211"/>
      <c r="E60" s="175"/>
      <c r="F60" s="211"/>
      <c r="G60" s="175"/>
      <c r="H60" s="175"/>
      <c r="I60" s="201"/>
      <c r="O60" s="206">
        <f ca="1">IF(J60="",0,IF($O$11=1,62-COUNT($D$15:D60),IF($O$11=2,J60+RAND()/1000,E60+RAND()/1000)))</f>
        <v>0</v>
      </c>
      <c r="P60" s="186">
        <f ca="1">RANK(O60,$O$15:$O$97)+COUNTIF($O$15:O60,O60)-1</f>
        <v>74</v>
      </c>
      <c r="Q60" s="212"/>
      <c r="R60" s="212"/>
    </row>
    <row r="61" spans="1:18" s="136" customFormat="1" customHeight="1">
      <c r="A61" s="208"/>
      <c r="B61" s="209"/>
      <c r="C61" s="201" t="s">
        <v>319</v>
      </c>
      <c r="D61" s="174">
        <f>'Input Sheet'!B40</f>
        <v>0</v>
      </c>
      <c r="E61" s="175">
        <f>IF($D$100&gt;0,D61/$D$100*100,0)</f>
        <v>0</v>
      </c>
      <c r="F61" s="174">
        <f>'Input Sheet'!C40</f>
        <v>14</v>
      </c>
      <c r="G61" s="175">
        <f>IF($F$100&gt;0,F61/$F$100*100,0)</f>
        <v>0.14269697278564877</v>
      </c>
      <c r="H61" s="175">
        <f>IF(F61&gt;0,D61/F61*100,0)</f>
        <v>0</v>
      </c>
      <c r="I61" s="175">
        <f>IF(AND((SQRT((G61*(100-G61))/$D$100))&gt;0, $D$100&gt;0),(E61-G61)/(SQRT((G61*(100-G61))/$D$100)),0)</f>
        <v>-0.61769358992298806</v>
      </c>
      <c r="J61" s="176">
        <f>IF(AND(H61&gt;0,$H$100&gt;0),E61/G61*100,0)</f>
        <v>0</v>
      </c>
      <c r="O61" s="206">
        <f ca="1">IF(J61="",0,IF($O$11=1,62-COUNT($D$15:D61),IF($O$11=2,J61+RAND()/1000,E61+RAND()/1000)))</f>
        <v>0.00046030337842709556</v>
      </c>
      <c r="P61" s="186">
        <f ca="1">RANK(O61,$O$15:$O$97)+COUNTIF($O$15:O61,O61)-1</f>
        <v>47</v>
      </c>
      <c r="Q61" s="186">
        <v>34</v>
      </c>
      <c r="R61" s="212"/>
    </row>
    <row r="62" spans="1:18" s="136" customFormat="1" customHeight="1">
      <c r="A62" s="208"/>
      <c r="B62" s="209"/>
      <c r="C62" s="201" t="s">
        <v>320</v>
      </c>
      <c r="D62" s="174">
        <f>'Input Sheet'!B41</f>
        <v>3</v>
      </c>
      <c r="E62" s="175">
        <f>IF($D$100&gt;0,D62/$D$100*100,0)</f>
        <v>1.1235955056179776</v>
      </c>
      <c r="F62" s="174">
        <f>'Input Sheet'!C41</f>
        <v>31</v>
      </c>
      <c r="G62" s="175">
        <f>IF($F$100&gt;0,F62/$F$100*100,0)</f>
        <v>0.31597186831107943</v>
      </c>
      <c r="H62" s="175">
        <f>IF(F62&gt;0,D62/F62*100,0)</f>
        <v>9.67741935483871</v>
      </c>
      <c r="I62" s="175">
        <f>IF(AND((SQRT((G62*(100-G62))/$D$100))&gt;0, $D$100&gt;0),(E62-G62)/(SQRT((G62*(100-G62))/$D$100)),0)</f>
        <v>2.3514061695578894</v>
      </c>
      <c r="J62" s="176">
        <f>IF(AND(H62&gt;0,$H$100&gt;0),E62/G62*100,0)</f>
        <v>355.59985501993475</v>
      </c>
      <c r="O62" s="206">
        <f ca="1">IF(J62="",0,IF($O$11=1,62-COUNT($D$15:D62),IF($O$11=2,J62+RAND()/1000,E62+RAND()/1000)))</f>
        <v>355.60079249243671</v>
      </c>
      <c r="P62" s="186">
        <f ca="1">RANK(O62,$O$15:$O$97)+COUNTIF($O$15:O62,O62)-1</f>
        <v>6</v>
      </c>
      <c r="Q62" s="186">
        <v>35</v>
      </c>
      <c r="R62" s="212"/>
    </row>
    <row r="63" spans="1:18" s="136" customFormat="1" customHeight="1">
      <c r="A63" s="208"/>
      <c r="B63" s="209"/>
      <c r="C63" s="201" t="s">
        <v>321</v>
      </c>
      <c r="D63" s="174">
        <f>'Input Sheet'!B42</f>
        <v>0</v>
      </c>
      <c r="E63" s="175">
        <f>IF($D$100&gt;0,D63/$D$100*100,0)</f>
        <v>0</v>
      </c>
      <c r="F63" s="174">
        <f>'Input Sheet'!C42</f>
        <v>7</v>
      </c>
      <c r="G63" s="175">
        <f>IF($F$100&gt;0,F63/$F$100*100,0)</f>
        <v>0.071348486392824387</v>
      </c>
      <c r="H63" s="175">
        <f>IF(F63&gt;0,D63/F63*100,0)</f>
        <v>0</v>
      </c>
      <c r="I63" s="175">
        <f>IF(AND((SQRT((G63*(100-G63))/$D$100))&gt;0, $D$100&gt;0),(E63-G63)/(SQRT((G63*(100-G63))/$D$100)),0)</f>
        <v>-0.43661937074321466</v>
      </c>
      <c r="J63" s="176">
        <f>IF(AND(H63&gt;0,$H$100&gt;0),E63/G63*100,0)</f>
        <v>0</v>
      </c>
      <c r="O63" s="206">
        <f ca="1">IF(J63="",0,IF($O$11=1,62-COUNT($D$15:D63),IF($O$11=2,J63+RAND()/1000,E63+RAND()/1000)))</f>
        <v>0.00046744085441401682</v>
      </c>
      <c r="P63" s="186">
        <f ca="1">RANK(O63,$O$15:$O$97)+COUNTIF($O$15:O63,O63)-1</f>
        <v>46</v>
      </c>
      <c r="Q63" s="186">
        <v>36</v>
      </c>
      <c r="R63" s="212"/>
    </row>
    <row r="64" spans="1:18" s="136" customFormat="1" customHeight="1">
      <c r="A64" s="208"/>
      <c r="B64" s="209"/>
      <c r="C64" s="210" t="s">
        <v>90</v>
      </c>
      <c r="D64" s="211"/>
      <c r="E64" s="175"/>
      <c r="F64" s="211"/>
      <c r="G64" s="175"/>
      <c r="H64" s="175"/>
      <c r="I64" s="201"/>
      <c r="O64" s="206">
        <f ca="1">IF(J64="",0,IF($O$11=1,62-COUNT($D$15:D64),IF($O$11=2,J64+RAND()/1000,E64+RAND()/1000)))</f>
        <v>0</v>
      </c>
      <c r="P64" s="186">
        <f ca="1">RANK(O64,$O$15:$O$97)+COUNTIF($O$15:O64,O64)-1</f>
        <v>75</v>
      </c>
      <c r="Q64" s="212"/>
      <c r="R64" s="212"/>
    </row>
    <row r="65" spans="1:18" s="136" customFormat="1" customHeight="1">
      <c r="A65" s="208"/>
      <c r="B65" s="209"/>
      <c r="C65" s="201" t="s">
        <v>322</v>
      </c>
      <c r="D65" s="174">
        <f>'Input Sheet'!B43</f>
        <v>3</v>
      </c>
      <c r="E65" s="175">
        <f>IF($D$100&gt;0,D65/$D$100*100,0)</f>
        <v>1.1235955056179776</v>
      </c>
      <c r="F65" s="174">
        <f>'Input Sheet'!C43</f>
        <v>47</v>
      </c>
      <c r="G65" s="175">
        <f>IF($F$100&gt;0,F65/$F$100*100,0)</f>
        <v>0.47905412292324939</v>
      </c>
      <c r="H65" s="175">
        <f>IF(F65&gt;0,D65/F65*100,0)</f>
        <v>6.3829787234042552</v>
      </c>
      <c r="I65" s="175">
        <f>IF(AND((SQRT((G65*(100-G65))/$D$100))&gt;0, $D$100&gt;0),(E65-G65)/(SQRT((G65*(100-G65))/$D$100)),0)</f>
        <v>1.5253057184627055</v>
      </c>
      <c r="J65" s="176">
        <f>IF(AND(H65&gt;0,$H$100&gt;0),E65/G65*100,0)</f>
        <v>234.54458522591443</v>
      </c>
      <c r="O65" s="206">
        <f ca="1">IF(J65="",0,IF($O$11=1,62-COUNT($D$15:D65),IF($O$11=2,J65+RAND()/1000,E65+RAND()/1000)))</f>
        <v>234.5450482452631</v>
      </c>
      <c r="P65" s="186">
        <f ca="1">RANK(O65,$O$15:$O$97)+COUNTIF($O$15:O65,O65)-1</f>
        <v>11</v>
      </c>
      <c r="Q65" s="186">
        <v>37</v>
      </c>
      <c r="R65" s="212"/>
    </row>
    <row r="66" spans="1:18" s="136" customFormat="1" customHeight="1">
      <c r="A66" s="208"/>
      <c r="B66" s="209"/>
      <c r="C66" s="201" t="s">
        <v>323</v>
      </c>
      <c r="D66" s="174">
        <f>'Input Sheet'!B44</f>
        <v>12</v>
      </c>
      <c r="E66" s="175">
        <f>IF($D$100&gt;0,D66/$D$100*100,0)</f>
        <v>4.49438202247191</v>
      </c>
      <c r="F66" s="174">
        <f>'Input Sheet'!C44</f>
        <v>290</v>
      </c>
      <c r="G66" s="175">
        <f>IF($F$100&gt;0,F66/$F$100*100,0)</f>
        <v>2.9558658648455816</v>
      </c>
      <c r="H66" s="175">
        <f>IF(F66&gt;0,D66/F66*100,0)</f>
        <v>4.1379310344827589</v>
      </c>
      <c r="I66" s="175">
        <f>IF(AND((SQRT((G66*(100-G66))/$D$100))&gt;0, $D$100&gt;0),(E66-G66)/(SQRT((G66*(100-G66))/$D$100)),0)</f>
        <v>1.484330756518407</v>
      </c>
      <c r="J66" s="176">
        <f>IF(AND(H66&gt;0,$H$100&gt;0),E66/G66*100,0)</f>
        <v>152.04959318093762</v>
      </c>
      <c r="O66" s="206">
        <f ca="1">IF(J66="",0,IF($O$11=1,62-COUNT($D$15:D66),IF($O$11=2,J66+RAND()/1000,E66+RAND()/1000)))</f>
        <v>152.04995958290132</v>
      </c>
      <c r="P66" s="186">
        <f ca="1">RANK(O66,$O$15:$O$97)+COUNTIF($O$15:O66,O66)-1</f>
        <v>15</v>
      </c>
      <c r="Q66" s="186">
        <v>38</v>
      </c>
      <c r="R66" s="212"/>
    </row>
    <row r="67" spans="1:18" s="136" customFormat="1" customHeight="1">
      <c r="A67" s="208"/>
      <c r="B67" s="209"/>
      <c r="C67" s="201" t="s">
        <v>324</v>
      </c>
      <c r="D67" s="174">
        <f>'Input Sheet'!B45</f>
        <v>5</v>
      </c>
      <c r="E67" s="175">
        <f>IF($D$100&gt;0,D67/$D$100*100,0)</f>
        <v>1.8726591760299627</v>
      </c>
      <c r="F67" s="174">
        <f>'Input Sheet'!C45</f>
        <v>219</v>
      </c>
      <c r="G67" s="175">
        <f>IF($F$100&gt;0,F67/$F$100*100,0)</f>
        <v>2.2321883600040771</v>
      </c>
      <c r="H67" s="175">
        <f>IF(F67&gt;0,D67/F67*100,0)</f>
        <v>2.28310502283105</v>
      </c>
      <c r="I67" s="175">
        <f>IF(AND((SQRT((G67*(100-G67))/$D$100))&gt;0, $D$100&gt;0),(E67-G67)/(SQRT((G67*(100-G67))/$D$100)),0)</f>
        <v>-0.39767328146677461</v>
      </c>
      <c r="J67" s="176">
        <f>IF(AND(H67&gt;0,$H$100&gt;0),E67/G67*100,0)</f>
        <v>83.893420895113991</v>
      </c>
      <c r="O67" s="206">
        <f ca="1">IF(J67="",0,IF($O$11=1,62-COUNT($D$15:D67),IF($O$11=2,J67+RAND()/1000,E67+RAND()/1000)))</f>
        <v>83.893564685293313</v>
      </c>
      <c r="P67" s="186">
        <f ca="1">RANK(O67,$O$15:$O$97)+COUNTIF($O$15:O67,O67)-1</f>
        <v>24</v>
      </c>
      <c r="Q67" s="186">
        <v>39</v>
      </c>
      <c r="R67" s="212"/>
    </row>
    <row r="68" spans="1:18" s="136" customFormat="1" customHeight="1">
      <c r="A68" s="208"/>
      <c r="B68" s="209"/>
      <c r="C68" s="201" t="s">
        <v>325</v>
      </c>
      <c r="D68" s="174">
        <f>'Input Sheet'!B46</f>
        <v>0</v>
      </c>
      <c r="E68" s="175">
        <f>IF($D$100&gt;0,D68/$D$100*100,0)</f>
        <v>0</v>
      </c>
      <c r="F68" s="174">
        <f>'Input Sheet'!C46</f>
        <v>0</v>
      </c>
      <c r="G68" s="175">
        <f>IF($F$100&gt;0,F68/$F$100*100,0)</f>
        <v>0</v>
      </c>
      <c r="H68" s="175">
        <f>IF(F68&gt;0,D68/F68*100,0)</f>
        <v>0</v>
      </c>
      <c r="I68" s="175">
        <f>IF(AND((SQRT((G68*(100-G68))/$D$100))&gt;0, $D$100&gt;0),(E68-G68)/(SQRT((G68*(100-G68))/$D$100)),0)</f>
        <v>0</v>
      </c>
      <c r="J68" s="176">
        <f>IF(AND(H68&gt;0,$H$100&gt;0),E68/G68*100,0)</f>
        <v>0</v>
      </c>
      <c r="O68" s="206">
        <f ca="1">IF(J68="",0,IF($O$11=1,62-COUNT($D$15:D68),IF($O$11=2,J68+RAND()/1000,E68+RAND()/1000)))</f>
        <v>1.5443067962550571E-06</v>
      </c>
      <c r="P68" s="186">
        <f ca="1">RANK(O68,$O$15:$O$97)+COUNTIF($O$15:O68,O68)-1</f>
        <v>61</v>
      </c>
      <c r="Q68" s="186">
        <v>40</v>
      </c>
      <c r="R68" s="212"/>
    </row>
    <row r="69" spans="1:18" s="136" customFormat="1" customHeight="1">
      <c r="A69" s="208"/>
      <c r="B69" s="209"/>
      <c r="C69" s="210" t="s">
        <v>99</v>
      </c>
      <c r="D69" s="211"/>
      <c r="E69" s="175"/>
      <c r="F69" s="211"/>
      <c r="G69" s="175"/>
      <c r="H69" s="175"/>
      <c r="I69" s="201"/>
      <c r="O69" s="206">
        <f ca="1">IF(J69="",0,IF($O$11=1,62-COUNT($D$15:D69),IF($O$11=2,J69+RAND()/1000,E69+RAND()/1000)))</f>
        <v>0</v>
      </c>
      <c r="P69" s="186">
        <f ca="1">RANK(O69,$O$15:$O$97)+COUNTIF($O$15:O69,O69)-1</f>
        <v>76</v>
      </c>
      <c r="Q69" s="212"/>
      <c r="R69" s="212"/>
    </row>
    <row r="70" spans="1:18" s="136" customFormat="1" customHeight="1">
      <c r="A70" s="208"/>
      <c r="B70" s="209"/>
      <c r="C70" s="201" t="s">
        <v>326</v>
      </c>
      <c r="D70" s="174">
        <f>'Input Sheet'!B47</f>
        <v>0</v>
      </c>
      <c r="E70" s="175">
        <f>IF($D$100&gt;0,D70/$D$100*100,0)</f>
        <v>0</v>
      </c>
      <c r="F70" s="174">
        <f>'Input Sheet'!C47</f>
        <v>161</v>
      </c>
      <c r="G70" s="175">
        <f>IF($F$100&gt;0,F70/$F$100*100,0)</f>
        <v>1.6410151870349605</v>
      </c>
      <c r="H70" s="175">
        <f>IF(F70&gt;0,D70/F70*100,0)</f>
        <v>0</v>
      </c>
      <c r="I70" s="175">
        <f>IF(AND((SQRT((G70*(100-G70))/$D$100))&gt;0, $D$100&gt;0),(E70-G70)/(SQRT((G70*(100-G70))/$D$100)),0)</f>
        <v>-2.1105950343359878</v>
      </c>
      <c r="J70" s="176">
        <f>IF(AND(H70&gt;0,$H$100&gt;0),E70/G70*100,0)</f>
        <v>0</v>
      </c>
      <c r="O70" s="206">
        <f ca="1">IF(J70="",0,IF($O$11=1,62-COUNT($D$15:D70),IF($O$11=2,J70+RAND()/1000,E70+RAND()/1000)))</f>
        <v>0.00014209856146702726</v>
      </c>
      <c r="P70" s="186">
        <f ca="1">RANK(O70,$O$15:$O$97)+COUNTIF($O$15:O70,O70)-1</f>
        <v>58</v>
      </c>
      <c r="Q70" s="186">
        <v>41</v>
      </c>
      <c r="R70" s="212"/>
    </row>
    <row r="71" spans="1:18" s="136" customFormat="1" customHeight="1">
      <c r="A71" s="208"/>
      <c r="B71" s="209"/>
      <c r="C71" s="201" t="s">
        <v>327</v>
      </c>
      <c r="D71" s="174">
        <f>'Input Sheet'!B48</f>
        <v>5</v>
      </c>
      <c r="E71" s="175">
        <f>IF($D$100&gt;0,D71/$D$100*100,0)</f>
        <v>1.8726591760299627</v>
      </c>
      <c r="F71" s="174">
        <f>'Input Sheet'!C48</f>
        <v>83</v>
      </c>
      <c r="G71" s="175">
        <f>IF($F$100&gt;0,F71/$F$100*100,0)</f>
        <v>0.84598919580063192</v>
      </c>
      <c r="H71" s="175">
        <f>IF(F71&gt;0,D71/F71*100,0)</f>
        <v>6.024096385542169</v>
      </c>
      <c r="I71" s="175">
        <f>IF(AND((SQRT((G71*(100-G71))/$D$100))&gt;0, $D$100&gt;0),(E71-G71)/(SQRT((G71*(100-G71))/$D$100)),0)</f>
        <v>1.8316772134244335</v>
      </c>
      <c r="J71" s="176">
        <f>IF(AND(H71&gt;0,$H$100&gt;0),E71/G71*100,0)</f>
        <v>221.35733947024053</v>
      </c>
      <c r="O71" s="206">
        <f ca="1">IF(J71="",0,IF($O$11=1,62-COUNT($D$15:D71),IF($O$11=2,J71+RAND()/1000,E71+RAND()/1000)))</f>
        <v>221.35810594686129</v>
      </c>
      <c r="P71" s="186">
        <f ca="1">RANK(O71,$O$15:$O$97)+COUNTIF($O$15:O71,O71)-1</f>
        <v>12</v>
      </c>
      <c r="Q71" s="186">
        <v>42</v>
      </c>
      <c r="R71" s="212"/>
    </row>
    <row r="72" spans="1:18" s="136" customFormat="1" customHeight="1">
      <c r="A72" s="208"/>
      <c r="B72" s="209"/>
      <c r="C72" s="201" t="s">
        <v>328</v>
      </c>
      <c r="D72" s="174">
        <f>'Input Sheet'!B49</f>
        <v>15</v>
      </c>
      <c r="E72" s="175">
        <f>IF($D$100&gt;0,D72/$D$100*100,0)</f>
        <v>5.6179775280898872</v>
      </c>
      <c r="F72" s="174">
        <f>'Input Sheet'!C49</f>
        <v>181</v>
      </c>
      <c r="G72" s="175">
        <f>IF($F$100&gt;0,F72/$F$100*100,0)</f>
        <v>1.8448680053001734</v>
      </c>
      <c r="H72" s="175">
        <f>IF(F72&gt;0,D72/F72*100,0)</f>
        <v>8.2872928176795568</v>
      </c>
      <c r="I72" s="175">
        <f>IF(AND((SQRT((G72*(100-G72))/$D$100))&gt;0, $D$100&gt;0),(E72-G72)/(SQRT((G72*(100-G72))/$D$100)),0)</f>
        <v>4.5815864652790363</v>
      </c>
      <c r="J72" s="176">
        <f>IF(AND(H72&gt;0,$H$100&gt;0),E72/G72*100,0)</f>
        <v>304.51921286237507</v>
      </c>
      <c r="O72" s="206">
        <f ca="1">IF(J72="",0,IF($O$11=1,62-COUNT($D$15:D72),IF($O$11=2,J72+RAND()/1000,E72+RAND()/1000)))</f>
        <v>304.51951888022938</v>
      </c>
      <c r="P72" s="186">
        <f ca="1">RANK(O72,$O$15:$O$97)+COUNTIF($O$15:O72,O72)-1</f>
        <v>9</v>
      </c>
      <c r="Q72" s="186">
        <v>43</v>
      </c>
      <c r="R72" s="212"/>
    </row>
    <row r="73" spans="1:18" s="136" customFormat="1" customHeight="1">
      <c r="A73" s="208"/>
      <c r="B73" s="209"/>
      <c r="C73" s="201" t="s">
        <v>329</v>
      </c>
      <c r="D73" s="174">
        <f>'Input Sheet'!B50</f>
        <v>30</v>
      </c>
      <c r="E73" s="175">
        <f>IF($D$100&gt;0,D73/$D$100*100,0)</f>
        <v>11.235955056179774</v>
      </c>
      <c r="F73" s="174">
        <f>'Input Sheet'!C50</f>
        <v>155</v>
      </c>
      <c r="G73" s="175">
        <f>IF($F$100&gt;0,F73/$F$100*100,0)</f>
        <v>1.579859341555397</v>
      </c>
      <c r="H73" s="175">
        <f>IF(F73&gt;0,D73/F73*100,0)</f>
        <v>19.35483870967742</v>
      </c>
      <c r="I73" s="175">
        <f>IF(AND((SQRT((G73*(100-G73))/$D$100))&gt;0, $D$100&gt;0),(E73-G73)/(SQRT((G73*(100-G73))/$D$100)),0)</f>
        <v>12.653363684292104</v>
      </c>
      <c r="J73" s="176">
        <f>IF(AND(H73&gt;0,$H$100&gt;0),E73/G73*100,0)</f>
        <v>711.19971003986939</v>
      </c>
      <c r="O73" s="206">
        <f ca="1">IF(J73="",0,IF($O$11=1,62-COUNT($D$15:D73),IF($O$11=2,J73+RAND()/1000,E73+RAND()/1000)))</f>
        <v>711.19982442313074</v>
      </c>
      <c r="P73" s="186">
        <f ca="1">RANK(O73,$O$15:$O$97)+COUNTIF($O$15:O73,O73)-1</f>
        <v>5</v>
      </c>
      <c r="Q73" s="186">
        <v>44</v>
      </c>
      <c r="R73" s="212"/>
    </row>
    <row r="74" spans="1:18" s="136" customFormat="1" customHeight="1">
      <c r="A74" s="208"/>
      <c r="B74" s="209"/>
      <c r="C74" s="210" t="s">
        <v>184</v>
      </c>
      <c r="D74" s="211"/>
      <c r="E74" s="175"/>
      <c r="F74" s="211"/>
      <c r="G74" s="175"/>
      <c r="H74" s="175"/>
      <c r="I74" s="201"/>
      <c r="O74" s="206">
        <f ca="1">IF(J74="",0,IF($O$11=1,62-COUNT($D$15:D74),IF($O$11=2,J74+RAND()/1000,E74+RAND()/1000)))</f>
        <v>0</v>
      </c>
      <c r="P74" s="186">
        <f ca="1">RANK(O74,$O$15:$O$97)+COUNTIF($O$15:O74,O74)-1</f>
        <v>77</v>
      </c>
      <c r="Q74" s="212"/>
      <c r="R74" s="212"/>
    </row>
    <row r="75" spans="1:18" s="136" customFormat="1" customHeight="1">
      <c r="A75" s="208"/>
      <c r="B75" s="209"/>
      <c r="C75" s="201" t="s">
        <v>330</v>
      </c>
      <c r="D75" s="174">
        <f>'Input Sheet'!B51</f>
        <v>8</v>
      </c>
      <c r="E75" s="175">
        <f>IF($D$100&gt;0,D75/$D$100*100,0)</f>
        <v>2.9962546816479403</v>
      </c>
      <c r="F75" s="174">
        <f>'Input Sheet'!C51</f>
        <v>103</v>
      </c>
      <c r="G75" s="175">
        <f>IF($F$100&gt;0,F75/$F$100*100,0)</f>
        <v>1.0498420140658444</v>
      </c>
      <c r="H75" s="175">
        <f>IF(F75&gt;0,D75/F75*100,0)</f>
        <v>7.7669902912621351</v>
      </c>
      <c r="I75" s="175">
        <f>IF(AND((SQRT((G75*(100-G75))/$D$100))&gt;0, $D$100&gt;0),(E75-G75)/(SQRT((G75*(100-G75))/$D$100)),0)</f>
        <v>3.12047230606766</v>
      </c>
      <c r="J75" s="176">
        <f>IF(AND(H75&gt;0,$H$100&gt;0),E75/G75*100,0)</f>
        <v>285.4005308897859</v>
      </c>
      <c r="O75" s="206">
        <f ca="1">IF(J75="",0,IF($O$11=1,62-COUNT($D$15:D75),IF($O$11=2,J75+RAND()/1000,E75+RAND()/1000)))</f>
        <v>285.40148713383934</v>
      </c>
      <c r="P75" s="186">
        <f ca="1">RANK(O75,$O$15:$O$97)+COUNTIF($O$15:O75,O75)-1</f>
        <v>10</v>
      </c>
      <c r="Q75" s="186">
        <v>45</v>
      </c>
      <c r="R75" s="212"/>
    </row>
    <row r="76" spans="1:18" s="136" customFormat="1" customHeight="1">
      <c r="A76" s="208"/>
      <c r="B76" s="209"/>
      <c r="C76" s="201" t="s">
        <v>331</v>
      </c>
      <c r="D76" s="174">
        <f>'Input Sheet'!B52</f>
        <v>3</v>
      </c>
      <c r="E76" s="175">
        <f>IF($D$100&gt;0,D76/$D$100*100,0)</f>
        <v>1.1235955056179776</v>
      </c>
      <c r="F76" s="174">
        <f>'Input Sheet'!C52</f>
        <v>57</v>
      </c>
      <c r="G76" s="175">
        <f>IF($F$100&gt;0,F76/$F$100*100,0)</f>
        <v>0.58098053205585565</v>
      </c>
      <c r="H76" s="175">
        <f>IF(F76&gt;0,D76/F76*100,0)</f>
        <v>5.2631578947368416</v>
      </c>
      <c r="I76" s="175">
        <f>IF(AND((SQRT((G76*(100-G76))/$D$100))&gt;0, $D$100&gt;0),(E76-G76)/(SQRT((G76*(100-G76))/$D$100)),0)</f>
        <v>1.1666266067128346</v>
      </c>
      <c r="J76" s="176">
        <f>IF(AND(H76&gt;0,$H$100&gt;0),E76/G76*100,0)</f>
        <v>193.39641237926278</v>
      </c>
      <c r="O76" s="206">
        <f ca="1">IF(J76="",0,IF($O$11=1,62-COUNT($D$15:D76),IF($O$11=2,J76+RAND()/1000,E76+RAND()/1000)))</f>
        <v>193.39697154551166</v>
      </c>
      <c r="P76" s="186">
        <f ca="1">RANK(O76,$O$15:$O$97)+COUNTIF($O$15:O76,O76)-1</f>
        <v>13</v>
      </c>
      <c r="Q76" s="186">
        <v>46</v>
      </c>
      <c r="R76" s="212"/>
    </row>
    <row r="77" spans="1:18" s="136" customFormat="1" customHeight="1">
      <c r="A77" s="208"/>
      <c r="B77" s="209"/>
      <c r="C77" s="201" t="s">
        <v>332</v>
      </c>
      <c r="D77" s="174">
        <f>'Input Sheet'!B53</f>
        <v>7</v>
      </c>
      <c r="E77" s="175">
        <f>IF($D$100&gt;0,D77/$D$100*100,0)</f>
        <v>2.6217228464419478</v>
      </c>
      <c r="F77" s="174">
        <f>'Input Sheet'!C53</f>
        <v>196</v>
      </c>
      <c r="G77" s="175">
        <f>IF($F$100&gt;0,F77/$F$100*100,0)</f>
        <v>1.9977576189990827</v>
      </c>
      <c r="H77" s="175">
        <f>IF(F77&gt;0,D77/F77*100,0)</f>
        <v>3.5714285714285712</v>
      </c>
      <c r="I77" s="175">
        <f>IF(AND((SQRT((G77*(100-G77))/$D$100))&gt;0, $D$100&gt;0),(E77-G77)/(SQRT((G77*(100-G77))/$D$100)),0)</f>
        <v>0.728662826782157</v>
      </c>
      <c r="J77" s="176">
        <f>IF(AND(H77&gt;0,$H$100&gt;0),E77/G77*100,0)</f>
        <v>131.23327982878544</v>
      </c>
      <c r="O77" s="206">
        <f ca="1">IF(J77="",0,IF($O$11=1,62-COUNT($D$15:D77),IF($O$11=2,J77+RAND()/1000,E77+RAND()/1000)))</f>
        <v>131.23395190351832</v>
      </c>
      <c r="P77" s="186">
        <f ca="1">RANK(O77,$O$15:$O$97)+COUNTIF($O$15:O77,O77)-1</f>
        <v>19</v>
      </c>
      <c r="Q77" s="186">
        <v>47</v>
      </c>
      <c r="R77" s="212"/>
    </row>
    <row r="78" spans="1:18" s="136" customFormat="1" customHeight="1">
      <c r="A78" s="208"/>
      <c r="B78" s="209"/>
      <c r="C78" s="201" t="s">
        <v>333</v>
      </c>
      <c r="D78" s="174">
        <f>'Input Sheet'!B54</f>
        <v>2</v>
      </c>
      <c r="E78" s="175">
        <f>IF($D$100&gt;0,D78/$D$100*100,0)</f>
        <v>0.74906367041198507</v>
      </c>
      <c r="F78" s="174">
        <f>'Input Sheet'!C54</f>
        <v>86</v>
      </c>
      <c r="G78" s="175">
        <f>IF($F$100&gt;0,F78/$F$100*100,0)</f>
        <v>0.87656711854041369</v>
      </c>
      <c r="H78" s="175">
        <f>IF(F78&gt;0,D78/F78*100,0)</f>
        <v>2.3255813953488373</v>
      </c>
      <c r="I78" s="175">
        <f>IF(AND((SQRT((G78*(100-G78))/$D$100))&gt;0, $D$100&gt;0),(E78-G78)/(SQRT((G78*(100-G78))/$D$100)),0)</f>
        <v>-0.22350992123524091</v>
      </c>
      <c r="J78" s="176">
        <f>IF(AND(H78&gt;0,$H$100&gt;0),E78/G78*100,0)</f>
        <v>85.454228725720768</v>
      </c>
      <c r="O78" s="206">
        <f ca="1">IF(J78="",0,IF($O$11=1,62-COUNT($D$15:D78),IF($O$11=2,J78+RAND()/1000,E78+RAND()/1000)))</f>
        <v>85.45490516482019</v>
      </c>
      <c r="P78" s="186">
        <f ca="1">RANK(O78,$O$15:$O$97)+COUNTIF($O$15:O78,O78)-1</f>
        <v>23</v>
      </c>
      <c r="Q78" s="186">
        <v>48</v>
      </c>
      <c r="R78" s="212"/>
    </row>
    <row r="79" spans="1:18" ht="15.5">
      <c r="A79" s="500" t="s">
        <v>257</v>
      </c>
      <c r="B79" s="501"/>
      <c r="C79" s="193" t="s">
        <v>258</v>
      </c>
      <c r="D79" s="174"/>
      <c r="E79" s="175"/>
      <c r="F79" s="174"/>
      <c r="G79" s="175"/>
      <c r="H79" s="175"/>
      <c r="I79" s="177"/>
      <c r="J79" s="7"/>
      <c r="K79" s="7"/>
      <c r="L79" s="7"/>
      <c r="M79" s="7"/>
      <c r="O79" s="206">
        <f ca="1">IF(J79="",0,IF($O$11=1,62-COUNT($D$15:D79),IF($O$11=2,J79+RAND()/1000,E79+RAND()/1000)))</f>
        <v>0</v>
      </c>
      <c r="P79" s="186">
        <f ca="1">RANK(O79,$O$15:$O$97)+COUNTIF($O$15:O79,O79)-1</f>
        <v>78</v>
      </c>
      <c r="Q79" s="186"/>
      <c r="R79" s="186"/>
    </row>
    <row r="80" spans="2:18" ht="13">
      <c r="B80" s="173"/>
      <c r="C80" s="17" t="s">
        <v>118</v>
      </c>
      <c r="D80" s="174"/>
      <c r="E80" s="175"/>
      <c r="F80" s="174"/>
      <c r="G80" s="175"/>
      <c r="H80" s="175"/>
      <c r="I80" s="177"/>
      <c r="J80" s="7"/>
      <c r="K80" s="7"/>
      <c r="L80" s="7"/>
      <c r="M80" s="7"/>
      <c r="O80" s="206">
        <f ca="1">IF(J80="",0,IF($O$11=1,62-COUNT($D$15:D80),IF($O$11=2,J80+RAND()/1000,E80+RAND()/1000)))</f>
        <v>0</v>
      </c>
      <c r="P80" s="186">
        <f ca="1">RANK(O80,$O$15:$O$97)+COUNTIF($O$15:O80,O80)-1</f>
        <v>79</v>
      </c>
      <c r="Q80" s="186"/>
      <c r="R80" s="186"/>
    </row>
    <row r="81" spans="3:18" ht="13">
      <c r="C81" s="177" t="s">
        <v>334</v>
      </c>
      <c r="D81" s="174">
        <f>'Input Sheet'!B55</f>
        <v>0</v>
      </c>
      <c r="E81" s="175">
        <f>IF($D$100&gt;0,D81/$D$100*100,0)</f>
        <v>0</v>
      </c>
      <c r="F81" s="174">
        <f>'Input Sheet'!C55</f>
        <v>81</v>
      </c>
      <c r="G81" s="175">
        <f>IF($F$100&gt;0,F81/$F$100*100,0)</f>
        <v>0.8256039139741107</v>
      </c>
      <c r="H81" s="175">
        <f>IF(F81&gt;0,D81/F81*100,0)</f>
        <v>0</v>
      </c>
      <c r="I81" s="175">
        <f>IF(AND((SQRT((G81*(100-G81))/$D$100))&gt;0, $D$100&gt;0),(E81-G81)/(SQRT((G81*(100-G81))/$D$100)),0)</f>
        <v>-1.4908766742977289</v>
      </c>
      <c r="J81" s="176">
        <f>IF(AND(H81&gt;0,$H$100&gt;0),E81/G81*100,0)</f>
        <v>0</v>
      </c>
      <c r="K81" s="7"/>
      <c r="L81" s="7"/>
      <c r="M81" s="7"/>
      <c r="O81" s="206">
        <f ca="1">IF(J81="",0,IF($O$11=1,62-COUNT($D$15:D81),IF($O$11=2,J81+RAND()/1000,E81+RAND()/1000)))</f>
        <v>0.00068203758405020135</v>
      </c>
      <c r="P81" s="186">
        <f ca="1">RANK(O81,$O$15:$O$97)+COUNTIF($O$15:O81,O81)-1</f>
        <v>36</v>
      </c>
      <c r="Q81" s="186">
        <v>49</v>
      </c>
      <c r="R81" s="186"/>
    </row>
    <row r="82" spans="3:18" ht="13">
      <c r="C82" s="177" t="s">
        <v>335</v>
      </c>
      <c r="D82" s="174">
        <f>'Input Sheet'!B56</f>
        <v>1</v>
      </c>
      <c r="E82" s="175">
        <f>IF($D$100&gt;0,D82/$D$100*100,0)</f>
        <v>0.37453183520599254</v>
      </c>
      <c r="F82" s="174">
        <f>'Input Sheet'!C56</f>
        <v>131</v>
      </c>
      <c r="G82" s="175">
        <f>IF($F$100&gt;0,F82/$F$100*100,0)</f>
        <v>1.3352359596371421</v>
      </c>
      <c r="H82" s="175">
        <f>IF(F82&gt;0,D82/F82*100,0)</f>
        <v>0.76335877862595414</v>
      </c>
      <c r="I82" s="175">
        <f>IF(AND((SQRT((G82*(100-G82))/$D$100))&gt;0, $D$100&gt;0),(E82-G82)/(SQRT((G82*(100-G82))/$D$100)),0)</f>
        <v>-1.367682327119498</v>
      </c>
      <c r="J82" s="176">
        <f>IF(AND(H82&gt;0,$H$100&gt;0),E82/G82*100,0)</f>
        <v>28.04986133745032</v>
      </c>
      <c r="K82" s="7"/>
      <c r="L82" s="7"/>
      <c r="M82" s="7"/>
      <c r="O82" s="206">
        <f ca="1">IF(J82="",0,IF($O$11=1,62-COUNT($D$15:D82),IF($O$11=2,J82+RAND()/1000,E82+RAND()/1000)))</f>
        <v>28.050301838161634</v>
      </c>
      <c r="P82" s="186">
        <f ca="1">RANK(O82,$O$15:$O$97)+COUNTIF($O$15:O82,O82)-1</f>
        <v>27</v>
      </c>
      <c r="Q82" s="186">
        <v>50</v>
      </c>
      <c r="R82" s="186"/>
    </row>
    <row r="83" spans="3:18" ht="13">
      <c r="C83" s="177" t="s">
        <v>336</v>
      </c>
      <c r="D83" s="174">
        <f>'Input Sheet'!B57</f>
        <v>0</v>
      </c>
      <c r="E83" s="175">
        <f>IF($D$100&gt;0,D83/$D$100*100,0)</f>
        <v>0</v>
      </c>
      <c r="F83" s="174">
        <f>'Input Sheet'!C57</f>
        <v>94</v>
      </c>
      <c r="G83" s="175">
        <f>IF($F$100&gt;0,F83/$F$100*100,0)</f>
        <v>0.95810824584649878</v>
      </c>
      <c r="H83" s="175">
        <f>IF(F83&gt;0,D83/F83*100,0)</f>
        <v>0</v>
      </c>
      <c r="I83" s="175">
        <f>IF(AND((SQRT((G83*(100-G83))/$D$100))&gt;0, $D$100&gt;0),(E83-G83)/(SQRT((G83*(100-G83))/$D$100)),0)</f>
        <v>-1.6071390591799557</v>
      </c>
      <c r="J83" s="176">
        <f>IF(AND(H83&gt;0,$H$100&gt;0),E83/G83*100,0)</f>
        <v>0</v>
      </c>
      <c r="K83" s="7"/>
      <c r="L83" s="7"/>
      <c r="M83" s="7"/>
      <c r="O83" s="206">
        <f ca="1">IF(J83="",0,IF($O$11=1,62-COUNT($D$15:D83),IF($O$11=2,J83+RAND()/1000,E83+RAND()/1000)))</f>
        <v>0.00059896346546180657</v>
      </c>
      <c r="P83" s="186">
        <f ca="1">RANK(O83,$O$15:$O$97)+COUNTIF($O$15:O83,O83)-1</f>
        <v>39</v>
      </c>
      <c r="Q83" s="186">
        <v>51</v>
      </c>
      <c r="R83" s="186"/>
    </row>
    <row r="84" spans="3:18" ht="13">
      <c r="C84" s="17" t="s">
        <v>125</v>
      </c>
      <c r="D84" s="174"/>
      <c r="E84" s="175"/>
      <c r="F84" s="174"/>
      <c r="G84" s="175"/>
      <c r="H84" s="175"/>
      <c r="I84" s="177"/>
      <c r="J84" s="7"/>
      <c r="K84" s="7"/>
      <c r="L84" s="7"/>
      <c r="M84" s="7"/>
      <c r="O84" s="206">
        <f ca="1">IF(J84="",0,IF($O$11=1,62-COUNT($D$15:D84),IF($O$11=2,J84+RAND()/1000,E84+RAND()/1000)))</f>
        <v>0</v>
      </c>
      <c r="P84" s="186">
        <f ca="1">RANK(O84,$O$15:$O$97)+COUNTIF($O$15:O84,O84)-1</f>
        <v>80</v>
      </c>
      <c r="Q84" s="186"/>
      <c r="R84" s="186"/>
    </row>
    <row r="85" spans="3:18" ht="13">
      <c r="C85" s="177" t="s">
        <v>337</v>
      </c>
      <c r="D85" s="174">
        <f>'Input Sheet'!B58</f>
        <v>40</v>
      </c>
      <c r="E85" s="175">
        <f>IF($D$100&gt;0,D85/$D$100*100,0)</f>
        <v>14.981273408239701</v>
      </c>
      <c r="F85" s="174">
        <f>'Input Sheet'!C58</f>
        <v>139</v>
      </c>
      <c r="G85" s="175">
        <f>IF($F$100&gt;0,F85/$F$100*100,0)</f>
        <v>1.416777086943227</v>
      </c>
      <c r="H85" s="175">
        <f>IF(F85&gt;0,D85/F85*100,0)</f>
        <v>28.776978417266186</v>
      </c>
      <c r="I85" s="175">
        <f>IF(AND((SQRT((G85*(100-G85))/$D$100))&gt;0, $D$100&gt;0),(E85-G85)/(SQRT((G85*(100-G85))/$D$100)),0)</f>
        <v>18.754566685632756</v>
      </c>
      <c r="J85" s="176">
        <f>IF(AND(H85&gt;0,$H$100&gt;0),E85/G85*100,0)</f>
        <v>1057.4192331528036</v>
      </c>
      <c r="K85" s="7"/>
      <c r="L85" s="7"/>
      <c r="M85" s="7"/>
      <c r="O85" s="206">
        <f ca="1">IF(J85="",0,IF($O$11=1,62-COUNT($D$15:D85),IF($O$11=2,J85+RAND()/1000,E85+RAND()/1000)))</f>
        <v>1057.4199276512111</v>
      </c>
      <c r="P85" s="186">
        <f ca="1">RANK(O85,$O$15:$O$97)+COUNTIF($O$15:O85,O85)-1</f>
        <v>2</v>
      </c>
      <c r="Q85" s="186">
        <v>52</v>
      </c>
      <c r="R85" s="186"/>
    </row>
    <row r="86" spans="3:18" ht="13">
      <c r="C86" s="177" t="s">
        <v>338</v>
      </c>
      <c r="D86" s="174">
        <f>'Input Sheet'!B59</f>
        <v>0</v>
      </c>
      <c r="E86" s="175">
        <f>IF($D$100&gt;0,D86/$D$100*100,0)</f>
        <v>0</v>
      </c>
      <c r="F86" s="174">
        <f>'Input Sheet'!C59</f>
        <v>0</v>
      </c>
      <c r="G86" s="175">
        <f>IF($F$100&gt;0,F86/$F$100*100,0)</f>
        <v>0</v>
      </c>
      <c r="H86" s="175">
        <f>IF(F86&gt;0,D86/F86*100,0)</f>
        <v>0</v>
      </c>
      <c r="I86" s="175">
        <f>IF(AND((SQRT((G86*(100-G86))/$D$100))&gt;0, $D$100&gt;0),(E86-G86)/(SQRT((G86*(100-G86))/$D$100)),0)</f>
        <v>0</v>
      </c>
      <c r="J86" s="176">
        <f>IF(AND(H86&gt;0,$H$100&gt;0),E86/G86*100,0)</f>
        <v>0</v>
      </c>
      <c r="K86" s="7"/>
      <c r="L86" s="7"/>
      <c r="M86" s="7"/>
      <c r="O86" s="206">
        <f ca="1">IF(J86="",0,IF($O$11=1,62-COUNT($D$15:D86),IF($O$11=2,J86+RAND()/1000,E86+RAND()/1000)))</f>
        <v>0.00025013004635105862</v>
      </c>
      <c r="P86" s="186">
        <f ca="1">RANK(O86,$O$15:$O$97)+COUNTIF($O$15:O86,O86)-1</f>
        <v>55</v>
      </c>
      <c r="Q86" s="186">
        <v>53</v>
      </c>
      <c r="R86" s="186"/>
    </row>
    <row r="87" spans="3:18" ht="13">
      <c r="C87" s="177" t="s">
        <v>339</v>
      </c>
      <c r="D87" s="174">
        <f>'Input Sheet'!B60</f>
        <v>0</v>
      </c>
      <c r="E87" s="175">
        <f>IF($D$100&gt;0,D87/$D$100*100,0)</f>
        <v>0</v>
      </c>
      <c r="F87" s="174">
        <f>'Input Sheet'!C60</f>
        <v>0</v>
      </c>
      <c r="G87" s="175">
        <f>IF($F$100&gt;0,F87/$F$100*100,0)</f>
        <v>0</v>
      </c>
      <c r="H87" s="175">
        <f>IF(F87&gt;0,D87/F87*100,0)</f>
        <v>0</v>
      </c>
      <c r="I87" s="175">
        <f>IF(AND((SQRT((G87*(100-G87))/$D$100))&gt;0, $D$100&gt;0),(E87-G87)/(SQRT((G87*(100-G87))/$D$100)),0)</f>
        <v>0</v>
      </c>
      <c r="J87" s="176">
        <f>IF(AND(H87&gt;0,$H$100&gt;0),E87/G87*100,0)</f>
        <v>0</v>
      </c>
      <c r="K87" s="7"/>
      <c r="L87" s="7"/>
      <c r="M87" s="7"/>
      <c r="O87" s="206">
        <f ca="1">IF(J87="",0,IF($O$11=1,62-COUNT($D$15:D87),IF($O$11=2,J87+RAND()/1000,E87+RAND()/1000)))</f>
        <v>0.00040531551570489313</v>
      </c>
      <c r="P87" s="186">
        <f ca="1">RANK(O87,$O$15:$O$97)+COUNTIF($O$15:O87,O87)-1</f>
        <v>52</v>
      </c>
      <c r="Q87" s="186">
        <v>54</v>
      </c>
      <c r="R87" s="186"/>
    </row>
    <row r="88" spans="3:18" ht="13">
      <c r="C88" s="177" t="s">
        <v>340</v>
      </c>
      <c r="D88" s="174">
        <f>'Input Sheet'!B61</f>
        <v>0</v>
      </c>
      <c r="E88" s="175">
        <f>IF($D$100&gt;0,D88/$D$100*100,0)</f>
        <v>0</v>
      </c>
      <c r="F88" s="174">
        <f>'Input Sheet'!C61</f>
        <v>0</v>
      </c>
      <c r="G88" s="175">
        <f>IF($F$100&gt;0,F88/$F$100*100,0)</f>
        <v>0</v>
      </c>
      <c r="H88" s="175">
        <f>IF(F88&gt;0,D88/F88*100,0)</f>
        <v>0</v>
      </c>
      <c r="I88" s="175">
        <f>IF(AND((SQRT((G88*(100-G88))/$D$100))&gt;0, $D$100&gt;0),(E88-G88)/(SQRT((G88*(100-G88))/$D$100)),0)</f>
        <v>0</v>
      </c>
      <c r="J88" s="176">
        <f>IF(AND(H88&gt;0,$H$100&gt;0),E88/G88*100,0)</f>
        <v>0</v>
      </c>
      <c r="K88" s="7"/>
      <c r="L88" s="7"/>
      <c r="M88" s="7"/>
      <c r="O88" s="206">
        <f ca="1">IF(J88="",0,IF($O$11=1,62-COUNT($D$15:D88),IF($O$11=2,J88+RAND()/1000,E88+RAND()/1000)))</f>
        <v>0.00054460465620969408</v>
      </c>
      <c r="P88" s="186">
        <f ca="1">RANK(O88,$O$15:$O$97)+COUNTIF($O$15:O88,O88)-1</f>
        <v>42</v>
      </c>
      <c r="Q88" s="186">
        <v>55</v>
      </c>
      <c r="R88" s="186"/>
    </row>
    <row r="89" spans="3:18" ht="13">
      <c r="C89" s="177" t="s">
        <v>341</v>
      </c>
      <c r="D89" s="174">
        <f>'Input Sheet'!B62</f>
        <v>14</v>
      </c>
      <c r="E89" s="175">
        <f>IF($D$100&gt;0,D89/$D$100*100,0)</f>
        <v>5.2434456928838955</v>
      </c>
      <c r="F89" s="174">
        <f>'Input Sheet'!C62</f>
        <v>67</v>
      </c>
      <c r="G89" s="175">
        <f>IF($F$100&gt;0,F89/$F$100*100,0)</f>
        <v>0.682906941188462</v>
      </c>
      <c r="H89" s="175">
        <f>IF(F89&gt;0,D89/F89*100,0)</f>
        <v>20.8955223880597</v>
      </c>
      <c r="I89" s="175">
        <f>IF(AND((SQRT((G89*(100-G89))/$D$100))&gt;0, $D$100&gt;0),(E89-G89)/(SQRT((G89*(100-G89))/$D$100)),0)</f>
        <v>9.0485505671050319</v>
      </c>
      <c r="J89" s="176">
        <f>IF(AND(H89&gt;0,$H$100&gt;0),E89/G89*100,0)</f>
        <v>767.81262228184926</v>
      </c>
      <c r="K89" s="7"/>
      <c r="L89" s="7"/>
      <c r="M89" s="7"/>
      <c r="O89" s="206">
        <f ca="1">IF(J89="",0,IF($O$11=1,62-COUNT($D$15:D89),IF($O$11=2,J89+RAND()/1000,E89+RAND()/1000)))</f>
        <v>767.81341925585571</v>
      </c>
      <c r="P89" s="186">
        <f ca="1">RANK(O89,$O$15:$O$97)+COUNTIF($O$15:O89,O89)-1</f>
        <v>3</v>
      </c>
      <c r="Q89" s="186">
        <v>56</v>
      </c>
      <c r="R89" s="186"/>
    </row>
    <row r="90" spans="3:18" ht="13">
      <c r="C90" s="17" t="s">
        <v>136</v>
      </c>
      <c r="D90" s="174"/>
      <c r="E90" s="175"/>
      <c r="F90" s="174"/>
      <c r="G90" s="175"/>
      <c r="H90" s="175"/>
      <c r="I90" s="177"/>
      <c r="J90" s="7"/>
      <c r="K90" s="7"/>
      <c r="L90" s="7"/>
      <c r="M90" s="7"/>
      <c r="O90" s="206">
        <f ca="1">IF(J90="",0,IF($O$11=1,62-COUNT($D$15:D90),IF($O$11=2,J90+RAND()/1000,E90+RAND()/1000)))</f>
        <v>0</v>
      </c>
      <c r="P90" s="186">
        <f ca="1">RANK(O90,$O$15:$O$97)+COUNTIF($O$15:O90,O90)-1</f>
        <v>81</v>
      </c>
      <c r="Q90" s="186"/>
      <c r="R90" s="186"/>
    </row>
    <row r="91" spans="3:18" ht="13">
      <c r="C91" s="177" t="s">
        <v>342</v>
      </c>
      <c r="D91" s="174">
        <f>'Input Sheet'!B63</f>
        <v>1</v>
      </c>
      <c r="E91" s="175">
        <f>IF($D$100&gt;0,D91/$D$100*100,0)</f>
        <v>0.37453183520599254</v>
      </c>
      <c r="F91" s="174">
        <f>'Input Sheet'!C63</f>
        <v>24</v>
      </c>
      <c r="G91" s="175">
        <f>IF($F$100&gt;0,F91/$F$100*100,0)</f>
        <v>0.24462338191825503</v>
      </c>
      <c r="H91" s="175">
        <f>IF(F91&gt;0,D91/F91*100,0)</f>
        <v>4.1666666666666661</v>
      </c>
      <c r="I91" s="175">
        <f>IF(AND((SQRT((G91*(100-G91))/$D$100))&gt;0, $D$100&gt;0),(E91-G91)/(SQRT((G91*(100-G91))/$D$100)),0)</f>
        <v>0.4297104382337828</v>
      </c>
      <c r="J91" s="176">
        <f>IF(AND(H91&gt;0,$H$100&gt;0),E91/G91*100,0)</f>
        <v>153.10549313358302</v>
      </c>
      <c r="K91" s="7"/>
      <c r="L91" s="7"/>
      <c r="M91" s="7"/>
      <c r="O91" s="206">
        <f ca="1">IF(J91="",0,IF($O$11=1,62-COUNT($D$15:D91),IF($O$11=2,J91+RAND()/1000,E91+RAND()/1000)))</f>
        <v>153.10592218453087</v>
      </c>
      <c r="P91" s="186">
        <f ca="1">RANK(O91,$O$15:$O$97)+COUNTIF($O$15:O91,O91)-1</f>
        <v>14</v>
      </c>
      <c r="Q91" s="186">
        <v>57</v>
      </c>
      <c r="R91" s="186"/>
    </row>
    <row r="92" spans="3:18" ht="13">
      <c r="C92" s="177" t="s">
        <v>343</v>
      </c>
      <c r="D92" s="174">
        <f>'Input Sheet'!B64</f>
        <v>33</v>
      </c>
      <c r="E92" s="175">
        <f>IF($D$100&gt;0,D92/$D$100*100,0)</f>
        <v>12.359550561797752</v>
      </c>
      <c r="F92" s="174">
        <f>'Input Sheet'!C64</f>
        <v>111</v>
      </c>
      <c r="G92" s="175">
        <f>IF($F$100&gt;0,F92/$F$100*100,0)</f>
        <v>1.1313831413719295</v>
      </c>
      <c r="H92" s="175">
        <f>IF(F92&gt;0,D92/F92*100,0)</f>
        <v>29.72972972972973</v>
      </c>
      <c r="I92" s="175">
        <f>IF(AND((SQRT((G92*(100-G92))/$D$100))&gt;0, $D$100&gt;0),(E92-G92)/(SQRT((G92*(100-G92))/$D$100)),0)</f>
        <v>17.347241698433727</v>
      </c>
      <c r="J92" s="176">
        <f>IF(AND(H92&gt;0,$H$100&gt;0),E92/G92*100,0)</f>
        <v>1092.4283834396192</v>
      </c>
      <c r="K92" s="7"/>
      <c r="L92" s="7"/>
      <c r="M92" s="7"/>
      <c r="O92" s="206">
        <f ca="1">IF(J92="",0,IF($O$11=1,62-COUNT($D$15:D92),IF($O$11=2,J92+RAND()/1000,E92+RAND()/1000)))</f>
        <v>1092.4291440574393</v>
      </c>
      <c r="P92" s="186">
        <f ca="1">RANK(O92,$O$15:$O$97)+COUNTIF($O$15:O92,O92)-1</f>
        <v>1</v>
      </c>
      <c r="Q92" s="186">
        <v>58</v>
      </c>
      <c r="R92" s="186"/>
    </row>
    <row r="93" spans="3:18" ht="13">
      <c r="C93" s="177" t="s">
        <v>344</v>
      </c>
      <c r="D93" s="174">
        <f>'Input Sheet'!B65</f>
        <v>14</v>
      </c>
      <c r="E93" s="175">
        <f>IF($D$100&gt;0,D93/$D$100*100,0)</f>
        <v>5.2434456928838955</v>
      </c>
      <c r="F93" s="174">
        <f>'Input Sheet'!C65</f>
        <v>70</v>
      </c>
      <c r="G93" s="175">
        <f>IF($F$100&gt;0,F93/$F$100*100,0)</f>
        <v>0.71348486392824373</v>
      </c>
      <c r="H93" s="175">
        <f>IF(F93&gt;0,D93/F93*100,0)</f>
        <v>20</v>
      </c>
      <c r="I93" s="175">
        <f>IF(AND((SQRT((G93*(100-G93))/$D$100))&gt;0, $D$100&gt;0),(E93-G93)/(SQRT((G93*(100-G93))/$D$100)),0)</f>
        <v>8.79452851447929</v>
      </c>
      <c r="J93" s="176">
        <f>IF(AND(H93&gt;0,$H$100&gt;0),E93/G93*100,0)</f>
        <v>734.90636704119868</v>
      </c>
      <c r="K93" s="7"/>
      <c r="L93" s="7"/>
      <c r="M93" s="7"/>
      <c r="O93" s="206">
        <f ca="1">IF(J93="",0,IF($O$11=1,62-COUNT($D$15:D93),IF($O$11=2,J93+RAND()/1000,E93+RAND()/1000)))</f>
        <v>734.90651629525769</v>
      </c>
      <c r="P93" s="186">
        <f ca="1">RANK(O93,$O$15:$O$97)+COUNTIF($O$15:O93,O93)-1</f>
        <v>4</v>
      </c>
      <c r="Q93" s="186">
        <v>59</v>
      </c>
      <c r="R93" s="186"/>
    </row>
    <row r="94" spans="1:18" ht="15.5">
      <c r="A94" s="502" t="s">
        <v>262</v>
      </c>
      <c r="B94" s="503"/>
      <c r="C94" s="194" t="s">
        <v>263</v>
      </c>
      <c r="D94" s="174"/>
      <c r="E94" s="175"/>
      <c r="F94" s="174"/>
      <c r="G94" s="175"/>
      <c r="H94" s="175"/>
      <c r="I94" s="177"/>
      <c r="J94" s="7"/>
      <c r="K94" s="7"/>
      <c r="L94" s="7"/>
      <c r="M94" s="7"/>
      <c r="O94" s="206">
        <f ca="1">IF(J94="",0,IF($O$11=1,62-COUNT($D$15:D94),IF($O$11=2,J94+RAND()/1000,E94+RAND()/1000)))</f>
        <v>0</v>
      </c>
      <c r="P94" s="186">
        <f ca="1">RANK(O94,$O$15:$O$97)+COUNTIF($O$15:O94,O94)-1</f>
        <v>82</v>
      </c>
      <c r="Q94" s="186"/>
      <c r="R94" s="186"/>
    </row>
    <row r="95" spans="3:18" ht="13">
      <c r="C95" s="17" t="s">
        <v>144</v>
      </c>
      <c r="D95" s="174"/>
      <c r="E95" s="175"/>
      <c r="F95" s="174"/>
      <c r="G95" s="175"/>
      <c r="H95" s="175"/>
      <c r="I95" s="177"/>
      <c r="J95" s="7"/>
      <c r="K95" s="7"/>
      <c r="L95" s="7"/>
      <c r="M95" s="7"/>
      <c r="O95" s="206">
        <f ca="1">IF(J95="",0,IF($O$11=1,62-COUNT($D$15:D95),IF($O$11=2,J95+RAND()/1000,E95+RAND()/1000)))</f>
        <v>0</v>
      </c>
      <c r="P95" s="186">
        <f ca="1">RANK(O95,$O$15:$O$97)+COUNTIF($O$15:O95,O95)-1</f>
        <v>83</v>
      </c>
      <c r="Q95" s="186"/>
      <c r="R95" s="186"/>
    </row>
    <row r="96" spans="3:18" ht="13">
      <c r="C96" s="177" t="s">
        <v>345</v>
      </c>
      <c r="D96" s="174">
        <f>'Input Sheet'!B66</f>
        <v>1</v>
      </c>
      <c r="E96" s="175">
        <f>IF($D$100&gt;0,D96/$D$100*100,0)</f>
        <v>0.37453183520599254</v>
      </c>
      <c r="F96" s="174">
        <f>'Input Sheet'!C66</f>
        <v>12</v>
      </c>
      <c r="G96" s="175">
        <f>IF($F$100&gt;0,F96/$F$100*100,0)</f>
        <v>0.12231169095912751</v>
      </c>
      <c r="H96" s="175">
        <f>IF(F96&gt;0,D96/F96*100,0)</f>
        <v>8.3333333333333321</v>
      </c>
      <c r="I96" s="175">
        <f>IF(AND((SQRT((G96*(100-G96))/$D$100))&gt;0, $D$100&gt;0),(E96-G96)/(SQRT((G96*(100-G96))/$D$100)),0)</f>
        <v>1.179144892749366</v>
      </c>
      <c r="J96" s="176">
        <f>IF(AND(H96&gt;0,$H$100&gt;0),E96/G96*100,0)</f>
        <v>306.21098626716605</v>
      </c>
      <c r="K96" s="7"/>
      <c r="L96" s="7"/>
      <c r="M96" s="7"/>
      <c r="O96" s="206">
        <f ca="1">IF(J96="",0,IF($O$11=1,62-COUNT($D$15:D96),IF($O$11=2,J96+RAND()/1000,E96+RAND()/1000)))</f>
        <v>306.21130340648278</v>
      </c>
      <c r="P96" s="186">
        <f ca="1">RANK(O96,$O$15:$O$97)+COUNTIF($O$15:O96,O96)-1</f>
        <v>8</v>
      </c>
      <c r="Q96" s="186">
        <v>60</v>
      </c>
      <c r="R96" s="186"/>
    </row>
    <row r="97" spans="3:18" ht="13">
      <c r="C97" s="177" t="s">
        <v>346</v>
      </c>
      <c r="D97" s="174">
        <f>'Input Sheet'!B67</f>
        <v>2</v>
      </c>
      <c r="E97" s="175">
        <f>IF($D$100&gt;0,D97/$D$100*100,0)</f>
        <v>0.74906367041198507</v>
      </c>
      <c r="F97" s="174">
        <f>'Input Sheet'!C67</f>
        <v>59</v>
      </c>
      <c r="G97" s="175">
        <f>IF($F$100&gt;0,F97/$F$100*100,0)</f>
        <v>0.60136581388237687</v>
      </c>
      <c r="H97" s="175">
        <f>IF(F97&gt;0,D97/F97*100,0)</f>
        <v>3.3898305084745761</v>
      </c>
      <c r="I97" s="175">
        <f>IF(AND((SQRT((G97*(100-G97))/$D$100))&gt;0, $D$100&gt;0),(E97-G97)/(SQRT((G97*(100-G97))/$D$100)),0)</f>
        <v>0.31215496492300493</v>
      </c>
      <c r="J97" s="176">
        <f>IF(AND(H97&gt;0,$H$100&gt;0),E97/G97*100,0)</f>
        <v>124.56040119342349</v>
      </c>
      <c r="K97" s="7"/>
      <c r="L97" s="7"/>
      <c r="M97" s="7"/>
      <c r="O97" s="206">
        <f ca="1">IF(J97="",0,IF($O$11=1,62-COUNT($D$15:D97),IF($O$11=2,J97+RAND()/1000,E97+RAND()/1000)))</f>
        <v>124.56050381464482</v>
      </c>
      <c r="P97" s="186">
        <f ca="1">RANK(O97,$O$15:$O$97)+COUNTIF($O$15:O97,O97)-1</f>
        <v>20</v>
      </c>
      <c r="Q97" s="186">
        <v>61</v>
      </c>
      <c r="R97" s="186"/>
    </row>
    <row r="98" spans="3:18" ht="13">
      <c r="C98" s="177" t="s">
        <v>347</v>
      </c>
      <c r="D98" s="174">
        <f>'Input Sheet'!B68</f>
        <v>0</v>
      </c>
      <c r="E98" s="175">
        <f>IF($D$100&gt;0,D98/$D$100*100,0)</f>
        <v>0</v>
      </c>
      <c r="F98" s="174">
        <f>'Input Sheet'!C68</f>
        <v>0</v>
      </c>
      <c r="G98" s="175">
        <f>IF($F$100&gt;0,F98/$F$100*100,0)</f>
        <v>0</v>
      </c>
      <c r="H98" s="175">
        <f>IF(F98&gt;0,D98/F98*100,0)</f>
        <v>0</v>
      </c>
      <c r="I98" s="175">
        <f>IF(AND((SQRT((G98*(100-G98))/$D$100))&gt;0, $D$100&gt;0),(E98-G98)/(SQRT((G98*(100-G98))/$D$100)),0)</f>
        <v>0</v>
      </c>
      <c r="J98" s="7"/>
      <c r="K98" s="7"/>
      <c r="L98" s="7"/>
      <c r="M98" s="7"/>
      <c r="O98" s="186"/>
      <c r="P98" s="186"/>
      <c r="Q98" s="186"/>
      <c r="R98" s="186"/>
    </row>
    <row r="99" spans="3:18" ht="13">
      <c r="C99" s="7"/>
      <c r="D99" s="174"/>
      <c r="E99" s="7"/>
      <c r="F99" s="7"/>
      <c r="G99" s="177"/>
      <c r="H99" s="175"/>
      <c r="I99" s="177"/>
      <c r="J99" s="7"/>
      <c r="K99" s="7"/>
      <c r="L99" s="7"/>
      <c r="M99" s="7"/>
      <c r="O99" s="186"/>
      <c r="P99" s="186"/>
      <c r="Q99" s="186"/>
      <c r="R99" s="186"/>
    </row>
    <row r="100" spans="3:13" ht="13">
      <c r="C100" s="17" t="s">
        <v>232</v>
      </c>
      <c r="D100" s="181">
        <f>SUM(D15:D97)</f>
        <v>267</v>
      </c>
      <c r="E100" s="17"/>
      <c r="F100" s="181">
        <f>SUM(F15:F97)</f>
        <v>9811</v>
      </c>
      <c r="G100" s="195"/>
      <c r="H100" s="182">
        <f>IF(F100&gt;0,D100/F100*100,0)</f>
        <v>2.7214351238405872</v>
      </c>
      <c r="I100" s="177"/>
      <c r="J100" s="7"/>
      <c r="K100" s="7"/>
      <c r="L100" s="7"/>
      <c r="M100" s="7"/>
    </row>
    <row r="101" spans="3:13" ht="13">
      <c r="C101" s="7"/>
      <c r="D101" s="174"/>
      <c r="E101" s="7"/>
      <c r="F101" s="7"/>
      <c r="G101" s="7"/>
      <c r="H101" s="7"/>
      <c r="I101" s="7"/>
      <c r="J101" s="7"/>
      <c r="K101" s="7"/>
      <c r="L101" s="7"/>
      <c r="M101" s="7"/>
    </row>
    <row r="102" spans="3:13" ht="13">
      <c r="C102" s="7"/>
      <c r="D102" s="174"/>
      <c r="E102" s="7"/>
      <c r="F102" s="7"/>
      <c r="G102" s="7"/>
      <c r="H102" s="7"/>
      <c r="I102" s="7"/>
      <c r="J102" s="7"/>
      <c r="K102" s="7"/>
      <c r="L102" s="7"/>
      <c r="M102" s="2" t="str">
        <f ca="1">"© " &amp; YEAR(TODAY()) &amp;" CACI Limited and all other applicable third party notices (Acorn) can be found at www.caci.co.uk/copyrightnotices.pdf"</f>
        <v>© 2023 CACI Limited and all other applicable third party notices (Acorn) can be found at www.caci.co.uk/copyrightnotices.pdf</v>
      </c>
    </row>
    <row r="103" ht="13"/>
    <row r="104" ht="13"/>
  </sheetData>
  <mergeCells count="6">
    <mergeCell ref="A94:B94"/>
    <mergeCell ref="A13:B13"/>
    <mergeCell ref="A30:B30"/>
    <mergeCell ref="A40:B40"/>
    <mergeCell ref="A59:B59"/>
    <mergeCell ref="A79:B79"/>
  </mergeCells>
  <pageMargins left="0.7" right="0.7" top="0.75" bottom="0.75" header="0.3" footer="0.3"/>
  <pageSetup paperSize="9" scale="55" fitToWidth="0" orientation="portrait"/>
  <headerFooter scaleWithDoc="1" alignWithMargins="0" differentFirst="0" differentOddEven="0"/>
  <drawing r:id="rId2"/>
  <legacyDrawing r:id="rId3"/>
  <mc:AlternateContent xmlns:mc="http://schemas.openxmlformats.org/markup-compatibility/2006">
    <mc:Choice xmlns:a14="http://schemas.microsoft.com/office/drawing/2010/main" Requires="x14">
      <controls xmlns="http://schemas.openxmlformats.org/spreadsheetml/2006/main">
        <mc:AlternateContent xmlns:mc="http://schemas.openxmlformats.org/markup-compatibility/2006">
          <mc:Choice Requires="x14">
            <control xmlns:r="http://schemas.openxmlformats.org/officeDocument/2006/relationships" shapeId="10241" r:id="rId4" name="Option Button 1">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6</xdr:row>
                    <xdr:rowOff xmlns:xdr="http://schemas.openxmlformats.org/drawingml/2006/spreadsheetDrawing">19050</xdr:rowOff>
                  </from>
                  <to>
                    <xdr:col xmlns:xdr="http://schemas.openxmlformats.org/drawingml/2006/spreadsheetDrawing">12</xdr:col>
                    <xdr:colOff xmlns:xdr="http://schemas.openxmlformats.org/drawingml/2006/spreadsheetDrawing">476324</xdr:colOff>
                    <xdr:row xmlns:xdr="http://schemas.openxmlformats.org/drawingml/2006/spreadsheetDrawing">7</xdr:row>
                    <xdr:rowOff xmlns:xdr="http://schemas.openxmlformats.org/drawingml/2006/spreadsheetDrawing">19050</xdr:rowOff>
                  </to>
                </anchor>
              </controlPr>
            </control>
          </mc:Choice>
        </mc:AlternateContent>
        <mc:AlternateContent xmlns:mc="http://schemas.openxmlformats.org/markup-compatibility/2006">
          <mc:Choice Requires="x14">
            <control xmlns:r="http://schemas.openxmlformats.org/officeDocument/2006/relationships" shapeId="10242" r:id="rId5" name="Option Button 2">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7</xdr:row>
                    <xdr:rowOff xmlns:xdr="http://schemas.openxmlformats.org/drawingml/2006/spreadsheetDrawing">19050</xdr:rowOff>
                  </from>
                  <to>
                    <xdr:col xmlns:xdr="http://schemas.openxmlformats.org/drawingml/2006/spreadsheetDrawing">12</xdr:col>
                    <xdr:colOff xmlns:xdr="http://schemas.openxmlformats.org/drawingml/2006/spreadsheetDrawing">527261</xdr:colOff>
                    <xdr:row xmlns:xdr="http://schemas.openxmlformats.org/drawingml/2006/spreadsheetDrawing">8</xdr:row>
                    <xdr:rowOff xmlns:xdr="http://schemas.openxmlformats.org/drawingml/2006/spreadsheetDrawing">57150</xdr:rowOff>
                  </to>
                </anchor>
              </controlPr>
            </control>
          </mc:Choice>
        </mc:AlternateContent>
        <mc:AlternateContent xmlns:mc="http://schemas.openxmlformats.org/markup-compatibility/2006">
          <mc:Choice Requires="x14">
            <control xmlns:r="http://schemas.openxmlformats.org/officeDocument/2006/relationships" shapeId="10243" r:id="rId6" name="Option Button 3">
              <controlPr defaultSize="0" autoFill="0" autoLine="0" autoPict="0">
                <anchor moveWithCells="1">
                  <from>
                    <xdr:col xmlns:xdr="http://schemas.openxmlformats.org/drawingml/2006/spreadsheetDrawing">11</xdr:col>
                    <xdr:colOff xmlns:xdr="http://schemas.openxmlformats.org/drawingml/2006/spreadsheetDrawing">247799</xdr:colOff>
                    <xdr:row xmlns:xdr="http://schemas.openxmlformats.org/drawingml/2006/spreadsheetDrawing">8</xdr:row>
                    <xdr:rowOff xmlns:xdr="http://schemas.openxmlformats.org/drawingml/2006/spreadsheetDrawing">31432</xdr:rowOff>
                  </from>
                  <to>
                    <xdr:col xmlns:xdr="http://schemas.openxmlformats.org/drawingml/2006/spreadsheetDrawing">12</xdr:col>
                    <xdr:colOff xmlns:xdr="http://schemas.openxmlformats.org/drawingml/2006/spreadsheetDrawing">533456</xdr:colOff>
                    <xdr:row xmlns:xdr="http://schemas.openxmlformats.org/drawingml/2006/spreadsheetDrawing">9</xdr:row>
                    <xdr:rowOff xmlns:xdr="http://schemas.openxmlformats.org/drawingml/2006/spreadsheetDrawing">57150</xdr:rowOff>
                  </to>
                </anchor>
              </controlPr>
            </control>
          </mc:Choice>
        </mc:AlternateContent>
      </controls>
    </mc:Choice>
  </mc:AlternateContent>
  <extLst/>
</worksheet>
</file>

<file path=docProps/app.xml><?xml version="1.0" encoding="utf-8"?>
<Properties xmlns="http://schemas.openxmlformats.org/officeDocument/2006/extended-properties">
  <Application>Microsoft Excel</Application>
  <Company/>
  <AppVersion>16.0300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HUXLEY, Lee</dc:creator>
  <cp:keywords/>
  <cp:lastModifiedBy>Mr Jonathan Mylward</cp:lastModifiedBy>
  <dcterms:created xsi:type="dcterms:W3CDTF">2023-06-26T12:24:08Z</dcterms:created>
  <dcterms:modified xsi:type="dcterms:W3CDTF">2023-10-06T17:25:19Z</dcterms:modified>
  <dc:subject/>
  <dc:title>Blacon Ward Acorn 2022 profile</dc:title>
</cp:coreProperties>
</file>

<file path=docProps/custom.xml><?xml version="1.0" encoding="utf-8"?>
<Properties xmlns:vt="http://schemas.openxmlformats.org/officeDocument/2006/docPropsVTypes" xmlns="http://schemas.openxmlformats.org/officeDocument/2006/custom-properties"/>
</file>